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231"/>
  <workbookPr defaultThemeVersion="166925"/>
  <mc:AlternateContent xmlns:mc="http://schemas.openxmlformats.org/markup-compatibility/2006">
    <mc:Choice Requires="x15">
      <x15ac:absPath xmlns:x15ac="http://schemas.microsoft.com/office/spreadsheetml/2010/11/ac" url="C:\Users\DAVID UGWUNTA\Desktop\MoBP\2020 Budget Documents\"/>
    </mc:Choice>
  </mc:AlternateContent>
  <xr:revisionPtr revIDLastSave="0" documentId="8_{730FF71F-37D8-4B27-BCA5-034FF2DC584F}" xr6:coauthVersionLast="45" xr6:coauthVersionMax="45" xr10:uidLastSave="{00000000-0000-0000-0000-000000000000}"/>
  <bookViews>
    <workbookView xWindow="-108" yWindow="-108" windowWidth="23256" windowHeight="12576" xr2:uid="{00000000-000D-0000-FFFF-FFFF00000000}"/>
  </bookViews>
  <sheets>
    <sheet name="T1 Summary REVISED" sheetId="22" r:id="rId1"/>
    <sheet name="Budget Size" sheetId="20" r:id="rId2"/>
    <sheet name="Budget Sum" sheetId="21" r:id="rId3"/>
    <sheet name="Rev Sum" sheetId="15" r:id="rId4"/>
    <sheet name="Rev Sum MDAs" sheetId="16" r:id="rId5"/>
    <sheet name="Cap Receipts" sheetId="13" r:id="rId6"/>
    <sheet name="Rec Sum MDAs" sheetId="28" r:id="rId7"/>
    <sheet name="Cap Sum MDAs" sheetId="17" r:id="rId8"/>
    <sheet name="Rec Rev Detailed" sheetId="12" r:id="rId9"/>
    <sheet name="Rec Exp Detailed" sheetId="29" r:id="rId10"/>
    <sheet name="Cap Exp Detailed" sheetId="7" r:id="rId11"/>
    <sheet name="COVID-19" sheetId="8" r:id="rId12"/>
  </sheets>
  <externalReferences>
    <externalReference r:id="rId13"/>
    <externalReference r:id="rId14"/>
  </externalReferences>
  <definedNames>
    <definedName name="Budget_Orig_Revised">'[1]Control Sheet'!$K$13</definedName>
    <definedName name="cdd">'[2]Control Sheet'!$E$14</definedName>
    <definedName name="CoHeader">'[1]Control Sheet'!$C$6</definedName>
    <definedName name="CoHeaderShort">'[1]Control Sheet'!$C$8</definedName>
    <definedName name="CoName">'[1]Control Sheet'!$C$3</definedName>
    <definedName name="CurrPeriod">'[1]Control Sheet'!$H$16</definedName>
    <definedName name="CurrYr">'[1]Control Sheet'!$E$16</definedName>
    <definedName name="ENG_BI_CORE_LOCATION">"C:\SageIntelligenceReporting73\"</definedName>
    <definedName name="ENG_BI_LANG_CODE" hidden="1">"en"</definedName>
    <definedName name="ENG_BI_TLA2" hidden="1">"231;165;250;34;58;245;162;173;118;226;218;43;17;162;11;125;36;250;74;131;106;185;184;206;39;223;181;147;191;70;57;26"</definedName>
    <definedName name="f">"C:\Alchemex60\"</definedName>
    <definedName name="INFO_BI_EXE_NAME" hidden="1">"BICORE.EXE"</definedName>
    <definedName name="INFO_EXE_SERVER_PATH" hidden="1">"C:\Pastel07\BICPARTNER2007.EXE"</definedName>
    <definedName name="INFO_INSTANCE_ID" hidden="1">"0"</definedName>
    <definedName name="INFO_INSTANCE_NAME" hidden="1">"1 Kaduna Accounts Rec Expenditure_20130702_14_35_18_3535.xls"</definedName>
    <definedName name="INFO_REPORT_CODE" hidden="1">""</definedName>
    <definedName name="INFO_REPORT_ID" hidden="1">"3"</definedName>
    <definedName name="INFO_REPORT_NAME" hidden="1">"#1.0.2  Recurrent Exp Budget Report 2020"</definedName>
    <definedName name="INFO_RUN_USER" hidden="1">""</definedName>
    <definedName name="INFO_RUN_WORKSTATION" hidden="1">"TIM"</definedName>
    <definedName name="NextYr">'[1]Control Sheet'!$E$18</definedName>
    <definedName name="obew">'[2]Control Sheet'!$H$14</definedName>
    <definedName name="PriorYr">'[1]Control Sheet'!$E$17</definedName>
    <definedName name="SV_DBTYPE">"-1"</definedName>
    <definedName name="SV_ENCPT_LOGON_PWD" hidden="1">"078104085088070"</definedName>
    <definedName name="SV_ENCPT_LOGON_USER" hidden="1">"095094088070084"</definedName>
    <definedName name="SV_PAS_PastelCompanyPath" hidden="1">"C:\PASTEL07\ENSG19"</definedName>
    <definedName name="SV_PAS_PastelDatabase" hidden="1">"PAS9ENSG19"</definedName>
    <definedName name="SV_PAS_PervasiveServer" hidden="1">"TIM"</definedName>
    <definedName name="SV_REPORT_CODE">""</definedName>
    <definedName name="SV_REPORT_ID">"3"</definedName>
    <definedName name="SV_REPORT_NAME">"1 Kaduna Accounts Rec Revenue"</definedName>
    <definedName name="SV_REPOSCODE">""</definedName>
    <definedName name="SV_SOLUTION_ID" hidden="1">"10"</definedName>
    <definedName name="SV_TENANT_CODE">""</definedName>
    <definedName name="t" hidden="1">"#1.0.1 Enugu Recurrent Revenue Budget 2020"</definedName>
    <definedName name="y">'[2]Control Sheet'!$E$16</definedName>
    <definedName name="Year2">'[1]Control Sheet'!$E$19</definedName>
    <definedName name="Year3">'[1]Control Sheet'!$E$20</definedName>
    <definedName name="yh">'[2]Control Sheet'!$E$18</definedName>
  </definedNames>
  <calcPr calcId="18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M9504" i="29" l="1"/>
  <c r="L9504" i="29"/>
  <c r="M9503" i="29"/>
  <c r="L9503" i="29"/>
  <c r="M9502" i="29"/>
  <c r="L9502" i="29"/>
  <c r="M9501" i="29"/>
  <c r="M9500" i="29"/>
  <c r="L9500" i="29"/>
  <c r="M9499" i="29"/>
  <c r="L9499" i="29"/>
  <c r="M9492" i="29"/>
  <c r="L9492" i="29"/>
  <c r="M9491" i="29"/>
  <c r="L9491" i="29"/>
  <c r="M9490" i="29"/>
  <c r="L9490" i="29"/>
  <c r="M9489" i="29"/>
  <c r="L9489" i="29"/>
  <c r="M9488" i="29"/>
  <c r="L9488" i="29"/>
  <c r="M9487" i="29"/>
  <c r="L9487" i="29"/>
  <c r="M9486" i="29"/>
  <c r="L9486" i="29"/>
  <c r="M9485" i="29"/>
  <c r="L9485" i="29"/>
  <c r="M9484" i="29"/>
  <c r="L9484" i="29"/>
  <c r="M9483" i="29"/>
  <c r="L9483" i="29"/>
  <c r="M9482" i="29"/>
  <c r="L9482" i="29"/>
  <c r="M9481" i="29"/>
  <c r="L9481" i="29"/>
  <c r="M9480" i="29"/>
  <c r="L9480" i="29"/>
  <c r="M9479" i="29"/>
  <c r="L9479" i="29"/>
  <c r="M9478" i="29"/>
  <c r="L9478" i="29"/>
  <c r="M9477" i="29"/>
  <c r="L9477" i="29"/>
  <c r="M9476" i="29"/>
  <c r="L9476" i="29"/>
  <c r="M9475" i="29"/>
  <c r="L9475" i="29"/>
  <c r="M9474" i="29"/>
  <c r="L9474" i="29"/>
  <c r="M9473" i="29"/>
  <c r="L9473" i="29"/>
  <c r="M9472" i="29"/>
  <c r="L9472" i="29"/>
  <c r="M9471" i="29"/>
  <c r="L9471" i="29"/>
  <c r="M9470" i="29"/>
  <c r="L9470" i="29"/>
  <c r="M9469" i="29"/>
  <c r="L9469" i="29"/>
  <c r="O9468" i="29"/>
  <c r="N9468" i="29"/>
  <c r="K9468" i="29"/>
  <c r="M9461" i="29"/>
  <c r="L9461" i="29"/>
  <c r="M9460" i="29"/>
  <c r="L9460" i="29"/>
  <c r="M9459" i="29"/>
  <c r="L9459" i="29"/>
  <c r="M9458" i="29"/>
  <c r="L9458" i="29"/>
  <c r="M9457" i="29"/>
  <c r="L9457" i="29"/>
  <c r="M9456" i="29"/>
  <c r="L9456" i="29"/>
  <c r="M9455" i="29"/>
  <c r="L9455" i="29"/>
  <c r="M9454" i="29"/>
  <c r="L9454" i="29"/>
  <c r="M9453" i="29"/>
  <c r="L9453" i="29"/>
  <c r="M9452" i="29"/>
  <c r="L9452" i="29"/>
  <c r="M9451" i="29"/>
  <c r="L9451" i="29"/>
  <c r="M9450" i="29"/>
  <c r="L9450" i="29"/>
  <c r="M9449" i="29"/>
  <c r="L9449" i="29"/>
  <c r="M9448" i="29"/>
  <c r="L9448" i="29"/>
  <c r="M9447" i="29"/>
  <c r="L9447" i="29"/>
  <c r="O9446" i="29"/>
  <c r="N9446" i="29"/>
  <c r="N9505" i="29" s="1"/>
  <c r="K9446" i="29"/>
  <c r="M9442" i="29"/>
  <c r="L9442" i="29"/>
  <c r="M9441" i="29"/>
  <c r="M9440" i="29" s="1"/>
  <c r="L9441" i="29"/>
  <c r="L9440" i="29" s="1"/>
  <c r="O9440" i="29"/>
  <c r="P9440" i="29" s="1"/>
  <c r="N9440" i="29"/>
  <c r="K9440" i="29"/>
  <c r="M9435" i="29"/>
  <c r="L9435" i="29"/>
  <c r="M9434" i="29"/>
  <c r="L9434" i="29"/>
  <c r="M9433" i="29"/>
  <c r="L9433" i="29"/>
  <c r="M9432" i="29"/>
  <c r="L9432" i="29"/>
  <c r="M9431" i="29"/>
  <c r="L9431" i="29"/>
  <c r="M9430" i="29"/>
  <c r="L9430" i="29"/>
  <c r="M9429" i="29"/>
  <c r="L9429" i="29"/>
  <c r="M9428" i="29"/>
  <c r="L9428" i="29"/>
  <c r="M9421" i="29"/>
  <c r="L9421" i="29"/>
  <c r="M9420" i="29"/>
  <c r="L9420" i="29"/>
  <c r="M9419" i="29"/>
  <c r="L9419" i="29"/>
  <c r="M9418" i="29"/>
  <c r="L9418" i="29"/>
  <c r="M9417" i="29"/>
  <c r="L9417" i="29"/>
  <c r="M9416" i="29"/>
  <c r="L9416" i="29"/>
  <c r="M9415" i="29"/>
  <c r="L9415" i="29"/>
  <c r="M9414" i="29"/>
  <c r="L9414" i="29"/>
  <c r="M9413" i="29"/>
  <c r="L9413" i="29"/>
  <c r="M9412" i="29"/>
  <c r="L9412" i="29"/>
  <c r="M9411" i="29"/>
  <c r="L9411" i="29"/>
  <c r="M9410" i="29"/>
  <c r="L9410" i="29"/>
  <c r="M9409" i="29"/>
  <c r="L9409" i="29"/>
  <c r="M9408" i="29"/>
  <c r="L9408" i="29"/>
  <c r="M9407" i="29"/>
  <c r="L9407" i="29"/>
  <c r="M9406" i="29"/>
  <c r="L9406" i="29"/>
  <c r="M9405" i="29"/>
  <c r="L9405" i="29"/>
  <c r="M9404" i="29"/>
  <c r="L9404" i="29"/>
  <c r="O9403" i="29"/>
  <c r="O9436" i="29" s="1"/>
  <c r="N9403" i="29"/>
  <c r="K9403" i="29"/>
  <c r="K9436" i="29" s="1"/>
  <c r="M9401" i="29"/>
  <c r="L9401" i="29"/>
  <c r="M9400" i="29"/>
  <c r="L9400" i="29"/>
  <c r="M9399" i="29"/>
  <c r="L9399" i="29"/>
  <c r="M9398" i="29"/>
  <c r="L9398" i="29"/>
  <c r="M9391" i="29"/>
  <c r="L9391" i="29"/>
  <c r="M9390" i="29"/>
  <c r="L9390" i="29"/>
  <c r="M9389" i="29"/>
  <c r="L9389" i="29"/>
  <c r="M9388" i="29"/>
  <c r="L9388" i="29"/>
  <c r="M9387" i="29"/>
  <c r="L9387" i="29"/>
  <c r="M9386" i="29"/>
  <c r="L9386" i="29"/>
  <c r="M9385" i="29"/>
  <c r="L9385" i="29"/>
  <c r="M9384" i="29"/>
  <c r="L9384" i="29"/>
  <c r="M9383" i="29"/>
  <c r="L9383" i="29"/>
  <c r="M9382" i="29"/>
  <c r="L9382" i="29"/>
  <c r="M9381" i="29"/>
  <c r="L9381" i="29"/>
  <c r="M9380" i="29"/>
  <c r="L9380" i="29"/>
  <c r="M9379" i="29"/>
  <c r="L9379" i="29"/>
  <c r="M9378" i="29"/>
  <c r="M9377" i="29" s="1"/>
  <c r="L9378" i="29"/>
  <c r="L9377" i="29" s="1"/>
  <c r="N9377" i="29"/>
  <c r="N9436" i="29" s="1"/>
  <c r="K9377" i="29"/>
  <c r="M9373" i="29"/>
  <c r="L9373" i="29"/>
  <c r="M9372" i="29"/>
  <c r="L9372" i="29"/>
  <c r="M9371" i="29"/>
  <c r="L9371" i="29"/>
  <c r="M9370" i="29"/>
  <c r="L9370" i="29"/>
  <c r="M9369" i="29"/>
  <c r="L9369" i="29"/>
  <c r="M9368" i="29"/>
  <c r="L9368" i="29"/>
  <c r="M9367" i="29"/>
  <c r="L9367" i="29"/>
  <c r="M9366" i="29"/>
  <c r="L9366" i="29"/>
  <c r="M9365" i="29"/>
  <c r="L9365" i="29"/>
  <c r="M9364" i="29"/>
  <c r="L9364" i="29"/>
  <c r="M9357" i="29"/>
  <c r="L9357" i="29"/>
  <c r="M9356" i="29"/>
  <c r="L9356" i="29"/>
  <c r="M9355" i="29"/>
  <c r="L9355" i="29"/>
  <c r="M9354" i="29"/>
  <c r="L9354" i="29"/>
  <c r="M9353" i="29"/>
  <c r="L9353" i="29"/>
  <c r="M9352" i="29"/>
  <c r="L9352" i="29"/>
  <c r="M9351" i="29"/>
  <c r="L9351" i="29"/>
  <c r="M9350" i="29"/>
  <c r="L9350" i="29"/>
  <c r="M9349" i="29"/>
  <c r="L9349" i="29"/>
  <c r="M9348" i="29"/>
  <c r="L9348" i="29"/>
  <c r="M9347" i="29"/>
  <c r="L9347" i="29"/>
  <c r="M9346" i="29"/>
  <c r="L9346" i="29"/>
  <c r="M9345" i="29"/>
  <c r="L9345" i="29"/>
  <c r="M9344" i="29"/>
  <c r="L9344" i="29"/>
  <c r="M9343" i="29"/>
  <c r="L9343" i="29"/>
  <c r="M9342" i="29"/>
  <c r="L9342" i="29"/>
  <c r="M9341" i="29"/>
  <c r="L9341" i="29"/>
  <c r="M9340" i="29"/>
  <c r="L9340" i="29"/>
  <c r="M9339" i="29"/>
  <c r="L9339" i="29"/>
  <c r="M9338" i="29"/>
  <c r="L9338" i="29"/>
  <c r="M9337" i="29"/>
  <c r="L9337" i="29"/>
  <c r="M9336" i="29"/>
  <c r="L9336" i="29"/>
  <c r="M9329" i="29"/>
  <c r="L9329" i="29"/>
  <c r="M9328" i="29"/>
  <c r="L9328" i="29"/>
  <c r="M9327" i="29"/>
  <c r="M9325" i="29" s="1"/>
  <c r="L9327" i="29"/>
  <c r="M9326" i="29"/>
  <c r="L9326" i="29"/>
  <c r="O9325" i="29"/>
  <c r="N9325" i="29"/>
  <c r="K9325" i="29"/>
  <c r="M9323" i="29"/>
  <c r="L9323" i="29"/>
  <c r="M9322" i="29"/>
  <c r="L9322" i="29"/>
  <c r="M9321" i="29"/>
  <c r="L9321" i="29"/>
  <c r="M9320" i="29"/>
  <c r="L9320" i="29"/>
  <c r="M9319" i="29"/>
  <c r="L9319" i="29"/>
  <c r="M9318" i="29"/>
  <c r="L9318" i="29"/>
  <c r="M9317" i="29"/>
  <c r="L9317" i="29"/>
  <c r="M9316" i="29"/>
  <c r="L9316" i="29"/>
  <c r="M9315" i="29"/>
  <c r="L9315" i="29"/>
  <c r="M9314" i="29"/>
  <c r="L9314" i="29"/>
  <c r="M9313" i="29"/>
  <c r="L9313" i="29"/>
  <c r="M9312" i="29"/>
  <c r="L9312" i="29"/>
  <c r="M9311" i="29"/>
  <c r="L9311" i="29"/>
  <c r="M9310" i="29"/>
  <c r="L9310" i="29"/>
  <c r="M9309" i="29"/>
  <c r="L9309" i="29"/>
  <c r="M9308" i="29"/>
  <c r="L9308" i="29"/>
  <c r="M9307" i="29"/>
  <c r="L9307" i="29"/>
  <c r="M9306" i="29"/>
  <c r="L9306" i="29"/>
  <c r="M9305" i="29"/>
  <c r="L9305" i="29"/>
  <c r="M9304" i="29"/>
  <c r="L9304" i="29"/>
  <c r="M9303" i="29"/>
  <c r="L9303" i="29"/>
  <c r="M9302" i="29"/>
  <c r="M9301" i="29" s="1"/>
  <c r="M9374" i="29" s="1"/>
  <c r="L9302" i="29"/>
  <c r="O9301" i="29"/>
  <c r="O9374" i="29" s="1"/>
  <c r="N9301" i="29"/>
  <c r="K9301" i="29"/>
  <c r="K9374" i="29" s="1"/>
  <c r="O9292" i="29"/>
  <c r="M9291" i="29"/>
  <c r="L9291" i="29"/>
  <c r="M9290" i="29"/>
  <c r="L9290" i="29"/>
  <c r="M9289" i="29"/>
  <c r="L9289" i="29"/>
  <c r="M9288" i="29"/>
  <c r="L9288" i="29"/>
  <c r="M9287" i="29"/>
  <c r="L9287" i="29"/>
  <c r="M9286" i="29"/>
  <c r="L9286" i="29"/>
  <c r="M9285" i="29"/>
  <c r="L9285" i="29"/>
  <c r="M9284" i="29"/>
  <c r="L9284" i="29"/>
  <c r="M9283" i="29"/>
  <c r="L9283" i="29"/>
  <c r="M9282" i="29"/>
  <c r="L9282" i="29"/>
  <c r="M9281" i="29"/>
  <c r="L9281" i="29"/>
  <c r="M9280" i="29"/>
  <c r="M9279" i="29"/>
  <c r="L9279" i="29"/>
  <c r="L9278" i="29"/>
  <c r="M9277" i="29"/>
  <c r="L9277" i="29"/>
  <c r="M9276" i="29"/>
  <c r="L9276" i="29"/>
  <c r="M9275" i="29"/>
  <c r="L9275" i="29"/>
  <c r="M9274" i="29"/>
  <c r="L9274" i="29"/>
  <c r="M9273" i="29"/>
  <c r="L9273" i="29"/>
  <c r="M9272" i="29"/>
  <c r="L9272" i="29"/>
  <c r="M9271" i="29"/>
  <c r="L9271" i="29"/>
  <c r="M9270" i="29"/>
  <c r="L9270" i="29"/>
  <c r="M9269" i="29"/>
  <c r="L9269" i="29"/>
  <c r="M9268" i="29"/>
  <c r="L9268" i="29"/>
  <c r="M9267" i="29"/>
  <c r="L9267" i="29"/>
  <c r="M9260" i="29"/>
  <c r="L9260" i="29"/>
  <c r="M9259" i="29"/>
  <c r="L9259" i="29"/>
  <c r="M9258" i="29"/>
  <c r="L9258" i="29"/>
  <c r="M9257" i="29"/>
  <c r="L9257" i="29"/>
  <c r="M9256" i="29"/>
  <c r="L9256" i="29"/>
  <c r="M9255" i="29"/>
  <c r="L9255" i="29"/>
  <c r="M9254" i="29"/>
  <c r="L9254" i="29"/>
  <c r="M9253" i="29"/>
  <c r="L9253" i="29"/>
  <c r="M9252" i="29"/>
  <c r="L9252" i="29"/>
  <c r="M9251" i="29"/>
  <c r="L9251" i="29"/>
  <c r="M9250" i="29"/>
  <c r="L9250" i="29"/>
  <c r="M9249" i="29"/>
  <c r="L9249" i="29"/>
  <c r="M9248" i="29"/>
  <c r="L9248" i="29"/>
  <c r="M9247" i="29"/>
  <c r="L9247" i="29"/>
  <c r="M9246" i="29"/>
  <c r="L9246" i="29"/>
  <c r="O9245" i="29"/>
  <c r="N9245" i="29"/>
  <c r="K9245" i="29"/>
  <c r="M9243" i="29"/>
  <c r="L9243" i="29"/>
  <c r="M9242" i="29"/>
  <c r="L9242" i="29"/>
  <c r="M9241" i="29"/>
  <c r="L9241" i="29"/>
  <c r="M9240" i="29"/>
  <c r="L9240" i="29"/>
  <c r="M9239" i="29"/>
  <c r="L9239" i="29"/>
  <c r="M9238" i="29"/>
  <c r="L9238" i="29"/>
  <c r="M9237" i="29"/>
  <c r="L9237" i="29"/>
  <c r="M9236" i="29"/>
  <c r="L9236" i="29"/>
  <c r="M9229" i="29"/>
  <c r="L9229" i="29"/>
  <c r="M9228" i="29"/>
  <c r="L9228" i="29"/>
  <c r="M9227" i="29"/>
  <c r="L9227" i="29"/>
  <c r="M9226" i="29"/>
  <c r="L9226" i="29"/>
  <c r="M9225" i="29"/>
  <c r="L9225" i="29"/>
  <c r="M9224" i="29"/>
  <c r="L9224" i="29"/>
  <c r="M9223" i="29"/>
  <c r="L9223" i="29"/>
  <c r="M9222" i="29"/>
  <c r="L9222" i="29"/>
  <c r="M9221" i="29"/>
  <c r="L9221" i="29"/>
  <c r="M9220" i="29"/>
  <c r="L9220" i="29"/>
  <c r="M9219" i="29"/>
  <c r="L9219" i="29"/>
  <c r="M9218" i="29"/>
  <c r="L9218" i="29"/>
  <c r="M9217" i="29"/>
  <c r="L9217" i="29"/>
  <c r="M9216" i="29"/>
  <c r="L9216" i="29"/>
  <c r="M9215" i="29"/>
  <c r="L9215" i="29"/>
  <c r="M9214" i="29"/>
  <c r="L9214" i="29"/>
  <c r="M9213" i="29"/>
  <c r="L9213" i="29"/>
  <c r="M9212" i="29"/>
  <c r="L9212" i="29"/>
  <c r="M9211" i="29"/>
  <c r="L9211" i="29"/>
  <c r="M9210" i="29"/>
  <c r="L9210" i="29"/>
  <c r="L9209" i="29" s="1"/>
  <c r="P9209" i="29"/>
  <c r="O9209" i="29"/>
  <c r="N9209" i="29"/>
  <c r="K9209" i="29"/>
  <c r="M9205" i="29"/>
  <c r="L9205" i="29"/>
  <c r="M9204" i="29"/>
  <c r="L9204" i="29"/>
  <c r="M9203" i="29"/>
  <c r="L9203" i="29"/>
  <c r="M9202" i="29"/>
  <c r="L9202" i="29"/>
  <c r="M9201" i="29"/>
  <c r="L9201" i="29"/>
  <c r="M9200" i="29"/>
  <c r="L9200" i="29"/>
  <c r="M9199" i="29"/>
  <c r="L9199" i="29"/>
  <c r="M9192" i="29"/>
  <c r="L9192" i="29"/>
  <c r="M9191" i="29"/>
  <c r="L9191" i="29"/>
  <c r="M9190" i="29"/>
  <c r="L9190" i="29"/>
  <c r="M9189" i="29"/>
  <c r="L9189" i="29"/>
  <c r="M9188" i="29"/>
  <c r="L9188" i="29"/>
  <c r="M9187" i="29"/>
  <c r="L9187" i="29"/>
  <c r="M9186" i="29"/>
  <c r="L9186" i="29"/>
  <c r="M9185" i="29"/>
  <c r="L9185" i="29"/>
  <c r="M9184" i="29"/>
  <c r="L9184" i="29"/>
  <c r="M9183" i="29"/>
  <c r="L9183" i="29"/>
  <c r="M9182" i="29"/>
  <c r="L9182" i="29"/>
  <c r="M9181" i="29"/>
  <c r="L9181" i="29"/>
  <c r="M9180" i="29"/>
  <c r="L9180" i="29"/>
  <c r="M9179" i="29"/>
  <c r="L9179" i="29"/>
  <c r="M9178" i="29"/>
  <c r="L9178" i="29"/>
  <c r="M9177" i="29"/>
  <c r="L9177" i="29"/>
  <c r="M9176" i="29"/>
  <c r="L9176" i="29"/>
  <c r="M9175" i="29"/>
  <c r="L9175" i="29"/>
  <c r="M9174" i="29"/>
  <c r="L9174" i="29"/>
  <c r="M9173" i="29"/>
  <c r="L9173" i="29"/>
  <c r="M9172" i="29"/>
  <c r="L9172" i="29"/>
  <c r="M9171" i="29"/>
  <c r="L9171" i="29"/>
  <c r="M9164" i="29"/>
  <c r="L9164" i="29"/>
  <c r="M9163" i="29"/>
  <c r="L9163" i="29"/>
  <c r="M9162" i="29"/>
  <c r="L9162" i="29"/>
  <c r="M9161" i="29"/>
  <c r="L9161" i="29"/>
  <c r="M9160" i="29"/>
  <c r="L9160" i="29"/>
  <c r="M9159" i="29"/>
  <c r="L9159" i="29"/>
  <c r="M9158" i="29"/>
  <c r="L9158" i="29"/>
  <c r="M9157" i="29"/>
  <c r="L9157" i="29"/>
  <c r="L9155" i="29" s="1"/>
  <c r="M9156" i="29"/>
  <c r="L9156" i="29"/>
  <c r="O9155" i="29"/>
  <c r="N9155" i="29"/>
  <c r="K9155" i="29"/>
  <c r="P9155" i="29" s="1"/>
  <c r="M9153" i="29"/>
  <c r="L9153" i="29"/>
  <c r="M9152" i="29"/>
  <c r="L9152" i="29"/>
  <c r="M9151" i="29"/>
  <c r="L9151" i="29"/>
  <c r="M9150" i="29"/>
  <c r="L9150" i="29"/>
  <c r="M9149" i="29"/>
  <c r="L9149" i="29"/>
  <c r="M9148" i="29"/>
  <c r="L9148" i="29"/>
  <c r="M9147" i="29"/>
  <c r="L9147" i="29"/>
  <c r="M9146" i="29"/>
  <c r="L9146" i="29"/>
  <c r="M9145" i="29"/>
  <c r="L9145" i="29"/>
  <c r="M9144" i="29"/>
  <c r="L9144" i="29"/>
  <c r="M9143" i="29"/>
  <c r="L9143" i="29"/>
  <c r="M9142" i="29"/>
  <c r="L9142" i="29"/>
  <c r="M9141" i="29"/>
  <c r="L9141" i="29"/>
  <c r="M9140" i="29"/>
  <c r="L9140" i="29"/>
  <c r="M9139" i="29"/>
  <c r="L9139" i="29"/>
  <c r="M9132" i="29"/>
  <c r="L9132" i="29"/>
  <c r="M9131" i="29"/>
  <c r="L9131" i="29"/>
  <c r="M9130" i="29"/>
  <c r="L9130" i="29"/>
  <c r="M9129" i="29"/>
  <c r="L9129" i="29"/>
  <c r="M9128" i="29"/>
  <c r="L9128" i="29"/>
  <c r="M9127" i="29"/>
  <c r="L9127" i="29"/>
  <c r="M9126" i="29"/>
  <c r="L9126" i="29"/>
  <c r="M9125" i="29"/>
  <c r="L9125" i="29"/>
  <c r="M9124" i="29"/>
  <c r="L9124" i="29"/>
  <c r="M9123" i="29"/>
  <c r="L9123" i="29"/>
  <c r="M9122" i="29"/>
  <c r="L9122" i="29"/>
  <c r="M9121" i="29"/>
  <c r="L9121" i="29"/>
  <c r="M9120" i="29"/>
  <c r="L9120" i="29"/>
  <c r="M9119" i="29"/>
  <c r="L9119" i="29"/>
  <c r="M9118" i="29"/>
  <c r="M9117" i="29" s="1"/>
  <c r="L9118" i="29"/>
  <c r="O9117" i="29"/>
  <c r="N9117" i="29"/>
  <c r="K9117" i="29"/>
  <c r="K9114" i="29"/>
  <c r="M9049" i="29"/>
  <c r="L9049" i="29"/>
  <c r="M9048" i="29"/>
  <c r="L9048" i="29"/>
  <c r="M9047" i="29"/>
  <c r="L9047" i="29"/>
  <c r="M9046" i="29"/>
  <c r="L9046" i="29"/>
  <c r="M9039" i="29"/>
  <c r="L9039" i="29"/>
  <c r="M9038" i="29"/>
  <c r="L9038" i="29"/>
  <c r="M9037" i="29"/>
  <c r="L9037" i="29"/>
  <c r="M9036" i="29"/>
  <c r="L9036" i="29"/>
  <c r="M9035" i="29"/>
  <c r="L9035" i="29"/>
  <c r="M9034" i="29"/>
  <c r="L9034" i="29"/>
  <c r="M9033" i="29"/>
  <c r="L9033" i="29"/>
  <c r="M9032" i="29"/>
  <c r="L9032" i="29"/>
  <c r="M9031" i="29"/>
  <c r="L9031" i="29"/>
  <c r="M9030" i="29"/>
  <c r="L9030" i="29"/>
  <c r="M9029" i="29"/>
  <c r="L9029" i="29"/>
  <c r="M9028" i="29"/>
  <c r="L9028" i="29"/>
  <c r="M9027" i="29"/>
  <c r="L9027" i="29"/>
  <c r="M9026" i="29"/>
  <c r="L9026" i="29"/>
  <c r="M9025" i="29"/>
  <c r="L9025" i="29"/>
  <c r="M9024" i="29"/>
  <c r="L9024" i="29"/>
  <c r="M9023" i="29"/>
  <c r="M9019" i="29" s="1"/>
  <c r="M9114" i="29" s="1"/>
  <c r="L9023" i="29"/>
  <c r="M9022" i="29"/>
  <c r="L9022" i="29"/>
  <c r="M9021" i="29"/>
  <c r="L9021" i="29"/>
  <c r="M9020" i="29"/>
  <c r="L9020" i="29"/>
  <c r="L9019" i="29" s="1"/>
  <c r="L9114" i="29" s="1"/>
  <c r="O9019" i="29"/>
  <c r="O9114" i="29" s="1"/>
  <c r="N9019" i="29"/>
  <c r="N9114" i="29" s="1"/>
  <c r="K9019" i="29"/>
  <c r="P9019" i="29" s="1"/>
  <c r="O9017" i="29"/>
  <c r="N9017" i="29"/>
  <c r="K9017" i="29"/>
  <c r="M9015" i="29"/>
  <c r="L9015" i="29"/>
  <c r="M9014" i="29"/>
  <c r="L9014" i="29"/>
  <c r="M9013" i="29"/>
  <c r="L9013" i="29"/>
  <c r="M9012" i="29"/>
  <c r="L9012" i="29"/>
  <c r="M9011" i="29"/>
  <c r="L9011" i="29"/>
  <c r="M9010" i="29"/>
  <c r="L9010" i="29"/>
  <c r="M9009" i="29"/>
  <c r="L9009" i="29"/>
  <c r="M9008" i="29"/>
  <c r="L9008" i="29"/>
  <c r="M9001" i="29"/>
  <c r="L9001" i="29"/>
  <c r="M9000" i="29"/>
  <c r="L9000" i="29"/>
  <c r="M8999" i="29"/>
  <c r="L8999" i="29"/>
  <c r="M8998" i="29"/>
  <c r="L8998" i="29"/>
  <c r="M8997" i="29"/>
  <c r="L8997" i="29"/>
  <c r="M8996" i="29"/>
  <c r="L8996" i="29"/>
  <c r="M8995" i="29"/>
  <c r="L8995" i="29"/>
  <c r="M8994" i="29"/>
  <c r="L8994" i="29"/>
  <c r="M8993" i="29"/>
  <c r="L8993" i="29"/>
  <c r="M8992" i="29"/>
  <c r="L8992" i="29"/>
  <c r="M8991" i="29"/>
  <c r="L8991" i="29"/>
  <c r="M8990" i="29"/>
  <c r="L8990" i="29"/>
  <c r="M8989" i="29"/>
  <c r="L8989" i="29"/>
  <c r="M8988" i="29"/>
  <c r="L8988" i="29"/>
  <c r="M8987" i="29"/>
  <c r="L8987" i="29"/>
  <c r="M8986" i="29"/>
  <c r="L8986" i="29"/>
  <c r="M8985" i="29"/>
  <c r="L8985" i="29"/>
  <c r="M8984" i="29"/>
  <c r="L8984" i="29"/>
  <c r="M8983" i="29"/>
  <c r="L8983" i="29"/>
  <c r="M8982" i="29"/>
  <c r="L8982" i="29"/>
  <c r="M8981" i="29"/>
  <c r="L8981" i="29"/>
  <c r="M8980" i="29"/>
  <c r="L8980" i="29"/>
  <c r="M8979" i="29"/>
  <c r="L8979" i="29"/>
  <c r="M8978" i="29"/>
  <c r="L8978" i="29"/>
  <c r="M8977" i="29"/>
  <c r="L8977" i="29"/>
  <c r="L8976" i="29"/>
  <c r="M8966" i="29"/>
  <c r="L8966" i="29"/>
  <c r="M8965" i="29"/>
  <c r="L8965" i="29"/>
  <c r="M8964" i="29"/>
  <c r="L8964" i="29"/>
  <c r="M8963" i="29"/>
  <c r="L8963" i="29"/>
  <c r="M8962" i="29"/>
  <c r="L8962" i="29"/>
  <c r="M8961" i="29"/>
  <c r="L8961" i="29"/>
  <c r="M8960" i="29"/>
  <c r="L8960" i="29"/>
  <c r="M8959" i="29"/>
  <c r="L8959" i="29"/>
  <c r="L8958" i="29"/>
  <c r="M8957" i="29"/>
  <c r="L8957" i="29"/>
  <c r="M8956" i="29"/>
  <c r="L8956" i="29"/>
  <c r="M8955" i="29"/>
  <c r="L8955" i="29"/>
  <c r="M8954" i="29"/>
  <c r="L8954" i="29"/>
  <c r="M8953" i="29"/>
  <c r="L8953" i="29"/>
  <c r="M8952" i="29"/>
  <c r="L8952" i="29"/>
  <c r="L8951" i="29"/>
  <c r="M8950" i="29"/>
  <c r="L8950" i="29"/>
  <c r="M8949" i="29"/>
  <c r="L8949" i="29"/>
  <c r="L8948" i="29"/>
  <c r="O8947" i="29"/>
  <c r="N8947" i="29"/>
  <c r="K8947" i="29"/>
  <c r="P8947" i="29" s="1"/>
  <c r="P8937" i="29"/>
  <c r="O8937" i="29"/>
  <c r="N8937" i="29"/>
  <c r="K8937" i="29"/>
  <c r="M8936" i="29"/>
  <c r="L8936" i="29"/>
  <c r="M8935" i="29"/>
  <c r="L8935" i="29"/>
  <c r="M8934" i="29"/>
  <c r="L8934" i="29"/>
  <c r="L8933" i="29"/>
  <c r="M8932" i="29"/>
  <c r="L8932" i="29"/>
  <c r="M8931" i="29"/>
  <c r="L8931" i="29"/>
  <c r="M8930" i="29"/>
  <c r="L8930" i="29"/>
  <c r="M8929" i="29"/>
  <c r="L8929" i="29"/>
  <c r="M8928" i="29"/>
  <c r="L8928" i="29"/>
  <c r="M8927" i="29"/>
  <c r="L8927" i="29"/>
  <c r="M8926" i="29"/>
  <c r="L8926" i="29"/>
  <c r="M8925" i="29"/>
  <c r="L8925" i="29"/>
  <c r="M8924" i="29"/>
  <c r="L8924" i="29"/>
  <c r="M8923" i="29"/>
  <c r="L8923" i="29"/>
  <c r="M8922" i="29"/>
  <c r="L8922" i="29"/>
  <c r="M8921" i="29"/>
  <c r="L8921" i="29"/>
  <c r="M8920" i="29"/>
  <c r="L8920" i="29"/>
  <c r="M8919" i="29"/>
  <c r="L8919" i="29"/>
  <c r="M8918" i="29"/>
  <c r="L8918" i="29"/>
  <c r="M8917" i="29"/>
  <c r="L8917" i="29"/>
  <c r="M8916" i="29"/>
  <c r="L8916" i="29"/>
  <c r="M8915" i="29"/>
  <c r="L8915" i="29"/>
  <c r="M8908" i="29"/>
  <c r="L8908" i="29"/>
  <c r="M8907" i="29"/>
  <c r="L8907" i="29"/>
  <c r="M8906" i="29"/>
  <c r="L8906" i="29"/>
  <c r="M8905" i="29"/>
  <c r="L8905" i="29"/>
  <c r="L8904" i="29"/>
  <c r="M8903" i="29"/>
  <c r="L8903" i="29"/>
  <c r="L8902" i="29"/>
  <c r="M8901" i="29"/>
  <c r="L8901" i="29"/>
  <c r="L8900" i="29"/>
  <c r="M8899" i="29"/>
  <c r="L8899" i="29"/>
  <c r="M8898" i="29"/>
  <c r="L8898" i="29"/>
  <c r="M8897" i="29"/>
  <c r="L8897" i="29"/>
  <c r="M8896" i="29"/>
  <c r="L8896" i="29"/>
  <c r="M8895" i="29"/>
  <c r="L8895" i="29"/>
  <c r="L8894" i="29"/>
  <c r="M8893" i="29"/>
  <c r="L8893" i="29"/>
  <c r="M8892" i="29"/>
  <c r="L8892" i="29"/>
  <c r="O8891" i="29"/>
  <c r="N8891" i="29"/>
  <c r="K8891" i="29"/>
  <c r="O8882" i="29"/>
  <c r="N8882" i="29"/>
  <c r="K8882" i="29"/>
  <c r="M8881" i="29"/>
  <c r="M8880" i="29"/>
  <c r="L8880" i="29"/>
  <c r="M8879" i="29"/>
  <c r="M8878" i="29"/>
  <c r="M8877" i="29"/>
  <c r="L8877" i="29"/>
  <c r="M8876" i="29"/>
  <c r="L8876" i="29"/>
  <c r="M8875" i="29"/>
  <c r="L8875" i="29"/>
  <c r="M8874" i="29"/>
  <c r="L8874" i="29"/>
  <c r="M8873" i="29"/>
  <c r="L8873" i="29"/>
  <c r="M8872" i="29"/>
  <c r="L8872" i="29"/>
  <c r="M8871" i="29"/>
  <c r="L8871" i="29"/>
  <c r="M8870" i="29"/>
  <c r="L8870" i="29"/>
  <c r="M8869" i="29"/>
  <c r="L8869" i="29"/>
  <c r="M8868" i="29"/>
  <c r="L8868" i="29"/>
  <c r="M8867" i="29"/>
  <c r="L8867" i="29"/>
  <c r="M8866" i="29"/>
  <c r="L8866" i="29"/>
  <c r="M8865" i="29"/>
  <c r="L8865" i="29"/>
  <c r="M8864" i="29"/>
  <c r="L8864" i="29"/>
  <c r="M8863" i="29"/>
  <c r="L8863" i="29"/>
  <c r="M8862" i="29"/>
  <c r="L8862" i="29"/>
  <c r="M8861" i="29"/>
  <c r="L8861" i="29"/>
  <c r="M8860" i="29"/>
  <c r="L8860" i="29"/>
  <c r="M8859" i="29"/>
  <c r="M8852" i="29"/>
  <c r="L8852" i="29"/>
  <c r="M8851" i="29"/>
  <c r="L8851" i="29"/>
  <c r="M8850" i="29"/>
  <c r="L8850" i="29"/>
  <c r="M8849" i="29"/>
  <c r="L8849" i="29"/>
  <c r="M8848" i="29"/>
  <c r="L8848" i="29"/>
  <c r="M8847" i="29"/>
  <c r="L8847" i="29"/>
  <c r="M8846" i="29"/>
  <c r="L8846" i="29"/>
  <c r="M8845" i="29"/>
  <c r="L8845" i="29"/>
  <c r="M8844" i="29"/>
  <c r="L8844" i="29"/>
  <c r="M8843" i="29"/>
  <c r="L8843" i="29"/>
  <c r="M8842" i="29"/>
  <c r="L8842" i="29"/>
  <c r="M8841" i="29"/>
  <c r="L8841" i="29"/>
  <c r="M8840" i="29"/>
  <c r="L8840" i="29"/>
  <c r="M8839" i="29"/>
  <c r="L8839" i="29"/>
  <c r="M8838" i="29"/>
  <c r="L8838" i="29"/>
  <c r="M8837" i="29"/>
  <c r="L8837" i="29"/>
  <c r="O8836" i="29"/>
  <c r="N8836" i="29"/>
  <c r="K8836" i="29"/>
  <c r="M8821" i="29"/>
  <c r="M8820" i="29"/>
  <c r="L8820" i="29"/>
  <c r="M8819" i="29"/>
  <c r="L8819" i="29"/>
  <c r="M8818" i="29"/>
  <c r="L8818" i="29"/>
  <c r="M8817" i="29"/>
  <c r="L8817" i="29"/>
  <c r="M8816" i="29"/>
  <c r="L8816" i="29"/>
  <c r="M8815" i="29"/>
  <c r="L8815" i="29"/>
  <c r="M8814" i="29"/>
  <c r="L8814" i="29"/>
  <c r="M8813" i="29"/>
  <c r="M8812" i="29"/>
  <c r="L8812" i="29"/>
  <c r="M8811" i="29"/>
  <c r="L8811" i="29"/>
  <c r="M8810" i="29"/>
  <c r="L8810" i="29"/>
  <c r="M8809" i="29"/>
  <c r="L8809" i="29"/>
  <c r="M8808" i="29"/>
  <c r="L8808" i="29"/>
  <c r="M8807" i="29"/>
  <c r="L8807" i="29"/>
  <c r="M8806" i="29"/>
  <c r="M8805" i="29"/>
  <c r="L8805" i="29"/>
  <c r="M8804" i="29"/>
  <c r="L8804" i="29"/>
  <c r="M8797" i="29"/>
  <c r="L8797" i="29"/>
  <c r="M8796" i="29"/>
  <c r="L8796" i="29"/>
  <c r="M8795" i="29"/>
  <c r="L8795" i="29"/>
  <c r="M8794" i="29"/>
  <c r="L8794" i="29"/>
  <c r="M8793" i="29"/>
  <c r="L8793" i="29"/>
  <c r="M8792" i="29"/>
  <c r="L8792" i="29"/>
  <c r="M8791" i="29"/>
  <c r="L8791" i="29"/>
  <c r="M8790" i="29"/>
  <c r="L8790" i="29"/>
  <c r="M8789" i="29"/>
  <c r="L8789" i="29"/>
  <c r="M8788" i="29"/>
  <c r="L8788" i="29"/>
  <c r="M8787" i="29"/>
  <c r="M8786" i="29"/>
  <c r="L8786" i="29"/>
  <c r="M8785" i="29"/>
  <c r="L8785" i="29"/>
  <c r="M8784" i="29"/>
  <c r="L8784" i="29"/>
  <c r="M8783" i="29"/>
  <c r="L8783" i="29"/>
  <c r="M8782" i="29"/>
  <c r="L8782" i="29"/>
  <c r="M8781" i="29"/>
  <c r="L8781" i="29"/>
  <c r="M8780" i="29"/>
  <c r="L8780" i="29"/>
  <c r="M8779" i="29"/>
  <c r="L8779" i="29"/>
  <c r="M8771" i="29"/>
  <c r="L8771" i="29"/>
  <c r="M8770" i="29"/>
  <c r="L8770" i="29"/>
  <c r="M8769" i="29"/>
  <c r="L8769" i="29"/>
  <c r="M8768" i="29"/>
  <c r="L8768" i="29"/>
  <c r="M8767" i="29"/>
  <c r="L8767" i="29"/>
  <c r="M8766" i="29"/>
  <c r="L8766" i="29"/>
  <c r="M8765" i="29"/>
  <c r="L8765" i="29"/>
  <c r="M8764" i="29"/>
  <c r="L8764" i="29"/>
  <c r="M8763" i="29"/>
  <c r="L8763" i="29"/>
  <c r="M8762" i="29"/>
  <c r="L8762" i="29"/>
  <c r="O8761" i="29"/>
  <c r="N8761" i="29"/>
  <c r="K8761" i="29"/>
  <c r="M8759" i="29"/>
  <c r="L8759" i="29"/>
  <c r="M8758" i="29"/>
  <c r="L8758" i="29"/>
  <c r="M8757" i="29"/>
  <c r="L8757" i="29"/>
  <c r="M8756" i="29"/>
  <c r="L8756" i="29"/>
  <c r="M8755" i="29"/>
  <c r="L8755" i="29"/>
  <c r="M8754" i="29"/>
  <c r="L8754" i="29"/>
  <c r="M8753" i="29"/>
  <c r="L8753" i="29"/>
  <c r="M8752" i="29"/>
  <c r="L8752" i="29"/>
  <c r="M8751" i="29"/>
  <c r="L8751" i="29"/>
  <c r="M8750" i="29"/>
  <c r="L8750" i="29"/>
  <c r="M8749" i="29"/>
  <c r="L8749" i="29"/>
  <c r="M8748" i="29"/>
  <c r="L8748" i="29"/>
  <c r="M8747" i="29"/>
  <c r="L8747" i="29"/>
  <c r="M8746" i="29"/>
  <c r="L8746" i="29"/>
  <c r="M8739" i="29"/>
  <c r="L8739" i="29"/>
  <c r="M8738" i="29"/>
  <c r="M8737" i="29"/>
  <c r="L8737" i="29"/>
  <c r="M8736" i="29"/>
  <c r="L8736" i="29"/>
  <c r="M8735" i="29"/>
  <c r="L8735" i="29"/>
  <c r="M8734" i="29"/>
  <c r="L8734" i="29"/>
  <c r="M8733" i="29"/>
  <c r="L8733" i="29"/>
  <c r="M8732" i="29"/>
  <c r="L8732" i="29"/>
  <c r="M8731" i="29"/>
  <c r="L8731" i="29"/>
  <c r="M8730" i="29"/>
  <c r="L8730" i="29"/>
  <c r="M8729" i="29"/>
  <c r="L8729" i="29"/>
  <c r="M8728" i="29"/>
  <c r="L8728" i="29"/>
  <c r="M8727" i="29"/>
  <c r="L8727" i="29"/>
  <c r="M8726" i="29"/>
  <c r="L8726" i="29"/>
  <c r="M8725" i="29"/>
  <c r="L8725" i="29"/>
  <c r="O8724" i="29"/>
  <c r="O8822" i="29" s="1"/>
  <c r="N8724" i="29"/>
  <c r="K8724" i="29"/>
  <c r="O8720" i="29"/>
  <c r="N8720" i="29"/>
  <c r="K8720" i="29"/>
  <c r="L8719" i="29"/>
  <c r="M8718" i="29"/>
  <c r="L8718" i="29"/>
  <c r="M8717" i="29"/>
  <c r="L8717" i="29"/>
  <c r="M8716" i="29"/>
  <c r="L8716" i="29"/>
  <c r="M8715" i="29"/>
  <c r="L8715" i="29"/>
  <c r="M8714" i="29"/>
  <c r="L8714" i="29"/>
  <c r="M8707" i="29"/>
  <c r="M8706" i="29"/>
  <c r="L8706" i="29"/>
  <c r="M8705" i="29"/>
  <c r="L8705" i="29"/>
  <c r="M8704" i="29"/>
  <c r="L8704" i="29"/>
  <c r="M8703" i="29"/>
  <c r="L8703" i="29"/>
  <c r="M8702" i="29"/>
  <c r="L8702" i="29"/>
  <c r="M8701" i="29"/>
  <c r="L8701" i="29"/>
  <c r="M8700" i="29"/>
  <c r="L8700" i="29"/>
  <c r="M8699" i="29"/>
  <c r="L8699" i="29"/>
  <c r="M8698" i="29"/>
  <c r="L8698" i="29"/>
  <c r="P8697" i="29"/>
  <c r="O8697" i="29"/>
  <c r="N8697" i="29"/>
  <c r="K8697" i="29"/>
  <c r="M8692" i="29"/>
  <c r="L8692" i="29"/>
  <c r="M8691" i="29"/>
  <c r="L8691" i="29"/>
  <c r="M8690" i="29"/>
  <c r="L8690" i="29"/>
  <c r="M8689" i="29"/>
  <c r="L8689" i="29"/>
  <c r="M8688" i="29"/>
  <c r="L8688" i="29"/>
  <c r="M8687" i="29"/>
  <c r="L8687" i="29"/>
  <c r="M8686" i="29"/>
  <c r="L8686" i="29"/>
  <c r="M8685" i="29"/>
  <c r="L8685" i="29"/>
  <c r="M8684" i="29"/>
  <c r="L8684" i="29"/>
  <c r="M8677" i="29"/>
  <c r="L8677" i="29"/>
  <c r="M8676" i="29"/>
  <c r="L8676" i="29"/>
  <c r="M8675" i="29"/>
  <c r="L8675" i="29"/>
  <c r="M8674" i="29"/>
  <c r="L8674" i="29"/>
  <c r="M8673" i="29"/>
  <c r="L8673" i="29"/>
  <c r="M8672" i="29"/>
  <c r="L8672" i="29"/>
  <c r="M8671" i="29"/>
  <c r="L8671" i="29"/>
  <c r="M8670" i="29"/>
  <c r="L8670" i="29"/>
  <c r="M8669" i="29"/>
  <c r="L8669" i="29"/>
  <c r="M8668" i="29"/>
  <c r="L8668" i="29"/>
  <c r="M8667" i="29"/>
  <c r="L8667" i="29"/>
  <c r="M8666" i="29"/>
  <c r="L8666" i="29"/>
  <c r="M8665" i="29"/>
  <c r="L8665" i="29"/>
  <c r="M8664" i="29"/>
  <c r="L8664" i="29"/>
  <c r="M8663" i="29"/>
  <c r="L8663" i="29"/>
  <c r="M8662" i="29"/>
  <c r="L8662" i="29"/>
  <c r="M8661" i="29"/>
  <c r="L8661" i="29"/>
  <c r="M8660" i="29"/>
  <c r="L8660" i="29"/>
  <c r="M8659" i="29"/>
  <c r="L8659" i="29"/>
  <c r="M8658" i="29"/>
  <c r="L8658" i="29"/>
  <c r="M8657" i="29"/>
  <c r="L8657" i="29"/>
  <c r="O8656" i="29"/>
  <c r="N8656" i="29"/>
  <c r="K8656" i="29"/>
  <c r="M8649" i="29"/>
  <c r="L8649" i="29"/>
  <c r="M8648" i="29"/>
  <c r="L8648" i="29"/>
  <c r="M8647" i="29"/>
  <c r="L8647" i="29"/>
  <c r="M8646" i="29"/>
  <c r="L8646" i="29"/>
  <c r="M8645" i="29"/>
  <c r="L8645" i="29"/>
  <c r="M8644" i="29"/>
  <c r="L8644" i="29"/>
  <c r="M8643" i="29"/>
  <c r="L8643" i="29"/>
  <c r="M8642" i="29"/>
  <c r="L8642" i="29"/>
  <c r="M8641" i="29"/>
  <c r="L8641" i="29"/>
  <c r="M8640" i="29"/>
  <c r="L8640" i="29"/>
  <c r="M8639" i="29"/>
  <c r="L8639" i="29"/>
  <c r="M8638" i="29"/>
  <c r="L8638" i="29"/>
  <c r="M8637" i="29"/>
  <c r="L8637" i="29"/>
  <c r="M8636" i="29"/>
  <c r="L8636" i="29"/>
  <c r="M8635" i="29"/>
  <c r="L8635" i="29"/>
  <c r="M8634" i="29"/>
  <c r="L8634" i="29"/>
  <c r="M8633" i="29"/>
  <c r="L8633" i="29"/>
  <c r="M8632" i="29"/>
  <c r="L8632" i="29"/>
  <c r="M8631" i="29"/>
  <c r="L8631" i="29"/>
  <c r="M8630" i="29"/>
  <c r="L8630" i="29"/>
  <c r="M8629" i="29"/>
  <c r="L8629" i="29"/>
  <c r="M8628" i="29"/>
  <c r="L8628" i="29"/>
  <c r="M8627" i="29"/>
  <c r="L8627" i="29"/>
  <c r="M8626" i="29"/>
  <c r="L8626" i="29"/>
  <c r="M8625" i="29"/>
  <c r="M8624" i="29" s="1"/>
  <c r="L8625" i="29"/>
  <c r="O8624" i="29"/>
  <c r="N8624" i="29"/>
  <c r="N8693" i="29" s="1"/>
  <c r="K8624" i="29"/>
  <c r="K8693" i="29" s="1"/>
  <c r="M8614" i="29"/>
  <c r="L8614" i="29"/>
  <c r="M8613" i="29"/>
  <c r="L8613" i="29"/>
  <c r="M8612" i="29"/>
  <c r="L8612" i="29"/>
  <c r="M8611" i="29"/>
  <c r="L8611" i="29"/>
  <c r="M8610" i="29"/>
  <c r="L8610" i="29"/>
  <c r="M8609" i="29"/>
  <c r="L8609" i="29"/>
  <c r="M8608" i="29"/>
  <c r="L8608" i="29"/>
  <c r="M8607" i="29"/>
  <c r="L8607" i="29"/>
  <c r="M8606" i="29"/>
  <c r="M8605" i="29"/>
  <c r="L8605" i="29"/>
  <c r="M8604" i="29"/>
  <c r="L8604" i="29"/>
  <c r="M8603" i="29"/>
  <c r="L8603" i="29"/>
  <c r="M8602" i="29"/>
  <c r="L8602" i="29"/>
  <c r="M8601" i="29"/>
  <c r="L8601" i="29"/>
  <c r="M8600" i="29"/>
  <c r="L8600" i="29"/>
  <c r="M8599" i="29"/>
  <c r="L8599" i="29"/>
  <c r="M8598" i="29"/>
  <c r="L8598" i="29"/>
  <c r="M8597" i="29"/>
  <c r="L8597" i="29"/>
  <c r="M8596" i="29"/>
  <c r="L8596" i="29"/>
  <c r="M8595" i="29"/>
  <c r="L8595" i="29"/>
  <c r="M8594" i="29"/>
  <c r="L8594" i="29"/>
  <c r="M8593" i="29"/>
  <c r="L8593" i="29"/>
  <c r="M8592" i="29"/>
  <c r="L8592" i="29"/>
  <c r="M8591" i="29"/>
  <c r="L8591" i="29"/>
  <c r="M8590" i="29"/>
  <c r="L8590" i="29"/>
  <c r="M8589" i="29"/>
  <c r="L8589" i="29"/>
  <c r="M8588" i="29"/>
  <c r="L8588" i="29"/>
  <c r="M8580" i="29"/>
  <c r="L8580" i="29"/>
  <c r="M8579" i="29"/>
  <c r="L8579" i="29"/>
  <c r="M8578" i="29"/>
  <c r="L8578" i="29"/>
  <c r="M8577" i="29"/>
  <c r="L8577" i="29"/>
  <c r="M8576" i="29"/>
  <c r="L8576" i="29"/>
  <c r="M8575" i="29"/>
  <c r="L8575" i="29"/>
  <c r="M8574" i="29"/>
  <c r="L8574" i="29"/>
  <c r="M8573" i="29"/>
  <c r="L8573" i="29"/>
  <c r="M8572" i="29"/>
  <c r="L8572" i="29"/>
  <c r="M8571" i="29"/>
  <c r="L8571" i="29"/>
  <c r="M8570" i="29"/>
  <c r="L8570" i="29"/>
  <c r="M8569" i="29"/>
  <c r="L8569" i="29"/>
  <c r="M8568" i="29"/>
  <c r="L8568" i="29"/>
  <c r="M8567" i="29"/>
  <c r="L8567" i="29"/>
  <c r="M8566" i="29"/>
  <c r="L8566" i="29"/>
  <c r="M8565" i="29"/>
  <c r="M8561" i="29" s="1"/>
  <c r="L8565" i="29"/>
  <c r="M8564" i="29"/>
  <c r="L8564" i="29"/>
  <c r="M8563" i="29"/>
  <c r="L8563" i="29"/>
  <c r="M8562" i="29"/>
  <c r="L8562" i="29"/>
  <c r="P8561" i="29"/>
  <c r="O8561" i="29"/>
  <c r="N8561" i="29"/>
  <c r="K8561" i="29"/>
  <c r="M8553" i="29"/>
  <c r="L8553" i="29"/>
  <c r="M8552" i="29"/>
  <c r="L8552" i="29"/>
  <c r="M8551" i="29"/>
  <c r="L8551" i="29"/>
  <c r="M8550" i="29"/>
  <c r="L8550" i="29"/>
  <c r="M8549" i="29"/>
  <c r="L8549" i="29"/>
  <c r="M8548" i="29"/>
  <c r="L8548" i="29"/>
  <c r="M8547" i="29"/>
  <c r="L8547" i="29"/>
  <c r="M8546" i="29"/>
  <c r="L8546" i="29"/>
  <c r="M8545" i="29"/>
  <c r="L8545" i="29"/>
  <c r="M8544" i="29"/>
  <c r="L8544" i="29"/>
  <c r="M8543" i="29"/>
  <c r="L8543" i="29"/>
  <c r="M8542" i="29"/>
  <c r="L8542" i="29"/>
  <c r="M8541" i="29"/>
  <c r="L8541" i="29"/>
  <c r="M8540" i="29"/>
  <c r="L8540" i="29"/>
  <c r="M8539" i="29"/>
  <c r="L8539" i="29"/>
  <c r="M8538" i="29"/>
  <c r="L8538" i="29"/>
  <c r="M8537" i="29"/>
  <c r="L8537" i="29"/>
  <c r="M8536" i="29"/>
  <c r="L8536" i="29"/>
  <c r="M8535" i="29"/>
  <c r="L8535" i="29"/>
  <c r="M8534" i="29"/>
  <c r="L8534" i="29"/>
  <c r="M8533" i="29"/>
  <c r="L8533" i="29"/>
  <c r="M8532" i="29"/>
  <c r="L8532" i="29"/>
  <c r="M8531" i="29"/>
  <c r="L8531" i="29"/>
  <c r="M8530" i="29"/>
  <c r="L8530" i="29"/>
  <c r="M8529" i="29"/>
  <c r="L8529" i="29"/>
  <c r="M8528" i="29"/>
  <c r="L8528" i="29"/>
  <c r="O8527" i="29"/>
  <c r="N8527" i="29"/>
  <c r="N8615" i="29" s="1"/>
  <c r="K8527" i="29"/>
  <c r="O8513" i="29"/>
  <c r="M8512" i="29"/>
  <c r="L8512" i="29"/>
  <c r="M8511" i="29"/>
  <c r="L8511" i="29"/>
  <c r="M8510" i="29"/>
  <c r="L8510" i="29"/>
  <c r="M8509" i="29"/>
  <c r="L8509" i="29"/>
  <c r="M8508" i="29"/>
  <c r="L8508" i="29"/>
  <c r="M8507" i="29"/>
  <c r="L8507" i="29"/>
  <c r="M8506" i="29"/>
  <c r="L8506" i="29"/>
  <c r="M8505" i="29"/>
  <c r="L8505" i="29"/>
  <c r="M8504" i="29"/>
  <c r="L8504" i="29"/>
  <c r="M8503" i="29"/>
  <c r="L8503" i="29"/>
  <c r="M8502" i="29"/>
  <c r="L8502" i="29"/>
  <c r="M8501" i="29"/>
  <c r="L8501" i="29"/>
  <c r="M8500" i="29"/>
  <c r="L8500" i="29"/>
  <c r="M8499" i="29"/>
  <c r="L8499" i="29"/>
  <c r="M8498" i="29"/>
  <c r="L8498" i="29"/>
  <c r="M8497" i="29"/>
  <c r="L8497" i="29"/>
  <c r="M8496" i="29"/>
  <c r="L8496" i="29"/>
  <c r="M8489" i="29"/>
  <c r="L8489" i="29"/>
  <c r="M8488" i="29"/>
  <c r="L8488" i="29"/>
  <c r="M8487" i="29"/>
  <c r="L8487" i="29"/>
  <c r="M8486" i="29"/>
  <c r="L8486" i="29"/>
  <c r="M8485" i="29"/>
  <c r="L8485" i="29"/>
  <c r="M8484" i="29"/>
  <c r="L8484" i="29"/>
  <c r="M8483" i="29"/>
  <c r="L8483" i="29"/>
  <c r="M8482" i="29"/>
  <c r="L8482" i="29"/>
  <c r="M8481" i="29"/>
  <c r="L8481" i="29"/>
  <c r="M8480" i="29"/>
  <c r="L8480" i="29"/>
  <c r="M8479" i="29"/>
  <c r="L8479" i="29"/>
  <c r="M8478" i="29"/>
  <c r="L8478" i="29"/>
  <c r="M8477" i="29"/>
  <c r="L8477" i="29"/>
  <c r="M8476" i="29"/>
  <c r="L8476" i="29"/>
  <c r="M8475" i="29"/>
  <c r="L8475" i="29"/>
  <c r="M8474" i="29"/>
  <c r="L8474" i="29"/>
  <c r="M8473" i="29"/>
  <c r="L8473" i="29"/>
  <c r="M8472" i="29"/>
  <c r="L8472" i="29"/>
  <c r="M8471" i="29"/>
  <c r="L8471" i="29"/>
  <c r="M8470" i="29"/>
  <c r="L8470" i="29"/>
  <c r="M8469" i="29"/>
  <c r="L8469" i="29"/>
  <c r="M8468" i="29"/>
  <c r="L8468" i="29"/>
  <c r="M8467" i="29"/>
  <c r="L8467" i="29"/>
  <c r="M8466" i="29"/>
  <c r="L8466" i="29"/>
  <c r="M8465" i="29"/>
  <c r="L8465" i="29"/>
  <c r="M8457" i="29"/>
  <c r="L8457" i="29"/>
  <c r="M8456" i="29"/>
  <c r="L8456" i="29"/>
  <c r="M8455" i="29"/>
  <c r="L8455" i="29"/>
  <c r="M8454" i="29"/>
  <c r="L8454" i="29"/>
  <c r="M8453" i="29"/>
  <c r="L8453" i="29"/>
  <c r="M8452" i="29"/>
  <c r="L8452" i="29"/>
  <c r="M8451" i="29"/>
  <c r="L8451" i="29"/>
  <c r="M8450" i="29"/>
  <c r="L8450" i="29"/>
  <c r="M8449" i="29"/>
  <c r="L8449" i="29"/>
  <c r="M8448" i="29"/>
  <c r="L8448" i="29"/>
  <c r="M8447" i="29"/>
  <c r="L8447" i="29"/>
  <c r="M8446" i="29"/>
  <c r="L8446" i="29"/>
  <c r="M8445" i="29"/>
  <c r="L8445" i="29"/>
  <c r="M8444" i="29"/>
  <c r="L8444" i="29"/>
  <c r="M8443" i="29"/>
  <c r="L8443" i="29"/>
  <c r="M8442" i="29"/>
  <c r="L8442" i="29"/>
  <c r="M8441" i="29"/>
  <c r="L8441" i="29"/>
  <c r="M8440" i="29"/>
  <c r="L8440" i="29"/>
  <c r="O8439" i="29"/>
  <c r="N8439" i="29"/>
  <c r="K8439" i="29"/>
  <c r="P8439" i="29" s="1"/>
  <c r="M8437" i="29"/>
  <c r="L8437" i="29"/>
  <c r="M8436" i="29"/>
  <c r="L8436" i="29"/>
  <c r="M8435" i="29"/>
  <c r="L8435" i="29"/>
  <c r="M8434" i="29"/>
  <c r="L8434" i="29"/>
  <c r="M8433" i="29"/>
  <c r="L8433" i="29"/>
  <c r="M8432" i="29"/>
  <c r="L8432" i="29"/>
  <c r="M8425" i="29"/>
  <c r="L8425" i="29"/>
  <c r="M8424" i="29"/>
  <c r="L8424" i="29"/>
  <c r="M8423" i="29"/>
  <c r="L8423" i="29"/>
  <c r="M8422" i="29"/>
  <c r="L8422" i="29"/>
  <c r="M8421" i="29"/>
  <c r="L8421" i="29"/>
  <c r="M8420" i="29"/>
  <c r="L8420" i="29"/>
  <c r="M8419" i="29"/>
  <c r="L8419" i="29"/>
  <c r="M8418" i="29"/>
  <c r="L8418" i="29"/>
  <c r="M8417" i="29"/>
  <c r="L8417" i="29"/>
  <c r="M8416" i="29"/>
  <c r="L8416" i="29"/>
  <c r="M8415" i="29"/>
  <c r="M8414" i="29" s="1"/>
  <c r="L8415" i="29"/>
  <c r="O8414" i="29"/>
  <c r="N8414" i="29"/>
  <c r="N8513" i="29" s="1"/>
  <c r="K8414" i="29"/>
  <c r="P8414" i="29" s="1"/>
  <c r="O8411" i="29"/>
  <c r="M8410" i="29"/>
  <c r="L8410" i="29"/>
  <c r="M8409" i="29"/>
  <c r="L8409" i="29"/>
  <c r="M8408" i="29"/>
  <c r="L8408" i="29"/>
  <c r="M8407" i="29"/>
  <c r="L8407" i="29"/>
  <c r="M8406" i="29"/>
  <c r="L8406" i="29"/>
  <c r="M8405" i="29"/>
  <c r="L8405" i="29"/>
  <c r="M8404" i="29"/>
  <c r="L8404" i="29"/>
  <c r="M8403" i="29"/>
  <c r="L8403" i="29"/>
  <c r="M8402" i="29"/>
  <c r="L8402" i="29"/>
  <c r="M8401" i="29"/>
  <c r="L8401" i="29"/>
  <c r="M8400" i="29"/>
  <c r="L8400" i="29"/>
  <c r="M8393" i="29"/>
  <c r="L8393" i="29"/>
  <c r="M8392" i="29"/>
  <c r="L8392" i="29"/>
  <c r="M8391" i="29"/>
  <c r="L8391" i="29"/>
  <c r="M8390" i="29"/>
  <c r="L8390" i="29"/>
  <c r="M8389" i="29"/>
  <c r="L8389" i="29"/>
  <c r="M8388" i="29"/>
  <c r="L8388" i="29"/>
  <c r="M8387" i="29"/>
  <c r="L8387" i="29"/>
  <c r="M8386" i="29"/>
  <c r="L8386" i="29"/>
  <c r="M8385" i="29"/>
  <c r="L8385" i="29"/>
  <c r="M8384" i="29"/>
  <c r="L8384" i="29"/>
  <c r="M8383" i="29"/>
  <c r="L8383" i="29"/>
  <c r="M8382" i="29"/>
  <c r="L8382" i="29"/>
  <c r="M8381" i="29"/>
  <c r="L8381" i="29"/>
  <c r="M8380" i="29"/>
  <c r="L8380" i="29"/>
  <c r="M8379" i="29"/>
  <c r="L8379" i="29"/>
  <c r="M8378" i="29"/>
  <c r="L8378" i="29"/>
  <c r="M8377" i="29"/>
  <c r="L8377" i="29"/>
  <c r="M8376" i="29"/>
  <c r="L8376" i="29"/>
  <c r="M8375" i="29"/>
  <c r="L8375" i="29"/>
  <c r="M8374" i="29"/>
  <c r="L8374" i="29"/>
  <c r="M8373" i="29"/>
  <c r="L8373" i="29"/>
  <c r="M8372" i="29"/>
  <c r="L8372" i="29"/>
  <c r="M8371" i="29"/>
  <c r="L8371" i="29"/>
  <c r="M8370" i="29"/>
  <c r="L8370" i="29"/>
  <c r="M8369" i="29"/>
  <c r="L8369" i="29"/>
  <c r="M8368" i="29"/>
  <c r="L8368" i="29"/>
  <c r="M8367" i="29"/>
  <c r="L8367" i="29"/>
  <c r="M8360" i="29"/>
  <c r="L8360" i="29"/>
  <c r="M8359" i="29"/>
  <c r="L8359" i="29"/>
  <c r="M8358" i="29"/>
  <c r="L8358" i="29"/>
  <c r="M8357" i="29"/>
  <c r="L8357" i="29"/>
  <c r="M8356" i="29"/>
  <c r="L8356" i="29"/>
  <c r="M8355" i="29"/>
  <c r="L8355" i="29"/>
  <c r="M8354" i="29"/>
  <c r="L8354" i="29"/>
  <c r="M8353" i="29"/>
  <c r="L8353" i="29"/>
  <c r="M8352" i="29"/>
  <c r="L8352" i="29"/>
  <c r="M8351" i="29"/>
  <c r="L8351" i="29"/>
  <c r="M8350" i="29"/>
  <c r="L8350" i="29"/>
  <c r="M8349" i="29"/>
  <c r="L8349" i="29"/>
  <c r="M8348" i="29"/>
  <c r="L8348" i="29"/>
  <c r="M8347" i="29"/>
  <c r="L8347" i="29"/>
  <c r="M8346" i="29"/>
  <c r="L8346" i="29"/>
  <c r="M8345" i="29"/>
  <c r="L8345" i="29"/>
  <c r="M8344" i="29"/>
  <c r="L8344" i="29"/>
  <c r="M8343" i="29"/>
  <c r="L8343" i="29"/>
  <c r="M8336" i="29"/>
  <c r="L8336" i="29"/>
  <c r="M8335" i="29"/>
  <c r="L8335" i="29"/>
  <c r="M8334" i="29"/>
  <c r="L8334" i="29"/>
  <c r="M8333" i="29"/>
  <c r="L8333" i="29"/>
  <c r="M8332" i="29"/>
  <c r="L8332" i="29"/>
  <c r="M8331" i="29"/>
  <c r="L8331" i="29"/>
  <c r="O8330" i="29"/>
  <c r="N8330" i="29"/>
  <c r="K8330" i="29"/>
  <c r="P8330" i="29" s="1"/>
  <c r="M8328" i="29"/>
  <c r="L8328" i="29"/>
  <c r="M8327" i="29"/>
  <c r="L8327" i="29"/>
  <c r="M8326" i="29"/>
  <c r="L8326" i="29"/>
  <c r="M8325" i="29"/>
  <c r="L8325" i="29"/>
  <c r="M8324" i="29"/>
  <c r="L8324" i="29"/>
  <c r="M8323" i="29"/>
  <c r="L8323" i="29"/>
  <c r="M8322" i="29"/>
  <c r="L8322" i="29"/>
  <c r="M8321" i="29"/>
  <c r="L8321" i="29"/>
  <c r="M8320" i="29"/>
  <c r="L8320" i="29"/>
  <c r="M8319" i="29"/>
  <c r="L8319" i="29"/>
  <c r="M8318" i="29"/>
  <c r="L8318" i="29"/>
  <c r="M8317" i="29"/>
  <c r="L8317" i="29"/>
  <c r="M8316" i="29"/>
  <c r="L8316" i="29"/>
  <c r="M8315" i="29"/>
  <c r="L8315" i="29"/>
  <c r="M8314" i="29"/>
  <c r="M8313" i="29" s="1"/>
  <c r="L8314" i="29"/>
  <c r="P8313" i="29"/>
  <c r="O8313" i="29"/>
  <c r="N8313" i="29"/>
  <c r="N8411" i="29" s="1"/>
  <c r="K8313" i="29"/>
  <c r="M8297" i="29"/>
  <c r="L8297" i="29"/>
  <c r="M8296" i="29"/>
  <c r="L8296" i="29"/>
  <c r="M8295" i="29"/>
  <c r="L8295" i="29"/>
  <c r="M8294" i="29"/>
  <c r="L8294" i="29"/>
  <c r="M8293" i="29"/>
  <c r="L8293" i="29"/>
  <c r="M8292" i="29"/>
  <c r="L8292" i="29"/>
  <c r="M8291" i="29"/>
  <c r="L8291" i="29"/>
  <c r="M8290" i="29"/>
  <c r="L8290" i="29"/>
  <c r="M8289" i="29"/>
  <c r="L8289" i="29"/>
  <c r="M8288" i="29"/>
  <c r="L8288" i="29"/>
  <c r="M8287" i="29"/>
  <c r="L8287" i="29"/>
  <c r="M8286" i="29"/>
  <c r="L8286" i="29"/>
  <c r="M8285" i="29"/>
  <c r="L8285" i="29"/>
  <c r="M8284" i="29"/>
  <c r="L8284" i="29"/>
  <c r="M8283" i="29"/>
  <c r="L8283" i="29"/>
  <c r="M8282" i="29"/>
  <c r="L8282" i="29"/>
  <c r="M8281" i="29"/>
  <c r="L8281" i="29"/>
  <c r="M8280" i="29"/>
  <c r="L8280" i="29"/>
  <c r="M8279" i="29"/>
  <c r="L8279" i="29"/>
  <c r="M8278" i="29"/>
  <c r="L8278" i="29"/>
  <c r="M8271" i="29"/>
  <c r="L8271" i="29"/>
  <c r="M8270" i="29"/>
  <c r="L8270" i="29"/>
  <c r="M8269" i="29"/>
  <c r="L8269" i="29"/>
  <c r="M8268" i="29"/>
  <c r="L8268" i="29"/>
  <c r="M8267" i="29"/>
  <c r="L8267" i="29"/>
  <c r="M8266" i="29"/>
  <c r="L8266" i="29"/>
  <c r="M8265" i="29"/>
  <c r="L8265" i="29"/>
  <c r="M8264" i="29"/>
  <c r="L8264" i="29"/>
  <c r="M8263" i="29"/>
  <c r="L8263" i="29"/>
  <c r="M8262" i="29"/>
  <c r="L8262" i="29"/>
  <c r="M8261" i="29"/>
  <c r="L8261" i="29"/>
  <c r="M8260" i="29"/>
  <c r="L8260" i="29"/>
  <c r="M8259" i="29"/>
  <c r="L8259" i="29"/>
  <c r="M8258" i="29"/>
  <c r="L8258" i="29"/>
  <c r="M8257" i="29"/>
  <c r="L8257" i="29"/>
  <c r="M8256" i="29"/>
  <c r="L8256" i="29"/>
  <c r="M8255" i="29"/>
  <c r="L8255" i="29"/>
  <c r="M8254" i="29"/>
  <c r="L8254" i="29"/>
  <c r="M8253" i="29"/>
  <c r="L8253" i="29"/>
  <c r="M8252" i="29"/>
  <c r="L8252" i="29"/>
  <c r="M8251" i="29"/>
  <c r="L8251" i="29"/>
  <c r="M8250" i="29"/>
  <c r="L8250" i="29"/>
  <c r="M8249" i="29"/>
  <c r="L8249" i="29"/>
  <c r="M8248" i="29"/>
  <c r="L8248" i="29"/>
  <c r="M8247" i="29"/>
  <c r="L8247" i="29"/>
  <c r="M8246" i="29"/>
  <c r="L8246" i="29"/>
  <c r="M8245" i="29"/>
  <c r="L8245" i="29"/>
  <c r="M8244" i="29"/>
  <c r="L8244" i="29"/>
  <c r="M8237" i="29"/>
  <c r="L8237" i="29"/>
  <c r="M8236" i="29"/>
  <c r="L8236" i="29"/>
  <c r="M8235" i="29"/>
  <c r="L8235" i="29"/>
  <c r="M8234" i="29"/>
  <c r="L8234" i="29"/>
  <c r="M8233" i="29"/>
  <c r="L8233" i="29"/>
  <c r="M8232" i="29"/>
  <c r="L8232" i="29"/>
  <c r="M8231" i="29"/>
  <c r="L8231" i="29"/>
  <c r="M8230" i="29"/>
  <c r="L8230" i="29"/>
  <c r="M8229" i="29"/>
  <c r="L8229" i="29"/>
  <c r="M8228" i="29"/>
  <c r="L8228" i="29"/>
  <c r="M8227" i="29"/>
  <c r="L8227" i="29"/>
  <c r="M8226" i="29"/>
  <c r="L8226" i="29"/>
  <c r="M8225" i="29"/>
  <c r="L8225" i="29"/>
  <c r="M8224" i="29"/>
  <c r="L8224" i="29"/>
  <c r="M8223" i="29"/>
  <c r="L8223" i="29"/>
  <c r="M8222" i="29"/>
  <c r="L8222" i="29"/>
  <c r="M8221" i="29"/>
  <c r="L8221" i="29"/>
  <c r="M8220" i="29"/>
  <c r="L8220" i="29"/>
  <c r="M8219" i="29"/>
  <c r="L8219" i="29"/>
  <c r="M8218" i="29"/>
  <c r="L8218" i="29"/>
  <c r="M8217" i="29"/>
  <c r="L8217" i="29"/>
  <c r="M8210" i="29"/>
  <c r="L8210" i="29"/>
  <c r="M8209" i="29"/>
  <c r="L8209" i="29"/>
  <c r="O8208" i="29"/>
  <c r="N8208" i="29"/>
  <c r="K8208" i="29"/>
  <c r="P8208" i="29" s="1"/>
  <c r="M8206" i="29"/>
  <c r="L8206" i="29"/>
  <c r="M8205" i="29"/>
  <c r="L8205" i="29"/>
  <c r="M8204" i="29"/>
  <c r="L8204" i="29"/>
  <c r="M8203" i="29"/>
  <c r="L8203" i="29"/>
  <c r="M8202" i="29"/>
  <c r="L8202" i="29"/>
  <c r="M8201" i="29"/>
  <c r="L8201" i="29"/>
  <c r="M8200" i="29"/>
  <c r="L8200" i="29"/>
  <c r="M8199" i="29"/>
  <c r="L8199" i="29"/>
  <c r="M8198" i="29"/>
  <c r="L8198" i="29"/>
  <c r="M8197" i="29"/>
  <c r="L8197" i="29"/>
  <c r="M8196" i="29"/>
  <c r="L8196" i="29"/>
  <c r="M8195" i="29"/>
  <c r="L8195" i="29"/>
  <c r="M8194" i="29"/>
  <c r="L8194" i="29"/>
  <c r="M8193" i="29"/>
  <c r="L8193" i="29"/>
  <c r="M8192" i="29"/>
  <c r="M8191" i="29" s="1"/>
  <c r="L8192" i="29"/>
  <c r="O8191" i="29"/>
  <c r="O8298" i="29" s="1"/>
  <c r="N8191" i="29"/>
  <c r="N8298" i="29" s="1"/>
  <c r="K8191" i="29"/>
  <c r="M8186" i="29"/>
  <c r="L8186" i="29"/>
  <c r="M8185" i="29"/>
  <c r="L8185" i="29"/>
  <c r="M8184" i="29"/>
  <c r="L8184" i="29"/>
  <c r="M8183" i="29"/>
  <c r="L8183" i="29"/>
  <c r="M8182" i="29"/>
  <c r="L8182" i="29"/>
  <c r="M8175" i="29"/>
  <c r="L8175" i="29"/>
  <c r="M8174" i="29"/>
  <c r="L8174" i="29"/>
  <c r="M8173" i="29"/>
  <c r="L8173" i="29"/>
  <c r="M8172" i="29"/>
  <c r="L8172" i="29"/>
  <c r="M8171" i="29"/>
  <c r="L8171" i="29"/>
  <c r="M8170" i="29"/>
  <c r="L8170" i="29"/>
  <c r="M8169" i="29"/>
  <c r="L8169" i="29"/>
  <c r="M8168" i="29"/>
  <c r="L8168" i="29"/>
  <c r="M8167" i="29"/>
  <c r="L8167" i="29"/>
  <c r="M8166" i="29"/>
  <c r="L8166" i="29"/>
  <c r="M8165" i="29"/>
  <c r="L8165" i="29"/>
  <c r="M8164" i="29"/>
  <c r="L8164" i="29"/>
  <c r="M8163" i="29"/>
  <c r="L8163" i="29"/>
  <c r="M8162" i="29"/>
  <c r="L8162" i="29"/>
  <c r="M8161" i="29"/>
  <c r="L8161" i="29"/>
  <c r="M8160" i="29"/>
  <c r="L8160" i="29"/>
  <c r="M8159" i="29"/>
  <c r="L8159" i="29"/>
  <c r="M8158" i="29"/>
  <c r="L8158" i="29"/>
  <c r="M8157" i="29"/>
  <c r="L8157" i="29"/>
  <c r="M8156" i="29"/>
  <c r="L8156" i="29"/>
  <c r="M8155" i="29"/>
  <c r="L8155" i="29"/>
  <c r="M8154" i="29"/>
  <c r="L8154" i="29"/>
  <c r="M8153" i="29"/>
  <c r="L8153" i="29"/>
  <c r="M8152" i="29"/>
  <c r="L8152" i="29"/>
  <c r="M8144" i="29"/>
  <c r="L8144" i="29"/>
  <c r="M8143" i="29"/>
  <c r="L8143" i="29"/>
  <c r="M8142" i="29"/>
  <c r="L8142" i="29"/>
  <c r="M8141" i="29"/>
  <c r="L8141" i="29"/>
  <c r="M8140" i="29"/>
  <c r="L8140" i="29"/>
  <c r="M8139" i="29"/>
  <c r="L8139" i="29"/>
  <c r="M8138" i="29"/>
  <c r="L8138" i="29"/>
  <c r="M8137" i="29"/>
  <c r="L8137" i="29"/>
  <c r="M8136" i="29"/>
  <c r="L8136" i="29"/>
  <c r="M8135" i="29"/>
  <c r="L8135" i="29"/>
  <c r="M8134" i="29"/>
  <c r="L8134" i="29"/>
  <c r="M8133" i="29"/>
  <c r="L8133" i="29"/>
  <c r="M8132" i="29"/>
  <c r="L8132" i="29"/>
  <c r="M8131" i="29"/>
  <c r="L8131" i="29"/>
  <c r="M8130" i="29"/>
  <c r="L8130" i="29"/>
  <c r="M8129" i="29"/>
  <c r="L8129" i="29"/>
  <c r="M8128" i="29"/>
  <c r="L8128" i="29"/>
  <c r="M8127" i="29"/>
  <c r="L8127" i="29"/>
  <c r="M8126" i="29"/>
  <c r="L8126" i="29"/>
  <c r="M8125" i="29"/>
  <c r="L8125" i="29"/>
  <c r="M8118" i="29"/>
  <c r="L8118" i="29"/>
  <c r="M8117" i="29"/>
  <c r="L8117" i="29"/>
  <c r="M8116" i="29"/>
  <c r="L8116" i="29"/>
  <c r="M8115" i="29"/>
  <c r="L8115" i="29"/>
  <c r="M8114" i="29"/>
  <c r="L8114" i="29"/>
  <c r="M8113" i="29"/>
  <c r="L8113" i="29"/>
  <c r="M8112" i="29"/>
  <c r="L8112" i="29"/>
  <c r="M8111" i="29"/>
  <c r="L8111" i="29"/>
  <c r="M8110" i="29"/>
  <c r="L8110" i="29"/>
  <c r="M8109" i="29"/>
  <c r="L8109" i="29"/>
  <c r="M8108" i="29"/>
  <c r="L8108" i="29"/>
  <c r="M8107" i="29"/>
  <c r="L8107" i="29"/>
  <c r="O8106" i="29"/>
  <c r="N8106" i="29"/>
  <c r="K8106" i="29"/>
  <c r="M8104" i="29"/>
  <c r="L8104" i="29"/>
  <c r="M8103" i="29"/>
  <c r="L8103" i="29"/>
  <c r="M8102" i="29"/>
  <c r="L8102" i="29"/>
  <c r="M8101" i="29"/>
  <c r="L8101" i="29"/>
  <c r="M8100" i="29"/>
  <c r="L8100" i="29"/>
  <c r="M8099" i="29"/>
  <c r="L8099" i="29"/>
  <c r="M8098" i="29"/>
  <c r="L8098" i="29"/>
  <c r="M8097" i="29"/>
  <c r="L8097" i="29"/>
  <c r="M8096" i="29"/>
  <c r="L8096" i="29"/>
  <c r="M8095" i="29"/>
  <c r="L8095" i="29"/>
  <c r="M8094" i="29"/>
  <c r="L8094" i="29"/>
  <c r="M8093" i="29"/>
  <c r="L8093" i="29"/>
  <c r="M8092" i="29"/>
  <c r="L8092" i="29"/>
  <c r="M8091" i="29"/>
  <c r="L8091" i="29"/>
  <c r="M8084" i="29"/>
  <c r="L8084" i="29"/>
  <c r="M8083" i="29"/>
  <c r="L8083" i="29"/>
  <c r="M8082" i="29"/>
  <c r="L8082" i="29"/>
  <c r="M8081" i="29"/>
  <c r="L8081" i="29"/>
  <c r="M8080" i="29"/>
  <c r="L8080" i="29"/>
  <c r="M8079" i="29"/>
  <c r="M8078" i="29" s="1"/>
  <c r="L8079" i="29"/>
  <c r="O8078" i="29"/>
  <c r="O8188" i="29" s="1"/>
  <c r="N8078" i="29"/>
  <c r="N8188" i="29" s="1"/>
  <c r="K8078" i="29"/>
  <c r="O8075" i="29"/>
  <c r="N8075" i="29"/>
  <c r="K8075" i="29"/>
  <c r="M8073" i="29"/>
  <c r="L8073" i="29"/>
  <c r="M8072" i="29"/>
  <c r="L8072" i="29"/>
  <c r="M8071" i="29"/>
  <c r="L8071" i="29"/>
  <c r="M8070" i="29"/>
  <c r="L8070" i="29"/>
  <c r="M8069" i="29"/>
  <c r="L8069" i="29"/>
  <c r="M8068" i="29"/>
  <c r="L8068" i="29"/>
  <c r="M8067" i="29"/>
  <c r="L8067" i="29"/>
  <c r="M8066" i="29"/>
  <c r="L8066" i="29"/>
  <c r="M8065" i="29"/>
  <c r="L8065" i="29"/>
  <c r="M8064" i="29"/>
  <c r="L8064" i="29"/>
  <c r="M8063" i="29"/>
  <c r="L8063" i="29"/>
  <c r="M8062" i="29"/>
  <c r="L8062" i="29"/>
  <c r="M8061" i="29"/>
  <c r="L8061" i="29"/>
  <c r="M8060" i="29"/>
  <c r="L8060" i="29"/>
  <c r="M8059" i="29"/>
  <c r="L8059" i="29"/>
  <c r="M8058" i="29"/>
  <c r="L8058" i="29"/>
  <c r="M8051" i="29"/>
  <c r="L8051" i="29"/>
  <c r="M8050" i="29"/>
  <c r="L8050" i="29"/>
  <c r="M8049" i="29"/>
  <c r="L8049" i="29"/>
  <c r="M8048" i="29"/>
  <c r="L8048" i="29"/>
  <c r="M8047" i="29"/>
  <c r="L8047" i="29"/>
  <c r="M8046" i="29"/>
  <c r="L8046" i="29"/>
  <c r="M8045" i="29"/>
  <c r="L8045" i="29"/>
  <c r="M8044" i="29"/>
  <c r="L8044" i="29"/>
  <c r="M8043" i="29"/>
  <c r="L8043" i="29"/>
  <c r="M8042" i="29"/>
  <c r="M8039" i="29" s="1"/>
  <c r="L8042" i="29"/>
  <c r="M8041" i="29"/>
  <c r="L8041" i="29"/>
  <c r="M8040" i="29"/>
  <c r="L8040" i="29"/>
  <c r="O8039" i="29"/>
  <c r="N8039" i="29"/>
  <c r="P8039" i="29" s="1"/>
  <c r="K8039" i="29"/>
  <c r="O8035" i="29"/>
  <c r="N8035" i="29"/>
  <c r="K8035" i="29"/>
  <c r="M8034" i="29"/>
  <c r="L8034" i="29"/>
  <c r="M8033" i="29"/>
  <c r="L8033" i="29"/>
  <c r="M8032" i="29"/>
  <c r="L8032" i="29"/>
  <c r="M8031" i="29"/>
  <c r="L8031" i="29"/>
  <c r="M8030" i="29"/>
  <c r="L8030" i="29"/>
  <c r="M8029" i="29"/>
  <c r="L8029" i="29"/>
  <c r="M8028" i="29"/>
  <c r="L8028" i="29"/>
  <c r="M8020" i="29"/>
  <c r="L8020" i="29"/>
  <c r="M8019" i="29"/>
  <c r="L8019" i="29"/>
  <c r="M8018" i="29"/>
  <c r="L8018" i="29"/>
  <c r="M8017" i="29"/>
  <c r="L8017" i="29"/>
  <c r="M8016" i="29"/>
  <c r="L8016" i="29"/>
  <c r="M8015" i="29"/>
  <c r="L8015" i="29"/>
  <c r="M8014" i="29"/>
  <c r="L8014" i="29"/>
  <c r="M8013" i="29"/>
  <c r="L8013" i="29"/>
  <c r="M8012" i="29"/>
  <c r="L8012" i="29"/>
  <c r="M8011" i="29"/>
  <c r="L8011" i="29"/>
  <c r="M8010" i="29"/>
  <c r="L8010" i="29"/>
  <c r="M8009" i="29"/>
  <c r="L8009" i="29"/>
  <c r="M8008" i="29"/>
  <c r="L8008" i="29"/>
  <c r="M8007" i="29"/>
  <c r="L8007" i="29"/>
  <c r="M8006" i="29"/>
  <c r="L8006" i="29"/>
  <c r="M8005" i="29"/>
  <c r="L8005" i="29"/>
  <c r="M8004" i="29"/>
  <c r="M8035" i="29" s="1"/>
  <c r="L8004" i="29"/>
  <c r="M8003" i="29"/>
  <c r="L8003" i="29"/>
  <c r="M8002" i="29"/>
  <c r="L8002" i="29"/>
  <c r="O8001" i="29"/>
  <c r="N8001" i="29"/>
  <c r="K8001" i="29"/>
  <c r="O7991" i="29"/>
  <c r="N7991" i="29"/>
  <c r="L7991" i="29"/>
  <c r="K7991" i="29"/>
  <c r="M7990" i="29"/>
  <c r="L7990" i="29"/>
  <c r="M7989" i="29"/>
  <c r="L7989" i="29"/>
  <c r="M7988" i="29"/>
  <c r="L7988" i="29"/>
  <c r="M7987" i="29"/>
  <c r="L7987" i="29"/>
  <c r="M7986" i="29"/>
  <c r="L7986" i="29"/>
  <c r="M7985" i="29"/>
  <c r="L7985" i="29"/>
  <c r="M7984" i="29"/>
  <c r="L7984" i="29"/>
  <c r="M7983" i="29"/>
  <c r="L7983" i="29"/>
  <c r="M7982" i="29"/>
  <c r="L7982" i="29"/>
  <c r="M7981" i="29"/>
  <c r="L7981" i="29"/>
  <c r="M7980" i="29"/>
  <c r="L7980" i="29"/>
  <c r="M7979" i="29"/>
  <c r="L7979" i="29"/>
  <c r="M7978" i="29"/>
  <c r="L7978" i="29"/>
  <c r="M7977" i="29"/>
  <c r="L7977" i="29"/>
  <c r="M7976" i="29"/>
  <c r="L7976" i="29"/>
  <c r="M7975" i="29"/>
  <c r="L7975" i="29"/>
  <c r="M7974" i="29"/>
  <c r="L7974" i="29"/>
  <c r="M7973" i="29"/>
  <c r="L7973" i="29"/>
  <c r="M7972" i="29"/>
  <c r="L7972" i="29"/>
  <c r="M7971" i="29"/>
  <c r="L7971" i="29"/>
  <c r="M7970" i="29"/>
  <c r="L7970" i="29"/>
  <c r="M7969" i="29"/>
  <c r="L7969" i="29"/>
  <c r="M7968" i="29"/>
  <c r="L7968" i="29"/>
  <c r="M7967" i="29"/>
  <c r="L7967" i="29"/>
  <c r="M7966" i="29"/>
  <c r="L7966" i="29"/>
  <c r="M7965" i="29"/>
  <c r="L7965" i="29"/>
  <c r="M7964" i="29"/>
  <c r="L7964" i="29"/>
  <c r="M7963" i="29"/>
  <c r="L7963" i="29"/>
  <c r="M7962" i="29"/>
  <c r="L7962" i="29"/>
  <c r="M7955" i="29"/>
  <c r="L7955" i="29"/>
  <c r="M7954" i="29"/>
  <c r="L7954" i="29"/>
  <c r="M7953" i="29"/>
  <c r="L7953" i="29"/>
  <c r="M7952" i="29"/>
  <c r="L7952" i="29"/>
  <c r="M7951" i="29"/>
  <c r="L7951" i="29"/>
  <c r="M7950" i="29"/>
  <c r="L7950" i="29"/>
  <c r="M7949" i="29"/>
  <c r="L7949" i="29"/>
  <c r="M7948" i="29"/>
  <c r="L7948" i="29"/>
  <c r="M7947" i="29"/>
  <c r="L7947" i="29"/>
  <c r="M7946" i="29"/>
  <c r="L7946" i="29"/>
  <c r="M7945" i="29"/>
  <c r="L7945" i="29"/>
  <c r="M7944" i="29"/>
  <c r="L7944" i="29"/>
  <c r="M7943" i="29"/>
  <c r="L7943" i="29"/>
  <c r="M7942" i="29"/>
  <c r="L7942" i="29"/>
  <c r="M7941" i="29"/>
  <c r="L7941" i="29"/>
  <c r="M7940" i="29"/>
  <c r="L7940" i="29"/>
  <c r="M7939" i="29"/>
  <c r="L7939" i="29"/>
  <c r="M7938" i="29"/>
  <c r="L7938" i="29"/>
  <c r="P7937" i="29"/>
  <c r="O7937" i="29"/>
  <c r="N7937" i="29"/>
  <c r="K7937" i="29"/>
  <c r="M7920" i="29"/>
  <c r="L7920" i="29"/>
  <c r="M7919" i="29"/>
  <c r="L7919" i="29"/>
  <c r="M7918" i="29"/>
  <c r="L7918" i="29"/>
  <c r="M7917" i="29"/>
  <c r="L7917" i="29"/>
  <c r="M7916" i="29"/>
  <c r="L7916" i="29"/>
  <c r="M7915" i="29"/>
  <c r="L7915" i="29"/>
  <c r="M7914" i="29"/>
  <c r="L7914" i="29"/>
  <c r="M7913" i="29"/>
  <c r="L7913" i="29"/>
  <c r="M7912" i="29"/>
  <c r="L7912" i="29"/>
  <c r="M7911" i="29"/>
  <c r="L7911" i="29"/>
  <c r="L7910" i="29"/>
  <c r="M7909" i="29"/>
  <c r="L7909" i="29"/>
  <c r="M7908" i="29"/>
  <c r="L7908" i="29"/>
  <c r="M7907" i="29"/>
  <c r="L7907" i="29"/>
  <c r="M7906" i="29"/>
  <c r="L7906" i="29"/>
  <c r="M7905" i="29"/>
  <c r="L7905" i="29"/>
  <c r="M7904" i="29"/>
  <c r="L7904" i="29"/>
  <c r="M7903" i="29"/>
  <c r="L7903" i="29"/>
  <c r="M7902" i="29"/>
  <c r="L7902" i="29"/>
  <c r="M7895" i="29"/>
  <c r="L7895" i="29"/>
  <c r="M7894" i="29"/>
  <c r="L7894" i="29"/>
  <c r="M7893" i="29"/>
  <c r="L7893" i="29"/>
  <c r="M7892" i="29"/>
  <c r="L7892" i="29"/>
  <c r="M7891" i="29"/>
  <c r="L7891" i="29"/>
  <c r="M7890" i="29"/>
  <c r="L7890" i="29"/>
  <c r="L7889" i="29"/>
  <c r="M7888" i="29"/>
  <c r="L7888" i="29"/>
  <c r="M7887" i="29"/>
  <c r="L7887" i="29"/>
  <c r="M7886" i="29"/>
  <c r="L7886" i="29"/>
  <c r="M7885" i="29"/>
  <c r="L7885" i="29"/>
  <c r="M7884" i="29"/>
  <c r="L7884" i="29"/>
  <c r="M7883" i="29"/>
  <c r="L7883" i="29"/>
  <c r="M7882" i="29"/>
  <c r="L7882" i="29"/>
  <c r="M7881" i="29"/>
  <c r="L7881" i="29"/>
  <c r="M7880" i="29"/>
  <c r="L7880" i="29"/>
  <c r="M7879" i="29"/>
  <c r="L7879" i="29"/>
  <c r="M7878" i="29"/>
  <c r="L7878" i="29"/>
  <c r="M7877" i="29"/>
  <c r="L7877" i="29"/>
  <c r="O7876" i="29"/>
  <c r="N7876" i="29"/>
  <c r="K7876" i="29"/>
  <c r="P7876" i="29" s="1"/>
  <c r="M7868" i="29"/>
  <c r="L7868" i="29"/>
  <c r="M7867" i="29"/>
  <c r="L7867" i="29"/>
  <c r="M7866" i="29"/>
  <c r="L7866" i="29"/>
  <c r="M7865" i="29"/>
  <c r="L7865" i="29"/>
  <c r="M7864" i="29"/>
  <c r="L7864" i="29"/>
  <c r="M7863" i="29"/>
  <c r="L7863" i="29"/>
  <c r="M7862" i="29"/>
  <c r="L7862" i="29"/>
  <c r="M7861" i="29"/>
  <c r="L7861" i="29"/>
  <c r="M7860" i="29"/>
  <c r="L7860" i="29"/>
  <c r="M7859" i="29"/>
  <c r="L7859" i="29"/>
  <c r="M7858" i="29"/>
  <c r="L7858" i="29"/>
  <c r="M7857" i="29"/>
  <c r="L7857" i="29"/>
  <c r="M7856" i="29"/>
  <c r="L7856" i="29"/>
  <c r="M7855" i="29"/>
  <c r="L7855" i="29"/>
  <c r="M7854" i="29"/>
  <c r="L7854" i="29"/>
  <c r="M7853" i="29"/>
  <c r="M7851" i="29" s="1"/>
  <c r="L7853" i="29"/>
  <c r="M7852" i="29"/>
  <c r="L7852" i="29"/>
  <c r="O7851" i="29"/>
  <c r="O7921" i="29" s="1"/>
  <c r="N7851" i="29"/>
  <c r="N7921" i="29" s="1"/>
  <c r="K7851" i="29"/>
  <c r="M7846" i="29"/>
  <c r="L7846" i="29"/>
  <c r="M7845" i="29"/>
  <c r="L7845" i="29"/>
  <c r="M7844" i="29"/>
  <c r="L7844" i="29"/>
  <c r="L7843" i="29" s="1"/>
  <c r="O7843" i="29"/>
  <c r="N7843" i="29"/>
  <c r="K7843" i="29"/>
  <c r="M7841" i="29"/>
  <c r="L7841" i="29"/>
  <c r="M7840" i="29"/>
  <c r="L7840" i="29"/>
  <c r="M7839" i="29"/>
  <c r="L7839" i="29"/>
  <c r="M7838" i="29"/>
  <c r="L7838" i="29"/>
  <c r="M7837" i="29"/>
  <c r="L7837" i="29"/>
  <c r="M7830" i="29"/>
  <c r="L7830" i="29"/>
  <c r="M7829" i="29"/>
  <c r="L7829" i="29"/>
  <c r="M7828" i="29"/>
  <c r="L7828" i="29"/>
  <c r="M7827" i="29"/>
  <c r="L7827" i="29"/>
  <c r="M7826" i="29"/>
  <c r="L7826" i="29"/>
  <c r="M7825" i="29"/>
  <c r="L7825" i="29"/>
  <c r="M7824" i="29"/>
  <c r="L7824" i="29"/>
  <c r="M7823" i="29"/>
  <c r="L7823" i="29"/>
  <c r="M7822" i="29"/>
  <c r="L7822" i="29"/>
  <c r="M7821" i="29"/>
  <c r="L7821" i="29"/>
  <c r="M7820" i="29"/>
  <c r="L7820" i="29"/>
  <c r="M7819" i="29"/>
  <c r="L7819" i="29"/>
  <c r="M7818" i="29"/>
  <c r="L7818" i="29"/>
  <c r="M7817" i="29"/>
  <c r="L7817" i="29"/>
  <c r="M7816" i="29"/>
  <c r="L7816" i="29"/>
  <c r="M7815" i="29"/>
  <c r="L7815" i="29"/>
  <c r="M7814" i="29"/>
  <c r="L7814" i="29"/>
  <c r="M7813" i="29"/>
  <c r="L7813" i="29"/>
  <c r="M7812" i="29"/>
  <c r="L7812" i="29"/>
  <c r="M7811" i="29"/>
  <c r="L7811" i="29"/>
  <c r="M7810" i="29"/>
  <c r="L7810" i="29"/>
  <c r="M7809" i="29"/>
  <c r="M7808" i="29" s="1"/>
  <c r="L7809" i="29"/>
  <c r="O7808" i="29"/>
  <c r="N7808" i="29"/>
  <c r="K7808" i="29"/>
  <c r="M7793" i="29"/>
  <c r="L7793" i="29"/>
  <c r="M7792" i="29"/>
  <c r="L7792" i="29"/>
  <c r="M7791" i="29"/>
  <c r="L7791" i="29"/>
  <c r="M7790" i="29"/>
  <c r="L7790" i="29"/>
  <c r="M7789" i="29"/>
  <c r="L7789" i="29"/>
  <c r="M7788" i="29"/>
  <c r="L7788" i="29"/>
  <c r="M7787" i="29"/>
  <c r="L7787" i="29"/>
  <c r="M7786" i="29"/>
  <c r="L7786" i="29"/>
  <c r="M7785" i="29"/>
  <c r="L7785" i="29"/>
  <c r="M7784" i="29"/>
  <c r="L7784" i="29"/>
  <c r="M7783" i="29"/>
  <c r="L7783" i="29"/>
  <c r="M7782" i="29"/>
  <c r="L7782" i="29"/>
  <c r="M7781" i="29"/>
  <c r="L7781" i="29"/>
  <c r="M7780" i="29"/>
  <c r="L7780" i="29"/>
  <c r="O7779" i="29"/>
  <c r="N7779" i="29"/>
  <c r="L7779" i="29"/>
  <c r="K7779" i="29"/>
  <c r="M7774" i="29"/>
  <c r="L7774" i="29"/>
  <c r="M7773" i="29"/>
  <c r="M7771" i="29" s="1"/>
  <c r="L7773" i="29"/>
  <c r="M7772" i="29"/>
  <c r="L7772" i="29"/>
  <c r="O7771" i="29"/>
  <c r="N7771" i="29"/>
  <c r="K7771" i="29"/>
  <c r="M7763" i="29"/>
  <c r="L7763" i="29"/>
  <c r="M7762" i="29"/>
  <c r="L7762" i="29"/>
  <c r="M7761" i="29"/>
  <c r="L7761" i="29"/>
  <c r="M7760" i="29"/>
  <c r="L7760" i="29"/>
  <c r="M7759" i="29"/>
  <c r="L7759" i="29"/>
  <c r="M7758" i="29"/>
  <c r="L7758" i="29"/>
  <c r="M7757" i="29"/>
  <c r="L7757" i="29"/>
  <c r="M7756" i="29"/>
  <c r="L7756" i="29"/>
  <c r="M7755" i="29"/>
  <c r="L7755" i="29"/>
  <c r="M7754" i="29"/>
  <c r="L7754" i="29"/>
  <c r="M7753" i="29"/>
  <c r="L7753" i="29"/>
  <c r="M7752" i="29"/>
  <c r="L7752" i="29"/>
  <c r="M7751" i="29"/>
  <c r="L7751" i="29"/>
  <c r="M7750" i="29"/>
  <c r="L7750" i="29"/>
  <c r="M7749" i="29"/>
  <c r="L7749" i="29"/>
  <c r="M7748" i="29"/>
  <c r="L7748" i="29"/>
  <c r="M7747" i="29"/>
  <c r="L7747" i="29"/>
  <c r="M7746" i="29"/>
  <c r="L7746" i="29"/>
  <c r="M7745" i="29"/>
  <c r="L7745" i="29"/>
  <c r="M7744" i="29"/>
  <c r="L7744" i="29"/>
  <c r="M7743" i="29"/>
  <c r="L7743" i="29"/>
  <c r="M7742" i="29"/>
  <c r="L7742" i="29"/>
  <c r="M7741" i="29"/>
  <c r="L7741" i="29"/>
  <c r="M7740" i="29"/>
  <c r="L7740" i="29"/>
  <c r="M7739" i="29"/>
  <c r="L7739" i="29"/>
  <c r="M7738" i="29"/>
  <c r="L7738" i="29"/>
  <c r="M7731" i="29"/>
  <c r="L7731" i="29"/>
  <c r="M7730" i="29"/>
  <c r="L7730" i="29"/>
  <c r="M7729" i="29"/>
  <c r="L7729" i="29"/>
  <c r="M7728" i="29"/>
  <c r="L7728" i="29"/>
  <c r="M7727" i="29"/>
  <c r="L7727" i="29"/>
  <c r="M7726" i="29"/>
  <c r="L7726" i="29"/>
  <c r="M7725" i="29"/>
  <c r="L7725" i="29"/>
  <c r="M7724" i="29"/>
  <c r="L7724" i="29"/>
  <c r="M7723" i="29"/>
  <c r="L7723" i="29"/>
  <c r="M7722" i="29"/>
  <c r="L7722" i="29"/>
  <c r="M7721" i="29"/>
  <c r="L7721" i="29"/>
  <c r="M7720" i="29"/>
  <c r="L7720" i="29"/>
  <c r="M7719" i="29"/>
  <c r="L7719" i="29"/>
  <c r="M7718" i="29"/>
  <c r="L7718" i="29"/>
  <c r="M7717" i="29"/>
  <c r="M7715" i="29" s="1"/>
  <c r="L7717" i="29"/>
  <c r="M7716" i="29"/>
  <c r="L7716" i="29"/>
  <c r="O7715" i="29"/>
  <c r="P7715" i="29" s="1"/>
  <c r="N7715" i="29"/>
  <c r="K7715" i="29"/>
  <c r="M7713" i="29"/>
  <c r="L7713" i="29"/>
  <c r="M7712" i="29"/>
  <c r="L7712" i="29"/>
  <c r="M7711" i="29"/>
  <c r="L7711" i="29"/>
  <c r="M7704" i="29"/>
  <c r="L7704" i="29"/>
  <c r="M7703" i="29"/>
  <c r="L7703" i="29"/>
  <c r="M7702" i="29"/>
  <c r="L7702" i="29"/>
  <c r="M7701" i="29"/>
  <c r="L7701" i="29"/>
  <c r="M7700" i="29"/>
  <c r="L7700" i="29"/>
  <c r="M7699" i="29"/>
  <c r="L7699" i="29"/>
  <c r="M7698" i="29"/>
  <c r="L7698" i="29"/>
  <c r="M7697" i="29"/>
  <c r="L7697" i="29"/>
  <c r="M7696" i="29"/>
  <c r="L7696" i="29"/>
  <c r="M7695" i="29"/>
  <c r="L7695" i="29"/>
  <c r="M7694" i="29"/>
  <c r="L7694" i="29"/>
  <c r="O7693" i="29"/>
  <c r="O7776" i="29" s="1"/>
  <c r="N7693" i="29"/>
  <c r="K7693" i="29"/>
  <c r="M7689" i="29"/>
  <c r="L7689" i="29"/>
  <c r="M7688" i="29"/>
  <c r="L7688" i="29"/>
  <c r="M7687" i="29"/>
  <c r="L7687" i="29"/>
  <c r="M7686" i="29"/>
  <c r="L7686" i="29"/>
  <c r="M7685" i="29"/>
  <c r="L7685" i="29"/>
  <c r="L7684" i="29"/>
  <c r="M7683" i="29"/>
  <c r="L7683" i="29"/>
  <c r="M7682" i="29"/>
  <c r="M7681" i="29"/>
  <c r="L7681" i="29"/>
  <c r="M7680" i="29"/>
  <c r="L7680" i="29"/>
  <c r="M7679" i="29"/>
  <c r="L7679" i="29"/>
  <c r="M7672" i="29"/>
  <c r="L7672" i="29"/>
  <c r="M7671" i="29"/>
  <c r="L7671" i="29"/>
  <c r="M7670" i="29"/>
  <c r="M7669" i="29"/>
  <c r="L7669" i="29"/>
  <c r="M7668" i="29"/>
  <c r="L7668" i="29"/>
  <c r="M7667" i="29"/>
  <c r="L7667" i="29"/>
  <c r="M7666" i="29"/>
  <c r="L7665" i="29"/>
  <c r="M7664" i="29"/>
  <c r="L7664" i="29"/>
  <c r="M7663" i="29"/>
  <c r="L7663" i="29"/>
  <c r="M7662" i="29"/>
  <c r="L7662" i="29"/>
  <c r="M7661" i="29"/>
  <c r="L7661" i="29"/>
  <c r="M7660" i="29"/>
  <c r="L7660" i="29"/>
  <c r="M7659" i="29"/>
  <c r="L7659" i="29"/>
  <c r="M7658" i="29"/>
  <c r="L7658" i="29"/>
  <c r="M7657" i="29"/>
  <c r="L7657" i="29"/>
  <c r="M7656" i="29"/>
  <c r="L7656" i="29"/>
  <c r="M7648" i="29"/>
  <c r="L7648" i="29"/>
  <c r="L7647" i="29"/>
  <c r="M7646" i="29"/>
  <c r="L7646" i="29"/>
  <c r="L7645" i="29"/>
  <c r="M7644" i="29"/>
  <c r="L7644" i="29"/>
  <c r="M7643" i="29"/>
  <c r="L7643" i="29"/>
  <c r="M7642" i="29"/>
  <c r="L7642" i="29"/>
  <c r="M7641" i="29"/>
  <c r="L7641" i="29"/>
  <c r="M7640" i="29"/>
  <c r="L7640" i="29"/>
  <c r="M7639" i="29"/>
  <c r="L7639" i="29"/>
  <c r="M7638" i="29"/>
  <c r="L7638" i="29"/>
  <c r="M7637" i="29"/>
  <c r="L7637" i="29"/>
  <c r="M7636" i="29"/>
  <c r="L7636" i="29"/>
  <c r="M7635" i="29"/>
  <c r="L7635" i="29"/>
  <c r="M7634" i="29"/>
  <c r="L7634" i="29"/>
  <c r="L7633" i="29"/>
  <c r="M7632" i="29"/>
  <c r="L7632" i="29"/>
  <c r="M7631" i="29"/>
  <c r="L7631" i="29"/>
  <c r="M7630" i="29"/>
  <c r="L7630" i="29"/>
  <c r="O7629" i="29"/>
  <c r="N7629" i="29"/>
  <c r="K7629" i="29"/>
  <c r="M7621" i="29"/>
  <c r="L7621" i="29"/>
  <c r="M7620" i="29"/>
  <c r="L7620" i="29"/>
  <c r="M7619" i="29"/>
  <c r="L7619" i="29"/>
  <c r="M7618" i="29"/>
  <c r="L7618" i="29"/>
  <c r="M7617" i="29"/>
  <c r="L7617" i="29"/>
  <c r="M7616" i="29"/>
  <c r="L7616" i="29"/>
  <c r="M7615" i="29"/>
  <c r="L7615" i="29"/>
  <c r="M7614" i="29"/>
  <c r="L7614" i="29"/>
  <c r="M7613" i="29"/>
  <c r="L7613" i="29"/>
  <c r="M7612" i="29"/>
  <c r="L7612" i="29"/>
  <c r="M7611" i="29"/>
  <c r="L7611" i="29"/>
  <c r="M7610" i="29"/>
  <c r="L7610" i="29"/>
  <c r="M7609" i="29"/>
  <c r="L7609" i="29"/>
  <c r="M7608" i="29"/>
  <c r="L7608" i="29"/>
  <c r="M7607" i="29"/>
  <c r="L7607" i="29"/>
  <c r="M7606" i="29"/>
  <c r="L7606" i="29"/>
  <c r="M7605" i="29"/>
  <c r="L7605" i="29"/>
  <c r="M7604" i="29"/>
  <c r="L7604" i="29"/>
  <c r="M7603" i="29"/>
  <c r="L7603" i="29"/>
  <c r="M7602" i="29"/>
  <c r="M7601" i="29" s="1"/>
  <c r="L7602" i="29"/>
  <c r="O7601" i="29"/>
  <c r="O7690" i="29" s="1"/>
  <c r="N7601" i="29"/>
  <c r="N7690" i="29" s="1"/>
  <c r="K7601" i="29"/>
  <c r="K7690" i="29" s="1"/>
  <c r="O7598" i="29"/>
  <c r="N7598" i="29"/>
  <c r="K7598" i="29"/>
  <c r="M7596" i="29"/>
  <c r="L7596" i="29"/>
  <c r="M7595" i="29"/>
  <c r="L7595" i="29"/>
  <c r="M7594" i="29"/>
  <c r="L7594" i="29"/>
  <c r="M7593" i="29"/>
  <c r="L7593" i="29"/>
  <c r="M7592" i="29"/>
  <c r="L7592" i="29"/>
  <c r="M7591" i="29"/>
  <c r="L7591" i="29"/>
  <c r="M7590" i="29"/>
  <c r="L7590" i="29"/>
  <c r="M7583" i="29"/>
  <c r="L7583" i="29"/>
  <c r="M7582" i="29"/>
  <c r="L7582" i="29"/>
  <c r="M7581" i="29"/>
  <c r="L7581" i="29"/>
  <c r="M7580" i="29"/>
  <c r="L7580" i="29"/>
  <c r="M7579" i="29"/>
  <c r="L7579" i="29"/>
  <c r="M7578" i="29"/>
  <c r="L7578" i="29"/>
  <c r="M7577" i="29"/>
  <c r="L7577" i="29"/>
  <c r="M7576" i="29"/>
  <c r="L7576" i="29"/>
  <c r="M7575" i="29"/>
  <c r="L7575" i="29"/>
  <c r="M7574" i="29"/>
  <c r="L7574" i="29"/>
  <c r="M7573" i="29"/>
  <c r="L7573" i="29"/>
  <c r="M7572" i="29"/>
  <c r="L7572" i="29"/>
  <c r="M7571" i="29"/>
  <c r="M7569" i="29" s="1"/>
  <c r="L7571" i="29"/>
  <c r="M7570" i="29"/>
  <c r="L7570" i="29"/>
  <c r="O7569" i="29"/>
  <c r="N7569" i="29"/>
  <c r="K7569" i="29"/>
  <c r="O7565" i="29"/>
  <c r="N7565" i="29"/>
  <c r="K7565" i="29"/>
  <c r="M7563" i="29"/>
  <c r="L7563" i="29"/>
  <c r="M7562" i="29"/>
  <c r="L7562" i="29"/>
  <c r="M7561" i="29"/>
  <c r="L7561" i="29"/>
  <c r="M7560" i="29"/>
  <c r="L7560" i="29"/>
  <c r="M7559" i="29"/>
  <c r="L7559" i="29"/>
  <c r="M7552" i="29"/>
  <c r="L7552" i="29"/>
  <c r="M7551" i="29"/>
  <c r="L7551" i="29"/>
  <c r="M7550" i="29"/>
  <c r="L7550" i="29"/>
  <c r="M7549" i="29"/>
  <c r="L7549" i="29"/>
  <c r="M7548" i="29"/>
  <c r="L7548" i="29"/>
  <c r="M7547" i="29"/>
  <c r="L7547" i="29"/>
  <c r="M7546" i="29"/>
  <c r="L7546" i="29"/>
  <c r="M7545" i="29"/>
  <c r="L7545" i="29"/>
  <c r="M7544" i="29"/>
  <c r="L7544" i="29"/>
  <c r="M7543" i="29"/>
  <c r="L7543" i="29"/>
  <c r="M7542" i="29"/>
  <c r="L7542" i="29"/>
  <c r="M7541" i="29"/>
  <c r="L7541" i="29"/>
  <c r="M7540" i="29"/>
  <c r="L7540" i="29"/>
  <c r="M7539" i="29"/>
  <c r="L7539" i="29"/>
  <c r="M7538" i="29"/>
  <c r="L7538" i="29"/>
  <c r="M7537" i="29"/>
  <c r="L7537" i="29"/>
  <c r="M7536" i="29"/>
  <c r="L7536" i="29"/>
  <c r="M7535" i="29"/>
  <c r="L7535" i="29"/>
  <c r="M7534" i="29"/>
  <c r="L7534" i="29"/>
  <c r="O7533" i="29"/>
  <c r="N7533" i="29"/>
  <c r="P7533" i="29" s="1"/>
  <c r="K7533" i="29"/>
  <c r="O7520" i="29"/>
  <c r="N7520" i="29"/>
  <c r="K7520" i="29"/>
  <c r="M7519" i="29"/>
  <c r="L7519" i="29"/>
  <c r="M7518" i="29"/>
  <c r="L7518" i="29"/>
  <c r="M7517" i="29"/>
  <c r="L7517" i="29"/>
  <c r="M7516" i="29"/>
  <c r="L7516" i="29"/>
  <c r="M7515" i="29"/>
  <c r="L7515" i="29"/>
  <c r="M7514" i="29"/>
  <c r="L7514" i="29"/>
  <c r="M7513" i="29"/>
  <c r="L7513" i="29"/>
  <c r="M7512" i="29"/>
  <c r="L7512" i="29"/>
  <c r="M7511" i="29"/>
  <c r="L7511" i="29"/>
  <c r="M7510" i="29"/>
  <c r="L7510" i="29"/>
  <c r="M7509" i="29"/>
  <c r="L7509" i="29"/>
  <c r="M7508" i="29"/>
  <c r="L7508" i="29"/>
  <c r="M7507" i="29"/>
  <c r="L7507" i="29"/>
  <c r="M7506" i="29"/>
  <c r="L7506" i="29"/>
  <c r="M7505" i="29"/>
  <c r="L7505" i="29"/>
  <c r="M7504" i="29"/>
  <c r="L7504" i="29"/>
  <c r="M7503" i="29"/>
  <c r="L7503" i="29"/>
  <c r="M7502" i="29"/>
  <c r="L7502" i="29"/>
  <c r="M7501" i="29"/>
  <c r="L7501" i="29"/>
  <c r="M7500" i="29"/>
  <c r="L7500" i="29"/>
  <c r="M7499" i="29"/>
  <c r="L7499" i="29"/>
  <c r="M7498" i="29"/>
  <c r="L7498" i="29"/>
  <c r="M7497" i="29"/>
  <c r="L7497" i="29"/>
  <c r="M7490" i="29"/>
  <c r="L7490" i="29"/>
  <c r="M7489" i="29"/>
  <c r="L7489" i="29"/>
  <c r="M7488" i="29"/>
  <c r="L7488" i="29"/>
  <c r="M7487" i="29"/>
  <c r="L7487" i="29"/>
  <c r="M7486" i="29"/>
  <c r="L7486" i="29"/>
  <c r="M7485" i="29"/>
  <c r="L7485" i="29"/>
  <c r="M7484" i="29"/>
  <c r="M7520" i="29" s="1"/>
  <c r="L7484" i="29"/>
  <c r="M7483" i="29"/>
  <c r="L7483" i="29"/>
  <c r="M7482" i="29"/>
  <c r="L7482" i="29"/>
  <c r="M7481" i="29"/>
  <c r="L7481" i="29"/>
  <c r="M7480" i="29"/>
  <c r="L7480" i="29"/>
  <c r="M7479" i="29"/>
  <c r="L7479" i="29"/>
  <c r="O7478" i="29"/>
  <c r="N7478" i="29"/>
  <c r="K7478" i="29"/>
  <c r="O7474" i="29"/>
  <c r="N7474" i="29"/>
  <c r="K7474" i="29"/>
  <c r="M7473" i="29"/>
  <c r="L7473" i="29"/>
  <c r="M7472" i="29"/>
  <c r="L7472" i="29"/>
  <c r="M7471" i="29"/>
  <c r="L7471" i="29"/>
  <c r="M7470" i="29"/>
  <c r="L7470" i="29"/>
  <c r="M7469" i="29"/>
  <c r="L7469" i="29"/>
  <c r="M7468" i="29"/>
  <c r="L7468" i="29"/>
  <c r="M7467" i="29"/>
  <c r="L7467" i="29"/>
  <c r="M7459" i="29"/>
  <c r="L7459" i="29"/>
  <c r="M7458" i="29"/>
  <c r="L7458" i="29"/>
  <c r="M7457" i="29"/>
  <c r="L7457" i="29"/>
  <c r="M7456" i="29"/>
  <c r="L7456" i="29"/>
  <c r="M7455" i="29"/>
  <c r="L7455" i="29"/>
  <c r="M7454" i="29"/>
  <c r="L7454" i="29"/>
  <c r="M7453" i="29"/>
  <c r="L7453" i="29"/>
  <c r="M7452" i="29"/>
  <c r="L7452" i="29"/>
  <c r="O7451" i="29"/>
  <c r="N7451" i="29"/>
  <c r="K7451" i="29"/>
  <c r="O7447" i="29"/>
  <c r="N7447" i="29"/>
  <c r="K7447" i="29"/>
  <c r="M7446" i="29"/>
  <c r="L7446" i="29"/>
  <c r="M7445" i="29"/>
  <c r="L7445" i="29"/>
  <c r="M7444" i="29"/>
  <c r="L7444" i="29"/>
  <c r="M7443" i="29"/>
  <c r="L7443" i="29"/>
  <c r="M7442" i="29"/>
  <c r="L7442" i="29"/>
  <c r="M7441" i="29"/>
  <c r="L7441" i="29"/>
  <c r="M7440" i="29"/>
  <c r="L7440" i="29"/>
  <c r="M7439" i="29"/>
  <c r="L7439" i="29"/>
  <c r="M7438" i="29"/>
  <c r="L7438" i="29"/>
  <c r="M7437" i="29"/>
  <c r="L7437" i="29"/>
  <c r="M7436" i="29"/>
  <c r="L7436" i="29"/>
  <c r="M7435" i="29"/>
  <c r="L7435" i="29"/>
  <c r="M7428" i="29"/>
  <c r="L7428" i="29"/>
  <c r="M7427" i="29"/>
  <c r="L7427" i="29"/>
  <c r="M7426" i="29"/>
  <c r="L7426" i="29"/>
  <c r="M7425" i="29"/>
  <c r="L7425" i="29"/>
  <c r="M7424" i="29"/>
  <c r="L7424" i="29"/>
  <c r="M7423" i="29"/>
  <c r="L7423" i="29"/>
  <c r="M7422" i="29"/>
  <c r="L7422" i="29"/>
  <c r="M7421" i="29"/>
  <c r="L7421" i="29"/>
  <c r="M7420" i="29"/>
  <c r="L7420" i="29"/>
  <c r="M7419" i="29"/>
  <c r="M7447" i="29" s="1"/>
  <c r="L7419" i="29"/>
  <c r="M7418" i="29"/>
  <c r="L7418" i="29"/>
  <c r="O7417" i="29"/>
  <c r="N7417" i="29"/>
  <c r="K7417" i="29"/>
  <c r="L7412" i="29"/>
  <c r="M7411" i="29"/>
  <c r="L7411" i="29"/>
  <c r="M7410" i="29"/>
  <c r="L7410" i="29"/>
  <c r="M7409" i="29"/>
  <c r="L7409" i="29"/>
  <c r="M7408" i="29"/>
  <c r="L7408" i="29"/>
  <c r="M7407" i="29"/>
  <c r="L7407" i="29"/>
  <c r="M7406" i="29"/>
  <c r="L7406" i="29"/>
  <c r="M7399" i="29"/>
  <c r="L7399" i="29"/>
  <c r="M7398" i="29"/>
  <c r="L7398" i="29"/>
  <c r="M7397" i="29"/>
  <c r="L7397" i="29"/>
  <c r="M7396" i="29"/>
  <c r="L7396" i="29"/>
  <c r="M7395" i="29"/>
  <c r="L7395" i="29"/>
  <c r="M7394" i="29"/>
  <c r="L7394" i="29"/>
  <c r="M7393" i="29"/>
  <c r="L7393" i="29"/>
  <c r="M7392" i="29"/>
  <c r="L7392" i="29"/>
  <c r="M7391" i="29"/>
  <c r="L7391" i="29"/>
  <c r="M7390" i="29"/>
  <c r="L7390" i="29"/>
  <c r="M7389" i="29"/>
  <c r="L7389" i="29"/>
  <c r="M7388" i="29"/>
  <c r="L7388" i="29"/>
  <c r="M7387" i="29"/>
  <c r="L7387" i="29"/>
  <c r="M7386" i="29"/>
  <c r="L7386" i="29"/>
  <c r="M7385" i="29"/>
  <c r="L7385" i="29"/>
  <c r="M7384" i="29"/>
  <c r="L7384" i="29"/>
  <c r="M7383" i="29"/>
  <c r="L7383" i="29"/>
  <c r="M7382" i="29"/>
  <c r="L7382" i="29"/>
  <c r="M7381" i="29"/>
  <c r="L7381" i="29"/>
  <c r="M7380" i="29"/>
  <c r="L7380" i="29"/>
  <c r="M7379" i="29"/>
  <c r="L7379" i="29"/>
  <c r="M7378" i="29"/>
  <c r="L7378" i="29"/>
  <c r="M7371" i="29"/>
  <c r="L7371" i="29"/>
  <c r="M7370" i="29"/>
  <c r="L7370" i="29"/>
  <c r="M7369" i="29"/>
  <c r="L7369" i="29"/>
  <c r="M7368" i="29"/>
  <c r="L7368" i="29"/>
  <c r="M7367" i="29"/>
  <c r="L7367" i="29"/>
  <c r="M7366" i="29"/>
  <c r="L7366" i="29"/>
  <c r="M7365" i="29"/>
  <c r="L7365" i="29"/>
  <c r="M7364" i="29"/>
  <c r="L7364" i="29"/>
  <c r="M7363" i="29"/>
  <c r="L7363" i="29"/>
  <c r="M7362" i="29"/>
  <c r="L7362" i="29"/>
  <c r="M7361" i="29"/>
  <c r="L7361" i="29"/>
  <c r="M7360" i="29"/>
  <c r="M7359" i="29" s="1"/>
  <c r="L7360" i="29"/>
  <c r="O7359" i="29"/>
  <c r="N7359" i="29"/>
  <c r="K7359" i="29"/>
  <c r="M7357" i="29"/>
  <c r="L7357" i="29"/>
  <c r="M7356" i="29"/>
  <c r="L7356" i="29"/>
  <c r="M7355" i="29"/>
  <c r="L7355" i="29"/>
  <c r="M7354" i="29"/>
  <c r="L7354" i="29"/>
  <c r="M7353" i="29"/>
  <c r="L7353" i="29"/>
  <c r="M7352" i="29"/>
  <c r="L7352" i="29"/>
  <c r="M7351" i="29"/>
  <c r="L7351" i="29"/>
  <c r="M7350" i="29"/>
  <c r="L7350" i="29"/>
  <c r="M7349" i="29"/>
  <c r="L7349" i="29"/>
  <c r="M7348" i="29"/>
  <c r="L7348" i="29"/>
  <c r="M7347" i="29"/>
  <c r="L7347" i="29"/>
  <c r="M7346" i="29"/>
  <c r="L7346" i="29"/>
  <c r="M7345" i="29"/>
  <c r="L7345" i="29"/>
  <c r="M7338" i="29"/>
  <c r="L7338" i="29"/>
  <c r="M7337" i="29"/>
  <c r="M7331" i="29" s="1"/>
  <c r="L7337" i="29"/>
  <c r="M7336" i="29"/>
  <c r="L7336" i="29"/>
  <c r="M7335" i="29"/>
  <c r="L7335" i="29"/>
  <c r="M7334" i="29"/>
  <c r="L7334" i="29"/>
  <c r="M7333" i="29"/>
  <c r="L7333" i="29"/>
  <c r="M7332" i="29"/>
  <c r="L7332" i="29"/>
  <c r="O7331" i="29"/>
  <c r="N7331" i="29"/>
  <c r="N7413" i="29" s="1"/>
  <c r="K7331" i="29"/>
  <c r="O7328" i="29"/>
  <c r="N7328" i="29"/>
  <c r="K7328" i="29"/>
  <c r="M7327" i="29"/>
  <c r="L7327" i="29"/>
  <c r="M7326" i="29"/>
  <c r="L7326" i="29"/>
  <c r="M7325" i="29"/>
  <c r="L7325" i="29"/>
  <c r="M7324" i="29"/>
  <c r="L7324" i="29"/>
  <c r="M7323" i="29"/>
  <c r="L7323" i="29"/>
  <c r="M7322" i="29"/>
  <c r="L7322" i="29"/>
  <c r="M7321" i="29"/>
  <c r="L7321" i="29"/>
  <c r="M7320" i="29"/>
  <c r="L7320" i="29"/>
  <c r="M7319" i="29"/>
  <c r="L7319" i="29"/>
  <c r="M7318" i="29"/>
  <c r="L7318" i="29"/>
  <c r="M7317" i="29"/>
  <c r="L7317" i="29"/>
  <c r="O7316" i="29"/>
  <c r="N7316" i="29"/>
  <c r="L7316" i="29"/>
  <c r="K7316" i="29"/>
  <c r="O7307" i="29"/>
  <c r="N7307" i="29"/>
  <c r="K7307" i="29"/>
  <c r="M7305" i="29"/>
  <c r="L7305" i="29"/>
  <c r="M7304" i="29"/>
  <c r="L7304" i="29"/>
  <c r="M7303" i="29"/>
  <c r="L7303" i="29"/>
  <c r="M7302" i="29"/>
  <c r="L7302" i="29"/>
  <c r="M7301" i="29"/>
  <c r="L7301" i="29"/>
  <c r="M7300" i="29"/>
  <c r="L7300" i="29"/>
  <c r="M7299" i="29"/>
  <c r="L7299" i="29"/>
  <c r="M7298" i="29"/>
  <c r="L7298" i="29"/>
  <c r="M7297" i="29"/>
  <c r="L7297" i="29"/>
  <c r="M7296" i="29"/>
  <c r="L7296" i="29"/>
  <c r="M7295" i="29"/>
  <c r="L7295" i="29"/>
  <c r="M7294" i="29"/>
  <c r="L7294" i="29"/>
  <c r="O7293" i="29"/>
  <c r="N7293" i="29"/>
  <c r="K7293" i="29"/>
  <c r="M7287" i="29"/>
  <c r="L7287" i="29"/>
  <c r="M7286" i="29"/>
  <c r="L7286" i="29"/>
  <c r="M7285" i="29"/>
  <c r="L7285" i="29"/>
  <c r="M7284" i="29"/>
  <c r="L7284" i="29"/>
  <c r="M7277" i="29"/>
  <c r="L7277" i="29"/>
  <c r="M7276" i="29"/>
  <c r="L7276" i="29"/>
  <c r="M7275" i="29"/>
  <c r="L7275" i="29"/>
  <c r="M7274" i="29"/>
  <c r="L7274" i="29"/>
  <c r="M7273" i="29"/>
  <c r="L7273" i="29"/>
  <c r="M7272" i="29"/>
  <c r="L7272" i="29"/>
  <c r="M7271" i="29"/>
  <c r="L7271" i="29"/>
  <c r="M7270" i="29"/>
  <c r="L7270" i="29"/>
  <c r="M7269" i="29"/>
  <c r="L7269" i="29"/>
  <c r="M7268" i="29"/>
  <c r="L7268" i="29"/>
  <c r="M7267" i="29"/>
  <c r="L7267" i="29"/>
  <c r="M7266" i="29"/>
  <c r="L7266" i="29"/>
  <c r="M7265" i="29"/>
  <c r="L7265" i="29"/>
  <c r="M7264" i="29"/>
  <c r="L7264" i="29"/>
  <c r="M7263" i="29"/>
  <c r="L7263" i="29"/>
  <c r="M7262" i="29"/>
  <c r="L7262" i="29"/>
  <c r="M7261" i="29"/>
  <c r="L7261" i="29"/>
  <c r="M7260" i="29"/>
  <c r="L7260" i="29"/>
  <c r="M7259" i="29"/>
  <c r="L7259" i="29"/>
  <c r="M7258" i="29"/>
  <c r="L7258" i="29"/>
  <c r="M7257" i="29"/>
  <c r="L7257" i="29"/>
  <c r="M7256" i="29"/>
  <c r="L7256" i="29"/>
  <c r="M7255" i="29"/>
  <c r="L7255" i="29"/>
  <c r="M7248" i="29"/>
  <c r="L7248" i="29"/>
  <c r="M7247" i="29"/>
  <c r="L7247" i="29"/>
  <c r="M7246" i="29"/>
  <c r="L7246" i="29"/>
  <c r="M7245" i="29"/>
  <c r="L7245" i="29"/>
  <c r="M7244" i="29"/>
  <c r="L7244" i="29"/>
  <c r="M7243" i="29"/>
  <c r="L7243" i="29"/>
  <c r="M7242" i="29"/>
  <c r="L7242" i="29"/>
  <c r="M7241" i="29"/>
  <c r="L7241" i="29"/>
  <c r="M7240" i="29"/>
  <c r="L7240" i="29"/>
  <c r="M7239" i="29"/>
  <c r="L7239" i="29"/>
  <c r="M7238" i="29"/>
  <c r="L7238" i="29"/>
  <c r="M7237" i="29"/>
  <c r="L7237" i="29"/>
  <c r="O7236" i="29"/>
  <c r="N7236" i="29"/>
  <c r="N7289" i="29" s="1"/>
  <c r="K7236" i="29"/>
  <c r="M7234" i="29"/>
  <c r="L7234" i="29"/>
  <c r="M7233" i="29"/>
  <c r="L7233" i="29"/>
  <c r="M7232" i="29"/>
  <c r="L7232" i="29"/>
  <c r="M7231" i="29"/>
  <c r="L7231" i="29"/>
  <c r="M7230" i="29"/>
  <c r="L7230" i="29"/>
  <c r="M7229" i="29"/>
  <c r="L7229" i="29"/>
  <c r="M7228" i="29"/>
  <c r="L7228" i="29"/>
  <c r="M7227" i="29"/>
  <c r="M7226" i="29" s="1"/>
  <c r="L7227" i="29"/>
  <c r="O7226" i="29"/>
  <c r="N7226" i="29"/>
  <c r="K7226" i="29"/>
  <c r="K7289" i="29" s="1"/>
  <c r="M7215" i="29"/>
  <c r="L7215" i="29"/>
  <c r="M7214" i="29"/>
  <c r="L7214" i="29"/>
  <c r="M7213" i="29"/>
  <c r="L7213" i="29"/>
  <c r="M7212" i="29"/>
  <c r="L7212" i="29"/>
  <c r="L7211" i="29"/>
  <c r="M7210" i="29"/>
  <c r="L7210" i="29"/>
  <c r="M7209" i="29"/>
  <c r="L7209" i="29"/>
  <c r="M7208" i="29"/>
  <c r="L7208" i="29"/>
  <c r="M7207" i="29"/>
  <c r="L7207" i="29"/>
  <c r="M7206" i="29"/>
  <c r="L7206" i="29"/>
  <c r="M7205" i="29"/>
  <c r="L7205" i="29"/>
  <c r="M7204" i="29"/>
  <c r="L7204" i="29"/>
  <c r="M7203" i="29"/>
  <c r="L7203" i="29"/>
  <c r="M7202" i="29"/>
  <c r="L7202" i="29"/>
  <c r="M7201" i="29"/>
  <c r="L7201" i="29"/>
  <c r="M7200" i="29"/>
  <c r="L7200" i="29"/>
  <c r="M7199" i="29"/>
  <c r="L7199" i="29"/>
  <c r="M7198" i="29"/>
  <c r="L7198" i="29"/>
  <c r="M7197" i="29"/>
  <c r="L7197" i="29"/>
  <c r="M7196" i="29"/>
  <c r="L7196" i="29"/>
  <c r="M7195" i="29"/>
  <c r="L7195" i="29"/>
  <c r="M7194" i="29"/>
  <c r="L7194" i="29"/>
  <c r="M7193" i="29"/>
  <c r="L7193" i="29"/>
  <c r="M7192" i="29"/>
  <c r="L7192" i="29"/>
  <c r="M7191" i="29"/>
  <c r="L7191" i="29"/>
  <c r="M7184" i="29"/>
  <c r="L7184" i="29"/>
  <c r="M7183" i="29"/>
  <c r="L7183" i="29"/>
  <c r="M7182" i="29"/>
  <c r="L7182" i="29"/>
  <c r="M7181" i="29"/>
  <c r="L7181" i="29"/>
  <c r="M7180" i="29"/>
  <c r="L7180" i="29"/>
  <c r="M7179" i="29"/>
  <c r="L7179" i="29"/>
  <c r="M7178" i="29"/>
  <c r="L7178" i="29"/>
  <c r="M7177" i="29"/>
  <c r="L7177" i="29"/>
  <c r="M7176" i="29"/>
  <c r="L7176" i="29"/>
  <c r="M7175" i="29"/>
  <c r="L7175" i="29"/>
  <c r="L7174" i="29" s="1"/>
  <c r="O7174" i="29"/>
  <c r="N7174" i="29"/>
  <c r="K7174" i="29"/>
  <c r="M7173" i="29"/>
  <c r="L7173" i="29"/>
  <c r="M7172" i="29"/>
  <c r="L7172" i="29"/>
  <c r="M7171" i="29"/>
  <c r="L7171" i="29"/>
  <c r="M7170" i="29"/>
  <c r="L7170" i="29"/>
  <c r="M7169" i="29"/>
  <c r="L7169" i="29"/>
  <c r="M7168" i="29"/>
  <c r="L7168" i="29"/>
  <c r="M7167" i="29"/>
  <c r="L7167" i="29"/>
  <c r="M7166" i="29"/>
  <c r="L7166" i="29"/>
  <c r="M7165" i="29"/>
  <c r="L7165" i="29"/>
  <c r="M7164" i="29"/>
  <c r="L7164" i="29"/>
  <c r="M7163" i="29"/>
  <c r="M7161" i="29" s="1"/>
  <c r="L7163" i="29"/>
  <c r="M7162" i="29"/>
  <c r="L7162" i="29"/>
  <c r="O7161" i="29"/>
  <c r="O7216" i="29" s="1"/>
  <c r="N7161" i="29"/>
  <c r="N7216" i="29" s="1"/>
  <c r="K7161" i="29"/>
  <c r="M7149" i="29"/>
  <c r="L7149" i="29"/>
  <c r="M7148" i="29"/>
  <c r="L7148" i="29"/>
  <c r="M7147" i="29"/>
  <c r="L7147" i="29"/>
  <c r="M7146" i="29"/>
  <c r="L7146" i="29"/>
  <c r="M7145" i="29"/>
  <c r="L7145" i="29"/>
  <c r="M7144" i="29"/>
  <c r="L7144" i="29"/>
  <c r="M7143" i="29"/>
  <c r="L7143" i="29"/>
  <c r="M7142" i="29"/>
  <c r="L7142" i="29"/>
  <c r="M7141" i="29"/>
  <c r="L7141" i="29"/>
  <c r="M7140" i="29"/>
  <c r="L7140" i="29"/>
  <c r="M7139" i="29"/>
  <c r="L7139" i="29"/>
  <c r="M7138" i="29"/>
  <c r="M7137" i="29"/>
  <c r="L7137" i="29"/>
  <c r="M7136" i="29"/>
  <c r="L7136" i="29"/>
  <c r="M7135" i="29"/>
  <c r="L7135" i="29"/>
  <c r="M7134" i="29"/>
  <c r="L7134" i="29"/>
  <c r="M7133" i="29"/>
  <c r="L7133" i="29"/>
  <c r="M7132" i="29"/>
  <c r="L7132" i="29"/>
  <c r="M7131" i="29"/>
  <c r="L7131" i="29"/>
  <c r="M7130" i="29"/>
  <c r="L7130" i="29"/>
  <c r="M7129" i="29"/>
  <c r="L7129" i="29"/>
  <c r="M7128" i="29"/>
  <c r="L7128" i="29"/>
  <c r="M7127" i="29"/>
  <c r="L7127" i="29"/>
  <c r="M7120" i="29"/>
  <c r="L7120" i="29"/>
  <c r="M7119" i="29"/>
  <c r="L7119" i="29"/>
  <c r="M7118" i="29"/>
  <c r="L7118" i="29"/>
  <c r="M7117" i="29"/>
  <c r="L7117" i="29"/>
  <c r="M7116" i="29"/>
  <c r="L7116" i="29"/>
  <c r="M7115" i="29"/>
  <c r="L7115" i="29"/>
  <c r="M7114" i="29"/>
  <c r="L7114" i="29"/>
  <c r="M7113" i="29"/>
  <c r="L7113" i="29"/>
  <c r="M7112" i="29"/>
  <c r="L7112" i="29"/>
  <c r="M7111" i="29"/>
  <c r="L7111" i="29"/>
  <c r="M7110" i="29"/>
  <c r="L7110" i="29"/>
  <c r="O7109" i="29"/>
  <c r="P7109" i="29" s="1"/>
  <c r="N7109" i="29"/>
  <c r="K7109" i="29"/>
  <c r="M7107" i="29"/>
  <c r="L7107" i="29"/>
  <c r="M7106" i="29"/>
  <c r="L7106" i="29"/>
  <c r="M7105" i="29"/>
  <c r="L7105" i="29"/>
  <c r="M7104" i="29"/>
  <c r="L7104" i="29"/>
  <c r="M7103" i="29"/>
  <c r="L7103" i="29"/>
  <c r="M7102" i="29"/>
  <c r="L7102" i="29"/>
  <c r="M7101" i="29"/>
  <c r="L7101" i="29"/>
  <c r="M7100" i="29"/>
  <c r="L7100" i="29"/>
  <c r="M7099" i="29"/>
  <c r="L7099" i="29"/>
  <c r="M7098" i="29"/>
  <c r="L7098" i="29"/>
  <c r="M7097" i="29"/>
  <c r="L7097" i="29"/>
  <c r="M7096" i="29"/>
  <c r="L7096" i="29"/>
  <c r="M7095" i="29"/>
  <c r="L7095" i="29"/>
  <c r="M7094" i="29"/>
  <c r="L7094" i="29"/>
  <c r="O7093" i="29"/>
  <c r="N7093" i="29"/>
  <c r="N7150" i="29" s="1"/>
  <c r="N7151" i="29" s="1"/>
  <c r="K7093" i="29"/>
  <c r="M7064" i="29"/>
  <c r="L7064" i="29"/>
  <c r="M7063" i="29"/>
  <c r="L7063" i="29"/>
  <c r="M7062" i="29"/>
  <c r="L7062" i="29"/>
  <c r="M7061" i="29"/>
  <c r="L7061" i="29"/>
  <c r="M7060" i="29"/>
  <c r="L7060" i="29"/>
  <c r="M7059" i="29"/>
  <c r="L7059" i="29"/>
  <c r="M7058" i="29"/>
  <c r="L7058" i="29"/>
  <c r="M7057" i="29"/>
  <c r="L7057" i="29"/>
  <c r="M7056" i="29"/>
  <c r="L7056" i="29"/>
  <c r="M7055" i="29"/>
  <c r="L7055" i="29"/>
  <c r="M7054" i="29"/>
  <c r="L7054" i="29"/>
  <c r="M7047" i="29"/>
  <c r="L7047" i="29"/>
  <c r="M7046" i="29"/>
  <c r="L7046" i="29"/>
  <c r="M7045" i="29"/>
  <c r="L7045" i="29"/>
  <c r="M7044" i="29"/>
  <c r="L7044" i="29"/>
  <c r="M7043" i="29"/>
  <c r="L7043" i="29"/>
  <c r="M7042" i="29"/>
  <c r="L7042" i="29"/>
  <c r="M7041" i="29"/>
  <c r="L7041" i="29"/>
  <c r="M7040" i="29"/>
  <c r="L7040" i="29"/>
  <c r="M7039" i="29"/>
  <c r="L7039" i="29"/>
  <c r="M7038" i="29"/>
  <c r="L7038" i="29"/>
  <c r="M7037" i="29"/>
  <c r="L7037" i="29"/>
  <c r="M7036" i="29"/>
  <c r="L7036" i="29"/>
  <c r="M7035" i="29"/>
  <c r="L7035" i="29"/>
  <c r="M7034" i="29"/>
  <c r="L7034" i="29"/>
  <c r="M7033" i="29"/>
  <c r="L7033" i="29"/>
  <c r="M7032" i="29"/>
  <c r="L7032" i="29"/>
  <c r="M7031" i="29"/>
  <c r="L7031" i="29"/>
  <c r="M7030" i="29"/>
  <c r="L7030" i="29"/>
  <c r="M7029" i="29"/>
  <c r="L7029" i="29"/>
  <c r="M7028" i="29"/>
  <c r="L7028" i="29"/>
  <c r="M7027" i="29"/>
  <c r="L7027" i="29"/>
  <c r="M7026" i="29"/>
  <c r="L7026" i="29"/>
  <c r="M7025" i="29"/>
  <c r="L7025" i="29"/>
  <c r="M7018" i="29"/>
  <c r="L7018" i="29"/>
  <c r="M7017" i="29"/>
  <c r="L7017" i="29"/>
  <c r="M7016" i="29"/>
  <c r="L7016" i="29"/>
  <c r="M7015" i="29"/>
  <c r="L7015" i="29"/>
  <c r="M7014" i="29"/>
  <c r="L7014" i="29"/>
  <c r="M7013" i="29"/>
  <c r="L7013" i="29"/>
  <c r="M7012" i="29"/>
  <c r="M7011" i="29"/>
  <c r="L7011" i="29"/>
  <c r="L7010" i="29" s="1"/>
  <c r="O7010" i="29"/>
  <c r="N7010" i="29"/>
  <c r="K7010" i="29"/>
  <c r="P7010" i="29" s="1"/>
  <c r="M7008" i="29"/>
  <c r="L7008" i="29"/>
  <c r="M7007" i="29"/>
  <c r="L7007" i="29"/>
  <c r="M7006" i="29"/>
  <c r="L7006" i="29"/>
  <c r="M7005" i="29"/>
  <c r="L7005" i="29"/>
  <c r="M7004" i="29"/>
  <c r="L7004" i="29"/>
  <c r="M7003" i="29"/>
  <c r="L7003" i="29"/>
  <c r="M7002" i="29"/>
  <c r="L7002" i="29"/>
  <c r="M7001" i="29"/>
  <c r="L7001" i="29"/>
  <c r="M7000" i="29"/>
  <c r="L7000" i="29"/>
  <c r="M6999" i="29"/>
  <c r="L6999" i="29"/>
  <c r="M6998" i="29"/>
  <c r="L6998" i="29"/>
  <c r="M6997" i="29"/>
  <c r="L6997" i="29"/>
  <c r="M6996" i="29"/>
  <c r="L6996" i="29"/>
  <c r="M6995" i="29"/>
  <c r="L6995" i="29"/>
  <c r="M6994" i="29"/>
  <c r="L6994" i="29"/>
  <c r="M6993" i="29"/>
  <c r="L6993" i="29"/>
  <c r="M6992" i="29"/>
  <c r="L6992" i="29"/>
  <c r="M6991" i="29"/>
  <c r="L6991" i="29"/>
  <c r="M6983" i="29"/>
  <c r="L6983" i="29"/>
  <c r="M6982" i="29"/>
  <c r="L6982" i="29"/>
  <c r="M6981" i="29"/>
  <c r="L6981" i="29"/>
  <c r="M6980" i="29"/>
  <c r="L6980" i="29"/>
  <c r="M6979" i="29"/>
  <c r="L6979" i="29"/>
  <c r="M6978" i="29"/>
  <c r="L6978" i="29"/>
  <c r="M6977" i="29"/>
  <c r="L6977" i="29"/>
  <c r="M6976" i="29"/>
  <c r="M6975" i="29" s="1"/>
  <c r="L6976" i="29"/>
  <c r="O6975" i="29"/>
  <c r="N6975" i="29"/>
  <c r="N7066" i="29" s="1"/>
  <c r="K6975" i="29"/>
  <c r="P6975" i="29" s="1"/>
  <c r="O6971" i="29"/>
  <c r="N6971" i="29"/>
  <c r="K6971" i="29"/>
  <c r="M6969" i="29"/>
  <c r="L6969" i="29"/>
  <c r="M6968" i="29"/>
  <c r="L6968" i="29"/>
  <c r="M6967" i="29"/>
  <c r="L6967" i="29"/>
  <c r="M6966" i="29"/>
  <c r="L6966" i="29"/>
  <c r="M6965" i="29"/>
  <c r="L6965" i="29"/>
  <c r="M6964" i="29"/>
  <c r="L6964" i="29"/>
  <c r="M6963" i="29"/>
  <c r="L6963" i="29"/>
  <c r="M6962" i="29"/>
  <c r="L6962" i="29"/>
  <c r="M6961" i="29"/>
  <c r="L6961" i="29"/>
  <c r="M6960" i="29"/>
  <c r="L6960" i="29"/>
  <c r="M6959" i="29"/>
  <c r="L6959" i="29"/>
  <c r="M6958" i="29"/>
  <c r="L6958" i="29"/>
  <c r="M6951" i="29"/>
  <c r="L6951" i="29"/>
  <c r="M6950" i="29"/>
  <c r="L6950" i="29"/>
  <c r="M6949" i="29"/>
  <c r="L6949" i="29"/>
  <c r="M6948" i="29"/>
  <c r="L6948" i="29"/>
  <c r="M6947" i="29"/>
  <c r="L6947" i="29"/>
  <c r="M6946" i="29"/>
  <c r="L6946" i="29"/>
  <c r="M6945" i="29"/>
  <c r="L6945" i="29"/>
  <c r="M6944" i="29"/>
  <c r="L6944" i="29"/>
  <c r="M6943" i="29"/>
  <c r="L6943" i="29"/>
  <c r="M6942" i="29"/>
  <c r="L6942" i="29"/>
  <c r="M6941" i="29"/>
  <c r="L6941" i="29"/>
  <c r="M6940" i="29"/>
  <c r="L6940" i="29"/>
  <c r="M6939" i="29"/>
  <c r="L6939" i="29"/>
  <c r="M6938" i="29"/>
  <c r="L6938" i="29"/>
  <c r="M6937" i="29"/>
  <c r="L6937" i="29"/>
  <c r="M6936" i="29"/>
  <c r="L6936" i="29"/>
  <c r="M6935" i="29"/>
  <c r="L6935" i="29"/>
  <c r="M6934" i="29"/>
  <c r="L6934" i="29"/>
  <c r="M6933" i="29"/>
  <c r="L6933" i="29"/>
  <c r="M6932" i="29"/>
  <c r="L6932" i="29"/>
  <c r="M6925" i="29"/>
  <c r="L6925" i="29"/>
  <c r="M6924" i="29"/>
  <c r="L6924" i="29"/>
  <c r="M6923" i="29"/>
  <c r="L6923" i="29"/>
  <c r="M6922" i="29"/>
  <c r="L6922" i="29"/>
  <c r="P6921" i="29"/>
  <c r="O6921" i="29"/>
  <c r="N6921" i="29"/>
  <c r="K6921" i="29"/>
  <c r="O6918" i="29"/>
  <c r="N6918" i="29"/>
  <c r="K6918" i="29"/>
  <c r="M6917" i="29"/>
  <c r="L6917" i="29"/>
  <c r="M6916" i="29"/>
  <c r="L6916" i="29"/>
  <c r="M6915" i="29"/>
  <c r="L6915" i="29"/>
  <c r="M6914" i="29"/>
  <c r="L6914" i="29"/>
  <c r="M6913" i="29"/>
  <c r="L6913" i="29"/>
  <c r="M6912" i="29"/>
  <c r="L6912" i="29"/>
  <c r="M6911" i="29"/>
  <c r="L6911" i="29"/>
  <c r="M6910" i="29"/>
  <c r="L6910" i="29"/>
  <c r="M6909" i="29"/>
  <c r="L6909" i="29"/>
  <c r="M6908" i="29"/>
  <c r="L6908" i="29"/>
  <c r="M6907" i="29"/>
  <c r="L6907" i="29"/>
  <c r="M6906" i="29"/>
  <c r="L6906" i="29"/>
  <c r="M6905" i="29"/>
  <c r="L6905" i="29"/>
  <c r="M6904" i="29"/>
  <c r="L6904" i="29"/>
  <c r="M6903" i="29"/>
  <c r="L6903" i="29"/>
  <c r="M6902" i="29"/>
  <c r="L6902" i="29"/>
  <c r="M6901" i="29"/>
  <c r="L6901" i="29"/>
  <c r="M6900" i="29"/>
  <c r="L6900" i="29"/>
  <c r="M6899" i="29"/>
  <c r="L6899" i="29"/>
  <c r="M6892" i="29"/>
  <c r="L6892" i="29"/>
  <c r="M6891" i="29"/>
  <c r="L6891" i="29"/>
  <c r="M6890" i="29"/>
  <c r="L6890" i="29"/>
  <c r="M6889" i="29"/>
  <c r="L6889" i="29"/>
  <c r="M6888" i="29"/>
  <c r="L6888" i="29"/>
  <c r="M6887" i="29"/>
  <c r="L6887" i="29"/>
  <c r="M6886" i="29"/>
  <c r="L6886" i="29"/>
  <c r="M6885" i="29"/>
  <c r="L6885" i="29"/>
  <c r="M6884" i="29"/>
  <c r="L6884" i="29"/>
  <c r="M6883" i="29"/>
  <c r="L6883" i="29"/>
  <c r="M6882" i="29"/>
  <c r="L6882" i="29"/>
  <c r="M6881" i="29"/>
  <c r="L6881" i="29"/>
  <c r="M6880" i="29"/>
  <c r="L6880" i="29"/>
  <c r="M6879" i="29"/>
  <c r="M6878" i="29" s="1"/>
  <c r="L6879" i="29"/>
  <c r="O6878" i="29"/>
  <c r="N6878" i="29"/>
  <c r="K6878" i="29"/>
  <c r="O6875" i="29"/>
  <c r="N6875" i="29"/>
  <c r="K6875" i="29"/>
  <c r="M6874" i="29"/>
  <c r="L6874" i="29"/>
  <c r="M6873" i="29"/>
  <c r="L6873" i="29"/>
  <c r="M6872" i="29"/>
  <c r="L6872" i="29"/>
  <c r="M6871" i="29"/>
  <c r="L6871" i="29"/>
  <c r="M6870" i="29"/>
  <c r="L6870" i="29"/>
  <c r="M6863" i="29"/>
  <c r="L6863" i="29"/>
  <c r="M6862" i="29"/>
  <c r="L6862" i="29"/>
  <c r="M6861" i="29"/>
  <c r="L6861" i="29"/>
  <c r="M6860" i="29"/>
  <c r="L6860" i="29"/>
  <c r="M6859" i="29"/>
  <c r="L6859" i="29"/>
  <c r="M6858" i="29"/>
  <c r="L6858" i="29"/>
  <c r="M6857" i="29"/>
  <c r="L6857" i="29"/>
  <c r="M6856" i="29"/>
  <c r="L6856" i="29"/>
  <c r="M6855" i="29"/>
  <c r="L6855" i="29"/>
  <c r="M6854" i="29"/>
  <c r="L6854" i="29"/>
  <c r="M6853" i="29"/>
  <c r="L6853" i="29"/>
  <c r="M6852" i="29"/>
  <c r="L6852" i="29"/>
  <c r="M6851" i="29"/>
  <c r="L6851" i="29"/>
  <c r="M6850" i="29"/>
  <c r="L6850" i="29"/>
  <c r="M6849" i="29"/>
  <c r="L6849" i="29"/>
  <c r="M6848" i="29"/>
  <c r="L6848" i="29"/>
  <c r="M6847" i="29"/>
  <c r="L6847" i="29"/>
  <c r="M6846" i="29"/>
  <c r="L6846" i="29"/>
  <c r="M6845" i="29"/>
  <c r="L6845" i="29"/>
  <c r="M6844" i="29"/>
  <c r="L6844" i="29"/>
  <c r="M6843" i="29"/>
  <c r="L6843" i="29"/>
  <c r="M6842" i="29"/>
  <c r="L6842" i="29"/>
  <c r="M6834" i="29"/>
  <c r="L6834" i="29"/>
  <c r="M6833" i="29"/>
  <c r="L6833" i="29"/>
  <c r="M6832" i="29"/>
  <c r="L6832" i="29"/>
  <c r="M6831" i="29"/>
  <c r="L6831" i="29"/>
  <c r="M6830" i="29"/>
  <c r="L6830" i="29"/>
  <c r="M6829" i="29"/>
  <c r="L6829" i="29"/>
  <c r="M6828" i="29"/>
  <c r="L6828" i="29"/>
  <c r="M6827" i="29"/>
  <c r="L6827" i="29"/>
  <c r="M6826" i="29"/>
  <c r="L6826" i="29"/>
  <c r="L6825" i="29" s="1"/>
  <c r="O6825" i="29"/>
  <c r="N6825" i="29"/>
  <c r="K6825" i="29"/>
  <c r="P6825" i="29" s="1"/>
  <c r="O6822" i="29"/>
  <c r="N6822" i="29"/>
  <c r="K6822" i="29"/>
  <c r="M6820" i="29"/>
  <c r="L6820" i="29"/>
  <c r="M6819" i="29"/>
  <c r="L6819" i="29"/>
  <c r="M6818" i="29"/>
  <c r="L6818" i="29"/>
  <c r="M6817" i="29"/>
  <c r="L6817" i="29"/>
  <c r="M6816" i="29"/>
  <c r="L6816" i="29"/>
  <c r="M6815" i="29"/>
  <c r="L6815" i="29"/>
  <c r="M6814" i="29"/>
  <c r="L6814" i="29"/>
  <c r="M6813" i="29"/>
  <c r="L6813" i="29"/>
  <c r="M6812" i="29"/>
  <c r="L6812" i="29"/>
  <c r="M6811" i="29"/>
  <c r="L6811" i="29"/>
  <c r="M6804" i="29"/>
  <c r="L6804" i="29"/>
  <c r="M6803" i="29"/>
  <c r="M6822" i="29" s="1"/>
  <c r="L6803" i="29"/>
  <c r="M6802" i="29"/>
  <c r="L6802" i="29"/>
  <c r="M6801" i="29"/>
  <c r="L6801" i="29"/>
  <c r="M6800" i="29"/>
  <c r="L6800" i="29"/>
  <c r="M6799" i="29"/>
  <c r="L6799" i="29"/>
  <c r="O6798" i="29"/>
  <c r="N6798" i="29"/>
  <c r="K6798" i="29"/>
  <c r="M6793" i="29"/>
  <c r="L6793" i="29"/>
  <c r="M6792" i="29"/>
  <c r="L6792" i="29"/>
  <c r="M6791" i="29"/>
  <c r="L6791" i="29"/>
  <c r="M6790" i="29"/>
  <c r="L6790" i="29"/>
  <c r="M6789" i="29"/>
  <c r="L6789" i="29"/>
  <c r="M6788" i="29"/>
  <c r="L6788" i="29"/>
  <c r="M6787" i="29"/>
  <c r="L6787" i="29"/>
  <c r="M6786" i="29"/>
  <c r="L6786" i="29"/>
  <c r="M6785" i="29"/>
  <c r="L6785" i="29"/>
  <c r="M6784" i="29"/>
  <c r="L6784" i="29"/>
  <c r="M6783" i="29"/>
  <c r="L6783" i="29"/>
  <c r="L6782" i="29"/>
  <c r="M6781" i="29"/>
  <c r="L6781" i="29"/>
  <c r="M6780" i="29"/>
  <c r="L6780" i="29"/>
  <c r="L6779" i="29"/>
  <c r="M6778" i="29"/>
  <c r="L6778" i="29"/>
  <c r="M6770" i="29"/>
  <c r="L6770" i="29"/>
  <c r="M6769" i="29"/>
  <c r="L6769" i="29"/>
  <c r="M6768" i="29"/>
  <c r="L6768" i="29"/>
  <c r="M6767" i="29"/>
  <c r="L6767" i="29"/>
  <c r="M6766" i="29"/>
  <c r="L6766" i="29"/>
  <c r="M6765" i="29"/>
  <c r="L6765" i="29"/>
  <c r="M6764" i="29"/>
  <c r="L6764" i="29"/>
  <c r="M6763" i="29"/>
  <c r="L6763" i="29"/>
  <c r="M6762" i="29"/>
  <c r="L6762" i="29"/>
  <c r="M6761" i="29"/>
  <c r="L6761" i="29"/>
  <c r="M6760" i="29"/>
  <c r="L6760" i="29"/>
  <c r="M6759" i="29"/>
  <c r="L6759" i="29"/>
  <c r="M6758" i="29"/>
  <c r="L6758" i="29"/>
  <c r="M6757" i="29"/>
  <c r="L6757" i="29"/>
  <c r="M6756" i="29"/>
  <c r="L6756" i="29"/>
  <c r="M6755" i="29"/>
  <c r="L6755" i="29"/>
  <c r="M6754" i="29"/>
  <c r="L6754" i="29"/>
  <c r="M6753" i="29"/>
  <c r="L6753" i="29"/>
  <c r="M6752" i="29"/>
  <c r="L6752" i="29"/>
  <c r="M6751" i="29"/>
  <c r="L6751" i="29"/>
  <c r="M6750" i="29"/>
  <c r="L6750" i="29"/>
  <c r="M6743" i="29"/>
  <c r="L6743" i="29"/>
  <c r="M6742" i="29"/>
  <c r="L6742" i="29"/>
  <c r="M6741" i="29"/>
  <c r="L6741" i="29"/>
  <c r="M6740" i="29"/>
  <c r="L6740" i="29"/>
  <c r="M6739" i="29"/>
  <c r="L6739" i="29"/>
  <c r="P6738" i="29"/>
  <c r="O6738" i="29"/>
  <c r="O6794" i="29" s="1"/>
  <c r="N6738" i="29"/>
  <c r="K6738" i="29"/>
  <c r="M6736" i="29"/>
  <c r="L6736" i="29"/>
  <c r="M6735" i="29"/>
  <c r="L6735" i="29"/>
  <c r="M6734" i="29"/>
  <c r="L6734" i="29"/>
  <c r="M6733" i="29"/>
  <c r="L6733" i="29"/>
  <c r="M6732" i="29"/>
  <c r="L6732" i="29"/>
  <c r="M6731" i="29"/>
  <c r="L6731" i="29"/>
  <c r="M6730" i="29"/>
  <c r="L6730" i="29"/>
  <c r="M6729" i="29"/>
  <c r="L6729" i="29"/>
  <c r="M6728" i="29"/>
  <c r="L6728" i="29"/>
  <c r="M6727" i="29"/>
  <c r="L6727" i="29"/>
  <c r="M6726" i="29"/>
  <c r="L6726" i="29"/>
  <c r="M6725" i="29"/>
  <c r="L6725" i="29"/>
  <c r="M6724" i="29"/>
  <c r="L6724" i="29"/>
  <c r="M6723" i="29"/>
  <c r="L6723" i="29"/>
  <c r="M6722" i="29"/>
  <c r="L6722" i="29"/>
  <c r="M6721" i="29"/>
  <c r="L6721" i="29"/>
  <c r="N6720" i="29"/>
  <c r="N6794" i="29" s="1"/>
  <c r="K6720" i="29"/>
  <c r="K6794" i="29" s="1"/>
  <c r="M6705" i="29"/>
  <c r="L6705" i="29"/>
  <c r="M6704" i="29"/>
  <c r="L6704" i="29"/>
  <c r="M6703" i="29"/>
  <c r="L6703" i="29"/>
  <c r="M6702" i="29"/>
  <c r="L6702" i="29"/>
  <c r="M6701" i="29"/>
  <c r="L6701" i="29"/>
  <c r="M6700" i="29"/>
  <c r="L6700" i="29"/>
  <c r="M6699" i="29"/>
  <c r="L6699" i="29"/>
  <c r="M6698" i="29"/>
  <c r="L6698" i="29"/>
  <c r="M6697" i="29"/>
  <c r="L6697" i="29"/>
  <c r="M6696" i="29"/>
  <c r="L6696" i="29"/>
  <c r="M6695" i="29"/>
  <c r="L6695" i="29"/>
  <c r="M6694" i="29"/>
  <c r="L6694" i="29"/>
  <c r="M6693" i="29"/>
  <c r="L6693" i="29"/>
  <c r="M6692" i="29"/>
  <c r="L6692" i="29"/>
  <c r="M6691" i="29"/>
  <c r="L6691" i="29"/>
  <c r="M6690" i="29"/>
  <c r="L6690" i="29"/>
  <c r="M6689" i="29"/>
  <c r="L6689" i="29"/>
  <c r="M6688" i="29"/>
  <c r="L6688" i="29"/>
  <c r="M6687" i="29"/>
  <c r="L6687" i="29"/>
  <c r="M6686" i="29"/>
  <c r="L6686" i="29"/>
  <c r="M6685" i="29"/>
  <c r="L6685" i="29"/>
  <c r="M6678" i="29"/>
  <c r="L6678" i="29"/>
  <c r="M6677" i="29"/>
  <c r="L6677" i="29"/>
  <c r="M6676" i="29"/>
  <c r="L6676" i="29"/>
  <c r="M6675" i="29"/>
  <c r="L6675" i="29"/>
  <c r="M6674" i="29"/>
  <c r="L6674" i="29"/>
  <c r="M6673" i="29"/>
  <c r="L6673" i="29"/>
  <c r="M6672" i="29"/>
  <c r="L6672" i="29"/>
  <c r="M6671" i="29"/>
  <c r="L6671" i="29"/>
  <c r="M6670" i="29"/>
  <c r="L6670" i="29"/>
  <c r="M6669" i="29"/>
  <c r="L6669" i="29"/>
  <c r="M6668" i="29"/>
  <c r="L6668" i="29"/>
  <c r="M6667" i="29"/>
  <c r="L6667" i="29"/>
  <c r="M6666" i="29"/>
  <c r="L6666" i="29"/>
  <c r="M6665" i="29"/>
  <c r="L6665" i="29"/>
  <c r="M6664" i="29"/>
  <c r="L6664" i="29"/>
  <c r="M6663" i="29"/>
  <c r="L6663" i="29"/>
  <c r="O6662" i="29"/>
  <c r="N6662" i="29"/>
  <c r="K6662" i="29"/>
  <c r="P6662" i="29" s="1"/>
  <c r="M6660" i="29"/>
  <c r="L6660" i="29"/>
  <c r="M6659" i="29"/>
  <c r="L6659" i="29"/>
  <c r="M6658" i="29"/>
  <c r="L6658" i="29"/>
  <c r="M6657" i="29"/>
  <c r="L6657" i="29"/>
  <c r="M6650" i="29"/>
  <c r="L6650" i="29"/>
  <c r="M6649" i="29"/>
  <c r="L6649" i="29"/>
  <c r="M6648" i="29"/>
  <c r="L6648" i="29"/>
  <c r="M6647" i="29"/>
  <c r="L6647" i="29"/>
  <c r="M6646" i="29"/>
  <c r="L6646" i="29"/>
  <c r="M6645" i="29"/>
  <c r="L6645" i="29"/>
  <c r="M6644" i="29"/>
  <c r="L6644" i="29"/>
  <c r="M6643" i="29"/>
  <c r="L6643" i="29"/>
  <c r="M6642" i="29"/>
  <c r="L6642" i="29"/>
  <c r="M6641" i="29"/>
  <c r="L6641" i="29"/>
  <c r="M6640" i="29"/>
  <c r="L6640" i="29"/>
  <c r="M6639" i="29"/>
  <c r="L6639" i="29"/>
  <c r="O6638" i="29"/>
  <c r="O6707" i="29" s="1"/>
  <c r="N6638" i="29"/>
  <c r="N6707" i="29" s="1"/>
  <c r="K6638" i="29"/>
  <c r="P6638" i="29" s="1"/>
  <c r="M6634" i="29"/>
  <c r="L6634" i="29"/>
  <c r="M6633" i="29"/>
  <c r="L6633" i="29"/>
  <c r="M6632" i="29"/>
  <c r="L6632" i="29"/>
  <c r="M6631" i="29"/>
  <c r="L6631" i="29"/>
  <c r="M6630" i="29"/>
  <c r="L6630" i="29"/>
  <c r="M6629" i="29"/>
  <c r="L6629" i="29"/>
  <c r="M6628" i="29"/>
  <c r="L6628" i="29"/>
  <c r="M6627" i="29"/>
  <c r="L6627" i="29"/>
  <c r="M6626" i="29"/>
  <c r="L6626" i="29"/>
  <c r="M6625" i="29"/>
  <c r="L6625" i="29"/>
  <c r="M6618" i="29"/>
  <c r="L6618" i="29"/>
  <c r="M6617" i="29"/>
  <c r="L6617" i="29"/>
  <c r="M6616" i="29"/>
  <c r="L6616" i="29"/>
  <c r="M6615" i="29"/>
  <c r="L6615" i="29"/>
  <c r="M6614" i="29"/>
  <c r="L6614" i="29"/>
  <c r="M6613" i="29"/>
  <c r="L6613" i="29"/>
  <c r="M6612" i="29"/>
  <c r="L6612" i="29"/>
  <c r="M6611" i="29"/>
  <c r="L6611" i="29"/>
  <c r="M6610" i="29"/>
  <c r="L6610" i="29"/>
  <c r="M6609" i="29"/>
  <c r="L6609" i="29"/>
  <c r="M6608" i="29"/>
  <c r="L6608" i="29"/>
  <c r="M6607" i="29"/>
  <c r="L6607" i="29"/>
  <c r="M6606" i="29"/>
  <c r="L6606" i="29"/>
  <c r="M6605" i="29"/>
  <c r="M6604" i="29"/>
  <c r="L6604" i="29"/>
  <c r="M6603" i="29"/>
  <c r="L6603" i="29"/>
  <c r="M6602" i="29"/>
  <c r="L6602" i="29"/>
  <c r="M6601" i="29"/>
  <c r="L6601" i="29"/>
  <c r="M6600" i="29"/>
  <c r="L6600" i="29"/>
  <c r="M6599" i="29"/>
  <c r="L6599" i="29"/>
  <c r="M6598" i="29"/>
  <c r="L6598" i="29"/>
  <c r="M6597" i="29"/>
  <c r="L6597" i="29"/>
  <c r="M6596" i="29"/>
  <c r="L6596" i="29"/>
  <c r="M6595" i="29"/>
  <c r="L6595" i="29"/>
  <c r="M6594" i="29"/>
  <c r="L6594" i="29"/>
  <c r="M6587" i="29"/>
  <c r="L6587" i="29"/>
  <c r="M6586" i="29"/>
  <c r="L6586" i="29"/>
  <c r="M6585" i="29"/>
  <c r="L6585" i="29"/>
  <c r="M6584" i="29"/>
  <c r="L6584" i="29"/>
  <c r="M6583" i="29"/>
  <c r="L6583" i="29"/>
  <c r="M6582" i="29"/>
  <c r="L6582" i="29"/>
  <c r="M6581" i="29"/>
  <c r="L6581" i="29"/>
  <c r="M6580" i="29"/>
  <c r="L6580" i="29"/>
  <c r="M6579" i="29"/>
  <c r="L6579" i="29"/>
  <c r="M6578" i="29"/>
  <c r="L6578" i="29"/>
  <c r="M6577" i="29"/>
  <c r="L6577" i="29"/>
  <c r="M6576" i="29"/>
  <c r="L6576" i="29"/>
  <c r="M6575" i="29"/>
  <c r="L6575" i="29"/>
  <c r="M6574" i="29"/>
  <c r="L6574" i="29"/>
  <c r="M6573" i="29"/>
  <c r="L6573" i="29"/>
  <c r="M6572" i="29"/>
  <c r="M6565" i="29" s="1"/>
  <c r="L6572" i="29"/>
  <c r="M6571" i="29"/>
  <c r="L6571" i="29"/>
  <c r="M6570" i="29"/>
  <c r="L6570" i="29"/>
  <c r="L6569" i="29"/>
  <c r="M6568" i="29"/>
  <c r="L6568" i="29"/>
  <c r="M6567" i="29"/>
  <c r="L6567" i="29"/>
  <c r="L6566" i="29"/>
  <c r="O6565" i="29"/>
  <c r="N6565" i="29"/>
  <c r="K6565" i="29"/>
  <c r="M6554" i="29"/>
  <c r="L6554" i="29"/>
  <c r="M6553" i="29"/>
  <c r="L6553" i="29"/>
  <c r="M6552" i="29"/>
  <c r="L6552" i="29"/>
  <c r="M6551" i="29"/>
  <c r="L6551" i="29"/>
  <c r="M6550" i="29"/>
  <c r="L6550" i="29"/>
  <c r="M6549" i="29"/>
  <c r="L6549" i="29"/>
  <c r="M6548" i="29"/>
  <c r="L6548" i="29"/>
  <c r="M6547" i="29"/>
  <c r="L6547" i="29"/>
  <c r="M6546" i="29"/>
  <c r="L6546" i="29"/>
  <c r="M6545" i="29"/>
  <c r="L6545" i="29"/>
  <c r="M6544" i="29"/>
  <c r="L6544" i="29"/>
  <c r="M6543" i="29"/>
  <c r="L6543" i="29"/>
  <c r="M6542" i="29"/>
  <c r="L6542" i="29"/>
  <c r="M6541" i="29"/>
  <c r="L6541" i="29"/>
  <c r="M6540" i="29"/>
  <c r="L6540" i="29"/>
  <c r="M6539" i="29"/>
  <c r="L6539" i="29"/>
  <c r="M6538" i="29"/>
  <c r="L6538" i="29"/>
  <c r="M6537" i="29"/>
  <c r="L6537" i="29"/>
  <c r="M6536" i="29"/>
  <c r="L6536" i="29"/>
  <c r="M6535" i="29"/>
  <c r="L6535" i="29"/>
  <c r="M6534" i="29"/>
  <c r="L6534" i="29"/>
  <c r="M6533" i="29"/>
  <c r="L6533" i="29"/>
  <c r="M6532" i="29"/>
  <c r="L6532" i="29"/>
  <c r="L6530" i="29" s="1"/>
  <c r="M6531" i="29"/>
  <c r="L6531" i="29"/>
  <c r="O6530" i="29"/>
  <c r="N6530" i="29"/>
  <c r="K6530" i="29"/>
  <c r="M6495" i="29"/>
  <c r="L6495" i="29"/>
  <c r="L6494" i="29"/>
  <c r="M6493" i="29"/>
  <c r="L6493" i="29"/>
  <c r="M6492" i="29"/>
  <c r="L6492" i="29"/>
  <c r="M6485" i="29"/>
  <c r="L6485" i="29"/>
  <c r="M6484" i="29"/>
  <c r="M6483" i="29"/>
  <c r="L6483" i="29"/>
  <c r="M6482" i="29"/>
  <c r="L6482" i="29"/>
  <c r="M6481" i="29"/>
  <c r="M6480" i="29"/>
  <c r="L6480" i="29"/>
  <c r="M6479" i="29"/>
  <c r="L6479" i="29"/>
  <c r="L6478" i="29"/>
  <c r="M6477" i="29"/>
  <c r="L6477" i="29"/>
  <c r="M6476" i="29"/>
  <c r="L6476" i="29"/>
  <c r="M6475" i="29"/>
  <c r="L6475" i="29"/>
  <c r="M6474" i="29"/>
  <c r="L6474" i="29"/>
  <c r="M6473" i="29"/>
  <c r="L6473" i="29"/>
  <c r="M6472" i="29"/>
  <c r="L6472" i="29"/>
  <c r="M6471" i="29"/>
  <c r="L6471" i="29"/>
  <c r="M6470" i="29"/>
  <c r="L6470" i="29"/>
  <c r="M6469" i="29"/>
  <c r="L6469" i="29"/>
  <c r="M6468" i="29"/>
  <c r="L6468" i="29"/>
  <c r="M6467" i="29"/>
  <c r="L6467" i="29"/>
  <c r="M6466" i="29"/>
  <c r="L6466" i="29"/>
  <c r="M6459" i="29"/>
  <c r="L6459" i="29"/>
  <c r="M6458" i="29"/>
  <c r="L6458" i="29"/>
  <c r="M6457" i="29"/>
  <c r="L6457" i="29"/>
  <c r="M6456" i="29"/>
  <c r="L6456" i="29"/>
  <c r="M6455" i="29"/>
  <c r="L6455" i="29"/>
  <c r="M6454" i="29"/>
  <c r="L6454" i="29"/>
  <c r="L6453" i="29"/>
  <c r="M6452" i="29"/>
  <c r="L6452" i="29"/>
  <c r="M6451" i="29"/>
  <c r="L6451" i="29"/>
  <c r="O6450" i="29"/>
  <c r="N6450" i="29"/>
  <c r="K6450" i="29"/>
  <c r="M6448" i="29"/>
  <c r="L6448" i="29"/>
  <c r="M6447" i="29"/>
  <c r="L6447" i="29"/>
  <c r="M6446" i="29"/>
  <c r="L6446" i="29"/>
  <c r="M6445" i="29"/>
  <c r="L6445" i="29"/>
  <c r="M6444" i="29"/>
  <c r="L6444" i="29"/>
  <c r="M6443" i="29"/>
  <c r="L6443" i="29"/>
  <c r="M6442" i="29"/>
  <c r="L6442" i="29"/>
  <c r="M6441" i="29"/>
  <c r="L6441" i="29"/>
  <c r="M6440" i="29"/>
  <c r="M6438" i="29" s="1"/>
  <c r="L6440" i="29"/>
  <c r="M6439" i="29"/>
  <c r="L6439" i="29"/>
  <c r="O6438" i="29"/>
  <c r="N6438" i="29"/>
  <c r="N6496" i="29" s="1"/>
  <c r="K6438" i="29"/>
  <c r="K6496" i="29" s="1"/>
  <c r="M6434" i="29"/>
  <c r="L6434" i="29"/>
  <c r="M6433" i="29"/>
  <c r="L6433" i="29"/>
  <c r="M6425" i="29"/>
  <c r="L6425" i="29"/>
  <c r="M6424" i="29"/>
  <c r="L6424" i="29"/>
  <c r="M6423" i="29"/>
  <c r="L6423" i="29"/>
  <c r="M6422" i="29"/>
  <c r="L6422" i="29"/>
  <c r="M6421" i="29"/>
  <c r="L6421" i="29"/>
  <c r="M6420" i="29"/>
  <c r="L6420" i="29"/>
  <c r="M6419" i="29"/>
  <c r="L6419" i="29"/>
  <c r="M6418" i="29"/>
  <c r="L6418" i="29"/>
  <c r="M6417" i="29"/>
  <c r="L6417" i="29"/>
  <c r="M6416" i="29"/>
  <c r="L6416" i="29"/>
  <c r="M6415" i="29"/>
  <c r="L6415" i="29"/>
  <c r="M6414" i="29"/>
  <c r="L6414" i="29"/>
  <c r="M6413" i="29"/>
  <c r="L6413" i="29"/>
  <c r="M6412" i="29"/>
  <c r="L6412" i="29"/>
  <c r="M6411" i="29"/>
  <c r="L6411" i="29"/>
  <c r="M6410" i="29"/>
  <c r="L6410" i="29"/>
  <c r="M6409" i="29"/>
  <c r="L6409" i="29"/>
  <c r="M6408" i="29"/>
  <c r="L6408" i="29"/>
  <c r="M6407" i="29"/>
  <c r="L6407" i="29"/>
  <c r="M6406" i="29"/>
  <c r="L6406" i="29"/>
  <c r="M6405" i="29"/>
  <c r="L6405" i="29"/>
  <c r="M6404" i="29"/>
  <c r="L6404" i="29"/>
  <c r="M6396" i="29"/>
  <c r="L6396" i="29"/>
  <c r="M6395" i="29"/>
  <c r="L6395" i="29"/>
  <c r="M6394" i="29"/>
  <c r="L6394" i="29"/>
  <c r="M6393" i="29"/>
  <c r="L6393" i="29"/>
  <c r="M6392" i="29"/>
  <c r="L6392" i="29"/>
  <c r="M6391" i="29"/>
  <c r="L6391" i="29"/>
  <c r="M6390" i="29"/>
  <c r="L6390" i="29"/>
  <c r="M6389" i="29"/>
  <c r="L6389" i="29"/>
  <c r="M6388" i="29"/>
  <c r="L6388" i="29"/>
  <c r="M6387" i="29"/>
  <c r="L6387" i="29"/>
  <c r="M6386" i="29"/>
  <c r="L6386" i="29"/>
  <c r="M6385" i="29"/>
  <c r="L6385" i="29"/>
  <c r="M6384" i="29"/>
  <c r="L6384" i="29"/>
  <c r="P6383" i="29"/>
  <c r="N6383" i="29"/>
  <c r="K6383" i="29"/>
  <c r="M6381" i="29"/>
  <c r="L6381" i="29"/>
  <c r="M6380" i="29"/>
  <c r="L6380" i="29"/>
  <c r="M6379" i="29"/>
  <c r="L6379" i="29"/>
  <c r="M6378" i="29"/>
  <c r="L6378" i="29"/>
  <c r="M6377" i="29"/>
  <c r="L6377" i="29"/>
  <c r="M6376" i="29"/>
  <c r="L6376" i="29"/>
  <c r="M6375" i="29"/>
  <c r="L6375" i="29"/>
  <c r="M6374" i="29"/>
  <c r="L6374" i="29"/>
  <c r="M6373" i="29"/>
  <c r="L6373" i="29"/>
  <c r="M6366" i="29"/>
  <c r="L6366" i="29"/>
  <c r="M6365" i="29"/>
  <c r="L6365" i="29"/>
  <c r="M6364" i="29"/>
  <c r="L6364" i="29"/>
  <c r="M6363" i="29"/>
  <c r="L6363" i="29"/>
  <c r="M6362" i="29"/>
  <c r="L6362" i="29"/>
  <c r="M6361" i="29"/>
  <c r="L6361" i="29"/>
  <c r="M6360" i="29"/>
  <c r="L6360" i="29"/>
  <c r="M6359" i="29"/>
  <c r="L6359" i="29"/>
  <c r="M6358" i="29"/>
  <c r="L6358" i="29"/>
  <c r="O6357" i="29"/>
  <c r="O6435" i="29" s="1"/>
  <c r="N6357" i="29"/>
  <c r="K6357" i="29"/>
  <c r="N6354" i="29"/>
  <c r="K6354" i="29"/>
  <c r="M6352" i="29"/>
  <c r="L6352" i="29"/>
  <c r="M6351" i="29"/>
  <c r="L6351" i="29"/>
  <c r="M6350" i="29"/>
  <c r="M6349" i="29"/>
  <c r="L6349" i="29"/>
  <c r="M6348" i="29"/>
  <c r="L6348" i="29"/>
  <c r="M6347" i="29"/>
  <c r="L6347" i="29"/>
  <c r="M6346" i="29"/>
  <c r="L6346" i="29"/>
  <c r="M6345" i="29"/>
  <c r="L6345" i="29"/>
  <c r="M6344" i="29"/>
  <c r="L6344" i="29"/>
  <c r="M6343" i="29"/>
  <c r="M6342" i="29"/>
  <c r="L6342" i="29"/>
  <c r="M6341" i="29"/>
  <c r="L6341" i="29"/>
  <c r="M6340" i="29"/>
  <c r="L6340" i="29"/>
  <c r="M6339" i="29"/>
  <c r="L6339" i="29"/>
  <c r="M6331" i="29"/>
  <c r="M6330" i="29"/>
  <c r="L6330" i="29"/>
  <c r="M6329" i="29"/>
  <c r="L6329" i="29"/>
  <c r="M6328" i="29"/>
  <c r="L6328" i="29"/>
  <c r="M6327" i="29"/>
  <c r="L6327" i="29"/>
  <c r="M6326" i="29"/>
  <c r="L6326" i="29"/>
  <c r="M6325" i="29"/>
  <c r="L6325" i="29"/>
  <c r="M6324" i="29"/>
  <c r="L6324" i="29"/>
  <c r="M6323" i="29"/>
  <c r="L6323" i="29"/>
  <c r="M6322" i="29"/>
  <c r="L6322" i="29"/>
  <c r="M6321" i="29"/>
  <c r="L6321" i="29"/>
  <c r="M6320" i="29"/>
  <c r="L6320" i="29"/>
  <c r="O6319" i="29"/>
  <c r="N6319" i="29"/>
  <c r="K6319" i="29"/>
  <c r="K6317" i="29"/>
  <c r="M6316" i="29"/>
  <c r="L6316" i="29"/>
  <c r="M6315" i="29"/>
  <c r="L6315" i="29"/>
  <c r="O6314" i="29"/>
  <c r="N6314" i="29"/>
  <c r="M6314" i="29"/>
  <c r="K6314" i="29"/>
  <c r="P6314" i="29" s="1"/>
  <c r="M6312" i="29"/>
  <c r="L6312" i="29"/>
  <c r="M6311" i="29"/>
  <c r="L6311" i="29"/>
  <c r="M6310" i="29"/>
  <c r="L6310" i="29"/>
  <c r="M6303" i="29"/>
  <c r="L6303" i="29"/>
  <c r="M6302" i="29"/>
  <c r="L6302" i="29"/>
  <c r="M6301" i="29"/>
  <c r="L6301" i="29"/>
  <c r="M6300" i="29"/>
  <c r="L6300" i="29"/>
  <c r="M6299" i="29"/>
  <c r="L6299" i="29"/>
  <c r="M6298" i="29"/>
  <c r="L6298" i="29"/>
  <c r="M6297" i="29"/>
  <c r="L6297" i="29"/>
  <c r="M6296" i="29"/>
  <c r="L6296" i="29"/>
  <c r="M6295" i="29"/>
  <c r="L6295" i="29"/>
  <c r="M6294" i="29"/>
  <c r="L6294" i="29"/>
  <c r="M6293" i="29"/>
  <c r="L6293" i="29"/>
  <c r="M6292" i="29"/>
  <c r="L6292" i="29"/>
  <c r="M6291" i="29"/>
  <c r="L6291" i="29"/>
  <c r="M6290" i="29"/>
  <c r="L6290" i="29"/>
  <c r="M6289" i="29"/>
  <c r="L6289" i="29"/>
  <c r="M6288" i="29"/>
  <c r="L6288" i="29"/>
  <c r="M6287" i="29"/>
  <c r="L6287" i="29"/>
  <c r="M6286" i="29"/>
  <c r="L6286" i="29"/>
  <c r="M6285" i="29"/>
  <c r="L6285" i="29"/>
  <c r="M6284" i="29"/>
  <c r="L6284" i="29"/>
  <c r="M6283" i="29"/>
  <c r="L6283" i="29"/>
  <c r="M6282" i="29"/>
  <c r="L6282" i="29"/>
  <c r="M6281" i="29"/>
  <c r="L6281" i="29"/>
  <c r="M6280" i="29"/>
  <c r="L6280" i="29"/>
  <c r="O6279" i="29"/>
  <c r="N6279" i="29"/>
  <c r="K6279" i="29"/>
  <c r="M6268" i="29"/>
  <c r="L6268" i="29"/>
  <c r="M6267" i="29"/>
  <c r="L6267" i="29"/>
  <c r="M6266" i="29"/>
  <c r="L6266" i="29"/>
  <c r="M6265" i="29"/>
  <c r="L6265" i="29"/>
  <c r="M6264" i="29"/>
  <c r="L6264" i="29"/>
  <c r="M6263" i="29"/>
  <c r="L6263" i="29"/>
  <c r="M6262" i="29"/>
  <c r="L6262" i="29"/>
  <c r="M6261" i="29"/>
  <c r="L6261" i="29"/>
  <c r="M6260" i="29"/>
  <c r="L6260" i="29"/>
  <c r="O6259" i="29"/>
  <c r="O6317" i="29" s="1"/>
  <c r="N6259" i="29"/>
  <c r="N6317" i="29" s="1"/>
  <c r="K6259" i="29"/>
  <c r="O6256" i="29"/>
  <c r="N6256" i="29"/>
  <c r="K6256" i="29"/>
  <c r="M6254" i="29"/>
  <c r="L6254" i="29"/>
  <c r="M6253" i="29"/>
  <c r="L6253" i="29"/>
  <c r="M6252" i="29"/>
  <c r="L6252" i="29"/>
  <c r="M6251" i="29"/>
  <c r="L6251" i="29"/>
  <c r="M6250" i="29"/>
  <c r="L6250" i="29"/>
  <c r="M6249" i="29"/>
  <c r="L6249" i="29"/>
  <c r="M6248" i="29"/>
  <c r="L6248" i="29"/>
  <c r="M6247" i="29"/>
  <c r="L6247" i="29"/>
  <c r="M6246" i="29"/>
  <c r="L6246" i="29"/>
  <c r="M6239" i="29"/>
  <c r="L6239" i="29"/>
  <c r="M6238" i="29"/>
  <c r="L6238" i="29"/>
  <c r="M6237" i="29"/>
  <c r="L6237" i="29"/>
  <c r="M6236" i="29"/>
  <c r="L6236" i="29"/>
  <c r="M6235" i="29"/>
  <c r="L6235" i="29"/>
  <c r="M6234" i="29"/>
  <c r="L6234" i="29"/>
  <c r="M6233" i="29"/>
  <c r="L6233" i="29"/>
  <c r="M6232" i="29"/>
  <c r="L6232" i="29"/>
  <c r="M6231" i="29"/>
  <c r="L6231" i="29"/>
  <c r="M6230" i="29"/>
  <c r="L6230" i="29"/>
  <c r="M6229" i="29"/>
  <c r="L6229" i="29"/>
  <c r="M6228" i="29"/>
  <c r="L6228" i="29"/>
  <c r="M6227" i="29"/>
  <c r="L6227" i="29"/>
  <c r="M6226" i="29"/>
  <c r="L6226" i="29"/>
  <c r="M6225" i="29"/>
  <c r="L6225" i="29"/>
  <c r="M6224" i="29"/>
  <c r="L6224" i="29"/>
  <c r="M6223" i="29"/>
  <c r="L6223" i="29"/>
  <c r="M6222" i="29"/>
  <c r="L6222" i="29"/>
  <c r="M6221" i="29"/>
  <c r="L6221" i="29"/>
  <c r="M6220" i="29"/>
  <c r="L6220" i="29"/>
  <c r="M6219" i="29"/>
  <c r="L6219" i="29"/>
  <c r="M6212" i="29"/>
  <c r="L6212" i="29"/>
  <c r="M6211" i="29"/>
  <c r="L6211" i="29"/>
  <c r="M6210" i="29"/>
  <c r="L6210" i="29"/>
  <c r="M6209" i="29"/>
  <c r="L6209" i="29"/>
  <c r="M6208" i="29"/>
  <c r="L6208" i="29"/>
  <c r="M6207" i="29"/>
  <c r="L6207" i="29"/>
  <c r="M6206" i="29"/>
  <c r="L6206" i="29"/>
  <c r="M6205" i="29"/>
  <c r="L6205" i="29"/>
  <c r="M6204" i="29"/>
  <c r="L6204" i="29"/>
  <c r="M6203" i="29"/>
  <c r="L6203" i="29"/>
  <c r="M6202" i="29"/>
  <c r="L6202" i="29"/>
  <c r="M6201" i="29"/>
  <c r="L6201" i="29"/>
  <c r="O6200" i="29"/>
  <c r="N6200" i="29"/>
  <c r="P6200" i="29" s="1"/>
  <c r="K6200" i="29"/>
  <c r="M6195" i="29"/>
  <c r="L6195" i="29"/>
  <c r="M6194" i="29"/>
  <c r="L6194" i="29"/>
  <c r="M6193" i="29"/>
  <c r="M6192" i="29"/>
  <c r="L6192" i="29"/>
  <c r="M6191" i="29"/>
  <c r="L6191" i="29"/>
  <c r="M6184" i="29"/>
  <c r="L6184" i="29"/>
  <c r="M6183" i="29"/>
  <c r="L6183" i="29"/>
  <c r="M6182" i="29"/>
  <c r="L6182" i="29"/>
  <c r="M6181" i="29"/>
  <c r="L6181" i="29"/>
  <c r="M6180" i="29"/>
  <c r="L6180" i="29"/>
  <c r="M6179" i="29"/>
  <c r="L6179" i="29"/>
  <c r="M6178" i="29"/>
  <c r="M6167" i="29" s="1"/>
  <c r="L6178" i="29"/>
  <c r="M6177" i="29"/>
  <c r="L6177" i="29"/>
  <c r="M6176" i="29"/>
  <c r="L6176" i="29"/>
  <c r="M6175" i="29"/>
  <c r="M6174" i="29"/>
  <c r="L6174" i="29"/>
  <c r="M6173" i="29"/>
  <c r="L6173" i="29"/>
  <c r="M6172" i="29"/>
  <c r="L6172" i="29"/>
  <c r="M6171" i="29"/>
  <c r="L6171" i="29"/>
  <c r="M6170" i="29"/>
  <c r="L6170" i="29"/>
  <c r="M6169" i="29"/>
  <c r="L6169" i="29"/>
  <c r="M6168" i="29"/>
  <c r="L6168" i="29"/>
  <c r="O6167" i="29"/>
  <c r="N6167" i="29"/>
  <c r="K6167" i="29"/>
  <c r="M6165" i="29"/>
  <c r="L6165" i="29"/>
  <c r="M6164" i="29"/>
  <c r="L6164" i="29"/>
  <c r="M6163" i="29"/>
  <c r="L6163" i="29"/>
  <c r="M6162" i="29"/>
  <c r="L6162" i="29"/>
  <c r="M6161" i="29"/>
  <c r="L6161" i="29"/>
  <c r="M6154" i="29"/>
  <c r="L6154" i="29"/>
  <c r="M6153" i="29"/>
  <c r="L6153" i="29"/>
  <c r="M6152" i="29"/>
  <c r="L6152" i="29"/>
  <c r="M6151" i="29"/>
  <c r="L6151" i="29"/>
  <c r="M6150" i="29"/>
  <c r="L6150" i="29"/>
  <c r="M6149" i="29"/>
  <c r="L6149" i="29"/>
  <c r="M6148" i="29"/>
  <c r="L6148" i="29"/>
  <c r="M6147" i="29"/>
  <c r="L6147" i="29"/>
  <c r="M6146" i="29"/>
  <c r="L6146" i="29"/>
  <c r="M6145" i="29"/>
  <c r="L6145" i="29"/>
  <c r="L6144" i="29" s="1"/>
  <c r="O6144" i="29"/>
  <c r="O6197" i="29" s="1"/>
  <c r="N6144" i="29"/>
  <c r="K6144" i="29"/>
  <c r="M6140" i="29"/>
  <c r="L6140" i="29"/>
  <c r="M6139" i="29"/>
  <c r="L6139" i="29"/>
  <c r="M6138" i="29"/>
  <c r="L6138" i="29"/>
  <c r="M6137" i="29"/>
  <c r="L6137" i="29"/>
  <c r="M6136" i="29"/>
  <c r="L6136" i="29"/>
  <c r="M6135" i="29"/>
  <c r="L6135" i="29"/>
  <c r="M6134" i="29"/>
  <c r="L6134" i="29"/>
  <c r="M6133" i="29"/>
  <c r="L6133" i="29"/>
  <c r="M6132" i="29"/>
  <c r="L6132" i="29"/>
  <c r="M6131" i="29"/>
  <c r="L6131" i="29"/>
  <c r="M6130" i="29"/>
  <c r="L6130" i="29"/>
  <c r="M6129" i="29"/>
  <c r="L6129" i="29"/>
  <c r="M6128" i="29"/>
  <c r="L6128" i="29"/>
  <c r="M6127" i="29"/>
  <c r="L6127" i="29"/>
  <c r="M6126" i="29"/>
  <c r="L6126" i="29"/>
  <c r="M6119" i="29"/>
  <c r="L6119" i="29"/>
  <c r="M6118" i="29"/>
  <c r="L6118" i="29"/>
  <c r="M6117" i="29"/>
  <c r="L6117" i="29"/>
  <c r="M6116" i="29"/>
  <c r="L6116" i="29"/>
  <c r="M6115" i="29"/>
  <c r="L6115" i="29"/>
  <c r="M6114" i="29"/>
  <c r="L6114" i="29"/>
  <c r="M6113" i="29"/>
  <c r="L6113" i="29"/>
  <c r="M6112" i="29"/>
  <c r="L6112" i="29"/>
  <c r="M6111" i="29"/>
  <c r="L6111" i="29"/>
  <c r="M6110" i="29"/>
  <c r="L6110" i="29"/>
  <c r="M6109" i="29"/>
  <c r="L6109" i="29"/>
  <c r="M6108" i="29"/>
  <c r="L6108" i="29"/>
  <c r="M6107" i="29"/>
  <c r="L6107" i="29"/>
  <c r="M6106" i="29"/>
  <c r="L6106" i="29"/>
  <c r="M6105" i="29"/>
  <c r="L6105" i="29"/>
  <c r="M6104" i="29"/>
  <c r="L6104" i="29"/>
  <c r="M6103" i="29"/>
  <c r="L6103" i="29"/>
  <c r="M6102" i="29"/>
  <c r="L6102" i="29"/>
  <c r="M6101" i="29"/>
  <c r="L6101" i="29"/>
  <c r="M6100" i="29"/>
  <c r="L6100" i="29"/>
  <c r="O6099" i="29"/>
  <c r="N6099" i="29"/>
  <c r="K6099" i="29"/>
  <c r="P6099" i="29" s="1"/>
  <c r="M6087" i="29"/>
  <c r="L6087" i="29"/>
  <c r="M6086" i="29"/>
  <c r="L6086" i="29"/>
  <c r="M6085" i="29"/>
  <c r="L6085" i="29"/>
  <c r="M6084" i="29"/>
  <c r="L6084" i="29"/>
  <c r="M6083" i="29"/>
  <c r="L6083" i="29"/>
  <c r="M6082" i="29"/>
  <c r="L6082" i="29"/>
  <c r="M6081" i="29"/>
  <c r="L6081" i="29"/>
  <c r="M6080" i="29"/>
  <c r="L6080" i="29"/>
  <c r="M6079" i="29"/>
  <c r="L6079" i="29"/>
  <c r="M6078" i="29"/>
  <c r="L6078" i="29"/>
  <c r="M6077" i="29"/>
  <c r="L6077" i="29"/>
  <c r="M6076" i="29"/>
  <c r="L6076" i="29"/>
  <c r="M6075" i="29"/>
  <c r="M6074" i="29" s="1"/>
  <c r="L6075" i="29"/>
  <c r="O6074" i="29"/>
  <c r="O6141" i="29" s="1"/>
  <c r="N6074" i="29"/>
  <c r="N6141" i="29" s="1"/>
  <c r="K6074" i="29"/>
  <c r="P6074" i="29" s="1"/>
  <c r="O6071" i="29"/>
  <c r="N6071" i="29"/>
  <c r="K6071" i="29"/>
  <c r="M6069" i="29"/>
  <c r="L6069" i="29"/>
  <c r="M6068" i="29"/>
  <c r="L6068" i="29"/>
  <c r="M6067" i="29"/>
  <c r="L6067" i="29"/>
  <c r="M6066" i="29"/>
  <c r="L6066" i="29"/>
  <c r="M6065" i="29"/>
  <c r="L6065" i="29"/>
  <c r="M6058" i="29"/>
  <c r="L6058" i="29"/>
  <c r="M6057" i="29"/>
  <c r="L6057" i="29"/>
  <c r="M6056" i="29"/>
  <c r="L6056" i="29"/>
  <c r="M6055" i="29"/>
  <c r="L6055" i="29"/>
  <c r="M6054" i="29"/>
  <c r="L6054" i="29"/>
  <c r="M6053" i="29"/>
  <c r="L6053" i="29"/>
  <c r="M6052" i="29"/>
  <c r="L6052" i="29"/>
  <c r="M6051" i="29"/>
  <c r="L6051" i="29"/>
  <c r="M6050" i="29"/>
  <c r="L6050" i="29"/>
  <c r="M6049" i="29"/>
  <c r="L6049" i="29"/>
  <c r="M6048" i="29"/>
  <c r="L6048" i="29"/>
  <c r="M6047" i="29"/>
  <c r="L6047" i="29"/>
  <c r="M6046" i="29"/>
  <c r="L6046" i="29"/>
  <c r="M6045" i="29"/>
  <c r="L6045" i="29"/>
  <c r="M6044" i="29"/>
  <c r="L6044" i="29"/>
  <c r="M6043" i="29"/>
  <c r="L6043" i="29"/>
  <c r="M6042" i="29"/>
  <c r="L6042" i="29"/>
  <c r="M6041" i="29"/>
  <c r="L6041" i="29"/>
  <c r="M6040" i="29"/>
  <c r="L6040" i="29"/>
  <c r="M6039" i="29"/>
  <c r="L6039" i="29"/>
  <c r="M6038" i="29"/>
  <c r="L6038" i="29"/>
  <c r="M6031" i="29"/>
  <c r="L6031" i="29"/>
  <c r="M6030" i="29"/>
  <c r="L6030" i="29"/>
  <c r="M6029" i="29"/>
  <c r="L6029" i="29"/>
  <c r="M6028" i="29"/>
  <c r="L6028" i="29"/>
  <c r="M6027" i="29"/>
  <c r="L6027" i="29"/>
  <c r="O6026" i="29"/>
  <c r="N6026" i="29"/>
  <c r="K6026" i="29"/>
  <c r="P6026" i="29" s="1"/>
  <c r="M6022" i="29"/>
  <c r="L6022" i="29"/>
  <c r="M6021" i="29"/>
  <c r="L6021" i="29"/>
  <c r="M6020" i="29"/>
  <c r="L6020" i="29"/>
  <c r="M6019" i="29"/>
  <c r="L6019" i="29"/>
  <c r="M6018" i="29"/>
  <c r="L6018" i="29"/>
  <c r="M6017" i="29"/>
  <c r="L6017" i="29"/>
  <c r="M6016" i="29"/>
  <c r="L6016" i="29"/>
  <c r="M6015" i="29"/>
  <c r="L6015" i="29"/>
  <c r="M6014" i="29"/>
  <c r="L6014" i="29"/>
  <c r="M6013" i="29"/>
  <c r="L6013" i="29"/>
  <c r="M6012" i="29"/>
  <c r="L6012" i="29"/>
  <c r="M6011" i="29"/>
  <c r="L6011" i="29"/>
  <c r="M6010" i="29"/>
  <c r="L6010" i="29"/>
  <c r="M6009" i="29"/>
  <c r="L6009" i="29"/>
  <c r="M6008" i="29"/>
  <c r="L6008" i="29"/>
  <c r="M6007" i="29"/>
  <c r="L6007" i="29"/>
  <c r="M6006" i="29"/>
  <c r="L6006" i="29"/>
  <c r="M6005" i="29"/>
  <c r="L6005" i="29"/>
  <c r="M6004" i="29"/>
  <c r="L6004" i="29"/>
  <c r="M5997" i="29"/>
  <c r="L5997" i="29"/>
  <c r="M5996" i="29"/>
  <c r="L5996" i="29"/>
  <c r="M5995" i="29"/>
  <c r="L5995" i="29"/>
  <c r="M5994" i="29"/>
  <c r="L5994" i="29"/>
  <c r="M5993" i="29"/>
  <c r="L5993" i="29"/>
  <c r="M5992" i="29"/>
  <c r="L5992" i="29"/>
  <c r="M5991" i="29"/>
  <c r="L5991" i="29"/>
  <c r="M5990" i="29"/>
  <c r="L5990" i="29"/>
  <c r="M5989" i="29"/>
  <c r="L5989" i="29"/>
  <c r="M5988" i="29"/>
  <c r="L5988" i="29"/>
  <c r="M5987" i="29"/>
  <c r="L5987" i="29"/>
  <c r="L5985" i="29" s="1"/>
  <c r="M5986" i="29"/>
  <c r="L5986" i="29"/>
  <c r="O5985" i="29"/>
  <c r="N5985" i="29"/>
  <c r="P5985" i="29" s="1"/>
  <c r="K5985" i="29"/>
  <c r="M5983" i="29"/>
  <c r="L5983" i="29"/>
  <c r="M5982" i="29"/>
  <c r="L5982" i="29"/>
  <c r="M5981" i="29"/>
  <c r="L5981" i="29"/>
  <c r="M5980" i="29"/>
  <c r="L5980" i="29"/>
  <c r="M5979" i="29"/>
  <c r="L5979" i="29"/>
  <c r="M5978" i="29"/>
  <c r="L5978" i="29"/>
  <c r="M5977" i="29"/>
  <c r="L5977" i="29"/>
  <c r="O5976" i="29"/>
  <c r="N5976" i="29"/>
  <c r="K5976" i="29"/>
  <c r="K6023" i="29" s="1"/>
  <c r="M5966" i="29"/>
  <c r="L5966" i="29"/>
  <c r="M5965" i="29"/>
  <c r="L5965" i="29"/>
  <c r="M5964" i="29"/>
  <c r="M5963" i="29" s="1"/>
  <c r="L5964" i="29"/>
  <c r="O5963" i="29"/>
  <c r="N5963" i="29"/>
  <c r="K5963" i="29"/>
  <c r="M5961" i="29"/>
  <c r="L5961" i="29"/>
  <c r="M5960" i="29"/>
  <c r="L5960" i="29"/>
  <c r="M5959" i="29"/>
  <c r="L5959" i="29"/>
  <c r="M5958" i="29"/>
  <c r="L5958" i="29"/>
  <c r="M5957" i="29"/>
  <c r="L5957" i="29"/>
  <c r="M5956" i="29"/>
  <c r="L5956" i="29"/>
  <c r="M5955" i="29"/>
  <c r="L5955" i="29"/>
  <c r="M5954" i="29"/>
  <c r="L5954" i="29"/>
  <c r="M5953" i="29"/>
  <c r="L5953" i="29"/>
  <c r="M5952" i="29"/>
  <c r="L5952" i="29"/>
  <c r="M5951" i="29"/>
  <c r="L5951" i="29"/>
  <c r="M5950" i="29"/>
  <c r="L5950" i="29"/>
  <c r="M5949" i="29"/>
  <c r="L5949" i="29"/>
  <c r="M5948" i="29"/>
  <c r="L5948" i="29"/>
  <c r="M5947" i="29"/>
  <c r="L5947" i="29"/>
  <c r="M5946" i="29"/>
  <c r="L5946" i="29"/>
  <c r="M5945" i="29"/>
  <c r="L5945" i="29"/>
  <c r="M5944" i="29"/>
  <c r="L5944" i="29"/>
  <c r="M5943" i="29"/>
  <c r="L5943" i="29"/>
  <c r="M5942" i="29"/>
  <c r="L5942" i="29"/>
  <c r="M5941" i="29"/>
  <c r="L5941" i="29"/>
  <c r="M5940" i="29"/>
  <c r="L5940" i="29"/>
  <c r="M5939" i="29"/>
  <c r="L5939" i="29"/>
  <c r="M5932" i="29"/>
  <c r="L5932" i="29"/>
  <c r="M5931" i="29"/>
  <c r="L5931" i="29"/>
  <c r="M5930" i="29"/>
  <c r="L5930" i="29"/>
  <c r="M5929" i="29"/>
  <c r="L5929" i="29"/>
  <c r="M5928" i="29"/>
  <c r="L5928" i="29"/>
  <c r="M5927" i="29"/>
  <c r="L5927" i="29"/>
  <c r="M5926" i="29"/>
  <c r="L5926" i="29"/>
  <c r="M5925" i="29"/>
  <c r="L5925" i="29"/>
  <c r="M5924" i="29"/>
  <c r="L5924" i="29"/>
  <c r="M5923" i="29"/>
  <c r="L5923" i="29"/>
  <c r="M5922" i="29"/>
  <c r="L5922" i="29"/>
  <c r="M5921" i="29"/>
  <c r="L5921" i="29"/>
  <c r="M5920" i="29"/>
  <c r="L5920" i="29"/>
  <c r="M5919" i="29"/>
  <c r="L5919" i="29"/>
  <c r="M5918" i="29"/>
  <c r="L5918" i="29"/>
  <c r="O5917" i="29"/>
  <c r="N5917" i="29"/>
  <c r="K5917" i="29"/>
  <c r="P5917" i="29" s="1"/>
  <c r="M5915" i="29"/>
  <c r="L5915" i="29"/>
  <c r="M5914" i="29"/>
  <c r="L5914" i="29"/>
  <c r="M5913" i="29"/>
  <c r="L5913" i="29"/>
  <c r="M5912" i="29"/>
  <c r="L5912" i="29"/>
  <c r="M5911" i="29"/>
  <c r="L5911" i="29"/>
  <c r="M5910" i="29"/>
  <c r="L5910" i="29"/>
  <c r="M5909" i="29"/>
  <c r="L5909" i="29"/>
  <c r="M5902" i="29"/>
  <c r="M5899" i="29" s="1"/>
  <c r="L5902" i="29"/>
  <c r="M5901" i="29"/>
  <c r="L5901" i="29"/>
  <c r="M5900" i="29"/>
  <c r="L5900" i="29"/>
  <c r="L5899" i="29" s="1"/>
  <c r="O5899" i="29"/>
  <c r="N5899" i="29"/>
  <c r="K5899" i="29"/>
  <c r="K5967" i="29" s="1"/>
  <c r="K5896" i="29"/>
  <c r="M5894" i="29"/>
  <c r="L5894" i="29"/>
  <c r="M5893" i="29"/>
  <c r="L5893" i="29"/>
  <c r="M5892" i="29"/>
  <c r="L5892" i="29"/>
  <c r="M5891" i="29"/>
  <c r="L5891" i="29"/>
  <c r="M5890" i="29"/>
  <c r="L5890" i="29"/>
  <c r="M5889" i="29"/>
  <c r="M5888" i="29"/>
  <c r="L5888" i="29"/>
  <c r="M5887" i="29"/>
  <c r="L5887" i="29"/>
  <c r="M5886" i="29"/>
  <c r="L5886" i="29"/>
  <c r="M5885" i="29"/>
  <c r="L5885" i="29"/>
  <c r="L5884" i="29"/>
  <c r="M5883" i="29"/>
  <c r="L5883" i="29"/>
  <c r="M5882" i="29"/>
  <c r="L5882" i="29"/>
  <c r="M5881" i="29"/>
  <c r="L5881" i="29"/>
  <c r="M5880" i="29"/>
  <c r="L5880" i="29"/>
  <c r="M5879" i="29"/>
  <c r="L5879" i="29"/>
  <c r="M5878" i="29"/>
  <c r="L5878" i="29"/>
  <c r="M5877" i="29"/>
  <c r="L5877" i="29"/>
  <c r="M5876" i="29"/>
  <c r="L5876" i="29"/>
  <c r="M5875" i="29"/>
  <c r="L5875" i="29"/>
  <c r="M5874" i="29"/>
  <c r="L5874" i="29"/>
  <c r="M5867" i="29"/>
  <c r="L5867" i="29"/>
  <c r="M5866" i="29"/>
  <c r="L5866" i="29"/>
  <c r="M5865" i="29"/>
  <c r="M5864" i="29"/>
  <c r="L5864" i="29"/>
  <c r="M5863" i="29"/>
  <c r="L5863" i="29"/>
  <c r="M5862" i="29"/>
  <c r="L5862" i="29"/>
  <c r="M5861" i="29"/>
  <c r="L5861" i="29"/>
  <c r="M5860" i="29"/>
  <c r="L5860" i="29"/>
  <c r="M5859" i="29"/>
  <c r="L5859" i="29"/>
  <c r="M5858" i="29"/>
  <c r="L5858" i="29"/>
  <c r="M5857" i="29"/>
  <c r="L5857" i="29"/>
  <c r="M5856" i="29"/>
  <c r="L5856" i="29"/>
  <c r="M5855" i="29"/>
  <c r="L5855" i="29"/>
  <c r="M5854" i="29"/>
  <c r="L5854" i="29"/>
  <c r="M5853" i="29"/>
  <c r="L5853" i="29"/>
  <c r="M5852" i="29"/>
  <c r="L5852" i="29"/>
  <c r="M5851" i="29"/>
  <c r="N5850" i="29"/>
  <c r="N5847" i="29" s="1"/>
  <c r="P5847" i="29" s="1"/>
  <c r="M5850" i="29"/>
  <c r="L5850" i="29"/>
  <c r="M5849" i="29"/>
  <c r="L5849" i="29"/>
  <c r="M5848" i="29"/>
  <c r="L5848" i="29"/>
  <c r="O5847" i="29"/>
  <c r="K5847" i="29"/>
  <c r="M5839" i="29"/>
  <c r="L5839" i="29"/>
  <c r="M5838" i="29"/>
  <c r="L5838" i="29"/>
  <c r="M5837" i="29"/>
  <c r="L5837" i="29"/>
  <c r="M5836" i="29"/>
  <c r="L5836" i="29"/>
  <c r="M5835" i="29"/>
  <c r="L5835" i="29"/>
  <c r="M5834" i="29"/>
  <c r="L5834" i="29"/>
  <c r="M5833" i="29"/>
  <c r="L5833" i="29"/>
  <c r="M5832" i="29"/>
  <c r="M5826" i="29" s="1"/>
  <c r="L5832" i="29"/>
  <c r="M5831" i="29"/>
  <c r="L5831" i="29"/>
  <c r="M5830" i="29"/>
  <c r="L5830" i="29"/>
  <c r="M5829" i="29"/>
  <c r="L5829" i="29"/>
  <c r="M5828" i="29"/>
  <c r="L5828" i="29"/>
  <c r="M5827" i="29"/>
  <c r="L5827" i="29"/>
  <c r="O5826" i="29"/>
  <c r="N5826" i="29"/>
  <c r="K5826" i="29"/>
  <c r="M5822" i="29"/>
  <c r="L5822" i="29"/>
  <c r="M5821" i="29"/>
  <c r="L5821" i="29"/>
  <c r="M5820" i="29"/>
  <c r="L5820" i="29"/>
  <c r="M5819" i="29"/>
  <c r="L5819" i="29"/>
  <c r="M5818" i="29"/>
  <c r="L5818" i="29"/>
  <c r="M5817" i="29"/>
  <c r="L5817" i="29"/>
  <c r="M5816" i="29"/>
  <c r="L5816" i="29"/>
  <c r="M5815" i="29"/>
  <c r="L5815" i="29"/>
  <c r="M5814" i="29"/>
  <c r="L5814" i="29"/>
  <c r="M5813" i="29"/>
  <c r="L5813" i="29"/>
  <c r="M5812" i="29"/>
  <c r="L5812" i="29"/>
  <c r="M5811" i="29"/>
  <c r="M5810" i="29"/>
  <c r="L5810" i="29"/>
  <c r="M5809" i="29"/>
  <c r="L5809" i="29"/>
  <c r="M5808" i="29"/>
  <c r="L5808" i="29"/>
  <c r="M5800" i="29"/>
  <c r="L5800" i="29"/>
  <c r="M5799" i="29"/>
  <c r="L5799" i="29"/>
  <c r="M5798" i="29"/>
  <c r="L5798" i="29"/>
  <c r="M5797" i="29"/>
  <c r="L5797" i="29"/>
  <c r="M5796" i="29"/>
  <c r="L5796" i="29"/>
  <c r="M5795" i="29"/>
  <c r="L5795" i="29"/>
  <c r="M5794" i="29"/>
  <c r="L5794" i="29"/>
  <c r="M5793" i="29"/>
  <c r="L5793" i="29"/>
  <c r="M5792" i="29"/>
  <c r="L5792" i="29"/>
  <c r="M5791" i="29"/>
  <c r="L5791" i="29"/>
  <c r="M5790" i="29"/>
  <c r="M5789" i="29"/>
  <c r="L5789" i="29"/>
  <c r="O5788" i="29"/>
  <c r="N5788" i="29"/>
  <c r="K5788" i="29"/>
  <c r="M5785" i="29"/>
  <c r="L5785" i="29"/>
  <c r="M5784" i="29"/>
  <c r="L5784" i="29"/>
  <c r="M5783" i="29"/>
  <c r="L5783" i="29"/>
  <c r="M5782" i="29"/>
  <c r="L5782" i="29"/>
  <c r="M5781" i="29"/>
  <c r="L5781" i="29"/>
  <c r="M5780" i="29"/>
  <c r="L5780" i="29"/>
  <c r="M5779" i="29"/>
  <c r="L5779" i="29"/>
  <c r="M5778" i="29"/>
  <c r="L5778" i="29"/>
  <c r="M5777" i="29"/>
  <c r="L5777" i="29"/>
  <c r="M5770" i="29"/>
  <c r="L5770" i="29"/>
  <c r="M5769" i="29"/>
  <c r="L5769" i="29"/>
  <c r="M5768" i="29"/>
  <c r="L5768" i="29"/>
  <c r="M5767" i="29"/>
  <c r="L5767" i="29"/>
  <c r="L5766" i="29" s="1"/>
  <c r="O5766" i="29"/>
  <c r="O5823" i="29" s="1"/>
  <c r="N5766" i="29"/>
  <c r="K5766" i="29"/>
  <c r="M5762" i="29"/>
  <c r="L5762" i="29"/>
  <c r="M5761" i="29"/>
  <c r="L5761" i="29"/>
  <c r="M5760" i="29"/>
  <c r="L5760" i="29"/>
  <c r="M5759" i="29"/>
  <c r="L5759" i="29"/>
  <c r="M5758" i="29"/>
  <c r="L5758" i="29"/>
  <c r="M5757" i="29"/>
  <c r="L5757" i="29"/>
  <c r="M5756" i="29"/>
  <c r="L5756" i="29"/>
  <c r="L5755" i="29"/>
  <c r="M5754" i="29"/>
  <c r="L5754" i="29"/>
  <c r="M5753" i="29"/>
  <c r="L5753" i="29"/>
  <c r="M5752" i="29"/>
  <c r="L5752" i="29"/>
  <c r="M5751" i="29"/>
  <c r="L5751" i="29"/>
  <c r="M5750" i="29"/>
  <c r="L5750" i="29"/>
  <c r="M5749" i="29"/>
  <c r="L5749" i="29"/>
  <c r="M5748" i="29"/>
  <c r="L5748" i="29"/>
  <c r="M5747" i="29"/>
  <c r="L5747" i="29"/>
  <c r="M5746" i="29"/>
  <c r="L5746" i="29"/>
  <c r="L5745" i="29"/>
  <c r="M5744" i="29"/>
  <c r="L5744" i="29"/>
  <c r="M5743" i="29"/>
  <c r="L5743" i="29"/>
  <c r="M5741" i="29"/>
  <c r="L5741" i="29"/>
  <c r="M5734" i="29"/>
  <c r="L5734" i="29"/>
  <c r="M5733" i="29"/>
  <c r="L5733" i="29"/>
  <c r="M5732" i="29"/>
  <c r="L5732" i="29"/>
  <c r="L5731" i="29"/>
  <c r="M5730" i="29"/>
  <c r="L5730" i="29"/>
  <c r="M5729" i="29"/>
  <c r="L5729" i="29"/>
  <c r="M5728" i="29"/>
  <c r="L5728" i="29"/>
  <c r="M5727" i="29"/>
  <c r="L5727" i="29"/>
  <c r="M5726" i="29"/>
  <c r="L5726" i="29"/>
  <c r="M5725" i="29"/>
  <c r="L5725" i="29"/>
  <c r="M5724" i="29"/>
  <c r="L5724" i="29"/>
  <c r="M5723" i="29"/>
  <c r="L5723" i="29"/>
  <c r="M5722" i="29"/>
  <c r="L5722" i="29"/>
  <c r="M5721" i="29"/>
  <c r="L5721" i="29"/>
  <c r="M5720" i="29"/>
  <c r="L5720" i="29"/>
  <c r="M5719" i="29"/>
  <c r="L5719" i="29"/>
  <c r="O5718" i="29"/>
  <c r="N5718" i="29"/>
  <c r="K5718" i="29"/>
  <c r="P5718" i="29" s="1"/>
  <c r="M5716" i="29"/>
  <c r="L5716" i="29"/>
  <c r="M5715" i="29"/>
  <c r="L5715" i="29"/>
  <c r="M5714" i="29"/>
  <c r="L5714" i="29"/>
  <c r="M5713" i="29"/>
  <c r="L5713" i="29"/>
  <c r="M5712" i="29"/>
  <c r="L5712" i="29"/>
  <c r="M5705" i="29"/>
  <c r="L5705" i="29"/>
  <c r="M5704" i="29"/>
  <c r="L5704" i="29"/>
  <c r="M5703" i="29"/>
  <c r="L5703" i="29"/>
  <c r="M5702" i="29"/>
  <c r="L5702" i="29"/>
  <c r="M5701" i="29"/>
  <c r="L5701" i="29"/>
  <c r="M5700" i="29"/>
  <c r="L5700" i="29"/>
  <c r="M5699" i="29"/>
  <c r="L5699" i="29"/>
  <c r="M5698" i="29"/>
  <c r="L5698" i="29"/>
  <c r="M5697" i="29"/>
  <c r="L5697" i="29"/>
  <c r="M5696" i="29"/>
  <c r="L5696" i="29"/>
  <c r="M5695" i="29"/>
  <c r="L5695" i="29"/>
  <c r="M5694" i="29"/>
  <c r="L5694" i="29"/>
  <c r="M5693" i="29"/>
  <c r="L5693" i="29"/>
  <c r="M5692" i="29"/>
  <c r="L5692" i="29"/>
  <c r="M5691" i="29"/>
  <c r="L5691" i="29"/>
  <c r="L5690" i="29" s="1"/>
  <c r="O5690" i="29"/>
  <c r="O5763" i="29" s="1"/>
  <c r="N5690" i="29"/>
  <c r="K5690" i="29"/>
  <c r="K5763" i="29" s="1"/>
  <c r="M5684" i="29"/>
  <c r="L5684" i="29"/>
  <c r="M5683" i="29"/>
  <c r="L5683" i="29"/>
  <c r="O5682" i="29"/>
  <c r="N5682" i="29"/>
  <c r="M5682" i="29"/>
  <c r="K5682" i="29"/>
  <c r="M5680" i="29"/>
  <c r="L5680" i="29"/>
  <c r="M5679" i="29"/>
  <c r="L5679" i="29"/>
  <c r="M5678" i="29"/>
  <c r="L5678" i="29"/>
  <c r="M5677" i="29"/>
  <c r="L5677" i="29"/>
  <c r="M5676" i="29"/>
  <c r="L5676" i="29"/>
  <c r="M5675" i="29"/>
  <c r="L5675" i="29"/>
  <c r="M5674" i="29"/>
  <c r="L5674" i="29"/>
  <c r="M5666" i="29"/>
  <c r="L5666" i="29"/>
  <c r="M5665" i="29"/>
  <c r="L5665" i="29"/>
  <c r="M5664" i="29"/>
  <c r="L5664" i="29"/>
  <c r="M5663" i="29"/>
  <c r="M5662" i="29"/>
  <c r="L5662" i="29"/>
  <c r="M5661" i="29"/>
  <c r="L5661" i="29"/>
  <c r="M5660" i="29"/>
  <c r="L5660" i="29"/>
  <c r="M5659" i="29"/>
  <c r="L5659" i="29"/>
  <c r="M5658" i="29"/>
  <c r="L5658" i="29"/>
  <c r="M5657" i="29"/>
  <c r="L5657" i="29"/>
  <c r="M5656" i="29"/>
  <c r="L5656" i="29"/>
  <c r="M5655" i="29"/>
  <c r="L5655" i="29"/>
  <c r="M5654" i="29"/>
  <c r="L5654" i="29"/>
  <c r="M5653" i="29"/>
  <c r="L5653" i="29"/>
  <c r="M5652" i="29"/>
  <c r="L5652" i="29"/>
  <c r="M5651" i="29"/>
  <c r="L5651" i="29"/>
  <c r="P5650" i="29"/>
  <c r="O5650" i="29"/>
  <c r="N5650" i="29"/>
  <c r="K5650" i="29"/>
  <c r="M5648" i="29"/>
  <c r="L5648" i="29"/>
  <c r="M5647" i="29"/>
  <c r="L5647" i="29"/>
  <c r="M5646" i="29"/>
  <c r="L5646" i="29"/>
  <c r="M5645" i="29"/>
  <c r="L5645" i="29"/>
  <c r="M5644" i="29"/>
  <c r="L5644" i="29"/>
  <c r="M5637" i="29"/>
  <c r="L5637" i="29"/>
  <c r="M5636" i="29"/>
  <c r="L5636" i="29"/>
  <c r="M5635" i="29"/>
  <c r="L5635" i="29"/>
  <c r="M5634" i="29"/>
  <c r="L5634" i="29"/>
  <c r="M5633" i="29"/>
  <c r="L5633" i="29"/>
  <c r="M5632" i="29"/>
  <c r="L5632" i="29"/>
  <c r="M5631" i="29"/>
  <c r="L5631" i="29"/>
  <c r="M5630" i="29"/>
  <c r="L5630" i="29"/>
  <c r="M5629" i="29"/>
  <c r="L5629" i="29"/>
  <c r="L5628" i="29"/>
  <c r="L5627" i="29" s="1"/>
  <c r="O5627" i="29"/>
  <c r="N5627" i="29"/>
  <c r="K5627" i="29"/>
  <c r="K5686" i="29" s="1"/>
  <c r="M5623" i="29"/>
  <c r="L5623" i="29"/>
  <c r="M5622" i="29"/>
  <c r="L5622" i="29"/>
  <c r="M5621" i="29"/>
  <c r="L5621" i="29"/>
  <c r="K5620" i="29"/>
  <c r="M5619" i="29"/>
  <c r="L5619" i="29"/>
  <c r="M5618" i="29"/>
  <c r="L5618" i="29"/>
  <c r="M5617" i="29"/>
  <c r="L5617" i="29"/>
  <c r="M5616" i="29"/>
  <c r="L5616" i="29"/>
  <c r="M5615" i="29"/>
  <c r="L5615" i="29"/>
  <c r="M5614" i="29"/>
  <c r="L5614" i="29"/>
  <c r="M5613" i="29"/>
  <c r="L5613" i="29"/>
  <c r="M5612" i="29"/>
  <c r="L5612" i="29"/>
  <c r="M5611" i="29"/>
  <c r="L5611" i="29"/>
  <c r="M5610" i="29"/>
  <c r="L5610" i="29"/>
  <c r="M5609" i="29"/>
  <c r="L5609" i="29"/>
  <c r="M5600" i="29"/>
  <c r="L5600" i="29"/>
  <c r="M5599" i="29"/>
  <c r="L5599" i="29"/>
  <c r="M5598" i="29"/>
  <c r="L5598" i="29"/>
  <c r="M5597" i="29"/>
  <c r="L5597" i="29"/>
  <c r="M5596" i="29"/>
  <c r="M5595" i="29" s="1"/>
  <c r="L5596" i="29"/>
  <c r="O5595" i="29"/>
  <c r="N5595" i="29"/>
  <c r="K5595" i="29"/>
  <c r="M5593" i="29"/>
  <c r="L5593" i="29"/>
  <c r="M5592" i="29"/>
  <c r="L5592" i="29"/>
  <c r="M5591" i="29"/>
  <c r="L5591" i="29"/>
  <c r="M5590" i="29"/>
  <c r="L5590" i="29"/>
  <c r="M5589" i="29"/>
  <c r="L5589" i="29"/>
  <c r="M5588" i="29"/>
  <c r="L5588" i="29"/>
  <c r="M5587" i="29"/>
  <c r="L5587" i="29"/>
  <c r="M5586" i="29"/>
  <c r="L5586" i="29"/>
  <c r="M5585" i="29"/>
  <c r="L5585" i="29"/>
  <c r="M5584" i="29"/>
  <c r="L5584" i="29"/>
  <c r="M5583" i="29"/>
  <c r="L5583" i="29"/>
  <c r="M5582" i="29"/>
  <c r="L5582" i="29"/>
  <c r="M5581" i="29"/>
  <c r="L5581" i="29"/>
  <c r="M5580" i="29"/>
  <c r="L5580" i="29"/>
  <c r="M5579" i="29"/>
  <c r="L5579" i="29"/>
  <c r="O5578" i="29"/>
  <c r="O5624" i="29" s="1"/>
  <c r="N5578" i="29"/>
  <c r="K5578" i="29"/>
  <c r="K5624" i="29" s="1"/>
  <c r="M5568" i="29"/>
  <c r="L5568" i="29"/>
  <c r="M5567" i="29"/>
  <c r="L5567" i="29"/>
  <c r="M5566" i="29"/>
  <c r="L5566" i="29"/>
  <c r="M5565" i="29"/>
  <c r="L5565" i="29"/>
  <c r="M5564" i="29"/>
  <c r="L5564" i="29"/>
  <c r="M5563" i="29"/>
  <c r="L5563" i="29"/>
  <c r="M5562" i="29"/>
  <c r="L5562" i="29"/>
  <c r="M5561" i="29"/>
  <c r="L5561" i="29"/>
  <c r="M5560" i="29"/>
  <c r="L5560" i="29"/>
  <c r="M5559" i="29"/>
  <c r="L5559" i="29"/>
  <c r="M5558" i="29"/>
  <c r="L5558" i="29"/>
  <c r="M5557" i="29"/>
  <c r="L5557" i="29"/>
  <c r="M5556" i="29"/>
  <c r="L5556" i="29"/>
  <c r="M5555" i="29"/>
  <c r="L5555" i="29"/>
  <c r="M5554" i="29"/>
  <c r="L5554" i="29"/>
  <c r="M5553" i="29"/>
  <c r="L5553" i="29"/>
  <c r="M5552" i="29"/>
  <c r="L5552" i="29"/>
  <c r="M5551" i="29"/>
  <c r="L5551" i="29"/>
  <c r="M5550" i="29"/>
  <c r="L5550" i="29"/>
  <c r="M5549" i="29"/>
  <c r="L5549" i="29"/>
  <c r="M5548" i="29"/>
  <c r="L5548" i="29"/>
  <c r="M5547" i="29"/>
  <c r="L5547" i="29"/>
  <c r="M5546" i="29"/>
  <c r="L5546" i="29"/>
  <c r="M5545" i="29"/>
  <c r="L5545" i="29"/>
  <c r="M5544" i="29"/>
  <c r="L5544" i="29"/>
  <c r="M5537" i="29"/>
  <c r="L5537" i="29"/>
  <c r="M5536" i="29"/>
  <c r="L5536" i="29"/>
  <c r="M5535" i="29"/>
  <c r="L5535" i="29"/>
  <c r="M5534" i="29"/>
  <c r="L5534" i="29"/>
  <c r="M5533" i="29"/>
  <c r="L5533" i="29"/>
  <c r="M5532" i="29"/>
  <c r="L5532" i="29"/>
  <c r="M5531" i="29"/>
  <c r="L5531" i="29"/>
  <c r="L5529" i="29" s="1"/>
  <c r="M5530" i="29"/>
  <c r="L5530" i="29"/>
  <c r="O5529" i="29"/>
  <c r="N5529" i="29"/>
  <c r="P5529" i="29" s="1"/>
  <c r="K5529" i="29"/>
  <c r="M5527" i="29"/>
  <c r="L5527" i="29"/>
  <c r="M5526" i="29"/>
  <c r="L5526" i="29"/>
  <c r="M5525" i="29"/>
  <c r="L5525" i="29"/>
  <c r="M5524" i="29"/>
  <c r="L5524" i="29"/>
  <c r="M5523" i="29"/>
  <c r="L5523" i="29"/>
  <c r="M5522" i="29"/>
  <c r="L5522" i="29"/>
  <c r="M5521" i="29"/>
  <c r="L5521" i="29"/>
  <c r="M5520" i="29"/>
  <c r="L5520" i="29"/>
  <c r="M5519" i="29"/>
  <c r="L5519" i="29"/>
  <c r="M5518" i="29"/>
  <c r="L5518" i="29"/>
  <c r="M5517" i="29"/>
  <c r="L5517" i="29"/>
  <c r="M5516" i="29"/>
  <c r="L5516" i="29"/>
  <c r="M5515" i="29"/>
  <c r="L5515" i="29"/>
  <c r="M5514" i="29"/>
  <c r="L5514" i="29"/>
  <c r="M5513" i="29"/>
  <c r="L5513" i="29"/>
  <c r="O5512" i="29"/>
  <c r="N5512" i="29"/>
  <c r="K5512" i="29"/>
  <c r="O5503" i="29"/>
  <c r="M5501" i="29"/>
  <c r="L5501" i="29"/>
  <c r="M5500" i="29"/>
  <c r="L5500" i="29"/>
  <c r="M5499" i="29"/>
  <c r="L5499" i="29"/>
  <c r="M5498" i="29"/>
  <c r="L5498" i="29"/>
  <c r="M5497" i="29"/>
  <c r="L5497" i="29"/>
  <c r="M5496" i="29"/>
  <c r="L5496" i="29"/>
  <c r="M5495" i="29"/>
  <c r="L5495" i="29"/>
  <c r="M5494" i="29"/>
  <c r="L5494" i="29"/>
  <c r="M5493" i="29"/>
  <c r="L5493" i="29"/>
  <c r="M5492" i="29"/>
  <c r="L5492" i="29"/>
  <c r="L5491" i="29"/>
  <c r="M5490" i="29"/>
  <c r="L5490" i="29"/>
  <c r="M5489" i="29"/>
  <c r="L5489" i="29"/>
  <c r="M5488" i="29"/>
  <c r="L5488" i="29"/>
  <c r="M5487" i="29"/>
  <c r="L5487" i="29"/>
  <c r="M5486" i="29"/>
  <c r="M5485" i="29"/>
  <c r="M5484" i="29"/>
  <c r="L5484" i="29"/>
  <c r="M5483" i="29"/>
  <c r="L5483" i="29"/>
  <c r="M5482" i="29"/>
  <c r="L5482" i="29"/>
  <c r="M5481" i="29"/>
  <c r="L5481" i="29"/>
  <c r="M5480" i="29"/>
  <c r="L5480" i="29"/>
  <c r="M5473" i="29"/>
  <c r="L5473" i="29"/>
  <c r="L5472" i="29"/>
  <c r="M5471" i="29"/>
  <c r="L5471" i="29"/>
  <c r="M5470" i="29"/>
  <c r="L5470" i="29"/>
  <c r="M5469" i="29"/>
  <c r="M5468" i="29"/>
  <c r="L5468" i="29"/>
  <c r="M5467" i="29"/>
  <c r="M5466" i="29"/>
  <c r="M5465" i="29"/>
  <c r="L5465" i="29"/>
  <c r="M5464" i="29"/>
  <c r="L5464" i="29"/>
  <c r="M5463" i="29"/>
  <c r="L5463" i="29"/>
  <c r="M5462" i="29"/>
  <c r="L5462" i="29"/>
  <c r="M5461" i="29"/>
  <c r="L5461" i="29"/>
  <c r="M5460" i="29"/>
  <c r="L5460" i="29"/>
  <c r="M5459" i="29"/>
  <c r="L5459" i="29"/>
  <c r="M5458" i="29"/>
  <c r="L5458" i="29"/>
  <c r="M5457" i="29"/>
  <c r="L5457" i="29"/>
  <c r="M5450" i="29"/>
  <c r="L5450" i="29"/>
  <c r="M5449" i="29"/>
  <c r="L5449" i="29"/>
  <c r="L5448" i="29"/>
  <c r="M5447" i="29"/>
  <c r="L5447" i="29"/>
  <c r="M5446" i="29"/>
  <c r="L5446" i="29"/>
  <c r="M5445" i="29"/>
  <c r="L5445" i="29"/>
  <c r="M5444" i="29"/>
  <c r="L5444" i="29"/>
  <c r="M5443" i="29"/>
  <c r="L5443" i="29"/>
  <c r="O5442" i="29"/>
  <c r="N5442" i="29"/>
  <c r="K5442" i="29"/>
  <c r="M5440" i="29"/>
  <c r="L5440" i="29"/>
  <c r="M5439" i="29"/>
  <c r="L5439" i="29"/>
  <c r="M5438" i="29"/>
  <c r="L5438" i="29"/>
  <c r="M5437" i="29"/>
  <c r="L5437" i="29"/>
  <c r="M5436" i="29"/>
  <c r="L5436" i="29"/>
  <c r="M5435" i="29"/>
  <c r="L5435" i="29"/>
  <c r="M5434" i="29"/>
  <c r="L5434" i="29"/>
  <c r="M5433" i="29"/>
  <c r="L5433" i="29"/>
  <c r="M5432" i="29"/>
  <c r="L5432" i="29"/>
  <c r="M5431" i="29"/>
  <c r="L5431" i="29"/>
  <c r="M5430" i="29"/>
  <c r="L5430" i="29"/>
  <c r="M5429" i="29"/>
  <c r="L5429" i="29"/>
  <c r="M5428" i="29"/>
  <c r="L5428" i="29"/>
  <c r="M5427" i="29"/>
  <c r="M5425" i="29" s="1"/>
  <c r="L5427" i="29"/>
  <c r="M5426" i="29"/>
  <c r="L5426" i="29"/>
  <c r="P5425" i="29"/>
  <c r="O5425" i="29"/>
  <c r="N5425" i="29"/>
  <c r="N5503" i="29" s="1"/>
  <c r="K5425" i="29"/>
  <c r="K5503" i="29" s="1"/>
  <c r="M5414" i="29"/>
  <c r="L5414" i="29"/>
  <c r="M5413" i="29"/>
  <c r="L5413" i="29"/>
  <c r="M5412" i="29"/>
  <c r="L5412" i="29"/>
  <c r="M5411" i="29"/>
  <c r="L5411" i="29"/>
  <c r="M5410" i="29"/>
  <c r="L5410" i="29"/>
  <c r="M5409" i="29"/>
  <c r="L5409" i="29"/>
  <c r="M5408" i="29"/>
  <c r="L5408" i="29"/>
  <c r="M5407" i="29"/>
  <c r="L5407" i="29"/>
  <c r="M5406" i="29"/>
  <c r="L5406" i="29"/>
  <c r="M5405" i="29"/>
  <c r="L5405" i="29"/>
  <c r="M5404" i="29"/>
  <c r="L5404" i="29"/>
  <c r="M5403" i="29"/>
  <c r="L5403" i="29"/>
  <c r="M5402" i="29"/>
  <c r="L5402" i="29"/>
  <c r="M5401" i="29"/>
  <c r="L5401" i="29"/>
  <c r="M5400" i="29"/>
  <c r="L5400" i="29"/>
  <c r="M5399" i="29"/>
  <c r="L5399" i="29"/>
  <c r="M5398" i="29"/>
  <c r="L5398" i="29"/>
  <c r="M5397" i="29"/>
  <c r="L5397" i="29"/>
  <c r="M5396" i="29"/>
  <c r="L5396" i="29"/>
  <c r="M5395" i="29"/>
  <c r="L5395" i="29"/>
  <c r="M5394" i="29"/>
  <c r="L5394" i="29"/>
  <c r="M5393" i="29"/>
  <c r="L5393" i="29"/>
  <c r="M5392" i="29"/>
  <c r="L5392" i="29"/>
  <c r="M5385" i="29"/>
  <c r="L5385" i="29"/>
  <c r="M5384" i="29"/>
  <c r="L5384" i="29"/>
  <c r="M5383" i="29"/>
  <c r="L5383" i="29"/>
  <c r="M5382" i="29"/>
  <c r="L5382" i="29"/>
  <c r="M5381" i="29"/>
  <c r="L5381" i="29"/>
  <c r="M5380" i="29"/>
  <c r="L5380" i="29"/>
  <c r="M5379" i="29"/>
  <c r="L5379" i="29"/>
  <c r="M5378" i="29"/>
  <c r="L5378" i="29"/>
  <c r="M5377" i="29"/>
  <c r="L5377" i="29"/>
  <c r="M5376" i="29"/>
  <c r="L5376" i="29"/>
  <c r="M5375" i="29"/>
  <c r="L5375" i="29"/>
  <c r="M5374" i="29"/>
  <c r="M5373" i="29" s="1"/>
  <c r="L5374" i="29"/>
  <c r="O5373" i="29"/>
  <c r="P5373" i="29" s="1"/>
  <c r="N5373" i="29"/>
  <c r="K5373" i="29"/>
  <c r="M5371" i="29"/>
  <c r="L5371" i="29"/>
  <c r="M5370" i="29"/>
  <c r="L5370" i="29"/>
  <c r="M5369" i="29"/>
  <c r="L5369" i="29"/>
  <c r="M5368" i="29"/>
  <c r="L5368" i="29"/>
  <c r="M5367" i="29"/>
  <c r="L5367" i="29"/>
  <c r="M5366" i="29"/>
  <c r="L5366" i="29"/>
  <c r="M5365" i="29"/>
  <c r="L5365" i="29"/>
  <c r="L5363" i="29" s="1"/>
  <c r="M5364" i="29"/>
  <c r="L5364" i="29"/>
  <c r="O5363" i="29"/>
  <c r="N5363" i="29"/>
  <c r="K5363" i="29"/>
  <c r="K5416" i="29" s="1"/>
  <c r="M5352" i="29"/>
  <c r="L5352" i="29"/>
  <c r="M5351" i="29"/>
  <c r="L5351" i="29"/>
  <c r="M5350" i="29"/>
  <c r="L5350" i="29"/>
  <c r="M5349" i="29"/>
  <c r="L5349" i="29"/>
  <c r="M5348" i="29"/>
  <c r="L5348" i="29"/>
  <c r="M5347" i="29"/>
  <c r="L5347" i="29"/>
  <c r="M5346" i="29"/>
  <c r="L5346" i="29"/>
  <c r="M5345" i="29"/>
  <c r="L5345" i="29"/>
  <c r="M5344" i="29"/>
  <c r="L5344" i="29"/>
  <c r="M5343" i="29"/>
  <c r="L5343" i="29"/>
  <c r="M5342" i="29"/>
  <c r="L5342" i="29"/>
  <c r="M5341" i="29"/>
  <c r="L5341" i="29"/>
  <c r="M5340" i="29"/>
  <c r="L5340" i="29"/>
  <c r="M5339" i="29"/>
  <c r="L5339" i="29"/>
  <c r="M5338" i="29"/>
  <c r="L5338" i="29"/>
  <c r="M5337" i="29"/>
  <c r="L5337" i="29"/>
  <c r="M5336" i="29"/>
  <c r="L5336" i="29"/>
  <c r="M5335" i="29"/>
  <c r="M5334" i="29" s="1"/>
  <c r="L5335" i="29"/>
  <c r="O5334" i="29"/>
  <c r="N5334" i="29"/>
  <c r="K5334" i="29"/>
  <c r="M5326" i="29"/>
  <c r="L5326" i="29"/>
  <c r="M5325" i="29"/>
  <c r="L5325" i="29"/>
  <c r="M5324" i="29"/>
  <c r="L5324" i="29"/>
  <c r="M5323" i="29"/>
  <c r="L5323" i="29"/>
  <c r="M5322" i="29"/>
  <c r="L5322" i="29"/>
  <c r="M5321" i="29"/>
  <c r="L5321" i="29"/>
  <c r="M5320" i="29"/>
  <c r="L5320" i="29"/>
  <c r="M5319" i="29"/>
  <c r="L5319" i="29"/>
  <c r="O5318" i="29"/>
  <c r="N5318" i="29"/>
  <c r="K5318" i="29"/>
  <c r="N5315" i="29"/>
  <c r="M5313" i="29"/>
  <c r="L5313" i="29"/>
  <c r="M5312" i="29"/>
  <c r="L5312" i="29"/>
  <c r="M5311" i="29"/>
  <c r="L5311" i="29"/>
  <c r="M5310" i="29"/>
  <c r="L5310" i="29"/>
  <c r="M5309" i="29"/>
  <c r="L5309" i="29"/>
  <c r="M5308" i="29"/>
  <c r="L5308" i="29"/>
  <c r="M5307" i="29"/>
  <c r="L5307" i="29"/>
  <c r="M5306" i="29"/>
  <c r="M5305" i="29"/>
  <c r="L5305" i="29"/>
  <c r="M5304" i="29"/>
  <c r="M5303" i="29"/>
  <c r="L5303" i="29"/>
  <c r="M5302" i="29"/>
  <c r="L5302" i="29"/>
  <c r="M5301" i="29"/>
  <c r="L5301" i="29"/>
  <c r="M5300" i="29"/>
  <c r="M5299" i="29"/>
  <c r="L5299" i="29"/>
  <c r="M5298" i="29"/>
  <c r="L5298" i="29"/>
  <c r="M5290" i="29"/>
  <c r="L5290" i="29"/>
  <c r="M5289" i="29"/>
  <c r="L5289" i="29"/>
  <c r="M5288" i="29"/>
  <c r="L5288" i="29"/>
  <c r="M5287" i="29"/>
  <c r="L5287" i="29"/>
  <c r="M5286" i="29"/>
  <c r="L5286" i="29"/>
  <c r="M5285" i="29"/>
  <c r="M5284" i="29"/>
  <c r="L5284" i="29"/>
  <c r="M5283" i="29"/>
  <c r="L5283" i="29"/>
  <c r="M5282" i="29"/>
  <c r="L5282" i="29"/>
  <c r="M5281" i="29"/>
  <c r="L5281" i="29"/>
  <c r="M5280" i="29"/>
  <c r="L5280" i="29"/>
  <c r="M5279" i="29"/>
  <c r="L5279" i="29"/>
  <c r="M5278" i="29"/>
  <c r="L5278" i="29"/>
  <c r="M5277" i="29"/>
  <c r="L5277" i="29"/>
  <c r="M5276" i="29"/>
  <c r="L5276" i="29"/>
  <c r="M5275" i="29"/>
  <c r="L5275" i="29"/>
  <c r="O5274" i="29"/>
  <c r="N5274" i="29"/>
  <c r="K5274" i="29"/>
  <c r="M5272" i="29"/>
  <c r="L5272" i="29"/>
  <c r="M5271" i="29"/>
  <c r="L5271" i="29"/>
  <c r="M5270" i="29"/>
  <c r="L5270" i="29"/>
  <c r="M5269" i="29"/>
  <c r="L5269" i="29"/>
  <c r="M5262" i="29"/>
  <c r="L5262" i="29"/>
  <c r="M5261" i="29"/>
  <c r="L5261" i="29"/>
  <c r="M5260" i="29"/>
  <c r="L5260" i="29"/>
  <c r="M5259" i="29"/>
  <c r="L5259" i="29"/>
  <c r="M5258" i="29"/>
  <c r="L5258" i="29"/>
  <c r="M5257" i="29"/>
  <c r="L5257" i="29"/>
  <c r="M5256" i="29"/>
  <c r="L5256" i="29"/>
  <c r="M5255" i="29"/>
  <c r="L5255" i="29"/>
  <c r="O5254" i="29"/>
  <c r="N5254" i="29"/>
  <c r="K5254" i="29"/>
  <c r="M5249" i="29"/>
  <c r="L5249" i="29"/>
  <c r="M5248" i="29"/>
  <c r="L5248" i="29"/>
  <c r="M5247" i="29"/>
  <c r="L5247" i="29"/>
  <c r="M5246" i="29"/>
  <c r="L5246" i="29"/>
  <c r="M5245" i="29"/>
  <c r="L5245" i="29"/>
  <c r="M5244" i="29"/>
  <c r="L5244" i="29"/>
  <c r="M5243" i="29"/>
  <c r="M5242" i="29"/>
  <c r="L5242" i="29"/>
  <c r="M5241" i="29"/>
  <c r="L5241" i="29"/>
  <c r="M5240" i="29"/>
  <c r="L5240" i="29"/>
  <c r="M5239" i="29"/>
  <c r="L5239" i="29"/>
  <c r="M5238" i="29"/>
  <c r="L5238" i="29"/>
  <c r="M5231" i="29"/>
  <c r="L5231" i="29"/>
  <c r="M5230" i="29"/>
  <c r="L5230" i="29"/>
  <c r="M5229" i="29"/>
  <c r="L5229" i="29"/>
  <c r="M5228" i="29"/>
  <c r="L5228" i="29"/>
  <c r="M5227" i="29"/>
  <c r="L5227" i="29"/>
  <c r="M5226" i="29"/>
  <c r="L5226" i="29"/>
  <c r="M5225" i="29"/>
  <c r="L5225" i="29"/>
  <c r="M5224" i="29"/>
  <c r="L5224" i="29"/>
  <c r="M5223" i="29"/>
  <c r="L5223" i="29"/>
  <c r="M5222" i="29"/>
  <c r="L5222" i="29"/>
  <c r="M5221" i="29"/>
  <c r="L5221" i="29"/>
  <c r="M5220" i="29"/>
  <c r="L5220" i="29"/>
  <c r="M5219" i="29"/>
  <c r="L5219" i="29"/>
  <c r="M5218" i="29"/>
  <c r="L5218" i="29"/>
  <c r="M5217" i="29"/>
  <c r="L5217" i="29"/>
  <c r="M5216" i="29"/>
  <c r="L5216" i="29"/>
  <c r="M5215" i="29"/>
  <c r="L5215" i="29"/>
  <c r="M5214" i="29"/>
  <c r="L5214" i="29"/>
  <c r="M5213" i="29"/>
  <c r="L5213" i="29"/>
  <c r="M5212" i="29"/>
  <c r="L5212" i="29"/>
  <c r="M5211" i="29"/>
  <c r="L5211" i="29"/>
  <c r="M5210" i="29"/>
  <c r="L5210" i="29"/>
  <c r="M5209" i="29"/>
  <c r="L5209" i="29"/>
  <c r="M5202" i="29"/>
  <c r="L5202" i="29"/>
  <c r="M5201" i="29"/>
  <c r="L5201" i="29"/>
  <c r="M5200" i="29"/>
  <c r="L5200" i="29"/>
  <c r="O5199" i="29"/>
  <c r="P5199" i="29" s="1"/>
  <c r="N5199" i="29"/>
  <c r="N5251" i="29" s="1"/>
  <c r="K5199" i="29"/>
  <c r="M5197" i="29"/>
  <c r="L5197" i="29"/>
  <c r="M5196" i="29"/>
  <c r="L5196" i="29"/>
  <c r="M5195" i="29"/>
  <c r="L5195" i="29"/>
  <c r="M5194" i="29"/>
  <c r="L5194" i="29"/>
  <c r="M5193" i="29"/>
  <c r="L5193" i="29"/>
  <c r="M5192" i="29"/>
  <c r="L5192" i="29"/>
  <c r="M5191" i="29"/>
  <c r="L5191" i="29"/>
  <c r="M5190" i="29"/>
  <c r="L5190" i="29"/>
  <c r="M5189" i="29"/>
  <c r="L5189" i="29"/>
  <c r="M5188" i="29"/>
  <c r="L5188" i="29"/>
  <c r="M5187" i="29"/>
  <c r="L5187" i="29"/>
  <c r="M5186" i="29"/>
  <c r="L5186" i="29"/>
  <c r="M5185" i="29"/>
  <c r="L5185" i="29"/>
  <c r="M5184" i="29"/>
  <c r="L5184" i="29"/>
  <c r="M5183" i="29"/>
  <c r="L5183" i="29"/>
  <c r="M5182" i="29"/>
  <c r="L5182" i="29"/>
  <c r="M5181" i="29"/>
  <c r="L5181" i="29"/>
  <c r="M5180" i="29"/>
  <c r="L5180" i="29"/>
  <c r="L5179" i="29" s="1"/>
  <c r="O5179" i="29"/>
  <c r="N5179" i="29"/>
  <c r="K5179" i="29"/>
  <c r="K5251" i="29" s="1"/>
  <c r="M5169" i="29"/>
  <c r="L5169" i="29"/>
  <c r="M5168" i="29"/>
  <c r="L5168" i="29"/>
  <c r="M5167" i="29"/>
  <c r="L5167" i="29"/>
  <c r="M5166" i="29"/>
  <c r="L5166" i="29"/>
  <c r="M5165" i="29"/>
  <c r="L5165" i="29"/>
  <c r="M5164" i="29"/>
  <c r="L5164" i="29"/>
  <c r="M5163" i="29"/>
  <c r="L5163" i="29"/>
  <c r="M5162" i="29"/>
  <c r="L5162" i="29"/>
  <c r="M5161" i="29"/>
  <c r="L5161" i="29"/>
  <c r="M5160" i="29"/>
  <c r="L5160" i="29"/>
  <c r="M5159" i="29"/>
  <c r="L5159" i="29"/>
  <c r="M5158" i="29"/>
  <c r="L5158" i="29"/>
  <c r="M5157" i="29"/>
  <c r="L5157" i="29"/>
  <c r="M5156" i="29"/>
  <c r="L5156" i="29"/>
  <c r="M5155" i="29"/>
  <c r="L5155" i="29"/>
  <c r="M5154" i="29"/>
  <c r="L5154" i="29"/>
  <c r="M5153" i="29"/>
  <c r="L5153" i="29"/>
  <c r="M5152" i="29"/>
  <c r="L5152" i="29"/>
  <c r="M5151" i="29"/>
  <c r="L5151" i="29"/>
  <c r="M5150" i="29"/>
  <c r="L5150" i="29"/>
  <c r="M5149" i="29"/>
  <c r="L5149" i="29"/>
  <c r="M5148" i="29"/>
  <c r="L5148" i="29"/>
  <c r="M5147" i="29"/>
  <c r="L5147" i="29"/>
  <c r="M5140" i="29"/>
  <c r="L5140" i="29"/>
  <c r="M5139" i="29"/>
  <c r="L5139" i="29"/>
  <c r="M5138" i="29"/>
  <c r="L5138" i="29"/>
  <c r="M5137" i="29"/>
  <c r="L5137" i="29"/>
  <c r="M5136" i="29"/>
  <c r="L5136" i="29"/>
  <c r="O5135" i="29"/>
  <c r="N5135" i="29"/>
  <c r="L5135" i="29"/>
  <c r="K5135" i="29"/>
  <c r="P5135" i="29" s="1"/>
  <c r="M5133" i="29"/>
  <c r="L5133" i="29"/>
  <c r="M5132" i="29"/>
  <c r="L5132" i="29"/>
  <c r="M5131" i="29"/>
  <c r="L5131" i="29"/>
  <c r="M5130" i="29"/>
  <c r="L5130" i="29"/>
  <c r="M5129" i="29"/>
  <c r="L5129" i="29"/>
  <c r="M5128" i="29"/>
  <c r="L5128" i="29"/>
  <c r="M5127" i="29"/>
  <c r="L5127" i="29"/>
  <c r="M5126" i="29"/>
  <c r="L5126" i="29"/>
  <c r="M5125" i="29"/>
  <c r="L5125" i="29"/>
  <c r="M5124" i="29"/>
  <c r="L5124" i="29"/>
  <c r="M5123" i="29"/>
  <c r="L5123" i="29"/>
  <c r="M5122" i="29"/>
  <c r="L5122" i="29"/>
  <c r="M5121" i="29"/>
  <c r="L5121" i="29"/>
  <c r="M5120" i="29"/>
  <c r="L5120" i="29"/>
  <c r="M5119" i="29"/>
  <c r="L5119" i="29"/>
  <c r="M5118" i="29"/>
  <c r="L5118" i="29"/>
  <c r="M5117" i="29"/>
  <c r="L5117" i="29"/>
  <c r="L5116" i="29" s="1"/>
  <c r="L5170" i="29" s="1"/>
  <c r="O5116" i="29"/>
  <c r="O5170" i="29" s="1"/>
  <c r="N5116" i="29"/>
  <c r="N5170" i="29" s="1"/>
  <c r="K5116" i="29"/>
  <c r="O5102" i="29"/>
  <c r="N5102" i="29"/>
  <c r="K5102" i="29"/>
  <c r="L5100" i="29"/>
  <c r="L5099" i="29"/>
  <c r="L5098" i="29"/>
  <c r="L5097" i="29"/>
  <c r="L5096" i="29"/>
  <c r="L5095" i="29"/>
  <c r="L5094" i="29"/>
  <c r="L5093" i="29"/>
  <c r="L5092" i="29"/>
  <c r="L5091" i="29"/>
  <c r="L5090" i="29"/>
  <c r="L5089" i="29"/>
  <c r="L5088" i="29"/>
  <c r="L5087" i="29"/>
  <c r="L5086" i="29"/>
  <c r="L5085" i="29"/>
  <c r="L5076" i="29"/>
  <c r="L5075" i="29"/>
  <c r="L5070" i="29" s="1"/>
  <c r="L5074" i="29"/>
  <c r="L5073" i="29"/>
  <c r="L5072" i="29"/>
  <c r="M5071" i="29"/>
  <c r="M5102" i="29" s="1"/>
  <c r="L5071" i="29"/>
  <c r="P5070" i="29"/>
  <c r="O5070" i="29"/>
  <c r="N5070" i="29"/>
  <c r="K5070" i="29"/>
  <c r="O5066" i="29"/>
  <c r="N5066" i="29"/>
  <c r="K5066" i="29"/>
  <c r="L5064" i="29"/>
  <c r="M5063" i="29"/>
  <c r="L5063" i="29"/>
  <c r="M5062" i="29"/>
  <c r="L5062" i="29"/>
  <c r="M5061" i="29"/>
  <c r="L5061" i="29"/>
  <c r="M5060" i="29"/>
  <c r="L5060" i="29"/>
  <c r="M5059" i="29"/>
  <c r="L5059" i="29"/>
  <c r="M5058" i="29"/>
  <c r="L5058" i="29"/>
  <c r="M5057" i="29"/>
  <c r="L5057" i="29"/>
  <c r="M5056" i="29"/>
  <c r="L5056" i="29"/>
  <c r="M5055" i="29"/>
  <c r="L5055" i="29"/>
  <c r="M5054" i="29"/>
  <c r="L5054" i="29"/>
  <c r="M5047" i="29"/>
  <c r="L5047" i="29"/>
  <c r="M5046" i="29"/>
  <c r="L5046" i="29"/>
  <c r="M5045" i="29"/>
  <c r="L5045" i="29"/>
  <c r="L5044" i="29"/>
  <c r="M5043" i="29"/>
  <c r="L5043" i="29"/>
  <c r="M5042" i="29"/>
  <c r="L5042" i="29"/>
  <c r="M5041" i="29"/>
  <c r="L5041" i="29"/>
  <c r="M5040" i="29"/>
  <c r="L5040" i="29"/>
  <c r="L5039" i="29"/>
  <c r="M5038" i="29"/>
  <c r="L5038" i="29"/>
  <c r="M5037" i="29"/>
  <c r="L5037" i="29"/>
  <c r="M5036" i="29"/>
  <c r="L5036" i="29"/>
  <c r="M5035" i="29"/>
  <c r="L5035" i="29"/>
  <c r="M5034" i="29"/>
  <c r="L5034" i="29"/>
  <c r="M5033" i="29"/>
  <c r="L5033" i="29"/>
  <c r="M5032" i="29"/>
  <c r="L5032" i="29"/>
  <c r="M5031" i="29"/>
  <c r="L5031" i="29"/>
  <c r="M5030" i="29"/>
  <c r="L5030" i="29"/>
  <c r="M5029" i="29"/>
  <c r="L5029" i="29"/>
  <c r="M5028" i="29"/>
  <c r="L5028" i="29"/>
  <c r="M5027" i="29"/>
  <c r="L5027" i="29"/>
  <c r="M5026" i="29"/>
  <c r="L5026" i="29"/>
  <c r="P5025" i="29"/>
  <c r="O5025" i="29"/>
  <c r="N5025" i="29"/>
  <c r="K5025" i="29"/>
  <c r="O5016" i="29"/>
  <c r="N5016" i="29"/>
  <c r="K5016" i="29"/>
  <c r="M5014" i="29"/>
  <c r="L5014" i="29"/>
  <c r="M5013" i="29"/>
  <c r="L5013" i="29"/>
  <c r="M5012" i="29"/>
  <c r="L5012" i="29"/>
  <c r="M5011" i="29"/>
  <c r="L5011" i="29"/>
  <c r="M5010" i="29"/>
  <c r="L5010" i="29"/>
  <c r="M5009" i="29"/>
  <c r="L5009" i="29"/>
  <c r="L5008" i="29"/>
  <c r="L5007" i="29"/>
  <c r="M5006" i="29"/>
  <c r="L5006" i="29"/>
  <c r="M5005" i="29"/>
  <c r="L5005" i="29"/>
  <c r="M5004" i="29"/>
  <c r="L5004" i="29"/>
  <c r="M5003" i="29"/>
  <c r="L5003" i="29"/>
  <c r="M5002" i="29"/>
  <c r="L5002" i="29"/>
  <c r="M5001" i="29"/>
  <c r="L5001" i="29"/>
  <c r="M5000" i="29"/>
  <c r="L5000" i="29"/>
  <c r="M4999" i="29"/>
  <c r="M4985" i="29" s="1"/>
  <c r="L4999" i="29"/>
  <c r="M4998" i="29"/>
  <c r="L4998" i="29"/>
  <c r="M4989" i="29"/>
  <c r="L4989" i="29"/>
  <c r="M4988" i="29"/>
  <c r="L4988" i="29"/>
  <c r="M4987" i="29"/>
  <c r="L4987" i="29"/>
  <c r="M4986" i="29"/>
  <c r="M5016" i="29" s="1"/>
  <c r="L4986" i="29"/>
  <c r="O4985" i="29"/>
  <c r="N4985" i="29"/>
  <c r="K4985" i="29"/>
  <c r="M4980" i="29"/>
  <c r="L4980" i="29"/>
  <c r="M4979" i="29"/>
  <c r="L4979" i="29"/>
  <c r="M4978" i="29"/>
  <c r="L4978" i="29"/>
  <c r="M4977" i="29"/>
  <c r="L4977" i="29"/>
  <c r="L4976" i="29"/>
  <c r="M4975" i="29"/>
  <c r="L4975" i="29"/>
  <c r="M4974" i="29"/>
  <c r="L4974" i="29"/>
  <c r="M4973" i="29"/>
  <c r="L4973" i="29"/>
  <c r="M4972" i="29"/>
  <c r="L4972" i="29"/>
  <c r="M4971" i="29"/>
  <c r="L4971" i="29"/>
  <c r="M4970" i="29"/>
  <c r="L4970" i="29"/>
  <c r="M4969" i="29"/>
  <c r="L4969" i="29"/>
  <c r="M4968" i="29"/>
  <c r="L4968" i="29"/>
  <c r="M4967" i="29"/>
  <c r="L4967" i="29"/>
  <c r="M4960" i="29"/>
  <c r="L4960" i="29"/>
  <c r="M4959" i="29"/>
  <c r="L4959" i="29"/>
  <c r="M4958" i="29"/>
  <c r="L4958" i="29"/>
  <c r="M4957" i="29"/>
  <c r="L4957" i="29"/>
  <c r="M4956" i="29"/>
  <c r="L4956" i="29"/>
  <c r="M4955" i="29"/>
  <c r="L4955" i="29"/>
  <c r="M4954" i="29"/>
  <c r="L4954" i="29"/>
  <c r="M4953" i="29"/>
  <c r="L4953" i="29"/>
  <c r="M4952" i="29"/>
  <c r="L4952" i="29"/>
  <c r="M4951" i="29"/>
  <c r="L4951" i="29"/>
  <c r="M4950" i="29"/>
  <c r="L4950" i="29"/>
  <c r="M4949" i="29"/>
  <c r="L4949" i="29"/>
  <c r="M4948" i="29"/>
  <c r="L4948" i="29"/>
  <c r="M4947" i="29"/>
  <c r="L4947" i="29"/>
  <c r="M4946" i="29"/>
  <c r="L4946" i="29"/>
  <c r="M4945" i="29"/>
  <c r="L4945" i="29"/>
  <c r="M4944" i="29"/>
  <c r="L4944" i="29"/>
  <c r="M4943" i="29"/>
  <c r="L4943" i="29"/>
  <c r="M4942" i="29"/>
  <c r="L4942" i="29"/>
  <c r="M4941" i="29"/>
  <c r="L4941" i="29"/>
  <c r="O4940" i="29"/>
  <c r="N4940" i="29"/>
  <c r="K4940" i="29"/>
  <c r="M4932" i="29"/>
  <c r="L4932" i="29"/>
  <c r="M4931" i="29"/>
  <c r="L4931" i="29"/>
  <c r="M4930" i="29"/>
  <c r="L4930" i="29"/>
  <c r="M4929" i="29"/>
  <c r="L4929" i="29"/>
  <c r="M4928" i="29"/>
  <c r="L4928" i="29"/>
  <c r="M4927" i="29"/>
  <c r="L4927" i="29"/>
  <c r="M4926" i="29"/>
  <c r="L4926" i="29"/>
  <c r="M4925" i="29"/>
  <c r="L4925" i="29"/>
  <c r="M4924" i="29"/>
  <c r="L4924" i="29"/>
  <c r="M4923" i="29"/>
  <c r="L4923" i="29"/>
  <c r="M4922" i="29"/>
  <c r="L4922" i="29"/>
  <c r="M4921" i="29"/>
  <c r="L4921" i="29"/>
  <c r="M4920" i="29"/>
  <c r="L4920" i="29"/>
  <c r="M4919" i="29"/>
  <c r="L4919" i="29"/>
  <c r="M4918" i="29"/>
  <c r="L4918" i="29"/>
  <c r="M4917" i="29"/>
  <c r="L4917" i="29"/>
  <c r="M4916" i="29"/>
  <c r="L4916" i="29"/>
  <c r="M4915" i="29"/>
  <c r="L4915" i="29"/>
  <c r="M4914" i="29"/>
  <c r="L4914" i="29"/>
  <c r="M4913" i="29"/>
  <c r="L4913" i="29"/>
  <c r="M4912" i="29"/>
  <c r="M4911" i="29" s="1"/>
  <c r="L4912" i="29"/>
  <c r="O4911" i="29"/>
  <c r="N4911" i="29"/>
  <c r="N4982" i="29" s="1"/>
  <c r="K4911" i="29"/>
  <c r="P4911" i="29" s="1"/>
  <c r="M4906" i="29"/>
  <c r="L4906" i="29"/>
  <c r="M4905" i="29"/>
  <c r="L4905" i="29"/>
  <c r="M4904" i="29"/>
  <c r="L4904" i="29"/>
  <c r="M4903" i="29"/>
  <c r="L4903" i="29"/>
  <c r="M4896" i="29"/>
  <c r="L4896" i="29"/>
  <c r="M4895" i="29"/>
  <c r="L4895" i="29"/>
  <c r="M4894" i="29"/>
  <c r="L4894" i="29"/>
  <c r="M4893" i="29"/>
  <c r="L4893" i="29"/>
  <c r="M4892" i="29"/>
  <c r="L4892" i="29"/>
  <c r="M4891" i="29"/>
  <c r="L4891" i="29"/>
  <c r="M4890" i="29"/>
  <c r="L4890" i="29"/>
  <c r="M4889" i="29"/>
  <c r="L4889" i="29"/>
  <c r="M4888" i="29"/>
  <c r="L4888" i="29"/>
  <c r="M4887" i="29"/>
  <c r="L4887" i="29"/>
  <c r="M4886" i="29"/>
  <c r="L4886" i="29"/>
  <c r="M4885" i="29"/>
  <c r="L4885" i="29"/>
  <c r="M4884" i="29"/>
  <c r="L4884" i="29"/>
  <c r="M4883" i="29"/>
  <c r="L4883" i="29"/>
  <c r="M4882" i="29"/>
  <c r="L4882" i="29"/>
  <c r="M4881" i="29"/>
  <c r="L4881" i="29"/>
  <c r="M4880" i="29"/>
  <c r="L4880" i="29"/>
  <c r="M4879" i="29"/>
  <c r="L4879" i="29"/>
  <c r="M4878" i="29"/>
  <c r="L4878" i="29"/>
  <c r="M4877" i="29"/>
  <c r="L4877" i="29"/>
  <c r="M4869" i="29"/>
  <c r="L4869" i="29"/>
  <c r="M4868" i="29"/>
  <c r="L4868" i="29"/>
  <c r="M4867" i="29"/>
  <c r="L4867" i="29"/>
  <c r="M4866" i="29"/>
  <c r="L4866" i="29"/>
  <c r="L4865" i="29" s="1"/>
  <c r="O4865" i="29"/>
  <c r="N4865" i="29"/>
  <c r="K4865" i="29"/>
  <c r="K4908" i="29" s="1"/>
  <c r="M4863" i="29"/>
  <c r="L4863" i="29"/>
  <c r="M4862" i="29"/>
  <c r="L4862" i="29"/>
  <c r="M4861" i="29"/>
  <c r="L4861" i="29"/>
  <c r="M4860" i="29"/>
  <c r="L4860" i="29"/>
  <c r="M4859" i="29"/>
  <c r="L4859" i="29"/>
  <c r="M4858" i="29"/>
  <c r="L4858" i="29"/>
  <c r="M4857" i="29"/>
  <c r="L4857" i="29"/>
  <c r="M4856" i="29"/>
  <c r="L4856" i="29"/>
  <c r="M4855" i="29"/>
  <c r="L4855" i="29"/>
  <c r="M4854" i="29"/>
  <c r="L4854" i="29"/>
  <c r="M4853" i="29"/>
  <c r="L4853" i="29"/>
  <c r="M4852" i="29"/>
  <c r="L4852" i="29"/>
  <c r="M4851" i="29"/>
  <c r="L4851" i="29"/>
  <c r="M4850" i="29"/>
  <c r="L4850" i="29"/>
  <c r="M4849" i="29"/>
  <c r="L4849" i="29"/>
  <c r="M4848" i="29"/>
  <c r="L4848" i="29"/>
  <c r="M4847" i="29"/>
  <c r="L4847" i="29"/>
  <c r="M4846" i="29"/>
  <c r="L4846" i="29"/>
  <c r="L4845" i="29" s="1"/>
  <c r="O4845" i="29"/>
  <c r="O4908" i="29" s="1"/>
  <c r="N4845" i="29"/>
  <c r="K4845" i="29"/>
  <c r="M4832" i="29"/>
  <c r="L4832" i="29"/>
  <c r="M4831" i="29"/>
  <c r="L4831" i="29"/>
  <c r="M4830" i="29"/>
  <c r="L4830" i="29"/>
  <c r="M4829" i="29"/>
  <c r="L4829" i="29"/>
  <c r="M4828" i="29"/>
  <c r="L4828" i="29"/>
  <c r="M4827" i="29"/>
  <c r="L4827" i="29"/>
  <c r="M4826" i="29"/>
  <c r="M4825" i="29"/>
  <c r="L4825" i="29"/>
  <c r="M4824" i="29"/>
  <c r="L4824" i="29"/>
  <c r="M4823" i="29"/>
  <c r="L4823" i="29"/>
  <c r="M4822" i="29"/>
  <c r="L4822" i="29"/>
  <c r="M4821" i="29"/>
  <c r="L4821" i="29"/>
  <c r="M4820" i="29"/>
  <c r="L4820" i="29"/>
  <c r="M4819" i="29"/>
  <c r="L4819" i="29"/>
  <c r="M4818" i="29"/>
  <c r="L4818" i="29"/>
  <c r="M4817" i="29"/>
  <c r="L4817" i="29"/>
  <c r="M4816" i="29"/>
  <c r="L4816" i="29"/>
  <c r="M4815" i="29"/>
  <c r="L4815" i="29"/>
  <c r="M4814" i="29"/>
  <c r="L4814" i="29"/>
  <c r="M4813" i="29"/>
  <c r="L4813" i="29"/>
  <c r="M4806" i="29"/>
  <c r="L4806" i="29"/>
  <c r="M4805" i="29"/>
  <c r="L4805" i="29"/>
  <c r="M4804" i="29"/>
  <c r="L4804" i="29"/>
  <c r="M4803" i="29"/>
  <c r="L4803" i="29"/>
  <c r="M4802" i="29"/>
  <c r="L4802" i="29"/>
  <c r="M4801" i="29"/>
  <c r="L4801" i="29"/>
  <c r="M4800" i="29"/>
  <c r="L4800" i="29"/>
  <c r="M4799" i="29"/>
  <c r="L4799" i="29"/>
  <c r="M4798" i="29"/>
  <c r="L4798" i="29"/>
  <c r="M4797" i="29"/>
  <c r="L4797" i="29"/>
  <c r="M4796" i="29"/>
  <c r="L4796" i="29"/>
  <c r="M4795" i="29"/>
  <c r="L4795" i="29"/>
  <c r="M4794" i="29"/>
  <c r="L4794" i="29"/>
  <c r="M4793" i="29"/>
  <c r="L4793" i="29"/>
  <c r="M4792" i="29"/>
  <c r="L4792" i="29"/>
  <c r="M4791" i="29"/>
  <c r="L4791" i="29"/>
  <c r="M4790" i="29"/>
  <c r="L4790" i="29"/>
  <c r="M4789" i="29"/>
  <c r="L4789" i="29"/>
  <c r="M4788" i="29"/>
  <c r="L4788" i="29"/>
  <c r="M4787" i="29"/>
  <c r="L4787" i="29"/>
  <c r="M4786" i="29"/>
  <c r="L4786" i="29"/>
  <c r="M4779" i="29"/>
  <c r="L4779" i="29"/>
  <c r="M4778" i="29"/>
  <c r="L4778" i="29"/>
  <c r="M4777" i="29"/>
  <c r="L4777" i="29"/>
  <c r="M4776" i="29"/>
  <c r="L4776" i="29"/>
  <c r="M4775" i="29"/>
  <c r="L4775" i="29"/>
  <c r="O4774" i="29"/>
  <c r="O4834" i="29" s="1"/>
  <c r="N4774" i="29"/>
  <c r="N4834" i="29" s="1"/>
  <c r="K4774" i="29"/>
  <c r="K4834" i="29" s="1"/>
  <c r="M4772" i="29"/>
  <c r="L4772" i="29"/>
  <c r="M4771" i="29"/>
  <c r="L4771" i="29"/>
  <c r="M4770" i="29"/>
  <c r="L4770" i="29"/>
  <c r="M4769" i="29"/>
  <c r="L4769" i="29"/>
  <c r="M4768" i="29"/>
  <c r="L4768" i="29"/>
  <c r="M4767" i="29"/>
  <c r="L4767" i="29"/>
  <c r="M4766" i="29"/>
  <c r="L4766" i="29"/>
  <c r="M4765" i="29"/>
  <c r="L4765" i="29"/>
  <c r="M4764" i="29"/>
  <c r="L4764" i="29"/>
  <c r="M4763" i="29"/>
  <c r="L4763" i="29"/>
  <c r="M4762" i="29"/>
  <c r="L4762" i="29"/>
  <c r="M4761" i="29"/>
  <c r="L4761" i="29"/>
  <c r="M4760" i="29"/>
  <c r="L4760" i="29"/>
  <c r="M4759" i="29"/>
  <c r="L4759" i="29"/>
  <c r="M4758" i="29"/>
  <c r="L4758" i="29"/>
  <c r="M4757" i="29"/>
  <c r="L4757" i="29"/>
  <c r="M4756" i="29"/>
  <c r="L4756" i="29"/>
  <c r="M4755" i="29"/>
  <c r="L4755" i="29"/>
  <c r="M4754" i="29"/>
  <c r="L4754" i="29"/>
  <c r="M4753" i="29"/>
  <c r="L4753" i="29"/>
  <c r="L4752" i="29" s="1"/>
  <c r="O4752" i="29"/>
  <c r="N4752" i="29"/>
  <c r="K4752" i="29"/>
  <c r="P4752" i="29" s="1"/>
  <c r="M4742" i="29"/>
  <c r="L4742" i="29"/>
  <c r="M4741" i="29"/>
  <c r="L4741" i="29"/>
  <c r="M4740" i="29"/>
  <c r="L4740" i="29"/>
  <c r="M4739" i="29"/>
  <c r="L4739" i="29"/>
  <c r="M4738" i="29"/>
  <c r="L4738" i="29"/>
  <c r="M4737" i="29"/>
  <c r="L4737" i="29"/>
  <c r="M4736" i="29"/>
  <c r="L4736" i="29"/>
  <c r="M4735" i="29"/>
  <c r="L4735" i="29"/>
  <c r="M4734" i="29"/>
  <c r="L4734" i="29"/>
  <c r="M4733" i="29"/>
  <c r="L4733" i="29"/>
  <c r="M4732" i="29"/>
  <c r="L4732" i="29"/>
  <c r="M4731" i="29"/>
  <c r="L4731" i="29"/>
  <c r="M4730" i="29"/>
  <c r="L4730" i="29"/>
  <c r="M4729" i="29"/>
  <c r="M4728" i="29"/>
  <c r="L4728" i="29"/>
  <c r="M4727" i="29"/>
  <c r="L4727" i="29"/>
  <c r="M4726" i="29"/>
  <c r="L4726" i="29"/>
  <c r="M4725" i="29"/>
  <c r="L4725" i="29"/>
  <c r="M4724" i="29"/>
  <c r="L4724" i="29"/>
  <c r="L4723" i="29" s="1"/>
  <c r="O4723" i="29"/>
  <c r="P4723" i="29" s="1"/>
  <c r="N4723" i="29"/>
  <c r="K4723" i="29"/>
  <c r="M4711" i="29"/>
  <c r="L4711" i="29"/>
  <c r="M4710" i="29"/>
  <c r="L4710" i="29"/>
  <c r="M4709" i="29"/>
  <c r="L4709" i="29"/>
  <c r="M4708" i="29"/>
  <c r="L4708" i="29"/>
  <c r="M4707" i="29"/>
  <c r="L4707" i="29"/>
  <c r="M4706" i="29"/>
  <c r="L4706" i="29"/>
  <c r="M4705" i="29"/>
  <c r="L4705" i="29"/>
  <c r="M4704" i="29"/>
  <c r="L4704" i="29"/>
  <c r="M4703" i="29"/>
  <c r="L4703" i="29"/>
  <c r="M4702" i="29"/>
  <c r="L4702" i="29"/>
  <c r="M4701" i="29"/>
  <c r="L4701" i="29"/>
  <c r="M4700" i="29"/>
  <c r="L4700" i="29"/>
  <c r="M4699" i="29"/>
  <c r="L4699" i="29"/>
  <c r="L4698" i="29"/>
  <c r="M4697" i="29"/>
  <c r="L4697" i="29"/>
  <c r="M4696" i="29"/>
  <c r="L4696" i="29"/>
  <c r="M4695" i="29"/>
  <c r="L4695" i="29"/>
  <c r="M4694" i="29"/>
  <c r="L4694" i="29"/>
  <c r="M4693" i="29"/>
  <c r="L4693" i="29"/>
  <c r="M4692" i="29"/>
  <c r="L4692" i="29"/>
  <c r="M4685" i="29"/>
  <c r="L4685" i="29"/>
  <c r="M4684" i="29"/>
  <c r="L4684" i="29"/>
  <c r="M4683" i="29"/>
  <c r="L4683" i="29"/>
  <c r="M4682" i="29"/>
  <c r="L4682" i="29"/>
  <c r="M4681" i="29"/>
  <c r="L4681" i="29"/>
  <c r="M4680" i="29"/>
  <c r="L4680" i="29"/>
  <c r="L4679" i="29"/>
  <c r="M4678" i="29"/>
  <c r="L4678" i="29"/>
  <c r="M4677" i="29"/>
  <c r="L4677" i="29"/>
  <c r="M4676" i="29"/>
  <c r="L4676" i="29"/>
  <c r="M4675" i="29"/>
  <c r="L4675" i="29"/>
  <c r="M4674" i="29"/>
  <c r="L4674" i="29"/>
  <c r="M4673" i="29"/>
  <c r="L4673" i="29"/>
  <c r="M4672" i="29"/>
  <c r="L4672" i="29"/>
  <c r="M4671" i="29"/>
  <c r="L4671" i="29"/>
  <c r="M4670" i="29"/>
  <c r="L4670" i="29"/>
  <c r="M4669" i="29"/>
  <c r="L4669" i="29"/>
  <c r="M4668" i="29"/>
  <c r="L4668" i="29"/>
  <c r="M4667" i="29"/>
  <c r="L4667" i="29"/>
  <c r="M4666" i="29"/>
  <c r="L4666" i="29"/>
  <c r="M4659" i="29"/>
  <c r="L4659" i="29"/>
  <c r="M4658" i="29"/>
  <c r="L4658" i="29"/>
  <c r="M4657" i="29"/>
  <c r="L4657" i="29"/>
  <c r="M4656" i="29"/>
  <c r="L4656" i="29"/>
  <c r="M4655" i="29"/>
  <c r="L4655" i="29"/>
  <c r="M4654" i="29"/>
  <c r="L4654" i="29"/>
  <c r="M4653" i="29"/>
  <c r="L4653" i="29"/>
  <c r="M4652" i="29"/>
  <c r="L4652" i="29"/>
  <c r="M4651" i="29"/>
  <c r="L4651" i="29"/>
  <c r="M4650" i="29"/>
  <c r="L4650" i="29"/>
  <c r="M4649" i="29"/>
  <c r="L4649" i="29"/>
  <c r="M4648" i="29"/>
  <c r="L4648" i="29"/>
  <c r="M4647" i="29"/>
  <c r="L4647" i="29"/>
  <c r="M4646" i="29"/>
  <c r="M4644" i="29" s="1"/>
  <c r="L4646" i="29"/>
  <c r="L4645" i="29"/>
  <c r="O4644" i="29"/>
  <c r="N4644" i="29"/>
  <c r="K4644" i="29"/>
  <c r="M4642" i="29"/>
  <c r="L4642" i="29"/>
  <c r="L4621" i="29" s="1"/>
  <c r="M4641" i="29"/>
  <c r="M4640" i="29"/>
  <c r="L4640" i="29"/>
  <c r="M4639" i="29"/>
  <c r="L4639" i="29"/>
  <c r="M4632" i="29"/>
  <c r="L4632" i="29"/>
  <c r="M4631" i="29"/>
  <c r="L4631" i="29"/>
  <c r="M4630" i="29"/>
  <c r="L4630" i="29"/>
  <c r="M4629" i="29"/>
  <c r="L4629" i="29"/>
  <c r="M4628" i="29"/>
  <c r="L4628" i="29"/>
  <c r="M4627" i="29"/>
  <c r="L4627" i="29"/>
  <c r="M4626" i="29"/>
  <c r="L4626" i="29"/>
  <c r="M4625" i="29"/>
  <c r="M4621" i="29" s="1"/>
  <c r="L4625" i="29"/>
  <c r="M4624" i="29"/>
  <c r="L4624" i="29"/>
  <c r="M4623" i="29"/>
  <c r="L4623" i="29"/>
  <c r="M4622" i="29"/>
  <c r="O4621" i="29"/>
  <c r="N4621" i="29"/>
  <c r="K4621" i="29"/>
  <c r="M4616" i="29"/>
  <c r="L4616" i="29"/>
  <c r="M4615" i="29"/>
  <c r="L4615" i="29"/>
  <c r="M4614" i="29"/>
  <c r="L4614" i="29"/>
  <c r="M4613" i="29"/>
  <c r="L4613" i="29"/>
  <c r="M4612" i="29"/>
  <c r="L4612" i="29"/>
  <c r="M4611" i="29"/>
  <c r="L4611" i="29"/>
  <c r="L4610" i="29"/>
  <c r="M4609" i="29"/>
  <c r="L4609" i="29"/>
  <c r="M4608" i="29"/>
  <c r="L4608" i="29"/>
  <c r="M4607" i="29"/>
  <c r="L4607" i="29"/>
  <c r="M4600" i="29"/>
  <c r="L4600" i="29"/>
  <c r="M4599" i="29"/>
  <c r="M4598" i="29"/>
  <c r="L4598" i="29"/>
  <c r="M4597" i="29"/>
  <c r="L4597" i="29"/>
  <c r="M4596" i="29"/>
  <c r="L4596" i="29"/>
  <c r="M4595" i="29"/>
  <c r="L4595" i="29"/>
  <c r="M4594" i="29"/>
  <c r="L4594" i="29"/>
  <c r="M4593" i="29"/>
  <c r="L4593" i="29"/>
  <c r="M4592" i="29"/>
  <c r="L4592" i="29"/>
  <c r="M4591" i="29"/>
  <c r="L4591" i="29"/>
  <c r="M4590" i="29"/>
  <c r="L4590" i="29"/>
  <c r="M4589" i="29"/>
  <c r="L4589" i="29"/>
  <c r="M4588" i="29"/>
  <c r="M4587" i="29"/>
  <c r="L4587" i="29"/>
  <c r="M4586" i="29"/>
  <c r="L4586" i="29"/>
  <c r="M4585" i="29"/>
  <c r="L4585" i="29"/>
  <c r="M4584" i="29"/>
  <c r="L4584" i="29"/>
  <c r="M4583" i="29"/>
  <c r="L4583" i="29"/>
  <c r="M4582" i="29"/>
  <c r="L4582" i="29"/>
  <c r="M4581" i="29"/>
  <c r="L4581" i="29"/>
  <c r="M4580" i="29"/>
  <c r="L4580" i="29"/>
  <c r="M4579" i="29"/>
  <c r="L4579" i="29"/>
  <c r="M4571" i="29"/>
  <c r="L4571" i="29"/>
  <c r="M4570" i="29"/>
  <c r="L4570" i="29"/>
  <c r="M4569" i="29"/>
  <c r="L4569" i="29"/>
  <c r="M4568" i="29"/>
  <c r="L4568" i="29"/>
  <c r="M4567" i="29"/>
  <c r="L4567" i="29"/>
  <c r="M4566" i="29"/>
  <c r="L4566" i="29"/>
  <c r="M4565" i="29"/>
  <c r="L4565" i="29"/>
  <c r="M4564" i="29"/>
  <c r="L4564" i="29"/>
  <c r="M4563" i="29"/>
  <c r="L4563" i="29"/>
  <c r="M4562" i="29"/>
  <c r="L4562" i="29"/>
  <c r="M4561" i="29"/>
  <c r="L4561" i="29"/>
  <c r="M4560" i="29"/>
  <c r="L4560" i="29"/>
  <c r="M4559" i="29"/>
  <c r="L4559" i="29"/>
  <c r="M4558" i="29"/>
  <c r="L4558" i="29"/>
  <c r="M4557" i="29"/>
  <c r="L4557" i="29"/>
  <c r="M4556" i="29"/>
  <c r="L4556" i="29"/>
  <c r="L4555" i="29"/>
  <c r="M4554" i="29"/>
  <c r="L4554" i="29"/>
  <c r="O4553" i="29"/>
  <c r="N4553" i="29"/>
  <c r="K4553" i="29"/>
  <c r="M4545" i="29"/>
  <c r="L4545" i="29"/>
  <c r="M4544" i="29"/>
  <c r="L4544" i="29"/>
  <c r="M4543" i="29"/>
  <c r="L4543" i="29"/>
  <c r="M4542" i="29"/>
  <c r="L4542" i="29"/>
  <c r="M4541" i="29"/>
  <c r="L4541" i="29"/>
  <c r="M4540" i="29"/>
  <c r="L4540" i="29"/>
  <c r="M4539" i="29"/>
  <c r="L4539" i="29"/>
  <c r="M4538" i="29"/>
  <c r="L4538" i="29"/>
  <c r="M4537" i="29"/>
  <c r="L4537" i="29"/>
  <c r="M4536" i="29"/>
  <c r="L4536" i="29"/>
  <c r="M4535" i="29"/>
  <c r="L4535" i="29"/>
  <c r="M4534" i="29"/>
  <c r="L4534" i="29"/>
  <c r="M4533" i="29"/>
  <c r="L4533" i="29"/>
  <c r="M4532" i="29"/>
  <c r="L4532" i="29"/>
  <c r="M4531" i="29"/>
  <c r="L4531" i="29"/>
  <c r="M4530" i="29"/>
  <c r="L4530" i="29"/>
  <c r="M4529" i="29"/>
  <c r="L4529" i="29"/>
  <c r="M4528" i="29"/>
  <c r="L4528" i="29"/>
  <c r="M4527" i="29"/>
  <c r="L4527" i="29"/>
  <c r="M4526" i="29"/>
  <c r="L4526" i="29"/>
  <c r="M4525" i="29"/>
  <c r="L4525" i="29"/>
  <c r="M4524" i="29"/>
  <c r="L4524" i="29"/>
  <c r="O4523" i="29"/>
  <c r="N4523" i="29"/>
  <c r="L4523" i="29"/>
  <c r="K4523" i="29"/>
  <c r="P4523" i="29" s="1"/>
  <c r="M4518" i="29"/>
  <c r="L4518" i="29"/>
  <c r="M4517" i="29"/>
  <c r="L4517" i="29"/>
  <c r="M4516" i="29"/>
  <c r="L4516" i="29"/>
  <c r="M4509" i="29"/>
  <c r="L4509" i="29"/>
  <c r="M4508" i="29"/>
  <c r="L4508" i="29"/>
  <c r="M4507" i="29"/>
  <c r="L4507" i="29"/>
  <c r="M4506" i="29"/>
  <c r="L4506" i="29"/>
  <c r="M4505" i="29"/>
  <c r="L4505" i="29"/>
  <c r="M4504" i="29"/>
  <c r="L4504" i="29"/>
  <c r="M4503" i="29"/>
  <c r="L4503" i="29"/>
  <c r="M4502" i="29"/>
  <c r="L4502" i="29"/>
  <c r="M4501" i="29"/>
  <c r="L4501" i="29"/>
  <c r="M4500" i="29"/>
  <c r="L4500" i="29"/>
  <c r="M4499" i="29"/>
  <c r="L4499" i="29"/>
  <c r="M4498" i="29"/>
  <c r="L4498" i="29"/>
  <c r="M4497" i="29"/>
  <c r="L4497" i="29"/>
  <c r="M4496" i="29"/>
  <c r="L4496" i="29"/>
  <c r="M4495" i="29"/>
  <c r="L4495" i="29"/>
  <c r="M4494" i="29"/>
  <c r="L4494" i="29"/>
  <c r="M4493" i="29"/>
  <c r="L4493" i="29"/>
  <c r="M4492" i="29"/>
  <c r="L4492" i="29"/>
  <c r="M4491" i="29"/>
  <c r="L4491" i="29"/>
  <c r="M4490" i="29"/>
  <c r="L4490" i="29"/>
  <c r="M4489" i="29"/>
  <c r="L4489" i="29"/>
  <c r="M4488" i="29"/>
  <c r="L4488" i="29"/>
  <c r="M4481" i="29"/>
  <c r="L4481" i="29"/>
  <c r="M4480" i="29"/>
  <c r="L4480" i="29"/>
  <c r="M4479" i="29"/>
  <c r="L4479" i="29"/>
  <c r="M4478" i="29"/>
  <c r="L4478" i="29"/>
  <c r="M4477" i="29"/>
  <c r="L4477" i="29"/>
  <c r="M4476" i="29"/>
  <c r="L4476" i="29"/>
  <c r="M4475" i="29"/>
  <c r="M4474" i="29" s="1"/>
  <c r="L4475" i="29"/>
  <c r="O4474" i="29"/>
  <c r="N4474" i="29"/>
  <c r="K4474" i="29"/>
  <c r="M4472" i="29"/>
  <c r="L4472" i="29"/>
  <c r="M4471" i="29"/>
  <c r="L4471" i="29"/>
  <c r="M4470" i="29"/>
  <c r="L4470" i="29"/>
  <c r="M4469" i="29"/>
  <c r="L4469" i="29"/>
  <c r="M4468" i="29"/>
  <c r="L4468" i="29"/>
  <c r="M4467" i="29"/>
  <c r="L4467" i="29"/>
  <c r="M4466" i="29"/>
  <c r="L4466" i="29"/>
  <c r="M4465" i="29"/>
  <c r="L4465" i="29"/>
  <c r="M4464" i="29"/>
  <c r="L4464" i="29"/>
  <c r="M4463" i="29"/>
  <c r="L4463" i="29"/>
  <c r="M4462" i="29"/>
  <c r="L4462" i="29"/>
  <c r="M4461" i="29"/>
  <c r="L4461" i="29"/>
  <c r="M4460" i="29"/>
  <c r="L4460" i="29"/>
  <c r="M4459" i="29"/>
  <c r="L4459" i="29"/>
  <c r="M4458" i="29"/>
  <c r="L4458" i="29"/>
  <c r="M4457" i="29"/>
  <c r="M4456" i="29" s="1"/>
  <c r="L4457" i="29"/>
  <c r="L4456" i="29" s="1"/>
  <c r="O4456" i="29"/>
  <c r="N4456" i="29"/>
  <c r="K4456" i="29"/>
  <c r="O4447" i="29"/>
  <c r="N4447" i="29"/>
  <c r="K4447" i="29"/>
  <c r="M4445" i="29"/>
  <c r="L4445" i="29"/>
  <c r="M4444" i="29"/>
  <c r="L4444" i="29"/>
  <c r="M4443" i="29"/>
  <c r="L4443" i="29"/>
  <c r="M4442" i="29"/>
  <c r="L4442" i="29"/>
  <c r="M4441" i="29"/>
  <c r="L4441" i="29"/>
  <c r="M4440" i="29"/>
  <c r="L4440" i="29"/>
  <c r="M4439" i="29"/>
  <c r="L4439" i="29"/>
  <c r="M4438" i="29"/>
  <c r="L4438" i="29"/>
  <c r="M4437" i="29"/>
  <c r="L4437" i="29"/>
  <c r="M4436" i="29"/>
  <c r="L4436" i="29"/>
  <c r="M4435" i="29"/>
  <c r="L4435" i="29"/>
  <c r="M4434" i="29"/>
  <c r="L4434" i="29"/>
  <c r="M4433" i="29"/>
  <c r="L4433" i="29"/>
  <c r="M4432" i="29"/>
  <c r="L4432" i="29"/>
  <c r="M4431" i="29"/>
  <c r="L4431" i="29"/>
  <c r="M4430" i="29"/>
  <c r="L4430" i="29"/>
  <c r="M4429" i="29"/>
  <c r="L4429" i="29"/>
  <c r="M4428" i="29"/>
  <c r="L4428" i="29"/>
  <c r="M4421" i="29"/>
  <c r="L4421" i="29"/>
  <c r="M4420" i="29"/>
  <c r="L4420" i="29"/>
  <c r="M4419" i="29"/>
  <c r="L4419" i="29"/>
  <c r="M4418" i="29"/>
  <c r="L4418" i="29"/>
  <c r="M4417" i="29"/>
  <c r="L4417" i="29"/>
  <c r="M4416" i="29"/>
  <c r="L4416" i="29"/>
  <c r="L4411" i="29" s="1"/>
  <c r="M4415" i="29"/>
  <c r="L4415" i="29"/>
  <c r="M4414" i="29"/>
  <c r="L4414" i="29"/>
  <c r="M4413" i="29"/>
  <c r="M4411" i="29" s="1"/>
  <c r="L4413" i="29"/>
  <c r="M4412" i="29"/>
  <c r="L4412" i="29"/>
  <c r="O4411" i="29"/>
  <c r="N4411" i="29"/>
  <c r="K4411" i="29"/>
  <c r="P4411" i="29" s="1"/>
  <c r="O4407" i="29"/>
  <c r="N4407" i="29"/>
  <c r="K4407" i="29"/>
  <c r="M4405" i="29"/>
  <c r="L4405" i="29"/>
  <c r="M4404" i="29"/>
  <c r="L4404" i="29"/>
  <c r="M4403" i="29"/>
  <c r="L4403" i="29"/>
  <c r="M4402" i="29"/>
  <c r="L4402" i="29"/>
  <c r="M4401" i="29"/>
  <c r="L4401" i="29"/>
  <c r="M4400" i="29"/>
  <c r="L4400" i="29"/>
  <c r="M4399" i="29"/>
  <c r="L4399" i="29"/>
  <c r="M4398" i="29"/>
  <c r="L4398" i="29"/>
  <c r="M4389" i="29"/>
  <c r="L4389" i="29"/>
  <c r="M4388" i="29"/>
  <c r="L4388" i="29"/>
  <c r="M4387" i="29"/>
  <c r="L4387" i="29"/>
  <c r="M4386" i="29"/>
  <c r="L4386" i="29"/>
  <c r="M4385" i="29"/>
  <c r="L4385" i="29"/>
  <c r="M4384" i="29"/>
  <c r="L4384" i="29"/>
  <c r="M4383" i="29"/>
  <c r="L4383" i="29"/>
  <c r="M4382" i="29"/>
  <c r="M4407" i="29" s="1"/>
  <c r="L4382" i="29"/>
  <c r="M4381" i="29"/>
  <c r="L4381" i="29"/>
  <c r="O4380" i="29"/>
  <c r="N4380" i="29"/>
  <c r="K4380" i="29"/>
  <c r="O4376" i="29"/>
  <c r="M4374" i="29"/>
  <c r="L4374" i="29"/>
  <c r="M4373" i="29"/>
  <c r="L4373" i="29"/>
  <c r="M4372" i="29"/>
  <c r="L4372" i="29"/>
  <c r="M4371" i="29"/>
  <c r="L4371" i="29"/>
  <c r="M4370" i="29"/>
  <c r="L4370" i="29"/>
  <c r="M4369" i="29"/>
  <c r="L4369" i="29"/>
  <c r="M4362" i="29"/>
  <c r="L4362" i="29"/>
  <c r="M4361" i="29"/>
  <c r="L4361" i="29"/>
  <c r="M4360" i="29"/>
  <c r="L4360" i="29"/>
  <c r="M4359" i="29"/>
  <c r="L4359" i="29"/>
  <c r="L4358" i="29"/>
  <c r="M4357" i="29"/>
  <c r="L4357" i="29"/>
  <c r="M4356" i="29"/>
  <c r="L4356" i="29"/>
  <c r="M4355" i="29"/>
  <c r="L4355" i="29"/>
  <c r="M4354" i="29"/>
  <c r="L4354" i="29"/>
  <c r="M4353" i="29"/>
  <c r="L4353" i="29"/>
  <c r="M4352" i="29"/>
  <c r="L4352" i="29"/>
  <c r="L4351" i="29"/>
  <c r="M4350" i="29"/>
  <c r="L4350" i="29"/>
  <c r="M4349" i="29"/>
  <c r="L4349" i="29"/>
  <c r="M4348" i="29"/>
  <c r="L4348" i="29"/>
  <c r="M4347" i="29"/>
  <c r="L4347" i="29"/>
  <c r="M4346" i="29"/>
  <c r="L4346" i="29"/>
  <c r="M4345" i="29"/>
  <c r="L4345" i="29"/>
  <c r="M4344" i="29"/>
  <c r="L4344" i="29"/>
  <c r="M4343" i="29"/>
  <c r="L4343" i="29"/>
  <c r="M4342" i="29"/>
  <c r="L4342" i="29"/>
  <c r="M4341" i="29"/>
  <c r="L4341" i="29"/>
  <c r="M4332" i="29"/>
  <c r="L4332" i="29"/>
  <c r="M4331" i="29"/>
  <c r="L4331" i="29"/>
  <c r="M4330" i="29"/>
  <c r="L4330" i="29"/>
  <c r="M4329" i="29"/>
  <c r="L4329" i="29"/>
  <c r="M4328" i="29"/>
  <c r="L4328" i="29"/>
  <c r="M4327" i="29"/>
  <c r="L4327" i="29"/>
  <c r="M4326" i="29"/>
  <c r="L4326" i="29"/>
  <c r="M4325" i="29"/>
  <c r="L4325" i="29"/>
  <c r="M4324" i="29"/>
  <c r="L4324" i="29"/>
  <c r="M4323" i="29"/>
  <c r="L4323" i="29"/>
  <c r="M4322" i="29"/>
  <c r="L4322" i="29"/>
  <c r="M4321" i="29"/>
  <c r="L4321" i="29"/>
  <c r="M4320" i="29"/>
  <c r="L4320" i="29"/>
  <c r="L4319" i="29"/>
  <c r="L4318" i="29"/>
  <c r="M4317" i="29"/>
  <c r="M4315" i="29" s="1"/>
  <c r="M4376" i="29" s="1"/>
  <c r="L4317" i="29"/>
  <c r="L4316" i="29"/>
  <c r="O4315" i="29"/>
  <c r="N4315" i="29"/>
  <c r="N4376" i="29" s="1"/>
  <c r="K4315" i="29"/>
  <c r="M4313" i="29"/>
  <c r="L4313" i="29"/>
  <c r="M4312" i="29"/>
  <c r="L4312" i="29"/>
  <c r="M4304" i="29"/>
  <c r="L4304" i="29"/>
  <c r="M4303" i="29"/>
  <c r="L4303" i="29"/>
  <c r="M4302" i="29"/>
  <c r="L4302" i="29"/>
  <c r="M4301" i="29"/>
  <c r="L4301" i="29"/>
  <c r="M4300" i="29"/>
  <c r="L4300" i="29"/>
  <c r="M4299" i="29"/>
  <c r="L4299" i="29"/>
  <c r="M4298" i="29"/>
  <c r="L4298" i="29"/>
  <c r="M4297" i="29"/>
  <c r="L4297" i="29"/>
  <c r="M4296" i="29"/>
  <c r="L4296" i="29"/>
  <c r="M4295" i="29"/>
  <c r="L4295" i="29"/>
  <c r="M4294" i="29"/>
  <c r="L4294" i="29"/>
  <c r="M4293" i="29"/>
  <c r="L4293" i="29"/>
  <c r="M4292" i="29"/>
  <c r="L4292" i="29"/>
  <c r="M4291" i="29"/>
  <c r="L4291" i="29"/>
  <c r="M4290" i="29"/>
  <c r="L4290" i="29"/>
  <c r="M4289" i="29"/>
  <c r="L4289" i="29"/>
  <c r="M4288" i="29"/>
  <c r="L4288" i="29"/>
  <c r="M4287" i="29"/>
  <c r="L4287" i="29"/>
  <c r="M4286" i="29"/>
  <c r="L4286" i="29"/>
  <c r="M4285" i="29"/>
  <c r="L4285" i="29"/>
  <c r="M4284" i="29"/>
  <c r="L4284" i="29"/>
  <c r="M4283" i="29"/>
  <c r="L4283" i="29"/>
  <c r="M4282" i="29"/>
  <c r="L4282" i="29"/>
  <c r="M4281" i="29"/>
  <c r="L4281" i="29"/>
  <c r="M4280" i="29"/>
  <c r="M4277" i="29" s="1"/>
  <c r="L4280" i="29"/>
  <c r="M4279" i="29"/>
  <c r="L4279" i="29"/>
  <c r="M4278" i="29"/>
  <c r="L4278" i="29"/>
  <c r="L4277" i="29" s="1"/>
  <c r="O4277" i="29"/>
  <c r="N4277" i="29"/>
  <c r="K4277" i="29"/>
  <c r="P4277" i="29" s="1"/>
  <c r="O4247" i="29"/>
  <c r="N4247" i="29"/>
  <c r="K4247" i="29"/>
  <c r="M4246" i="29"/>
  <c r="L4246" i="29"/>
  <c r="M4245" i="29"/>
  <c r="L4245" i="29"/>
  <c r="M4244" i="29"/>
  <c r="L4244" i="29"/>
  <c r="M4243" i="29"/>
  <c r="L4243" i="29"/>
  <c r="M4242" i="29"/>
  <c r="L4242" i="29"/>
  <c r="M4241" i="29"/>
  <c r="L4241" i="29"/>
  <c r="M4240" i="29"/>
  <c r="L4240" i="29"/>
  <c r="M4239" i="29"/>
  <c r="L4239" i="29"/>
  <c r="M4238" i="29"/>
  <c r="L4238" i="29"/>
  <c r="M4231" i="29"/>
  <c r="L4231" i="29"/>
  <c r="M4230" i="29"/>
  <c r="L4230" i="29"/>
  <c r="M4229" i="29"/>
  <c r="L4229" i="29"/>
  <c r="M4228" i="29"/>
  <c r="L4228" i="29"/>
  <c r="M4227" i="29"/>
  <c r="L4227" i="29"/>
  <c r="M4226" i="29"/>
  <c r="L4226" i="29"/>
  <c r="M4225" i="29"/>
  <c r="L4225" i="29"/>
  <c r="M4224" i="29"/>
  <c r="L4224" i="29"/>
  <c r="M4223" i="29"/>
  <c r="L4223" i="29"/>
  <c r="M4222" i="29"/>
  <c r="L4222" i="29"/>
  <c r="M4221" i="29"/>
  <c r="L4221" i="29"/>
  <c r="M4220" i="29"/>
  <c r="L4220" i="29"/>
  <c r="M4219" i="29"/>
  <c r="L4219" i="29"/>
  <c r="M4218" i="29"/>
  <c r="L4218" i="29"/>
  <c r="M4217" i="29"/>
  <c r="L4217" i="29"/>
  <c r="M4216" i="29"/>
  <c r="L4216" i="29"/>
  <c r="M4215" i="29"/>
  <c r="L4215" i="29"/>
  <c r="M4214" i="29"/>
  <c r="L4214" i="29"/>
  <c r="M4213" i="29"/>
  <c r="L4213" i="29"/>
  <c r="M4212" i="29"/>
  <c r="L4212" i="29"/>
  <c r="M4211" i="29"/>
  <c r="L4211" i="29"/>
  <c r="M4210" i="29"/>
  <c r="L4210" i="29"/>
  <c r="O4209" i="29"/>
  <c r="N4209" i="29"/>
  <c r="L4209" i="29"/>
  <c r="K4209" i="29"/>
  <c r="P4209" i="29" s="1"/>
  <c r="M4186" i="29"/>
  <c r="L4186" i="29"/>
  <c r="M4185" i="29"/>
  <c r="L4185" i="29"/>
  <c r="M4184" i="29"/>
  <c r="L4184" i="29"/>
  <c r="M4183" i="29"/>
  <c r="L4183" i="29"/>
  <c r="M4182" i="29"/>
  <c r="L4182" i="29"/>
  <c r="M4181" i="29"/>
  <c r="L4181" i="29"/>
  <c r="M4180" i="29"/>
  <c r="L4180" i="29"/>
  <c r="M4179" i="29"/>
  <c r="L4179" i="29"/>
  <c r="M4178" i="29"/>
  <c r="L4178" i="29"/>
  <c r="M4177" i="29"/>
  <c r="L4177" i="29"/>
  <c r="M4176" i="29"/>
  <c r="L4176" i="29"/>
  <c r="M4175" i="29"/>
  <c r="L4175" i="29"/>
  <c r="M4174" i="29"/>
  <c r="L4174" i="29"/>
  <c r="M4173" i="29"/>
  <c r="L4173" i="29"/>
  <c r="M4166" i="29"/>
  <c r="L4166" i="29"/>
  <c r="M4165" i="29"/>
  <c r="L4165" i="29"/>
  <c r="M4164" i="29"/>
  <c r="L4164" i="29"/>
  <c r="M4163" i="29"/>
  <c r="L4163" i="29"/>
  <c r="M4162" i="29"/>
  <c r="L4162" i="29"/>
  <c r="M4161" i="29"/>
  <c r="L4161" i="29"/>
  <c r="M4160" i="29"/>
  <c r="L4160" i="29"/>
  <c r="M4159" i="29"/>
  <c r="L4159" i="29"/>
  <c r="M4158" i="29"/>
  <c r="L4158" i="29"/>
  <c r="M4157" i="29"/>
  <c r="L4157" i="29"/>
  <c r="M4156" i="29"/>
  <c r="L4156" i="29"/>
  <c r="M4155" i="29"/>
  <c r="L4155" i="29"/>
  <c r="M4154" i="29"/>
  <c r="L4154" i="29"/>
  <c r="M4153" i="29"/>
  <c r="L4153" i="29"/>
  <c r="M4152" i="29"/>
  <c r="L4152" i="29"/>
  <c r="M4151" i="29"/>
  <c r="L4151" i="29"/>
  <c r="M4150" i="29"/>
  <c r="L4150" i="29"/>
  <c r="M4149" i="29"/>
  <c r="M4148" i="29"/>
  <c r="M4144" i="29" s="1"/>
  <c r="L4148" i="29"/>
  <c r="M4147" i="29"/>
  <c r="L4147" i="29"/>
  <c r="M4146" i="29"/>
  <c r="M4145" i="29"/>
  <c r="L4145" i="29"/>
  <c r="O4144" i="29"/>
  <c r="N4144" i="29"/>
  <c r="K4144" i="29"/>
  <c r="M4132" i="29"/>
  <c r="L4132" i="29"/>
  <c r="M4131" i="29"/>
  <c r="L4131" i="29"/>
  <c r="M4130" i="29"/>
  <c r="L4130" i="29"/>
  <c r="M4129" i="29"/>
  <c r="L4129" i="29"/>
  <c r="M4128" i="29"/>
  <c r="L4128" i="29"/>
  <c r="M4127" i="29"/>
  <c r="L4127" i="29"/>
  <c r="M4126" i="29"/>
  <c r="L4126" i="29"/>
  <c r="M4125" i="29"/>
  <c r="L4125" i="29"/>
  <c r="M4124" i="29"/>
  <c r="L4124" i="29"/>
  <c r="M4123" i="29"/>
  <c r="L4123" i="29"/>
  <c r="M4122" i="29"/>
  <c r="L4122" i="29"/>
  <c r="M4121" i="29"/>
  <c r="L4121" i="29"/>
  <c r="M4120" i="29"/>
  <c r="L4120" i="29"/>
  <c r="M4119" i="29"/>
  <c r="L4119" i="29"/>
  <c r="M4118" i="29"/>
  <c r="M4116" i="29" s="1"/>
  <c r="L4118" i="29"/>
  <c r="M4117" i="29"/>
  <c r="L4117" i="29"/>
  <c r="O4116" i="29"/>
  <c r="N4116" i="29"/>
  <c r="K4116" i="29"/>
  <c r="N4113" i="29"/>
  <c r="M4112" i="29"/>
  <c r="L4112" i="29"/>
  <c r="M4111" i="29"/>
  <c r="L4111" i="29"/>
  <c r="M4110" i="29"/>
  <c r="L4110" i="29"/>
  <c r="M4103" i="29"/>
  <c r="L4103" i="29"/>
  <c r="M4102" i="29"/>
  <c r="L4102" i="29"/>
  <c r="M4101" i="29"/>
  <c r="L4101" i="29"/>
  <c r="M4100" i="29"/>
  <c r="L4100" i="29"/>
  <c r="M4099" i="29"/>
  <c r="L4099" i="29"/>
  <c r="M4098" i="29"/>
  <c r="L4098" i="29"/>
  <c r="M4097" i="29"/>
  <c r="L4097" i="29"/>
  <c r="M4096" i="29"/>
  <c r="L4096" i="29"/>
  <c r="M4095" i="29"/>
  <c r="L4095" i="29"/>
  <c r="M4094" i="29"/>
  <c r="L4094" i="29"/>
  <c r="M4093" i="29"/>
  <c r="L4093" i="29"/>
  <c r="M4092" i="29"/>
  <c r="L4092" i="29"/>
  <c r="M4091" i="29"/>
  <c r="L4091" i="29"/>
  <c r="M4090" i="29"/>
  <c r="L4090" i="29"/>
  <c r="M4089" i="29"/>
  <c r="L4089" i="29"/>
  <c r="M4088" i="29"/>
  <c r="L4088" i="29"/>
  <c r="M4087" i="29"/>
  <c r="L4087" i="29"/>
  <c r="M4086" i="29"/>
  <c r="L4086" i="29"/>
  <c r="M4085" i="29"/>
  <c r="L4085" i="29"/>
  <c r="M4084" i="29"/>
  <c r="L4084" i="29"/>
  <c r="M4083" i="29"/>
  <c r="L4083" i="29"/>
  <c r="M4082" i="29"/>
  <c r="L4082" i="29"/>
  <c r="M4081" i="29"/>
  <c r="L4081" i="29"/>
  <c r="M4074" i="29"/>
  <c r="L4074" i="29"/>
  <c r="M4073" i="29"/>
  <c r="L4073" i="29"/>
  <c r="M4072" i="29"/>
  <c r="L4072" i="29"/>
  <c r="M4071" i="29"/>
  <c r="L4071" i="29"/>
  <c r="L4070" i="29" s="1"/>
  <c r="L4113" i="29" s="1"/>
  <c r="O4070" i="29"/>
  <c r="O4113" i="29" s="1"/>
  <c r="N4070" i="29"/>
  <c r="K4070" i="29"/>
  <c r="M4068" i="29"/>
  <c r="L4068" i="29"/>
  <c r="M4067" i="29"/>
  <c r="L4067" i="29"/>
  <c r="M4066" i="29"/>
  <c r="L4066" i="29"/>
  <c r="M4065" i="29"/>
  <c r="L4065" i="29"/>
  <c r="M4064" i="29"/>
  <c r="L4064" i="29"/>
  <c r="M4063" i="29"/>
  <c r="L4063" i="29"/>
  <c r="M4062" i="29"/>
  <c r="L4062" i="29"/>
  <c r="M4061" i="29"/>
  <c r="L4061" i="29"/>
  <c r="M4060" i="29"/>
  <c r="L4060" i="29"/>
  <c r="M4059" i="29"/>
  <c r="L4059" i="29"/>
  <c r="M4058" i="29"/>
  <c r="L4058" i="29"/>
  <c r="M4057" i="29"/>
  <c r="L4057" i="29"/>
  <c r="M4056" i="29"/>
  <c r="L4056" i="29"/>
  <c r="M4055" i="29"/>
  <c r="L4055" i="29"/>
  <c r="M4054" i="29"/>
  <c r="L4054" i="29"/>
  <c r="M4053" i="29"/>
  <c r="L4053" i="29"/>
  <c r="M4052" i="29"/>
  <c r="L4052" i="29"/>
  <c r="L4051" i="29" s="1"/>
  <c r="O4051" i="29"/>
  <c r="N4051" i="29"/>
  <c r="K4051" i="29"/>
  <c r="P4051" i="29" s="1"/>
  <c r="M4038" i="29"/>
  <c r="L4038" i="29"/>
  <c r="M4037" i="29"/>
  <c r="L4037" i="29"/>
  <c r="M4036" i="29"/>
  <c r="L4036" i="29"/>
  <c r="M4035" i="29"/>
  <c r="L4035" i="29"/>
  <c r="M4034" i="29"/>
  <c r="L4034" i="29"/>
  <c r="M4033" i="29"/>
  <c r="L4033" i="29"/>
  <c r="M4032" i="29"/>
  <c r="L4032" i="29"/>
  <c r="M4031" i="29"/>
  <c r="L4031" i="29"/>
  <c r="M4030" i="29"/>
  <c r="L4030" i="29"/>
  <c r="M4029" i="29"/>
  <c r="L4029" i="29"/>
  <c r="M4028" i="29"/>
  <c r="L4028" i="29"/>
  <c r="M4027" i="29"/>
  <c r="L4027" i="29"/>
  <c r="M4026" i="29"/>
  <c r="M4025" i="29"/>
  <c r="L4025" i="29"/>
  <c r="M4024" i="29"/>
  <c r="L4024" i="29"/>
  <c r="M4023" i="29"/>
  <c r="L4023" i="29"/>
  <c r="M4022" i="29"/>
  <c r="L4022" i="29"/>
  <c r="M4021" i="29"/>
  <c r="L4021" i="29"/>
  <c r="M4020" i="29"/>
  <c r="L4020" i="29"/>
  <c r="M4019" i="29"/>
  <c r="L4019" i="29"/>
  <c r="M4018" i="29"/>
  <c r="L4018" i="29"/>
  <c r="M4017" i="29"/>
  <c r="L4017" i="29"/>
  <c r="M4008" i="29"/>
  <c r="L4008" i="29"/>
  <c r="M4007" i="29"/>
  <c r="L4007" i="29"/>
  <c r="M4006" i="29"/>
  <c r="M4005" i="29"/>
  <c r="L4005" i="29"/>
  <c r="M4004" i="29"/>
  <c r="L4004" i="29"/>
  <c r="M4003" i="29"/>
  <c r="L4003" i="29"/>
  <c r="M4002" i="29"/>
  <c r="L4002" i="29"/>
  <c r="M4001" i="29"/>
  <c r="L4001" i="29"/>
  <c r="M4000" i="29"/>
  <c r="L4000" i="29"/>
  <c r="M3999" i="29"/>
  <c r="L3999" i="29"/>
  <c r="M3998" i="29"/>
  <c r="L3998" i="29"/>
  <c r="M3997" i="29"/>
  <c r="L3997" i="29"/>
  <c r="M3996" i="29"/>
  <c r="L3996" i="29"/>
  <c r="M3995" i="29"/>
  <c r="L3995" i="29"/>
  <c r="M3994" i="29"/>
  <c r="L3994" i="29"/>
  <c r="M3993" i="29"/>
  <c r="L3993" i="29"/>
  <c r="M3992" i="29"/>
  <c r="L3992" i="29"/>
  <c r="M3991" i="29"/>
  <c r="L3991" i="29"/>
  <c r="M3990" i="29"/>
  <c r="L3990" i="29"/>
  <c r="M3989" i="29"/>
  <c r="L3989" i="29"/>
  <c r="M3988" i="29"/>
  <c r="L3988" i="29"/>
  <c r="L3987" i="29" s="1"/>
  <c r="O3987" i="29"/>
  <c r="N3987" i="29"/>
  <c r="K3987" i="29"/>
  <c r="M3975" i="29"/>
  <c r="L3975" i="29"/>
  <c r="M3974" i="29"/>
  <c r="L3974" i="29"/>
  <c r="M3973" i="29"/>
  <c r="L3973" i="29"/>
  <c r="M3972" i="29"/>
  <c r="L3972" i="29"/>
  <c r="M3971" i="29"/>
  <c r="L3971" i="29"/>
  <c r="M3970" i="29"/>
  <c r="L3970" i="29"/>
  <c r="M3969" i="29"/>
  <c r="L3969" i="29"/>
  <c r="M3968" i="29"/>
  <c r="L3968" i="29"/>
  <c r="M3967" i="29"/>
  <c r="L3967" i="29"/>
  <c r="M3966" i="29"/>
  <c r="L3966" i="29"/>
  <c r="M3965" i="29"/>
  <c r="L3965" i="29"/>
  <c r="M3964" i="29"/>
  <c r="L3964" i="29"/>
  <c r="M3963" i="29"/>
  <c r="L3963" i="29"/>
  <c r="M3962" i="29"/>
  <c r="L3962" i="29"/>
  <c r="M3961" i="29"/>
  <c r="L3961" i="29"/>
  <c r="M3960" i="29"/>
  <c r="L3960" i="29"/>
  <c r="M3959" i="29"/>
  <c r="L3959" i="29"/>
  <c r="M3958" i="29"/>
  <c r="L3958" i="29"/>
  <c r="M3957" i="29"/>
  <c r="L3957" i="29"/>
  <c r="M3956" i="29"/>
  <c r="M3955" i="29" s="1"/>
  <c r="L3956" i="29"/>
  <c r="O3955" i="29"/>
  <c r="N3955" i="29"/>
  <c r="K3955" i="29"/>
  <c r="M3945" i="29"/>
  <c r="L3945" i="29"/>
  <c r="M3944" i="29"/>
  <c r="L3944" i="29"/>
  <c r="M3943" i="29"/>
  <c r="L3943" i="29"/>
  <c r="M3942" i="29"/>
  <c r="L3942" i="29"/>
  <c r="M3941" i="29"/>
  <c r="L3941" i="29"/>
  <c r="M3940" i="29"/>
  <c r="L3940" i="29"/>
  <c r="M3939" i="29"/>
  <c r="L3939" i="29"/>
  <c r="M3938" i="29"/>
  <c r="L3938" i="29"/>
  <c r="M3937" i="29"/>
  <c r="L3937" i="29"/>
  <c r="M3936" i="29"/>
  <c r="L3936" i="29"/>
  <c r="M3935" i="29"/>
  <c r="L3935" i="29"/>
  <c r="M3934" i="29"/>
  <c r="L3934" i="29"/>
  <c r="M3933" i="29"/>
  <c r="L3933" i="29"/>
  <c r="M3932" i="29"/>
  <c r="L3932" i="29"/>
  <c r="M3931" i="29"/>
  <c r="L3931" i="29"/>
  <c r="M3930" i="29"/>
  <c r="L3930" i="29"/>
  <c r="M3929" i="29"/>
  <c r="L3929" i="29"/>
  <c r="M3928" i="29"/>
  <c r="L3928" i="29"/>
  <c r="M3921" i="29"/>
  <c r="L3921" i="29"/>
  <c r="M3920" i="29"/>
  <c r="L3920" i="29"/>
  <c r="M3919" i="29"/>
  <c r="L3919" i="29"/>
  <c r="M3918" i="29"/>
  <c r="L3918" i="29"/>
  <c r="M3917" i="29"/>
  <c r="L3917" i="29"/>
  <c r="M3916" i="29"/>
  <c r="L3916" i="29"/>
  <c r="M3915" i="29"/>
  <c r="L3915" i="29"/>
  <c r="M3914" i="29"/>
  <c r="L3914" i="29"/>
  <c r="M3913" i="29"/>
  <c r="L3913" i="29"/>
  <c r="M3912" i="29"/>
  <c r="L3912" i="29"/>
  <c r="M3911" i="29"/>
  <c r="L3911" i="29"/>
  <c r="M3910" i="29"/>
  <c r="L3910" i="29"/>
  <c r="M3909" i="29"/>
  <c r="L3909" i="29"/>
  <c r="M3908" i="29"/>
  <c r="L3908" i="29"/>
  <c r="M3907" i="29"/>
  <c r="L3907" i="29"/>
  <c r="M3906" i="29"/>
  <c r="L3906" i="29"/>
  <c r="M3905" i="29"/>
  <c r="L3905" i="29"/>
  <c r="M3904" i="29"/>
  <c r="L3904" i="29"/>
  <c r="M3903" i="29"/>
  <c r="L3903" i="29"/>
  <c r="M3902" i="29"/>
  <c r="L3902" i="29"/>
  <c r="M3901" i="29"/>
  <c r="M3900" i="29" s="1"/>
  <c r="L3901" i="29"/>
  <c r="O3900" i="29"/>
  <c r="O3946" i="29" s="1"/>
  <c r="N3900" i="29"/>
  <c r="P3900" i="29" s="1"/>
  <c r="K3900" i="29"/>
  <c r="M3890" i="29"/>
  <c r="L3890" i="29"/>
  <c r="M3889" i="29"/>
  <c r="L3889" i="29"/>
  <c r="M3888" i="29"/>
  <c r="L3888" i="29"/>
  <c r="M3887" i="29"/>
  <c r="L3887" i="29"/>
  <c r="M3886" i="29"/>
  <c r="L3886" i="29"/>
  <c r="M3885" i="29"/>
  <c r="L3885" i="29"/>
  <c r="M3884" i="29"/>
  <c r="L3884" i="29"/>
  <c r="M3883" i="29"/>
  <c r="L3883" i="29"/>
  <c r="M3882" i="29"/>
  <c r="L3882" i="29"/>
  <c r="M3881" i="29"/>
  <c r="L3881" i="29"/>
  <c r="M3880" i="29"/>
  <c r="L3880" i="29"/>
  <c r="M3879" i="29"/>
  <c r="L3879" i="29"/>
  <c r="M3878" i="29"/>
  <c r="L3878" i="29"/>
  <c r="M3877" i="29"/>
  <c r="L3877" i="29"/>
  <c r="M3876" i="29"/>
  <c r="L3876" i="29"/>
  <c r="M3875" i="29"/>
  <c r="L3875" i="29"/>
  <c r="M3874" i="29"/>
  <c r="L3874" i="29"/>
  <c r="L3872" i="29" s="1"/>
  <c r="M3873" i="29"/>
  <c r="L3873" i="29"/>
  <c r="O3872" i="29"/>
  <c r="N3872" i="29"/>
  <c r="N3946" i="29" s="1"/>
  <c r="K3872" i="29"/>
  <c r="K3946" i="29" s="1"/>
  <c r="M3868" i="29"/>
  <c r="L3868" i="29"/>
  <c r="M3867" i="29"/>
  <c r="L3867" i="29"/>
  <c r="M3866" i="29"/>
  <c r="L3866" i="29"/>
  <c r="M3859" i="29"/>
  <c r="L3859" i="29"/>
  <c r="M3858" i="29"/>
  <c r="L3858" i="29"/>
  <c r="M3857" i="29"/>
  <c r="L3857" i="29"/>
  <c r="M3856" i="29"/>
  <c r="L3856" i="29"/>
  <c r="M3855" i="29"/>
  <c r="L3855" i="29"/>
  <c r="M3854" i="29"/>
  <c r="L3854" i="29"/>
  <c r="M3853" i="29"/>
  <c r="L3853" i="29"/>
  <c r="M3852" i="29"/>
  <c r="L3852" i="29"/>
  <c r="M3851" i="29"/>
  <c r="L3851" i="29"/>
  <c r="M3850" i="29"/>
  <c r="L3850" i="29"/>
  <c r="M3849" i="29"/>
  <c r="L3849" i="29"/>
  <c r="M3848" i="29"/>
  <c r="L3848" i="29"/>
  <c r="M3847" i="29"/>
  <c r="L3847" i="29"/>
  <c r="M3846" i="29"/>
  <c r="L3846" i="29"/>
  <c r="M3845" i="29"/>
  <c r="L3845" i="29"/>
  <c r="M3844" i="29"/>
  <c r="L3844" i="29"/>
  <c r="M3843" i="29"/>
  <c r="L3843" i="29"/>
  <c r="M3842" i="29"/>
  <c r="L3842" i="29"/>
  <c r="M3841" i="29"/>
  <c r="L3841" i="29"/>
  <c r="M3840" i="29"/>
  <c r="L3840" i="29"/>
  <c r="M3839" i="29"/>
  <c r="L3839" i="29"/>
  <c r="M3838" i="29"/>
  <c r="L3838" i="29"/>
  <c r="M3837" i="29"/>
  <c r="L3837" i="29"/>
  <c r="M3836" i="29"/>
  <c r="L3836" i="29"/>
  <c r="M3829" i="29"/>
  <c r="L3829" i="29"/>
  <c r="M3828" i="29"/>
  <c r="L3828" i="29"/>
  <c r="M3827" i="29"/>
  <c r="L3827" i="29"/>
  <c r="M3826" i="29"/>
  <c r="L3826" i="29"/>
  <c r="M3825" i="29"/>
  <c r="L3825" i="29"/>
  <c r="M3824" i="29"/>
  <c r="L3824" i="29"/>
  <c r="M3823" i="29"/>
  <c r="L3823" i="29"/>
  <c r="M3822" i="29"/>
  <c r="L3822" i="29"/>
  <c r="M3821" i="29"/>
  <c r="L3821" i="29"/>
  <c r="M3820" i="29"/>
  <c r="L3820" i="29"/>
  <c r="M3819" i="29"/>
  <c r="L3819" i="29"/>
  <c r="M3818" i="29"/>
  <c r="L3818" i="29"/>
  <c r="M3817" i="29"/>
  <c r="L3817" i="29"/>
  <c r="M3816" i="29"/>
  <c r="L3816" i="29"/>
  <c r="M3815" i="29"/>
  <c r="L3815" i="29"/>
  <c r="M3814" i="29"/>
  <c r="L3814" i="29"/>
  <c r="M3813" i="29"/>
  <c r="L3813" i="29"/>
  <c r="M3812" i="29"/>
  <c r="M3809" i="29" s="1"/>
  <c r="L3812" i="29"/>
  <c r="M3811" i="29"/>
  <c r="L3811" i="29"/>
  <c r="M3810" i="29"/>
  <c r="L3810" i="29"/>
  <c r="O3809" i="29"/>
  <c r="N3809" i="29"/>
  <c r="K3809" i="29"/>
  <c r="P3809" i="29" s="1"/>
  <c r="M3797" i="29"/>
  <c r="L3797" i="29"/>
  <c r="M3796" i="29"/>
  <c r="L3796" i="29"/>
  <c r="M3795" i="29"/>
  <c r="L3795" i="29"/>
  <c r="M3794" i="29"/>
  <c r="L3794" i="29"/>
  <c r="M3793" i="29"/>
  <c r="L3793" i="29"/>
  <c r="M3792" i="29"/>
  <c r="L3792" i="29"/>
  <c r="M3791" i="29"/>
  <c r="L3791" i="29"/>
  <c r="M3790" i="29"/>
  <c r="L3790" i="29"/>
  <c r="M3789" i="29"/>
  <c r="L3789" i="29"/>
  <c r="M3788" i="29"/>
  <c r="L3788" i="29"/>
  <c r="M3787" i="29"/>
  <c r="L3787" i="29"/>
  <c r="M3786" i="29"/>
  <c r="L3786" i="29"/>
  <c r="M3785" i="29"/>
  <c r="L3785" i="29"/>
  <c r="M3784" i="29"/>
  <c r="L3784" i="29"/>
  <c r="M3783" i="29"/>
  <c r="L3783" i="29"/>
  <c r="M3782" i="29"/>
  <c r="L3782" i="29"/>
  <c r="M3781" i="29"/>
  <c r="L3781" i="29"/>
  <c r="M3780" i="29"/>
  <c r="L3780" i="29"/>
  <c r="M3779" i="29"/>
  <c r="M3778" i="29" s="1"/>
  <c r="L3779" i="29"/>
  <c r="O3778" i="29"/>
  <c r="O3869" i="29" s="1"/>
  <c r="N3778" i="29"/>
  <c r="P3778" i="29" s="1"/>
  <c r="K3778" i="29"/>
  <c r="M3768" i="29"/>
  <c r="L3768" i="29"/>
  <c r="M3767" i="29"/>
  <c r="L3767" i="29"/>
  <c r="M3766" i="29"/>
  <c r="L3766" i="29"/>
  <c r="M3765" i="29"/>
  <c r="L3765" i="29"/>
  <c r="M3764" i="29"/>
  <c r="L3764" i="29"/>
  <c r="M3763" i="29"/>
  <c r="L3763" i="29"/>
  <c r="M3762" i="29"/>
  <c r="L3762" i="29"/>
  <c r="M3761" i="29"/>
  <c r="L3761" i="29"/>
  <c r="M3760" i="29"/>
  <c r="L3760" i="29"/>
  <c r="M3759" i="29"/>
  <c r="L3759" i="29"/>
  <c r="M3758" i="29"/>
  <c r="L3758" i="29"/>
  <c r="M3757" i="29"/>
  <c r="L3757" i="29"/>
  <c r="M3756" i="29"/>
  <c r="L3756" i="29"/>
  <c r="M3755" i="29"/>
  <c r="L3755" i="29"/>
  <c r="M3754" i="29"/>
  <c r="L3754" i="29"/>
  <c r="M3753" i="29"/>
  <c r="L3753" i="29"/>
  <c r="M3752" i="29"/>
  <c r="L3752" i="29"/>
  <c r="M3751" i="29"/>
  <c r="L3751" i="29"/>
  <c r="M3750" i="29"/>
  <c r="L3750" i="29"/>
  <c r="M3749" i="29"/>
  <c r="L3749" i="29"/>
  <c r="M3748" i="29"/>
  <c r="L3748" i="29"/>
  <c r="M3747" i="29"/>
  <c r="L3747" i="29"/>
  <c r="M3746" i="29"/>
  <c r="L3746" i="29"/>
  <c r="M3737" i="29"/>
  <c r="L3737" i="29"/>
  <c r="M3736" i="29"/>
  <c r="L3736" i="29"/>
  <c r="M3735" i="29"/>
  <c r="L3735" i="29"/>
  <c r="M3734" i="29"/>
  <c r="L3734" i="29"/>
  <c r="M3733" i="29"/>
  <c r="L3733" i="29"/>
  <c r="M3732" i="29"/>
  <c r="L3732" i="29"/>
  <c r="M3731" i="29"/>
  <c r="L3731" i="29"/>
  <c r="M3730" i="29"/>
  <c r="L3730" i="29"/>
  <c r="M3729" i="29"/>
  <c r="L3729" i="29"/>
  <c r="M3728" i="29"/>
  <c r="L3728" i="29"/>
  <c r="M3727" i="29"/>
  <c r="L3727" i="29"/>
  <c r="L3724" i="29" s="1"/>
  <c r="M3726" i="29"/>
  <c r="L3726" i="29"/>
  <c r="M3725" i="29"/>
  <c r="L3725" i="29"/>
  <c r="P3724" i="29"/>
  <c r="O3724" i="29"/>
  <c r="O3769" i="29" s="1"/>
  <c r="N3724" i="29"/>
  <c r="N3769" i="29" s="1"/>
  <c r="K3724" i="29"/>
  <c r="K3769" i="29" s="1"/>
  <c r="M3722" i="29"/>
  <c r="L3722" i="29"/>
  <c r="M3721" i="29"/>
  <c r="L3721" i="29"/>
  <c r="M3720" i="29"/>
  <c r="L3720" i="29"/>
  <c r="M3719" i="29"/>
  <c r="L3719" i="29"/>
  <c r="M3718" i="29"/>
  <c r="L3718" i="29"/>
  <c r="M3717" i="29"/>
  <c r="L3717" i="29"/>
  <c r="M3716" i="29"/>
  <c r="L3716" i="29"/>
  <c r="M3715" i="29"/>
  <c r="L3715" i="29"/>
  <c r="M3708" i="29"/>
  <c r="L3708" i="29"/>
  <c r="M3707" i="29"/>
  <c r="L3707" i="29"/>
  <c r="M3706" i="29"/>
  <c r="L3706" i="29"/>
  <c r="M3705" i="29"/>
  <c r="L3705" i="29"/>
  <c r="M3704" i="29"/>
  <c r="L3704" i="29"/>
  <c r="M3703" i="29"/>
  <c r="L3703" i="29"/>
  <c r="M3702" i="29"/>
  <c r="L3702" i="29"/>
  <c r="M3701" i="29"/>
  <c r="L3701" i="29"/>
  <c r="M3700" i="29"/>
  <c r="L3700" i="29"/>
  <c r="M3699" i="29"/>
  <c r="L3699" i="29"/>
  <c r="M3698" i="29"/>
  <c r="L3698" i="29"/>
  <c r="M3697" i="29"/>
  <c r="L3697" i="29"/>
  <c r="O3696" i="29"/>
  <c r="N3696" i="29"/>
  <c r="K3696" i="29"/>
  <c r="M3692" i="29"/>
  <c r="L3692" i="29"/>
  <c r="M3691" i="29"/>
  <c r="L3691" i="29"/>
  <c r="M3690" i="29"/>
  <c r="L3690" i="29"/>
  <c r="M3689" i="29"/>
  <c r="L3689" i="29"/>
  <c r="M3688" i="29"/>
  <c r="L3688" i="29"/>
  <c r="M3687" i="29"/>
  <c r="L3687" i="29"/>
  <c r="M3686" i="29"/>
  <c r="L3686" i="29"/>
  <c r="M3685" i="29"/>
  <c r="L3685" i="29"/>
  <c r="M3684" i="29"/>
  <c r="L3684" i="29"/>
  <c r="M3683" i="29"/>
  <c r="L3683" i="29"/>
  <c r="M3682" i="29"/>
  <c r="L3682" i="29"/>
  <c r="M3681" i="29"/>
  <c r="L3681" i="29"/>
  <c r="M3674" i="29"/>
  <c r="L3674" i="29"/>
  <c r="M3673" i="29"/>
  <c r="L3673" i="29"/>
  <c r="M3672" i="29"/>
  <c r="L3672" i="29"/>
  <c r="M3671" i="29"/>
  <c r="L3671" i="29"/>
  <c r="M3670" i="29"/>
  <c r="L3670" i="29"/>
  <c r="M3669" i="29"/>
  <c r="L3669" i="29"/>
  <c r="M3668" i="29"/>
  <c r="L3668" i="29"/>
  <c r="M3667" i="29"/>
  <c r="L3667" i="29"/>
  <c r="M3666" i="29"/>
  <c r="L3666" i="29"/>
  <c r="M3665" i="29"/>
  <c r="L3665" i="29"/>
  <c r="M3664" i="29"/>
  <c r="L3664" i="29"/>
  <c r="M3663" i="29"/>
  <c r="L3663" i="29"/>
  <c r="M3662" i="29"/>
  <c r="L3662" i="29"/>
  <c r="M3661" i="29"/>
  <c r="L3661" i="29"/>
  <c r="M3660" i="29"/>
  <c r="L3660" i="29"/>
  <c r="M3659" i="29"/>
  <c r="L3659" i="29"/>
  <c r="M3658" i="29"/>
  <c r="L3658" i="29"/>
  <c r="M3657" i="29"/>
  <c r="L3657" i="29"/>
  <c r="M3656" i="29"/>
  <c r="L3656" i="29"/>
  <c r="M3655" i="29"/>
  <c r="L3655" i="29"/>
  <c r="M3654" i="29"/>
  <c r="L3654" i="29"/>
  <c r="M3653" i="29"/>
  <c r="L3653" i="29"/>
  <c r="M3646" i="29"/>
  <c r="L3646" i="29"/>
  <c r="M3645" i="29"/>
  <c r="L3645" i="29"/>
  <c r="M3644" i="29"/>
  <c r="L3644" i="29"/>
  <c r="M3643" i="29"/>
  <c r="L3643" i="29"/>
  <c r="L3639" i="29" s="1"/>
  <c r="M3642" i="29"/>
  <c r="L3642" i="29"/>
  <c r="M3641" i="29"/>
  <c r="M3640" i="29"/>
  <c r="L3640" i="29"/>
  <c r="O3639" i="29"/>
  <c r="N3639" i="29"/>
  <c r="N3693" i="29" s="1"/>
  <c r="K3639" i="29"/>
  <c r="M3637" i="29"/>
  <c r="L3637" i="29"/>
  <c r="M3636" i="29"/>
  <c r="L3636" i="29"/>
  <c r="M3635" i="29"/>
  <c r="L3635" i="29"/>
  <c r="M3634" i="29"/>
  <c r="L3634" i="29"/>
  <c r="M3633" i="29"/>
  <c r="L3633" i="29"/>
  <c r="M3632" i="29"/>
  <c r="L3632" i="29"/>
  <c r="M3631" i="29"/>
  <c r="L3631" i="29"/>
  <c r="M3630" i="29"/>
  <c r="L3630" i="29"/>
  <c r="M3629" i="29"/>
  <c r="L3629" i="29"/>
  <c r="M3628" i="29"/>
  <c r="L3628" i="29"/>
  <c r="M3627" i="29"/>
  <c r="L3627" i="29"/>
  <c r="M3626" i="29"/>
  <c r="L3626" i="29"/>
  <c r="M3625" i="29"/>
  <c r="L3625" i="29"/>
  <c r="M3624" i="29"/>
  <c r="L3624" i="29"/>
  <c r="M3623" i="29"/>
  <c r="L3623" i="29"/>
  <c r="L3620" i="29" s="1"/>
  <c r="M3622" i="29"/>
  <c r="L3622" i="29"/>
  <c r="M3621" i="29"/>
  <c r="L3621" i="29"/>
  <c r="O3620" i="29"/>
  <c r="O3693" i="29" s="1"/>
  <c r="N3620" i="29"/>
  <c r="K3620" i="29"/>
  <c r="O3612" i="29"/>
  <c r="N3612" i="29"/>
  <c r="K3612" i="29"/>
  <c r="M3611" i="29"/>
  <c r="L3611" i="29"/>
  <c r="M3610" i="29"/>
  <c r="L3610" i="29"/>
  <c r="M3609" i="29"/>
  <c r="L3609" i="29"/>
  <c r="M3608" i="29"/>
  <c r="L3608" i="29"/>
  <c r="M3607" i="29"/>
  <c r="L3607" i="29"/>
  <c r="M3606" i="29"/>
  <c r="L3606" i="29"/>
  <c r="M3605" i="29"/>
  <c r="L3605" i="29"/>
  <c r="M3604" i="29"/>
  <c r="L3604" i="29"/>
  <c r="M3603" i="29"/>
  <c r="L3603" i="29"/>
  <c r="M3602" i="29"/>
  <c r="L3602" i="29"/>
  <c r="M3601" i="29"/>
  <c r="L3601" i="29"/>
  <c r="M3600" i="29"/>
  <c r="L3600" i="29"/>
  <c r="M3599" i="29"/>
  <c r="L3599" i="29"/>
  <c r="M3598" i="29"/>
  <c r="L3598" i="29"/>
  <c r="M3597" i="29"/>
  <c r="L3597" i="29"/>
  <c r="M3596" i="29"/>
  <c r="L3596" i="29"/>
  <c r="M3595" i="29"/>
  <c r="L3595" i="29"/>
  <c r="M3594" i="29"/>
  <c r="M3588" i="29" s="1"/>
  <c r="L3594" i="29"/>
  <c r="M3593" i="29"/>
  <c r="L3593" i="29"/>
  <c r="M3592" i="29"/>
  <c r="L3592" i="29"/>
  <c r="M3591" i="29"/>
  <c r="L3591" i="29"/>
  <c r="M3590" i="29"/>
  <c r="L3590" i="29"/>
  <c r="M3589" i="29"/>
  <c r="L3589" i="29"/>
  <c r="O3588" i="29"/>
  <c r="N3588" i="29"/>
  <c r="K3588" i="29"/>
  <c r="O3573" i="29"/>
  <c r="N3573" i="29"/>
  <c r="K3573" i="29"/>
  <c r="M3572" i="29"/>
  <c r="L3572" i="29"/>
  <c r="M3571" i="29"/>
  <c r="L3571" i="29"/>
  <c r="M3570" i="29"/>
  <c r="L3570" i="29"/>
  <c r="M3569" i="29"/>
  <c r="L3569" i="29"/>
  <c r="M3568" i="29"/>
  <c r="L3568" i="29"/>
  <c r="M3567" i="29"/>
  <c r="L3567" i="29"/>
  <c r="M3566" i="29"/>
  <c r="L3566" i="29"/>
  <c r="M3565" i="29"/>
  <c r="L3565" i="29"/>
  <c r="M3564" i="29"/>
  <c r="L3564" i="29"/>
  <c r="M3563" i="29"/>
  <c r="L3563" i="29"/>
  <c r="M3562" i="29"/>
  <c r="L3562" i="29"/>
  <c r="M3561" i="29"/>
  <c r="L3561" i="29"/>
  <c r="M3560" i="29"/>
  <c r="L3560" i="29"/>
  <c r="M3559" i="29"/>
  <c r="L3559" i="29"/>
  <c r="M3558" i="29"/>
  <c r="L3558" i="29"/>
  <c r="M3557" i="29"/>
  <c r="L3557" i="29"/>
  <c r="M3549" i="29"/>
  <c r="L3549" i="29"/>
  <c r="M3548" i="29"/>
  <c r="L3548" i="29"/>
  <c r="M3547" i="29"/>
  <c r="L3547" i="29"/>
  <c r="M3546" i="29"/>
  <c r="L3546" i="29"/>
  <c r="M3545" i="29"/>
  <c r="L3545" i="29"/>
  <c r="M3544" i="29"/>
  <c r="L3544" i="29"/>
  <c r="L3542" i="29" s="1"/>
  <c r="M3543" i="29"/>
  <c r="L3543" i="29"/>
  <c r="O3542" i="29"/>
  <c r="N3542" i="29"/>
  <c r="K3542" i="29"/>
  <c r="P3542" i="29" s="1"/>
  <c r="M3538" i="29"/>
  <c r="L3538" i="29"/>
  <c r="M3537" i="29"/>
  <c r="L3537" i="29"/>
  <c r="M3536" i="29"/>
  <c r="L3536" i="29"/>
  <c r="O3535" i="29"/>
  <c r="N3535" i="29"/>
  <c r="M3535" i="29"/>
  <c r="K3535" i="29"/>
  <c r="M3533" i="29"/>
  <c r="L3533" i="29"/>
  <c r="M3532" i="29"/>
  <c r="L3532" i="29"/>
  <c r="M3531" i="29"/>
  <c r="L3531" i="29"/>
  <c r="M3530" i="29"/>
  <c r="L3530" i="29"/>
  <c r="M3529" i="29"/>
  <c r="L3529" i="29"/>
  <c r="M3528" i="29"/>
  <c r="L3528" i="29"/>
  <c r="M3527" i="29"/>
  <c r="L3527" i="29"/>
  <c r="M3519" i="29"/>
  <c r="L3519" i="29"/>
  <c r="M3518" i="29"/>
  <c r="L3518" i="29"/>
  <c r="M3517" i="29"/>
  <c r="L3517" i="29"/>
  <c r="M3516" i="29"/>
  <c r="L3516" i="29"/>
  <c r="M3515" i="29"/>
  <c r="L3515" i="29"/>
  <c r="M3514" i="29"/>
  <c r="L3514" i="29"/>
  <c r="M3513" i="29"/>
  <c r="L3513" i="29"/>
  <c r="M3512" i="29"/>
  <c r="L3512" i="29"/>
  <c r="M3511" i="29"/>
  <c r="L3511" i="29"/>
  <c r="M3510" i="29"/>
  <c r="L3510" i="29"/>
  <c r="M3509" i="29"/>
  <c r="L3509" i="29"/>
  <c r="M3508" i="29"/>
  <c r="L3508" i="29"/>
  <c r="M3507" i="29"/>
  <c r="L3507" i="29"/>
  <c r="M3506" i="29"/>
  <c r="L3506" i="29"/>
  <c r="M3505" i="29"/>
  <c r="L3505" i="29"/>
  <c r="M3504" i="29"/>
  <c r="L3504" i="29"/>
  <c r="M3503" i="29"/>
  <c r="L3503" i="29"/>
  <c r="M3502" i="29"/>
  <c r="L3502" i="29"/>
  <c r="M3493" i="29"/>
  <c r="L3493" i="29"/>
  <c r="M3492" i="29"/>
  <c r="L3492" i="29"/>
  <c r="M3491" i="29"/>
  <c r="L3491" i="29"/>
  <c r="M3490" i="29"/>
  <c r="L3490" i="29"/>
  <c r="M3489" i="29"/>
  <c r="L3489" i="29"/>
  <c r="M3488" i="29"/>
  <c r="L3488" i="29"/>
  <c r="M3487" i="29"/>
  <c r="L3487" i="29"/>
  <c r="M3486" i="29"/>
  <c r="L3486" i="29"/>
  <c r="M3485" i="29"/>
  <c r="L3485" i="29"/>
  <c r="M3484" i="29"/>
  <c r="L3484" i="29"/>
  <c r="M3483" i="29"/>
  <c r="L3483" i="29"/>
  <c r="M3482" i="29"/>
  <c r="L3482" i="29"/>
  <c r="M3481" i="29"/>
  <c r="L3481" i="29"/>
  <c r="M3480" i="29"/>
  <c r="L3480" i="29"/>
  <c r="M3479" i="29"/>
  <c r="L3479" i="29"/>
  <c r="M3478" i="29"/>
  <c r="L3478" i="29"/>
  <c r="M3477" i="29"/>
  <c r="M3475" i="29" s="1"/>
  <c r="M3539" i="29" s="1"/>
  <c r="L3477" i="29"/>
  <c r="M3476" i="29"/>
  <c r="L3476" i="29"/>
  <c r="P3475" i="29"/>
  <c r="O3475" i="29"/>
  <c r="N3475" i="29"/>
  <c r="K3475" i="29"/>
  <c r="M3467" i="29"/>
  <c r="L3467" i="29"/>
  <c r="M3466" i="29"/>
  <c r="L3466" i="29"/>
  <c r="M3465" i="29"/>
  <c r="L3465" i="29"/>
  <c r="M3464" i="29"/>
  <c r="L3464" i="29"/>
  <c r="M3463" i="29"/>
  <c r="L3463" i="29"/>
  <c r="M3462" i="29"/>
  <c r="L3462" i="29"/>
  <c r="M3461" i="29"/>
  <c r="L3461" i="29"/>
  <c r="M3460" i="29"/>
  <c r="L3460" i="29"/>
  <c r="M3459" i="29"/>
  <c r="L3459" i="29"/>
  <c r="M3458" i="29"/>
  <c r="L3458" i="29"/>
  <c r="M3457" i="29"/>
  <c r="L3457" i="29"/>
  <c r="M3456" i="29"/>
  <c r="L3456" i="29"/>
  <c r="M3455" i="29"/>
  <c r="L3455" i="29"/>
  <c r="M3454" i="29"/>
  <c r="L3454" i="29"/>
  <c r="M3453" i="29"/>
  <c r="L3453" i="29"/>
  <c r="M3452" i="29"/>
  <c r="L3452" i="29"/>
  <c r="M3451" i="29"/>
  <c r="L3451" i="29"/>
  <c r="M3450" i="29"/>
  <c r="L3450" i="29"/>
  <c r="M3449" i="29"/>
  <c r="L3449" i="29"/>
  <c r="M3448" i="29"/>
  <c r="L3448" i="29"/>
  <c r="M3447" i="29"/>
  <c r="L3447" i="29"/>
  <c r="M3446" i="29"/>
  <c r="L3446" i="29"/>
  <c r="M3445" i="29"/>
  <c r="L3445" i="29"/>
  <c r="M3444" i="29"/>
  <c r="L3444" i="29"/>
  <c r="M3443" i="29"/>
  <c r="L3443" i="29"/>
  <c r="M3442" i="29"/>
  <c r="L3442" i="29"/>
  <c r="M3441" i="29"/>
  <c r="L3441" i="29"/>
  <c r="M3440" i="29"/>
  <c r="L3440" i="29"/>
  <c r="M3439" i="29"/>
  <c r="L3439" i="29"/>
  <c r="M3438" i="29"/>
  <c r="M3437" i="29" s="1"/>
  <c r="L3438" i="29"/>
  <c r="O3437" i="29"/>
  <c r="N3437" i="29"/>
  <c r="K3437" i="29"/>
  <c r="K3539" i="29" s="1"/>
  <c r="M3428" i="29"/>
  <c r="L3428" i="29"/>
  <c r="M3427" i="29"/>
  <c r="L3427" i="29"/>
  <c r="M3426" i="29"/>
  <c r="M3425" i="29" s="1"/>
  <c r="L3426" i="29"/>
  <c r="L3425" i="29" s="1"/>
  <c r="O3425" i="29"/>
  <c r="P3425" i="29" s="1"/>
  <c r="N3425" i="29"/>
  <c r="K3425" i="29"/>
  <c r="M3423" i="29"/>
  <c r="L3423" i="29"/>
  <c r="M3422" i="29"/>
  <c r="L3422" i="29"/>
  <c r="M3421" i="29"/>
  <c r="L3421" i="29"/>
  <c r="M3420" i="29"/>
  <c r="L3420" i="29"/>
  <c r="M3419" i="29"/>
  <c r="L3419" i="29"/>
  <c r="M3418" i="29"/>
  <c r="L3418" i="29"/>
  <c r="M3417" i="29"/>
  <c r="L3417" i="29"/>
  <c r="M3416" i="29"/>
  <c r="L3416" i="29"/>
  <c r="M3415" i="29"/>
  <c r="L3415" i="29"/>
  <c r="M3414" i="29"/>
  <c r="L3414" i="29"/>
  <c r="M3413" i="29"/>
  <c r="L3413" i="29"/>
  <c r="M3412" i="29"/>
  <c r="L3412" i="29"/>
  <c r="M3411" i="29"/>
  <c r="L3411" i="29"/>
  <c r="M3410" i="29"/>
  <c r="L3410" i="29"/>
  <c r="M3409" i="29"/>
  <c r="L3409" i="29"/>
  <c r="M3408" i="29"/>
  <c r="L3408" i="29"/>
  <c r="M3407" i="29"/>
  <c r="L3407" i="29"/>
  <c r="M3406" i="29"/>
  <c r="L3406" i="29"/>
  <c r="M3399" i="29"/>
  <c r="L3399" i="29"/>
  <c r="M3398" i="29"/>
  <c r="L3398" i="29"/>
  <c r="M3397" i="29"/>
  <c r="L3397" i="29"/>
  <c r="M3396" i="29"/>
  <c r="L3396" i="29"/>
  <c r="M3395" i="29"/>
  <c r="L3395" i="29"/>
  <c r="M3394" i="29"/>
  <c r="L3394" i="29"/>
  <c r="M3393" i="29"/>
  <c r="L3393" i="29"/>
  <c r="M3392" i="29"/>
  <c r="L3392" i="29"/>
  <c r="M3391" i="29"/>
  <c r="L3391" i="29"/>
  <c r="M3390" i="29"/>
  <c r="L3390" i="29"/>
  <c r="M3389" i="29"/>
  <c r="L3389" i="29"/>
  <c r="M3388" i="29"/>
  <c r="L3388" i="29"/>
  <c r="M3387" i="29"/>
  <c r="L3387" i="29"/>
  <c r="M3386" i="29"/>
  <c r="L3386" i="29"/>
  <c r="M3385" i="29"/>
  <c r="L3385" i="29"/>
  <c r="M3384" i="29"/>
  <c r="L3384" i="29"/>
  <c r="M3383" i="29"/>
  <c r="L3383" i="29"/>
  <c r="M3382" i="29"/>
  <c r="L3382" i="29"/>
  <c r="M3381" i="29"/>
  <c r="L3381" i="29"/>
  <c r="M3380" i="29"/>
  <c r="L3380" i="29"/>
  <c r="M3379" i="29"/>
  <c r="L3379" i="29"/>
  <c r="L3378" i="29" s="1"/>
  <c r="L3429" i="29" s="1"/>
  <c r="P3378" i="29"/>
  <c r="O3378" i="29"/>
  <c r="N3378" i="29"/>
  <c r="K3378" i="29"/>
  <c r="M3369" i="29"/>
  <c r="L3369" i="29"/>
  <c r="M3368" i="29"/>
  <c r="L3368" i="29"/>
  <c r="M3367" i="29"/>
  <c r="L3367" i="29"/>
  <c r="M3366" i="29"/>
  <c r="L3366" i="29"/>
  <c r="M3365" i="29"/>
  <c r="L3365" i="29"/>
  <c r="M3364" i="29"/>
  <c r="L3364" i="29"/>
  <c r="M3363" i="29"/>
  <c r="L3363" i="29"/>
  <c r="M3362" i="29"/>
  <c r="L3362" i="29"/>
  <c r="M3361" i="29"/>
  <c r="L3361" i="29"/>
  <c r="M3360" i="29"/>
  <c r="L3360" i="29"/>
  <c r="M3359" i="29"/>
  <c r="L3359" i="29"/>
  <c r="M3358" i="29"/>
  <c r="L3358" i="29"/>
  <c r="M3357" i="29"/>
  <c r="L3357" i="29"/>
  <c r="M3356" i="29"/>
  <c r="L3356" i="29"/>
  <c r="M3355" i="29"/>
  <c r="L3355" i="29"/>
  <c r="L3354" i="29" s="1"/>
  <c r="O3354" i="29"/>
  <c r="O3429" i="29" s="1"/>
  <c r="N3354" i="29"/>
  <c r="N3429" i="29" s="1"/>
  <c r="K3354" i="29"/>
  <c r="K3429" i="29" s="1"/>
  <c r="M3350" i="29"/>
  <c r="L3350" i="29"/>
  <c r="M3349" i="29"/>
  <c r="L3349" i="29"/>
  <c r="M3348" i="29"/>
  <c r="L3348" i="29"/>
  <c r="M3347" i="29"/>
  <c r="L3347" i="29"/>
  <c r="M3346" i="29"/>
  <c r="L3346" i="29"/>
  <c r="M3345" i="29"/>
  <c r="L3345" i="29"/>
  <c r="M3344" i="29"/>
  <c r="L3344" i="29"/>
  <c r="M3337" i="29"/>
  <c r="L3337" i="29"/>
  <c r="M3336" i="29"/>
  <c r="L3336" i="29"/>
  <c r="M3335" i="29"/>
  <c r="L3335" i="29"/>
  <c r="M3334" i="29"/>
  <c r="L3334" i="29"/>
  <c r="M3333" i="29"/>
  <c r="L3333" i="29"/>
  <c r="M3332" i="29"/>
  <c r="L3332" i="29"/>
  <c r="M3331" i="29"/>
  <c r="L3331" i="29"/>
  <c r="M3330" i="29"/>
  <c r="L3330" i="29"/>
  <c r="M3329" i="29"/>
  <c r="L3329" i="29"/>
  <c r="M3328" i="29"/>
  <c r="L3328" i="29"/>
  <c r="M3327" i="29"/>
  <c r="L3327" i="29"/>
  <c r="M3326" i="29"/>
  <c r="L3326" i="29"/>
  <c r="M3325" i="29"/>
  <c r="L3325" i="29"/>
  <c r="M3324" i="29"/>
  <c r="L3324" i="29"/>
  <c r="M3323" i="29"/>
  <c r="L3323" i="29"/>
  <c r="M3322" i="29"/>
  <c r="L3322" i="29"/>
  <c r="M3321" i="29"/>
  <c r="M3319" i="29" s="1"/>
  <c r="L3321" i="29"/>
  <c r="M3320" i="29"/>
  <c r="L3320" i="29"/>
  <c r="O3319" i="29"/>
  <c r="N3319" i="29"/>
  <c r="K3319" i="29"/>
  <c r="M3310" i="29"/>
  <c r="L3310" i="29"/>
  <c r="M3309" i="29"/>
  <c r="L3309" i="29"/>
  <c r="M3308" i="29"/>
  <c r="L3308" i="29"/>
  <c r="M3307" i="29"/>
  <c r="L3307" i="29"/>
  <c r="M3306" i="29"/>
  <c r="L3306" i="29"/>
  <c r="M3305" i="29"/>
  <c r="L3305" i="29"/>
  <c r="M3304" i="29"/>
  <c r="L3304" i="29"/>
  <c r="M3303" i="29"/>
  <c r="L3303" i="29"/>
  <c r="M3302" i="29"/>
  <c r="L3302" i="29"/>
  <c r="M3301" i="29"/>
  <c r="L3301" i="29"/>
  <c r="M3300" i="29"/>
  <c r="L3300" i="29"/>
  <c r="M3299" i="29"/>
  <c r="L3299" i="29"/>
  <c r="M3298" i="29"/>
  <c r="L3298" i="29"/>
  <c r="M3297" i="29"/>
  <c r="L3297" i="29"/>
  <c r="M3296" i="29"/>
  <c r="L3296" i="29"/>
  <c r="M3295" i="29"/>
  <c r="L3295" i="29"/>
  <c r="M3294" i="29"/>
  <c r="L3294" i="29"/>
  <c r="M3293" i="29"/>
  <c r="L3293" i="29"/>
  <c r="M3292" i="29"/>
  <c r="L3292" i="29"/>
  <c r="M3291" i="29"/>
  <c r="L3291" i="29"/>
  <c r="O3290" i="29"/>
  <c r="N3290" i="29"/>
  <c r="K3290" i="29"/>
  <c r="M3286" i="29"/>
  <c r="L3286" i="29"/>
  <c r="M3285" i="29"/>
  <c r="L3285" i="29"/>
  <c r="M3284" i="29"/>
  <c r="L3284" i="29"/>
  <c r="L3283" i="29" s="1"/>
  <c r="O3283" i="29"/>
  <c r="P3283" i="29" s="1"/>
  <c r="N3283" i="29"/>
  <c r="K3283" i="29"/>
  <c r="M3275" i="29"/>
  <c r="L3275" i="29"/>
  <c r="M3274" i="29"/>
  <c r="L3274" i="29"/>
  <c r="M3273" i="29"/>
  <c r="L3273" i="29"/>
  <c r="M3272" i="29"/>
  <c r="L3272" i="29"/>
  <c r="M3271" i="29"/>
  <c r="L3271" i="29"/>
  <c r="M3270" i="29"/>
  <c r="L3270" i="29"/>
  <c r="M3269" i="29"/>
  <c r="L3269" i="29"/>
  <c r="M3268" i="29"/>
  <c r="L3268" i="29"/>
  <c r="M3267" i="29"/>
  <c r="L3267" i="29"/>
  <c r="M3266" i="29"/>
  <c r="L3266" i="29"/>
  <c r="M3265" i="29"/>
  <c r="L3265" i="29"/>
  <c r="M3264" i="29"/>
  <c r="L3264" i="29"/>
  <c r="M3263" i="29"/>
  <c r="L3263" i="29"/>
  <c r="M3262" i="29"/>
  <c r="L3262" i="29"/>
  <c r="M3261" i="29"/>
  <c r="L3261" i="29"/>
  <c r="M3260" i="29"/>
  <c r="L3260" i="29"/>
  <c r="M3259" i="29"/>
  <c r="L3259" i="29"/>
  <c r="M3258" i="29"/>
  <c r="L3258" i="29"/>
  <c r="M3257" i="29"/>
  <c r="L3257" i="29"/>
  <c r="M3256" i="29"/>
  <c r="L3256" i="29"/>
  <c r="M3255" i="29"/>
  <c r="L3255" i="29"/>
  <c r="M3254" i="29"/>
  <c r="L3254" i="29"/>
  <c r="M3253" i="29"/>
  <c r="L3253" i="29"/>
  <c r="M3252" i="29"/>
  <c r="L3252" i="29"/>
  <c r="M3245" i="29"/>
  <c r="L3245" i="29"/>
  <c r="M3244" i="29"/>
  <c r="L3244" i="29"/>
  <c r="M3243" i="29"/>
  <c r="L3243" i="29"/>
  <c r="M3242" i="29"/>
  <c r="L3242" i="29"/>
  <c r="M3241" i="29"/>
  <c r="L3241" i="29"/>
  <c r="M3240" i="29"/>
  <c r="L3240" i="29"/>
  <c r="M3239" i="29"/>
  <c r="L3239" i="29"/>
  <c r="M3238" i="29"/>
  <c r="L3238" i="29"/>
  <c r="M3237" i="29"/>
  <c r="L3237" i="29"/>
  <c r="M3236" i="29"/>
  <c r="L3236" i="29"/>
  <c r="M3235" i="29"/>
  <c r="L3235" i="29"/>
  <c r="M3234" i="29"/>
  <c r="L3234" i="29"/>
  <c r="M3233" i="29"/>
  <c r="L3233" i="29"/>
  <c r="M3232" i="29"/>
  <c r="L3232" i="29"/>
  <c r="M3231" i="29"/>
  <c r="L3231" i="29"/>
  <c r="M3230" i="29"/>
  <c r="L3230" i="29"/>
  <c r="M3229" i="29"/>
  <c r="L3229" i="29"/>
  <c r="M3228" i="29"/>
  <c r="L3228" i="29"/>
  <c r="M3227" i="29"/>
  <c r="L3227" i="29"/>
  <c r="M3220" i="29"/>
  <c r="L3220" i="29"/>
  <c r="M3219" i="29"/>
  <c r="L3219" i="29"/>
  <c r="M3218" i="29"/>
  <c r="L3218" i="29"/>
  <c r="M3217" i="29"/>
  <c r="L3217" i="29"/>
  <c r="M3216" i="29"/>
  <c r="L3216" i="29"/>
  <c r="M3215" i="29"/>
  <c r="L3215" i="29"/>
  <c r="M3214" i="29"/>
  <c r="L3214" i="29"/>
  <c r="M3213" i="29"/>
  <c r="L3213" i="29"/>
  <c r="M3212" i="29"/>
  <c r="L3212" i="29"/>
  <c r="L3206" i="29" s="1"/>
  <c r="M3211" i="29"/>
  <c r="L3211" i="29"/>
  <c r="M3210" i="29"/>
  <c r="L3210" i="29"/>
  <c r="M3209" i="29"/>
  <c r="L3209" i="29"/>
  <c r="M3208" i="29"/>
  <c r="L3208" i="29"/>
  <c r="M3207" i="29"/>
  <c r="L3207" i="29"/>
  <c r="O3206" i="29"/>
  <c r="N3206" i="29"/>
  <c r="P3206" i="29" s="1"/>
  <c r="K3206" i="29"/>
  <c r="M3204" i="29"/>
  <c r="L3204" i="29"/>
  <c r="M3203" i="29"/>
  <c r="L3203" i="29"/>
  <c r="M3202" i="29"/>
  <c r="L3202" i="29"/>
  <c r="M3201" i="29"/>
  <c r="L3201" i="29"/>
  <c r="M3200" i="29"/>
  <c r="L3200" i="29"/>
  <c r="M3199" i="29"/>
  <c r="L3199" i="29"/>
  <c r="M3198" i="29"/>
  <c r="L3198" i="29"/>
  <c r="M3197" i="29"/>
  <c r="L3197" i="29"/>
  <c r="M3196" i="29"/>
  <c r="L3196" i="29"/>
  <c r="M3189" i="29"/>
  <c r="L3189" i="29"/>
  <c r="M3188" i="29"/>
  <c r="L3188" i="29"/>
  <c r="M3187" i="29"/>
  <c r="L3187" i="29"/>
  <c r="M3186" i="29"/>
  <c r="L3186" i="29"/>
  <c r="M3185" i="29"/>
  <c r="L3185" i="29"/>
  <c r="L3183" i="29" s="1"/>
  <c r="L3287" i="29" s="1"/>
  <c r="M3184" i="29"/>
  <c r="L3184" i="29"/>
  <c r="O3183" i="29"/>
  <c r="N3183" i="29"/>
  <c r="K3183" i="29"/>
  <c r="K3287" i="29" s="1"/>
  <c r="M3176" i="29"/>
  <c r="L3176" i="29"/>
  <c r="M3175" i="29"/>
  <c r="L3175" i="29"/>
  <c r="M3174" i="29"/>
  <c r="L3174" i="29"/>
  <c r="M3173" i="29"/>
  <c r="L3173" i="29"/>
  <c r="M3172" i="29"/>
  <c r="L3172" i="29"/>
  <c r="M3171" i="29"/>
  <c r="L3171" i="29"/>
  <c r="M3170" i="29"/>
  <c r="L3170" i="29"/>
  <c r="M3169" i="29"/>
  <c r="L3169" i="29"/>
  <c r="M3168" i="29"/>
  <c r="L3168" i="29"/>
  <c r="M3167" i="29"/>
  <c r="L3167" i="29"/>
  <c r="M3166" i="29"/>
  <c r="L3166" i="29"/>
  <c r="M3165" i="29"/>
  <c r="L3165" i="29"/>
  <c r="L3164" i="29"/>
  <c r="M3163" i="29"/>
  <c r="L3163" i="29"/>
  <c r="M3162" i="29"/>
  <c r="L3162" i="29"/>
  <c r="M3154" i="29"/>
  <c r="L3154" i="29"/>
  <c r="M3153" i="29"/>
  <c r="L3153" i="29"/>
  <c r="L3152" i="29"/>
  <c r="M3151" i="29"/>
  <c r="L3151" i="29"/>
  <c r="M3150" i="29"/>
  <c r="L3150" i="29"/>
  <c r="M3149" i="29"/>
  <c r="L3149" i="29"/>
  <c r="M3148" i="29"/>
  <c r="L3148" i="29"/>
  <c r="M3147" i="29"/>
  <c r="L3147" i="29"/>
  <c r="M3146" i="29"/>
  <c r="L3146" i="29"/>
  <c r="M3145" i="29"/>
  <c r="L3145" i="29"/>
  <c r="M3144" i="29"/>
  <c r="L3144" i="29"/>
  <c r="M3143" i="29"/>
  <c r="L3143" i="29"/>
  <c r="M3142" i="29"/>
  <c r="L3142" i="29"/>
  <c r="L3141" i="29"/>
  <c r="M3140" i="29"/>
  <c r="L3140" i="29"/>
  <c r="M3139" i="29"/>
  <c r="L3139" i="29"/>
  <c r="M3138" i="29"/>
  <c r="L3138" i="29"/>
  <c r="L3137" i="29"/>
  <c r="M3129" i="29"/>
  <c r="L3129" i="29"/>
  <c r="M3128" i="29"/>
  <c r="L3128" i="29"/>
  <c r="M3127" i="29"/>
  <c r="L3127" i="29"/>
  <c r="M3126" i="29"/>
  <c r="L3126" i="29"/>
  <c r="M3125" i="29"/>
  <c r="L3125" i="29"/>
  <c r="M3124" i="29"/>
  <c r="L3124" i="29"/>
  <c r="M3123" i="29"/>
  <c r="L3123" i="29"/>
  <c r="M3122" i="29"/>
  <c r="L3122" i="29"/>
  <c r="M3121" i="29"/>
  <c r="L3121" i="29"/>
  <c r="O3120" i="29"/>
  <c r="N3120" i="29"/>
  <c r="K3120" i="29"/>
  <c r="K3180" i="29" s="1"/>
  <c r="M3118" i="29"/>
  <c r="L3118" i="29"/>
  <c r="M3117" i="29"/>
  <c r="L3117" i="29"/>
  <c r="M3116" i="29"/>
  <c r="L3116" i="29"/>
  <c r="M3115" i="29"/>
  <c r="L3115" i="29"/>
  <c r="M3114" i="29"/>
  <c r="L3114" i="29"/>
  <c r="M3113" i="29"/>
  <c r="L3113" i="29"/>
  <c r="M3112" i="29"/>
  <c r="L3112" i="29"/>
  <c r="M3111" i="29"/>
  <c r="L3111" i="29"/>
  <c r="M3110" i="29"/>
  <c r="L3110" i="29"/>
  <c r="M3109" i="29"/>
  <c r="L3109" i="29"/>
  <c r="M3108" i="29"/>
  <c r="L3108" i="29"/>
  <c r="M3107" i="29"/>
  <c r="M3106" i="29" s="1"/>
  <c r="L3107" i="29"/>
  <c r="O3106" i="29"/>
  <c r="N3106" i="29"/>
  <c r="K3106" i="29"/>
  <c r="M3096" i="29"/>
  <c r="L3096" i="29"/>
  <c r="M3095" i="29"/>
  <c r="L3095" i="29"/>
  <c r="M3094" i="29"/>
  <c r="L3094" i="29"/>
  <c r="M3093" i="29"/>
  <c r="L3093" i="29"/>
  <c r="M3092" i="29"/>
  <c r="L3092" i="29"/>
  <c r="M3091" i="29"/>
  <c r="L3091" i="29"/>
  <c r="M3090" i="29"/>
  <c r="L3090" i="29"/>
  <c r="M3089" i="29"/>
  <c r="L3089" i="29"/>
  <c r="M3088" i="29"/>
  <c r="L3088" i="29"/>
  <c r="M3087" i="29"/>
  <c r="L3087" i="29"/>
  <c r="M3086" i="29"/>
  <c r="L3086" i="29"/>
  <c r="M3085" i="29"/>
  <c r="L3085" i="29"/>
  <c r="M3084" i="29"/>
  <c r="L3084" i="29"/>
  <c r="M3083" i="29"/>
  <c r="L3083" i="29"/>
  <c r="M3082" i="29"/>
  <c r="L3082" i="29"/>
  <c r="M3081" i="29"/>
  <c r="L3081" i="29"/>
  <c r="M3080" i="29"/>
  <c r="L3080" i="29"/>
  <c r="M3079" i="29"/>
  <c r="L3079" i="29"/>
  <c r="M3078" i="29"/>
  <c r="M3077" i="29"/>
  <c r="L3077" i="29"/>
  <c r="M3076" i="29"/>
  <c r="L3076" i="29"/>
  <c r="M3075" i="29"/>
  <c r="L3075" i="29"/>
  <c r="M3068" i="29"/>
  <c r="L3068" i="29"/>
  <c r="M3067" i="29"/>
  <c r="L3067" i="29"/>
  <c r="M3066" i="29"/>
  <c r="L3066" i="29"/>
  <c r="M3065" i="29"/>
  <c r="L3065" i="29"/>
  <c r="M3064" i="29"/>
  <c r="L3064" i="29"/>
  <c r="M3063" i="29"/>
  <c r="L3063" i="29"/>
  <c r="M3062" i="29"/>
  <c r="L3062" i="29"/>
  <c r="M3061" i="29"/>
  <c r="L3061" i="29"/>
  <c r="M3060" i="29"/>
  <c r="L3060" i="29"/>
  <c r="M3059" i="29"/>
  <c r="L3059" i="29"/>
  <c r="M3058" i="29"/>
  <c r="L3058" i="29"/>
  <c r="M3057" i="29"/>
  <c r="L3057" i="29"/>
  <c r="M3056" i="29"/>
  <c r="L3056" i="29"/>
  <c r="M3055" i="29"/>
  <c r="L3055" i="29"/>
  <c r="M3054" i="29"/>
  <c r="L3054" i="29"/>
  <c r="M3053" i="29"/>
  <c r="L3053" i="29"/>
  <c r="M3052" i="29"/>
  <c r="L3052" i="29"/>
  <c r="M3051" i="29"/>
  <c r="L3051" i="29"/>
  <c r="M3050" i="29"/>
  <c r="L3050" i="29"/>
  <c r="M3043" i="29"/>
  <c r="L3043" i="29"/>
  <c r="M3042" i="29"/>
  <c r="L3042" i="29"/>
  <c r="M3041" i="29"/>
  <c r="L3041" i="29"/>
  <c r="L3040" i="29"/>
  <c r="M3039" i="29"/>
  <c r="L3039" i="29"/>
  <c r="O3038" i="29"/>
  <c r="N3038" i="29"/>
  <c r="N3097" i="29" s="1"/>
  <c r="K3038" i="29"/>
  <c r="M3036" i="29"/>
  <c r="L3036" i="29"/>
  <c r="M3035" i="29"/>
  <c r="L3035" i="29"/>
  <c r="M3034" i="29"/>
  <c r="L3034" i="29"/>
  <c r="M3033" i="29"/>
  <c r="L3033" i="29"/>
  <c r="M3032" i="29"/>
  <c r="L3032" i="29"/>
  <c r="M3031" i="29"/>
  <c r="L3031" i="29"/>
  <c r="M3030" i="29"/>
  <c r="L3030" i="29"/>
  <c r="M3029" i="29"/>
  <c r="L3029" i="29"/>
  <c r="M3028" i="29"/>
  <c r="L3028" i="29"/>
  <c r="M3027" i="29"/>
  <c r="L3027" i="29"/>
  <c r="M3026" i="29"/>
  <c r="L3026" i="29"/>
  <c r="M3025" i="29"/>
  <c r="L3025" i="29"/>
  <c r="M3024" i="29"/>
  <c r="L3024" i="29"/>
  <c r="M3023" i="29"/>
  <c r="L3023" i="29"/>
  <c r="M3022" i="29"/>
  <c r="L3022" i="29"/>
  <c r="M3021" i="29"/>
  <c r="L3021" i="29"/>
  <c r="M3020" i="29"/>
  <c r="L3020" i="29"/>
  <c r="M3019" i="29"/>
  <c r="L3019" i="29"/>
  <c r="M3018" i="29"/>
  <c r="L3018" i="29"/>
  <c r="M3011" i="29"/>
  <c r="L3011" i="29"/>
  <c r="M3010" i="29"/>
  <c r="L3010" i="29"/>
  <c r="M3009" i="29"/>
  <c r="L3009" i="29"/>
  <c r="M3008" i="29"/>
  <c r="L3008" i="29"/>
  <c r="M3007" i="29"/>
  <c r="L3007" i="29"/>
  <c r="M3006" i="29"/>
  <c r="L3006" i="29"/>
  <c r="M3005" i="29"/>
  <c r="L3005" i="29"/>
  <c r="M3004" i="29"/>
  <c r="L3004" i="29"/>
  <c r="M3003" i="29"/>
  <c r="L3003" i="29"/>
  <c r="M3002" i="29"/>
  <c r="L3002" i="29"/>
  <c r="M3001" i="29"/>
  <c r="L3001" i="29"/>
  <c r="L3000" i="29" s="1"/>
  <c r="O3000" i="29"/>
  <c r="N3000" i="29"/>
  <c r="K3000" i="29"/>
  <c r="K3097" i="29" s="1"/>
  <c r="O2997" i="29"/>
  <c r="N2997" i="29"/>
  <c r="K2997" i="29"/>
  <c r="M2996" i="29"/>
  <c r="L2996" i="29"/>
  <c r="M2995" i="29"/>
  <c r="L2995" i="29"/>
  <c r="M2994" i="29"/>
  <c r="L2994" i="29"/>
  <c r="M2993" i="29"/>
  <c r="L2993" i="29"/>
  <c r="M2992" i="29"/>
  <c r="L2992" i="29"/>
  <c r="M2991" i="29"/>
  <c r="L2991" i="29"/>
  <c r="M2990" i="29"/>
  <c r="L2990" i="29"/>
  <c r="M2989" i="29"/>
  <c r="L2989" i="29"/>
  <c r="M2988" i="29"/>
  <c r="L2988" i="29"/>
  <c r="M2980" i="29"/>
  <c r="L2980" i="29"/>
  <c r="M2979" i="29"/>
  <c r="L2979" i="29"/>
  <c r="M2978" i="29"/>
  <c r="L2978" i="29"/>
  <c r="M2977" i="29"/>
  <c r="M2971" i="29" s="1"/>
  <c r="L2977" i="29"/>
  <c r="M2976" i="29"/>
  <c r="L2976" i="29"/>
  <c r="M2975" i="29"/>
  <c r="L2975" i="29"/>
  <c r="M2974" i="29"/>
  <c r="L2974" i="29"/>
  <c r="M2973" i="29"/>
  <c r="L2973" i="29"/>
  <c r="M2972" i="29"/>
  <c r="M2997" i="29" s="1"/>
  <c r="L2972" i="29"/>
  <c r="O2971" i="29"/>
  <c r="N2971" i="29"/>
  <c r="K2971" i="29"/>
  <c r="O2968" i="29"/>
  <c r="N2968" i="29"/>
  <c r="K2968" i="29"/>
  <c r="M2967" i="29"/>
  <c r="L2967" i="29"/>
  <c r="M2966" i="29"/>
  <c r="L2966" i="29"/>
  <c r="M2965" i="29"/>
  <c r="L2965" i="29"/>
  <c r="M2964" i="29"/>
  <c r="L2964" i="29"/>
  <c r="M2963" i="29"/>
  <c r="L2963" i="29"/>
  <c r="M2962" i="29"/>
  <c r="L2962" i="29"/>
  <c r="M2961" i="29"/>
  <c r="L2961" i="29"/>
  <c r="M2954" i="29"/>
  <c r="L2954" i="29"/>
  <c r="M2953" i="29"/>
  <c r="L2953" i="29"/>
  <c r="M2952" i="29"/>
  <c r="L2952" i="29"/>
  <c r="M2951" i="29"/>
  <c r="L2951" i="29"/>
  <c r="M2950" i="29"/>
  <c r="L2950" i="29"/>
  <c r="M2949" i="29"/>
  <c r="L2949" i="29"/>
  <c r="M2948" i="29"/>
  <c r="L2948" i="29"/>
  <c r="M2947" i="29"/>
  <c r="L2947" i="29"/>
  <c r="M2946" i="29"/>
  <c r="L2946" i="29"/>
  <c r="L2968" i="29" s="1"/>
  <c r="O2945" i="29"/>
  <c r="N2945" i="29"/>
  <c r="K2945" i="29"/>
  <c r="O2942" i="29"/>
  <c r="N2942" i="29"/>
  <c r="K2942" i="29"/>
  <c r="M2941" i="29"/>
  <c r="L2941" i="29"/>
  <c r="M2940" i="29"/>
  <c r="L2940" i="29"/>
  <c r="M2939" i="29"/>
  <c r="L2939" i="29"/>
  <c r="M2938" i="29"/>
  <c r="L2938" i="29"/>
  <c r="M2937" i="29"/>
  <c r="L2937" i="29"/>
  <c r="M2936" i="29"/>
  <c r="L2936" i="29"/>
  <c r="M2935" i="29"/>
  <c r="L2935" i="29"/>
  <c r="M2927" i="29"/>
  <c r="L2927" i="29"/>
  <c r="M2926" i="29"/>
  <c r="L2926" i="29"/>
  <c r="M2925" i="29"/>
  <c r="L2925" i="29"/>
  <c r="M2924" i="29"/>
  <c r="L2924" i="29"/>
  <c r="M2923" i="29"/>
  <c r="L2923" i="29"/>
  <c r="M2922" i="29"/>
  <c r="L2922" i="29"/>
  <c r="M2921" i="29"/>
  <c r="M2942" i="29" s="1"/>
  <c r="L2921" i="29"/>
  <c r="O2920" i="29"/>
  <c r="N2920" i="29"/>
  <c r="K2920" i="29"/>
  <c r="O2917" i="29"/>
  <c r="N2917" i="29"/>
  <c r="K2917" i="29"/>
  <c r="M2916" i="29"/>
  <c r="L2916" i="29"/>
  <c r="M2915" i="29"/>
  <c r="L2915" i="29"/>
  <c r="M2914" i="29"/>
  <c r="L2914" i="29"/>
  <c r="M2913" i="29"/>
  <c r="L2913" i="29"/>
  <c r="M2912" i="29"/>
  <c r="L2912" i="29"/>
  <c r="M2911" i="29"/>
  <c r="L2911" i="29"/>
  <c r="M2910" i="29"/>
  <c r="L2910" i="29"/>
  <c r="M2909" i="29"/>
  <c r="L2909" i="29"/>
  <c r="M2908" i="29"/>
  <c r="L2908" i="29"/>
  <c r="M2900" i="29"/>
  <c r="L2900" i="29"/>
  <c r="M2899" i="29"/>
  <c r="L2899" i="29"/>
  <c r="M2898" i="29"/>
  <c r="L2898" i="29"/>
  <c r="M2897" i="29"/>
  <c r="L2897" i="29"/>
  <c r="M2895" i="29"/>
  <c r="L2895" i="29"/>
  <c r="L2917" i="29" s="1"/>
  <c r="O2894" i="29"/>
  <c r="N2894" i="29"/>
  <c r="K2894" i="29"/>
  <c r="P2894" i="29" s="1"/>
  <c r="O2891" i="29"/>
  <c r="N2891" i="29"/>
  <c r="K2891" i="29"/>
  <c r="M2890" i="29"/>
  <c r="L2890" i="29"/>
  <c r="M2889" i="29"/>
  <c r="L2889" i="29"/>
  <c r="M2888" i="29"/>
  <c r="L2888" i="29"/>
  <c r="M2887" i="29"/>
  <c r="L2887" i="29"/>
  <c r="M2886" i="29"/>
  <c r="L2886" i="29"/>
  <c r="M2885" i="29"/>
  <c r="L2885" i="29"/>
  <c r="M2884" i="29"/>
  <c r="L2884" i="29"/>
  <c r="M2883" i="29"/>
  <c r="L2883" i="29"/>
  <c r="M2882" i="29"/>
  <c r="L2882" i="29"/>
  <c r="M2881" i="29"/>
  <c r="L2881" i="29"/>
  <c r="M2880" i="29"/>
  <c r="L2880" i="29"/>
  <c r="M2873" i="29"/>
  <c r="L2873" i="29"/>
  <c r="L2872" i="29"/>
  <c r="M2871" i="29"/>
  <c r="M2870" i="29" s="1"/>
  <c r="L2871" i="29"/>
  <c r="O2870" i="29"/>
  <c r="N2870" i="29"/>
  <c r="K2870" i="29"/>
  <c r="O2867" i="29"/>
  <c r="N2867" i="29"/>
  <c r="K2867" i="29"/>
  <c r="M2866" i="29"/>
  <c r="L2866" i="29"/>
  <c r="M2865" i="29"/>
  <c r="L2865" i="29"/>
  <c r="M2864" i="29"/>
  <c r="L2864" i="29"/>
  <c r="M2863" i="29"/>
  <c r="L2863" i="29"/>
  <c r="M2862" i="29"/>
  <c r="L2862" i="29"/>
  <c r="M2861" i="29"/>
  <c r="L2861" i="29"/>
  <c r="M2860" i="29"/>
  <c r="L2860" i="29"/>
  <c r="M2859" i="29"/>
  <c r="L2859" i="29"/>
  <c r="M2858" i="29"/>
  <c r="L2858" i="29"/>
  <c r="M2857" i="29"/>
  <c r="L2857" i="29"/>
  <c r="M2856" i="29"/>
  <c r="L2856" i="29"/>
  <c r="M2855" i="29"/>
  <c r="L2855" i="29"/>
  <c r="M2854" i="29"/>
  <c r="L2854" i="29"/>
  <c r="M2853" i="29"/>
  <c r="L2853" i="29"/>
  <c r="M2852" i="29"/>
  <c r="L2852" i="29"/>
  <c r="M2851" i="29"/>
  <c r="L2851" i="29"/>
  <c r="M2844" i="29"/>
  <c r="L2844" i="29"/>
  <c r="M2843" i="29"/>
  <c r="L2843" i="29"/>
  <c r="M2842" i="29"/>
  <c r="L2842" i="29"/>
  <c r="M2841" i="29"/>
  <c r="L2841" i="29"/>
  <c r="M2840" i="29"/>
  <c r="L2840" i="29"/>
  <c r="M2839" i="29"/>
  <c r="L2839" i="29"/>
  <c r="M2838" i="29"/>
  <c r="L2838" i="29"/>
  <c r="M2837" i="29"/>
  <c r="L2837" i="29"/>
  <c r="M2836" i="29"/>
  <c r="L2836" i="29"/>
  <c r="M2835" i="29"/>
  <c r="L2835" i="29"/>
  <c r="M2834" i="29"/>
  <c r="L2834" i="29"/>
  <c r="M2833" i="29"/>
  <c r="L2833" i="29"/>
  <c r="M2832" i="29"/>
  <c r="L2832" i="29"/>
  <c r="M2831" i="29"/>
  <c r="L2831" i="29"/>
  <c r="M2830" i="29"/>
  <c r="L2830" i="29"/>
  <c r="M2829" i="29"/>
  <c r="L2829" i="29"/>
  <c r="M2828" i="29"/>
  <c r="L2828" i="29"/>
  <c r="O2827" i="29"/>
  <c r="N2827" i="29"/>
  <c r="K2827" i="29"/>
  <c r="M2816" i="29"/>
  <c r="L2816" i="29"/>
  <c r="M2815" i="29"/>
  <c r="L2815" i="29"/>
  <c r="M2814" i="29"/>
  <c r="L2814" i="29"/>
  <c r="M2813" i="29"/>
  <c r="L2813" i="29"/>
  <c r="M2812" i="29"/>
  <c r="L2812" i="29"/>
  <c r="M2811" i="29"/>
  <c r="L2811" i="29"/>
  <c r="M2810" i="29"/>
  <c r="L2810" i="29"/>
  <c r="M2809" i="29"/>
  <c r="L2809" i="29"/>
  <c r="M2808" i="29"/>
  <c r="M2807" i="29"/>
  <c r="L2807" i="29"/>
  <c r="M2806" i="29"/>
  <c r="L2806" i="29"/>
  <c r="M2805" i="29"/>
  <c r="L2805" i="29"/>
  <c r="M2804" i="29"/>
  <c r="L2804" i="29"/>
  <c r="M2803" i="29"/>
  <c r="L2803" i="29"/>
  <c r="M2802" i="29"/>
  <c r="L2802" i="29"/>
  <c r="M2801" i="29"/>
  <c r="M2800" i="29"/>
  <c r="L2800" i="29"/>
  <c r="M2799" i="29"/>
  <c r="L2799" i="29"/>
  <c r="M2798" i="29"/>
  <c r="L2798" i="29"/>
  <c r="M2791" i="29"/>
  <c r="L2791" i="29"/>
  <c r="M2790" i="29"/>
  <c r="L2790" i="29"/>
  <c r="M2789" i="29"/>
  <c r="L2789" i="29"/>
  <c r="M2788" i="29"/>
  <c r="L2788" i="29"/>
  <c r="M2787" i="29"/>
  <c r="L2787" i="29"/>
  <c r="M2786" i="29"/>
  <c r="L2786" i="29"/>
  <c r="M2785" i="29"/>
  <c r="L2785" i="29"/>
  <c r="M2784" i="29"/>
  <c r="L2784" i="29"/>
  <c r="M2783" i="29"/>
  <c r="L2783" i="29"/>
  <c r="L2782" i="29" s="1"/>
  <c r="O2782" i="29"/>
  <c r="P2782" i="29" s="1"/>
  <c r="N2782" i="29"/>
  <c r="K2782" i="29"/>
  <c r="M2780" i="29"/>
  <c r="L2780" i="29"/>
  <c r="M2779" i="29"/>
  <c r="L2779" i="29"/>
  <c r="M2778" i="29"/>
  <c r="L2778" i="29"/>
  <c r="M2777" i="29"/>
  <c r="L2777" i="29"/>
  <c r="M2776" i="29"/>
  <c r="L2776" i="29"/>
  <c r="M2775" i="29"/>
  <c r="L2775" i="29"/>
  <c r="M2774" i="29"/>
  <c r="L2774" i="29"/>
  <c r="M2773" i="29"/>
  <c r="L2773" i="29"/>
  <c r="M2772" i="29"/>
  <c r="L2772" i="29"/>
  <c r="M2771" i="29"/>
  <c r="L2771" i="29"/>
  <c r="M2770" i="29"/>
  <c r="L2770" i="29"/>
  <c r="M2769" i="29"/>
  <c r="L2769" i="29"/>
  <c r="M2768" i="29"/>
  <c r="L2768" i="29"/>
  <c r="M2767" i="29"/>
  <c r="L2767" i="29"/>
  <c r="O2766" i="29"/>
  <c r="N2766" i="29"/>
  <c r="L2766" i="29"/>
  <c r="K2766" i="29"/>
  <c r="K2817" i="29" s="1"/>
  <c r="M2757" i="29"/>
  <c r="L2757" i="29"/>
  <c r="M2756" i="29"/>
  <c r="L2756" i="29"/>
  <c r="M2755" i="29"/>
  <c r="L2755" i="29"/>
  <c r="M2754" i="29"/>
  <c r="L2754" i="29"/>
  <c r="M2753" i="29"/>
  <c r="L2753" i="29"/>
  <c r="M2752" i="29"/>
  <c r="L2752" i="29"/>
  <c r="M2751" i="29"/>
  <c r="L2751" i="29"/>
  <c r="M2750" i="29"/>
  <c r="L2750" i="29"/>
  <c r="M2749" i="29"/>
  <c r="L2749" i="29"/>
  <c r="M2748" i="29"/>
  <c r="L2748" i="29"/>
  <c r="M2747" i="29"/>
  <c r="L2747" i="29"/>
  <c r="M2746" i="29"/>
  <c r="L2746" i="29"/>
  <c r="M2745" i="29"/>
  <c r="L2745" i="29"/>
  <c r="M2744" i="29"/>
  <c r="L2744" i="29"/>
  <c r="M2743" i="29"/>
  <c r="L2743" i="29"/>
  <c r="M2742" i="29"/>
  <c r="L2742" i="29"/>
  <c r="M2741" i="29"/>
  <c r="L2741" i="29"/>
  <c r="M2740" i="29"/>
  <c r="L2740" i="29"/>
  <c r="M2739" i="29"/>
  <c r="L2739" i="29"/>
  <c r="M2738" i="29"/>
  <c r="L2738" i="29"/>
  <c r="M2737" i="29"/>
  <c r="L2737" i="29"/>
  <c r="M2736" i="29"/>
  <c r="L2736" i="29"/>
  <c r="M2729" i="29"/>
  <c r="L2729" i="29"/>
  <c r="M2728" i="29"/>
  <c r="L2728" i="29"/>
  <c r="M2727" i="29"/>
  <c r="L2727" i="29"/>
  <c r="M2726" i="29"/>
  <c r="L2726" i="29"/>
  <c r="M2725" i="29"/>
  <c r="L2725" i="29"/>
  <c r="M2724" i="29"/>
  <c r="L2724" i="29"/>
  <c r="M2723" i="29"/>
  <c r="L2723" i="29"/>
  <c r="M2722" i="29"/>
  <c r="L2722" i="29"/>
  <c r="M2721" i="29"/>
  <c r="M2719" i="29" s="1"/>
  <c r="L2721" i="29"/>
  <c r="M2720" i="29"/>
  <c r="L2720" i="29"/>
  <c r="O2719" i="29"/>
  <c r="N2719" i="29"/>
  <c r="K2719" i="29"/>
  <c r="M2717" i="29"/>
  <c r="L2717" i="29"/>
  <c r="M2716" i="29"/>
  <c r="L2716" i="29"/>
  <c r="M2715" i="29"/>
  <c r="L2715" i="29"/>
  <c r="M2714" i="29"/>
  <c r="L2714" i="29"/>
  <c r="M2713" i="29"/>
  <c r="L2713" i="29"/>
  <c r="M2712" i="29"/>
  <c r="L2712" i="29"/>
  <c r="M2711" i="29"/>
  <c r="L2711" i="29"/>
  <c r="M2710" i="29"/>
  <c r="L2710" i="29"/>
  <c r="M2709" i="29"/>
  <c r="L2709" i="29"/>
  <c r="M2708" i="29"/>
  <c r="L2708" i="29"/>
  <c r="M2707" i="29"/>
  <c r="L2707" i="29"/>
  <c r="M2706" i="29"/>
  <c r="L2706" i="29"/>
  <c r="O2705" i="29"/>
  <c r="O2758" i="29" s="1"/>
  <c r="N2705" i="29"/>
  <c r="M2705" i="29"/>
  <c r="K2705" i="29"/>
  <c r="P2705" i="29" s="1"/>
  <c r="O2694" i="29"/>
  <c r="N2694" i="29"/>
  <c r="K2694" i="29"/>
  <c r="M2693" i="29"/>
  <c r="L2693" i="29"/>
  <c r="M2692" i="29"/>
  <c r="L2692" i="29"/>
  <c r="M2691" i="29"/>
  <c r="L2691" i="29"/>
  <c r="M2690" i="29"/>
  <c r="L2690" i="29"/>
  <c r="M2689" i="29"/>
  <c r="L2689" i="29"/>
  <c r="M2688" i="29"/>
  <c r="L2688" i="29"/>
  <c r="M2687" i="29"/>
  <c r="L2687" i="29"/>
  <c r="M2686" i="29"/>
  <c r="L2686" i="29"/>
  <c r="M2685" i="29"/>
  <c r="L2685" i="29"/>
  <c r="M2684" i="29"/>
  <c r="L2684" i="29"/>
  <c r="M2683" i="29"/>
  <c r="L2683" i="29"/>
  <c r="M2682" i="29"/>
  <c r="L2682" i="29"/>
  <c r="M2681" i="29"/>
  <c r="L2681" i="29"/>
  <c r="M2680" i="29"/>
  <c r="L2680" i="29"/>
  <c r="M2679" i="29"/>
  <c r="L2679" i="29"/>
  <c r="M2678" i="29"/>
  <c r="L2678" i="29"/>
  <c r="M2677" i="29"/>
  <c r="L2677" i="29"/>
  <c r="M2669" i="29"/>
  <c r="L2669" i="29"/>
  <c r="M2668" i="29"/>
  <c r="L2668" i="29"/>
  <c r="M2667" i="29"/>
  <c r="L2667" i="29"/>
  <c r="M2666" i="29"/>
  <c r="L2666" i="29"/>
  <c r="M2665" i="29"/>
  <c r="L2665" i="29"/>
  <c r="M2664" i="29"/>
  <c r="L2664" i="29"/>
  <c r="L2694" i="29" s="1"/>
  <c r="O2663" i="29"/>
  <c r="N2663" i="29"/>
  <c r="L2663" i="29"/>
  <c r="K2663" i="29"/>
  <c r="P2663" i="29" s="1"/>
  <c r="O2660" i="29"/>
  <c r="N2660" i="29"/>
  <c r="K2660" i="29"/>
  <c r="M2659" i="29"/>
  <c r="L2659" i="29"/>
  <c r="M2658" i="29"/>
  <c r="L2658" i="29"/>
  <c r="M2657" i="29"/>
  <c r="L2657" i="29"/>
  <c r="M2656" i="29"/>
  <c r="L2656" i="29"/>
  <c r="M2655" i="29"/>
  <c r="L2655" i="29"/>
  <c r="M2654" i="29"/>
  <c r="L2654" i="29"/>
  <c r="M2653" i="29"/>
  <c r="L2653" i="29"/>
  <c r="M2652" i="29"/>
  <c r="L2652" i="29"/>
  <c r="M2651" i="29"/>
  <c r="L2651" i="29"/>
  <c r="M2650" i="29"/>
  <c r="L2650" i="29"/>
  <c r="M2649" i="29"/>
  <c r="L2649" i="29"/>
  <c r="M2648" i="29"/>
  <c r="L2648" i="29"/>
  <c r="M2641" i="29"/>
  <c r="L2641" i="29"/>
  <c r="M2640" i="29"/>
  <c r="L2640" i="29"/>
  <c r="M2639" i="29"/>
  <c r="L2639" i="29"/>
  <c r="M2638" i="29"/>
  <c r="M2660" i="29" s="1"/>
  <c r="L2638" i="29"/>
  <c r="M2637" i="29"/>
  <c r="L2637" i="29"/>
  <c r="O2636" i="29"/>
  <c r="N2636" i="29"/>
  <c r="K2636" i="29"/>
  <c r="O2633" i="29"/>
  <c r="N2633" i="29"/>
  <c r="K2633" i="29"/>
  <c r="M2632" i="29"/>
  <c r="L2632" i="29"/>
  <c r="M2631" i="29"/>
  <c r="L2631" i="29"/>
  <c r="M2630" i="29"/>
  <c r="L2630" i="29"/>
  <c r="M2629" i="29"/>
  <c r="L2629" i="29"/>
  <c r="M2628" i="29"/>
  <c r="L2628" i="29"/>
  <c r="M2627" i="29"/>
  <c r="L2627" i="29"/>
  <c r="M2626" i="29"/>
  <c r="L2626" i="29"/>
  <c r="M2625" i="29"/>
  <c r="L2625" i="29"/>
  <c r="M2624" i="29"/>
  <c r="L2624" i="29"/>
  <c r="M2623" i="29"/>
  <c r="L2623" i="29"/>
  <c r="M2622" i="29"/>
  <c r="L2622" i="29"/>
  <c r="M2621" i="29"/>
  <c r="L2621" i="29"/>
  <c r="M2614" i="29"/>
  <c r="L2614" i="29"/>
  <c r="M2613" i="29"/>
  <c r="L2613" i="29"/>
  <c r="M2612" i="29"/>
  <c r="L2612" i="29"/>
  <c r="M2611" i="29"/>
  <c r="L2611" i="29"/>
  <c r="M2610" i="29"/>
  <c r="L2610" i="29"/>
  <c r="O2609" i="29"/>
  <c r="N2609" i="29"/>
  <c r="P2609" i="29" s="1"/>
  <c r="K2609" i="29"/>
  <c r="M2603" i="29"/>
  <c r="L2603" i="29"/>
  <c r="M2602" i="29"/>
  <c r="L2602" i="29"/>
  <c r="L2601" i="29"/>
  <c r="M2600" i="29"/>
  <c r="L2600" i="29"/>
  <c r="M2599" i="29"/>
  <c r="L2599" i="29"/>
  <c r="L2598" i="29"/>
  <c r="M2597" i="29"/>
  <c r="L2597" i="29"/>
  <c r="M2596" i="29"/>
  <c r="L2596" i="29"/>
  <c r="M2595" i="29"/>
  <c r="L2595" i="29"/>
  <c r="M2594" i="29"/>
  <c r="L2594" i="29"/>
  <c r="M2593" i="29"/>
  <c r="L2593" i="29"/>
  <c r="M2592" i="29"/>
  <c r="L2592" i="29"/>
  <c r="M2584" i="29"/>
  <c r="L2584" i="29"/>
  <c r="M2583" i="29"/>
  <c r="L2583" i="29"/>
  <c r="M2582" i="29"/>
  <c r="L2582" i="29"/>
  <c r="M2581" i="29"/>
  <c r="L2581" i="29"/>
  <c r="M2580" i="29"/>
  <c r="L2580" i="29"/>
  <c r="M2579" i="29"/>
  <c r="L2579" i="29"/>
  <c r="M2578" i="29"/>
  <c r="L2578" i="29"/>
  <c r="M2577" i="29"/>
  <c r="L2577" i="29"/>
  <c r="M2576" i="29"/>
  <c r="L2576" i="29"/>
  <c r="M2575" i="29"/>
  <c r="L2575" i="29"/>
  <c r="M2574" i="29"/>
  <c r="L2574" i="29"/>
  <c r="M2573" i="29"/>
  <c r="L2573" i="29"/>
  <c r="M2572" i="29"/>
  <c r="L2572" i="29"/>
  <c r="M2571" i="29"/>
  <c r="L2571" i="29"/>
  <c r="M2570" i="29"/>
  <c r="L2570" i="29"/>
  <c r="M2569" i="29"/>
  <c r="L2569" i="29"/>
  <c r="M2568" i="29"/>
  <c r="L2568" i="29"/>
  <c r="M2567" i="29"/>
  <c r="L2567" i="29"/>
  <c r="M2566" i="29"/>
  <c r="L2566" i="29"/>
  <c r="M2565" i="29"/>
  <c r="L2565" i="29"/>
  <c r="M2557" i="29"/>
  <c r="L2557" i="29"/>
  <c r="M2556" i="29"/>
  <c r="L2556" i="29"/>
  <c r="M2555" i="29"/>
  <c r="L2555" i="29"/>
  <c r="M2554" i="29"/>
  <c r="L2554" i="29"/>
  <c r="M2553" i="29"/>
  <c r="L2553" i="29"/>
  <c r="M2552" i="29"/>
  <c r="L2552" i="29"/>
  <c r="M2551" i="29"/>
  <c r="L2551" i="29"/>
  <c r="M2550" i="29"/>
  <c r="L2550" i="29"/>
  <c r="M2549" i="29"/>
  <c r="L2549" i="29"/>
  <c r="M2548" i="29"/>
  <c r="L2547" i="29"/>
  <c r="M2546" i="29"/>
  <c r="L2546" i="29"/>
  <c r="M2545" i="29"/>
  <c r="L2545" i="29"/>
  <c r="O2544" i="29"/>
  <c r="N2544" i="29"/>
  <c r="K2544" i="29"/>
  <c r="P2544" i="29" s="1"/>
  <c r="M2542" i="29"/>
  <c r="L2542" i="29"/>
  <c r="M2541" i="29"/>
  <c r="L2541" i="29"/>
  <c r="M2540" i="29"/>
  <c r="L2540" i="29"/>
  <c r="M2539" i="29"/>
  <c r="L2539" i="29"/>
  <c r="M2538" i="29"/>
  <c r="L2538" i="29"/>
  <c r="M2537" i="29"/>
  <c r="L2537" i="29"/>
  <c r="M2536" i="29"/>
  <c r="L2536" i="29"/>
  <c r="M2528" i="29"/>
  <c r="L2528" i="29"/>
  <c r="M2527" i="29"/>
  <c r="L2527" i="29"/>
  <c r="M2526" i="29"/>
  <c r="L2526" i="29"/>
  <c r="M2525" i="29"/>
  <c r="L2525" i="29"/>
  <c r="M2524" i="29"/>
  <c r="L2524" i="29"/>
  <c r="M2523" i="29"/>
  <c r="L2523" i="29"/>
  <c r="M2522" i="29"/>
  <c r="M2520" i="29" s="1"/>
  <c r="L2522" i="29"/>
  <c r="M2521" i="29"/>
  <c r="L2521" i="29"/>
  <c r="O2520" i="29"/>
  <c r="N2520" i="29"/>
  <c r="N2606" i="29" s="1"/>
  <c r="K2520" i="29"/>
  <c r="O2517" i="29"/>
  <c r="N2517" i="29"/>
  <c r="K2517" i="29"/>
  <c r="M2516" i="29"/>
  <c r="L2516" i="29"/>
  <c r="M2515" i="29"/>
  <c r="L2515" i="29"/>
  <c r="M2514" i="29"/>
  <c r="L2514" i="29"/>
  <c r="M2513" i="29"/>
  <c r="L2513" i="29"/>
  <c r="M2512" i="29"/>
  <c r="L2512" i="29"/>
  <c r="M2511" i="29"/>
  <c r="L2511" i="29"/>
  <c r="M2510" i="29"/>
  <c r="L2510" i="29"/>
  <c r="M2509" i="29"/>
  <c r="L2509" i="29"/>
  <c r="M2508" i="29"/>
  <c r="L2508" i="29"/>
  <c r="M2507" i="29"/>
  <c r="L2507" i="29"/>
  <c r="M2500" i="29"/>
  <c r="L2500" i="29"/>
  <c r="M2499" i="29"/>
  <c r="L2499" i="29"/>
  <c r="M2498" i="29"/>
  <c r="L2498" i="29"/>
  <c r="M2497" i="29"/>
  <c r="L2497" i="29"/>
  <c r="M2496" i="29"/>
  <c r="L2496" i="29"/>
  <c r="L2517" i="29" s="1"/>
  <c r="M2495" i="29"/>
  <c r="L2495" i="29"/>
  <c r="O2494" i="29"/>
  <c r="N2494" i="29"/>
  <c r="P2494" i="29" s="1"/>
  <c r="K2494" i="29"/>
  <c r="O2491" i="29"/>
  <c r="N2491" i="29"/>
  <c r="K2491" i="29"/>
  <c r="M2490" i="29"/>
  <c r="L2490" i="29"/>
  <c r="M2489" i="29"/>
  <c r="L2489" i="29"/>
  <c r="L2488" i="29"/>
  <c r="M2487" i="29"/>
  <c r="L2487" i="29"/>
  <c r="M2486" i="29"/>
  <c r="L2486" i="29"/>
  <c r="M2485" i="29"/>
  <c r="L2485" i="29"/>
  <c r="M2484" i="29"/>
  <c r="L2484" i="29"/>
  <c r="L2483" i="29"/>
  <c r="M2482" i="29"/>
  <c r="L2482" i="29"/>
  <c r="M2481" i="29"/>
  <c r="L2481" i="29"/>
  <c r="M2480" i="29"/>
  <c r="L2480" i="29"/>
  <c r="M2479" i="29"/>
  <c r="L2479" i="29"/>
  <c r="M2478" i="29"/>
  <c r="L2478" i="29"/>
  <c r="M2471" i="29"/>
  <c r="L2471" i="29"/>
  <c r="M2470" i="29"/>
  <c r="L2470" i="29"/>
  <c r="M2469" i="29"/>
  <c r="L2469" i="29"/>
  <c r="M2468" i="29"/>
  <c r="L2468" i="29"/>
  <c r="M2467" i="29"/>
  <c r="L2467" i="29"/>
  <c r="L2466" i="29"/>
  <c r="L2463" i="29" s="1"/>
  <c r="M2465" i="29"/>
  <c r="L2465" i="29"/>
  <c r="M2464" i="29"/>
  <c r="L2464" i="29"/>
  <c r="P2463" i="29"/>
  <c r="O2463" i="29"/>
  <c r="N2463" i="29"/>
  <c r="K2463" i="29"/>
  <c r="N2460" i="29"/>
  <c r="K2460" i="29"/>
  <c r="M2459" i="29"/>
  <c r="L2459" i="29"/>
  <c r="M2458" i="29"/>
  <c r="L2458" i="29"/>
  <c r="M2457" i="29"/>
  <c r="L2457" i="29"/>
  <c r="M2456" i="29"/>
  <c r="L2456" i="29"/>
  <c r="M2455" i="29"/>
  <c r="L2455" i="29"/>
  <c r="M2454" i="29"/>
  <c r="L2454" i="29"/>
  <c r="M2453" i="29"/>
  <c r="L2453" i="29"/>
  <c r="M2452" i="29"/>
  <c r="L2452" i="29"/>
  <c r="M2451" i="29"/>
  <c r="L2451" i="29"/>
  <c r="M2450" i="29"/>
  <c r="L2450" i="29"/>
  <c r="M2449" i="29"/>
  <c r="L2449" i="29"/>
  <c r="L2442" i="29"/>
  <c r="L2441" i="29"/>
  <c r="M2440" i="29"/>
  <c r="L2440" i="29"/>
  <c r="M2439" i="29"/>
  <c r="L2439" i="29"/>
  <c r="M2438" i="29"/>
  <c r="L2438" i="29"/>
  <c r="M2437" i="29"/>
  <c r="L2437" i="29"/>
  <c r="M2436" i="29"/>
  <c r="L2436" i="29"/>
  <c r="L2435" i="29"/>
  <c r="M2434" i="29"/>
  <c r="L2434" i="29"/>
  <c r="M2433" i="29"/>
  <c r="L2433" i="29"/>
  <c r="O2432" i="29"/>
  <c r="N2432" i="29"/>
  <c r="M2432" i="29"/>
  <c r="K2432" i="29"/>
  <c r="P2432" i="29" s="1"/>
  <c r="O2429" i="29"/>
  <c r="N2429" i="29"/>
  <c r="K2429" i="29"/>
  <c r="M2428" i="29"/>
  <c r="L2428" i="29"/>
  <c r="M2427" i="29"/>
  <c r="L2427" i="29"/>
  <c r="M2426" i="29"/>
  <c r="L2426" i="29"/>
  <c r="M2425" i="29"/>
  <c r="L2425" i="29"/>
  <c r="M2424" i="29"/>
  <c r="L2424" i="29"/>
  <c r="M2423" i="29"/>
  <c r="L2423" i="29"/>
  <c r="M2422" i="29"/>
  <c r="L2422" i="29"/>
  <c r="M2421" i="29"/>
  <c r="L2421" i="29"/>
  <c r="M2414" i="29"/>
  <c r="L2414" i="29"/>
  <c r="M2413" i="29"/>
  <c r="L2413" i="29"/>
  <c r="M2412" i="29"/>
  <c r="L2412" i="29"/>
  <c r="M2411" i="29"/>
  <c r="L2411" i="29"/>
  <c r="L2410" i="29" s="1"/>
  <c r="O2410" i="29"/>
  <c r="P2410" i="29" s="1"/>
  <c r="N2410" i="29"/>
  <c r="K2410" i="29"/>
  <c r="M2404" i="29"/>
  <c r="L2404" i="29"/>
  <c r="M2403" i="29"/>
  <c r="L2403" i="29"/>
  <c r="M2402" i="29"/>
  <c r="L2402" i="29"/>
  <c r="M2401" i="29"/>
  <c r="L2401" i="29"/>
  <c r="M2400" i="29"/>
  <c r="L2400" i="29"/>
  <c r="M2399" i="29"/>
  <c r="L2399" i="29"/>
  <c r="M2398" i="29"/>
  <c r="L2398" i="29"/>
  <c r="M2397" i="29"/>
  <c r="L2397" i="29"/>
  <c r="M2396" i="29"/>
  <c r="L2396" i="29"/>
  <c r="M2395" i="29"/>
  <c r="M2394" i="29"/>
  <c r="L2394" i="29"/>
  <c r="M2393" i="29"/>
  <c r="L2393" i="29"/>
  <c r="M2392" i="29"/>
  <c r="L2392" i="29"/>
  <c r="M2391" i="29"/>
  <c r="L2391" i="29"/>
  <c r="M2390" i="29"/>
  <c r="L2390" i="29"/>
  <c r="M2383" i="29"/>
  <c r="L2383" i="29"/>
  <c r="M2382" i="29"/>
  <c r="L2382" i="29"/>
  <c r="M2381" i="29"/>
  <c r="L2381" i="29"/>
  <c r="M2380" i="29"/>
  <c r="L2380" i="29"/>
  <c r="M2379" i="29"/>
  <c r="L2379" i="29"/>
  <c r="M2378" i="29"/>
  <c r="L2378" i="29"/>
  <c r="M2377" i="29"/>
  <c r="L2377" i="29"/>
  <c r="M2376" i="29"/>
  <c r="L2376" i="29"/>
  <c r="M2375" i="29"/>
  <c r="L2375" i="29"/>
  <c r="M2374" i="29"/>
  <c r="L2374" i="29"/>
  <c r="M2373" i="29"/>
  <c r="L2373" i="29"/>
  <c r="M2372" i="29"/>
  <c r="L2372" i="29"/>
  <c r="M2371" i="29"/>
  <c r="L2371" i="29"/>
  <c r="M2370" i="29"/>
  <c r="L2370" i="29"/>
  <c r="M2369" i="29"/>
  <c r="L2369" i="29"/>
  <c r="M2368" i="29"/>
  <c r="L2368" i="29"/>
  <c r="M2367" i="29"/>
  <c r="L2367" i="29"/>
  <c r="M2366" i="29"/>
  <c r="L2366" i="29"/>
  <c r="M2365" i="29"/>
  <c r="L2365" i="29"/>
  <c r="M2357" i="29"/>
  <c r="L2357" i="29"/>
  <c r="M2356" i="29"/>
  <c r="L2356" i="29"/>
  <c r="M2355" i="29"/>
  <c r="L2355" i="29"/>
  <c r="M2354" i="29"/>
  <c r="L2354" i="29"/>
  <c r="M2353" i="29"/>
  <c r="L2353" i="29"/>
  <c r="M2352" i="29"/>
  <c r="L2352" i="29"/>
  <c r="M2351" i="29"/>
  <c r="M2350" i="29" s="1"/>
  <c r="L2351" i="29"/>
  <c r="O2350" i="29"/>
  <c r="O2407" i="29" s="1"/>
  <c r="N2350" i="29"/>
  <c r="N2407" i="29" s="1"/>
  <c r="K2350" i="29"/>
  <c r="M2348" i="29"/>
  <c r="L2348" i="29"/>
  <c r="M2347" i="29"/>
  <c r="L2347" i="29"/>
  <c r="M2346" i="29"/>
  <c r="L2346" i="29"/>
  <c r="M2345" i="29"/>
  <c r="L2345" i="29"/>
  <c r="M2344" i="29"/>
  <c r="L2344" i="29"/>
  <c r="M2343" i="29"/>
  <c r="L2343" i="29"/>
  <c r="M2342" i="29"/>
  <c r="L2342" i="29"/>
  <c r="M2341" i="29"/>
  <c r="L2341" i="29"/>
  <c r="M2340" i="29"/>
  <c r="L2340" i="29"/>
  <c r="M2339" i="29"/>
  <c r="L2339" i="29"/>
  <c r="M2338" i="29"/>
  <c r="L2338" i="29"/>
  <c r="M2337" i="29"/>
  <c r="L2337" i="29"/>
  <c r="O2336" i="29"/>
  <c r="N2336" i="29"/>
  <c r="K2336" i="29"/>
  <c r="K2407" i="29" s="1"/>
  <c r="P2326" i="29"/>
  <c r="M2326" i="29"/>
  <c r="P2325" i="29"/>
  <c r="L2325" i="29"/>
  <c r="P2324" i="29"/>
  <c r="M2324" i="29"/>
  <c r="L2324" i="29"/>
  <c r="P2323" i="29"/>
  <c r="L2323" i="29"/>
  <c r="P2322" i="29"/>
  <c r="L2322" i="29"/>
  <c r="P2321" i="29"/>
  <c r="M2321" i="29"/>
  <c r="L2321" i="29"/>
  <c r="P2320" i="29"/>
  <c r="M2320" i="29"/>
  <c r="L2320" i="29"/>
  <c r="P2319" i="29"/>
  <c r="M2319" i="29"/>
  <c r="L2319" i="29"/>
  <c r="P2318" i="29"/>
  <c r="M2318" i="29"/>
  <c r="L2318" i="29"/>
  <c r="P2317" i="29"/>
  <c r="M2317" i="29"/>
  <c r="L2317" i="29"/>
  <c r="P2316" i="29"/>
  <c r="M2316" i="29"/>
  <c r="L2316" i="29"/>
  <c r="P2315" i="29"/>
  <c r="M2315" i="29"/>
  <c r="L2315" i="29"/>
  <c r="P2314" i="29"/>
  <c r="M2314" i="29"/>
  <c r="L2314" i="29"/>
  <c r="P2313" i="29"/>
  <c r="M2313" i="29"/>
  <c r="L2313" i="29"/>
  <c r="P2312" i="29"/>
  <c r="M2312" i="29"/>
  <c r="L2312" i="29"/>
  <c r="P2311" i="29"/>
  <c r="M2311" i="29"/>
  <c r="L2311" i="29"/>
  <c r="P2310" i="29"/>
  <c r="M2310" i="29"/>
  <c r="L2310" i="29"/>
  <c r="P2309" i="29"/>
  <c r="M2309" i="29"/>
  <c r="P2308" i="29"/>
  <c r="L2308" i="29"/>
  <c r="P2307" i="29"/>
  <c r="L2307" i="29"/>
  <c r="P2306" i="29"/>
  <c r="M2306" i="29"/>
  <c r="L2306" i="29"/>
  <c r="P2305" i="29"/>
  <c r="M2305" i="29"/>
  <c r="L2305" i="29"/>
  <c r="P2298" i="29"/>
  <c r="M2298" i="29"/>
  <c r="L2298" i="29"/>
  <c r="P2297" i="29"/>
  <c r="M2297" i="29"/>
  <c r="L2297" i="29"/>
  <c r="P2296" i="29"/>
  <c r="M2296" i="29"/>
  <c r="L2296" i="29"/>
  <c r="P2295" i="29"/>
  <c r="M2295" i="29"/>
  <c r="L2295" i="29"/>
  <c r="P2294" i="29"/>
  <c r="M2294" i="29"/>
  <c r="L2294" i="29"/>
  <c r="P2293" i="29"/>
  <c r="M2293" i="29"/>
  <c r="L2293" i="29"/>
  <c r="P2292" i="29"/>
  <c r="M2292" i="29"/>
  <c r="P2291" i="29"/>
  <c r="M2291" i="29"/>
  <c r="L2291" i="29"/>
  <c r="P2290" i="29"/>
  <c r="M2290" i="29"/>
  <c r="L2290" i="29"/>
  <c r="P2289" i="29"/>
  <c r="M2289" i="29"/>
  <c r="P2288" i="29"/>
  <c r="M2288" i="29"/>
  <c r="L2288" i="29"/>
  <c r="P2287" i="29"/>
  <c r="L2287" i="29"/>
  <c r="P2286" i="29"/>
  <c r="M2286" i="29"/>
  <c r="L2286" i="29"/>
  <c r="P2285" i="29"/>
  <c r="M2285" i="29"/>
  <c r="L2285" i="29"/>
  <c r="P2284" i="29"/>
  <c r="M2284" i="29"/>
  <c r="L2284" i="29"/>
  <c r="P2283" i="29"/>
  <c r="M2283" i="29"/>
  <c r="L2283" i="29"/>
  <c r="P2282" i="29"/>
  <c r="M2282" i="29"/>
  <c r="P2281" i="29"/>
  <c r="M2281" i="29"/>
  <c r="P2280" i="29"/>
  <c r="M2280" i="29"/>
  <c r="L2280" i="29"/>
  <c r="P2279" i="29"/>
  <c r="M2279" i="29"/>
  <c r="L2279" i="29"/>
  <c r="P2278" i="29"/>
  <c r="M2278" i="29"/>
  <c r="L2278" i="29"/>
  <c r="P2277" i="29"/>
  <c r="M2277" i="29"/>
  <c r="P2276" i="29"/>
  <c r="M2276" i="29"/>
  <c r="L2276" i="29"/>
  <c r="P2269" i="29"/>
  <c r="M2269" i="29"/>
  <c r="L2269" i="29"/>
  <c r="P2268" i="29"/>
  <c r="M2268" i="29"/>
  <c r="P2267" i="29"/>
  <c r="M2267" i="29"/>
  <c r="P2266" i="29"/>
  <c r="M2266" i="29"/>
  <c r="L2266" i="29"/>
  <c r="P2265" i="29"/>
  <c r="L2265" i="29"/>
  <c r="P2264" i="29"/>
  <c r="M2264" i="29"/>
  <c r="L2264" i="29"/>
  <c r="P2263" i="29"/>
  <c r="M2263" i="29"/>
  <c r="L2263" i="29"/>
  <c r="P2262" i="29"/>
  <c r="M2262" i="29"/>
  <c r="L2262" i="29"/>
  <c r="P2261" i="29"/>
  <c r="M2261" i="29"/>
  <c r="L2261" i="29"/>
  <c r="P2260" i="29"/>
  <c r="M2260" i="29"/>
  <c r="L2260" i="29"/>
  <c r="P2259" i="29"/>
  <c r="M2259" i="29"/>
  <c r="L2259" i="29"/>
  <c r="P2258" i="29"/>
  <c r="M2258" i="29"/>
  <c r="L2258" i="29"/>
  <c r="P2257" i="29"/>
  <c r="M2257" i="29"/>
  <c r="L2257" i="29"/>
  <c r="P2256" i="29"/>
  <c r="M2256" i="29"/>
  <c r="L2256" i="29"/>
  <c r="P2255" i="29"/>
  <c r="M2255" i="29"/>
  <c r="L2255" i="29"/>
  <c r="P2254" i="29"/>
  <c r="L2254" i="29"/>
  <c r="P2253" i="29"/>
  <c r="M2253" i="29"/>
  <c r="L2253" i="29"/>
  <c r="P2252" i="29"/>
  <c r="M2252" i="29"/>
  <c r="L2252" i="29"/>
  <c r="P2245" i="29"/>
  <c r="M2245" i="29"/>
  <c r="L2245" i="29"/>
  <c r="P2244" i="29"/>
  <c r="M2244" i="29"/>
  <c r="L2244" i="29"/>
  <c r="P2243" i="29"/>
  <c r="M2243" i="29"/>
  <c r="L2243" i="29"/>
  <c r="P2242" i="29"/>
  <c r="M2242" i="29"/>
  <c r="L2242" i="29"/>
  <c r="P2241" i="29"/>
  <c r="M2241" i="29"/>
  <c r="L2241" i="29"/>
  <c r="P2240" i="29"/>
  <c r="L2240" i="29"/>
  <c r="P2239" i="29"/>
  <c r="L2239" i="29"/>
  <c r="P2238" i="29"/>
  <c r="L2238" i="29"/>
  <c r="P2237" i="29"/>
  <c r="L2237" i="29"/>
  <c r="Q2236" i="29"/>
  <c r="O2236" i="29"/>
  <c r="O2327" i="29" s="1"/>
  <c r="N2236" i="29"/>
  <c r="N2327" i="29" s="1"/>
  <c r="K2236" i="29"/>
  <c r="P2234" i="29"/>
  <c r="M2234" i="29"/>
  <c r="L2234" i="29"/>
  <c r="P2233" i="29"/>
  <c r="M2233" i="29"/>
  <c r="L2233" i="29"/>
  <c r="P2232" i="29"/>
  <c r="M2232" i="29"/>
  <c r="L2232" i="29"/>
  <c r="P2231" i="29"/>
  <c r="M2231" i="29"/>
  <c r="L2231" i="29"/>
  <c r="P2230" i="29"/>
  <c r="M2230" i="29"/>
  <c r="L2230" i="29"/>
  <c r="P2229" i="29"/>
  <c r="M2229" i="29"/>
  <c r="L2229" i="29"/>
  <c r="P2228" i="29"/>
  <c r="M2228" i="29"/>
  <c r="L2228" i="29"/>
  <c r="P2227" i="29"/>
  <c r="M2227" i="29"/>
  <c r="L2227" i="29"/>
  <c r="P2226" i="29"/>
  <c r="M2226" i="29"/>
  <c r="L2226" i="29"/>
  <c r="P2225" i="29"/>
  <c r="M2225" i="29"/>
  <c r="L2225" i="29"/>
  <c r="P2224" i="29"/>
  <c r="M2224" i="29"/>
  <c r="L2224" i="29"/>
  <c r="P2223" i="29"/>
  <c r="M2223" i="29"/>
  <c r="L2223" i="29"/>
  <c r="P2222" i="29"/>
  <c r="M2222" i="29"/>
  <c r="L2222" i="29"/>
  <c r="P2221" i="29"/>
  <c r="M2221" i="29"/>
  <c r="L2221" i="29"/>
  <c r="P2220" i="29"/>
  <c r="M2220" i="29"/>
  <c r="M2218" i="29" s="1"/>
  <c r="L2220" i="29"/>
  <c r="P2219" i="29"/>
  <c r="M2219" i="29"/>
  <c r="L2219" i="29"/>
  <c r="K2218" i="29"/>
  <c r="P2218" i="29" s="1"/>
  <c r="M9436" i="29" l="1"/>
  <c r="M3869" i="29"/>
  <c r="M7413" i="29"/>
  <c r="L4908" i="29"/>
  <c r="L3769" i="29"/>
  <c r="M4520" i="29"/>
  <c r="L3809" i="29"/>
  <c r="M6720" i="29"/>
  <c r="P2350" i="29"/>
  <c r="P2407" i="29" s="1"/>
  <c r="L2491" i="29"/>
  <c r="O2606" i="29"/>
  <c r="L2894" i="29"/>
  <c r="P2920" i="29"/>
  <c r="L3038" i="29"/>
  <c r="L3097" i="29" s="1"/>
  <c r="L3319" i="29"/>
  <c r="L3573" i="29"/>
  <c r="M3987" i="29"/>
  <c r="M4039" i="29" s="1"/>
  <c r="L4116" i="29"/>
  <c r="P4553" i="29"/>
  <c r="K4743" i="29"/>
  <c r="M4752" i="29"/>
  <c r="M4865" i="29"/>
  <c r="P5254" i="29"/>
  <c r="M5318" i="29"/>
  <c r="M5354" i="29" s="1"/>
  <c r="M5512" i="29"/>
  <c r="M5788" i="29"/>
  <c r="L5917" i="29"/>
  <c r="N6023" i="29"/>
  <c r="M5985" i="29"/>
  <c r="L6074" i="29"/>
  <c r="K6197" i="29"/>
  <c r="O6496" i="29"/>
  <c r="M6825" i="29"/>
  <c r="O7150" i="29"/>
  <c r="O7151" i="29" s="1"/>
  <c r="L7226" i="29"/>
  <c r="P7316" i="29"/>
  <c r="P7417" i="29"/>
  <c r="L7693" i="29"/>
  <c r="L7771" i="29"/>
  <c r="P8001" i="29"/>
  <c r="K8188" i="29"/>
  <c r="M8106" i="29"/>
  <c r="M8188" i="29" s="1"/>
  <c r="K8411" i="29"/>
  <c r="L8414" i="29"/>
  <c r="M8439" i="29"/>
  <c r="K8615" i="29"/>
  <c r="L8561" i="29"/>
  <c r="P8656" i="29"/>
  <c r="M9155" i="29"/>
  <c r="P9325" i="29"/>
  <c r="M9403" i="29"/>
  <c r="K9505" i="29"/>
  <c r="M2407" i="29"/>
  <c r="M2491" i="29"/>
  <c r="L2494" i="29"/>
  <c r="L2520" i="29"/>
  <c r="L2719" i="29"/>
  <c r="P2827" i="29"/>
  <c r="M2920" i="29"/>
  <c r="P2945" i="29"/>
  <c r="P3106" i="29"/>
  <c r="K3351" i="29"/>
  <c r="N3539" i="29"/>
  <c r="P3535" i="29"/>
  <c r="M3620" i="29"/>
  <c r="P3696" i="29"/>
  <c r="M3724" i="29"/>
  <c r="P3872" i="29"/>
  <c r="L4315" i="29"/>
  <c r="L4376" i="29" s="1"/>
  <c r="O4618" i="29"/>
  <c r="L4644" i="29"/>
  <c r="L4743" i="29" s="1"/>
  <c r="M5116" i="29"/>
  <c r="L5199" i="29"/>
  <c r="O5315" i="29"/>
  <c r="P5334" i="29"/>
  <c r="L5512" i="29"/>
  <c r="L5569" i="29" s="1"/>
  <c r="P5595" i="29"/>
  <c r="M5627" i="29"/>
  <c r="M5847" i="29"/>
  <c r="M5917" i="29"/>
  <c r="M5967" i="29" s="1"/>
  <c r="O6023" i="29"/>
  <c r="N6197" i="29"/>
  <c r="L6256" i="29"/>
  <c r="P6279" i="29"/>
  <c r="L6438" i="29"/>
  <c r="P6530" i="29"/>
  <c r="M6918" i="29"/>
  <c r="N7068" i="29"/>
  <c r="M7010" i="29"/>
  <c r="L7093" i="29"/>
  <c r="M7174" i="29"/>
  <c r="M7216" i="29" s="1"/>
  <c r="L7533" i="29"/>
  <c r="M7693" i="29"/>
  <c r="M7776" i="29" s="1"/>
  <c r="M7779" i="29"/>
  <c r="P7843" i="29"/>
  <c r="L8035" i="29"/>
  <c r="L8039" i="29"/>
  <c r="L8439" i="29"/>
  <c r="L8724" i="29"/>
  <c r="M9468" i="29"/>
  <c r="M8513" i="29"/>
  <c r="L2218" i="29"/>
  <c r="P2236" i="29"/>
  <c r="P2327" i="29" s="1"/>
  <c r="L2432" i="29"/>
  <c r="P2870" i="29"/>
  <c r="O3097" i="29"/>
  <c r="N3351" i="29"/>
  <c r="O3539" i="29"/>
  <c r="L3535" i="29"/>
  <c r="M3573" i="29"/>
  <c r="M3639" i="29"/>
  <c r="P3955" i="29"/>
  <c r="K4113" i="29"/>
  <c r="L4247" i="29"/>
  <c r="P4456" i="29"/>
  <c r="K4520" i="29"/>
  <c r="L4553" i="29"/>
  <c r="L4618" i="29" s="1"/>
  <c r="P4621" i="29"/>
  <c r="M5070" i="29"/>
  <c r="L5254" i="29"/>
  <c r="P5274" i="29"/>
  <c r="P5442" i="29"/>
  <c r="L5718" i="29"/>
  <c r="K5823" i="29"/>
  <c r="P5963" i="29"/>
  <c r="P5976" i="29"/>
  <c r="M6200" i="29"/>
  <c r="L6314" i="29"/>
  <c r="L6317" i="29" s="1"/>
  <c r="N6435" i="29"/>
  <c r="L6450" i="29"/>
  <c r="L6496" i="29" s="1"/>
  <c r="P6878" i="29"/>
  <c r="O7066" i="29"/>
  <c r="M7093" i="29"/>
  <c r="P7359" i="29"/>
  <c r="P7629" i="29"/>
  <c r="P7808" i="29"/>
  <c r="L7876" i="29"/>
  <c r="P8191" i="29"/>
  <c r="L8208" i="29"/>
  <c r="L8330" i="29"/>
  <c r="P8836" i="29"/>
  <c r="M8937" i="29"/>
  <c r="P9117" i="29"/>
  <c r="P9245" i="29"/>
  <c r="N9374" i="29"/>
  <c r="O9505" i="29"/>
  <c r="M2236" i="29"/>
  <c r="M2460" i="29"/>
  <c r="M2544" i="29"/>
  <c r="M2606" i="29" s="1"/>
  <c r="L2633" i="29"/>
  <c r="P2971" i="29"/>
  <c r="P3000" i="29"/>
  <c r="N3180" i="29"/>
  <c r="O3351" i="29"/>
  <c r="L3437" i="29"/>
  <c r="P3588" i="29"/>
  <c r="L3696" i="29"/>
  <c r="M3872" i="29"/>
  <c r="M3946" i="29" s="1"/>
  <c r="M4209" i="29"/>
  <c r="L4447" i="29"/>
  <c r="M4553" i="29"/>
  <c r="N4743" i="29"/>
  <c r="P4774" i="29"/>
  <c r="P4985" i="29"/>
  <c r="M5135" i="29"/>
  <c r="P5179" i="29"/>
  <c r="N5569" i="29"/>
  <c r="N5624" i="29"/>
  <c r="M5718" i="29"/>
  <c r="L5976" i="29"/>
  <c r="P6144" i="29"/>
  <c r="L6167" i="29"/>
  <c r="L6319" i="29"/>
  <c r="L6638" i="29"/>
  <c r="M6662" i="29"/>
  <c r="K7413" i="29"/>
  <c r="L7359" i="29"/>
  <c r="L7447" i="29"/>
  <c r="M7598" i="29"/>
  <c r="M8330" i="29"/>
  <c r="M8411" i="29" s="1"/>
  <c r="M8761" i="29"/>
  <c r="L8891" i="29"/>
  <c r="N9292" i="29"/>
  <c r="L9403" i="29"/>
  <c r="L5967" i="29"/>
  <c r="L2350" i="29"/>
  <c r="M2633" i="29"/>
  <c r="P2636" i="29"/>
  <c r="M2663" i="29"/>
  <c r="L2867" i="29"/>
  <c r="L2891" i="29"/>
  <c r="L2942" i="29"/>
  <c r="M2945" i="29"/>
  <c r="O3180" i="29"/>
  <c r="L3290" i="29"/>
  <c r="M3542" i="29"/>
  <c r="M3696" i="29"/>
  <c r="L3955" i="29"/>
  <c r="P4380" i="29"/>
  <c r="N4520" i="29"/>
  <c r="M4523" i="29"/>
  <c r="M4618" i="29" s="1"/>
  <c r="O4743" i="29"/>
  <c r="P4940" i="29"/>
  <c r="L5788" i="29"/>
  <c r="L5823" i="29" s="1"/>
  <c r="M5976" i="29"/>
  <c r="M6023" i="29" s="1"/>
  <c r="L6026" i="29"/>
  <c r="M6099" i="29"/>
  <c r="P6259" i="29"/>
  <c r="L6279" i="29"/>
  <c r="P6565" i="29"/>
  <c r="L6662" i="29"/>
  <c r="P6798" i="29"/>
  <c r="P7161" i="29"/>
  <c r="P7236" i="29"/>
  <c r="P7451" i="29"/>
  <c r="P7478" i="29"/>
  <c r="P7569" i="29"/>
  <c r="L8078" i="29"/>
  <c r="M8527" i="29"/>
  <c r="M8615" i="29" s="1"/>
  <c r="L8624" i="29"/>
  <c r="M8656" i="29"/>
  <c r="M8693" i="29" s="1"/>
  <c r="P8724" i="29"/>
  <c r="K8822" i="29"/>
  <c r="N9206" i="29"/>
  <c r="L9301" i="29"/>
  <c r="L9374" i="29" s="1"/>
  <c r="M9446" i="29"/>
  <c r="M9505" i="29" s="1"/>
  <c r="M2636" i="29"/>
  <c r="M4187" i="29"/>
  <c r="M4380" i="29"/>
  <c r="O4520" i="29"/>
  <c r="M5179" i="29"/>
  <c r="L5373" i="29"/>
  <c r="L5416" i="29" s="1"/>
  <c r="L5442" i="29"/>
  <c r="P5682" i="29"/>
  <c r="L5963" i="29"/>
  <c r="M6071" i="29"/>
  <c r="L6099" i="29"/>
  <c r="M6279" i="29"/>
  <c r="M6317" i="29" s="1"/>
  <c r="L7417" i="29"/>
  <c r="L8001" i="29"/>
  <c r="N8822" i="29"/>
  <c r="O9206" i="29"/>
  <c r="L9325" i="29"/>
  <c r="L9446" i="29"/>
  <c r="L3900" i="29"/>
  <c r="L3946" i="29" s="1"/>
  <c r="M2327" i="29"/>
  <c r="M2758" i="29"/>
  <c r="N3287" i="29"/>
  <c r="P3354" i="29"/>
  <c r="L3693" i="29"/>
  <c r="P4070" i="29"/>
  <c r="M4723" i="29"/>
  <c r="M4743" i="29" s="1"/>
  <c r="P4845" i="29"/>
  <c r="L5102" i="29"/>
  <c r="P5318" i="29"/>
  <c r="M7109" i="29"/>
  <c r="M7629" i="29"/>
  <c r="M7690" i="29" s="1"/>
  <c r="M7876" i="29"/>
  <c r="M7921" i="29" s="1"/>
  <c r="L8720" i="29"/>
  <c r="M9245" i="29"/>
  <c r="M9292" i="29" s="1"/>
  <c r="M2867" i="29"/>
  <c r="L2817" i="29"/>
  <c r="L2997" i="29"/>
  <c r="O3287" i="29"/>
  <c r="L5274" i="29"/>
  <c r="L5578" i="29"/>
  <c r="L5826" i="29"/>
  <c r="M6144" i="29"/>
  <c r="L6259" i="29"/>
  <c r="M6357" i="29"/>
  <c r="M6530" i="29"/>
  <c r="M6738" i="29"/>
  <c r="L7236" i="29"/>
  <c r="L7289" i="29" s="1"/>
  <c r="L7331" i="29"/>
  <c r="L7629" i="29"/>
  <c r="L7808" i="29"/>
  <c r="L8191" i="29"/>
  <c r="P8761" i="29"/>
  <c r="L8836" i="29"/>
  <c r="L9245" i="29"/>
  <c r="L9292" i="29" s="1"/>
  <c r="M2766" i="29"/>
  <c r="L3778" i="29"/>
  <c r="L2609" i="29"/>
  <c r="M2410" i="29"/>
  <c r="L2660" i="29"/>
  <c r="N2817" i="29"/>
  <c r="M2782" i="29"/>
  <c r="M2891" i="29"/>
  <c r="M3038" i="29"/>
  <c r="L3120" i="29"/>
  <c r="P3183" i="29"/>
  <c r="M3283" i="29"/>
  <c r="P3319" i="29"/>
  <c r="M3354" i="29"/>
  <c r="L3475" i="29"/>
  <c r="L3539" i="29" s="1"/>
  <c r="M3612" i="29"/>
  <c r="P3620" i="29"/>
  <c r="P3987" i="29"/>
  <c r="M4070" i="29"/>
  <c r="P4116" i="29"/>
  <c r="P4144" i="29"/>
  <c r="L4407" i="29"/>
  <c r="L4474" i="29"/>
  <c r="M4940" i="29"/>
  <c r="M4982" i="29" s="1"/>
  <c r="M5025" i="29"/>
  <c r="K5170" i="29"/>
  <c r="O5354" i="29"/>
  <c r="O5416" i="29"/>
  <c r="P5512" i="29"/>
  <c r="O5569" i="29"/>
  <c r="M5578" i="29"/>
  <c r="P5627" i="29"/>
  <c r="L5650" i="29"/>
  <c r="M6259" i="29"/>
  <c r="P6319" i="29"/>
  <c r="M6383" i="29"/>
  <c r="L6565" i="29"/>
  <c r="L6720" i="29"/>
  <c r="L6921" i="29"/>
  <c r="L7109" i="29"/>
  <c r="L7161" i="29"/>
  <c r="L7216" i="29" s="1"/>
  <c r="M7236" i="29"/>
  <c r="M7289" i="29" s="1"/>
  <c r="M7293" i="29"/>
  <c r="L7328" i="29"/>
  <c r="M7478" i="29"/>
  <c r="L7598" i="29"/>
  <c r="L7715" i="29"/>
  <c r="P7771" i="29"/>
  <c r="L7937" i="29"/>
  <c r="M8001" i="29"/>
  <c r="K2758" i="29"/>
  <c r="M3000" i="29"/>
  <c r="M3097" i="29" s="1"/>
  <c r="M4051" i="29"/>
  <c r="M4113" i="29" s="1"/>
  <c r="L2429" i="29"/>
  <c r="N2758" i="29"/>
  <c r="M3378" i="29"/>
  <c r="L3612" i="29"/>
  <c r="M4774" i="29"/>
  <c r="L4940" i="29"/>
  <c r="L4985" i="29"/>
  <c r="L5066" i="29"/>
  <c r="K2606" i="29"/>
  <c r="L2705" i="29"/>
  <c r="L2758" i="29" s="1"/>
  <c r="P2719" i="29"/>
  <c r="O2817" i="29"/>
  <c r="M2827" i="29"/>
  <c r="L2870" i="29"/>
  <c r="M3120" i="29"/>
  <c r="M3180" i="29" s="1"/>
  <c r="M3206" i="29"/>
  <c r="M3290" i="29"/>
  <c r="M3351" i="29" s="1"/>
  <c r="L3588" i="29"/>
  <c r="N3869" i="29"/>
  <c r="N4039" i="29"/>
  <c r="N4187" i="29"/>
  <c r="L4144" i="29"/>
  <c r="L4187" i="29" s="1"/>
  <c r="K4187" i="29"/>
  <c r="P4315" i="29"/>
  <c r="P4644" i="29"/>
  <c r="N4908" i="29"/>
  <c r="O4982" i="29"/>
  <c r="L5318" i="29"/>
  <c r="N5686" i="29"/>
  <c r="L5682" i="29"/>
  <c r="P5788" i="29"/>
  <c r="N5967" i="29"/>
  <c r="L6383" i="29"/>
  <c r="P6450" i="29"/>
  <c r="L6798" i="29"/>
  <c r="M6921" i="29"/>
  <c r="L7474" i="29"/>
  <c r="P7601" i="29"/>
  <c r="K7776" i="29"/>
  <c r="O7848" i="29"/>
  <c r="K7921" i="29"/>
  <c r="O8693" i="29"/>
  <c r="L8656" i="29"/>
  <c r="M8947" i="29"/>
  <c r="M9209" i="29"/>
  <c r="P9468" i="29"/>
  <c r="M2336" i="29"/>
  <c r="M2917" i="29"/>
  <c r="L3106" i="29"/>
  <c r="L3180" i="29" s="1"/>
  <c r="L2945" i="29"/>
  <c r="L4774" i="29"/>
  <c r="L4834" i="29" s="1"/>
  <c r="L2236" i="29"/>
  <c r="L2327" i="29" s="1"/>
  <c r="M2429" i="29"/>
  <c r="M2494" i="29"/>
  <c r="L2544" i="29"/>
  <c r="M3183" i="29"/>
  <c r="P3639" i="29"/>
  <c r="K3693" i="29"/>
  <c r="O4039" i="29"/>
  <c r="O4187" i="29"/>
  <c r="K4618" i="29"/>
  <c r="M4845" i="29"/>
  <c r="L4911" i="29"/>
  <c r="L4982" i="29" s="1"/>
  <c r="O5686" i="29"/>
  <c r="O5967" i="29"/>
  <c r="L6354" i="29"/>
  <c r="M6798" i="29"/>
  <c r="K7150" i="29"/>
  <c r="P7174" i="29"/>
  <c r="L7601" i="29"/>
  <c r="L7690" i="29" s="1"/>
  <c r="N7776" i="29"/>
  <c r="P8106" i="29"/>
  <c r="M8697" i="29"/>
  <c r="L3869" i="29"/>
  <c r="L4039" i="29"/>
  <c r="M4834" i="29"/>
  <c r="L2407" i="29"/>
  <c r="M3287" i="29"/>
  <c r="M2817" i="29"/>
  <c r="M6197" i="29"/>
  <c r="L3351" i="29"/>
  <c r="L4520" i="29"/>
  <c r="M3693" i="29"/>
  <c r="M5066" i="29"/>
  <c r="L5251" i="29"/>
  <c r="L7478" i="29"/>
  <c r="L7520" i="29"/>
  <c r="L2336" i="29"/>
  <c r="M2463" i="29"/>
  <c r="M2517" i="29"/>
  <c r="P2520" i="29"/>
  <c r="M2694" i="29"/>
  <c r="L2827" i="29"/>
  <c r="M2968" i="29"/>
  <c r="P3437" i="29"/>
  <c r="K4376" i="29"/>
  <c r="P4474" i="29"/>
  <c r="K4982" i="29"/>
  <c r="M5254" i="29"/>
  <c r="L5334" i="29"/>
  <c r="L5354" i="29" s="1"/>
  <c r="N5416" i="29"/>
  <c r="P5363" i="29"/>
  <c r="M5442" i="29"/>
  <c r="M5503" i="29" s="1"/>
  <c r="M5690" i="29"/>
  <c r="M5763" i="29" s="1"/>
  <c r="M5766" i="29"/>
  <c r="M5823" i="29" s="1"/>
  <c r="M6319" i="29"/>
  <c r="M6435" i="29"/>
  <c r="L6707" i="29"/>
  <c r="L6918" i="29"/>
  <c r="O7068" i="29"/>
  <c r="L7150" i="29"/>
  <c r="L7151" i="29" s="1"/>
  <c r="M7843" i="29"/>
  <c r="M7848" i="29" s="1"/>
  <c r="L8761" i="29"/>
  <c r="L8822" i="29" s="1"/>
  <c r="P8891" i="29"/>
  <c r="K2327" i="29"/>
  <c r="P2766" i="29"/>
  <c r="P3038" i="29"/>
  <c r="K3869" i="29"/>
  <c r="K4039" i="29"/>
  <c r="N4618" i="29"/>
  <c r="P4865" i="29"/>
  <c r="L5025" i="29"/>
  <c r="P5116" i="29"/>
  <c r="M5624" i="29"/>
  <c r="L5847" i="29"/>
  <c r="L5896" i="29" s="1"/>
  <c r="L6071" i="29"/>
  <c r="M6638" i="29"/>
  <c r="M6707" i="29" s="1"/>
  <c r="L6822" i="29"/>
  <c r="L6975" i="29"/>
  <c r="L7066" i="29" s="1"/>
  <c r="M7150" i="29"/>
  <c r="M7151" i="29" s="1"/>
  <c r="L7851" i="29"/>
  <c r="L7921" i="29" s="1"/>
  <c r="M7937" i="29"/>
  <c r="L8298" i="29"/>
  <c r="M8208" i="29"/>
  <c r="M8298" i="29" s="1"/>
  <c r="L9117" i="29"/>
  <c r="L9206" i="29" s="1"/>
  <c r="M2609" i="29"/>
  <c r="L2920" i="29"/>
  <c r="M4247" i="29"/>
  <c r="M4447" i="29"/>
  <c r="O5251" i="29"/>
  <c r="N5354" i="29"/>
  <c r="L5595" i="29"/>
  <c r="L5624" i="29" s="1"/>
  <c r="M5896" i="29"/>
  <c r="M6354" i="29"/>
  <c r="P6357" i="29"/>
  <c r="K6435" i="29"/>
  <c r="L8527" i="29"/>
  <c r="L8615" i="29" s="1"/>
  <c r="M8724" i="29"/>
  <c r="M8822" i="29" s="1"/>
  <c r="M9017" i="29"/>
  <c r="L9436" i="29"/>
  <c r="L2460" i="29"/>
  <c r="K5315" i="29"/>
  <c r="M5363" i="29"/>
  <c r="M5416" i="29" s="1"/>
  <c r="L5425" i="29"/>
  <c r="L5503" i="29" s="1"/>
  <c r="M5529" i="29"/>
  <c r="M5569" i="29" s="1"/>
  <c r="N5896" i="29"/>
  <c r="O7289" i="29"/>
  <c r="P7226" i="29"/>
  <c r="L7293" i="29"/>
  <c r="L7307" i="29"/>
  <c r="M7328" i="29"/>
  <c r="L7848" i="29"/>
  <c r="M7991" i="29"/>
  <c r="L8313" i="29"/>
  <c r="L8411" i="29" s="1"/>
  <c r="L8882" i="29"/>
  <c r="L8947" i="29"/>
  <c r="L9017" i="29"/>
  <c r="P2336" i="29"/>
  <c r="M2894" i="29"/>
  <c r="L2971" i="29"/>
  <c r="P3120" i="29"/>
  <c r="P3290" i="29"/>
  <c r="L5016" i="29"/>
  <c r="M5274" i="29"/>
  <c r="K5354" i="29"/>
  <c r="L5686" i="29"/>
  <c r="L5763" i="29"/>
  <c r="O5896" i="29"/>
  <c r="P5826" i="29"/>
  <c r="M6450" i="29"/>
  <c r="M6496" i="29" s="1"/>
  <c r="L6738" i="29"/>
  <c r="L6794" i="29" s="1"/>
  <c r="M7451" i="29"/>
  <c r="M7474" i="29"/>
  <c r="N7848" i="29"/>
  <c r="N5763" i="29"/>
  <c r="P5690" i="29"/>
  <c r="N5823" i="29"/>
  <c r="P5766" i="29"/>
  <c r="L6197" i="29"/>
  <c r="L6357" i="29"/>
  <c r="L6435" i="29" s="1"/>
  <c r="L8106" i="29"/>
  <c r="O8615" i="29"/>
  <c r="P8527" i="29"/>
  <c r="L2636" i="29"/>
  <c r="L4380" i="29"/>
  <c r="M5199" i="29"/>
  <c r="M5251" i="29" s="1"/>
  <c r="M5650" i="29"/>
  <c r="M5686" i="29" s="1"/>
  <c r="L6023" i="29"/>
  <c r="M6141" i="29"/>
  <c r="M7066" i="29"/>
  <c r="O7413" i="29"/>
  <c r="M7533" i="29"/>
  <c r="L8188" i="29"/>
  <c r="L8697" i="29"/>
  <c r="M8882" i="29"/>
  <c r="M9206" i="29"/>
  <c r="L9468" i="29"/>
  <c r="L9505" i="29" s="1"/>
  <c r="P5578" i="29"/>
  <c r="M6256" i="29"/>
  <c r="L6878" i="29"/>
  <c r="P7093" i="29"/>
  <c r="K7216" i="29"/>
  <c r="M7316" i="29"/>
  <c r="L7569" i="29"/>
  <c r="P7693" i="29"/>
  <c r="K8513" i="29"/>
  <c r="M8891" i="29"/>
  <c r="P9377" i="29"/>
  <c r="K6707" i="29"/>
  <c r="K7066" i="29"/>
  <c r="K7848" i="29"/>
  <c r="K8298" i="29"/>
  <c r="P8624" i="29"/>
  <c r="M8720" i="29"/>
  <c r="K9292" i="29"/>
  <c r="P9403" i="29"/>
  <c r="M6026" i="29"/>
  <c r="P6720" i="29"/>
  <c r="L6875" i="29"/>
  <c r="L6971" i="29"/>
  <c r="M7307" i="29"/>
  <c r="M7417" i="29"/>
  <c r="L7451" i="29"/>
  <c r="L7565" i="29"/>
  <c r="L8075" i="29"/>
  <c r="M8836" i="29"/>
  <c r="K9206" i="29"/>
  <c r="P9446" i="29"/>
  <c r="P5899" i="29"/>
  <c r="P6167" i="29"/>
  <c r="P6438" i="29"/>
  <c r="M6875" i="29"/>
  <c r="M6971" i="29"/>
  <c r="P7331" i="29"/>
  <c r="M7565" i="29"/>
  <c r="P7851" i="29"/>
  <c r="M8075" i="29"/>
  <c r="P8078" i="29"/>
  <c r="P9301" i="29"/>
  <c r="L6200" i="29"/>
  <c r="P7779" i="29"/>
  <c r="K5569" i="29"/>
  <c r="K6141" i="29"/>
  <c r="L8937" i="29"/>
  <c r="I550" i="28"/>
  <c r="I552" i="28" s="1"/>
  <c r="H550" i="28"/>
  <c r="G550" i="28"/>
  <c r="F550" i="28"/>
  <c r="F552" i="28" s="1"/>
  <c r="D550" i="28"/>
  <c r="C550" i="28"/>
  <c r="E549" i="28"/>
  <c r="E548" i="28"/>
  <c r="E547" i="28"/>
  <c r="E546" i="28"/>
  <c r="E545" i="28"/>
  <c r="E544" i="28"/>
  <c r="E543" i="28"/>
  <c r="E542" i="28"/>
  <c r="E541" i="28"/>
  <c r="E540" i="28"/>
  <c r="E539" i="28"/>
  <c r="E538" i="28"/>
  <c r="E537" i="28"/>
  <c r="E536" i="28"/>
  <c r="E535" i="28"/>
  <c r="E534" i="28"/>
  <c r="E533" i="28"/>
  <c r="E532" i="28"/>
  <c r="E531" i="28"/>
  <c r="E521" i="28"/>
  <c r="E520" i="28"/>
  <c r="E519" i="28"/>
  <c r="E518" i="28"/>
  <c r="E517" i="28"/>
  <c r="E516" i="28"/>
  <c r="E515" i="28"/>
  <c r="E514" i="28"/>
  <c r="E513" i="28"/>
  <c r="E512" i="28"/>
  <c r="E511" i="28"/>
  <c r="E510" i="28"/>
  <c r="E509" i="28"/>
  <c r="E508" i="28"/>
  <c r="E507" i="28"/>
  <c r="E506" i="28"/>
  <c r="E505" i="28"/>
  <c r="E504" i="28"/>
  <c r="E503" i="28"/>
  <c r="E502" i="28"/>
  <c r="E501" i="28"/>
  <c r="E500" i="28"/>
  <c r="I497" i="28"/>
  <c r="H497" i="28"/>
  <c r="D497" i="28"/>
  <c r="C497" i="28"/>
  <c r="E496" i="28"/>
  <c r="E495" i="28"/>
  <c r="E494" i="28"/>
  <c r="E497" i="28" s="1"/>
  <c r="I493" i="28"/>
  <c r="H493" i="28"/>
  <c r="G493" i="28"/>
  <c r="F493" i="28"/>
  <c r="D493" i="28"/>
  <c r="C493" i="28"/>
  <c r="E492" i="28"/>
  <c r="E491" i="28"/>
  <c r="E490" i="28"/>
  <c r="E489" i="28"/>
  <c r="E478" i="28"/>
  <c r="E477" i="28"/>
  <c r="E476" i="28"/>
  <c r="E475" i="28"/>
  <c r="I474" i="28"/>
  <c r="H474" i="28"/>
  <c r="G474" i="28"/>
  <c r="F474" i="28"/>
  <c r="D474" i="28"/>
  <c r="C474" i="28"/>
  <c r="E473" i="28"/>
  <c r="E472" i="28"/>
  <c r="E471" i="28"/>
  <c r="E470" i="28"/>
  <c r="E469" i="28"/>
  <c r="E468" i="28"/>
  <c r="E467" i="28"/>
  <c r="E466" i="28"/>
  <c r="E465" i="28"/>
  <c r="E464" i="28"/>
  <c r="E463" i="28"/>
  <c r="E462" i="28"/>
  <c r="E461" i="28"/>
  <c r="E460" i="28"/>
  <c r="E459" i="28"/>
  <c r="E458" i="28"/>
  <c r="E457" i="28"/>
  <c r="E456" i="28"/>
  <c r="E455" i="28"/>
  <c r="E454" i="28"/>
  <c r="E453" i="28"/>
  <c r="E452" i="28"/>
  <c r="E451" i="28"/>
  <c r="E450" i="28"/>
  <c r="E449" i="28"/>
  <c r="E448" i="28"/>
  <c r="E438" i="28"/>
  <c r="E437" i="28"/>
  <c r="E436" i="28"/>
  <c r="E435" i="28"/>
  <c r="E434" i="28"/>
  <c r="E433" i="28"/>
  <c r="E432" i="28"/>
  <c r="E431" i="28"/>
  <c r="E430" i="28"/>
  <c r="E429" i="28"/>
  <c r="E428" i="28"/>
  <c r="E427" i="28"/>
  <c r="E426" i="28"/>
  <c r="E425" i="28"/>
  <c r="E424" i="28"/>
  <c r="E423" i="28"/>
  <c r="E422" i="28"/>
  <c r="E421" i="28"/>
  <c r="E420" i="28"/>
  <c r="E419" i="28"/>
  <c r="E418" i="28"/>
  <c r="E417" i="28"/>
  <c r="E416" i="28"/>
  <c r="I415" i="28"/>
  <c r="H415" i="28"/>
  <c r="G415" i="28"/>
  <c r="F415" i="28"/>
  <c r="D415" i="28"/>
  <c r="C415" i="28"/>
  <c r="E414" i="28"/>
  <c r="E413" i="28"/>
  <c r="E412" i="28"/>
  <c r="E411" i="28"/>
  <c r="E410" i="28"/>
  <c r="E409" i="28"/>
  <c r="E408" i="28"/>
  <c r="E398" i="28"/>
  <c r="E397" i="28"/>
  <c r="E396" i="28"/>
  <c r="E395" i="28"/>
  <c r="E394" i="28"/>
  <c r="E393" i="28"/>
  <c r="E392" i="28"/>
  <c r="E391" i="28"/>
  <c r="E390" i="28"/>
  <c r="E389" i="28"/>
  <c r="E388" i="28"/>
  <c r="E387" i="28"/>
  <c r="E386" i="28"/>
  <c r="E385" i="28"/>
  <c r="E384" i="28"/>
  <c r="E383" i="28"/>
  <c r="E382" i="28"/>
  <c r="E381" i="28"/>
  <c r="E380" i="28"/>
  <c r="E379" i="28"/>
  <c r="E378" i="28"/>
  <c r="E377" i="28"/>
  <c r="E376" i="28"/>
  <c r="E375" i="28"/>
  <c r="E374" i="28"/>
  <c r="E373" i="28"/>
  <c r="E372" i="28"/>
  <c r="E371" i="28"/>
  <c r="E370" i="28"/>
  <c r="E369" i="28"/>
  <c r="E368" i="28"/>
  <c r="E493" i="28" l="1"/>
  <c r="L7413" i="29"/>
  <c r="M5170" i="29"/>
  <c r="M4908" i="29"/>
  <c r="M3429" i="29"/>
  <c r="L2606" i="29"/>
  <c r="H552" i="28"/>
  <c r="M3769" i="29"/>
  <c r="L8513" i="29"/>
  <c r="M6794" i="29"/>
  <c r="E474" i="28"/>
  <c r="L8693" i="29"/>
  <c r="L6141" i="29"/>
  <c r="E415" i="28"/>
  <c r="E550" i="28"/>
  <c r="G552" i="28"/>
  <c r="L5315" i="29"/>
  <c r="L7776" i="29"/>
  <c r="M7068" i="29"/>
  <c r="L7068" i="29"/>
  <c r="M5315" i="29"/>
  <c r="K14337" i="7"/>
  <c r="K13282" i="7"/>
  <c r="K13215" i="7"/>
  <c r="K13013" i="7"/>
  <c r="K13018" i="7"/>
  <c r="K12768" i="7"/>
  <c r="K12751" i="7"/>
  <c r="K11587" i="7"/>
  <c r="K14354" i="7"/>
  <c r="K14358" i="7" l="1"/>
  <c r="E552" i="28"/>
  <c r="L440" i="8"/>
  <c r="M440" i="8"/>
  <c r="J440" i="8"/>
  <c r="K439" i="8"/>
  <c r="K438" i="8"/>
  <c r="K437" i="8"/>
  <c r="K621" i="8"/>
  <c r="K587" i="8"/>
  <c r="K589" i="8"/>
  <c r="K588" i="8"/>
  <c r="K322" i="8"/>
  <c r="K12687" i="7"/>
  <c r="K313" i="8"/>
  <c r="K312" i="8"/>
  <c r="K314" i="8"/>
  <c r="K311" i="8"/>
  <c r="K440" i="8" l="1"/>
  <c r="K12624" i="7"/>
  <c r="K12703" i="7"/>
  <c r="K13494" i="7" l="1"/>
  <c r="K13489" i="7"/>
  <c r="K13302" i="7"/>
  <c r="K13236" i="7"/>
  <c r="K13235" i="7"/>
  <c r="K13164" i="7"/>
  <c r="K13165" i="7"/>
  <c r="K13151" i="7"/>
  <c r="K14445" i="7"/>
  <c r="K12868" i="7"/>
  <c r="K12619" i="7"/>
  <c r="K12584" i="7" l="1"/>
  <c r="K12580" i="7"/>
  <c r="K12568" i="7"/>
  <c r="K12565" i="7"/>
  <c r="K12540" i="7"/>
  <c r="K12537" i="7"/>
  <c r="K12514" i="7"/>
  <c r="K12488" i="7"/>
  <c r="K12413" i="7"/>
  <c r="K12363" i="7"/>
  <c r="K12325" i="7"/>
  <c r="K12311" i="7"/>
  <c r="K12261" i="7"/>
  <c r="K12249" i="7"/>
  <c r="K12250" i="7"/>
  <c r="K12252" i="7"/>
  <c r="K12251" i="7"/>
  <c r="K12243" i="7"/>
  <c r="K12162" i="7"/>
  <c r="K12156" i="7"/>
  <c r="K12007" i="7"/>
  <c r="K11802" i="7"/>
  <c r="K11808" i="7"/>
  <c r="K14197" i="7"/>
  <c r="K14044" i="7"/>
  <c r="K14029" i="7"/>
  <c r="K13987" i="7"/>
  <c r="K12707" i="7"/>
  <c r="K12644" i="7"/>
  <c r="K12625" i="7"/>
  <c r="K11690" i="7" l="1"/>
  <c r="L603" i="8"/>
  <c r="M603" i="8"/>
  <c r="J603" i="8"/>
  <c r="K600" i="8"/>
  <c r="K599" i="8"/>
  <c r="K598" i="8"/>
  <c r="K597" i="8"/>
  <c r="K596" i="8"/>
  <c r="K595" i="8"/>
  <c r="K594" i="8"/>
  <c r="K14118" i="7"/>
  <c r="K14119" i="7"/>
  <c r="K14120" i="7"/>
  <c r="K14121" i="7"/>
  <c r="K14129" i="7"/>
  <c r="K14130" i="7"/>
  <c r="K14131" i="7"/>
  <c r="K13225" i="7" l="1"/>
  <c r="K13241" i="7"/>
  <c r="J397" i="13" l="1"/>
  <c r="J398" i="13"/>
  <c r="C17" i="22"/>
  <c r="M331" i="13"/>
  <c r="G341" i="13"/>
  <c r="G343" i="13" s="1"/>
  <c r="H341" i="13"/>
  <c r="H343" i="13" s="1"/>
  <c r="I341" i="13"/>
  <c r="I343" i="13" s="1"/>
  <c r="J341" i="13"/>
  <c r="J343" i="13" s="1"/>
  <c r="K341" i="13"/>
  <c r="K343" i="13" s="1"/>
  <c r="L341" i="13"/>
  <c r="L343" i="13" s="1"/>
  <c r="M341" i="13"/>
  <c r="M343" i="13" s="1"/>
  <c r="F341" i="13"/>
  <c r="F343" i="13" s="1"/>
  <c r="B17" i="22" s="1"/>
  <c r="M345" i="13" l="1"/>
  <c r="H47" i="21"/>
  <c r="H46" i="21"/>
  <c r="G329" i="13" l="1"/>
  <c r="H329" i="13"/>
  <c r="I329" i="13"/>
  <c r="K329" i="13"/>
  <c r="F329" i="13"/>
  <c r="J328" i="13"/>
  <c r="J329" i="13" s="1"/>
  <c r="G287" i="13" l="1"/>
  <c r="F287" i="13"/>
  <c r="K9" i="8" l="1"/>
  <c r="C11" i="22" l="1"/>
  <c r="B11" i="22"/>
  <c r="J396" i="13"/>
  <c r="L464" i="13"/>
  <c r="K464" i="13"/>
  <c r="J464" i="13"/>
  <c r="I464" i="13"/>
  <c r="H464" i="13"/>
  <c r="G464" i="13"/>
  <c r="F464" i="13"/>
  <c r="K395" i="8" l="1"/>
  <c r="L12964" i="7"/>
  <c r="M12964" i="7"/>
  <c r="N12964" i="7"/>
  <c r="O12964" i="7"/>
  <c r="Q12964" i="7"/>
  <c r="R12964" i="7"/>
  <c r="S12964" i="7"/>
  <c r="J12964" i="7"/>
  <c r="K12963" i="7"/>
  <c r="K12961" i="7"/>
  <c r="K12964" i="7" l="1"/>
  <c r="J319" i="13"/>
  <c r="J318" i="13"/>
  <c r="G320" i="13"/>
  <c r="H320" i="13"/>
  <c r="I320" i="13"/>
  <c r="F320" i="13"/>
  <c r="J320" i="13" l="1"/>
  <c r="C14" i="22" l="1"/>
  <c r="C13" i="22"/>
  <c r="C12" i="22"/>
  <c r="B14" i="22"/>
  <c r="B13" i="22"/>
  <c r="B12" i="22"/>
  <c r="C9" i="22"/>
  <c r="B9" i="22"/>
  <c r="D19" i="22" l="1"/>
  <c r="C19" i="22"/>
  <c r="B19" i="22"/>
  <c r="K811" i="8" l="1"/>
  <c r="L396" i="8" l="1"/>
  <c r="M396" i="8"/>
  <c r="J396" i="8"/>
  <c r="K396" i="8"/>
  <c r="K12244" i="7"/>
  <c r="K133" i="8"/>
  <c r="L133" i="8"/>
  <c r="M133" i="8"/>
  <c r="J133" i="8"/>
  <c r="L10" i="8" l="1"/>
  <c r="M10" i="8"/>
  <c r="J10" i="8"/>
  <c r="K10" i="8"/>
  <c r="L177" i="8"/>
  <c r="M177" i="8"/>
  <c r="J177" i="8"/>
  <c r="K176" i="8"/>
  <c r="K174" i="8"/>
  <c r="K173" i="8"/>
  <c r="K172" i="8"/>
  <c r="K171" i="8"/>
  <c r="K170" i="8"/>
  <c r="K169" i="8"/>
  <c r="K168" i="8"/>
  <c r="K166" i="8"/>
  <c r="L324" i="8"/>
  <c r="M324" i="8"/>
  <c r="J324" i="8"/>
  <c r="K177" i="8" l="1"/>
  <c r="G399" i="13"/>
  <c r="H399" i="13"/>
  <c r="I399" i="13"/>
  <c r="J399" i="13"/>
  <c r="K399" i="13"/>
  <c r="L399" i="13"/>
  <c r="F399" i="13"/>
  <c r="K12206" i="7" l="1"/>
  <c r="L13055" i="7" l="1"/>
  <c r="L12880" i="7"/>
  <c r="L12231" i="7"/>
  <c r="M12231" i="7"/>
  <c r="N12231" i="7"/>
  <c r="O12231" i="7"/>
  <c r="Q12231" i="7"/>
  <c r="L12262" i="7"/>
  <c r="M12262" i="7"/>
  <c r="N12262" i="7"/>
  <c r="O12262" i="7"/>
  <c r="Q12262" i="7"/>
  <c r="K12268" i="7"/>
  <c r="L12268" i="7"/>
  <c r="M12268" i="7"/>
  <c r="N12268" i="7"/>
  <c r="O12268" i="7"/>
  <c r="Q12268" i="7"/>
  <c r="L12295" i="7"/>
  <c r="M12295" i="7"/>
  <c r="N12295" i="7"/>
  <c r="O12295" i="7"/>
  <c r="Q12295" i="7"/>
  <c r="L12337" i="7"/>
  <c r="M12337" i="7"/>
  <c r="N12337" i="7"/>
  <c r="O12337" i="7"/>
  <c r="Q12337" i="7"/>
  <c r="L12396" i="7"/>
  <c r="M12396" i="7"/>
  <c r="N12396" i="7"/>
  <c r="O12396" i="7"/>
  <c r="Q12396" i="7"/>
  <c r="R12396" i="7"/>
  <c r="L12426" i="7"/>
  <c r="M12426" i="7"/>
  <c r="N12426" i="7"/>
  <c r="O12426" i="7"/>
  <c r="Q12426" i="7"/>
  <c r="R12426" i="7"/>
  <c r="L12456" i="7"/>
  <c r="M12456" i="7"/>
  <c r="N12456" i="7"/>
  <c r="O12456" i="7"/>
  <c r="Q12456" i="7"/>
  <c r="L12492" i="7"/>
  <c r="M12492" i="7"/>
  <c r="N12492" i="7"/>
  <c r="O12492" i="7"/>
  <c r="Q12492" i="7"/>
  <c r="L12533" i="7"/>
  <c r="M12533" i="7"/>
  <c r="N12533" i="7"/>
  <c r="O12533" i="7"/>
  <c r="Q12533" i="7"/>
  <c r="L12559" i="7"/>
  <c r="M12559" i="7"/>
  <c r="N12559" i="7"/>
  <c r="O12559" i="7"/>
  <c r="Q12559" i="7"/>
  <c r="K12570" i="7"/>
  <c r="L12570" i="7"/>
  <c r="M12570" i="7"/>
  <c r="N12570" i="7"/>
  <c r="O12570" i="7"/>
  <c r="Q12570" i="7"/>
  <c r="K12587" i="7"/>
  <c r="L12587" i="7"/>
  <c r="M12587" i="7"/>
  <c r="N12587" i="7"/>
  <c r="O12587" i="7"/>
  <c r="Q12587" i="7"/>
  <c r="L12819" i="7"/>
  <c r="M12819" i="7"/>
  <c r="N12819" i="7"/>
  <c r="O12819" i="7"/>
  <c r="Q12819" i="7"/>
  <c r="R12819" i="7"/>
  <c r="L12858" i="7"/>
  <c r="M12858" i="7"/>
  <c r="N12858" i="7"/>
  <c r="O12858" i="7"/>
  <c r="Q12858" i="7"/>
  <c r="K12880" i="7"/>
  <c r="M12880" i="7"/>
  <c r="N12880" i="7"/>
  <c r="O12880" i="7"/>
  <c r="Q12880" i="7"/>
  <c r="L12900" i="7"/>
  <c r="M12900" i="7"/>
  <c r="N12900" i="7"/>
  <c r="O12900" i="7"/>
  <c r="Q12900" i="7"/>
  <c r="M12997" i="7"/>
  <c r="O12997" i="7"/>
  <c r="Q12997" i="7"/>
  <c r="M13055" i="7"/>
  <c r="N13055" i="7"/>
  <c r="O13055" i="7"/>
  <c r="Q13055" i="7"/>
  <c r="R13055" i="7"/>
  <c r="L13087" i="7"/>
  <c r="M13087" i="7"/>
  <c r="N13087" i="7"/>
  <c r="O13087" i="7"/>
  <c r="Q13087" i="7"/>
  <c r="L13110" i="7"/>
  <c r="M13110" i="7"/>
  <c r="N13110" i="7"/>
  <c r="O13110" i="7"/>
  <c r="Q13110" i="7"/>
  <c r="L13128" i="7"/>
  <c r="M13128" i="7"/>
  <c r="N13128" i="7"/>
  <c r="O13128" i="7"/>
  <c r="Q13128" i="7"/>
  <c r="K13179" i="7"/>
  <c r="L13179" i="7"/>
  <c r="M13179" i="7"/>
  <c r="N13179" i="7"/>
  <c r="O13179" i="7"/>
  <c r="Q13179" i="7"/>
  <c r="L13192" i="7"/>
  <c r="M13192" i="7"/>
  <c r="N13192" i="7"/>
  <c r="O13192" i="7"/>
  <c r="Q13192" i="7"/>
  <c r="L13217" i="7"/>
  <c r="M13217" i="7"/>
  <c r="N13217" i="7"/>
  <c r="O13217" i="7"/>
  <c r="Q13217" i="7"/>
  <c r="R13217" i="7"/>
  <c r="L13272" i="7"/>
  <c r="M13272" i="7"/>
  <c r="N13272" i="7"/>
  <c r="O13272" i="7"/>
  <c r="Q13272" i="7"/>
  <c r="R13272" i="7"/>
  <c r="L13288" i="7"/>
  <c r="M13288" i="7"/>
  <c r="N13288" i="7"/>
  <c r="O13288" i="7"/>
  <c r="Q13288" i="7"/>
  <c r="M534" i="8" l="1"/>
  <c r="L534" i="8"/>
  <c r="K534" i="8"/>
  <c r="J534" i="8"/>
  <c r="K56" i="21"/>
  <c r="J56" i="21"/>
  <c r="H56" i="21"/>
  <c r="I55" i="21" s="1"/>
  <c r="L960" i="17"/>
  <c r="L959" i="17"/>
  <c r="L958" i="17"/>
  <c r="L957" i="17"/>
  <c r="L956" i="17"/>
  <c r="D72" i="21"/>
  <c r="E71" i="21" s="1"/>
  <c r="F72" i="21"/>
  <c r="B72" i="21"/>
  <c r="C71" i="21" s="1"/>
  <c r="D64" i="21"/>
  <c r="E60" i="21" s="1"/>
  <c r="D56" i="21"/>
  <c r="E52" i="21" s="1"/>
  <c r="B56" i="21"/>
  <c r="C55" i="21" s="1"/>
  <c r="J49" i="21"/>
  <c r="K49" i="21"/>
  <c r="I53" i="21" l="1"/>
  <c r="I54" i="21"/>
  <c r="B74" i="21"/>
  <c r="D74" i="21"/>
  <c r="E67" i="21"/>
  <c r="I52" i="21"/>
  <c r="I56" i="21" s="1"/>
  <c r="L962" i="17"/>
  <c r="E70" i="21"/>
  <c r="E69" i="21"/>
  <c r="E68" i="21"/>
  <c r="C68" i="21"/>
  <c r="C70" i="21"/>
  <c r="C69" i="21"/>
  <c r="C67" i="21"/>
  <c r="E63" i="21"/>
  <c r="E59" i="21"/>
  <c r="E61" i="21"/>
  <c r="E62" i="21"/>
  <c r="E55" i="21"/>
  <c r="C52" i="21"/>
  <c r="C53" i="21"/>
  <c r="B59" i="21"/>
  <c r="B64" i="21" s="1"/>
  <c r="C59" i="21" s="1"/>
  <c r="C54" i="21"/>
  <c r="E53" i="21"/>
  <c r="E54" i="21"/>
  <c r="E72" i="21" l="1"/>
  <c r="C72" i="21"/>
  <c r="C60" i="21"/>
  <c r="E64" i="21"/>
  <c r="C56" i="21"/>
  <c r="E56" i="21"/>
  <c r="C48" i="21" l="1"/>
  <c r="C47" i="21"/>
  <c r="C46" i="21"/>
  <c r="E48" i="21"/>
  <c r="E47" i="21"/>
  <c r="E46" i="21"/>
  <c r="C49" i="21" l="1"/>
  <c r="E49" i="21"/>
  <c r="H2452" i="12" l="1"/>
  <c r="H2449" i="12"/>
  <c r="H2446" i="12"/>
  <c r="H2443" i="12"/>
  <c r="H2442" i="12"/>
  <c r="H2439" i="12"/>
  <c r="H2436" i="12"/>
  <c r="H2435" i="12"/>
  <c r="H2434" i="12"/>
  <c r="H2431" i="12"/>
  <c r="H2428" i="12"/>
  <c r="H2425" i="12"/>
  <c r="H2422" i="12"/>
  <c r="H2411" i="12"/>
  <c r="H2393" i="12"/>
  <c r="H2390" i="12"/>
  <c r="H2387" i="12"/>
  <c r="H2386" i="12"/>
  <c r="H2385" i="12"/>
  <c r="H2374" i="12"/>
  <c r="H2371" i="12"/>
  <c r="H2357" i="12"/>
  <c r="H2354" i="12"/>
  <c r="H2351" i="12"/>
  <c r="H2348" i="12"/>
  <c r="H2320" i="12"/>
  <c r="H2319" i="12"/>
  <c r="H2316" i="12"/>
  <c r="H2315" i="12"/>
  <c r="H2314" i="12"/>
  <c r="H2313" i="12"/>
  <c r="H2310" i="12"/>
  <c r="H2299" i="12"/>
  <c r="H2296" i="12"/>
  <c r="H2293" i="12"/>
  <c r="H2290" i="12"/>
  <c r="H2287" i="12"/>
  <c r="H2284" i="12"/>
  <c r="H2281" i="12"/>
  <c r="H2280" i="12"/>
  <c r="H2277" i="12"/>
  <c r="H2274" i="12"/>
  <c r="H2271" i="12"/>
  <c r="H2262" i="12"/>
  <c r="H2259" i="12"/>
  <c r="H2256" i="12"/>
  <c r="H2255" i="12"/>
  <c r="H2252" i="12"/>
  <c r="H2251" i="12"/>
  <c r="H2250" i="12"/>
  <c r="H2247" i="12"/>
  <c r="H2244" i="12"/>
  <c r="H2241" i="12"/>
  <c r="H2240" i="12"/>
  <c r="H2239" i="12"/>
  <c r="H2238" i="12"/>
  <c r="H2237" i="12"/>
  <c r="H2234" i="12"/>
  <c r="H2201" i="12"/>
  <c r="H2198" i="12"/>
  <c r="H2197" i="12"/>
  <c r="H2196" i="12"/>
  <c r="H2187" i="12"/>
  <c r="H2186" i="12"/>
  <c r="H2185" i="12"/>
  <c r="H2184" i="12"/>
  <c r="H2181" i="12"/>
  <c r="H2178" i="12"/>
  <c r="H2175" i="12"/>
  <c r="H2174" i="12"/>
  <c r="H2171" i="12"/>
  <c r="H2168" i="12"/>
  <c r="H2167" i="12"/>
  <c r="H2164" i="12"/>
  <c r="H2163" i="12"/>
  <c r="H2162" i="12"/>
  <c r="H2161" i="12"/>
  <c r="H2160" i="12"/>
  <c r="H2159" i="12"/>
  <c r="H2158" i="12"/>
  <c r="H2148" i="12"/>
  <c r="H2145" i="12"/>
  <c r="H2142" i="12"/>
  <c r="H2141" i="12"/>
  <c r="H2138" i="12"/>
  <c r="H2137" i="12"/>
  <c r="H2134" i="12"/>
  <c r="H2131" i="12"/>
  <c r="H2128" i="12"/>
  <c r="H2127" i="12"/>
  <c r="H2124" i="12"/>
  <c r="H2121" i="12"/>
  <c r="H2111" i="12"/>
  <c r="H2110" i="12"/>
  <c r="H2109" i="12"/>
  <c r="H2106" i="12"/>
  <c r="H2105" i="12"/>
  <c r="H2104" i="12"/>
  <c r="H2103" i="12"/>
  <c r="H2100" i="12"/>
  <c r="H2097" i="12"/>
  <c r="H2094" i="12"/>
  <c r="H2093" i="12"/>
  <c r="H2092" i="12"/>
  <c r="H2091" i="12"/>
  <c r="H2090" i="12"/>
  <c r="H2089" i="12"/>
  <c r="H2088" i="12"/>
  <c r="H2087" i="12"/>
  <c r="H2086" i="12"/>
  <c r="H2077" i="12"/>
  <c r="H2076" i="12"/>
  <c r="H2075" i="12"/>
  <c r="H2074" i="12"/>
  <c r="H2073" i="12"/>
  <c r="H2072" i="12"/>
  <c r="H2071" i="12"/>
  <c r="H2070" i="12"/>
  <c r="H2069" i="12"/>
  <c r="H2068" i="12"/>
  <c r="H2065" i="12"/>
  <c r="H2064" i="12"/>
  <c r="H2063" i="12"/>
  <c r="H2060" i="12"/>
  <c r="H2059" i="12"/>
  <c r="H2056" i="12"/>
  <c r="H2053" i="12"/>
  <c r="H2050" i="12"/>
  <c r="H2039" i="12"/>
  <c r="H2036" i="12"/>
  <c r="H2035" i="12"/>
  <c r="H2034" i="12"/>
  <c r="H2033" i="12"/>
  <c r="H2030" i="12"/>
  <c r="H2027" i="12"/>
  <c r="H2024" i="12"/>
  <c r="H2023" i="12"/>
  <c r="H2022" i="12"/>
  <c r="H2021" i="12"/>
  <c r="H2020" i="12"/>
  <c r="H2019" i="12"/>
  <c r="H2016" i="12"/>
  <c r="H2015" i="12"/>
  <c r="H2012" i="12"/>
  <c r="H2011" i="12"/>
  <c r="H2001" i="12"/>
  <c r="H1998" i="12"/>
  <c r="H1995" i="12"/>
  <c r="H1992" i="12"/>
  <c r="H1991" i="12"/>
  <c r="H1990" i="12"/>
  <c r="H1989" i="12"/>
  <c r="H1988" i="12"/>
  <c r="H1987" i="12"/>
  <c r="H1984" i="12"/>
  <c r="H1981" i="12"/>
  <c r="H1978" i="12"/>
  <c r="H1977" i="12"/>
  <c r="H1976" i="12"/>
  <c r="H1975" i="12"/>
  <c r="H1974" i="12"/>
  <c r="H1973" i="12"/>
  <c r="H1963" i="12"/>
  <c r="H1960" i="12"/>
  <c r="H1957" i="12"/>
  <c r="H1954" i="12"/>
  <c r="H1951" i="12"/>
  <c r="H1950" i="12"/>
  <c r="H1947" i="12"/>
  <c r="H1946" i="12"/>
  <c r="H1945" i="12"/>
  <c r="H1942" i="12"/>
  <c r="H1939" i="12"/>
  <c r="H1938" i="12"/>
  <c r="H1937" i="12"/>
  <c r="H1928" i="12"/>
  <c r="H1927" i="12"/>
  <c r="H1926" i="12"/>
  <c r="H1925" i="12"/>
  <c r="H1924" i="12"/>
  <c r="H1921" i="12"/>
  <c r="H1918" i="12"/>
  <c r="H1915" i="12"/>
  <c r="H1914" i="12"/>
  <c r="H1913" i="12"/>
  <c r="H1912" i="12"/>
  <c r="H1911" i="12"/>
  <c r="H1910" i="12"/>
  <c r="H1909" i="12"/>
  <c r="H1908" i="12"/>
  <c r="H1907" i="12"/>
  <c r="H1906" i="12"/>
  <c r="H1905" i="12"/>
  <c r="H1904" i="12"/>
  <c r="H1901" i="12"/>
  <c r="H1900" i="12"/>
  <c r="H1899" i="12"/>
  <c r="H1898" i="12"/>
  <c r="H1890" i="12"/>
  <c r="H1889" i="12"/>
  <c r="H1888" i="12"/>
  <c r="H1887" i="12"/>
  <c r="H1886" i="12"/>
  <c r="H1885" i="12"/>
  <c r="H1884" i="12"/>
  <c r="H1883" i="12"/>
  <c r="H1882" i="12"/>
  <c r="H1879" i="12"/>
  <c r="H1878" i="12"/>
  <c r="H1877" i="12"/>
  <c r="H1876" i="12"/>
  <c r="H1875" i="12"/>
  <c r="H1872" i="12"/>
  <c r="H1871" i="12"/>
  <c r="H1868" i="12"/>
  <c r="H1865" i="12"/>
  <c r="H1862" i="12"/>
  <c r="H1842" i="12"/>
  <c r="H1839" i="12"/>
  <c r="H1836" i="12"/>
  <c r="H1833" i="12"/>
  <c r="H1830" i="12"/>
  <c r="H1829" i="12"/>
  <c r="H1826" i="12"/>
  <c r="H1825" i="12"/>
  <c r="H1815" i="12"/>
  <c r="H1812" i="12"/>
  <c r="H1809" i="12"/>
  <c r="H1806" i="12"/>
  <c r="H1805" i="12"/>
  <c r="H1802" i="12"/>
  <c r="H1801" i="12"/>
  <c r="H1800" i="12"/>
  <c r="H1799" i="12"/>
  <c r="H1798" i="12"/>
  <c r="H1797" i="12"/>
  <c r="H1794" i="12"/>
  <c r="H1791" i="12"/>
  <c r="H1788" i="12"/>
  <c r="H1777" i="12"/>
  <c r="H1776" i="12"/>
  <c r="H1775" i="12"/>
  <c r="H1774" i="12"/>
  <c r="H1771" i="12"/>
  <c r="H1770" i="12"/>
  <c r="H1769" i="12"/>
  <c r="H1768" i="12"/>
  <c r="H1767" i="12"/>
  <c r="H1766" i="12"/>
  <c r="H1765" i="12"/>
  <c r="H1764" i="12"/>
  <c r="H1763" i="12"/>
  <c r="H1762" i="12"/>
  <c r="H1761" i="12"/>
  <c r="H1760" i="12"/>
  <c r="H1759" i="12"/>
  <c r="H1758" i="12"/>
  <c r="H1757" i="12"/>
  <c r="H1756" i="12"/>
  <c r="H1755" i="12"/>
  <c r="H1745" i="12"/>
  <c r="H1744" i="12"/>
  <c r="H1743" i="12"/>
  <c r="H1742" i="12"/>
  <c r="H1739" i="12"/>
  <c r="H1738" i="12"/>
  <c r="H1737" i="12"/>
  <c r="H1736" i="12"/>
  <c r="H1735" i="12"/>
  <c r="H1734" i="12"/>
  <c r="H1733" i="12"/>
  <c r="H1732" i="12"/>
  <c r="H1731" i="12"/>
  <c r="H1730" i="12"/>
  <c r="H1729" i="12"/>
  <c r="H1728" i="12"/>
  <c r="H1727" i="12"/>
  <c r="H1726" i="12"/>
  <c r="H1723" i="12"/>
  <c r="H1722" i="12"/>
  <c r="H1721" i="12"/>
  <c r="H1720" i="12"/>
  <c r="H1719" i="12"/>
  <c r="H1718" i="12"/>
  <c r="H1717" i="12"/>
  <c r="H1709" i="12"/>
  <c r="H1708" i="12"/>
  <c r="H1707" i="12"/>
  <c r="H1706" i="12"/>
  <c r="H1705" i="12"/>
  <c r="H1704" i="12"/>
  <c r="H1703" i="12"/>
  <c r="H1702" i="12"/>
  <c r="H1701" i="12"/>
  <c r="H1700" i="12"/>
  <c r="H1699" i="12"/>
  <c r="H1698" i="12"/>
  <c r="H1697" i="12"/>
  <c r="H1696" i="12"/>
  <c r="H1695" i="12"/>
  <c r="H1694" i="12"/>
  <c r="H1693" i="12"/>
  <c r="H1692" i="12"/>
  <c r="H1691" i="12"/>
  <c r="H1690" i="12"/>
  <c r="H1689" i="12"/>
  <c r="H1688" i="12"/>
  <c r="H1687" i="12"/>
  <c r="H1686" i="12"/>
  <c r="H1685" i="12"/>
  <c r="H1684" i="12"/>
  <c r="H1683" i="12"/>
  <c r="H1682" i="12"/>
  <c r="H1681" i="12"/>
  <c r="H1680" i="12"/>
  <c r="H1671" i="12"/>
  <c r="H1670" i="12"/>
  <c r="H1669" i="12"/>
  <c r="H1668" i="12"/>
  <c r="H1667" i="12"/>
  <c r="H1666" i="12"/>
  <c r="H1665" i="12"/>
  <c r="H1662" i="12"/>
  <c r="H1661" i="12"/>
  <c r="H1660" i="12"/>
  <c r="H1657" i="12"/>
  <c r="H1656" i="12"/>
  <c r="H1655" i="12"/>
  <c r="H1654" i="12"/>
  <c r="H1651" i="12"/>
  <c r="H1650" i="12"/>
  <c r="H1649" i="12"/>
  <c r="H1648" i="12"/>
  <c r="H1647" i="12"/>
  <c r="H1646" i="12"/>
  <c r="H1645" i="12"/>
  <c r="H1644" i="12"/>
  <c r="H1643" i="12"/>
  <c r="H1642" i="12"/>
  <c r="H1641" i="12"/>
  <c r="H1640" i="12"/>
  <c r="H1632" i="12"/>
  <c r="H1631" i="12"/>
  <c r="H1630" i="12"/>
  <c r="H1629" i="12"/>
  <c r="H1628" i="12"/>
  <c r="H1627" i="12"/>
  <c r="H1626" i="12"/>
  <c r="H1625" i="12"/>
  <c r="H1624" i="12"/>
  <c r="H1623" i="12"/>
  <c r="H1622" i="12"/>
  <c r="H1621" i="12"/>
  <c r="H1620" i="12"/>
  <c r="H1619" i="12"/>
  <c r="H1618" i="12"/>
  <c r="H1617" i="12"/>
  <c r="H1616" i="12"/>
  <c r="H1615" i="12"/>
  <c r="H1614" i="12"/>
  <c r="H1613" i="12"/>
  <c r="H1612" i="12"/>
  <c r="H1611" i="12"/>
  <c r="H1610" i="12"/>
  <c r="H1609" i="12"/>
  <c r="H1608" i="12"/>
  <c r="H1607" i="12"/>
  <c r="H1606" i="12"/>
  <c r="H1605" i="12"/>
  <c r="H1604" i="12"/>
  <c r="H1603" i="12"/>
  <c r="H1595" i="12"/>
  <c r="H1594" i="12"/>
  <c r="H1593" i="12"/>
  <c r="H1592" i="12"/>
  <c r="H1589" i="12"/>
  <c r="H1588" i="12"/>
  <c r="H1587" i="12"/>
  <c r="H1584" i="12"/>
  <c r="H1583" i="12"/>
  <c r="H1582" i="12"/>
  <c r="H1581" i="12"/>
  <c r="H1580" i="12"/>
  <c r="H1577" i="12"/>
  <c r="H1574" i="12"/>
  <c r="H1571" i="12"/>
  <c r="H1570" i="12"/>
  <c r="H1569" i="12"/>
  <c r="H1568" i="12"/>
  <c r="H1559" i="12"/>
  <c r="H1558" i="12"/>
  <c r="H1557" i="12"/>
  <c r="H1556" i="12"/>
  <c r="H1555" i="12"/>
  <c r="H1554" i="12"/>
  <c r="H1551" i="12"/>
  <c r="H1550" i="12"/>
  <c r="H1549" i="12"/>
  <c r="H1548" i="12"/>
  <c r="H1547" i="12"/>
  <c r="H1546" i="12"/>
  <c r="H1545" i="12"/>
  <c r="H1544" i="12"/>
  <c r="H1543" i="12"/>
  <c r="H1542" i="12"/>
  <c r="H1541" i="12"/>
  <c r="H1540" i="12"/>
  <c r="H1539" i="12"/>
  <c r="H1538" i="12"/>
  <c r="H1537" i="12"/>
  <c r="H1536" i="12"/>
  <c r="H1535" i="12"/>
  <c r="H1525" i="12"/>
  <c r="H1524" i="12"/>
  <c r="H1523" i="12"/>
  <c r="H1522" i="12"/>
  <c r="H1521" i="12"/>
  <c r="H1520" i="12"/>
  <c r="H1519" i="12"/>
  <c r="H1518" i="12"/>
  <c r="H1517" i="12"/>
  <c r="H1516" i="12"/>
  <c r="H1515" i="12"/>
  <c r="H1514" i="12"/>
  <c r="H1513" i="12"/>
  <c r="H1512" i="12"/>
  <c r="H1511" i="12"/>
  <c r="H1510" i="12"/>
  <c r="H1509" i="12"/>
  <c r="H1508" i="12"/>
  <c r="H1507" i="12"/>
  <c r="H1506" i="12"/>
  <c r="H1505" i="12"/>
  <c r="H1502" i="12"/>
  <c r="H1501" i="12"/>
  <c r="H1500" i="12"/>
  <c r="H1499" i="12"/>
  <c r="H1498" i="12"/>
  <c r="H1497" i="12"/>
  <c r="H1487" i="12"/>
  <c r="H1486" i="12"/>
  <c r="H1485" i="12"/>
  <c r="H1484" i="12"/>
  <c r="H1483" i="12"/>
  <c r="H1480" i="12"/>
  <c r="H1479" i="12"/>
  <c r="H1478" i="12"/>
  <c r="H1477" i="12"/>
  <c r="H1476" i="12"/>
  <c r="H1473" i="12"/>
  <c r="H1472" i="12"/>
  <c r="H1471" i="12"/>
  <c r="H1470" i="12"/>
  <c r="H1467" i="12"/>
  <c r="H1466" i="12"/>
  <c r="H1456" i="12"/>
  <c r="H1453" i="12"/>
  <c r="H1452" i="12"/>
  <c r="H1451" i="12"/>
  <c r="H1448" i="12"/>
  <c r="H1447" i="12"/>
  <c r="H1444" i="12"/>
  <c r="H1443" i="12"/>
  <c r="H1442" i="12"/>
  <c r="H1441" i="12"/>
  <c r="H1440" i="12"/>
  <c r="H1439" i="12"/>
  <c r="H1438" i="12"/>
  <c r="H1437" i="12"/>
  <c r="H1436" i="12"/>
  <c r="H1435" i="12"/>
  <c r="H1434" i="12"/>
  <c r="H1433" i="12"/>
  <c r="H1432" i="12"/>
  <c r="H1431" i="12"/>
  <c r="H1430" i="12"/>
  <c r="H1420" i="12"/>
  <c r="H1419" i="12"/>
  <c r="H1418" i="12"/>
  <c r="H1417" i="12"/>
  <c r="H1416" i="12"/>
  <c r="H1415" i="12"/>
  <c r="H1414" i="12"/>
  <c r="H1413" i="12"/>
  <c r="H1412" i="12"/>
  <c r="H1411" i="12"/>
  <c r="H1410" i="12"/>
  <c r="H1409" i="12"/>
  <c r="H1408" i="12"/>
  <c r="H1407" i="12"/>
  <c r="H1406" i="12"/>
  <c r="H1405" i="12"/>
  <c r="H1404" i="12"/>
  <c r="H1403" i="12"/>
  <c r="H1402" i="12"/>
  <c r="H1401" i="12"/>
  <c r="H1400" i="12"/>
  <c r="H1399" i="12"/>
  <c r="H1398" i="12"/>
  <c r="H1397" i="12"/>
  <c r="H1396" i="12"/>
  <c r="H1395" i="12"/>
  <c r="H1394" i="12"/>
  <c r="H1393" i="12"/>
  <c r="H1384" i="12"/>
  <c r="H1383" i="12"/>
  <c r="H1382" i="12"/>
  <c r="H1381" i="12"/>
  <c r="H1380" i="12"/>
  <c r="H1379" i="12"/>
  <c r="H1378" i="12"/>
  <c r="H1377" i="12"/>
  <c r="H1374" i="12"/>
  <c r="H1371" i="12"/>
  <c r="H1370" i="12"/>
  <c r="H1369" i="12"/>
  <c r="H1368" i="12"/>
  <c r="H1367" i="12"/>
  <c r="H1366" i="12"/>
  <c r="H1365" i="12"/>
  <c r="H1364" i="12"/>
  <c r="H1363" i="12"/>
  <c r="H1362" i="12"/>
  <c r="H1359" i="12"/>
  <c r="H1356" i="12"/>
  <c r="H1347" i="12"/>
  <c r="H1346" i="12"/>
  <c r="H1345" i="12"/>
  <c r="H1342" i="12"/>
  <c r="H1341" i="12"/>
  <c r="H1340" i="12"/>
  <c r="H1339" i="12"/>
  <c r="H1336" i="12"/>
  <c r="H1333" i="12"/>
  <c r="H1330" i="12"/>
  <c r="H1329" i="12"/>
  <c r="H1326" i="12"/>
  <c r="H1325" i="12"/>
  <c r="H1324" i="12"/>
  <c r="H1323" i="12"/>
  <c r="H1322" i="12"/>
  <c r="H1321" i="12"/>
  <c r="H1320" i="12"/>
  <c r="H1319" i="12"/>
  <c r="H1318" i="12"/>
  <c r="H1310" i="12"/>
  <c r="H1309" i="12"/>
  <c r="H1308" i="12"/>
  <c r="H1307" i="12"/>
  <c r="H1306" i="12"/>
  <c r="H1305" i="12"/>
  <c r="H1304" i="12"/>
  <c r="H1303" i="12"/>
  <c r="H1302" i="12"/>
  <c r="H1301" i="12"/>
  <c r="H1300" i="12"/>
  <c r="H1297" i="12"/>
  <c r="H1296" i="12"/>
  <c r="H1295" i="12"/>
  <c r="H1292" i="12"/>
  <c r="H1291" i="12"/>
  <c r="H1290" i="12"/>
  <c r="H1289" i="12"/>
  <c r="H1288" i="12"/>
  <c r="H1287" i="12"/>
  <c r="H1286" i="12"/>
  <c r="H1285" i="12"/>
  <c r="H1284" i="12"/>
  <c r="H1283" i="12"/>
  <c r="H1274" i="12"/>
  <c r="H1273" i="12"/>
  <c r="H1270" i="12"/>
  <c r="H1269" i="12"/>
  <c r="H1268" i="12"/>
  <c r="H1267" i="12"/>
  <c r="H1266" i="12"/>
  <c r="H1265" i="12"/>
  <c r="H1264" i="12"/>
  <c r="H1263" i="12"/>
  <c r="H1262" i="12"/>
  <c r="H1261" i="12"/>
  <c r="H1260" i="12"/>
  <c r="H1257" i="12"/>
  <c r="H1256" i="12"/>
  <c r="H1255" i="12"/>
  <c r="H1254" i="12"/>
  <c r="H1253" i="12"/>
  <c r="H1252" i="12"/>
  <c r="H1251" i="12"/>
  <c r="H1250" i="12"/>
  <c r="H1249" i="12"/>
  <c r="H1248" i="12"/>
  <c r="H1247" i="12"/>
  <c r="H1246" i="12"/>
  <c r="H1245" i="12"/>
  <c r="H1244" i="12"/>
  <c r="H1236" i="12"/>
  <c r="H1235" i="12"/>
  <c r="H1234" i="12"/>
  <c r="H1233" i="12"/>
  <c r="H1232" i="12"/>
  <c r="H1231" i="12"/>
  <c r="H1230" i="12"/>
  <c r="H1229" i="12"/>
  <c r="H1228" i="12"/>
  <c r="H1227" i="12"/>
  <c r="H1226" i="12"/>
  <c r="H1225" i="12"/>
  <c r="H1224" i="12"/>
  <c r="H1223" i="12"/>
  <c r="H1222" i="12"/>
  <c r="H1221" i="12"/>
  <c r="H1220" i="12"/>
  <c r="H1219" i="12"/>
  <c r="H1218" i="12"/>
  <c r="H1217" i="12"/>
  <c r="H1216" i="12"/>
  <c r="H1215" i="12"/>
  <c r="H1214" i="12"/>
  <c r="H1213" i="12"/>
  <c r="H1212" i="12"/>
  <c r="H1211" i="12"/>
  <c r="H1210" i="12"/>
  <c r="H1209" i="12"/>
  <c r="H1208" i="12"/>
  <c r="H1207" i="12"/>
  <c r="H1199" i="12"/>
  <c r="H1198" i="12"/>
  <c r="H1197" i="12"/>
  <c r="H1196" i="12"/>
  <c r="H1195" i="12"/>
  <c r="H1192" i="12"/>
  <c r="H1191" i="12"/>
  <c r="H1190" i="12"/>
  <c r="H1189" i="12"/>
  <c r="H1188" i="12"/>
  <c r="H1187" i="12"/>
  <c r="H1186" i="12"/>
  <c r="H1185" i="12"/>
  <c r="H1184" i="12"/>
  <c r="H1183" i="12"/>
  <c r="H1182" i="12"/>
  <c r="H1181" i="12"/>
  <c r="H1180" i="12"/>
  <c r="H1179" i="12"/>
  <c r="H1178" i="12"/>
  <c r="H1177" i="12"/>
  <c r="H1176" i="12"/>
  <c r="H1175" i="12"/>
  <c r="H1174" i="12"/>
  <c r="H1173" i="12"/>
  <c r="H1172" i="12"/>
  <c r="H1171" i="12"/>
  <c r="H1163" i="12"/>
  <c r="H1162" i="12"/>
  <c r="H1161" i="12"/>
  <c r="H1160" i="12"/>
  <c r="H1159" i="12"/>
  <c r="H1158" i="12"/>
  <c r="H1157" i="12"/>
  <c r="H1156" i="12"/>
  <c r="H1155" i="12"/>
  <c r="H1154" i="12"/>
  <c r="H1153" i="12"/>
  <c r="H1152" i="12"/>
  <c r="H1151" i="12"/>
  <c r="H1150" i="12"/>
  <c r="H1149" i="12"/>
  <c r="H1148" i="12"/>
  <c r="H1147" i="12"/>
  <c r="H1146" i="12"/>
  <c r="H1145" i="12"/>
  <c r="H1144" i="12"/>
  <c r="H1143" i="12"/>
  <c r="H1142" i="12"/>
  <c r="H1141" i="12"/>
  <c r="H1140" i="12"/>
  <c r="H1139" i="12"/>
  <c r="H1138" i="12"/>
  <c r="H1137" i="12"/>
  <c r="H1136" i="12"/>
  <c r="H1135" i="12"/>
  <c r="H1134" i="12"/>
  <c r="H1126" i="12"/>
  <c r="H1125" i="12"/>
  <c r="H1124" i="12"/>
  <c r="H1123" i="12"/>
  <c r="H1122" i="12"/>
  <c r="H1121" i="12"/>
  <c r="H1120" i="12"/>
  <c r="H1119" i="12"/>
  <c r="H1118" i="12"/>
  <c r="H1117" i="12"/>
  <c r="H1116" i="12"/>
  <c r="H1115" i="12"/>
  <c r="H1114" i="12"/>
  <c r="H1113" i="12"/>
  <c r="H1112" i="12"/>
  <c r="H1111" i="12"/>
  <c r="H1110" i="12"/>
  <c r="H1109" i="12"/>
  <c r="H1108" i="12"/>
  <c r="H1107" i="12"/>
  <c r="H1106" i="12"/>
  <c r="H1105" i="12"/>
  <c r="H1104" i="12"/>
  <c r="H1103" i="12"/>
  <c r="H1100" i="12"/>
  <c r="H1099" i="12"/>
  <c r="H1098" i="12"/>
  <c r="H1097" i="12"/>
  <c r="H1088" i="12"/>
  <c r="H1087" i="12"/>
  <c r="H1084" i="12"/>
  <c r="H1083" i="12"/>
  <c r="H1082" i="12"/>
  <c r="H1081" i="12"/>
  <c r="H1080" i="12"/>
  <c r="H1079" i="12"/>
  <c r="H1078" i="12"/>
  <c r="H1077" i="12"/>
  <c r="H1076" i="12"/>
  <c r="H1075" i="12"/>
  <c r="H1072" i="12"/>
  <c r="H1071" i="12"/>
  <c r="H1070" i="12"/>
  <c r="H1067" i="12"/>
  <c r="H1066" i="12"/>
  <c r="H1063" i="12"/>
  <c r="H1062" i="12"/>
  <c r="H1061" i="12"/>
  <c r="H1060" i="12"/>
  <c r="H1050" i="12"/>
  <c r="H1049" i="12"/>
  <c r="H1046" i="12"/>
  <c r="H1045" i="12"/>
  <c r="H1044" i="12"/>
  <c r="H1043" i="12"/>
  <c r="H1042" i="12"/>
  <c r="H1039" i="12"/>
  <c r="H1038" i="12"/>
  <c r="H1037" i="12"/>
  <c r="H1036" i="12"/>
  <c r="H1035" i="12"/>
  <c r="H1034" i="12"/>
  <c r="H1033" i="12"/>
  <c r="H1032" i="12"/>
  <c r="H1031" i="12"/>
  <c r="H1030" i="12"/>
  <c r="H1029" i="12"/>
  <c r="H1028" i="12"/>
  <c r="H1027" i="12"/>
  <c r="H1026" i="12"/>
  <c r="H1025" i="12"/>
  <c r="H1015" i="12"/>
  <c r="H1014" i="12"/>
  <c r="H1013" i="12"/>
  <c r="H1012" i="12"/>
  <c r="H1011" i="12"/>
  <c r="H1010" i="12"/>
  <c r="H1009" i="12"/>
  <c r="H1008" i="12"/>
  <c r="H1007" i="12"/>
  <c r="H1006" i="12"/>
  <c r="H1005" i="12"/>
  <c r="H1002" i="12"/>
  <c r="H1001" i="12"/>
  <c r="H1000" i="12"/>
  <c r="H999" i="12"/>
  <c r="H998" i="12"/>
  <c r="H995" i="12"/>
  <c r="H994" i="12"/>
  <c r="H993" i="12"/>
  <c r="H992" i="12"/>
  <c r="H976" i="12"/>
  <c r="H975" i="12"/>
  <c r="H974" i="12"/>
  <c r="H973" i="12"/>
  <c r="H972" i="12"/>
  <c r="H971" i="12"/>
  <c r="H970" i="12"/>
  <c r="H969" i="12"/>
  <c r="H968" i="12"/>
  <c r="H967" i="12"/>
  <c r="H966" i="12"/>
  <c r="H965" i="12"/>
  <c r="H964" i="12"/>
  <c r="H961" i="12"/>
  <c r="H960" i="12"/>
  <c r="H957" i="12"/>
  <c r="H956" i="12"/>
  <c r="H955" i="12"/>
  <c r="H946" i="12"/>
  <c r="H945" i="12"/>
  <c r="H942" i="12"/>
  <c r="H941" i="12"/>
  <c r="H938" i="12"/>
  <c r="H937" i="12"/>
  <c r="H936" i="12"/>
  <c r="H935" i="12"/>
  <c r="H934" i="12"/>
  <c r="H931" i="12"/>
  <c r="H930" i="12"/>
  <c r="H929" i="12"/>
  <c r="H928" i="12"/>
  <c r="H925" i="12"/>
  <c r="H924" i="12"/>
  <c r="H922" i="12"/>
  <c r="H921" i="12"/>
  <c r="H920" i="12"/>
  <c r="H919" i="12"/>
  <c r="H918" i="12"/>
  <c r="H889" i="12"/>
  <c r="H886" i="12"/>
  <c r="H885" i="12"/>
  <c r="H884" i="12"/>
  <c r="H883" i="12"/>
  <c r="H880" i="12"/>
  <c r="H870" i="12"/>
  <c r="H867" i="12"/>
  <c r="H845" i="12"/>
  <c r="H846" i="12"/>
  <c r="H847" i="12"/>
  <c r="H848" i="12"/>
  <c r="H849" i="12"/>
  <c r="H850" i="12"/>
  <c r="H851" i="12"/>
  <c r="H852" i="12"/>
  <c r="H853" i="12"/>
  <c r="H854" i="12"/>
  <c r="H855" i="12"/>
  <c r="H856" i="12"/>
  <c r="H857" i="12"/>
  <c r="H858" i="12"/>
  <c r="H859" i="12"/>
  <c r="H860" i="12"/>
  <c r="H861" i="12"/>
  <c r="H862" i="12"/>
  <c r="H863" i="12"/>
  <c r="H864" i="12"/>
  <c r="H844" i="12"/>
  <c r="E2451" i="12" l="1"/>
  <c r="F2451" i="12"/>
  <c r="G2451" i="12"/>
  <c r="H2451" i="12"/>
  <c r="I2451" i="12"/>
  <c r="J2451" i="12"/>
  <c r="D2451" i="12"/>
  <c r="E2448" i="12"/>
  <c r="F2448" i="12"/>
  <c r="G2448" i="12"/>
  <c r="H2448" i="12"/>
  <c r="I2448" i="12"/>
  <c r="J2448" i="12"/>
  <c r="D2448" i="12"/>
  <c r="E2445" i="12"/>
  <c r="F2445" i="12"/>
  <c r="G2445" i="12"/>
  <c r="H2445" i="12"/>
  <c r="I2445" i="12"/>
  <c r="J2445" i="12"/>
  <c r="D2445" i="12"/>
  <c r="E2441" i="12"/>
  <c r="F2441" i="12"/>
  <c r="G2441" i="12"/>
  <c r="H2441" i="12"/>
  <c r="I2441" i="12"/>
  <c r="J2441" i="12"/>
  <c r="D2441" i="12"/>
  <c r="E2438" i="12"/>
  <c r="F2438" i="12"/>
  <c r="G2438" i="12"/>
  <c r="H2438" i="12"/>
  <c r="I2438" i="12"/>
  <c r="J2438" i="12"/>
  <c r="D2438" i="12"/>
  <c r="E2433" i="12"/>
  <c r="F2433" i="12"/>
  <c r="G2433" i="12"/>
  <c r="H2433" i="12"/>
  <c r="I2433" i="12"/>
  <c r="J2433" i="12"/>
  <c r="D2433" i="12"/>
  <c r="E2430" i="12"/>
  <c r="F2430" i="12"/>
  <c r="G2430" i="12"/>
  <c r="H2430" i="12"/>
  <c r="I2430" i="12"/>
  <c r="J2430" i="12"/>
  <c r="D2430" i="12"/>
  <c r="E2427" i="12"/>
  <c r="F2427" i="12"/>
  <c r="G2427" i="12"/>
  <c r="H2427" i="12"/>
  <c r="I2427" i="12"/>
  <c r="J2427" i="12"/>
  <c r="D2427" i="12"/>
  <c r="E2424" i="12"/>
  <c r="F2424" i="12"/>
  <c r="G2424" i="12"/>
  <c r="H2424" i="12"/>
  <c r="I2424" i="12"/>
  <c r="J2424" i="12"/>
  <c r="D2424" i="12"/>
  <c r="E2421" i="12"/>
  <c r="F2421" i="12"/>
  <c r="G2421" i="12"/>
  <c r="H2421" i="12"/>
  <c r="I2421" i="12"/>
  <c r="J2421" i="12"/>
  <c r="D2421" i="12"/>
  <c r="E2410" i="12"/>
  <c r="E2413" i="12" s="1"/>
  <c r="D108" i="15" s="1"/>
  <c r="F2410" i="12"/>
  <c r="F2413" i="12" s="1"/>
  <c r="E108" i="15" s="1"/>
  <c r="G2410" i="12"/>
  <c r="G2413" i="12" s="1"/>
  <c r="F108" i="15" s="1"/>
  <c r="H2410" i="12"/>
  <c r="H2413" i="12" s="1"/>
  <c r="G108" i="15" s="1"/>
  <c r="I2410" i="12"/>
  <c r="I2413" i="12" s="1"/>
  <c r="H108" i="15" s="1"/>
  <c r="J2410" i="12"/>
  <c r="J2413" i="12" s="1"/>
  <c r="I108" i="15" s="1"/>
  <c r="D2410" i="12"/>
  <c r="D2413" i="12" s="1"/>
  <c r="E2392" i="12"/>
  <c r="F2392" i="12"/>
  <c r="G2392" i="12"/>
  <c r="H2392" i="12"/>
  <c r="I2392" i="12"/>
  <c r="J2392" i="12"/>
  <c r="D2392" i="12"/>
  <c r="E2389" i="12"/>
  <c r="F2389" i="12"/>
  <c r="G2389" i="12"/>
  <c r="H2389" i="12"/>
  <c r="I2389" i="12"/>
  <c r="J2389" i="12"/>
  <c r="D2389" i="12"/>
  <c r="E2384" i="12"/>
  <c r="F2384" i="12"/>
  <c r="G2384" i="12"/>
  <c r="H2384" i="12"/>
  <c r="I2384" i="12"/>
  <c r="J2384" i="12"/>
  <c r="D2384" i="12"/>
  <c r="E2373" i="12"/>
  <c r="F2373" i="12"/>
  <c r="G2373" i="12"/>
  <c r="H2373" i="12"/>
  <c r="I2373" i="12"/>
  <c r="J2373" i="12"/>
  <c r="D2373" i="12"/>
  <c r="E2370" i="12"/>
  <c r="F2370" i="12"/>
  <c r="G2370" i="12"/>
  <c r="H2370" i="12"/>
  <c r="I2370" i="12"/>
  <c r="J2370" i="12"/>
  <c r="D2370" i="12"/>
  <c r="E2356" i="12"/>
  <c r="F2356" i="12"/>
  <c r="G2356" i="12"/>
  <c r="H2356" i="12"/>
  <c r="I2356" i="12"/>
  <c r="J2356" i="12"/>
  <c r="D2356" i="12"/>
  <c r="E2353" i="12"/>
  <c r="F2353" i="12"/>
  <c r="G2353" i="12"/>
  <c r="H2353" i="12"/>
  <c r="I2353" i="12"/>
  <c r="J2353" i="12"/>
  <c r="D2353" i="12"/>
  <c r="E2350" i="12"/>
  <c r="F2350" i="12"/>
  <c r="G2350" i="12"/>
  <c r="H2350" i="12"/>
  <c r="I2350" i="12"/>
  <c r="J2350" i="12"/>
  <c r="D2350" i="12"/>
  <c r="E2347" i="12"/>
  <c r="F2347" i="12"/>
  <c r="G2347" i="12"/>
  <c r="H2347" i="12"/>
  <c r="I2347" i="12"/>
  <c r="J2347" i="12"/>
  <c r="D2347" i="12"/>
  <c r="K2322" i="12"/>
  <c r="E2318" i="12"/>
  <c r="F2318" i="12"/>
  <c r="G2318" i="12"/>
  <c r="H2318" i="12"/>
  <c r="I2318" i="12"/>
  <c r="J2318" i="12"/>
  <c r="D2318" i="12"/>
  <c r="E2312" i="12"/>
  <c r="F2312" i="12"/>
  <c r="G2312" i="12"/>
  <c r="H2312" i="12"/>
  <c r="I2312" i="12"/>
  <c r="J2312" i="12"/>
  <c r="E2309" i="12"/>
  <c r="F2309" i="12"/>
  <c r="G2309" i="12"/>
  <c r="H2309" i="12"/>
  <c r="I2309" i="12"/>
  <c r="J2309" i="12"/>
  <c r="D2312" i="12"/>
  <c r="D2309" i="12"/>
  <c r="E2298" i="12"/>
  <c r="F2298" i="12"/>
  <c r="G2298" i="12"/>
  <c r="H2298" i="12"/>
  <c r="I2298" i="12"/>
  <c r="J2298" i="12"/>
  <c r="D2298" i="12"/>
  <c r="E2295" i="12"/>
  <c r="F2295" i="12"/>
  <c r="G2295" i="12"/>
  <c r="H2295" i="12"/>
  <c r="I2295" i="12"/>
  <c r="J2295" i="12"/>
  <c r="D2295" i="12"/>
  <c r="E2292" i="12"/>
  <c r="F2292" i="12"/>
  <c r="G2292" i="12"/>
  <c r="H2292" i="12"/>
  <c r="I2292" i="12"/>
  <c r="J2292" i="12"/>
  <c r="D2292" i="12"/>
  <c r="E2289" i="12"/>
  <c r="F2289" i="12"/>
  <c r="G2289" i="12"/>
  <c r="H2289" i="12"/>
  <c r="I2289" i="12"/>
  <c r="J2289" i="12"/>
  <c r="D2289" i="12"/>
  <c r="E2286" i="12"/>
  <c r="F2286" i="12"/>
  <c r="G2286" i="12"/>
  <c r="H2286" i="12"/>
  <c r="I2286" i="12"/>
  <c r="J2286" i="12"/>
  <c r="D2286" i="12"/>
  <c r="E2283" i="12"/>
  <c r="F2283" i="12"/>
  <c r="G2283" i="12"/>
  <c r="H2283" i="12"/>
  <c r="I2283" i="12"/>
  <c r="J2283" i="12"/>
  <c r="D2283" i="12"/>
  <c r="E2279" i="12"/>
  <c r="F2279" i="12"/>
  <c r="G2279" i="12"/>
  <c r="H2279" i="12"/>
  <c r="I2279" i="12"/>
  <c r="J2279" i="12"/>
  <c r="D2279" i="12"/>
  <c r="E2276" i="12"/>
  <c r="F2276" i="12"/>
  <c r="G2276" i="12"/>
  <c r="H2276" i="12"/>
  <c r="I2276" i="12"/>
  <c r="J2276" i="12"/>
  <c r="D2276" i="12"/>
  <c r="E2273" i="12"/>
  <c r="F2273" i="12"/>
  <c r="G2273" i="12"/>
  <c r="H2273" i="12"/>
  <c r="I2273" i="12"/>
  <c r="J2273" i="12"/>
  <c r="D2273" i="12"/>
  <c r="E2270" i="12"/>
  <c r="F2270" i="12"/>
  <c r="G2270" i="12"/>
  <c r="H2270" i="12"/>
  <c r="I2270" i="12"/>
  <c r="J2270" i="12"/>
  <c r="D2270" i="12"/>
  <c r="E2261" i="12"/>
  <c r="F2261" i="12"/>
  <c r="G2261" i="12"/>
  <c r="H2261" i="12"/>
  <c r="I2261" i="12"/>
  <c r="J2261" i="12"/>
  <c r="D2261" i="12"/>
  <c r="E2258" i="12"/>
  <c r="F2258" i="12"/>
  <c r="G2258" i="12"/>
  <c r="H2258" i="12"/>
  <c r="I2258" i="12"/>
  <c r="J2258" i="12"/>
  <c r="D2258" i="12"/>
  <c r="E2254" i="12"/>
  <c r="F2254" i="12"/>
  <c r="G2254" i="12"/>
  <c r="H2254" i="12"/>
  <c r="I2254" i="12"/>
  <c r="J2254" i="12"/>
  <c r="D2254" i="12"/>
  <c r="E2249" i="12"/>
  <c r="F2249" i="12"/>
  <c r="G2249" i="12"/>
  <c r="H2249" i="12"/>
  <c r="I2249" i="12"/>
  <c r="J2249" i="12"/>
  <c r="D2249" i="12"/>
  <c r="E2246" i="12"/>
  <c r="F2246" i="12"/>
  <c r="G2246" i="12"/>
  <c r="H2246" i="12"/>
  <c r="I2246" i="12"/>
  <c r="J2246" i="12"/>
  <c r="D2246" i="12"/>
  <c r="E2243" i="12"/>
  <c r="F2243" i="12"/>
  <c r="G2243" i="12"/>
  <c r="H2243" i="12"/>
  <c r="I2243" i="12"/>
  <c r="J2243" i="12"/>
  <c r="D2243" i="12"/>
  <c r="E2233" i="12"/>
  <c r="F2233" i="12"/>
  <c r="G2233" i="12"/>
  <c r="H2233" i="12"/>
  <c r="I2233" i="12"/>
  <c r="J2233" i="12"/>
  <c r="E2236" i="12"/>
  <c r="F2236" i="12"/>
  <c r="G2236" i="12"/>
  <c r="H2236" i="12"/>
  <c r="I2236" i="12"/>
  <c r="J2236" i="12"/>
  <c r="D2236" i="12"/>
  <c r="D2233" i="12"/>
  <c r="E2200" i="12"/>
  <c r="F2200" i="12"/>
  <c r="G2200" i="12"/>
  <c r="H2200" i="12"/>
  <c r="I2200" i="12"/>
  <c r="J2200" i="12"/>
  <c r="D2200" i="12"/>
  <c r="E2195" i="12"/>
  <c r="F2195" i="12"/>
  <c r="G2195" i="12"/>
  <c r="H2195" i="12"/>
  <c r="I2195" i="12"/>
  <c r="J2195" i="12"/>
  <c r="D2195" i="12"/>
  <c r="E2183" i="12"/>
  <c r="F2183" i="12"/>
  <c r="G2183" i="12"/>
  <c r="H2183" i="12"/>
  <c r="I2183" i="12"/>
  <c r="J2183" i="12"/>
  <c r="D2183" i="12"/>
  <c r="E2180" i="12"/>
  <c r="F2180" i="12"/>
  <c r="G2180" i="12"/>
  <c r="H2180" i="12"/>
  <c r="I2180" i="12"/>
  <c r="J2180" i="12"/>
  <c r="D2180" i="12"/>
  <c r="E2177" i="12"/>
  <c r="F2177" i="12"/>
  <c r="G2177" i="12"/>
  <c r="H2177" i="12"/>
  <c r="I2177" i="12"/>
  <c r="J2177" i="12"/>
  <c r="D2177" i="12"/>
  <c r="E2173" i="12"/>
  <c r="F2173" i="12"/>
  <c r="G2173" i="12"/>
  <c r="H2173" i="12"/>
  <c r="I2173" i="12"/>
  <c r="J2173" i="12"/>
  <c r="D2173" i="12"/>
  <c r="E2170" i="12"/>
  <c r="F2170" i="12"/>
  <c r="G2170" i="12"/>
  <c r="H2170" i="12"/>
  <c r="I2170" i="12"/>
  <c r="J2170" i="12"/>
  <c r="D2170" i="12"/>
  <c r="E2166" i="12"/>
  <c r="F2166" i="12"/>
  <c r="G2166" i="12"/>
  <c r="H2166" i="12"/>
  <c r="I2166" i="12"/>
  <c r="J2166" i="12"/>
  <c r="D2166" i="12"/>
  <c r="E2157" i="12"/>
  <c r="F2157" i="12"/>
  <c r="G2157" i="12"/>
  <c r="H2157" i="12"/>
  <c r="I2157" i="12"/>
  <c r="J2157" i="12"/>
  <c r="D2157" i="12"/>
  <c r="E2147" i="12"/>
  <c r="F2147" i="12"/>
  <c r="G2147" i="12"/>
  <c r="H2147" i="12"/>
  <c r="I2147" i="12"/>
  <c r="J2147" i="12"/>
  <c r="D2147" i="12"/>
  <c r="E2144" i="12"/>
  <c r="F2144" i="12"/>
  <c r="G2144" i="12"/>
  <c r="H2144" i="12"/>
  <c r="I2144" i="12"/>
  <c r="J2144" i="12"/>
  <c r="D2144" i="12"/>
  <c r="E2140" i="12"/>
  <c r="F2140" i="12"/>
  <c r="G2140" i="12"/>
  <c r="H2140" i="12"/>
  <c r="I2140" i="12"/>
  <c r="J2140" i="12"/>
  <c r="D2140" i="12"/>
  <c r="E2136" i="12"/>
  <c r="F2136" i="12"/>
  <c r="G2136" i="12"/>
  <c r="H2136" i="12"/>
  <c r="I2136" i="12"/>
  <c r="J2136" i="12"/>
  <c r="D2136" i="12"/>
  <c r="E2133" i="12"/>
  <c r="F2133" i="12"/>
  <c r="G2133" i="12"/>
  <c r="H2133" i="12"/>
  <c r="I2133" i="12"/>
  <c r="J2133" i="12"/>
  <c r="D2133" i="12"/>
  <c r="E2130" i="12"/>
  <c r="F2130" i="12"/>
  <c r="G2130" i="12"/>
  <c r="H2130" i="12"/>
  <c r="I2130" i="12"/>
  <c r="J2130" i="12"/>
  <c r="D2130" i="12"/>
  <c r="E2126" i="12"/>
  <c r="F2126" i="12"/>
  <c r="G2126" i="12"/>
  <c r="H2126" i="12"/>
  <c r="I2126" i="12"/>
  <c r="J2126" i="12"/>
  <c r="D2126" i="12"/>
  <c r="E2123" i="12"/>
  <c r="F2123" i="12"/>
  <c r="G2123" i="12"/>
  <c r="H2123" i="12"/>
  <c r="I2123" i="12"/>
  <c r="J2123" i="12"/>
  <c r="D2123" i="12"/>
  <c r="E2120" i="12"/>
  <c r="F2120" i="12"/>
  <c r="G2120" i="12"/>
  <c r="H2120" i="12"/>
  <c r="I2120" i="12"/>
  <c r="J2120" i="12"/>
  <c r="D2120" i="12"/>
  <c r="E2108" i="12"/>
  <c r="F2108" i="12"/>
  <c r="G2108" i="12"/>
  <c r="H2108" i="12"/>
  <c r="I2108" i="12"/>
  <c r="J2108" i="12"/>
  <c r="D2108" i="12"/>
  <c r="E2102" i="12"/>
  <c r="F2102" i="12"/>
  <c r="G2102" i="12"/>
  <c r="H2102" i="12"/>
  <c r="I2102" i="12"/>
  <c r="J2102" i="12"/>
  <c r="D2102" i="12"/>
  <c r="E2099" i="12"/>
  <c r="F2099" i="12"/>
  <c r="G2099" i="12"/>
  <c r="H2099" i="12"/>
  <c r="I2099" i="12"/>
  <c r="J2099" i="12"/>
  <c r="D2099" i="12"/>
  <c r="E2096" i="12"/>
  <c r="F2096" i="12"/>
  <c r="G2096" i="12"/>
  <c r="H2096" i="12"/>
  <c r="I2096" i="12"/>
  <c r="J2096" i="12"/>
  <c r="D2096" i="12"/>
  <c r="E2085" i="12"/>
  <c r="F2085" i="12"/>
  <c r="G2085" i="12"/>
  <c r="H2085" i="12"/>
  <c r="I2085" i="12"/>
  <c r="J2085" i="12"/>
  <c r="D2085" i="12"/>
  <c r="E2067" i="12"/>
  <c r="F2067" i="12"/>
  <c r="G2067" i="12"/>
  <c r="H2067" i="12"/>
  <c r="I2067" i="12"/>
  <c r="J2067" i="12"/>
  <c r="D2067" i="12"/>
  <c r="E2062" i="12"/>
  <c r="F2062" i="12"/>
  <c r="G2062" i="12"/>
  <c r="H2062" i="12"/>
  <c r="I2062" i="12"/>
  <c r="J2062" i="12"/>
  <c r="D2062" i="12"/>
  <c r="E2058" i="12"/>
  <c r="F2058" i="12"/>
  <c r="G2058" i="12"/>
  <c r="H2058" i="12"/>
  <c r="I2058" i="12"/>
  <c r="J2058" i="12"/>
  <c r="D2058" i="12"/>
  <c r="E2055" i="12"/>
  <c r="F2055" i="12"/>
  <c r="G2055" i="12"/>
  <c r="H2055" i="12"/>
  <c r="I2055" i="12"/>
  <c r="J2055" i="12"/>
  <c r="D2055" i="12"/>
  <c r="E2052" i="12"/>
  <c r="F2052" i="12"/>
  <c r="G2052" i="12"/>
  <c r="H2052" i="12"/>
  <c r="I2052" i="12"/>
  <c r="J2052" i="12"/>
  <c r="D2052" i="12"/>
  <c r="E2049" i="12"/>
  <c r="F2049" i="12"/>
  <c r="G2049" i="12"/>
  <c r="H2049" i="12"/>
  <c r="I2049" i="12"/>
  <c r="J2049" i="12"/>
  <c r="D2049" i="12"/>
  <c r="E2038" i="12"/>
  <c r="F2038" i="12"/>
  <c r="G2038" i="12"/>
  <c r="H2038" i="12"/>
  <c r="I2038" i="12"/>
  <c r="J2038" i="12"/>
  <c r="D2038" i="12"/>
  <c r="E2032" i="12"/>
  <c r="F2032" i="12"/>
  <c r="G2032" i="12"/>
  <c r="H2032" i="12"/>
  <c r="I2032" i="12"/>
  <c r="J2032" i="12"/>
  <c r="D2032" i="12"/>
  <c r="E2029" i="12"/>
  <c r="F2029" i="12"/>
  <c r="G2029" i="12"/>
  <c r="H2029" i="12"/>
  <c r="I2029" i="12"/>
  <c r="J2029" i="12"/>
  <c r="D2029" i="12"/>
  <c r="E2026" i="12"/>
  <c r="F2026" i="12"/>
  <c r="G2026" i="12"/>
  <c r="H2026" i="12"/>
  <c r="I2026" i="12"/>
  <c r="J2026" i="12"/>
  <c r="D2026" i="12"/>
  <c r="E2018" i="12"/>
  <c r="F2018" i="12"/>
  <c r="G2018" i="12"/>
  <c r="H2018" i="12"/>
  <c r="I2018" i="12"/>
  <c r="J2018" i="12"/>
  <c r="D2018" i="12"/>
  <c r="E2014" i="12"/>
  <c r="F2014" i="12"/>
  <c r="G2014" i="12"/>
  <c r="H2014" i="12"/>
  <c r="I2014" i="12"/>
  <c r="J2014" i="12"/>
  <c r="D2014" i="12"/>
  <c r="E2010" i="12"/>
  <c r="F2010" i="12"/>
  <c r="G2010" i="12"/>
  <c r="H2010" i="12"/>
  <c r="I2010" i="12"/>
  <c r="J2010" i="12"/>
  <c r="D2010" i="12"/>
  <c r="E2000" i="12"/>
  <c r="F2000" i="12"/>
  <c r="G2000" i="12"/>
  <c r="H2000" i="12"/>
  <c r="I2000" i="12"/>
  <c r="J2000" i="12"/>
  <c r="D2000" i="12"/>
  <c r="E1997" i="12"/>
  <c r="F1997" i="12"/>
  <c r="G1997" i="12"/>
  <c r="H1997" i="12"/>
  <c r="I1997" i="12"/>
  <c r="J1997" i="12"/>
  <c r="D1997" i="12"/>
  <c r="E1994" i="12"/>
  <c r="E147" i="16" s="1"/>
  <c r="F1994" i="12"/>
  <c r="F147" i="16" s="1"/>
  <c r="G1994" i="12"/>
  <c r="G147" i="16" s="1"/>
  <c r="H1994" i="12"/>
  <c r="H147" i="16" s="1"/>
  <c r="I1994" i="12"/>
  <c r="I147" i="16" s="1"/>
  <c r="J1994" i="12"/>
  <c r="J147" i="16" s="1"/>
  <c r="D1994" i="12"/>
  <c r="D147" i="16" s="1"/>
  <c r="E1986" i="12"/>
  <c r="F1986" i="12"/>
  <c r="G1986" i="12"/>
  <c r="H1986" i="12"/>
  <c r="I1986" i="12"/>
  <c r="J1986" i="12"/>
  <c r="D1986" i="12"/>
  <c r="E1983" i="12"/>
  <c r="E139" i="16" s="1"/>
  <c r="F1983" i="12"/>
  <c r="F139" i="16" s="1"/>
  <c r="G1983" i="12"/>
  <c r="G139" i="16" s="1"/>
  <c r="H1983" i="12"/>
  <c r="H139" i="16" s="1"/>
  <c r="I1983" i="12"/>
  <c r="I139" i="16" s="1"/>
  <c r="J1983" i="12"/>
  <c r="J139" i="16" s="1"/>
  <c r="D1983" i="12"/>
  <c r="D139" i="16" s="1"/>
  <c r="E1980" i="12"/>
  <c r="F1980" i="12"/>
  <c r="G1980" i="12"/>
  <c r="H1980" i="12"/>
  <c r="I1980" i="12"/>
  <c r="J1980" i="12"/>
  <c r="D1980" i="12"/>
  <c r="E1972" i="12"/>
  <c r="F1972" i="12"/>
  <c r="G1972" i="12"/>
  <c r="H1972" i="12"/>
  <c r="I1972" i="12"/>
  <c r="J1972" i="12"/>
  <c r="D1972" i="12"/>
  <c r="E1962" i="12"/>
  <c r="F1962" i="12"/>
  <c r="G1962" i="12"/>
  <c r="H1962" i="12"/>
  <c r="I1962" i="12"/>
  <c r="J1962" i="12"/>
  <c r="D1962" i="12"/>
  <c r="E1959" i="12"/>
  <c r="F1959" i="12"/>
  <c r="G1959" i="12"/>
  <c r="H1959" i="12"/>
  <c r="I1959" i="12"/>
  <c r="J1959" i="12"/>
  <c r="D1959" i="12"/>
  <c r="E1956" i="12"/>
  <c r="E208" i="16" s="1"/>
  <c r="F1956" i="12"/>
  <c r="F208" i="16" s="1"/>
  <c r="G1956" i="12"/>
  <c r="G208" i="16" s="1"/>
  <c r="H1956" i="12"/>
  <c r="H208" i="16" s="1"/>
  <c r="I1956" i="12"/>
  <c r="I208" i="16" s="1"/>
  <c r="J1956" i="12"/>
  <c r="J208" i="16" s="1"/>
  <c r="D1956" i="12"/>
  <c r="D208" i="16" s="1"/>
  <c r="E1953" i="12"/>
  <c r="F1953" i="12"/>
  <c r="G1953" i="12"/>
  <c r="H1953" i="12"/>
  <c r="I1953" i="12"/>
  <c r="J1953" i="12"/>
  <c r="D1953" i="12"/>
  <c r="E1949" i="12"/>
  <c r="F1949" i="12"/>
  <c r="G1949" i="12"/>
  <c r="H1949" i="12"/>
  <c r="I1949" i="12"/>
  <c r="J1949" i="12"/>
  <c r="J181" i="16" s="1"/>
  <c r="D1949" i="12"/>
  <c r="E1944" i="12"/>
  <c r="F1944" i="12"/>
  <c r="G1944" i="12"/>
  <c r="H1944" i="12"/>
  <c r="I1944" i="12"/>
  <c r="J1944" i="12"/>
  <c r="D1944" i="12"/>
  <c r="E1941" i="12"/>
  <c r="F1941" i="12"/>
  <c r="G1941" i="12"/>
  <c r="H1941" i="12"/>
  <c r="I1941" i="12"/>
  <c r="J1941" i="12"/>
  <c r="D1941" i="12"/>
  <c r="E1936" i="12"/>
  <c r="F1936" i="12"/>
  <c r="G1936" i="12"/>
  <c r="H1936" i="12"/>
  <c r="I1936" i="12"/>
  <c r="J1936" i="12"/>
  <c r="D1936" i="12"/>
  <c r="E1923" i="12"/>
  <c r="F1923" i="12"/>
  <c r="G1923" i="12"/>
  <c r="H1923" i="12"/>
  <c r="I1923" i="12"/>
  <c r="J1923" i="12"/>
  <c r="D1923" i="12"/>
  <c r="E1920" i="12"/>
  <c r="F1920" i="12"/>
  <c r="G1920" i="12"/>
  <c r="H1920" i="12"/>
  <c r="I1920" i="12"/>
  <c r="J1920" i="12"/>
  <c r="D1920" i="12"/>
  <c r="E1917" i="12"/>
  <c r="F1917" i="12"/>
  <c r="G1917" i="12"/>
  <c r="H1917" i="12"/>
  <c r="I1917" i="12"/>
  <c r="J1917" i="12"/>
  <c r="D1917" i="12"/>
  <c r="E1903" i="12"/>
  <c r="F1903" i="12"/>
  <c r="G1903" i="12"/>
  <c r="H1903" i="12"/>
  <c r="I1903" i="12"/>
  <c r="J1903" i="12"/>
  <c r="D1903" i="12"/>
  <c r="E1881" i="12"/>
  <c r="F1881" i="12"/>
  <c r="G1881" i="12"/>
  <c r="H1881" i="12"/>
  <c r="I1881" i="12"/>
  <c r="J1881" i="12"/>
  <c r="D1881" i="12"/>
  <c r="E1874" i="12"/>
  <c r="F1874" i="12"/>
  <c r="G1874" i="12"/>
  <c r="H1874" i="12"/>
  <c r="I1874" i="12"/>
  <c r="J1874" i="12"/>
  <c r="D1874" i="12"/>
  <c r="E1870" i="12"/>
  <c r="F1870" i="12"/>
  <c r="G1870" i="12"/>
  <c r="H1870" i="12"/>
  <c r="I1870" i="12"/>
  <c r="J1870" i="12"/>
  <c r="D1870" i="12"/>
  <c r="E1867" i="12"/>
  <c r="F1867" i="12"/>
  <c r="G1867" i="12"/>
  <c r="H1867" i="12"/>
  <c r="I1867" i="12"/>
  <c r="J1867" i="12"/>
  <c r="D1867" i="12"/>
  <c r="E1864" i="12"/>
  <c r="F1864" i="12"/>
  <c r="G1864" i="12"/>
  <c r="H1864" i="12"/>
  <c r="I1864" i="12"/>
  <c r="J1864" i="12"/>
  <c r="D1864" i="12"/>
  <c r="E1861" i="12"/>
  <c r="F1861" i="12"/>
  <c r="G1861" i="12"/>
  <c r="H1861" i="12"/>
  <c r="I1861" i="12"/>
  <c r="J1861" i="12"/>
  <c r="D1861" i="12"/>
  <c r="E1841" i="12"/>
  <c r="F1841" i="12"/>
  <c r="G1841" i="12"/>
  <c r="H1841" i="12"/>
  <c r="I1841" i="12"/>
  <c r="J1841" i="12"/>
  <c r="D1841" i="12"/>
  <c r="E1838" i="12"/>
  <c r="F1838" i="12"/>
  <c r="G1838" i="12"/>
  <c r="H1838" i="12"/>
  <c r="I1838" i="12"/>
  <c r="J1838" i="12"/>
  <c r="D1838" i="12"/>
  <c r="E1835" i="12"/>
  <c r="F1835" i="12"/>
  <c r="G1835" i="12"/>
  <c r="H1835" i="12"/>
  <c r="I1835" i="12"/>
  <c r="J1835" i="12"/>
  <c r="D1835" i="12"/>
  <c r="E1832" i="12"/>
  <c r="F1832" i="12"/>
  <c r="G1832" i="12"/>
  <c r="H1832" i="12"/>
  <c r="I1832" i="12"/>
  <c r="J1832" i="12"/>
  <c r="D1832" i="12"/>
  <c r="E1828" i="12"/>
  <c r="F1828" i="12"/>
  <c r="G1828" i="12"/>
  <c r="H1828" i="12"/>
  <c r="I1828" i="12"/>
  <c r="J1828" i="12"/>
  <c r="D1828" i="12"/>
  <c r="E1824" i="12"/>
  <c r="F1824" i="12"/>
  <c r="G1824" i="12"/>
  <c r="H1824" i="12"/>
  <c r="I1824" i="12"/>
  <c r="J1824" i="12"/>
  <c r="D1824" i="12"/>
  <c r="E1814" i="12"/>
  <c r="F1814" i="12"/>
  <c r="G1814" i="12"/>
  <c r="H1814" i="12"/>
  <c r="I1814" i="12"/>
  <c r="J1814" i="12"/>
  <c r="D1814" i="12"/>
  <c r="E1811" i="12"/>
  <c r="F1811" i="12"/>
  <c r="G1811" i="12"/>
  <c r="H1811" i="12"/>
  <c r="I1811" i="12"/>
  <c r="J1811" i="12"/>
  <c r="D1811" i="12"/>
  <c r="E1808" i="12"/>
  <c r="F1808" i="12"/>
  <c r="G1808" i="12"/>
  <c r="H1808" i="12"/>
  <c r="I1808" i="12"/>
  <c r="J1808" i="12"/>
  <c r="D1808" i="12"/>
  <c r="E1804" i="12"/>
  <c r="F1804" i="12"/>
  <c r="G1804" i="12"/>
  <c r="H1804" i="12"/>
  <c r="I1804" i="12"/>
  <c r="J1804" i="12"/>
  <c r="D1804" i="12"/>
  <c r="E1796" i="12"/>
  <c r="F1796" i="12"/>
  <c r="G1796" i="12"/>
  <c r="H1796" i="12"/>
  <c r="I1796" i="12"/>
  <c r="J1796" i="12"/>
  <c r="D1796" i="12"/>
  <c r="E1793" i="12"/>
  <c r="F1793" i="12"/>
  <c r="G1793" i="12"/>
  <c r="H1793" i="12"/>
  <c r="I1793" i="12"/>
  <c r="J1793" i="12"/>
  <c r="D1793" i="12"/>
  <c r="E1790" i="12"/>
  <c r="F1790" i="12"/>
  <c r="G1790" i="12"/>
  <c r="H1790" i="12"/>
  <c r="I1790" i="12"/>
  <c r="J1790" i="12"/>
  <c r="D1790" i="12"/>
  <c r="E1787" i="12"/>
  <c r="F1787" i="12"/>
  <c r="G1787" i="12"/>
  <c r="H1787" i="12"/>
  <c r="I1787" i="12"/>
  <c r="J1787" i="12"/>
  <c r="D1787" i="12"/>
  <c r="I126" i="16" l="1"/>
  <c r="D124" i="16"/>
  <c r="F124" i="16"/>
  <c r="E126" i="16"/>
  <c r="J124" i="16"/>
  <c r="G2376" i="12"/>
  <c r="F106" i="15" s="1"/>
  <c r="D2454" i="12"/>
  <c r="C109" i="15" s="1"/>
  <c r="J2454" i="12"/>
  <c r="I109" i="15" s="1"/>
  <c r="I2454" i="12"/>
  <c r="H109" i="15" s="1"/>
  <c r="H126" i="16"/>
  <c r="G2454" i="12"/>
  <c r="F109" i="15" s="1"/>
  <c r="G124" i="16"/>
  <c r="D181" i="16"/>
  <c r="E124" i="16"/>
  <c r="J126" i="16"/>
  <c r="G181" i="16"/>
  <c r="E2395" i="12"/>
  <c r="D107" i="15" s="1"/>
  <c r="I124" i="16"/>
  <c r="F126" i="16"/>
  <c r="F2454" i="12"/>
  <c r="E109" i="15" s="1"/>
  <c r="D126" i="16"/>
  <c r="I181" i="16"/>
  <c r="F181" i="16"/>
  <c r="H124" i="16"/>
  <c r="G126" i="16"/>
  <c r="E181" i="16"/>
  <c r="H2454" i="12"/>
  <c r="G109" i="15" s="1"/>
  <c r="H181" i="16"/>
  <c r="E2454" i="12"/>
  <c r="D109" i="15" s="1"/>
  <c r="J2395" i="12"/>
  <c r="I107" i="15" s="1"/>
  <c r="I2395" i="12"/>
  <c r="H107" i="15" s="1"/>
  <c r="H2395" i="12"/>
  <c r="G107" i="15" s="1"/>
  <c r="G2395" i="12"/>
  <c r="F107" i="15" s="1"/>
  <c r="F2395" i="12"/>
  <c r="E107" i="15" s="1"/>
  <c r="D2395" i="12"/>
  <c r="C107" i="15" s="1"/>
  <c r="J2376" i="12"/>
  <c r="I106" i="15" s="1"/>
  <c r="D2376" i="12"/>
  <c r="C106" i="15" s="1"/>
  <c r="I2376" i="12"/>
  <c r="H106" i="15" s="1"/>
  <c r="H2376" i="12"/>
  <c r="G106" i="15" s="1"/>
  <c r="J2359" i="12"/>
  <c r="I105" i="15" s="1"/>
  <c r="F2376" i="12"/>
  <c r="E106" i="15" s="1"/>
  <c r="I2322" i="12"/>
  <c r="H104" i="15" s="1"/>
  <c r="H2322" i="12"/>
  <c r="G104" i="15" s="1"/>
  <c r="H2359" i="12"/>
  <c r="G105" i="15" s="1"/>
  <c r="E2376" i="12"/>
  <c r="D106" i="15" s="1"/>
  <c r="D2301" i="12"/>
  <c r="C103" i="15" s="1"/>
  <c r="J2322" i="12"/>
  <c r="I104" i="15" s="1"/>
  <c r="F2359" i="12"/>
  <c r="E105" i="15" s="1"/>
  <c r="I2359" i="12"/>
  <c r="H105" i="15" s="1"/>
  <c r="E2359" i="12"/>
  <c r="D105" i="15" s="1"/>
  <c r="D2359" i="12"/>
  <c r="C105" i="15" s="1"/>
  <c r="G2359" i="12"/>
  <c r="F105" i="15" s="1"/>
  <c r="G2322" i="12"/>
  <c r="F104" i="15" s="1"/>
  <c r="J2301" i="12"/>
  <c r="I103" i="15" s="1"/>
  <c r="I2301" i="12"/>
  <c r="H103" i="15" s="1"/>
  <c r="H2301" i="12"/>
  <c r="G103" i="15" s="1"/>
  <c r="G2301" i="12"/>
  <c r="F103" i="15" s="1"/>
  <c r="F2301" i="12"/>
  <c r="E103" i="15" s="1"/>
  <c r="F2322" i="12"/>
  <c r="E104" i="15" s="1"/>
  <c r="D2203" i="12"/>
  <c r="C102" i="15" s="1"/>
  <c r="D2322" i="12"/>
  <c r="C104" i="15" s="1"/>
  <c r="E2322" i="12"/>
  <c r="D104" i="15" s="1"/>
  <c r="E2301" i="12"/>
  <c r="D103" i="15" s="1"/>
  <c r="G2203" i="12"/>
  <c r="F102" i="15" s="1"/>
  <c r="J2203" i="12"/>
  <c r="I102" i="15" s="1"/>
  <c r="F2203" i="12"/>
  <c r="E102" i="15" s="1"/>
  <c r="I2203" i="12"/>
  <c r="H102" i="15" s="1"/>
  <c r="H2203" i="12"/>
  <c r="G102" i="15" s="1"/>
  <c r="E2203" i="12"/>
  <c r="D102" i="15" s="1"/>
  <c r="D2041" i="12"/>
  <c r="C101" i="15" s="1"/>
  <c r="J2041" i="12"/>
  <c r="I101" i="15" s="1"/>
  <c r="G2041" i="12"/>
  <c r="F101" i="15" s="1"/>
  <c r="I2041" i="12"/>
  <c r="H101" i="15" s="1"/>
  <c r="H2041" i="12"/>
  <c r="G101" i="15" s="1"/>
  <c r="F2041" i="12"/>
  <c r="E101" i="15" s="1"/>
  <c r="E2041" i="12"/>
  <c r="D101" i="15" s="1"/>
  <c r="F1844" i="12"/>
  <c r="E100" i="15" s="1"/>
  <c r="E1844" i="12"/>
  <c r="D100" i="15" s="1"/>
  <c r="J1844" i="12"/>
  <c r="I100" i="15" s="1"/>
  <c r="I1844" i="12"/>
  <c r="H100" i="15" s="1"/>
  <c r="D1844" i="12"/>
  <c r="C100" i="15" s="1"/>
  <c r="H1844" i="12"/>
  <c r="G100" i="15" s="1"/>
  <c r="G1844" i="12"/>
  <c r="F100" i="15" s="1"/>
  <c r="C108" i="15"/>
  <c r="E1773" i="12" l="1"/>
  <c r="E173" i="16" s="1"/>
  <c r="F1773" i="12"/>
  <c r="F173" i="16" s="1"/>
  <c r="G1773" i="12"/>
  <c r="G173" i="16" s="1"/>
  <c r="H1773" i="12"/>
  <c r="H173" i="16" s="1"/>
  <c r="I1773" i="12"/>
  <c r="I173" i="16" s="1"/>
  <c r="J1773" i="12"/>
  <c r="J173" i="16" s="1"/>
  <c r="D1773" i="12"/>
  <c r="D173" i="16" s="1"/>
  <c r="E1754" i="12"/>
  <c r="E186" i="16" s="1"/>
  <c r="F1754" i="12"/>
  <c r="F186" i="16" s="1"/>
  <c r="G1754" i="12"/>
  <c r="G186" i="16" s="1"/>
  <c r="H1754" i="12"/>
  <c r="H186" i="16" s="1"/>
  <c r="I1754" i="12"/>
  <c r="I186" i="16" s="1"/>
  <c r="J1754" i="12"/>
  <c r="J186" i="16" s="1"/>
  <c r="D1754" i="12"/>
  <c r="D186" i="16" s="1"/>
  <c r="E1741" i="12"/>
  <c r="E207" i="16" s="1"/>
  <c r="F1741" i="12"/>
  <c r="F207" i="16" s="1"/>
  <c r="G1741" i="12"/>
  <c r="G207" i="16" s="1"/>
  <c r="H1741" i="12"/>
  <c r="H207" i="16" s="1"/>
  <c r="I1741" i="12"/>
  <c r="I207" i="16" s="1"/>
  <c r="J1741" i="12"/>
  <c r="J207" i="16" s="1"/>
  <c r="D1741" i="12"/>
  <c r="D207" i="16" s="1"/>
  <c r="E1725" i="12"/>
  <c r="E205" i="16" s="1"/>
  <c r="F1725" i="12"/>
  <c r="F205" i="16" s="1"/>
  <c r="G1725" i="12"/>
  <c r="G205" i="16" s="1"/>
  <c r="H1725" i="12"/>
  <c r="H205" i="16" s="1"/>
  <c r="I1725" i="12"/>
  <c r="I205" i="16" s="1"/>
  <c r="J1725" i="12"/>
  <c r="J205" i="16" s="1"/>
  <c r="D1725" i="12"/>
  <c r="D205" i="16" s="1"/>
  <c r="E1679" i="12"/>
  <c r="E204" i="16" s="1"/>
  <c r="F1679" i="12"/>
  <c r="F204" i="16" s="1"/>
  <c r="G1679" i="12"/>
  <c r="G204" i="16" s="1"/>
  <c r="H1679" i="12"/>
  <c r="H204" i="16" s="1"/>
  <c r="I1679" i="12"/>
  <c r="I204" i="16" s="1"/>
  <c r="J1679" i="12"/>
  <c r="J204" i="16" s="1"/>
  <c r="D1679" i="12"/>
  <c r="D204" i="16" s="1"/>
  <c r="E1664" i="12"/>
  <c r="E203" i="16" s="1"/>
  <c r="F1664" i="12"/>
  <c r="F203" i="16" s="1"/>
  <c r="G1664" i="12"/>
  <c r="G203" i="16" s="1"/>
  <c r="H1664" i="12"/>
  <c r="H203" i="16" s="1"/>
  <c r="I1664" i="12"/>
  <c r="I203" i="16" s="1"/>
  <c r="J1664" i="12"/>
  <c r="J203" i="16" s="1"/>
  <c r="D1664" i="12"/>
  <c r="D203" i="16" s="1"/>
  <c r="E1659" i="12"/>
  <c r="E200" i="16" s="1"/>
  <c r="F1659" i="12"/>
  <c r="F200" i="16" s="1"/>
  <c r="G1659" i="12"/>
  <c r="G200" i="16" s="1"/>
  <c r="H1659" i="12"/>
  <c r="H200" i="16" s="1"/>
  <c r="I1659" i="12"/>
  <c r="I200" i="16" s="1"/>
  <c r="J1659" i="12"/>
  <c r="J200" i="16" s="1"/>
  <c r="D1659" i="12"/>
  <c r="D200" i="16" s="1"/>
  <c r="E1653" i="12"/>
  <c r="E199" i="16" s="1"/>
  <c r="F1653" i="12"/>
  <c r="F199" i="16" s="1"/>
  <c r="G1653" i="12"/>
  <c r="G199" i="16" s="1"/>
  <c r="H1653" i="12"/>
  <c r="H199" i="16" s="1"/>
  <c r="I1653" i="12"/>
  <c r="I199" i="16" s="1"/>
  <c r="J1653" i="12"/>
  <c r="J199" i="16" s="1"/>
  <c r="D1653" i="12"/>
  <c r="D199" i="16" s="1"/>
  <c r="E1591" i="12"/>
  <c r="E196" i="16" s="1"/>
  <c r="F1591" i="12"/>
  <c r="F196" i="16" s="1"/>
  <c r="G1591" i="12"/>
  <c r="G196" i="16" s="1"/>
  <c r="H1591" i="12"/>
  <c r="H196" i="16" s="1"/>
  <c r="I1591" i="12"/>
  <c r="I196" i="16" s="1"/>
  <c r="J1591" i="12"/>
  <c r="J196" i="16" s="1"/>
  <c r="D1591" i="12"/>
  <c r="D196" i="16" s="1"/>
  <c r="E1586" i="12"/>
  <c r="E185" i="16" s="1"/>
  <c r="F1586" i="12"/>
  <c r="F185" i="16" s="1"/>
  <c r="G1586" i="12"/>
  <c r="G185" i="16" s="1"/>
  <c r="H1586" i="12"/>
  <c r="H185" i="16" s="1"/>
  <c r="I1586" i="12"/>
  <c r="I185" i="16" s="1"/>
  <c r="J1586" i="12"/>
  <c r="J185" i="16" s="1"/>
  <c r="D1586" i="12"/>
  <c r="D185" i="16" s="1"/>
  <c r="E1579" i="12"/>
  <c r="E182" i="16" s="1"/>
  <c r="F1579" i="12"/>
  <c r="F182" i="16" s="1"/>
  <c r="G1579" i="12"/>
  <c r="G182" i="16" s="1"/>
  <c r="H1579" i="12"/>
  <c r="H182" i="16" s="1"/>
  <c r="I1579" i="12"/>
  <c r="I182" i="16" s="1"/>
  <c r="J1579" i="12"/>
  <c r="J182" i="16" s="1"/>
  <c r="D1579" i="12"/>
  <c r="D182" i="16" s="1"/>
  <c r="E1576" i="12"/>
  <c r="E171" i="16" s="1"/>
  <c r="F1576" i="12"/>
  <c r="F171" i="16" s="1"/>
  <c r="G1576" i="12"/>
  <c r="G171" i="16" s="1"/>
  <c r="H1576" i="12"/>
  <c r="H171" i="16" s="1"/>
  <c r="I1576" i="12"/>
  <c r="I171" i="16" s="1"/>
  <c r="J1576" i="12"/>
  <c r="J171" i="16" s="1"/>
  <c r="D1576" i="12"/>
  <c r="D171" i="16" s="1"/>
  <c r="E1573" i="12"/>
  <c r="E174" i="16" s="1"/>
  <c r="F1573" i="12"/>
  <c r="F174" i="16" s="1"/>
  <c r="G1573" i="12"/>
  <c r="G174" i="16" s="1"/>
  <c r="H1573" i="12"/>
  <c r="H174" i="16" s="1"/>
  <c r="I1573" i="12"/>
  <c r="I174" i="16" s="1"/>
  <c r="J1573" i="12"/>
  <c r="J174" i="16" s="1"/>
  <c r="D1573" i="12"/>
  <c r="D174" i="16" s="1"/>
  <c r="E1567" i="12"/>
  <c r="E172" i="16" s="1"/>
  <c r="F1567" i="12"/>
  <c r="F172" i="16" s="1"/>
  <c r="G1567" i="12"/>
  <c r="G172" i="16" s="1"/>
  <c r="H1567" i="12"/>
  <c r="H172" i="16" s="1"/>
  <c r="I1567" i="12"/>
  <c r="I172" i="16" s="1"/>
  <c r="J1567" i="12"/>
  <c r="J172" i="16" s="1"/>
  <c r="D1567" i="12"/>
  <c r="D172" i="16" s="1"/>
  <c r="E1553" i="12"/>
  <c r="E177" i="16" s="1"/>
  <c r="E176" i="16" s="1"/>
  <c r="F1553" i="12"/>
  <c r="F177" i="16" s="1"/>
  <c r="F176" i="16" s="1"/>
  <c r="G1553" i="12"/>
  <c r="G177" i="16" s="1"/>
  <c r="G176" i="16" s="1"/>
  <c r="H1553" i="12"/>
  <c r="H177" i="16" s="1"/>
  <c r="H176" i="16" s="1"/>
  <c r="I1553" i="12"/>
  <c r="I177" i="16" s="1"/>
  <c r="I176" i="16" s="1"/>
  <c r="J1553" i="12"/>
  <c r="J177" i="16" s="1"/>
  <c r="J176" i="16" s="1"/>
  <c r="D1553" i="12"/>
  <c r="D177" i="16" s="1"/>
  <c r="D176" i="16" s="1"/>
  <c r="E1534" i="12"/>
  <c r="E166" i="16" s="1"/>
  <c r="F1534" i="12"/>
  <c r="F166" i="16" s="1"/>
  <c r="G1534" i="12"/>
  <c r="G166" i="16" s="1"/>
  <c r="H1534" i="12"/>
  <c r="H166" i="16" s="1"/>
  <c r="I1534" i="12"/>
  <c r="I166" i="16" s="1"/>
  <c r="J1534" i="12"/>
  <c r="J166" i="16" s="1"/>
  <c r="D1534" i="12"/>
  <c r="D166" i="16" s="1"/>
  <c r="E1504" i="12"/>
  <c r="F1504" i="12"/>
  <c r="G1504" i="12"/>
  <c r="H1504" i="12"/>
  <c r="I1504" i="12"/>
  <c r="J1504" i="12"/>
  <c r="D1504" i="12"/>
  <c r="E1496" i="12"/>
  <c r="E164" i="16" s="1"/>
  <c r="F1496" i="12"/>
  <c r="F164" i="16" s="1"/>
  <c r="G1496" i="12"/>
  <c r="G164" i="16" s="1"/>
  <c r="H1496" i="12"/>
  <c r="H164" i="16" s="1"/>
  <c r="I1496" i="12"/>
  <c r="I164" i="16" s="1"/>
  <c r="J1496" i="12"/>
  <c r="J164" i="16" s="1"/>
  <c r="D1496" i="12"/>
  <c r="D164" i="16" s="1"/>
  <c r="E1482" i="12"/>
  <c r="E161" i="16" s="1"/>
  <c r="F1482" i="12"/>
  <c r="F161" i="16" s="1"/>
  <c r="G1482" i="12"/>
  <c r="G161" i="16" s="1"/>
  <c r="H1482" i="12"/>
  <c r="H161" i="16" s="1"/>
  <c r="I1482" i="12"/>
  <c r="I161" i="16" s="1"/>
  <c r="J1482" i="12"/>
  <c r="J161" i="16" s="1"/>
  <c r="D1482" i="12"/>
  <c r="D161" i="16" s="1"/>
  <c r="E1475" i="12"/>
  <c r="E160" i="16" s="1"/>
  <c r="F1475" i="12"/>
  <c r="F160" i="16" s="1"/>
  <c r="G1475" i="12"/>
  <c r="G160" i="16" s="1"/>
  <c r="H1475" i="12"/>
  <c r="H160" i="16" s="1"/>
  <c r="I1475" i="12"/>
  <c r="I160" i="16" s="1"/>
  <c r="J1475" i="12"/>
  <c r="J160" i="16" s="1"/>
  <c r="D1475" i="12"/>
  <c r="D160" i="16" s="1"/>
  <c r="E1469" i="12"/>
  <c r="E159" i="16" s="1"/>
  <c r="F1469" i="12"/>
  <c r="F159" i="16" s="1"/>
  <c r="G1469" i="12"/>
  <c r="G159" i="16" s="1"/>
  <c r="H1469" i="12"/>
  <c r="H159" i="16" s="1"/>
  <c r="I1469" i="12"/>
  <c r="I159" i="16" s="1"/>
  <c r="J1469" i="12"/>
  <c r="J159" i="16" s="1"/>
  <c r="D1469" i="12"/>
  <c r="D159" i="16" s="1"/>
  <c r="E1465" i="12"/>
  <c r="E150" i="16" s="1"/>
  <c r="F1465" i="12"/>
  <c r="F150" i="16" s="1"/>
  <c r="G1465" i="12"/>
  <c r="G150" i="16" s="1"/>
  <c r="H1465" i="12"/>
  <c r="H150" i="16" s="1"/>
  <c r="I1465" i="12"/>
  <c r="I150" i="16" s="1"/>
  <c r="J1465" i="12"/>
  <c r="J150" i="16" s="1"/>
  <c r="D1465" i="12"/>
  <c r="D150" i="16" s="1"/>
  <c r="E1455" i="12"/>
  <c r="E158" i="16" s="1"/>
  <c r="F1455" i="12"/>
  <c r="F158" i="16" s="1"/>
  <c r="G1455" i="12"/>
  <c r="G158" i="16" s="1"/>
  <c r="H1455" i="12"/>
  <c r="H158" i="16" s="1"/>
  <c r="I1455" i="12"/>
  <c r="I158" i="16" s="1"/>
  <c r="J1455" i="12"/>
  <c r="J158" i="16" s="1"/>
  <c r="D1455" i="12"/>
  <c r="D158" i="16" s="1"/>
  <c r="E1450" i="12"/>
  <c r="E146" i="16" s="1"/>
  <c r="F1450" i="12"/>
  <c r="F146" i="16" s="1"/>
  <c r="G1450" i="12"/>
  <c r="G146" i="16" s="1"/>
  <c r="H1450" i="12"/>
  <c r="H146" i="16" s="1"/>
  <c r="I1450" i="12"/>
  <c r="I146" i="16" s="1"/>
  <c r="J1450" i="12"/>
  <c r="J146" i="16" s="1"/>
  <c r="D1450" i="12"/>
  <c r="D146" i="16" s="1"/>
  <c r="E1446" i="12"/>
  <c r="F1446" i="12"/>
  <c r="G1446" i="12"/>
  <c r="H1446" i="12"/>
  <c r="I1446" i="12"/>
  <c r="J1446" i="12"/>
  <c r="D1446" i="12"/>
  <c r="E1429" i="12"/>
  <c r="E195" i="16" s="1"/>
  <c r="F1429" i="12"/>
  <c r="F195" i="16" s="1"/>
  <c r="G1429" i="12"/>
  <c r="G195" i="16" s="1"/>
  <c r="H1429" i="12"/>
  <c r="H195" i="16" s="1"/>
  <c r="I1429" i="12"/>
  <c r="I195" i="16" s="1"/>
  <c r="J1429" i="12"/>
  <c r="J195" i="16" s="1"/>
  <c r="D1429" i="12"/>
  <c r="D195" i="16" s="1"/>
  <c r="E1392" i="12"/>
  <c r="F1392" i="12"/>
  <c r="G1392" i="12"/>
  <c r="H1392" i="12"/>
  <c r="I1392" i="12"/>
  <c r="J1392" i="12"/>
  <c r="D1392" i="12"/>
  <c r="E1376" i="12"/>
  <c r="E135" i="16" s="1"/>
  <c r="F1376" i="12"/>
  <c r="F135" i="16" s="1"/>
  <c r="G1376" i="12"/>
  <c r="G135" i="16" s="1"/>
  <c r="H1376" i="12"/>
  <c r="H135" i="16" s="1"/>
  <c r="I1376" i="12"/>
  <c r="I135" i="16" s="1"/>
  <c r="J1376" i="12"/>
  <c r="J135" i="16" s="1"/>
  <c r="D1376" i="12"/>
  <c r="D135" i="16" s="1"/>
  <c r="E1373" i="12"/>
  <c r="E134" i="16" s="1"/>
  <c r="F1373" i="12"/>
  <c r="F134" i="16" s="1"/>
  <c r="G1373" i="12"/>
  <c r="G134" i="16" s="1"/>
  <c r="H1373" i="12"/>
  <c r="H134" i="16" s="1"/>
  <c r="I1373" i="12"/>
  <c r="I134" i="16" s="1"/>
  <c r="J1373" i="12"/>
  <c r="J134" i="16" s="1"/>
  <c r="D1373" i="12"/>
  <c r="D134" i="16" s="1"/>
  <c r="E1361" i="12"/>
  <c r="E209" i="16" s="1"/>
  <c r="F1361" i="12"/>
  <c r="F209" i="16" s="1"/>
  <c r="G1361" i="12"/>
  <c r="G209" i="16" s="1"/>
  <c r="H1361" i="12"/>
  <c r="H209" i="16" s="1"/>
  <c r="I1361" i="12"/>
  <c r="I209" i="16" s="1"/>
  <c r="J1361" i="12"/>
  <c r="J209" i="16" s="1"/>
  <c r="D1361" i="12"/>
  <c r="D209" i="16" s="1"/>
  <c r="E1358" i="12"/>
  <c r="F1358" i="12"/>
  <c r="G1358" i="12"/>
  <c r="H1358" i="12"/>
  <c r="I1358" i="12"/>
  <c r="J1358" i="12"/>
  <c r="D1358" i="12"/>
  <c r="E1355" i="12"/>
  <c r="E131" i="16" s="1"/>
  <c r="F1355" i="12"/>
  <c r="F131" i="16" s="1"/>
  <c r="G1355" i="12"/>
  <c r="G131" i="16" s="1"/>
  <c r="H1355" i="12"/>
  <c r="H131" i="16" s="1"/>
  <c r="I1355" i="12"/>
  <c r="I131" i="16" s="1"/>
  <c r="J1355" i="12"/>
  <c r="J131" i="16" s="1"/>
  <c r="D1355" i="12"/>
  <c r="D131" i="16" s="1"/>
  <c r="E1344" i="12"/>
  <c r="E130" i="16" s="1"/>
  <c r="F1344" i="12"/>
  <c r="F130" i="16" s="1"/>
  <c r="G1344" i="12"/>
  <c r="G130" i="16" s="1"/>
  <c r="H1344" i="12"/>
  <c r="H130" i="16" s="1"/>
  <c r="I1344" i="12"/>
  <c r="I130" i="16" s="1"/>
  <c r="J1344" i="12"/>
  <c r="J130" i="16" s="1"/>
  <c r="D1344" i="12"/>
  <c r="D130" i="16" s="1"/>
  <c r="E1338" i="12"/>
  <c r="E129" i="16" s="1"/>
  <c r="F1338" i="12"/>
  <c r="F129" i="16" s="1"/>
  <c r="G1338" i="12"/>
  <c r="G129" i="16" s="1"/>
  <c r="H1338" i="12"/>
  <c r="H129" i="16" s="1"/>
  <c r="I1338" i="12"/>
  <c r="I129" i="16" s="1"/>
  <c r="J1338" i="12"/>
  <c r="J129" i="16" s="1"/>
  <c r="D1338" i="12"/>
  <c r="D129" i="16" s="1"/>
  <c r="E1335" i="12"/>
  <c r="E128" i="16" s="1"/>
  <c r="F1335" i="12"/>
  <c r="F128" i="16" s="1"/>
  <c r="G1335" i="12"/>
  <c r="G128" i="16" s="1"/>
  <c r="H1335" i="12"/>
  <c r="H128" i="16" s="1"/>
  <c r="I1335" i="12"/>
  <c r="I128" i="16" s="1"/>
  <c r="J1335" i="12"/>
  <c r="J128" i="16" s="1"/>
  <c r="D1335" i="12"/>
  <c r="D128" i="16" s="1"/>
  <c r="E1332" i="12"/>
  <c r="E127" i="16" s="1"/>
  <c r="F1332" i="12"/>
  <c r="F127" i="16" s="1"/>
  <c r="G1332" i="12"/>
  <c r="G127" i="16" s="1"/>
  <c r="H1332" i="12"/>
  <c r="H127" i="16" s="1"/>
  <c r="I1332" i="12"/>
  <c r="I127" i="16" s="1"/>
  <c r="J1332" i="12"/>
  <c r="J127" i="16" s="1"/>
  <c r="D1332" i="12"/>
  <c r="D127" i="16" s="1"/>
  <c r="E1328" i="12"/>
  <c r="E125" i="16" s="1"/>
  <c r="F1328" i="12"/>
  <c r="F125" i="16" s="1"/>
  <c r="G1328" i="12"/>
  <c r="G125" i="16" s="1"/>
  <c r="H1328" i="12"/>
  <c r="H125" i="16" s="1"/>
  <c r="I1328" i="12"/>
  <c r="I125" i="16" s="1"/>
  <c r="J1328" i="12"/>
  <c r="J125" i="16" s="1"/>
  <c r="D1328" i="12"/>
  <c r="D125" i="16" s="1"/>
  <c r="E1299" i="12"/>
  <c r="F1299" i="12"/>
  <c r="G1299" i="12"/>
  <c r="H1299" i="12"/>
  <c r="I1299" i="12"/>
  <c r="J1299" i="12"/>
  <c r="D1299" i="12"/>
  <c r="E1294" i="12"/>
  <c r="F1294" i="12"/>
  <c r="G1294" i="12"/>
  <c r="H1294" i="12"/>
  <c r="I1294" i="12"/>
  <c r="J1294" i="12"/>
  <c r="D1294" i="12"/>
  <c r="E1282" i="12"/>
  <c r="E145" i="16" s="1"/>
  <c r="F1282" i="12"/>
  <c r="F145" i="16" s="1"/>
  <c r="G1282" i="12"/>
  <c r="G145" i="16" s="1"/>
  <c r="H1282" i="12"/>
  <c r="H145" i="16" s="1"/>
  <c r="I1282" i="12"/>
  <c r="I145" i="16" s="1"/>
  <c r="J1282" i="12"/>
  <c r="J145" i="16" s="1"/>
  <c r="D1282" i="12"/>
  <c r="D145" i="16" s="1"/>
  <c r="E1272" i="12"/>
  <c r="E141" i="16" s="1"/>
  <c r="F1272" i="12"/>
  <c r="F141" i="16" s="1"/>
  <c r="G1272" i="12"/>
  <c r="G141" i="16" s="1"/>
  <c r="H1272" i="12"/>
  <c r="H141" i="16" s="1"/>
  <c r="I1272" i="12"/>
  <c r="I141" i="16" s="1"/>
  <c r="J1272" i="12"/>
  <c r="J141" i="16" s="1"/>
  <c r="D1272" i="12"/>
  <c r="D141" i="16" s="1"/>
  <c r="E1259" i="12"/>
  <c r="E167" i="16" s="1"/>
  <c r="F1259" i="12"/>
  <c r="F167" i="16" s="1"/>
  <c r="G1259" i="12"/>
  <c r="G167" i="16" s="1"/>
  <c r="H1259" i="12"/>
  <c r="H167" i="16" s="1"/>
  <c r="I1259" i="12"/>
  <c r="I167" i="16" s="1"/>
  <c r="J1259" i="12"/>
  <c r="J167" i="16" s="1"/>
  <c r="D1259" i="12"/>
  <c r="D167" i="16" s="1"/>
  <c r="E1194" i="12"/>
  <c r="E198" i="16" s="1"/>
  <c r="F1194" i="12"/>
  <c r="F198" i="16" s="1"/>
  <c r="G1194" i="12"/>
  <c r="G198" i="16" s="1"/>
  <c r="H1194" i="12"/>
  <c r="H198" i="16" s="1"/>
  <c r="I1194" i="12"/>
  <c r="I198" i="16" s="1"/>
  <c r="J1194" i="12"/>
  <c r="J198" i="16" s="1"/>
  <c r="D1194" i="12"/>
  <c r="D198" i="16" s="1"/>
  <c r="E1102" i="12"/>
  <c r="E197" i="16" s="1"/>
  <c r="F1102" i="12"/>
  <c r="F197" i="16" s="1"/>
  <c r="G1102" i="12"/>
  <c r="G197" i="16" s="1"/>
  <c r="H1102" i="12"/>
  <c r="H197" i="16" s="1"/>
  <c r="I1102" i="12"/>
  <c r="I197" i="16" s="1"/>
  <c r="J1102" i="12"/>
  <c r="J197" i="16" s="1"/>
  <c r="D1102" i="12"/>
  <c r="D197" i="16" s="1"/>
  <c r="E1096" i="12"/>
  <c r="E184" i="16" s="1"/>
  <c r="F1096" i="12"/>
  <c r="F184" i="16" s="1"/>
  <c r="G1096" i="12"/>
  <c r="G184" i="16" s="1"/>
  <c r="H1096" i="12"/>
  <c r="H184" i="16" s="1"/>
  <c r="I1096" i="12"/>
  <c r="I184" i="16" s="1"/>
  <c r="J1096" i="12"/>
  <c r="J184" i="16" s="1"/>
  <c r="D1096" i="12"/>
  <c r="D184" i="16" s="1"/>
  <c r="E1086" i="12"/>
  <c r="E180" i="16" s="1"/>
  <c r="F1086" i="12"/>
  <c r="F180" i="16" s="1"/>
  <c r="G1086" i="12"/>
  <c r="G180" i="16" s="1"/>
  <c r="H1086" i="12"/>
  <c r="H180" i="16" s="1"/>
  <c r="I1086" i="12"/>
  <c r="I180" i="16" s="1"/>
  <c r="J1086" i="12"/>
  <c r="J180" i="16" s="1"/>
  <c r="D1086" i="12"/>
  <c r="D180" i="16" s="1"/>
  <c r="E1074" i="12"/>
  <c r="F1074" i="12"/>
  <c r="G1074" i="12"/>
  <c r="H1074" i="12"/>
  <c r="I1074" i="12"/>
  <c r="J1074" i="12"/>
  <c r="D1074" i="12"/>
  <c r="E1069" i="12"/>
  <c r="E123" i="16" s="1"/>
  <c r="F1069" i="12"/>
  <c r="F123" i="16" s="1"/>
  <c r="G1069" i="12"/>
  <c r="G123" i="16" s="1"/>
  <c r="H1069" i="12"/>
  <c r="H123" i="16" s="1"/>
  <c r="I1069" i="12"/>
  <c r="I123" i="16" s="1"/>
  <c r="J1069" i="12"/>
  <c r="J123" i="16" s="1"/>
  <c r="D1069" i="12"/>
  <c r="D123" i="16" s="1"/>
  <c r="E1065" i="12"/>
  <c r="E122" i="16" s="1"/>
  <c r="F1065" i="12"/>
  <c r="F122" i="16" s="1"/>
  <c r="G1065" i="12"/>
  <c r="G122" i="16" s="1"/>
  <c r="H1065" i="12"/>
  <c r="H122" i="16" s="1"/>
  <c r="I1065" i="12"/>
  <c r="I122" i="16" s="1"/>
  <c r="J1065" i="12"/>
  <c r="J122" i="16" s="1"/>
  <c r="D1065" i="12"/>
  <c r="D122" i="16" s="1"/>
  <c r="E1059" i="12"/>
  <c r="F1059" i="12"/>
  <c r="G1059" i="12"/>
  <c r="H1059" i="12"/>
  <c r="I1059" i="12"/>
  <c r="J1059" i="12"/>
  <c r="D1059" i="12"/>
  <c r="E1048" i="12"/>
  <c r="E148" i="16" s="1"/>
  <c r="F1048" i="12"/>
  <c r="F148" i="16" s="1"/>
  <c r="G1048" i="12"/>
  <c r="G148" i="16" s="1"/>
  <c r="H1048" i="12"/>
  <c r="H148" i="16" s="1"/>
  <c r="I1048" i="12"/>
  <c r="I148" i="16" s="1"/>
  <c r="J1048" i="12"/>
  <c r="J148" i="16" s="1"/>
  <c r="D1048" i="12"/>
  <c r="D148" i="16" s="1"/>
  <c r="E1041" i="12"/>
  <c r="E170" i="16" s="1"/>
  <c r="F1041" i="12"/>
  <c r="F170" i="16" s="1"/>
  <c r="G1041" i="12"/>
  <c r="G170" i="16" s="1"/>
  <c r="H1041" i="12"/>
  <c r="H170" i="16" s="1"/>
  <c r="I1041" i="12"/>
  <c r="I170" i="16" s="1"/>
  <c r="J1041" i="12"/>
  <c r="J170" i="16" s="1"/>
  <c r="D1041" i="12"/>
  <c r="D170" i="16" s="1"/>
  <c r="E1024" i="12"/>
  <c r="F1024" i="12"/>
  <c r="G1024" i="12"/>
  <c r="H1024" i="12"/>
  <c r="I1024" i="12"/>
  <c r="J1024" i="12"/>
  <c r="D1024" i="12"/>
  <c r="E1004" i="12"/>
  <c r="E183" i="16" s="1"/>
  <c r="F1004" i="12"/>
  <c r="F183" i="16" s="1"/>
  <c r="G1004" i="12"/>
  <c r="G183" i="16" s="1"/>
  <c r="H1004" i="12"/>
  <c r="H183" i="16" s="1"/>
  <c r="I1004" i="12"/>
  <c r="I183" i="16" s="1"/>
  <c r="J1004" i="12"/>
  <c r="J183" i="16" s="1"/>
  <c r="D1004" i="12"/>
  <c r="D183" i="16" s="1"/>
  <c r="E997" i="12"/>
  <c r="F997" i="12"/>
  <c r="G997" i="12"/>
  <c r="H997" i="12"/>
  <c r="I997" i="12"/>
  <c r="J997" i="12"/>
  <c r="D997" i="12"/>
  <c r="E991" i="12"/>
  <c r="E187" i="16" s="1"/>
  <c r="F991" i="12"/>
  <c r="F187" i="16" s="1"/>
  <c r="G991" i="12"/>
  <c r="G187" i="16" s="1"/>
  <c r="H991" i="12"/>
  <c r="H187" i="16" s="1"/>
  <c r="I991" i="12"/>
  <c r="I187" i="16" s="1"/>
  <c r="J991" i="12"/>
  <c r="J187" i="16" s="1"/>
  <c r="D991" i="12"/>
  <c r="D187" i="16" s="1"/>
  <c r="E963" i="12"/>
  <c r="F963" i="12"/>
  <c r="G963" i="12"/>
  <c r="H963" i="12"/>
  <c r="I963" i="12"/>
  <c r="J963" i="12"/>
  <c r="D963" i="12"/>
  <c r="E959" i="12"/>
  <c r="F959" i="12"/>
  <c r="F140" i="16" s="1"/>
  <c r="G959" i="12"/>
  <c r="H959" i="12"/>
  <c r="I959" i="12"/>
  <c r="J959" i="12"/>
  <c r="D959" i="12"/>
  <c r="E954" i="12"/>
  <c r="E149" i="16" s="1"/>
  <c r="F954" i="12"/>
  <c r="G954" i="12"/>
  <c r="G149" i="16" s="1"/>
  <c r="H954" i="12"/>
  <c r="I954" i="12"/>
  <c r="I149" i="16" s="1"/>
  <c r="J954" i="12"/>
  <c r="J149" i="16" s="1"/>
  <c r="D954" i="12"/>
  <c r="D149" i="16" s="1"/>
  <c r="E944" i="12"/>
  <c r="F944" i="12"/>
  <c r="G944" i="12"/>
  <c r="H944" i="12"/>
  <c r="I944" i="12"/>
  <c r="J944" i="12"/>
  <c r="D944" i="12"/>
  <c r="E940" i="12"/>
  <c r="F940" i="12"/>
  <c r="G940" i="12"/>
  <c r="G163" i="16" s="1"/>
  <c r="H940" i="12"/>
  <c r="I940" i="12"/>
  <c r="J940" i="12"/>
  <c r="D940" i="12"/>
  <c r="E933" i="12"/>
  <c r="F933" i="12"/>
  <c r="G933" i="12"/>
  <c r="H933" i="12"/>
  <c r="I933" i="12"/>
  <c r="J933" i="12"/>
  <c r="D933" i="12"/>
  <c r="E927" i="12"/>
  <c r="F927" i="12"/>
  <c r="G927" i="12"/>
  <c r="H927" i="12"/>
  <c r="I927" i="12"/>
  <c r="J927" i="12"/>
  <c r="D927" i="12"/>
  <c r="E923" i="12"/>
  <c r="F923" i="12"/>
  <c r="G923" i="12"/>
  <c r="I923" i="12"/>
  <c r="J923" i="12"/>
  <c r="D923" i="12"/>
  <c r="E917" i="12"/>
  <c r="F917" i="12"/>
  <c r="G917" i="12"/>
  <c r="H917" i="12"/>
  <c r="I917" i="12"/>
  <c r="J917" i="12"/>
  <c r="D917" i="12"/>
  <c r="E888" i="12"/>
  <c r="E165" i="16" s="1"/>
  <c r="F888" i="12"/>
  <c r="G888" i="12"/>
  <c r="H888" i="12"/>
  <c r="I888" i="12"/>
  <c r="I165" i="16" s="1"/>
  <c r="J888" i="12"/>
  <c r="D888" i="12"/>
  <c r="E882" i="12"/>
  <c r="F882" i="12"/>
  <c r="G882" i="12"/>
  <c r="H882" i="12"/>
  <c r="I882" i="12"/>
  <c r="J882" i="12"/>
  <c r="D882" i="12"/>
  <c r="E879" i="12"/>
  <c r="F879" i="12"/>
  <c r="G879" i="12"/>
  <c r="G133" i="16" s="1"/>
  <c r="H879" i="12"/>
  <c r="I879" i="12"/>
  <c r="J879" i="12"/>
  <c r="D879" i="12"/>
  <c r="E869" i="12"/>
  <c r="F869" i="12"/>
  <c r="G869" i="12"/>
  <c r="H869" i="12"/>
  <c r="I869" i="12"/>
  <c r="J869" i="12"/>
  <c r="D869" i="12"/>
  <c r="E866" i="12"/>
  <c r="E132" i="16" s="1"/>
  <c r="F866" i="12"/>
  <c r="F132" i="16" s="1"/>
  <c r="G866" i="12"/>
  <c r="G132" i="16" s="1"/>
  <c r="H866" i="12"/>
  <c r="H132" i="16" s="1"/>
  <c r="I866" i="12"/>
  <c r="I132" i="16" s="1"/>
  <c r="J866" i="12"/>
  <c r="J132" i="16" s="1"/>
  <c r="D866" i="12"/>
  <c r="D132" i="16" s="1"/>
  <c r="E843" i="12"/>
  <c r="F843" i="12"/>
  <c r="G843" i="12"/>
  <c r="H843" i="12"/>
  <c r="I843" i="12"/>
  <c r="J843" i="12"/>
  <c r="D843" i="12"/>
  <c r="F149" i="16" l="1"/>
  <c r="D133" i="16"/>
  <c r="J140" i="16"/>
  <c r="F201" i="16"/>
  <c r="J144" i="16"/>
  <c r="J133" i="16"/>
  <c r="J121" i="16" s="1"/>
  <c r="J163" i="16"/>
  <c r="J165" i="16"/>
  <c r="D163" i="16"/>
  <c r="H149" i="16"/>
  <c r="H140" i="16"/>
  <c r="G138" i="16"/>
  <c r="I144" i="16"/>
  <c r="D162" i="16"/>
  <c r="I206" i="16"/>
  <c r="H133" i="16"/>
  <c r="H121" i="16" s="1"/>
  <c r="F165" i="16"/>
  <c r="J162" i="16"/>
  <c r="E140" i="16"/>
  <c r="G143" i="16"/>
  <c r="I140" i="16"/>
  <c r="I138" i="16"/>
  <c r="D140" i="16"/>
  <c r="D165" i="16"/>
  <c r="E206" i="16"/>
  <c r="D144" i="16"/>
  <c r="G201" i="16"/>
  <c r="F162" i="16"/>
  <c r="E138" i="16"/>
  <c r="I133" i="16"/>
  <c r="I121" i="16" s="1"/>
  <c r="I163" i="16"/>
  <c r="J143" i="16"/>
  <c r="F144" i="16"/>
  <c r="E144" i="16"/>
  <c r="J201" i="16"/>
  <c r="G162" i="16"/>
  <c r="E162" i="16"/>
  <c r="J138" i="16"/>
  <c r="J169" i="16"/>
  <c r="G206" i="16"/>
  <c r="G165" i="16"/>
  <c r="D143" i="16"/>
  <c r="G144" i="16"/>
  <c r="H163" i="16"/>
  <c r="J206" i="16"/>
  <c r="D201" i="16"/>
  <c r="I162" i="16"/>
  <c r="H138" i="16"/>
  <c r="F133" i="16"/>
  <c r="F121" i="16" s="1"/>
  <c r="H162" i="16"/>
  <c r="F163" i="16"/>
  <c r="H143" i="16"/>
  <c r="E133" i="16"/>
  <c r="E121" i="16" s="1"/>
  <c r="I201" i="16"/>
  <c r="F138" i="16"/>
  <c r="E163" i="16"/>
  <c r="F143" i="16"/>
  <c r="E143" i="16"/>
  <c r="D206" i="16"/>
  <c r="H165" i="16"/>
  <c r="D138" i="16"/>
  <c r="G140" i="16"/>
  <c r="I169" i="16"/>
  <c r="F169" i="16"/>
  <c r="E169" i="16"/>
  <c r="G169" i="16"/>
  <c r="D169" i="16"/>
  <c r="D121" i="16"/>
  <c r="I143" i="16"/>
  <c r="F206" i="16"/>
  <c r="G121" i="16"/>
  <c r="E201" i="16"/>
  <c r="H923" i="12"/>
  <c r="H201" i="16" s="1"/>
  <c r="H144" i="16"/>
  <c r="H169" i="16"/>
  <c r="H206" i="16"/>
  <c r="D978" i="12"/>
  <c r="C98" i="15" s="1"/>
  <c r="D1779" i="12"/>
  <c r="C99" i="15" s="1"/>
  <c r="G891" i="12"/>
  <c r="F97" i="15" s="1"/>
  <c r="J891" i="12"/>
  <c r="I97" i="15" s="1"/>
  <c r="J978" i="12"/>
  <c r="I98" i="15" s="1"/>
  <c r="I1779" i="12"/>
  <c r="H99" i="15" s="1"/>
  <c r="F891" i="12"/>
  <c r="E97" i="15" s="1"/>
  <c r="I978" i="12"/>
  <c r="H98" i="15" s="1"/>
  <c r="H1779" i="12"/>
  <c r="G99" i="15" s="1"/>
  <c r="G978" i="12"/>
  <c r="F98" i="15" s="1"/>
  <c r="G1779" i="12"/>
  <c r="F99" i="15" s="1"/>
  <c r="E891" i="12"/>
  <c r="D97" i="15" s="1"/>
  <c r="I891" i="12"/>
  <c r="H97" i="15" s="1"/>
  <c r="F1779" i="12"/>
  <c r="E99" i="15" s="1"/>
  <c r="J1779" i="12"/>
  <c r="I99" i="15" s="1"/>
  <c r="D891" i="12"/>
  <c r="C97" i="15" s="1"/>
  <c r="F978" i="12"/>
  <c r="E98" i="15" s="1"/>
  <c r="E978" i="12"/>
  <c r="D98" i="15" s="1"/>
  <c r="H891" i="12"/>
  <c r="G97" i="15" s="1"/>
  <c r="E1779" i="12"/>
  <c r="D99" i="15" s="1"/>
  <c r="F179" i="16" l="1"/>
  <c r="H978" i="12"/>
  <c r="G98" i="15" s="1"/>
  <c r="G110" i="15" s="1"/>
  <c r="E179" i="16"/>
  <c r="I179" i="16"/>
  <c r="G179" i="16"/>
  <c r="J179" i="16"/>
  <c r="D179" i="16"/>
  <c r="D110" i="15"/>
  <c r="I110" i="15"/>
  <c r="F110" i="15"/>
  <c r="H179" i="16"/>
  <c r="E110" i="15"/>
  <c r="H110" i="15"/>
  <c r="C110" i="15"/>
  <c r="B15" i="22" s="1"/>
  <c r="G460" i="13"/>
  <c r="H460" i="13"/>
  <c r="I460" i="13"/>
  <c r="J460" i="13"/>
  <c r="K460" i="13"/>
  <c r="L460" i="13"/>
  <c r="F460" i="13"/>
  <c r="G456" i="13"/>
  <c r="H456" i="13"/>
  <c r="I456" i="13"/>
  <c r="J456" i="13"/>
  <c r="K456" i="13"/>
  <c r="L456" i="13"/>
  <c r="F456" i="13"/>
  <c r="G452" i="13"/>
  <c r="H452" i="13"/>
  <c r="I452" i="13"/>
  <c r="J452" i="13"/>
  <c r="K452" i="13"/>
  <c r="L452" i="13"/>
  <c r="F452" i="13"/>
  <c r="G448" i="13"/>
  <c r="H448" i="13"/>
  <c r="I448" i="13"/>
  <c r="J448" i="13"/>
  <c r="K448" i="13"/>
  <c r="F448" i="13"/>
  <c r="G444" i="13"/>
  <c r="H444" i="13"/>
  <c r="I444" i="13"/>
  <c r="J444" i="13"/>
  <c r="K444" i="13"/>
  <c r="L444" i="13"/>
  <c r="F444" i="13"/>
  <c r="L440" i="13"/>
  <c r="G435" i="13"/>
  <c r="H435" i="13"/>
  <c r="I435" i="13"/>
  <c r="J435" i="13"/>
  <c r="K435" i="13"/>
  <c r="L435" i="13"/>
  <c r="G440" i="13"/>
  <c r="H440" i="13"/>
  <c r="I440" i="13"/>
  <c r="J440" i="13"/>
  <c r="K440" i="13"/>
  <c r="F440" i="13"/>
  <c r="F435" i="13"/>
  <c r="G403" i="13"/>
  <c r="H403" i="13"/>
  <c r="I403" i="13"/>
  <c r="J403" i="13"/>
  <c r="K403" i="13"/>
  <c r="L403" i="13"/>
  <c r="F403" i="13"/>
  <c r="F387" i="13"/>
  <c r="G383" i="13"/>
  <c r="H383" i="13"/>
  <c r="I383" i="13"/>
  <c r="J383" i="13"/>
  <c r="K383" i="13"/>
  <c r="L383" i="13"/>
  <c r="F383" i="13"/>
  <c r="G375" i="13"/>
  <c r="H375" i="13"/>
  <c r="I375" i="13"/>
  <c r="J375" i="13"/>
  <c r="K375" i="13"/>
  <c r="L375" i="13"/>
  <c r="F375" i="13"/>
  <c r="L371" i="13"/>
  <c r="G371" i="13"/>
  <c r="H371" i="13"/>
  <c r="I371" i="13"/>
  <c r="J371" i="13"/>
  <c r="K371" i="13"/>
  <c r="F371" i="13"/>
  <c r="G367" i="13"/>
  <c r="H367" i="13"/>
  <c r="I367" i="13"/>
  <c r="J367" i="13"/>
  <c r="K367" i="13"/>
  <c r="L367" i="13"/>
  <c r="F367" i="13"/>
  <c r="G362" i="13"/>
  <c r="H362" i="13"/>
  <c r="I362" i="13"/>
  <c r="J362" i="13"/>
  <c r="K362" i="13"/>
  <c r="L362" i="13"/>
  <c r="F362" i="13"/>
  <c r="H355" i="13"/>
  <c r="H357" i="13" s="1"/>
  <c r="I355" i="13"/>
  <c r="I357" i="13" s="1"/>
  <c r="J355" i="13"/>
  <c r="J357" i="13" s="1"/>
  <c r="K355" i="13"/>
  <c r="K357" i="13" s="1"/>
  <c r="L355" i="13"/>
  <c r="L357" i="13" s="1"/>
  <c r="G325" i="13"/>
  <c r="H325" i="13"/>
  <c r="I325" i="13"/>
  <c r="J325" i="13"/>
  <c r="K325" i="13"/>
  <c r="L325" i="13"/>
  <c r="F325" i="13"/>
  <c r="K320" i="13"/>
  <c r="L320" i="13"/>
  <c r="G315" i="13"/>
  <c r="H315" i="13"/>
  <c r="I315" i="13"/>
  <c r="J315" i="13"/>
  <c r="K315" i="13"/>
  <c r="L315" i="13"/>
  <c r="F315" i="13"/>
  <c r="G303" i="13"/>
  <c r="H303" i="13"/>
  <c r="I303" i="13"/>
  <c r="J303" i="13"/>
  <c r="K303" i="13"/>
  <c r="L303" i="13"/>
  <c r="F303" i="13"/>
  <c r="G297" i="13"/>
  <c r="H297" i="13"/>
  <c r="I297" i="13"/>
  <c r="J297" i="13"/>
  <c r="K297" i="13"/>
  <c r="L297" i="13"/>
  <c r="F297" i="13"/>
  <c r="G293" i="13"/>
  <c r="H293" i="13"/>
  <c r="I293" i="13"/>
  <c r="J293" i="13"/>
  <c r="K293" i="13"/>
  <c r="L293" i="13"/>
  <c r="F293" i="13"/>
  <c r="H287" i="13"/>
  <c r="I287" i="13"/>
  <c r="J287" i="13"/>
  <c r="K287" i="13"/>
  <c r="L287" i="13"/>
  <c r="L280" i="13"/>
  <c r="G280" i="13"/>
  <c r="H280" i="13"/>
  <c r="I280" i="13"/>
  <c r="J280" i="13"/>
  <c r="K280" i="13"/>
  <c r="F280" i="13"/>
  <c r="E855" i="17"/>
  <c r="F855" i="17"/>
  <c r="G855" i="17"/>
  <c r="H855" i="17"/>
  <c r="J855" i="17"/>
  <c r="E854" i="17"/>
  <c r="F854" i="17"/>
  <c r="G854" i="17"/>
  <c r="H854" i="17"/>
  <c r="J854" i="17"/>
  <c r="K854" i="17"/>
  <c r="E852" i="17"/>
  <c r="F852" i="17"/>
  <c r="G852" i="17"/>
  <c r="H852" i="17"/>
  <c r="J852" i="17"/>
  <c r="K852" i="17"/>
  <c r="E851" i="17"/>
  <c r="F851" i="17"/>
  <c r="G851" i="17"/>
  <c r="H851" i="17"/>
  <c r="J851" i="17"/>
  <c r="D850" i="17"/>
  <c r="E850" i="17"/>
  <c r="F850" i="17"/>
  <c r="G850" i="17"/>
  <c r="H850" i="17"/>
  <c r="J850" i="17"/>
  <c r="E848" i="17"/>
  <c r="F848" i="17"/>
  <c r="G848" i="17"/>
  <c r="H848" i="17"/>
  <c r="J848" i="17"/>
  <c r="E847" i="17"/>
  <c r="F847" i="17"/>
  <c r="G847" i="17"/>
  <c r="H847" i="17"/>
  <c r="J847" i="17"/>
  <c r="E845" i="17"/>
  <c r="F845" i="17"/>
  <c r="G845" i="17"/>
  <c r="H845" i="17"/>
  <c r="J845" i="17"/>
  <c r="E844" i="17"/>
  <c r="F844" i="17"/>
  <c r="G844" i="17"/>
  <c r="H844" i="17"/>
  <c r="J844" i="17"/>
  <c r="K844" i="17"/>
  <c r="F843" i="17"/>
  <c r="H843" i="17"/>
  <c r="J843" i="17"/>
  <c r="E839" i="17"/>
  <c r="F839" i="17"/>
  <c r="G839" i="17"/>
  <c r="H839" i="17"/>
  <c r="J839" i="17"/>
  <c r="D838" i="17"/>
  <c r="E838" i="17"/>
  <c r="F838" i="17"/>
  <c r="G838" i="17"/>
  <c r="H838" i="17"/>
  <c r="J838" i="17"/>
  <c r="E837" i="17"/>
  <c r="F837" i="17"/>
  <c r="G837" i="17"/>
  <c r="H837" i="17"/>
  <c r="J837" i="17"/>
  <c r="E836" i="17"/>
  <c r="F836" i="17"/>
  <c r="G836" i="17"/>
  <c r="H836" i="17"/>
  <c r="J836" i="17"/>
  <c r="K836" i="17"/>
  <c r="D834" i="17"/>
  <c r="E834" i="17"/>
  <c r="F834" i="17"/>
  <c r="G834" i="17"/>
  <c r="H834" i="17"/>
  <c r="J834" i="17"/>
  <c r="D835" i="17"/>
  <c r="E835" i="17"/>
  <c r="F835" i="17"/>
  <c r="G835" i="17"/>
  <c r="H835" i="17"/>
  <c r="J835" i="17"/>
  <c r="E833" i="17"/>
  <c r="F833" i="17"/>
  <c r="G833" i="17"/>
  <c r="H833" i="17"/>
  <c r="J833" i="17"/>
  <c r="E832" i="17"/>
  <c r="F832" i="17"/>
  <c r="G832" i="17"/>
  <c r="H832" i="17"/>
  <c r="J832" i="17"/>
  <c r="E831" i="17"/>
  <c r="F831" i="17"/>
  <c r="G831" i="17"/>
  <c r="H831" i="17"/>
  <c r="J831" i="17"/>
  <c r="E829" i="17"/>
  <c r="F829" i="17"/>
  <c r="G829" i="17"/>
  <c r="H829" i="17"/>
  <c r="J829" i="17"/>
  <c r="E828" i="17"/>
  <c r="F828" i="17"/>
  <c r="G828" i="17"/>
  <c r="H828" i="17"/>
  <c r="J828" i="17"/>
  <c r="K828" i="17"/>
  <c r="E827" i="17"/>
  <c r="F827" i="17"/>
  <c r="G827" i="17"/>
  <c r="H827" i="17"/>
  <c r="J827" i="17"/>
  <c r="K827" i="17"/>
  <c r="E825" i="17"/>
  <c r="F825" i="17"/>
  <c r="G825" i="17"/>
  <c r="H825" i="17"/>
  <c r="J825" i="17"/>
  <c r="E823" i="17"/>
  <c r="F823" i="17"/>
  <c r="G823" i="17"/>
  <c r="H823" i="17"/>
  <c r="J823" i="17"/>
  <c r="D822" i="17"/>
  <c r="E822" i="17"/>
  <c r="F822" i="17"/>
  <c r="G822" i="17"/>
  <c r="H822" i="17"/>
  <c r="J822" i="17"/>
  <c r="E821" i="17"/>
  <c r="F821" i="17"/>
  <c r="G821" i="17"/>
  <c r="H821" i="17"/>
  <c r="J821" i="17"/>
  <c r="H48" i="21" l="1"/>
  <c r="H49" i="21" s="1"/>
  <c r="C15" i="22"/>
  <c r="F331" i="13"/>
  <c r="G331" i="13"/>
  <c r="K331" i="13"/>
  <c r="K345" i="13" s="1"/>
  <c r="J331" i="13"/>
  <c r="J345" i="13" s="1"/>
  <c r="I331" i="13"/>
  <c r="I345" i="13" s="1"/>
  <c r="L331" i="13"/>
  <c r="L345" i="13" s="1"/>
  <c r="H331" i="13"/>
  <c r="H345" i="13" s="1"/>
  <c r="F281" i="13"/>
  <c r="F466" i="13"/>
  <c r="B34" i="22" s="1"/>
  <c r="K466" i="13"/>
  <c r="I466" i="13"/>
  <c r="J466" i="13"/>
  <c r="H466" i="13"/>
  <c r="G466" i="13"/>
  <c r="L466" i="13"/>
  <c r="K404" i="13"/>
  <c r="I404" i="13"/>
  <c r="G404" i="13"/>
  <c r="J404" i="13"/>
  <c r="H404" i="13"/>
  <c r="F404" i="13"/>
  <c r="B33" i="22" s="1"/>
  <c r="L404" i="13"/>
  <c r="K388" i="13"/>
  <c r="H388" i="13"/>
  <c r="G388" i="13"/>
  <c r="L388" i="13"/>
  <c r="F388" i="13"/>
  <c r="B35" i="22" s="1"/>
  <c r="J388" i="13"/>
  <c r="I388" i="13"/>
  <c r="E820" i="17"/>
  <c r="F820" i="17"/>
  <c r="G820" i="17"/>
  <c r="H820" i="17"/>
  <c r="J820" i="17"/>
  <c r="G783" i="17"/>
  <c r="H783" i="17"/>
  <c r="I783" i="17"/>
  <c r="J783" i="17"/>
  <c r="K783" i="17"/>
  <c r="Q14446" i="7"/>
  <c r="J937" i="17" s="1"/>
  <c r="R14446" i="7"/>
  <c r="K937" i="17" s="1"/>
  <c r="Q14439" i="7"/>
  <c r="J936" i="17" s="1"/>
  <c r="R14439" i="7"/>
  <c r="K936" i="17" s="1"/>
  <c r="Q14417" i="7"/>
  <c r="J935" i="17" s="1"/>
  <c r="R14417" i="7"/>
  <c r="K935" i="17" s="1"/>
  <c r="O14404" i="7"/>
  <c r="H934" i="17" s="1"/>
  <c r="Q14404" i="7"/>
  <c r="J934" i="17" s="1"/>
  <c r="R14404" i="7"/>
  <c r="K934" i="17" s="1"/>
  <c r="Q14382" i="7"/>
  <c r="J933" i="17" s="1"/>
  <c r="R14382" i="7"/>
  <c r="K933" i="17" s="1"/>
  <c r="Q14358" i="7"/>
  <c r="J932" i="17" s="1"/>
  <c r="R14358" i="7"/>
  <c r="K932" i="17" s="1"/>
  <c r="Q14333" i="7"/>
  <c r="J931" i="17" s="1"/>
  <c r="R14333" i="7"/>
  <c r="K931" i="17" s="1"/>
  <c r="Q14328" i="7"/>
  <c r="J930" i="17" s="1"/>
  <c r="R14328" i="7"/>
  <c r="K930" i="17" s="1"/>
  <c r="Q14301" i="7"/>
  <c r="J929" i="17" s="1"/>
  <c r="R14301" i="7"/>
  <c r="K929" i="17" s="1"/>
  <c r="Q14280" i="7"/>
  <c r="J928" i="17" s="1"/>
  <c r="R14280" i="7"/>
  <c r="K928" i="17" s="1"/>
  <c r="Q14240" i="7"/>
  <c r="J927" i="17" s="1"/>
  <c r="R14240" i="7"/>
  <c r="K927" i="17" s="1"/>
  <c r="Q14165" i="7"/>
  <c r="J926" i="17" s="1"/>
  <c r="R14165" i="7"/>
  <c r="K926" i="17" s="1"/>
  <c r="Q14147" i="7"/>
  <c r="J925" i="17" s="1"/>
  <c r="R14147" i="7"/>
  <c r="K925" i="17" s="1"/>
  <c r="Q14065" i="7"/>
  <c r="J924" i="17" s="1"/>
  <c r="R14065" i="7"/>
  <c r="K924" i="17" s="1"/>
  <c r="Q13978" i="7"/>
  <c r="J922" i="17" s="1"/>
  <c r="R13978" i="7"/>
  <c r="K922" i="17" s="1"/>
  <c r="Q13935" i="7"/>
  <c r="J921" i="17" s="1"/>
  <c r="R13935" i="7"/>
  <c r="K921" i="17" s="1"/>
  <c r="Q13905" i="7"/>
  <c r="J920" i="17" s="1"/>
  <c r="R13905" i="7"/>
  <c r="K920" i="17" s="1"/>
  <c r="Q13855" i="7"/>
  <c r="J919" i="17" s="1"/>
  <c r="R13855" i="7"/>
  <c r="K919" i="17" s="1"/>
  <c r="Q13813" i="7"/>
  <c r="J918" i="17" s="1"/>
  <c r="R13813" i="7"/>
  <c r="K918" i="17" s="1"/>
  <c r="Q13746" i="7"/>
  <c r="J917" i="17" s="1"/>
  <c r="R13746" i="7"/>
  <c r="K917" i="17" s="1"/>
  <c r="Q13686" i="7"/>
  <c r="J916" i="17" s="1"/>
  <c r="R13686" i="7"/>
  <c r="K916" i="17" s="1"/>
  <c r="Q13676" i="7"/>
  <c r="J915" i="17" s="1"/>
  <c r="R13676" i="7"/>
  <c r="K915" i="17" s="1"/>
  <c r="Q13663" i="7"/>
  <c r="J914" i="17" s="1"/>
  <c r="R13663" i="7"/>
  <c r="K914" i="17" s="1"/>
  <c r="Q13598" i="7"/>
  <c r="J913" i="17" s="1"/>
  <c r="R13598" i="7"/>
  <c r="K913" i="17" s="1"/>
  <c r="Q13552" i="7"/>
  <c r="J912" i="17" s="1"/>
  <c r="R13552" i="7"/>
  <c r="K912" i="17" s="1"/>
  <c r="Q13523" i="7"/>
  <c r="J911" i="17" s="1"/>
  <c r="R13523" i="7"/>
  <c r="K911" i="17" s="1"/>
  <c r="Q13500" i="7"/>
  <c r="J910" i="17" s="1"/>
  <c r="R13500" i="7"/>
  <c r="K910" i="17" s="1"/>
  <c r="Q13469" i="7"/>
  <c r="J880" i="17" s="1"/>
  <c r="J879" i="17" s="1"/>
  <c r="J959" i="17" s="1"/>
  <c r="R13469" i="7"/>
  <c r="K880" i="17" s="1"/>
  <c r="K879" i="17" s="1"/>
  <c r="K959" i="17" s="1"/>
  <c r="Q13436" i="7"/>
  <c r="J870" i="17" s="1"/>
  <c r="R13436" i="7"/>
  <c r="K870" i="17" s="1"/>
  <c r="Q13421" i="7"/>
  <c r="J869" i="17" s="1"/>
  <c r="R13421" i="7"/>
  <c r="K869" i="17" s="1"/>
  <c r="Q13381" i="7"/>
  <c r="J868" i="17" s="1"/>
  <c r="R13381" i="7"/>
  <c r="K868" i="17" s="1"/>
  <c r="Q13368" i="7"/>
  <c r="J867" i="17" s="1"/>
  <c r="R13368" i="7"/>
  <c r="K867" i="17" s="1"/>
  <c r="Q13361" i="7"/>
  <c r="J866" i="17" s="1"/>
  <c r="R13361" i="7"/>
  <c r="K866" i="17" s="1"/>
  <c r="Q13343" i="7"/>
  <c r="J865" i="17" s="1"/>
  <c r="R13343" i="7"/>
  <c r="Q13320" i="7"/>
  <c r="R13320" i="7"/>
  <c r="K864" i="17" s="1"/>
  <c r="R13288" i="7"/>
  <c r="K855" i="17" s="1"/>
  <c r="Q13247" i="7"/>
  <c r="J853" i="17" s="1"/>
  <c r="R13247" i="7"/>
  <c r="K853" i="17" s="1"/>
  <c r="R13192" i="7"/>
  <c r="K851" i="17" s="1"/>
  <c r="R13179" i="7"/>
  <c r="K850" i="17" s="1"/>
  <c r="Q13166" i="7"/>
  <c r="J849" i="17" s="1"/>
  <c r="R13166" i="7"/>
  <c r="K849" i="17" s="1"/>
  <c r="R13128" i="7"/>
  <c r="K848" i="17" s="1"/>
  <c r="R13110" i="7"/>
  <c r="K847" i="17" s="1"/>
  <c r="Q13102" i="7"/>
  <c r="J846" i="17" s="1"/>
  <c r="R13102" i="7"/>
  <c r="K846" i="17" s="1"/>
  <c r="R13087" i="7"/>
  <c r="K845" i="17" s="1"/>
  <c r="R12997" i="7"/>
  <c r="K843" i="17" s="1"/>
  <c r="J842" i="17"/>
  <c r="K842" i="17"/>
  <c r="Q12945" i="7"/>
  <c r="J841" i="17" s="1"/>
  <c r="R12945" i="7"/>
  <c r="K841" i="17" s="1"/>
  <c r="Q12914" i="7"/>
  <c r="J840" i="17" s="1"/>
  <c r="R12914" i="7"/>
  <c r="K840" i="17" s="1"/>
  <c r="R12900" i="7"/>
  <c r="K839" i="17" s="1"/>
  <c r="R12880" i="7"/>
  <c r="K838" i="17" s="1"/>
  <c r="R12858" i="7"/>
  <c r="K837" i="17" s="1"/>
  <c r="R12587" i="7"/>
  <c r="K835" i="17" s="1"/>
  <c r="R12570" i="7"/>
  <c r="K834" i="17" s="1"/>
  <c r="R12559" i="7"/>
  <c r="K833" i="17" s="1"/>
  <c r="R12533" i="7"/>
  <c r="K832" i="17" s="1"/>
  <c r="R12492" i="7"/>
  <c r="K831" i="17" s="1"/>
  <c r="Q12467" i="7"/>
  <c r="J830" i="17" s="1"/>
  <c r="R12467" i="7"/>
  <c r="K830" i="17" s="1"/>
  <c r="R12456" i="7"/>
  <c r="K829" i="17" s="1"/>
  <c r="Q12356" i="7"/>
  <c r="J826" i="17" s="1"/>
  <c r="R12356" i="7"/>
  <c r="K826" i="17" s="1"/>
  <c r="R12337" i="7"/>
  <c r="K825" i="17" s="1"/>
  <c r="Q12326" i="7"/>
  <c r="R12326" i="7"/>
  <c r="K824" i="17" s="1"/>
  <c r="R12295" i="7"/>
  <c r="K823" i="17" s="1"/>
  <c r="R12268" i="7"/>
  <c r="K822" i="17" s="1"/>
  <c r="R12262" i="7"/>
  <c r="K821" i="17" s="1"/>
  <c r="R12231" i="7"/>
  <c r="Q12169" i="7"/>
  <c r="J802" i="17" s="1"/>
  <c r="R12169" i="7"/>
  <c r="K802" i="17" s="1"/>
  <c r="Q12140" i="7"/>
  <c r="J801" i="17" s="1"/>
  <c r="R12140" i="7"/>
  <c r="K801" i="17" s="1"/>
  <c r="Q12118" i="7"/>
  <c r="J800" i="17" s="1"/>
  <c r="R12118" i="7"/>
  <c r="K800" i="17" s="1"/>
  <c r="Q12106" i="7"/>
  <c r="J799" i="17" s="1"/>
  <c r="R12106" i="7"/>
  <c r="K799" i="17" s="1"/>
  <c r="Q12090" i="7"/>
  <c r="J798" i="17" s="1"/>
  <c r="R12090" i="7"/>
  <c r="K798" i="17" s="1"/>
  <c r="Q12082" i="7"/>
  <c r="J797" i="17" s="1"/>
  <c r="R12082" i="7"/>
  <c r="K797" i="17" s="1"/>
  <c r="Q12074" i="7"/>
  <c r="J796" i="17" s="1"/>
  <c r="R12074" i="7"/>
  <c r="K796" i="17" s="1"/>
  <c r="Q12057" i="7"/>
  <c r="J795" i="17" s="1"/>
  <c r="R12057" i="7"/>
  <c r="K795" i="17" s="1"/>
  <c r="Q12052" i="7"/>
  <c r="J794" i="17" s="1"/>
  <c r="R12052" i="7"/>
  <c r="K794" i="17" s="1"/>
  <c r="L12043" i="7"/>
  <c r="E793" i="17" s="1"/>
  <c r="M12043" i="7"/>
  <c r="F793" i="17" s="1"/>
  <c r="N12043" i="7"/>
  <c r="G793" i="17" s="1"/>
  <c r="O12043" i="7"/>
  <c r="H793" i="17" s="1"/>
  <c r="P12043" i="7"/>
  <c r="I793" i="17" s="1"/>
  <c r="Q12043" i="7"/>
  <c r="J793" i="17" s="1"/>
  <c r="R12043" i="7"/>
  <c r="K793" i="17" s="1"/>
  <c r="Q12038" i="7"/>
  <c r="J792" i="17" s="1"/>
  <c r="R12038" i="7"/>
  <c r="K792" i="17" s="1"/>
  <c r="Q12018" i="7"/>
  <c r="J791" i="17" s="1"/>
  <c r="R12018" i="7"/>
  <c r="K791" i="17" s="1"/>
  <c r="Q11997" i="7"/>
  <c r="J790" i="17" s="1"/>
  <c r="R11997" i="7"/>
  <c r="K790" i="17" s="1"/>
  <c r="Q11984" i="7"/>
  <c r="J789" i="17" s="1"/>
  <c r="R11984" i="7"/>
  <c r="K789" i="17" s="1"/>
  <c r="Q11955" i="7"/>
  <c r="J788" i="17" s="1"/>
  <c r="R11955" i="7"/>
  <c r="K788" i="17" s="1"/>
  <c r="Q11899" i="7"/>
  <c r="J787" i="17" s="1"/>
  <c r="R11899" i="7"/>
  <c r="K787" i="17" s="1"/>
  <c r="Q11870" i="7"/>
  <c r="J786" i="17" s="1"/>
  <c r="R11870" i="7"/>
  <c r="K786" i="17" s="1"/>
  <c r="K11766" i="7"/>
  <c r="K11767" i="7"/>
  <c r="K11770" i="7"/>
  <c r="Q11752" i="7"/>
  <c r="J785" i="17" s="1"/>
  <c r="R11752" i="7"/>
  <c r="K785" i="17" s="1"/>
  <c r="Q11744" i="7"/>
  <c r="J784" i="17" s="1"/>
  <c r="R11744" i="7"/>
  <c r="K784" i="17" s="1"/>
  <c r="Q11709" i="7"/>
  <c r="J782" i="17" s="1"/>
  <c r="R11709" i="7"/>
  <c r="K782" i="17" s="1"/>
  <c r="Q11693" i="7"/>
  <c r="J781" i="17" s="1"/>
  <c r="R11693" i="7"/>
  <c r="K781" i="17" s="1"/>
  <c r="Q11681" i="7"/>
  <c r="J780" i="17" s="1"/>
  <c r="R11681" i="7"/>
  <c r="K780" i="17" s="1"/>
  <c r="Q11666" i="7"/>
  <c r="J779" i="17" s="1"/>
  <c r="R11666" i="7"/>
  <c r="K779" i="17" s="1"/>
  <c r="Q11651" i="7"/>
  <c r="J778" i="17" s="1"/>
  <c r="R11651" i="7"/>
  <c r="K778" i="17" s="1"/>
  <c r="Q11632" i="7"/>
  <c r="R11632" i="7"/>
  <c r="K777" i="17" s="1"/>
  <c r="G345" i="13" l="1"/>
  <c r="H60" i="21" s="1"/>
  <c r="C16" i="22"/>
  <c r="C10" i="22" s="1"/>
  <c r="F345" i="13"/>
  <c r="B16" i="22"/>
  <c r="B10" i="22" s="1"/>
  <c r="I48" i="21"/>
  <c r="I46" i="21"/>
  <c r="I47" i="21"/>
  <c r="I45" i="21"/>
  <c r="H59" i="21"/>
  <c r="G354" i="13" s="1"/>
  <c r="G355" i="13" s="1"/>
  <c r="G357" i="13" s="1"/>
  <c r="G468" i="13" s="1"/>
  <c r="H468" i="13"/>
  <c r="J468" i="13"/>
  <c r="B32" i="22"/>
  <c r="I468" i="13"/>
  <c r="C33" i="22"/>
  <c r="H62" i="21"/>
  <c r="C35" i="22"/>
  <c r="H61" i="21"/>
  <c r="C34" i="22"/>
  <c r="H63" i="21"/>
  <c r="K468" i="13"/>
  <c r="Q12171" i="7"/>
  <c r="K909" i="17"/>
  <c r="K960" i="17" s="1"/>
  <c r="J909" i="17"/>
  <c r="J960" i="17" s="1"/>
  <c r="Q13290" i="7"/>
  <c r="J824" i="17"/>
  <c r="J819" i="17" s="1"/>
  <c r="J957" i="17" s="1"/>
  <c r="J777" i="17"/>
  <c r="J776" i="17" s="1"/>
  <c r="R12171" i="7"/>
  <c r="R13471" i="7"/>
  <c r="R13290" i="7"/>
  <c r="Q13438" i="7"/>
  <c r="J864" i="17"/>
  <c r="J863" i="17" s="1"/>
  <c r="J958" i="17" s="1"/>
  <c r="Q13471" i="7"/>
  <c r="R13438" i="7"/>
  <c r="K865" i="17"/>
  <c r="K863" i="17" s="1"/>
  <c r="K958" i="17" s="1"/>
  <c r="R14448" i="7"/>
  <c r="K820" i="17"/>
  <c r="K819" i="17" s="1"/>
  <c r="K957" i="17" s="1"/>
  <c r="Q14448" i="7"/>
  <c r="K776" i="17"/>
  <c r="G69" i="21"/>
  <c r="G70" i="21"/>
  <c r="F56" i="21"/>
  <c r="F49" i="21"/>
  <c r="F15" i="20"/>
  <c r="G13" i="20" s="1"/>
  <c r="D15" i="20"/>
  <c r="B15" i="20"/>
  <c r="C12" i="20" s="1"/>
  <c r="E13" i="20"/>
  <c r="C13" i="20"/>
  <c r="G12" i="20"/>
  <c r="E12" i="20"/>
  <c r="E15" i="20" s="1"/>
  <c r="C15" i="20" l="1"/>
  <c r="I49" i="21"/>
  <c r="H64" i="21"/>
  <c r="G55" i="21"/>
  <c r="G54" i="21"/>
  <c r="G53" i="21"/>
  <c r="G52" i="21"/>
  <c r="C32" i="22"/>
  <c r="R14450" i="7"/>
  <c r="Q14450" i="7"/>
  <c r="J939" i="17"/>
  <c r="J956" i="17"/>
  <c r="J962" i="17" s="1"/>
  <c r="K939" i="17"/>
  <c r="K956" i="17"/>
  <c r="K962" i="17" s="1"/>
  <c r="F74" i="21"/>
  <c r="C62" i="21"/>
  <c r="C61" i="21"/>
  <c r="C63" i="21"/>
  <c r="G71" i="21"/>
  <c r="G46" i="21"/>
  <c r="G45" i="21"/>
  <c r="G48" i="21"/>
  <c r="F59" i="21"/>
  <c r="F354" i="13" s="1"/>
  <c r="F355" i="13" s="1"/>
  <c r="F357" i="13" s="1"/>
  <c r="F468" i="13" s="1"/>
  <c r="G47" i="21"/>
  <c r="G67" i="21"/>
  <c r="G68" i="21"/>
  <c r="G15" i="20"/>
  <c r="C64" i="21" l="1"/>
  <c r="I60" i="21"/>
  <c r="I62" i="21"/>
  <c r="I63" i="21"/>
  <c r="I59" i="21"/>
  <c r="I61" i="21"/>
  <c r="G72" i="21"/>
  <c r="F64" i="21"/>
  <c r="G49" i="21"/>
  <c r="E806" i="12"/>
  <c r="I64" i="21" l="1"/>
  <c r="E820" i="12"/>
  <c r="D93" i="15" s="1"/>
  <c r="D94" i="15" s="1"/>
  <c r="D112" i="15" s="1"/>
  <c r="E142" i="16"/>
  <c r="E137" i="16" s="1"/>
  <c r="E211" i="16" s="1"/>
  <c r="G62" i="21"/>
  <c r="G60" i="21"/>
  <c r="G61" i="21"/>
  <c r="G63" i="21"/>
  <c r="G59" i="21"/>
  <c r="F806" i="12"/>
  <c r="G806" i="12"/>
  <c r="H806" i="12"/>
  <c r="I806" i="12"/>
  <c r="J806" i="12"/>
  <c r="D806" i="12"/>
  <c r="J820" i="12" l="1"/>
  <c r="J142" i="16"/>
  <c r="J137" i="16" s="1"/>
  <c r="J211" i="16" s="1"/>
  <c r="I820" i="12"/>
  <c r="I142" i="16"/>
  <c r="I137" i="16" s="1"/>
  <c r="I211" i="16" s="1"/>
  <c r="H820" i="12"/>
  <c r="H142" i="16"/>
  <c r="H137" i="16" s="1"/>
  <c r="H211" i="16" s="1"/>
  <c r="D820" i="12"/>
  <c r="C93" i="15" s="1"/>
  <c r="C94" i="15" s="1"/>
  <c r="C112" i="15" s="1"/>
  <c r="D142" i="16"/>
  <c r="D137" i="16" s="1"/>
  <c r="D211" i="16" s="1"/>
  <c r="G820" i="12"/>
  <c r="G142" i="16"/>
  <c r="G137" i="16" s="1"/>
  <c r="G211" i="16" s="1"/>
  <c r="F820" i="12"/>
  <c r="F142" i="16"/>
  <c r="F137" i="16" s="1"/>
  <c r="F211" i="16" s="1"/>
  <c r="G64" i="21"/>
  <c r="L12326" i="7"/>
  <c r="M12326" i="7"/>
  <c r="N12326" i="7"/>
  <c r="O12326" i="7"/>
  <c r="K12356" i="7"/>
  <c r="D826" i="17" s="1"/>
  <c r="L12356" i="7"/>
  <c r="E826" i="17" s="1"/>
  <c r="M12356" i="7"/>
  <c r="F826" i="17" s="1"/>
  <c r="N12356" i="7"/>
  <c r="G826" i="17" s="1"/>
  <c r="O12356" i="7"/>
  <c r="H826" i="17" s="1"/>
  <c r="K12467" i="7"/>
  <c r="D830" i="17" s="1"/>
  <c r="L12467" i="7"/>
  <c r="E830" i="17" s="1"/>
  <c r="M12467" i="7"/>
  <c r="F830" i="17" s="1"/>
  <c r="N12467" i="7"/>
  <c r="G830" i="17" s="1"/>
  <c r="O12467" i="7"/>
  <c r="H830" i="17" s="1"/>
  <c r="K12914" i="7"/>
  <c r="D840" i="17" s="1"/>
  <c r="L12914" i="7"/>
  <c r="E840" i="17" s="1"/>
  <c r="M12914" i="7"/>
  <c r="F840" i="17" s="1"/>
  <c r="N12914" i="7"/>
  <c r="G840" i="17" s="1"/>
  <c r="O12914" i="7"/>
  <c r="H840" i="17" s="1"/>
  <c r="K12945" i="7"/>
  <c r="D841" i="17" s="1"/>
  <c r="L12945" i="7"/>
  <c r="E841" i="17" s="1"/>
  <c r="M12945" i="7"/>
  <c r="F841" i="17" s="1"/>
  <c r="N12945" i="7"/>
  <c r="G841" i="17" s="1"/>
  <c r="O12945" i="7"/>
  <c r="H841" i="17" s="1"/>
  <c r="D842" i="17"/>
  <c r="E842" i="17"/>
  <c r="F842" i="17"/>
  <c r="G842" i="17"/>
  <c r="H842" i="17"/>
  <c r="K13102" i="7"/>
  <c r="D846" i="17" s="1"/>
  <c r="L13102" i="7"/>
  <c r="E846" i="17" s="1"/>
  <c r="M13102" i="7"/>
  <c r="F846" i="17" s="1"/>
  <c r="N13102" i="7"/>
  <c r="G846" i="17" s="1"/>
  <c r="O13102" i="7"/>
  <c r="H846" i="17" s="1"/>
  <c r="K13166" i="7"/>
  <c r="D849" i="17" s="1"/>
  <c r="L13166" i="7"/>
  <c r="E849" i="17" s="1"/>
  <c r="M13166" i="7"/>
  <c r="F849" i="17" s="1"/>
  <c r="N13166" i="7"/>
  <c r="G849" i="17" s="1"/>
  <c r="O13166" i="7"/>
  <c r="H849" i="17" s="1"/>
  <c r="K13247" i="7"/>
  <c r="D853" i="17" s="1"/>
  <c r="L13247" i="7"/>
  <c r="E853" i="17" s="1"/>
  <c r="M13247" i="7"/>
  <c r="F853" i="17" s="1"/>
  <c r="N13247" i="7"/>
  <c r="G853" i="17" s="1"/>
  <c r="O13247" i="7"/>
  <c r="H853" i="17" s="1"/>
  <c r="N14446" i="7"/>
  <c r="G937" i="17" s="1"/>
  <c r="O14446" i="7"/>
  <c r="H937" i="17" s="1"/>
  <c r="P14445" i="7"/>
  <c r="P14443" i="7"/>
  <c r="N14439" i="7"/>
  <c r="G936" i="17" s="1"/>
  <c r="O14439" i="7"/>
  <c r="H936" i="17" s="1"/>
  <c r="P14436" i="7"/>
  <c r="P14437" i="7"/>
  <c r="P14438" i="7"/>
  <c r="P14435" i="7"/>
  <c r="P14422" i="7"/>
  <c r="P14423" i="7"/>
  <c r="P14424" i="7"/>
  <c r="P14425" i="7"/>
  <c r="P14426" i="7"/>
  <c r="P14421" i="7"/>
  <c r="N14417" i="7"/>
  <c r="G935" i="17" s="1"/>
  <c r="O14417" i="7"/>
  <c r="H935" i="17" s="1"/>
  <c r="P14409" i="7"/>
  <c r="P14410" i="7"/>
  <c r="P14412" i="7"/>
  <c r="P14414" i="7"/>
  <c r="P14415" i="7"/>
  <c r="P14416" i="7"/>
  <c r="P14408" i="7"/>
  <c r="P14403" i="7"/>
  <c r="P14387" i="7"/>
  <c r="P14388" i="7"/>
  <c r="P14389" i="7"/>
  <c r="P14390" i="7"/>
  <c r="P14392" i="7"/>
  <c r="P14394" i="7"/>
  <c r="P14386" i="7"/>
  <c r="N14404" i="7"/>
  <c r="G934" i="17" s="1"/>
  <c r="N14382" i="7"/>
  <c r="G933" i="17" s="1"/>
  <c r="O14382" i="7"/>
  <c r="H933" i="17" s="1"/>
  <c r="P14375" i="7"/>
  <c r="P14376" i="7"/>
  <c r="P14377" i="7"/>
  <c r="P14378" i="7"/>
  <c r="P14379" i="7"/>
  <c r="P14380" i="7"/>
  <c r="N14358" i="7"/>
  <c r="G932" i="17" s="1"/>
  <c r="O14358" i="7"/>
  <c r="H932" i="17" s="1"/>
  <c r="P14346" i="7"/>
  <c r="P14347" i="7"/>
  <c r="P14348" i="7"/>
  <c r="P14349" i="7"/>
  <c r="P14350" i="7"/>
  <c r="P14351" i="7"/>
  <c r="P14352" i="7"/>
  <c r="P14353" i="7"/>
  <c r="P14357" i="7"/>
  <c r="P14345" i="7"/>
  <c r="P14337" i="7"/>
  <c r="N14333" i="7"/>
  <c r="G931" i="17" s="1"/>
  <c r="O14333" i="7"/>
  <c r="H931" i="17" s="1"/>
  <c r="P14332" i="7"/>
  <c r="P14333" i="7" s="1"/>
  <c r="I931" i="17" s="1"/>
  <c r="N14328" i="7"/>
  <c r="G930" i="17" s="1"/>
  <c r="O14328" i="7"/>
  <c r="H930" i="17" s="1"/>
  <c r="P14318" i="7"/>
  <c r="P14319" i="7"/>
  <c r="P14320" i="7"/>
  <c r="P14321" i="7"/>
  <c r="P14323" i="7"/>
  <c r="P14325" i="7"/>
  <c r="P14327" i="7"/>
  <c r="P14306" i="7"/>
  <c r="P14307" i="7"/>
  <c r="P14308" i="7"/>
  <c r="P14309" i="7"/>
  <c r="P14305" i="7"/>
  <c r="N14301" i="7"/>
  <c r="G929" i="17" s="1"/>
  <c r="O14301" i="7"/>
  <c r="H929" i="17" s="1"/>
  <c r="P14292" i="7"/>
  <c r="P14293" i="7"/>
  <c r="P14294" i="7"/>
  <c r="P14296" i="7"/>
  <c r="P14297" i="7"/>
  <c r="P14300" i="7"/>
  <c r="P14291" i="7"/>
  <c r="N14280" i="7"/>
  <c r="G928" i="17" s="1"/>
  <c r="O14280" i="7"/>
  <c r="H928" i="17" s="1"/>
  <c r="P14264" i="7"/>
  <c r="P14265" i="7"/>
  <c r="P14267" i="7"/>
  <c r="P14275" i="7"/>
  <c r="P14277" i="7"/>
  <c r="P14278" i="7"/>
  <c r="P14279" i="7"/>
  <c r="P14246" i="7"/>
  <c r="P14248" i="7"/>
  <c r="P14249" i="7"/>
  <c r="P14250" i="7"/>
  <c r="P14244" i="7"/>
  <c r="P14237" i="7"/>
  <c r="P14211" i="7"/>
  <c r="P14212" i="7"/>
  <c r="P14213" i="7"/>
  <c r="P14214" i="7"/>
  <c r="P14216" i="7"/>
  <c r="P14217" i="7"/>
  <c r="P14218" i="7"/>
  <c r="P14219" i="7"/>
  <c r="P14220" i="7"/>
  <c r="P14221" i="7"/>
  <c r="P14222" i="7"/>
  <c r="P14223" i="7"/>
  <c r="P14210" i="7"/>
  <c r="P14186" i="7"/>
  <c r="P14187" i="7"/>
  <c r="P14188" i="7"/>
  <c r="P14189" i="7"/>
  <c r="P14190" i="7"/>
  <c r="P14191" i="7"/>
  <c r="P14192" i="7"/>
  <c r="P14193" i="7"/>
  <c r="P14194" i="7"/>
  <c r="P14196" i="7"/>
  <c r="P14197" i="7"/>
  <c r="P14198" i="7"/>
  <c r="P14199" i="7"/>
  <c r="P14200" i="7"/>
  <c r="P14201" i="7"/>
  <c r="P14202" i="7"/>
  <c r="P14185" i="7"/>
  <c r="P14170" i="7"/>
  <c r="P14171" i="7"/>
  <c r="P14172" i="7"/>
  <c r="P14173" i="7"/>
  <c r="P14174" i="7"/>
  <c r="P14175" i="7"/>
  <c r="P14176" i="7"/>
  <c r="P14177" i="7"/>
  <c r="P14169" i="7"/>
  <c r="N14240" i="7"/>
  <c r="G927" i="17" s="1"/>
  <c r="O14240" i="7"/>
  <c r="H927" i="17" s="1"/>
  <c r="N14165" i="7"/>
  <c r="G926" i="17" s="1"/>
  <c r="O14165" i="7"/>
  <c r="H926" i="17" s="1"/>
  <c r="P14163" i="7"/>
  <c r="P14164" i="7"/>
  <c r="P14138" i="7"/>
  <c r="P14139" i="7"/>
  <c r="P14140" i="7"/>
  <c r="P14141" i="7"/>
  <c r="P14142" i="7"/>
  <c r="P14108" i="7"/>
  <c r="P14115" i="7"/>
  <c r="P14132" i="7"/>
  <c r="P14089" i="7"/>
  <c r="P14092" i="7"/>
  <c r="P14093" i="7"/>
  <c r="P14094" i="7"/>
  <c r="P14095" i="7"/>
  <c r="P14096" i="7"/>
  <c r="P14098" i="7"/>
  <c r="P14072" i="7"/>
  <c r="P14073" i="7"/>
  <c r="P14075" i="7"/>
  <c r="P14076" i="7"/>
  <c r="P14078" i="7"/>
  <c r="P14079" i="7"/>
  <c r="P14069" i="7"/>
  <c r="N14147" i="7"/>
  <c r="G925" i="17" s="1"/>
  <c r="O14147" i="7"/>
  <c r="H925" i="17" s="1"/>
  <c r="P14060" i="7"/>
  <c r="P14040" i="7"/>
  <c r="P14043" i="7"/>
  <c r="P14044" i="7"/>
  <c r="P14048" i="7"/>
  <c r="P14049" i="7"/>
  <c r="P14050" i="7"/>
  <c r="P14051" i="7"/>
  <c r="P14052" i="7"/>
  <c r="P14039" i="7"/>
  <c r="P14020" i="7"/>
  <c r="P14023" i="7"/>
  <c r="P14024" i="7"/>
  <c r="P14025" i="7"/>
  <c r="P14026" i="7"/>
  <c r="P14027" i="7"/>
  <c r="P14028" i="7"/>
  <c r="P14029" i="7"/>
  <c r="P14030" i="7"/>
  <c r="P14031" i="7"/>
  <c r="P13997" i="7"/>
  <c r="P13998" i="7"/>
  <c r="P13999" i="7"/>
  <c r="P14000" i="7"/>
  <c r="P14001" i="7"/>
  <c r="P14002" i="7"/>
  <c r="P14003" i="7"/>
  <c r="P14004" i="7"/>
  <c r="P14005" i="7"/>
  <c r="P14006" i="7"/>
  <c r="P14007" i="7"/>
  <c r="P14009" i="7"/>
  <c r="P14011" i="7"/>
  <c r="P13995" i="7"/>
  <c r="P13987" i="7"/>
  <c r="P13986" i="7"/>
  <c r="P13983" i="7"/>
  <c r="N14065" i="7"/>
  <c r="G924" i="17" s="1"/>
  <c r="O14065" i="7"/>
  <c r="H924" i="17" s="1"/>
  <c r="N13978" i="7"/>
  <c r="G922" i="17" s="1"/>
  <c r="O13978" i="7"/>
  <c r="H922" i="17" s="1"/>
  <c r="P13977" i="7"/>
  <c r="P13974" i="7"/>
  <c r="P13971" i="7"/>
  <c r="P13951" i="7"/>
  <c r="P13952" i="7"/>
  <c r="P13953" i="7"/>
  <c r="P13954" i="7"/>
  <c r="P13955" i="7"/>
  <c r="P13957" i="7"/>
  <c r="P13958" i="7"/>
  <c r="P13959" i="7"/>
  <c r="P13960" i="7"/>
  <c r="P13962" i="7"/>
  <c r="P13949" i="7"/>
  <c r="P13940" i="7"/>
  <c r="P13941" i="7"/>
  <c r="P13939" i="7"/>
  <c r="N13935" i="7"/>
  <c r="G921" i="17" s="1"/>
  <c r="O13935" i="7"/>
  <c r="H921" i="17" s="1"/>
  <c r="P13933" i="7"/>
  <c r="P13928" i="7"/>
  <c r="P13927" i="7"/>
  <c r="P13924" i="7"/>
  <c r="P13913" i="7"/>
  <c r="P13912" i="7"/>
  <c r="P13911" i="7"/>
  <c r="P13910" i="7"/>
  <c r="P13909" i="7"/>
  <c r="N13905" i="7"/>
  <c r="G920" i="17" s="1"/>
  <c r="O13905" i="7"/>
  <c r="H920" i="17" s="1"/>
  <c r="P13897" i="7"/>
  <c r="P13899" i="7"/>
  <c r="P13900" i="7"/>
  <c r="P13901" i="7"/>
  <c r="P13903" i="7"/>
  <c r="P13904" i="7"/>
  <c r="P13895" i="7"/>
  <c r="P13877" i="7"/>
  <c r="P13879" i="7"/>
  <c r="P13881" i="7"/>
  <c r="P13885" i="7"/>
  <c r="P13869" i="7"/>
  <c r="P13870" i="7"/>
  <c r="P13871" i="7"/>
  <c r="P13872" i="7"/>
  <c r="P13873" i="7"/>
  <c r="P13874" i="7"/>
  <c r="P13875" i="7"/>
  <c r="P13868" i="7"/>
  <c r="N13855" i="7"/>
  <c r="G919" i="17" s="1"/>
  <c r="O13855" i="7"/>
  <c r="H919" i="17" s="1"/>
  <c r="P13839" i="7"/>
  <c r="P13840" i="7"/>
  <c r="P13841" i="7"/>
  <c r="P13842" i="7"/>
  <c r="P13843" i="7"/>
  <c r="P13844" i="7"/>
  <c r="P13845" i="7"/>
  <c r="P13846" i="7"/>
  <c r="P13847" i="7"/>
  <c r="P13849" i="7"/>
  <c r="P13850" i="7"/>
  <c r="P13851" i="7"/>
  <c r="P13852" i="7"/>
  <c r="P13853" i="7"/>
  <c r="P13854" i="7"/>
  <c r="P13837" i="7"/>
  <c r="P13818" i="7"/>
  <c r="P13819" i="7"/>
  <c r="P13820" i="7"/>
  <c r="P13821" i="7"/>
  <c r="P13822" i="7"/>
  <c r="P13823" i="7"/>
  <c r="P13824" i="7"/>
  <c r="P13825" i="7"/>
  <c r="P13826" i="7"/>
  <c r="P13827" i="7"/>
  <c r="P13817" i="7"/>
  <c r="P13810" i="7"/>
  <c r="P13809" i="7"/>
  <c r="P13808" i="7"/>
  <c r="P13786" i="7"/>
  <c r="P13788" i="7"/>
  <c r="P13792" i="7"/>
  <c r="P13793" i="7"/>
  <c r="P13795" i="7"/>
  <c r="P13796" i="7"/>
  <c r="P13797" i="7"/>
  <c r="P13798" i="7"/>
  <c r="P13799" i="7"/>
  <c r="P13760" i="7"/>
  <c r="P13761" i="7"/>
  <c r="P13764" i="7"/>
  <c r="P13765" i="7"/>
  <c r="P13766" i="7"/>
  <c r="P13767" i="7"/>
  <c r="P13768" i="7"/>
  <c r="P13769" i="7"/>
  <c r="P13770" i="7"/>
  <c r="P13771" i="7"/>
  <c r="P13772" i="7"/>
  <c r="P13773" i="7"/>
  <c r="P13774" i="7"/>
  <c r="P13775" i="7"/>
  <c r="P13776" i="7"/>
  <c r="N13813" i="7"/>
  <c r="G918" i="17" s="1"/>
  <c r="O13813" i="7"/>
  <c r="H918" i="17" s="1"/>
  <c r="N13746" i="7"/>
  <c r="G917" i="17" s="1"/>
  <c r="O13746" i="7"/>
  <c r="H917" i="17" s="1"/>
  <c r="P13732" i="7"/>
  <c r="P13733" i="7"/>
  <c r="P13735" i="7"/>
  <c r="P13736" i="7"/>
  <c r="P13738" i="7"/>
  <c r="P13741" i="7"/>
  <c r="P13742" i="7"/>
  <c r="P13743" i="7"/>
  <c r="P13744" i="7"/>
  <c r="P13730" i="7"/>
  <c r="P13702" i="7"/>
  <c r="P13704" i="7"/>
  <c r="P13708" i="7"/>
  <c r="P13709" i="7"/>
  <c r="P13711" i="7"/>
  <c r="P13713" i="7"/>
  <c r="P13714" i="7"/>
  <c r="P13716" i="7"/>
  <c r="P13718" i="7"/>
  <c r="P13719" i="7"/>
  <c r="P13721" i="7"/>
  <c r="P13691" i="7"/>
  <c r="P13693" i="7"/>
  <c r="P13690" i="7"/>
  <c r="N13686" i="7"/>
  <c r="G916" i="17" s="1"/>
  <c r="O13686" i="7"/>
  <c r="H916" i="17" s="1"/>
  <c r="P13681" i="7"/>
  <c r="P13682" i="7"/>
  <c r="P13683" i="7"/>
  <c r="P13684" i="7"/>
  <c r="P13685" i="7"/>
  <c r="P13680" i="7"/>
  <c r="N13676" i="7"/>
  <c r="G915" i="17" s="1"/>
  <c r="O13676" i="7"/>
  <c r="H915" i="17" s="1"/>
  <c r="P13674" i="7"/>
  <c r="P13675" i="7"/>
  <c r="P13673" i="7"/>
  <c r="N13663" i="7"/>
  <c r="G914" i="17" s="1"/>
  <c r="O13663" i="7"/>
  <c r="H914" i="17" s="1"/>
  <c r="P13646" i="7"/>
  <c r="P13647" i="7"/>
  <c r="P13648" i="7"/>
  <c r="P13649" i="7"/>
  <c r="P13650" i="7"/>
  <c r="P13651" i="7"/>
  <c r="P13652" i="7"/>
  <c r="P13653" i="7"/>
  <c r="P13654" i="7"/>
  <c r="P13655" i="7"/>
  <c r="P13656" i="7"/>
  <c r="P13657" i="7"/>
  <c r="P13658" i="7"/>
  <c r="P13659" i="7"/>
  <c r="P13660" i="7"/>
  <c r="P13661" i="7"/>
  <c r="P13662" i="7"/>
  <c r="P13645" i="7"/>
  <c r="P13620" i="7"/>
  <c r="P13621" i="7"/>
  <c r="P13622" i="7"/>
  <c r="P13623" i="7"/>
  <c r="P13624" i="7"/>
  <c r="P13625" i="7"/>
  <c r="P13626" i="7"/>
  <c r="P13627" i="7"/>
  <c r="P13628" i="7"/>
  <c r="P13629" i="7"/>
  <c r="P13630" i="7"/>
  <c r="P13631" i="7"/>
  <c r="P13632" i="7"/>
  <c r="P13633" i="7"/>
  <c r="P13634" i="7"/>
  <c r="P13635" i="7"/>
  <c r="P13636" i="7"/>
  <c r="P13637" i="7"/>
  <c r="P13619" i="7"/>
  <c r="P13604" i="7"/>
  <c r="P13605" i="7"/>
  <c r="P13606" i="7"/>
  <c r="P13607" i="7"/>
  <c r="P13608" i="7"/>
  <c r="P13609" i="7"/>
  <c r="P13610" i="7"/>
  <c r="P13611" i="7"/>
  <c r="P13602" i="7"/>
  <c r="N13598" i="7"/>
  <c r="G913" i="17" s="1"/>
  <c r="O13598" i="7"/>
  <c r="H913" i="17" s="1"/>
  <c r="P13591" i="7"/>
  <c r="P13595" i="7"/>
  <c r="P13590" i="7"/>
  <c r="P13568" i="7"/>
  <c r="P13570" i="7"/>
  <c r="P13572" i="7"/>
  <c r="P13573" i="7"/>
  <c r="P13557" i="7"/>
  <c r="P13556" i="7"/>
  <c r="K13559" i="7"/>
  <c r="P13559" i="7" s="1"/>
  <c r="N13552" i="7"/>
  <c r="G912" i="17" s="1"/>
  <c r="O13552" i="7"/>
  <c r="H912" i="17" s="1"/>
  <c r="P13541" i="7"/>
  <c r="P13542" i="7"/>
  <c r="P13543" i="7"/>
  <c r="P13544" i="7"/>
  <c r="P13545" i="7"/>
  <c r="P13546" i="7"/>
  <c r="P13547" i="7"/>
  <c r="P13548" i="7"/>
  <c r="P13549" i="7"/>
  <c r="P13550" i="7"/>
  <c r="P13551" i="7"/>
  <c r="P13540" i="7"/>
  <c r="P13528" i="7"/>
  <c r="P13529" i="7"/>
  <c r="P13530" i="7"/>
  <c r="P13531" i="7"/>
  <c r="P13532" i="7"/>
  <c r="P13527" i="7"/>
  <c r="N13523" i="7"/>
  <c r="G911" i="17" s="1"/>
  <c r="O13523" i="7"/>
  <c r="H911" i="17" s="1"/>
  <c r="P13513" i="7"/>
  <c r="P13514" i="7"/>
  <c r="P13515" i="7"/>
  <c r="P13516" i="7"/>
  <c r="P13517" i="7"/>
  <c r="P13518" i="7"/>
  <c r="P13519" i="7"/>
  <c r="P13520" i="7"/>
  <c r="P13521" i="7"/>
  <c r="P13522" i="7"/>
  <c r="P13512" i="7"/>
  <c r="N13500" i="7"/>
  <c r="G910" i="17" s="1"/>
  <c r="O13500" i="7"/>
  <c r="H910" i="17" s="1"/>
  <c r="P13483" i="7"/>
  <c r="P13486" i="7"/>
  <c r="P13487" i="7"/>
  <c r="P13489" i="7"/>
  <c r="P13490" i="7"/>
  <c r="P13491" i="7"/>
  <c r="P13492" i="7"/>
  <c r="P13494" i="7"/>
  <c r="P13481" i="7"/>
  <c r="H909" i="17" l="1"/>
  <c r="H960" i="17" s="1"/>
  <c r="P14358" i="7"/>
  <c r="I932" i="17" s="1"/>
  <c r="G824" i="17"/>
  <c r="G909" i="17"/>
  <c r="G960" i="17" s="1"/>
  <c r="M13290" i="7"/>
  <c r="F824" i="17"/>
  <c r="F819" i="17" s="1"/>
  <c r="F957" i="17" s="1"/>
  <c r="K68" i="21" s="1"/>
  <c r="E824" i="17"/>
  <c r="O13290" i="7"/>
  <c r="H824" i="17"/>
  <c r="H819" i="17" s="1"/>
  <c r="H957" i="17" s="1"/>
  <c r="G93" i="15"/>
  <c r="G94" i="15" s="1"/>
  <c r="G112" i="15" s="1"/>
  <c r="E93" i="15"/>
  <c r="E94" i="15" s="1"/>
  <c r="E112" i="15" s="1"/>
  <c r="H93" i="15"/>
  <c r="H94" i="15" s="1"/>
  <c r="H112" i="15" s="1"/>
  <c r="F93" i="15"/>
  <c r="F94" i="15" s="1"/>
  <c r="F112" i="15" s="1"/>
  <c r="I93" i="15"/>
  <c r="I94" i="15" s="1"/>
  <c r="I112" i="15" s="1"/>
  <c r="O14448" i="7"/>
  <c r="P13686" i="7"/>
  <c r="I916" i="17" s="1"/>
  <c r="P14417" i="7"/>
  <c r="I935" i="17" s="1"/>
  <c r="N14448" i="7"/>
  <c r="P13663" i="7"/>
  <c r="I914" i="17" s="1"/>
  <c r="P14446" i="7"/>
  <c r="I937" i="17" s="1"/>
  <c r="P13676" i="7"/>
  <c r="I915" i="17" s="1"/>
  <c r="P14439" i="7"/>
  <c r="I936" i="17" s="1"/>
  <c r="P13552" i="7"/>
  <c r="I912" i="17" s="1"/>
  <c r="P13523" i="7"/>
  <c r="I911" i="17" s="1"/>
  <c r="N13469" i="7"/>
  <c r="O13469" i="7"/>
  <c r="P13451" i="7"/>
  <c r="P13452" i="7"/>
  <c r="P13453" i="7"/>
  <c r="P13454" i="7"/>
  <c r="P13456" i="7"/>
  <c r="P13457" i="7"/>
  <c r="P13458" i="7"/>
  <c r="P13459" i="7"/>
  <c r="P13460" i="7"/>
  <c r="P13461" i="7"/>
  <c r="P13462" i="7"/>
  <c r="P13463" i="7"/>
  <c r="P13464" i="7"/>
  <c r="P13465" i="7"/>
  <c r="P13466" i="7"/>
  <c r="P13467" i="7"/>
  <c r="P13448" i="7"/>
  <c r="N13436" i="7"/>
  <c r="G870" i="17" s="1"/>
  <c r="O13436" i="7"/>
  <c r="H870" i="17" s="1"/>
  <c r="P13435" i="7"/>
  <c r="P13433" i="7"/>
  <c r="P13432" i="7"/>
  <c r="P13431" i="7"/>
  <c r="P13430" i="7"/>
  <c r="P13429" i="7"/>
  <c r="P13428" i="7"/>
  <c r="P13425" i="7"/>
  <c r="P13420" i="7"/>
  <c r="P13410" i="7"/>
  <c r="P13409" i="7"/>
  <c r="P13408" i="7"/>
  <c r="P13407" i="7"/>
  <c r="P13406" i="7"/>
  <c r="P13405" i="7"/>
  <c r="P13404" i="7"/>
  <c r="P13403" i="7"/>
  <c r="P13399" i="7"/>
  <c r="P13398" i="7"/>
  <c r="P13397" i="7"/>
  <c r="P13396" i="7"/>
  <c r="P13394" i="7"/>
  <c r="P13393" i="7"/>
  <c r="P13392" i="7"/>
  <c r="P13391" i="7"/>
  <c r="N13421" i="7"/>
  <c r="G869" i="17" s="1"/>
  <c r="O13421" i="7"/>
  <c r="H869" i="17" s="1"/>
  <c r="N13381" i="7"/>
  <c r="G868" i="17" s="1"/>
  <c r="O13381" i="7"/>
  <c r="H868" i="17" s="1"/>
  <c r="P13380" i="7"/>
  <c r="P13379" i="7"/>
  <c r="P13378" i="7"/>
  <c r="P13377" i="7"/>
  <c r="P13374" i="7"/>
  <c r="N13368" i="7"/>
  <c r="G867" i="17" s="1"/>
  <c r="O13368" i="7"/>
  <c r="H867" i="17" s="1"/>
  <c r="P13366" i="7"/>
  <c r="N13361" i="7"/>
  <c r="G866" i="17" s="1"/>
  <c r="O13361" i="7"/>
  <c r="H866" i="17" s="1"/>
  <c r="P13360" i="7"/>
  <c r="P13359" i="7"/>
  <c r="P13358" i="7"/>
  <c r="P13350" i="7"/>
  <c r="P13348" i="7"/>
  <c r="P13347" i="7"/>
  <c r="N13343" i="7"/>
  <c r="G865" i="17" s="1"/>
  <c r="O13343" i="7"/>
  <c r="H865" i="17" s="1"/>
  <c r="P13331" i="7"/>
  <c r="P13333" i="7"/>
  <c r="P13335" i="7"/>
  <c r="P13336" i="7"/>
  <c r="P13338" i="7"/>
  <c r="P13339" i="7"/>
  <c r="P13340" i="7"/>
  <c r="P13341" i="7"/>
  <c r="P13342" i="7"/>
  <c r="P13330" i="7"/>
  <c r="N13320" i="7"/>
  <c r="G864" i="17" s="1"/>
  <c r="O13320" i="7"/>
  <c r="H864" i="17" s="1"/>
  <c r="P13302" i="7"/>
  <c r="P13304" i="7"/>
  <c r="P13305" i="7"/>
  <c r="P13306" i="7"/>
  <c r="P13307" i="7"/>
  <c r="P13308" i="7"/>
  <c r="P13309" i="7"/>
  <c r="P13311" i="7"/>
  <c r="P13313" i="7"/>
  <c r="P13314" i="7"/>
  <c r="P13315" i="7"/>
  <c r="P13316" i="7"/>
  <c r="P13317" i="7"/>
  <c r="P13318" i="7"/>
  <c r="P13300" i="7"/>
  <c r="P13277" i="7"/>
  <c r="P13278" i="7"/>
  <c r="P13281" i="7"/>
  <c r="P13282" i="7"/>
  <c r="P13283" i="7"/>
  <c r="P13285" i="7"/>
  <c r="P13286" i="7"/>
  <c r="P13266" i="7"/>
  <c r="P13267" i="7"/>
  <c r="P13268" i="7"/>
  <c r="P13269" i="7"/>
  <c r="P13270" i="7"/>
  <c r="P13265" i="7"/>
  <c r="P13252" i="7"/>
  <c r="P13253" i="7"/>
  <c r="P13254" i="7"/>
  <c r="P13255" i="7"/>
  <c r="P13256" i="7"/>
  <c r="P13257" i="7"/>
  <c r="P13239" i="7"/>
  <c r="P13240" i="7"/>
  <c r="P13241" i="7"/>
  <c r="P13242" i="7"/>
  <c r="P13243" i="7"/>
  <c r="P13244" i="7"/>
  <c r="P13245" i="7"/>
  <c r="P13246" i="7"/>
  <c r="P13238" i="7"/>
  <c r="P13236" i="7"/>
  <c r="P13235" i="7"/>
  <c r="P13234" i="7"/>
  <c r="P13222" i="7"/>
  <c r="P13223" i="7"/>
  <c r="P13224" i="7"/>
  <c r="P13225" i="7"/>
  <c r="P13226" i="7"/>
  <c r="P13221" i="7"/>
  <c r="P13208" i="7"/>
  <c r="P13209" i="7"/>
  <c r="P13210" i="7"/>
  <c r="P13212" i="7"/>
  <c r="P13213" i="7"/>
  <c r="P13214" i="7"/>
  <c r="P13215" i="7"/>
  <c r="P13216" i="7"/>
  <c r="P13207" i="7"/>
  <c r="P13197" i="7"/>
  <c r="P13198" i="7"/>
  <c r="P13199" i="7"/>
  <c r="P13188" i="7"/>
  <c r="P13189" i="7"/>
  <c r="P13178" i="7"/>
  <c r="P13179" i="7" s="1"/>
  <c r="I850" i="17" s="1"/>
  <c r="P13152" i="7"/>
  <c r="P13153" i="7"/>
  <c r="P13154" i="7"/>
  <c r="P13155" i="7"/>
  <c r="P13156" i="7"/>
  <c r="P13157" i="7"/>
  <c r="P13158" i="7"/>
  <c r="P13159" i="7"/>
  <c r="P13160" i="7"/>
  <c r="P13161" i="7"/>
  <c r="P13162" i="7"/>
  <c r="P13163" i="7"/>
  <c r="P13164" i="7"/>
  <c r="P13165" i="7"/>
  <c r="P13151" i="7"/>
  <c r="P13133" i="7"/>
  <c r="P13134" i="7"/>
  <c r="P13135" i="7"/>
  <c r="P13136" i="7"/>
  <c r="P13137" i="7"/>
  <c r="P13138" i="7"/>
  <c r="P13139" i="7"/>
  <c r="P13140" i="7"/>
  <c r="P13141" i="7"/>
  <c r="P13142" i="7"/>
  <c r="P13143" i="7"/>
  <c r="P13132" i="7"/>
  <c r="P13124" i="7"/>
  <c r="P13123" i="7"/>
  <c r="P13109" i="7"/>
  <c r="P13106" i="7"/>
  <c r="P13098" i="7"/>
  <c r="P13099" i="7"/>
  <c r="P13100" i="7"/>
  <c r="P13101" i="7"/>
  <c r="P13097" i="7"/>
  <c r="P13072" i="7"/>
  <c r="P13060" i="7"/>
  <c r="P13059" i="7"/>
  <c r="P13053" i="7"/>
  <c r="P13048" i="7"/>
  <c r="P13030" i="7"/>
  <c r="P13031" i="7"/>
  <c r="P13032" i="7"/>
  <c r="P13033" i="7"/>
  <c r="P13034" i="7"/>
  <c r="P13035" i="7"/>
  <c r="P13036" i="7"/>
  <c r="P13038" i="7"/>
  <c r="P13039" i="7"/>
  <c r="P13009" i="7"/>
  <c r="P13010" i="7"/>
  <c r="P13012" i="7"/>
  <c r="P13013" i="7"/>
  <c r="P13014" i="7"/>
  <c r="P13015" i="7"/>
  <c r="P13016" i="7"/>
  <c r="P13017" i="7"/>
  <c r="P13018" i="7"/>
  <c r="P13020" i="7"/>
  <c r="P13021" i="7"/>
  <c r="P12982" i="7"/>
  <c r="P12983" i="7"/>
  <c r="P12985" i="7"/>
  <c r="P12987" i="7"/>
  <c r="P12988" i="7"/>
  <c r="P12989" i="7"/>
  <c r="P12992" i="7"/>
  <c r="P12994" i="7"/>
  <c r="P12968" i="7"/>
  <c r="N12990" i="7"/>
  <c r="N12997" i="7" s="1"/>
  <c r="G843" i="17" s="1"/>
  <c r="P12957" i="7"/>
  <c r="P12958" i="7"/>
  <c r="P12959" i="7"/>
  <c r="P12960" i="7"/>
  <c r="P12961" i="7"/>
  <c r="P12962" i="7"/>
  <c r="P12955" i="7"/>
  <c r="P12930" i="7"/>
  <c r="P12931" i="7"/>
  <c r="P12933" i="7"/>
  <c r="P12935" i="7"/>
  <c r="P12936" i="7"/>
  <c r="P12937" i="7"/>
  <c r="P12938" i="7"/>
  <c r="P12939" i="7"/>
  <c r="P12940" i="7"/>
  <c r="P12941" i="7"/>
  <c r="P12942" i="7"/>
  <c r="P12943" i="7"/>
  <c r="P12944" i="7"/>
  <c r="P12928" i="7"/>
  <c r="P12920" i="7"/>
  <c r="P12918" i="7"/>
  <c r="P12906" i="7"/>
  <c r="P12908" i="7"/>
  <c r="P12909" i="7"/>
  <c r="P12910" i="7"/>
  <c r="P12911" i="7"/>
  <c r="P12912" i="7"/>
  <c r="P12913" i="7"/>
  <c r="P12904" i="7"/>
  <c r="P12886" i="7"/>
  <c r="P12884" i="7"/>
  <c r="P12897" i="7"/>
  <c r="P12898" i="7"/>
  <c r="P12899" i="7"/>
  <c r="P12896" i="7"/>
  <c r="P12869" i="7"/>
  <c r="P12870" i="7"/>
  <c r="P12871" i="7"/>
  <c r="P12873" i="7"/>
  <c r="P12875" i="7"/>
  <c r="P12876" i="7"/>
  <c r="P12877" i="7"/>
  <c r="P12878" i="7"/>
  <c r="P12879" i="7"/>
  <c r="P12868" i="7"/>
  <c r="P12834" i="7"/>
  <c r="P12835" i="7"/>
  <c r="P12836" i="7"/>
  <c r="P12837" i="7"/>
  <c r="P12838" i="7"/>
  <c r="P12839" i="7"/>
  <c r="P12841" i="7"/>
  <c r="P12842" i="7"/>
  <c r="P12843" i="7"/>
  <c r="P12844" i="7"/>
  <c r="P12845" i="7"/>
  <c r="P12846" i="7"/>
  <c r="P12847" i="7"/>
  <c r="P12848" i="7"/>
  <c r="P12849" i="7"/>
  <c r="P12850" i="7"/>
  <c r="P12851" i="7"/>
  <c r="P12852" i="7"/>
  <c r="P12853" i="7"/>
  <c r="P12854" i="7"/>
  <c r="P12855" i="7"/>
  <c r="P12856" i="7"/>
  <c r="P12769" i="7"/>
  <c r="P12770" i="7"/>
  <c r="P12765" i="7"/>
  <c r="P12964" i="7" l="1"/>
  <c r="I842" i="17" s="1"/>
  <c r="H863" i="17"/>
  <c r="H958" i="17" s="1"/>
  <c r="G863" i="17"/>
  <c r="G958" i="17" s="1"/>
  <c r="O13471" i="7"/>
  <c r="H880" i="17"/>
  <c r="H879" i="17" s="1"/>
  <c r="H959" i="17" s="1"/>
  <c r="N13471" i="7"/>
  <c r="G880" i="17"/>
  <c r="G879" i="17" s="1"/>
  <c r="G959" i="17" s="1"/>
  <c r="G819" i="17"/>
  <c r="G957" i="17" s="1"/>
  <c r="P12880" i="7"/>
  <c r="I838" i="17" s="1"/>
  <c r="N13290" i="7"/>
  <c r="P12990" i="7"/>
  <c r="N13438" i="7"/>
  <c r="P12914" i="7"/>
  <c r="I840" i="17" s="1"/>
  <c r="O13438" i="7"/>
  <c r="P13166" i="7"/>
  <c r="I849" i="17" s="1"/>
  <c r="P13247" i="7"/>
  <c r="I853" i="17" s="1"/>
  <c r="P12945" i="7"/>
  <c r="I841" i="17" s="1"/>
  <c r="P13102" i="7"/>
  <c r="I846" i="17" s="1"/>
  <c r="P12752" i="7"/>
  <c r="P12753" i="7"/>
  <c r="P12755" i="7"/>
  <c r="P12722" i="7"/>
  <c r="P12724" i="7"/>
  <c r="P12727" i="7"/>
  <c r="P12721" i="7"/>
  <c r="P12701" i="7"/>
  <c r="P12702" i="7"/>
  <c r="P12704" i="7"/>
  <c r="P12705" i="7"/>
  <c r="P12706" i="7"/>
  <c r="P12707" i="7"/>
  <c r="P12708" i="7"/>
  <c r="P12710" i="7"/>
  <c r="P12711" i="7"/>
  <c r="P12712" i="7"/>
  <c r="P12713" i="7"/>
  <c r="P12685" i="7"/>
  <c r="P12686" i="7"/>
  <c r="P12687" i="7"/>
  <c r="P12688" i="7"/>
  <c r="P12689" i="7"/>
  <c r="P12690" i="7"/>
  <c r="P12691" i="7"/>
  <c r="P12656" i="7"/>
  <c r="P12657" i="7"/>
  <c r="P12654" i="7"/>
  <c r="P12636" i="7"/>
  <c r="P12638" i="7"/>
  <c r="P12639" i="7"/>
  <c r="P12635" i="7"/>
  <c r="P12622" i="7"/>
  <c r="P12623" i="7"/>
  <c r="P12625" i="7"/>
  <c r="P12626" i="7"/>
  <c r="P12627" i="7"/>
  <c r="P12621" i="7"/>
  <c r="P12619" i="7"/>
  <c r="P12617" i="7"/>
  <c r="P12593" i="7"/>
  <c r="P12591" i="7"/>
  <c r="P12581" i="7"/>
  <c r="P12582" i="7"/>
  <c r="P12583" i="7"/>
  <c r="P12584" i="7"/>
  <c r="P12585" i="7"/>
  <c r="P12586" i="7"/>
  <c r="P12580" i="7"/>
  <c r="J12570" i="7"/>
  <c r="C834" i="17" s="1"/>
  <c r="P12564" i="7"/>
  <c r="P12565" i="7"/>
  <c r="P12566" i="7"/>
  <c r="P12567" i="7"/>
  <c r="P12568" i="7"/>
  <c r="P12569" i="7"/>
  <c r="P12563" i="7"/>
  <c r="P12553" i="7"/>
  <c r="P12554" i="7"/>
  <c r="P12555" i="7"/>
  <c r="P12558" i="7"/>
  <c r="P12540" i="7"/>
  <c r="P12541" i="7"/>
  <c r="P12542" i="7"/>
  <c r="P12543" i="7"/>
  <c r="P12544" i="7"/>
  <c r="P12537" i="7"/>
  <c r="P12531" i="7"/>
  <c r="P12532" i="7"/>
  <c r="P12511" i="7"/>
  <c r="P12512" i="7"/>
  <c r="P12513" i="7"/>
  <c r="P12514" i="7"/>
  <c r="P12515" i="7"/>
  <c r="P12517" i="7"/>
  <c r="P12508" i="7"/>
  <c r="P12497" i="7"/>
  <c r="P12496" i="7"/>
  <c r="P12478" i="7"/>
  <c r="P12479" i="7"/>
  <c r="P12480" i="7"/>
  <c r="P12481" i="7"/>
  <c r="P12482" i="7"/>
  <c r="P12483" i="7"/>
  <c r="P12484" i="7"/>
  <c r="P12485" i="7"/>
  <c r="P12486" i="7"/>
  <c r="P12487" i="7"/>
  <c r="P12488" i="7"/>
  <c r="P12489" i="7"/>
  <c r="P12490" i="7"/>
  <c r="P12491" i="7"/>
  <c r="P12461" i="7"/>
  <c r="P12462" i="7"/>
  <c r="P12463" i="7"/>
  <c r="P12464" i="7"/>
  <c r="P12465" i="7"/>
  <c r="P12466" i="7"/>
  <c r="P12460" i="7"/>
  <c r="P12441" i="7"/>
  <c r="P12442" i="7"/>
  <c r="P12443" i="7"/>
  <c r="P12444" i="7"/>
  <c r="P12445" i="7"/>
  <c r="P12446" i="7"/>
  <c r="P12447" i="7"/>
  <c r="P12448" i="7"/>
  <c r="P12449" i="7"/>
  <c r="P12450" i="7"/>
  <c r="P12451" i="7"/>
  <c r="P12452" i="7"/>
  <c r="P12453" i="7"/>
  <c r="P12454" i="7"/>
  <c r="P12455" i="7"/>
  <c r="P12440" i="7"/>
  <c r="P12413" i="7"/>
  <c r="P12416" i="7"/>
  <c r="P12417" i="7"/>
  <c r="P12418" i="7"/>
  <c r="P12419" i="7"/>
  <c r="P12421" i="7"/>
  <c r="P12423" i="7"/>
  <c r="P12425" i="7"/>
  <c r="P12379" i="7"/>
  <c r="P12380" i="7"/>
  <c r="P12381" i="7"/>
  <c r="P12382" i="7"/>
  <c r="P12383" i="7"/>
  <c r="P12384" i="7"/>
  <c r="P12386" i="7"/>
  <c r="P12387" i="7"/>
  <c r="P12388" i="7"/>
  <c r="P12389" i="7"/>
  <c r="P12390" i="7"/>
  <c r="P12391" i="7"/>
  <c r="P12392" i="7"/>
  <c r="P12393" i="7"/>
  <c r="P12394" i="7"/>
  <c r="P12361" i="7"/>
  <c r="P12362" i="7"/>
  <c r="P12363" i="7"/>
  <c r="P12364" i="7"/>
  <c r="P12365" i="7"/>
  <c r="P12366" i="7"/>
  <c r="P12367" i="7"/>
  <c r="P12368" i="7"/>
  <c r="P12369" i="7"/>
  <c r="P12370" i="7"/>
  <c r="P12351" i="7"/>
  <c r="P12353" i="7"/>
  <c r="P12354" i="7"/>
  <c r="P12355" i="7"/>
  <c r="P12349" i="7"/>
  <c r="P12334" i="7"/>
  <c r="P12335" i="7"/>
  <c r="P12330" i="7"/>
  <c r="P12322" i="7"/>
  <c r="P12323" i="7"/>
  <c r="P12324" i="7"/>
  <c r="P12325" i="7"/>
  <c r="P12321" i="7"/>
  <c r="P12301" i="7"/>
  <c r="P12303" i="7"/>
  <c r="P12304" i="7"/>
  <c r="P12305" i="7"/>
  <c r="P12307" i="7"/>
  <c r="P12308" i="7"/>
  <c r="P12309" i="7"/>
  <c r="P12310" i="7"/>
  <c r="P12311" i="7"/>
  <c r="P12312" i="7"/>
  <c r="P12313" i="7"/>
  <c r="P12299" i="7"/>
  <c r="P12272" i="7"/>
  <c r="P12292" i="7"/>
  <c r="P12293" i="7"/>
  <c r="P12291" i="7"/>
  <c r="P12278" i="7"/>
  <c r="P12279" i="7"/>
  <c r="P12280" i="7"/>
  <c r="P12283" i="7"/>
  <c r="P12274" i="7"/>
  <c r="P12267" i="7"/>
  <c r="P12266" i="7"/>
  <c r="P12261" i="7"/>
  <c r="P12242" i="7"/>
  <c r="P12245" i="7"/>
  <c r="P12246" i="7"/>
  <c r="P12247" i="7"/>
  <c r="P12248" i="7"/>
  <c r="P12249" i="7"/>
  <c r="P12250" i="7"/>
  <c r="P12251" i="7"/>
  <c r="P12252" i="7"/>
  <c r="P12253" i="7"/>
  <c r="P12241" i="7"/>
  <c r="P12220" i="7"/>
  <c r="P12225" i="7"/>
  <c r="P12226" i="7"/>
  <c r="P12227" i="7"/>
  <c r="P12228" i="7"/>
  <c r="P12229" i="7"/>
  <c r="P12230" i="7"/>
  <c r="P12190" i="7"/>
  <c r="P12191" i="7"/>
  <c r="P12192" i="7"/>
  <c r="P12193" i="7"/>
  <c r="P12194" i="7"/>
  <c r="P12195" i="7"/>
  <c r="P12196" i="7"/>
  <c r="P12198" i="7"/>
  <c r="P12199" i="7"/>
  <c r="P12200" i="7"/>
  <c r="P12201" i="7"/>
  <c r="P12202" i="7"/>
  <c r="P12203" i="7"/>
  <c r="P12204" i="7"/>
  <c r="P12205" i="7"/>
  <c r="P12189" i="7"/>
  <c r="N12169" i="7"/>
  <c r="G802" i="17" s="1"/>
  <c r="O12169" i="7"/>
  <c r="H802" i="17" s="1"/>
  <c r="P12156" i="7"/>
  <c r="P12158" i="7"/>
  <c r="P12160" i="7"/>
  <c r="P12161" i="7"/>
  <c r="P12162" i="7"/>
  <c r="P12163" i="7"/>
  <c r="P12164" i="7"/>
  <c r="P12165" i="7"/>
  <c r="P12166" i="7"/>
  <c r="P12167" i="7"/>
  <c r="P12154" i="7"/>
  <c r="N12140" i="7"/>
  <c r="G801" i="17" s="1"/>
  <c r="O12140" i="7"/>
  <c r="H801" i="17" s="1"/>
  <c r="P12133" i="7"/>
  <c r="P12134" i="7"/>
  <c r="P12136" i="7"/>
  <c r="P12138" i="7"/>
  <c r="P12139" i="7"/>
  <c r="P12131" i="7"/>
  <c r="N12118" i="7"/>
  <c r="G800" i="17" s="1"/>
  <c r="O12118" i="7"/>
  <c r="H800" i="17" s="1"/>
  <c r="P12113" i="7"/>
  <c r="P12114" i="7"/>
  <c r="P12115" i="7"/>
  <c r="P12116" i="7"/>
  <c r="P12117" i="7"/>
  <c r="P12112" i="7"/>
  <c r="P12110" i="7"/>
  <c r="N12106" i="7"/>
  <c r="G799" i="17" s="1"/>
  <c r="O12106" i="7"/>
  <c r="H799" i="17" s="1"/>
  <c r="P12101" i="7"/>
  <c r="P12103" i="7"/>
  <c r="P12104" i="7"/>
  <c r="P12105" i="7"/>
  <c r="P12100" i="7"/>
  <c r="N12090" i="7"/>
  <c r="G798" i="17" s="1"/>
  <c r="O12090" i="7"/>
  <c r="H798" i="17" s="1"/>
  <c r="P12087" i="7"/>
  <c r="P12088" i="7"/>
  <c r="P12089" i="7"/>
  <c r="P12086" i="7"/>
  <c r="N12082" i="7"/>
  <c r="G797" i="17" s="1"/>
  <c r="O12082" i="7"/>
  <c r="H797" i="17" s="1"/>
  <c r="P12080" i="7"/>
  <c r="P12081" i="7"/>
  <c r="P12078" i="7"/>
  <c r="N12074" i="7"/>
  <c r="G796" i="17" s="1"/>
  <c r="O12074" i="7"/>
  <c r="H796" i="17" s="1"/>
  <c r="P12069" i="7"/>
  <c r="P12070" i="7"/>
  <c r="P12071" i="7"/>
  <c r="P12073" i="7"/>
  <c r="P12068" i="7"/>
  <c r="N12057" i="7"/>
  <c r="G795" i="17" s="1"/>
  <c r="O12057" i="7"/>
  <c r="H795" i="17" s="1"/>
  <c r="P12056" i="7"/>
  <c r="P12057" i="7" s="1"/>
  <c r="I795" i="17" s="1"/>
  <c r="N12052" i="7"/>
  <c r="G794" i="17" s="1"/>
  <c r="O12052" i="7"/>
  <c r="H794" i="17" s="1"/>
  <c r="P12050" i="7"/>
  <c r="P12051" i="7"/>
  <c r="P12049" i="7"/>
  <c r="P12047" i="7"/>
  <c r="N12038" i="7"/>
  <c r="G792" i="17" s="1"/>
  <c r="O12038" i="7"/>
  <c r="H792" i="17" s="1"/>
  <c r="P12036" i="7"/>
  <c r="P12037" i="7"/>
  <c r="P12035" i="7"/>
  <c r="P12023" i="7"/>
  <c r="P12024" i="7"/>
  <c r="P12025" i="7"/>
  <c r="P12026" i="7"/>
  <c r="P12022" i="7"/>
  <c r="N12018" i="7"/>
  <c r="G791" i="17" s="1"/>
  <c r="O12018" i="7"/>
  <c r="H791" i="17" s="1"/>
  <c r="P12008" i="7"/>
  <c r="P12009" i="7"/>
  <c r="P12010" i="7"/>
  <c r="P12011" i="7"/>
  <c r="P12013" i="7"/>
  <c r="P12014" i="7"/>
  <c r="P12015" i="7"/>
  <c r="P12016" i="7"/>
  <c r="P12017" i="7"/>
  <c r="P12007" i="7"/>
  <c r="N11997" i="7"/>
  <c r="G790" i="17" s="1"/>
  <c r="O11997" i="7"/>
  <c r="H790" i="17" s="1"/>
  <c r="P11989" i="7"/>
  <c r="P11990" i="7"/>
  <c r="P11991" i="7"/>
  <c r="P11992" i="7"/>
  <c r="P11993" i="7"/>
  <c r="P11994" i="7"/>
  <c r="P11995" i="7"/>
  <c r="P11996" i="7"/>
  <c r="P11988" i="7"/>
  <c r="N11984" i="7"/>
  <c r="G789" i="17" s="1"/>
  <c r="O11984" i="7"/>
  <c r="H789" i="17" s="1"/>
  <c r="P11971" i="7"/>
  <c r="P11972" i="7"/>
  <c r="P11973" i="7"/>
  <c r="P11974" i="7"/>
  <c r="P11975" i="7"/>
  <c r="P11976" i="7"/>
  <c r="P11977" i="7"/>
  <c r="P11978" i="7"/>
  <c r="P11979" i="7"/>
  <c r="P11980" i="7"/>
  <c r="P11981" i="7"/>
  <c r="P11982" i="7"/>
  <c r="P11970" i="7"/>
  <c r="P11960" i="7"/>
  <c r="P11961" i="7"/>
  <c r="P11962" i="7"/>
  <c r="P11959" i="7"/>
  <c r="N11955" i="7"/>
  <c r="G788" i="17" s="1"/>
  <c r="O11955" i="7"/>
  <c r="H788" i="17" s="1"/>
  <c r="P11940" i="7"/>
  <c r="P11944" i="7"/>
  <c r="P11946" i="7"/>
  <c r="P11947" i="7"/>
  <c r="P11949" i="7"/>
  <c r="P11950" i="7"/>
  <c r="P11951" i="7"/>
  <c r="P11952" i="7"/>
  <c r="P11953" i="7"/>
  <c r="P11954" i="7"/>
  <c r="P11939" i="7"/>
  <c r="P11914" i="7"/>
  <c r="P11916" i="7"/>
  <c r="P11917" i="7"/>
  <c r="P11918" i="7"/>
  <c r="P11919" i="7"/>
  <c r="P11920" i="7"/>
  <c r="P11921" i="7"/>
  <c r="P11922" i="7"/>
  <c r="P11923" i="7"/>
  <c r="P11924" i="7"/>
  <c r="P11925" i="7"/>
  <c r="P11926" i="7"/>
  <c r="P11927" i="7"/>
  <c r="P11928" i="7"/>
  <c r="P11929" i="7"/>
  <c r="P11930" i="7"/>
  <c r="P11931" i="7"/>
  <c r="P11913" i="7"/>
  <c r="N11899" i="7"/>
  <c r="G787" i="17" s="1"/>
  <c r="O11899" i="7"/>
  <c r="H787" i="17" s="1"/>
  <c r="P11881" i="7"/>
  <c r="P11882" i="7"/>
  <c r="P11883" i="7"/>
  <c r="P11884" i="7"/>
  <c r="P11885" i="7"/>
  <c r="P11886" i="7"/>
  <c r="P11887" i="7"/>
  <c r="P11888" i="7"/>
  <c r="P11889" i="7"/>
  <c r="P11890" i="7"/>
  <c r="P11891" i="7"/>
  <c r="P11892" i="7"/>
  <c r="P11893" i="7"/>
  <c r="P11894" i="7"/>
  <c r="P11895" i="7"/>
  <c r="P11896" i="7"/>
  <c r="P11897" i="7"/>
  <c r="P11898" i="7"/>
  <c r="P11880" i="7"/>
  <c r="P11847" i="7"/>
  <c r="P11848" i="7"/>
  <c r="P11849" i="7"/>
  <c r="P11850" i="7"/>
  <c r="P11851" i="7"/>
  <c r="P11822" i="7"/>
  <c r="P11823" i="7"/>
  <c r="P11824" i="7"/>
  <c r="P11825" i="7"/>
  <c r="P11826" i="7"/>
  <c r="P11828" i="7"/>
  <c r="P11829" i="7"/>
  <c r="P11830" i="7"/>
  <c r="P11831" i="7"/>
  <c r="P11832" i="7"/>
  <c r="P11833" i="7"/>
  <c r="P11834" i="7"/>
  <c r="P11835" i="7"/>
  <c r="P11836" i="7"/>
  <c r="P11837" i="7"/>
  <c r="P11819" i="7"/>
  <c r="P11794" i="7"/>
  <c r="P11795" i="7"/>
  <c r="P11796" i="7"/>
  <c r="P11799" i="7"/>
  <c r="P11800" i="7"/>
  <c r="P11802" i="7"/>
  <c r="P11804" i="7"/>
  <c r="P11806" i="7"/>
  <c r="P11807" i="7"/>
  <c r="P11808" i="7"/>
  <c r="P11810" i="7"/>
  <c r="P11768" i="7"/>
  <c r="P11769" i="7"/>
  <c r="P11774" i="7"/>
  <c r="P11778" i="7"/>
  <c r="P11779" i="7"/>
  <c r="P11780" i="7"/>
  <c r="P11781" i="7"/>
  <c r="P11765" i="7"/>
  <c r="P11757" i="7"/>
  <c r="P11756" i="7"/>
  <c r="N11870" i="7"/>
  <c r="G786" i="17" s="1"/>
  <c r="O11870" i="7"/>
  <c r="H786" i="17" s="1"/>
  <c r="P11751" i="7"/>
  <c r="P11750" i="7"/>
  <c r="P11748" i="7"/>
  <c r="N11752" i="7"/>
  <c r="G785" i="17" s="1"/>
  <c r="O11752" i="7"/>
  <c r="H785" i="17" s="1"/>
  <c r="N11744" i="7"/>
  <c r="G784" i="17" s="1"/>
  <c r="O11744" i="7"/>
  <c r="H784" i="17" s="1"/>
  <c r="P11740" i="7"/>
  <c r="P11741" i="7"/>
  <c r="P11742" i="7"/>
  <c r="P11743" i="7"/>
  <c r="P11739" i="7"/>
  <c r="P11736" i="7"/>
  <c r="P11737" i="7"/>
  <c r="P11735" i="7"/>
  <c r="P11727" i="7"/>
  <c r="P11726" i="7"/>
  <c r="P11725" i="7"/>
  <c r="P11724" i="7"/>
  <c r="P11723" i="7"/>
  <c r="N11709" i="7"/>
  <c r="G782" i="17" s="1"/>
  <c r="O11709" i="7"/>
  <c r="H782" i="17" s="1"/>
  <c r="P11708" i="7"/>
  <c r="P11705" i="7"/>
  <c r="P11686" i="7"/>
  <c r="P11687" i="7"/>
  <c r="P11688" i="7"/>
  <c r="P11690" i="7"/>
  <c r="P11691" i="7"/>
  <c r="P11692" i="7"/>
  <c r="P11685" i="7"/>
  <c r="N11693" i="7"/>
  <c r="G781" i="17" s="1"/>
  <c r="O11693" i="7"/>
  <c r="H781" i="17" s="1"/>
  <c r="P12570" i="7" l="1"/>
  <c r="I834" i="17" s="1"/>
  <c r="P12587" i="7"/>
  <c r="I835" i="17" s="1"/>
  <c r="P12268" i="7"/>
  <c r="I822" i="17" s="1"/>
  <c r="P12467" i="7"/>
  <c r="I830" i="17" s="1"/>
  <c r="P12356" i="7"/>
  <c r="I826" i="17" s="1"/>
  <c r="P12052" i="7"/>
  <c r="I794" i="17" s="1"/>
  <c r="P11997" i="7"/>
  <c r="I790" i="17" s="1"/>
  <c r="P12106" i="7"/>
  <c r="I799" i="17" s="1"/>
  <c r="P11899" i="7"/>
  <c r="I787" i="17" s="1"/>
  <c r="P12082" i="7"/>
  <c r="I797" i="17" s="1"/>
  <c r="P12118" i="7"/>
  <c r="I800" i="17" s="1"/>
  <c r="P12090" i="7"/>
  <c r="I798" i="17" s="1"/>
  <c r="P11752" i="7"/>
  <c r="I785" i="17" s="1"/>
  <c r="N11681" i="7"/>
  <c r="G780" i="17" s="1"/>
  <c r="O11681" i="7"/>
  <c r="H780" i="17" s="1"/>
  <c r="P11680" i="7"/>
  <c r="P11676" i="7"/>
  <c r="N11666" i="7"/>
  <c r="G779" i="17" s="1"/>
  <c r="O11666" i="7"/>
  <c r="H779" i="17" s="1"/>
  <c r="P11656" i="7"/>
  <c r="P11657" i="7"/>
  <c r="P11658" i="7"/>
  <c r="P11659" i="7"/>
  <c r="P11660" i="7"/>
  <c r="P11661" i="7"/>
  <c r="P11662" i="7"/>
  <c r="P11663" i="7"/>
  <c r="P11664" i="7"/>
  <c r="P11643" i="7"/>
  <c r="P11644" i="7"/>
  <c r="P11645" i="7"/>
  <c r="P11646" i="7"/>
  <c r="P11647" i="7"/>
  <c r="P11648" i="7"/>
  <c r="P11649" i="7"/>
  <c r="P11650" i="7"/>
  <c r="P11642" i="7"/>
  <c r="N11651" i="7"/>
  <c r="G778" i="17" s="1"/>
  <c r="O11651" i="7"/>
  <c r="H778" i="17" s="1"/>
  <c r="N11632" i="7"/>
  <c r="O11632" i="7"/>
  <c r="P11613" i="7"/>
  <c r="P11614" i="7"/>
  <c r="P11616" i="7"/>
  <c r="P11617" i="7"/>
  <c r="P11618" i="7"/>
  <c r="P11619" i="7"/>
  <c r="P11622" i="7"/>
  <c r="P11623" i="7"/>
  <c r="P11624" i="7"/>
  <c r="P11625" i="7"/>
  <c r="P11626" i="7"/>
  <c r="P11627" i="7"/>
  <c r="P11628" i="7"/>
  <c r="P11629" i="7"/>
  <c r="P11630" i="7"/>
  <c r="P11588" i="7"/>
  <c r="P11590" i="7"/>
  <c r="P11591" i="7"/>
  <c r="P11593" i="7"/>
  <c r="P11596" i="7"/>
  <c r="P11597" i="7"/>
  <c r="P11598" i="7"/>
  <c r="P11599" i="7"/>
  <c r="P11600" i="7"/>
  <c r="P11601" i="7"/>
  <c r="P11603" i="7"/>
  <c r="P11604" i="7"/>
  <c r="P11587" i="7"/>
  <c r="P11576" i="7"/>
  <c r="P11573" i="7"/>
  <c r="P11572" i="7"/>
  <c r="P11569" i="7"/>
  <c r="P11570" i="7"/>
  <c r="P11568" i="7"/>
  <c r="P11566" i="7"/>
  <c r="P11563" i="7"/>
  <c r="P11564" i="7"/>
  <c r="P11562" i="7"/>
  <c r="O12171" i="7" l="1"/>
  <c r="O14450" i="7" s="1"/>
  <c r="H777" i="17"/>
  <c r="H776" i="17" s="1"/>
  <c r="N12171" i="7"/>
  <c r="N14450" i="7" s="1"/>
  <c r="G777" i="17"/>
  <c r="G776" i="17" s="1"/>
  <c r="P11651" i="7"/>
  <c r="I778" i="17" s="1"/>
  <c r="K321" i="8"/>
  <c r="K320" i="8"/>
  <c r="K319" i="8"/>
  <c r="K310" i="8"/>
  <c r="K309" i="8"/>
  <c r="K308" i="8"/>
  <c r="K307" i="8"/>
  <c r="K306" i="8"/>
  <c r="K305" i="8"/>
  <c r="K304" i="8"/>
  <c r="K303" i="8"/>
  <c r="K302" i="8"/>
  <c r="K301" i="8"/>
  <c r="K300" i="8"/>
  <c r="K299" i="8"/>
  <c r="K298" i="8"/>
  <c r="K297" i="8"/>
  <c r="L51" i="8"/>
  <c r="M51" i="8"/>
  <c r="J51" i="8"/>
  <c r="K50" i="8"/>
  <c r="K51" i="8" s="1"/>
  <c r="K324" i="8" l="1"/>
  <c r="G956" i="17"/>
  <c r="G962" i="17" s="1"/>
  <c r="G939" i="17"/>
  <c r="H939" i="17"/>
  <c r="H956" i="17"/>
  <c r="H962" i="17" s="1"/>
  <c r="K13750" i="7"/>
  <c r="P13750" i="7" s="1"/>
  <c r="M617" i="8"/>
  <c r="L590" i="8"/>
  <c r="M590" i="8"/>
  <c r="J590" i="8"/>
  <c r="L469" i="8"/>
  <c r="M469" i="8"/>
  <c r="J469" i="8"/>
  <c r="K468" i="8"/>
  <c r="K467" i="8"/>
  <c r="K466" i="8"/>
  <c r="K465" i="8"/>
  <c r="K464" i="8"/>
  <c r="K463" i="8"/>
  <c r="L360" i="8"/>
  <c r="M360" i="8"/>
  <c r="J360" i="8"/>
  <c r="K359" i="8"/>
  <c r="K360" i="8" s="1"/>
  <c r="L193" i="8"/>
  <c r="M193" i="8"/>
  <c r="J193" i="8"/>
  <c r="K191" i="8"/>
  <c r="K469" i="8" l="1"/>
  <c r="K12218" i="7"/>
  <c r="P12218" i="7" s="1"/>
  <c r="K12217" i="7"/>
  <c r="P12217" i="7" s="1"/>
  <c r="K13579" i="7"/>
  <c r="P13579" i="7" s="1"/>
  <c r="K13580" i="7"/>
  <c r="P13580" i="7" s="1"/>
  <c r="K13581" i="7"/>
  <c r="P13581" i="7" s="1"/>
  <c r="K192" i="8" l="1"/>
  <c r="K193" i="8" s="1"/>
  <c r="K87" i="8"/>
  <c r="K792" i="8" l="1"/>
  <c r="K789" i="8"/>
  <c r="L561" i="8"/>
  <c r="M561" i="8"/>
  <c r="J561" i="8"/>
  <c r="K560" i="8"/>
  <c r="K561" i="8" s="1"/>
  <c r="L227" i="8"/>
  <c r="M227" i="8"/>
  <c r="J227" i="8"/>
  <c r="K226" i="8"/>
  <c r="K227" i="8" s="1"/>
  <c r="K13828" i="7"/>
  <c r="P13828" i="7" s="1"/>
  <c r="K12666" i="7"/>
  <c r="P12666" i="7" s="1"/>
  <c r="K14062" i="7"/>
  <c r="P14062" i="7" s="1"/>
  <c r="K12516" i="7" l="1"/>
  <c r="P12516" i="7" s="1"/>
  <c r="K12528" i="7"/>
  <c r="P12528" i="7" s="1"/>
  <c r="K12529" i="7"/>
  <c r="P12529" i="7" s="1"/>
  <c r="K14273" i="7" l="1"/>
  <c r="P14273" i="7" s="1"/>
  <c r="K14272" i="7"/>
  <c r="P14272" i="7" s="1"/>
  <c r="K14271" i="7"/>
  <c r="P14271" i="7" s="1"/>
  <c r="K14270" i="7"/>
  <c r="P14270" i="7" s="1"/>
  <c r="K14269" i="7"/>
  <c r="P14269" i="7" s="1"/>
  <c r="K14268" i="7"/>
  <c r="P14268" i="7" s="1"/>
  <c r="K14252" i="7"/>
  <c r="P14252" i="7" s="1"/>
  <c r="K14253" i="7"/>
  <c r="P14253" i="7" s="1"/>
  <c r="K14254" i="7"/>
  <c r="P14254" i="7" s="1"/>
  <c r="K14255" i="7"/>
  <c r="P14255" i="7" s="1"/>
  <c r="K14263" i="7"/>
  <c r="P14263" i="7" s="1"/>
  <c r="K14266" i="7"/>
  <c r="P14266" i="7" s="1"/>
  <c r="K14251" i="7"/>
  <c r="P14251" i="7" s="1"/>
  <c r="K14245" i="7"/>
  <c r="P14245" i="7" s="1"/>
  <c r="K14145" i="7"/>
  <c r="P14145" i="7" s="1"/>
  <c r="K14144" i="7"/>
  <c r="P14144" i="7" s="1"/>
  <c r="K14143" i="7"/>
  <c r="P14143" i="7" s="1"/>
  <c r="K14134" i="7"/>
  <c r="P14134" i="7" s="1"/>
  <c r="K14133" i="7"/>
  <c r="P14133" i="7" s="1"/>
  <c r="K14117" i="7"/>
  <c r="P14117" i="7" s="1"/>
  <c r="K14112" i="7"/>
  <c r="P14112" i="7" s="1"/>
  <c r="K14113" i="7"/>
  <c r="P14113" i="7" s="1"/>
  <c r="K14114" i="7"/>
  <c r="P14114" i="7" s="1"/>
  <c r="K14110" i="7"/>
  <c r="P14110" i="7" s="1"/>
  <c r="K14099" i="7"/>
  <c r="P14099" i="7" s="1"/>
  <c r="K14097" i="7"/>
  <c r="P14097" i="7" s="1"/>
  <c r="K14091" i="7"/>
  <c r="P14091" i="7" s="1"/>
  <c r="K14080" i="7"/>
  <c r="P14080" i="7" s="1"/>
  <c r="K14074" i="7"/>
  <c r="P14074" i="7" s="1"/>
  <c r="K14070" i="7"/>
  <c r="P14070" i="7" s="1"/>
  <c r="K14022" i="7"/>
  <c r="P14022" i="7" s="1"/>
  <c r="L433" i="8" l="1"/>
  <c r="M433" i="8"/>
  <c r="J433" i="8"/>
  <c r="K432" i="8"/>
  <c r="L263" i="8"/>
  <c r="M263" i="8"/>
  <c r="J263" i="8"/>
  <c r="K262" i="8"/>
  <c r="L88" i="8"/>
  <c r="M88" i="8"/>
  <c r="J88" i="8"/>
  <c r="K88" i="8"/>
  <c r="K157" i="8" s="1"/>
  <c r="K12681" i="7"/>
  <c r="P12681" i="7" s="1"/>
  <c r="K12682" i="7"/>
  <c r="P12682" i="7" s="1"/>
  <c r="D26" i="22" l="1"/>
  <c r="K263" i="8"/>
  <c r="K11941" i="7"/>
  <c r="P11941" i="7" s="1"/>
  <c r="K11915" i="7"/>
  <c r="P11915" i="7" s="1"/>
  <c r="K11942" i="7"/>
  <c r="P11942" i="7" s="1"/>
  <c r="K12431" i="7"/>
  <c r="P12431" i="7" s="1"/>
  <c r="K12197" i="7"/>
  <c r="K14041" i="7"/>
  <c r="P14041" i="7" s="1"/>
  <c r="K14064" i="7"/>
  <c r="P14064" i="7" s="1"/>
  <c r="K14046" i="7"/>
  <c r="P14046" i="7" s="1"/>
  <c r="K13051" i="7"/>
  <c r="P13051" i="7" s="1"/>
  <c r="K13050" i="7"/>
  <c r="P13050" i="7" s="1"/>
  <c r="K13049" i="7"/>
  <c r="P13049" i="7" s="1"/>
  <c r="K13029" i="7"/>
  <c r="P13029" i="7" s="1"/>
  <c r="J12997" i="7"/>
  <c r="C843" i="17" s="1"/>
  <c r="K12996" i="7"/>
  <c r="P12996" i="7" s="1"/>
  <c r="P12197" i="7" l="1"/>
  <c r="L762" i="8"/>
  <c r="M762" i="8"/>
  <c r="J762" i="8"/>
  <c r="L838" i="8" l="1"/>
  <c r="M838" i="8"/>
  <c r="J838" i="8"/>
  <c r="K813" i="8"/>
  <c r="K817" i="8"/>
  <c r="K821" i="8"/>
  <c r="K825" i="8"/>
  <c r="K836" i="8"/>
  <c r="K815" i="8"/>
  <c r="K819" i="8"/>
  <c r="K823" i="8"/>
  <c r="K827" i="8"/>
  <c r="K688" i="8"/>
  <c r="K689" i="8"/>
  <c r="K691" i="8"/>
  <c r="K693" i="8"/>
  <c r="K761" i="8"/>
  <c r="K837" i="8"/>
  <c r="K835" i="8"/>
  <c r="K826" i="8"/>
  <c r="K824" i="8"/>
  <c r="K822" i="8"/>
  <c r="K820" i="8"/>
  <c r="K818" i="8"/>
  <c r="K816" i="8"/>
  <c r="K814" i="8"/>
  <c r="K812" i="8"/>
  <c r="K760" i="8"/>
  <c r="K759" i="8"/>
  <c r="K758" i="8"/>
  <c r="K755" i="8"/>
  <c r="K754" i="8"/>
  <c r="K746" i="8"/>
  <c r="K744" i="8"/>
  <c r="K743" i="8"/>
  <c r="K741" i="8"/>
  <c r="K738" i="8"/>
  <c r="K737" i="8"/>
  <c r="K736" i="8"/>
  <c r="K735" i="8"/>
  <c r="K734" i="8"/>
  <c r="K733" i="8"/>
  <c r="K732" i="8"/>
  <c r="K731" i="8"/>
  <c r="K730" i="8"/>
  <c r="K729" i="8"/>
  <c r="K721" i="8"/>
  <c r="K720" i="8"/>
  <c r="K719" i="8"/>
  <c r="K718" i="8"/>
  <c r="K717" i="8"/>
  <c r="K714" i="8"/>
  <c r="K713" i="8"/>
  <c r="K712" i="8"/>
  <c r="K801" i="8"/>
  <c r="K800" i="8"/>
  <c r="K799" i="8"/>
  <c r="K798" i="8"/>
  <c r="K797" i="8"/>
  <c r="K796" i="8"/>
  <c r="K795" i="8"/>
  <c r="K794" i="8"/>
  <c r="K793" i="8"/>
  <c r="K791" i="8"/>
  <c r="K790" i="8"/>
  <c r="K788" i="8"/>
  <c r="K787" i="8"/>
  <c r="K786" i="8"/>
  <c r="K709" i="8"/>
  <c r="K708" i="8"/>
  <c r="K705" i="8"/>
  <c r="K697" i="8"/>
  <c r="K696" i="8"/>
  <c r="K695" i="8"/>
  <c r="K694" i="8"/>
  <c r="L634" i="8"/>
  <c r="M634" i="8"/>
  <c r="J634" i="8"/>
  <c r="K633" i="8"/>
  <c r="K634" i="8" s="1"/>
  <c r="L622" i="8"/>
  <c r="M622" i="8"/>
  <c r="J622" i="8"/>
  <c r="L616" i="8"/>
  <c r="L617" i="8" s="1"/>
  <c r="K615" i="8"/>
  <c r="K614" i="8"/>
  <c r="K613" i="8"/>
  <c r="K612" i="8"/>
  <c r="K602" i="8"/>
  <c r="K601" i="8"/>
  <c r="K586" i="8"/>
  <c r="K585" i="8"/>
  <c r="K584" i="8"/>
  <c r="L571" i="8"/>
  <c r="M571" i="8"/>
  <c r="J571" i="8"/>
  <c r="K570" i="8"/>
  <c r="L566" i="8"/>
  <c r="M566" i="8"/>
  <c r="J566" i="8"/>
  <c r="K603" i="8" l="1"/>
  <c r="M624" i="8"/>
  <c r="K590" i="8"/>
  <c r="L624" i="8"/>
  <c r="K616" i="8"/>
  <c r="K617" i="8" s="1"/>
  <c r="J617" i="8"/>
  <c r="J624" i="8" s="1"/>
  <c r="K762" i="8"/>
  <c r="K838" i="8"/>
  <c r="K571" i="8"/>
  <c r="K622" i="8"/>
  <c r="K565" i="8"/>
  <c r="K566" i="8" s="1"/>
  <c r="L556" i="8"/>
  <c r="M556" i="8"/>
  <c r="J556" i="8"/>
  <c r="K555" i="8"/>
  <c r="K554" i="8"/>
  <c r="K553" i="8"/>
  <c r="L542" i="8"/>
  <c r="M542" i="8"/>
  <c r="J542" i="8"/>
  <c r="K541" i="8"/>
  <c r="K540" i="8"/>
  <c r="K539" i="8"/>
  <c r="K538" i="8"/>
  <c r="L449" i="8"/>
  <c r="M449" i="8"/>
  <c r="J449" i="8"/>
  <c r="K448" i="8"/>
  <c r="K447" i="8"/>
  <c r="K446" i="8"/>
  <c r="K445" i="8"/>
  <c r="K444" i="8"/>
  <c r="K443" i="8"/>
  <c r="K431" i="8"/>
  <c r="K433" i="8" s="1"/>
  <c r="M14446" i="7"/>
  <c r="F937" i="17" s="1"/>
  <c r="L14446" i="7"/>
  <c r="E937" i="17" s="1"/>
  <c r="K14446" i="7"/>
  <c r="D937" i="17" s="1"/>
  <c r="J14446" i="7"/>
  <c r="C937" i="17" s="1"/>
  <c r="M14439" i="7"/>
  <c r="F936" i="17" s="1"/>
  <c r="L14439" i="7"/>
  <c r="E936" i="17" s="1"/>
  <c r="K14439" i="7"/>
  <c r="D936" i="17" s="1"/>
  <c r="J14439" i="7"/>
  <c r="C936" i="17" s="1"/>
  <c r="M14417" i="7"/>
  <c r="F935" i="17" s="1"/>
  <c r="L14417" i="7"/>
  <c r="E935" i="17" s="1"/>
  <c r="K14417" i="7"/>
  <c r="D935" i="17" s="1"/>
  <c r="J14417" i="7"/>
  <c r="C935" i="17" s="1"/>
  <c r="M14404" i="7"/>
  <c r="F934" i="17" s="1"/>
  <c r="L14404" i="7"/>
  <c r="E934" i="17" s="1"/>
  <c r="J14404" i="7"/>
  <c r="C934" i="17" s="1"/>
  <c r="K14393" i="7"/>
  <c r="P14393" i="7" s="1"/>
  <c r="K14391" i="7"/>
  <c r="P14391" i="7" s="1"/>
  <c r="M14382" i="7"/>
  <c r="F933" i="17" s="1"/>
  <c r="L14382" i="7"/>
  <c r="E933" i="17" s="1"/>
  <c r="J14382" i="7"/>
  <c r="C933" i="17" s="1"/>
  <c r="K14381" i="7"/>
  <c r="P14381" i="7" s="1"/>
  <c r="K14374" i="7"/>
  <c r="P14374" i="7" s="1"/>
  <c r="K14366" i="7"/>
  <c r="P14366" i="7" s="1"/>
  <c r="K14365" i="7"/>
  <c r="P14365" i="7" s="1"/>
  <c r="K14364" i="7"/>
  <c r="P14364" i="7" s="1"/>
  <c r="K14363" i="7"/>
  <c r="P14363" i="7" s="1"/>
  <c r="K14362" i="7"/>
  <c r="P14362" i="7" s="1"/>
  <c r="M14358" i="7"/>
  <c r="F932" i="17" s="1"/>
  <c r="L14358" i="7"/>
  <c r="E932" i="17" s="1"/>
  <c r="D932" i="17"/>
  <c r="J14358" i="7"/>
  <c r="C932" i="17" s="1"/>
  <c r="M14333" i="7"/>
  <c r="F931" i="17" s="1"/>
  <c r="L14333" i="7"/>
  <c r="E931" i="17" s="1"/>
  <c r="K14333" i="7"/>
  <c r="D931" i="17" s="1"/>
  <c r="J14333" i="7"/>
  <c r="C931" i="17" s="1"/>
  <c r="M14328" i="7"/>
  <c r="F930" i="17" s="1"/>
  <c r="L14328" i="7"/>
  <c r="E930" i="17" s="1"/>
  <c r="J14328" i="7"/>
  <c r="C930" i="17" s="1"/>
  <c r="K14317" i="7"/>
  <c r="M14301" i="7"/>
  <c r="F929" i="17" s="1"/>
  <c r="L14301" i="7"/>
  <c r="E929" i="17" s="1"/>
  <c r="J14301" i="7"/>
  <c r="C929" i="17" s="1"/>
  <c r="K14295" i="7"/>
  <c r="M14280" i="7"/>
  <c r="F928" i="17" s="1"/>
  <c r="L14280" i="7"/>
  <c r="E928" i="17" s="1"/>
  <c r="J14280" i="7"/>
  <c r="C928" i="17" s="1"/>
  <c r="K14276" i="7"/>
  <c r="P14276" i="7" s="1"/>
  <c r="K14274" i="7"/>
  <c r="P14274" i="7" s="1"/>
  <c r="K14247" i="7"/>
  <c r="P14247" i="7" s="1"/>
  <c r="M14240" i="7"/>
  <c r="F927" i="17" s="1"/>
  <c r="L14240" i="7"/>
  <c r="E927" i="17" s="1"/>
  <c r="J14240" i="7"/>
  <c r="C927" i="17" s="1"/>
  <c r="K14239" i="7"/>
  <c r="P14239" i="7" s="1"/>
  <c r="K14235" i="7"/>
  <c r="P14235" i="7" s="1"/>
  <c r="K14234" i="7"/>
  <c r="P14234" i="7" s="1"/>
  <c r="K14226" i="7"/>
  <c r="P14226" i="7" s="1"/>
  <c r="K14225" i="7"/>
  <c r="P14225" i="7" s="1"/>
  <c r="K14224" i="7"/>
  <c r="P14224" i="7" s="1"/>
  <c r="K14215" i="7"/>
  <c r="P14215" i="7" s="1"/>
  <c r="K14195" i="7"/>
  <c r="P14195" i="7" s="1"/>
  <c r="M14165" i="7"/>
  <c r="F926" i="17" s="1"/>
  <c r="L14165" i="7"/>
  <c r="E926" i="17" s="1"/>
  <c r="J14165" i="7"/>
  <c r="C926" i="17" s="1"/>
  <c r="K14162" i="7"/>
  <c r="P14162" i="7" s="1"/>
  <c r="K14161" i="7"/>
  <c r="P14161" i="7" s="1"/>
  <c r="K14160" i="7"/>
  <c r="P14160" i="7" s="1"/>
  <c r="K14159" i="7"/>
  <c r="P14159" i="7" s="1"/>
  <c r="K14158" i="7"/>
  <c r="P14158" i="7" s="1"/>
  <c r="K14157" i="7"/>
  <c r="P14157" i="7" s="1"/>
  <c r="M14147" i="7"/>
  <c r="F925" i="17" s="1"/>
  <c r="L14147" i="7"/>
  <c r="E925" i="17" s="1"/>
  <c r="J14147" i="7"/>
  <c r="C925" i="17" s="1"/>
  <c r="K14146" i="7"/>
  <c r="P14146" i="7" s="1"/>
  <c r="K14137" i="7"/>
  <c r="P14137" i="7" s="1"/>
  <c r="K14135" i="7"/>
  <c r="P14135" i="7" s="1"/>
  <c r="K14116" i="7"/>
  <c r="P14116" i="7" s="1"/>
  <c r="K14111" i="7"/>
  <c r="P14111" i="7" s="1"/>
  <c r="K14109" i="7"/>
  <c r="P14109" i="7" s="1"/>
  <c r="K14107" i="7"/>
  <c r="P14107" i="7" s="1"/>
  <c r="K14090" i="7"/>
  <c r="P14090" i="7" s="1"/>
  <c r="K14088" i="7"/>
  <c r="P14088" i="7" s="1"/>
  <c r="K14077" i="7"/>
  <c r="P14077" i="7" s="1"/>
  <c r="K14071" i="7"/>
  <c r="P14071" i="7" s="1"/>
  <c r="M14065" i="7"/>
  <c r="F924" i="17" s="1"/>
  <c r="L14065" i="7"/>
  <c r="E924" i="17" s="1"/>
  <c r="J14065" i="7"/>
  <c r="C924" i="17" s="1"/>
  <c r="K14061" i="7"/>
  <c r="P14061" i="7" s="1"/>
  <c r="K14047" i="7"/>
  <c r="P14047" i="7" s="1"/>
  <c r="K14045" i="7"/>
  <c r="P14045" i="7" s="1"/>
  <c r="K14042" i="7"/>
  <c r="P14042" i="7" s="1"/>
  <c r="K14021" i="7"/>
  <c r="P14021" i="7" s="1"/>
  <c r="K14019" i="7"/>
  <c r="P14019" i="7" s="1"/>
  <c r="K14010" i="7"/>
  <c r="P14010" i="7" s="1"/>
  <c r="K14008" i="7"/>
  <c r="P14008" i="7" s="1"/>
  <c r="K13996" i="7"/>
  <c r="P13996" i="7" s="1"/>
  <c r="K13985" i="7"/>
  <c r="P13985" i="7" s="1"/>
  <c r="K13984" i="7"/>
  <c r="P13984" i="7" s="1"/>
  <c r="K13982" i="7"/>
  <c r="P13982" i="7" s="1"/>
  <c r="M13978" i="7"/>
  <c r="F922" i="17" s="1"/>
  <c r="L13978" i="7"/>
  <c r="E922" i="17" s="1"/>
  <c r="J13978" i="7"/>
  <c r="C922" i="17" s="1"/>
  <c r="K13578" i="7"/>
  <c r="P13578" i="7" s="1"/>
  <c r="K13976" i="7"/>
  <c r="P13976" i="7" s="1"/>
  <c r="K13975" i="7"/>
  <c r="P13975" i="7" s="1"/>
  <c r="K13973" i="7"/>
  <c r="P13973" i="7" s="1"/>
  <c r="K13961" i="7"/>
  <c r="P13961" i="7" s="1"/>
  <c r="K13956" i="7"/>
  <c r="P13956" i="7" s="1"/>
  <c r="K13950" i="7"/>
  <c r="P13950" i="7" s="1"/>
  <c r="M13935" i="7"/>
  <c r="F921" i="17" s="1"/>
  <c r="L13935" i="7"/>
  <c r="E921" i="17" s="1"/>
  <c r="J13935" i="7"/>
  <c r="C921" i="17" s="1"/>
  <c r="K13934" i="7"/>
  <c r="P13934" i="7" s="1"/>
  <c r="K13931" i="7"/>
  <c r="P13931" i="7" s="1"/>
  <c r="K13925" i="7"/>
  <c r="P13925" i="7" s="1"/>
  <c r="K13923" i="7"/>
  <c r="P13923" i="7" s="1"/>
  <c r="K13915" i="7"/>
  <c r="P13915" i="7" s="1"/>
  <c r="K13914" i="7"/>
  <c r="P13914" i="7" s="1"/>
  <c r="M13905" i="7"/>
  <c r="F920" i="17" s="1"/>
  <c r="L13905" i="7"/>
  <c r="E920" i="17" s="1"/>
  <c r="J13905" i="7"/>
  <c r="C920" i="17" s="1"/>
  <c r="K13902" i="7"/>
  <c r="P13902" i="7" s="1"/>
  <c r="K13898" i="7"/>
  <c r="P13898" i="7" s="1"/>
  <c r="K13896" i="7"/>
  <c r="P13896" i="7" s="1"/>
  <c r="K13887" i="7"/>
  <c r="P13887" i="7" s="1"/>
  <c r="K13883" i="7"/>
  <c r="P13883" i="7" s="1"/>
  <c r="K13882" i="7"/>
  <c r="P13882" i="7" s="1"/>
  <c r="K13880" i="7"/>
  <c r="P13880" i="7" s="1"/>
  <c r="K13878" i="7"/>
  <c r="P13878" i="7" s="1"/>
  <c r="K13876" i="7"/>
  <c r="P13876" i="7" s="1"/>
  <c r="K13859" i="7"/>
  <c r="P13859" i="7" s="1"/>
  <c r="M13855" i="7"/>
  <c r="F919" i="17" s="1"/>
  <c r="L13855" i="7"/>
  <c r="E919" i="17" s="1"/>
  <c r="J13855" i="7"/>
  <c r="C919" i="17" s="1"/>
  <c r="K13848" i="7"/>
  <c r="P13848" i="7" s="1"/>
  <c r="K13838" i="7"/>
  <c r="P13838" i="7" s="1"/>
  <c r="M13813" i="7"/>
  <c r="F918" i="17" s="1"/>
  <c r="L13813" i="7"/>
  <c r="E918" i="17" s="1"/>
  <c r="J13813" i="7"/>
  <c r="C918" i="17" s="1"/>
  <c r="K13812" i="7"/>
  <c r="P13812" i="7" s="1"/>
  <c r="K13807" i="7"/>
  <c r="P13807" i="7" s="1"/>
  <c r="K13791" i="7"/>
  <c r="P13791" i="7" s="1"/>
  <c r="K13790" i="7"/>
  <c r="P13790" i="7" s="1"/>
  <c r="K13789" i="7"/>
  <c r="P13789" i="7" s="1"/>
  <c r="K13785" i="7"/>
  <c r="P13785" i="7" s="1"/>
  <c r="K13763" i="7"/>
  <c r="P13763" i="7" s="1"/>
  <c r="K13762" i="7"/>
  <c r="P13762" i="7" s="1"/>
  <c r="K13759" i="7"/>
  <c r="P13759" i="7" s="1"/>
  <c r="K13751" i="7"/>
  <c r="P13751" i="7" s="1"/>
  <c r="M13746" i="7"/>
  <c r="F917" i="17" s="1"/>
  <c r="L13746" i="7"/>
  <c r="E917" i="17" s="1"/>
  <c r="J13746" i="7"/>
  <c r="C917" i="17" s="1"/>
  <c r="K13745" i="7"/>
  <c r="P13745" i="7" s="1"/>
  <c r="K13740" i="7"/>
  <c r="P13740" i="7" s="1"/>
  <c r="K13739" i="7"/>
  <c r="P13739" i="7" s="1"/>
  <c r="K13737" i="7"/>
  <c r="P13737" i="7" s="1"/>
  <c r="K13734" i="7"/>
  <c r="P13734" i="7" s="1"/>
  <c r="K13731" i="7"/>
  <c r="P13731" i="7" s="1"/>
  <c r="K13717" i="7"/>
  <c r="P13717" i="7" s="1"/>
  <c r="K13715" i="7"/>
  <c r="P13715" i="7" s="1"/>
  <c r="K13712" i="7"/>
  <c r="P13712" i="7" s="1"/>
  <c r="K13710" i="7"/>
  <c r="P13710" i="7" s="1"/>
  <c r="K13707" i="7"/>
  <c r="P13707" i="7" s="1"/>
  <c r="K13706" i="7"/>
  <c r="P13706" i="7" s="1"/>
  <c r="K13705" i="7"/>
  <c r="P13705" i="7" s="1"/>
  <c r="K13703" i="7"/>
  <c r="P13703" i="7" s="1"/>
  <c r="K13701" i="7"/>
  <c r="P13701" i="7" s="1"/>
  <c r="K13692" i="7"/>
  <c r="P13692" i="7" s="1"/>
  <c r="M13686" i="7"/>
  <c r="F916" i="17" s="1"/>
  <c r="L13686" i="7"/>
  <c r="E916" i="17" s="1"/>
  <c r="K13686" i="7"/>
  <c r="D916" i="17" s="1"/>
  <c r="J13686" i="7"/>
  <c r="C916" i="17" s="1"/>
  <c r="M13676" i="7"/>
  <c r="F915" i="17" s="1"/>
  <c r="L13676" i="7"/>
  <c r="E915" i="17" s="1"/>
  <c r="K13676" i="7"/>
  <c r="D915" i="17" s="1"/>
  <c r="J13676" i="7"/>
  <c r="C915" i="17" s="1"/>
  <c r="M13663" i="7"/>
  <c r="F914" i="17" s="1"/>
  <c r="L13663" i="7"/>
  <c r="E914" i="17" s="1"/>
  <c r="K13663" i="7"/>
  <c r="D914" i="17" s="1"/>
  <c r="J13663" i="7"/>
  <c r="C914" i="17" s="1"/>
  <c r="M13598" i="7"/>
  <c r="F913" i="17" s="1"/>
  <c r="L13598" i="7"/>
  <c r="E913" i="17" s="1"/>
  <c r="J13598" i="7"/>
  <c r="C913" i="17" s="1"/>
  <c r="K13597" i="7"/>
  <c r="P13597" i="7" s="1"/>
  <c r="K13593" i="7"/>
  <c r="P13593" i="7" s="1"/>
  <c r="K13592" i="7"/>
  <c r="P13592" i="7" s="1"/>
  <c r="K13577" i="7"/>
  <c r="P13577" i="7" s="1"/>
  <c r="K13576" i="7"/>
  <c r="P13576" i="7" s="1"/>
  <c r="K13575" i="7"/>
  <c r="P13575" i="7" s="1"/>
  <c r="K13574" i="7"/>
  <c r="P13574" i="7" s="1"/>
  <c r="K13571" i="7"/>
  <c r="P13571" i="7" s="1"/>
  <c r="K13569" i="7"/>
  <c r="P13569" i="7" s="1"/>
  <c r="K13567" i="7"/>
  <c r="P13567" i="7" s="1"/>
  <c r="K13558" i="7"/>
  <c r="P13558" i="7" s="1"/>
  <c r="M13552" i="7"/>
  <c r="F912" i="17" s="1"/>
  <c r="L13552" i="7"/>
  <c r="E912" i="17" s="1"/>
  <c r="K13552" i="7"/>
  <c r="D912" i="17" s="1"/>
  <c r="J13552" i="7"/>
  <c r="C912" i="17" s="1"/>
  <c r="M13523" i="7"/>
  <c r="F911" i="17" s="1"/>
  <c r="L13523" i="7"/>
  <c r="E911" i="17" s="1"/>
  <c r="K13523" i="7"/>
  <c r="D911" i="17" s="1"/>
  <c r="J13523" i="7"/>
  <c r="C911" i="17" s="1"/>
  <c r="M13500" i="7"/>
  <c r="F910" i="17" s="1"/>
  <c r="L13500" i="7"/>
  <c r="E910" i="17" s="1"/>
  <c r="J13500" i="7"/>
  <c r="C910" i="17" s="1"/>
  <c r="K13499" i="7"/>
  <c r="P13499" i="7" s="1"/>
  <c r="K13498" i="7"/>
  <c r="P13498" i="7" s="1"/>
  <c r="K13497" i="7"/>
  <c r="P13497" i="7" s="1"/>
  <c r="K13496" i="7"/>
  <c r="P13496" i="7" s="1"/>
  <c r="K13495" i="7"/>
  <c r="P13495" i="7" s="1"/>
  <c r="K13493" i="7"/>
  <c r="P13493" i="7" s="1"/>
  <c r="K13488" i="7"/>
  <c r="P13488" i="7" s="1"/>
  <c r="K13485" i="7"/>
  <c r="P13485" i="7" s="1"/>
  <c r="M13469" i="7"/>
  <c r="L13469" i="7"/>
  <c r="J13469" i="7"/>
  <c r="K13468" i="7"/>
  <c r="P13468" i="7" s="1"/>
  <c r="K13450" i="7"/>
  <c r="P13450" i="7" s="1"/>
  <c r="M13436" i="7"/>
  <c r="F870" i="17" s="1"/>
  <c r="L13436" i="7"/>
  <c r="E870" i="17" s="1"/>
  <c r="J13436" i="7"/>
  <c r="C870" i="17" s="1"/>
  <c r="K13434" i="7"/>
  <c r="M13421" i="7"/>
  <c r="F869" i="17" s="1"/>
  <c r="L13421" i="7"/>
  <c r="E869" i="17" s="1"/>
  <c r="J13421" i="7"/>
  <c r="C869" i="17" s="1"/>
  <c r="K13419" i="7"/>
  <c r="P13419" i="7" s="1"/>
  <c r="K13418" i="7"/>
  <c r="P13418" i="7" s="1"/>
  <c r="K13402" i="7"/>
  <c r="P13402" i="7" s="1"/>
  <c r="K13401" i="7"/>
  <c r="P13401" i="7" s="1"/>
  <c r="K13400" i="7"/>
  <c r="P13400" i="7" s="1"/>
  <c r="K13395" i="7"/>
  <c r="P13395" i="7" s="1"/>
  <c r="M13381" i="7"/>
  <c r="F868" i="17" s="1"/>
  <c r="L13381" i="7"/>
  <c r="E868" i="17" s="1"/>
  <c r="J13381" i="7"/>
  <c r="C868" i="17" s="1"/>
  <c r="K13376" i="7"/>
  <c r="P13376" i="7" s="1"/>
  <c r="K13372" i="7"/>
  <c r="P13372" i="7" s="1"/>
  <c r="M13368" i="7"/>
  <c r="F867" i="17" s="1"/>
  <c r="L13368" i="7"/>
  <c r="E867" i="17" s="1"/>
  <c r="J13368" i="7"/>
  <c r="C867" i="17" s="1"/>
  <c r="K13367" i="7"/>
  <c r="P13367" i="7" s="1"/>
  <c r="K13365" i="7"/>
  <c r="P13365" i="7" s="1"/>
  <c r="M13361" i="7"/>
  <c r="F866" i="17" s="1"/>
  <c r="L13361" i="7"/>
  <c r="E866" i="17" s="1"/>
  <c r="J13361" i="7"/>
  <c r="C866" i="17" s="1"/>
  <c r="K13349" i="7"/>
  <c r="M13343" i="7"/>
  <c r="F865" i="17" s="1"/>
  <c r="L13343" i="7"/>
  <c r="E865" i="17" s="1"/>
  <c r="J13343" i="7"/>
  <c r="C865" i="17" s="1"/>
  <c r="K13337" i="7"/>
  <c r="M13320" i="7"/>
  <c r="F864" i="17" s="1"/>
  <c r="L13320" i="7"/>
  <c r="E864" i="17" s="1"/>
  <c r="J13320" i="7"/>
  <c r="C864" i="17" s="1"/>
  <c r="K13319" i="7"/>
  <c r="P13319" i="7" s="1"/>
  <c r="K13312" i="7"/>
  <c r="P13312" i="7" s="1"/>
  <c r="K13303" i="7"/>
  <c r="P13303" i="7" s="1"/>
  <c r="J13288" i="7"/>
  <c r="C855" i="17" s="1"/>
  <c r="K13287" i="7"/>
  <c r="P13287" i="7" s="1"/>
  <c r="K13284" i="7"/>
  <c r="P13284" i="7" s="1"/>
  <c r="K13280" i="7"/>
  <c r="P13280" i="7" s="1"/>
  <c r="K13279" i="7"/>
  <c r="P13279" i="7" s="1"/>
  <c r="K13276" i="7"/>
  <c r="J13272" i="7"/>
  <c r="C854" i="17" s="1"/>
  <c r="K13271" i="7"/>
  <c r="P13271" i="7" s="1"/>
  <c r="K13251" i="7"/>
  <c r="J13247" i="7"/>
  <c r="C853" i="17" s="1"/>
  <c r="J13217" i="7"/>
  <c r="C852" i="17" s="1"/>
  <c r="P13211" i="7"/>
  <c r="K13196" i="7"/>
  <c r="J13192" i="7"/>
  <c r="C851" i="17" s="1"/>
  <c r="K13191" i="7"/>
  <c r="P13191" i="7" s="1"/>
  <c r="K13187" i="7"/>
  <c r="P13187" i="7" s="1"/>
  <c r="K13185" i="7"/>
  <c r="P13185" i="7" s="1"/>
  <c r="K13183" i="7"/>
  <c r="J13179" i="7"/>
  <c r="C850" i="17" s="1"/>
  <c r="J13166" i="7"/>
  <c r="C849" i="17" s="1"/>
  <c r="J13128" i="7"/>
  <c r="C848" i="17" s="1"/>
  <c r="K13126" i="7"/>
  <c r="P13126" i="7" s="1"/>
  <c r="K13125" i="7"/>
  <c r="J13110" i="7"/>
  <c r="C847" i="17" s="1"/>
  <c r="K13108" i="7"/>
  <c r="P13108" i="7" s="1"/>
  <c r="K13107" i="7"/>
  <c r="J13102" i="7"/>
  <c r="C846" i="17" s="1"/>
  <c r="J13087" i="7"/>
  <c r="C845" i="17" s="1"/>
  <c r="K13086" i="7"/>
  <c r="P13086" i="7" s="1"/>
  <c r="K13085" i="7"/>
  <c r="P13085" i="7" s="1"/>
  <c r="K13084" i="7"/>
  <c r="P13084" i="7" s="1"/>
  <c r="K13083" i="7"/>
  <c r="P13083" i="7" s="1"/>
  <c r="K13082" i="7"/>
  <c r="P13082" i="7" s="1"/>
  <c r="K13081" i="7"/>
  <c r="P13081" i="7" s="1"/>
  <c r="K13080" i="7"/>
  <c r="P13080" i="7" s="1"/>
  <c r="K13079" i="7"/>
  <c r="P13079" i="7" s="1"/>
  <c r="K13078" i="7"/>
  <c r="P13078" i="7" s="1"/>
  <c r="K13077" i="7"/>
  <c r="P13077" i="7" s="1"/>
  <c r="K13076" i="7"/>
  <c r="P13076" i="7" s="1"/>
  <c r="K13075" i="7"/>
  <c r="P13075" i="7" s="1"/>
  <c r="K13074" i="7"/>
  <c r="P13074" i="7" s="1"/>
  <c r="K13073" i="7"/>
  <c r="P13073" i="7" s="1"/>
  <c r="K13064" i="7"/>
  <c r="P13064" i="7" s="1"/>
  <c r="K13063" i="7"/>
  <c r="P13063" i="7" s="1"/>
  <c r="K13062" i="7"/>
  <c r="P13062" i="7" s="1"/>
  <c r="K13061" i="7"/>
  <c r="J13055" i="7"/>
  <c r="C844" i="17" s="1"/>
  <c r="K13054" i="7"/>
  <c r="P13054" i="7" s="1"/>
  <c r="K13052" i="7"/>
  <c r="P13052" i="7" s="1"/>
  <c r="K13040" i="7"/>
  <c r="P13040" i="7" s="1"/>
  <c r="K13037" i="7"/>
  <c r="P13037" i="7" s="1"/>
  <c r="P13019" i="7"/>
  <c r="K13007" i="7"/>
  <c r="K12995" i="7"/>
  <c r="P12995" i="7" s="1"/>
  <c r="K12993" i="7"/>
  <c r="P12993" i="7" s="1"/>
  <c r="K12991" i="7"/>
  <c r="P12991" i="7" s="1"/>
  <c r="L12990" i="7"/>
  <c r="L12997" i="7" s="1"/>
  <c r="K12986" i="7"/>
  <c r="P12986" i="7" s="1"/>
  <c r="K12984" i="7"/>
  <c r="P12984" i="7" s="1"/>
  <c r="K12981" i="7"/>
  <c r="P12981" i="7" s="1"/>
  <c r="K12971" i="7"/>
  <c r="P12971" i="7" s="1"/>
  <c r="K12970" i="7"/>
  <c r="P12970" i="7" s="1"/>
  <c r="K12969" i="7"/>
  <c r="C842" i="17"/>
  <c r="J12945" i="7"/>
  <c r="C841" i="17" s="1"/>
  <c r="J12914" i="7"/>
  <c r="C840" i="17" s="1"/>
  <c r="J12900" i="7"/>
  <c r="C839" i="17" s="1"/>
  <c r="K12888" i="7"/>
  <c r="K12900" i="7" s="1"/>
  <c r="D839" i="17" s="1"/>
  <c r="J12880" i="7"/>
  <c r="C838" i="17" s="1"/>
  <c r="J12858" i="7"/>
  <c r="C837" i="17" s="1"/>
  <c r="K12857" i="7"/>
  <c r="P12857" i="7" s="1"/>
  <c r="K12840" i="7"/>
  <c r="P12840" i="7" s="1"/>
  <c r="K12832" i="7"/>
  <c r="J12819" i="7"/>
  <c r="C836" i="17" s="1"/>
  <c r="K12818" i="7"/>
  <c r="P12818" i="7" s="1"/>
  <c r="K12816" i="7"/>
  <c r="P12816" i="7" s="1"/>
  <c r="K12815" i="7"/>
  <c r="P12815" i="7" s="1"/>
  <c r="K12814" i="7"/>
  <c r="P12814" i="7" s="1"/>
  <c r="K12813" i="7"/>
  <c r="P12813" i="7" s="1"/>
  <c r="K12812" i="7"/>
  <c r="P12812" i="7" s="1"/>
  <c r="K12811" i="7"/>
  <c r="P12811" i="7" s="1"/>
  <c r="K12810" i="7"/>
  <c r="P12810" i="7" s="1"/>
  <c r="K12809" i="7"/>
  <c r="P12809" i="7" s="1"/>
  <c r="K12801" i="7"/>
  <c r="P12801" i="7" s="1"/>
  <c r="K12800" i="7"/>
  <c r="P12800" i="7" s="1"/>
  <c r="K12799" i="7"/>
  <c r="P12799" i="7" s="1"/>
  <c r="K12798" i="7"/>
  <c r="P12798" i="7" s="1"/>
  <c r="K12797" i="7"/>
  <c r="P12797" i="7" s="1"/>
  <c r="K12796" i="7"/>
  <c r="P12796" i="7" s="1"/>
  <c r="K12795" i="7"/>
  <c r="P12795" i="7" s="1"/>
  <c r="K12794" i="7"/>
  <c r="P12794" i="7" s="1"/>
  <c r="K12793" i="7"/>
  <c r="P12793" i="7" s="1"/>
  <c r="K12792" i="7"/>
  <c r="P12792" i="7" s="1"/>
  <c r="K12791" i="7"/>
  <c r="P12791" i="7" s="1"/>
  <c r="K12790" i="7"/>
  <c r="P12790" i="7" s="1"/>
  <c r="K12789" i="7"/>
  <c r="P12789" i="7" s="1"/>
  <c r="K12788" i="7"/>
  <c r="P12788" i="7" s="1"/>
  <c r="K12787" i="7"/>
  <c r="P12787" i="7" s="1"/>
  <c r="K12786" i="7"/>
  <c r="P12786" i="7" s="1"/>
  <c r="K12778" i="7"/>
  <c r="P12778" i="7" s="1"/>
  <c r="K12777" i="7"/>
  <c r="P12777" i="7" s="1"/>
  <c r="K12776" i="7"/>
  <c r="P12776" i="7" s="1"/>
  <c r="K12775" i="7"/>
  <c r="P12775" i="7" s="1"/>
  <c r="K12774" i="7"/>
  <c r="P12774" i="7" s="1"/>
  <c r="K12773" i="7"/>
  <c r="P12773" i="7" s="1"/>
  <c r="K12772" i="7"/>
  <c r="P12772" i="7" s="1"/>
  <c r="K12771" i="7"/>
  <c r="P12771" i="7" s="1"/>
  <c r="P12768" i="7"/>
  <c r="K12767" i="7"/>
  <c r="P12767" i="7" s="1"/>
  <c r="K12766" i="7"/>
  <c r="P12766" i="7" s="1"/>
  <c r="K12757" i="7"/>
  <c r="P12757" i="7" s="1"/>
  <c r="K12756" i="7"/>
  <c r="P12756" i="7" s="1"/>
  <c r="K12754" i="7"/>
  <c r="P12754" i="7" s="1"/>
  <c r="P12751" i="7"/>
  <c r="K12750" i="7"/>
  <c r="P12750" i="7" s="1"/>
  <c r="K12749" i="7"/>
  <c r="P12749" i="7" s="1"/>
  <c r="K12748" i="7"/>
  <c r="P12748" i="7" s="1"/>
  <c r="K12747" i="7"/>
  <c r="P12747" i="7" s="1"/>
  <c r="K12746" i="7"/>
  <c r="P12746" i="7" s="1"/>
  <c r="K12745" i="7"/>
  <c r="P12745" i="7" s="1"/>
  <c r="K12744" i="7"/>
  <c r="P12744" i="7" s="1"/>
  <c r="K12743" i="7"/>
  <c r="P12743" i="7" s="1"/>
  <c r="K12735" i="7"/>
  <c r="P12735" i="7" s="1"/>
  <c r="K12734" i="7"/>
  <c r="P12734" i="7" s="1"/>
  <c r="K12733" i="7"/>
  <c r="P12733" i="7" s="1"/>
  <c r="K12732" i="7"/>
  <c r="P12732" i="7" s="1"/>
  <c r="K12731" i="7"/>
  <c r="P12731" i="7" s="1"/>
  <c r="K12730" i="7"/>
  <c r="P12730" i="7" s="1"/>
  <c r="K12729" i="7"/>
  <c r="P12729" i="7" s="1"/>
  <c r="K12728" i="7"/>
  <c r="P12728" i="7" s="1"/>
  <c r="K12726" i="7"/>
  <c r="P12726" i="7" s="1"/>
  <c r="K12725" i="7"/>
  <c r="P12725" i="7" s="1"/>
  <c r="K12723" i="7"/>
  <c r="P12723" i="7" s="1"/>
  <c r="K12709" i="7"/>
  <c r="P12709" i="7" s="1"/>
  <c r="P12703" i="7"/>
  <c r="K12700" i="7"/>
  <c r="P12700" i="7" s="1"/>
  <c r="K12699" i="7"/>
  <c r="P12699" i="7" s="1"/>
  <c r="K12684" i="7"/>
  <c r="P12684" i="7" s="1"/>
  <c r="K12680" i="7"/>
  <c r="P12680" i="7" s="1"/>
  <c r="K12679" i="7"/>
  <c r="P12679" i="7" s="1"/>
  <c r="K12678" i="7"/>
  <c r="P12678" i="7" s="1"/>
  <c r="K12677" i="7"/>
  <c r="P12677" i="7" s="1"/>
  <c r="K12669" i="7"/>
  <c r="P12669" i="7" s="1"/>
  <c r="K12668" i="7"/>
  <c r="P12668" i="7" s="1"/>
  <c r="K12667" i="7"/>
  <c r="P12667" i="7" s="1"/>
  <c r="K12665" i="7"/>
  <c r="P12665" i="7" s="1"/>
  <c r="K12664" i="7"/>
  <c r="P12664" i="7" s="1"/>
  <c r="K12663" i="7"/>
  <c r="P12663" i="7" s="1"/>
  <c r="K12662" i="7"/>
  <c r="P12662" i="7" s="1"/>
  <c r="K12661" i="7"/>
  <c r="P12661" i="7" s="1"/>
  <c r="K12660" i="7"/>
  <c r="P12660" i="7" s="1"/>
  <c r="K12659" i="7"/>
  <c r="P12659" i="7" s="1"/>
  <c r="K12658" i="7"/>
  <c r="P12658" i="7" s="1"/>
  <c r="K12655" i="7"/>
  <c r="P12655" i="7" s="1"/>
  <c r="K12646" i="7"/>
  <c r="P12646" i="7" s="1"/>
  <c r="K12645" i="7"/>
  <c r="P12645" i="7" s="1"/>
  <c r="P12644" i="7"/>
  <c r="K12643" i="7"/>
  <c r="P12643" i="7" s="1"/>
  <c r="K12642" i="7"/>
  <c r="P12642" i="7" s="1"/>
  <c r="K12641" i="7"/>
  <c r="P12641" i="7" s="1"/>
  <c r="K12640" i="7"/>
  <c r="P12640" i="7" s="1"/>
  <c r="K12637" i="7"/>
  <c r="P12637" i="7" s="1"/>
  <c r="P12624" i="7"/>
  <c r="K12615" i="7"/>
  <c r="P12615" i="7" s="1"/>
  <c r="K12614" i="7"/>
  <c r="P12614" i="7" s="1"/>
  <c r="K12613" i="7"/>
  <c r="P12613" i="7" s="1"/>
  <c r="K12612" i="7"/>
  <c r="P12612" i="7" s="1"/>
  <c r="K12611" i="7"/>
  <c r="P12611" i="7" s="1"/>
  <c r="K12610" i="7"/>
  <c r="P12610" i="7" s="1"/>
  <c r="K12609" i="7"/>
  <c r="P12609" i="7" s="1"/>
  <c r="K12601" i="7"/>
  <c r="P12601" i="7" s="1"/>
  <c r="K12600" i="7"/>
  <c r="P12600" i="7" s="1"/>
  <c r="K12599" i="7"/>
  <c r="P12599" i="7" s="1"/>
  <c r="K12598" i="7"/>
  <c r="P12598" i="7" s="1"/>
  <c r="K12597" i="7"/>
  <c r="P12597" i="7" s="1"/>
  <c r="K12596" i="7"/>
  <c r="P12596" i="7" s="1"/>
  <c r="K12595" i="7"/>
  <c r="P12595" i="7" s="1"/>
  <c r="K12594" i="7"/>
  <c r="J12587" i="7"/>
  <c r="C835" i="17" s="1"/>
  <c r="J12559" i="7"/>
  <c r="C833" i="17" s="1"/>
  <c r="K12556" i="7"/>
  <c r="P12556" i="7" s="1"/>
  <c r="K12552" i="7"/>
  <c r="P12552" i="7" s="1"/>
  <c r="K12539" i="7"/>
  <c r="J12533" i="7"/>
  <c r="C832" i="17" s="1"/>
  <c r="K12527" i="7"/>
  <c r="P12527" i="7" s="1"/>
  <c r="K12518" i="7"/>
  <c r="P12518" i="7" s="1"/>
  <c r="K12510" i="7"/>
  <c r="P12510" i="7" s="1"/>
  <c r="K12509" i="7"/>
  <c r="J12492" i="7"/>
  <c r="C831" i="17" s="1"/>
  <c r="K12477" i="7"/>
  <c r="K12492" i="7" s="1"/>
  <c r="D831" i="17" s="1"/>
  <c r="J12467" i="7"/>
  <c r="C830" i="17" s="1"/>
  <c r="J12456" i="7"/>
  <c r="C829" i="17" s="1"/>
  <c r="K12430" i="7"/>
  <c r="K12456" i="7" s="1"/>
  <c r="D829" i="17" s="1"/>
  <c r="J12426" i="7"/>
  <c r="C828" i="17" s="1"/>
  <c r="K12415" i="7"/>
  <c r="P12415" i="7" s="1"/>
  <c r="K12414" i="7"/>
  <c r="P12414" i="7" s="1"/>
  <c r="K12412" i="7"/>
  <c r="P12412" i="7" s="1"/>
  <c r="K12411" i="7"/>
  <c r="P12411" i="7" s="1"/>
  <c r="K12410" i="7"/>
  <c r="J12396" i="7"/>
  <c r="C827" i="17" s="1"/>
  <c r="K12395" i="7"/>
  <c r="P12395" i="7" s="1"/>
  <c r="K12385" i="7"/>
  <c r="P12385" i="7" s="1"/>
  <c r="K12378" i="7"/>
  <c r="P12378" i="7" s="1"/>
  <c r="K12360" i="7"/>
  <c r="J12356" i="7"/>
  <c r="C826" i="17" s="1"/>
  <c r="J12337" i="7"/>
  <c r="C825" i="17" s="1"/>
  <c r="K12336" i="7"/>
  <c r="P12336" i="7" s="1"/>
  <c r="K12332" i="7"/>
  <c r="P12332" i="7" s="1"/>
  <c r="K12331" i="7"/>
  <c r="J12326" i="7"/>
  <c r="C824" i="17" s="1"/>
  <c r="K12306" i="7"/>
  <c r="K12326" i="7" s="1"/>
  <c r="D824" i="17" s="1"/>
  <c r="J12295" i="7"/>
  <c r="C823" i="17" s="1"/>
  <c r="K12294" i="7"/>
  <c r="P12294" i="7" s="1"/>
  <c r="K12282" i="7"/>
  <c r="P12282" i="7" s="1"/>
  <c r="K12281" i="7"/>
  <c r="P12281" i="7" s="1"/>
  <c r="K12277" i="7"/>
  <c r="P12277" i="7" s="1"/>
  <c r="K12276" i="7"/>
  <c r="P12276" i="7" s="1"/>
  <c r="K12275" i="7"/>
  <c r="J12268" i="7"/>
  <c r="C822" i="17" s="1"/>
  <c r="J12262" i="7"/>
  <c r="C821" i="17" s="1"/>
  <c r="P12244" i="7"/>
  <c r="J12231" i="7"/>
  <c r="C820" i="17" s="1"/>
  <c r="K12222" i="7"/>
  <c r="P12222" i="7" s="1"/>
  <c r="K12219" i="7"/>
  <c r="P12219" i="7" s="1"/>
  <c r="K12216" i="7"/>
  <c r="P12216" i="7" s="1"/>
  <c r="K12215" i="7"/>
  <c r="P12215" i="7" s="1"/>
  <c r="K12214" i="7"/>
  <c r="M12169" i="7"/>
  <c r="F802" i="17" s="1"/>
  <c r="L12169" i="7"/>
  <c r="E802" i="17" s="1"/>
  <c r="J12169" i="7"/>
  <c r="C802" i="17" s="1"/>
  <c r="K12168" i="7"/>
  <c r="M12140" i="7"/>
  <c r="F801" i="17" s="1"/>
  <c r="L12140" i="7"/>
  <c r="E801" i="17" s="1"/>
  <c r="J12140" i="7"/>
  <c r="C801" i="17" s="1"/>
  <c r="K12137" i="7"/>
  <c r="M12118" i="7"/>
  <c r="F800" i="17" s="1"/>
  <c r="L12118" i="7"/>
  <c r="E800" i="17" s="1"/>
  <c r="K12118" i="7"/>
  <c r="D800" i="17" s="1"/>
  <c r="J12118" i="7"/>
  <c r="C800" i="17" s="1"/>
  <c r="M12106" i="7"/>
  <c r="F799" i="17" s="1"/>
  <c r="L12106" i="7"/>
  <c r="E799" i="17" s="1"/>
  <c r="K12106" i="7"/>
  <c r="D799" i="17" s="1"/>
  <c r="J12106" i="7"/>
  <c r="C799" i="17" s="1"/>
  <c r="M12090" i="7"/>
  <c r="F798" i="17" s="1"/>
  <c r="L12090" i="7"/>
  <c r="E798" i="17" s="1"/>
  <c r="K12090" i="7"/>
  <c r="D798" i="17" s="1"/>
  <c r="J12090" i="7"/>
  <c r="C798" i="17" s="1"/>
  <c r="M12082" i="7"/>
  <c r="F797" i="17" s="1"/>
  <c r="L12082" i="7"/>
  <c r="E797" i="17" s="1"/>
  <c r="K12082" i="7"/>
  <c r="D797" i="17" s="1"/>
  <c r="J12082" i="7"/>
  <c r="C797" i="17" s="1"/>
  <c r="M12074" i="7"/>
  <c r="F796" i="17" s="1"/>
  <c r="L12074" i="7"/>
  <c r="E796" i="17" s="1"/>
  <c r="J12074" i="7"/>
  <c r="C796" i="17" s="1"/>
  <c r="K12072" i="7"/>
  <c r="M12057" i="7"/>
  <c r="F795" i="17" s="1"/>
  <c r="L12057" i="7"/>
  <c r="E795" i="17" s="1"/>
  <c r="K12057" i="7"/>
  <c r="D795" i="17" s="1"/>
  <c r="J12057" i="7"/>
  <c r="C795" i="17" s="1"/>
  <c r="M12052" i="7"/>
  <c r="F794" i="17" s="1"/>
  <c r="L12052" i="7"/>
  <c r="E794" i="17" s="1"/>
  <c r="K12052" i="7"/>
  <c r="D794" i="17" s="1"/>
  <c r="J12052" i="7"/>
  <c r="C794" i="17" s="1"/>
  <c r="K12043" i="7"/>
  <c r="D793" i="17" s="1"/>
  <c r="J12043" i="7"/>
  <c r="C793" i="17" s="1"/>
  <c r="M12038" i="7"/>
  <c r="F792" i="17" s="1"/>
  <c r="L12038" i="7"/>
  <c r="E792" i="17" s="1"/>
  <c r="J12038" i="7"/>
  <c r="C792" i="17" s="1"/>
  <c r="K12027" i="7"/>
  <c r="M12018" i="7"/>
  <c r="F791" i="17" s="1"/>
  <c r="L12018" i="7"/>
  <c r="E791" i="17" s="1"/>
  <c r="J12018" i="7"/>
  <c r="C791" i="17" s="1"/>
  <c r="K12012" i="7"/>
  <c r="M11997" i="7"/>
  <c r="F790" i="17" s="1"/>
  <c r="L11997" i="7"/>
  <c r="E790" i="17" s="1"/>
  <c r="K11997" i="7"/>
  <c r="D790" i="17" s="1"/>
  <c r="J11997" i="7"/>
  <c r="C790" i="17" s="1"/>
  <c r="M11984" i="7"/>
  <c r="F789" i="17" s="1"/>
  <c r="L11984" i="7"/>
  <c r="E789" i="17" s="1"/>
  <c r="J11984" i="7"/>
  <c r="C789" i="17" s="1"/>
  <c r="K11983" i="7"/>
  <c r="M11955" i="7"/>
  <c r="F788" i="17" s="1"/>
  <c r="L11955" i="7"/>
  <c r="E788" i="17" s="1"/>
  <c r="J11955" i="7"/>
  <c r="C788" i="17" s="1"/>
  <c r="K11948" i="7"/>
  <c r="M11899" i="7"/>
  <c r="F787" i="17" s="1"/>
  <c r="L11899" i="7"/>
  <c r="E787" i="17" s="1"/>
  <c r="K11899" i="7"/>
  <c r="D787" i="17" s="1"/>
  <c r="J11899" i="7"/>
  <c r="C787" i="17" s="1"/>
  <c r="M11870" i="7"/>
  <c r="F786" i="17" s="1"/>
  <c r="L11870" i="7"/>
  <c r="E786" i="17" s="1"/>
  <c r="J11870" i="7"/>
  <c r="C786" i="17" s="1"/>
  <c r="K11869" i="7"/>
  <c r="P11869" i="7" s="1"/>
  <c r="K11868" i="7"/>
  <c r="P11868" i="7" s="1"/>
  <c r="K11867" i="7"/>
  <c r="P11867" i="7" s="1"/>
  <c r="K11866" i="7"/>
  <c r="P11866" i="7" s="1"/>
  <c r="K11865" i="7"/>
  <c r="P11865" i="7" s="1"/>
  <c r="K11864" i="7"/>
  <c r="P11864" i="7" s="1"/>
  <c r="K11863" i="7"/>
  <c r="P11863" i="7" s="1"/>
  <c r="K11862" i="7"/>
  <c r="P11862" i="7" s="1"/>
  <c r="K11861" i="7"/>
  <c r="P11861" i="7" s="1"/>
  <c r="K11860" i="7"/>
  <c r="P11860" i="7" s="1"/>
  <c r="K11859" i="7"/>
  <c r="P11859" i="7" s="1"/>
  <c r="K11858" i="7"/>
  <c r="P11858" i="7" s="1"/>
  <c r="K11857" i="7"/>
  <c r="P11857" i="7" s="1"/>
  <c r="K11856" i="7"/>
  <c r="P11856" i="7" s="1"/>
  <c r="K11855" i="7"/>
  <c r="P11855" i="7" s="1"/>
  <c r="K11854" i="7"/>
  <c r="P11854" i="7" s="1"/>
  <c r="K11853" i="7"/>
  <c r="P11853" i="7" s="1"/>
  <c r="K11852" i="7"/>
  <c r="P11852" i="7" s="1"/>
  <c r="K11846" i="7"/>
  <c r="P11846" i="7" s="1"/>
  <c r="K11838" i="7"/>
  <c r="P11838" i="7" s="1"/>
  <c r="K11827" i="7"/>
  <c r="P11827" i="7" s="1"/>
  <c r="K11821" i="7"/>
  <c r="P11821" i="7" s="1"/>
  <c r="K11820" i="7"/>
  <c r="P11820" i="7" s="1"/>
  <c r="K11811" i="7"/>
  <c r="P11811" i="7" s="1"/>
  <c r="K11809" i="7"/>
  <c r="P11809" i="7" s="1"/>
  <c r="K11805" i="7"/>
  <c r="P11805" i="7" s="1"/>
  <c r="K11803" i="7"/>
  <c r="P11803" i="7" s="1"/>
  <c r="K11801" i="7"/>
  <c r="P11801" i="7" s="1"/>
  <c r="K11798" i="7"/>
  <c r="P11798" i="7" s="1"/>
  <c r="K11797" i="7"/>
  <c r="P11797" i="7" s="1"/>
  <c r="K11793" i="7"/>
  <c r="P11793" i="7" s="1"/>
  <c r="K11792" i="7"/>
  <c r="P11792" i="7" s="1"/>
  <c r="K11791" i="7"/>
  <c r="P11791" i="7" s="1"/>
  <c r="K11783" i="7"/>
  <c r="P11783" i="7" s="1"/>
  <c r="K11782" i="7"/>
  <c r="P11782" i="7" s="1"/>
  <c r="K11775" i="7"/>
  <c r="P11775" i="7" s="1"/>
  <c r="K11773" i="7"/>
  <c r="P11773" i="7" s="1"/>
  <c r="K11772" i="7"/>
  <c r="P11772" i="7" s="1"/>
  <c r="K11771" i="7"/>
  <c r="P11771" i="7" s="1"/>
  <c r="P11770" i="7"/>
  <c r="P11767" i="7"/>
  <c r="P11766" i="7"/>
  <c r="M11752" i="7"/>
  <c r="F785" i="17" s="1"/>
  <c r="L11752" i="7"/>
  <c r="E785" i="17" s="1"/>
  <c r="K11752" i="7"/>
  <c r="D785" i="17" s="1"/>
  <c r="J11752" i="7"/>
  <c r="C785" i="17" s="1"/>
  <c r="M11744" i="7"/>
  <c r="F784" i="17" s="1"/>
  <c r="L11744" i="7"/>
  <c r="E784" i="17" s="1"/>
  <c r="J11744" i="7"/>
  <c r="C784" i="17" s="1"/>
  <c r="K11721" i="7"/>
  <c r="M11717" i="7"/>
  <c r="F783" i="17" s="1"/>
  <c r="L11717" i="7"/>
  <c r="E783" i="17" s="1"/>
  <c r="J11717" i="7"/>
  <c r="C783" i="17" s="1"/>
  <c r="K11716" i="7"/>
  <c r="K11713" i="7"/>
  <c r="M11709" i="7"/>
  <c r="F782" i="17" s="1"/>
  <c r="L11709" i="7"/>
  <c r="E782" i="17" s="1"/>
  <c r="J11709" i="7"/>
  <c r="C782" i="17" s="1"/>
  <c r="K11706" i="7"/>
  <c r="M11693" i="7"/>
  <c r="F781" i="17" s="1"/>
  <c r="L11693" i="7"/>
  <c r="E781" i="17" s="1"/>
  <c r="J11693" i="7"/>
  <c r="C781" i="17" s="1"/>
  <c r="K11689" i="7"/>
  <c r="M11681" i="7"/>
  <c r="F780" i="17" s="1"/>
  <c r="L11681" i="7"/>
  <c r="E780" i="17" s="1"/>
  <c r="J11681" i="7"/>
  <c r="C780" i="17" s="1"/>
  <c r="K11679" i="7"/>
  <c r="P11679" i="7" s="1"/>
  <c r="K11678" i="7"/>
  <c r="P11678" i="7" s="1"/>
  <c r="K11677" i="7"/>
  <c r="P11677" i="7" s="1"/>
  <c r="M11666" i="7"/>
  <c r="F779" i="17" s="1"/>
  <c r="L11666" i="7"/>
  <c r="E779" i="17" s="1"/>
  <c r="J11666" i="7"/>
  <c r="C779" i="17" s="1"/>
  <c r="K11665" i="7"/>
  <c r="P11665" i="7" s="1"/>
  <c r="K11655" i="7"/>
  <c r="P11655" i="7" s="1"/>
  <c r="M11651" i="7"/>
  <c r="F778" i="17" s="1"/>
  <c r="L11651" i="7"/>
  <c r="E778" i="17" s="1"/>
  <c r="K11651" i="7"/>
  <c r="D778" i="17" s="1"/>
  <c r="J11651" i="7"/>
  <c r="C778" i="17" s="1"/>
  <c r="M11632" i="7"/>
  <c r="L11632" i="7"/>
  <c r="J11632" i="7"/>
  <c r="K11631" i="7"/>
  <c r="P11631" i="7" s="1"/>
  <c r="K11621" i="7"/>
  <c r="P11621" i="7" s="1"/>
  <c r="K11620" i="7"/>
  <c r="P11620" i="7" s="1"/>
  <c r="K11615" i="7"/>
  <c r="P11615" i="7" s="1"/>
  <c r="K11612" i="7"/>
  <c r="P11612" i="7" s="1"/>
  <c r="K11602" i="7"/>
  <c r="P11602" i="7" s="1"/>
  <c r="K11595" i="7"/>
  <c r="P11595" i="7" s="1"/>
  <c r="K11594" i="7"/>
  <c r="P11594" i="7" s="1"/>
  <c r="K11592" i="7"/>
  <c r="P11592" i="7" s="1"/>
  <c r="K11589" i="7"/>
  <c r="P11589" i="7" s="1"/>
  <c r="K11575" i="7"/>
  <c r="P11575" i="7" s="1"/>
  <c r="J574" i="8" l="1"/>
  <c r="M574" i="8"/>
  <c r="L574" i="8"/>
  <c r="K13217" i="7"/>
  <c r="D852" i="17" s="1"/>
  <c r="K13128" i="7"/>
  <c r="D848" i="17" s="1"/>
  <c r="K12262" i="7"/>
  <c r="D821" i="17" s="1"/>
  <c r="K12231" i="7"/>
  <c r="D820" i="17" s="1"/>
  <c r="K12396" i="7"/>
  <c r="D827" i="17" s="1"/>
  <c r="K12533" i="7"/>
  <c r="D832" i="17" s="1"/>
  <c r="K13288" i="7"/>
  <c r="D855" i="17" s="1"/>
  <c r="K12337" i="7"/>
  <c r="D825" i="17" s="1"/>
  <c r="J12171" i="7"/>
  <c r="B26" i="22" s="1"/>
  <c r="C777" i="17"/>
  <c r="C776" i="17" s="1"/>
  <c r="C819" i="17"/>
  <c r="C957" i="17" s="1"/>
  <c r="K12426" i="7"/>
  <c r="D828" i="17" s="1"/>
  <c r="K12559" i="7"/>
  <c r="D833" i="17" s="1"/>
  <c r="K12858" i="7"/>
  <c r="D837" i="17" s="1"/>
  <c r="E843" i="17"/>
  <c r="E819" i="17" s="1"/>
  <c r="E957" i="17" s="1"/>
  <c r="J68" i="21" s="1"/>
  <c r="L13290" i="7"/>
  <c r="K13272" i="7"/>
  <c r="D854" i="17" s="1"/>
  <c r="J13471" i="7"/>
  <c r="B29" i="22" s="1"/>
  <c r="C880" i="17"/>
  <c r="C879" i="17" s="1"/>
  <c r="C959" i="17" s="1"/>
  <c r="P14404" i="7"/>
  <c r="I934" i="17" s="1"/>
  <c r="L13471" i="7"/>
  <c r="E880" i="17"/>
  <c r="E879" i="17" s="1"/>
  <c r="E959" i="17" s="1"/>
  <c r="J70" i="21" s="1"/>
  <c r="L12171" i="7"/>
  <c r="E777" i="17"/>
  <c r="E776" i="17" s="1"/>
  <c r="E956" i="17" s="1"/>
  <c r="J67" i="21" s="1"/>
  <c r="K12997" i="7"/>
  <c r="D843" i="17" s="1"/>
  <c r="M13471" i="7"/>
  <c r="F880" i="17"/>
  <c r="F879" i="17" s="1"/>
  <c r="F959" i="17" s="1"/>
  <c r="K70" i="21" s="1"/>
  <c r="K13087" i="7"/>
  <c r="D845" i="17" s="1"/>
  <c r="C909" i="17"/>
  <c r="C960" i="17" s="1"/>
  <c r="K13055" i="7"/>
  <c r="D844" i="17" s="1"/>
  <c r="C863" i="17"/>
  <c r="C958" i="17" s="1"/>
  <c r="E909" i="17"/>
  <c r="E960" i="17" s="1"/>
  <c r="J71" i="21" s="1"/>
  <c r="K12295" i="7"/>
  <c r="D823" i="17" s="1"/>
  <c r="K12819" i="7"/>
  <c r="D836" i="17" s="1"/>
  <c r="E863" i="17"/>
  <c r="E958" i="17" s="1"/>
  <c r="J69" i="21" s="1"/>
  <c r="F909" i="17"/>
  <c r="F960" i="17" s="1"/>
  <c r="K71" i="21" s="1"/>
  <c r="M12171" i="7"/>
  <c r="F777" i="17"/>
  <c r="F776" i="17" s="1"/>
  <c r="F863" i="17"/>
  <c r="F958" i="17" s="1"/>
  <c r="K69" i="21" s="1"/>
  <c r="K13110" i="7"/>
  <c r="D847" i="17" s="1"/>
  <c r="K13192" i="7"/>
  <c r="D851" i="17" s="1"/>
  <c r="P13855" i="7"/>
  <c r="I919" i="17" s="1"/>
  <c r="P12410" i="7"/>
  <c r="P12426" i="7" s="1"/>
  <c r="I828" i="17" s="1"/>
  <c r="P12539" i="7"/>
  <c r="P12559" i="7" s="1"/>
  <c r="I833" i="17" s="1"/>
  <c r="P12832" i="7"/>
  <c r="P12858" i="7" s="1"/>
  <c r="I837" i="17" s="1"/>
  <c r="P12214" i="7"/>
  <c r="P12231" i="7" s="1"/>
  <c r="P13935" i="7"/>
  <c r="I921" i="17" s="1"/>
  <c r="P12360" i="7"/>
  <c r="P12396" i="7" s="1"/>
  <c r="I827" i="17" s="1"/>
  <c r="P12509" i="7"/>
  <c r="P12533" i="7" s="1"/>
  <c r="I832" i="17" s="1"/>
  <c r="P12243" i="7"/>
  <c r="P12262" i="7" s="1"/>
  <c r="I821" i="17" s="1"/>
  <c r="P13381" i="7"/>
  <c r="I868" i="17" s="1"/>
  <c r="P12275" i="7"/>
  <c r="P12295" i="7" s="1"/>
  <c r="I823" i="17" s="1"/>
  <c r="P12594" i="7"/>
  <c r="P12819" i="7" s="1"/>
  <c r="I836" i="17" s="1"/>
  <c r="P12331" i="7"/>
  <c r="P12337" i="7" s="1"/>
  <c r="I825" i="17" s="1"/>
  <c r="P12430" i="7"/>
  <c r="P12456" i="7" s="1"/>
  <c r="I829" i="17" s="1"/>
  <c r="P13251" i="7"/>
  <c r="P13272" i="7" s="1"/>
  <c r="I854" i="17" s="1"/>
  <c r="K13343" i="7"/>
  <c r="D865" i="17" s="1"/>
  <c r="P13337" i="7"/>
  <c r="P13343" i="7" s="1"/>
  <c r="I865" i="17" s="1"/>
  <c r="P14280" i="7"/>
  <c r="I928" i="17" s="1"/>
  <c r="P13368" i="7"/>
  <c r="I867" i="17" s="1"/>
  <c r="P12969" i="7"/>
  <c r="P12997" i="7" s="1"/>
  <c r="I843" i="17" s="1"/>
  <c r="P13125" i="7"/>
  <c r="P13128" i="7" s="1"/>
  <c r="I848" i="17" s="1"/>
  <c r="P13320" i="7"/>
  <c r="I864" i="17" s="1"/>
  <c r="P13421" i="7"/>
  <c r="I869" i="17" s="1"/>
  <c r="P13276" i="7"/>
  <c r="P13288" i="7" s="1"/>
  <c r="I855" i="17" s="1"/>
  <c r="K14328" i="7"/>
  <c r="D930" i="17" s="1"/>
  <c r="P14317" i="7"/>
  <c r="P14328" i="7" s="1"/>
  <c r="I930" i="17" s="1"/>
  <c r="P11666" i="7"/>
  <c r="I779" i="17" s="1"/>
  <c r="P13007" i="7"/>
  <c r="P13055" i="7" s="1"/>
  <c r="I844" i="17" s="1"/>
  <c r="P13196" i="7"/>
  <c r="P13217" i="7" s="1"/>
  <c r="I852" i="17" s="1"/>
  <c r="K13361" i="7"/>
  <c r="D866" i="17" s="1"/>
  <c r="P13349" i="7"/>
  <c r="P13361" i="7" s="1"/>
  <c r="I866" i="17" s="1"/>
  <c r="P13500" i="7"/>
  <c r="I910" i="17" s="1"/>
  <c r="P13813" i="7"/>
  <c r="I918" i="17" s="1"/>
  <c r="P13978" i="7"/>
  <c r="I922" i="17" s="1"/>
  <c r="P14165" i="7"/>
  <c r="I926" i="17" s="1"/>
  <c r="P13061" i="7"/>
  <c r="P13087" i="7" s="1"/>
  <c r="I845" i="17" s="1"/>
  <c r="P14240" i="7"/>
  <c r="I927" i="17" s="1"/>
  <c r="P13905" i="7"/>
  <c r="I920" i="17" s="1"/>
  <c r="K13436" i="7"/>
  <c r="D870" i="17" s="1"/>
  <c r="P13434" i="7"/>
  <c r="P13436" i="7" s="1"/>
  <c r="I870" i="17" s="1"/>
  <c r="P13107" i="7"/>
  <c r="P13110" i="7" s="1"/>
  <c r="I847" i="17" s="1"/>
  <c r="P13183" i="7"/>
  <c r="P13192" i="7" s="1"/>
  <c r="I851" i="17" s="1"/>
  <c r="P13469" i="7"/>
  <c r="P13598" i="7"/>
  <c r="I913" i="17" s="1"/>
  <c r="K14301" i="7"/>
  <c r="D929" i="17" s="1"/>
  <c r="P14295" i="7"/>
  <c r="P14301" i="7" s="1"/>
  <c r="I929" i="17" s="1"/>
  <c r="P14382" i="7"/>
  <c r="I933" i="17" s="1"/>
  <c r="P14147" i="7"/>
  <c r="I925" i="17" s="1"/>
  <c r="P14065" i="7"/>
  <c r="I924" i="17" s="1"/>
  <c r="P13746" i="7"/>
  <c r="I917" i="17" s="1"/>
  <c r="P12477" i="7"/>
  <c r="P12492" i="7" s="1"/>
  <c r="I831" i="17" s="1"/>
  <c r="P12888" i="7"/>
  <c r="P12900" i="7" s="1"/>
  <c r="I839" i="17" s="1"/>
  <c r="P11681" i="7"/>
  <c r="I780" i="17" s="1"/>
  <c r="K11984" i="7"/>
  <c r="D789" i="17" s="1"/>
  <c r="P11983" i="7"/>
  <c r="P11984" i="7" s="1"/>
  <c r="I789" i="17" s="1"/>
  <c r="K12018" i="7"/>
  <c r="D791" i="17" s="1"/>
  <c r="P12012" i="7"/>
  <c r="P12018" i="7" s="1"/>
  <c r="I791" i="17" s="1"/>
  <c r="K12140" i="7"/>
  <c r="D801" i="17" s="1"/>
  <c r="P12137" i="7"/>
  <c r="P12140" i="7" s="1"/>
  <c r="I801" i="17" s="1"/>
  <c r="K11693" i="7"/>
  <c r="D781" i="17" s="1"/>
  <c r="P11689" i="7"/>
  <c r="P11693" i="7" s="1"/>
  <c r="I781" i="17" s="1"/>
  <c r="P11632" i="7"/>
  <c r="P12306" i="7"/>
  <c r="P12326" i="7" s="1"/>
  <c r="I824" i="17" s="1"/>
  <c r="K11709" i="7"/>
  <c r="D782" i="17" s="1"/>
  <c r="P11706" i="7"/>
  <c r="P11709" i="7" s="1"/>
  <c r="I782" i="17" s="1"/>
  <c r="P11870" i="7"/>
  <c r="I786" i="17" s="1"/>
  <c r="K11744" i="7"/>
  <c r="D784" i="17" s="1"/>
  <c r="P11721" i="7"/>
  <c r="P11744" i="7" s="1"/>
  <c r="I784" i="17" s="1"/>
  <c r="K11955" i="7"/>
  <c r="D788" i="17" s="1"/>
  <c r="P11948" i="7"/>
  <c r="P11955" i="7" s="1"/>
  <c r="I788" i="17" s="1"/>
  <c r="K12038" i="7"/>
  <c r="D792" i="17" s="1"/>
  <c r="P12027" i="7"/>
  <c r="P12038" i="7" s="1"/>
  <c r="I792" i="17" s="1"/>
  <c r="K12074" i="7"/>
  <c r="D796" i="17" s="1"/>
  <c r="P12072" i="7"/>
  <c r="P12074" i="7" s="1"/>
  <c r="I796" i="17" s="1"/>
  <c r="K12169" i="7"/>
  <c r="D802" i="17" s="1"/>
  <c r="P12168" i="7"/>
  <c r="P12169" i="7" s="1"/>
  <c r="I802" i="17" s="1"/>
  <c r="K624" i="8"/>
  <c r="J13290" i="7"/>
  <c r="B27" i="22" s="1"/>
  <c r="K13320" i="7"/>
  <c r="D864" i="17" s="1"/>
  <c r="L13438" i="7"/>
  <c r="K13368" i="7"/>
  <c r="D867" i="17" s="1"/>
  <c r="K13421" i="7"/>
  <c r="D869" i="17" s="1"/>
  <c r="K13469" i="7"/>
  <c r="M14448" i="7"/>
  <c r="K11632" i="7"/>
  <c r="D777" i="17" s="1"/>
  <c r="K13813" i="7"/>
  <c r="D918" i="17" s="1"/>
  <c r="K13905" i="7"/>
  <c r="D920" i="17" s="1"/>
  <c r="K13935" i="7"/>
  <c r="D921" i="17" s="1"/>
  <c r="K13978" i="7"/>
  <c r="D922" i="17" s="1"/>
  <c r="K14147" i="7"/>
  <c r="D925" i="17" s="1"/>
  <c r="K14240" i="7"/>
  <c r="D927" i="17" s="1"/>
  <c r="J14448" i="7"/>
  <c r="B30" i="22" s="1"/>
  <c r="K11666" i="7"/>
  <c r="D779" i="17" s="1"/>
  <c r="K11717" i="7"/>
  <c r="D783" i="17" s="1"/>
  <c r="K11870" i="7"/>
  <c r="J13438" i="7"/>
  <c r="B28" i="22" s="1"/>
  <c r="M13438" i="7"/>
  <c r="K13381" i="7"/>
  <c r="D868" i="17" s="1"/>
  <c r="K13500" i="7"/>
  <c r="D910" i="17" s="1"/>
  <c r="K13598" i="7"/>
  <c r="D913" i="17" s="1"/>
  <c r="L14448" i="7"/>
  <c r="K13746" i="7"/>
  <c r="D917" i="17" s="1"/>
  <c r="K13855" i="7"/>
  <c r="D919" i="17" s="1"/>
  <c r="K14065" i="7"/>
  <c r="D924" i="17" s="1"/>
  <c r="K14165" i="7"/>
  <c r="D926" i="17" s="1"/>
  <c r="K14280" i="7"/>
  <c r="D928" i="17" s="1"/>
  <c r="K14382" i="7"/>
  <c r="D933" i="17" s="1"/>
  <c r="K14404" i="7"/>
  <c r="D934" i="17" s="1"/>
  <c r="J451" i="8"/>
  <c r="L451" i="8"/>
  <c r="M451" i="8"/>
  <c r="K556" i="8"/>
  <c r="K542" i="8"/>
  <c r="K449" i="8"/>
  <c r="K451" i="8" s="1"/>
  <c r="K11681" i="7"/>
  <c r="D780" i="17" s="1"/>
  <c r="K638" i="8" l="1"/>
  <c r="K574" i="8"/>
  <c r="K454" i="8"/>
  <c r="D27" i="22" s="1"/>
  <c r="B25" i="22"/>
  <c r="B18" i="22" s="1"/>
  <c r="B31" i="22" s="1"/>
  <c r="B36" i="22" s="1"/>
  <c r="J72" i="21"/>
  <c r="E939" i="17"/>
  <c r="D909" i="17"/>
  <c r="D960" i="17" s="1"/>
  <c r="H71" i="21" s="1"/>
  <c r="K13471" i="7"/>
  <c r="C29" i="22" s="1"/>
  <c r="D880" i="17"/>
  <c r="D879" i="17" s="1"/>
  <c r="D959" i="17" s="1"/>
  <c r="H70" i="21" s="1"/>
  <c r="P13471" i="7"/>
  <c r="I880" i="17"/>
  <c r="I879" i="17" s="1"/>
  <c r="I959" i="17" s="1"/>
  <c r="F956" i="17"/>
  <c r="F939" i="17"/>
  <c r="D863" i="17"/>
  <c r="D958" i="17" s="1"/>
  <c r="H69" i="21" s="1"/>
  <c r="E962" i="17"/>
  <c r="I909" i="17"/>
  <c r="I960" i="17" s="1"/>
  <c r="I863" i="17"/>
  <c r="I958" i="17" s="1"/>
  <c r="D819" i="17"/>
  <c r="D957" i="17" s="1"/>
  <c r="H68" i="21" s="1"/>
  <c r="K13290" i="7"/>
  <c r="C27" i="22" s="1"/>
  <c r="C939" i="17"/>
  <c r="C956" i="17"/>
  <c r="C962" i="17" s="1"/>
  <c r="K12171" i="7"/>
  <c r="C26" i="22" s="1"/>
  <c r="D786" i="17"/>
  <c r="D776" i="17" s="1"/>
  <c r="D956" i="17" s="1"/>
  <c r="H67" i="21" s="1"/>
  <c r="P12171" i="7"/>
  <c r="I777" i="17"/>
  <c r="I776" i="17" s="1"/>
  <c r="I956" i="17" s="1"/>
  <c r="P13290" i="7"/>
  <c r="I820" i="17"/>
  <c r="I819" i="17" s="1"/>
  <c r="P13438" i="7"/>
  <c r="P14448" i="7"/>
  <c r="K13438" i="7"/>
  <c r="C28" i="22" s="1"/>
  <c r="J14450" i="7"/>
  <c r="K14448" i="7"/>
  <c r="C30" i="22" s="1"/>
  <c r="L14450" i="7"/>
  <c r="M14450" i="7"/>
  <c r="K643" i="8" l="1"/>
  <c r="D30" i="22"/>
  <c r="D25" i="22" s="1"/>
  <c r="D18" i="22" s="1"/>
  <c r="C25" i="22"/>
  <c r="C18" i="22" s="1"/>
  <c r="J74" i="21"/>
  <c r="J13" i="20"/>
  <c r="J15" i="20" s="1"/>
  <c r="F962" i="17"/>
  <c r="K67" i="21"/>
  <c r="K72" i="21" s="1"/>
  <c r="H72" i="21"/>
  <c r="D939" i="17"/>
  <c r="D962" i="17"/>
  <c r="I957" i="17"/>
  <c r="I962" i="17" s="1"/>
  <c r="I939" i="17"/>
  <c r="P14450" i="7"/>
  <c r="K14450" i="7"/>
  <c r="K647" i="8" l="1"/>
  <c r="K651" i="8"/>
  <c r="K655" i="8" s="1"/>
  <c r="H13" i="20"/>
  <c r="H15" i="20" s="1"/>
  <c r="I12" i="20" s="1"/>
  <c r="K74" i="21"/>
  <c r="K13" i="20"/>
  <c r="K15" i="20" s="1"/>
  <c r="D38" i="22"/>
  <c r="C31" i="22"/>
  <c r="C36" i="22" s="1"/>
  <c r="I68" i="21"/>
  <c r="I69" i="21"/>
  <c r="I70" i="21"/>
  <c r="I67" i="21"/>
  <c r="I71" i="21"/>
  <c r="H74" i="21"/>
  <c r="I13" i="20" l="1"/>
  <c r="I15" i="20" s="1"/>
  <c r="I72" i="2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K4039" authorId="0" shapeId="0" xr:uid="{D6915CF7-67F5-4A16-8C6E-D0C45AA820B6}">
      <text>
        <r>
          <rPr>
            <b/>
            <sz val="9"/>
            <color indexed="81"/>
            <rFont val="Tahoma"/>
            <family val="2"/>
          </rPr>
          <t>User:</t>
        </r>
        <r>
          <rPr>
            <sz val="9"/>
            <color indexed="81"/>
            <rFont val="Tahoma"/>
            <family val="2"/>
          </rPr>
          <t xml:space="preserve">
</t>
        </r>
      </text>
    </comment>
  </commentList>
</comments>
</file>

<file path=xl/sharedStrings.xml><?xml version="1.0" encoding="utf-8"?>
<sst xmlns="http://schemas.openxmlformats.org/spreadsheetml/2006/main" count="53504" uniqueCount="16211">
  <si>
    <t>DETAIL OF BUDGETED CAPITAL EXPENDITURE BY ORGANISATION</t>
  </si>
  <si>
    <t>Administrative Sector</t>
  </si>
  <si>
    <t>Project Description</t>
  </si>
  <si>
    <t>Program</t>
  </si>
  <si>
    <t>Objective</t>
  </si>
  <si>
    <t>Code</t>
  </si>
  <si>
    <t>Activity</t>
  </si>
  <si>
    <t>Main</t>
  </si>
  <si>
    <t>Function</t>
  </si>
  <si>
    <t>Sub</t>
  </si>
  <si>
    <t>Function/</t>
  </si>
  <si>
    <t>Class Code</t>
  </si>
  <si>
    <t>Fund</t>
  </si>
  <si>
    <t>Location</t>
  </si>
  <si>
    <t>=N=</t>
  </si>
  <si>
    <t>11001001</t>
  </si>
  <si>
    <t>Office of the Executive Governor</t>
  </si>
  <si>
    <t>Economic Empowerment Through Agriculture</t>
  </si>
  <si>
    <t>11001001/23010127/01000001</t>
  </si>
  <si>
    <t xml:space="preserve">Purchase of Agricultural inputs and Consumables                                                                                                                                                                                                                                                                                                                                                                                                                                                                     </t>
  </si>
  <si>
    <t>11001001/23030112/01000002</t>
  </si>
  <si>
    <t>Reconstruction/Renovation of cattle lairage, Government house</t>
  </si>
  <si>
    <t>11001001/23030112/01000003</t>
  </si>
  <si>
    <t>Renovation of animal building in Government House</t>
  </si>
  <si>
    <t>Enhancing Skills and Knowledge</t>
  </si>
  <si>
    <t>11001001/23010125/05000002</t>
  </si>
  <si>
    <t>Purchase of library equipment (metal book shelves, etc)</t>
  </si>
  <si>
    <t>Improvement to Human Health</t>
  </si>
  <si>
    <t>11001001/23010122/04000001</t>
  </si>
  <si>
    <t>Procurement of medical equipment: (5No Defibrillators (AEDs), 2No Bedside Monitors, 1No Mobile Surgical Lamp, External Gas Piping Facility, 1No Digital X-Ray Reader, 1No Ultrasound Machine, 1No X-Ray Machine, Hospital Information System, 3 No Stainless Wheeled Trolley)</t>
  </si>
  <si>
    <t>11001001/23010128/04000002</t>
  </si>
  <si>
    <t xml:space="preserve">Upgrading of Government House Clinic to one storey building                                                                                                                                                                                                                                                                                                                                                                                                                                                         </t>
  </si>
  <si>
    <t>11001001/23010104/13000003</t>
  </si>
  <si>
    <t>Procurement of fumigation equipment for Government House and Lodge</t>
  </si>
  <si>
    <t>Information Communication and Technology</t>
  </si>
  <si>
    <t>11001001/23010113/11000001</t>
  </si>
  <si>
    <t>Purchase of office equipment for Focal Person office (Photocopier, computer laptops/desktops, fridge, printers, scanners, projectors, television etc)</t>
  </si>
  <si>
    <t>11001001/23010136/11000002</t>
  </si>
  <si>
    <t>Provision of internet facility for connectivity between State and National office for building of Social Register</t>
  </si>
  <si>
    <t>Power</t>
  </si>
  <si>
    <t>11001001/23010119/14000001</t>
  </si>
  <si>
    <t>Procurement of Power Generating Set/Plant: (1000KVA, 500KVA, 100KVA, 7KVA)</t>
  </si>
  <si>
    <t>11001001/23010119/14000002</t>
  </si>
  <si>
    <t>Purchase of 60KVA Power Generating Set for Focal Person Office</t>
  </si>
  <si>
    <t>Reform of Government and Governance</t>
  </si>
  <si>
    <t>11001001/23010112/13000001</t>
  </si>
  <si>
    <t>11001001/23010103/13000002</t>
  </si>
  <si>
    <t>Purchase of Residental Furniture for His Excellency</t>
  </si>
  <si>
    <t>11001001/23010128/13000004</t>
  </si>
  <si>
    <t>Purchase of Security Gadgets: (30No Walkie Talkie Sets with Chargers, Security Cameras, Arms Detecting Machines)</t>
  </si>
  <si>
    <t>11001001/23010105/13000005</t>
  </si>
  <si>
    <t xml:space="preserve">Purchase of Road Motor Vehicle                                                                                                                                                                                                                                                                                                                                                                                                                                                                                      </t>
  </si>
  <si>
    <t>11001001/23010129/13000007</t>
  </si>
  <si>
    <t xml:space="preserve">Procurement of grass mowing machines                                                                                                                                                                                                                                                                                                                                                                                                                                                                               </t>
  </si>
  <si>
    <t>11001001/23010113/13000008</t>
  </si>
  <si>
    <t xml:space="preserve">Purchase of Computer Equipment                                                                                                                                                                                                                                                                                                                                                                                                                                                                                      </t>
  </si>
  <si>
    <t>11001001/23010119/13000009</t>
  </si>
  <si>
    <t xml:space="preserve">Power Generating Plant                                                                                                                                                                                                                                                                                                                                                                                                                                                                                              </t>
  </si>
  <si>
    <t>11001001/23020101/13000012</t>
  </si>
  <si>
    <t>Construction/Reconstruction/Renovation of offices in Government House</t>
  </si>
  <si>
    <t>11001001/23050101/13000015</t>
  </si>
  <si>
    <t xml:space="preserve">Governor's Special Project and intervention                                                                                                                                                                                                                                                                                                                                                                                                                                                                </t>
  </si>
  <si>
    <t>11001001/23010101/13000016</t>
  </si>
  <si>
    <t>Procurement of working equipment and accessories for Public Enlightment Unit</t>
  </si>
  <si>
    <t>11001001/23020104/13000017</t>
  </si>
  <si>
    <t xml:space="preserve">Construction of Conference Hall                                                                                                                                                                                                                                                                                                                                                                                                                                                                                     </t>
  </si>
  <si>
    <t>11001001/23010115/13000018</t>
  </si>
  <si>
    <t xml:space="preserve">Procurement of 1no photocopying machines                                                                                                                                                                                                                                                                                                                                                                                                                                                                            </t>
  </si>
  <si>
    <t>11001001/23010136/13000020</t>
  </si>
  <si>
    <t xml:space="preserve">Purch.of Pub.Addr.Eqt.for Out Door Sensitiza.&amp; enlightn actv                                                                                                                                                                                                                                                                                                                                                                                                                                                        </t>
  </si>
  <si>
    <t>11001001/23040101/13000021</t>
  </si>
  <si>
    <t>Procurement of machineries for Triming of palm trees and cutting of over grown trees in Government house garden</t>
  </si>
  <si>
    <t>11001001/23040104/13000022</t>
  </si>
  <si>
    <t xml:space="preserve">Fumigation of Govt. House and Lodge                                                                                                                                                                                                                                                                                                                                                                                                                                                                                 </t>
  </si>
  <si>
    <t>11001001/23010121/13000023</t>
  </si>
  <si>
    <t>Purchase of laundry equipment: (1No Turnbler Dryer, 1No Washing Machine (20 kg), 1No Hatt Machine, 1No Table Finishing, 1No Hydro extractor, 1No (2 Tanks) Dry Cleaning Machine)</t>
  </si>
  <si>
    <t>11001001/23010136/13000025</t>
  </si>
  <si>
    <t>11001001/23020102/13000027</t>
  </si>
  <si>
    <t xml:space="preserve">Construction of car parks and land scaping of Government House                                                                                                                                                                                                                                                                                                                                                                                                                                                      </t>
  </si>
  <si>
    <t>11001001/23020107/13000030</t>
  </si>
  <si>
    <t>11001001/23030101/13000031</t>
  </si>
  <si>
    <t xml:space="preserve">Renovation of Old Governor's lodge in Enugu                                                                                                                                                                                                                                                                                                                                                                                                                                                                             </t>
  </si>
  <si>
    <t>11001001/23010118/13000033</t>
  </si>
  <si>
    <t xml:space="preserve">Upgrading of lion Building (Additional features)                                                                                                                                                                                                                                                                                                                                                                                                                                                                    </t>
  </si>
  <si>
    <t>11001001/23010114/13000034</t>
  </si>
  <si>
    <t xml:space="preserve">Reconstruction/expansion of Governor's lodge road                                                                                                                                                                                                                                                                                                                                                                                                                                                                   </t>
  </si>
  <si>
    <t>11001001/23010103/13000035</t>
  </si>
  <si>
    <t>Renovation of Government staff hous</t>
  </si>
  <si>
    <t>11001001/23030125/13000038</t>
  </si>
  <si>
    <t xml:space="preserve">Renov. of fuel dump office to accom an office for Govt House                                                                                                                                                                                                                                                                                                                                                                                                                                                        </t>
  </si>
  <si>
    <t>11001001/23020118/13000039</t>
  </si>
  <si>
    <t>Construction of Security Posts at Entrance of Government House</t>
  </si>
  <si>
    <t>11001001/23010106/13000001</t>
  </si>
  <si>
    <t xml:space="preserve">Purchase of 1No Hilux Van for Agric Unit                                                                                                                                                                                                                                                                                                                                                                                                                                                                            </t>
  </si>
  <si>
    <t>11001001/23030127/13000041</t>
  </si>
  <si>
    <t xml:space="preserve">Upgrading of call centre to one storey building                                                                                                                                                                                                                                                                                                                                                                                                                                                                     </t>
  </si>
  <si>
    <t>11001001/23010113/13000043</t>
  </si>
  <si>
    <t>11001001/23020118/13000044</t>
  </si>
  <si>
    <t>Construction of 2 No water corrosion resistant Tanks/Stand</t>
  </si>
  <si>
    <t>11001001/23010106/13000045</t>
  </si>
  <si>
    <t xml:space="preserve">Purchase of 1No project vehicle (Hilux Van) for works department                                                                                                                                                                                                                                                                                                                                                                                                                                                    </t>
  </si>
  <si>
    <t>11001001/23010108/13000046</t>
  </si>
  <si>
    <t xml:space="preserve">Purchase of mini bus/vehicle for dispatch of Governor's approval                                                                                                                                                                                                                                                                                                                                                                                                                                                    </t>
  </si>
  <si>
    <t>11001001/23010141/13000047</t>
  </si>
  <si>
    <t xml:space="preserve">Procurement of 2 tanks dry cleaning machine for suits                                                                                                                                                                                                                                                                                                                                                                                                                                                               </t>
  </si>
  <si>
    <t>11001001/23010106/13000048</t>
  </si>
  <si>
    <t xml:space="preserve">Purchase of 1No Hilux Van for office of the Focal Person Social Investment Programme                                                                                                                                                                                                                                                                                                                                                                                                                                </t>
  </si>
  <si>
    <t>11001001/23030112/13000049</t>
  </si>
  <si>
    <t xml:space="preserve">Renovation/expansion of the slaughter house, Government house                                                                                                                                                                                                                                                                                                                                                                                                                                                       </t>
  </si>
  <si>
    <t>11001001/23010112/13000050</t>
  </si>
  <si>
    <t>Provision of office furniture and fittings for Focal person office</t>
  </si>
  <si>
    <t>11001001/23010101/13000051</t>
  </si>
  <si>
    <t>Renovation of general and private kitchens in Government House</t>
  </si>
  <si>
    <t>Construction of new refridgerator and air conditioner electrical workshop</t>
  </si>
  <si>
    <t>Office of the Executive Governor Total</t>
  </si>
  <si>
    <t>Office of the Deputy Governor</t>
  </si>
  <si>
    <t>11001002/23010113/13000003</t>
  </si>
  <si>
    <t>Purchase of Computer Equipment and accessories (desktop computers, printers)</t>
  </si>
  <si>
    <t>11001002/23010112/13000004</t>
  </si>
  <si>
    <t>Purchase of office equipment and fittings (2 tables, 2 chairs, 2 air conditioners)</t>
  </si>
  <si>
    <t>11001002/23010130/13000009</t>
  </si>
  <si>
    <t xml:space="preserve">Purchase and installation of overhead tank (2000 litres)                                                                                                                                                                                                                                                                                                                                                                                                                                                            </t>
  </si>
  <si>
    <t>11001002/23010114/13000011</t>
  </si>
  <si>
    <t>Purchase of 1No Printer</t>
  </si>
  <si>
    <t>11001002/23010115/13000012</t>
  </si>
  <si>
    <t>Purchase  of 2No Photocopying Machine</t>
  </si>
  <si>
    <t>11001002/23010108/00000014</t>
  </si>
  <si>
    <t>Purchase of 1No Toyota Hiace bus</t>
  </si>
  <si>
    <t>11001002/23010136/13000023</t>
  </si>
  <si>
    <t>Purchase of 10No communication equipment (walkie talkie)</t>
  </si>
  <si>
    <t>11001002/23010106/13000024</t>
  </si>
  <si>
    <t>Purchase of 1No Hilux Van for Privatisation and Commercialisation Council</t>
  </si>
  <si>
    <t>11001002/23010136/00000025</t>
  </si>
  <si>
    <t>Purchase of dual frequency global positioning system (GPS) equipment (Hi target model)</t>
  </si>
  <si>
    <t>Office of the Deputy Governor Total</t>
  </si>
  <si>
    <t>11008001</t>
  </si>
  <si>
    <t>Enugu State Emergency Management Agency</t>
  </si>
  <si>
    <t>11008001/23010129/13000001</t>
  </si>
  <si>
    <t>Purchase of relief/rehabilitation materials (food and non-food items)</t>
  </si>
  <si>
    <t>11008001/23010112/13000002</t>
  </si>
  <si>
    <t xml:space="preserve">Purchase of Public Address Equipment for Outdoor Sensitization &amp; Enlightenment                                                                                                                                                                                                                                                                                                                                                                                                                                      </t>
  </si>
  <si>
    <t>11008001/23010112/13000004</t>
  </si>
  <si>
    <t xml:space="preserve">Purchase and installation of 7 No Computers, laptops and accessories                                                                                                                                                                                                                                                                                                                                                                                                                                                </t>
  </si>
  <si>
    <t>11008001/23020101/03000005</t>
  </si>
  <si>
    <t>Rehabilitation of ESEMA warehouse</t>
  </si>
  <si>
    <t>11008001/23010107/13000006</t>
  </si>
  <si>
    <t xml:space="preserve">Purchase of 1 No Hilux Vehicle                                                                                                                                                                                                                                                                                                                                                                                                                                                                                      </t>
  </si>
  <si>
    <t>11008001/23000018/13000008</t>
  </si>
  <si>
    <t xml:space="preserve">Construction of Camps in the 17 LGAs                                                                                                                                                                                                                                                                                                                                                                                                                                                                                </t>
  </si>
  <si>
    <t>11008001/23010138/13000009</t>
  </si>
  <si>
    <t xml:space="preserve">Purchase of 1 No GP tank                                                                                                                                                                                                                                                                                                                                                                                                                                                                                            </t>
  </si>
  <si>
    <t>11008001/23010134/13000010</t>
  </si>
  <si>
    <t>Purchase of search and rescue and personal protective equipment</t>
  </si>
  <si>
    <t>11008001/23030121/13000011</t>
  </si>
  <si>
    <t xml:space="preserve">Rehabilitation of ESEMA Office                                                                                                                                                                                                                                                                                                                                                                                                                                                                                      </t>
  </si>
  <si>
    <t>(blank)</t>
  </si>
  <si>
    <t>11008001/23010108/13000012</t>
  </si>
  <si>
    <t>Purchase of 1No Bus</t>
  </si>
  <si>
    <t>11008001/23020100/04000013</t>
  </si>
  <si>
    <t>Construction of 5 sets of relief tents</t>
  </si>
  <si>
    <t>Enugu State Emergency Management Agency Total</t>
  </si>
  <si>
    <t>11010001/23010105/13000001</t>
  </si>
  <si>
    <t>Purchase of vehicle spare parts</t>
  </si>
  <si>
    <t>11010001/23010112/13000002</t>
  </si>
  <si>
    <t>11010001/23010112/13000003</t>
  </si>
  <si>
    <t>11010001/23010111/13000004</t>
  </si>
  <si>
    <t>Provision of Internet facilities (Mast, Routers etc)</t>
  </si>
  <si>
    <t>11010001/23000001/13000006</t>
  </si>
  <si>
    <t xml:space="preserve">Due procress publications                                                                                                                                                                                                                                                                                                                                                                                                                                                                                           </t>
  </si>
  <si>
    <t>Office of the Secretary to the State Government</t>
  </si>
  <si>
    <t>11013001/23010105/13000001</t>
  </si>
  <si>
    <t xml:space="preserve">Purchase of Roadd Motor Veh (3 No Hilux Van,3 no 16 seater Bus,                                                                                                                                                                                                                                                                                                                                                                                                                                                     </t>
  </si>
  <si>
    <t>11013001/23010112/13000002</t>
  </si>
  <si>
    <t xml:space="preserve">Purchase  of Office Furniture                                                                                                                                                                                                                                                                                                                                                                                                                                                                                       </t>
  </si>
  <si>
    <t>11013001/23010113/13000004</t>
  </si>
  <si>
    <t xml:space="preserve">Purchase of  Flat ‘’17’’ monitor computer p4                                                                                                                                                                                                                                                                                                                                                                                                                                                                        </t>
  </si>
  <si>
    <t>11013001/23010112/13000011</t>
  </si>
  <si>
    <t>Purchase of Office Equipment (6no photocopiers, 8no.Ups,9no. Printers, 6no. Scanners and 10no Power surge protectors)</t>
  </si>
  <si>
    <t>11013001/23010112/13000012</t>
  </si>
  <si>
    <t>Construction and furnishing of executive council secretariat and special services bureau office building within the government house premises</t>
  </si>
  <si>
    <t>11013001/23000005/13000017</t>
  </si>
  <si>
    <t>11013001/23000012/13000019</t>
  </si>
  <si>
    <t>Purchase of Furniture and Fittings for SSG's office (40 Executive Chairs, 10 Swivel Chairs, 30 unpadded tables, 30 unpadded chairs etc)</t>
  </si>
  <si>
    <t>11013001/23020105/13000024</t>
  </si>
  <si>
    <t>Construction of 2 No overhead tanks for water supply in Abuja building</t>
  </si>
  <si>
    <t>Office of the Secretary to the State Government Total</t>
  </si>
  <si>
    <t>Enugu State Action Committee on Aids (ENSACA)</t>
  </si>
  <si>
    <t>11033001/23020106/04000004</t>
  </si>
  <si>
    <t>Establish 17 Youth friendly centres across the State</t>
  </si>
  <si>
    <t>11033001/23010112/13000001</t>
  </si>
  <si>
    <t xml:space="preserve">Purchase of Office Equipment                                                                                                                                                                                                                                                                                                                                                                                                                                                                                        </t>
  </si>
  <si>
    <t>Enugu State Action Committee on Aids (ENSACA) Total</t>
  </si>
  <si>
    <t>Performance Improvement Bureau (PIB)/SERVICOM</t>
  </si>
  <si>
    <t>11052001/23050102/11000001</t>
  </si>
  <si>
    <t>Provision of Internet facilities (routers, mast etc)</t>
  </si>
  <si>
    <t>11052001/23010115/11000002</t>
  </si>
  <si>
    <t xml:space="preserve">Purchase of office equipment (1No photocopying machine, 3No 5000VA Stabilizer, </t>
  </si>
  <si>
    <t>11052001/23010112/13000001</t>
  </si>
  <si>
    <t>Purchase of Furniture (5No steel cabinets, 5No office padded tables, 5Nos office padded chairs, 2No swivel chairs, 2No wooden shelves</t>
  </si>
  <si>
    <t>Performance Improvement Bureau (PIB)/SERVICOM Total</t>
  </si>
  <si>
    <t>Project Development and Implementation Dept.</t>
  </si>
  <si>
    <t>Housing and Urban Development</t>
  </si>
  <si>
    <t>11101001/23030103/130000018</t>
  </si>
  <si>
    <t>Renovation of Govt House 13 No Staff Quarters</t>
  </si>
  <si>
    <t>11101001/23010112/13000001</t>
  </si>
  <si>
    <t>Purchase of office furniture</t>
  </si>
  <si>
    <t>11101001/23010106/13000002</t>
  </si>
  <si>
    <t xml:space="preserve">Purchase of 1no Hillux van for PDI                                                                                                                                                                                                                                                                                                                                                                                                                                                                                  </t>
  </si>
  <si>
    <t>11101001/23030128/13000006</t>
  </si>
  <si>
    <t>Reconstruction of Works Workshop to have Offices with Sanitary Section</t>
  </si>
  <si>
    <t>11101001/23020118/13000011</t>
  </si>
  <si>
    <t>Fencing of Government Cemetery Akpuoga Emene, Enugu</t>
  </si>
  <si>
    <t>11101001/23030128/13000012</t>
  </si>
  <si>
    <t>Renovation of  the Slaughter House and Store/meat processing Unit</t>
  </si>
  <si>
    <t>11101001/23020118/13000013</t>
  </si>
  <si>
    <t>Construction of apartment for Abbattoir attendants in Government House, Enugu</t>
  </si>
  <si>
    <t>11101001/23030128/13000015</t>
  </si>
  <si>
    <t>Construction of Government House public toilets of six rooms</t>
  </si>
  <si>
    <t>11101001/23020118/13000020</t>
  </si>
  <si>
    <t xml:space="preserve">Renovation of Public Buildings (Boys Quarters)                                                                                                                                                                                                                                                                                                                                                                                                                                                                      </t>
  </si>
  <si>
    <t>11101001/23010115/13000013</t>
  </si>
  <si>
    <t>Purchase of office equipment (air conditioners, refridgerators, plasma TV, photocopying machines etc)</t>
  </si>
  <si>
    <t>11101001/23030103/13000013</t>
  </si>
  <si>
    <t>Reconstruction and renovation of Generator House Government House</t>
  </si>
  <si>
    <t>11101001/23020106/13000013</t>
  </si>
  <si>
    <t>Upgrading of Government House Clinic to a storey building</t>
  </si>
  <si>
    <t>11101001/23030121/13000013</t>
  </si>
  <si>
    <t>Repainting of PDI department in Government House</t>
  </si>
  <si>
    <t>11101001/23040100/13000013</t>
  </si>
  <si>
    <t>Drainage control at Okpara square, Enugu</t>
  </si>
  <si>
    <t>Project Development and Implementation Dept. Total</t>
  </si>
  <si>
    <t>Volunteer Service Agency</t>
  </si>
  <si>
    <t>11184001/23000001/13000001</t>
  </si>
  <si>
    <t>Rehabilitation of VSA skill acquisition centre</t>
  </si>
  <si>
    <t>11184001/23010112/13000003</t>
  </si>
  <si>
    <t xml:space="preserve">Purchase of office furniture                                                                                                                                                                                                                                                                                                                                                                                                                                                                                        </t>
  </si>
  <si>
    <t>11184001/23010129/13000005</t>
  </si>
  <si>
    <t xml:space="preserve">Procurement of set of machine for waterproof extrusion                                                                                                                                                                                                                                                                                                                                                                                                                                                              </t>
  </si>
  <si>
    <t>Volunteer Service Agency Total</t>
  </si>
  <si>
    <t>Enugu State House of Assembly (The Legislature)</t>
  </si>
  <si>
    <t>12003001/23050102/11000001</t>
  </si>
  <si>
    <t>Activation of Internet and website facility in ENHA for internet connectivity</t>
  </si>
  <si>
    <t>12003001/23010113/11000002</t>
  </si>
  <si>
    <t>12003001/23010114/11000003</t>
  </si>
  <si>
    <t>Procurement of 55 Nos of HP Laserjet M30 {3 in 1} Printer for Hon.Members,Clerk of the House, Deputy Clerks, HODs and Committee Clerks</t>
  </si>
  <si>
    <t>12003001/23000000/11000006</t>
  </si>
  <si>
    <t>Purchase of 8 Nos Sharp-5623N Photocopier for Hon Speaker, Clerk and HODs offices</t>
  </si>
  <si>
    <t>12003001/23010113/11000011</t>
  </si>
  <si>
    <t>Procurement of 15 Nos HP Desktop Computers, Stabilizers and other accessories</t>
  </si>
  <si>
    <t>12003001/23010113/11000020</t>
  </si>
  <si>
    <t xml:space="preserve">Procurement of 32 HP 15 Intel, 4GB RAM Laptops </t>
  </si>
  <si>
    <t>12003001/23010114/11000021</t>
  </si>
  <si>
    <t>Procurement of 1No printing machine for publication unit</t>
  </si>
  <si>
    <t>12003001/23010113/11000022</t>
  </si>
  <si>
    <t>Procurement of 5 Nos Laptop Computers and its Accessories</t>
  </si>
  <si>
    <t>12003001/23010113/11000023</t>
  </si>
  <si>
    <t>Procurement of 5 Nos Laserjet Printers</t>
  </si>
  <si>
    <t>12003001/23010114/11000024</t>
  </si>
  <si>
    <t>Procurement of 1 No Sharp Product Printer</t>
  </si>
  <si>
    <t>12003001/23010113/11000025</t>
  </si>
  <si>
    <t xml:space="preserve">Procurement of 5 Nos Desktop Computers and its Accessories </t>
  </si>
  <si>
    <t>12003001/23010121/14000001</t>
  </si>
  <si>
    <t>Purchase of 2 Nos 500KVA Mikano Power Generating Set</t>
  </si>
  <si>
    <t>12003001/23010136/11000005</t>
  </si>
  <si>
    <t>Procurement of 7Nos Thermocool 32''  Plasma Television Sets for Clerks office and 6 HODs</t>
  </si>
  <si>
    <t>12003001/23010136/11000007</t>
  </si>
  <si>
    <t>Procurement of 7Nos GOTv Decoders for Clerk and HODs</t>
  </si>
  <si>
    <t>12003001/23010136/11000008</t>
  </si>
  <si>
    <t>Purchase of 7Nos External Hard Disk for Clerk and HODs</t>
  </si>
  <si>
    <t>12003001/23010128/13000001</t>
  </si>
  <si>
    <t>Procurement of Security equipment {metal bomb detector, electronic wire gauze and CCTV cameras}</t>
  </si>
  <si>
    <t>12003001/23010122/13000002</t>
  </si>
  <si>
    <t>Purchase of multimedia equipment (20Nos digital tape recorders, mini editing suite, video camera P6.1 pixels, still camera, DVD copier machine etc)</t>
  </si>
  <si>
    <t>12003001/23030121/13000003</t>
  </si>
  <si>
    <t>Renovation of other Buildings in ENHA Complex { Petrol Station, Generator House, Bungalow and Boys Quarter in ENHA Compound}</t>
  </si>
  <si>
    <t>12003001/23010112/13000005</t>
  </si>
  <si>
    <t>Construction of 3Nos Modern 30 seater Conference Tables  for the ENHA Main Conference Hall, Hon Speaker, Clerk's office</t>
  </si>
  <si>
    <t>12003001/23010129/13000006</t>
  </si>
  <si>
    <t>Purchase of Office equipment for all departments in ENHA</t>
  </si>
  <si>
    <t>12003001/23020105/13000010</t>
  </si>
  <si>
    <t xml:space="preserve">Provision of water borehole and water tank                                                                                                                                                                                                                                                                                                                                                                                                                                                                          </t>
  </si>
  <si>
    <t>12003001/23010136/13000011</t>
  </si>
  <si>
    <t>Purchase of 20 Nos Sony Mini Digital Tape Recorder {for Official Reporters}</t>
  </si>
  <si>
    <t>12003001/23010119/13000012</t>
  </si>
  <si>
    <t>Purchase of 2 Nos 100kva Mikano Power Generating Set</t>
  </si>
  <si>
    <t>12003001/23020111/13000016</t>
  </si>
  <si>
    <t xml:space="preserve">Provision of e-library                                                                                                                                                                                                                                                                                                                                                                                                                                                                                              </t>
  </si>
  <si>
    <t>12003001/23020118/13000019</t>
  </si>
  <si>
    <t>12003001/23020118/13000022</t>
  </si>
  <si>
    <t>Refurbishment of ENHA Canteen</t>
  </si>
  <si>
    <t>12003001/23010136/13000023</t>
  </si>
  <si>
    <t>Provision of Intercom facility in ENHA for effective internal communication</t>
  </si>
  <si>
    <t>12003001/23010122/13000024</t>
  </si>
  <si>
    <t>Procurement of Hospital Equipment for existing medical department in ENHA</t>
  </si>
  <si>
    <t>12003001/23020118/13000026</t>
  </si>
  <si>
    <t>Provision of Bill Board</t>
  </si>
  <si>
    <t>12003001/23020101/13000031</t>
  </si>
  <si>
    <t xml:space="preserve">Construction of 1No 3 story legislative office building                                                                                                                                                                                                                                                                                                                                                                                                                                                             </t>
  </si>
  <si>
    <t>12003001/23020106/13000032</t>
  </si>
  <si>
    <t xml:space="preserve">Construction of 1No Mini Medical Centre at ENHA                                                                                                                                                                                                                                                                                                                                                                                                                                                                     </t>
  </si>
  <si>
    <t>12003001/23010113/13000033</t>
  </si>
  <si>
    <t>Procurement of 14 No HP Desktop Computers, Mini Tower Intel Model for departments</t>
  </si>
  <si>
    <t>12003001/23010125/13000034</t>
  </si>
  <si>
    <t>Procurement of 7 Nos sets of Revised Edition of Laws of the Federation of Nigeria {LFN}</t>
  </si>
  <si>
    <t>12003001/23010136/13000035</t>
  </si>
  <si>
    <t>Purchase of 2 Nos ACER Essential {X118H} Digital Projector and its Accessories</t>
  </si>
  <si>
    <t>12003001/23010117/13000036</t>
  </si>
  <si>
    <t>Purchase of 1No Paper Shredder for Clerk's Office</t>
  </si>
  <si>
    <t>12003001/23030128/13000037</t>
  </si>
  <si>
    <t xml:space="preserve">General renovation of Enugu House of Assembly building                                                                                                                                                                                                                                                                                                                                                                                                                                                              </t>
  </si>
  <si>
    <t>12003001/23020119/13000038</t>
  </si>
  <si>
    <t>12003001/23010105/13000039</t>
  </si>
  <si>
    <t>Procurement of 25 Nos Toyota Prado Jeep for Hon. Members / Clerk of the House</t>
  </si>
  <si>
    <t>12003001/23010105/13000040</t>
  </si>
  <si>
    <t>Procurement of 3 Nos Hyundai Elentra Salon Car For 3 Deputy Clerks</t>
  </si>
  <si>
    <t>12003001/23010106/13000041</t>
  </si>
  <si>
    <t xml:space="preserve">Procurement of 4 Nos 4-WD Fabric Seat Hilux Van for  ENHA Directorate Official Services                                                                                                                                                                                                                                                                                                                                                                                                              </t>
  </si>
  <si>
    <t>12003001/23010108/13000042</t>
  </si>
  <si>
    <t>Purchase of 2 Nos 16 Seater High Roof AC Toyota Hiace Buses {Official Bus and Medical Amblance Van}</t>
  </si>
  <si>
    <t>12003001/23010112/13000043</t>
  </si>
  <si>
    <t>12003001/23010112/13000044</t>
  </si>
  <si>
    <t>Procurement of 1No Metal Mace Safe box for the safety of the Mace in Clerk's office</t>
  </si>
  <si>
    <t>12003001/23010112/13000045</t>
  </si>
  <si>
    <t>Procurement of 1 No Fire Insulated Best Safety Safe for Accounts Department</t>
  </si>
  <si>
    <t>12003001/23010136/13000046</t>
  </si>
  <si>
    <t xml:space="preserve"> Procurement of 1 No Counting Mechine for Accounts Department</t>
  </si>
  <si>
    <t>12003001/23010112/13000047</t>
  </si>
  <si>
    <t xml:space="preserve">Procurment of 34 Nos Executive and Official Tables and Seats.                                                                                                                                                                                                                                                                                                                                                                                                                                  </t>
  </si>
  <si>
    <t>12003001/23010112/13000048</t>
  </si>
  <si>
    <t>Procurement of 68 Nos vistors seats for the Hon. Members Offices</t>
  </si>
  <si>
    <t>12003001/23010112/13000049</t>
  </si>
  <si>
    <t>Procurement of 7Nos Set of Upholstery Seats for the Clerk's Office and 6 HODs</t>
  </si>
  <si>
    <t>12003001/23010112/13000050</t>
  </si>
  <si>
    <t>Purchase of 1 No Projector Polyster Stand and Accesories</t>
  </si>
  <si>
    <t>12003001/23010112/13000051</t>
  </si>
  <si>
    <t>Procurement of 1 No Flipchart Stand and Board</t>
  </si>
  <si>
    <t>12003001/23010112/13000052</t>
  </si>
  <si>
    <t>Purchase of 7Nos Mini Thermocool Refridgerator, HR142 for Clerk and HODs offices</t>
  </si>
  <si>
    <t>12003001/23010112/13000053</t>
  </si>
  <si>
    <t>Purchase of 7Nos Steel File Cabinet {Newcline Model} for Clerk's office and HODs offices</t>
  </si>
  <si>
    <t>12003001/23010112/13000054</t>
  </si>
  <si>
    <t>Procurement of 8Nos 3 Doors Wooden Book Shelve for the Clerk's office and HODs</t>
  </si>
  <si>
    <t>12003001/23010112/13000055</t>
  </si>
  <si>
    <t>Procurement of 20 Nos OX, 26'' Standing Fan for Clerk and other departments</t>
  </si>
  <si>
    <t>12003001/23010112/13000056</t>
  </si>
  <si>
    <t>Procurement of 10Nos Wallclock for Clerk and HODs</t>
  </si>
  <si>
    <t>12003001/23010129/13000057</t>
  </si>
  <si>
    <t>Procurement of 5 Nos Hand Mowing Machine</t>
  </si>
  <si>
    <t>12003001/23010105/13000058</t>
  </si>
  <si>
    <t>Purchase of 3 Official Prado Jeeps for the Hon Speaker and Deputy Speaker</t>
  </si>
  <si>
    <t>12003001/23010106/13000059</t>
  </si>
  <si>
    <t>Procurement of 1No Security Hilux Van for Speaker</t>
  </si>
  <si>
    <t>12003001/23010108/13000060</t>
  </si>
  <si>
    <t>Purchase of 1No Ambulance (Toyota Hiace Bus) for Medical Unit</t>
  </si>
  <si>
    <t>12003001/23010108/13000061</t>
  </si>
  <si>
    <t>Procurement of 3Nos Official Hilux Van for ENHA activities</t>
  </si>
  <si>
    <t>12003001/23010112/13000062</t>
  </si>
  <si>
    <t>Purchase of 1No set of Conference table for the Clerk's office</t>
  </si>
  <si>
    <t>12003001/23010112/13000063</t>
  </si>
  <si>
    <t>Procurement of office furniture for the furnishing of the 24 Hon members offices and Clerk's office</t>
  </si>
  <si>
    <t>12003001/23010112/13000064</t>
  </si>
  <si>
    <t>Procurement of 30Nos seat for the Clerk</t>
  </si>
  <si>
    <t>12003001/23010112/13000065</t>
  </si>
  <si>
    <t>Procurement of 100Nos seat for the top conference hall table</t>
  </si>
  <si>
    <t>12003001/23010112/13000066</t>
  </si>
  <si>
    <t>Procurement of 7Nos set of padded chairs for the office of the HODs</t>
  </si>
  <si>
    <t>12003001/23010112/13000067</t>
  </si>
  <si>
    <t>Procurement of window blinds and accessories for the 2 top conference halls</t>
  </si>
  <si>
    <t>12003001/23020101/13000068</t>
  </si>
  <si>
    <t>Construction of 1No Conference room</t>
  </si>
  <si>
    <t>12003001/23020118/13000069</t>
  </si>
  <si>
    <t>Construction of 2Nos toilet facility</t>
  </si>
  <si>
    <t>12003001/23010105/13000070</t>
  </si>
  <si>
    <t>Procurement of 1No Toyota Corolla Car</t>
  </si>
  <si>
    <t>12003001/23010105/13000071</t>
  </si>
  <si>
    <t xml:space="preserve">Procurement of 5 Nos Toyota Prado Jeeps </t>
  </si>
  <si>
    <t>12003001/23010106/13000072</t>
  </si>
  <si>
    <t>Procurement of 2 Nos Hilux Van</t>
  </si>
  <si>
    <t>12003001/23010108/13000073</t>
  </si>
  <si>
    <t>Procurement of 1 No 16 Seater Toyota Hiace Bus</t>
  </si>
  <si>
    <t>12003001/23000112/13000074</t>
  </si>
  <si>
    <t>Procurement of 5 Nos Executive Tables</t>
  </si>
  <si>
    <t>12003001/23010112/13000075</t>
  </si>
  <si>
    <t>Procurement of 1 No Conference Tables</t>
  </si>
  <si>
    <t>12003001/23010112/13000076</t>
  </si>
  <si>
    <t>Procurement of 10 Nos Office Tables</t>
  </si>
  <si>
    <t>12003001/23010112/13000077</t>
  </si>
  <si>
    <t>Procurement of 20 Nos Armchair</t>
  </si>
  <si>
    <t>12003001/23010112/13000078</t>
  </si>
  <si>
    <t>Procurement of 30 Nos Armless Chair</t>
  </si>
  <si>
    <t>12003001/23010112/13000079</t>
  </si>
  <si>
    <t>Procurement of 6 Nos sets of Upholstery seat</t>
  </si>
  <si>
    <t>12003001/23010112/13000080</t>
  </si>
  <si>
    <t xml:space="preserve">Procurement of 10 Nos Thermocool  Airconditioners 1horse power </t>
  </si>
  <si>
    <t>12003001/23010112/13000081</t>
  </si>
  <si>
    <t>Procurement of 5 Nos Steel Cabinets</t>
  </si>
  <si>
    <t>12003001/23010112/13000082</t>
  </si>
  <si>
    <t xml:space="preserve">Procurement of 5 Nos Plasma Televisions   </t>
  </si>
  <si>
    <t>12003001/23020101/13000083</t>
  </si>
  <si>
    <t>Construction of 1 No ENHA Service Commission Office Block</t>
  </si>
  <si>
    <t>12003001/23010112/13000084</t>
  </si>
  <si>
    <t>Purchase of 5 Nos GoTv Decoder</t>
  </si>
  <si>
    <t>Enugu State House of Assembly (The Legislature) Total</t>
  </si>
  <si>
    <t>Enugu State House of Assembly Service Commission</t>
  </si>
  <si>
    <t>12003001/23010113/11000001</t>
  </si>
  <si>
    <t>12003001/23010114/11000002</t>
  </si>
  <si>
    <t>12003001/23010113/11000004</t>
  </si>
  <si>
    <t>12003001/23010136/11000006</t>
  </si>
  <si>
    <t>Purchase of 5 Nos GoTv Decode</t>
  </si>
  <si>
    <t>12003001/23010105/13000001</t>
  </si>
  <si>
    <t xml:space="preserve">Procurement of 5 Nos Toyota Prado Jeep </t>
  </si>
  <si>
    <t>12003001/23010105/13000002</t>
  </si>
  <si>
    <t>Procurement of 1 No Hyundai Salon Car</t>
  </si>
  <si>
    <t>12003001/23010106/13000003</t>
  </si>
  <si>
    <t xml:space="preserve">Procurement of 2 Nos Hilux Van                                                                                                                                                                                                                                                                                                                                                                                                                                         </t>
  </si>
  <si>
    <t>12003001/23010108/13000004</t>
  </si>
  <si>
    <t xml:space="preserve">Procurement of 1 No 16 Seaters Toyota Hiace Bus          </t>
  </si>
  <si>
    <t>12003001/23010112/13000006</t>
  </si>
  <si>
    <t>12003001/23010112/13000007</t>
  </si>
  <si>
    <t>12003001/23010112/13000008</t>
  </si>
  <si>
    <t>12003001/23010112/13000009</t>
  </si>
  <si>
    <t>Procurement of 30 Nos Airmless Chair</t>
  </si>
  <si>
    <t>12003001/23010112/13000010</t>
  </si>
  <si>
    <t>Procurement of 6 Nos sets of Uphostery seat</t>
  </si>
  <si>
    <t>12003001/23010112/13000011</t>
  </si>
  <si>
    <t xml:space="preserve">Procurement of 10 Nos Thermocool  Airconditioner 1horse power </t>
  </si>
  <si>
    <t>12003001/23010112/13000012</t>
  </si>
  <si>
    <t>12003001/23020101/13000013</t>
  </si>
  <si>
    <t>Enugu State House of Assembly Service Commission Total</t>
  </si>
  <si>
    <t>Ministry of Information</t>
  </si>
  <si>
    <t>23001001/23020118/11000003</t>
  </si>
  <si>
    <t>Construction of Standard production studio of 20x16ft with three adjoining rooms and three toilets in the State Archives</t>
  </si>
  <si>
    <t>23001001/23010134/11000012</t>
  </si>
  <si>
    <t>Purchase of studio equipment for State Archive</t>
  </si>
  <si>
    <t>23001001/23010136/11000017</t>
  </si>
  <si>
    <t>23001001/23050101/11000018</t>
  </si>
  <si>
    <t>Purchase of 15 Nos Radio sets for environmental scanning</t>
  </si>
  <si>
    <t>23001001/23010136/11000025</t>
  </si>
  <si>
    <t>Purchase of 10 Terabyte Storage device for State Archive building</t>
  </si>
  <si>
    <t>23001001/23010115/11000026</t>
  </si>
  <si>
    <t>Purchase of 3 No High speed photocopiers</t>
  </si>
  <si>
    <t>23001001/23010136/11000027</t>
  </si>
  <si>
    <t>Purchase of 9 No Television sets</t>
  </si>
  <si>
    <t>23001001/23010136/11000028</t>
  </si>
  <si>
    <t>Purchase of 2No DVD multiple duplicator</t>
  </si>
  <si>
    <t>23001001/23010136/11000029</t>
  </si>
  <si>
    <t>Purchase of 2No Canon D7 series still cameras</t>
  </si>
  <si>
    <t>23001001/23010114/11000030</t>
  </si>
  <si>
    <t>Purchase of 1No Nourish Printer Machine QSS 32 series for printing photographs</t>
  </si>
  <si>
    <t>23001001/23010114/11000031</t>
  </si>
  <si>
    <t>Purchase of 2No hot printer for Ministry of Information</t>
  </si>
  <si>
    <t>23001001/23010114/11000032</t>
  </si>
  <si>
    <t>Purchase of 1No Direct Image business hub C451</t>
  </si>
  <si>
    <t>23001001/23010136/11000033</t>
  </si>
  <si>
    <t>Purchase of 2No Decoder with recorder</t>
  </si>
  <si>
    <t>23001001/23010136/11000034</t>
  </si>
  <si>
    <t>Purchase of 16 No Radio sets with recoder</t>
  </si>
  <si>
    <t>23001001/23010136/11000035</t>
  </si>
  <si>
    <t>Purchase of 5 No power surge protectors</t>
  </si>
  <si>
    <t>23001001/23010113/11000011</t>
  </si>
  <si>
    <t>LAN for networking of computers in communication centre</t>
  </si>
  <si>
    <t>23001001/230100114/11000011</t>
  </si>
  <si>
    <t>Purchase of 20Nos printers</t>
  </si>
  <si>
    <t>23001001/23010112/11000011</t>
  </si>
  <si>
    <t>Purchase of 10Nos Television sets, 10Nos Decoder for information division for news monitoring</t>
  </si>
  <si>
    <t>23001001/23010113/11000039</t>
  </si>
  <si>
    <t>Procurement and installation of editing suit component 3Nos Desktop dual core i7, 2.50ghz RAM 8Gig hard disk, one terabyte and editing softwares</t>
  </si>
  <si>
    <t>23001001/23010112/11000040</t>
  </si>
  <si>
    <t>Purchase of 4Nos Studio lights (soft boxes). Backdrops and 2Nos Camera tripods (long and short) 3Nos Umbrella lights</t>
  </si>
  <si>
    <t>23001001/23010112/11000041</t>
  </si>
  <si>
    <t>Purchase of 1No Drone X pro. Camera (720HD ultra wide)</t>
  </si>
  <si>
    <t>Production of 200 Nos National Flags for all MDAs, all public institutions</t>
  </si>
  <si>
    <t>23001001/23030102/14000014</t>
  </si>
  <si>
    <t>Revamping of the Ministries Solar system</t>
  </si>
  <si>
    <t>23001001/23010112/11000004</t>
  </si>
  <si>
    <t>Purchase of 8No Refridgetors for Ministry of Information</t>
  </si>
  <si>
    <t>23001001/23010136/13000005</t>
  </si>
  <si>
    <t>Purchase of 80 No Smart phones for Information Officers</t>
  </si>
  <si>
    <t>23001001/23040102/13000006</t>
  </si>
  <si>
    <t>Reconstruction, landscaping and furnishing of the Archives, information library</t>
  </si>
  <si>
    <t>23001001/23020118/13000007</t>
  </si>
  <si>
    <t>Takeoff Grant for ENUGU STATE Arch &amp; Proc of Archives Mat for the ST</t>
  </si>
  <si>
    <t>23001001/23010119/13000009</t>
  </si>
  <si>
    <t>Procurement and installation of 30KVA Power Generating Plant</t>
  </si>
  <si>
    <t>23001001/23010119/13000010</t>
  </si>
  <si>
    <t>Procurement and installation of 5KVA Generator</t>
  </si>
  <si>
    <t>23001001/23050108/13000013</t>
  </si>
  <si>
    <t>Production and installation of information boxes in MDAs</t>
  </si>
  <si>
    <t>23001001/23050101/13000014</t>
  </si>
  <si>
    <t>Directional signage and marking of New Secretariat</t>
  </si>
  <si>
    <t>23001001/23010112/13000015</t>
  </si>
  <si>
    <t xml:space="preserve">Purchase of 14 No 1.5KVA Air conditioners for Archives </t>
  </si>
  <si>
    <t>Ministry of Information Total</t>
  </si>
  <si>
    <t>Enugu State Broadcasting Service - Radio/TV ESBS/TV</t>
  </si>
  <si>
    <t>23003001/23010102/11000003</t>
  </si>
  <si>
    <t>Purchase of 1 Oscilloscope</t>
  </si>
  <si>
    <t>23003001/23000002/11000009</t>
  </si>
  <si>
    <t>Purchase of Eurotel 2KW each Amplifier TV</t>
  </si>
  <si>
    <t>23003001/23010136/11000013</t>
  </si>
  <si>
    <t>Purchase of 4Nos broadcasting microphones</t>
  </si>
  <si>
    <t>23003001/23003001/11000014</t>
  </si>
  <si>
    <t>Purchase of dummy load manual change over switch</t>
  </si>
  <si>
    <t>23003001/23003001/11000015</t>
  </si>
  <si>
    <t>Re-tensioning of the 1006ft Stay Wire</t>
  </si>
  <si>
    <t>23003001/23010121/11000022</t>
  </si>
  <si>
    <t>Purchase of Household Equipment for ESBS Post House</t>
  </si>
  <si>
    <t>23003001/23010119/11000024</t>
  </si>
  <si>
    <t>Purchase of Character Generator</t>
  </si>
  <si>
    <t>23003001/23010136/1100001</t>
  </si>
  <si>
    <t>Purchase of Eurotel 2KW each Amplifier Radio</t>
  </si>
  <si>
    <t>23003001/23010112/11000011</t>
  </si>
  <si>
    <t>Purchase of Modern studio lighting kit</t>
  </si>
  <si>
    <t>23003001/23010136/11000027</t>
  </si>
  <si>
    <t>Purchase of Radio standby transmitter</t>
  </si>
  <si>
    <t>Purchase of Television standby transmitter</t>
  </si>
  <si>
    <t>23003001/23010112/11000029</t>
  </si>
  <si>
    <t>Purchase of D2 Telephone Hybrid</t>
  </si>
  <si>
    <t>23003001/23010112/11000030</t>
  </si>
  <si>
    <t>Purchase of radio OB Van UPS</t>
  </si>
  <si>
    <t>23003001/23010136/11000031</t>
  </si>
  <si>
    <t>Purchase of Frequency counter</t>
  </si>
  <si>
    <t>23003001/23010136/11000032</t>
  </si>
  <si>
    <t>Purchase of 2Nos Spectrum Analyser</t>
  </si>
  <si>
    <t>23003001/23010136/11000033</t>
  </si>
  <si>
    <t>Purchase of OB Digital Microwave</t>
  </si>
  <si>
    <t>23003001/23010136/11000034</t>
  </si>
  <si>
    <t>Purchase of 2Nos Digital Camera</t>
  </si>
  <si>
    <t>Road</t>
  </si>
  <si>
    <t>23003001/23000014/17000002</t>
  </si>
  <si>
    <t>Asphalt 6000 square metre car park and compound</t>
  </si>
  <si>
    <t>Enugu State Broadcasting Service - Radio/TV ESBS/TV Total</t>
  </si>
  <si>
    <t>Government Printing and Stationery Dept. (Govt. Press)</t>
  </si>
  <si>
    <t>23013001/23030121/11000001</t>
  </si>
  <si>
    <t>Purchase of computer equipment and accessories</t>
  </si>
  <si>
    <t>23013001/23010114/11000004</t>
  </si>
  <si>
    <t>Repair of Printing Equipment (Kord57, glothin cutting machines)</t>
  </si>
  <si>
    <t>23013001/23010136/11000005</t>
  </si>
  <si>
    <t>Purchase of Enumerating Machine 16kg</t>
  </si>
  <si>
    <t>23013001/23020122/11000006</t>
  </si>
  <si>
    <t>Fencing of Government Press Compound</t>
  </si>
  <si>
    <t>23013001/23010112/11000007</t>
  </si>
  <si>
    <t>Purchase of 2Nos KORD 64 (direct Belgium)</t>
  </si>
  <si>
    <t>23013001/23010113/11000008</t>
  </si>
  <si>
    <t>Purchase of Computer to Plate machine</t>
  </si>
  <si>
    <t>23013001/23010112/11000009</t>
  </si>
  <si>
    <t>Purchase of polar cutting machine</t>
  </si>
  <si>
    <t>23013001/23010114/11000010</t>
  </si>
  <si>
    <t>Purchase of 2Nos direct image printing machine</t>
  </si>
  <si>
    <t>23013001/23010119/14000001</t>
  </si>
  <si>
    <t>Purchase of Mikano Sound proof Generator 60KVA</t>
  </si>
  <si>
    <t>Government Printing and Stationery Dept. (Govt. Press) Total</t>
  </si>
  <si>
    <t>Enugu State Printing and Publishing Company (Daily Star)</t>
  </si>
  <si>
    <t>23055001/23010114/11000001</t>
  </si>
  <si>
    <t>Purchase of Printing Machines; Heidelberg speed master - SM102CPC, folding machine - exhibition brand</t>
  </si>
  <si>
    <t>23055001/23010113/11000002</t>
  </si>
  <si>
    <t>Purchase of Computer equipment and accessories (Computers, Printers, Scanners)</t>
  </si>
  <si>
    <t>23055001/23050101/11000004</t>
  </si>
  <si>
    <t>Refurbishing of Printing Machines</t>
  </si>
  <si>
    <t>23055001/23050101/11000006</t>
  </si>
  <si>
    <t>Fencing of the Headquarters and Uwani commercial division</t>
  </si>
  <si>
    <t>23055001/23020118/11000007</t>
  </si>
  <si>
    <t>FENCING OF THE CORPORTATION COMPOUND</t>
  </si>
  <si>
    <t>23055001/23030128/11000008</t>
  </si>
  <si>
    <t xml:space="preserve">Rehabilitation of office building at Head Quarters and uwani division </t>
  </si>
  <si>
    <t>23055001/23010136/11000009</t>
  </si>
  <si>
    <t>Purchase of Electronics (One 42" LED Samsung TV, Three 32" LED Samsung TV, One Digital Camera, Projector, etc)</t>
  </si>
  <si>
    <t>23055001/23010112/11000010</t>
  </si>
  <si>
    <t>Furnishing of Daily Star Office (Seats for Executive and halls)</t>
  </si>
  <si>
    <t>23055001/23050102/11000011</t>
  </si>
  <si>
    <t>Installation of website and mobile application</t>
  </si>
  <si>
    <t>23055001/23010128/11000012</t>
  </si>
  <si>
    <t>Installation of CCTV Cameras</t>
  </si>
  <si>
    <t>23055001/23010136/11000013</t>
  </si>
  <si>
    <t>Installation of Intercom connections and deskphones</t>
  </si>
  <si>
    <t>Enugu State Printing and Publishing Company (Daily Star) Total</t>
  </si>
  <si>
    <t>Office of the Head of State Civil Service</t>
  </si>
  <si>
    <t>25001001/23010105/13000001</t>
  </si>
  <si>
    <t>Purchase of 1no. luxurious bus to convey workers to and from workers' village</t>
  </si>
  <si>
    <t>25001001/23010104/13000002</t>
  </si>
  <si>
    <t>Purchase of 1No Tricycle for official errands</t>
  </si>
  <si>
    <t>25001001/23010112/13000003</t>
  </si>
  <si>
    <t>Purchase of office equipment (2No photocopiers)</t>
  </si>
  <si>
    <t>25001001/23010113/13000006</t>
  </si>
  <si>
    <t>Purchase of Laptops for civil servants</t>
  </si>
  <si>
    <t>25001001/23010108/00000007</t>
  </si>
  <si>
    <t>Purchase of 1No. Commuter Hiace Bus</t>
  </si>
  <si>
    <t>25001001/23010112/00000014</t>
  </si>
  <si>
    <t>Purchase of chairs, tables &amp; canopies for use during verification of Enugu State Pensioners</t>
  </si>
  <si>
    <t>25001001/23010132/13000015</t>
  </si>
  <si>
    <t>Purchase of Rods/Iron Bars for Burglary Proofs on OHOS Windows</t>
  </si>
  <si>
    <t>25001001/23050101/13000016</t>
  </si>
  <si>
    <t>Publication of Enugu State Staff Lists 2018</t>
  </si>
  <si>
    <t>25001001/23010112/13000018</t>
  </si>
  <si>
    <t>Purchase of office furniture (visitors’ seats)</t>
  </si>
  <si>
    <t>Office of the Head of State Civil Service Total</t>
  </si>
  <si>
    <t>Establishment, Pension and Training</t>
  </si>
  <si>
    <t>25005001/23010112/13000005</t>
  </si>
  <si>
    <t>Purchase of office equipment</t>
  </si>
  <si>
    <t>Establishment, Pension and Training Total</t>
  </si>
  <si>
    <t>Public Service Department</t>
  </si>
  <si>
    <t>25005002/23010136/11000001</t>
  </si>
  <si>
    <t>Purchase of projector and projector screen</t>
  </si>
  <si>
    <t>25005002/23000012/13000005</t>
  </si>
  <si>
    <t xml:space="preserve">Purchase of office furniture (2 sets of executive table, swivel chairs and visitors' seats) for the Permanent Secretary and Director Admin's office. </t>
  </si>
  <si>
    <t>25005002/23010112/13000007</t>
  </si>
  <si>
    <t>Purchase of tables and seats (for resource persons) at the New Scretariat Auditorium</t>
  </si>
  <si>
    <t>25005002/23010112/13000008</t>
  </si>
  <si>
    <t>Purchase of office furniture (30 tables and 30 chairs for staff)</t>
  </si>
  <si>
    <t>Public Service Department Total</t>
  </si>
  <si>
    <t>Performance Improvement Bureau</t>
  </si>
  <si>
    <t>25005002/23010105/13000001</t>
  </si>
  <si>
    <t>Purchase of 1No Hilux Van for official assignment</t>
  </si>
  <si>
    <t>Performance Improvement Bureau Total</t>
  </si>
  <si>
    <t>Office of the State Auditor General</t>
  </si>
  <si>
    <t>40001001/23010105/13000001</t>
  </si>
  <si>
    <t>Purchase of 1No Hilux Van</t>
  </si>
  <si>
    <t>40001001/23010113/13000002</t>
  </si>
  <si>
    <t>Purchase of 2nos. Desktop Computers</t>
  </si>
  <si>
    <t>40001001/23010114/13000003</t>
  </si>
  <si>
    <t>Purchase of 2nos. Printers</t>
  </si>
  <si>
    <t>40001001/23010112/13000006</t>
  </si>
  <si>
    <t>Purchase of 12 Skyrun 2horse power Air Conditioner</t>
  </si>
  <si>
    <t>40001001/23030128/13000007</t>
  </si>
  <si>
    <t>Earth work and asphalting of part of office compound</t>
  </si>
  <si>
    <t>40001001/23010112/13000008</t>
  </si>
  <si>
    <t>Purchase of 12 Skyrun one door refridgerator</t>
  </si>
  <si>
    <t>Office of the State Auditor General Total</t>
  </si>
  <si>
    <t>40001002</t>
  </si>
  <si>
    <t>Office of the Auditor General for Local Government</t>
  </si>
  <si>
    <t>40001002/23010119/14000001</t>
  </si>
  <si>
    <t>Purchase of Power Generating Set</t>
  </si>
  <si>
    <t>40001002/23010113/13000002</t>
  </si>
  <si>
    <t>Purchase of 5No Computers Equipment and accessorie</t>
  </si>
  <si>
    <t>40001002/23010112/13000003</t>
  </si>
  <si>
    <t>Purchase of office furniture for Head Office and three Zonal Offices</t>
  </si>
  <si>
    <t>Office of the Auditor General for Local Government Total</t>
  </si>
  <si>
    <t>Civil Service Commission (CSC)</t>
  </si>
  <si>
    <t>47001001/23020101/13000001</t>
  </si>
  <si>
    <t>Fencing of Civil Service Commission premises</t>
  </si>
  <si>
    <t>47001001/23010112/13000002</t>
  </si>
  <si>
    <t>Furnishing of Chairman, Permanent Secretary and Four members office, open and secret registry</t>
  </si>
  <si>
    <t>47001001/23010112/13000003</t>
  </si>
  <si>
    <t>Purchase of office equipment (tables, chairs, fans, steel cabinets, air conditioners)</t>
  </si>
  <si>
    <t>47001001/23030121/13000008</t>
  </si>
  <si>
    <t>Renovation of some offices in the Civil Service Commission</t>
  </si>
  <si>
    <t>Civil Service Commission (CSC) Total</t>
  </si>
  <si>
    <t>Local Government Service Commission</t>
  </si>
  <si>
    <t>47001002/23010113/11000001</t>
  </si>
  <si>
    <t>Purchase of Computer Equipment</t>
  </si>
  <si>
    <t>47001002/23010136/11000002</t>
  </si>
  <si>
    <t>Establishment of Local Government database and installation of internet facilities</t>
  </si>
  <si>
    <t>47001002/23020105/13000002</t>
  </si>
  <si>
    <t>Complete relaying of water pipes and replacement of damaged closets in the Commission</t>
  </si>
  <si>
    <t>47001002/23010108/13000003</t>
  </si>
  <si>
    <t>Purchase of 1No Toyota Haice 18 sitter Bus for supervision of LGAs and LGDA</t>
  </si>
  <si>
    <t>47001002/23030121/13000005</t>
  </si>
  <si>
    <t>Reroofing of office blocks with leaking roof</t>
  </si>
  <si>
    <t>Local Government Service Commission Total</t>
  </si>
  <si>
    <t>Enugu State Independent Electoral Commission</t>
  </si>
  <si>
    <t>48001001/23020127/11000001</t>
  </si>
  <si>
    <t>Purchase and installation of CCTV cameras in the ENSIEC HQ</t>
  </si>
  <si>
    <t>48001001/23030121/13000002</t>
  </si>
  <si>
    <t>Reconstruction of hall/Renovation of 4No Toilet in the ENSIEC HQ</t>
  </si>
  <si>
    <t>48001001/23010112/13000003</t>
  </si>
  <si>
    <t>Furnishing of ENSIEC Offices in the 3 Senatorial Zones</t>
  </si>
  <si>
    <t>48001001/23010112/13000007</t>
  </si>
  <si>
    <t>Purchase and installation of Inverter for the ENSIEC HQ</t>
  </si>
  <si>
    <t>48001001/23020101/13000008</t>
  </si>
  <si>
    <t>Building of ENSIEC Office in Nsukka LGA</t>
  </si>
  <si>
    <t>48001001/23020101/13000009</t>
  </si>
  <si>
    <t>Building of ENSIEC Office in Nkanu West LGA</t>
  </si>
  <si>
    <t>48001001/23020101/13000010</t>
  </si>
  <si>
    <t>Building of ENSIEC Office in Awgu LGA</t>
  </si>
  <si>
    <t>Enugu State Independent Electoral Commission Total</t>
  </si>
  <si>
    <t>Ministry of Human Capital Development and Poverty Reduction</t>
  </si>
  <si>
    <t>66001001/23020118/05000001</t>
  </si>
  <si>
    <t>Skill acquisition and empowerment programme for rural women under Enugu State Rural Women Economic Empowerment (EN-RUWEE) 100 per 17 LGA</t>
  </si>
  <si>
    <t>66001001/23020127/11000001</t>
  </si>
  <si>
    <t>Establishment of radio communication room in the 17 LGAs and Ministry Head Quarters (procurement of walkie talkie radio communication handset, etc) 2 each for all the registered Neighborhood Watch Association</t>
  </si>
  <si>
    <t>66001001/23010136/11000002</t>
  </si>
  <si>
    <t>Computerisation of Neighborhood Watch Department</t>
  </si>
  <si>
    <t>Poverty Allevation</t>
  </si>
  <si>
    <t>66001001/23010113/03000005</t>
  </si>
  <si>
    <t>Purchase of office equipment (5 UPS and Printer and 1No photocopier and 10Nos file cabinets)</t>
  </si>
  <si>
    <t>66001001/23050101/03000006</t>
  </si>
  <si>
    <t>Establishment and equipping of skill acquisition centres in the 17 LGAs for training programmes, entrepreneural development of rural women and youths.</t>
  </si>
  <si>
    <t>66001001/23010127/03000012</t>
  </si>
  <si>
    <t>Grant for 1000 Agro based cooperative societies cost of land acquisition, processing and Agric equipment at N250,000 each</t>
  </si>
  <si>
    <t>66001001/23050101/03000013</t>
  </si>
  <si>
    <t>Youth Productivity and Economic Empowernment (YUPEE) skill acquisition and grant for 1000 unemployed graduate. building project finishing eg laying of tiles, POP Aluminium glass fitting, crack tiles production, metal fabrication etc. Expected cost N300,000 including monthly stipends and take-off grant</t>
  </si>
  <si>
    <t>Ministry of Human Capital Development and Poverty Reduction Total</t>
  </si>
  <si>
    <t>Ministry of Special Duties &amp; Inergovernmental Affairs</t>
  </si>
  <si>
    <t>Growing the Private Sector</t>
  </si>
  <si>
    <t>67001001/23010129/1200001</t>
  </si>
  <si>
    <t>Purchase of Ancilliary Accessories for Procession and harvesting of Honey</t>
  </si>
  <si>
    <t>67001001/23050101/03000001</t>
  </si>
  <si>
    <t>Rehabilitation and empowerment of deportees, internally displaced persons and others</t>
  </si>
  <si>
    <t>67001001/23010105/13000001</t>
  </si>
  <si>
    <t>67001001/23010114/13000002</t>
  </si>
  <si>
    <t>Purchase of 17 Desktops with printers</t>
  </si>
  <si>
    <t>67001001/23010115/13000003</t>
  </si>
  <si>
    <t>Purhcase of 2 Photocopying Machines</t>
  </si>
  <si>
    <t>67001001/23010105/13000005</t>
  </si>
  <si>
    <t>Purchase of 17No Motorcycles</t>
  </si>
  <si>
    <t>67001001/23010112/13000006</t>
  </si>
  <si>
    <t>Purchase of 1 Refridgerator</t>
  </si>
  <si>
    <t>67001001/23010114/13000008</t>
  </si>
  <si>
    <t>Purchase of sooths and field booths</t>
  </si>
  <si>
    <t>67001001/23010112/13000009</t>
  </si>
  <si>
    <t>Purchase of 3 No Steel Cabinet</t>
  </si>
  <si>
    <t>67001001/23010112/13000010</t>
  </si>
  <si>
    <t>Purchase of 3 No Television Sets</t>
  </si>
  <si>
    <t>67001001/23050101/13000011</t>
  </si>
  <si>
    <t>Purchase of 255 artificial bee-hives</t>
  </si>
  <si>
    <t>67001001/23010112/13000012</t>
  </si>
  <si>
    <t>Ministry of Special Duties &amp; Inergovernmental Affairs Total</t>
  </si>
  <si>
    <t>Grand Total</t>
  </si>
  <si>
    <t>Economic Sector</t>
  </si>
  <si>
    <t>15001001</t>
  </si>
  <si>
    <t>Ministry of Agriculture and Natural Resources</t>
  </si>
  <si>
    <t>15001001/23020113/01000001</t>
  </si>
  <si>
    <t>Songhai Enugu Initiative (SEI) Mother Green City</t>
  </si>
  <si>
    <t>15001001/23050101/01000008</t>
  </si>
  <si>
    <t>Construction of 3No veterinary control posts for animal inspection stations</t>
  </si>
  <si>
    <t>15001001/23020113/01000009</t>
  </si>
  <si>
    <t>Fencing of 2km Vetinary School compound</t>
  </si>
  <si>
    <t>15001001/23010127/01000035</t>
  </si>
  <si>
    <t>Procurement of drugs, vaccines and laboratory consumables</t>
  </si>
  <si>
    <t>15001001/23020113/01000036</t>
  </si>
  <si>
    <t>Development of Akwuke market garden for production of ornamental plants, orchard seedlings and vegetable seeds</t>
  </si>
  <si>
    <t>15001001/23020113/01000037</t>
  </si>
  <si>
    <t>Establishment of fish value chain complex at Asata mine road farm</t>
  </si>
  <si>
    <t>15001001/23020113/01000038</t>
  </si>
  <si>
    <t>Block fencing of Asata mine road farm complex</t>
  </si>
  <si>
    <t>15001001/23020113/01000039</t>
  </si>
  <si>
    <t>Development of 2000ha of FADAMA farmlands in the six agricultural zones of the State for youths, women in rice production</t>
  </si>
  <si>
    <t>15001001/23010127/01000040</t>
  </si>
  <si>
    <t>15001001/23010127/01000041</t>
  </si>
  <si>
    <t>Procurement of simple surveying equipment and geographical positioning instruments (GPS)</t>
  </si>
  <si>
    <t>15001001/23050101/01000042</t>
  </si>
  <si>
    <t>Anti-rabbies vaccination programme PPR in small ruminants control programme</t>
  </si>
  <si>
    <t>15001001/23020113/01000043</t>
  </si>
  <si>
    <t>Construction of 1No female hostel block and 1No classroom block at Vet School Achi</t>
  </si>
  <si>
    <t>15001001/23050101/01000044</t>
  </si>
  <si>
    <t>Raising of improved breed of animal for research (sheep, goat, grasscutter, quail, fishpond, beehive etc)</t>
  </si>
  <si>
    <t>15001001/23030112/01000045</t>
  </si>
  <si>
    <t>Refurbishment of dilapidated clinics at Nsukka, Awgu, Agbani and Ogrute</t>
  </si>
  <si>
    <t>15001001/23050101/01000046</t>
  </si>
  <si>
    <t>African swine fever control and prevention activities</t>
  </si>
  <si>
    <t>15001001/23010127/01000047</t>
  </si>
  <si>
    <t>Procurement of meat inspection equipment and butchers licenses</t>
  </si>
  <si>
    <t>15001001/23020113/01000048</t>
  </si>
  <si>
    <t>Enugu rice brand production</t>
  </si>
  <si>
    <t>15001001/23050101/01000019</t>
  </si>
  <si>
    <t>Establishment of Nsukka Pepper seed multiplication farms</t>
  </si>
  <si>
    <t>15001001/23050101/01000050</t>
  </si>
  <si>
    <t>Establishment of Efi Igbo Development Cluster</t>
  </si>
  <si>
    <t>15001001/23010127/01000001</t>
  </si>
  <si>
    <t>15001001/23020113/12000001</t>
  </si>
  <si>
    <t>Establishment of modern abattoirs across the state, upgrading of meat selling outlets,blast freezers and mobile cooling vans, veterinary control post,avian swine control activities</t>
  </si>
  <si>
    <t>15001001/23050101/01000052</t>
  </si>
  <si>
    <t>Avian Influenza surveillance, prevention and control activities</t>
  </si>
  <si>
    <t>15001001/23020113/01000055</t>
  </si>
  <si>
    <t>Raising of 46,500 oil palm seedlings (Tenera)</t>
  </si>
  <si>
    <t>15001001/23010127/01000058</t>
  </si>
  <si>
    <t>Provision of borehole and public convenience at Asata mine road farm</t>
  </si>
  <si>
    <t>15001001/23020113/01000059</t>
  </si>
  <si>
    <t>Development of 2000 hectares of farmland for women, youth and physically challenged to engage in cassava, rice, maize and poultry value chain</t>
  </si>
  <si>
    <t>15001001/23010127/01000060</t>
  </si>
  <si>
    <t>Procurement of 1500mt of fertilizer for support to youth and Women in agriculture</t>
  </si>
  <si>
    <t>15001001/23010127/01000061</t>
  </si>
  <si>
    <t>Procurement of agrochemicals, knapsack power sprayers, respirators, chemical gloves and other safety equipment for women and youths</t>
  </si>
  <si>
    <t>Ministry of Agriculture and Natural Resources Total</t>
  </si>
  <si>
    <t>Enugu State Agricultural Development Programme (ENADEP)</t>
  </si>
  <si>
    <t>15102001/23020113/01000002</t>
  </si>
  <si>
    <t>State Counterpart funding for FGN/IFAD Value Chain Development Programme</t>
  </si>
  <si>
    <t>15102001/23010112/01000005</t>
  </si>
  <si>
    <t>Purchase of soil testing equipment with chemicals &amp; reagents</t>
  </si>
  <si>
    <t>15102001/23030100/03000007</t>
  </si>
  <si>
    <t>Rehabilitation of office buildings, Skill centres and agro-input warehouses in the six zones</t>
  </si>
  <si>
    <t>15102001/23010127/01000008</t>
  </si>
  <si>
    <t>Purchase of 6Nos Geographical Positioning System(GPS) for field enumerators to capture data on crops production, yield per hectare and data also for Agro forestry, live stocks and fisheries during wet and dry seasons.</t>
  </si>
  <si>
    <t>15102001/23010127/01000011</t>
  </si>
  <si>
    <t>Purchase of materials for on-farm demonstration of rice, cassava farmers (fertilizers, herbicides, insecticides, seeds, cuttings and seed dressing)</t>
  </si>
  <si>
    <t>15102001/23010127/01000012</t>
  </si>
  <si>
    <t>Procurement of Foundation Seed for community seed multiplication/production</t>
  </si>
  <si>
    <t>15102001/23010127/01000014</t>
  </si>
  <si>
    <t>Purchase of 40 extension tools/kits and protective clothing</t>
  </si>
  <si>
    <t>15102001/23020113/01000015</t>
  </si>
  <si>
    <t>Publication of extension guide, manuals, farm calendars and Posters</t>
  </si>
  <si>
    <t>15102001/23010127/01000016</t>
  </si>
  <si>
    <t>Procurement of materials for establishment of 6 Zonal forthnightly traning plots on crops, livestock, fisheries and agro-forestry</t>
  </si>
  <si>
    <t>15102001/23020113/01000017</t>
  </si>
  <si>
    <t>Construction of 6 nursery ponds and purchase of broad stocks/ hormones etc. for production of fingerlings for out-growers</t>
  </si>
  <si>
    <t>15102001/23010127/01000018</t>
  </si>
  <si>
    <t>Purchase of agro forestry nursery tools and agro inputs to train unemployed youths and women on nursery mgt.</t>
  </si>
  <si>
    <t>15102001/23010120/01000019</t>
  </si>
  <si>
    <t>Purchase  of Kitchen wares and accessories in HQs and zones for Women in Agriculture to train them on processing, preservation,  utilization, packaging and storage of local food items and spices</t>
  </si>
  <si>
    <t>15102001/23010127/01000020</t>
  </si>
  <si>
    <t>Acquisition of Vativar grass to train farmers on its use to control soil erosion</t>
  </si>
  <si>
    <t>15102001/23010127/01000021</t>
  </si>
  <si>
    <t>Establishment of prototype rice seeder, manual fertilizer broadcaster, rolling/jab planter, improved weeding hoe, cassava lifter, knapsack sprayers for demonstration for rice and farmers</t>
  </si>
  <si>
    <t>Enugu State Agricultural Development Programme (ENADEP) Total</t>
  </si>
  <si>
    <t>Forestry Commission</t>
  </si>
  <si>
    <t>15109001/23020113/01000001</t>
  </si>
  <si>
    <t>Sourcing of Seeds/Fruits of Gmelina arborea and Tectona grandis raising of 18,000 Seedlings at Iva valley forest</t>
  </si>
  <si>
    <t>15109001/23040101/01000013</t>
  </si>
  <si>
    <t>Forestry Commission Total</t>
  </si>
  <si>
    <t>Ministry of Finance and Economic Development</t>
  </si>
  <si>
    <t>20001001/23030121/06000001</t>
  </si>
  <si>
    <t>Renovation of the old eastern house of assembly</t>
  </si>
  <si>
    <t>20001001/23010113/11000001</t>
  </si>
  <si>
    <t>Purchase of 3 No Desktop Computer and Accessories</t>
  </si>
  <si>
    <t>20001001/23050100/11000002</t>
  </si>
  <si>
    <t>Development of Asset Management Software</t>
  </si>
  <si>
    <t>20001001/23010112/11000003</t>
  </si>
  <si>
    <t>Installation of Common Wealth Secretariat and Debt Management software</t>
  </si>
  <si>
    <t>20007001/23050102/11000004</t>
  </si>
  <si>
    <t>Installation of Financial Management Software</t>
  </si>
  <si>
    <t>20007001/23010119/14000001</t>
  </si>
  <si>
    <t>Purchase of Inverters and accessories</t>
  </si>
  <si>
    <t>20001001/23050101/13000001</t>
  </si>
  <si>
    <t>Purchase of shares, stocks and rights issues</t>
  </si>
  <si>
    <t>20001001/23010119/00000004</t>
  </si>
  <si>
    <t>Purchase of 1No 10KVA Generator Set</t>
  </si>
  <si>
    <t>20001001/23010100/13000007</t>
  </si>
  <si>
    <t>Purchase of 6No Printers (HP Laserjet)</t>
  </si>
  <si>
    <t>20001001/23010112/13000009</t>
  </si>
  <si>
    <t>Purchase of office equipment (4No Air conditioners, 4No fire proof cabinets)</t>
  </si>
  <si>
    <t>20001001/23010100/13000010</t>
  </si>
  <si>
    <t>20001001/23010112/13000011</t>
  </si>
  <si>
    <t>Purchase of office furniture (17No Tables and 17No Seats)</t>
  </si>
  <si>
    <t>20007001/23010141/13000012</t>
  </si>
  <si>
    <t>Purchase and installation of overhead tank (4000 litres)</t>
  </si>
  <si>
    <t>Ministry of Finance and Economic Development Total</t>
  </si>
  <si>
    <t>Office of the State Accountant- General</t>
  </si>
  <si>
    <t>20007001/23050100/14000002</t>
  </si>
  <si>
    <t>Acquisition and installation of IPSAS Accrual Software for upgrading/updating of classification with monitors</t>
  </si>
  <si>
    <t>Purchase of Inverter</t>
  </si>
  <si>
    <t>20007001/23010113/11000002</t>
  </si>
  <si>
    <t>Purchase and installation of 23No high performance HP branded desktop computers with monitors</t>
  </si>
  <si>
    <t>20007001/23020101/13000001</t>
  </si>
  <si>
    <t>Construction of Treasury Strong Room</t>
  </si>
  <si>
    <t>20007001/23010105/13000002</t>
  </si>
  <si>
    <t>20007001/23050102/13000005</t>
  </si>
  <si>
    <t>Installation of IPSAS Human Resource Database for integration to Payroll,Planning,Budgeting and accounting module</t>
  </si>
  <si>
    <t>20007001/23010115/13000006</t>
  </si>
  <si>
    <t>Purchase of Office Equipment (2 photocopying machine, binding machine and scanner)</t>
  </si>
  <si>
    <t>20007001/23010100/13000007</t>
  </si>
  <si>
    <t>Purchase of 1No 18 seater Bus</t>
  </si>
  <si>
    <t>20007001/23030121/13000008</t>
  </si>
  <si>
    <t>Renovation of Nsukka Sub-treasury</t>
  </si>
  <si>
    <t>20007001/23030121/13000009</t>
  </si>
  <si>
    <t>Renovation of Enugu-Ezike Sub-treasury</t>
  </si>
  <si>
    <t>20007001/23030121/13000010</t>
  </si>
  <si>
    <t>Reconstruction of strong room at Oji-River Sub-treasury</t>
  </si>
  <si>
    <t>20007001/23030121/13000011</t>
  </si>
  <si>
    <t>Renovation of Ogbede Sub-treasury</t>
  </si>
  <si>
    <t>20007001/23010112/13000012</t>
  </si>
  <si>
    <t>Purchase of 23No ceiling fans for Awgu, Nsukka, Oji River, Ogbede and Ezeagu Sub-treasuries</t>
  </si>
  <si>
    <t>20007001/23010112/13000013</t>
  </si>
  <si>
    <t>Purchase of 20No plastic chairs for Awgu, Nsukka, Oji River, Ogbede and Ezeagu Sub-treasuries</t>
  </si>
  <si>
    <t>20007001/23010112/13000014</t>
  </si>
  <si>
    <t>Purchase of 43 long wooden benches for Awgu, Nsukka, Oji River, Ogbede and Ezeagu Sub-treasuries</t>
  </si>
  <si>
    <t>20007001/23010112/13000015</t>
  </si>
  <si>
    <t>Purchase of 29No office arm padded chairs for Awgu, Nsukka, Oji River, Ogbede and Ezeagu Sub-treasuries</t>
  </si>
  <si>
    <t>20007001/23010113/13000016</t>
  </si>
  <si>
    <t>Purchase of 19No Office tables for Awgu, Nsukka, Oji River, Ogbede and Ezeagu Sub-treasuries</t>
  </si>
  <si>
    <t>20007001/23020101/13000017</t>
  </si>
  <si>
    <t>Construction of strong room at Sub-Treasury Abakpa</t>
  </si>
  <si>
    <t>Office of the State Accountant- General Total</t>
  </si>
  <si>
    <t>20008001</t>
  </si>
  <si>
    <t>Board of Internal Revenue</t>
  </si>
  <si>
    <t>20008001/23010113/11000002</t>
  </si>
  <si>
    <t>Purchase of 25No laptops for ESIRS officers for efficient service delivery</t>
  </si>
  <si>
    <t>20008001/23010114/11000004</t>
  </si>
  <si>
    <t>20008001/23010112/11000006</t>
  </si>
  <si>
    <t>20008001/23010105/13000001</t>
  </si>
  <si>
    <t>Purchase of 3No buses and 2No Hilux</t>
  </si>
  <si>
    <t>20008001/23020118/13000002</t>
  </si>
  <si>
    <t>Procurement of Land/Construction of Tax and Motor Licensing Office at Emene</t>
  </si>
  <si>
    <t>20008001/23020101/13000006</t>
  </si>
  <si>
    <t>Board of Internal Revenue Total</t>
  </si>
  <si>
    <t>Enugu State Gaming Commission</t>
  </si>
  <si>
    <t>20012001/23010115/11000001</t>
  </si>
  <si>
    <t>Purchase of 1No photocopying machine (Sharp)</t>
  </si>
  <si>
    <t>20012001/23010119/14000003</t>
  </si>
  <si>
    <t>Purchase of Solar Energy</t>
  </si>
  <si>
    <t>20012001/23010113/13000003</t>
  </si>
  <si>
    <t>Purchase of 5No Computers &amp; Accessories (Laptops, Printers)</t>
  </si>
  <si>
    <t>20012001/23010112/13000010</t>
  </si>
  <si>
    <t>Purchase of Office furnitures (Air Conditioner, refridgerator, Fans, tables and seats)</t>
  </si>
  <si>
    <t>20012001/23010104/14000002</t>
  </si>
  <si>
    <t>Purchase of 2 No Motorcycles for distribution of Demand Notice</t>
  </si>
  <si>
    <t>Enugu State Gaming Commission Total</t>
  </si>
  <si>
    <t>Ministry of Commerce and Industry</t>
  </si>
  <si>
    <t>22001001/23020124/12000002</t>
  </si>
  <si>
    <t>Development of 3no mini metal Fabrication Industrial Parks</t>
  </si>
  <si>
    <t>22001001/23010114/12000003</t>
  </si>
  <si>
    <t>Industrial Bill Printing Machine and Assessories</t>
  </si>
  <si>
    <t>22001001/23050101/12000004</t>
  </si>
  <si>
    <t>Resuscitation of MCI Produce Laboratory for Export Certification</t>
  </si>
  <si>
    <t>22001001/23050101/12000005</t>
  </si>
  <si>
    <t>Comprehensive State-wide Project on Business Census and Survey</t>
  </si>
  <si>
    <t>22001001/23020118/12000006</t>
  </si>
  <si>
    <t xml:space="preserve">Construction of 2No produce warehouses for use as a raw cashewnut aggregation centres in the State. </t>
  </si>
  <si>
    <t>22001001/23010140/12000007</t>
  </si>
  <si>
    <t>Procurement of testing equipment for CP/T</t>
  </si>
  <si>
    <t>22001001/23010140/12000008</t>
  </si>
  <si>
    <t xml:space="preserve">Procurement of weights and measures equipment </t>
  </si>
  <si>
    <t>22001001/23010140/12000009</t>
  </si>
  <si>
    <t>Equipping of analytical laboratory including chemical and reagents</t>
  </si>
  <si>
    <t>22001001/23010129/12000010</t>
  </si>
  <si>
    <t>8Nos Industrial helmets /industrial boots and overall cloths</t>
  </si>
  <si>
    <t>22001001/23010101/12000011</t>
  </si>
  <si>
    <t>Acquisition of land for construction of 2Nos shopping complexes in New Estates</t>
  </si>
  <si>
    <t>22001001/23020118/12000012</t>
  </si>
  <si>
    <t>Building and furnishing of the Produce School of Technology in Enugu State</t>
  </si>
  <si>
    <t>22001001/23010136/11000001</t>
  </si>
  <si>
    <t>Purchase of Internet Routers</t>
  </si>
  <si>
    <t>22001001/23010119/14000001</t>
  </si>
  <si>
    <t>Purchase of 1No 5KVA Generator Set</t>
  </si>
  <si>
    <t>22001001/23050101/12000001</t>
  </si>
  <si>
    <t>Feasibility Study on Industrial rehabilitation &amp; sustainability</t>
  </si>
  <si>
    <t>22001001/23010104/12000011</t>
  </si>
  <si>
    <t>Purchase of 21No Tricycles for ROBP bill distribution</t>
  </si>
  <si>
    <t>20008001/23010129/13000018</t>
  </si>
  <si>
    <t>Procurement of 25Nos equipment for produce field-on the spot tests</t>
  </si>
  <si>
    <t>20008001/23010106/13000021</t>
  </si>
  <si>
    <t xml:space="preserve">Procurement of 1no Hilux and 1 Bus                                                                                                                                                                                                                                                                                                                                                                                                                                                                                  </t>
  </si>
  <si>
    <t>20008001/23030128/13000022</t>
  </si>
  <si>
    <t>Renovation of produce warehouses in Nsukka/Agbani</t>
  </si>
  <si>
    <t>20008001/23010113/13000024</t>
  </si>
  <si>
    <t xml:space="preserve">Purchase of photocopying machine (AR60)/Mitta 2039 (2No)                                                                                                                                                                                                                                                                                                                                                                                                                                                          </t>
  </si>
  <si>
    <t>20008001/23030128/13000028</t>
  </si>
  <si>
    <t xml:space="preserve">Take off grant for Enugu State Marketing Company                                                                                                                                                                                                                                                                                                                                                                                                                                                                    </t>
  </si>
  <si>
    <t>20008001/23050102/13000029</t>
  </si>
  <si>
    <t>Computerisation/automation of registration of business premises,PRS &amp; CPC process (5 No sets)</t>
  </si>
  <si>
    <t>22001001/23010101/13000031</t>
  </si>
  <si>
    <t>Land acquisition and erection of produce control post in 4 locations</t>
  </si>
  <si>
    <t>22001001/23010114/13000032</t>
  </si>
  <si>
    <t>Purchase of 2No Printers (130FN, Black and White)</t>
  </si>
  <si>
    <t>22001001/23010114/13000033</t>
  </si>
  <si>
    <t>Purchase of 1No Printer (130FN, Coloured)</t>
  </si>
  <si>
    <t>22001001/23020118/13000034</t>
  </si>
  <si>
    <t>Construction of 6No produce inspection post/boots at designated market gates</t>
  </si>
  <si>
    <t>Ministry of Commerce and Industry Total</t>
  </si>
  <si>
    <t>Enugu State Investment Development Authority</t>
  </si>
  <si>
    <t>22001002/23050101/01000001</t>
  </si>
  <si>
    <t>Adani Staple Crop Processing Zone</t>
  </si>
  <si>
    <t>Development of Legacy Energy Academy &amp; Innovation park</t>
  </si>
  <si>
    <t>22001002/23050101/12000002</t>
  </si>
  <si>
    <t>Establishment of Minimally Invasive Vascular Centre (MIVC)</t>
  </si>
  <si>
    <t>22001002/23050101/12000003</t>
  </si>
  <si>
    <t>Development of Enugu Logistic Park</t>
  </si>
  <si>
    <t>22001001/23020124/12000004</t>
  </si>
  <si>
    <t>Establishment of two International Markets at 9th Mile Corridor</t>
  </si>
  <si>
    <t>22001002/23030121/13000002</t>
  </si>
  <si>
    <t>Reconstruction/Renovation of office building complex</t>
  </si>
  <si>
    <t>22001002/23010112/13000003</t>
  </si>
  <si>
    <t xml:space="preserve">Purchase of office equipment for one Stop Shop Investment Centre </t>
  </si>
  <si>
    <t>22001002/23010112/13000004</t>
  </si>
  <si>
    <t>Purchase of 10 Split Unit A/C 1.5H</t>
  </si>
  <si>
    <t>22001002/23010112/13000005</t>
  </si>
  <si>
    <t>Purchase of office furniture (Flat screen TV, Steel Cabinets, etc)</t>
  </si>
  <si>
    <t>22001002/23010112/13000006</t>
  </si>
  <si>
    <t>Purchase of 1no GP tank/stand</t>
  </si>
  <si>
    <t>22001002/23010136/11000001</t>
  </si>
  <si>
    <t>Purchase of 2 no flat screen TV</t>
  </si>
  <si>
    <t>22001002/23010119/14000001</t>
  </si>
  <si>
    <t xml:space="preserve">Purchase of sound proof generator 10KVA                                                                                                                                                                                                                                                                                                                                                                                                                                                                      </t>
  </si>
  <si>
    <t>22001002/23010106/13000001</t>
  </si>
  <si>
    <t xml:space="preserve">Purchase of 1 no Hilux and 1 no Bus                                                                                                                                                                                                                                                                                                                                                                                                                                                                           </t>
  </si>
  <si>
    <t>Enugu State Investment Development Authority Total</t>
  </si>
  <si>
    <t>Small and Medium Scale Enterprises Promotion</t>
  </si>
  <si>
    <t>22018001/23050101/12000001</t>
  </si>
  <si>
    <t>22018001/23010114/11000001</t>
  </si>
  <si>
    <t>Purchase of Direct Image Printer (600 series)</t>
  </si>
  <si>
    <t>22018001/23050101/11000002</t>
  </si>
  <si>
    <t xml:space="preserve">System security service                                                                                                                                                                                                                                                                                                                                                                                                                                                                                             </t>
  </si>
  <si>
    <t>22018001/23010136/11000003</t>
  </si>
  <si>
    <t xml:space="preserve">Purchase of Camcoder (Sony HDR-CX405HD) and accessories </t>
  </si>
  <si>
    <t>22018001/23010114/11000004</t>
  </si>
  <si>
    <t>Purchase of 2No Printers</t>
  </si>
  <si>
    <t>22018001/23010119/14000001</t>
  </si>
  <si>
    <t xml:space="preserve">Installation of 8 battery bank inverter/solar powered energy                                                                                                                                                                                                                                                                                                                                                                                                                                                        </t>
  </si>
  <si>
    <t>22018001/23010115/13000003</t>
  </si>
  <si>
    <t xml:space="preserve">Purchase of 1 No sharp photocopier                                                                                                                                                                                                                                                                                                                                                                                                                                                                                  </t>
  </si>
  <si>
    <t>22018001/23010118/13000004</t>
  </si>
  <si>
    <t xml:space="preserve">Purchase of 2No Scanners                                                                                                                                                                                                                                                                                                                                                                                                                                                                                            </t>
  </si>
  <si>
    <t>22018001/23020127/13000007</t>
  </si>
  <si>
    <t>Development of web portal, hosting and management</t>
  </si>
  <si>
    <t>22018001/23010104/13000013</t>
  </si>
  <si>
    <t xml:space="preserve">Purchase of 1 No Tricycle for local deliveries                                                                                                                                                                                                                                                                                                                                                                                                                                                                      </t>
  </si>
  <si>
    <t>22018001/23010132/13000018</t>
  </si>
  <si>
    <t>Purchase of 2No uchidi safe</t>
  </si>
  <si>
    <t>22018001/23010107/13000013</t>
  </si>
  <si>
    <t xml:space="preserve">Purchase of 2No Pickup 4x2                                                                                                                                                                                                                                                                                                                                                                                                                                                                                       </t>
  </si>
  <si>
    <t>22018001/23010129/13000020</t>
  </si>
  <si>
    <t xml:space="preserve">Purchase of mowing machine and handmowers                                                                                                                                                                                                                                                                                                                                                                                                                                                                       </t>
  </si>
  <si>
    <t>22018001/23020118/13000021</t>
  </si>
  <si>
    <t xml:space="preserve">Construction of toilet for Civil Defence/other security                                                                                                                                                                                                                                                                                                                                                                                                                                                         </t>
  </si>
  <si>
    <t>22018001/23010112/14000002</t>
  </si>
  <si>
    <t>Purchase of office equipment (Digital visual recorder and accessories)</t>
  </si>
  <si>
    <t>Small and Medium Scale Enterprises Promotion Total</t>
  </si>
  <si>
    <t>22018003</t>
  </si>
  <si>
    <t>Enugu Marketing Company</t>
  </si>
  <si>
    <t>22018003/23010115/11000001</t>
  </si>
  <si>
    <t>Purchase of 1No Photocopying machine (ARGO Mitta 2030)</t>
  </si>
  <si>
    <t>22018003/23010114/11000002</t>
  </si>
  <si>
    <t>Purchase of 1No Printer (130FX1)</t>
  </si>
  <si>
    <t>22018003/23010114/11000003</t>
  </si>
  <si>
    <t>Purchase of 1No Coloured Printer (130FX1)</t>
  </si>
  <si>
    <t>22018003/23010119/14000001</t>
  </si>
  <si>
    <t>22018003/23020118/13000001</t>
  </si>
  <si>
    <t>Construction of 2No Gates for Enugu Marketing Company office</t>
  </si>
  <si>
    <t>Enugu Marketing Company Total</t>
  </si>
  <si>
    <t>Ministry of  Labour and Productivity</t>
  </si>
  <si>
    <t>27001001/23050102/11000001</t>
  </si>
  <si>
    <t>Establishment of Management Information System/software</t>
  </si>
  <si>
    <t>27001001/23010115/11000002</t>
  </si>
  <si>
    <t>Purchase of Photocopying machine and Printer</t>
  </si>
  <si>
    <t>27001001/23010136/11000003</t>
  </si>
  <si>
    <t>Purchase of 1 Unit Television set</t>
  </si>
  <si>
    <t>27001001/23010132/11000004</t>
  </si>
  <si>
    <t>Purchase of installation of CCTV in the Ministry</t>
  </si>
  <si>
    <t>27001001/23010119/14000001</t>
  </si>
  <si>
    <t>Purchase of and installation of Solar panel and inverter plant</t>
  </si>
  <si>
    <t>27001001/23010119/14000002</t>
  </si>
  <si>
    <t>Purchase of 5KVA sound proof Generator</t>
  </si>
  <si>
    <t>27001001/23010113/13000001</t>
  </si>
  <si>
    <t>Purchase of 3No Computer Equipment and accessories</t>
  </si>
  <si>
    <t>27001001/23010105/13000003</t>
  </si>
  <si>
    <t xml:space="preserve">Purchase of 1No Bus for the Ministry                                                                                                                                                                                                                                                                                                                                                                                                                                                                                </t>
  </si>
  <si>
    <t>27001001/23050103/13000005</t>
  </si>
  <si>
    <t>Establishment of State unemployment rate and development of statistical database</t>
  </si>
  <si>
    <t>27001001/23010124/13000006</t>
  </si>
  <si>
    <t>Provision of equipment for skill development</t>
  </si>
  <si>
    <t>27001001/23010112/13000007</t>
  </si>
  <si>
    <t>Purchase of 1No Refridgerator</t>
  </si>
  <si>
    <t>27001001/23010112/13000008</t>
  </si>
  <si>
    <t>Purchase of 2 unit steel cabinets</t>
  </si>
  <si>
    <t>27001001/23010112/13000009</t>
  </si>
  <si>
    <t>Purchase of furniture for Management Development Centre Office</t>
  </si>
  <si>
    <t>Ministry of  Labour and Productivity Total</t>
  </si>
  <si>
    <t>Ministry of Science and Technology</t>
  </si>
  <si>
    <t>28001001/23050101/05000001</t>
  </si>
  <si>
    <t>Introduction of computer science in primary schools in the State</t>
  </si>
  <si>
    <t>28001001/23050101/05000002</t>
  </si>
  <si>
    <t>Introduction of computer science in secondary schools in the State</t>
  </si>
  <si>
    <t>28001001/23020118/12000002</t>
  </si>
  <si>
    <t>Establishment of Gypsum processing plant in Awgu/Olo area in collaboration with RMRDC</t>
  </si>
  <si>
    <t>28001001/23020124/12000003</t>
  </si>
  <si>
    <t>Establishment of science and technology park in the State</t>
  </si>
  <si>
    <t>28001001/23020118/12000004</t>
  </si>
  <si>
    <t xml:space="preserve">Establishment of a modelled Kaolin plant at Nkpologwu/Ogbede area in collaboration with RMRDC </t>
  </si>
  <si>
    <t>28001001/23020106/04000001</t>
  </si>
  <si>
    <t>Procurement and installation of quality control/general purpose scientific research laboratory</t>
  </si>
  <si>
    <t>28001001/23050103/04000004</t>
  </si>
  <si>
    <t>Development of database for Food and Agro-allied processing outfits in the State</t>
  </si>
  <si>
    <t>28001001/23010119/04000006</t>
  </si>
  <si>
    <t>Installation of Solar Panel for Schools and public health facilities in Enugu State</t>
  </si>
  <si>
    <t>28001001/23010112/11000002</t>
  </si>
  <si>
    <t>28001001/23050101/11000006</t>
  </si>
  <si>
    <t>Conduct Feasibility study of biomass conversion technology and construction of designed bio-digest</t>
  </si>
  <si>
    <t>28001001/23010113/11000010</t>
  </si>
  <si>
    <t>Purchase and installation of 413 Computer Desktops and accessories for the following MDAs in the State: (Office of the Governor, Deputy Governor, ESEMA, SERVICOM/PIB, Office of the SSG, Ministry of Information, Government Press, State Audit, LG Audit, LGSC, Human Dev &amp; Poverty Reduction, ESIRS, Gaming Commission, Enugu Marketing Company, Labour and Productivity, Ministry of Transport, Culture and Tourism, Tourism Board, ESEPC, SBS, MOWR, Water Corporation, Rural Development, Budget and Planning, Ministry of Justice, CRMC, AGPT, Gender Affairs, Ministry of Education, ESCET, SHMB, SPHCDA, ESWAMA, MOLG, Ministry of Chieftaincy Matters, Ministry of Inter-governmental Affairs)</t>
  </si>
  <si>
    <t>28001001/23020118/11000011</t>
  </si>
  <si>
    <t>Establishment of Science and Technology Museum in the State</t>
  </si>
  <si>
    <t>28001001/23050102/11000012</t>
  </si>
  <si>
    <t>Development of software for training and empowerment of Youths on ICT</t>
  </si>
  <si>
    <t>28001001/23030121/13000003</t>
  </si>
  <si>
    <t>Completion of the upgrading of raw material display, resource and consultancy centre (RMDRCC)</t>
  </si>
  <si>
    <t>28001001/23010129/13000004</t>
  </si>
  <si>
    <t>Development of natural medicine via partnering with Professional Association of Nigerian Traditional medicine practitioners in Enugu State</t>
  </si>
  <si>
    <t>Ministry of Science and Technology Total</t>
  </si>
  <si>
    <t>29001001</t>
  </si>
  <si>
    <t>Ministry of Transport</t>
  </si>
  <si>
    <t>29001001/23010113/11000001</t>
  </si>
  <si>
    <t xml:space="preserve">Purchase of office equipment for establishment  of rider permit office such as 25 desks with 35 chairs, 6 printers,3 generators, 10 stablizers, 10 UPS, 5 steel cabinets, 4 photocopiers, 4 routers, internet bandwidth, and so on </t>
  </si>
  <si>
    <t>29001001/23010136/13000001</t>
  </si>
  <si>
    <t>Installation of solar powered traffic light systems</t>
  </si>
  <si>
    <t>29001001/23010107/13000002</t>
  </si>
  <si>
    <t>Purchase of vehicles (3 buses, 3 mercedes benz trucks, 10 power bikes)</t>
  </si>
  <si>
    <t>29001001/23020123/13000003</t>
  </si>
  <si>
    <t>Procurement of office equipment for traffic enforcement unit (clamps, cameras, recorders, wedge, traffic cones etc)</t>
  </si>
  <si>
    <t>29001001/23020127/13000004</t>
  </si>
  <si>
    <t>Procurement of equipment for public enlightenment such as horn speakers, public address system (microphone, speakers etc)</t>
  </si>
  <si>
    <t>29001001/23020124/13000008</t>
  </si>
  <si>
    <t>Development of park for buses, taxis and tricycles</t>
  </si>
  <si>
    <t>29001001/23010112/13000011</t>
  </si>
  <si>
    <t>Procurement of office furniture such as 10 Nos. Padded executive tables with drawers , 10 Nos. swivel chair , 5 Nos. writing tables with drawers and desks, 10 Nos padded armless chais, 1 printer</t>
  </si>
  <si>
    <t>29001001/23020118/13000017</t>
  </si>
  <si>
    <t xml:space="preserve">Construction/renovation of bricks bus shelters in Enugu and Nsukka </t>
  </si>
  <si>
    <t>29001001/23020118/13000023</t>
  </si>
  <si>
    <t>Establishment of model driving school</t>
  </si>
  <si>
    <t>29001001/23010136/13000024</t>
  </si>
  <si>
    <t>Procurement of equipment/tools for maintenance of traffic lights (ladders, machine etc)</t>
  </si>
  <si>
    <t>29001001/23010136/13000025</t>
  </si>
  <si>
    <t>Procurement of 50 Traffic control stand with solar</t>
  </si>
  <si>
    <t>29001001/23020123/17000002</t>
  </si>
  <si>
    <t>Provision of traffic signages/road markings</t>
  </si>
  <si>
    <t>Ministry of Transport Total</t>
  </si>
  <si>
    <t>Enugu State Transport Company ENTRACO</t>
  </si>
  <si>
    <t>29053001/23010113/11000001</t>
  </si>
  <si>
    <t>Purchase of 5 sets of computers</t>
  </si>
  <si>
    <t>29053001/23010105/13000001</t>
  </si>
  <si>
    <t>Purchase of 5No Toyota Hiace Bus (2017 model)</t>
  </si>
  <si>
    <t>29053001/23020124/13000002</t>
  </si>
  <si>
    <t>Construction of lockup shops, passengers waiting halls, transit camp and toilet facilities at Enugu Depot</t>
  </si>
  <si>
    <t>29053001/23020124/13000003</t>
  </si>
  <si>
    <t>Construction of lockup shops, passengers waiting halls, transit camp and toilet facilities at Nsukka Depot</t>
  </si>
  <si>
    <t>29053001/23020101/13000005</t>
  </si>
  <si>
    <t>Opening of new depots/routes in Lagos and Abuja</t>
  </si>
  <si>
    <t>29053001/23021018/13000005</t>
  </si>
  <si>
    <t xml:space="preserve">Completion of construction of shopping plaza at Gariki </t>
  </si>
  <si>
    <t>29053001/23010112/13000006</t>
  </si>
  <si>
    <t>Purchase of office equipment and electrical appliances</t>
  </si>
  <si>
    <t>Enugu State Transport Company ENTRACO Total</t>
  </si>
  <si>
    <t>29053002</t>
  </si>
  <si>
    <t>Coal City Transport Services</t>
  </si>
  <si>
    <t>29053001/23010108/13000001</t>
  </si>
  <si>
    <t>Purchase of 1 Coal City Bus</t>
  </si>
  <si>
    <t>29053001/23010104/13000004</t>
  </si>
  <si>
    <t>Purchase of 5No Motor Cycles</t>
  </si>
  <si>
    <t>29053001/23010124/13000005</t>
  </si>
  <si>
    <t xml:space="preserve">Purchase of Workshop Equipment                                                                                                                                                                                                                                                                                                                                                                                                                                                                                      </t>
  </si>
  <si>
    <t>29053001/23020101/13000008</t>
  </si>
  <si>
    <t xml:space="preserve">Construction of Security House                                                                                                                                                                                                                                                                                                                                                                                                                                                                                      </t>
  </si>
  <si>
    <t>29053001/23010107/13000014</t>
  </si>
  <si>
    <t xml:space="preserve">Purchase of 1 no towing truck and lifting jack (Actor 30/32)                                                                                                                                                                                                                                                                                                                                                                                                                                                        </t>
  </si>
  <si>
    <t>29053001/23010129/13000017</t>
  </si>
  <si>
    <t xml:space="preserve">Purchase of workshop machines                                                                                                                                                                                                                                                                                                                                                                                                                                                                                       </t>
  </si>
  <si>
    <t>29053001/23020118/13000020</t>
  </si>
  <si>
    <t xml:space="preserve">Construction of perimeter fence                                                                                                                                                                                                                                                                                                                                                                                                                                                                                     </t>
  </si>
  <si>
    <t>Coal City Transport Services Total</t>
  </si>
  <si>
    <t>Ministry of Works and Infrastructure</t>
  </si>
  <si>
    <t>34001001/23020107/05000001</t>
  </si>
  <si>
    <t>Completion of the construction of Adada Campus of Enugu State University of Science and Technology, (ESUT), Igbo Ano, Enugu State</t>
  </si>
  <si>
    <t>34001001/23020124/12000001</t>
  </si>
  <si>
    <t>Provision of Infrastructure in Orie Orba Market Udenu LGA</t>
  </si>
  <si>
    <t>34001001/23020124/12000002</t>
  </si>
  <si>
    <t>Provision of Infrastructure in Ogbete Market Enugu North LGA</t>
  </si>
  <si>
    <t>34001001/23020124/12000003</t>
  </si>
  <si>
    <t>34001001/23020124/12000004</t>
  </si>
  <si>
    <t>34001001/23020124/12000005</t>
  </si>
  <si>
    <t>34001001/23020124/12000006</t>
  </si>
  <si>
    <t>34001001/23020124/12000007</t>
  </si>
  <si>
    <t>34001001/23020124/12000008</t>
  </si>
  <si>
    <t>34001001/23020124/12000009</t>
  </si>
  <si>
    <t>34001001/23020124/12000010</t>
  </si>
  <si>
    <t>34001001/23020124/12000011</t>
  </si>
  <si>
    <t>34001001/23020124/12000012</t>
  </si>
  <si>
    <t>34001001/23020124/12000013</t>
  </si>
  <si>
    <t>34001001/23020124/12000014</t>
  </si>
  <si>
    <t>34001001/23020124/12000015</t>
  </si>
  <si>
    <t>34001001/23030118/12000016</t>
  </si>
  <si>
    <t>Facility enhancement at Nike Lake Resort Hotel, Enugu</t>
  </si>
  <si>
    <t>34001001/23020106/04000001</t>
  </si>
  <si>
    <t>Completion of the construction of 200 Beded Adada Sepcialist Hospital &amp; Construction of Access Road, External Works (fencing and Landscaping), provision of  water and electricity at the 200 Beded Adada Sepcialist Hospital, Igbo Ano, Enugu State.</t>
  </si>
  <si>
    <t>34001001/23020103/14000001</t>
  </si>
  <si>
    <t>34001001/23020112/13000005</t>
  </si>
  <si>
    <t xml:space="preserve">Purchase and Installation of office Equipment                                                                                                                                                                                                                                                                                                                                                                                                                                                                       </t>
  </si>
  <si>
    <t>34001001/23020101/13000008</t>
  </si>
  <si>
    <t xml:space="preserve">Maintenance of Enugu State Governor's Lodge, Enugu                                                                                                                                                                                                                                                                                                                                                                                                                                                                  </t>
  </si>
  <si>
    <t>34001001/23030121/13000013</t>
  </si>
  <si>
    <t xml:space="preserve">Repair and Renovation of Public Buildings                                                                                                                                                                                                                                                                                                                                                                                                                                                                           </t>
  </si>
  <si>
    <t>34001001/23030121/13000014</t>
  </si>
  <si>
    <t>Construction/Renovation of Public Buildings in Enugu State</t>
  </si>
  <si>
    <t>34001001/23020101/13000015</t>
  </si>
  <si>
    <t>Completion of the Construction of New Secretariat Complexes C and D, Enugu, Enugu State</t>
  </si>
  <si>
    <t>34001001/23020123/13000022</t>
  </si>
  <si>
    <t xml:space="preserve">Provision of Solar Power Street Lightings and Generating Sets in Enugu, Nsukka and Awgu Urban Centres </t>
  </si>
  <si>
    <t>34001001/23030129/13000023</t>
  </si>
  <si>
    <t xml:space="preserve">Electrical Installation and procurement of electrical materials                                                                                                                                                                                                                                                                                                                                                                                                                                                     </t>
  </si>
  <si>
    <t>34001001/23010129/13000024</t>
  </si>
  <si>
    <t xml:space="preserve">Procurement of Industrial Machinery and Equipment                                                                                                                                                                                                                                                                                                                                                                                                                                                                   </t>
  </si>
  <si>
    <t>34001001/23020105/13000033</t>
  </si>
  <si>
    <t xml:space="preserve">Construction of Twin water fall and Swim Pool, Governor's lodge                                                                                                                                                                                                                                                                                                                                                                                                                                                     </t>
  </si>
  <si>
    <t>34001001/23020118/13000034</t>
  </si>
  <si>
    <t>Construction, Landscaping and furnishing of 3,000 Capacity Conference Hall at the International Conference Centre, Independence Layout, Enugu.</t>
  </si>
  <si>
    <t>34001001/23020118/13000036</t>
  </si>
  <si>
    <t>Design and construction of Enugu State Banquet Hall/Office Complex at Old Government House, Enugu.</t>
  </si>
  <si>
    <t>34001001/23020118/13000044</t>
  </si>
  <si>
    <t xml:space="preserve">Construction of ultra modern 8 bedroom Guest House with boys quarters at Mpu                                                                                                                                                                                                                                                                                                                                                                                                                                        </t>
  </si>
  <si>
    <t>34001001/23010140/13000050</t>
  </si>
  <si>
    <t>Establishment of Enugu State Materials Testing Laboratory (Quality Control/Inspection and Engineering Services)</t>
  </si>
  <si>
    <t>34001001/23020118/13000052</t>
  </si>
  <si>
    <t>Completion of the construction and Furnishing of 10No Duplexes Government Guest Houses at Old Government Lodge, Enugu.</t>
  </si>
  <si>
    <t>34001001/23020101/13000055</t>
  </si>
  <si>
    <t>34001001/23020105/13000056</t>
  </si>
  <si>
    <t>External Works(fencing, Landscaping), provision water and electricity at the 5 Newly constructed Fire Services Stations at Ogurute, Orba, 9th Mile Corner, Ozalla and Oji River of  Enugu State.</t>
  </si>
  <si>
    <t>34001001/23021019/13000057</t>
  </si>
  <si>
    <t>Completion of the Construction, Landscaping and furnishing of International Conference Center (ICC), Enugu</t>
  </si>
  <si>
    <t>34001001/23020101/13000058</t>
  </si>
  <si>
    <t xml:space="preserve">Completion of the construction of Nsukka Zonal Secretariat, Phase 1 Block A and Phase II Block B and Completion of the construction of Nsukka Zonal Secretariat, at Nsukka, (Phase I - Block A), Nsukka LGA, Enugu State </t>
  </si>
  <si>
    <t>34001001/23020119/13000059</t>
  </si>
  <si>
    <t>Rehabilitation of Presidential Hotel, Enugu</t>
  </si>
  <si>
    <t>34001001/23020118/13000060</t>
  </si>
  <si>
    <t>34001001/23020119/13000061</t>
  </si>
  <si>
    <t xml:space="preserve">Extension of the construction of Pavillions at Okpara Square, Independence Layout, Enugu </t>
  </si>
  <si>
    <t>34001001/23020118/13000062</t>
  </si>
  <si>
    <t>Construction of Fence, Pavement, Surfacing, Landscaping and Beautification of the Customary Court of Appeal, Enugu</t>
  </si>
  <si>
    <t>34001001/23030101/13000063</t>
  </si>
  <si>
    <t>34001001/23020101/13000064</t>
  </si>
  <si>
    <t>Fencing of Nsukka Zonal Scretariat</t>
  </si>
  <si>
    <t>34001001/23020118/13000065</t>
  </si>
  <si>
    <t>Completion of the construction of Proposed Court of Appeal, Enugu.</t>
  </si>
  <si>
    <t>34001001/23020100/17000054</t>
  </si>
  <si>
    <t>Pavement and surfacing of selected RAMP 2, Phase 1 Projects</t>
  </si>
  <si>
    <t>34001001/23020114/17000001</t>
  </si>
  <si>
    <t>Completion of Construction of 43.5km  Completion of Akpakwume - Nze - Aku Road, Udi/Igbo Etiti LGAs in Enugu State,    (Phase II).</t>
  </si>
  <si>
    <t>34001001/23020114/17000012</t>
  </si>
  <si>
    <t>Reconstruction of failed section of 9th Mile-Udi-Oji-River-Ugwuoba Road</t>
  </si>
  <si>
    <t>34001001/23020114/17000013</t>
  </si>
  <si>
    <t>34001001/23050101/17000014</t>
  </si>
  <si>
    <t xml:space="preserve">Consultancy Services on Road Construction                                                                                                                                                                                                                                                                                                                                                                                                                                                                           </t>
  </si>
  <si>
    <t>34001001/23020114/17000019</t>
  </si>
  <si>
    <t xml:space="preserve">Construction of 28km Ukehe-Aku-Nkpologu road                                                                                                                                                                                                                                                                                                                                                                                                                                                                        </t>
  </si>
  <si>
    <t>34001001/23020114/17000026</t>
  </si>
  <si>
    <t xml:space="preserve">Reconstruction of 13km Milken-Hill-Ngwo - 9th Mile Road                                                                                                                                                                                                                                                                                                                                                                                                                                                             </t>
  </si>
  <si>
    <t>34001001/23020114/17000029</t>
  </si>
  <si>
    <t>Completion of the construction of 3.75km Amankwo - Ameke Ngwo - Ama Brewery Road (Bypass)</t>
  </si>
  <si>
    <t>34001001/23020114/17000030</t>
  </si>
  <si>
    <t>Completion of 36km Imilike Ani-Ezimo Uno-Ezimo Agu-Imilike, Agu-Ugboadaba-obolo Etiti-Obolo Afor Road(Udenu Ring Road)</t>
  </si>
  <si>
    <t>34001001/23020114/17000035</t>
  </si>
  <si>
    <t xml:space="preserve">Completion of reconstruction of  New Market Round About- Agu Abor Interchange                                                                                                                                                                                                                                                                                                                                                                                                                                       </t>
  </si>
  <si>
    <t>34001001/23030113/17000044</t>
  </si>
  <si>
    <t xml:space="preserve">Rehabilitation of Enugu Urban Township Roads                                                                                                                                                                                                                                                                                                                                                                                                                                                                        </t>
  </si>
  <si>
    <t>34001001/23020100/17000057</t>
  </si>
  <si>
    <t xml:space="preserve">Construction of internal road networks at Udi Native Authority                                                                                                                                                                                                                                                                                                                                                                                                                                                      </t>
  </si>
  <si>
    <t>34001001/23020114/17000059</t>
  </si>
  <si>
    <t>Rehabilitation/Construction of Urban and rural Roads in Enugu State</t>
  </si>
  <si>
    <t>34001001/23020114/17000072</t>
  </si>
  <si>
    <t xml:space="preserve">Design and Construction of 3.5km Orba Market - Ovoko-Uhunaowerre Road.                                                                                                                                                                                                                                                                                                                                                                                                                                              </t>
  </si>
  <si>
    <t>34001001/23020114/17000074</t>
  </si>
  <si>
    <t>Design and Construction of 6.3km Ugbaike - Amachara - Igogoro - Ogrute LGA Secretariat Road.</t>
  </si>
  <si>
    <t>34001001/23020114/17000075</t>
  </si>
  <si>
    <t xml:space="preserve">Design and Construction of 11km Ogbodu  Abba - Neke Road                                                                                                                                                                                                                                                                                                                                                                                                                                                            </t>
  </si>
  <si>
    <t>34001001/23020114/17000110</t>
  </si>
  <si>
    <t>Completion of Ogrute - Nkpamute - Igorogoro - Ikpamodo Okpo - Amaja Road, (Phase II) Igbo Eze North LGA.</t>
  </si>
  <si>
    <t>34001001/23020114/17000111</t>
  </si>
  <si>
    <t>Completion of Ogrute  - Umuogbo Ulo - Isiugwu - Owerreze - Umuopu - Ette Road, (Phase II), Igbo Eze North LGA.</t>
  </si>
  <si>
    <t>34001001/23020114/17000113</t>
  </si>
  <si>
    <t xml:space="preserve">Rehabilitation of 8.8km Ikem-Eha-Amufu-Nkalugu Road Lots 1 &amp; 2                                                                                                                                                                                                                                                                                                                                                                                                                                                      </t>
  </si>
  <si>
    <t>34001001/23020114/17000123</t>
  </si>
  <si>
    <t xml:space="preserve">Construction of Edem Ani-Akpa Edem-Ozi Ring Road                                                                                                                                                                                                                                                                                                                                                                                                                                                                    </t>
  </si>
  <si>
    <t>34001001/23020114/17000126</t>
  </si>
  <si>
    <t>Reconstruction of Orie Emene - Rehabilitation - Adoration Ground Road</t>
  </si>
  <si>
    <t>34001001/23020114/17000146</t>
  </si>
  <si>
    <t xml:space="preserve">Rehabilitation of Bailey Bridge in Enugu State                                                                                                                                                                                                                                                                                                                                                                                                                                                                      </t>
  </si>
  <si>
    <t>34001001/23020100/17000153</t>
  </si>
  <si>
    <t>Completion of the construction of Nike Lake Junction-Harmony Estate Road-Amorji Nike-Adoration Pilgrimage Centre, Phase III - (6km), Enugu East LGA, Enugu State.</t>
  </si>
  <si>
    <t>34001001/23020100/17000155</t>
  </si>
  <si>
    <t>Construction of 25km Amuzam - Amagunze - Amechi Idodo Road.</t>
  </si>
  <si>
    <t>34001001/23020100/17000158</t>
  </si>
  <si>
    <t>Completion of the Reconstruction/Rehabilitation of  Ikem-Eha Amufu-Nkalugu Road (Phase II)</t>
  </si>
  <si>
    <t>34001001/23020114/17000061</t>
  </si>
  <si>
    <t>Construction of Amokwe Road Starting from Udi Station through Ibuzo Amokwe to Amokwe Station Road</t>
  </si>
  <si>
    <t>34001001/23020114/17000062</t>
  </si>
  <si>
    <t>Construction of a 30 Metre 2 Way Span Bridge, access road with side drains Linking Umuogo Amechi and Ugwuagba Amechi Uno/Obeagu Communities,  Enugu South LGA.</t>
  </si>
  <si>
    <t>34001001/23020100/17000163</t>
  </si>
  <si>
    <t>Extension of 1.550Km Obollo Eke - Agalla - Okpaligbo - ST. Martin De Pores Catholic Church and Umuezejor Village.</t>
  </si>
  <si>
    <t>34001001/23020114/17000164</t>
  </si>
  <si>
    <t xml:space="preserve">Extension of the construction of Okpu Orba                                                                                                                                                                                                                                                                                                                                                                                                                                                                </t>
  </si>
  <si>
    <t>34001001/23020114/17000165</t>
  </si>
  <si>
    <t xml:space="preserve">Construction of 1.87km Nsukka Satelite Town Access Road </t>
  </si>
  <si>
    <t>34001001/23020114/17000166</t>
  </si>
  <si>
    <t>Construction of Ejuona Obukpa- Ogbagu Obukpa- Okpaligbo Ogu- Ibagwani Road</t>
  </si>
  <si>
    <t>34001001/23020114/17000167</t>
  </si>
  <si>
    <t>Engineering Studies and Design of Flyover at Ozalla Junction Interchange</t>
  </si>
  <si>
    <t>34001001/23020114/17000168</t>
  </si>
  <si>
    <t>Engineering Studies and Design of Nsukka Township Stadium</t>
  </si>
  <si>
    <t>34001001/23020114/17000169</t>
  </si>
  <si>
    <t>Construction of Pedestrian Bridge in three (3) Locations in Enugu Urban City</t>
  </si>
  <si>
    <t>34001001/23020114/17000170</t>
  </si>
  <si>
    <t>Completion of one Span Military Bridge Across Nyaba River at Onicha Agu, linking Onicha Agu, Ogonogo eji Ndiagu, Akpugo Community in Nkanu West LGA with Umuode Community in Nkanu East LGA.</t>
  </si>
  <si>
    <t>34001001/23020114/17000171</t>
  </si>
  <si>
    <t>Emergency Erosion control works in Enugu State</t>
  </si>
  <si>
    <t>34001001/23020114/17000172</t>
  </si>
  <si>
    <t>Construction of Nike Lake/Nike Road Junction Under Pass/Flyover, Enugu East LGA, Enugu State</t>
  </si>
  <si>
    <t>34001001/23020114/17000173</t>
  </si>
  <si>
    <t>Construction of Access Road and Parking Space at University of Education, Ihe, Awgu LGA</t>
  </si>
  <si>
    <t>34001001/23020114/17000174</t>
  </si>
  <si>
    <t>Special Intervention on Roads in Enugu North Senatorial zone</t>
  </si>
  <si>
    <t>34001001/23030113/17000175</t>
  </si>
  <si>
    <t>Reconstruction/Rehabilitation of Old UNTH - Bunker Road, Enugu North, Enugu.</t>
  </si>
  <si>
    <t>34001001/23030113/17000176</t>
  </si>
  <si>
    <t>Reconstruction/Rehabilitation of Ngenevu - Old UNTH Road, Enugu North, Enugu.</t>
  </si>
  <si>
    <t>34001001/23030113/17000177</t>
  </si>
  <si>
    <t>Rehabilitation of Keyatta Market Road/Failed Sections/Pot Holes/Onah Street, Enugu South LGA, Enugu State</t>
  </si>
  <si>
    <t>34001001/23030113/17000178</t>
  </si>
  <si>
    <t>Rehabilitation/ Reconstruction of One Day Road, Awkunanaw, Enugu Sorth LGA, Enugu</t>
  </si>
  <si>
    <t>34001001/23030113/17000179</t>
  </si>
  <si>
    <t>Recostruction/Rehabilitation of Alu-Udene Street, Nsukka LGA, Enugu State.</t>
  </si>
  <si>
    <t>34001001/23020114/17000180</t>
  </si>
  <si>
    <t>Construction/Rehabilitation of Amaeze Street/Fide Okoro Road - New Anglican Raod, Nsukka LGA, Enugu.</t>
  </si>
  <si>
    <t>34001001/23020114/17000181</t>
  </si>
  <si>
    <t>Construction/Rehabilitation of Onuiyi Link Road, Failed Culvert and Erosion Control Works at Onuiyi Raod, Nsukka, Nsukka LGA, Enugu.</t>
  </si>
  <si>
    <t>34001001/23020114/17000182</t>
  </si>
  <si>
    <t>Construction/Rehabilitation of Justina Eze Street - Attama Nwamba Road, Nsukka LGA, Enugu</t>
  </si>
  <si>
    <t>34001001/23020114/17000183</t>
  </si>
  <si>
    <t>Construction/Rehabilitation of Obechara Junction - Bishop Shanahan - (Enugu Road), Nsukka LGA, Enugu State.</t>
  </si>
  <si>
    <t>34001001/23020114/17000184</t>
  </si>
  <si>
    <t>Construction/Rehabilitation of New Anglican Road, Nsukka LGA, Enugu.</t>
  </si>
  <si>
    <t>34001001/23020114/17000185</t>
  </si>
  <si>
    <t>Construction/Rehabilitation of Oloto Street, Nsukka LGA, Enugu.</t>
  </si>
  <si>
    <t>34001001/23020114/17000186</t>
  </si>
  <si>
    <t>Construction/Rehabilitation of Eruchalu - Alu Udele Road, Nsukka LGA, Enugu State.</t>
  </si>
  <si>
    <t>34001001/23020114/17000187</t>
  </si>
  <si>
    <t>Construction/Rehabilitation of Onuiyi Junction – Amobi Street – MCC Road Junction, Nsukka, Nsukka LGA, Enugu State</t>
  </si>
  <si>
    <t>34001001/23020114/17000188</t>
  </si>
  <si>
    <t>Completion of the construction of Amalla - Orie Orba and Entension of Orie Orba - Eke Ovoko - Ovoko Junction, Udenu LGA, Enugu State</t>
  </si>
  <si>
    <t>34001001/23020114/17000189</t>
  </si>
  <si>
    <t>Construction/Rehabilitation of 5km New University Gate - Orie Orba  - Enugu/Makurdi Expressway</t>
  </si>
  <si>
    <t>34001001/23020114/17000190</t>
  </si>
  <si>
    <t>Completion of the Rehabilitation/ Construction of Umumba Ndiagu - Ebenebe Road, (Phase II), Ezeagu LGA, Enugu State.</t>
  </si>
  <si>
    <t>34001001/23020114/17000191</t>
  </si>
  <si>
    <t>Reconstruction/Rehabilitation of Bishop Court Road, Awgu LGA, Enugu.</t>
  </si>
  <si>
    <t>34001001/23030113/17000192</t>
  </si>
  <si>
    <t>Rehabilitation/Construction of 1.8km Onuiyi Beach - Umuano - Ibagwa Road, Nsukka, Nsukka LGA, Enugu State</t>
  </si>
  <si>
    <t>34001001/23030113/17000193</t>
  </si>
  <si>
    <t>Rehabilitation/Construction of 1.35km Echara Road - Obechara Junction, Nsukka, Nsukka LGA</t>
  </si>
  <si>
    <t>34001001/23030113/17000194</t>
  </si>
  <si>
    <t>Rehabilitation/Construction of Access/Internal Road to Old Governor's Lodge, GRA, Enugu North LGA, Enugu State</t>
  </si>
  <si>
    <t>34001001/23020114/17000195</t>
  </si>
  <si>
    <t>Construction of Additional 2 Kilometres Nkwo Inyi-Akpugo Eze Mamu Forest Road, Oji River LGA, Enugu State.</t>
  </si>
  <si>
    <t>34001001/23020114/17000196</t>
  </si>
  <si>
    <t>Construction of 7Km Awene, Ezema Olo - Eziowa, Mgbagbu Owa  Road, (Ezeagu Ring Road), Ezeagu LGA, Enugu State.</t>
  </si>
  <si>
    <t>34001001/23020114/17000197</t>
  </si>
  <si>
    <t>Construction of 4km Akwuke Road, Enugu South LGA, Enugu State</t>
  </si>
  <si>
    <t>34001001/23020114/17000198</t>
  </si>
  <si>
    <t>Extension of St. Mary's, Ezi Ukehe - Afia Four - Umurusi - Major General Ezugwu House - Umuoka Junction Road, Igbo Etiti LGA, Enugu State</t>
  </si>
  <si>
    <t>34001001/23020114/17000199</t>
  </si>
  <si>
    <t>Construction of 3.4km Obeagu - Obuofia Road, Nkanu West LGA, Enugu State.</t>
  </si>
  <si>
    <t>34001001/23020114/17000200</t>
  </si>
  <si>
    <t>Construction of Esu River Bridge, Isiogbo, Nara, Nkanu East LGA, Enugu State</t>
  </si>
  <si>
    <t>34001001/23030113/17000201</t>
  </si>
  <si>
    <t>Reconstruction/Rehabilitation of Owa Street - Annouciation Hospital Road, Emene, Enugu East LGA, Enugu State</t>
  </si>
  <si>
    <t>34001001/23020114/17000202</t>
  </si>
  <si>
    <t>Construction of 3.5km Iheaka - Ovoko Agu - Umunachi Road &amp; Iheakpu - Ovoko Agu - Iheaka Road</t>
  </si>
  <si>
    <t>34001001/23020114/17000203</t>
  </si>
  <si>
    <t>Construction of 5km Amundi - Umabor - Agbamere - Edeoballa Road</t>
  </si>
  <si>
    <t>34001001/23020114/17000204</t>
  </si>
  <si>
    <t>Special Intervention on Infrastructure in Enugu State</t>
  </si>
  <si>
    <t>34001001/23030113/17000205</t>
  </si>
  <si>
    <t>Establishment of Enugu State Road Maintenance Agency (ENSROMA)</t>
  </si>
  <si>
    <t>34001001/23020114/17000206</t>
  </si>
  <si>
    <t>Construction/Rehabilitation of Access and Internal Roads at Games Village, Awgu</t>
  </si>
  <si>
    <t>34001001/23020114/17000207</t>
  </si>
  <si>
    <t>Construction/Rehabilitation of Agbogugu - Isuawa - Agbudu - Ihe Road, Awgu</t>
  </si>
  <si>
    <t>Youth</t>
  </si>
  <si>
    <t>34001001/23020112/08000001</t>
  </si>
  <si>
    <t>Completion of the Construction of Nsukka Stadium, Nsukka LGA, Enugu State Phase 1 and Construction of Nsukka Stadium Phase II</t>
  </si>
  <si>
    <t>Ministry of Works and Infrastructure Total</t>
  </si>
  <si>
    <t>Rural Access Mobility Project (RAMP)</t>
  </si>
  <si>
    <t>34001002/23000114/13000002</t>
  </si>
  <si>
    <t xml:space="preserve">State Counterpart Contribution for RAMP                                                                                                                                                                                                                                                                                                                                                                                                                                                                             </t>
  </si>
  <si>
    <t>34001002/23020114/17000021</t>
  </si>
  <si>
    <t>Umuobom-oye Mkt-obodoaku-Ohumagu-Agbogugu Road</t>
  </si>
  <si>
    <t>34001002/23020114/17000037</t>
  </si>
  <si>
    <t>Umuaji Aguobu Owa-Umuaji Mgbagbuowa Agba</t>
  </si>
  <si>
    <t>34001002/23020114/17000078</t>
  </si>
  <si>
    <t>Aji-Umuogbo Agu-Amube</t>
  </si>
  <si>
    <t>34001002/23020114/17000087</t>
  </si>
  <si>
    <t>Owere -Umuabor-Edem Umabor-Agu Udene-Ehalambu</t>
  </si>
  <si>
    <t>34001002/23020114/17000092</t>
  </si>
  <si>
    <t>Enyazuru Ohom Orba Road</t>
  </si>
  <si>
    <t>34001002/23020114/17000096</t>
  </si>
  <si>
    <t>Umu-Ezejor Obollo -Eke Road</t>
  </si>
  <si>
    <t>34001002/23020113/17000100</t>
  </si>
  <si>
    <t>Pilot road rehabilitation</t>
  </si>
  <si>
    <t>34001002/23020114/17000104</t>
  </si>
  <si>
    <t>Eha Uno-Eha Ndiagu</t>
  </si>
  <si>
    <t>34001002/2302114/17000107</t>
  </si>
  <si>
    <t>Awgu-Ugwueme Road</t>
  </si>
  <si>
    <t>34001002/23020114/17000111</t>
  </si>
  <si>
    <t>0nu Eke Ihe Mkt- Awkunanaw-Uno 0gba Ihe Road</t>
  </si>
  <si>
    <t>34001002/23020114/17000113</t>
  </si>
  <si>
    <t>0ruku Akpawfu Road</t>
  </si>
  <si>
    <t>34001002/23020114/17000117</t>
  </si>
  <si>
    <t>Umualor Ehamufu Road</t>
  </si>
  <si>
    <t>34001002/23020114/17000123</t>
  </si>
  <si>
    <t>Eke Ugwu Awha Imezi Rd-Awha Ndiagu-Isamola-Obuagu Enugu</t>
  </si>
  <si>
    <t>34001002/23020114/17000125</t>
  </si>
  <si>
    <t>UBA Express Junction-Imezi Rd-Owa-Imeama Ezema-</t>
  </si>
  <si>
    <t>34001002/23020114/17000128</t>
  </si>
  <si>
    <t>Road-spur to Okposi</t>
  </si>
  <si>
    <t>34001002/23020114/17000131</t>
  </si>
  <si>
    <t>Okpogho-Okube-Amankwo-Ndiagu-Afor Oghe Mkt</t>
  </si>
  <si>
    <t>34001002/23020114/17000132</t>
  </si>
  <si>
    <t>Express Road Ozalla-Ike-Nkwoike</t>
  </si>
  <si>
    <t>34001002/23020114/17000136</t>
  </si>
  <si>
    <t>Umudinwogo-Amabokwu-Usch(spur to Uwani Amabokwu Rd)</t>
  </si>
  <si>
    <t>34001002/23020114/17000138</t>
  </si>
  <si>
    <t>Spur to Obie-Ugwuani-Abokwe-Umudiukwu Rd)</t>
  </si>
  <si>
    <t>34001002/23020114/17000140</t>
  </si>
  <si>
    <t>Ohodo to Lejja</t>
  </si>
  <si>
    <t>34001002/23020114/17000145</t>
  </si>
  <si>
    <t>Ijo Ozalla to Ama Ezike Ohemje Aku</t>
  </si>
  <si>
    <t>34001002/23020114/17000149</t>
  </si>
  <si>
    <t>Ogbo Umuokere-Mbanato-Imufu Umundu</t>
  </si>
  <si>
    <t>34001002/23020114/17000153</t>
  </si>
  <si>
    <t>Imilike Etiti-Ezimo Road</t>
  </si>
  <si>
    <t>Rural Access Mobility Project (RAMP) Total</t>
  </si>
  <si>
    <t>Ministry of Culture and Tourism</t>
  </si>
  <si>
    <t>36001001/23020119/12000018</t>
  </si>
  <si>
    <t>Remodelling and renovation of PWD building at the Old Secretariat for establishment of State Museum</t>
  </si>
  <si>
    <t>36001001/23050104/12000019</t>
  </si>
  <si>
    <t xml:space="preserve">Establishment and Maintenance of Cultural/Tourism outpost                                                                                                                                                                                                                                                                                                                                                                                                                                                           </t>
  </si>
  <si>
    <t>36001001/23020119/12000020</t>
  </si>
  <si>
    <t xml:space="preserve">Development of Event Centre at Hotel Presidential Enugu                                                                                                                                                                                                                                                                                                                                                                                                                                                             </t>
  </si>
  <si>
    <t>36001001/23030118/12000022</t>
  </si>
  <si>
    <t>Rehabilitation of lakeside at Nike Lake Resort</t>
  </si>
  <si>
    <t>36001001/23050102/11000001</t>
  </si>
  <si>
    <t>Development of a functional website for the Ministry</t>
  </si>
  <si>
    <t>Societal Re-Orientation</t>
  </si>
  <si>
    <t>36001001/23020101/02000002</t>
  </si>
  <si>
    <t xml:space="preserve">Construction of Other Public Building                                                                                                                                                                                                                                                                                                                                                                                                                                                                               </t>
  </si>
  <si>
    <t>36001001/23010105/02000008</t>
  </si>
  <si>
    <t xml:space="preserve">Purchase of 1No Bus                                                                                                                                                                                                                                                                                                                                                                                                                                                                                                 </t>
  </si>
  <si>
    <t>36001001/23050101/02000009</t>
  </si>
  <si>
    <t>Development of one tourist site including access roads and structures at Udi/Ezeagu tourist site</t>
  </si>
  <si>
    <t>36001001/23010129/02000010</t>
  </si>
  <si>
    <t>Purchase of Computer equipment and accessories (Photocopiers, Printers etc)</t>
  </si>
  <si>
    <t>36001001/23010130/02000011</t>
  </si>
  <si>
    <t>Purchase of costume and instruments for Cultural troupe</t>
  </si>
  <si>
    <t>Ministry of Culture and Tourism Total</t>
  </si>
  <si>
    <t>Council for Arts and Culture</t>
  </si>
  <si>
    <t>36004001/23050104/12000001</t>
  </si>
  <si>
    <t>Relocation of office for development of Art Gallery for art works display and other educational research</t>
  </si>
  <si>
    <t>36004001/23010100/13000003</t>
  </si>
  <si>
    <t>Purchase of Powerr Generating Set (3.5KVA)</t>
  </si>
  <si>
    <t>36004001/23010130/02000002</t>
  </si>
  <si>
    <t>Establishment of orchestral band/purchase of band equipment</t>
  </si>
  <si>
    <t>36004001/23010112/02000005</t>
  </si>
  <si>
    <t>Purchase of office furniture and fittings (5No arm chairs, 5No tables and 3No steel cabinets)</t>
  </si>
  <si>
    <t>36004001/23010113/02000007</t>
  </si>
  <si>
    <t>Purchase of 2No office equipment and accessories (Printers, Photocopier)</t>
  </si>
  <si>
    <t>36004001/23010130/02000010</t>
  </si>
  <si>
    <t>Purchase of cameras, editing/duplicating machine etc, for establishment of recording studio</t>
  </si>
  <si>
    <t>36004001/23050102/02000014</t>
  </si>
  <si>
    <t>Development of website for the Council to display State cultural heritage and contemporary arts</t>
  </si>
  <si>
    <t>Council for Arts and Culture Total</t>
  </si>
  <si>
    <t>Tourism Board</t>
  </si>
  <si>
    <t>36052001/23050104/12000002</t>
  </si>
  <si>
    <t>Development of Eze Street Park Uwani Enugu</t>
  </si>
  <si>
    <t>36052001/23010129/13000001</t>
  </si>
  <si>
    <t xml:space="preserve">Purchase of 2 No Victer Lawn Mower                                                                                                                                                                                                                                                                                                                                                                                                                                                                                  </t>
  </si>
  <si>
    <t>36052001/23010105/02000003</t>
  </si>
  <si>
    <t>Purchase of 1No Hiace Bus for revenue drive</t>
  </si>
  <si>
    <t>36052001/23010115/02000004</t>
  </si>
  <si>
    <t>Purchase of 3No printers and 1No photocopier</t>
  </si>
  <si>
    <t>36052001/23020118/02000008</t>
  </si>
  <si>
    <t>Development of Onwudiwe Park Uwani</t>
  </si>
  <si>
    <t>36052001/23050101/02000009</t>
  </si>
  <si>
    <t>Survey to generate data on Enugu State tourism potential in the 17 LGAs</t>
  </si>
  <si>
    <t>36052001/23010112/02000011</t>
  </si>
  <si>
    <t>Purchase of Office furniture (Air Conditioners, Steel Cabinets)</t>
  </si>
  <si>
    <t>36052001/23010112/02000012</t>
  </si>
  <si>
    <t>Purchase of 3No Steel Cabinets</t>
  </si>
  <si>
    <t>Tourism Board Total</t>
  </si>
  <si>
    <t>State Economic Planning Commission</t>
  </si>
  <si>
    <t>38001001/23010105/12000003</t>
  </si>
  <si>
    <t xml:space="preserve">Purchase of 1 no Hilux Van                                                                                                                                                                                                                                                                                                                                                                                                                                                                                          </t>
  </si>
  <si>
    <t>38001001/23010113/11000002</t>
  </si>
  <si>
    <t>Purchase of 10 no laptops for the newly recruited planning officers and heads of department</t>
  </si>
  <si>
    <t>38001001/23050101/11000005</t>
  </si>
  <si>
    <t>Introduction and Institutionalisation of Integrated software for Performance Improvement Plan (PIP)/Balanced Score Card (BSC) Model in the State and Capacity Building for sustainability</t>
  </si>
  <si>
    <t>38001001/23050101/03000001</t>
  </si>
  <si>
    <t xml:space="preserve">State Counterpart Contribution                                                                                                                                                                                                                                                                                                                                                                                                                                                                                      </t>
  </si>
  <si>
    <t>38001001/23010118/03000002</t>
  </si>
  <si>
    <t>Development of State Economic Growth Plan (2020 - 2024)</t>
  </si>
  <si>
    <t>38001001/23010119/14000001</t>
  </si>
  <si>
    <t>Installation of solar inverter to provide power to  the Commission</t>
  </si>
  <si>
    <t>38001001/23050101/13000001</t>
  </si>
  <si>
    <t>Development of State Standardized Template for Collation and Consolidation of Sector Capital Performance</t>
  </si>
  <si>
    <t>38001001/23050101/13000003</t>
  </si>
  <si>
    <t>Development of Donor Coordination Framework for the State in collaboration with relevant MDAs</t>
  </si>
  <si>
    <t>38001001/23050101/13000005</t>
  </si>
  <si>
    <t>Purchase of 2No Gubabi Steel file cabinet for HODs, Admin and Finance for storage of sensitive documents.</t>
  </si>
  <si>
    <t>38001001/23050101/13000007</t>
  </si>
  <si>
    <t>Development of M &amp; E Policy for the State and Capacity Building of Planning and Technical Officers on Result Based Management</t>
  </si>
  <si>
    <t>38001001/23050101/13000008</t>
  </si>
  <si>
    <t>Purchase of 1No Motorcycle for dispatch of mails</t>
  </si>
  <si>
    <t>38001001/23050101/13000009</t>
  </si>
  <si>
    <t>Monitoring and Evaluation of the Implementation of Social Protection Policy in the State</t>
  </si>
  <si>
    <t>38001001/23050101/13000011</t>
  </si>
  <si>
    <t>Procurement of 20No seats for the Commission Conference Hall</t>
  </si>
  <si>
    <t>38001001/23010136/13000013</t>
  </si>
  <si>
    <t>Installation of wireless storage device and networking of ICT equipment in the Commission</t>
  </si>
  <si>
    <t>38001001/23050101/13000014</t>
  </si>
  <si>
    <t xml:space="preserve">Development of an information portal for official documents                                                                                                                                                                                                                                                                                                                                                                                                                                                         </t>
  </si>
  <si>
    <t>38001001/23010112/13000015</t>
  </si>
  <si>
    <t>Procurement of 2No Refrigerators for 2 Directors of Planning, 7No Standing Indutrial Fans and other electrical assessories for Head of Admin Dept, Head of Accounts Dept and General Office for Planning Officers</t>
  </si>
  <si>
    <t>State Economic Planning Commission Total</t>
  </si>
  <si>
    <t>State Bureau of Statistics</t>
  </si>
  <si>
    <t>38004004/23010133/11000001</t>
  </si>
  <si>
    <t>Procurement of survey equipment - 100 Huawei Y5 Android phones for mobile data collection</t>
  </si>
  <si>
    <t>38001002/23050102/13000001</t>
  </si>
  <si>
    <t xml:space="preserve">Purch. of 30 no. GPS Eqpts for prod. of (SGDP)                                                                                                                                                                                                                                                                                                                                                                                                                                                                      </t>
  </si>
  <si>
    <t>38001002/23010101/13000002</t>
  </si>
  <si>
    <t>Equipping of Bureau's ICT /Data base centre for storageEquipping of Bureau's ICT /Data base centre for storage of official Statistics Which  invoves:Purchase of Computers:( i) 5no DELL  Labtops, (ii) 5 no HP  Desktops, (iii) 2Number Printers, (iv)  I number Canon Photocopier, (v) System Projector</t>
  </si>
  <si>
    <t>38004004/23050103/13000007</t>
  </si>
  <si>
    <t xml:space="preserve">Census &amp;Survey for Prod. of the State Statistical Year Book                                                                                                                                                                                                                                                                                                                                                                                                                                                         </t>
  </si>
  <si>
    <t>38004004/23050101/13000010</t>
  </si>
  <si>
    <t>Data collection, analysis, management and publication of: Statistical year book, manpower statistics and commodity price statistics</t>
  </si>
  <si>
    <t>38004004/23050103/13000012</t>
  </si>
  <si>
    <t>38004004/23050103/13000013</t>
  </si>
  <si>
    <t>GRID Project - Updating of infrastructural data on Point of Interest</t>
  </si>
  <si>
    <t>State Bureau of Statistics Total</t>
  </si>
  <si>
    <t>52001001</t>
  </si>
  <si>
    <t>Ministry of Water Resources</t>
  </si>
  <si>
    <t>Environmental Improvement</t>
  </si>
  <si>
    <t>52001001/23000000/09000005</t>
  </si>
  <si>
    <t xml:space="preserve">Reviewing and updating hydrogeological studies of the state                                                                                                                                                                                                                                                                                                                                                                                                                                                         </t>
  </si>
  <si>
    <t>52001001/23040106/09000008</t>
  </si>
  <si>
    <t>Geographical information system/mapping Nsukka infrastructure and production of Enugu State Water Infrastructure map</t>
  </si>
  <si>
    <t>52001001/23020105/09000010</t>
  </si>
  <si>
    <t>Construction of Public Conveniences in Enugu State</t>
  </si>
  <si>
    <t>52001001/23000000/13000003</t>
  </si>
  <si>
    <t xml:space="preserve">Establishment and equipping of State                                                                                                                                                                                                                                                                                                                                                                                                                                                                                </t>
  </si>
  <si>
    <t>52001001/23010100/13000002</t>
  </si>
  <si>
    <t>Procurement of office equipment (5No Printers, 2No Photocopying machines)</t>
  </si>
  <si>
    <t>52001001/23010105/13000004</t>
  </si>
  <si>
    <t xml:space="preserve">Purch of 1No Hilux for project monitoring and supervision                                                                                                                                                                                                                                                                                                                                                                                                                                                           </t>
  </si>
  <si>
    <t>52001001/23010133/13000006</t>
  </si>
  <si>
    <t>Procurement of monitoring and evaluation tools (4Nos Camera, 4No Hammers, 5No GPS, 10 pairs of rain boots)</t>
  </si>
  <si>
    <t>52001001/23010141/13000007</t>
  </si>
  <si>
    <t>Procurement of Auger and Logger</t>
  </si>
  <si>
    <t>Water Resources and Rual Development</t>
  </si>
  <si>
    <t>52001001/23050101/10000005</t>
  </si>
  <si>
    <t>Procurement of ABEM SAS 1000 terrameter for geographical surveys</t>
  </si>
  <si>
    <t>52001001/23020105/10000015</t>
  </si>
  <si>
    <t>Establishment of water sanitation reference lab</t>
  </si>
  <si>
    <t>52001001/23020105/10000029</t>
  </si>
  <si>
    <t>Construction of conveyance system from Adada water plant to Nsukka gravity distribution reservoir</t>
  </si>
  <si>
    <t>52001001/23050103/10000030</t>
  </si>
  <si>
    <t>Enumeration for a comprehensive data of number, status and locations of all boreholes in Enugu State</t>
  </si>
  <si>
    <t>52001001/23050103/10000031</t>
  </si>
  <si>
    <t>Enumeration and mapping of primary and secondary schools in the State without water and toilet facilities</t>
  </si>
  <si>
    <t>52001001/23020105/10000032</t>
  </si>
  <si>
    <t>Hydrological and meterological data acquisition. Construction of 3No meterological data stations in the 3 Senatorial Zones</t>
  </si>
  <si>
    <t>52001001/23050103/10000033</t>
  </si>
  <si>
    <t>Survey of comprehensive data of number, status and locations of all boreholes in Enugu State</t>
  </si>
  <si>
    <t>52001001/23050103/10000034</t>
  </si>
  <si>
    <t>Survey and mapping of primary and secondary schools in the State without water and toilet facilities</t>
  </si>
  <si>
    <t>Ministry of Water Resources Total</t>
  </si>
  <si>
    <t>Enugu State Water Corporation</t>
  </si>
  <si>
    <t>52102001/23030101/06000001</t>
  </si>
  <si>
    <t>Renovation of pumping stations, training schools and staff offices</t>
  </si>
  <si>
    <t>52102001/23050101/13000001</t>
  </si>
  <si>
    <t>52102001/23050101/13000002</t>
  </si>
  <si>
    <t>Field Survey, willingness to pay survey, coding and classification of buildings and integration with block mapping</t>
  </si>
  <si>
    <t>52102001/23030104/10000001</t>
  </si>
  <si>
    <t>To develop a water supply source that will augment supply of water from Abakpa Nike to Enugu metropolis</t>
  </si>
  <si>
    <t>52102001/23010125/10000003</t>
  </si>
  <si>
    <t>Rehabilitation of Heavy duty Equipment (cranes at Oji Augmentation and haibs at head office)</t>
  </si>
  <si>
    <t>52102001/23030104/10000004</t>
  </si>
  <si>
    <t>Rehabilitation of semi urban water supply system/schemes at Udi/Oji River, Obollo-Afor, Agbani, 9th Mile and Awgu</t>
  </si>
  <si>
    <t>52102001/23030104/10000005</t>
  </si>
  <si>
    <t>Rehabilitation of the reserviors in Enugu and Nsukka water schemes</t>
  </si>
  <si>
    <t>52102001/23030104/10000006</t>
  </si>
  <si>
    <t>Rehabilitation of the boreholes at 9th Mile Crash Programme and Drilling of the new ones, including installation of electrical, mechanical components and equipment</t>
  </si>
  <si>
    <t>52102001/23020105/10000008</t>
  </si>
  <si>
    <t>Acquisition of Akwuke water scheme, construction of intake works/provision of mech/elect equipment and transmission main</t>
  </si>
  <si>
    <t>52102001/23020105/10000009</t>
  </si>
  <si>
    <t>52102001/23010138/10000011</t>
  </si>
  <si>
    <t xml:space="preserve">Procurement of Backhoe Excavator and other equipments                                                                                                                                                                                                                                                                                                                                                                                                                                                               </t>
  </si>
  <si>
    <t>52102001/23030104/10000012</t>
  </si>
  <si>
    <t>Rehabilitation of Ngwo water network and extension of pipeline via 9th mile corner</t>
  </si>
  <si>
    <t>52102001/23030104/10000013</t>
  </si>
  <si>
    <t xml:space="preserve">Rehabilitation of Nsukka water scheme &amp; reticulation                                                                                                                                                                                                                                                                                                                                                                                                                                                                </t>
  </si>
  <si>
    <t>52102001/23030104/10000014</t>
  </si>
  <si>
    <t xml:space="preserve">The provision of the needed  spares and replacement of damaged Mechanical and Electrical equipment at the various water supply facilities  parts </t>
  </si>
  <si>
    <t>52102001/23020105/10000016</t>
  </si>
  <si>
    <t xml:space="preserve">Integration of Adada scheme into Nsukka water supply                                                                                                                                                                                                                                                                                                                                                                                                                                                                </t>
  </si>
  <si>
    <t>52102001/23020105/10000017</t>
  </si>
  <si>
    <t>Procurement and installation of bulk, zonal boundary and household meters (comprehensive universal metering of Nsukka Urban water supply)</t>
  </si>
  <si>
    <t>52102001/23030125/10000018</t>
  </si>
  <si>
    <t xml:space="preserve">Maintenance of Oji Augmentation power line to Ajalli power                                                                                                                                                                                                                                                                                                                                                                                                                                                          </t>
  </si>
  <si>
    <t>52102001/23030104/10000021</t>
  </si>
  <si>
    <t xml:space="preserve">Rehabilitation of the Enugu Urban Water network and reticula                                                                                                                                                                                                                                                                                                                                                                                                                                                        </t>
  </si>
  <si>
    <t>52102001/23020105/10000022</t>
  </si>
  <si>
    <t>52102001/23030104/10000023</t>
  </si>
  <si>
    <t>Rehabilitation of Booster Stations in Enugu Metropolis; eg Trans Ekulu Booster Station, Agbani Road, 82 Div, Coal Camp and Idaw River layout and Robinson</t>
  </si>
  <si>
    <t>52102001/23020105/10000024</t>
  </si>
  <si>
    <t>Drilling of complete borehole with submarsible pumps and storage facilities at Orba Specialist Hospital</t>
  </si>
  <si>
    <t>52102001/23050101/10000026</t>
  </si>
  <si>
    <t>Field survey to Generate data to design and supervise water supply project in Nsukka Urban and environs</t>
  </si>
  <si>
    <t>52102001/23020105/10000027</t>
  </si>
  <si>
    <t>Drilling of 1 N0 Solar powered boreholes and construction of 10,000 gallon capacity elevated steel tank in Enugu urban</t>
  </si>
  <si>
    <t>52102001/23020105/10000028</t>
  </si>
  <si>
    <t xml:space="preserve">Drilling of 1No Solar powered borehole and construction of 1 No 682.5m3 capacity reinforced concrete Ground Level Reservior Nsukka. </t>
  </si>
  <si>
    <t>52102001/23050102/10000029</t>
  </si>
  <si>
    <t>Procurement of data monitoring and management system and software; G.I.S equipment for data acquisition storing and analysis</t>
  </si>
  <si>
    <t>52102001/23010141/10000030</t>
  </si>
  <si>
    <t>Purchase and installation of 1 No 2MVA Transformer for Ajalli water scheme and 1 No. 2.5MVA standby transformer for Oji Augumentation water scheme</t>
  </si>
  <si>
    <t>52102001/23010141/10000031</t>
  </si>
  <si>
    <t>Procurement and installation of new pumps and starter panels and other accessories at Ajalli water scheme</t>
  </si>
  <si>
    <t>52102001/23010141/10000032</t>
  </si>
  <si>
    <t>Procurement and installation of new pumps and starter panels and other accessories at Oji River water scheme</t>
  </si>
  <si>
    <t>52102001/23020105/10000033</t>
  </si>
  <si>
    <t>Drilling of 10 No Solar powered boreholes, electro-mechanical installation, other auxilliary works etc at Okwojo Ngwo</t>
  </si>
  <si>
    <t>52102001/23020105/10000034</t>
  </si>
  <si>
    <t>Construction and installation of PH adjustment plant and chlorinator at Oji and Iva Headworks</t>
  </si>
  <si>
    <t>52102001/23010141/10000035</t>
  </si>
  <si>
    <t>Installation of power protection facilities for the power transformers and other infrastructure at Ajalli and Oji water schemes</t>
  </si>
  <si>
    <t>Enugu State Water Corporation Total</t>
  </si>
  <si>
    <t>52103001/23010105/13000001</t>
  </si>
  <si>
    <t xml:space="preserve">Purchase of 2 No Hilux vehicle                                                                                                                                                                                                                                                                                                                                                                                                                                                                                      </t>
  </si>
  <si>
    <t>52103001/23020105/10000003</t>
  </si>
  <si>
    <t xml:space="preserve">Spring development with 2km reticulation                                                                                                                                                                                                                                                                                                                                                                                                                                                                            </t>
  </si>
  <si>
    <t>52103001/23020105/10000005</t>
  </si>
  <si>
    <t>Construction of 9 No public lavatories with 150mm diameter deep water motorized boreholes equipped with operational facilities in selected locations in the state</t>
  </si>
  <si>
    <t>52103001/23050101/10000006</t>
  </si>
  <si>
    <t>Construction of 6 No 200mm diameter deep water boreholes with 20HP submersible pumps with operational facilities</t>
  </si>
  <si>
    <t>52103001/23030104/10000007</t>
  </si>
  <si>
    <t>Construction of 20 No 150mm diametre motorized deep water boreholes and installation of 10HP submersible pumps with other operational facilities</t>
  </si>
  <si>
    <t>52103001/23050101/10000008</t>
  </si>
  <si>
    <t>52103001/23020105/10000018</t>
  </si>
  <si>
    <t>Construction of 26 No hand pumps water boreholes in Guinea worm endemic rural communities of the states in collaboration with JICA for Enugu East and West</t>
  </si>
  <si>
    <t>52103001/23020105/10000021</t>
  </si>
  <si>
    <t xml:space="preserve">Spring water improvement with 1km reticulation                                                                                                                                                                                                                                                                                                                                                                                                                                                                      </t>
  </si>
  <si>
    <t>52103001/23030104/10000022</t>
  </si>
  <si>
    <t xml:space="preserve">Repair of Autoclave and oven for biological test                                                                                                                                                                                                                                                                                                                                                                                                                                                                    </t>
  </si>
  <si>
    <t>52103001/23010129/10000023</t>
  </si>
  <si>
    <t>Purchase of water quality equipment (spectrophotometer) for physical and chemical analysis</t>
  </si>
  <si>
    <t>52103001/23010129/10000024</t>
  </si>
  <si>
    <t>Purchase and installation of 50 No 4 inch diameter in 50 communities to measure the volume of water supplied</t>
  </si>
  <si>
    <t>52103001/23010129/10000027</t>
  </si>
  <si>
    <t>Purchase of 6000 branded sanitary buckets for disposal of wastes for market sheds/ stores/ business premises</t>
  </si>
  <si>
    <t>52103001/23010129/10000028</t>
  </si>
  <si>
    <t xml:space="preserve">Purchase of 8 sanitary dumpsters for disposal of wastes                                                                                                                                                                                                                                                                                                                                                                                                                                                             </t>
  </si>
  <si>
    <t>52103001/23050103/10000034</t>
  </si>
  <si>
    <t>Enumeration/functionality survey of all rural water facilities in all the communities</t>
  </si>
  <si>
    <t>Small Town Water and Sanitation Agency</t>
  </si>
  <si>
    <t>52014001/23030104/10000001</t>
  </si>
  <si>
    <t>Rehabilitation of non-functional motorised boreholes in Nru, Obeleagu Umana, Ngwo Asaa, Iheakpu Obollo-Afor, Imilike-Enu</t>
  </si>
  <si>
    <t>52014001/23020105/10000004</t>
  </si>
  <si>
    <t xml:space="preserve">Community Led Total Sanitation (CLTS)                                                                                                                                                                                                                                                                                                                                                                                                                                                                               </t>
  </si>
  <si>
    <t>52014001/23030104/10000005</t>
  </si>
  <si>
    <t>Rehabilitation of non-functional hand pump boreholes in Isigwe Ugbawka, CPS Amagunze, Ohuani, Ezinese Mgbidi, Isi-enu Obodo Uvuru, CSS Ihuokpara, Amauzam, Eziama Ogbaku</t>
  </si>
  <si>
    <t>52014001/23030104/10000007</t>
  </si>
  <si>
    <t xml:space="preserve">Rehabilitat of non-functional motorized boreholes in udenu                                                                                                                                                                                                                                                                                                                                                                                                                                                          </t>
  </si>
  <si>
    <t>52014001/23030104/100010</t>
  </si>
  <si>
    <t>Rehabilitation, reticulation and upgrading of 8No non-functional motorised boreholes (Aguobu Iwollo, Isiokwe Akama, Obinagu Udi, Health Centre, Adani Rice borehole, Okata and Agbamere)</t>
  </si>
  <si>
    <t>Small Town Water and Sanitation Agency Total</t>
  </si>
  <si>
    <t>53001001</t>
  </si>
  <si>
    <t>Ministry of  Housing</t>
  </si>
  <si>
    <t>53001001/23010112/06000002</t>
  </si>
  <si>
    <t xml:space="preserve">Purchase of Office Equipments.                                                                                                                                                                                                                                                                                                                                                                                                                                                                                      </t>
  </si>
  <si>
    <t>53001001/23020104/06000015</t>
  </si>
  <si>
    <t>Completion of 50mm thick asphalted access roads at Satelite Estate, including reinforced concrete line drains at Akpuoga Nike</t>
  </si>
  <si>
    <t>53001001/23020103/06000016</t>
  </si>
  <si>
    <t>Provision of power supply to Satelite Estate phase 1&amp;2 including transformers sub-stations, H.T and L.T reinforced concrete poles</t>
  </si>
  <si>
    <t>53001001/23010133/06000017</t>
  </si>
  <si>
    <t>Purchase of surveying equipment, quantity surveyors softwares, projectors, steel cameras, etc</t>
  </si>
  <si>
    <t>Ministry of  Housing Total</t>
  </si>
  <si>
    <t>Enugu State Housing Development Corporation</t>
  </si>
  <si>
    <t>53010001/23010133/06000001</t>
  </si>
  <si>
    <t xml:space="preserve">Procurement of set of different GPS receiver and its accessories (V90 models). Set of Printer for A1 to A4 printing, and other technical equipment. </t>
  </si>
  <si>
    <t>53010001/23010129/06000003</t>
  </si>
  <si>
    <t xml:space="preserve">Procurement of basic tools, equipment and building materials                                                                                                                                                                                                                                                                                                                                                                                                                                                        </t>
  </si>
  <si>
    <t>53010001/23020114/06000005</t>
  </si>
  <si>
    <t>Construction of 3.996km asphalt road at Sunrise and Republic layouts</t>
  </si>
  <si>
    <t>53010001/23020114/06000006</t>
  </si>
  <si>
    <t xml:space="preserve">Reconstruction of 2.5km line drains at Trans-Ekulu Phase1                                                                                                                                                                                                                                                                                                                                                                                                                                                           </t>
  </si>
  <si>
    <t>Enugu State Housing Development Corporation Total</t>
  </si>
  <si>
    <t>Ministry of Rural Development</t>
  </si>
  <si>
    <t>54001001/23010136/11000001</t>
  </si>
  <si>
    <t>Purchase of Video Camera (Canon Rebelt7i), photo camera (Nikon d3100) and Accessories</t>
  </si>
  <si>
    <t>54001001/23010136/11000002</t>
  </si>
  <si>
    <t>Purchase of 1 No. Projector</t>
  </si>
  <si>
    <t>54001001/23010136/11000003</t>
  </si>
  <si>
    <t>Purchase of Public Address System</t>
  </si>
  <si>
    <t>54001001/23010114/11000004</t>
  </si>
  <si>
    <t>Purchase of 4No. HP Printers</t>
  </si>
  <si>
    <t>54001001/23010115/11000005</t>
  </si>
  <si>
    <t>Purchase of 1No. Photocopier</t>
  </si>
  <si>
    <t>54001001/23010136/11000006</t>
  </si>
  <si>
    <t>Purchase of 5Nos Plasma Tv</t>
  </si>
  <si>
    <t>54001001/23050102/11000007</t>
  </si>
  <si>
    <t>Development of Ministry's Website</t>
  </si>
  <si>
    <t>54001001/23050102/11000008</t>
  </si>
  <si>
    <t>Revenue collection software, dev. Licensing &amp; Mgt. &amp; Procurement of 10 No. POS</t>
  </si>
  <si>
    <t>54001001/23010113/13000005</t>
  </si>
  <si>
    <t>PProcurement of 3No desktop computers and 2No laptop with accessories</t>
  </si>
  <si>
    <t>54001001/23010106/13000006</t>
  </si>
  <si>
    <t>54001001/23050101/13000007</t>
  </si>
  <si>
    <t>Purchase of Office Furniture (25No. Plastic Chairs &amp; 11 No. Standing Fans (OX)</t>
  </si>
  <si>
    <t>54001001/23020113/13000008</t>
  </si>
  <si>
    <t>Procurement of Locally fabricated mechanized Agric. Equipment for youth and woman enterprise  in rural area(Grinding machine, Palm oil processing equipment, piggery, poultry, Fish farming in rural communities of Enugu State;   Payment of stipends to 2000 youths @ N 3000X 12 to encourage Local palm wine tapping/Craft making (Broom, Basket) in rural communities</t>
  </si>
  <si>
    <t>54001001/23010100/13000009</t>
  </si>
  <si>
    <t>Purchase of 1No. Power Gen-Set 5KVA</t>
  </si>
  <si>
    <t>54001001/23020118/13000012</t>
  </si>
  <si>
    <t>Funding of second batch of the community focused projects</t>
  </si>
  <si>
    <t>54001001/23020118/13000015</t>
  </si>
  <si>
    <t>Provision of public conveniences in rural communities in collaboration with WaterAid</t>
  </si>
  <si>
    <t>54001001/23010108/13000016</t>
  </si>
  <si>
    <t xml:space="preserve">Procurement of 1No 16 Seater Hiace Bus                                                                                                                                                                                                                                                                                                                                                                                                                                                                              </t>
  </si>
  <si>
    <t>54001001/23010112/13000017</t>
  </si>
  <si>
    <t>Purchase of 5 No. Refridgerators</t>
  </si>
  <si>
    <t>54001001/23050101/13000018</t>
  </si>
  <si>
    <t>Quarterly publication of Ministry's Magazine(4x)</t>
  </si>
  <si>
    <t>54001001/23010114/13000019</t>
  </si>
  <si>
    <t>Printing of Demand Notice with New Security Seal(1000 Copies)</t>
  </si>
  <si>
    <t>54001001/23010129/13000020</t>
  </si>
  <si>
    <t>Grinding machine( pap, tomatoes, corn Flour</t>
  </si>
  <si>
    <t>54001001/23010129/13000021</t>
  </si>
  <si>
    <t>Procurement of 30 Nos Garri Processing machine for the Senatorial Zones @ 450,000</t>
  </si>
  <si>
    <t>54001001/23010129/13000022</t>
  </si>
  <si>
    <t>Procurement of 10 Nos Palm oil/kernel processing machine @ N1,500,000 Locally/ fabricated</t>
  </si>
  <si>
    <t>54001001/23010129/13000023</t>
  </si>
  <si>
    <t>Procurement of 10 Nos Cashew nut processing machine @ 500,000 3 in each Zone</t>
  </si>
  <si>
    <t>54001001/23010129/13000024</t>
  </si>
  <si>
    <t>Procurement of 30 Nos Fish/meat roasting machine  in 30 Communities @ 500,000</t>
  </si>
  <si>
    <t>54001001/23010129/13000025</t>
  </si>
  <si>
    <t>Procurement of 30 Nos Sowing/ Weaving machine @ N350,000 in 30 Communities</t>
  </si>
  <si>
    <t>54001001/23020118/13000026</t>
  </si>
  <si>
    <t>Building of Incubation centre for job creation &amp; empowerment in 10(Ten) major communities @ N1,000,000</t>
  </si>
  <si>
    <t>Ministry of Rural Development Total</t>
  </si>
  <si>
    <t>Community and Social Developmnt Agency</t>
  </si>
  <si>
    <t>54001002/23050101/13000001</t>
  </si>
  <si>
    <t>State Counterpart contribution for financing of State Micro Projects (CSDP)</t>
  </si>
  <si>
    <t>Community and Social Developmnt Agency Total</t>
  </si>
  <si>
    <t>Community Development Agency</t>
  </si>
  <si>
    <t>54001003/23020124/12000001</t>
  </si>
  <si>
    <t>Development of 3Nos markets in the 3 Senatorial zones</t>
  </si>
  <si>
    <t>54001003/23020106/04000001</t>
  </si>
  <si>
    <t>Construction of 4Nos Health Centre in the 3 Senatorial zones</t>
  </si>
  <si>
    <t>54001003/23020118/13000003</t>
  </si>
  <si>
    <t>Construction of 3No Civic Centres in the 3 Senatorial zones</t>
  </si>
  <si>
    <t>54001003/23020118/13000005</t>
  </si>
  <si>
    <t xml:space="preserve">Completion of Community Development Project ongoing projects in the 3 senatorial zones                                                                                                                                                                                                                                                                                                                                                                                                                              </t>
  </si>
  <si>
    <t>54001003/23050103/13000006</t>
  </si>
  <si>
    <t>Conduct monitoring and evaluation of CDP projects</t>
  </si>
  <si>
    <t>54001003/23020105/10000001</t>
  </si>
  <si>
    <t>Community Development Agency Total</t>
  </si>
  <si>
    <t>Rural Electrification Board (REB)</t>
  </si>
  <si>
    <t>54003001/23020103/14000001</t>
  </si>
  <si>
    <t>Construction of new Electrification Networks in the three senatorial zones of the State</t>
  </si>
  <si>
    <t>54003001/23030102/14000002</t>
  </si>
  <si>
    <t xml:space="preserve">Extension of Electricity to the existing networks in the Rural Communities in the 3 senatorial zones of the State </t>
  </si>
  <si>
    <t>54003001/23030102/14000003</t>
  </si>
  <si>
    <t xml:space="preserve">Boosting/ Energization of Electricity                                                                                                                                                                                                                                                                                                                                                                                                                                                                               </t>
  </si>
  <si>
    <t>54003001/23020103/14000006</t>
  </si>
  <si>
    <t xml:space="preserve">State contingency intervention in Electrification Projects.                                                                                                                                                                                                                                                                                                                                                                                                                                                         </t>
  </si>
  <si>
    <t>54003001/23010119/14000007</t>
  </si>
  <si>
    <t>Purchase of 25 units of 200KVA, 300KVA &amp; 500KVA distribution transformers and their accessories for boosting power supply in the rural communities of the state.</t>
  </si>
  <si>
    <t>54003001/23010105/14000008</t>
  </si>
  <si>
    <t xml:space="preserve">Purchase of 2 no Hilux vans double cabin                                                                                                                                                                                                                                                                                                                                                                                                                                                                            </t>
  </si>
  <si>
    <t>54003001/23010119/14000010</t>
  </si>
  <si>
    <t xml:space="preserve">Purchase of Power Generating Plant                                                                                                                                                                                                                                                                                                                                                                                                                                                                                  </t>
  </si>
  <si>
    <t>54003001/23030100/140014011</t>
  </si>
  <si>
    <t xml:space="preserve">Procurement of 1 No Truck self loader                                                                                                                                                                                                                                                                                                                                                                                                                                                                               </t>
  </si>
  <si>
    <t>54003001/23020103/14000013</t>
  </si>
  <si>
    <t xml:space="preserve">Extension/Boosting of Electricity Networks in  the Rural Communities in the 3 senatorial zones of the state </t>
  </si>
  <si>
    <t>54003001/23020103/14000015</t>
  </si>
  <si>
    <t>Construction of Ugwogo – Neke Uno-Agu Ukehe- Agu Ekwegbe- Agu Opi – Ogbozalla Opi- opi junction.</t>
  </si>
  <si>
    <t>54003001/23020123/14000016</t>
  </si>
  <si>
    <t>Provision of street lights in major rural communities in the 3 senatorial zones of the state Using grid or solar system</t>
  </si>
  <si>
    <t>54003001/23030102/14000019</t>
  </si>
  <si>
    <t xml:space="preserve">Maintenance of Street lights in major cities in the 3 senatorial zones                                                                                                                                                                                                                                                                                                                                                                                                                                              </t>
  </si>
  <si>
    <t>54003001/23020123/14000020</t>
  </si>
  <si>
    <t>Extension of streetlight in Enugu metropolis</t>
  </si>
  <si>
    <t>54003001/23020123/14000021</t>
  </si>
  <si>
    <t>Extension of streetlights in Enugu North senatorial zone</t>
  </si>
  <si>
    <t>Rural Electrification Board (REB) Total</t>
  </si>
  <si>
    <t>54007001</t>
  </si>
  <si>
    <t>Fire Service Department</t>
  </si>
  <si>
    <t>54007001/23010123/09000001</t>
  </si>
  <si>
    <t>Fire Fighting Aids e.g.  Personal Protecting Equipment (PPE, BA etc)</t>
  </si>
  <si>
    <t>54007001/23020105/09000002</t>
  </si>
  <si>
    <t xml:space="preserve">Construction of  Motorized OverHead Tank 20,000 liters at Nsukka                                                                                                                                                                                                                                                                                                                                                                                                                                                    </t>
  </si>
  <si>
    <t>54007001/23030109/09000003</t>
  </si>
  <si>
    <t>Renovation of fire station building at Nsukka and fencing of collasped section</t>
  </si>
  <si>
    <t>54007001/23030109/09000004</t>
  </si>
  <si>
    <t>Renovation of Idaw river fire station building and fencing</t>
  </si>
  <si>
    <t>54007001/23000000/09000005</t>
  </si>
  <si>
    <t>54007001/23020110/09000008</t>
  </si>
  <si>
    <t>Reconstruction of Dam (reservoir) at Nsukka fire station</t>
  </si>
  <si>
    <t>54007001/23020110/09000010</t>
  </si>
  <si>
    <t>Installation of Fire Extinguishers in the New Secretariat/Government Buildings/ markets/ Public Buildings</t>
  </si>
  <si>
    <t>54007001/23020110/09000011</t>
  </si>
  <si>
    <t>Construction of new fire station at Uzo Uwani</t>
  </si>
  <si>
    <t>54007001/23020110/09000012</t>
  </si>
  <si>
    <t>Construction of new fire station at Okpanku Aninri LGA</t>
  </si>
  <si>
    <t>54007001/23020105/13000001</t>
  </si>
  <si>
    <t xml:space="preserve">Construction of Motorized Overhead tank of 20,000 liters @ Ogui Road                                                                                                                                                                                                                                                                                                                                                                                                                                                </t>
  </si>
  <si>
    <t>54007001/23020110/13000003</t>
  </si>
  <si>
    <t>Construction of Fire Station at Orba, Ogurute, Oji-River, Ozalla &amp; 9th Mile</t>
  </si>
  <si>
    <t>54007001/23010136/13000006</t>
  </si>
  <si>
    <t xml:space="preserve">Procurement of 20 no Communication Gadgets (walking talking)                                                                                                                                                                                                                                                                                                                                                                                                                                                        </t>
  </si>
  <si>
    <t>54007001/23020105/13000007</t>
  </si>
  <si>
    <t>Siting of borehole @ Ogurute, Orba, Oji River, 9th Mile corner, Nsukka and Ozalla  fire stations</t>
  </si>
  <si>
    <t>54007001/23010107/13000009</t>
  </si>
  <si>
    <t>Purchase of 5 Nos water tanker</t>
  </si>
  <si>
    <t>54007001/23020101/13000010</t>
  </si>
  <si>
    <t>Construction of Chief Fire's office &amp; Admin. Office at Ogui Road Fire Station</t>
  </si>
  <si>
    <t>54007001/23010112/13000011</t>
  </si>
  <si>
    <t>Purchase of office equipment like Chairs, Tables, Tv etc</t>
  </si>
  <si>
    <t>54007001/23020110/10000001</t>
  </si>
  <si>
    <t xml:space="preserve">Construction of borehole at Nsukka fire station                                                                                                                                                                                                                                                                                                                                                                                                                                            </t>
  </si>
  <si>
    <t>Fire Service Department Total</t>
  </si>
  <si>
    <t>Ministry of Lands and Urban Development</t>
  </si>
  <si>
    <t>60001001/23050101/06000002</t>
  </si>
  <si>
    <t>Implementation of GIS based Land Administration System</t>
  </si>
  <si>
    <t>60001001/23050101/06000003</t>
  </si>
  <si>
    <t xml:space="preserve">Development of Urban Master Plan for 9th mile corner                                                                                                                                                                                                                                                                                                                                                                                                                                                                </t>
  </si>
  <si>
    <t>60001001/23020104/06000004</t>
  </si>
  <si>
    <t>Design/parcellation of layouts (Federation layout II, Ngwuagu Abor, Gateway and New GRA Nsukka</t>
  </si>
  <si>
    <t>60001001/23010101/06000006</t>
  </si>
  <si>
    <t xml:space="preserve">Acquisition of New Layout                                                                                                                                                                                                                                                                                                                                                                                                                                                                                           </t>
  </si>
  <si>
    <t>60001001/23050101/06000007</t>
  </si>
  <si>
    <t xml:space="preserve">Development of Nsukka Urban Master Plan                                                                                                                                                                                                                                                                                                                                                                                                                                                                             </t>
  </si>
  <si>
    <t>60001001/23010129/06000008</t>
  </si>
  <si>
    <t>Purchase of specialist equipment in town planning department/survey department</t>
  </si>
  <si>
    <t>60001001/23000000/06000010</t>
  </si>
  <si>
    <t xml:space="preserve">Determination of Inter-Origin Transformation Perimeter for Enugu State                                                                                                                                                                                                                                                                                                                                                                                                                                              </t>
  </si>
  <si>
    <t>60001001/23020118/06000011</t>
  </si>
  <si>
    <t>Construction and installation of servers house in deed department</t>
  </si>
  <si>
    <t>60001001/23030121/13000004</t>
  </si>
  <si>
    <t>Renovation of Office main block</t>
  </si>
  <si>
    <t>60001001/23010112/13000005</t>
  </si>
  <si>
    <t>Purchase of furniture and fittings</t>
  </si>
  <si>
    <t>60001001/23020118/13000006</t>
  </si>
  <si>
    <t>Building of fire proof file cabinet for file registry</t>
  </si>
  <si>
    <t>60001001/23050101/13000007</t>
  </si>
  <si>
    <t>Development of street maps for Enugu and Nsukka Urban</t>
  </si>
  <si>
    <t>Ministry of Lands and Urban Development Total</t>
  </si>
  <si>
    <t>Ministry of Budget and Planning</t>
  </si>
  <si>
    <t>64001001/23020127/11000001</t>
  </si>
  <si>
    <t>Purchase of IPSAS and other ICT software</t>
  </si>
  <si>
    <t>64001001/23010114/11000004</t>
  </si>
  <si>
    <t>Purchase of 1No Camera, 5Nos Ipad, 1No Printer etc for budget monitoring and evaluation</t>
  </si>
  <si>
    <t>64001001/23010113/11000005</t>
  </si>
  <si>
    <t>Purchase and installation of Intra-Net and its accessories (computer networking for sharing corporate information, corporate tools, operational system and other computer services within the relevant MDAs)</t>
  </si>
  <si>
    <t>64001001/23050102/11000006</t>
  </si>
  <si>
    <t>Development of website for the ministry</t>
  </si>
  <si>
    <t>64001001/23010112/13000002</t>
  </si>
  <si>
    <t>Purchase of office equipment (2No Fire Gubambi safe, photocopiers and 3 steel cabinet, refridgerator)</t>
  </si>
  <si>
    <t>64001001/23010119/13000000</t>
  </si>
  <si>
    <t>Procurement of 5KVA Generator Set</t>
  </si>
  <si>
    <t>64001001/23010113/13000006</t>
  </si>
  <si>
    <t>64001001/23010112/13000007</t>
  </si>
  <si>
    <t>Purchase of office furniture for the Conference room (tables, chairs and fittings)</t>
  </si>
  <si>
    <t>64001001/23010104/13000008</t>
  </si>
  <si>
    <t>Purchase of 2No motorcycles for dispatch</t>
  </si>
  <si>
    <t>64001001/23050103/13000009</t>
  </si>
  <si>
    <t>Development of M&amp;E Framework for the State</t>
  </si>
  <si>
    <t>Ministry of Budget and Planning Total</t>
  </si>
  <si>
    <t>18011001</t>
  </si>
  <si>
    <t>Judicial Service Commission</t>
  </si>
  <si>
    <t>18011001/23050102/11000001</t>
  </si>
  <si>
    <t>Purchase and Installation of Hotspot Internet facility</t>
  </si>
  <si>
    <t>18011001/23020102/06000001</t>
  </si>
  <si>
    <t>18011001/23010108/13000002</t>
  </si>
  <si>
    <t>Purchase of 1No Toyota mini-bus</t>
  </si>
  <si>
    <t>18011001/23020118/13000003</t>
  </si>
  <si>
    <t>Construction and installation of burglary proofs in JSC office windows and doors</t>
  </si>
  <si>
    <t>18011001/23030121/13000004</t>
  </si>
  <si>
    <t>Re-roofing and re-ceiling of JSC office extension housed within the High Court Building</t>
  </si>
  <si>
    <t>18011001/23010136/13000005</t>
  </si>
  <si>
    <t>Purchase of training equipment (public address system</t>
  </si>
  <si>
    <t>18011001/23010112/13000006</t>
  </si>
  <si>
    <t>Purchase of 5No fire proof safe</t>
  </si>
  <si>
    <t>18011001/23050103/13000008</t>
  </si>
  <si>
    <t xml:space="preserve">Publicatn of Judicial Service Commission Annual Performance Report                                                                                                                                                                                                                                                                                                                                                                                                                                                  </t>
  </si>
  <si>
    <t>18011001/23010105/13000010</t>
  </si>
  <si>
    <t>Purchase of 2No Tricycles for the dispatch of mails</t>
  </si>
  <si>
    <t>18011001/23010119/02000001</t>
  </si>
  <si>
    <t>Purchase of 1No 7KVA Electricity Generating Set</t>
  </si>
  <si>
    <t>18011001/23010105/02000002</t>
  </si>
  <si>
    <t>Purchase of 1No Toyota Hilux Van for inspection</t>
  </si>
  <si>
    <t>18011001/23010112/02000003</t>
  </si>
  <si>
    <t>Purchase of office furniture for JSC (Executive tables, chairs etc</t>
  </si>
  <si>
    <t>18011001/23010112/02000004</t>
  </si>
  <si>
    <t>Purchase of Office Equipment (Refridgerators, Air Conditioners, Ceiling Fans etc))</t>
  </si>
  <si>
    <t>18011001/23010113/02000005</t>
  </si>
  <si>
    <t>Purchase of Computer Equipment (Desktops, Printers, UPS, Laptops, etc)</t>
  </si>
  <si>
    <t>18011001/23010112/02000006</t>
  </si>
  <si>
    <t>Furnishing of Judicial Service Commission Conference Hall (tables, Fans, Projector, Seats, Communication equipment)</t>
  </si>
  <si>
    <t>18011001/23010123/02000007</t>
  </si>
  <si>
    <t>Purchase and installation of fire fighting equipment</t>
  </si>
  <si>
    <t>18011001/23010105/02000008</t>
  </si>
  <si>
    <t>Purchase of 1No Prado Jeep for Hon. Judge</t>
  </si>
  <si>
    <t>18011001/23010105/02000009</t>
  </si>
  <si>
    <t>Purchase of 2No Hyundai Elantra Cars for the Secretary and Deputy Secretary of the Commission</t>
  </si>
  <si>
    <t>Judicial Service Commission Total</t>
  </si>
  <si>
    <t>Ministry of Justice</t>
  </si>
  <si>
    <t>26001001/23010136/11000001</t>
  </si>
  <si>
    <t>Establishment of ICT Unit in the Ministry of Justice</t>
  </si>
  <si>
    <t>26001001/23010125/11000002</t>
  </si>
  <si>
    <t>Purchase of E-Library and library equipment</t>
  </si>
  <si>
    <t>26001001/23010119/14000001</t>
  </si>
  <si>
    <t>Purchase of 100KVA FG Wilson Generating Plant and construction of plant house for ESJRT, CRMC, AGPT new building</t>
  </si>
  <si>
    <t>26001001/23010114/13000001</t>
  </si>
  <si>
    <t>Purchase of  5 Nos. Photocopy Machines, and 5 Nos. Printers &amp; accessories</t>
  </si>
  <si>
    <t>26001001/23020101/13000002</t>
  </si>
  <si>
    <t xml:space="preserve">Construction of DPP Offices and other Departmental Officess                                                                                                                                                                                                                                                                                                                                                                                                                                                         </t>
  </si>
  <si>
    <t>26001001/23050101/13000003</t>
  </si>
  <si>
    <t xml:space="preserve">Review of Enugu State Laws                                                                                                                                                                                                                                                                                                                                                                                                                                                                                          </t>
  </si>
  <si>
    <t>26001001/23010112/13000007</t>
  </si>
  <si>
    <t>Furnishing of DAD Building (tables, chairs, fire proof steel cabinets)</t>
  </si>
  <si>
    <t>26001001/23020101/13000008</t>
  </si>
  <si>
    <t>Reconstruction of Admin General office building behind DAD building</t>
  </si>
  <si>
    <t>26001001/23020127/13000012</t>
  </si>
  <si>
    <t>Provision and Installation of ICT Solution for Case Management System and e-library services</t>
  </si>
  <si>
    <t>26001001/23010112/13000014</t>
  </si>
  <si>
    <t>Furnishing and equipping of zonal DPP offices and other departmental offices</t>
  </si>
  <si>
    <t>26001001/23010112/13000015</t>
  </si>
  <si>
    <t>Furnishing and equipping of AGPT offices newly constructed Building behind DAD building</t>
  </si>
  <si>
    <t>Ministry of Justice Total</t>
  </si>
  <si>
    <t>Citizens' Rights and Mediation Centre</t>
  </si>
  <si>
    <t>26007001/23010136/1100001</t>
  </si>
  <si>
    <t>Purchase of Intercom and IT equipment</t>
  </si>
  <si>
    <t>26007001/23010104/13000001</t>
  </si>
  <si>
    <t xml:space="preserve">Purchase of 20 (CG 125/150) Motorbikes for dispatch of mails by the bailiffs                                                                                                                                                                                                                                                                                                                                                                                    </t>
  </si>
  <si>
    <t>26007001/23010112/1300003</t>
  </si>
  <si>
    <t>Purchase of office furniture and fittings (tables, chairs, window blinds etc)</t>
  </si>
  <si>
    <t>26007001/23010114/1300005</t>
  </si>
  <si>
    <t>Purchase of 5No Printers and 3No Photocopier</t>
  </si>
  <si>
    <t>26007001/23010114/1300007</t>
  </si>
  <si>
    <t>Purchase of 20No desktop phones with Simcards for 17 LGA HQ Offices</t>
  </si>
  <si>
    <t>26007001/23010104/1300009</t>
  </si>
  <si>
    <t>Procurement of 100KVA sound proof Generator Set (FJ Wilson Perkins)</t>
  </si>
  <si>
    <t>26007001/23020101/1300010</t>
  </si>
  <si>
    <t>Construction of head office complex</t>
  </si>
  <si>
    <t>Citizens' Rights and Mediation Centre Total</t>
  </si>
  <si>
    <t>26007002</t>
  </si>
  <si>
    <t>Administrator-General/Public Trustees</t>
  </si>
  <si>
    <t>26007002/23010112/13000001</t>
  </si>
  <si>
    <t>Furnishing of AG/PT offices (conference hall, tables, chairs, fans, Air Conditioners and fittings</t>
  </si>
  <si>
    <t>26007002/23010104/13000002</t>
  </si>
  <si>
    <t>Purchase of 3No (CG125/150 motorbikes for dispatch of mails by the bailiffs)</t>
  </si>
  <si>
    <t>26007002/23030121/13000003</t>
  </si>
  <si>
    <t>Rehabilitation of building of Estates in Trust</t>
  </si>
  <si>
    <t>Administrator-General/Public Trustees Total</t>
  </si>
  <si>
    <t>Enugu State Justice Reform Team</t>
  </si>
  <si>
    <t>26007003/23050101/05000001</t>
  </si>
  <si>
    <t>Advocacy and Capacity building</t>
  </si>
  <si>
    <t>26007003/23020127/11000001</t>
  </si>
  <si>
    <t>Establishment of ICT/Data processing department/Construction of ICT Infrastructure</t>
  </si>
  <si>
    <t>26007003/23010112/13000002</t>
  </si>
  <si>
    <t>Purchase of Office furniture to set up ESJRT office (2No conference tables, chairs, 3No refriderator, 7No air conditioners etc)</t>
  </si>
  <si>
    <t>26007003/23010114/13000004</t>
  </si>
  <si>
    <t>Purchase of 3 nos Computer Desktops/Laptop</t>
  </si>
  <si>
    <t>26007003/23010115/13000005</t>
  </si>
  <si>
    <t>Purchase of 2No Printers and 2No Photocopy machine</t>
  </si>
  <si>
    <t>26007003/23010112/13000006</t>
  </si>
  <si>
    <t xml:space="preserve">Purchase of 2 nos fire proof  steel  Cabinets                                                                                                                                                                                                                                                                                                                                                                                                                                                                       </t>
  </si>
  <si>
    <t>26007003/23010136/13000008</t>
  </si>
  <si>
    <t>Purchase of communication and training equipments ( Recording equipment, public address, projector, etc)</t>
  </si>
  <si>
    <t>Enugu State Justice Reform Team Total</t>
  </si>
  <si>
    <t>Enugu State High Court</t>
  </si>
  <si>
    <t>26051001/23010112/13000002</t>
  </si>
  <si>
    <t>Purchase of office furniture and fittings (85 leather seats, 120 padded executive tables, 120 padded executive seats, curtains, etc)</t>
  </si>
  <si>
    <t>26051001/23010113/13000003</t>
  </si>
  <si>
    <t>Purchase of computer equipment and accessories for Judges (Laptops, printers, photocopiers, shredder, scanners)</t>
  </si>
  <si>
    <t>26051001/23010123/13000004</t>
  </si>
  <si>
    <t xml:space="preserve">Purchase of Fire Fighting Equipment                                                                                                                                                                                                                                                                                                                                                                                                                                                                                 </t>
  </si>
  <si>
    <t>26051001/23010129/13000005</t>
  </si>
  <si>
    <t>Purchase of communication equipment for Judges (Glo mobile communication equipment)</t>
  </si>
  <si>
    <t>26051001/23020102/13000006</t>
  </si>
  <si>
    <t>Construction of office building (5No high court buildings with modern designs in 5 Judicial divisions: Agbani, Oji, Obollo-Afor, Awgu, Enugu Ezike)</t>
  </si>
  <si>
    <t>26051001/23030101/13000008</t>
  </si>
  <si>
    <t xml:space="preserve">Rehabilitation of residential buildings for Judges                                                                                                                                                                                                                                                                                                                                                                                                                                                                  </t>
  </si>
  <si>
    <t>26051001/23010119/13000009</t>
  </si>
  <si>
    <t>Purchase of 12No Power Generating Set (27KVA sound proof Perkings)</t>
  </si>
  <si>
    <t>26051001/23030121/13000011</t>
  </si>
  <si>
    <t xml:space="preserve">Rehabilitation of High Court and Magistrate Court Buildings.                                                                                                                                                                                                                                                                                                                                                                                                                                                        </t>
  </si>
  <si>
    <t>26051001/23010101/13000012</t>
  </si>
  <si>
    <t>Purchase of 2No. Tricycles for Court bailiffs</t>
  </si>
  <si>
    <t>26051001/23010106/13000013</t>
  </si>
  <si>
    <t>Purchase of 2Nos Hilux Van for Chief Registrar and Protocol officers</t>
  </si>
  <si>
    <t>26051001/23010141/13000014</t>
  </si>
  <si>
    <t xml:space="preserve">Purchase of 1No Water Tanker for Judiciary                                                                                                                                                                                                                                                                                                                                                                                                                                                                          </t>
  </si>
  <si>
    <t>26051001/23010108/13000015</t>
  </si>
  <si>
    <t xml:space="preserve">Purchase of 1No.18 Seaters Toyota for Judicary                                                                                                                                                                                                                                                                                                                                                                                                                                                                      </t>
  </si>
  <si>
    <t>26051001/23010112/13000018</t>
  </si>
  <si>
    <t xml:space="preserve">Purchase of LB-SBW steel Book wheel,Disassembly steel cabinets                                                                                                                                                                                                                                                                                                                                                                                                                                                      </t>
  </si>
  <si>
    <t>26051001/23010112/13000019</t>
  </si>
  <si>
    <t xml:space="preserve">Reading Desk, Metal Mobile filing storage, Metal book shelf,                                                                                                                                                                                                                                                                                                                                                                                                                                                        </t>
  </si>
  <si>
    <t>26051001/23050102/13000020</t>
  </si>
  <si>
    <t xml:space="preserve">Purchase of 5no. Computer software packages in Law, Accounting &amp; Administration                                                                                                                                                                                                                                                                                                                                                                                                                                     </t>
  </si>
  <si>
    <t>26051001/23030101/13000021</t>
  </si>
  <si>
    <t xml:space="preserve">Rehabilitation of Honorable  Chief Judge's  post House.                                                                                                                                                                                                                                                                                                                                                                                                                                                             </t>
  </si>
  <si>
    <t>26051001/23030127/13000023</t>
  </si>
  <si>
    <t>Rehabilitation/Repair of ICT infrastructure</t>
  </si>
  <si>
    <t>26051001/23050102/13000024</t>
  </si>
  <si>
    <t>Acquisition of Computer Software application in law, accounting and administration</t>
  </si>
  <si>
    <t>26051001/23010125/13000027</t>
  </si>
  <si>
    <t xml:space="preserve">Purchase of Library books and equipments                                                                                                                                                                                                                                                                                                                                                                                                                                                                            </t>
  </si>
  <si>
    <t>26051001/23010128/13000028</t>
  </si>
  <si>
    <t xml:space="preserve">Purchase of security equipments                                                                                                                                                                                                                                                                                                                                                                                                                                                                                     </t>
  </si>
  <si>
    <t>26051001/23030121/13000029</t>
  </si>
  <si>
    <t>Rehabilitation of office buildings in Judiciary Headquarters</t>
  </si>
  <si>
    <t>26051001/23010105/13000030</t>
  </si>
  <si>
    <t>Purchase of vehicles for High Court Judges</t>
  </si>
  <si>
    <t>26051001/23010128/13000031</t>
  </si>
  <si>
    <t>Purchase of Gubabi safe for Enugu North, South and East Magistrate Courts, probate registry and multi door Court house</t>
  </si>
  <si>
    <t>Enugu State High Court Total</t>
  </si>
  <si>
    <t>Customary Court of Appeal</t>
  </si>
  <si>
    <t>26052001/23010125/05000001</t>
  </si>
  <si>
    <t xml:space="preserve">Purchase of law library and periodicals                                                                                                                                                                                                                                                                                                                                                                                                                                                                             </t>
  </si>
  <si>
    <t>26052001/23020101/13000006</t>
  </si>
  <si>
    <t xml:space="preserve">Furnishing of Customary Court of Appeal building complex                                                                                                                                                                                                                                                                                                                                                                                                                                                            </t>
  </si>
  <si>
    <t>26052001/23020118/13000007</t>
  </si>
  <si>
    <t>Construction of fence at the Permanent Site of Customary Court of Appeal, Enugu</t>
  </si>
  <si>
    <t>26052001/23020101/13000008</t>
  </si>
  <si>
    <t>Construction of security house at the Permanent Site of Customary Court of Appeals</t>
  </si>
  <si>
    <t>26052001/23020125/13000009</t>
  </si>
  <si>
    <t>Construction of Generator house at the Permanent Site of Customary Court of Appeal, Enugu</t>
  </si>
  <si>
    <t>26052001/23020105/13000010</t>
  </si>
  <si>
    <t>Construction of overhead tank at Permanent Site of Customary court of Appeal, Enugu</t>
  </si>
  <si>
    <t>26052001/23040102/13000011</t>
  </si>
  <si>
    <t>Landscapping of the whole environment of customary court of appeal Permanent Site with an approved design interlocking pavers</t>
  </si>
  <si>
    <t>26052001/23020101/13000012</t>
  </si>
  <si>
    <t>Construction of event hall at the Permanent Site of Customary Court of Appeal, Enugu</t>
  </si>
  <si>
    <t>26052001/23010112/13000013</t>
  </si>
  <si>
    <t>Furnishing of event hall at Customary Court of Appeal, Enugu Permanent Site</t>
  </si>
  <si>
    <t>Customary Court of Appeal Total</t>
  </si>
  <si>
    <t>Regional Sector</t>
  </si>
  <si>
    <t>65001001</t>
  </si>
  <si>
    <t>Ministry of Capital Territory Development</t>
  </si>
  <si>
    <t>65001001/23020113/01000001</t>
  </si>
  <si>
    <t>Construction of modern abatoirs (consultancy and design)</t>
  </si>
  <si>
    <t>65001001/23020118/09000002</t>
  </si>
  <si>
    <t>Provision of 30 units of ultra modern bus shelters with blocks and bricks</t>
  </si>
  <si>
    <t>65001001/23020118/09000003</t>
  </si>
  <si>
    <t>Provision of 5 directional gantries</t>
  </si>
  <si>
    <t>65001001/23010129/09000040</t>
  </si>
  <si>
    <t xml:space="preserve">Purchase of 6 no. Mowing Machine                                                                                                                                                                                                                                                                                                                                                                                                                                                                                    </t>
  </si>
  <si>
    <t>65001001/23020118/12000001</t>
  </si>
  <si>
    <t>Construction of 3 recycling plants (consultancy and design)</t>
  </si>
  <si>
    <t>65001001/23020118/06000002</t>
  </si>
  <si>
    <t>Management and development of City Infrastructure</t>
  </si>
  <si>
    <t>65001001/23020118/06000013</t>
  </si>
  <si>
    <t>Urban renewal project and development control</t>
  </si>
  <si>
    <t>65001001/23020122/06000014</t>
  </si>
  <si>
    <t xml:space="preserve">House Numbering and identification                                                                                                                                                                                                                                                                                                                                                                                                                                                                                  </t>
  </si>
  <si>
    <t>65001001/23020118/06000018</t>
  </si>
  <si>
    <t xml:space="preserve">Construction of 6 modern public convenience with blocks and bricks </t>
  </si>
  <si>
    <t>65001001/23010105/06000023</t>
  </si>
  <si>
    <t>65001001/23010129/06000024</t>
  </si>
  <si>
    <t>Purchase of earth moving equipment (tipper, backhoe, escavator, pail loader, big tow trucks)</t>
  </si>
  <si>
    <t>65001001/23020118/06000035</t>
  </si>
  <si>
    <t>Ground marking and directional signage of the new secretariat</t>
  </si>
  <si>
    <t>65001001/23020124/06000036</t>
  </si>
  <si>
    <t>Relocation of all motor parks out of the city: (Design and consultancy)</t>
  </si>
  <si>
    <t>65001001/23040106/06000002</t>
  </si>
  <si>
    <t xml:space="preserve">Decongestion of street trading in Enugu Metropolis                                                                                                                                                                                                                                                                                                                                                                                                                                                                  </t>
  </si>
  <si>
    <t>65001001/23000012/11000001</t>
  </si>
  <si>
    <t>Purchase of office equipment (backup server etc)</t>
  </si>
  <si>
    <t>65001001/23010113/11000003</t>
  </si>
  <si>
    <t>Upgrading and computerisation of ECTDA departments with modern ICT softwares and packages</t>
  </si>
  <si>
    <t>65001001/23010136/11000004</t>
  </si>
  <si>
    <t>Provision and installation of security circuit (72 CCTV cameras, 72 monitors and accessories with control room at ECTDA office)</t>
  </si>
  <si>
    <t>Ministry of Capital Territory Development Total</t>
  </si>
  <si>
    <t>Social Sector</t>
  </si>
  <si>
    <t>13001001</t>
  </si>
  <si>
    <t>Ministry of Youth and Sport</t>
  </si>
  <si>
    <t>13001001/23010122/04000001</t>
  </si>
  <si>
    <t>Procurement of medical equipment for sports medical centre at Nnamdi Azikiwe Stadium</t>
  </si>
  <si>
    <t>13001001/23010113/11000001</t>
  </si>
  <si>
    <t>Purchase of 2No photocopying machines</t>
  </si>
  <si>
    <t>13001001/23020118/08000004</t>
  </si>
  <si>
    <t>Construction of ultra-modern camping sports centre</t>
  </si>
  <si>
    <t>13001001/23020112/08000005</t>
  </si>
  <si>
    <t xml:space="preserve">Construction of Indoor Sports Boxing Ring weight lifting Platform                                                                                                                                                                                                                                                                                                                                                                                                                                                   </t>
  </si>
  <si>
    <t>13001001/23010129/08000012</t>
  </si>
  <si>
    <t>Procurement of brushing machine at Nnamdi Azikiwe Stadium</t>
  </si>
  <si>
    <t>13001001/23020118/08000015</t>
  </si>
  <si>
    <t>Construction of Olympic sized swimming pool at Nnamdi Azikiwe Stadium</t>
  </si>
  <si>
    <t>13001001/23120105/08000016</t>
  </si>
  <si>
    <t xml:space="preserve">Purchase of 1 no ambulance bus                                                                                                                                                                                                                                                                                                                                                                                                                                                                                      </t>
  </si>
  <si>
    <t>13001001/23020119/08000017</t>
  </si>
  <si>
    <t>Construction of 1No sports centre in Nsukka</t>
  </si>
  <si>
    <t>13001001/23020119/08000018</t>
  </si>
  <si>
    <t xml:space="preserve">Renovation of Awgu Games Village                                                                                                                                                                                                                                                                                                                                                                                                                                                                                    </t>
  </si>
  <si>
    <t>13001001/23010100/08000019</t>
  </si>
  <si>
    <t>Purchase of Gymnasium equipment and gymnasium house at Nnamdi Azikiwe Stadium</t>
  </si>
  <si>
    <t>13001001/23030100/08000020</t>
  </si>
  <si>
    <t>Renovation of Nnamdi Azikiwe Stadium</t>
  </si>
  <si>
    <t>13001001/23030100/08000021</t>
  </si>
  <si>
    <t>Reconstruction of swimming pool at Awgu Games Village</t>
  </si>
  <si>
    <t>13001001/23030100/08000022</t>
  </si>
  <si>
    <t>Reconstruction of football facilities at Awgu Games Village</t>
  </si>
  <si>
    <t>13001001/23030103/08000023</t>
  </si>
  <si>
    <t>Rehabilitation of 3No hostels Awgu Games Village</t>
  </si>
  <si>
    <t>13001001/23030128/08000024</t>
  </si>
  <si>
    <t>Rehabilitation of 1No Hall Awgu Games Village</t>
  </si>
  <si>
    <t>13001001/23030118/08000025</t>
  </si>
  <si>
    <t>Reconstruction of basketball, lawn tennis and table tennis courts Awgu Games Village</t>
  </si>
  <si>
    <t>13001001/23020119/0800003</t>
  </si>
  <si>
    <t>Construction of security post Awgu Games Village</t>
  </si>
  <si>
    <t>Ministry of Youth and Sport Total</t>
  </si>
  <si>
    <t>Rangers Management Corporation</t>
  </si>
  <si>
    <t>13002001/23010112/13000001</t>
  </si>
  <si>
    <t xml:space="preserve">Purchase of office furniture for Rangers Board                                                                                                                                                                                                                                                                                                                                                                                                                                                                      </t>
  </si>
  <si>
    <t>13002001/23010130/13000002</t>
  </si>
  <si>
    <t xml:space="preserve">Purchase of training kits and equipment                                                                                                                                                                                                                                                                                                                                                                                                                                                                             </t>
  </si>
  <si>
    <t>13002001/23020101/13000003</t>
  </si>
  <si>
    <t xml:space="preserve">Construction of office buildings, sporting facilities                                                                                                                                                                                                                                                                                                                                                                                                                                                               </t>
  </si>
  <si>
    <t>13002001/23010105/13000004</t>
  </si>
  <si>
    <t xml:space="preserve">Purchase of 1No Luxury Bus for Rangers                                                                                                                                                                                                                                                                                                                                                                                                                                                                              </t>
  </si>
  <si>
    <t>13002001/23010113/13000005</t>
  </si>
  <si>
    <t xml:space="preserve">Purchase of communication equipments                                                                                                                                                                                                                                                                                                                                                                                                                                                                                </t>
  </si>
  <si>
    <t>13002001/23000007/13000007</t>
  </si>
  <si>
    <t xml:space="preserve">Provision of seat around the pitch                                                                                                                                                                                                                                                                                                                                                                                                                                                                                  </t>
  </si>
  <si>
    <t>13002001/23010113/13000009</t>
  </si>
  <si>
    <t xml:space="preserve">Purchase of computer equipment and accessories                                                                                                                                                                                                                                                                                                                                                                                                                                                                      </t>
  </si>
  <si>
    <t>13002001/23020118/13000010</t>
  </si>
  <si>
    <t xml:space="preserve">Construction of toilet facilities                                                                                                                                                                                                                                                                                                                                                                                                                                                                                   </t>
  </si>
  <si>
    <t>13002001/23010105/13000012</t>
  </si>
  <si>
    <t xml:space="preserve">Purchase of 1No Motor Vehicle for General Manager                                                                                                                                                                                                                                                                                                                                                                                                                                                                   </t>
  </si>
  <si>
    <t>13002001/23020118/13000013</t>
  </si>
  <si>
    <t xml:space="preserve">Construction of Rangers Museum                                                                                                                                                                                                                                                                                                                                                                                                                                                                                      </t>
  </si>
  <si>
    <t>13002001/23010119/13000014</t>
  </si>
  <si>
    <t xml:space="preserve">Purchase of 1No 10KVA Power Generating Set                                                                                                                                                                                                                                                                                                                                                                                                                                                                                </t>
  </si>
  <si>
    <t>Rangers Management Corporation Total</t>
  </si>
  <si>
    <t>Ministry of Gender Affairs and Social Development</t>
  </si>
  <si>
    <t>Gender</t>
  </si>
  <si>
    <t>14001001/23050101/07000001</t>
  </si>
  <si>
    <t xml:space="preserve">Purchase of economic materials like wheel barrows, big commercial pots, frying basins, tripod stand for empowerment of rural women </t>
  </si>
  <si>
    <t>14001001/23010129/07000003</t>
  </si>
  <si>
    <t>Provision of bakery, tailoring equipment for FSP skill acquisition centre uwani</t>
  </si>
  <si>
    <t>14001001/23050101/07000021</t>
  </si>
  <si>
    <t>Provision of equipment and support for rural women through skill acquisition (tailoring and hair dressing with accessories) for 51 persons, 3 per senatorial zone</t>
  </si>
  <si>
    <t>14001001/23000000/07000024</t>
  </si>
  <si>
    <t>Rehabilitation of office building at MGASD in collaboration with Ministry of works</t>
  </si>
  <si>
    <t>14001001/23020118/07000026</t>
  </si>
  <si>
    <t>Reconstruction of Social Welfare Centre Emene for the seperation of beggars and mentally ill people housed at the Centre</t>
  </si>
  <si>
    <t>14001001/23030121/07000028</t>
  </si>
  <si>
    <t>Reconstruction of 2 existing buildings at Emene Rehab Centre for juvenile correctional home</t>
  </si>
  <si>
    <t>14001001/23000000/07000029</t>
  </si>
  <si>
    <t>Purchase of office equipment for Oasis of Hope for the needy homes (48 bunks, 96 foams, 2 office tables, 2 office chairs, and 1 book shelf</t>
  </si>
  <si>
    <t>14001001/23010112/07000031</t>
  </si>
  <si>
    <t xml:space="preserve">Furnishing of Internally Displaced Persons Centre Uwani (curtains, beds, tables, cushion, etc)                                                                                                                                                                                                                                                                                                                                                                                                                      </t>
  </si>
  <si>
    <t>14001001/23010112/07000032</t>
  </si>
  <si>
    <t>Furnishing of FSP Skill acquisition event hall (500 seats, 24 ceiling fans, 7 air conditioners, 20 tables)</t>
  </si>
  <si>
    <t>14001001/23010112/07000033</t>
  </si>
  <si>
    <t>Purchase and installation of electrical fittings at FSP skill acquisition event hall</t>
  </si>
  <si>
    <t>14001001/23020118/07000034</t>
  </si>
  <si>
    <t>Construction of remand home at Emene</t>
  </si>
  <si>
    <t>14001001/23020102/07000035</t>
  </si>
  <si>
    <t>Construction of hostel and toilet at Emene rehab centre</t>
  </si>
  <si>
    <t>14001001/23030101/07000036</t>
  </si>
  <si>
    <t>Re-roofing of children's medical centre, GRA</t>
  </si>
  <si>
    <t>14001001/23030121/07000037</t>
  </si>
  <si>
    <t>Renovation of Gender office Headquarters</t>
  </si>
  <si>
    <t>14001001/23010112/07000038</t>
  </si>
  <si>
    <t>Equipping of Emene rehabilitation centre (training materials for leather works, tailoring, poultry etc)</t>
  </si>
  <si>
    <t>14001001/23020118/07000039</t>
  </si>
  <si>
    <t>Fencing of Emene rehabilitation centre</t>
  </si>
  <si>
    <t>14001001/23020105/10000001</t>
  </si>
  <si>
    <t>Construction of solar powered borehole/reticulation of water</t>
  </si>
  <si>
    <t>Ministry of Gender Affairs and Social Development Total</t>
  </si>
  <si>
    <t>17001001</t>
  </si>
  <si>
    <t>Ministry of Education</t>
  </si>
  <si>
    <t>17001001/23030110/05000004</t>
  </si>
  <si>
    <t>Purchase of science equipment for basic science laboratory at Special Education Centres</t>
  </si>
  <si>
    <t>17001001/23010105/05000012</t>
  </si>
  <si>
    <t>Procurement of 1 Hilux Vans for project/programme Monitoring and Evaluation</t>
  </si>
  <si>
    <t>17001001/23010138/05000019</t>
  </si>
  <si>
    <t>Procurement of 2No Steel Office Safe deposit boxes, 22No Steel fire proof cabinets, 10No Standing fans</t>
  </si>
  <si>
    <t>17001001/23030121/05000022</t>
  </si>
  <si>
    <t>Procurement of furniture for four laboratories and science apparatus for physics, chemistry, biology and agric science at the Special Secondary School Ogbete</t>
  </si>
  <si>
    <t>17001001/23020107/05000024</t>
  </si>
  <si>
    <t>Reconstruction of failed portion of perimeter wall and construction of flood control channels at the Special Education Centre Ogbete</t>
  </si>
  <si>
    <t>17001001/23010136/05000035</t>
  </si>
  <si>
    <t xml:space="preserve">Procurement of 100 hearing moulds for  pupils wtith hearing impairment                                                                                                                                                                                                                                                                                                                                                                                                                                              </t>
  </si>
  <si>
    <t>17001001/23020118/05000037</t>
  </si>
  <si>
    <t>Construction of 100 sitting capacity BECE/WAEC Exam Hall for schools of Special Needs Ogbete and Oji</t>
  </si>
  <si>
    <t>17001001/23010108/05000045</t>
  </si>
  <si>
    <t>Procurement of 1 Bus for Home Grown School Meal Feeding Program office</t>
  </si>
  <si>
    <t>17001001/23020118/05000046</t>
  </si>
  <si>
    <t>Construction of one 4room laboratory at the Special Secondary School Ogbete</t>
  </si>
  <si>
    <t>17001001/23010140/05000047</t>
  </si>
  <si>
    <t>Procurement of laboratory equipment</t>
  </si>
  <si>
    <t>17001001/23020111/05000003</t>
  </si>
  <si>
    <t>Procure of 7000 textbooks for our special education centres to kick start inclusive education</t>
  </si>
  <si>
    <t>17001001/23010112/05000004</t>
  </si>
  <si>
    <t>Procurement of Public address system; projector, screen, Camera, Ipad for Public Relation Unit</t>
  </si>
  <si>
    <t>17001001/23010112/05000002</t>
  </si>
  <si>
    <t>Procurement of steel shelves for files and documents at schools, quality assurance, administration and supply, PRS and library sections</t>
  </si>
  <si>
    <t>17001001/23010112/05000003</t>
  </si>
  <si>
    <t>Procurement of boardroom tables, chairs and other fittings for the Ministry's meeting room</t>
  </si>
  <si>
    <t>17001001/23010113/11000001</t>
  </si>
  <si>
    <t>Establishment of a website and E-library at the Ministry Headquarter</t>
  </si>
  <si>
    <t>17001001/23010113/11000002</t>
  </si>
  <si>
    <t xml:space="preserve">Purchase of office equipment (laptops,desktops,printers,copiers etc)                                                                                                                                                                                                                                                                                                                                                                                                                                                </t>
  </si>
  <si>
    <t>17001001/23010124/14000001</t>
  </si>
  <si>
    <t xml:space="preserve">Procurement of  7 No 6.1 KVA electric Generating Set                                                                                                                                                                                                                                                                                                                                                                                                                                                                </t>
  </si>
  <si>
    <t>17001001/23010112/13000001</t>
  </si>
  <si>
    <t>Purchase of office furniture (Executive tables, chairs) for 45 Area Offices</t>
  </si>
  <si>
    <t>Ministry of Education Total</t>
  </si>
  <si>
    <t>Enugu State Universal Basic Education Board</t>
  </si>
  <si>
    <t>17003001/23020107/01000001</t>
  </si>
  <si>
    <t>Procurement of Agriculture equipment to all public primary schools in the State</t>
  </si>
  <si>
    <t>17003001/23020107/05000001</t>
  </si>
  <si>
    <t>17003001/23030106/05000002</t>
  </si>
  <si>
    <t xml:space="preserve">Renovation of 30 no  dilapidated 5 classroom blocks </t>
  </si>
  <si>
    <t>17003001/23050101/05000003</t>
  </si>
  <si>
    <t>Scope and survey 271  Public Primary and Junior Secondary Schools</t>
  </si>
  <si>
    <t>17003001/23020118/05000004</t>
  </si>
  <si>
    <t>Construction of   4 room 14 no WC squatting toilet with overhead tank</t>
  </si>
  <si>
    <t>17003001/23010124/05000007</t>
  </si>
  <si>
    <t>Procure and distribute 5,000 registers to Public Primary Schools</t>
  </si>
  <si>
    <t>17003001/23010124/05000008</t>
  </si>
  <si>
    <t>Provide 30 (32" plasma) TV and DVD for ECCD In public primary schools</t>
  </si>
  <si>
    <t>17003001/23010124/05000009</t>
  </si>
  <si>
    <t>Provide  240 CD  Educative DVD plate</t>
  </si>
  <si>
    <t>17003001/23010124/05000011</t>
  </si>
  <si>
    <t xml:space="preserve">Provide 1000 educative Toys for ECCDE, 5 toys per each of the renovated classrooms </t>
  </si>
  <si>
    <t>17003001/23010124/05000013</t>
  </si>
  <si>
    <t xml:space="preserve">Procure and install 300 no Slides for ECCD  Schlools                                                                                                                                                                                                                                                                                                                                                                                                                                                                </t>
  </si>
  <si>
    <t>17003001/23010124/05000014</t>
  </si>
  <si>
    <t xml:space="preserve">Procure and distribute 300 nos swings for ECCDE schools                                                                                                                                                                                                                                                                                                                                                                                                                                                             </t>
  </si>
  <si>
    <t>17003001/23010124/05000016</t>
  </si>
  <si>
    <t>Procure and distribute sports equipment (football, net, whistle, boots and jersey)</t>
  </si>
  <si>
    <t>17003001/23050101/05000021</t>
  </si>
  <si>
    <t xml:space="preserve">Intervention fund for primary school in the State                                                                                                                                                                                                                                                                                                                                                                                                                                                                   </t>
  </si>
  <si>
    <t>17003001/23010124/05000022</t>
  </si>
  <si>
    <t xml:space="preserve">Procure and distribute 1000 teachers desk,1000  arm and armless                                                                                                                                                                                                                                                                                                                                                                                                                                                     </t>
  </si>
  <si>
    <t>17003001/23010124/05000024</t>
  </si>
  <si>
    <t xml:space="preserve">Provide and distribute 10,500 place value charts                                                                                                                                                                                                                                                                                                                                                      </t>
  </si>
  <si>
    <t>17003001/23010124/05000025</t>
  </si>
  <si>
    <t>Procure and distributed 4000 assorted educative diagrams/instructional Materials</t>
  </si>
  <si>
    <t>17003001/23010124/05000026</t>
  </si>
  <si>
    <t xml:space="preserve">Procure and distribute 1223 Primary Mathematical Kits </t>
  </si>
  <si>
    <t>17003001/23010124/05000027</t>
  </si>
  <si>
    <t>Procure and distribute 1223 Primary Science Kits to 1223 primary schools</t>
  </si>
  <si>
    <t>17003001/23010124/05000028</t>
  </si>
  <si>
    <t xml:space="preserve">Procure and distribute 7000 Plastic Abacus for Junior primary                                                                                                                                                                                                                                                                                                                                                                                                                                                       </t>
  </si>
  <si>
    <t>17003001/23010124/05000034</t>
  </si>
  <si>
    <t>Procure and distribution 3,000 nos of Plastic Lockers and Chairs for Public Primary and Junior secondary</t>
  </si>
  <si>
    <t>17003001/23010124/05000036</t>
  </si>
  <si>
    <t>Procure and distribute 17 desktops for LEMIS @ N250000 each</t>
  </si>
  <si>
    <t>17003001/23010119/05000038</t>
  </si>
  <si>
    <t xml:space="preserve">Procure and distribute 17 nos 10 KVA generators for LEMIS                                                                                                                                                                                                                                                                                                                                                                                                                                                           </t>
  </si>
  <si>
    <t>17003001/23010124/05000039</t>
  </si>
  <si>
    <t>Procure and distribute 5,000 diaries to Public Primary Schools</t>
  </si>
  <si>
    <t>17003001/23010124/05000041</t>
  </si>
  <si>
    <t xml:space="preserve">Purchase and distribute 6,000 cartons of chalk for Public Primary and Junior Secondary Schools </t>
  </si>
  <si>
    <t>17003001/23010124/05000051</t>
  </si>
  <si>
    <t xml:space="preserve">Procure and install 15 Desktop Computers with accessories                                                                                                                                                                                                                                                                                                                                                                                                                                                           </t>
  </si>
  <si>
    <t>17003001/22020312/05000059</t>
  </si>
  <si>
    <t xml:space="preserve">Procure 2 sets of althetic balloon for relay                                                                                                                                                                                                                                                                                                                                                                                                                                                                        </t>
  </si>
  <si>
    <t>17003001/23020118/05000066</t>
  </si>
  <si>
    <t xml:space="preserve">Construction of 20no 3 classroom blocks with an office in all the 17 LGAs for ECCDE </t>
  </si>
  <si>
    <t>17003001/23010124/05000067</t>
  </si>
  <si>
    <t>Procure and distribute 3000 sleeping mats for ECCDE in 1225 public primary Schools (4 per school)</t>
  </si>
  <si>
    <t>17003001/23010124/05000068</t>
  </si>
  <si>
    <t xml:space="preserve">3200 small Balls for all the ECCDE schools  4 per school                                                                                                                                                                                                                                                                                                                                                                                                                                                            </t>
  </si>
  <si>
    <t>17003001/23010124/05000069</t>
  </si>
  <si>
    <t xml:space="preserve">Procure and distribute 3600 ECCDE tables and chairs                                                                                                                                                                                                                                                                                                                                                                                                                                                                 </t>
  </si>
  <si>
    <t>17003001/23010124/05000070</t>
  </si>
  <si>
    <t xml:space="preserve"> Procure and distribute 1226 rolls of tissue, dettol and toilet soaps for ECCDE in public primary school.</t>
  </si>
  <si>
    <t>17003001/23010124/05000071</t>
  </si>
  <si>
    <t xml:space="preserve">Procure and distribute 12 ceiling fans for LEMIS                                                                                                                                                                                                                                                                                                                                                                                                                                                                    </t>
  </si>
  <si>
    <t>17003001/23030106/13000011</t>
  </si>
  <si>
    <t xml:space="preserve">Renovation of 24 no dilapidated  3 classroom blocks with ramp for ECCDE </t>
  </si>
  <si>
    <t>17003001/23010105/13000012</t>
  </si>
  <si>
    <t xml:space="preserve">2% UBEC/ENSUBEB counter part project Monitoring/ Evaluation and procurement of 2 Vehicles </t>
  </si>
  <si>
    <t>17003001/23010124/13000017</t>
  </si>
  <si>
    <t xml:space="preserve">Provision of mental arithmetic skills                                                                                                                                                                                                                                                                                                                                                                                                                                                                               </t>
  </si>
  <si>
    <t>17003001/23020118/13000019</t>
  </si>
  <si>
    <t>Print and distribute 10,000 copies of continous assessement report booklet for Public Primary and Junior Secondary schools</t>
  </si>
  <si>
    <t>17003001/23020118/13000020</t>
  </si>
  <si>
    <t xml:space="preserve">Procure and distribution of 12 HP Printer with scanners for LEMIS                                                                                                                                                                                                                                                                                                                                                                                                                                                   </t>
  </si>
  <si>
    <t>17003001/23020118/13000022</t>
  </si>
  <si>
    <t>Print and distribute Library manual for all Public Primary and Junior Secondary Schools</t>
  </si>
  <si>
    <t>17003001/23010126/13000005</t>
  </si>
  <si>
    <t xml:space="preserve">Procure and distribute 300 merry-go-round for ECCDE classes                                                                                                                                                                                                                                                                                                                                                                                                                                                         </t>
  </si>
  <si>
    <t>17003001/23010112/13000007</t>
  </si>
  <si>
    <t xml:space="preserve">Purchase of office equipment for ENSUBEB Headquarters                                                                                                                                                                                                                                                                                                                                                                                                                                                               </t>
  </si>
  <si>
    <t>17003001/23010124/13000014</t>
  </si>
  <si>
    <t>Procure and distribute 2000 white board and dusters</t>
  </si>
  <si>
    <t>17003001/23010113/13000023</t>
  </si>
  <si>
    <t>Procure and distribute 3 laptops, 2 desktop and printers for QA Dept.</t>
  </si>
  <si>
    <t>17003001/23030106/13000024</t>
  </si>
  <si>
    <t>Emergency disaster preparedness/resilience on re-roofing of damaged classroom blocks by wind and equipments</t>
  </si>
  <si>
    <t>17003001/23010105/13000025</t>
  </si>
  <si>
    <t>Procure one new serviceable vehicle and motorcycle for quality assurance dept</t>
  </si>
  <si>
    <t>Enugu State Universal Basic Education Board Total</t>
  </si>
  <si>
    <t>Enugu State Library  Board</t>
  </si>
  <si>
    <t>17008001/23030121/05000001</t>
  </si>
  <si>
    <t xml:space="preserve">Rehabilitation of Zonal Library at Nsukka                                                                                                                                                                                                                                                                                                                                                                                                                                                                           </t>
  </si>
  <si>
    <t>17008001/23020121/05000002</t>
  </si>
  <si>
    <t xml:space="preserve">Rehabilitation of Zonal Library at Awgu                                                                                                                                                                                                                                                                                                                                                                                                                                                                             </t>
  </si>
  <si>
    <t>17008001/23020111/05000028</t>
  </si>
  <si>
    <t>Establishment of E-Library and procurement of Journals</t>
  </si>
  <si>
    <t>Enugu State Library  Board Total</t>
  </si>
  <si>
    <t>Agency for Mass Literacy</t>
  </si>
  <si>
    <t>17010001/23020101/05000007</t>
  </si>
  <si>
    <t xml:space="preserve">Reconstruction of office building for vocational skills in 6 educational zones / centres                                                                                                                                                                                                                                                                                                                                                                                                                            </t>
  </si>
  <si>
    <t>17010001/23010124/05000008</t>
  </si>
  <si>
    <t>Purchase of equipment and tool for vocational skill acquisition/literacy centres for adult and out of school youths in 6 education zones</t>
  </si>
  <si>
    <t>17010001/23030121/13000001</t>
  </si>
  <si>
    <t>Reconstruction of office building for Vocational skill acquisition/Literacy centres in SAME office</t>
  </si>
  <si>
    <t>17010001/23010119/13000004</t>
  </si>
  <si>
    <t>Purchase of Generating Plant for SAME Office/Literacy/Vocational skills acquisition centre</t>
  </si>
  <si>
    <t>17010001/23010112/13000006</t>
  </si>
  <si>
    <t xml:space="preserve">Purchase of office furniture for SAME office and Skill Acquistion                                                                                                                                                                                                                                                                                                                                                                                                                                                   </t>
  </si>
  <si>
    <t>Agency for Mass Literacy Total</t>
  </si>
  <si>
    <t>Enugu State Polytechnic Iwollo</t>
  </si>
  <si>
    <t>17018001/23010127/01000002</t>
  </si>
  <si>
    <t>Purchase of farming equipment such as 2No 90 horse power tractors with implements</t>
  </si>
  <si>
    <t>17018001/23010125/01000003</t>
  </si>
  <si>
    <t>Purchase of laboratory equipment for soil science, microbiology/animal pathology etc</t>
  </si>
  <si>
    <t>17018001/23010105/01000005</t>
  </si>
  <si>
    <t>17018001/23010112/01000006</t>
  </si>
  <si>
    <t xml:space="preserve">Purch of Office Furnit for Admin Offs &amp; Lect Halls, C/Rms of                                                                                                                                                                                                                                                                                                                                                                                                                                                        </t>
  </si>
  <si>
    <t>17018001/23010119/01000007</t>
  </si>
  <si>
    <t>Purchase of 2No power Generating sets (MANTRAC 80KVA)</t>
  </si>
  <si>
    <t>17018001/23050101/01000008</t>
  </si>
  <si>
    <t>17018001/23010127/01000014</t>
  </si>
  <si>
    <t>Meteorology station and farming implements for Agric Technology Department</t>
  </si>
  <si>
    <t>17018001/23020118/01000015</t>
  </si>
  <si>
    <t>Construction of Green House at the College</t>
  </si>
  <si>
    <t>17018001/23020113/01000016</t>
  </si>
  <si>
    <t xml:space="preserve">Construction and Equipping of Veterinery Clinics                                                                                                                                                                                                                                                                                                                                                                                                                                                                    </t>
  </si>
  <si>
    <t>17018001/23050101/01000022</t>
  </si>
  <si>
    <t>Procurement of horticultural crops for the college</t>
  </si>
  <si>
    <t>17018001/23010112/01000028</t>
  </si>
  <si>
    <t>Purchase of furniture for admin offices, lecture halls and classroom of newly accredited departments</t>
  </si>
  <si>
    <t>17018001/230101290/0100029</t>
  </si>
  <si>
    <t>Procurement of engineering equipment for school of engineering, EEE, CSE, MECH, Civil, Mechatronics</t>
  </si>
  <si>
    <t>17018001/23010127/01000030</t>
  </si>
  <si>
    <t xml:space="preserve">Purchase of Agricultural Equipment for College of Agric Tech                                                                                                                                                                                                                                                                                                                                                                                                                                                        </t>
  </si>
  <si>
    <t>17018001/23030112/01000035</t>
  </si>
  <si>
    <t>Reconstruction of Tractor/farm machinery shed</t>
  </si>
  <si>
    <t>17018001/23020107/05000001</t>
  </si>
  <si>
    <t>17018001/23010125/05000002</t>
  </si>
  <si>
    <t xml:space="preserve">Purchase of Sundry Lib Equipments and Books                                                                                                                                                                                                                                                                                                                                                                                                                                                                         </t>
  </si>
  <si>
    <t>17018001/23050101/05000004</t>
  </si>
  <si>
    <t>Development of master plan for school permanent site</t>
  </si>
  <si>
    <t>17018001/23010105/05000005</t>
  </si>
  <si>
    <t>Procurement of Engineering workshop handtools and light equipment for fabrication and general use</t>
  </si>
  <si>
    <t>17018001/23030104/05000001</t>
  </si>
  <si>
    <t>Rehabilitation of non functional borehole and reticulation</t>
  </si>
  <si>
    <t>17018001/23010115/05000001</t>
  </si>
  <si>
    <t>Purchase of office gadgets and equipment (20 photocopying machines, 16 scanners and 20 printers)</t>
  </si>
  <si>
    <t>17018001/23020118/05000040</t>
  </si>
  <si>
    <t>Construction and installation of 4 polytechnic advertorial bill boards for the three senatorial zones and Enugu metropolis</t>
  </si>
  <si>
    <t>17018001/23010119/05000001</t>
  </si>
  <si>
    <t>Purchase of Electricity Transformer (1No 500KVA and 1No 300KVA)</t>
  </si>
  <si>
    <t>17018001/23020118/04000001</t>
  </si>
  <si>
    <t xml:space="preserve">Construction and equipping of medical centre </t>
  </si>
  <si>
    <t>17018001/23050101/13000001</t>
  </si>
  <si>
    <t>Purchase and Installation of Accounting Software (SAGE 500)</t>
  </si>
  <si>
    <t>17018001/23020127/13000002</t>
  </si>
  <si>
    <t>17018001/23020118/13000003</t>
  </si>
  <si>
    <t>Construction of administrative building at the permanent site</t>
  </si>
  <si>
    <t>17018001/23050101/13000004</t>
  </si>
  <si>
    <t>Purchase of survey equipment for Civil Engineering and horticulture department</t>
  </si>
  <si>
    <t>17018001/23030121/13000005</t>
  </si>
  <si>
    <t>Rehabilitation and fencing of other staff quarters and guest houses</t>
  </si>
  <si>
    <t>17018001/23050102/13000006</t>
  </si>
  <si>
    <t xml:space="preserve">Purchase &amp; installation of routers, networking and internet                                                                                                                                                                                                                                                                                                                                                                                                                                                         </t>
  </si>
  <si>
    <t>17018001/23050102/13000007</t>
  </si>
  <si>
    <t>Expansion of E-Library from 20 - 60 seater</t>
  </si>
  <si>
    <t>17018001/23030106/13000016</t>
  </si>
  <si>
    <t>Clearing, stumping, creation of access roads and street lights at Commercial farm Aguobu Iwollo</t>
  </si>
  <si>
    <t>17018001/23010125/13000020</t>
  </si>
  <si>
    <t xml:space="preserve">Purchase of sundry library equipments and books                                                                                                                                                                                                                                                                                                                                                                                                                                                                     </t>
  </si>
  <si>
    <t>17018001/23010124/13000022</t>
  </si>
  <si>
    <t>Expansion of Engineering workshop and equipment</t>
  </si>
  <si>
    <t>17018001/23010101/13000035</t>
  </si>
  <si>
    <t xml:space="preserve">Preparation of Site and Landscaping of Perm. Site for Colleg                                                                                                                                                                                                                                                                                                                                                                                                                                                        </t>
  </si>
  <si>
    <t>17018001/23010105/13000036</t>
  </si>
  <si>
    <t xml:space="preserve">Purchase of 1No Coaster Bus for the college                                                                                                                                                                                                                                                                                                                                                                                                                                                                         </t>
  </si>
  <si>
    <t>17018001/23010105/13000037</t>
  </si>
  <si>
    <t>Purchase of fully equipped ambulance vehicle for medical centre</t>
  </si>
  <si>
    <t>17018001/23010126/08000002</t>
  </si>
  <si>
    <t xml:space="preserve">Purchase of sports and recreational development equipment </t>
  </si>
  <si>
    <t>Enugu State Polytechnic Iwollo Total</t>
  </si>
  <si>
    <t>Enugu State College of Education (Technical)</t>
  </si>
  <si>
    <t>17019001/23020107/05000001</t>
  </si>
  <si>
    <t xml:space="preserve">Construction 1 no.  Educational Technology Centre                                                                                                                                                                                                                                                                                                                                                                                                                                                                   </t>
  </si>
  <si>
    <t>17019001/23030106/05000002</t>
  </si>
  <si>
    <t xml:space="preserve">Rehabilitation of Educational Institutional Building                                                                                                                                                                                                                                                                                                                                                                                                                                                                </t>
  </si>
  <si>
    <t>17019001/23020107/05000006</t>
  </si>
  <si>
    <t xml:space="preserve">Construction of 1 no 3 Story Female Hostel                                                                                                                                                                                                                                                                                                                                                                                                                                                                          </t>
  </si>
  <si>
    <t>17019001/23020107/05000008</t>
  </si>
  <si>
    <t>Construction of 1no. standard lab. with current equipment for integrated Sc. Dept</t>
  </si>
  <si>
    <t>17019001/23020118/05000013</t>
  </si>
  <si>
    <t xml:space="preserve">Construction of Entrance Gate, Exit Gate/ Security Post                                                                                                                                                                                                                                                                                                                                                                                                                                                         </t>
  </si>
  <si>
    <t>17019001/23030128/05000014</t>
  </si>
  <si>
    <t xml:space="preserve">Rehabilitation of Chemistry laboratory                                                                                                                                                                                                                                                                                                                                                                                                                                                                              </t>
  </si>
  <si>
    <t>17019001/23030128/05000015</t>
  </si>
  <si>
    <t xml:space="preserve">Rehabilitation of Biology Laboratory                                                                                                                                                                                                                                                                                                                                                                                                                                                                                </t>
  </si>
  <si>
    <t>17019001/23010113/05000016</t>
  </si>
  <si>
    <t xml:space="preserve">Purchase of 10 no. HP Elite Desk 800 core i5 Desktop computers                                                                                                                                                                                                                                                                                                                                                                                                                                                      </t>
  </si>
  <si>
    <t>17019001/23010113/05000017</t>
  </si>
  <si>
    <t xml:space="preserve">Purch. of 8 no. Dell latitude core 17 laptops for ICT Department                                                                                                                                                                                                                                                                                                                                                                                                                                                    </t>
  </si>
  <si>
    <t>17019001/23010113/05000018</t>
  </si>
  <si>
    <t>Purchase of Computer Accessories 10 no. voltage stabilizers, 25 nos APC 650VA UPS) for Library and ICT Dept.</t>
  </si>
  <si>
    <t>17019001/23010113/05000019</t>
  </si>
  <si>
    <t>Purchase of 5 no. Laserjet PRO 400 Computer Printers for Library and ICT Dept.</t>
  </si>
  <si>
    <t>17019001/23010118/05000020</t>
  </si>
  <si>
    <t xml:space="preserve">Purchase of 4 no. HP Scan Jet G2710 Scanner for library department                                                                                                                                                                                                                                                                                                                                                                                                                                                  </t>
  </si>
  <si>
    <t>17019001/23020127/05000021</t>
  </si>
  <si>
    <t>Provision of Internet Services and 3 no. Network Equipment of 3 base stations for both the school and E - Library</t>
  </si>
  <si>
    <t>17019001/230020127/05000022</t>
  </si>
  <si>
    <t xml:space="preserve"> Provision of 50 no. Alfa Wireless network card cusy and Installation for the school</t>
  </si>
  <si>
    <t>17019001/23010125/05000023</t>
  </si>
  <si>
    <t xml:space="preserve">Equipping school libraries with 424 no. current hard copy  books                                                                                                                                                                                                                                                                                                                                                                                                                                                    </t>
  </si>
  <si>
    <t>17019001/23010125/05000024</t>
  </si>
  <si>
    <t xml:space="preserve">Purchase of 95 no. Office Equipment for Library department                                                                                                                                                                                                                                                                                                                                                                                                                                                          </t>
  </si>
  <si>
    <t>17019001/23010140/05000028</t>
  </si>
  <si>
    <t xml:space="preserve">Purchase of 52 no. Office Equipment for Chemistry department                                                                                                                                                                                                                                                                                                                                                                                                                                                        </t>
  </si>
  <si>
    <t>17019001/23010124/05000029</t>
  </si>
  <si>
    <t xml:space="preserve">Purchase of Studio tools and materals (con. Mixer etc) for schools.                                                                                                                                                                                                                                                                                                                                                                                                                                                 </t>
  </si>
  <si>
    <t>17019001/23010136/05000030</t>
  </si>
  <si>
    <t>Purchase of Communication Equipment, 1 no. multimedia projector and 1 no. video editing suit and Electric Kiln for School of Vocational Education.</t>
  </si>
  <si>
    <t>17019001/23010113/05000031</t>
  </si>
  <si>
    <t xml:space="preserve">Purchase of Monitor and Accessories CPU (8G RAM, 500GB Hard Disk)                                                                                                                                                                                                                                                                                                                                                                                                                                                   </t>
  </si>
  <si>
    <t>17019001/23020112/05000034</t>
  </si>
  <si>
    <t>Construction of standard meeting pitch for Physical and health Education</t>
  </si>
  <si>
    <t>17019001/23010124/05000035</t>
  </si>
  <si>
    <t>Construction of box cullect at Agric Education department</t>
  </si>
  <si>
    <t>17019001/23010113/11000001</t>
  </si>
  <si>
    <t xml:space="preserve">Purchase of 10 no. Laserjet PRO 400 computer Printer for Library                                                                                                                                                                                                                                                                                                                                                                                                                                                    </t>
  </si>
  <si>
    <t>17019001/23010119/14000001</t>
  </si>
  <si>
    <t>Procurement and installation of solar panel and assessories for street lighting</t>
  </si>
  <si>
    <t>17019001/23020118/13000001</t>
  </si>
  <si>
    <t>Infrastructural Development fund</t>
  </si>
  <si>
    <t>17019001/23010125/13000002</t>
  </si>
  <si>
    <t>Purchase of 55 no. Office Equipment for Library dept. (20 nos. Double sided steel shelve with 12 shelving levels with top, sided &amp; down panels plus range indicator, 10 nos. Wall shelve with 6 shelving levels, 10 no. All steel journal/periodical display rack.  with 10 slopping trays storage compartment,Transfer foil, 5 no. numbering machine, 2 no. Big Accession register, 6 no. All metal trolleyr, 1 no. Giant photocopier, 1 no.Big printing machine)</t>
  </si>
  <si>
    <t>17019001/23010129/13000003</t>
  </si>
  <si>
    <t>Purchase of 9 no. Office Equipment for Physics dept (2 no. Power saw machine,1 no.Teramica Photocopying machine,1no. Printer (laser jet), 1 no. Vaccuum Pump, 4 no. Spriral springs)</t>
  </si>
  <si>
    <t>17019001/23010140/13000004</t>
  </si>
  <si>
    <t>Purchase of 54 no. office Equipment for Integrated Science &amp; Maths dept. (50 no. Retort stand, 1 no. Rotany Evaporator, 1no. Laser Jet Printer, 2 no. Armed chain)</t>
  </si>
  <si>
    <t>17019001/23010140/13000005</t>
  </si>
  <si>
    <t xml:space="preserve">Purchase of 2 no. office equipment for Biology department. (1no photocopy and Printer)                                                                                                                                                                                                                                                                                                                                                                                                                              </t>
  </si>
  <si>
    <t>17019001/23010140/13000006</t>
  </si>
  <si>
    <t>Purchase of 52 no. Office Equipment for Chemistry dept. (50 no. Retort stand, 1 no. Retory Ever porator, 1no. Ice making machine)</t>
  </si>
  <si>
    <t>17019001/23020107/13000007</t>
  </si>
  <si>
    <t xml:space="preserve">Construction of 1 no Educational Technology Centre                                                                                                                                                                                                                                                                                                                                                                                                                                                                  </t>
  </si>
  <si>
    <t>17019001/23020107/13000008</t>
  </si>
  <si>
    <t xml:space="preserve">Construct 1 no Standard students' centre                                                                                                                                                                                                                                                                                                                                                                                                                                                                            </t>
  </si>
  <si>
    <t>17019001/23010105/13000010</t>
  </si>
  <si>
    <t>Purchase of Hyundai Accent Car for Bursary</t>
  </si>
  <si>
    <t>17019001/23030113/17000001</t>
  </si>
  <si>
    <t>Rehabilitation of road network in the college</t>
  </si>
  <si>
    <t>Enugu State College of Education (Technical) Total</t>
  </si>
  <si>
    <t>Enugu State University of Science and Technology (ESUT)</t>
  </si>
  <si>
    <t>17021001/23020118/05000001</t>
  </si>
  <si>
    <t xml:space="preserve">Construction of Educational Building                                                                                                                                                                                                                                                                                                                                                                                                                                                                                </t>
  </si>
  <si>
    <t>17021001/23010101/05000005</t>
  </si>
  <si>
    <t xml:space="preserve">Fencing of 15Km School Premises (N25M/KM)                                                                                                                                                                                                                                                                                                                                                                                                                                                                           </t>
  </si>
  <si>
    <t>17021001/23010114/05000006</t>
  </si>
  <si>
    <t>Construction of 3km access road to new hostel areas and pharmacy building with side drains</t>
  </si>
  <si>
    <t>17021001/23010112/05000010</t>
  </si>
  <si>
    <t xml:space="preserve">Purchase of  Office Equipment                                                                                                                                                                                                                                                                                                                                                                                                                                                                                       </t>
  </si>
  <si>
    <t>17021001/23010140/05000011</t>
  </si>
  <si>
    <t xml:space="preserve">Purchase  of  Laboratory and workshop Equipment                                                                                                                                                                                                                                                                                                                                                                                                                                                                     </t>
  </si>
  <si>
    <t>17021001/23010112/05000012</t>
  </si>
  <si>
    <t xml:space="preserve">Purchase of Office Furniture (tables, chairs)                                                                                                                                                                                                                                                                                                                                                                                                                                                                       </t>
  </si>
  <si>
    <t>17021001/23010125/05000013</t>
  </si>
  <si>
    <t xml:space="preserve">Purchase of Library Equipment                                                                                                                                                                                                                                                                                                                                                                                                                                                                                       </t>
  </si>
  <si>
    <t>17021001/23010112/05000014</t>
  </si>
  <si>
    <t>Procurement of classroom furniture for college of medicine, faculties of Engineering Management Sciences and Environmental Sciences</t>
  </si>
  <si>
    <t>17021001/23010125/05000016</t>
  </si>
  <si>
    <t xml:space="preserve">Library Books at Cost                                                                                                                                                                                                                                                                                                                                                                                                                                                                                               </t>
  </si>
  <si>
    <t>17021001/23020105/05000017</t>
  </si>
  <si>
    <t>Purchase of 1No Water Tanker (10,000 ltrs mercedes benz Arteg 1517 with pump and host)</t>
  </si>
  <si>
    <t>17021001/23020104/05000029</t>
  </si>
  <si>
    <t>Completion of 40 Senior Staff Quarters</t>
  </si>
  <si>
    <t>17021001/23010119/14000001</t>
  </si>
  <si>
    <t>1No 250KVA Perkins Gen set for Admin block and new office blocks</t>
  </si>
  <si>
    <t>17021001/23010119/14000002</t>
  </si>
  <si>
    <t>4Nos 200 KVA Perkins Gen set for Fans ext. pharmacy building, environmental sciences workshop and library/masscom</t>
  </si>
  <si>
    <t>17021001/23010119/14000003</t>
  </si>
  <si>
    <t>Procurement of 4No 500KVA Transformers</t>
  </si>
  <si>
    <t>17021001/23020118/13000001</t>
  </si>
  <si>
    <t>17021001/23010112/13000002</t>
  </si>
  <si>
    <t xml:space="preserve">Furnishing of the University Auditorium                                                                                                                                                                                                                                                                                                                                                                                                                                                                             </t>
  </si>
  <si>
    <t>17021001/23010107/13000003</t>
  </si>
  <si>
    <t xml:space="preserve">Purchase of Road. Motor  Vehicle (Tanker, Toyota Corolla and Kia)                                                                                                                                                                                                                                                                                                                                                                                                                                                   </t>
  </si>
  <si>
    <t>17021001/23020103/13000005</t>
  </si>
  <si>
    <t xml:space="preserve">Electricity Supply Infrastructure                                                                                                                                                                                                                                                                                                                                                                                                                                                                                   </t>
  </si>
  <si>
    <t>17021001/23010119/13000007</t>
  </si>
  <si>
    <t>1No 100KVA Perkins Gen set for PG School</t>
  </si>
  <si>
    <t>17021001/23030102/13000008</t>
  </si>
  <si>
    <t>Extension of Electricity supply to new pharmacy complex, environmental science, etc</t>
  </si>
  <si>
    <t>17021001/23020118/13000012</t>
  </si>
  <si>
    <t>Construction of building for Works department/works yard</t>
  </si>
  <si>
    <t>17021001/23010100/13000013</t>
  </si>
  <si>
    <t>1 Refuse Disposable Vehicle</t>
  </si>
  <si>
    <t>17021001/23020104/13000014</t>
  </si>
  <si>
    <t>Construction of building for central stores/warehouse</t>
  </si>
  <si>
    <t>17021001/23020124/13000015</t>
  </si>
  <si>
    <t>Provision of parking lots and landscaping</t>
  </si>
  <si>
    <t>17021001/23020112/130000017</t>
  </si>
  <si>
    <t>Provision of sporting facilities (football pitch and gymnasium with equipment)</t>
  </si>
  <si>
    <t>17021001/23010138/10000001</t>
  </si>
  <si>
    <t>Water reticulation to all faculties and students hostels</t>
  </si>
  <si>
    <t>17021001/23020105/10000002</t>
  </si>
  <si>
    <t>Provision of 2 more boreholes and reserviour</t>
  </si>
  <si>
    <t>Enugu State University of Science and Technology (ESUT) Total</t>
  </si>
  <si>
    <t>Institute of Management and Techonology (IMT)</t>
  </si>
  <si>
    <t>17065001/23010127/01000001</t>
  </si>
  <si>
    <t>Purchase of Accessories/implements (Plough, Ridgers etc) for Practical and Field Exercise Campus 3</t>
  </si>
  <si>
    <t>17065001/23030106/05000001</t>
  </si>
  <si>
    <t xml:space="preserve">Rehabilitation of school building                                                                                                                                                                                                                                                                                                                                                                                                                                                                                   </t>
  </si>
  <si>
    <t>17065001/23010113/05000002</t>
  </si>
  <si>
    <t xml:space="preserve">Computer Equipment                                                                                                                                                                                                                                                                                                                                                                                                                                                                                                  </t>
  </si>
  <si>
    <t>17065001/23020118/05000003</t>
  </si>
  <si>
    <t xml:space="preserve">Other Infrastructure                                                                                                                                                                                                                                                                                                                                                                                                                                                                                                </t>
  </si>
  <si>
    <t>17065001/23020107/05000004</t>
  </si>
  <si>
    <t xml:space="preserve">Construction of School Building                                                                                                                                                                                                                                                                                                                                                                                                                                                                                     </t>
  </si>
  <si>
    <t>17065001/23010129/05000005</t>
  </si>
  <si>
    <t xml:space="preserve">Industrial Machine and Equipment                                                                                                                                                                                                                                                                                                                                                                                                                                                                                    </t>
  </si>
  <si>
    <t>17065001/23010128/05000007</t>
  </si>
  <si>
    <t xml:space="preserve">Purchase of Communication equipment                                                                                                                                                                                                                                                                                                                                                                                                                                                                                 </t>
  </si>
  <si>
    <t>17065001/23010112/05000009</t>
  </si>
  <si>
    <t>17065001/23020107/05000010</t>
  </si>
  <si>
    <t>Reconstruction of burnt Achike Udenwa Complex Building (Accountancy Dept) campus 3</t>
  </si>
  <si>
    <t>17065001/23010105/05000012</t>
  </si>
  <si>
    <t xml:space="preserve">Purchase of 2 no. Toyota Hilux for Rector and Estate Works.                                                                                                                                                                                                                                                                                                                                                                                                                                                         </t>
  </si>
  <si>
    <t>17065001/23030128/05000013</t>
  </si>
  <si>
    <t>Roofing, renovation and equipping of Industrial Center Main Structure Campus 3</t>
  </si>
  <si>
    <t>17065001/23020101/05000014</t>
  </si>
  <si>
    <t xml:space="preserve">Construction of a New Administrative Block                                                                                                                                                                                                                                                                                                                                                                                                                                                                          </t>
  </si>
  <si>
    <t>17065001/23030121/05000016</t>
  </si>
  <si>
    <t>Renovation of existing Office Block: Student Affairs and Cash Office Building Campus 1</t>
  </si>
  <si>
    <t>17065001/23010119/05000017</t>
  </si>
  <si>
    <t xml:space="preserve">Purchase of 1 No. 500 KVA Transformer                                                                                                                                                                                                                                                                                                                                                                                                                                                                               </t>
  </si>
  <si>
    <t>17065001/23010125/05000021</t>
  </si>
  <si>
    <t>Purchase of Accreditation Equipment and Materials Campus 3</t>
  </si>
  <si>
    <t>17065001/230201107/05000013</t>
  </si>
  <si>
    <t>Reconstruction of Food Technology &amp; Electrical Engineering Campus 3</t>
  </si>
  <si>
    <t>17065001/23010119/14000001</t>
  </si>
  <si>
    <t>Advanced solar powered Interactive Learner Digital classroom system (DCS) comprising of four complete system component of EDUSTABL Advanced solar Interactive Learning digital classroom system (DCS 900)</t>
  </si>
  <si>
    <t>17065001/23020107/13000003</t>
  </si>
  <si>
    <t>4857.41m (perimeter) fencing of IMT premises campus 1&amp;3)</t>
  </si>
  <si>
    <t>17065001/23010105/13000005</t>
  </si>
  <si>
    <t>Purchase of 5 no Toyota Corolla cars for principal Officers Campus 1</t>
  </si>
  <si>
    <t>17065001/23010124/13000008</t>
  </si>
  <si>
    <t xml:space="preserve">Re-equiping of IMT Knowledge Centre at Achike Udenwa Campus 3                                                                                                                                                                                                                                                                                                                                                                                                                                                       </t>
  </si>
  <si>
    <t>17065001/23030106/13000009</t>
  </si>
  <si>
    <t>Reconstruction of SLT/ Mechanical Engr, Ceramic Academic Buildings Campus 3</t>
  </si>
  <si>
    <t>17065001/23030106/13000010</t>
  </si>
  <si>
    <t>Reconstruction of Chemical Engr, Statistics, Civil Engr, Buildings Tech and Quantity Survey Campus 3</t>
  </si>
  <si>
    <t>17065001/23030106/13000011</t>
  </si>
  <si>
    <t xml:space="preserve">Reconstruction of Academic Department of Printing technology Campus 3                                                                                                                                                                                                                                                                                                                                                                                                                                           </t>
  </si>
  <si>
    <t>17065001/23020114/17000001</t>
  </si>
  <si>
    <t xml:space="preserve">Construction of internal roads network Campus 3                                                                                                                                                                                                                                                                                                                                                                                                                                                                     </t>
  </si>
  <si>
    <t>17065001/23020105/17000002</t>
  </si>
  <si>
    <t>Water pipeline Extension/Relocation scheme</t>
  </si>
  <si>
    <t>17065001/23020105/10000001</t>
  </si>
  <si>
    <t xml:space="preserve">Design and construction of a new water scheme keyed                                                                                                                                                                                                                                                                                                                                                                                                                                                                 </t>
  </si>
  <si>
    <t>Institute of Management and Techonology (IMT) Total</t>
  </si>
  <si>
    <t>Post-Primary Schools Management Board (PPSMB)</t>
  </si>
  <si>
    <t>17051001/23010105/05000004</t>
  </si>
  <si>
    <t xml:space="preserve">Purchase of 1 No. official vehicle (Land Cuiser Prado Jeep) Chair                                                                                                                                                                                                                                                                                                                                                                                                                                                   </t>
  </si>
  <si>
    <t>17051001/23000000/05000006</t>
  </si>
  <si>
    <t>Construction of 10 room office blocks with toilet facilities in each of the six education zones</t>
  </si>
  <si>
    <t>17051001/23030106/05000014</t>
  </si>
  <si>
    <t>Renovation of 60No public secondary schools, 10 schools in each education zone</t>
  </si>
  <si>
    <t>17051001/23010140/05000017</t>
  </si>
  <si>
    <t>Procurement of Science equipment for biology, chemistry and physics in 80No Secondary schools</t>
  </si>
  <si>
    <t>17051001/23030206/05000022</t>
  </si>
  <si>
    <t>Construction of 3 dormitories in three senatorial zones of the state to provide conducive environment to aid students in learning</t>
  </si>
  <si>
    <t>17051001/23030106/05000023</t>
  </si>
  <si>
    <t>Further upgrading/equipping the Command Technical School MPU with Science equipments</t>
  </si>
  <si>
    <t>17051001/23030106/05000024</t>
  </si>
  <si>
    <t>Further upgrading/equipping the Command Science Secondary School Orba with Science equipment</t>
  </si>
  <si>
    <t>17051001/23030106/05000026</t>
  </si>
  <si>
    <t>Reconstruction, furnishing and equipping of Science Laboratories in secondary schools</t>
  </si>
  <si>
    <t>17051001/23010124/05000027</t>
  </si>
  <si>
    <t>E-learning on DVD series for 9 subjects (English language, Mathematics, Economics, Geography etc) in Enugu State</t>
  </si>
  <si>
    <t>17051001/23010125/05000028</t>
  </si>
  <si>
    <t>Emergency preparedness and response in PPSMB Enugu (purchase of tents, plastic tables, water tanks, text books etc)</t>
  </si>
  <si>
    <t>17051001/23010113/11000002</t>
  </si>
  <si>
    <t xml:space="preserve">Computerization and Establishment of ICT Laboratory./Equipping and Access for 150 Public School                                                                                                                                                                                                                                                                                                                                                                                                                     </t>
  </si>
  <si>
    <t xml:space="preserve">Purchase of 2 no projectors, 2 no screens, 2 no file charts                                                                                                                                                                                                                                                                                                                                                                                                                                                         </t>
  </si>
  <si>
    <t>17051001/23030125/14000002</t>
  </si>
  <si>
    <t>Purchase of Generator Set for Secondary Schools in the State</t>
  </si>
  <si>
    <t>17051001/23010105/05000025</t>
  </si>
  <si>
    <t xml:space="preserve">Purchase of 2 No official vehicles (Hyundai Elantra) for 2 permanent secretaries                                                                                                                                                                                                                                                                                                                                                                                                                                    </t>
  </si>
  <si>
    <t>Post-Primary Schools Management Board (PPSMB) Total</t>
  </si>
  <si>
    <t>Enugu State Science Technical and Vocational Sch. Mgt. Board</t>
  </si>
  <si>
    <t>17054001/23030121/05000001</t>
  </si>
  <si>
    <t xml:space="preserve">Rehabilitation of 7 No. dilapidated  STV Schools/Colleges                                                                                                                                                                                                                                                                                                                                                                                                                                                           </t>
  </si>
  <si>
    <t>17054001/23010124/05000002</t>
  </si>
  <si>
    <t>Procure and distribute 14,000 statutory records</t>
  </si>
  <si>
    <t>17054001/23010112/05000006</t>
  </si>
  <si>
    <t>Purchase of furniture (office seats, tables, steel cabinets, book shelves etc.) Concerned Staff room, Libraries in All STV Colleges/Schools, Zonal Offices and Headquarters.</t>
  </si>
  <si>
    <t>17054001/23030106/05000008</t>
  </si>
  <si>
    <t xml:space="preserve">Rehabilitation of dilapidated Buildings in STV Schools/ Colleges                                                                                                                                                                                                                                                                                                                                                                                                                                                    </t>
  </si>
  <si>
    <t>17054001/23020118/05000011</t>
  </si>
  <si>
    <t>Perimeter fencing of Hostel/Refectory areas in STV Schools/ Colleges and STV Schools/Colleges in encroachment prone areas. SSS Boys Agbani, SSS Girls Agbani, SSS Ukehe, GTC Nsukka, SSS Ezinesi Oduma, T.C. Obollo Afor &amp; T.C. Udi.</t>
  </si>
  <si>
    <t>17054001/23010113/05000012</t>
  </si>
  <si>
    <t>17054001/23010119/05000013</t>
  </si>
  <si>
    <t xml:space="preserve">Purchase of  power generating plant                                                                                                                                                                                                                                                                                                                                                                                                                                                                                 </t>
  </si>
  <si>
    <t>17054001/23030128/05000017</t>
  </si>
  <si>
    <t xml:space="preserve">Rehabilitation of 2 no damaged workshops in TVE Colleges, 1no. Per zone                                                                                                                                                                                                                                                                                                                                                                                                                                             </t>
  </si>
  <si>
    <t>17054001/23010124/05000018</t>
  </si>
  <si>
    <t xml:space="preserve">Procurement of 1,200 handbooks on SBMC Operators for all STV Colleges                                                                                                                                                                                                                                                                                                                                                                                                                                               </t>
  </si>
  <si>
    <t>17054001/23010129/05000020</t>
  </si>
  <si>
    <t>Procure and distribute hand tools/equipment including workshop benches to all Technical and Vocational Colleges in the State. All STV Schools/Colleges.</t>
  </si>
  <si>
    <t>17054001/23010124/05000022</t>
  </si>
  <si>
    <t>Purchase of science equipment for Special Science Schools (2 per senatorial zone)</t>
  </si>
  <si>
    <t>17054001/23010112/05000034</t>
  </si>
  <si>
    <t xml:space="preserve">Installation of 1 no. EMIS at STVSMB Headquarters                                                                                                                                                                                                                                                                                                                                                                                                                                                                   </t>
  </si>
  <si>
    <t>17054001/23000000/05000000</t>
  </si>
  <si>
    <t xml:space="preserve">Procurement of 20 no tools and equipment in block and brick laying                                                                                                                                                                                                                                                                                                                                                                                                                                                  </t>
  </si>
  <si>
    <t>17054001/23020107/05000038</t>
  </si>
  <si>
    <t>Provision of 2No hostel facilities in the 3 proposed technical colleges</t>
  </si>
  <si>
    <t>17054001/23020107/05000039</t>
  </si>
  <si>
    <t>Construction of 3no new Technical Colleges- 1no in each Senatorial Zone (Provision of 2no workshops, 1no Science Laboratory block and equipment, 2no six classroom blocks, 2no Hostel facilities, Technical tools and equipment. Enugu North, Enugu East and Enugu West Senatorial Zones. (1no. Annually)</t>
  </si>
  <si>
    <t>17054001/23030106/05000040</t>
  </si>
  <si>
    <t>Conversion of Conventional Secondary Schools to Technical/ Vocational Colleges, subject to Access or request- provision of some necessary facilities, tools and equipment. (3nos Annually)</t>
  </si>
  <si>
    <t>17054001/23010124/05000055</t>
  </si>
  <si>
    <t xml:space="preserve">Equipping of 5No Government Technical Colleges for accreditation </t>
  </si>
  <si>
    <t>17054001/23010113/11000001</t>
  </si>
  <si>
    <t xml:space="preserve">Procurement of 6 nos Desktop computers and accessories in STVSMB Headquarters                                                                                                                                                                                                                                                                                                                                                                                                                                       </t>
  </si>
  <si>
    <t>17054001/23020101/13000001</t>
  </si>
  <si>
    <t>Construction of 6no Workshops per year (one in each education Zone) SSS Girls Agbani, T.C. Ahani Achi, UTVC Isiagu Umumba, UTVC Ozalla, T.C. Obollo Afor &amp; T.C. Akpuoga Nike</t>
  </si>
  <si>
    <t>17054001/23010105/13000002</t>
  </si>
  <si>
    <t xml:space="preserve">Procurement of 1 No Utility Hilux Van for Monitoring/ Supervision of STV Schools/ Colleges                                                                                                                                                                                                                                                                                                                                                                                                                                                                 </t>
  </si>
  <si>
    <t>17054001/23030128/13000003</t>
  </si>
  <si>
    <t>Purchase of 20No Start and Weld machines</t>
  </si>
  <si>
    <t>17054001/23030106/13000004</t>
  </si>
  <si>
    <t xml:space="preserve">Rehabilitation 5 no dilapidated classroom blocks in STV Schools                                                                                                                                                                                                                                                                                                                                                                                                                                                     </t>
  </si>
  <si>
    <t>17054001/23010108/13000010</t>
  </si>
  <si>
    <t xml:space="preserve">Procurement of 3No Nissan Buses for 3 Education zones under STVSMB </t>
  </si>
  <si>
    <t>Enugu State Science Technical and Vocational Sch. Mgt. Board Total</t>
  </si>
  <si>
    <t>21001001</t>
  </si>
  <si>
    <t>Ministry of Health</t>
  </si>
  <si>
    <t>21001001/23010122/04000003</t>
  </si>
  <si>
    <t>21001001/23050101/04000008</t>
  </si>
  <si>
    <t xml:space="preserve">Control of Malaria including Trainings, Procurement of Nets, Dr                                                                                                                                                                                                                                                                                                                                                                                                                                                     </t>
  </si>
  <si>
    <t>21001001/23030108/04000009</t>
  </si>
  <si>
    <t>Control of HIV/AIDS</t>
  </si>
  <si>
    <t>21001001/23050101/04000010</t>
  </si>
  <si>
    <t>21001001/23050101/04000013</t>
  </si>
  <si>
    <t>Epidemiology, Surveillance , control of disease eg cholera,measles polio, rota virus,Procurement  and repositioning of health commodities: drugs,response materails, laboratory materials for response to epidemic prone diseases e.t.c.</t>
  </si>
  <si>
    <t>21001001/23010139/04000016</t>
  </si>
  <si>
    <t>21001001/23020108/04000018</t>
  </si>
  <si>
    <t>21001001/23010139/04000024</t>
  </si>
  <si>
    <t>Procurement and distribution of drugs for Onchocerciasis programme, elimination intervention on Lymphatic filariesis and schistosomiosis control</t>
  </si>
  <si>
    <t>21001001/23020106/04000034</t>
  </si>
  <si>
    <t xml:space="preserve">Complietion and Equipment of Enugu Medical Diagnostic Centre                                                                                                                                                                                                                                                                                                                                                                                                                                                        </t>
  </si>
  <si>
    <t>21001001/23020106/04000035</t>
  </si>
  <si>
    <t xml:space="preserve">(i) Construction of Health Centres - Construct 3 health centre                                                                                                                                                                                                                                                                                                                                                                                                                                                      </t>
  </si>
  <si>
    <t>21001001/23020106/04000036</t>
  </si>
  <si>
    <t xml:space="preserve">(ii) Construction of Health Centres under the MDG-CGS                                                                                                                                                                                                                                                                                                                                                                                                                                                               </t>
  </si>
  <si>
    <t>21001001/23030121/04000039</t>
  </si>
  <si>
    <t xml:space="preserve">Rehabilitation of Offices                                                                                                                                                                                                                                                                                                                                                                                                                                                                                           </t>
  </si>
  <si>
    <t>21001001/23030121/04000040</t>
  </si>
  <si>
    <t xml:space="preserve">Rehabilitation of other Public Buildings                                                                                                                                                                                                                                                                                                                                                                                                                                                                            </t>
  </si>
  <si>
    <t>21001001/23030128/04000044</t>
  </si>
  <si>
    <t xml:space="preserve">(iii)Renovation of School of Basic Midwifery, Awgu                                                                                                                                                                                                                                                                                                                                                                                                                                                                  </t>
  </si>
  <si>
    <t>21001001/23010105/04000047</t>
  </si>
  <si>
    <t xml:space="preserve">Provision of 2 Hilux Vehicles for M&amp;E &amp; Inspection of Private Health Facility                                                                                                                                                                                                                                                                                                                                                                                                                                       </t>
  </si>
  <si>
    <t>21001001/23010112/04000048</t>
  </si>
  <si>
    <t>21001001/23020103/04000051</t>
  </si>
  <si>
    <t>21001001/23030128/04000061</t>
  </si>
  <si>
    <t xml:space="preserve">Renovation of Other Public Buildings                                                                                                                                                                                                                                                                                                                                                                                                                                                                                </t>
  </si>
  <si>
    <t>21001001/23030105/04000063</t>
  </si>
  <si>
    <t xml:space="preserve">Repair &amp; renov.of 7 health cen.under the MDG-CGS in 3 Zones                                                                                                                                                                                                                                                                                                                                                                                                                                                         </t>
  </si>
  <si>
    <t>21001001/23020106/04000065</t>
  </si>
  <si>
    <t>21001001/23010122/04000068</t>
  </si>
  <si>
    <t xml:space="preserve">Procure sophistic.eqpt like radiology, MRI, Mamo. Machines                                                                                                                                                                                                                                                                                                                                                                                                                                                          </t>
  </si>
  <si>
    <t>21001001/23020106/04000072</t>
  </si>
  <si>
    <t>21001001/23050101/04000085</t>
  </si>
  <si>
    <t xml:space="preserve">Strengthen HMIS  at all level (printing of tools for data co                                                                                                                                                                                                                                                                                                                                                                                                                                                        </t>
  </si>
  <si>
    <t>21001001/23050100/04000097</t>
  </si>
  <si>
    <t>21001001/23010139/04000098</t>
  </si>
  <si>
    <t>Control of Malaria including Trainings, routine procurement of nets,drugs, test kits chemicals and equipments, social mobilization and celebration of World Malaria Day</t>
  </si>
  <si>
    <t>21001001/23050103/04000101</t>
  </si>
  <si>
    <t>Control of Non- communicable Disease eg diabetes, hypertension, sickle cell, cancers, asthma</t>
  </si>
  <si>
    <t>21001001/23010105/04000105</t>
  </si>
  <si>
    <t>Upgrading of Central Medical Stores(CMS) to serve as State Drug Management Agency (Construction of more warehouse to meet up with National Drug Distribution Centre)</t>
  </si>
  <si>
    <t>21001001/23010122/04000107</t>
  </si>
  <si>
    <t>Procurement of Life Support equipment for State Medical Emergency Response Department</t>
  </si>
  <si>
    <t>21001001/23020106/04000128</t>
  </si>
  <si>
    <t xml:space="preserve">Landscaping of School Compound (Sch of Midwifery)                                                                                                                                                                                                                                                                                                                                                                                                                                                                   </t>
  </si>
  <si>
    <t>21001001/23050101/04000138</t>
  </si>
  <si>
    <t xml:space="preserve">Control of Neglected Tropical Diseases (NTD)                                                                                                                                                                                                                                                                                                                                                                                                                                                                        </t>
  </si>
  <si>
    <t>21001001/23010122/04000139</t>
  </si>
  <si>
    <t>Equipping of the renovated 7 major General Hospital</t>
  </si>
  <si>
    <t>21001001/23020106/04000140</t>
  </si>
  <si>
    <t>Construction and equipment of Model 3PHC for trauma centres</t>
  </si>
  <si>
    <t>21001001/23010122/04000141</t>
  </si>
  <si>
    <t>Funds for the takeoff the State Traditional alternative Medicine</t>
  </si>
  <si>
    <t>21001001/23010122/04000142</t>
  </si>
  <si>
    <t>21001001/23020118/04000143</t>
  </si>
  <si>
    <t xml:space="preserve">Design and Construction of students Hostel (at SOM) </t>
  </si>
  <si>
    <t>21001001/23050101/04000144</t>
  </si>
  <si>
    <t>21001001/23050108/04000145</t>
  </si>
  <si>
    <t xml:space="preserve">Updating, publishing and distribution of the essential medical list in the Health Facilities across the State </t>
  </si>
  <si>
    <t>21001001/23050108/04000146</t>
  </si>
  <si>
    <t>Strengthening and equipment of the Logistics Management Coordinating Unit for Drug distribution across the State.</t>
  </si>
  <si>
    <t>21001001/23010122/04000150</t>
  </si>
  <si>
    <t>21001001/23050101/04000151</t>
  </si>
  <si>
    <t>21001001/23010122/0400152</t>
  </si>
  <si>
    <t>Purchase of 4 Trolleys, 4 wheel barrow and 4 Tricycles for distribution of drugs revolving agency  Enugu</t>
  </si>
  <si>
    <t>21001001/23010122/04000153</t>
  </si>
  <si>
    <t>21001001/23010105/04000154</t>
  </si>
  <si>
    <t>21001001/23020106/04000155</t>
  </si>
  <si>
    <t>21001001/23010122/04000156</t>
  </si>
  <si>
    <t>21001001/23010122/04000157</t>
  </si>
  <si>
    <t xml:space="preserve">Guinea worm Eradication programme :  Routine surveillance  </t>
  </si>
  <si>
    <t>21001001/23010122/04000158</t>
  </si>
  <si>
    <t>21001001/23050103/04000159</t>
  </si>
  <si>
    <t>21001001/23050103/04000160</t>
  </si>
  <si>
    <t>Strengthening / repositioning the SERVICOM at the Health Sector (procurement of Phones, office equipment , production services charter and sensitization]</t>
  </si>
  <si>
    <t>21001001/23020105/10000001</t>
  </si>
  <si>
    <t>Construction of deep Motorised Borehole and reticulation / Rain water harvester  at SOM</t>
  </si>
  <si>
    <t>Ministry of Health Total</t>
  </si>
  <si>
    <t>Enugu State Primary Health Care Development Agency</t>
  </si>
  <si>
    <t>21003001/23020106/04000002</t>
  </si>
  <si>
    <t>Construction of Health Centres in 30 Wards without a PHC facility (10 per year)</t>
  </si>
  <si>
    <t>21003001/23050103/04000003</t>
  </si>
  <si>
    <t xml:space="preserve">Development and institutionalisation of Health Management Information System (HMIS) </t>
  </si>
  <si>
    <t>21003001/23050108/04000004</t>
  </si>
  <si>
    <t>National Immunizational Plus Days (NIPDs) Programme</t>
  </si>
  <si>
    <t>21003001/23010122/04000005</t>
  </si>
  <si>
    <t>Procurement of IEC materials for Health Education Program</t>
  </si>
  <si>
    <t>21003001/23010122/04000006</t>
  </si>
  <si>
    <t>Procurement of vitamin A and Albendazole for celebration of MNCH week</t>
  </si>
  <si>
    <t>21003001/23050108/04000007</t>
  </si>
  <si>
    <t>Advocacy Programme for Home &amp; Abroad women on Early Initiation (E.I.), Exclusive Breastfeeding (EBF-1, 6, 24) during the 2020 August meetings in 50 churches and towns in Enugu state.</t>
  </si>
  <si>
    <t>21003001/23050108/04000008</t>
  </si>
  <si>
    <t>Scale up IMCI (Integrated Management of Childhood illness) in all the 17 LGAs</t>
  </si>
  <si>
    <t>21003001/23050108/04000009</t>
  </si>
  <si>
    <t xml:space="preserve">Improve reproductive health </t>
  </si>
  <si>
    <t>21003001/23010122/04000010</t>
  </si>
  <si>
    <t>Family Planning (FP) Programme</t>
  </si>
  <si>
    <t>21003001/23050101/04000011</t>
  </si>
  <si>
    <t>Conduct Needs Assessment and Minimum Service Package</t>
  </si>
  <si>
    <t>21003001/23050108/04000012</t>
  </si>
  <si>
    <t>Advocacy for child and adolescent reproductive health programme</t>
  </si>
  <si>
    <t>21003001/23050108/04000013</t>
  </si>
  <si>
    <t>African Vaccination Week</t>
  </si>
  <si>
    <t>21003001/23030105/04000014</t>
  </si>
  <si>
    <t>21003001/23010122/04000015</t>
  </si>
  <si>
    <t xml:space="preserve">Cold Chain System (Purchase of 1No. Cold Van; 10 No. Freezers for AFP specimen only; hand gloves for all R.I. facilities; 1No. 45000 volts stabilizer for walk-in Cold Room; 10No. 5,000volts Stabilizers; 1No. Troley; 10No. Fire Extinguishers, fumigation; repair of leaking roof; etc.) </t>
  </si>
  <si>
    <t>21003001/23050104/04000016</t>
  </si>
  <si>
    <t>Organization of 2 rounds of MNCHW in the state (May and Nov)</t>
  </si>
  <si>
    <t>21003001/23050104/04000017</t>
  </si>
  <si>
    <t>Conduct 2020 World Breasfeeding Week in Enugu State</t>
  </si>
  <si>
    <t>21003001/23050101/04000018</t>
  </si>
  <si>
    <t>Nutrition Programme (sub-programme on establishment of nutrition corners in 291 Wards &amp; 17;  Food Demo centres sub-programme, domestication of National Policy on Nutrition; Small Plots Adoption  Technologies sub-programme to promote HGSF in schools)</t>
  </si>
  <si>
    <t>21003001/23020106/04000019</t>
  </si>
  <si>
    <t>Establishment of three (3) Community Management of Acute Malnutrition (CMAM) centers at the 3 revitalized PHCs in the 3 senatoral zones of the State</t>
  </si>
  <si>
    <t>21003001/23050101/04000020</t>
  </si>
  <si>
    <t xml:space="preserve">Baby Friendly Initiative Programme </t>
  </si>
  <si>
    <t>21003001/23050101/04000021</t>
  </si>
  <si>
    <t>Infant &amp; Young Child Feeding (IYCF) Programme</t>
  </si>
  <si>
    <t>21003001/23050101/04000022</t>
  </si>
  <si>
    <t>Integrated Management of Childhood Illnesses (IMCI) Programme - Orientation of Care-Givers &amp; HWs on IMCI case Management sub-Programme; Community Resource Persons sub-Programme; Evaluation sub-programme, etc.)</t>
  </si>
  <si>
    <t>21003001/23050101/04000023</t>
  </si>
  <si>
    <t>Development, Validation and Production of Costed FP Implementation Plan (CIP)</t>
  </si>
  <si>
    <t>21003001/23050104/04000024</t>
  </si>
  <si>
    <t>LARC Programme (Organization of a 5-Day Programme on Long Acting Revisible Contraceptives (LARC) in 291 wards/Health Facilities in the State)</t>
  </si>
  <si>
    <t>21003001/23050108/04000025</t>
  </si>
  <si>
    <t>Advocacy and sensitization Programme for stakeholders in the 291 wards in the State, including HWs from the surveyed 464 public primary healthcare facilities on their expected roles &amp; responsibilities under the Ward Health System</t>
  </si>
  <si>
    <t>21003001/23020118/04000026</t>
  </si>
  <si>
    <t>Provision of 3No. incenerators in the 3 senatorial zones of the State</t>
  </si>
  <si>
    <t>21003001/23050101/04000027</t>
  </si>
  <si>
    <t>Development &amp; dissemination of 750 copies of the PHC 2020 Annual Operational Plan</t>
  </si>
  <si>
    <t>21003001/23050101/04000028</t>
  </si>
  <si>
    <t xml:space="preserve">Development &amp; dissemination of 1,000 copies each of the PHC Regulations; State Health Sector Reform Law, 2017 and; PHC Operational Guidelines </t>
  </si>
  <si>
    <t>21003001/23050101/04000029</t>
  </si>
  <si>
    <t>Development &amp; dissemination of 1,000 copies of the SPHCDA's Annual Work Plan to Guide &amp; financially back the Agency's operations</t>
  </si>
  <si>
    <t>21003001/23050101/04000030</t>
  </si>
  <si>
    <t>Provision of Matching Grant for the 291 PHC facility overhead costs (i.e., 25% of the ENS-PHCDA budget for stengthening of service delivery, improving commodity availability, ensuring PHC facility functionality, &amp; generating demand through community outreaches - at N50,000/PHC/month x 12 months)</t>
  </si>
  <si>
    <t>21003001/23050101/04000031</t>
  </si>
  <si>
    <t>Development and Consolidation of the 17 LGHAs Annual Work Plans</t>
  </si>
  <si>
    <t>21003001/23010136/04000032</t>
  </si>
  <si>
    <t>Procurement of Community Mobilization Equipment/Gadgets (mega phones, etc.)</t>
  </si>
  <si>
    <t>21003001/23050104/04000033</t>
  </si>
  <si>
    <t>Health Education Programme (BCC &amp; IEC materials sub-programme, sub-Programme on World Health Days Celebration, etc.)</t>
  </si>
  <si>
    <t>21003001/23050101/04000034</t>
  </si>
  <si>
    <t>Revitalization/Re-establishment/Inauguration of Ward Development Committees(WDCs) in 291 Wards in the State</t>
  </si>
  <si>
    <t>21003001/23050104/04000035</t>
  </si>
  <si>
    <t>Infant Immunization Programme (conduct immunization of infants and children in the State)</t>
  </si>
  <si>
    <t>21003001/23050102/11000003</t>
  </si>
  <si>
    <t>21003001/23010136/11000001</t>
  </si>
  <si>
    <t>Procurement of ICT equipment at the SPHCDA new site</t>
  </si>
  <si>
    <t>21003001/23010136/11000002</t>
  </si>
  <si>
    <t>Procurement of 464 customized and dedicated Android phones and gadgets for data capturing and transmission to DHI 2 platform by 464 surveyed PHCs in the State</t>
  </si>
  <si>
    <t>21003001/23010119/14000001</t>
  </si>
  <si>
    <t xml:space="preserve">Provision of Solar Power/Electricity for the SPHCDA and the 3 revitalized PHC facilities in the 3 senatorial zones of the State </t>
  </si>
  <si>
    <t>21003001/23010119/14000002</t>
  </si>
  <si>
    <t>Provision of solar power/electricity for 17 LGs PHCs</t>
  </si>
  <si>
    <t>21003001/23010105/13000002</t>
  </si>
  <si>
    <t>21003001/23010105/13000003</t>
  </si>
  <si>
    <t>21003001/23010112/13000004</t>
  </si>
  <si>
    <t>Purchase of Office Furniture &amp; Fittings</t>
  </si>
  <si>
    <t>21003001/23030121/13000005</t>
  </si>
  <si>
    <t>Renovation of the SPHCDA's Office Building</t>
  </si>
  <si>
    <t>21003001/23020105/13000005</t>
  </si>
  <si>
    <t>Construction/provision of water facilities (2 overhead plastic Tanks with metal stands)</t>
  </si>
  <si>
    <t>21003001/23010132/13000008</t>
  </si>
  <si>
    <t>Purchase of Office Safe for the Accounts department</t>
  </si>
  <si>
    <t>Enugu State Primary Health Care Development Agency Total</t>
  </si>
  <si>
    <t>21003002</t>
  </si>
  <si>
    <t>Enugu State Agency for Universal Health Coverage</t>
  </si>
  <si>
    <t>21003002/23050102/11000001</t>
  </si>
  <si>
    <t>Development of website for AUHC</t>
  </si>
  <si>
    <t>21003002/23050102/11000002</t>
  </si>
  <si>
    <t>Installation of local server (HP ML10 G9 HDD 2TB RAM 8GB)</t>
  </si>
  <si>
    <t>21003002/23010136/11000003</t>
  </si>
  <si>
    <t>Purchase of 300 PHC data system NFC enabled mobile devices 10.1 tablet with water and shock proof 2G RAM and 16GB HDD solar power</t>
  </si>
  <si>
    <t>21003002/23010122/11000004</t>
  </si>
  <si>
    <t>Purchase of enrolment equipment for AUHC</t>
  </si>
  <si>
    <t>21003002/23010112/13000001</t>
  </si>
  <si>
    <t>Procurement of office furniture and fittings</t>
  </si>
  <si>
    <t>21003002/23010112/13000002</t>
  </si>
  <si>
    <t>Procurement of gubabi model 108 safe and other items for Accounts Department</t>
  </si>
  <si>
    <t>Enugu State Agency for Universal Health Coverage Total</t>
  </si>
  <si>
    <t>ESUT Teaching Hospital ParkLane, Enugu</t>
  </si>
  <si>
    <t>21026001/23050103/05000002</t>
  </si>
  <si>
    <t xml:space="preserve">Procurement of teaching and learning aid for school of midwifery accreditation </t>
  </si>
  <si>
    <t>21026001/23010120/04000003</t>
  </si>
  <si>
    <t xml:space="preserve">Purchase of kitchen equipment for catering department                                                                                                                                                                                                                                                                                                                                                                                                                                                               </t>
  </si>
  <si>
    <t>21026001/23020106/04000004</t>
  </si>
  <si>
    <t xml:space="preserve">Schools of Nursing &amp; Midwifery Building                                                                                                                                                                                                                                                                                                                                                                                                                                                                             </t>
  </si>
  <si>
    <t>21026001/23020106/04000006</t>
  </si>
  <si>
    <t>Construction of the hospital gangway to Radiology Department</t>
  </si>
  <si>
    <t>21026001/23010122/04000008</t>
  </si>
  <si>
    <t>Purchase of medical equipment for OBS and GYNAE (1No Laprascopy, 1No Hysteroscope, 2No Cardiotocorgraph, 3No mobile 2D ultra sound machines etc)</t>
  </si>
  <si>
    <t>21026001/23010122/04000010</t>
  </si>
  <si>
    <t>Purchase of medical equipment for Psychiatric hospital Emene (1No litium monitoring machine, psychological instruments/books, 1No Industrial washer/dryer</t>
  </si>
  <si>
    <t>21026001/23010122/04000013</t>
  </si>
  <si>
    <t xml:space="preserve">Purchase of 1No Digital x-ray machine for Radiology Department </t>
  </si>
  <si>
    <t>21026001/23010113/04000019</t>
  </si>
  <si>
    <t>Procurement of office equipment to upgrade Administrative Department</t>
  </si>
  <si>
    <t>21026001/23010112/04000022</t>
  </si>
  <si>
    <t>Purchase of Office FurniturePurchase of 4No Diagnostic set, I-start machine, tuning fork, telensom, furniture for Internal Medicine</t>
  </si>
  <si>
    <t>21026001/23010113/04000024</t>
  </si>
  <si>
    <t xml:space="preserve">Procurement of office equipment/safe for Accounts Department </t>
  </si>
  <si>
    <t>21026001/23010122/04000025</t>
  </si>
  <si>
    <t xml:space="preserve">EQUIPMENT: Phantom with demonstration Gadgets AR 50                                                                                                                                                                                                                                                                                                                                                                                                                                                                 </t>
  </si>
  <si>
    <t>21026001/23010122/04000029</t>
  </si>
  <si>
    <t>Purchase of medical equipment for Paediatrics department (2No Ventilator machines, 10No Incubators, 2No CPAP machines, 4No LED phototherapy machines etc)</t>
  </si>
  <si>
    <t>21026001/23010122/04000037</t>
  </si>
  <si>
    <t xml:space="preserve">Procurement of Medical Equipment for Upgradinjg of Main Theatre                                                                                                                                                                                                                                                                                                                                                                                                                                                     </t>
  </si>
  <si>
    <t>21026001/23010105/04000040</t>
  </si>
  <si>
    <t xml:space="preserve">Purchase of 1No Hyndai Elentra Elegance for School of Nursin                                                                                                                                                                                                                                                                                                                                                                                                                                                        </t>
  </si>
  <si>
    <t>21026001/23020101/13000048</t>
  </si>
  <si>
    <t>Procurement of office equipment for Medical Social Services</t>
  </si>
  <si>
    <t>21026001/23010122/04000054</t>
  </si>
  <si>
    <t xml:space="preserve">Purchase of Hospital Equipment                                                                                                                                                                                                                                                                                                                                                                                                                                                                                      </t>
  </si>
  <si>
    <t>21026001/23010102/04000060</t>
  </si>
  <si>
    <t xml:space="preserve">purchase 2no.vertilator (Brand General Electric)-10,000,000                                                                                                                                                                                                                                                                                                                                                                                                                                                         </t>
  </si>
  <si>
    <t>21026001/23010112/04000062</t>
  </si>
  <si>
    <t xml:space="preserve">Providing of Office Equipment                                                                                                                                                                                                                                                                                                                                                                                                                                                                                       </t>
  </si>
  <si>
    <t>21026001/23010122/04000063</t>
  </si>
  <si>
    <t>Procurement of security gadgets for Security Unit</t>
  </si>
  <si>
    <t>21026001/23020101/04000066</t>
  </si>
  <si>
    <t xml:space="preserve">Procurement of office equipment for stores department </t>
  </si>
  <si>
    <t>21026001/23020106/04000067</t>
  </si>
  <si>
    <t>Conversion of A&amp;E bungalow to 2 storey building for Accident and Emergency Ward</t>
  </si>
  <si>
    <t>21026001/23020106/04000068</t>
  </si>
  <si>
    <t>Construction of a bungalow that will contain 100 patients</t>
  </si>
  <si>
    <t>21026001/23010122/04000070</t>
  </si>
  <si>
    <t xml:space="preserve">Purchase of medical equipment for Physiotherapy Department </t>
  </si>
  <si>
    <t>21026001/23021006/04000074</t>
  </si>
  <si>
    <t xml:space="preserve">Purchase of office equipment for ICT department </t>
  </si>
  <si>
    <t>21026001/23010122/04000075</t>
  </si>
  <si>
    <t xml:space="preserve">Procurement of Histopathological tools for Hispathology Department </t>
  </si>
  <si>
    <t>21026001/23010122/04000076</t>
  </si>
  <si>
    <t>Purchase of medical equipment for Surgery Department (Burr hole set, ELAN EC Motor with accessories, Haris attachment etc)</t>
  </si>
  <si>
    <t>21026001/23010122/04000077</t>
  </si>
  <si>
    <t>Procurement of medical equipment for Nursing services</t>
  </si>
  <si>
    <t>21026001/23010122/04000078</t>
  </si>
  <si>
    <t xml:space="preserve">Procurement of records facility 11th edition coding and indexing for medical records department </t>
  </si>
  <si>
    <t>21026001/23010112/04000079</t>
  </si>
  <si>
    <t>21026001/23010129/04000080</t>
  </si>
  <si>
    <t>Purchase of kitchen utensils for Nutrition/Dietetics department</t>
  </si>
  <si>
    <t>21026001/23010112/04000081</t>
  </si>
  <si>
    <t>Procurement of medical equipment for accreditation requirements in Opthamology department (1No Iridex diode laser machine with micropulse)</t>
  </si>
  <si>
    <t>21026001/23030105/04000085</t>
  </si>
  <si>
    <t>Converting of Theatre bungalow to 4 storey building (main theatre)</t>
  </si>
  <si>
    <t>21026001/23010100/04000086</t>
  </si>
  <si>
    <t>Purchase of 1No Laprascopy, 1No Hysteroscope, 2No Cardiotocorgraph, 3No mobile 2D ultra sound machines etc</t>
  </si>
  <si>
    <t>21026001/23010100/04010188</t>
  </si>
  <si>
    <t>Purchase of 10No littman's stethoscope, 10 Accoson sphygmomanmeter, 1 water analyzer, 2 wheel chairs, 1 patient trolley for Community Medicine</t>
  </si>
  <si>
    <t>21026001/23010100/04010189</t>
  </si>
  <si>
    <t xml:space="preserve">Purchase of medical equipment for Medical Laboratory Department </t>
  </si>
  <si>
    <t>21026001/23010100/04010129</t>
  </si>
  <si>
    <t>Purchase of drilling machine set, Electrical tools, electronic tools, building tools, etc for Works department</t>
  </si>
  <si>
    <t>21026001/23010122/04000100</t>
  </si>
  <si>
    <t>Procurement of 250KVA viewing boxes and 2No actinic marker for Radiology Department</t>
  </si>
  <si>
    <t>21026001/23010122/04000001</t>
  </si>
  <si>
    <t xml:space="preserve">Purchase of Radiology equipment  </t>
  </si>
  <si>
    <t>21026001/23010122/04000002</t>
  </si>
  <si>
    <t>Purchase of medical equipment for Internal Medicine (4No turning fork, 2No Telenson, 1No i-stat machine, 4No Diagnostic set etc)</t>
  </si>
  <si>
    <t>21026001/23040102/04000003</t>
  </si>
  <si>
    <t>Landscaping of the cottage hospital and purchase of 5No water analyzer</t>
  </si>
  <si>
    <t>21026001/23010136/11000001</t>
  </si>
  <si>
    <t xml:space="preserve">Internet facilities, internet bandwidth, LAN cables and wire                                                                                                                                                                                                                                                                                                                                                                                                                                                        </t>
  </si>
  <si>
    <t>21026001/23020101/04000047</t>
  </si>
  <si>
    <t>Construction of 2 storey building for hostel, auditorium and staff offices for SOM</t>
  </si>
  <si>
    <t>ESUT Teaching Hospital ParkLane, Enugu Total</t>
  </si>
  <si>
    <t>21102001/23020100/00020101</t>
  </si>
  <si>
    <t>Construction of 2 sections toilet facilities at SHMB</t>
  </si>
  <si>
    <t>21102001/23020106/04000001</t>
  </si>
  <si>
    <t>Completion of 4 remaining major General hospitals at Oji River, Awgu, Enugu Ezike and Ikem</t>
  </si>
  <si>
    <t>21102001/23020106/04000002</t>
  </si>
  <si>
    <t>Construction of Doctors call rooms/conveniences in the 7 major secondary facilities in the State</t>
  </si>
  <si>
    <t>21102001/23030105/04000003</t>
  </si>
  <si>
    <t>21102001/23030121/04000005</t>
  </si>
  <si>
    <t>Renovation of block wall fance and equipping of Chairman's office at SHMB headquarters</t>
  </si>
  <si>
    <t>21102001/23030121/04000006</t>
  </si>
  <si>
    <t xml:space="preserve">Repainting of SHMB building                                                                                                                                                                                                                                                                                                                                                                                                                                                                                      </t>
  </si>
  <si>
    <t>21102001/23030105/04000007</t>
  </si>
  <si>
    <t xml:space="preserve">Clearing and landscapping of SHMB HQ                                                                                                                                                                                                                                                                                                                                                                                                                                                                             </t>
  </si>
  <si>
    <t>21102001/23030105/04000008</t>
  </si>
  <si>
    <t>Construction of placenta pit 4x4x10 meters in all 52 secondary hospitals</t>
  </si>
  <si>
    <t>21102001/23020106/04000009</t>
  </si>
  <si>
    <t>Completion of block wall fence 3000sqm at Udi General Hospital</t>
  </si>
  <si>
    <t>21102001/23020105/04000010</t>
  </si>
  <si>
    <t xml:space="preserve">Procurement of 2 big water storage tanks in all major hospitals </t>
  </si>
  <si>
    <t>21102001/23020118/04000011</t>
  </si>
  <si>
    <t>Construction of block wall fence 2500sqm at Amechi Cottage hospital</t>
  </si>
  <si>
    <t>21102001/23020107/04000012</t>
  </si>
  <si>
    <t xml:space="preserve">Construction of block wall fence 2600 sqr metre at Okpatu CH                                                                                                                                                                                                                                                                                                                                                                                                                                                     </t>
  </si>
  <si>
    <t>21102001/23020100/04000013</t>
  </si>
  <si>
    <t>Construction of block wall fence 3000sqm at Nenwe Cottage hospital</t>
  </si>
  <si>
    <t>21102001/23030105/04000014</t>
  </si>
  <si>
    <t xml:space="preserve">Renovation of Mmaku Cottage Hospital                                                                                                                                                                                                                                                                                                                                                                                                                                                                             </t>
  </si>
  <si>
    <t>21102001/23010100/04000015</t>
  </si>
  <si>
    <t xml:space="preserve">Procurement of sound proof power generating set for SHMB Headquarters                                                                                                                                                                                                                                                                                                                                                                                                                                            </t>
  </si>
  <si>
    <t>21102001/23010100/0400016</t>
  </si>
  <si>
    <t>Procurement of 33KVA sound proof Generator for Uwani Cottage Hospital</t>
  </si>
  <si>
    <t>21102001/23010112/04000017</t>
  </si>
  <si>
    <t>Equipping/furnishing of 4 major General hospitals in the State: Nsukka, Agbani, Udi and Enugu Ezike</t>
  </si>
  <si>
    <t>21102001/23030121/04000018</t>
  </si>
  <si>
    <t>Re-roofing of block C and re-construction of collapsed block wall fence at SHMB headquarters</t>
  </si>
  <si>
    <t>21102001/23030105/04000019</t>
  </si>
  <si>
    <t>Renovation of some dilapidated hospitals in the State; Ugwogo Nike, Olo in Ezeagu, Ekwegbe and Mbu in Isi-Uzo, Inyi in Oji River</t>
  </si>
  <si>
    <t>21102001/23030105/04000020</t>
  </si>
  <si>
    <t>Renovation of Amalla Orba Cottage hospital</t>
  </si>
  <si>
    <t>21102001/23020106/04000021</t>
  </si>
  <si>
    <t>Construction of building at Obollo Afor Cottage hospital</t>
  </si>
  <si>
    <t>21102001/23010122/04000022</t>
  </si>
  <si>
    <t>Procurement of PPE for control of infectious diseases in the hospitals</t>
  </si>
  <si>
    <t>21102001/23020106/04000023</t>
  </si>
  <si>
    <t>Construction of Isolation facilities</t>
  </si>
  <si>
    <t>21102001/23010119/14000001</t>
  </si>
  <si>
    <t>21102001/23010112/13000001</t>
  </si>
  <si>
    <t>Purchase of 5No air conditioners for SHMB offices</t>
  </si>
  <si>
    <t>21102001/23030121/13000002</t>
  </si>
  <si>
    <t>Renovation and fencing of financial services department</t>
  </si>
  <si>
    <t>School of Health Technology, Oji River</t>
  </si>
  <si>
    <t>21101002/23050101/04000001</t>
  </si>
  <si>
    <t xml:space="preserve">Accreditation of School of Health Technology, Oji River                                                                                                                                                                                                                                                                                                                                                                                                                                                             </t>
  </si>
  <si>
    <t>21101002/23020118/04000002</t>
  </si>
  <si>
    <t xml:space="preserve">Construction of fence to stop further encroachment and ensure security of lives and property                                                                                                                                                                                                                                                                                                                                                                                                                     </t>
  </si>
  <si>
    <t>21101002/23010112/04000003</t>
  </si>
  <si>
    <t>Purchase of office equipment for 2 storey Administrative building at school of Health Oji</t>
  </si>
  <si>
    <t>21101002/23020105/04000004</t>
  </si>
  <si>
    <t>Construction of deep motorised borehole and reticulation</t>
  </si>
  <si>
    <t>21101002/23030105/04000005</t>
  </si>
  <si>
    <t>Remodeling of school demonstration clinic; procurement of needed equipment, teaching aids, vehicles for accreditation and re-accreditation of courses</t>
  </si>
  <si>
    <t>21101002/23020104/04000006</t>
  </si>
  <si>
    <t>Construction of 2 storey hostel building of 172 rooms capacity at school of Health Oji River</t>
  </si>
  <si>
    <t>21101002/23020106/04000007</t>
  </si>
  <si>
    <t>Construction of boardroom and library complex incorporating an E-library for accreditation and re-accreditation of courses</t>
  </si>
  <si>
    <t>21101002/23030113/17000001</t>
  </si>
  <si>
    <t>Rehabilitation of road within the school premises</t>
  </si>
  <si>
    <t>School of Health Technology, Oji River Total</t>
  </si>
  <si>
    <t>School of Public Nursing/Health Technology, Nsukka</t>
  </si>
  <si>
    <t>21104001/23010124/05000001</t>
  </si>
  <si>
    <t xml:space="preserve">Equipping of two building complex for classroom and administrative purposes                                                                                                                                                                                                                                                                                                                                                                                                                                       </t>
  </si>
  <si>
    <t>21104001/23010125/05000002</t>
  </si>
  <si>
    <t>Equipping school library with boardroom, E-library and school ICT Centre</t>
  </si>
  <si>
    <t>21104001/23050101/04000001</t>
  </si>
  <si>
    <t>Accreditation of newly approved department</t>
  </si>
  <si>
    <t>21104001/23010140/04000002</t>
  </si>
  <si>
    <t xml:space="preserve">Procurement of laboratory equipment </t>
  </si>
  <si>
    <t>21104001/23020118/04000003</t>
  </si>
  <si>
    <t>Completion and equipping of one storey building complex student hostel, two storeys for classrooms and administrative purposes</t>
  </si>
  <si>
    <t>21104001/23030128/04000004</t>
  </si>
  <si>
    <t>Renovation of school practical demonstration building</t>
  </si>
  <si>
    <t>21104001/23010122/04000005</t>
  </si>
  <si>
    <t>Provision of model instructional materials (clinical items)</t>
  </si>
  <si>
    <t>21104001/23010122/04000006</t>
  </si>
  <si>
    <t>Procurement of equipment for accreditation of newly approved department and other existing departments</t>
  </si>
  <si>
    <t>21104001/23020106/04000007</t>
  </si>
  <si>
    <t>Construction of laboratory and procurement of laboratory equipment, provision of model instructional materials</t>
  </si>
  <si>
    <t>21104001/23010136/11000001</t>
  </si>
  <si>
    <t xml:space="preserve">Equipping school ICT centre                                                                                                                                                                                                                                                                                                                                                                                                                                                                                       </t>
  </si>
  <si>
    <t>21104001/23010105/13000001</t>
  </si>
  <si>
    <t xml:space="preserve">Purchase of Toyota Corolla for Principal                                                                                                                                                                                                                                                                                                                                                                                                                                                                        </t>
  </si>
  <si>
    <t>21104001/23020105/10000001</t>
  </si>
  <si>
    <t xml:space="preserve">Construction of deep motorised borehole and reticulation                                                                                                                                                                                                                                                                                                                                                                                                                                                        </t>
  </si>
  <si>
    <t>School of Public Nursing/Health Technology, Nsukka Tota </t>
  </si>
  <si>
    <t>28007001</t>
  </si>
  <si>
    <t>Enugu State Information and Communication Technology (ICT) A</t>
  </si>
  <si>
    <t>28002001/23010113/11000012</t>
  </si>
  <si>
    <t>Enugu State Information and Communication Technology (ICT) A Total</t>
  </si>
  <si>
    <t>Ministry of Environment and Mineral Resources</t>
  </si>
  <si>
    <t>35001001/23040101/09000001</t>
  </si>
  <si>
    <t xml:space="preserve">Urban Beautification: Planting of Beautiful Trees &amp; Flowers                                                                                                                                                                                                                                                                                                                                                                                                                                                         </t>
  </si>
  <si>
    <t>35001001/23050101/09000002</t>
  </si>
  <si>
    <t>Establishment of waste recycling plant in the State through PPP which involves MOU, legal framework, acquisition of land and provision of other infrastructure</t>
  </si>
  <si>
    <t>35001001/23010129/09000003</t>
  </si>
  <si>
    <t xml:space="preserve">Procurement of 50 number lawn mowers                                                                                                                                                                                                                                                                                                                                                                                                                                                                                </t>
  </si>
  <si>
    <t>35001001/23030104/09000005</t>
  </si>
  <si>
    <t>Renovation and Equipping of pollution control laboratory to standard (2No noise metres, multipurpose gas monitor)</t>
  </si>
  <si>
    <t>35001001/23050101/09000007</t>
  </si>
  <si>
    <t xml:space="preserve">Desiting and clearing of public drainage checking of blockag                                                                                                                                                                                                                                                                                                                                                                                                                                                        </t>
  </si>
  <si>
    <t>35001001/23020118/09000012</t>
  </si>
  <si>
    <t>Renovation of 6 old public toilets in the State</t>
  </si>
  <si>
    <t>35001001/23020105/09000075</t>
  </si>
  <si>
    <t xml:space="preserve">Establishment of Modern Sewage system through PPP                                                                                                                                                                                                                                                                                                                                                                                                                                                                                  </t>
  </si>
  <si>
    <t>35001001/23010100/00010113</t>
  </si>
  <si>
    <t xml:space="preserve">Purchase of 2No laptops, 4No printers, 4No Desktop computers                                                                                                                                                                                                                                                                                                                                                                                                                                                      </t>
  </si>
  <si>
    <t>35001001/23020118/09000077</t>
  </si>
  <si>
    <t>Construction of sewage dump in Ugwuaji, Enugu South LGA</t>
  </si>
  <si>
    <t>35001001/23020118/09000078</t>
  </si>
  <si>
    <t>Construction of 10 public toilets in the three senatorial zones in the State</t>
  </si>
  <si>
    <t>35001001/23010115/13000001</t>
  </si>
  <si>
    <t xml:space="preserve">Purchase of 2No Canon Photocopiers and Scanner                                                                                                                                                                                                                                                                                                                                                                                                                                                                      </t>
  </si>
  <si>
    <t>Ministry of Environment and Mineral Resources Total</t>
  </si>
  <si>
    <t>Nigerian Erosion Watershed Programme</t>
  </si>
  <si>
    <t>35001002/23040102/09000009</t>
  </si>
  <si>
    <t>Reclammation, channeling and remediation works at Anyazuru ohom orba gully erosion site</t>
  </si>
  <si>
    <t>35001002/23040102/09000010</t>
  </si>
  <si>
    <t>Reclammation, channeling and remediation works at Umuavulu Abor gully erosion site</t>
  </si>
  <si>
    <t>35001002/23040102/09000011</t>
  </si>
  <si>
    <t>Reclammation, channeling and remediation works at Onuiyi Nsukka-Alor uno gully erosion site</t>
  </si>
  <si>
    <t>35001002/23040102/09000014</t>
  </si>
  <si>
    <t>Reclammation, channeling and remediation works at Enugu Ngwo gully erosion site</t>
  </si>
  <si>
    <t>35001002/23040102/09000015</t>
  </si>
  <si>
    <t>Reclammation, channeling and remediation works at Agbaja Ngwo gully erosion site</t>
  </si>
  <si>
    <t>35001002/23040102/09000016</t>
  </si>
  <si>
    <t>Reclammation, channeling and remediation works at Udi-Ozalla gully erosion site</t>
  </si>
  <si>
    <t>35001002/23040102/09000017</t>
  </si>
  <si>
    <t xml:space="preserve">Reclamation, Cha &amp; Rem. Works at Ngene Owelle Ohaji Ero Site                                                                                                                                                                                                                                                                                                                                                                                                                                                        </t>
  </si>
  <si>
    <t>35001002/23050100/09000022</t>
  </si>
  <si>
    <t xml:space="preserve">Payment of RAP for Project affected Persons                                                                                                                                                                                                                                                                                                                                                                                                                                                                         </t>
  </si>
  <si>
    <t>35001002/23050103/09000025</t>
  </si>
  <si>
    <t xml:space="preserve">Consultancy for M&amp;E Baseline Studies Projects Sites                                                                                                                                                                                                                                                                                                                                                                                                                                                                 </t>
  </si>
  <si>
    <t>35001002/23050103/09000026</t>
  </si>
  <si>
    <t xml:space="preserve">Consltancy for detail designs/Super. of Civil Works in SPMU                                                                                                                                                                                                                                                                                                                                                                                                                                                         </t>
  </si>
  <si>
    <t>35001002/23050101/09000028</t>
  </si>
  <si>
    <t xml:space="preserve">Engagement of procurement consultant for SPMU                                                                                                                                                                                                                                                                                                                                                                                                                                                                     </t>
  </si>
  <si>
    <t>35002000/23050101/09000027</t>
  </si>
  <si>
    <t xml:space="preserve">State Counterpart contribution for additional financing                                                                                                                                                                                                                                                                                                                                                                                                                                                             </t>
  </si>
  <si>
    <t>Nigerian Erosion Watershed Programme Total </t>
  </si>
  <si>
    <t>Enugu State Waste Management Authority (ESWAMA)</t>
  </si>
  <si>
    <t>35053001/23050101/09000001</t>
  </si>
  <si>
    <t>Infrastructure provision for sewage treatment banks and recycling plants</t>
  </si>
  <si>
    <t>35053001/23010112/09000002</t>
  </si>
  <si>
    <t>Purchase of furniture and fittings (28 padded tables, 28 padded chairs, 21 padded customer 3 set seats and 28 fans</t>
  </si>
  <si>
    <t>35053001/23010105/09000003</t>
  </si>
  <si>
    <t xml:space="preserve">Purchase of 1No Mack Tipper                                                                                                                                                                                                                                                                                                                                                                                                                                                                                         </t>
  </si>
  <si>
    <t>35053001/23010129/09000006</t>
  </si>
  <si>
    <t xml:space="preserve">Purchase of 1no. of Mack Compacting Truck                                                                                                                                                                                                                                                                                                                                                                                                                                                                           </t>
  </si>
  <si>
    <t>35053001/23010105/09000008</t>
  </si>
  <si>
    <t xml:space="preserve">Purchase of 1No Pail Loader Machine                                                                                                                                                                                                                                                                                                                                                                                                                                                                               </t>
  </si>
  <si>
    <t>35053001/23010138/09000009</t>
  </si>
  <si>
    <t>35053001/23020127/09000011</t>
  </si>
  <si>
    <t>Purchase of Advanced Client and billing management software database (15 Generators, printers and internet facilities)</t>
  </si>
  <si>
    <t>35053001/23020118/09000013</t>
  </si>
  <si>
    <t>Infrastructure for abbatoir in major markets of the 3 geo-political zones of the State</t>
  </si>
  <si>
    <t>35053001/23010138/09000014</t>
  </si>
  <si>
    <t>Provision of enforcement uniform /rain boot/ hand gloves</t>
  </si>
  <si>
    <t>35053001/23010104/09000012</t>
  </si>
  <si>
    <t xml:space="preserve">Purchase of 3No Tricycles (KekeNPep)                                                                                                                                                                                                                                                                                                                                                                                                                                                                                </t>
  </si>
  <si>
    <t>Enugu State Waste Management Authority (ESWAMA) Total</t>
  </si>
  <si>
    <t>Ministry of Local Government</t>
  </si>
  <si>
    <t>51001001/23010108/11000001</t>
  </si>
  <si>
    <t xml:space="preserve">Purchase of 1 No. Bus for Supervision                                                                                                                                                                                                                                                                                                                                                                                                                                                                               </t>
  </si>
  <si>
    <t>51001001/23010113/11000001</t>
  </si>
  <si>
    <t xml:space="preserve">Purchase of desktop computers and accessories                                                                                                                                                                                                                                                                                                                                                                                                                                                                       </t>
  </si>
  <si>
    <t>51001001/23010115/11000002</t>
  </si>
  <si>
    <t>Purchase of 2No Photocopying Machines</t>
  </si>
  <si>
    <t>51001001/23010119/14000001</t>
  </si>
  <si>
    <t>51001001/23010112/13000002</t>
  </si>
  <si>
    <t>Purchase of office equipment (standing fans, refridgerators)</t>
  </si>
  <si>
    <t>51001001/23010112/13000003</t>
  </si>
  <si>
    <t>Purchase of office furniture (Executive table and chair)</t>
  </si>
  <si>
    <t>51001001/23030121/13000004</t>
  </si>
  <si>
    <t>Demarcation of offices</t>
  </si>
  <si>
    <t>Ministry of Local Government Total</t>
  </si>
  <si>
    <t>Ministry of Chieftaincy Matters</t>
  </si>
  <si>
    <t>62001002/23010114/11000001</t>
  </si>
  <si>
    <t>Purchase of 4No Printers</t>
  </si>
  <si>
    <t>62001002/23010136/11000007</t>
  </si>
  <si>
    <t>Purchase of Handcam Video, Still Photo Digital Camera, 3 No Photo Boards, Projector and Notice Board</t>
  </si>
  <si>
    <t>62001002/23010115/11000008</t>
  </si>
  <si>
    <t xml:space="preserve">Purhcase of 2no. Photocopying Machine                                                                                                                                                                                                                                                                                                                                                                                                                                                                               </t>
  </si>
  <si>
    <t>62001002/23010105/11000009</t>
  </si>
  <si>
    <t xml:space="preserve">Purchase of one 18 Seater Toyota Bus                                                                                                                                                                                                                                                                                                                                                                                                                                                                                </t>
  </si>
  <si>
    <t>62001002/23010119/14000001</t>
  </si>
  <si>
    <t>Purchase of 1No 5KVA Power Generating Set and accessories</t>
  </si>
  <si>
    <t>62001002/23010102/13000003</t>
  </si>
  <si>
    <t>Purchase of 150 Staff of Office for Traditional Rulers</t>
  </si>
  <si>
    <t>62001002/23010112/13000005</t>
  </si>
  <si>
    <t xml:space="preserve">Purchase of Office Equipment 5no Desktop Computers and Accessories                                                                                                                                                                                                                                                                                                                                                                                                                                                  </t>
  </si>
  <si>
    <t>62001002/23010105/13000010</t>
  </si>
  <si>
    <t xml:space="preserve">Purhcase of 1 no Hilux                                                                                                                                                                                                                                                                                                                                                                                                                                                                                              </t>
  </si>
  <si>
    <t>62001002/23010105/13000011</t>
  </si>
  <si>
    <t>Purchase of Office Equipment; 2No Refridgerators, 3No Television sets, 5No Standing Fans</t>
  </si>
  <si>
    <t>Ministry of Chieftaincy Matters Total</t>
  </si>
  <si>
    <t>Ministry of Inter Ministerial Affairs</t>
  </si>
  <si>
    <t>63001001/23010114/11000001</t>
  </si>
  <si>
    <t>Purchase of 1No Printer machine</t>
  </si>
  <si>
    <t>63001001/23050101/13000006</t>
  </si>
  <si>
    <t>State Counterpart fund for 2020 SDGs State Track Project</t>
  </si>
  <si>
    <t>Ministry of Inter Ministerial Affairs Total</t>
  </si>
  <si>
    <t>Approved Budget</t>
  </si>
  <si>
    <t>Revised Budget</t>
  </si>
  <si>
    <t>Additional Sum Required</t>
  </si>
  <si>
    <t>Organisation Code &amp; Program Name</t>
  </si>
  <si>
    <t>Organisation/Economic/Program/Project</t>
  </si>
  <si>
    <t>2020</t>
  </si>
  <si>
    <t>Savings</t>
  </si>
  <si>
    <t>2020 REVISED CAPITAL EXPENDITURE ESTMATE</t>
  </si>
  <si>
    <t>Law and Justice Sector</t>
  </si>
  <si>
    <t>Construction of Staff lounge in Government House</t>
  </si>
  <si>
    <t>Due Process and Budget Monitoring</t>
  </si>
  <si>
    <t>Due Process and Budget Monitoring Total</t>
  </si>
  <si>
    <t>Purchase of office equipment (1No Camera, 1No Projector and screen)</t>
  </si>
  <si>
    <t>Construction of 1 No  House Of Assembly Guest House</t>
  </si>
  <si>
    <t>Procurment of 55 Nos HP Lap top &amp; Desk top Computers and acceesories for Hon Members, Clerk of the House, Deputy Clerks, HODs and Commttee Clerks</t>
  </si>
  <si>
    <t xml:space="preserve">Procurement of 80 Nos Seat for the Top Conference Hall, Hon Speaker's office and clerk  </t>
  </si>
  <si>
    <t>Procurement of 2 Nos Motor Rolling Mowing Machine</t>
  </si>
  <si>
    <t>Purchase of 3Nos photocopier</t>
  </si>
  <si>
    <t>Construction of 2No tax/licenses offices and complete perimeter fencing of the premises (Orba and Zik Avenue)</t>
  </si>
  <si>
    <t>Procurement of office furniture and fittings (200 Chairs, 200 tables, 120 fans, 40 steel cabinets, Electrical installation, 6 refridgerators)</t>
  </si>
  <si>
    <t>Purchase of 25No Computer laptops , Desktops, Printers and accessories</t>
  </si>
  <si>
    <t>Completion of the construction of the 14 New Magistrate Court, High Court and Court Registry Buildings at the Magistrate Districts and Judiciary Divisions in Enugu State and  External Works - Fencing, Landscaping, Water and Electricity, etc at the 14 New  Magistrate Districts, New Court Registries Judiciary Divisions in Enugu State and costruction of Multi Door Courts</t>
  </si>
  <si>
    <t>17001001/23010113/11000003</t>
  </si>
  <si>
    <t>17001001/23010113/11000004</t>
  </si>
  <si>
    <t>Establishment of Enugu State Education Radio Station</t>
  </si>
  <si>
    <t>Construction of 36 no 5 classroom blocks in all the 17 LGAs  at 18,000,000</t>
  </si>
  <si>
    <t>17051001/230010113/1100003</t>
  </si>
  <si>
    <t>17051001/23010105/05000026</t>
  </si>
  <si>
    <t>Drilling of 3 nos borehole for boarding schools at Model Secondary School Nsukka; Urban Girls Secondary School, Nsukka; Community Secondary School, Isienu etc</t>
  </si>
  <si>
    <t>21001001/23050103/04000161</t>
  </si>
  <si>
    <t>Health Education Programme including production of IEC Materials, senti to Communities on personel gygiene, advocacy on infections diseases control</t>
  </si>
  <si>
    <t>15001001/23020113/01000049</t>
  </si>
  <si>
    <t>15001001/23020113/01000051</t>
  </si>
  <si>
    <t>15001001/23020113/01000052</t>
  </si>
  <si>
    <t>Rehabilitation of Nsukka Urban Water scheme and network reticulation of pipeline inclusive of extension to new layouts (Procurement of pipes, fitting, excavation and laying of pipes, fitting and valves, testing etc)</t>
  </si>
  <si>
    <t>Rehabilitation of Enugu Urban Water network and reticulation of pipeline inclusive of extension to new layouts (Procurement of pipes, fitting, excavation and laying of pipes, fitting and valves, testing etc)</t>
  </si>
  <si>
    <t>State counterpart funding for water projects (take care of taxes, rates etc)</t>
  </si>
  <si>
    <t>Extension of water pipeline to Nsukka Urban General Hospital</t>
  </si>
  <si>
    <t>52102001/23010141/10000036</t>
  </si>
  <si>
    <t>Enugu State Rural Water Suply and Sanitation Agency (ENRUWASSA)</t>
  </si>
  <si>
    <t>52103001/23050103/10000035</t>
  </si>
  <si>
    <t>Rehabilitation of hand pumps in 33 communities in Enugu State</t>
  </si>
  <si>
    <t>52103001/23050103/10000036</t>
  </si>
  <si>
    <t>52103001/23050103/10000037</t>
  </si>
  <si>
    <t>Provision of hand washing facilities (Permanent Structure) in 10 communities (Health Centre) in Enugu State</t>
  </si>
  <si>
    <t>52103001/23050103/10000038</t>
  </si>
  <si>
    <t>Provision of inputs for Livestock (Biological Assets)</t>
  </si>
  <si>
    <t>Building of 2 storey hostel building (10 rooms/floor)</t>
  </si>
  <si>
    <t>Purchase of 3Nos official cars (Toyota Camary Model 2010)</t>
  </si>
  <si>
    <t xml:space="preserve">Provision  of Computers, routers, networking and Communication equipments for ICT                                                                                                                                                                                                                                                                                                                                                                                                                                                               </t>
  </si>
  <si>
    <t>17018001/23050102/13000008</t>
  </si>
  <si>
    <t>Installation of E-Learning</t>
  </si>
  <si>
    <t>Rehabilitation of Motorized Boreholes in 14 communities in Enugu State</t>
  </si>
  <si>
    <t>Construction of 9 no. Public Lavatories with 150mm diameter Motorized deep water boreholes equipped with operational facilities in 9 communities in Enugu State</t>
  </si>
  <si>
    <t>Counterpart contribution for PE WASH Program</t>
  </si>
  <si>
    <t>Rehabilitation and maintenance of Water Equipment</t>
  </si>
  <si>
    <t>Construction/drilling of deep well (45000 litres N9m high stanchion) water scheme in 10 communities in Enugu State (Bill of Engineering)</t>
  </si>
  <si>
    <t>52103001/23050103/10000039</t>
  </si>
  <si>
    <t>52103001/23050103/10000040</t>
  </si>
  <si>
    <t>17019001/23010113/11000002</t>
  </si>
  <si>
    <t>17019001/23010113/11000003</t>
  </si>
  <si>
    <t>17019001/23010113/11000004</t>
  </si>
  <si>
    <t>Purchase of E-Learning Equipment for easy learning with internet access (Server, network components eg. Camera, router etc)</t>
  </si>
  <si>
    <t>Development of E-Learning Software</t>
  </si>
  <si>
    <t>Provision of Internet Bandwith and Doman Registration</t>
  </si>
  <si>
    <t>17065001/23020107/05000011</t>
  </si>
  <si>
    <t>52001001/23050103/10000035</t>
  </si>
  <si>
    <t>52001001/23050103/10000036</t>
  </si>
  <si>
    <t>Rehabilitation of 2 tanker vehicles of 3,000 litres each for distribution of water to startegic locations for prevention of COVID-19</t>
  </si>
  <si>
    <t>Recapitalization of the Drug Revolving Scheme (DRF)</t>
  </si>
  <si>
    <t>Development of State essential drug list</t>
  </si>
  <si>
    <t>21001001/23050103/04000162</t>
  </si>
  <si>
    <t>21003001/23050102/11000004</t>
  </si>
  <si>
    <t>Upgrading &amp; revitalization of 2No.PHC Facilities in each of the 17 LGAs (34 PHC facilities each year)</t>
  </si>
  <si>
    <t>21003001/23010136/11000003</t>
  </si>
  <si>
    <t xml:space="preserve">Procurement of 10 Laptops, 3 desktops and accessories; 5 UPSs, 10200 walts stabilizers; 2 photocpiers &amp; 2 printers for the SPHCDA &amp; HMIS/M&amp;E; </t>
  </si>
  <si>
    <t>21003001/23010132/13000009</t>
  </si>
  <si>
    <t xml:space="preserve">Purchase of 3 No Hilux Vehicles for ISS &amp; general services including banking services                                                                                                                                                                                                                                                                                                                                                                                                                                                                                     </t>
  </si>
  <si>
    <t xml:space="preserve">Purchase of 1 No Bus for service monitoring and mass movement of staff on official duty                                                                                                                                                                                                                                                                                                                                                                                                                                                                                                </t>
  </si>
  <si>
    <t>Purchase of 2 tables, 6 chairs, 2teel cabinets and 1 shelf for the F&amp;A dept</t>
  </si>
  <si>
    <t>21003002/23010112/13000003</t>
  </si>
  <si>
    <t>Puchase of Office Vehicles, 3 Toyota Hilux Pickup Vans and 1 Hyundai small bus</t>
  </si>
  <si>
    <t>Conversion of medical ward to Isolation and treatment centre</t>
  </si>
  <si>
    <t xml:space="preserve">Construction of 2 storey building for Medical laboratory extension </t>
  </si>
  <si>
    <t xml:space="preserve">Construction of canopy for social distancing </t>
  </si>
  <si>
    <t>Reconstruction  of the hospital compound fence</t>
  </si>
  <si>
    <t>21026001/23040102/04000004</t>
  </si>
  <si>
    <t>21026001/23040102/04000005</t>
  </si>
  <si>
    <t>21026001/23040102/04000006</t>
  </si>
  <si>
    <t>21026001/23040102/04000007</t>
  </si>
  <si>
    <t>21102001/23020106/04000024</t>
  </si>
  <si>
    <t>21102001/23020106/04000025</t>
  </si>
  <si>
    <t>State Health Management Board (SHB) Total</t>
  </si>
  <si>
    <t>State Health Management Board (SHB)</t>
  </si>
  <si>
    <t>Re-roofing of block A,B &amp; C and reconstruction of callapsed fence at SMHB Headquarters</t>
  </si>
  <si>
    <t>Procurment of sound proof power generating set 33KVA for Uwani Cottage Hospital and other 7 General Hospitals</t>
  </si>
  <si>
    <t>11033001/23020106/04000005</t>
  </si>
  <si>
    <t>Basic requirement for the  re-accreditation school of Midwifery Awgu(Completion of students Hostel, equipping of the Staff Room, &amp; procurement of teaching aid instructional materials )</t>
  </si>
  <si>
    <t>Purchase of official and security vehicles for State Government, Legislature and Judiciary</t>
  </si>
  <si>
    <t>Capital Budget Size</t>
  </si>
  <si>
    <t xml:space="preserve">Purchase of Office Furniture and fittings (Electrical Installations, 1No Chubb Safe, 8No Air Conditioners 2 Horse Power (Panasonic) 10No Foreign Metal Steel Cabinet with four (4) coaches, 20No 32 inches Panasonic Plasma TV, 1No Projector,1No Padded Table, 5No Padded Chairs etc for  Government House, )                                                                                         </t>
  </si>
  <si>
    <t xml:space="preserve">Purchase of office equipment: (5No Sharp AR-M316 Copier Machines, 20No HP Laser Jet Pro-M402 dne Printers, 5No HP Scanner, 1No Outdoor Public Address System, 1No video camera and still camera etc for Government House Offices)                                                             </t>
  </si>
  <si>
    <t>Sector</t>
  </si>
  <si>
    <t xml:space="preserve">Purchase of Computer Equipment(Photocopier, computer laptops/desktops, printers, scanners, projectors, etc)                                                                                                                                                                                                                                                                                                                                                                                                                                                                                      </t>
  </si>
  <si>
    <t>34001002/23020114/17000154</t>
  </si>
  <si>
    <t>Provision of Counterpart Funds for Nigeria COVID-19 Action Recovery and Economic Stimulus (CARES) Program</t>
  </si>
  <si>
    <t>Provision of Solar Street Lightings, Solar Powered Traffic Light Systems and Generating Sets in Enugu, Nsukka and Agwu Urban Centers</t>
  </si>
  <si>
    <t>29001001/23010136/13000026</t>
  </si>
  <si>
    <t>Purchase and Supply of Belgium Trucks and other Machines (1 no. JAC self-load truck for Nsukka Zone,1 no. M-Benz Crane &amp; Towing for 9th Mile Zone, 2 nos. Mack Towing Truck for Nsukka &amp; 9th Mile Zone, Volvo Lowbed truck for Enugu Metropolis and CAT muted excavator for Enugu Metropolis)</t>
  </si>
  <si>
    <t>Strenghten Health Management Information System (HMIS) at all levels (printing of tools for data collection, training and survey to upgrade)</t>
  </si>
  <si>
    <t>Government Counterpart Contribution Fund (GCCF)/Free Maternal and Child Health (MCH) Programme</t>
  </si>
  <si>
    <t>Government Counterpart Contribution Fund (GCCF)/Basic Health Care Provisioning Fund Programme (BHCPF)</t>
  </si>
  <si>
    <t>Establishment of Ambulance bay at Opi, Nsukka, Ugwogo-Nike, Oji-river, Udi,Four-Corner Ozalla</t>
  </si>
  <si>
    <t>Strengthening of Enugu State Medical Emergency and Response Department (ESMERD) (Emergency equipment )</t>
  </si>
  <si>
    <t>Purchase of Ambulance/vehicles for incidence response for evacuation of trauma/infectuous patients or their contacts for testing</t>
  </si>
  <si>
    <t>Environmental / Occupational health programme: including Trainings, sensitization of all public places etc</t>
  </si>
  <si>
    <t xml:space="preserve">Strengthening Maternal and Perinatal Death Surveillance and Response (MPDSR) at the facility level </t>
  </si>
  <si>
    <t>Reproductive Health Programme- Improve reproductive Health through Infection Prevention and Control skill acquisition, focused Antenatal care/Post Natal Care, and training of doctors on Advanced Life Saving Skills (ALSS)</t>
  </si>
  <si>
    <t>Strengthening  intergrated supportive supervision  and assessment HFs</t>
  </si>
  <si>
    <t>Tuberculosis and Leprosy Control Programme-Prevention and care ( sensat. , active case)</t>
  </si>
  <si>
    <t>21001001/23050103/04000169</t>
  </si>
  <si>
    <t>21026001/23040102/04000008</t>
  </si>
  <si>
    <t>Purchase of 1 No. Water Ranker</t>
  </si>
  <si>
    <t xml:space="preserve">Establish E-library at SPHCDA permanent site </t>
  </si>
  <si>
    <t>Purchase of two (2) Potable Public Address (PA) System</t>
  </si>
  <si>
    <t>110010011/23020101/1300052</t>
  </si>
  <si>
    <t>11001001/23010101/13000053</t>
  </si>
  <si>
    <t>Enugu State Rural Water Suply and Sanitation Agency (ENRUWASSA) Total</t>
  </si>
  <si>
    <t xml:space="preserve">Purchase of 5 No computer desktops , 5 no laptops and accessories                                                                                                                                                                                                                                                                                                                                                                                                                                                                  </t>
  </si>
  <si>
    <t>Develoment of Integreted Budget Management System</t>
  </si>
  <si>
    <t>Construction of Perimeter Fencing, Retaining Walls and Gate Houses at Diamond City Estate, GRA, Enugu, Enugu North LGA, Enugu State.</t>
  </si>
  <si>
    <t>Fencing of Unity Square Garden, Beside Okpara Sqiare, Independence Layout, Enugu North LGA, Enugu State.</t>
  </si>
  <si>
    <t>Construction of 24 Units of 1 Bedroom Flats at Old Government Lodge, GRA, Enugu North LGA, Enugu State.</t>
  </si>
  <si>
    <t>Construction of Facilities at the Proposed Mopol Squadron at Ekwegbe, Nsukka LGA</t>
  </si>
  <si>
    <t>Reconstruction of ESBS Transmission House, Generator House, Transmission Station, Perimeter Fence and External Works at Okpatu, Udi LGA, Enugu State</t>
  </si>
  <si>
    <t>Completion of the Construction of Model Customary Court Buildings in Enugu State</t>
  </si>
  <si>
    <t>Construction of the Nsukka Civic Centre</t>
  </si>
  <si>
    <t xml:space="preserve">Construction of Nsukka Zonal Secretariat, at Nsukka, (Phase II - Block B), Nsukka LGA, Enugu State </t>
  </si>
  <si>
    <t>Construction of Customary Court of Appeal Conference Hall, Independence Layout, Enugu</t>
  </si>
  <si>
    <t xml:space="preserve">Construction of astrotourf &amp; Tartan tracks, Flood lighting and Associated Works at Nsukka Stadium, Nsukka LGA, Enugu State </t>
  </si>
  <si>
    <t>Provision of Internal/External lightings at Unity Park Opposite Okpara Square, Independence Layout, Enugu.</t>
  </si>
  <si>
    <t>Construction of Government House Annex and  Banquet Hall at Old Government Lodge, Enugu</t>
  </si>
  <si>
    <t>Construction of Christan Worship Centre at Old Government Lodge, Enugu.</t>
  </si>
  <si>
    <t>General Landscaping works, Provision and Installation of External Electrical and Mechanical Infrastructure at Old Government Lodge, Enugu</t>
  </si>
  <si>
    <t>34001001/23020118/13000066</t>
  </si>
  <si>
    <t>34001001/23020118/13000067</t>
  </si>
  <si>
    <t>34001001/23020118/13000068</t>
  </si>
  <si>
    <t>34001001/23020118/13000069</t>
  </si>
  <si>
    <t>34001001/23020118/13000071</t>
  </si>
  <si>
    <t>34001001/23020118/13000072</t>
  </si>
  <si>
    <t>34001001/23020118/13000073</t>
  </si>
  <si>
    <t>34001001/23020118/13000075</t>
  </si>
  <si>
    <t>34001001/23020118/13000076</t>
  </si>
  <si>
    <t>34001001/23020118/13000077</t>
  </si>
  <si>
    <t>34001001/23020118/13000078</t>
  </si>
  <si>
    <t>34001001/23020118/13000079</t>
  </si>
  <si>
    <t>34001001/23020118/13000080</t>
  </si>
  <si>
    <t>34001001/23020118/13000081</t>
  </si>
  <si>
    <t>34001001/23020118/13000082</t>
  </si>
  <si>
    <t>34001001/23020118/13000083</t>
  </si>
  <si>
    <t>Remodelling of Old Government Lodge, Enugu and Construction of Annex, GRA, Enugu.</t>
  </si>
  <si>
    <t>34001001/23020114/17000208</t>
  </si>
  <si>
    <t>34001001/23020114/17000209</t>
  </si>
  <si>
    <t>34001001/23020114/17000210</t>
  </si>
  <si>
    <t>34001001/23020114/17000211</t>
  </si>
  <si>
    <t>34001001/23020114/17000212</t>
  </si>
  <si>
    <t>34001001/23020114/17000213</t>
  </si>
  <si>
    <t>34001001/23020114/17000214</t>
  </si>
  <si>
    <t>34001001/23020114/17000215</t>
  </si>
  <si>
    <t>34001001/23020114/17000216</t>
  </si>
  <si>
    <t>34001001/23020114/17000217</t>
  </si>
  <si>
    <t>34001001/23020114/17000218</t>
  </si>
  <si>
    <t>34001001/23020114/17000219</t>
  </si>
  <si>
    <t>34001001/23020114/17000220</t>
  </si>
  <si>
    <t>Construction of Ozidem - Nrobo - Abbi - Nimbo Road (Earth Road), Uzo Uwani LGA, Enugu State.</t>
  </si>
  <si>
    <t>Construction of Brown and Brown Cresent, Independence Layout, Enugu North LGA, Enugu State.</t>
  </si>
  <si>
    <t>Completion of Internal Access Road at Diamond City Estate, GRA, Enugu North, LGA, Enugu State.</t>
  </si>
  <si>
    <t>Construction of Ojoto Crescent, Trans Ekulu, Enugu East LGA, Enugu State.</t>
  </si>
  <si>
    <t>Construction/Rehabilitation of Manuwa Street, GRA, Enugu North LGA, Enugu State.</t>
  </si>
  <si>
    <t>Construction/Rehabilitation of Agbalaenyi Junction - Enugu - Onitsha Expressway Link Road, Oji River LGA, Enugu State.</t>
  </si>
  <si>
    <t>Construction/Reconstruction of 1Km Aji - Umuogbo Agu Road Igboeze North LGA, Enugu State.</t>
  </si>
  <si>
    <t>Extension of the Construction of 6.5Km Ozidem - Nrobo - Abbi - Nimbo Road (Earth Road), Uzo Uwani LGA, Enugu State.</t>
  </si>
  <si>
    <t>Construction of 1.12Km Access Road to Nigeria Airspace Management Agency (NAMA) - VOR/DME at Emene, Enugu East LGA, Enugu State.</t>
  </si>
  <si>
    <t>Erosion Control/Storm Water Channelization at Works Road, GRA, Enugu North LGA, Enugu State.</t>
  </si>
  <si>
    <t>Repair of Potholes in Urban Town of Enugu and Nsukka Urban Centres, Enugu State.</t>
  </si>
  <si>
    <t>Construction of Reinforced Concrete Culverts and Drainage Channels, - Spot Improvement/Connectivity to Communities.</t>
  </si>
  <si>
    <t>Erosion Control/Protective Works at Onuiyi - Amobi street - MCC Junction Road, Nsukka, Nsukka LGA, Enugu State.</t>
  </si>
  <si>
    <t>(i) Storm Water Channelization and Discharge at Amalla Orba - Orie Orba - Eke Ovoko Road</t>
  </si>
  <si>
    <t>(ii) Construction/Rehabilitation of Amutenyi Obollo Afor - Umuenachi Amalla, Udenu LGA, Enugu State</t>
  </si>
  <si>
    <t>Construction of Access and Internal Road Network, Golf Estate Annex, Ngwuagu  Amaezike, Abor, Udi LGA, Enugu State</t>
  </si>
  <si>
    <t>Control of Erosion threat to 9th Mile Crash Progrmme Water Supply Installation and the 900mm Transmission Pipeline into Enugu Meteopolis and Enviro from Ajalli and Oji River Water schemes, Enugu State.</t>
  </si>
  <si>
    <t>Flood Erosion Control Works and Channelization along Alu Udele Street - Agbugwu Lane - Oando Filling Station  - UNN Main Gate - Onuiyi - Alor Uno. (Phase 1)</t>
  </si>
  <si>
    <t>Stabilization of Gully Slopes, Embankment Protections and Drainage works to intercept storm water and discharge into main drain at Golf Estate Annex</t>
  </si>
  <si>
    <t>34001001/23020114/17000221</t>
  </si>
  <si>
    <t>34001001/23020114/17000222</t>
  </si>
  <si>
    <t>34001001/23020114/17000223</t>
  </si>
  <si>
    <t>34001001/23020114/17000224</t>
  </si>
  <si>
    <t>34001001/23020114/17000225</t>
  </si>
  <si>
    <t>34001001/23020114/17000226</t>
  </si>
  <si>
    <t>COVID-19 CAPITAL PROJECTS (Water)</t>
  </si>
  <si>
    <t>COVID-19 CAPITAL PROJECTS (Agriculture)</t>
  </si>
  <si>
    <t>COVID-19 CAPITAL PROJECTS (Education)</t>
  </si>
  <si>
    <t>Total</t>
  </si>
  <si>
    <t>COVID-19 CAPITAL PROJECTS (Health)</t>
  </si>
  <si>
    <t>COVID-19 CAPITAL PROJECTS (Environment)</t>
  </si>
  <si>
    <t>WORKS CAPITAL PROJECTS (NEW)</t>
  </si>
  <si>
    <t>WORKS CAPITAL PROJECTS (EXISTING AND ON-GOING IN THE 2020 APPROVED BUDGET)</t>
  </si>
  <si>
    <t>2020 REVISED CAPITAL EXPENDITURE ESTIMATE</t>
  </si>
  <si>
    <t>Enugu State Rural Water Supply and Sanitation Agency (ENRUWASSA)</t>
  </si>
  <si>
    <t>Enugu State Rural Water Supply and Sanitation Agency (ENRUWASSA) Total</t>
  </si>
  <si>
    <t>Institute of Management and Technology (IMT) Total</t>
  </si>
  <si>
    <t>Institute of Management and Technology (IMT)</t>
  </si>
  <si>
    <t>State Health Board (SHB)</t>
  </si>
  <si>
    <t>Games Village Awgu</t>
  </si>
  <si>
    <t>05</t>
  </si>
  <si>
    <t>04</t>
  </si>
  <si>
    <t>Law &amp; Justice Sector</t>
  </si>
  <si>
    <t>03</t>
  </si>
  <si>
    <t>02</t>
  </si>
  <si>
    <t>Dept of Due Process and Budget Monitoring</t>
  </si>
  <si>
    <t>Council for Privatization and Commercialization</t>
  </si>
  <si>
    <t>Administration Sector</t>
  </si>
  <si>
    <t>01</t>
  </si>
  <si>
    <t>Revised Budget Size</t>
  </si>
  <si>
    <t>Organisation Code</t>
  </si>
  <si>
    <t>Actual</t>
  </si>
  <si>
    <t>Budget</t>
  </si>
  <si>
    <t>20007001/11010001</t>
  </si>
  <si>
    <t>Statutory Allocation from Federal Accounts</t>
  </si>
  <si>
    <t>20007001/11010002</t>
  </si>
  <si>
    <t>Share of VAT</t>
  </si>
  <si>
    <t>20007001/11010003</t>
  </si>
  <si>
    <t>Excess Crude</t>
  </si>
  <si>
    <t>20007001/11010004</t>
  </si>
  <si>
    <t>Ecological Fund From FAAC</t>
  </si>
  <si>
    <t>20007001/11010005</t>
  </si>
  <si>
    <t>Budget Augmentation</t>
  </si>
  <si>
    <t>20007001/11010006</t>
  </si>
  <si>
    <t>NNPC Refunds</t>
  </si>
  <si>
    <t>20007001/11010009</t>
  </si>
  <si>
    <t>Refund from Paris Club</t>
  </si>
  <si>
    <t>20007001/11010013</t>
  </si>
  <si>
    <t>Exchange Rate Difference</t>
  </si>
  <si>
    <t>20007001/11010015</t>
  </si>
  <si>
    <t>Non Oil Revenue</t>
  </si>
  <si>
    <t>20007001/11010016</t>
  </si>
  <si>
    <t>Statutory Allocation for Ecological Problem</t>
  </si>
  <si>
    <t>20007001/11010018</t>
  </si>
  <si>
    <t>Excess Bank Charges Recovered</t>
  </si>
  <si>
    <t>20007001/11010019</t>
  </si>
  <si>
    <t>Forex Equalization</t>
  </si>
  <si>
    <t>Taxes - 12010100</t>
  </si>
  <si>
    <t>20008001/12010001</t>
  </si>
  <si>
    <t>Capital Gains Tax</t>
  </si>
  <si>
    <t>20008001/12010002</t>
  </si>
  <si>
    <t>20008001/12010003</t>
  </si>
  <si>
    <t>20008001/12010004</t>
  </si>
  <si>
    <t>20008001/12010005</t>
  </si>
  <si>
    <t>20008001/12010006</t>
  </si>
  <si>
    <t>20008001/12010007</t>
  </si>
  <si>
    <t>20008001/12010010</t>
  </si>
  <si>
    <t>5% Withholding Tax on Payment to Contractors</t>
  </si>
  <si>
    <t>20008001/12010011</t>
  </si>
  <si>
    <t>10% Withholding Tax on Dividends</t>
  </si>
  <si>
    <t>20008001/12010012</t>
  </si>
  <si>
    <t>10% Withholding Tax on Bank Interest</t>
  </si>
  <si>
    <t>20008001/12010013</t>
  </si>
  <si>
    <t>10% Withholding Tax on Rent</t>
  </si>
  <si>
    <t>20008001/12010014</t>
  </si>
  <si>
    <t>10% Withholding Tax on Royalty</t>
  </si>
  <si>
    <t>20008001/12010015</t>
  </si>
  <si>
    <t>10% Withholding Tax on Director's Fees</t>
  </si>
  <si>
    <t>20008001/12010016</t>
  </si>
  <si>
    <t>Tax Collection Agent Debit/Rural Tax</t>
  </si>
  <si>
    <t>20008001/12010017</t>
  </si>
  <si>
    <t>Education Development Levy</t>
  </si>
  <si>
    <t>20008001/12010020</t>
  </si>
  <si>
    <t>20008001/1201022</t>
  </si>
  <si>
    <t>Enugu State Property and Land Use Tax</t>
  </si>
  <si>
    <t>20008001/12010025</t>
  </si>
  <si>
    <t>Mortuary Levy</t>
  </si>
  <si>
    <t>20008001/12010026</t>
  </si>
  <si>
    <t>Penalties Tax</t>
  </si>
  <si>
    <t>20008001/12010027</t>
  </si>
  <si>
    <t>Infrastructural Development Levy</t>
  </si>
  <si>
    <t>20008001/12010028</t>
  </si>
  <si>
    <t>10% Withholding Tax on Consultancy</t>
  </si>
  <si>
    <t>47001002/12010028</t>
  </si>
  <si>
    <t>Withholding Tax from Consultant Training of Staffs</t>
  </si>
  <si>
    <t>35001001/12010017</t>
  </si>
  <si>
    <t>Environmental Development Levy</t>
  </si>
  <si>
    <t>48001001/12010010</t>
  </si>
  <si>
    <t>5% Withholding Tax from Contractors</t>
  </si>
  <si>
    <t>20012001/12010008</t>
  </si>
  <si>
    <t>20012001/12010009</t>
  </si>
  <si>
    <t>20012001/12010029</t>
  </si>
  <si>
    <t>Sports Betting Proprietors Lucky Tax</t>
  </si>
  <si>
    <t>20012001/12010030</t>
  </si>
  <si>
    <t>Loto Proprietors Weekly Tax</t>
  </si>
  <si>
    <t>53010001/12010027</t>
  </si>
  <si>
    <t>Infrastructural Development Tax</t>
  </si>
  <si>
    <t>Licenses - 12020100</t>
  </si>
  <si>
    <t>20008001/12020032</t>
  </si>
  <si>
    <t>Motor Vehicle Licenses</t>
  </si>
  <si>
    <t>20008001/12020033</t>
  </si>
  <si>
    <t>Drivers' Licenses</t>
  </si>
  <si>
    <t>20008001/12020058</t>
  </si>
  <si>
    <t>Motorcycle Licenses</t>
  </si>
  <si>
    <t>20008001/12020080</t>
  </si>
  <si>
    <t>Tricycle Licenses</t>
  </si>
  <si>
    <t>21001001/12020036</t>
  </si>
  <si>
    <t>Health Facilities Licenses</t>
  </si>
  <si>
    <t>21001001/12020086</t>
  </si>
  <si>
    <t>Private Hospitals and Clinic Licenses</t>
  </si>
  <si>
    <t>52001001/12020028</t>
  </si>
  <si>
    <t>License for Commercial/Private Water Borehole</t>
  </si>
  <si>
    <t>52001001/12020081</t>
  </si>
  <si>
    <t>License for Water Producing Companies</t>
  </si>
  <si>
    <t>52001001/12020089</t>
  </si>
  <si>
    <t>Renewal of License for Water Producing Companies</t>
  </si>
  <si>
    <t>52001001/12020090</t>
  </si>
  <si>
    <t>Renewal of License for Commercial/Private Water Borehole</t>
  </si>
  <si>
    <t>15001001/12020016</t>
  </si>
  <si>
    <t>Cattle Dealers License</t>
  </si>
  <si>
    <t>15001001/12020017</t>
  </si>
  <si>
    <t>Fish and Meat License</t>
  </si>
  <si>
    <t>15001001/12020026</t>
  </si>
  <si>
    <t>Tractor Hiring License</t>
  </si>
  <si>
    <t>15001001/12020082</t>
  </si>
  <si>
    <t>Livestock Movement Control License</t>
  </si>
  <si>
    <t>15001001/12020086</t>
  </si>
  <si>
    <t>Renewal of Buthers Licences</t>
  </si>
  <si>
    <t>52102001/12020028</t>
  </si>
  <si>
    <t>License For Commercial Water Vendor</t>
  </si>
  <si>
    <t>52102001/12020090</t>
  </si>
  <si>
    <t>Renewal for Commercial Water Vendor</t>
  </si>
  <si>
    <t>350001001/12020096</t>
  </si>
  <si>
    <t>Ecology Control Permit</t>
  </si>
  <si>
    <t>350001001/120200097</t>
  </si>
  <si>
    <t>Renewal of Ecology Control Permit</t>
  </si>
  <si>
    <t>29001001/12020056</t>
  </si>
  <si>
    <t>Mass Transit Operators Licenses</t>
  </si>
  <si>
    <t>29001001/12020057</t>
  </si>
  <si>
    <t>Renewal of Mass Transit Operators Licenses</t>
  </si>
  <si>
    <t>29001001/12020080</t>
  </si>
  <si>
    <t>Tricycle Permit Licenses</t>
  </si>
  <si>
    <t>15109001/12020021</t>
  </si>
  <si>
    <t>Hunting Permit</t>
  </si>
  <si>
    <t>15109001/12020038</t>
  </si>
  <si>
    <t>Forestry Licenses</t>
  </si>
  <si>
    <t>20012001/12020043</t>
  </si>
  <si>
    <t>20012001/12020044</t>
  </si>
  <si>
    <t>20012001/12020045</t>
  </si>
  <si>
    <t>20012001/12020046</t>
  </si>
  <si>
    <t>20012001/12020050</t>
  </si>
  <si>
    <t>Pools Proprietor Licenses</t>
  </si>
  <si>
    <t>20012001/12020051</t>
  </si>
  <si>
    <t>Pool Betting and Casino Licenses</t>
  </si>
  <si>
    <t>20012001/12020052</t>
  </si>
  <si>
    <t>Gaming Machine Licenses</t>
  </si>
  <si>
    <t>20001001/12020053</t>
  </si>
  <si>
    <t>Snookers Licenses</t>
  </si>
  <si>
    <t>20001001/12020063</t>
  </si>
  <si>
    <t>Lottery Licenses</t>
  </si>
  <si>
    <t>20012001/120020091</t>
  </si>
  <si>
    <t>Loto Proprietors License</t>
  </si>
  <si>
    <t>20012001/12020092</t>
  </si>
  <si>
    <t>Loto Ageat License</t>
  </si>
  <si>
    <t>20012001/12020093</t>
  </si>
  <si>
    <t>Sport Betting Proprictor s License</t>
  </si>
  <si>
    <t>20012001/12020094</t>
  </si>
  <si>
    <t>Sport Betting Agent License</t>
  </si>
  <si>
    <t>Fees General - 12020400</t>
  </si>
  <si>
    <t>17010001/12040264</t>
  </si>
  <si>
    <t>Fees for Registration of Non Formal Learning Center</t>
  </si>
  <si>
    <t>17010001/12040265</t>
  </si>
  <si>
    <t>Renewal of Non Formal Learning Center</t>
  </si>
  <si>
    <t>17010001/12040739</t>
  </si>
  <si>
    <t>Reg of ICT and Other Non Formal Education Training Center</t>
  </si>
  <si>
    <t>17010001/12040740</t>
  </si>
  <si>
    <t>Renewal of ICT and Other Non Formal Education Training Centr</t>
  </si>
  <si>
    <t>20008001/12020056</t>
  </si>
  <si>
    <t>Road Traffic Exams</t>
  </si>
  <si>
    <t>20008001/12040027</t>
  </si>
  <si>
    <t>Tender Fees</t>
  </si>
  <si>
    <t>20008001/12040055</t>
  </si>
  <si>
    <t>Registration of Motor Vehicles Fees</t>
  </si>
  <si>
    <t>20008001/12040056</t>
  </si>
  <si>
    <t>Road Trafic Exam Fees</t>
  </si>
  <si>
    <t>20008001/12040057</t>
  </si>
  <si>
    <t>Motor Vehicle New Number Plates</t>
  </si>
  <si>
    <t>17001001/12040027</t>
  </si>
  <si>
    <t>17001001/12040065</t>
  </si>
  <si>
    <t>Application Form Fees from Vocational School</t>
  </si>
  <si>
    <t>17001001/12040080</t>
  </si>
  <si>
    <t>Certificate Evaluation</t>
  </si>
  <si>
    <t>17001001/12040082</t>
  </si>
  <si>
    <t>WAEC/NECO Approval for SSIII</t>
  </si>
  <si>
    <t>17001001/12040199</t>
  </si>
  <si>
    <t>Inter-State Transfer and Reval. Of Common Entrance Slips</t>
  </si>
  <si>
    <t>17001001/12040473</t>
  </si>
  <si>
    <t>Registration of Vocational Centre</t>
  </si>
  <si>
    <t>17001001/12040474</t>
  </si>
  <si>
    <t>Renewal of Registration Fee of Vocation Center</t>
  </si>
  <si>
    <t>17001001/12040475</t>
  </si>
  <si>
    <t>Registration of  Private School</t>
  </si>
  <si>
    <t>17001001/12040476</t>
  </si>
  <si>
    <t>Renewal of Registration of Private School</t>
  </si>
  <si>
    <t>17001001/12040477</t>
  </si>
  <si>
    <t>Application Form Fees from Private School</t>
  </si>
  <si>
    <t>17001001/12040479</t>
  </si>
  <si>
    <t>Common Entrance Fees</t>
  </si>
  <si>
    <t>21001001/12040027</t>
  </si>
  <si>
    <t>21001001/12040031</t>
  </si>
  <si>
    <t>Fees for Environment Impact Assessment</t>
  </si>
  <si>
    <t>21001001/12040050</t>
  </si>
  <si>
    <t>Annual Inspection Patent Medicine</t>
  </si>
  <si>
    <t>21001001/12040052</t>
  </si>
  <si>
    <t>Tuition Fees for School of Health Technology</t>
  </si>
  <si>
    <t>21001001/12040201</t>
  </si>
  <si>
    <t>Exams/Entrance Fees for School of Nursing</t>
  </si>
  <si>
    <t>21001001/12040308</t>
  </si>
  <si>
    <t>Renewal of Patent Medicine Registration Fees</t>
  </si>
  <si>
    <t>21001001/12040423</t>
  </si>
  <si>
    <t>Ambulance Fees</t>
  </si>
  <si>
    <t>21001001/12040487</t>
  </si>
  <si>
    <t>Registration Fees of Hospital</t>
  </si>
  <si>
    <t>21001001/12040488</t>
  </si>
  <si>
    <t>Renewal Registration Fees of Hospital</t>
  </si>
  <si>
    <t>21001001/12040489</t>
  </si>
  <si>
    <t>Exams/Entrance Fees for the School of Health Technology</t>
  </si>
  <si>
    <t>21001001/12040491</t>
  </si>
  <si>
    <t>Tuition Fees for School of Nursing</t>
  </si>
  <si>
    <t>21001001/12040492</t>
  </si>
  <si>
    <t>Tuition Fees for School of Midwifery</t>
  </si>
  <si>
    <t>21001001/12040565</t>
  </si>
  <si>
    <t>Exams/Entrance Fees for the School of Midwifery</t>
  </si>
  <si>
    <t>21001001/12040585</t>
  </si>
  <si>
    <t>Research Ethical Clearance Fees</t>
  </si>
  <si>
    <t>21001001/12040639</t>
  </si>
  <si>
    <t>Inspection Fess for Private Medical Facilities</t>
  </si>
  <si>
    <t>26001001/12040089</t>
  </si>
  <si>
    <t>Oath Fees</t>
  </si>
  <si>
    <t>26001001/12040090</t>
  </si>
  <si>
    <t>Estate Administration Fees</t>
  </si>
  <si>
    <t>26001001/12040091</t>
  </si>
  <si>
    <t>Fiat Fees</t>
  </si>
  <si>
    <t>26001001/12040092</t>
  </si>
  <si>
    <t>Justice of Peace Fees</t>
  </si>
  <si>
    <t>26001001/12040282</t>
  </si>
  <si>
    <t>Trust Fees</t>
  </si>
  <si>
    <t>28001001/12040017</t>
  </si>
  <si>
    <t>Cntractor Registration Feed</t>
  </si>
  <si>
    <t>28001001/12040151</t>
  </si>
  <si>
    <t>Renewal of Contractors Registration</t>
  </si>
  <si>
    <t>52001001/12040017</t>
  </si>
  <si>
    <t>Registartion of Contractors</t>
  </si>
  <si>
    <t>52001001/12040151</t>
  </si>
  <si>
    <t>Renewal of Contractors</t>
  </si>
  <si>
    <t>52001001/12040223</t>
  </si>
  <si>
    <t>Inspection of Water Tankers</t>
  </si>
  <si>
    <t>52001001/12040419</t>
  </si>
  <si>
    <t>Water Quality Tests</t>
  </si>
  <si>
    <t>11001001/12040027</t>
  </si>
  <si>
    <t>11001001/12040442</t>
  </si>
  <si>
    <t>Clinic Fees</t>
  </si>
  <si>
    <t>10001001/12040036</t>
  </si>
  <si>
    <t>Billboard/Advertisement Fees</t>
  </si>
  <si>
    <t>10013001/12040281</t>
  </si>
  <si>
    <t>Identification of Enugu State Indigene Fees</t>
  </si>
  <si>
    <t>10013001/12040443</t>
  </si>
  <si>
    <t>15001001/12040025</t>
  </si>
  <si>
    <t>Fumigation Spraying Pest Control Service</t>
  </si>
  <si>
    <t>15001001/12040027</t>
  </si>
  <si>
    <t>15001001/12040041</t>
  </si>
  <si>
    <t>Laboratory Fees</t>
  </si>
  <si>
    <t>15001001/12040046</t>
  </si>
  <si>
    <t>Veterinary Clinic Health Charges</t>
  </si>
  <si>
    <t>15001001/12040093</t>
  </si>
  <si>
    <t>Trade Animal Control</t>
  </si>
  <si>
    <t>15001001/12040107</t>
  </si>
  <si>
    <t>Veterinary Health Certificate</t>
  </si>
  <si>
    <t>15001001/12040113</t>
  </si>
  <si>
    <t>Meat Inspection Fees</t>
  </si>
  <si>
    <t>15001001/12040358</t>
  </si>
  <si>
    <t>Registration of Poultry Houses and Hatcheries</t>
  </si>
  <si>
    <t>15001001/12040442</t>
  </si>
  <si>
    <t>Clinic Charge Fees</t>
  </si>
  <si>
    <t>15001001/12040445</t>
  </si>
  <si>
    <t>Renewal of Poultry Houses and Hatcheries</t>
  </si>
  <si>
    <t>Tenders Fees</t>
  </si>
  <si>
    <t>13001001/12040183</t>
  </si>
  <si>
    <t>Registration of Youth Clubs and Orgnisations</t>
  </si>
  <si>
    <t>13001001/12040184</t>
  </si>
  <si>
    <t>Renewal of Youth Clubs and Organisatioins</t>
  </si>
  <si>
    <t>17003001/12000017</t>
  </si>
  <si>
    <t>Contractor Registration Fees</t>
  </si>
  <si>
    <t>17003001/12000027</t>
  </si>
  <si>
    <t>17003001/12000151</t>
  </si>
  <si>
    <t>Renewal of Contractor Registration Fees</t>
  </si>
  <si>
    <t>17003001/12000694</t>
  </si>
  <si>
    <t>Pre-qualification/Processing Fees</t>
  </si>
  <si>
    <t>17021001/12040017</t>
  </si>
  <si>
    <t>Contractors Registration</t>
  </si>
  <si>
    <t>17021001/12040021</t>
  </si>
  <si>
    <t>Certificate Fees PG</t>
  </si>
  <si>
    <t>17021001/12040024</t>
  </si>
  <si>
    <t>Accreditation Fees</t>
  </si>
  <si>
    <t>17021001/12040027</t>
  </si>
  <si>
    <t>17021001/12040041</t>
  </si>
  <si>
    <t>17021001/12040052</t>
  </si>
  <si>
    <t>Regular Programme Tuition</t>
  </si>
  <si>
    <t>17021001/12040054</t>
  </si>
  <si>
    <t>Park Fee</t>
  </si>
  <si>
    <t>17021001/12040134</t>
  </si>
  <si>
    <t>Student Affairs Clearance</t>
  </si>
  <si>
    <t>17021001/12040162</t>
  </si>
  <si>
    <t>Undergraduate Project Defence Fees</t>
  </si>
  <si>
    <t>17021001/12040199</t>
  </si>
  <si>
    <t>Inter University Transfer</t>
  </si>
  <si>
    <t>17021001/12040202</t>
  </si>
  <si>
    <t>Students Hostel Fees</t>
  </si>
  <si>
    <t>17021001/12040274</t>
  </si>
  <si>
    <t>Late Registration Fees</t>
  </si>
  <si>
    <t>17021001/12040282</t>
  </si>
  <si>
    <t>Masters Student Fees</t>
  </si>
  <si>
    <t>17021001/12040295</t>
  </si>
  <si>
    <t>Regular Undergraduate Arrears of  Fees</t>
  </si>
  <si>
    <t>17021001/12040298</t>
  </si>
  <si>
    <t>Postgraduate PGD Fees</t>
  </si>
  <si>
    <t>17021001/12040333</t>
  </si>
  <si>
    <t>17021001/12040397</t>
  </si>
  <si>
    <t>Postgraduate Ph.D Fees</t>
  </si>
  <si>
    <t>17021001/12040402</t>
  </si>
  <si>
    <t>P.G. Arrears Fees</t>
  </si>
  <si>
    <t>17021001/12040411</t>
  </si>
  <si>
    <t>17021001/12040420</t>
  </si>
  <si>
    <t>Acceptance Fees</t>
  </si>
  <si>
    <t>17021001/12040421</t>
  </si>
  <si>
    <t>17021001/12040426</t>
  </si>
  <si>
    <t>Result Checking</t>
  </si>
  <si>
    <t>17021001/12040512</t>
  </si>
  <si>
    <t>Sandwich Programmes Tuition Arrears</t>
  </si>
  <si>
    <t>17021001/12040514</t>
  </si>
  <si>
    <t>Transcript Fees</t>
  </si>
  <si>
    <t>17021001/12040515</t>
  </si>
  <si>
    <t>Statement of Result</t>
  </si>
  <si>
    <t>17021001/12040516</t>
  </si>
  <si>
    <t>NYSC Exemption Fee</t>
  </si>
  <si>
    <t>17021001/12040519</t>
  </si>
  <si>
    <t>Notification of Result</t>
  </si>
  <si>
    <t>17021001/12040520</t>
  </si>
  <si>
    <t>JAMB Admission Letter</t>
  </si>
  <si>
    <t>17021001/12040521</t>
  </si>
  <si>
    <t>Convocation Fees</t>
  </si>
  <si>
    <t>17021001/12040522</t>
  </si>
  <si>
    <t>Matriculation Fees</t>
  </si>
  <si>
    <t>17021001/12040577</t>
  </si>
  <si>
    <t>Teaching Practice Fees</t>
  </si>
  <si>
    <t>17021001/12040586</t>
  </si>
  <si>
    <t>Student Hand Book Fee</t>
  </si>
  <si>
    <t>17021001/12040619</t>
  </si>
  <si>
    <t>Staff ID Card</t>
  </si>
  <si>
    <t>17021001/12040622</t>
  </si>
  <si>
    <t>Registration of Student Association</t>
  </si>
  <si>
    <t>17021001/12040626</t>
  </si>
  <si>
    <t>Payment for Scroll</t>
  </si>
  <si>
    <t>17021001/12040643</t>
  </si>
  <si>
    <t>Certificate Verification</t>
  </si>
  <si>
    <t>17021001/12040655</t>
  </si>
  <si>
    <t>17021001/12040657</t>
  </si>
  <si>
    <t>Redeployment Fees</t>
  </si>
  <si>
    <t>17021001/12040684</t>
  </si>
  <si>
    <t>Screening Test fee</t>
  </si>
  <si>
    <t>17021001/12040685</t>
  </si>
  <si>
    <t>Change of Course Fees</t>
  </si>
  <si>
    <t>17021001/12040687</t>
  </si>
  <si>
    <t>PG Project Defence Fee</t>
  </si>
  <si>
    <t>17021001/12040689</t>
  </si>
  <si>
    <t>Remarking Exam Scripts</t>
  </si>
  <si>
    <t>17021001/12040690</t>
  </si>
  <si>
    <t>17021001/12040691</t>
  </si>
  <si>
    <t>Insurance Fees</t>
  </si>
  <si>
    <t>17021001/12040692</t>
  </si>
  <si>
    <t>Deferment Fees</t>
  </si>
  <si>
    <t>17021001/12040697</t>
  </si>
  <si>
    <t>Pre-Degree Progremme Tuition</t>
  </si>
  <si>
    <t>17021001/12040698</t>
  </si>
  <si>
    <t>Mature Students Programme Tuition</t>
  </si>
  <si>
    <t>17021001/12040699</t>
  </si>
  <si>
    <t>Sandwich Programmes Tuition</t>
  </si>
  <si>
    <t>17021001/12040700</t>
  </si>
  <si>
    <t>P.G. School Tuition</t>
  </si>
  <si>
    <t>17021001/12040701</t>
  </si>
  <si>
    <t>Certificate Collection Fees</t>
  </si>
  <si>
    <t>17021001/12040702</t>
  </si>
  <si>
    <t>Post UTME Exams</t>
  </si>
  <si>
    <t>17021001/12040710</t>
  </si>
  <si>
    <t>Undergraduate Arrears of  Fees</t>
  </si>
  <si>
    <t>17021001/12040722</t>
  </si>
  <si>
    <t>17021001/12040724</t>
  </si>
  <si>
    <t>Sandwich PG Fees</t>
  </si>
  <si>
    <t>17021001/12040725</t>
  </si>
  <si>
    <t>17021001/12040726</t>
  </si>
  <si>
    <t>17021001/12040727</t>
  </si>
  <si>
    <t>PG ICT Fee</t>
  </si>
  <si>
    <t>17021001/12040728</t>
  </si>
  <si>
    <t>Ph.D Students Dues</t>
  </si>
  <si>
    <t>17021001/12040729</t>
  </si>
  <si>
    <t>Master Students Dues</t>
  </si>
  <si>
    <t>17021001/12040730</t>
  </si>
  <si>
    <t>PGD Students Dues</t>
  </si>
  <si>
    <t>17021001/12040731</t>
  </si>
  <si>
    <t>PG Transcript</t>
  </si>
  <si>
    <t>17021001/12040732</t>
  </si>
  <si>
    <t>Resit Exam Fees</t>
  </si>
  <si>
    <t>17021001/12040733</t>
  </si>
  <si>
    <t>Joint University Post Examination Board Application Fees</t>
  </si>
  <si>
    <t>17021001/12040734</t>
  </si>
  <si>
    <t>Joint University Post Examination Board Fees</t>
  </si>
  <si>
    <t>17021001/12040735</t>
  </si>
  <si>
    <t>17021001/12040738</t>
  </si>
  <si>
    <t>17021001/12040747</t>
  </si>
  <si>
    <t>17021001/12040749</t>
  </si>
  <si>
    <t>17021001/12040750</t>
  </si>
  <si>
    <t>Correction of Certificate Fees</t>
  </si>
  <si>
    <t>17021001/12040751</t>
  </si>
  <si>
    <t>PG Deferment Fees</t>
  </si>
  <si>
    <t>17021001/12040754</t>
  </si>
  <si>
    <t>17021001/12040755</t>
  </si>
  <si>
    <t>Full Session Spillover Fees</t>
  </si>
  <si>
    <t>17021001/12040756</t>
  </si>
  <si>
    <t>Semester Spillover Fees</t>
  </si>
  <si>
    <t>17021001/12040757</t>
  </si>
  <si>
    <t>17021001/12040758</t>
  </si>
  <si>
    <t>Convocation Packages Fess</t>
  </si>
  <si>
    <t>17021001/12040759</t>
  </si>
  <si>
    <t>17033001/12040017</t>
  </si>
  <si>
    <t>Registration/Review of Contracts/Association</t>
  </si>
  <si>
    <t>17033001/12040424</t>
  </si>
  <si>
    <t>17033001/12040027</t>
  </si>
  <si>
    <t>Prequalification Fees for contracts</t>
  </si>
  <si>
    <t>17033001/12040052</t>
  </si>
  <si>
    <t>17033001/12040079</t>
  </si>
  <si>
    <t>17033001/12040151</t>
  </si>
  <si>
    <t>17033001/12040169</t>
  </si>
  <si>
    <t>Computer Cards/admission Cards</t>
  </si>
  <si>
    <t>17033001/12040239</t>
  </si>
  <si>
    <t>Farm Land Allocation Fees</t>
  </si>
  <si>
    <t>17033001/12040274</t>
  </si>
  <si>
    <t>Late Conversion of Tellers</t>
  </si>
  <si>
    <t>17033001/12040304</t>
  </si>
  <si>
    <t>Space Allocation</t>
  </si>
  <si>
    <t>17033001/12040315</t>
  </si>
  <si>
    <t>Admission/Re-Admission Fees</t>
  </si>
  <si>
    <t>17033001/12040316</t>
  </si>
  <si>
    <t>Medical Examination Fee</t>
  </si>
  <si>
    <t>17033001/12040318</t>
  </si>
  <si>
    <t>Sanitation Fees</t>
  </si>
  <si>
    <t>17033001/12040337</t>
  </si>
  <si>
    <t>Development Fees</t>
  </si>
  <si>
    <t>17033001/12040420</t>
  </si>
  <si>
    <t>17033001/12040024</t>
  </si>
  <si>
    <t>Hostel Accommodation</t>
  </si>
  <si>
    <t>17033001/12040425</t>
  </si>
  <si>
    <t>Medicare Fees</t>
  </si>
  <si>
    <t>17033001/12040426</t>
  </si>
  <si>
    <t>Result Verification Fees</t>
  </si>
  <si>
    <t>17033001/12040463</t>
  </si>
  <si>
    <t>Brochure Advert</t>
  </si>
  <si>
    <t>17033001/12040513</t>
  </si>
  <si>
    <t>17033001/12040514</t>
  </si>
  <si>
    <t>Students'Transcript</t>
  </si>
  <si>
    <t>17033001/12040515</t>
  </si>
  <si>
    <t>Break Down of Result</t>
  </si>
  <si>
    <t>17033001/12040518</t>
  </si>
  <si>
    <t>Clearance Fees</t>
  </si>
  <si>
    <t>17033001/12040520</t>
  </si>
  <si>
    <t>JAMB Verification Fee</t>
  </si>
  <si>
    <t>17033001/12040521</t>
  </si>
  <si>
    <t>17033001/12040522</t>
  </si>
  <si>
    <t>17033001/12040569</t>
  </si>
  <si>
    <t>Knowledge Centre</t>
  </si>
  <si>
    <t>17033001/12040576</t>
  </si>
  <si>
    <t>IMT PolyAir Programme</t>
  </si>
  <si>
    <t>17033001/12040594</t>
  </si>
  <si>
    <t>Biometric Registration</t>
  </si>
  <si>
    <t>17033001/12040601</t>
  </si>
  <si>
    <t>Parent Teachers Association Fees</t>
  </si>
  <si>
    <t>17033001/12040615</t>
  </si>
  <si>
    <t>Student Appeal Fees</t>
  </si>
  <si>
    <t>17033001/12040629</t>
  </si>
  <si>
    <t>Part Time Programme/Others</t>
  </si>
  <si>
    <t>17033001/12040631</t>
  </si>
  <si>
    <t>Notification of result/Testimonial</t>
  </si>
  <si>
    <t>17033001/12040636</t>
  </si>
  <si>
    <t>17033001/12040643</t>
  </si>
  <si>
    <t>Verification of Certificate Fees</t>
  </si>
  <si>
    <t>17033001/12040684</t>
  </si>
  <si>
    <t>Screening Exam Fees</t>
  </si>
  <si>
    <t>17033001/12040685</t>
  </si>
  <si>
    <t>17033001/12040686</t>
  </si>
  <si>
    <t>Alumni Fees</t>
  </si>
  <si>
    <t>17033001/12040687</t>
  </si>
  <si>
    <t>Project Fees</t>
  </si>
  <si>
    <t>17033001/12040688</t>
  </si>
  <si>
    <t>Endowment Fund</t>
  </si>
  <si>
    <t>17033001/12040689</t>
  </si>
  <si>
    <t>Review of Exam Scripts</t>
  </si>
  <si>
    <t>17033001/12040690</t>
  </si>
  <si>
    <t>Technology Fees</t>
  </si>
  <si>
    <t>17033001/12000000</t>
  </si>
  <si>
    <t>Student Insurance</t>
  </si>
  <si>
    <t>17033001/12040692</t>
  </si>
  <si>
    <t>Defferment of Admissions</t>
  </si>
  <si>
    <t>17033001/12040693</t>
  </si>
  <si>
    <t>Commission on Scratch Cards</t>
  </si>
  <si>
    <t>17033001/12040694</t>
  </si>
  <si>
    <t>17033001/12040695</t>
  </si>
  <si>
    <t>Examination Misconduct</t>
  </si>
  <si>
    <t>17033001/12040696</t>
  </si>
  <si>
    <t>Loss of Receipts/Results Fees</t>
  </si>
  <si>
    <t>17033001/12040701</t>
  </si>
  <si>
    <t>Certificate Collection</t>
  </si>
  <si>
    <t>60001001/12040027</t>
  </si>
  <si>
    <t>60001001/12040037</t>
  </si>
  <si>
    <t>Deed Fees</t>
  </si>
  <si>
    <t>60001001/12040058</t>
  </si>
  <si>
    <t>Fees for Stamp Duty on Land Matters</t>
  </si>
  <si>
    <t>60001001/12040168</t>
  </si>
  <si>
    <t>Non-Refundable Application Fees</t>
  </si>
  <si>
    <t>60001001/12040181</t>
  </si>
  <si>
    <t>60001001/12040255</t>
  </si>
  <si>
    <t>Survey Fees</t>
  </si>
  <si>
    <t>60001001/12040276</t>
  </si>
  <si>
    <t>Plans Approval Fees</t>
  </si>
  <si>
    <t>60001001/12040468</t>
  </si>
  <si>
    <t>Fees on Computerization of Land</t>
  </si>
  <si>
    <t>60001001/12040701</t>
  </si>
  <si>
    <t>Printing of Certificate /Collection Fee</t>
  </si>
  <si>
    <t>60001001/12040750</t>
  </si>
  <si>
    <t>Correction of Certificates Fee</t>
  </si>
  <si>
    <t>60001001/12040754</t>
  </si>
  <si>
    <t>Stamp Duty on Certificate of Occupancy</t>
  </si>
  <si>
    <t>20001001/12040027</t>
  </si>
  <si>
    <t>20001001/12040058</t>
  </si>
  <si>
    <t>Stamp Duties Fees</t>
  </si>
  <si>
    <t>22001001/12040027</t>
  </si>
  <si>
    <t>22001001/12040039</t>
  </si>
  <si>
    <t>Agency Commission</t>
  </si>
  <si>
    <t>22001001/12040118</t>
  </si>
  <si>
    <t>Cashew Produce Inspection Fees</t>
  </si>
  <si>
    <t>22001001/12040119</t>
  </si>
  <si>
    <t>Palm Oil Inspection Fees</t>
  </si>
  <si>
    <t>22001001/12040120</t>
  </si>
  <si>
    <t>Palm Kernel Produce Inspection Fees</t>
  </si>
  <si>
    <t>22001001/12040122</t>
  </si>
  <si>
    <t>Fees on Haulage of Industrial Goods/Products</t>
  </si>
  <si>
    <t>22001001/12040125</t>
  </si>
  <si>
    <t>22001001/12040126</t>
  </si>
  <si>
    <t>22001001/12040127</t>
  </si>
  <si>
    <t>Renewal of Business Premises</t>
  </si>
  <si>
    <t>22001001/12040525</t>
  </si>
  <si>
    <t>Production Inspection - Others</t>
  </si>
  <si>
    <t>Registration of Contractors</t>
  </si>
  <si>
    <t>52102001/12040223</t>
  </si>
  <si>
    <t>Water Tanker Vendor Fees</t>
  </si>
  <si>
    <t>52102001/12040260</t>
  </si>
  <si>
    <t>Water Connection</t>
  </si>
  <si>
    <t>52102001/12040263</t>
  </si>
  <si>
    <t>Others</t>
  </si>
  <si>
    <t>35001001/12040031</t>
  </si>
  <si>
    <t>Environmental Audit/Impact Assessment</t>
  </si>
  <si>
    <t>35001001/12040211</t>
  </si>
  <si>
    <t>Air/Noise Pollution Abatement Fees</t>
  </si>
  <si>
    <t>35001001/12040374</t>
  </si>
  <si>
    <t>Industrial Waste Discharge Permit</t>
  </si>
  <si>
    <t>35001001/12040376</t>
  </si>
  <si>
    <t>Environmental Effluent Discharge Fee</t>
  </si>
  <si>
    <t>35001001/12040377</t>
  </si>
  <si>
    <t>Renewal of Consultant Fees</t>
  </si>
  <si>
    <t>35001001/12040378</t>
  </si>
  <si>
    <t>Motor Emblem Pullotion and Discharge Fee</t>
  </si>
  <si>
    <t>35001001/12040379</t>
  </si>
  <si>
    <t>Inspection of Food Handling Environmental Fees</t>
  </si>
  <si>
    <t>35001001/12040381</t>
  </si>
  <si>
    <t>Renewal of Certificate of Small Food Industeries/Enterprises</t>
  </si>
  <si>
    <t>35001001/12040383</t>
  </si>
  <si>
    <t>Pest and Vector Control/Fumigation Fees</t>
  </si>
  <si>
    <t>35001001/12040384</t>
  </si>
  <si>
    <t>Vetting of Health Institution Building Plans</t>
  </si>
  <si>
    <t>35001001/12040403</t>
  </si>
  <si>
    <t>Base Stations for Telecomm Masts</t>
  </si>
  <si>
    <t>35001001/12040458</t>
  </si>
  <si>
    <t>Advert Fees from Lamp Posts</t>
  </si>
  <si>
    <t>35001001/12040459</t>
  </si>
  <si>
    <t>35001001/12040462</t>
  </si>
  <si>
    <t>Out door Advertising</t>
  </si>
  <si>
    <t>35001001/12040494</t>
  </si>
  <si>
    <t>Public Toilet Management Fees</t>
  </si>
  <si>
    <t>35001001/12040536</t>
  </si>
  <si>
    <t>Registration fees from Environmental Consultant Fumigation</t>
  </si>
  <si>
    <t>35001001/12040544</t>
  </si>
  <si>
    <t>Environmental Remendial Fees</t>
  </si>
  <si>
    <t>35001001/12040704</t>
  </si>
  <si>
    <t>Fees from Fumigation Certificate</t>
  </si>
  <si>
    <t>35001001/12040752</t>
  </si>
  <si>
    <t>Registartion Fees from Reclamamtion Security</t>
  </si>
  <si>
    <t>35001001/12040753</t>
  </si>
  <si>
    <t>Renewal of Reclamation Security</t>
  </si>
  <si>
    <t>Advertisement Fees</t>
  </si>
  <si>
    <t>12003001/12040036</t>
  </si>
  <si>
    <t>Advertisement</t>
  </si>
  <si>
    <t>12003001/12040373</t>
  </si>
  <si>
    <t>Trade Fair/ Great Festival</t>
  </si>
  <si>
    <t>23055001/12040267</t>
  </si>
  <si>
    <t>Registration Fees from Newspaper Readers</t>
  </si>
  <si>
    <t>25001001/12040337</t>
  </si>
  <si>
    <t>Staff Development Fees</t>
  </si>
  <si>
    <t>40001001/12040233</t>
  </si>
  <si>
    <t>Audit fees from Parastatals &amp; Govt Companies</t>
  </si>
  <si>
    <t>40001001/12040234</t>
  </si>
  <si>
    <t>Arrears of Audit Fees</t>
  </si>
  <si>
    <t>40001001/12040235</t>
  </si>
  <si>
    <t>Registration of External Auditor</t>
  </si>
  <si>
    <t>40001001/12040340</t>
  </si>
  <si>
    <t>Renewal of External Auditors' Registration</t>
  </si>
  <si>
    <t>40001002/12040235</t>
  </si>
  <si>
    <t>40001002/12040340</t>
  </si>
  <si>
    <t>40001002/12040347</t>
  </si>
  <si>
    <t>Audit Fees from Local Governments</t>
  </si>
  <si>
    <t>47001001/12060471</t>
  </si>
  <si>
    <t>Service Charge on ASCON Examination</t>
  </si>
  <si>
    <t>48001001/12040235</t>
  </si>
  <si>
    <t>10% 0f External Auditors Fees</t>
  </si>
  <si>
    <t>62001001/12040106</t>
  </si>
  <si>
    <t>Fees for Igwe Election Observation</t>
  </si>
  <si>
    <t>62001001/12040164</t>
  </si>
  <si>
    <t>Certified true copy of Original Documents</t>
  </si>
  <si>
    <t>62001001/12040000</t>
  </si>
  <si>
    <t>Chieftaincy Title Permit Fees</t>
  </si>
  <si>
    <t>62001001/12040292</t>
  </si>
  <si>
    <t>Fees for Recognition of Igwe Ceremony</t>
  </si>
  <si>
    <t>62001001/12040321</t>
  </si>
  <si>
    <t>App. Fees for would-be Traditional Rulers</t>
  </si>
  <si>
    <t>62001001/12040495</t>
  </si>
  <si>
    <t>Certificate of Recognition Fees</t>
  </si>
  <si>
    <t>62001001/12040496</t>
  </si>
  <si>
    <t>Clearance Fees for Ofala Festivals</t>
  </si>
  <si>
    <t>62001001/12040567</t>
  </si>
  <si>
    <t>Eligibility Manual Critria for Community Leadership Selectio</t>
  </si>
  <si>
    <t>62001001/12040687</t>
  </si>
  <si>
    <t>Reg. of Cert. of Autonomous Communities</t>
  </si>
  <si>
    <t>62001001/12040703</t>
  </si>
  <si>
    <t>Clearance Fees for Iriji Festival</t>
  </si>
  <si>
    <t>63001001/12040705</t>
  </si>
  <si>
    <t>Concession Fees for Truck Park at Emene</t>
  </si>
  <si>
    <t>66001001/12040189</t>
  </si>
  <si>
    <t>Registration of Social Clubs</t>
  </si>
  <si>
    <t>66001001/12040190</t>
  </si>
  <si>
    <t>Renewal of Registration of Social Clubs</t>
  </si>
  <si>
    <t>66001001/12040331</t>
  </si>
  <si>
    <t>Renewal of Town Unions Clubs</t>
  </si>
  <si>
    <t>66001001/12040362</t>
  </si>
  <si>
    <t>Cooperative Annual Supervision Fees</t>
  </si>
  <si>
    <t>66001001/12040364</t>
  </si>
  <si>
    <t>Registration of Cooperative Societies</t>
  </si>
  <si>
    <t>66001001/12040369</t>
  </si>
  <si>
    <t>Registration of Town Unions Clubs</t>
  </si>
  <si>
    <t>66001001/12040469</t>
  </si>
  <si>
    <t>Registration of Neighborhood Association/Watch Group</t>
  </si>
  <si>
    <t>66001001/12040470</t>
  </si>
  <si>
    <t>Renewal of Neighborhood Association /Watch Group</t>
  </si>
  <si>
    <t>29001001/12040027</t>
  </si>
  <si>
    <t>29001001/12040037</t>
  </si>
  <si>
    <t>29001001/12040038</t>
  </si>
  <si>
    <t>29001001/12040039</t>
  </si>
  <si>
    <t>Agency Fees</t>
  </si>
  <si>
    <t>29001001/12040056</t>
  </si>
  <si>
    <t>Road Traffic Inspection Test Fees</t>
  </si>
  <si>
    <t>29001001/12040058</t>
  </si>
  <si>
    <t>Stamp Duties on Land Matters</t>
  </si>
  <si>
    <t>29001001/12040133</t>
  </si>
  <si>
    <t>Registration of Driving School</t>
  </si>
  <si>
    <t>29001001/12040135</t>
  </si>
  <si>
    <t>Driving  Test Fees</t>
  </si>
  <si>
    <t>29001001/12040138</t>
  </si>
  <si>
    <t>29001001/12040168</t>
  </si>
  <si>
    <t>Non-Refundable App. Fees for Allocation of Land</t>
  </si>
  <si>
    <t>29001001/12040181</t>
  </si>
  <si>
    <t>Development Fee</t>
  </si>
  <si>
    <t>29001001/12040199</t>
  </si>
  <si>
    <t>Transfer of Tricycle Fleet Numbers</t>
  </si>
  <si>
    <t>Plan Approval Fees</t>
  </si>
  <si>
    <t>29001001/12040393</t>
  </si>
  <si>
    <t>Vehicle Inspection Test</t>
  </si>
  <si>
    <t>29001001/12040412</t>
  </si>
  <si>
    <t>Courier Permits</t>
  </si>
  <si>
    <t>29001001/12040441</t>
  </si>
  <si>
    <t>Concession Fees on Buses</t>
  </si>
  <si>
    <t>29001001/12040454</t>
  </si>
  <si>
    <t>Registration of Private Taxis</t>
  </si>
  <si>
    <t>29001001/12040455</t>
  </si>
  <si>
    <t>Vehicle Roof Top Advert Fees</t>
  </si>
  <si>
    <t>29001001/12040468</t>
  </si>
  <si>
    <t>29001001/12040551</t>
  </si>
  <si>
    <t>29001001/12040668</t>
  </si>
  <si>
    <t>Renewal of Motorcycle</t>
  </si>
  <si>
    <t>29001001/12040669</t>
  </si>
  <si>
    <t>Renewal of Private Taxis Registration</t>
  </si>
  <si>
    <t>29001001/12040670</t>
  </si>
  <si>
    <t>Registration of Buses</t>
  </si>
  <si>
    <t>29001001/12040671</t>
  </si>
  <si>
    <t>Renewal of Buses</t>
  </si>
  <si>
    <t>29001001/12040672</t>
  </si>
  <si>
    <t>Registration of Mass Transit</t>
  </si>
  <si>
    <t>29001001/12040673</t>
  </si>
  <si>
    <t>Renewal of Tricycle</t>
  </si>
  <si>
    <t>29001001/12040703</t>
  </si>
  <si>
    <t>Renewal of Mass Transit</t>
  </si>
  <si>
    <t>29001001/12040746</t>
  </si>
  <si>
    <t>Renewal of Driving School</t>
  </si>
  <si>
    <t>29001001/12040760</t>
  </si>
  <si>
    <t>Renewal of Courier Permits</t>
  </si>
  <si>
    <t>17018001/12040027</t>
  </si>
  <si>
    <t>17018001/12040036</t>
  </si>
  <si>
    <t>17018001/12040134</t>
  </si>
  <si>
    <t>17018001/12040228</t>
  </si>
  <si>
    <t>Technical Services</t>
  </si>
  <si>
    <t>17018001/12040295</t>
  </si>
  <si>
    <t>Fees from Regular/Undergraduate Students</t>
  </si>
  <si>
    <t>17018001/12040333</t>
  </si>
  <si>
    <t>Consultancy Services</t>
  </si>
  <si>
    <t>17018001/12040420</t>
  </si>
  <si>
    <t>17018001/12040424</t>
  </si>
  <si>
    <t>Hostel Fees</t>
  </si>
  <si>
    <t>17018001/12040426</t>
  </si>
  <si>
    <t>Student Verification Fees</t>
  </si>
  <si>
    <t>17018001/12040514</t>
  </si>
  <si>
    <t>17018001/12040515</t>
  </si>
  <si>
    <t>Fees for obtaining Statement of Result</t>
  </si>
  <si>
    <t>17018001/12040521</t>
  </si>
  <si>
    <t>17018001/12040684</t>
  </si>
  <si>
    <t>17018001/12040696</t>
  </si>
  <si>
    <t>Loss of Receipts Fees</t>
  </si>
  <si>
    <t>17018001/12040701</t>
  </si>
  <si>
    <t>15109001/12040240</t>
  </si>
  <si>
    <t>Forestry Offences</t>
  </si>
  <si>
    <t>15109001/12040241</t>
  </si>
  <si>
    <t>Pip Pop Fees - Others</t>
  </si>
  <si>
    <t>22000000/22040017</t>
  </si>
  <si>
    <t>Registration Fees of Contractor</t>
  </si>
  <si>
    <t>22000000/22040151</t>
  </si>
  <si>
    <t>22000000/22040694</t>
  </si>
  <si>
    <t>29053002/12040036</t>
  </si>
  <si>
    <t>Branding/Advertisement Placement Fees</t>
  </si>
  <si>
    <t>29053001/12040670</t>
  </si>
  <si>
    <t>29053001/12040671</t>
  </si>
  <si>
    <t>34001001/12040017</t>
  </si>
  <si>
    <t>34001001/12040027</t>
  </si>
  <si>
    <t>34001001/12040098</t>
  </si>
  <si>
    <t>Right of Way Permit Fees/Cutting of Road</t>
  </si>
  <si>
    <t>34001001/12040151</t>
  </si>
  <si>
    <t>36001001/12040058</t>
  </si>
  <si>
    <t>36001001/12040245</t>
  </si>
  <si>
    <t>Registration of Hotels</t>
  </si>
  <si>
    <t>36001001/12040400</t>
  </si>
  <si>
    <t>Registration of Contestants for Beauty Peagents</t>
  </si>
  <si>
    <t>36001001/12040401</t>
  </si>
  <si>
    <t>Registration of Artist Group</t>
  </si>
  <si>
    <t>36001001/12040402</t>
  </si>
  <si>
    <t>Renewal of Registration of Artist Group</t>
  </si>
  <si>
    <t>36052001/12040245</t>
  </si>
  <si>
    <t>Registration of Hotel and Other Tourism Enterprises</t>
  </si>
  <si>
    <t>36052001/12040399</t>
  </si>
  <si>
    <t>Renewal of Hotel and Other Tourism Enterprises</t>
  </si>
  <si>
    <t>36052001/12040674</t>
  </si>
  <si>
    <t>Registration of  Tourism Operators at Airport Stand</t>
  </si>
  <si>
    <t>36052001/12040742</t>
  </si>
  <si>
    <t>Registration of Other Tourism Enterprises</t>
  </si>
  <si>
    <t>36052001/12040743</t>
  </si>
  <si>
    <t>Renewal of Registration of Other Tourism Enterprises</t>
  </si>
  <si>
    <t>53001001/12040017</t>
  </si>
  <si>
    <t>53001001/12040027</t>
  </si>
  <si>
    <t>Parking Fees</t>
  </si>
  <si>
    <t>53001001/12040266</t>
  </si>
  <si>
    <t>Advert from Directional Gantries</t>
  </si>
  <si>
    <t>53001001/12040462</t>
  </si>
  <si>
    <t>Outdoor Advert Fees</t>
  </si>
  <si>
    <t>Adverts on Parks</t>
  </si>
  <si>
    <t>53001001/12040655</t>
  </si>
  <si>
    <t>Legacy Estate Development Fee</t>
  </si>
  <si>
    <t>53001001/12040662</t>
  </si>
  <si>
    <t>Registration of Estate Developer</t>
  </si>
  <si>
    <t>53010001/12040017</t>
  </si>
  <si>
    <t>53010001/12040027</t>
  </si>
  <si>
    <t>53010001/12040053</t>
  </si>
  <si>
    <t>Application Fee</t>
  </si>
  <si>
    <t>53010001/12040058</t>
  </si>
  <si>
    <t>Stamp Fees</t>
  </si>
  <si>
    <t>53010001/12040151</t>
  </si>
  <si>
    <t>53010001/12040158</t>
  </si>
  <si>
    <t>Search Fee</t>
  </si>
  <si>
    <t>53010001/12040162</t>
  </si>
  <si>
    <t>Consent Fee</t>
  </si>
  <si>
    <t>53010001/12040164</t>
  </si>
  <si>
    <t>Certified True Copy</t>
  </si>
  <si>
    <t>53010001/12040167</t>
  </si>
  <si>
    <t>Survey Fee</t>
  </si>
  <si>
    <t>53010001/12040169</t>
  </si>
  <si>
    <t>Computerization Fee</t>
  </si>
  <si>
    <t>53010001/12040170</t>
  </si>
  <si>
    <t>Mortgage Fee</t>
  </si>
  <si>
    <t>53010001/12040171</t>
  </si>
  <si>
    <t>Change of Purpose Clause Fee</t>
  </si>
  <si>
    <t>53010001/12040173</t>
  </si>
  <si>
    <t>Verification of Title</t>
  </si>
  <si>
    <t>53010001/12040177</t>
  </si>
  <si>
    <t>Caveat Fee</t>
  </si>
  <si>
    <t>53010001/12040255</t>
  </si>
  <si>
    <t>Survey/Legal Fee</t>
  </si>
  <si>
    <t>53010001/12040269</t>
  </si>
  <si>
    <t>Fencing Fees</t>
  </si>
  <si>
    <t>53010001/12040276</t>
  </si>
  <si>
    <t>Plan Approval Fee</t>
  </si>
  <si>
    <t>53010001/12040277</t>
  </si>
  <si>
    <t>Merger Fee</t>
  </si>
  <si>
    <t>53010001/12040318</t>
  </si>
  <si>
    <t>Sewerage Maintenance Fee</t>
  </si>
  <si>
    <t>53010001/12040408</t>
  </si>
  <si>
    <t>Legal Fee</t>
  </si>
  <si>
    <t>53010001/12040461</t>
  </si>
  <si>
    <t>Street naming Fee</t>
  </si>
  <si>
    <t>54001001/12040027</t>
  </si>
  <si>
    <t>54001001/12040189</t>
  </si>
  <si>
    <t>Registration of Town Unions and  Social Clubs</t>
  </si>
  <si>
    <t>54001001/12040190</t>
  </si>
  <si>
    <t>Renewal of Registration of Town Unions and Social Clubs</t>
  </si>
  <si>
    <t>54001001/12040464</t>
  </si>
  <si>
    <t>Fire Service Fees from Petroleum</t>
  </si>
  <si>
    <t>54001001/12040465</t>
  </si>
  <si>
    <t>Fire Service Fees from other Business Houses</t>
  </si>
  <si>
    <t>54001001/12040466</t>
  </si>
  <si>
    <t>Registration of Liquified Gas Plants</t>
  </si>
  <si>
    <t>54001001/12040467</t>
  </si>
  <si>
    <t>Renewal of Registration of Liquified Gas Plants</t>
  </si>
  <si>
    <t>54001001/12040714</t>
  </si>
  <si>
    <t>Fire Services Fees from Bakeries</t>
  </si>
  <si>
    <t>54001001/12040715</t>
  </si>
  <si>
    <t>Fire Services Fees from Constrcution Firms</t>
  </si>
  <si>
    <t>54001001/12040716</t>
  </si>
  <si>
    <t>Fire Services Fees from Block Industries</t>
  </si>
  <si>
    <t>54001001/12040717</t>
  </si>
  <si>
    <t>Fire Services Fees from Cold Rooms</t>
  </si>
  <si>
    <t>54001001/12040718</t>
  </si>
  <si>
    <t>Fire Services Fees from Aluminum Industries</t>
  </si>
  <si>
    <t>54001001/12040719</t>
  </si>
  <si>
    <t>Fire Services Fees from Water Packaging Companies</t>
  </si>
  <si>
    <t>54001001/12040720</t>
  </si>
  <si>
    <t>Fire Services Fees from Private Schools</t>
  </si>
  <si>
    <t>54001001/12040721</t>
  </si>
  <si>
    <t>Fire Services Fees from Pool/Casino Company Headquarters</t>
  </si>
  <si>
    <t>54001001/12040744</t>
  </si>
  <si>
    <t>Fire Services Fees from Saw Mill Machine/Engines</t>
  </si>
  <si>
    <t>54001001/12040745</t>
  </si>
  <si>
    <t>Fire Services Fees from Private Hospitals</t>
  </si>
  <si>
    <t>65001001/12040054</t>
  </si>
  <si>
    <t>65001001/12040266</t>
  </si>
  <si>
    <t>Fees From Non Compliance on Plan Approval</t>
  </si>
  <si>
    <t>65001001/12040384</t>
  </si>
  <si>
    <t>Vetting Fees from Building Plan</t>
  </si>
  <si>
    <t>65001001/12040459</t>
  </si>
  <si>
    <t>65001001/12040461</t>
  </si>
  <si>
    <t>House Numbering</t>
  </si>
  <si>
    <t>65001001/12040463</t>
  </si>
  <si>
    <t>26051001/12040026</t>
  </si>
  <si>
    <t>Court  Fees</t>
  </si>
  <si>
    <t>26051001/12040027</t>
  </si>
  <si>
    <t>26051001/12040283</t>
  </si>
  <si>
    <t>Probate Fees</t>
  </si>
  <si>
    <t>26051001/12040284</t>
  </si>
  <si>
    <t>Election Petition Tribunal Fees</t>
  </si>
  <si>
    <t>26052001/12040026</t>
  </si>
  <si>
    <t>26007001/12040472</t>
  </si>
  <si>
    <t>Registration Fees on Mediation</t>
  </si>
  <si>
    <t>14001001/12040027</t>
  </si>
  <si>
    <t>14001001/12040188</t>
  </si>
  <si>
    <t>Renewal of Registration fees for Day Care Centre</t>
  </si>
  <si>
    <t>14001001/12040000</t>
  </si>
  <si>
    <t>Registration of Voluntary Organization and Audit Social Club</t>
  </si>
  <si>
    <t>14001001/12040190</t>
  </si>
  <si>
    <t>Renewal of Voluntary Organisation and Adult Social Club</t>
  </si>
  <si>
    <t>14001001/12040449</t>
  </si>
  <si>
    <t>Registration fee for Day Care Centre</t>
  </si>
  <si>
    <t>17008001/12040299</t>
  </si>
  <si>
    <t>Binding Charges</t>
  </si>
  <si>
    <t>17008001/12040409</t>
  </si>
  <si>
    <t>Certification of Newspapers/Others</t>
  </si>
  <si>
    <t>17008001/12040582</t>
  </si>
  <si>
    <t>Library Registration</t>
  </si>
  <si>
    <t>17019001/12040017</t>
  </si>
  <si>
    <t>Registration of Contractor</t>
  </si>
  <si>
    <t>17019001/12040024</t>
  </si>
  <si>
    <t>Accreditation Fee</t>
  </si>
  <si>
    <t>17019001/12040027</t>
  </si>
  <si>
    <t>Tendering Fees</t>
  </si>
  <si>
    <t>17019001/12040030</t>
  </si>
  <si>
    <t>Professionals Registration Fees</t>
  </si>
  <si>
    <t>17019001/12040041</t>
  </si>
  <si>
    <t>Lab/Med Screening Fees</t>
  </si>
  <si>
    <t>17019001/12040052</t>
  </si>
  <si>
    <t>Students Tuition Fees</t>
  </si>
  <si>
    <t>17019001/12040053</t>
  </si>
  <si>
    <t>Application Fees</t>
  </si>
  <si>
    <t>17019001/12040151</t>
  </si>
  <si>
    <t>Renewal of Contractor</t>
  </si>
  <si>
    <t>17019001/12040193</t>
  </si>
  <si>
    <t>Training and Development</t>
  </si>
  <si>
    <t>17019001/12040202</t>
  </si>
  <si>
    <t>17019001/12040274</t>
  </si>
  <si>
    <t>Late Payment Penalty</t>
  </si>
  <si>
    <t>17019001/12040315</t>
  </si>
  <si>
    <t>JAMB Adm Letters</t>
  </si>
  <si>
    <t>17019001/12040316</t>
  </si>
  <si>
    <t>Medical Examination Fees</t>
  </si>
  <si>
    <t>17019001/12040318</t>
  </si>
  <si>
    <t>17019001/12040420</t>
  </si>
  <si>
    <t>17019001/12040426</t>
  </si>
  <si>
    <t>Certification Verification Fees</t>
  </si>
  <si>
    <t>17019001/12040430</t>
  </si>
  <si>
    <t>Authentification Fees</t>
  </si>
  <si>
    <t>17019001/12040503</t>
  </si>
  <si>
    <t>Student Induction Fees</t>
  </si>
  <si>
    <t>17019001/12040510</t>
  </si>
  <si>
    <t>Degree Programme Runing Cost</t>
  </si>
  <si>
    <t>17019001/12040514</t>
  </si>
  <si>
    <t>17019001/12040515</t>
  </si>
  <si>
    <t>17019001/12040517</t>
  </si>
  <si>
    <t>Attestation Letter Fees</t>
  </si>
  <si>
    <t>17019001/12040520</t>
  </si>
  <si>
    <t>17019001/12040521</t>
  </si>
  <si>
    <t>Convocation Fee</t>
  </si>
  <si>
    <t>17019001/12040569</t>
  </si>
  <si>
    <t>Library Fees</t>
  </si>
  <si>
    <t>17019001/12040577</t>
  </si>
  <si>
    <t>17019001/12040586</t>
  </si>
  <si>
    <t>Student Hand Book Fees</t>
  </si>
  <si>
    <t>17019001/12040592</t>
  </si>
  <si>
    <t>17019001/12040616</t>
  </si>
  <si>
    <t>Research Developmet and Staff Training</t>
  </si>
  <si>
    <t>17019001/12040619</t>
  </si>
  <si>
    <t>I. D. Cards and Badges</t>
  </si>
  <si>
    <t>17019001/12040621</t>
  </si>
  <si>
    <t>Student Association Reg Fees</t>
  </si>
  <si>
    <t>17019001/12040631</t>
  </si>
  <si>
    <t>Testimonial Fees</t>
  </si>
  <si>
    <t>17019001/12040636</t>
  </si>
  <si>
    <t>17019001/12040643</t>
  </si>
  <si>
    <t>Notification of Results Fees</t>
  </si>
  <si>
    <t>17019001/12040657</t>
  </si>
  <si>
    <t>Result/Admin Checking Fees</t>
  </si>
  <si>
    <t>17019001/12040684</t>
  </si>
  <si>
    <t>Screening test Fees</t>
  </si>
  <si>
    <t>17019001/12040685</t>
  </si>
  <si>
    <t>17019001/12040687</t>
  </si>
  <si>
    <t>17019001/12040690</t>
  </si>
  <si>
    <t>17019001/12040691</t>
  </si>
  <si>
    <t>Student Insurance Fees</t>
  </si>
  <si>
    <t>17019001/12040692</t>
  </si>
  <si>
    <t>17019001/12040693</t>
  </si>
  <si>
    <t>Scratch Cards/Test Fees</t>
  </si>
  <si>
    <t>17019001/12040695</t>
  </si>
  <si>
    <t>Exam Misconduct Fees</t>
  </si>
  <si>
    <t>17019001/12040696</t>
  </si>
  <si>
    <t>Loss of Receipt/Result</t>
  </si>
  <si>
    <t>17019001/12040409</t>
  </si>
  <si>
    <t>Certification Collection Fees</t>
  </si>
  <si>
    <t>17019001/12040710</t>
  </si>
  <si>
    <t>Arrears of School Fees</t>
  </si>
  <si>
    <t>17051001/12040027</t>
  </si>
  <si>
    <t>17051001/12040048</t>
  </si>
  <si>
    <t>School Sports Fees</t>
  </si>
  <si>
    <t>17051001/12040052</t>
  </si>
  <si>
    <t>Tuition Fees/Parent Sopport Fee</t>
  </si>
  <si>
    <t>17051001/12040000</t>
  </si>
  <si>
    <t>School Equipment Fees</t>
  </si>
  <si>
    <t>17054001/12040052</t>
  </si>
  <si>
    <t>Tuition Fees</t>
  </si>
  <si>
    <t>17054001/12040316</t>
  </si>
  <si>
    <t>Examination Fees</t>
  </si>
  <si>
    <t>17054001/12040478</t>
  </si>
  <si>
    <t>21027017/12040017</t>
  </si>
  <si>
    <t>Bid/Registration of Suppliers</t>
  </si>
  <si>
    <t>21027017/12040040</t>
  </si>
  <si>
    <t>Fees from Nurtrition/Dietetics</t>
  </si>
  <si>
    <t>21027017/12040041</t>
  </si>
  <si>
    <t>Laboratory</t>
  </si>
  <si>
    <t>21027017/12040052</t>
  </si>
  <si>
    <t>School of Nursing Fees</t>
  </si>
  <si>
    <t>21027017/12040090</t>
  </si>
  <si>
    <t>Administrative Fees</t>
  </si>
  <si>
    <t>21027017/12040302</t>
  </si>
  <si>
    <t>21027017/12040310</t>
  </si>
  <si>
    <t>Main Pharmacy</t>
  </si>
  <si>
    <t>21027017/12040311</t>
  </si>
  <si>
    <t>Medical Records</t>
  </si>
  <si>
    <t>21027017/12040314</t>
  </si>
  <si>
    <t>Children Emergency Fees</t>
  </si>
  <si>
    <t>21027017/12040317</t>
  </si>
  <si>
    <t>Mortuary Fees</t>
  </si>
  <si>
    <t>21027017/12040423</t>
  </si>
  <si>
    <t>Ambulance</t>
  </si>
  <si>
    <t>21027017/12040425</t>
  </si>
  <si>
    <t>Medical Clinic Fees</t>
  </si>
  <si>
    <t>21027017/12040427</t>
  </si>
  <si>
    <t>Main Surgical Ward</t>
  </si>
  <si>
    <t>21027017/12040426</t>
  </si>
  <si>
    <t>Ortho/Plastic Surgery</t>
  </si>
  <si>
    <t>21027017/12040429</t>
  </si>
  <si>
    <t>Maternity Ward</t>
  </si>
  <si>
    <t>21027017/12040436</t>
  </si>
  <si>
    <t>Neonatal Intensive Care Unit</t>
  </si>
  <si>
    <t>21027017/12040440</t>
  </si>
  <si>
    <t>Eye Clinic/Glucometer</t>
  </si>
  <si>
    <t>21027017/12040442</t>
  </si>
  <si>
    <t>Medical Ward Fees</t>
  </si>
  <si>
    <t>21027017/12040480</t>
  </si>
  <si>
    <t>Amenity Ward</t>
  </si>
  <si>
    <t>21027017/12040490</t>
  </si>
  <si>
    <t>Immunization</t>
  </si>
  <si>
    <t>21027017/12040492</t>
  </si>
  <si>
    <t>School of Midwifery</t>
  </si>
  <si>
    <t>21027017/12040493</t>
  </si>
  <si>
    <t>Inpatient Service</t>
  </si>
  <si>
    <t>21026001/12040574</t>
  </si>
  <si>
    <t>Out  Patients Clinics</t>
  </si>
  <si>
    <t>21027017/12040579</t>
  </si>
  <si>
    <t>Main Theatre Fees</t>
  </si>
  <si>
    <t>21027017/12040582</t>
  </si>
  <si>
    <t>National Health Insurance Scheme</t>
  </si>
  <si>
    <t>21027017/12040591</t>
  </si>
  <si>
    <t>Meternal &amp; Child Care</t>
  </si>
  <si>
    <t>21027017/12040606</t>
  </si>
  <si>
    <t>Phsiotherapy</t>
  </si>
  <si>
    <t>21027001/12040607</t>
  </si>
  <si>
    <t>Dialysis Services Fees</t>
  </si>
  <si>
    <t>21027017/12040676</t>
  </si>
  <si>
    <t>Blood Bank</t>
  </si>
  <si>
    <t>21027017/12040680</t>
  </si>
  <si>
    <t>Radiology</t>
  </si>
  <si>
    <t>21027017/12040681</t>
  </si>
  <si>
    <t>Histopathology</t>
  </si>
  <si>
    <t>21027001/12040706</t>
  </si>
  <si>
    <t>Accident and Emergency Fees</t>
  </si>
  <si>
    <t>21027001/12040707</t>
  </si>
  <si>
    <t>Ear Nlose and Throath Clinc Fees</t>
  </si>
  <si>
    <t>21027001/12040708</t>
  </si>
  <si>
    <t>Paecliatnic Clinic Word Fees</t>
  </si>
  <si>
    <t>21027001/12040709</t>
  </si>
  <si>
    <t>Sterilisation Fees</t>
  </si>
  <si>
    <t>21027001/12040711</t>
  </si>
  <si>
    <t>Optmetry/Eyeward Fees</t>
  </si>
  <si>
    <t>21027001/12040723</t>
  </si>
  <si>
    <t>Endoscopy Fees</t>
  </si>
  <si>
    <t>21102001/12040041</t>
  </si>
  <si>
    <t>21102001/12040310</t>
  </si>
  <si>
    <t>Drug and Dressing Material Fees</t>
  </si>
  <si>
    <t>21102001/12040311</t>
  </si>
  <si>
    <t>Folder Fees</t>
  </si>
  <si>
    <t>21102001/12040312</t>
  </si>
  <si>
    <t>Cards Fees</t>
  </si>
  <si>
    <t>21102001/12040313</t>
  </si>
  <si>
    <t>Fixed Fee Tickets</t>
  </si>
  <si>
    <t>21102001/12040315</t>
  </si>
  <si>
    <t>Admission Fee</t>
  </si>
  <si>
    <t>21102001/12040316</t>
  </si>
  <si>
    <t>21102001/12040317</t>
  </si>
  <si>
    <t>Mortuary/Storage Fee</t>
  </si>
  <si>
    <t>21102001/12040427</t>
  </si>
  <si>
    <t>Surgical Proceeds - Minor</t>
  </si>
  <si>
    <t>21102001/12040428</t>
  </si>
  <si>
    <t>Surgical Proceeds - Major</t>
  </si>
  <si>
    <t>21102001/12040493</t>
  </si>
  <si>
    <t>Hospital Admission Fee</t>
  </si>
  <si>
    <t>21102001/12040574</t>
  </si>
  <si>
    <t>Hospital Registration Fees</t>
  </si>
  <si>
    <t>21102001/12040676</t>
  </si>
  <si>
    <t>Haematology/Blood Bank</t>
  </si>
  <si>
    <t>21102001/12070101</t>
  </si>
  <si>
    <t>Proceeds from Medicine</t>
  </si>
  <si>
    <t>35053001/12040463</t>
  </si>
  <si>
    <t>Hanging of Banner/Poster</t>
  </si>
  <si>
    <t>35053001/12040556</t>
  </si>
  <si>
    <t>35053001/12040677</t>
  </si>
  <si>
    <t>Industrial Parks/Effluence Fees</t>
  </si>
  <si>
    <t>35053001/12040683</t>
  </si>
  <si>
    <t>Fees from Debris and Excavation</t>
  </si>
  <si>
    <t>Examinations Development Centre</t>
  </si>
  <si>
    <t>17009001/12040027</t>
  </si>
  <si>
    <t>17009001/12040052</t>
  </si>
  <si>
    <t>Exams Fees</t>
  </si>
  <si>
    <t>17009001/12040062</t>
  </si>
  <si>
    <t>17009001/12040268</t>
  </si>
  <si>
    <t>17009001/12040301</t>
  </si>
  <si>
    <t>J.S.CE - Result</t>
  </si>
  <si>
    <t>17009001/12040337</t>
  </si>
  <si>
    <t>17009001/12040481</t>
  </si>
  <si>
    <t>17009001/12040482</t>
  </si>
  <si>
    <t>Exam Fees - Transition Exam</t>
  </si>
  <si>
    <t>17009001/12040483</t>
  </si>
  <si>
    <t>17009001/12040484</t>
  </si>
  <si>
    <t>17009001/12040485</t>
  </si>
  <si>
    <t>17009001/12040486</t>
  </si>
  <si>
    <t>Uniform Mock Fee</t>
  </si>
  <si>
    <t>17009001/12040515</t>
  </si>
  <si>
    <t>Fees for Obtainining Statement of result</t>
  </si>
  <si>
    <t>17009001/12040630</t>
  </si>
  <si>
    <t>Uniform Exam Fees</t>
  </si>
  <si>
    <t>17009001/12040675</t>
  </si>
  <si>
    <t>Resit Exame Basic Education Certificate Examination</t>
  </si>
  <si>
    <t>17009001/12040737</t>
  </si>
  <si>
    <t>17009001/12040761</t>
  </si>
  <si>
    <t xml:space="preserve"> Basic Education Certificate Examination Fee Photo Album</t>
  </si>
  <si>
    <t>ESUT College of Medicine (Teaching Hospital)</t>
  </si>
  <si>
    <t>21026001/12040041</t>
  </si>
  <si>
    <t>21026001/12040279</t>
  </si>
  <si>
    <t>Hostel Caution Fee</t>
  </si>
  <si>
    <t>21026001/12040424</t>
  </si>
  <si>
    <t>21026001/12040433</t>
  </si>
  <si>
    <t>Hostel/Bed/Matress Fee</t>
  </si>
  <si>
    <t>21026001/12040503</t>
  </si>
  <si>
    <t>Induction Fees</t>
  </si>
  <si>
    <t>21026001/12040586</t>
  </si>
  <si>
    <t>Hostel Handbook Fee</t>
  </si>
  <si>
    <t>21026001/12040732</t>
  </si>
  <si>
    <t>Enugu State Multi Door Court House</t>
  </si>
  <si>
    <t>26051025/12040090</t>
  </si>
  <si>
    <t>Alternative Dispute Resolution Administrative Fees</t>
  </si>
  <si>
    <t>26051025/12040286</t>
  </si>
  <si>
    <t>Alternative Dispute Resolution Training Fees</t>
  </si>
  <si>
    <t>26051025/12040333</t>
  </si>
  <si>
    <t>Consultancy Fees</t>
  </si>
  <si>
    <t>26051025/12040748</t>
  </si>
  <si>
    <t>Alternative Dispute Resolution Session Fees</t>
  </si>
  <si>
    <t>Fines General - 12020500</t>
  </si>
  <si>
    <t>17021001/12050003</t>
  </si>
  <si>
    <t>Late Registration and Other Subchages</t>
  </si>
  <si>
    <t>17033001/12050003</t>
  </si>
  <si>
    <t>Penalties and Fines</t>
  </si>
  <si>
    <t>52102001/12050003</t>
  </si>
  <si>
    <t>Penalties on water</t>
  </si>
  <si>
    <t>35001001/12050008</t>
  </si>
  <si>
    <t xml:space="preserve"> Sewerage Control Fines</t>
  </si>
  <si>
    <t>35001001/12050009</t>
  </si>
  <si>
    <t>Conservation Offences Fines</t>
  </si>
  <si>
    <t>35001001/12050010</t>
  </si>
  <si>
    <t>Identification of Illegal Miners Fines</t>
  </si>
  <si>
    <t>35001001/12050011</t>
  </si>
  <si>
    <t>Minning Offence Fines</t>
  </si>
  <si>
    <t>35001001/12050027</t>
  </si>
  <si>
    <t>Sanitation Offences Fines</t>
  </si>
  <si>
    <t>35001001/12050039</t>
  </si>
  <si>
    <t>Hawker Fines</t>
  </si>
  <si>
    <t>29001001/12050004</t>
  </si>
  <si>
    <t>Travelers Manifest Offence Fines</t>
  </si>
  <si>
    <t>29001001/12050030</t>
  </si>
  <si>
    <t>Traffic Offences Fines</t>
  </si>
  <si>
    <t>17018001/12050003</t>
  </si>
  <si>
    <t>15109001/12050024</t>
  </si>
  <si>
    <t>Forest Offences Fines</t>
  </si>
  <si>
    <t>34001001/12050028</t>
  </si>
  <si>
    <t>53010001/12050003</t>
  </si>
  <si>
    <t>53010001/12050013</t>
  </si>
  <si>
    <t>Contravention Fine</t>
  </si>
  <si>
    <t>65001001/12050030</t>
  </si>
  <si>
    <t>Fines from Road Traffic Offence</t>
  </si>
  <si>
    <t>65001001/12050039</t>
  </si>
  <si>
    <t>Fines from Non Complisance on Plan Approval</t>
  </si>
  <si>
    <t>26051001/12050001</t>
  </si>
  <si>
    <t>Court  Fines</t>
  </si>
  <si>
    <t>26052001/12050001</t>
  </si>
  <si>
    <t>17019001/12050003</t>
  </si>
  <si>
    <t>Library and Hostel Fines</t>
  </si>
  <si>
    <t>35053001/12050038</t>
  </si>
  <si>
    <t>Fine from Unclear Drainage/Gutter</t>
  </si>
  <si>
    <t>Sales General - 12020600</t>
  </si>
  <si>
    <t>20008001/12060113</t>
  </si>
  <si>
    <t>47001002/12060001</t>
  </si>
  <si>
    <t>17001001/12060107</t>
  </si>
  <si>
    <t>26001001/12060001</t>
  </si>
  <si>
    <t>26001001/12060063</t>
  </si>
  <si>
    <t>15001001/12060072</t>
  </si>
  <si>
    <t>Veterinary Sales of Meat &amp; Livestock Produce</t>
  </si>
  <si>
    <t>15001001/12060102</t>
  </si>
  <si>
    <t>15001001/12060103</t>
  </si>
  <si>
    <t>15001001/12060104</t>
  </si>
  <si>
    <t>15001001/12060105</t>
  </si>
  <si>
    <t>17021001/12040208</t>
  </si>
  <si>
    <t>17021001/12060208</t>
  </si>
  <si>
    <t>Sales of Sandwich Forms</t>
  </si>
  <si>
    <t>17021001/12060209</t>
  </si>
  <si>
    <t>Sales of Pre Degree Forms</t>
  </si>
  <si>
    <t>17021001/12060210</t>
  </si>
  <si>
    <t>Sales of Matured Students Programme Forms</t>
  </si>
  <si>
    <t>17021001/12060211</t>
  </si>
  <si>
    <t>Sales of PG School Forms</t>
  </si>
  <si>
    <t>17021001/12060006</t>
  </si>
  <si>
    <t>17021001/12060123</t>
  </si>
  <si>
    <t>Sales of Student Log Book</t>
  </si>
  <si>
    <t>17021001/12060165</t>
  </si>
  <si>
    <t>Disposal of  Fixed Assets</t>
  </si>
  <si>
    <t>17021001/12060180</t>
  </si>
  <si>
    <t>17021001/12060213</t>
  </si>
  <si>
    <t>17021001/12060214</t>
  </si>
  <si>
    <t>17021001/12060215</t>
  </si>
  <si>
    <t>Sales of PG Handbook</t>
  </si>
  <si>
    <t>17033001/12060001</t>
  </si>
  <si>
    <t>17033001/12060006</t>
  </si>
  <si>
    <t>17033001/12060029</t>
  </si>
  <si>
    <t>Sales of Scraps and Others</t>
  </si>
  <si>
    <t>17033001/12060052</t>
  </si>
  <si>
    <t>17033001/12060053</t>
  </si>
  <si>
    <t>17033001/12060081</t>
  </si>
  <si>
    <t>17033001/12060100</t>
  </si>
  <si>
    <t>17033001/12060112</t>
  </si>
  <si>
    <t>17033001/12060123</t>
  </si>
  <si>
    <t>Sale of Log/Reg Bookelets</t>
  </si>
  <si>
    <t>17033001/12060187</t>
  </si>
  <si>
    <t>17033001/12060205</t>
  </si>
  <si>
    <t>17033001/12060214</t>
  </si>
  <si>
    <t>20001001/12060111</t>
  </si>
  <si>
    <t>Sales of  Boarded Vehicles and Other Assets</t>
  </si>
  <si>
    <t>22001001/12060122</t>
  </si>
  <si>
    <t>52102001/12060068</t>
  </si>
  <si>
    <t>Sales Credit Post-Paid Metered</t>
  </si>
  <si>
    <t>52102001/12060093</t>
  </si>
  <si>
    <t>Water Rate Unmetered</t>
  </si>
  <si>
    <t>52102001/12060095</t>
  </si>
  <si>
    <t>Sales of Water Tank</t>
  </si>
  <si>
    <t>52102001/12060098</t>
  </si>
  <si>
    <t>Water Rate Metered</t>
  </si>
  <si>
    <t>52102001/12060198</t>
  </si>
  <si>
    <t>Cash Sales - Pre Paid  Unmetered</t>
  </si>
  <si>
    <t>23001001/12060001</t>
  </si>
  <si>
    <t>Sales of Publications</t>
  </si>
  <si>
    <t>23001001/12060019</t>
  </si>
  <si>
    <t>Sales of Photographs Publication</t>
  </si>
  <si>
    <t>23001001/12060100</t>
  </si>
  <si>
    <t>Sales of Graphic Arts Design</t>
  </si>
  <si>
    <t>23013001/12060101</t>
  </si>
  <si>
    <t>23055001/12060016</t>
  </si>
  <si>
    <t>Newspaper Sales</t>
  </si>
  <si>
    <t>23055001/12060029</t>
  </si>
  <si>
    <t>Sales of Scraps</t>
  </si>
  <si>
    <t>23055001/12060168</t>
  </si>
  <si>
    <t>Advert Sales</t>
  </si>
  <si>
    <t>13002001/12060024</t>
  </si>
  <si>
    <t>Sales of Players</t>
  </si>
  <si>
    <t>13002001/12060084</t>
  </si>
  <si>
    <t>Sales of Ticket</t>
  </si>
  <si>
    <t>48001001/12060053</t>
  </si>
  <si>
    <t>51001001/12060052</t>
  </si>
  <si>
    <t>Unified Motor Emblems From LGA Outside Enugu Capital Territ.</t>
  </si>
  <si>
    <t>62001001/12060212</t>
  </si>
  <si>
    <t>Sales of Staff of Office</t>
  </si>
  <si>
    <t>29001001/12060052</t>
  </si>
  <si>
    <t>17018001/12060006</t>
  </si>
  <si>
    <t>Sales of Admission Forms</t>
  </si>
  <si>
    <t>17018001/12060009</t>
  </si>
  <si>
    <t>Sales of Farm Produces: Crops</t>
  </si>
  <si>
    <t>17018001/12060029</t>
  </si>
  <si>
    <t>Sales of Collapsible Fish Pond</t>
  </si>
  <si>
    <t>17018001/12060033</t>
  </si>
  <si>
    <t>Sales of Farm produce: Fish</t>
  </si>
  <si>
    <t>17018001/12060102</t>
  </si>
  <si>
    <t>Sales of Farm Produce: Livestock</t>
  </si>
  <si>
    <t>17018001/12060123</t>
  </si>
  <si>
    <t>Sales of Students Logbook</t>
  </si>
  <si>
    <t>15109001/12060066</t>
  </si>
  <si>
    <t>Fertilizer Procurement and Distribution Company Ltd</t>
  </si>
  <si>
    <t>15102003/12060073</t>
  </si>
  <si>
    <t>20012001/12060145</t>
  </si>
  <si>
    <t>Pools Proprietor Form Fees</t>
  </si>
  <si>
    <t>20012001/12060146</t>
  </si>
  <si>
    <t>Pool Agent Form Fees</t>
  </si>
  <si>
    <t>20012001/12060147</t>
  </si>
  <si>
    <t>Gaming House Form Fees</t>
  </si>
  <si>
    <t>20012001/12060149</t>
  </si>
  <si>
    <t>20012001/12060206</t>
  </si>
  <si>
    <t>Sales of Loto Proprietors Form</t>
  </si>
  <si>
    <t>20012001/12060207</t>
  </si>
  <si>
    <t>Sales of Sport Betting Propietors Form</t>
  </si>
  <si>
    <t>22018003/12060105</t>
  </si>
  <si>
    <t>Agricultural Products</t>
  </si>
  <si>
    <t>29053002/12060084</t>
  </si>
  <si>
    <t>Sales of Tickets</t>
  </si>
  <si>
    <t>29053001/12060084</t>
  </si>
  <si>
    <t>53010001/12060007</t>
  </si>
  <si>
    <t>53010001/12060187</t>
  </si>
  <si>
    <t>53010001/12050095</t>
  </si>
  <si>
    <t>53010001/12050000</t>
  </si>
  <si>
    <t>17019001/12060003</t>
  </si>
  <si>
    <t>Sales of ID Cards</t>
  </si>
  <si>
    <t>17019001/12060029</t>
  </si>
  <si>
    <t>17019001/12060053</t>
  </si>
  <si>
    <t>Sales of Course Form</t>
  </si>
  <si>
    <t>17019001/12060095</t>
  </si>
  <si>
    <t>Water Tanker  Sales</t>
  </si>
  <si>
    <t>17019001/12060100</t>
  </si>
  <si>
    <t>17019001/12060122</t>
  </si>
  <si>
    <t>35053001/120600216</t>
  </si>
  <si>
    <t>Sales of Buckets/Bags</t>
  </si>
  <si>
    <t>17009001/12060107</t>
  </si>
  <si>
    <t>Sale of Exam Questions</t>
  </si>
  <si>
    <t>17009001/12060108</t>
  </si>
  <si>
    <t>Sales of Transition Exam Question &amp; Answer</t>
  </si>
  <si>
    <t>17009001/12060109</t>
  </si>
  <si>
    <t>17009001/12060110</t>
  </si>
  <si>
    <t>21026001/12060029</t>
  </si>
  <si>
    <t>Sales of Scraps/Stores</t>
  </si>
  <si>
    <t>26051025/12060001</t>
  </si>
  <si>
    <t>Earnings General - 12020700</t>
  </si>
  <si>
    <t>17010001/12070011</t>
  </si>
  <si>
    <t>Earnings from Agency from Mass Literacy</t>
  </si>
  <si>
    <t>17001001/12070093</t>
  </si>
  <si>
    <t>Earnings from Business Service Centre - Curriculum Dev. Cent</t>
  </si>
  <si>
    <t>26001001/12070134</t>
  </si>
  <si>
    <t>Earning from Management of Estates</t>
  </si>
  <si>
    <t>11013001/12070078</t>
  </si>
  <si>
    <t>Earnings from Enugu State Liaison Office, Abuja Gust House</t>
  </si>
  <si>
    <t>11013001/12070079</t>
  </si>
  <si>
    <t>Earnings from Enugu State Liaison Office, Lagos Gust House</t>
  </si>
  <si>
    <t>15001001/12070003</t>
  </si>
  <si>
    <t>Hire of Equipment and Plants</t>
  </si>
  <si>
    <t>15001001/12070004</t>
  </si>
  <si>
    <t>Earnings from Hire of Government Vehicle / Equipment</t>
  </si>
  <si>
    <t>15001001/12070035</t>
  </si>
  <si>
    <t>Other Land Allocation</t>
  </si>
  <si>
    <t>17021001/12070011</t>
  </si>
  <si>
    <t>17021001/12070037</t>
  </si>
  <si>
    <t>Income from ESUT Farm</t>
  </si>
  <si>
    <t>17021001/12070075</t>
  </si>
  <si>
    <t>Income from Bookshop</t>
  </si>
  <si>
    <t>17021001/12070077</t>
  </si>
  <si>
    <t>Hire of University Property</t>
  </si>
  <si>
    <t>17021001/12070108</t>
  </si>
  <si>
    <t>Earnings from Water Tanker</t>
  </si>
  <si>
    <t>17021001/12070116</t>
  </si>
  <si>
    <t>Expected Shortfall: E. Monetization</t>
  </si>
  <si>
    <t>17021001/12070126</t>
  </si>
  <si>
    <t>Hire of Accademic Gown</t>
  </si>
  <si>
    <t>17021001/12070131</t>
  </si>
  <si>
    <t>Earning from ESUT Business School</t>
  </si>
  <si>
    <t>17021001/12070135</t>
  </si>
  <si>
    <t>Expected Shortfall: Earned Allowance</t>
  </si>
  <si>
    <t>17021001/12070136</t>
  </si>
  <si>
    <t>Income from ESUT Ventures</t>
  </si>
  <si>
    <t>17033001/12070001</t>
  </si>
  <si>
    <t>Earnings from Consultancy Services</t>
  </si>
  <si>
    <t>17033001/12070003</t>
  </si>
  <si>
    <t>Earning from Hire of Plant/Equipment</t>
  </si>
  <si>
    <t>17033001/12070008</t>
  </si>
  <si>
    <t>Earning from IMT/PRODA Joint Venture</t>
  </si>
  <si>
    <t>17033001/12070010</t>
  </si>
  <si>
    <t>Earnings from Guest Houses</t>
  </si>
  <si>
    <t>17033001/12070011</t>
  </si>
  <si>
    <t>17033001/12070072</t>
  </si>
  <si>
    <t>Hire of Open Space</t>
  </si>
  <si>
    <t>17033001/12070077</t>
  </si>
  <si>
    <t>Earning from Hire of Hall</t>
  </si>
  <si>
    <t>17033001/12070119</t>
  </si>
  <si>
    <t>Earning from Advertisament</t>
  </si>
  <si>
    <t>17033001/12070126</t>
  </si>
  <si>
    <t>Hire of IMT Facilities/Academic Gowns</t>
  </si>
  <si>
    <t>60001001/12070116</t>
  </si>
  <si>
    <t>Proceeds from Monetization</t>
  </si>
  <si>
    <t>35001001/12070130</t>
  </si>
  <si>
    <t>Commission on Premium from Insured Property</t>
  </si>
  <si>
    <t>23001001/12070005</t>
  </si>
  <si>
    <t>Earnings from use of Conference Hall</t>
  </si>
  <si>
    <t>23001001/12070014</t>
  </si>
  <si>
    <t>Earnings from Films</t>
  </si>
  <si>
    <t>23001001/12070015</t>
  </si>
  <si>
    <t>Earnings from Public Address System</t>
  </si>
  <si>
    <t>23001001/12070017</t>
  </si>
  <si>
    <t>Earnings from Video Recordings and Publication</t>
  </si>
  <si>
    <t>23003001/12070117</t>
  </si>
  <si>
    <t>Metro Digital</t>
  </si>
  <si>
    <t>23003001/12070118</t>
  </si>
  <si>
    <t>Earnings from ESBS/TV</t>
  </si>
  <si>
    <t>23003001/12070119</t>
  </si>
  <si>
    <t>Earning from Advertisement</t>
  </si>
  <si>
    <t>23013001/12070013</t>
  </si>
  <si>
    <t>Earning from Printing</t>
  </si>
  <si>
    <t>23055001/12070068</t>
  </si>
  <si>
    <t>Commercial Printing Income</t>
  </si>
  <si>
    <t>13002001/12070071</t>
  </si>
  <si>
    <t>Nigeria Professional League</t>
  </si>
  <si>
    <t>13002001/12070133</t>
  </si>
  <si>
    <t>Earnings fromf CAF</t>
  </si>
  <si>
    <t>66001001/12070077</t>
  </si>
  <si>
    <t>Earnings from Hiring of Cooperative College Hall</t>
  </si>
  <si>
    <t>29001001/12070097</t>
  </si>
  <si>
    <t>Earnings from state transport Services</t>
  </si>
  <si>
    <t>17018001/12070005</t>
  </si>
  <si>
    <t>Hire of College Property</t>
  </si>
  <si>
    <t>17018001/12070126</t>
  </si>
  <si>
    <t>Hire of Matriculation Gown</t>
  </si>
  <si>
    <t>20012001/12070059</t>
  </si>
  <si>
    <t>Earnings from Hire of Casino Equipment and Motor Vehicles</t>
  </si>
  <si>
    <t>20012001/12070087</t>
  </si>
  <si>
    <t>Earnings from Cards and Lucky Games</t>
  </si>
  <si>
    <t>29053002/12070129</t>
  </si>
  <si>
    <t>Charter/Hire of Buses</t>
  </si>
  <si>
    <t>29053001/12070097</t>
  </si>
  <si>
    <t>Hire of Buses</t>
  </si>
  <si>
    <t>36001001/12070030</t>
  </si>
  <si>
    <t>Proceeds from Nike Lake Resort Hotel</t>
  </si>
  <si>
    <t>36001001/12070031</t>
  </si>
  <si>
    <t>Proceeds from Presidential Hotel</t>
  </si>
  <si>
    <t>36001001/12070088</t>
  </si>
  <si>
    <t>Earnings from Mmanwu Festival</t>
  </si>
  <si>
    <t>36001001/12070089</t>
  </si>
  <si>
    <t>Earnings from State Cultural Troupes</t>
  </si>
  <si>
    <t>36001001/12070090</t>
  </si>
  <si>
    <t>Earnings from Polo Park</t>
  </si>
  <si>
    <t>36001001/12070092</t>
  </si>
  <si>
    <t>Earnings for Tourism Institutes</t>
  </si>
  <si>
    <t>36001001/12070128</t>
  </si>
  <si>
    <t>Earnings from Cultural Shows</t>
  </si>
  <si>
    <t>36052001/12070091</t>
  </si>
  <si>
    <t>Earnings from Okpara Square</t>
  </si>
  <si>
    <t>36052001/12070120</t>
  </si>
  <si>
    <t>Earnings from Amusement Park</t>
  </si>
  <si>
    <t>53001001/12070134</t>
  </si>
  <si>
    <t>Earnings from Private Developers</t>
  </si>
  <si>
    <t>53010001/12070077</t>
  </si>
  <si>
    <t>Hire of Hall</t>
  </si>
  <si>
    <t>53010001/12070100</t>
  </si>
  <si>
    <t>Rental Income</t>
  </si>
  <si>
    <t>14001001/14000000</t>
  </si>
  <si>
    <t>Earnings from FSP Med. Centre</t>
  </si>
  <si>
    <t>17008001/12070032</t>
  </si>
  <si>
    <t>Earnings from Computer Services/Photocopying</t>
  </si>
  <si>
    <t>17019001/12070072</t>
  </si>
  <si>
    <t>17019001/12070075</t>
  </si>
  <si>
    <t>Earning from Bookshop</t>
  </si>
  <si>
    <t>17019001/12070077</t>
  </si>
  <si>
    <t>17019001/12070126</t>
  </si>
  <si>
    <t>Hire of Gowns</t>
  </si>
  <si>
    <t>21026002/12070001</t>
  </si>
  <si>
    <t>Retaintership</t>
  </si>
  <si>
    <t>21026002/12070007</t>
  </si>
  <si>
    <t>Gynae Ward</t>
  </si>
  <si>
    <t>21026002/12070101</t>
  </si>
  <si>
    <t>ESUT - Psychiatric Emene</t>
  </si>
  <si>
    <t>17009001/12070011</t>
  </si>
  <si>
    <t>Earnings from Exam Development Center</t>
  </si>
  <si>
    <t>Rent Government Buildings General - 12020800</t>
  </si>
  <si>
    <t>Rent on Government Property</t>
  </si>
  <si>
    <t>11001001/12080023</t>
  </si>
  <si>
    <t>Rent on Canteen</t>
  </si>
  <si>
    <t>11013001/12080003</t>
  </si>
  <si>
    <t>11013001/12080006</t>
  </si>
  <si>
    <t>Rent on Senior Staff Quarters</t>
  </si>
  <si>
    <t>11013001/12080009</t>
  </si>
  <si>
    <t>Rent from Enugu State Liaison Office, Abuja</t>
  </si>
  <si>
    <t>11013001/12080010</t>
  </si>
  <si>
    <t>Rent from Enugu State Liaison Office, Lagos</t>
  </si>
  <si>
    <t>11013001/12080023</t>
  </si>
  <si>
    <t>Rent on Canteens within Govt. Premises</t>
  </si>
  <si>
    <t>Rent on Canteens</t>
  </si>
  <si>
    <t>13001001/12080024</t>
  </si>
  <si>
    <t>Rent from Nnamdi Azikiwe Stadium Complex</t>
  </si>
  <si>
    <t>17021001/12080006</t>
  </si>
  <si>
    <t>17033001/12080006</t>
  </si>
  <si>
    <t>Rent from Staff Quarters</t>
  </si>
  <si>
    <t>17033001/12080012</t>
  </si>
  <si>
    <t>Rent from Shopping Centre/Caffe/Open Space</t>
  </si>
  <si>
    <t>17033001/12080013</t>
  </si>
  <si>
    <t>22001001/12080024</t>
  </si>
  <si>
    <t>Rent of 49 Industrial Sheds</t>
  </si>
  <si>
    <t>22001001/12090006</t>
  </si>
  <si>
    <t>Rent from New Heaven Shopping Complex</t>
  </si>
  <si>
    <t>35001001/12080012</t>
  </si>
  <si>
    <t>23003001/12070132</t>
  </si>
  <si>
    <t>Rentals for Instrallation of DSTV</t>
  </si>
  <si>
    <t>12055001/12080023</t>
  </si>
  <si>
    <t>Rent From Canteen</t>
  </si>
  <si>
    <t>25001001/12080003</t>
  </si>
  <si>
    <t>Rent on other Business Operations within Govt. Premises</t>
  </si>
  <si>
    <t>13002001/12080003</t>
  </si>
  <si>
    <t>Rent on Government Building</t>
  </si>
  <si>
    <t>20012001/12080016</t>
  </si>
  <si>
    <t>Rent From Shops</t>
  </si>
  <si>
    <t>20012001/12080013</t>
  </si>
  <si>
    <t>34001001/12080008</t>
  </si>
  <si>
    <t>Rent on Junior Staff Quarters</t>
  </si>
  <si>
    <t>14001001/12080025</t>
  </si>
  <si>
    <t>Rent from FSP - Skill Acquisition Centre</t>
  </si>
  <si>
    <t>17008001/12080023</t>
  </si>
  <si>
    <t>Rent from Canteens</t>
  </si>
  <si>
    <t>17019001/12080016</t>
  </si>
  <si>
    <t>21026002/12080003</t>
  </si>
  <si>
    <t>Rent</t>
  </si>
  <si>
    <t>21026001/12080023</t>
  </si>
  <si>
    <t>Rent on Lands and Others General - 12020900</t>
  </si>
  <si>
    <t>15001001/12090001</t>
  </si>
  <si>
    <t>Rent from Land Allocation</t>
  </si>
  <si>
    <t>60001001/12090003</t>
  </si>
  <si>
    <t>Premium on the Allocation of Land</t>
  </si>
  <si>
    <t>60001001/12090007</t>
  </si>
  <si>
    <t>60001001/12090008</t>
  </si>
  <si>
    <t>60001001/12090009</t>
  </si>
  <si>
    <t>53010001/12090007</t>
  </si>
  <si>
    <t>Ground Rent and Services Charge</t>
  </si>
  <si>
    <t>53010001/12090008</t>
  </si>
  <si>
    <t>Repayments General - 12021000</t>
  </si>
  <si>
    <t>20008001/12100000</t>
  </si>
  <si>
    <t>Recovery from back duty assessment</t>
  </si>
  <si>
    <t>20007001/12100006</t>
  </si>
  <si>
    <t>General Reunds</t>
  </si>
  <si>
    <t>17021001/12000006</t>
  </si>
  <si>
    <t>General Reunds - Shortfall</t>
  </si>
  <si>
    <t>17019001/12100006</t>
  </si>
  <si>
    <t>Refunds from Advances</t>
  </si>
  <si>
    <t>Investment Income - 12021100</t>
  </si>
  <si>
    <t>20007001/12110002</t>
  </si>
  <si>
    <t>Dividend</t>
  </si>
  <si>
    <t>14001001/12120003</t>
  </si>
  <si>
    <t>Trading Account FSP Medical/Acquisition Centre</t>
  </si>
  <si>
    <t>Interest Earned - 12021200</t>
  </si>
  <si>
    <t>17021001/12110002</t>
  </si>
  <si>
    <t>Dividend Income</t>
  </si>
  <si>
    <t>17021001/12110004</t>
  </si>
  <si>
    <t>Insurance Claim</t>
  </si>
  <si>
    <t>17021001/12120001</t>
  </si>
  <si>
    <t>Interest from Fixed Deposit Investment</t>
  </si>
  <si>
    <t>17033001/12120012</t>
  </si>
  <si>
    <t>Interest on Fixed Deposit</t>
  </si>
  <si>
    <t>20007001/12120001</t>
  </si>
  <si>
    <t>Interest on Bank Deposit</t>
  </si>
  <si>
    <t>Re-Imbursement General - 12021300</t>
  </si>
  <si>
    <t>Reimbursements General</t>
  </si>
  <si>
    <t>Miscellaneous General - 12021400</t>
  </si>
  <si>
    <t>52001001/12140002</t>
  </si>
  <si>
    <t>11001001/12140002</t>
  </si>
  <si>
    <t>Miscellaneous/ Others</t>
  </si>
  <si>
    <t>11013001/12140002</t>
  </si>
  <si>
    <t>Others/Miscellaneous Income</t>
  </si>
  <si>
    <t>Recovery of Overpayment</t>
  </si>
  <si>
    <t>Unspecified Revenue</t>
  </si>
  <si>
    <t>Resignation payment in lieu of Notice</t>
  </si>
  <si>
    <t>17033001/12140002</t>
  </si>
  <si>
    <t>Other Income</t>
  </si>
  <si>
    <t>23013001/12140002</t>
  </si>
  <si>
    <t>Other Miscellaneous revenue</t>
  </si>
  <si>
    <t>17018001/12104002</t>
  </si>
  <si>
    <t>17018001/12140002</t>
  </si>
  <si>
    <t>14001001/14140002</t>
  </si>
  <si>
    <t>Miscellaneous Income</t>
  </si>
  <si>
    <t>17019001/12140001</t>
  </si>
  <si>
    <t>Donations Received</t>
  </si>
  <si>
    <t>21026002/12140001</t>
  </si>
  <si>
    <t>Recovering of Fund</t>
  </si>
  <si>
    <t>APPROVED ESTIMATES OF ENUGU STATE GOVERNMENT OF NIGERIA, 2020</t>
  </si>
  <si>
    <t>Economic Line Item Description</t>
  </si>
  <si>
    <t>3 Years Budget</t>
  </si>
  <si>
    <t xml:space="preserve"> =N= </t>
  </si>
  <si>
    <t xml:space="preserve">Actual </t>
  </si>
  <si>
    <t>to Period 11)</t>
  </si>
  <si>
    <t>Pay As You Earn PAYE) - Local Government</t>
  </si>
  <si>
    <t>Pools Betting Tax Current)</t>
  </si>
  <si>
    <t>Pools Betting Tax Arrears)</t>
  </si>
  <si>
    <t>JAMB Fees Regurlarization)</t>
  </si>
  <si>
    <t>Registration Fee Teachers Registration)</t>
  </si>
  <si>
    <t>Students Industrial Work Exper. Sche SIWES) Forms/Log Books</t>
  </si>
  <si>
    <t>Exam Fees - Others Re-issue of Lost /Referred Candidates Ce</t>
  </si>
  <si>
    <t>Damage to Public Property Roads, Electric Fixture etc)</t>
  </si>
  <si>
    <t>Penalties General)</t>
  </si>
  <si>
    <t>Income from Diploma Course SPADOC)</t>
  </si>
  <si>
    <t>Ground Rent Current)</t>
  </si>
  <si>
    <t>Ground Rent Arrears)</t>
  </si>
  <si>
    <t>Penalties Ground Rent)</t>
  </si>
  <si>
    <t>Office of the Accountant General</t>
  </si>
  <si>
    <t>20001001/12130002</t>
  </si>
  <si>
    <t>Miscellaneous Income Other Receipts)</t>
  </si>
  <si>
    <t>20007001/12140001</t>
  </si>
  <si>
    <t>20007001/12140002</t>
  </si>
  <si>
    <t>20007001/12140003</t>
  </si>
  <si>
    <t>Organisation code</t>
  </si>
  <si>
    <t>Economic Item Code </t>
  </si>
  <si>
    <t>Economic Item Descriptions</t>
  </si>
  <si>
    <t>Fund Code</t>
  </si>
  <si>
    <t>11033001</t>
  </si>
  <si>
    <t>11033001/13000001</t>
  </si>
  <si>
    <t>Grants for ENSACA</t>
  </si>
  <si>
    <t>15001001/13000001</t>
  </si>
  <si>
    <t>Federal Government Grant for Food Security NPFS</t>
  </si>
  <si>
    <t>15001001/13000002</t>
  </si>
  <si>
    <t>Federal Government Grant for Root and Tuber Expansion Progr.</t>
  </si>
  <si>
    <t>15001001/13000003</t>
  </si>
  <si>
    <t>FGN Special Intervention on Agricultural Chain</t>
  </si>
  <si>
    <t>17001001/13000001</t>
  </si>
  <si>
    <t>Education Tax Fund for Primary, Sec &amp; Tertiary Inst. Dev.</t>
  </si>
  <si>
    <t>17001001/13000002</t>
  </si>
  <si>
    <t>ESSPIN Grant for School Rehabilitation</t>
  </si>
  <si>
    <t>ESSPIN Grant for School Rehabiliation</t>
  </si>
  <si>
    <t>17003001/13000001</t>
  </si>
  <si>
    <t>Federal Government Grant for UBE</t>
  </si>
  <si>
    <t>17021001/13000001</t>
  </si>
  <si>
    <t>Tertiary Eduction Trust Fund TET Fund</t>
  </si>
  <si>
    <t>17021001/13000002</t>
  </si>
  <si>
    <t>Association of Local Gov't of Nigeria - Contribution</t>
  </si>
  <si>
    <t>17021001/13000003</t>
  </si>
  <si>
    <t>LG Contribution  - ESUT Funding</t>
  </si>
  <si>
    <t>17033001/13000001</t>
  </si>
  <si>
    <t>Tertiary Education Trust Fund TET Fund)</t>
  </si>
  <si>
    <t>20001001/13010201</t>
  </si>
  <si>
    <t>State Fiscal Transparency Accountability and Sustainability</t>
  </si>
  <si>
    <t>38001001/13000001</t>
  </si>
  <si>
    <t>Grants from UNICEF</t>
  </si>
  <si>
    <t>38001001/13000002</t>
  </si>
  <si>
    <t>Federal  Government Grant for SDGs</t>
  </si>
  <si>
    <t>Transfer from Consolidated Revenue Fund</t>
  </si>
  <si>
    <t>20007001/14010101</t>
  </si>
  <si>
    <t>Transfer from Consolidated Revenue Fund -Ministry of Finance</t>
  </si>
  <si>
    <t>Other Capital Receipts</t>
  </si>
  <si>
    <t>11001002</t>
  </si>
  <si>
    <t>60001001/14020201</t>
  </si>
  <si>
    <t>Commercialisation/Privatisation of Govt Companies</t>
  </si>
  <si>
    <t>15001001/14020201</t>
  </si>
  <si>
    <t>San Carlos Agricultural Programme</t>
  </si>
  <si>
    <t>15001001/14020202</t>
  </si>
  <si>
    <t>Songhai Enugu Initiative</t>
  </si>
  <si>
    <t>20001001/14020201</t>
  </si>
  <si>
    <t>Refunds from Local Government on Capital Projects</t>
  </si>
  <si>
    <t>20007001/14020201</t>
  </si>
  <si>
    <t>Refund from Federal Government</t>
  </si>
  <si>
    <t>38001001/14020201</t>
  </si>
  <si>
    <t>38001001/14020202</t>
  </si>
  <si>
    <t>Health Reform Programme</t>
  </si>
  <si>
    <t>38001001/14020203</t>
  </si>
  <si>
    <t>Rural Electrification Partnership</t>
  </si>
  <si>
    <t>38001001/14020204</t>
  </si>
  <si>
    <t>Micro Credit Scheme</t>
  </si>
  <si>
    <t>38001001/14020205</t>
  </si>
  <si>
    <t>60001001/14020001</t>
  </si>
  <si>
    <t>Development Charge - Statutory Right of Occupancy</t>
  </si>
  <si>
    <t>Domestic Loans/Borrowing Receipts</t>
  </si>
  <si>
    <t>20007001/14030101</t>
  </si>
  <si>
    <t>Loan from Commercial Banks</t>
  </si>
  <si>
    <t>20007001/14030102</t>
  </si>
  <si>
    <t>Other Loans/Contractual Financing</t>
  </si>
  <si>
    <t>52001001/14030201</t>
  </si>
  <si>
    <t>3RD NUWSRP, Enugu</t>
  </si>
  <si>
    <t>International Loans/Borrowing Receipts</t>
  </si>
  <si>
    <t>15001001/14030200</t>
  </si>
  <si>
    <t>ADB/UNIDO</t>
  </si>
  <si>
    <t>15102001/14030201</t>
  </si>
  <si>
    <t>World Bank Loan for FADAMA</t>
  </si>
  <si>
    <t>15102001/14030202</t>
  </si>
  <si>
    <t>World Bank Loan for Commercial Agriculture</t>
  </si>
  <si>
    <t>34001002/14030201</t>
  </si>
  <si>
    <t>35001001/14030201</t>
  </si>
  <si>
    <t>NEWMAP</t>
  </si>
  <si>
    <t>52102001/14030201</t>
  </si>
  <si>
    <t>World Bank Loan for Urban Water</t>
  </si>
  <si>
    <t>54001002/14030201</t>
  </si>
  <si>
    <t>World Bank Assistance to Community &amp; Social Dev Project</t>
  </si>
  <si>
    <t>54003001/14030201</t>
  </si>
  <si>
    <t>FGN and Export/Import Bank of India Credit Line Funding Elec</t>
  </si>
  <si>
    <t>Organisation Name</t>
  </si>
  <si>
    <t>Boundary Adjustment Commission</t>
  </si>
  <si>
    <t>Economic Affairs and Parastatals</t>
  </si>
  <si>
    <t>Enugu State Economic Development Department</t>
  </si>
  <si>
    <t>Enugu State Social Investment Agency</t>
  </si>
  <si>
    <t>Enugu State Liaison Office,  Lagos</t>
  </si>
  <si>
    <t>Enugu State Liaison Office, Abuja</t>
  </si>
  <si>
    <t>Muslim Pilgrims  Board</t>
  </si>
  <si>
    <t>Christian Pilgrims  Board</t>
  </si>
  <si>
    <t>Veterinary School, Achi</t>
  </si>
  <si>
    <t>Enugu State Rural Water Suply and Sanitation Agency (ENRUWAS</t>
  </si>
  <si>
    <t>The State Judiciary</t>
  </si>
  <si>
    <t>Legal Aids Council</t>
  </si>
  <si>
    <t>National Youth Service Corp (NYSC)</t>
  </si>
  <si>
    <t>Vocational and Rehabilitation Centre, Emene</t>
  </si>
  <si>
    <t>Remand Home</t>
  </si>
  <si>
    <t>Family Support Programme Center</t>
  </si>
  <si>
    <t>Skills Acquisition Center, Uwani</t>
  </si>
  <si>
    <t>Social Welfare centre, Emene</t>
  </si>
  <si>
    <t>Special Education Centre, Oji-River</t>
  </si>
  <si>
    <t>Special Education Centre, Ogbete</t>
  </si>
  <si>
    <t>Enugu State Scholarship and Education Loans Board</t>
  </si>
  <si>
    <t>Local Government Pension Board</t>
  </si>
  <si>
    <t>Revenue</t>
  </si>
  <si>
    <t>Head</t>
  </si>
  <si>
    <t>Revenue Description</t>
  </si>
  <si>
    <t>SHARE OF FEDERAL ACCOUNTS ALLOCATION</t>
  </si>
  <si>
    <t>Share of Federal Accounts Allocation - Sub Total</t>
  </si>
  <si>
    <t>INTERNALLY GENERATED REVENUE</t>
  </si>
  <si>
    <t>Tax Revenue</t>
  </si>
  <si>
    <t>Licenses</t>
  </si>
  <si>
    <t>Fees - General</t>
  </si>
  <si>
    <t>Fines General</t>
  </si>
  <si>
    <t>Sales - General</t>
  </si>
  <si>
    <t>Earnings General</t>
  </si>
  <si>
    <t>Rent on Government Building General</t>
  </si>
  <si>
    <t>Rent on Lands and Others General</t>
  </si>
  <si>
    <t>Repayments General</t>
  </si>
  <si>
    <t>Investment Income</t>
  </si>
  <si>
    <t>Interest Earned</t>
  </si>
  <si>
    <t>Re-Imbursement General</t>
  </si>
  <si>
    <t>Miscellaneous</t>
  </si>
  <si>
    <t>Internally Generated Revenue - Sub Total</t>
  </si>
  <si>
    <t>Total Revenue</t>
  </si>
  <si>
    <t>Code/</t>
  </si>
  <si>
    <t>Desc</t>
  </si>
  <si>
    <t>Administratrive Sector</t>
  </si>
  <si>
    <t>SUMMARY OF BUDGETED CAPITAL EXPENDITURE BY ORGANISATION</t>
  </si>
  <si>
    <t>34001001/23020118/13000084</t>
  </si>
  <si>
    <t>34001001/23020118/13000085</t>
  </si>
  <si>
    <t>Procurement of 1 Polymerase Chaing Reaction (PCR) equipment for early infant diagnosis (EID) in Enugu State</t>
  </si>
  <si>
    <t xml:space="preserve">Equipping of 200 beded (ESUT Teaching Hospital, Igboano) </t>
  </si>
  <si>
    <t>21001001/23050103/04000170</t>
  </si>
  <si>
    <t>Purchase of 5no tractors and agriculture  equipment to assist mechanized farming in Enugu State</t>
  </si>
  <si>
    <t>22018001/23050101/12000002</t>
  </si>
  <si>
    <t xml:space="preserve">Setting up of E-Learning Platforms in State </t>
  </si>
  <si>
    <t>23001001/23010112/11000012</t>
  </si>
  <si>
    <t>Purchase of one set of public address system and (6KVA) Generator</t>
  </si>
  <si>
    <t>COVID-19 CAPITAL PROJECTS (Information)</t>
  </si>
  <si>
    <t>COVID-19 CAPITAL PROJECTS (SMSE)</t>
  </si>
  <si>
    <t>COVID-19 CAPITAL PROJECTS (Transport)</t>
  </si>
  <si>
    <t>52001001/23050103/10000037</t>
  </si>
  <si>
    <t>Remarks</t>
  </si>
  <si>
    <t>Enrichment planting of forest tree seedlings in existing forest reserves  (18 Hectares) in Umualor and Akpakwume/Nze</t>
  </si>
  <si>
    <t>28001001/23050102/11000013</t>
  </si>
  <si>
    <t xml:space="preserve">Installation of internet connectivity services in the State </t>
  </si>
  <si>
    <t>Construction of Enugu State Infectious Disease Hospital (Formerly Colliery Hospital), Enugu</t>
  </si>
  <si>
    <t>Remodelling of Enugu State Infectious Disease Hospital (Formerly Colliery Hospital), Enugu</t>
  </si>
  <si>
    <t>17021001/23020104/05000030</t>
  </si>
  <si>
    <t>Establishment of Online Teaching and Learning Programme built on window server 2019 DL 360 Gen 10 inter xeon silver 4110 x 1 sockets, 32GB RAM 2 x PSU and software</t>
  </si>
  <si>
    <t>17001001/23010112/05000005</t>
  </si>
  <si>
    <t>COVID-19 CAPITAL PROJECTS (Secience and Technology)</t>
  </si>
  <si>
    <t>Establishment Online Teaching and Learning Programme built on window server 2019 DL 360 Gen 10 inter xeon silver 4110 x 1 sockets, 32GB RAM 2 x PSU and software</t>
  </si>
  <si>
    <t xml:space="preserve"> Ministry of Information Total</t>
  </si>
  <si>
    <t>Provision of facilities for sanitary precautions against COVID-19 Pandemic (50no Temperature Monitors, 50no Tanks/Fittings &amp; tanks stands, 100no tanks of initial water supply, 260no Tap Fitted Buckets &amp; stands, 260 no hand sanitizers, 260no liquid soaps,) for all STV Schools/Colleges, Secondary schools, Zonal Offices &amp; Headquarters</t>
  </si>
  <si>
    <t>17001001/23010112/05000006</t>
  </si>
  <si>
    <t>Construction of a 500 Reader Capacity Library at Nsukka</t>
  </si>
  <si>
    <t>Equipping of a 500 Reader Capacity Library at Nsukka</t>
  </si>
  <si>
    <t>Purchase of 60 Sets of Mobile Science Laboratory Equipment for Schools in Enugu State</t>
  </si>
  <si>
    <t>17001001/23010112/05000007</t>
  </si>
  <si>
    <t>17001001/23010112/05000008</t>
  </si>
  <si>
    <t>2021</t>
  </si>
  <si>
    <t>2022</t>
  </si>
  <si>
    <t xml:space="preserve">COVID-19 responsive </t>
  </si>
  <si>
    <t>Total COVID-19 Capital Projects</t>
  </si>
  <si>
    <t>15001001/23020113/01000054</t>
  </si>
  <si>
    <t>COVID-19 CAPITAL PROJECTS (RAMP)</t>
  </si>
  <si>
    <t>Revised Capital Budget Size</t>
  </si>
  <si>
    <t>Provision of Infrastructure in Orie Orba Market Udenu LGA (Water, Hygene, Sanitation, road)</t>
  </si>
  <si>
    <t>Provision of Infrastructure in Ogbete Market Enugu North LGA (Water, Hygene, Sanitation, road)</t>
  </si>
  <si>
    <t>Provision of water and sanitation in Timber Shed Market, Maryland, Enugu South LGA</t>
  </si>
  <si>
    <t>Provision of water and sanitation in Ogige Market, Nsukka LGA</t>
  </si>
  <si>
    <t>Provision of water and sanitation in Eke Ozi Market, Igboeze North LGA</t>
  </si>
  <si>
    <t>Provision of water and sanitation in Ekeani Market, Ngwo Udi LGA</t>
  </si>
  <si>
    <t>Provision of water and sanitation in Orie Emene, Enugu East LGA</t>
  </si>
  <si>
    <t>Provision of water and sanitation in Nkwo Market, Ibagwa Igboeze South LGA</t>
  </si>
  <si>
    <t>Provision of water and sanitation in Afor Market, Iwollo Ezeagu LGA</t>
  </si>
  <si>
    <t>Provision of water and sanitation in Orie Market, Awgu LGA</t>
  </si>
  <si>
    <t>Provision of water and sanitation in Rice Mill Market, Adani Uzo Uwani LGA</t>
  </si>
  <si>
    <t>Provision of water and sanitation in Aria Market, Enugu North</t>
  </si>
  <si>
    <t>Provision of water and sanitation in Obollo Afor Market, Udenu LGA</t>
  </si>
  <si>
    <t>Provision of water and sanitation in Orie Nenwe, Aninri LGA</t>
  </si>
  <si>
    <t>Provision of water and sanitation in Orie Market, Agbaja Umumba Ndiuno, Ezeagu LGA</t>
  </si>
  <si>
    <t>Control of Erosion threat to 9th Mile Crash  Water Programme, Supply and Installation of 900mm Transmission Pipeline into Enugu Meteopolis and Enviros from Ajalli and Oji River Water schemes, Enugu State.</t>
  </si>
  <si>
    <t>COVID-19 CAPITAL PROJECTS (HOA)</t>
  </si>
  <si>
    <t>COVID-19 CAPITAL PROJECTS (Works and Infrastructure)</t>
  </si>
  <si>
    <t>Provision of Infrastructure in Orie Orba Market Udenu LGA (Water, Hygiene, Sanitation, road)</t>
  </si>
  <si>
    <t>Provision of Infrastructure in Ogbete Market Enugu North LGA (Water, Hygiene, Sanitation, road)</t>
  </si>
  <si>
    <t>Total 3 Years Budget</t>
  </si>
  <si>
    <t xml:space="preserve">Purchase  of steel camera 2No (NICON D810 Camera with Framed)                                                                                                                                                                                                                                                                                                                                                                                                                                                        </t>
  </si>
  <si>
    <t>Purchase of Ambulance/vehicles for incidence response for evacuation of trauma/infectious patients or their contacts for testing</t>
  </si>
  <si>
    <t>Purchase of 1 No. Water Tanker</t>
  </si>
  <si>
    <t>ESTIMATES OF ENUGU STATE GOVERNMENT OF NIGERIA, 2020</t>
  </si>
  <si>
    <t>DETAILED OF 2020 REVISED RECURRENT REVENUE</t>
  </si>
  <si>
    <t>Organisation/Economic Code</t>
  </si>
  <si>
    <t>2019</t>
  </si>
  <si>
    <t>to Period 11</t>
  </si>
  <si>
    <t>ESTIMATES OF ENUGU STATE OF NIGERIA, 2020</t>
  </si>
  <si>
    <t>BUDGET SIZE</t>
  </si>
  <si>
    <t>EXPENDITURE TYPE</t>
  </si>
  <si>
    <t>APPROVED BUDGET 2019</t>
  </si>
  <si>
    <t>%</t>
  </si>
  <si>
    <t>REVISED BUDGET 2019</t>
  </si>
  <si>
    <t>BUDGET ESTIMATES 2020</t>
  </si>
  <si>
    <t>₦</t>
  </si>
  <si>
    <t>RECURRENT</t>
  </si>
  <si>
    <t>CAPITAL</t>
  </si>
  <si>
    <t>TOTAL</t>
  </si>
  <si>
    <t>ITEM</t>
  </si>
  <si>
    <t>APPROVED REVISED BUDGET2019</t>
  </si>
  <si>
    <t>N</t>
  </si>
  <si>
    <t>Opening Balance</t>
  </si>
  <si>
    <t>Statutory Allocation</t>
  </si>
  <si>
    <t>Independent Revenue (IGR)</t>
  </si>
  <si>
    <t>TOTAL RECURRENT REVENUE</t>
  </si>
  <si>
    <t>RECURRENT EXPENDITURE</t>
  </si>
  <si>
    <t>Personnel Cost</t>
  </si>
  <si>
    <t>SUB TOTAL</t>
  </si>
  <si>
    <t>(to Period 11 months)</t>
  </si>
  <si>
    <t>MDAs</t>
  </si>
  <si>
    <t>Organization Code/Sector Code/Description</t>
  </si>
  <si>
    <t>DETAIL OF 2020 CAPITAL RECEIPTS BY ORGANISATION</t>
  </si>
  <si>
    <t>SUMMARY OF TOTAL 2020 REVISED RECURRENT REVENUE</t>
  </si>
  <si>
    <t>Registration of Business Premises Current</t>
  </si>
  <si>
    <t>Registration of Business Premises Arrears</t>
  </si>
  <si>
    <t>Advert Fees From Directional Gantories</t>
  </si>
  <si>
    <t>Laboratory Test I-Stat</t>
  </si>
  <si>
    <t>Shop Ground Rent</t>
  </si>
  <si>
    <t>REVISED BUDGET 2020</t>
  </si>
  <si>
    <t>ADDITIONAL SUM REQUIRED      2020</t>
  </si>
  <si>
    <t>SAVINGS    2020</t>
  </si>
  <si>
    <t>SUMMARY OF 2020 REVISED BUDGET</t>
  </si>
  <si>
    <t>VAT</t>
  </si>
  <si>
    <t>APPROVED BUDGET 2020</t>
  </si>
  <si>
    <t>Consolidated Revenue Fund Charges (CRFC)</t>
  </si>
  <si>
    <t>Overhead Cost</t>
  </si>
  <si>
    <t>Subvention</t>
  </si>
  <si>
    <t>Public Private Patnership</t>
  </si>
  <si>
    <t>Office of the State Accountant General</t>
  </si>
  <si>
    <t>Economic Sector (Cont.)</t>
  </si>
  <si>
    <t>Social Sector (Cont.)</t>
  </si>
  <si>
    <t>Statutory Allocation-20007001</t>
  </si>
  <si>
    <t xml:space="preserve">2020 REVISED BUDGET SIZE </t>
  </si>
  <si>
    <t>Direct Assessment Tax (Current)</t>
  </si>
  <si>
    <t>Direct Assessment Tax (Arrears/Late)</t>
  </si>
  <si>
    <t>Pay as You Earn (PAYE) - (Arrears)</t>
  </si>
  <si>
    <t>Pay As You Earn (PAYE) - Companies</t>
  </si>
  <si>
    <t>Pay As You Earn (PAYE) - (State Adjustment Voucher)</t>
  </si>
  <si>
    <t>Pay As You Earn (PAYE) - Federal</t>
  </si>
  <si>
    <t>2020 REVISED SECTOR CAPITAL EXPENDITURE ESTMATE</t>
  </si>
  <si>
    <t xml:space="preserve">SECTOR SUMMARY OF REVISED CAPITAL EXPENDITURE </t>
  </si>
  <si>
    <t>Establishment of Fertilizer Processing Plant in Enugu State</t>
  </si>
  <si>
    <t>Installation of ICT software and databank for agriculture information system and installation of server room with server, solar panels, batteries, internet, Maintenance and running</t>
  </si>
  <si>
    <t>Provision of inputs for the support programme for 2,000 Cassava Farmers</t>
  </si>
  <si>
    <t>Provision of pesticides, herbicides and fertilizer to support farmers in Enugu State</t>
  </si>
  <si>
    <t>Road Partnership (LG)</t>
  </si>
  <si>
    <t>20007001/14030103</t>
  </si>
  <si>
    <t>Sports Support to Ranger (FC)</t>
  </si>
  <si>
    <t>SUMMARY OF CAPITAL RECEIPTS</t>
  </si>
  <si>
    <t>SUMMARY OF CAPITAL EXPENDITURE BY SECTORS</t>
  </si>
  <si>
    <t xml:space="preserve">Enugu State Information and Communication Technology (ICT) </t>
  </si>
  <si>
    <t>Gaming Licenses (Current)</t>
  </si>
  <si>
    <t>Gaming Licenses (Arrears)</t>
  </si>
  <si>
    <t>Pools Agents Licenses (Current)</t>
  </si>
  <si>
    <t>Pools Agents Licenses (Arrears)</t>
  </si>
  <si>
    <t>Canteen Fees Sundry fee from Gov't Premises</t>
  </si>
  <si>
    <t>Lab/Medical Screening Examination Fee</t>
  </si>
  <si>
    <t>Development Levy Law</t>
  </si>
  <si>
    <t>Development Levy Medicine</t>
  </si>
  <si>
    <t>Commission for ICT Technology Fees</t>
  </si>
  <si>
    <t>Administrative Fees Peace and Conflict Studies</t>
  </si>
  <si>
    <t>Matured Students Progammme (MSP) Project Defence Fee</t>
  </si>
  <si>
    <t>PG Project Defence Masters</t>
  </si>
  <si>
    <t>PG Project Defence PGD</t>
  </si>
  <si>
    <t>Screening PUTME Fees</t>
  </si>
  <si>
    <t>Development Levy (Med Lab Scs)</t>
  </si>
  <si>
    <t>Development Levy (Nursing Science)</t>
  </si>
  <si>
    <t>Development Levy (Other Programme)</t>
  </si>
  <si>
    <t>Cover Note Proficiency in English</t>
  </si>
  <si>
    <t>Development Levy Pharmacy</t>
  </si>
  <si>
    <t>Tuition Fees Regular Programme (ND &amp; HND)</t>
  </si>
  <si>
    <t>Distance Learning Programme Fees Poly (Work &amp; Study)</t>
  </si>
  <si>
    <t>Students Industrial Work Experience Scheme Form (SIWES) &amp; In</t>
  </si>
  <si>
    <t>Porcessing Fees (Other Institution)</t>
  </si>
  <si>
    <t>Registration of Tricycle</t>
  </si>
  <si>
    <t>Registration of Motorcycle</t>
  </si>
  <si>
    <t>Student Affairs Clearance Fees</t>
  </si>
  <si>
    <t>Screening Fees (JAMB)</t>
  </si>
  <si>
    <t>School of Nursing Feeding</t>
  </si>
  <si>
    <t>Issue of Statement of Result Fees( PSLC &amp; TC II)</t>
  </si>
  <si>
    <t>Exam Fees - Primary School  Leaving Cert. (Q and A)</t>
  </si>
  <si>
    <t>Exam Fees   Basic Education Certificate Examination Main</t>
  </si>
  <si>
    <t>Exam Fees - Special Science School (CEE)</t>
  </si>
  <si>
    <t>Basic Education Certificate Examination Fees (Q and A)</t>
  </si>
  <si>
    <t>Sales of Motor Vehicle Number Plate</t>
  </si>
  <si>
    <t>Sales of Publication</t>
  </si>
  <si>
    <t>Curriculum Dev. Centre (Sales of Instructional Material)</t>
  </si>
  <si>
    <t>Sales of Enugu State Law Book</t>
  </si>
  <si>
    <t>Sales of Law Report &amp; Legal Publication</t>
  </si>
  <si>
    <t>Sales of Livestock Products and Poultry</t>
  </si>
  <si>
    <t>Sales of Planting Materials (Tree Crop)</t>
  </si>
  <si>
    <t>Sales of Planting Materials (Food Crop)</t>
  </si>
  <si>
    <t>Sales of Agric Chemicals/Product</t>
  </si>
  <si>
    <t>Sales of Sandwich PG Application Form</t>
  </si>
  <si>
    <t>Sales of  Supplementary Forms</t>
  </si>
  <si>
    <t>Sales of University Stores</t>
  </si>
  <si>
    <t>Sales of Hand Book</t>
  </si>
  <si>
    <t>Sales of Journal</t>
  </si>
  <si>
    <t>Sales of Alumni Stickers</t>
  </si>
  <si>
    <t>Sales of File Jacket/Reg. Material</t>
  </si>
  <si>
    <t>Sales of Industrial Centre Products</t>
  </si>
  <si>
    <t>Sales of Graphics Art Designs</t>
  </si>
  <si>
    <t>Sales of Badge</t>
  </si>
  <si>
    <t>Sales of Citadel Estate</t>
  </si>
  <si>
    <t>Sales of Brochure</t>
  </si>
  <si>
    <t>Sales of Student Handbook/Notebook</t>
  </si>
  <si>
    <t>Sales of Industrial Application Form</t>
  </si>
  <si>
    <t>Sales of Law Reports</t>
  </si>
  <si>
    <t>Sales of Election Form</t>
  </si>
  <si>
    <t>Sales of Emblems</t>
  </si>
  <si>
    <t>Sales of Forestry Products</t>
  </si>
  <si>
    <t>Sales of Agric Input  Fertilizer)</t>
  </si>
  <si>
    <t>Sales of Casino Forms</t>
  </si>
  <si>
    <t>Sales of Application Forms</t>
  </si>
  <si>
    <t>Sales of Housing and Estate</t>
  </si>
  <si>
    <t>Sales of Art Work</t>
  </si>
  <si>
    <t>Sales of Basic Certificate Questions &amp; Answers</t>
  </si>
  <si>
    <t>Sales of JSCE Photo Album</t>
  </si>
  <si>
    <t>Sales of Books and Publications</t>
  </si>
  <si>
    <t>Earning from IMT/ANAMCO (Joint Venture 40%)</t>
  </si>
  <si>
    <t>Rent on other business Operations within Govt. Premises</t>
  </si>
  <si>
    <t>Rent from Staff Quarters  Senior &amp; Junior</t>
  </si>
  <si>
    <t>Capital Receipts Total</t>
  </si>
  <si>
    <t xml:space="preserve">Renovation of Enugu-Ezike General Hospital </t>
  </si>
  <si>
    <t xml:space="preserve">Purchase of Office Furniture (tables, seats, files/document racks)                                                                                                                                                                                                                                                                                                                                                                                                                                                     </t>
  </si>
  <si>
    <t>Construction of New FM Radio Station and Transmission House at Nsukka for Social, health and education programmes</t>
  </si>
  <si>
    <t>COVID-19 CAPITAL PROJECTS (Human Capital Development and Poverty Reduction)</t>
  </si>
  <si>
    <t>Purchase of 2 Printer machine</t>
  </si>
  <si>
    <t>Provision for computation of State GDP and socio-economic data in collaboration with NBS</t>
  </si>
  <si>
    <t>Purchase and installation of sanitation materials/equipment in all markets and parks etc in the State.(buckets, stands,plastic tanks (GeePee), soap, hand sanitizer etc)</t>
  </si>
  <si>
    <t>Construction of 200 BedDed Specialist Hospital at ESUT Teaching Hospiatl, Igbo Ano, Enugu State (Phase II)</t>
  </si>
  <si>
    <t>Completion of the construction of 200 BedDed Specialist Hospital at ESUT Teaching Hospital, Igbo Ano, Enugu State</t>
  </si>
  <si>
    <t>In Naira</t>
  </si>
  <si>
    <t>REQUIRED</t>
  </si>
  <si>
    <t>Item</t>
  </si>
  <si>
    <t>2020 original budget</t>
  </si>
  <si>
    <t>2020 amended budget</t>
  </si>
  <si>
    <t>o/w COVID-responsive* (in 2020 amended budget)</t>
  </si>
  <si>
    <t>Reference to Explanatory Notes**</t>
  </si>
  <si>
    <t xml:space="preserve">Assumptions: </t>
  </si>
  <si>
    <t>Oil price (US$/bbl)</t>
  </si>
  <si>
    <t>Oil production (national, mbpd)</t>
  </si>
  <si>
    <t>Exchange rate (N/US$)</t>
  </si>
  <si>
    <t>GDP growth (national, percent annual change)</t>
  </si>
  <si>
    <t>Inflation (national, percent, annual average)</t>
  </si>
  <si>
    <t>1. Opening Balance</t>
  </si>
  <si>
    <t>2. Revenues and grants:</t>
  </si>
  <si>
    <r>
      <t xml:space="preserve">Gross </t>
    </r>
    <r>
      <rPr>
        <sz val="11"/>
        <color rgb="FF000000"/>
        <rFont val="Calibri"/>
        <family val="2"/>
        <scheme val="minor"/>
      </rPr>
      <t xml:space="preserve">Statutory Allocation  (not net of deductions) </t>
    </r>
  </si>
  <si>
    <t>Other FAAC transfers (exchange rate gain, augmentation, others)</t>
  </si>
  <si>
    <t>IGR</t>
  </si>
  <si>
    <t>Internal grants</t>
  </si>
  <si>
    <t>External grants</t>
  </si>
  <si>
    <t>3. Expenditures:</t>
  </si>
  <si>
    <t>Recurrent:</t>
  </si>
  <si>
    <t>Personnel costs (salaries, pensions)</t>
  </si>
  <si>
    <t>Overhead costs</t>
  </si>
  <si>
    <t xml:space="preserve">4. Balance (=(1+2)-3)) </t>
  </si>
  <si>
    <t>5. Financing:</t>
  </si>
  <si>
    <t>External loans</t>
  </si>
  <si>
    <t>6. Financing gap (=-(4+5))</t>
  </si>
  <si>
    <t>Memorandum Items:</t>
  </si>
  <si>
    <t>COVID-19 responsive expenditures (% of total expenditures)</t>
  </si>
  <si>
    <t>Administration</t>
  </si>
  <si>
    <t>Economic</t>
  </si>
  <si>
    <t>Law and Justice</t>
  </si>
  <si>
    <t>Regional</t>
  </si>
  <si>
    <t>Social</t>
  </si>
  <si>
    <t>Capital expenditures:</t>
  </si>
  <si>
    <t>Administration Total</t>
  </si>
  <si>
    <t>COVID-19 CAPITAL PROJECTS (Bureau of Statistics)</t>
  </si>
  <si>
    <t>Healthcare Support Facilities Loan</t>
  </si>
  <si>
    <t>Consolidated (pensions/gratuity)</t>
  </si>
  <si>
    <t>Consolidation (Interest payments on debt service, or Public debt charges including FAAC deductions)</t>
  </si>
  <si>
    <t>20001001/13010202</t>
  </si>
  <si>
    <t>FGN Intervention Fund on COVID-19 to States</t>
  </si>
  <si>
    <t>38004004/23050103/13000014</t>
  </si>
  <si>
    <t>Purchase of hardware (CAPI, IT Equipment), Generator, Laptops, Software needed to conduct Socio-economic survey in the State in collaboration with NBS</t>
  </si>
  <si>
    <t>World Bank Loan for Rural Access Mobility Project (RAMP)</t>
  </si>
  <si>
    <t>1.6.1</t>
  </si>
  <si>
    <t>2.2.1</t>
  </si>
  <si>
    <t>2.2.3</t>
  </si>
  <si>
    <t>2.2.2</t>
  </si>
  <si>
    <t>2.2.4</t>
  </si>
  <si>
    <t>2.2.5</t>
  </si>
  <si>
    <t>1.6.2,1.6.3,1.6.4</t>
  </si>
  <si>
    <t>1.6.3</t>
  </si>
  <si>
    <t>1.6.4</t>
  </si>
  <si>
    <t>1.6.2</t>
  </si>
  <si>
    <t>2.1.1</t>
  </si>
  <si>
    <t>2.1.2</t>
  </si>
  <si>
    <t>2.1.3</t>
  </si>
  <si>
    <t>2.1.4</t>
  </si>
  <si>
    <t>Commercial Bank loans</t>
  </si>
  <si>
    <t>Establishment of Farmer Product Aggregation, Packaging and Market Linkage (Enugu Garri, Enugu Honey, Enugu Palm Oil, Enugu Cashew Nut and Enugu Okro)</t>
  </si>
  <si>
    <t>Provision of agriculture equipment and inputs for the support programme for farmers in the production value chain</t>
  </si>
  <si>
    <t>1, 1.6.1</t>
  </si>
  <si>
    <t>COVID-19 CAPITAL PROJECTS (Enugu State Action Committee on Aids (ENSACA))</t>
  </si>
  <si>
    <t>International Fund for Agricultural Development (IFAD)</t>
  </si>
  <si>
    <t>COVID-19 Action Recovery and Economic Stimulus</t>
  </si>
  <si>
    <t>Internal Aid &amp; Grants</t>
  </si>
  <si>
    <t>External Aid &amp; Grants</t>
  </si>
  <si>
    <t>Internal Aid &amp; Grants Total</t>
  </si>
  <si>
    <t>External Aid &amp; Grants Total</t>
  </si>
  <si>
    <t>Internal and External Aid &amp; Grants Grand Total</t>
  </si>
  <si>
    <t>Internal and External Aids and Grants</t>
  </si>
  <si>
    <t>Procurement of HIV Testing and Counseling (HTS) Test Kits</t>
  </si>
  <si>
    <t xml:space="preserve">Purchase of Medium/Heavy Fire Fighting Engine (Truck).                                                                                                                                                                                                                                                                                                                                                                                                                                                                          </t>
  </si>
  <si>
    <t>Post COVID-19 Government Support (Provision of Credit Facilities for Youths Empowerment Programme and studentpreneur)</t>
  </si>
  <si>
    <t>9th Mile Crash Programme</t>
  </si>
  <si>
    <t>Construction and equipping of Primary Health Centre Type 3 at Igbo- Eze South LGA</t>
  </si>
  <si>
    <t>Construction and equipping of Primary Health Centre Type 3 at Udenu LGA</t>
  </si>
  <si>
    <t>Construction and equipping of Primary Health Centre Type 3 at Uzo-Uwani LGA</t>
  </si>
  <si>
    <t>Construction and equipping of Primary Health Centre Type 3 at Isi-Uzo LGA</t>
  </si>
  <si>
    <t>Construction and equipping of Primary Health Centre Type 3 at Nkanu East LGA</t>
  </si>
  <si>
    <t>Construction and equipping of Primary Health Centre Type 3 atIgbo-Etiti LGA</t>
  </si>
  <si>
    <t>Construction and equipping 0f Primary Health Centre Type 3 at Ezeagu LGA</t>
  </si>
  <si>
    <t>21003001/23050102/11000005</t>
  </si>
  <si>
    <t>21003001/23050102/11000006</t>
  </si>
  <si>
    <t>21003001/23050102/11000007</t>
  </si>
  <si>
    <t>21003001/23050102/11000008</t>
  </si>
  <si>
    <t>21003001/23050102/11000009</t>
  </si>
  <si>
    <t>21003001/23050102/11000010</t>
  </si>
  <si>
    <t>Construction and equipping of Primary Health Centre Type 3 at Igbo-Etiti LGA</t>
  </si>
  <si>
    <t>Establishment of modern abattoirs in the state, upgrading of meat selling outlets,blast freezers and mobile cooling vans, veterinary control post,avian swine control activities</t>
  </si>
  <si>
    <t>Establishment of MSME Value Chain Industries (Cassava Processing/Cashew Nut Processing)</t>
  </si>
  <si>
    <t>Establishment of ICT Hub in Enugu and Obollo Afor for youth development in ICT</t>
  </si>
  <si>
    <t>Completion of the construction of  Hospital Building at Igbo Ano, Enugu State</t>
  </si>
  <si>
    <t xml:space="preserve">Construction of New ESUT Teaching Hospital (Phase I), Igbo Ano, Enugu State </t>
  </si>
  <si>
    <t>Reconstruction of 6km Iheaka-Ibagwa-Alor Agu Road, Igbo Eze South LGA</t>
  </si>
  <si>
    <t>Equipping of Enugu State Infectious Disease Hospital (Former Colliery Hospital)</t>
  </si>
  <si>
    <t xml:space="preserve">COVID-19: Laboratory equipment, Procurement of Basic Personal Protective Equipment (PPE) and other medical equipment in the Public Healthcare Centres in the State                                                                                                                                                                                                                                                                                                                                                                                             </t>
  </si>
  <si>
    <t>Reconstruction of General Hospital in Oji River, Awgu and Enugu Ezike</t>
  </si>
  <si>
    <t>Construction of Isolation Centres in Oji River, Awgu, Enugu Ezike and Orba</t>
  </si>
  <si>
    <t>Construction of boreholes with tanks in designated Isolation Centres</t>
  </si>
  <si>
    <t>Provision of Solar Street Lightings and Generating Sets in Enugu, Nsukka, Agwu Urban Centers and other locations.</t>
  </si>
  <si>
    <t>Construction of water schemes in the 3 Senatorial zones</t>
  </si>
  <si>
    <t>Design and construction of 3No 3 bedroom duplexes for Hon Judges</t>
  </si>
  <si>
    <t xml:space="preserve">Purchase of 500 dumpsters                                                                                                                                                                                                                                                                                                                                                                                                                                                                                        </t>
  </si>
  <si>
    <t>Remodelling of Enugu State Infectious Disease Hospital (Former Colliery Hospital), Enugu</t>
  </si>
  <si>
    <t>Construction of Enugu State Infectious Disease Hospital (Former Colliery Hospital), Enugu</t>
  </si>
  <si>
    <t>Establishment of MSME Value Chain Industries (Cassava Processing and Cashew Nut Processing)</t>
  </si>
  <si>
    <t>Purchase of Infra Red Thermometers; 1000gal GeePee Water storage tanks; tap fitted hand washing buckets with stands and waste water collectors for the Special Schools at Ogbete, Oji River, Nsukka and primary schools</t>
  </si>
  <si>
    <t>construction of liquid and solid waste disposal site at Owo in Nkanu East LGA and Onyeama Mines in Enugu North LGA of Enugu State</t>
  </si>
  <si>
    <t>35001001/23020118/09000079</t>
  </si>
  <si>
    <t>Total COVID-19 (Recurrent and Capital)</t>
  </si>
  <si>
    <t>% (COVID-19/Revised Budget Size)</t>
  </si>
  <si>
    <t>COVID-19 Revised Recurrent</t>
  </si>
  <si>
    <t>% (COVID-19/Revised Capital Budget)</t>
  </si>
  <si>
    <t>2.2.1,2.2.2,2.2.3.5</t>
  </si>
  <si>
    <t xml:space="preserve">            SUMMARY OF TOTAL RECURRENT EXPENDITURE BY SECTOR BY ORGANIZATION</t>
  </si>
  <si>
    <t>ORG CODE</t>
  </si>
  <si>
    <t xml:space="preserve"> MINISTRY/DEPARTMENT/AGENCY </t>
  </si>
  <si>
    <t xml:space="preserve"> TOTAL RECURRENT PROVISION '2019</t>
  </si>
  <si>
    <t xml:space="preserve"> TOTAL RECURRENT BUDGET                     2020</t>
  </si>
  <si>
    <t xml:space="preserve"> REVISED RECURRENT BUDGET                     2020</t>
  </si>
  <si>
    <t>SAVINGS</t>
  </si>
  <si>
    <t>ADDITIONAL SUM REQUIRED</t>
  </si>
  <si>
    <t xml:space="preserve"> REVISED RECURRENT BUDGET                            2021</t>
  </si>
  <si>
    <t xml:space="preserve"> REVISED RECURRENT BUDGET                            2022</t>
  </si>
  <si>
    <t>ADMINISTRATIVE SECTOR</t>
  </si>
  <si>
    <t xml:space="preserve"> Deputy Governor's office  </t>
  </si>
  <si>
    <t xml:space="preserve"> Boundary Adjustment programme </t>
  </si>
  <si>
    <t xml:space="preserve"> State Comm on PrivatisationCommercialisation</t>
  </si>
  <si>
    <t xml:space="preserve"> State Emergency Management Agency </t>
  </si>
  <si>
    <t xml:space="preserve"> Budget Monitoring  and Due Process</t>
  </si>
  <si>
    <t>Enug State Investment Dev Authority</t>
  </si>
  <si>
    <t>Enugu State Social Investment Programme (SIP)</t>
  </si>
  <si>
    <t xml:space="preserve"> Secretary to State Government </t>
  </si>
  <si>
    <t xml:space="preserve"> Economic Affairs and Parastatals </t>
  </si>
  <si>
    <t xml:space="preserve"> Enugu State Economic Development Unit </t>
  </si>
  <si>
    <t xml:space="preserve"> Enugu State  Liaison Office Lagos</t>
  </si>
  <si>
    <t xml:space="preserve"> Enugu State Laison Office Abuja </t>
  </si>
  <si>
    <t xml:space="preserve"> Sub Liaison Kaduna </t>
  </si>
  <si>
    <t xml:space="preserve"> Enugu State Action Committee on AIDS (ENSACA) </t>
  </si>
  <si>
    <t xml:space="preserve"> Hajj/Moslem Pilgrims commission/ board </t>
  </si>
  <si>
    <t xml:space="preserve"> Christian Pilgrim commission /board </t>
  </si>
  <si>
    <t xml:space="preserve"> Performance Improvement Bureau (PIB) SERVICOM </t>
  </si>
  <si>
    <t xml:space="preserve"> Project Development and Implementation Dept </t>
  </si>
  <si>
    <t xml:space="preserve"> Volunteer Service Agency </t>
  </si>
  <si>
    <t xml:space="preserve"> Enugu State House of Assembly </t>
  </si>
  <si>
    <t xml:space="preserve"> Ministry of Information </t>
  </si>
  <si>
    <t xml:space="preserve"> Enugu State Broadcasting Service Radio/TV </t>
  </si>
  <si>
    <t xml:space="preserve"> Government Printing and Stationary Dept (Govt Press) </t>
  </si>
  <si>
    <t>Enugu State  Printing and Publishing Company</t>
  </si>
  <si>
    <t xml:space="preserve"> Office of the Head of Service  </t>
  </si>
  <si>
    <t>Consolidated Fund (Pensions, Gratuities Arrears &amp; Death Benefit State Wide)</t>
  </si>
  <si>
    <t xml:space="preserve"> Establishment, Pensions and Training  </t>
  </si>
  <si>
    <t xml:space="preserve"> Public Service Department (PSD) </t>
  </si>
  <si>
    <t xml:space="preserve"> Office of the Auditor General of the State </t>
  </si>
  <si>
    <t xml:space="preserve"> Office of the Auditor General for Local Govt </t>
  </si>
  <si>
    <t xml:space="preserve"> Civil Service Commission </t>
  </si>
  <si>
    <t xml:space="preserve"> Local Government Service Commission </t>
  </si>
  <si>
    <t xml:space="preserve"> Enugu State Indendent Electoral Commission </t>
  </si>
  <si>
    <t xml:space="preserve"> Ministry of Inter-Ministerial Affairs </t>
  </si>
  <si>
    <t>Ministry of Inter-Governmental Affairs</t>
  </si>
  <si>
    <t>Ministry of Human Dev and Poverty Reduction</t>
  </si>
  <si>
    <t>TOTAL ADMIN SECTOR</t>
  </si>
  <si>
    <t xml:space="preserve"> ECONOMIC SECTOR </t>
  </si>
  <si>
    <t xml:space="preserve"> Ministry of Agriculture </t>
  </si>
  <si>
    <t xml:space="preserve"> Veterinary School Achi </t>
  </si>
  <si>
    <t xml:space="preserve"> Enugu State Agricultural Development Programme </t>
  </si>
  <si>
    <t xml:space="preserve"> Fertilizer Procurement Distribution Agency </t>
  </si>
  <si>
    <t xml:space="preserve"> Forestry  Commission </t>
  </si>
  <si>
    <t xml:space="preserve"> Ministry of Finance and Economic Development HQTRS </t>
  </si>
  <si>
    <t xml:space="preserve"> Office of the Accountant General </t>
  </si>
  <si>
    <t>Consolidated fund (Domestic loan/Foreign loan repayment with interest)</t>
  </si>
  <si>
    <t xml:space="preserve"> Board of Internal Revenue </t>
  </si>
  <si>
    <t xml:space="preserve"> Enugu State Gaming Commission </t>
  </si>
  <si>
    <t xml:space="preserve"> Ministry of Commerce and Industry </t>
  </si>
  <si>
    <t xml:space="preserve"> Small and Medium Scale Enterprises Promotion </t>
  </si>
  <si>
    <t xml:space="preserve"> Enugu State Marketing Company </t>
  </si>
  <si>
    <t xml:space="preserve"> Nike Lake Resort Hotel </t>
  </si>
  <si>
    <t xml:space="preserve"> Presidential Hotel </t>
  </si>
  <si>
    <t xml:space="preserve"> Ministry of Labour and Productivity </t>
  </si>
  <si>
    <t xml:space="preserve"> Ministry of Science and Technology </t>
  </si>
  <si>
    <t xml:space="preserve"> Ministry of Transport </t>
  </si>
  <si>
    <t xml:space="preserve"> ENTRACO </t>
  </si>
  <si>
    <t xml:space="preserve"> Coal City Transport Services </t>
  </si>
  <si>
    <t xml:space="preserve"> Ministry of Works and Infrastructure </t>
  </si>
  <si>
    <t xml:space="preserve"> Ministry of Culture and Tourism </t>
  </si>
  <si>
    <t xml:space="preserve"> Council for Arts and Culture </t>
  </si>
  <si>
    <t xml:space="preserve"> Ministry of water Resources </t>
  </si>
  <si>
    <t xml:space="preserve"> Enugu State Water Coperation </t>
  </si>
  <si>
    <t xml:space="preserve"> Rural water Supply and Sanitation Agency </t>
  </si>
  <si>
    <t xml:space="preserve"> Small Town Water and Sanitation Agency </t>
  </si>
  <si>
    <t xml:space="preserve"> Ministry of Housing </t>
  </si>
  <si>
    <t xml:space="preserve">State Housing Corporation </t>
  </si>
  <si>
    <t xml:space="preserve">Community Development Council </t>
  </si>
  <si>
    <t xml:space="preserve"> Rural Electrification Board (REB)</t>
  </si>
  <si>
    <t xml:space="preserve"> Enugu State Fire Service </t>
  </si>
  <si>
    <t xml:space="preserve"> Ministry of Lands and Urban Development </t>
  </si>
  <si>
    <t xml:space="preserve"> Ministry of Budget and Planning </t>
  </si>
  <si>
    <t>TOTAL ECONOMIC SECTOR</t>
  </si>
  <si>
    <t>The Judiciary (High Court/Magistrate Court) With Budgetary provision for CONJUS implementation</t>
  </si>
  <si>
    <t xml:space="preserve"> Judicial Service Commission </t>
  </si>
  <si>
    <t xml:space="preserve"> Ministry of Justice </t>
  </si>
  <si>
    <t xml:space="preserve"> Citizens right Mediation Centre </t>
  </si>
  <si>
    <t xml:space="preserve"> Customary court of appeal - Headquaters</t>
  </si>
  <si>
    <t>TOTAL LAW &amp; JUSTICE</t>
  </si>
  <si>
    <t xml:space="preserve"> REGIONAL SECTOR </t>
  </si>
  <si>
    <t xml:space="preserve"> Ministry of Capital Territory Development </t>
  </si>
  <si>
    <t>TOTAL REGIONAL SECTOR</t>
  </si>
  <si>
    <t xml:space="preserve"> SOCIAL SECTOR </t>
  </si>
  <si>
    <t xml:space="preserve"> Ministry of Youth and Sports </t>
  </si>
  <si>
    <t xml:space="preserve"> Rangers Management Corporation </t>
  </si>
  <si>
    <t xml:space="preserve"> National Youths Service Corp (NYSC) </t>
  </si>
  <si>
    <t xml:space="preserve"> Games Village Awgu </t>
  </si>
  <si>
    <t xml:space="preserve"> Ministry of Gender Affairs and Social Development </t>
  </si>
  <si>
    <t xml:space="preserve"> Vocational &amp; Rehabilitation Centre </t>
  </si>
  <si>
    <t xml:space="preserve"> Remand Home Akwuke </t>
  </si>
  <si>
    <t xml:space="preserve"> Skill Acqusition Centre </t>
  </si>
  <si>
    <t xml:space="preserve"> Social Welfare Centre Emene </t>
  </si>
  <si>
    <t>xxxxxxxx</t>
  </si>
  <si>
    <t xml:space="preserve"> FSP  Medical Centre </t>
  </si>
  <si>
    <t xml:space="preserve"> State Approved School Ngwo </t>
  </si>
  <si>
    <t xml:space="preserve"> Ministry of Education </t>
  </si>
  <si>
    <t xml:space="preserve"> Universal Basic Education Board (SUBEB)</t>
  </si>
  <si>
    <t xml:space="preserve"> State Library Board,  </t>
  </si>
  <si>
    <t xml:space="preserve"> Examination Development Centre </t>
  </si>
  <si>
    <t xml:space="preserve"> Agency for Mass Litracy </t>
  </si>
  <si>
    <t xml:space="preserve"> Special Education Centre, Oji River </t>
  </si>
  <si>
    <t xml:space="preserve"> Special Education Centre, Ogbete </t>
  </si>
  <si>
    <t xml:space="preserve"> Enugu State Polytechnic, Iwollo </t>
  </si>
  <si>
    <t xml:space="preserve"> Enugu State College of Education (Technical) </t>
  </si>
  <si>
    <t xml:space="preserve"> Enugu State University Sc and Tech (ESUT)</t>
  </si>
  <si>
    <t xml:space="preserve"> Institute of Management and Technology (IMT)</t>
  </si>
  <si>
    <t xml:space="preserve"> Post Primary School Management Board (PPSMB)</t>
  </si>
  <si>
    <t xml:space="preserve"> Enugu State Science and Tech and Voc Sch Board </t>
  </si>
  <si>
    <t xml:space="preserve"> Enugu State Scholarship and Education Loans Board </t>
  </si>
  <si>
    <t xml:space="preserve"> Education Resource Centre </t>
  </si>
  <si>
    <t xml:space="preserve"> Ministry of Health </t>
  </si>
  <si>
    <t xml:space="preserve"> Esuth Colledge of Medicine (Teaching Hospital)</t>
  </si>
  <si>
    <t xml:space="preserve"> Enugu State Primary Health Care</t>
  </si>
  <si>
    <t xml:space="preserve"> Parklane Specialist Hospital </t>
  </si>
  <si>
    <t xml:space="preserve"> State Health Board </t>
  </si>
  <si>
    <t xml:space="preserve"> Ministry of Environment and Mineral Resources </t>
  </si>
  <si>
    <t xml:space="preserve"> Enugu Waste Management Authority (ESWAMA) </t>
  </si>
  <si>
    <t xml:space="preserve"> Ministry of Local Government Matters </t>
  </si>
  <si>
    <t xml:space="preserve"> Local Government Pensions board </t>
  </si>
  <si>
    <t xml:space="preserve"> Ministry of Chieftaincy Matters </t>
  </si>
  <si>
    <t>TOTAL SOCIAL SECTOR</t>
  </si>
  <si>
    <t>Lesss original transfer</t>
  </si>
  <si>
    <t xml:space="preserve">  TOTAL RECURRENT EXPENDITURE  </t>
  </si>
  <si>
    <t>DRAFT BUDGET OF ENUGU STATE GOVERNMENT OF NIGERIA, 2020</t>
  </si>
  <si>
    <t>DETAILED BUDGETED RECURRENT EXPENDITURE BY ORGANISATION BY SECTOR</t>
  </si>
  <si>
    <t>Organ
Code</t>
  </si>
  <si>
    <t>Organ
Name</t>
  </si>
  <si>
    <t>Organisation/ 
Economic Code</t>
  </si>
  <si>
    <t>Main
Function
Code</t>
  </si>
  <si>
    <t>Sub Function/
Class Code</t>
  </si>
  <si>
    <t>Fund
Code</t>
  </si>
  <si>
    <t xml:space="preserve">Budget Savings </t>
  </si>
  <si>
    <t>Additional Budget</t>
  </si>
  <si>
    <t>REMARKS/EN</t>
  </si>
  <si>
    <t>3 Years Budgets</t>
  </si>
  <si>
    <t>800000/10101</t>
  </si>
  <si>
    <t>11001001/21010101</t>
  </si>
  <si>
    <t>Basic  Salary</t>
  </si>
  <si>
    <t>701</t>
  </si>
  <si>
    <t>70111</t>
  </si>
  <si>
    <t>02000</t>
  </si>
  <si>
    <t>800000/10102</t>
  </si>
  <si>
    <t>11001001/21010102</t>
  </si>
  <si>
    <t>Overtime Payment</t>
  </si>
  <si>
    <t>800000/10103</t>
  </si>
  <si>
    <t>11001001/21010103</t>
  </si>
  <si>
    <t>Consolidated Revenue Fund Charges - Salaries</t>
  </si>
  <si>
    <t>800000/20101</t>
  </si>
  <si>
    <t>11001001/21020101</t>
  </si>
  <si>
    <t>Housing/Rent Allowance</t>
  </si>
  <si>
    <t>800000/20102</t>
  </si>
  <si>
    <t>11001001/21020102</t>
  </si>
  <si>
    <t>Transport Allowance</t>
  </si>
  <si>
    <t>800000/20103</t>
  </si>
  <si>
    <t>11001001/21020103</t>
  </si>
  <si>
    <t>Meal Subsidy</t>
  </si>
  <si>
    <t>800000/20104</t>
  </si>
  <si>
    <t>11001001/21020104</t>
  </si>
  <si>
    <t>Utility Allowance</t>
  </si>
  <si>
    <t>800000/20105</t>
  </si>
  <si>
    <t>11001001/21020105</t>
  </si>
  <si>
    <t>Entertainment Allowance</t>
  </si>
  <si>
    <t>800000/20106</t>
  </si>
  <si>
    <t>11001001/21020106</t>
  </si>
  <si>
    <t>Leave allowances</t>
  </si>
  <si>
    <t>800000/20107</t>
  </si>
  <si>
    <t>11001001/21020107</t>
  </si>
  <si>
    <t>Domestic Staff Allowance</t>
  </si>
  <si>
    <t>800000/20108</t>
  </si>
  <si>
    <t>11001001/21020108</t>
  </si>
  <si>
    <t>Shift Duty Allowance</t>
  </si>
  <si>
    <t>800000/20109</t>
  </si>
  <si>
    <t>11001001/21020109</t>
  </si>
  <si>
    <t>Call Duties Allowances</t>
  </si>
  <si>
    <t>800000/20111</t>
  </si>
  <si>
    <t>11001001/21020111</t>
  </si>
  <si>
    <t>Hazard Allowance</t>
  </si>
  <si>
    <t>800000/20114</t>
  </si>
  <si>
    <t>11001001/21020114</t>
  </si>
  <si>
    <t>Admin Allowance</t>
  </si>
  <si>
    <t>800000/20131</t>
  </si>
  <si>
    <t>11001001/21020131</t>
  </si>
  <si>
    <t>Arrears Allowances</t>
  </si>
  <si>
    <t>800000/20144</t>
  </si>
  <si>
    <t>11001001/21020144</t>
  </si>
  <si>
    <t>Secretarial Allowance</t>
  </si>
  <si>
    <t>820000/20101</t>
  </si>
  <si>
    <t>11001001/22020101</t>
  </si>
  <si>
    <t>Local Transport &amp; Travel-Training</t>
  </si>
  <si>
    <t>820000/20102</t>
  </si>
  <si>
    <t>11001001/22020102</t>
  </si>
  <si>
    <t>Local Transport &amp; Travel-Others</t>
  </si>
  <si>
    <t>820000/20103</t>
  </si>
  <si>
    <t>11001001/22020103</t>
  </si>
  <si>
    <t>International Transport &amp; Travel-Training</t>
  </si>
  <si>
    <t>820000/20104</t>
  </si>
  <si>
    <t>11001001/22020104</t>
  </si>
  <si>
    <t>International Transport &amp; Travel-Others</t>
  </si>
  <si>
    <t>820000/20105</t>
  </si>
  <si>
    <t>11001001/22020105</t>
  </si>
  <si>
    <t>Hotel Accommodation</t>
  </si>
  <si>
    <t>820000/20201</t>
  </si>
  <si>
    <t>11001001/22020201</t>
  </si>
  <si>
    <t>Electricity Charges</t>
  </si>
  <si>
    <t>820000/20202</t>
  </si>
  <si>
    <t>11001001/22020202</t>
  </si>
  <si>
    <t>Telephone Charges</t>
  </si>
  <si>
    <t>820000/20203</t>
  </si>
  <si>
    <t>11001001/22020203</t>
  </si>
  <si>
    <t>Internet Access Charges</t>
  </si>
  <si>
    <t>820000/20204</t>
  </si>
  <si>
    <t>11001001/22020204</t>
  </si>
  <si>
    <t>Satellite Broadcasting Access Charges</t>
  </si>
  <si>
    <t>820000/20205</t>
  </si>
  <si>
    <t>11001001/22020205</t>
  </si>
  <si>
    <t>Water Rates</t>
  </si>
  <si>
    <t>820000/20206</t>
  </si>
  <si>
    <t>11001001/22020206</t>
  </si>
  <si>
    <t>Sewage Charges</t>
  </si>
  <si>
    <t>820000/20301</t>
  </si>
  <si>
    <t>11001001/22020301</t>
  </si>
  <si>
    <t>Office Stationeries/Computer Consumables</t>
  </si>
  <si>
    <t>820000/20302</t>
  </si>
  <si>
    <t>11001001/22020302</t>
  </si>
  <si>
    <t>Books</t>
  </si>
  <si>
    <t>820000/20303</t>
  </si>
  <si>
    <t>11001001/22020303</t>
  </si>
  <si>
    <t>Newspapers</t>
  </si>
  <si>
    <t>820000/20304</t>
  </si>
  <si>
    <t>11001001/22020304</t>
  </si>
  <si>
    <t>Magazines &amp; Periodicals</t>
  </si>
  <si>
    <t>820000/20305</t>
  </si>
  <si>
    <t>11001001/22020305</t>
  </si>
  <si>
    <t>Printing of Non Security Documents</t>
  </si>
  <si>
    <t>820000/20306</t>
  </si>
  <si>
    <t>11001001/22020306</t>
  </si>
  <si>
    <t>Printing of Security Documents</t>
  </si>
  <si>
    <t>820000/20307</t>
  </si>
  <si>
    <t>11001001/22020307</t>
  </si>
  <si>
    <t>Drugs &amp; Medical Supplies</t>
  </si>
  <si>
    <t>820000/20308</t>
  </si>
  <si>
    <t>11001001/22020308</t>
  </si>
  <si>
    <t>Field and Camping Materials</t>
  </si>
  <si>
    <t>820000/20309</t>
  </si>
  <si>
    <t>11001001/22020309</t>
  </si>
  <si>
    <t>Uniforms &amp; Other Clothing</t>
  </si>
  <si>
    <t>820000/20310</t>
  </si>
  <si>
    <t>11001001/22020310</t>
  </si>
  <si>
    <t>Teaching Aids/Instruction Materials</t>
  </si>
  <si>
    <t>820000/20311</t>
  </si>
  <si>
    <t>11001001/22020311</t>
  </si>
  <si>
    <t>Food Stuff/Catering Materials Supplies</t>
  </si>
  <si>
    <t>820000/20312</t>
  </si>
  <si>
    <t>11001001/22020312</t>
  </si>
  <si>
    <t>Service Materials</t>
  </si>
  <si>
    <t>820000/20401</t>
  </si>
  <si>
    <t>11001001/22020401</t>
  </si>
  <si>
    <t>Maintenance of Motor Vehicles/Transport Equipment</t>
  </si>
  <si>
    <t>820000/20402</t>
  </si>
  <si>
    <t>11001001/22020402</t>
  </si>
  <si>
    <t>Maintenance of Office Furniture</t>
  </si>
  <si>
    <t>820000/20403</t>
  </si>
  <si>
    <t>11001001/22020403</t>
  </si>
  <si>
    <t>Maintenance of Office Building/Residential Quaters</t>
  </si>
  <si>
    <t>820000/20404</t>
  </si>
  <si>
    <t>11001001/22020404</t>
  </si>
  <si>
    <t>Maintenance of Office IT Equipment</t>
  </si>
  <si>
    <t>820000/20405</t>
  </si>
  <si>
    <t>11001001/22020405</t>
  </si>
  <si>
    <t>Maintenance of Plants/Generators</t>
  </si>
  <si>
    <t>820000/20406</t>
  </si>
  <si>
    <t>11001001/22020406</t>
  </si>
  <si>
    <t>Other Maintenance Services</t>
  </si>
  <si>
    <t>820000/20410</t>
  </si>
  <si>
    <t>11001001/22020410</t>
  </si>
  <si>
    <t>Maintenance of Street Lightings</t>
  </si>
  <si>
    <t>820000/20411</t>
  </si>
  <si>
    <t>11001001/22020411</t>
  </si>
  <si>
    <t>Maintenance of Communication Equipments</t>
  </si>
  <si>
    <t>820000/20414</t>
  </si>
  <si>
    <t>11001001/22020414</t>
  </si>
  <si>
    <t>Maintenance of Loadges &amp; Guest Houses</t>
  </si>
  <si>
    <t>820000/20415</t>
  </si>
  <si>
    <t>11001001/22020415</t>
  </si>
  <si>
    <t>Maintenance of Other Infrastructure</t>
  </si>
  <si>
    <t>820000/20501</t>
  </si>
  <si>
    <t>11001001/22020501</t>
  </si>
  <si>
    <t>Local Training</t>
  </si>
  <si>
    <t>820000/20502</t>
  </si>
  <si>
    <t>11001001/22020502</t>
  </si>
  <si>
    <t>International Training</t>
  </si>
  <si>
    <t>820000/20503</t>
  </si>
  <si>
    <t>11001001/22020503</t>
  </si>
  <si>
    <t>Training &amp; Staff Development</t>
  </si>
  <si>
    <t>820000/20504</t>
  </si>
  <si>
    <t>11001001/22020504</t>
  </si>
  <si>
    <t>Civil Service Examination</t>
  </si>
  <si>
    <t>820000/20506</t>
  </si>
  <si>
    <t>11001001/22020506</t>
  </si>
  <si>
    <t>Seminar and Conferences</t>
  </si>
  <si>
    <t>820000/20601</t>
  </si>
  <si>
    <t>11001001/22020601</t>
  </si>
  <si>
    <t>Security Services</t>
  </si>
  <si>
    <t>820000/20603</t>
  </si>
  <si>
    <t>11001001/22020603</t>
  </si>
  <si>
    <t>Residential Rent</t>
  </si>
  <si>
    <t>820000/20604</t>
  </si>
  <si>
    <t>11001001/22020604</t>
  </si>
  <si>
    <t>Security Vote (Including Operations)</t>
  </si>
  <si>
    <t>820000/20605</t>
  </si>
  <si>
    <t>11001001/22020605</t>
  </si>
  <si>
    <t>Cleaning &amp; Fumigation Services</t>
  </si>
  <si>
    <t>820000/20701</t>
  </si>
  <si>
    <t>11001001/22020701</t>
  </si>
  <si>
    <t>Financial Consulting</t>
  </si>
  <si>
    <t>820000/20703</t>
  </si>
  <si>
    <t>11001001/22020703</t>
  </si>
  <si>
    <t>Legal Services</t>
  </si>
  <si>
    <t>820000/20705</t>
  </si>
  <si>
    <t>11001001/22020705</t>
  </si>
  <si>
    <t>Architectural Services</t>
  </si>
  <si>
    <t>820000/20710</t>
  </si>
  <si>
    <t>11001001/22020710</t>
  </si>
  <si>
    <t>Monitoring &amp; Evaluation</t>
  </si>
  <si>
    <t>820000/20801</t>
  </si>
  <si>
    <t>11001001/22020801</t>
  </si>
  <si>
    <t>Motor Vehicle Fuel Cost</t>
  </si>
  <si>
    <t>820000/20802</t>
  </si>
  <si>
    <t>11001001/22020802</t>
  </si>
  <si>
    <t>Other Transport Equipment Fuel Cost</t>
  </si>
  <si>
    <t>820000/20803</t>
  </si>
  <si>
    <t>11001001/22020803</t>
  </si>
  <si>
    <t>Plant/Generator Fuel Cost</t>
  </si>
  <si>
    <t>820000/20806</t>
  </si>
  <si>
    <t>11001001/22020806</t>
  </si>
  <si>
    <t>Cooking Gas Fuel Cost</t>
  </si>
  <si>
    <t>820000/20901</t>
  </si>
  <si>
    <t>11001001/22020901</t>
  </si>
  <si>
    <t>Bank Charges(Other Than Interest)</t>
  </si>
  <si>
    <t>820000/20902</t>
  </si>
  <si>
    <t>11001001/22020902</t>
  </si>
  <si>
    <t>Insurance Premium</t>
  </si>
  <si>
    <t>820000/21001</t>
  </si>
  <si>
    <t>11001001/22021001</t>
  </si>
  <si>
    <t>Refreshments &amp; Meals</t>
  </si>
  <si>
    <t>820000/21002</t>
  </si>
  <si>
    <t>11001001/22021002</t>
  </si>
  <si>
    <t>Honorarium &amp; Sitting Allowance</t>
  </si>
  <si>
    <t>820000/21003</t>
  </si>
  <si>
    <t>11001001/22021003</t>
  </si>
  <si>
    <t>Publicity &amp; Advertisements</t>
  </si>
  <si>
    <t>820000/21004</t>
  </si>
  <si>
    <t>11001001/22021004</t>
  </si>
  <si>
    <t>Medical Expenses-Local</t>
  </si>
  <si>
    <t>820000/21005</t>
  </si>
  <si>
    <t>11001001/22021005</t>
  </si>
  <si>
    <t>Service School Fees Payment</t>
  </si>
  <si>
    <t>820000/21006</t>
  </si>
  <si>
    <t>11001001/22021006</t>
  </si>
  <si>
    <t>Postage &amp; Courier Services</t>
  </si>
  <si>
    <t>820000/21007</t>
  </si>
  <si>
    <t>11001001/22021007</t>
  </si>
  <si>
    <t>Welfare Packages</t>
  </si>
  <si>
    <t>820000/21008</t>
  </si>
  <si>
    <t>11001001/22021008</t>
  </si>
  <si>
    <t>Subscrip. To Professional Bodies</t>
  </si>
  <si>
    <t>820000/21009</t>
  </si>
  <si>
    <t>11001001/22021009</t>
  </si>
  <si>
    <t>Sporting Activities</t>
  </si>
  <si>
    <t>820000/21010</t>
  </si>
  <si>
    <t>11001001/22021020</t>
  </si>
  <si>
    <t>Foriegn Scholarship Scheme</t>
  </si>
  <si>
    <t>820000/21011</t>
  </si>
  <si>
    <t>11001001/22021011</t>
  </si>
  <si>
    <t>Recruitment and Appointment (Service wide)</t>
  </si>
  <si>
    <t>820000/21014</t>
  </si>
  <si>
    <t>11001001/22021014</t>
  </si>
  <si>
    <t>Annual Budget Defence Expenses &amp; Administration</t>
  </si>
  <si>
    <t>820000/21016</t>
  </si>
  <si>
    <t>11001001/22021016</t>
  </si>
  <si>
    <t>Servicom</t>
  </si>
  <si>
    <t>820000/21019</t>
  </si>
  <si>
    <t>11001001/22021019</t>
  </si>
  <si>
    <t>Medical Expenses-International</t>
  </si>
  <si>
    <t>820000/21020</t>
  </si>
  <si>
    <t>Foreign Scholarship Scheme</t>
  </si>
  <si>
    <t>820000/21021</t>
  </si>
  <si>
    <t>11001001/22021021</t>
  </si>
  <si>
    <t>Special Days/Celebrations</t>
  </si>
  <si>
    <t>820000/21022</t>
  </si>
  <si>
    <t>11001001/22021022</t>
  </si>
  <si>
    <t>Donations</t>
  </si>
  <si>
    <t>820000/21023</t>
  </si>
  <si>
    <t>11001001/22021023</t>
  </si>
  <si>
    <t>Final Accounts Preparation/Verification Expenses</t>
  </si>
  <si>
    <t>820000/21026</t>
  </si>
  <si>
    <t>11001001/22021026</t>
  </si>
  <si>
    <t>Common services (Committee/Commissions)</t>
  </si>
  <si>
    <t>11001001/22021027</t>
  </si>
  <si>
    <t>COVID 19 Intervention fund</t>
  </si>
  <si>
    <t>800001/10101</t>
  </si>
  <si>
    <t>11001002/21010101</t>
  </si>
  <si>
    <t>800001/10102</t>
  </si>
  <si>
    <t>11001002/21010102</t>
  </si>
  <si>
    <t>800001/10103</t>
  </si>
  <si>
    <t>11001002/21010103</t>
  </si>
  <si>
    <t>Consolidated Revenue Fund Charges - Salary</t>
  </si>
  <si>
    <t>800001/20101</t>
  </si>
  <si>
    <t>11001002/21020101</t>
  </si>
  <si>
    <t>800001/20102</t>
  </si>
  <si>
    <t>11001002/21020102</t>
  </si>
  <si>
    <t>800001/20103</t>
  </si>
  <si>
    <t>11001002/21020103</t>
  </si>
  <si>
    <t>800001/20104</t>
  </si>
  <si>
    <t>11001002/21020104</t>
  </si>
  <si>
    <t>800001/20105</t>
  </si>
  <si>
    <t>11001002/21020105</t>
  </si>
  <si>
    <t>800001/20106</t>
  </si>
  <si>
    <t>11001002/21020106</t>
  </si>
  <si>
    <t>Leave Allowance</t>
  </si>
  <si>
    <t>800001/20107</t>
  </si>
  <si>
    <t>11001002/21020107</t>
  </si>
  <si>
    <t>800001/20108</t>
  </si>
  <si>
    <t>11001002/21020108</t>
  </si>
  <si>
    <t>800001/20131</t>
  </si>
  <si>
    <t>11001002/21020131</t>
  </si>
  <si>
    <t>820001/20101</t>
  </si>
  <si>
    <t>11001002/22020101</t>
  </si>
  <si>
    <t>820001/20102</t>
  </si>
  <si>
    <t>11001002/22020102</t>
  </si>
  <si>
    <t>820001/20103</t>
  </si>
  <si>
    <t>11001002/22020103</t>
  </si>
  <si>
    <t>820001/20104</t>
  </si>
  <si>
    <t>11001002/22020104</t>
  </si>
  <si>
    <t>820001/20202</t>
  </si>
  <si>
    <t>11001002/22020202</t>
  </si>
  <si>
    <t>70133</t>
  </si>
  <si>
    <t>820001/20203</t>
  </si>
  <si>
    <t>11001002/22020203</t>
  </si>
  <si>
    <t>820001/20204</t>
  </si>
  <si>
    <t>11001002/22020204</t>
  </si>
  <si>
    <t>820001/20301</t>
  </si>
  <si>
    <t>11001002/22020301</t>
  </si>
  <si>
    <t>820001/20302</t>
  </si>
  <si>
    <t>11001002/22020302</t>
  </si>
  <si>
    <t>820001/20303</t>
  </si>
  <si>
    <t>11001002/22020303</t>
  </si>
  <si>
    <t>820001/20304</t>
  </si>
  <si>
    <t>11001002/22020304</t>
  </si>
  <si>
    <t>820001/20305</t>
  </si>
  <si>
    <t>11001002/22020305</t>
  </si>
  <si>
    <t>820001/20309</t>
  </si>
  <si>
    <t>11001002/22020309</t>
  </si>
  <si>
    <t>820001/20311</t>
  </si>
  <si>
    <t>11001002/22020311</t>
  </si>
  <si>
    <t>820001/20312</t>
  </si>
  <si>
    <t>11001002/22020312</t>
  </si>
  <si>
    <t>820001/20401</t>
  </si>
  <si>
    <t>11001002/22020401</t>
  </si>
  <si>
    <t>820001/20402</t>
  </si>
  <si>
    <t>11001002/22020402</t>
  </si>
  <si>
    <t>820001/20403</t>
  </si>
  <si>
    <t>11001002/22020403</t>
  </si>
  <si>
    <t>Maintenance of Office Building/Residential Qrts.</t>
  </si>
  <si>
    <t>820001/20404</t>
  </si>
  <si>
    <t>11001002/22020404</t>
  </si>
  <si>
    <t>820001/20405</t>
  </si>
  <si>
    <t>11001002/22020405</t>
  </si>
  <si>
    <t>820001/20406</t>
  </si>
  <si>
    <t>11001002/22020406</t>
  </si>
  <si>
    <t>820001/20415</t>
  </si>
  <si>
    <t>11001002/22020415</t>
  </si>
  <si>
    <t>820001/20501</t>
  </si>
  <si>
    <t>11001002/22020501</t>
  </si>
  <si>
    <t>820001/20502</t>
  </si>
  <si>
    <t>11001002/22020502</t>
  </si>
  <si>
    <t>820001/20601</t>
  </si>
  <si>
    <t>11001002/22020601</t>
  </si>
  <si>
    <t>820001/20605</t>
  </si>
  <si>
    <t>11001002/22020605</t>
  </si>
  <si>
    <t>820001/20703</t>
  </si>
  <si>
    <t>11001002/22020703</t>
  </si>
  <si>
    <t>820001/20801</t>
  </si>
  <si>
    <t>11001002/22020801</t>
  </si>
  <si>
    <t>Motot Vehicle Fuel Cost</t>
  </si>
  <si>
    <t>820001/20806</t>
  </si>
  <si>
    <t>11001002/22020806</t>
  </si>
  <si>
    <t>820001/20901</t>
  </si>
  <si>
    <t>11001002/22020901</t>
  </si>
  <si>
    <t>Bank Charges ( Others than Interest)</t>
  </si>
  <si>
    <t>820001/20902</t>
  </si>
  <si>
    <t>11001002/22020902</t>
  </si>
  <si>
    <t>820001/21001</t>
  </si>
  <si>
    <t>11001002/22021001</t>
  </si>
  <si>
    <t>820001/21002</t>
  </si>
  <si>
    <t>11001002/22021002</t>
  </si>
  <si>
    <t>820001/21003</t>
  </si>
  <si>
    <t>11001002/22021003</t>
  </si>
  <si>
    <t>820001/21004</t>
  </si>
  <si>
    <t>11001002/22021004</t>
  </si>
  <si>
    <t>820001/21007</t>
  </si>
  <si>
    <t>11001002/22021007</t>
  </si>
  <si>
    <t>820001/21014</t>
  </si>
  <si>
    <t>11001002/22021014</t>
  </si>
  <si>
    <t>Annual Budget Expenses and Administration</t>
  </si>
  <si>
    <t>820001/21019</t>
  </si>
  <si>
    <t>11001002/22021019</t>
  </si>
  <si>
    <t>820001/21021</t>
  </si>
  <si>
    <t>11001002/22021021</t>
  </si>
  <si>
    <t>Special Day Celebrations</t>
  </si>
  <si>
    <t>820001/21022</t>
  </si>
  <si>
    <t>11001002/22021022</t>
  </si>
  <si>
    <t>820001/21026</t>
  </si>
  <si>
    <t>11001002/22021026</t>
  </si>
  <si>
    <t>Common Services (Committee &amp; Commissions)</t>
  </si>
  <si>
    <t>Consolidated Rev Fund Charges</t>
  </si>
  <si>
    <t>810001/10103</t>
  </si>
  <si>
    <t>11001002/22010103</t>
  </si>
  <si>
    <t>Death Benefits</t>
  </si>
  <si>
    <t>11003001</t>
  </si>
  <si>
    <t>820009/20102</t>
  </si>
  <si>
    <t>11003001/22020102</t>
  </si>
  <si>
    <t>820009/20105</t>
  </si>
  <si>
    <t>11003001/22020105</t>
  </si>
  <si>
    <t>Hotel accomodation</t>
  </si>
  <si>
    <t>820009/20301</t>
  </si>
  <si>
    <t>11003001/22020301</t>
  </si>
  <si>
    <t>820009/20401</t>
  </si>
  <si>
    <t>11003001/22020401</t>
  </si>
  <si>
    <t>Maintenance of Motor Vehicle /Transport Equipment</t>
  </si>
  <si>
    <t>820009/20402</t>
  </si>
  <si>
    <t>11003001/22020402</t>
  </si>
  <si>
    <t>820009/20406</t>
  </si>
  <si>
    <t>11003001/22020406</t>
  </si>
  <si>
    <t>820009/20703</t>
  </si>
  <si>
    <t>11003001/22020703</t>
  </si>
  <si>
    <t>820009/20710</t>
  </si>
  <si>
    <t>11003001/22020710</t>
  </si>
  <si>
    <t>Monitoring and Evaluation</t>
  </si>
  <si>
    <t>820009/20801</t>
  </si>
  <si>
    <t>11003001/22020801</t>
  </si>
  <si>
    <t>820009/21002</t>
  </si>
  <si>
    <t>11003001/22021002</t>
  </si>
  <si>
    <t>820009/21007</t>
  </si>
  <si>
    <t>11003001/22021007</t>
  </si>
  <si>
    <t>820009/21014</t>
  </si>
  <si>
    <t>11003001/22021014</t>
  </si>
  <si>
    <t>Boundary Adjustment Commission Total</t>
  </si>
  <si>
    <t>820007/20101</t>
  </si>
  <si>
    <t>11008001/22020101</t>
  </si>
  <si>
    <t>Local Travel and Transport - Training</t>
  </si>
  <si>
    <t>820007/20102</t>
  </si>
  <si>
    <t>11008001/22020102</t>
  </si>
  <si>
    <t>820007/20104</t>
  </si>
  <si>
    <t>11008001/22020104</t>
  </si>
  <si>
    <t>International Transport and Travels - Others</t>
  </si>
  <si>
    <t>820007/20105</t>
  </si>
  <si>
    <t>11008001/22020105</t>
  </si>
  <si>
    <t>820007/20204</t>
  </si>
  <si>
    <t>11008001/22020204</t>
  </si>
  <si>
    <t>820007/20301</t>
  </si>
  <si>
    <t>11008001/22020301</t>
  </si>
  <si>
    <t>Office Stationaries/Computer Consumables</t>
  </si>
  <si>
    <t>820007/20303</t>
  </si>
  <si>
    <t>11008001/22020303</t>
  </si>
  <si>
    <t>Newspaper</t>
  </si>
  <si>
    <t>820007/20304</t>
  </si>
  <si>
    <t>11008001/22020304</t>
  </si>
  <si>
    <t>820007/20308</t>
  </si>
  <si>
    <t>11008001/22020308</t>
  </si>
  <si>
    <t>Field &amp; Camping Materials   Supplies</t>
  </si>
  <si>
    <t>820007/20311</t>
  </si>
  <si>
    <t>11008001/22020311</t>
  </si>
  <si>
    <t>Food Stuff/Catering Mtrls Supl (Supl of relief mtrls)</t>
  </si>
  <si>
    <t>820007/20312</t>
  </si>
  <si>
    <t>11008001/22020312</t>
  </si>
  <si>
    <t>820007/20401</t>
  </si>
  <si>
    <t>11008001/22020401</t>
  </si>
  <si>
    <t>820007/20402</t>
  </si>
  <si>
    <t>11008001/22020402</t>
  </si>
  <si>
    <t>820007/20406</t>
  </si>
  <si>
    <t>11008001/22020406</t>
  </si>
  <si>
    <t>820007/20501</t>
  </si>
  <si>
    <t>11008001/22020501</t>
  </si>
  <si>
    <t>820007/20801</t>
  </si>
  <si>
    <t>11008001/22020801</t>
  </si>
  <si>
    <t>820007/20803</t>
  </si>
  <si>
    <t>11008001/22020803</t>
  </si>
  <si>
    <t>820007/20901</t>
  </si>
  <si>
    <t>11008001/22020901</t>
  </si>
  <si>
    <t>Financial Charges (Other than interest)</t>
  </si>
  <si>
    <t>820007/21001</t>
  </si>
  <si>
    <t>11008001/22021001</t>
  </si>
  <si>
    <t>820007/21007</t>
  </si>
  <si>
    <t>11008001/22021007</t>
  </si>
  <si>
    <t>820007/21014</t>
  </si>
  <si>
    <t>11008001/22021014</t>
  </si>
  <si>
    <t>11009001</t>
  </si>
  <si>
    <t>820020/20101</t>
  </si>
  <si>
    <t>11009001/22020101</t>
  </si>
  <si>
    <t>820020/20102</t>
  </si>
  <si>
    <t>11009001/22020102</t>
  </si>
  <si>
    <t>820020/20103</t>
  </si>
  <si>
    <t>11009001/22020104</t>
  </si>
  <si>
    <t>820020/20204</t>
  </si>
  <si>
    <t>11009001/22020204</t>
  </si>
  <si>
    <t>820020/20301</t>
  </si>
  <si>
    <t>11009001/22020301</t>
  </si>
  <si>
    <t>820020/20303</t>
  </si>
  <si>
    <t>11009001/22020303</t>
  </si>
  <si>
    <t>820020/20304</t>
  </si>
  <si>
    <t>11009001/22020304</t>
  </si>
  <si>
    <t>820020/20312</t>
  </si>
  <si>
    <t>11009001/22020312</t>
  </si>
  <si>
    <t>820020/20401</t>
  </si>
  <si>
    <t>11009001/22020401</t>
  </si>
  <si>
    <t>820020/20404</t>
  </si>
  <si>
    <t>11009001/22020404</t>
  </si>
  <si>
    <t>Maintenance of Office Computers/IT equipments</t>
  </si>
  <si>
    <t>820020/20405</t>
  </si>
  <si>
    <t>11009001/22020405</t>
  </si>
  <si>
    <t>Maitenance of Plants and Generators</t>
  </si>
  <si>
    <t>820020/20406</t>
  </si>
  <si>
    <t>11009001/22020406</t>
  </si>
  <si>
    <t>820020/20501</t>
  </si>
  <si>
    <t>11009001/22020501</t>
  </si>
  <si>
    <t>820020/20711</t>
  </si>
  <si>
    <t>11009001/22020711</t>
  </si>
  <si>
    <t>Consulting Services</t>
  </si>
  <si>
    <t>820020/20801</t>
  </si>
  <si>
    <t>11009001/22020801</t>
  </si>
  <si>
    <t>820020/20803</t>
  </si>
  <si>
    <t>11009001/22020803</t>
  </si>
  <si>
    <t>820020/20901</t>
  </si>
  <si>
    <t>11009001/22020901</t>
  </si>
  <si>
    <t>820020/21001</t>
  </si>
  <si>
    <t>11009001/22021001</t>
  </si>
  <si>
    <t>820020/21002</t>
  </si>
  <si>
    <t>11009001/22021002</t>
  </si>
  <si>
    <t>Honorarium and Sitting Allowances</t>
  </si>
  <si>
    <t>820020/21014</t>
  </si>
  <si>
    <t>11009001/22021014</t>
  </si>
  <si>
    <t>820020/21022</t>
  </si>
  <si>
    <t>Council for Privatization and Commercialization Total</t>
  </si>
  <si>
    <t>11010001</t>
  </si>
  <si>
    <t>820002/20102</t>
  </si>
  <si>
    <t>11010001/22020102</t>
  </si>
  <si>
    <t>820002/20104</t>
  </si>
  <si>
    <t>11010001/22020104</t>
  </si>
  <si>
    <t>820002/20301</t>
  </si>
  <si>
    <t>11010001/22020301</t>
  </si>
  <si>
    <t>820002/20302</t>
  </si>
  <si>
    <t>11010001/22020302</t>
  </si>
  <si>
    <t>820002/20303</t>
  </si>
  <si>
    <t>11010001/22020303</t>
  </si>
  <si>
    <t>820002/20304</t>
  </si>
  <si>
    <t>11010001/22020304</t>
  </si>
  <si>
    <t>820002/20305</t>
  </si>
  <si>
    <t>11010001/22020305</t>
  </si>
  <si>
    <t>820002/20401</t>
  </si>
  <si>
    <t>11010001/22020401</t>
  </si>
  <si>
    <t>820002/20402</t>
  </si>
  <si>
    <t>11010001/22020402</t>
  </si>
  <si>
    <t>820002/20404</t>
  </si>
  <si>
    <t>11010001/22020404</t>
  </si>
  <si>
    <t>820002/20406</t>
  </si>
  <si>
    <t>11010001/22020406</t>
  </si>
  <si>
    <t>820002/20413</t>
  </si>
  <si>
    <t>11010001/22020413</t>
  </si>
  <si>
    <t>Maintenance of office equipment</t>
  </si>
  <si>
    <t>820002/20710</t>
  </si>
  <si>
    <t>11010001/22020710</t>
  </si>
  <si>
    <t>820002/21003</t>
  </si>
  <si>
    <t>11010001/22021003</t>
  </si>
  <si>
    <t>820002/21007</t>
  </si>
  <si>
    <t>11010001/22021007</t>
  </si>
  <si>
    <t>820002/21014</t>
  </si>
  <si>
    <t>11010001/22021014</t>
  </si>
  <si>
    <t>Dept of Due Process and Budget Monitoring Total</t>
  </si>
  <si>
    <t>11013001</t>
  </si>
  <si>
    <t>800008/10101</t>
  </si>
  <si>
    <t>11013001/21010101</t>
  </si>
  <si>
    <t>Basic Salary</t>
  </si>
  <si>
    <t>800008/10102</t>
  </si>
  <si>
    <t>11002007/21010102</t>
  </si>
  <si>
    <t>800008/10103</t>
  </si>
  <si>
    <t>11002007/21010103</t>
  </si>
  <si>
    <t>CRFC - Salaries (Including 400m provision for Executive Sec)</t>
  </si>
  <si>
    <t>800008/10104</t>
  </si>
  <si>
    <t>11002007/21010104</t>
  </si>
  <si>
    <t>Wages</t>
  </si>
  <si>
    <t>800008/20101</t>
  </si>
  <si>
    <t>11002007/21020101</t>
  </si>
  <si>
    <t>800008/20102</t>
  </si>
  <si>
    <t>11002007/21020102</t>
  </si>
  <si>
    <t>800008/20103</t>
  </si>
  <si>
    <t>11002007/21020103</t>
  </si>
  <si>
    <t>800008/20104</t>
  </si>
  <si>
    <t>11002007/21020104</t>
  </si>
  <si>
    <t>800008/20105</t>
  </si>
  <si>
    <t>11002007/21020105</t>
  </si>
  <si>
    <t>800008/20106</t>
  </si>
  <si>
    <t>11013001/21020106</t>
  </si>
  <si>
    <t>800008/20107</t>
  </si>
  <si>
    <t>11002007/21020107</t>
  </si>
  <si>
    <t>800008/20108</t>
  </si>
  <si>
    <t>11002007/21020108</t>
  </si>
  <si>
    <t>800008/20111</t>
  </si>
  <si>
    <t>11002007/21020111</t>
  </si>
  <si>
    <t>800008/20113</t>
  </si>
  <si>
    <t>11002007/21020113</t>
  </si>
  <si>
    <t>TSS Allowance</t>
  </si>
  <si>
    <t>800008/20131</t>
  </si>
  <si>
    <t>11002007/21020131</t>
  </si>
  <si>
    <t>820008/20101</t>
  </si>
  <si>
    <t>11002007/22020101</t>
  </si>
  <si>
    <t>820008/20102</t>
  </si>
  <si>
    <t>11013001/22020102</t>
  </si>
  <si>
    <t>820008/20103</t>
  </si>
  <si>
    <t>11013001/22020103</t>
  </si>
  <si>
    <t>International Transport and Travels - Training</t>
  </si>
  <si>
    <t>820008/20104</t>
  </si>
  <si>
    <t>11013001/22020104</t>
  </si>
  <si>
    <t>820008/20105</t>
  </si>
  <si>
    <t>11013001/22020105</t>
  </si>
  <si>
    <t>70131</t>
  </si>
  <si>
    <t>820008/20202</t>
  </si>
  <si>
    <t>11013001/22020202</t>
  </si>
  <si>
    <t>820008/20203</t>
  </si>
  <si>
    <t>11013001/22020203</t>
  </si>
  <si>
    <t>820008/20204</t>
  </si>
  <si>
    <t>11013001/22020204</t>
  </si>
  <si>
    <t>820008/20208</t>
  </si>
  <si>
    <t>11013001/22020208</t>
  </si>
  <si>
    <t>Software Charges/License Renewal</t>
  </si>
  <si>
    <t>820008/20301</t>
  </si>
  <si>
    <t>11013001/22020301</t>
  </si>
  <si>
    <t>820008/20302</t>
  </si>
  <si>
    <t>11013001/22020302</t>
  </si>
  <si>
    <t>820008/20303</t>
  </si>
  <si>
    <t>11013001/22020303</t>
  </si>
  <si>
    <t>820008/20304</t>
  </si>
  <si>
    <t>11013001/22020304</t>
  </si>
  <si>
    <t>820008/20305</t>
  </si>
  <si>
    <t>11013001/22020305</t>
  </si>
  <si>
    <t>820008/20306</t>
  </si>
  <si>
    <t>11013001/22020306</t>
  </si>
  <si>
    <t>820008/20401</t>
  </si>
  <si>
    <t>11013001/22020401</t>
  </si>
  <si>
    <t>820008/20402</t>
  </si>
  <si>
    <t>11013001/22020402</t>
  </si>
  <si>
    <t>820008/20403</t>
  </si>
  <si>
    <t>11013001/22020403</t>
  </si>
  <si>
    <t>820008/20404</t>
  </si>
  <si>
    <t>11013001/22020404</t>
  </si>
  <si>
    <t>820008/20405</t>
  </si>
  <si>
    <t>11013001/22020405</t>
  </si>
  <si>
    <t>820008/20406</t>
  </si>
  <si>
    <t>11013001/22020406</t>
  </si>
  <si>
    <t>820008/20412</t>
  </si>
  <si>
    <t>11013001/22020412</t>
  </si>
  <si>
    <t>Maintenance of Markets/Public Places</t>
  </si>
  <si>
    <t>820008/20501</t>
  </si>
  <si>
    <t>11013001/22020501</t>
  </si>
  <si>
    <t>820008/20502</t>
  </si>
  <si>
    <t>11013001/22020502</t>
  </si>
  <si>
    <t>820008/20506</t>
  </si>
  <si>
    <t>11013001/22020506</t>
  </si>
  <si>
    <t>Seminar &amp; Conferences</t>
  </si>
  <si>
    <t>820008/20601</t>
  </si>
  <si>
    <t>11013001/22020601</t>
  </si>
  <si>
    <t>820008/20602</t>
  </si>
  <si>
    <t>11013001/22020602</t>
  </si>
  <si>
    <t>Office Rent</t>
  </si>
  <si>
    <t>820008/20603</t>
  </si>
  <si>
    <t>11013001/22020603</t>
  </si>
  <si>
    <t>820008/20605</t>
  </si>
  <si>
    <t>11013001/22020605</t>
  </si>
  <si>
    <t>820008/20702</t>
  </si>
  <si>
    <t>11013001/22020702</t>
  </si>
  <si>
    <t>Information Technology Consulting</t>
  </si>
  <si>
    <t>820008/20703</t>
  </si>
  <si>
    <t>11013001/22020703</t>
  </si>
  <si>
    <t>820008/20801</t>
  </si>
  <si>
    <t>11013001/22020801</t>
  </si>
  <si>
    <t>Motor Fuel Cost</t>
  </si>
  <si>
    <t>820008/20803</t>
  </si>
  <si>
    <t>11013001/22020803</t>
  </si>
  <si>
    <t>820008/20901</t>
  </si>
  <si>
    <t>11013001/22020901</t>
  </si>
  <si>
    <t>820008/20902</t>
  </si>
  <si>
    <t>11013001/22020902</t>
  </si>
  <si>
    <t>820008/21001</t>
  </si>
  <si>
    <t>11013001/22021001</t>
  </si>
  <si>
    <t>820008/21002</t>
  </si>
  <si>
    <t>11013001/22021002</t>
  </si>
  <si>
    <t>820008/21003</t>
  </si>
  <si>
    <t>11013001/22021003</t>
  </si>
  <si>
    <t>820008/21004</t>
  </si>
  <si>
    <t>11013001/22021004</t>
  </si>
  <si>
    <t>820008/21007</t>
  </si>
  <si>
    <t>11013001/22021007</t>
  </si>
  <si>
    <t>820008/21014</t>
  </si>
  <si>
    <t>11013001/22021014</t>
  </si>
  <si>
    <t>820008/21016</t>
  </si>
  <si>
    <t>11013001/22021016</t>
  </si>
  <si>
    <t>820008/21019</t>
  </si>
  <si>
    <t>11013001/22021019</t>
  </si>
  <si>
    <t>820008/21021</t>
  </si>
  <si>
    <t>11013001/22021021</t>
  </si>
  <si>
    <t>820008/21022</t>
  </si>
  <si>
    <t>11013001/22021022</t>
  </si>
  <si>
    <t>810008/10103</t>
  </si>
  <si>
    <t>11013001/22010103</t>
  </si>
  <si>
    <t>11013002</t>
  </si>
  <si>
    <t>820003/20102</t>
  </si>
  <si>
    <t>11013002/22020102</t>
  </si>
  <si>
    <t>704</t>
  </si>
  <si>
    <t>70411</t>
  </si>
  <si>
    <t>820003/20104</t>
  </si>
  <si>
    <t>11013002/22020104</t>
  </si>
  <si>
    <t>820003/20203</t>
  </si>
  <si>
    <t>11013002/22020203</t>
  </si>
  <si>
    <t>820003/20204</t>
  </si>
  <si>
    <t>11013002/22020204</t>
  </si>
  <si>
    <t>820003/20301</t>
  </si>
  <si>
    <t>11013002/22020301</t>
  </si>
  <si>
    <t>820003/20303</t>
  </si>
  <si>
    <t>11013002/22020303</t>
  </si>
  <si>
    <t>820003/20304</t>
  </si>
  <si>
    <t>11013002/22020304</t>
  </si>
  <si>
    <t>820003/20305</t>
  </si>
  <si>
    <t>11013002/22020305</t>
  </si>
  <si>
    <t>820003/20401</t>
  </si>
  <si>
    <t>11013002/22020401</t>
  </si>
  <si>
    <t>820003/20402</t>
  </si>
  <si>
    <t>11013002/22020402</t>
  </si>
  <si>
    <t>820003/20404</t>
  </si>
  <si>
    <t>11013002/22020404</t>
  </si>
  <si>
    <t>820003/20710</t>
  </si>
  <si>
    <t>11013002/22020710</t>
  </si>
  <si>
    <t>820003/20801</t>
  </si>
  <si>
    <t>11013002/22020801</t>
  </si>
  <si>
    <t>820003/21003</t>
  </si>
  <si>
    <t>11013002/22021003</t>
  </si>
  <si>
    <t>820003/21004</t>
  </si>
  <si>
    <t>11013002/22021004</t>
  </si>
  <si>
    <t>Medical Expenses</t>
  </si>
  <si>
    <t>70112</t>
  </si>
  <si>
    <t>820003/21007</t>
  </si>
  <si>
    <t>11013002/22021007</t>
  </si>
  <si>
    <t>820003/21014</t>
  </si>
  <si>
    <t>11013002/22021014</t>
  </si>
  <si>
    <t>Economic Affairs and Parastatals Total</t>
  </si>
  <si>
    <t>11016001</t>
  </si>
  <si>
    <t>820010/20102</t>
  </si>
  <si>
    <t>11016001/22020102</t>
  </si>
  <si>
    <t>820010/20104</t>
  </si>
  <si>
    <t>11016001/22020104</t>
  </si>
  <si>
    <t>820010/20203</t>
  </si>
  <si>
    <t>11016001/22020203</t>
  </si>
  <si>
    <t>820010/20301</t>
  </si>
  <si>
    <t>11016001/22020301</t>
  </si>
  <si>
    <t>820010/20302</t>
  </si>
  <si>
    <t>11016001/22020302</t>
  </si>
  <si>
    <t>820010/20303</t>
  </si>
  <si>
    <t>11016001/22020303</t>
  </si>
  <si>
    <t>820010/20304</t>
  </si>
  <si>
    <t>11016001/22020304</t>
  </si>
  <si>
    <t>820010/20305</t>
  </si>
  <si>
    <t>11016001/22020305</t>
  </si>
  <si>
    <t>820010/20401</t>
  </si>
  <si>
    <t>11016001/22020401</t>
  </si>
  <si>
    <t>820010/20402</t>
  </si>
  <si>
    <t>11016001/22020402</t>
  </si>
  <si>
    <t>820010/20404</t>
  </si>
  <si>
    <t>11016001/22020404</t>
  </si>
  <si>
    <t>Maintenance of Office / IT Equipments</t>
  </si>
  <si>
    <t>820010/20406</t>
  </si>
  <si>
    <t>11016001/22020406</t>
  </si>
  <si>
    <t>820010/20710</t>
  </si>
  <si>
    <t>11016001/22020710</t>
  </si>
  <si>
    <t>820010/20801</t>
  </si>
  <si>
    <t>11016001/22020801</t>
  </si>
  <si>
    <t>820010/21003</t>
  </si>
  <si>
    <t>11016001/22021003</t>
  </si>
  <si>
    <t>820010/21007</t>
  </si>
  <si>
    <t>11016001/22021007</t>
  </si>
  <si>
    <t>820010/21014</t>
  </si>
  <si>
    <t>11016001/22021014</t>
  </si>
  <si>
    <t>Enugu State Economic Development Department Total</t>
  </si>
  <si>
    <t>11018001</t>
  </si>
  <si>
    <t>820022/20101</t>
  </si>
  <si>
    <t>820022/20102</t>
  </si>
  <si>
    <t>820022/20104</t>
  </si>
  <si>
    <t>820022/20201</t>
  </si>
  <si>
    <t>11022001/22020201</t>
  </si>
  <si>
    <t>820022/20203</t>
  </si>
  <si>
    <t>11022001/22020203</t>
  </si>
  <si>
    <t>820022/20204</t>
  </si>
  <si>
    <t>820022/20301</t>
  </si>
  <si>
    <t>11022001/22020301</t>
  </si>
  <si>
    <t>820022/20303</t>
  </si>
  <si>
    <t>820022/20304</t>
  </si>
  <si>
    <t>820022/20312</t>
  </si>
  <si>
    <t>820022/20401</t>
  </si>
  <si>
    <t>820022/20404</t>
  </si>
  <si>
    <t>820022/20405</t>
  </si>
  <si>
    <t>820022/20406</t>
  </si>
  <si>
    <t>820022/20501</t>
  </si>
  <si>
    <t>11022001/22020405</t>
  </si>
  <si>
    <t>820022/20711</t>
  </si>
  <si>
    <t>11022001/22020711</t>
  </si>
  <si>
    <t>Cosulting Services</t>
  </si>
  <si>
    <t>820022/20801</t>
  </si>
  <si>
    <t>11022001/22020801</t>
  </si>
  <si>
    <t>820022/20803</t>
  </si>
  <si>
    <t>11022001/22020803</t>
  </si>
  <si>
    <t>820022/20901</t>
  </si>
  <si>
    <t>11022001//22020901</t>
  </si>
  <si>
    <t>820022/21001</t>
  </si>
  <si>
    <t>11022001/22021001</t>
  </si>
  <si>
    <t>820022/21002</t>
  </si>
  <si>
    <t>11022001/22021002</t>
  </si>
  <si>
    <t>820022/21007</t>
  </si>
  <si>
    <t>11022001/22021007</t>
  </si>
  <si>
    <t>820022/21014</t>
  </si>
  <si>
    <t>11022001/22021014</t>
  </si>
  <si>
    <t>Enugu State Social Investment Agency Total</t>
  </si>
  <si>
    <t>11021001</t>
  </si>
  <si>
    <t>800011/10101</t>
  </si>
  <si>
    <t>11021001/21010101</t>
  </si>
  <si>
    <t>800011/10103</t>
  </si>
  <si>
    <t>11021001/21010103</t>
  </si>
  <si>
    <t>800011/20101</t>
  </si>
  <si>
    <t>11021001/21020101</t>
  </si>
  <si>
    <t>800011/20102</t>
  </si>
  <si>
    <t>11021001/21020102</t>
  </si>
  <si>
    <t>800011/20103</t>
  </si>
  <si>
    <t>11021001/21020103</t>
  </si>
  <si>
    <t>800011/20104</t>
  </si>
  <si>
    <t>11021001/21020104</t>
  </si>
  <si>
    <t>800011/20105</t>
  </si>
  <si>
    <t>11021001/21020105</t>
  </si>
  <si>
    <t>800011/20106</t>
  </si>
  <si>
    <t>11021001/21020106</t>
  </si>
  <si>
    <t>800011/20107</t>
  </si>
  <si>
    <t>11021001/21020107</t>
  </si>
  <si>
    <t>Domestic Service Allowance</t>
  </si>
  <si>
    <t>800011/20108</t>
  </si>
  <si>
    <t>11021001/21020108</t>
  </si>
  <si>
    <t>800011/20111</t>
  </si>
  <si>
    <t>11021001/21020111</t>
  </si>
  <si>
    <t>800011/20131</t>
  </si>
  <si>
    <t>11021001/21020131</t>
  </si>
  <si>
    <t>Arrears Allowancce</t>
  </si>
  <si>
    <t>800011/20140</t>
  </si>
  <si>
    <t>11021001/21020140</t>
  </si>
  <si>
    <t>Hardship Allowance</t>
  </si>
  <si>
    <t>820011/20102</t>
  </si>
  <si>
    <t>11021001/22020102</t>
  </si>
  <si>
    <t>820011/20104</t>
  </si>
  <si>
    <t>11021001/22020104</t>
  </si>
  <si>
    <t>820011/20105</t>
  </si>
  <si>
    <t>11021001/22020105</t>
  </si>
  <si>
    <t>820011/20201</t>
  </si>
  <si>
    <t>11021001/22020201</t>
  </si>
  <si>
    <t>820011/20202</t>
  </si>
  <si>
    <t>11021001/22020202</t>
  </si>
  <si>
    <t>820011/20203</t>
  </si>
  <si>
    <t>11021001/22020203</t>
  </si>
  <si>
    <t>820011/20204</t>
  </si>
  <si>
    <t>11021001/22020204</t>
  </si>
  <si>
    <t>820011/20205</t>
  </si>
  <si>
    <t>11021001/22020205</t>
  </si>
  <si>
    <t>820011/20206</t>
  </si>
  <si>
    <t>11021001/22020206</t>
  </si>
  <si>
    <t>Sewerage Charges</t>
  </si>
  <si>
    <t>820011/20301</t>
  </si>
  <si>
    <t>11021001/22020301</t>
  </si>
  <si>
    <t>820011/20303</t>
  </si>
  <si>
    <t>11021001/22020303</t>
  </si>
  <si>
    <t>820011/20304</t>
  </si>
  <si>
    <t>11021001/22020304</t>
  </si>
  <si>
    <t>820011/20305</t>
  </si>
  <si>
    <t>11021001/22020305</t>
  </si>
  <si>
    <t>820011/20401</t>
  </si>
  <si>
    <t>11021001/22020401</t>
  </si>
  <si>
    <t>820011/20402</t>
  </si>
  <si>
    <t>11021001/22020402</t>
  </si>
  <si>
    <t>820011/20403</t>
  </si>
  <si>
    <t>11021001/22020403</t>
  </si>
  <si>
    <t>820011/20404</t>
  </si>
  <si>
    <t>11021001/22020404</t>
  </si>
  <si>
    <t>820011/20405</t>
  </si>
  <si>
    <t>11021001/22020405</t>
  </si>
  <si>
    <t>820011/20406</t>
  </si>
  <si>
    <t>11021001/22020406</t>
  </si>
  <si>
    <t>820011/20413</t>
  </si>
  <si>
    <t>11021001/22020413</t>
  </si>
  <si>
    <t>820011/20415</t>
  </si>
  <si>
    <t>11021001/22020415</t>
  </si>
  <si>
    <t>Maitenace of other infrastructure</t>
  </si>
  <si>
    <t>820011/20601</t>
  </si>
  <si>
    <t>11021001/22020601</t>
  </si>
  <si>
    <t>820011/20605</t>
  </si>
  <si>
    <t>11021001/22020605</t>
  </si>
  <si>
    <t>820011/20801</t>
  </si>
  <si>
    <t>11021001/22020801</t>
  </si>
  <si>
    <t>820011/20803</t>
  </si>
  <si>
    <t>11021001/22020803</t>
  </si>
  <si>
    <t>820011/20901</t>
  </si>
  <si>
    <t>11021001/22020901</t>
  </si>
  <si>
    <t>Bank Charges</t>
  </si>
  <si>
    <t>820011/21001</t>
  </si>
  <si>
    <t>11021001/22021001</t>
  </si>
  <si>
    <t>820011/21006</t>
  </si>
  <si>
    <t>11021001/22021006</t>
  </si>
  <si>
    <t>820011/21007</t>
  </si>
  <si>
    <t>11021001/22021007</t>
  </si>
  <si>
    <t>820011/21014</t>
  </si>
  <si>
    <t>11021001/22021014</t>
  </si>
  <si>
    <t>820011/21016</t>
  </si>
  <si>
    <t>11021001/22021016</t>
  </si>
  <si>
    <t>820011/21021</t>
  </si>
  <si>
    <t>11021001/22021021</t>
  </si>
  <si>
    <t>Enugu State Liaison Office,  Lagos Total</t>
  </si>
  <si>
    <t>11021002</t>
  </si>
  <si>
    <t>800012/10101</t>
  </si>
  <si>
    <t>11021002/21010101</t>
  </si>
  <si>
    <t>800012/10103</t>
  </si>
  <si>
    <t>11021002/21010103</t>
  </si>
  <si>
    <t>800012/20101</t>
  </si>
  <si>
    <t>11021002/21020101</t>
  </si>
  <si>
    <t>800012/20102</t>
  </si>
  <si>
    <t>11021002/21020102</t>
  </si>
  <si>
    <t>800012/20103</t>
  </si>
  <si>
    <t>11021002/21020103</t>
  </si>
  <si>
    <t>800012/20104</t>
  </si>
  <si>
    <t>11021002/21020104</t>
  </si>
  <si>
    <t>800012/20106</t>
  </si>
  <si>
    <t>11021002/21020106</t>
  </si>
  <si>
    <t>800012/20108</t>
  </si>
  <si>
    <t>11021002/21020108</t>
  </si>
  <si>
    <t>800012/20111</t>
  </si>
  <si>
    <t>11021002/21020111</t>
  </si>
  <si>
    <t>800012/20112</t>
  </si>
  <si>
    <t>11021002/21020112</t>
  </si>
  <si>
    <t>Rural Posting Allowance</t>
  </si>
  <si>
    <t>800012/20113</t>
  </si>
  <si>
    <t>11021002/21020113</t>
  </si>
  <si>
    <t>Teachning Allowance</t>
  </si>
  <si>
    <t>800012/20131</t>
  </si>
  <si>
    <t>11021002/21020131</t>
  </si>
  <si>
    <t>Arrears Allowance</t>
  </si>
  <si>
    <t>800012/20135</t>
  </si>
  <si>
    <t>11021002/21020135</t>
  </si>
  <si>
    <t>Wardrobe/Outfit Allowance</t>
  </si>
  <si>
    <t>800012/20140</t>
  </si>
  <si>
    <t>11021002/21020140</t>
  </si>
  <si>
    <t>820012/20102</t>
  </si>
  <si>
    <t>820012/20104</t>
  </si>
  <si>
    <t>820012/20201</t>
  </si>
  <si>
    <t>820012/20202</t>
  </si>
  <si>
    <t>820012/20203</t>
  </si>
  <si>
    <t>820012/20204</t>
  </si>
  <si>
    <t>Satelite Broadcasting Access Charges</t>
  </si>
  <si>
    <t>820012/20205</t>
  </si>
  <si>
    <t>820012/20206</t>
  </si>
  <si>
    <t>820012/20301</t>
  </si>
  <si>
    <t>820012/20302</t>
  </si>
  <si>
    <t>11021001/22020302</t>
  </si>
  <si>
    <t>820012/20303</t>
  </si>
  <si>
    <t>820012/20304</t>
  </si>
  <si>
    <t>820012/20401</t>
  </si>
  <si>
    <t>820012/20402</t>
  </si>
  <si>
    <t>820012/20403</t>
  </si>
  <si>
    <t>Maintenance of Office Building/Residential Qauters</t>
  </si>
  <si>
    <t>820012/20404</t>
  </si>
  <si>
    <t>820012/20405</t>
  </si>
  <si>
    <t>820012/20406</t>
  </si>
  <si>
    <t>820012/20601</t>
  </si>
  <si>
    <t>820012/20605</t>
  </si>
  <si>
    <t>820012/20801</t>
  </si>
  <si>
    <t>820012/20803</t>
  </si>
  <si>
    <t>Plant /Generator Fuel Cost</t>
  </si>
  <si>
    <t>820012/20806</t>
  </si>
  <si>
    <t>11021001/22020806</t>
  </si>
  <si>
    <t>Cooking Gas/Fuel Cost</t>
  </si>
  <si>
    <t>820012/20901</t>
  </si>
  <si>
    <t>Bank Charges (Other than Interest)</t>
  </si>
  <si>
    <t>820012/21001</t>
  </si>
  <si>
    <t>820012/21007</t>
  </si>
  <si>
    <t>820012/21014</t>
  </si>
  <si>
    <t>820012/21016</t>
  </si>
  <si>
    <t>Enugu State Liaison Office, Abuja Total</t>
  </si>
  <si>
    <t>820014/20102</t>
  </si>
  <si>
    <t>11033001/22020102</t>
  </si>
  <si>
    <t>707</t>
  </si>
  <si>
    <t>70740</t>
  </si>
  <si>
    <t>820014/20104</t>
  </si>
  <si>
    <t>11033001/22020104</t>
  </si>
  <si>
    <t>820014/20201</t>
  </si>
  <si>
    <t>11033001/22020201</t>
  </si>
  <si>
    <t>820014/20203</t>
  </si>
  <si>
    <t>11033001/22020203</t>
  </si>
  <si>
    <t>820014/20204</t>
  </si>
  <si>
    <t>11033001/22020204</t>
  </si>
  <si>
    <t>820014/20301</t>
  </si>
  <si>
    <t>11033001/22020301</t>
  </si>
  <si>
    <t>820014/20303</t>
  </si>
  <si>
    <t>11033001/22020303</t>
  </si>
  <si>
    <t>820014/20305</t>
  </si>
  <si>
    <t>11033001/22020305</t>
  </si>
  <si>
    <t>820014/20307</t>
  </si>
  <si>
    <t>11033001/22020307</t>
  </si>
  <si>
    <t>820014/20309</t>
  </si>
  <si>
    <t>11033001/22020309</t>
  </si>
  <si>
    <t>820014/20312</t>
  </si>
  <si>
    <t>11033001/22020312</t>
  </si>
  <si>
    <t>820014/20401</t>
  </si>
  <si>
    <t>11033001/22020401</t>
  </si>
  <si>
    <t>820014/20402</t>
  </si>
  <si>
    <t>11033001/22020402</t>
  </si>
  <si>
    <t>820014/20403</t>
  </si>
  <si>
    <t>11033001/22020403</t>
  </si>
  <si>
    <t>820014/20404</t>
  </si>
  <si>
    <t>11033001/22020404</t>
  </si>
  <si>
    <t>820014/20405</t>
  </si>
  <si>
    <t>11033001/22020405</t>
  </si>
  <si>
    <t>820014/20406</t>
  </si>
  <si>
    <t>11033001/22020406</t>
  </si>
  <si>
    <t>820014/20413</t>
  </si>
  <si>
    <t>11033001/22020413</t>
  </si>
  <si>
    <t>Minor Road Maintenance</t>
  </si>
  <si>
    <t>820014/20501</t>
  </si>
  <si>
    <t>11033001/22020501</t>
  </si>
  <si>
    <t>820014/20601</t>
  </si>
  <si>
    <t>11033001/22020601</t>
  </si>
  <si>
    <t>820014/20605</t>
  </si>
  <si>
    <t>11033001/22020605</t>
  </si>
  <si>
    <t>820014/20703</t>
  </si>
  <si>
    <t>11033001/22020703</t>
  </si>
  <si>
    <t>820014/20708</t>
  </si>
  <si>
    <t>11033001/22020708</t>
  </si>
  <si>
    <t>Medical Consulting</t>
  </si>
  <si>
    <t>820014/20709</t>
  </si>
  <si>
    <t>11033001/22020709</t>
  </si>
  <si>
    <t>Research and Studies</t>
  </si>
  <si>
    <t>820014/20710</t>
  </si>
  <si>
    <t>11033001/22020710</t>
  </si>
  <si>
    <t>820014/20801</t>
  </si>
  <si>
    <t>11033001/22020801</t>
  </si>
  <si>
    <t>820014/20803</t>
  </si>
  <si>
    <t>11033001/22020803</t>
  </si>
  <si>
    <t>820014/20901</t>
  </si>
  <si>
    <t>11033001/22020901</t>
  </si>
  <si>
    <t>Bank Charges (Other than Interst)</t>
  </si>
  <si>
    <t>820014/21001</t>
  </si>
  <si>
    <t>11033001/22021001</t>
  </si>
  <si>
    <t>820014/21003</t>
  </si>
  <si>
    <t>11033001/22021003</t>
  </si>
  <si>
    <t>820014/21007</t>
  </si>
  <si>
    <t>11033001/22021007</t>
  </si>
  <si>
    <t>820014/21014</t>
  </si>
  <si>
    <t>11033001/22021014</t>
  </si>
  <si>
    <t>820014/21021</t>
  </si>
  <si>
    <t>11033001/22021021</t>
  </si>
  <si>
    <t>11037001</t>
  </si>
  <si>
    <t>820015/20102</t>
  </si>
  <si>
    <t>11037001/22020102</t>
  </si>
  <si>
    <t>Local Travel &amp; Transport - Others</t>
  </si>
  <si>
    <t>820015/20104</t>
  </si>
  <si>
    <t>11037001/22020104</t>
  </si>
  <si>
    <t>708</t>
  </si>
  <si>
    <t>70840</t>
  </si>
  <si>
    <t>820015/20301</t>
  </si>
  <si>
    <t>11037001/22020301</t>
  </si>
  <si>
    <t>820015/20302</t>
  </si>
  <si>
    <t>11037001/22020302</t>
  </si>
  <si>
    <t>820015/20303</t>
  </si>
  <si>
    <t>11037001/22020303</t>
  </si>
  <si>
    <t>820015/20304</t>
  </si>
  <si>
    <t>11037001/22020304</t>
  </si>
  <si>
    <t>820015/20305</t>
  </si>
  <si>
    <t>11037001/22020305</t>
  </si>
  <si>
    <t>820015/20402</t>
  </si>
  <si>
    <t>11037001/22020402</t>
  </si>
  <si>
    <t>820015/20404</t>
  </si>
  <si>
    <t>11037001/22020404</t>
  </si>
  <si>
    <t>820015/20801</t>
  </si>
  <si>
    <t>11037001/22020801</t>
  </si>
  <si>
    <t>820015/21002</t>
  </si>
  <si>
    <t>11037001/22021002</t>
  </si>
  <si>
    <t>820015/21003</t>
  </si>
  <si>
    <t>11037001/22021003</t>
  </si>
  <si>
    <t>820015/21007</t>
  </si>
  <si>
    <t>11037001/22021007</t>
  </si>
  <si>
    <t>820015/21014</t>
  </si>
  <si>
    <t>11037001/22021014</t>
  </si>
  <si>
    <t>Muslim Pilgrims  Board Total</t>
  </si>
  <si>
    <t>11038002</t>
  </si>
  <si>
    <t>820016/20102</t>
  </si>
  <si>
    <t>11038002/22000000</t>
  </si>
  <si>
    <t>820016/20104</t>
  </si>
  <si>
    <t>11038002/22020104</t>
  </si>
  <si>
    <t>820016/20301</t>
  </si>
  <si>
    <t>11038002/22020301</t>
  </si>
  <si>
    <t>820016/20302</t>
  </si>
  <si>
    <t>11038002/22020302</t>
  </si>
  <si>
    <t>820016/20303</t>
  </si>
  <si>
    <t>11038002/22020303</t>
  </si>
  <si>
    <t>820016/20305</t>
  </si>
  <si>
    <t>11038002/22020305</t>
  </si>
  <si>
    <t>820016/20401</t>
  </si>
  <si>
    <t>11038002/22020401</t>
  </si>
  <si>
    <t>820016/20402</t>
  </si>
  <si>
    <t>11038002/22020402</t>
  </si>
  <si>
    <t>820016/20404</t>
  </si>
  <si>
    <t>11038002/22020404</t>
  </si>
  <si>
    <t>820016/20413</t>
  </si>
  <si>
    <t>11038002/22020413</t>
  </si>
  <si>
    <t>820016/20801</t>
  </si>
  <si>
    <t>11038002/22020801</t>
  </si>
  <si>
    <t>820016/21003</t>
  </si>
  <si>
    <t>11038002/22021003</t>
  </si>
  <si>
    <t>820016/21006</t>
  </si>
  <si>
    <t>11038002/22021006</t>
  </si>
  <si>
    <t>Postages &amp; Courier Services</t>
  </si>
  <si>
    <t>70160</t>
  </si>
  <si>
    <t>820016/21007</t>
  </si>
  <si>
    <t>11038002/22021007</t>
  </si>
  <si>
    <t>820016/21014</t>
  </si>
  <si>
    <t>11038002/22021014</t>
  </si>
  <si>
    <t>Christian Pilgrims  Board Total</t>
  </si>
  <si>
    <t>11052001</t>
  </si>
  <si>
    <t>820018/20101</t>
  </si>
  <si>
    <t>11052001/22020101</t>
  </si>
  <si>
    <t>70150</t>
  </si>
  <si>
    <t>820018/20102</t>
  </si>
  <si>
    <t>11052001/22020102</t>
  </si>
  <si>
    <t>Local Travel and Transport - Others</t>
  </si>
  <si>
    <t>820018/20301</t>
  </si>
  <si>
    <t>11052001/22020301</t>
  </si>
  <si>
    <t>820018/20302</t>
  </si>
  <si>
    <t>11052001/22020302</t>
  </si>
  <si>
    <t>820018/20303</t>
  </si>
  <si>
    <t>11052001/22020303</t>
  </si>
  <si>
    <t>820018/20304</t>
  </si>
  <si>
    <t>11052001/22020304</t>
  </si>
  <si>
    <t>820018/20305</t>
  </si>
  <si>
    <t>11052001/22020305</t>
  </si>
  <si>
    <t>820018/20401</t>
  </si>
  <si>
    <t>11052001/22020401</t>
  </si>
  <si>
    <t>Maintenance of Motor Vehicle /Transport</t>
  </si>
  <si>
    <t>820018/20402</t>
  </si>
  <si>
    <t>11052001/22020402</t>
  </si>
  <si>
    <t>820018/20404</t>
  </si>
  <si>
    <t>11052001/22020404</t>
  </si>
  <si>
    <t>820018/20406</t>
  </si>
  <si>
    <t>11052001/22020406</t>
  </si>
  <si>
    <t>820018/20501</t>
  </si>
  <si>
    <t>11052001/22020501</t>
  </si>
  <si>
    <t>820018/20801</t>
  </si>
  <si>
    <t>11052001/22020801</t>
  </si>
  <si>
    <t>820018/21016</t>
  </si>
  <si>
    <t>11052001/22021016</t>
  </si>
  <si>
    <t>11101001</t>
  </si>
  <si>
    <t>820006/20102</t>
  </si>
  <si>
    <t>11101001/22020102</t>
  </si>
  <si>
    <t>Local Travel and Transport – Others</t>
  </si>
  <si>
    <t>70474</t>
  </si>
  <si>
    <t>820006/20301</t>
  </si>
  <si>
    <t>11101001/22020301</t>
  </si>
  <si>
    <t>820006/20305</t>
  </si>
  <si>
    <t>11101001/22020305</t>
  </si>
  <si>
    <t>820006/20401</t>
  </si>
  <si>
    <t>11101001/22020401</t>
  </si>
  <si>
    <t>820006/20402</t>
  </si>
  <si>
    <t>11101001/22020402</t>
  </si>
  <si>
    <t>820006/20403</t>
  </si>
  <si>
    <t>11101001/22020403</t>
  </si>
  <si>
    <t>820006/20404</t>
  </si>
  <si>
    <t>11101001/22020404</t>
  </si>
  <si>
    <t>820006/20705</t>
  </si>
  <si>
    <t>11101001/22020705</t>
  </si>
  <si>
    <t>820006/20710</t>
  </si>
  <si>
    <t>11101001/22020710</t>
  </si>
  <si>
    <t>820006/20801</t>
  </si>
  <si>
    <t>11101001/22020801</t>
  </si>
  <si>
    <t>820006/20901</t>
  </si>
  <si>
    <t>11101001/22020901</t>
  </si>
  <si>
    <t>820006/21001</t>
  </si>
  <si>
    <t>11101001/22021001</t>
  </si>
  <si>
    <t>Refreshment and Meals</t>
  </si>
  <si>
    <t>820006/21002</t>
  </si>
  <si>
    <t>11101001/22021002</t>
  </si>
  <si>
    <t>820006/21003</t>
  </si>
  <si>
    <t>11101001/22021003</t>
  </si>
  <si>
    <t>820006/21007</t>
  </si>
  <si>
    <t>11101001/22021007</t>
  </si>
  <si>
    <t>820006/21014</t>
  </si>
  <si>
    <t>11101001/22021014</t>
  </si>
  <si>
    <t>11184001</t>
  </si>
  <si>
    <t>820017/20101</t>
  </si>
  <si>
    <t>11184001/22020101</t>
  </si>
  <si>
    <t>820017/20102</t>
  </si>
  <si>
    <t>11184001/22020102</t>
  </si>
  <si>
    <t>820017/20104</t>
  </si>
  <si>
    <t>11184001/22020104</t>
  </si>
  <si>
    <t>International Transport &amp; Travels - Others</t>
  </si>
  <si>
    <t>820017/20301</t>
  </si>
  <si>
    <t>11184001/22020301</t>
  </si>
  <si>
    <t>820017/20305</t>
  </si>
  <si>
    <t>11184001/22020305</t>
  </si>
  <si>
    <t>820017/20312</t>
  </si>
  <si>
    <t>11184001/22020312</t>
  </si>
  <si>
    <t>Service Material</t>
  </si>
  <si>
    <t>820017/20401</t>
  </si>
  <si>
    <t>11184001/22020401</t>
  </si>
  <si>
    <t>820017/20402</t>
  </si>
  <si>
    <t>11184001/22020402</t>
  </si>
  <si>
    <t>820017/20404</t>
  </si>
  <si>
    <t>11184001/22020404</t>
  </si>
  <si>
    <t>Maintenance of Office/IT Equipment</t>
  </si>
  <si>
    <t>820017/20406</t>
  </si>
  <si>
    <t>11184001/22020406</t>
  </si>
  <si>
    <t>820017/20605</t>
  </si>
  <si>
    <t>11184001/22020605</t>
  </si>
  <si>
    <t>Cleanning &amp; Fumigation Services</t>
  </si>
  <si>
    <t>820017/20710</t>
  </si>
  <si>
    <t>11184001/22020710</t>
  </si>
  <si>
    <t>820017/20801</t>
  </si>
  <si>
    <t>11184001/22020801</t>
  </si>
  <si>
    <t>820017/20901</t>
  </si>
  <si>
    <t>11184001/22020901</t>
  </si>
  <si>
    <t>Bank Charges ( Other Than Initerest )</t>
  </si>
  <si>
    <t>820017/21001</t>
  </si>
  <si>
    <t>11184001/22021001</t>
  </si>
  <si>
    <t>Refreshment &amp; Meals</t>
  </si>
  <si>
    <t>820017/21003</t>
  </si>
  <si>
    <t>11184001/22021003</t>
  </si>
  <si>
    <t>820017/21007</t>
  </si>
  <si>
    <t>11184001/22021007</t>
  </si>
  <si>
    <t>820017/21014</t>
  </si>
  <si>
    <t>11184001/22021014</t>
  </si>
  <si>
    <t>12003001</t>
  </si>
  <si>
    <t>800100/10101</t>
  </si>
  <si>
    <t>12003001/21010101</t>
  </si>
  <si>
    <t>Salary</t>
  </si>
  <si>
    <t>800100/10103</t>
  </si>
  <si>
    <t>12003001/21010103</t>
  </si>
  <si>
    <t>consolidated fund charges</t>
  </si>
  <si>
    <t>800100/20101</t>
  </si>
  <si>
    <t>12003001/21020101</t>
  </si>
  <si>
    <t>800100/20102</t>
  </si>
  <si>
    <t>12003001/21020102</t>
  </si>
  <si>
    <t>800100/20103</t>
  </si>
  <si>
    <t>12003001/21020103</t>
  </si>
  <si>
    <t>800100/20104</t>
  </si>
  <si>
    <t>12003001/21020104</t>
  </si>
  <si>
    <t>800100/20105</t>
  </si>
  <si>
    <t>12003001/21020105</t>
  </si>
  <si>
    <t>800100/20106</t>
  </si>
  <si>
    <t>12003001/21020106</t>
  </si>
  <si>
    <t>800100/20107</t>
  </si>
  <si>
    <t>12003001/21020107</t>
  </si>
  <si>
    <t>800100/20108</t>
  </si>
  <si>
    <t>12003001/21020108</t>
  </si>
  <si>
    <t>Shift Allowance</t>
  </si>
  <si>
    <t>800100/20111</t>
  </si>
  <si>
    <t>12003001/21020111</t>
  </si>
  <si>
    <t>800100/20114</t>
  </si>
  <si>
    <t>12003001/21020114</t>
  </si>
  <si>
    <t>800100/20115</t>
  </si>
  <si>
    <t>12003001/21020115</t>
  </si>
  <si>
    <t>Annual Allowance</t>
  </si>
  <si>
    <t>800100/20117</t>
  </si>
  <si>
    <t>12003001/21020117</t>
  </si>
  <si>
    <t>Incentive Allowance (Budget)</t>
  </si>
  <si>
    <t>800100/20118</t>
  </si>
  <si>
    <t>12003001/21020118</t>
  </si>
  <si>
    <t>Legislative Aides</t>
  </si>
  <si>
    <t>800100/20121</t>
  </si>
  <si>
    <t>12003001/21020121</t>
  </si>
  <si>
    <t>Constituency Allowance</t>
  </si>
  <si>
    <t>800100/20124</t>
  </si>
  <si>
    <t>12003001/21020124</t>
  </si>
  <si>
    <t>Recess Allowance</t>
  </si>
  <si>
    <t>800100/20125</t>
  </si>
  <si>
    <t>12003001/21020125</t>
  </si>
  <si>
    <t>Inducement Allowance</t>
  </si>
  <si>
    <t>800100/20126</t>
  </si>
  <si>
    <t>12003001/21020126</t>
  </si>
  <si>
    <t>Newspapers Allowance</t>
  </si>
  <si>
    <t>800100/20129</t>
  </si>
  <si>
    <t>12003001/21020129</t>
  </si>
  <si>
    <t>Maintenane odf Quaters Allowance</t>
  </si>
  <si>
    <t>800100/20130</t>
  </si>
  <si>
    <t>12003001/21020130</t>
  </si>
  <si>
    <t>Medical Allowance</t>
  </si>
  <si>
    <t>800100/20131</t>
  </si>
  <si>
    <t>12003001/21020131</t>
  </si>
  <si>
    <t>Arrears (Allowance)</t>
  </si>
  <si>
    <t>800100/20132</t>
  </si>
  <si>
    <t>12003001/21020132</t>
  </si>
  <si>
    <t>Professional Allowance</t>
  </si>
  <si>
    <t>800100/20133</t>
  </si>
  <si>
    <t>12003001/21020133</t>
  </si>
  <si>
    <t>Recess Allowance (members)</t>
  </si>
  <si>
    <t>800100/20135</t>
  </si>
  <si>
    <t>12003001/21020135</t>
  </si>
  <si>
    <t>Wardrobe Allowance</t>
  </si>
  <si>
    <t>800100/20140</t>
  </si>
  <si>
    <t>12003001/21020140</t>
  </si>
  <si>
    <t>800100/20141</t>
  </si>
  <si>
    <t>12003001/21020141</t>
  </si>
  <si>
    <t>Responsibility Allowance</t>
  </si>
  <si>
    <t>800100/20143</t>
  </si>
  <si>
    <t>12003001/21020143</t>
  </si>
  <si>
    <t>Furniture Allowance</t>
  </si>
  <si>
    <t>800100/20146</t>
  </si>
  <si>
    <t>12003001/21020146</t>
  </si>
  <si>
    <t>Newspaper Allowance</t>
  </si>
  <si>
    <t>800100/20147</t>
  </si>
  <si>
    <t>12003001/21020147</t>
  </si>
  <si>
    <t>Veh. Maintenace Allowance</t>
  </si>
  <si>
    <t>820100/20101</t>
  </si>
  <si>
    <t>12003001/22020101</t>
  </si>
  <si>
    <t>820100/20102</t>
  </si>
  <si>
    <t>12003001/22020102</t>
  </si>
  <si>
    <t>820100/20103</t>
  </si>
  <si>
    <t>12003001/22020103</t>
  </si>
  <si>
    <t>820100/20104</t>
  </si>
  <si>
    <t>12003001/22020104</t>
  </si>
  <si>
    <t>820100/20105</t>
  </si>
  <si>
    <t>12003001/22020105</t>
  </si>
  <si>
    <t>820100/20201</t>
  </si>
  <si>
    <t>12003001/22020201</t>
  </si>
  <si>
    <t>820100/20202</t>
  </si>
  <si>
    <t>12003001/22020202</t>
  </si>
  <si>
    <t>820100/20203</t>
  </si>
  <si>
    <t>12003001/22020203</t>
  </si>
  <si>
    <t>820100/20204</t>
  </si>
  <si>
    <t>12003001/22020204</t>
  </si>
  <si>
    <t>820100/20301</t>
  </si>
  <si>
    <t>12003001/22020301</t>
  </si>
  <si>
    <t>820100/20302</t>
  </si>
  <si>
    <t>12003001/22020302</t>
  </si>
  <si>
    <t>820100/20303</t>
  </si>
  <si>
    <t>12003001/22020303</t>
  </si>
  <si>
    <t>820100/20304</t>
  </si>
  <si>
    <t>12003001/22020304</t>
  </si>
  <si>
    <t>820100/20305</t>
  </si>
  <si>
    <t>12003001/22020305</t>
  </si>
  <si>
    <t>820100/20306</t>
  </si>
  <si>
    <t>12003001/22020306</t>
  </si>
  <si>
    <t>820100/20309</t>
  </si>
  <si>
    <t>12003001/22020309</t>
  </si>
  <si>
    <t>820100/20311</t>
  </si>
  <si>
    <t>12003001/22020311</t>
  </si>
  <si>
    <t>Food Stuff/ Catering Services</t>
  </si>
  <si>
    <t>820100/20312</t>
  </si>
  <si>
    <t>12003001/22020312</t>
  </si>
  <si>
    <t>820100/20401</t>
  </si>
  <si>
    <t>12003001/22020401</t>
  </si>
  <si>
    <t>820100/20402</t>
  </si>
  <si>
    <t>12003001/22020402</t>
  </si>
  <si>
    <t>820100/20403</t>
  </si>
  <si>
    <t>12003001/22020403</t>
  </si>
  <si>
    <t>820100/20404</t>
  </si>
  <si>
    <t>12003001/22020404</t>
  </si>
  <si>
    <t>820100/20405</t>
  </si>
  <si>
    <t>12003001/22020405</t>
  </si>
  <si>
    <t>820100/20406</t>
  </si>
  <si>
    <t>12003001/22020406</t>
  </si>
  <si>
    <t>820100/20411</t>
  </si>
  <si>
    <t>12003001/22020411</t>
  </si>
  <si>
    <t>820100/20413</t>
  </si>
  <si>
    <t>12003001/22020413</t>
  </si>
  <si>
    <t>820100/20415</t>
  </si>
  <si>
    <t>12003001/22020415</t>
  </si>
  <si>
    <t>820100/20501</t>
  </si>
  <si>
    <t>12003001/22020501</t>
  </si>
  <si>
    <t>820100/20502</t>
  </si>
  <si>
    <t>12003001/22020502</t>
  </si>
  <si>
    <t>820100/20601</t>
  </si>
  <si>
    <t>12003001/22020601</t>
  </si>
  <si>
    <t>820100/20605</t>
  </si>
  <si>
    <t>12003001/22020605</t>
  </si>
  <si>
    <t>820100/20703</t>
  </si>
  <si>
    <t>12003001/22020703</t>
  </si>
  <si>
    <t>820100/20710</t>
  </si>
  <si>
    <t>12003001/22020710</t>
  </si>
  <si>
    <t>820100/20801</t>
  </si>
  <si>
    <t>12003001/22020801</t>
  </si>
  <si>
    <t>820100/20803</t>
  </si>
  <si>
    <t>12003001/22020803</t>
  </si>
  <si>
    <t>820100/20901</t>
  </si>
  <si>
    <t>12003001/22020901</t>
  </si>
  <si>
    <t>820100/21001</t>
  </si>
  <si>
    <t>12003001/22021001</t>
  </si>
  <si>
    <t>820100/21002</t>
  </si>
  <si>
    <t>12003001/22021002</t>
  </si>
  <si>
    <t>Honorarum Sitting Allowance</t>
  </si>
  <si>
    <t>820100/21003</t>
  </si>
  <si>
    <t>12003001/22021003</t>
  </si>
  <si>
    <t>820100/21004</t>
  </si>
  <si>
    <t>12003001/22021005</t>
  </si>
  <si>
    <t>820100/21006</t>
  </si>
  <si>
    <t>12003001/22021006</t>
  </si>
  <si>
    <t>820100/21007</t>
  </si>
  <si>
    <t>12003001/22021007</t>
  </si>
  <si>
    <t>820100/21014</t>
  </si>
  <si>
    <t>12003001/22021014</t>
  </si>
  <si>
    <t>820100/21016</t>
  </si>
  <si>
    <t>12003001/22021016</t>
  </si>
  <si>
    <t>820100/21019</t>
  </si>
  <si>
    <t>12003001/22021019</t>
  </si>
  <si>
    <t>820100/21026</t>
  </si>
  <si>
    <t>12003001/22021026</t>
  </si>
  <si>
    <t>Common services (Committee/Commission)</t>
  </si>
  <si>
    <t>23001001</t>
  </si>
  <si>
    <t>800110/10101</t>
  </si>
  <si>
    <t>23001001/21010101</t>
  </si>
  <si>
    <t>70830</t>
  </si>
  <si>
    <t>800110/10102</t>
  </si>
  <si>
    <t>23001001/21010102</t>
  </si>
  <si>
    <t>Overtime Payments</t>
  </si>
  <si>
    <t>800110/10103</t>
  </si>
  <si>
    <t>23001001/21010103</t>
  </si>
  <si>
    <t>800110/20101</t>
  </si>
  <si>
    <t>23001001/21020101</t>
  </si>
  <si>
    <t>800110/20102</t>
  </si>
  <si>
    <t>23001001/21020102</t>
  </si>
  <si>
    <t>800110/20103</t>
  </si>
  <si>
    <t>23001001/21020103</t>
  </si>
  <si>
    <t>800110/20104</t>
  </si>
  <si>
    <t>23001001/21020104</t>
  </si>
  <si>
    <t>800110/20105</t>
  </si>
  <si>
    <t>23001001/21020105</t>
  </si>
  <si>
    <t>800110/20106</t>
  </si>
  <si>
    <t>23001001/21020202</t>
  </si>
  <si>
    <t>800110/20107</t>
  </si>
  <si>
    <t>23001001/21020107</t>
  </si>
  <si>
    <t>800110/20108</t>
  </si>
  <si>
    <t>23001001/21020108</t>
  </si>
  <si>
    <t>800110/20131</t>
  </si>
  <si>
    <t>23001001/21020131</t>
  </si>
  <si>
    <t>820110/20101</t>
  </si>
  <si>
    <t>23001001/22020101</t>
  </si>
  <si>
    <t>820110/20102</t>
  </si>
  <si>
    <t>23001001/22020102</t>
  </si>
  <si>
    <t>820110/20103</t>
  </si>
  <si>
    <t>23001001/22020103</t>
  </si>
  <si>
    <t>820110/20104</t>
  </si>
  <si>
    <t>23001001/22020104</t>
  </si>
  <si>
    <t>820110/20201</t>
  </si>
  <si>
    <t>23001001/22020201</t>
  </si>
  <si>
    <t>820110/20202</t>
  </si>
  <si>
    <t>23001001/22020202</t>
  </si>
  <si>
    <t>820110/20203</t>
  </si>
  <si>
    <t>23001001/22020203</t>
  </si>
  <si>
    <t>820110/20204</t>
  </si>
  <si>
    <t>23001001/22020204</t>
  </si>
  <si>
    <t>820110/20205</t>
  </si>
  <si>
    <t>23001001/22020205</t>
  </si>
  <si>
    <t>Water Rate</t>
  </si>
  <si>
    <t>820110/20301</t>
  </si>
  <si>
    <t>23001001/22020301</t>
  </si>
  <si>
    <t>820110/20302</t>
  </si>
  <si>
    <t>23001001/22020302</t>
  </si>
  <si>
    <t>820110/20303</t>
  </si>
  <si>
    <t>23001001/22020303</t>
  </si>
  <si>
    <t>820110/20304</t>
  </si>
  <si>
    <t>23001001/22020304</t>
  </si>
  <si>
    <t>820110/20305</t>
  </si>
  <si>
    <t>23001001/22020305</t>
  </si>
  <si>
    <t>Printing of Non Security Documents (Dairies &amp; Calenders)</t>
  </si>
  <si>
    <t>820110/20306</t>
  </si>
  <si>
    <t>23001001/22020306</t>
  </si>
  <si>
    <t>820110/20308</t>
  </si>
  <si>
    <t>23001001/22020308</t>
  </si>
  <si>
    <t>Field &amp; Camping Materials Supplies</t>
  </si>
  <si>
    <t>820110/20312</t>
  </si>
  <si>
    <t>23001001/22020312</t>
  </si>
  <si>
    <t>820110/20401</t>
  </si>
  <si>
    <t>23001001/22020401</t>
  </si>
  <si>
    <t>820110/20402</t>
  </si>
  <si>
    <t>23001001/23020402</t>
  </si>
  <si>
    <t>820110/20403</t>
  </si>
  <si>
    <t>23001001/23020403</t>
  </si>
  <si>
    <t>820110/20404</t>
  </si>
  <si>
    <t>23001001/23020404</t>
  </si>
  <si>
    <t>820110/20405</t>
  </si>
  <si>
    <t>23001001/23020405</t>
  </si>
  <si>
    <t>820110/20406</t>
  </si>
  <si>
    <t>23001001/23020406</t>
  </si>
  <si>
    <t>820110/20411</t>
  </si>
  <si>
    <t>23001001/23020411</t>
  </si>
  <si>
    <t>820110/20501</t>
  </si>
  <si>
    <t>23001001/22020501</t>
  </si>
  <si>
    <t>820110/20502</t>
  </si>
  <si>
    <t>23001001/22020502</t>
  </si>
  <si>
    <t>820110/20601</t>
  </si>
  <si>
    <t>23001001/22020601</t>
  </si>
  <si>
    <t>820110/20605</t>
  </si>
  <si>
    <t>23001001/22020605</t>
  </si>
  <si>
    <t>820110/20702</t>
  </si>
  <si>
    <t>23001001/22020702</t>
  </si>
  <si>
    <t>820110/20706</t>
  </si>
  <si>
    <t>23001001/22020706</t>
  </si>
  <si>
    <t>Survey Services</t>
  </si>
  <si>
    <t>820110/20801</t>
  </si>
  <si>
    <t>23001001/22020801</t>
  </si>
  <si>
    <t>820110/20803</t>
  </si>
  <si>
    <t>23001001/22020803</t>
  </si>
  <si>
    <t>820110/20901</t>
  </si>
  <si>
    <t>23001001/22020901</t>
  </si>
  <si>
    <t>820110/21001</t>
  </si>
  <si>
    <t>23001001/22021001</t>
  </si>
  <si>
    <t>820110/21002</t>
  </si>
  <si>
    <t>23001001/22021002</t>
  </si>
  <si>
    <t>Honorarium and Sitting Allowance</t>
  </si>
  <si>
    <t>820110/21003</t>
  </si>
  <si>
    <t>23001001/22021003</t>
  </si>
  <si>
    <t>820110/21004</t>
  </si>
  <si>
    <t>23001001/22021004</t>
  </si>
  <si>
    <t>820110/21006</t>
  </si>
  <si>
    <t>23001001/22021006</t>
  </si>
  <si>
    <t>820110/21007</t>
  </si>
  <si>
    <t>23001001/22021007</t>
  </si>
  <si>
    <t>820110/21014</t>
  </si>
  <si>
    <t>23001001/22021014</t>
  </si>
  <si>
    <t>Annual Budget Expenses &amp; Administration</t>
  </si>
  <si>
    <t>820110/21016</t>
  </si>
  <si>
    <t>23001001/22021016</t>
  </si>
  <si>
    <t>820110/21019</t>
  </si>
  <si>
    <t>23001001/22021019</t>
  </si>
  <si>
    <t>Medical Exp. International</t>
  </si>
  <si>
    <t>810110/10101</t>
  </si>
  <si>
    <t>23001001/22010101</t>
  </si>
  <si>
    <t>Gratuity</t>
  </si>
  <si>
    <t>810110/10103</t>
  </si>
  <si>
    <t>23001001/22010103</t>
  </si>
  <si>
    <t>23003001</t>
  </si>
  <si>
    <t>800111/10101</t>
  </si>
  <si>
    <t>23003001/21010101</t>
  </si>
  <si>
    <t>800111/10102</t>
  </si>
  <si>
    <t>23003001/21010102</t>
  </si>
  <si>
    <t>800111/10103</t>
  </si>
  <si>
    <t>23003001/21010103</t>
  </si>
  <si>
    <t>800111/10104</t>
  </si>
  <si>
    <t>23003001/21010104</t>
  </si>
  <si>
    <t>800111/20101</t>
  </si>
  <si>
    <t>23003001/21020101</t>
  </si>
  <si>
    <t>800111/20102</t>
  </si>
  <si>
    <t>23003001/21020102</t>
  </si>
  <si>
    <t>800111/20103</t>
  </si>
  <si>
    <t>23003001/21020103</t>
  </si>
  <si>
    <t>800111/20104</t>
  </si>
  <si>
    <t>23003001/21020104</t>
  </si>
  <si>
    <t>800111/20105</t>
  </si>
  <si>
    <t>23003001/21020105</t>
  </si>
  <si>
    <t>800111/20106</t>
  </si>
  <si>
    <t>23003001/21020106</t>
  </si>
  <si>
    <t>800111/20139</t>
  </si>
  <si>
    <t>23003001/21020139</t>
  </si>
  <si>
    <t>Weighing -in</t>
  </si>
  <si>
    <t>800111/20202</t>
  </si>
  <si>
    <t>23003001/21020202</t>
  </si>
  <si>
    <t>Contributory Pension</t>
  </si>
  <si>
    <t>800111/20203</t>
  </si>
  <si>
    <t>23003001/21020203</t>
  </si>
  <si>
    <t>Group Life Assurance</t>
  </si>
  <si>
    <t>800111/20204</t>
  </si>
  <si>
    <t>23003001/21020204</t>
  </si>
  <si>
    <t>Employer's Compensations Fund</t>
  </si>
  <si>
    <t>800111/20205</t>
  </si>
  <si>
    <t>23003001/21020205</t>
  </si>
  <si>
    <t>Housing Fund Contribution</t>
  </si>
  <si>
    <t>820111/20101</t>
  </si>
  <si>
    <t>23003001/22020101</t>
  </si>
  <si>
    <t>820111/20102</t>
  </si>
  <si>
    <t>23003001/22020102</t>
  </si>
  <si>
    <t>820111/20104</t>
  </si>
  <si>
    <t>23003001/22020104</t>
  </si>
  <si>
    <t>International Transport and Travels – Others</t>
  </si>
  <si>
    <t>820111/20105</t>
  </si>
  <si>
    <t>23003001/22020105</t>
  </si>
  <si>
    <t>820111/20201</t>
  </si>
  <si>
    <t>23003001/22020201</t>
  </si>
  <si>
    <t>820111/20202</t>
  </si>
  <si>
    <t>23003001/22020202</t>
  </si>
  <si>
    <t>820111/20203</t>
  </si>
  <si>
    <t>23003001/22020203</t>
  </si>
  <si>
    <t>820111/20204</t>
  </si>
  <si>
    <t>23003001/22020204</t>
  </si>
  <si>
    <t>820111/20205</t>
  </si>
  <si>
    <t>23003001/22020205</t>
  </si>
  <si>
    <t>820111/20206</t>
  </si>
  <si>
    <t>23003001/22020206</t>
  </si>
  <si>
    <t>820111/20301</t>
  </si>
  <si>
    <t>23003001/22020301</t>
  </si>
  <si>
    <t>820111/20302</t>
  </si>
  <si>
    <t>23003001/22020302</t>
  </si>
  <si>
    <t>820111/20303</t>
  </si>
  <si>
    <t>23003001/22020303</t>
  </si>
  <si>
    <t>820111/20304</t>
  </si>
  <si>
    <t>23003001/22020304</t>
  </si>
  <si>
    <t>820111/20305</t>
  </si>
  <si>
    <t>23003001/22020305</t>
  </si>
  <si>
    <t>820111/20306</t>
  </si>
  <si>
    <t>23003001/22020306</t>
  </si>
  <si>
    <t>820111/20308</t>
  </si>
  <si>
    <t>23003001/22020308</t>
  </si>
  <si>
    <t>820111/20309</t>
  </si>
  <si>
    <t>23003001/22020309</t>
  </si>
  <si>
    <t>820111/20311</t>
  </si>
  <si>
    <t>23003001/22020311</t>
  </si>
  <si>
    <t>Food Stuff / Catering Materials Supplies</t>
  </si>
  <si>
    <t>820111/20312</t>
  </si>
  <si>
    <t>23003001/22020312</t>
  </si>
  <si>
    <t>820111/20401</t>
  </si>
  <si>
    <t>23003001/22020401</t>
  </si>
  <si>
    <t>820111/20402</t>
  </si>
  <si>
    <t>23003001/22020402</t>
  </si>
  <si>
    <t>820111/20403</t>
  </si>
  <si>
    <t>23003001/22020403</t>
  </si>
  <si>
    <t>820111/20404</t>
  </si>
  <si>
    <t>23003001/22020404</t>
  </si>
  <si>
    <t>820111/20405</t>
  </si>
  <si>
    <t>23003001/22020405</t>
  </si>
  <si>
    <t>820111/20406</t>
  </si>
  <si>
    <t>23003001/22020406</t>
  </si>
  <si>
    <t>820111/20411</t>
  </si>
  <si>
    <t>23003001/22020411</t>
  </si>
  <si>
    <t>820111/20501</t>
  </si>
  <si>
    <t>23003001/22020501</t>
  </si>
  <si>
    <t>820111/20502</t>
  </si>
  <si>
    <t>23003001/22020502</t>
  </si>
  <si>
    <t>820111/20506</t>
  </si>
  <si>
    <t>23003001/22020506</t>
  </si>
  <si>
    <t>820111/20601</t>
  </si>
  <si>
    <t>23003001/22020601</t>
  </si>
  <si>
    <t>Security Service</t>
  </si>
  <si>
    <t>820111/20603</t>
  </si>
  <si>
    <t>23003001/22020603</t>
  </si>
  <si>
    <t>820111/20605</t>
  </si>
  <si>
    <t>23003001/22020605</t>
  </si>
  <si>
    <t>820111/20701</t>
  </si>
  <si>
    <t>23003001/22020701</t>
  </si>
  <si>
    <t>820111/20702</t>
  </si>
  <si>
    <t>23003001/22020702</t>
  </si>
  <si>
    <t>820111/20703</t>
  </si>
  <si>
    <t>23003001/22020703</t>
  </si>
  <si>
    <t>820111/20704</t>
  </si>
  <si>
    <t>23003001/22020704</t>
  </si>
  <si>
    <t>Engineering Services</t>
  </si>
  <si>
    <t>820111/20709</t>
  </si>
  <si>
    <t>23003001/22020709</t>
  </si>
  <si>
    <t>820111/20710</t>
  </si>
  <si>
    <t>23003001/22020710</t>
  </si>
  <si>
    <t>820111/20711</t>
  </si>
  <si>
    <t>23003001/22020711</t>
  </si>
  <si>
    <t>Other Consulting Services</t>
  </si>
  <si>
    <t>820111/20801</t>
  </si>
  <si>
    <t>23003001/22020801</t>
  </si>
  <si>
    <t>820111/20802</t>
  </si>
  <si>
    <t>23003001/22020802</t>
  </si>
  <si>
    <t>820111/20803</t>
  </si>
  <si>
    <t>23003001/22020803</t>
  </si>
  <si>
    <t>820111/20901</t>
  </si>
  <si>
    <t>23003001/22020901</t>
  </si>
  <si>
    <t>820111/20902</t>
  </si>
  <si>
    <t>23003001/22020903</t>
  </si>
  <si>
    <t>820111/21001</t>
  </si>
  <si>
    <t>23003001/22021001</t>
  </si>
  <si>
    <t>820111/21002</t>
  </si>
  <si>
    <t>23003001/22021002</t>
  </si>
  <si>
    <t>820111/21003</t>
  </si>
  <si>
    <t>23003001/22021003</t>
  </si>
  <si>
    <t>820111/21004</t>
  </si>
  <si>
    <t>23003001/22021004</t>
  </si>
  <si>
    <t>820111/21006</t>
  </si>
  <si>
    <t>23003001/22021006</t>
  </si>
  <si>
    <t>820111/21007</t>
  </si>
  <si>
    <t>23003001/22021007</t>
  </si>
  <si>
    <t>820111/21008</t>
  </si>
  <si>
    <t>23003001/22021008</t>
  </si>
  <si>
    <t>Subscription To Professional Bodies</t>
  </si>
  <si>
    <t>820111/21014</t>
  </si>
  <si>
    <t>23003001/22021014</t>
  </si>
  <si>
    <t>820111/21016</t>
  </si>
  <si>
    <t>23003001/22021016</t>
  </si>
  <si>
    <t>820111/21019</t>
  </si>
  <si>
    <t>23003001/22021019</t>
  </si>
  <si>
    <t>Medical Expenses - International</t>
  </si>
  <si>
    <t>820111/21021</t>
  </si>
  <si>
    <t>23003001/22021021</t>
  </si>
  <si>
    <t>Special Days/Celebration</t>
  </si>
  <si>
    <t>820111/21026</t>
  </si>
  <si>
    <t>23003001/22021026</t>
  </si>
  <si>
    <t>Common Services (Committee/Commission)</t>
  </si>
  <si>
    <t>810111/10101</t>
  </si>
  <si>
    <t>23003001/22010101</t>
  </si>
  <si>
    <t>810111/10102</t>
  </si>
  <si>
    <t>23003001/22010102</t>
  </si>
  <si>
    <t>Pension</t>
  </si>
  <si>
    <t>810111/10103</t>
  </si>
  <si>
    <t>23003001/22010103</t>
  </si>
  <si>
    <t>23013001</t>
  </si>
  <si>
    <t>800112/10101</t>
  </si>
  <si>
    <t>23013001/21010101</t>
  </si>
  <si>
    <t>800112/10102</t>
  </si>
  <si>
    <t>23013001/21010102</t>
  </si>
  <si>
    <t>800112/10103</t>
  </si>
  <si>
    <t>23013001/21010103</t>
  </si>
  <si>
    <t>800112/10104</t>
  </si>
  <si>
    <t>23013001/21010104</t>
  </si>
  <si>
    <t>800112/20101</t>
  </si>
  <si>
    <t>23013001/21020101</t>
  </si>
  <si>
    <t>800112/20102</t>
  </si>
  <si>
    <t>23013001/21020102</t>
  </si>
  <si>
    <t>800112/20103</t>
  </si>
  <si>
    <t>23013001/21020103</t>
  </si>
  <si>
    <t>800112/20104</t>
  </si>
  <si>
    <t>23013001/21020104</t>
  </si>
  <si>
    <t>800112/20105</t>
  </si>
  <si>
    <t>23013001/21020105</t>
  </si>
  <si>
    <t>800112/20106</t>
  </si>
  <si>
    <t>23013001/21020106</t>
  </si>
  <si>
    <t>800112/20107</t>
  </si>
  <si>
    <t>23013001/21020107</t>
  </si>
  <si>
    <t>Domestic Ser Allowance</t>
  </si>
  <si>
    <t>800112/20108</t>
  </si>
  <si>
    <t>23013001/21020108</t>
  </si>
  <si>
    <t>800112/20111</t>
  </si>
  <si>
    <t>23013001/21020111</t>
  </si>
  <si>
    <t>800112/20112</t>
  </si>
  <si>
    <t>23013001/21020112</t>
  </si>
  <si>
    <t>800112/20131</t>
  </si>
  <si>
    <t>23013001/21020131</t>
  </si>
  <si>
    <t>800112/20138</t>
  </si>
  <si>
    <t>23013001/21020138</t>
  </si>
  <si>
    <t>Auditors Allowance</t>
  </si>
  <si>
    <t>800112/20202</t>
  </si>
  <si>
    <t>23013001/21020202</t>
  </si>
  <si>
    <t>800112/20203</t>
  </si>
  <si>
    <t>23013001/21020203</t>
  </si>
  <si>
    <t>800112/20204</t>
  </si>
  <si>
    <t>23013001/21020204</t>
  </si>
  <si>
    <t>800112/20205</t>
  </si>
  <si>
    <t>23013001/21020205</t>
  </si>
  <si>
    <t>820112/20101</t>
  </si>
  <si>
    <t>23013001/22020101</t>
  </si>
  <si>
    <t>820112/20102</t>
  </si>
  <si>
    <t>23013001/22020102</t>
  </si>
  <si>
    <t>820112/20202</t>
  </si>
  <si>
    <t>23013001/22020202</t>
  </si>
  <si>
    <t>820112/20301</t>
  </si>
  <si>
    <t>23013001/22020301</t>
  </si>
  <si>
    <t>820112/20302</t>
  </si>
  <si>
    <t>23013001/22020302</t>
  </si>
  <si>
    <t>820112/20303</t>
  </si>
  <si>
    <t>23013001/22020303</t>
  </si>
  <si>
    <t>820112/20304</t>
  </si>
  <si>
    <t>23013001/22020304</t>
  </si>
  <si>
    <t>820112/20305</t>
  </si>
  <si>
    <t>23013001/22020305</t>
  </si>
  <si>
    <t>820112/20306</t>
  </si>
  <si>
    <t>23013001/22000000</t>
  </si>
  <si>
    <t>820112/20312</t>
  </si>
  <si>
    <t>23013001/22020312</t>
  </si>
  <si>
    <t>820112/20401</t>
  </si>
  <si>
    <t>23013001/22020401</t>
  </si>
  <si>
    <t>820112/20402</t>
  </si>
  <si>
    <t>23013001/22020402</t>
  </si>
  <si>
    <t>820112/20403</t>
  </si>
  <si>
    <t>23013001/22020403</t>
  </si>
  <si>
    <t>820112/20404</t>
  </si>
  <si>
    <t>23013001/22020404</t>
  </si>
  <si>
    <t>820112/20405</t>
  </si>
  <si>
    <t>23013001/22020405</t>
  </si>
  <si>
    <t>820112/20406</t>
  </si>
  <si>
    <t>23013001/22020406</t>
  </si>
  <si>
    <t>820112/20501</t>
  </si>
  <si>
    <t>23013001/22020501</t>
  </si>
  <si>
    <t>820112/20605</t>
  </si>
  <si>
    <t>23013001/22020605</t>
  </si>
  <si>
    <t>820112/20801</t>
  </si>
  <si>
    <t>23013001/22020801</t>
  </si>
  <si>
    <t>820112/20803</t>
  </si>
  <si>
    <t>23013001/22020803</t>
  </si>
  <si>
    <t>820112/20901</t>
  </si>
  <si>
    <t>23013001/22020901</t>
  </si>
  <si>
    <t>820112/21001</t>
  </si>
  <si>
    <t>23013001/22021001</t>
  </si>
  <si>
    <t>820112/21003</t>
  </si>
  <si>
    <t>23013001/22021003</t>
  </si>
  <si>
    <t>820112/21007</t>
  </si>
  <si>
    <t>23013001/22021007</t>
  </si>
  <si>
    <t>820112/21014</t>
  </si>
  <si>
    <t>23013001/22021014</t>
  </si>
  <si>
    <t>23055001</t>
  </si>
  <si>
    <t>800113/10101</t>
  </si>
  <si>
    <t>23055001/21010101</t>
  </si>
  <si>
    <t>800113/10102</t>
  </si>
  <si>
    <t>23055001/21010102</t>
  </si>
  <si>
    <t>800113/10103</t>
  </si>
  <si>
    <t>23055001/21010103</t>
  </si>
  <si>
    <t>800113/10104</t>
  </si>
  <si>
    <t>23055001/21010104</t>
  </si>
  <si>
    <t>800113/20101</t>
  </si>
  <si>
    <t>23055001/21020101</t>
  </si>
  <si>
    <t>800113/20102</t>
  </si>
  <si>
    <t>23055001/21020102</t>
  </si>
  <si>
    <t>800113/20103</t>
  </si>
  <si>
    <t>23055001/21020103</t>
  </si>
  <si>
    <t>800113/20104</t>
  </si>
  <si>
    <t>23055001/21020104</t>
  </si>
  <si>
    <t>800113/20105</t>
  </si>
  <si>
    <t>23055001/21020105</t>
  </si>
  <si>
    <t>800113/20106</t>
  </si>
  <si>
    <t>23055001/21020106</t>
  </si>
  <si>
    <t>800113/20201</t>
  </si>
  <si>
    <t>23055001/21020201</t>
  </si>
  <si>
    <t>NHIS Contribution</t>
  </si>
  <si>
    <t>800113/20202</t>
  </si>
  <si>
    <t>23055001/21020202</t>
  </si>
  <si>
    <t>800113/20203</t>
  </si>
  <si>
    <t>23055001/21020203</t>
  </si>
  <si>
    <t>Group Life Insurance</t>
  </si>
  <si>
    <t>800113/20204</t>
  </si>
  <si>
    <t>23055001/21020204</t>
  </si>
  <si>
    <t>Employer's Compensation's Fund</t>
  </si>
  <si>
    <t>800113/20205</t>
  </si>
  <si>
    <t>23055001/21020205</t>
  </si>
  <si>
    <t>820113/20101</t>
  </si>
  <si>
    <t>23055001/22020101</t>
  </si>
  <si>
    <t>820113/20102</t>
  </si>
  <si>
    <t>23055001/22020102</t>
  </si>
  <si>
    <t>820113/20105</t>
  </si>
  <si>
    <t>23055001/22020105</t>
  </si>
  <si>
    <t>820113/20201</t>
  </si>
  <si>
    <t>23055001/22020201</t>
  </si>
  <si>
    <t>820113/20202</t>
  </si>
  <si>
    <t>23055001/22020202</t>
  </si>
  <si>
    <t>820113/20203</t>
  </si>
  <si>
    <t>23055001/22020203</t>
  </si>
  <si>
    <t>820113/20204</t>
  </si>
  <si>
    <t>23055001/22020204</t>
  </si>
  <si>
    <t>820113/20205</t>
  </si>
  <si>
    <t>23055001/22020205</t>
  </si>
  <si>
    <t>820113/20301</t>
  </si>
  <si>
    <t>23055001/22020301</t>
  </si>
  <si>
    <t>820113/20302</t>
  </si>
  <si>
    <t>23055001/22020302</t>
  </si>
  <si>
    <t>820113/20303</t>
  </si>
  <si>
    <t>23055001/22020303</t>
  </si>
  <si>
    <t>820113/20304</t>
  </si>
  <si>
    <t>23055001/22020304</t>
  </si>
  <si>
    <t>820113/20305</t>
  </si>
  <si>
    <t>23055001/22020305</t>
  </si>
  <si>
    <t>820113/20306</t>
  </si>
  <si>
    <t>23055001/22020306</t>
  </si>
  <si>
    <t>820113/20309</t>
  </si>
  <si>
    <t>23055001/22020309</t>
  </si>
  <si>
    <t>820113/20312</t>
  </si>
  <si>
    <t>23055001/22020312</t>
  </si>
  <si>
    <t>820113/20401</t>
  </si>
  <si>
    <t>23055001/22020401</t>
  </si>
  <si>
    <t>820113/20402</t>
  </si>
  <si>
    <t>23055001/22020402</t>
  </si>
  <si>
    <t>820113/20403</t>
  </si>
  <si>
    <t>23055001/22020403</t>
  </si>
  <si>
    <t>820113/20404</t>
  </si>
  <si>
    <t>23055001/22020404</t>
  </si>
  <si>
    <t>820113/20405</t>
  </si>
  <si>
    <t>23055001/22020405</t>
  </si>
  <si>
    <t>820113/20406</t>
  </si>
  <si>
    <t>23055001/22020406</t>
  </si>
  <si>
    <t>820113/20411</t>
  </si>
  <si>
    <t>23055001/22020411</t>
  </si>
  <si>
    <t>820113/20501</t>
  </si>
  <si>
    <t>23055001/22020501</t>
  </si>
  <si>
    <t>820113/20502</t>
  </si>
  <si>
    <t>23055001/22020502</t>
  </si>
  <si>
    <t>820113/20605</t>
  </si>
  <si>
    <t>23055001/22020605</t>
  </si>
  <si>
    <t>820113/20702</t>
  </si>
  <si>
    <t>23055001/22020702</t>
  </si>
  <si>
    <t>820113/20703</t>
  </si>
  <si>
    <t>23055001/22020703</t>
  </si>
  <si>
    <t>820113/20709</t>
  </si>
  <si>
    <t>23055001/22020709</t>
  </si>
  <si>
    <t>820113/20711</t>
  </si>
  <si>
    <t>23055001/22020711</t>
  </si>
  <si>
    <t>820113/20801</t>
  </si>
  <si>
    <t>23055001/22020801</t>
  </si>
  <si>
    <t>820113/20803</t>
  </si>
  <si>
    <t>23055001/22020803</t>
  </si>
  <si>
    <t>820113/20901</t>
  </si>
  <si>
    <t>23055001/22020901</t>
  </si>
  <si>
    <t>820113/20902</t>
  </si>
  <si>
    <t>23055001/22020902</t>
  </si>
  <si>
    <t>820113/21001</t>
  </si>
  <si>
    <t>23055001/22021001</t>
  </si>
  <si>
    <t>820113/21002</t>
  </si>
  <si>
    <t>23055001/22021002</t>
  </si>
  <si>
    <t>820113/21007</t>
  </si>
  <si>
    <t>23055001/22021007</t>
  </si>
  <si>
    <t>820113/21008</t>
  </si>
  <si>
    <t>23055001/22021008</t>
  </si>
  <si>
    <t>820113/21014</t>
  </si>
  <si>
    <t>23055001/22021014</t>
  </si>
  <si>
    <t>810113/10101</t>
  </si>
  <si>
    <t>23055001/22010101</t>
  </si>
  <si>
    <t>810113/10102</t>
  </si>
  <si>
    <t>23055001/22010100</t>
  </si>
  <si>
    <t>810113/10103</t>
  </si>
  <si>
    <t>23055001/22010103</t>
  </si>
  <si>
    <t>Death Benefit</t>
  </si>
  <si>
    <t>25001001</t>
  </si>
  <si>
    <t>800130/10101</t>
  </si>
  <si>
    <t>25001001/21010101</t>
  </si>
  <si>
    <t>800130/10102</t>
  </si>
  <si>
    <t>25001001/21010102</t>
  </si>
  <si>
    <t>800130/10103</t>
  </si>
  <si>
    <t>25001001/21010103</t>
  </si>
  <si>
    <t>800130/10104</t>
  </si>
  <si>
    <t>25001001/21010104</t>
  </si>
  <si>
    <t>800130/20101</t>
  </si>
  <si>
    <t>25001001/21020101</t>
  </si>
  <si>
    <t>800130/20102</t>
  </si>
  <si>
    <t>25001001/21020102</t>
  </si>
  <si>
    <t>800130/20103</t>
  </si>
  <si>
    <t>25001001/21020103</t>
  </si>
  <si>
    <t>800130/20104</t>
  </si>
  <si>
    <t>25001001/21020104</t>
  </si>
  <si>
    <t>800130/20105</t>
  </si>
  <si>
    <t>25001001/21020105</t>
  </si>
  <si>
    <t>800130/20106</t>
  </si>
  <si>
    <t>25001001/21020106</t>
  </si>
  <si>
    <t>800130/20107</t>
  </si>
  <si>
    <t>25001001/21020107</t>
  </si>
  <si>
    <t>800130/20108</t>
  </si>
  <si>
    <t>25001001/21020108</t>
  </si>
  <si>
    <t>800130/20111</t>
  </si>
  <si>
    <t>25001001/21020111</t>
  </si>
  <si>
    <t>800130/20113</t>
  </si>
  <si>
    <t>25001001/21020113</t>
  </si>
  <si>
    <t>Teaching Allowance</t>
  </si>
  <si>
    <t>800130/20114</t>
  </si>
  <si>
    <t>25001001/21020114</t>
  </si>
  <si>
    <t>Administrative Allowance</t>
  </si>
  <si>
    <t>800130/20119</t>
  </si>
  <si>
    <t>25001001/21020119</t>
  </si>
  <si>
    <t>Personnel Assistant</t>
  </si>
  <si>
    <t>800130/20121</t>
  </si>
  <si>
    <t>25001001/21020121</t>
  </si>
  <si>
    <t>800130/20124</t>
  </si>
  <si>
    <t>25001001/21020124</t>
  </si>
  <si>
    <t>800130/20131</t>
  </si>
  <si>
    <t>25001001/21020131</t>
  </si>
  <si>
    <t>800130/20132</t>
  </si>
  <si>
    <t>25001001/21020132</t>
  </si>
  <si>
    <t>Professional Duty Allowance</t>
  </si>
  <si>
    <t>800130/20138</t>
  </si>
  <si>
    <t>25001001/21020138</t>
  </si>
  <si>
    <t>800130/20140</t>
  </si>
  <si>
    <t>25001001/21020140</t>
  </si>
  <si>
    <t>800130/20144</t>
  </si>
  <si>
    <t>25001001/21020144</t>
  </si>
  <si>
    <t>Secreterial Allowance</t>
  </si>
  <si>
    <t>800130/20146</t>
  </si>
  <si>
    <t>25001001/21020146</t>
  </si>
  <si>
    <t>800130/20147</t>
  </si>
  <si>
    <t>25001001/21020147</t>
  </si>
  <si>
    <t>Veh Maintenace Allwance</t>
  </si>
  <si>
    <t>800130/20201</t>
  </si>
  <si>
    <t>25001001/21020201</t>
  </si>
  <si>
    <t>800130/20202</t>
  </si>
  <si>
    <t>25001001/21020202</t>
  </si>
  <si>
    <t>800130/20203</t>
  </si>
  <si>
    <t>25001001/21020203</t>
  </si>
  <si>
    <t>800130/20204</t>
  </si>
  <si>
    <t>25001001/21020204</t>
  </si>
  <si>
    <t>800130/20205</t>
  </si>
  <si>
    <t>25001001/21020205</t>
  </si>
  <si>
    <t>820130/02081</t>
  </si>
  <si>
    <t>25001001/22020801</t>
  </si>
  <si>
    <t>820130/20101</t>
  </si>
  <si>
    <t>25001001/22020101</t>
  </si>
  <si>
    <t>820130/20102</t>
  </si>
  <si>
    <t>25001001/22020102</t>
  </si>
  <si>
    <t>820130/20103</t>
  </si>
  <si>
    <t>25001001/22020103</t>
  </si>
  <si>
    <t>820130/20104</t>
  </si>
  <si>
    <t>25001001/22020104</t>
  </si>
  <si>
    <t>820130/20105</t>
  </si>
  <si>
    <t>25001001/22020105</t>
  </si>
  <si>
    <t>820130/20202</t>
  </si>
  <si>
    <t>25001001/22020202</t>
  </si>
  <si>
    <t>820130/20203</t>
  </si>
  <si>
    <t>25001001/22020203</t>
  </si>
  <si>
    <t>820130/20204</t>
  </si>
  <si>
    <t>25001001/22020204</t>
  </si>
  <si>
    <t>820130/20301</t>
  </si>
  <si>
    <t>25001001/22020301</t>
  </si>
  <si>
    <t>820130/20302</t>
  </si>
  <si>
    <t>25001001/22020302</t>
  </si>
  <si>
    <t>820130/20303</t>
  </si>
  <si>
    <t>25001001/22020303</t>
  </si>
  <si>
    <t>820130/20305</t>
  </si>
  <si>
    <t>25001001/22020305</t>
  </si>
  <si>
    <t>820130/20306</t>
  </si>
  <si>
    <t>25001001/22020306</t>
  </si>
  <si>
    <t>820130/20310</t>
  </si>
  <si>
    <t>25001001/22020310</t>
  </si>
  <si>
    <t>820130/20312</t>
  </si>
  <si>
    <t>25001001/22020312</t>
  </si>
  <si>
    <t>820130/20401</t>
  </si>
  <si>
    <t>25001001/22020401</t>
  </si>
  <si>
    <t>820130/20402</t>
  </si>
  <si>
    <t>25001001/22020402</t>
  </si>
  <si>
    <t>820130/20403</t>
  </si>
  <si>
    <t>25001001/22020403</t>
  </si>
  <si>
    <t>820130/20404</t>
  </si>
  <si>
    <t>25001001/22020404</t>
  </si>
  <si>
    <t>820130/20405</t>
  </si>
  <si>
    <t>25001001/22020405</t>
  </si>
  <si>
    <t>820130/20406</t>
  </si>
  <si>
    <t>25001001/22020406</t>
  </si>
  <si>
    <t>820130/20415</t>
  </si>
  <si>
    <t>25001001/22020415</t>
  </si>
  <si>
    <t>820130/20501</t>
  </si>
  <si>
    <t>25001001/22020501</t>
  </si>
  <si>
    <t>Local Training (computer training for state civil servants)</t>
  </si>
  <si>
    <t>820130/20503</t>
  </si>
  <si>
    <t>25001001/22020503</t>
  </si>
  <si>
    <t>Training and Staff  Development</t>
  </si>
  <si>
    <t>820130/20504</t>
  </si>
  <si>
    <t>25001001/22020504</t>
  </si>
  <si>
    <t>820130/20505</t>
  </si>
  <si>
    <t>25001001/22020505</t>
  </si>
  <si>
    <t>ICT Training for Civil Servants</t>
  </si>
  <si>
    <t>820130/20601</t>
  </si>
  <si>
    <t>25001001/22020601</t>
  </si>
  <si>
    <t>820130/20605</t>
  </si>
  <si>
    <t>25001001/22020605</t>
  </si>
  <si>
    <t>820130/20702</t>
  </si>
  <si>
    <t>25001001/22020702</t>
  </si>
  <si>
    <t>820130/20801</t>
  </si>
  <si>
    <t>820130/20803</t>
  </si>
  <si>
    <t>25001001/22020803</t>
  </si>
  <si>
    <t>820130/20901</t>
  </si>
  <si>
    <t>25001001/22020901</t>
  </si>
  <si>
    <t>820130/21001</t>
  </si>
  <si>
    <t>25001001/22021001</t>
  </si>
  <si>
    <t>820130/21003</t>
  </si>
  <si>
    <t>25001001/22021003</t>
  </si>
  <si>
    <t>820130/21007</t>
  </si>
  <si>
    <t>25001001/22021007</t>
  </si>
  <si>
    <t>820130/21008</t>
  </si>
  <si>
    <t>25001001/22021008</t>
  </si>
  <si>
    <t>820130/21013</t>
  </si>
  <si>
    <t>25001001/22021013</t>
  </si>
  <si>
    <t>Promotion (Service Wide)</t>
  </si>
  <si>
    <t>820130/21014</t>
  </si>
  <si>
    <t>25001001/22021014</t>
  </si>
  <si>
    <t>820130/21016</t>
  </si>
  <si>
    <t>25001001/22021016</t>
  </si>
  <si>
    <t>820130/21021</t>
  </si>
  <si>
    <t>25001001/22021021</t>
  </si>
  <si>
    <t>Special Days/Celebrations(civil service week celebration)</t>
  </si>
  <si>
    <t>820130/30106</t>
  </si>
  <si>
    <t>25001001/22030106</t>
  </si>
  <si>
    <t>Motor Vehicle Advance</t>
  </si>
  <si>
    <t>820130/30107</t>
  </si>
  <si>
    <t>25001001/22030107</t>
  </si>
  <si>
    <t>Furniture Advance</t>
  </si>
  <si>
    <t>810130/10101</t>
  </si>
  <si>
    <t>25001001/22010101</t>
  </si>
  <si>
    <t>810130/10102</t>
  </si>
  <si>
    <t>25001001/22010102</t>
  </si>
  <si>
    <t>810130/10103</t>
  </si>
  <si>
    <t>25001001/22010103</t>
  </si>
  <si>
    <t>25005001</t>
  </si>
  <si>
    <t>820131/20102</t>
  </si>
  <si>
    <t>25005001/22020102</t>
  </si>
  <si>
    <t>820131/20105</t>
  </si>
  <si>
    <t>25005001/22020105</t>
  </si>
  <si>
    <t>820131/20202</t>
  </si>
  <si>
    <t>25005001/22020202</t>
  </si>
  <si>
    <t>820131/20301</t>
  </si>
  <si>
    <t>25005001/22020301</t>
  </si>
  <si>
    <t>820131/20302</t>
  </si>
  <si>
    <t>25005001/22020302</t>
  </si>
  <si>
    <t>820131/20303</t>
  </si>
  <si>
    <t>25005001/22020303</t>
  </si>
  <si>
    <t>820131/20304</t>
  </si>
  <si>
    <t>25005001/22020304</t>
  </si>
  <si>
    <t>820131/20305</t>
  </si>
  <si>
    <t>25005001/22020305</t>
  </si>
  <si>
    <t>820131/20401</t>
  </si>
  <si>
    <t>25005001/22020401</t>
  </si>
  <si>
    <t>820131/20402</t>
  </si>
  <si>
    <t>25005001/22020402</t>
  </si>
  <si>
    <t>820131/20404</t>
  </si>
  <si>
    <t>25005001/22020404</t>
  </si>
  <si>
    <t>820131/20405</t>
  </si>
  <si>
    <t>25005001/22020405</t>
  </si>
  <si>
    <t>820131/20406</t>
  </si>
  <si>
    <t>25005001/22020406</t>
  </si>
  <si>
    <t>820131/20415</t>
  </si>
  <si>
    <t>25005001/22020415</t>
  </si>
  <si>
    <t>820131/20501</t>
  </si>
  <si>
    <t>25005001/22020501</t>
  </si>
  <si>
    <t>820131/20710</t>
  </si>
  <si>
    <t>25005001/22020710</t>
  </si>
  <si>
    <t>820131/20801</t>
  </si>
  <si>
    <t>25005001/22020801</t>
  </si>
  <si>
    <t>820131/20803</t>
  </si>
  <si>
    <t>25005001/22020803</t>
  </si>
  <si>
    <t>820131/20901</t>
  </si>
  <si>
    <t>25005001/22020901</t>
  </si>
  <si>
    <t>820131/21001</t>
  </si>
  <si>
    <t>25005001/22021001</t>
  </si>
  <si>
    <t>820131/21003</t>
  </si>
  <si>
    <t>25005001/22021003</t>
  </si>
  <si>
    <t>820131/21007</t>
  </si>
  <si>
    <t>25005001/22021007</t>
  </si>
  <si>
    <t>Welffare Package</t>
  </si>
  <si>
    <t>820131/21014</t>
  </si>
  <si>
    <t>25005001/22021014</t>
  </si>
  <si>
    <t>25005002</t>
  </si>
  <si>
    <t>820134/20102</t>
  </si>
  <si>
    <t>25005002/22020102</t>
  </si>
  <si>
    <t>820134/20105</t>
  </si>
  <si>
    <t>25005002/22020105</t>
  </si>
  <si>
    <t>820134/20301</t>
  </si>
  <si>
    <t>25005002/22020301</t>
  </si>
  <si>
    <t>820134/20302</t>
  </si>
  <si>
    <t>25005002/22020302</t>
  </si>
  <si>
    <t>820134/20303</t>
  </si>
  <si>
    <t>25005002/22020303</t>
  </si>
  <si>
    <t>820134/20304</t>
  </si>
  <si>
    <t>25005002/22020304</t>
  </si>
  <si>
    <t>820134/20305</t>
  </si>
  <si>
    <t>25005002/22020305</t>
  </si>
  <si>
    <t>820134/20312</t>
  </si>
  <si>
    <t>25005002/22020312</t>
  </si>
  <si>
    <t>820134/20401</t>
  </si>
  <si>
    <t>25005002/22020401</t>
  </si>
  <si>
    <t>820134/20402</t>
  </si>
  <si>
    <t>25005002/22020402</t>
  </si>
  <si>
    <t>820134/20404</t>
  </si>
  <si>
    <t>25005002/22020404</t>
  </si>
  <si>
    <t>820134/20405</t>
  </si>
  <si>
    <t>25005002/22020405</t>
  </si>
  <si>
    <t>820134/20406</t>
  </si>
  <si>
    <t>25005002/22020406</t>
  </si>
  <si>
    <t>820134/20414</t>
  </si>
  <si>
    <t>25005002/22020414</t>
  </si>
  <si>
    <t>820134/20501</t>
  </si>
  <si>
    <t>25005002/22020501</t>
  </si>
  <si>
    <t>820134/20709</t>
  </si>
  <si>
    <t>25005002/22020709</t>
  </si>
  <si>
    <t>820134/20710</t>
  </si>
  <si>
    <t>25005002/22020710</t>
  </si>
  <si>
    <t>820134/20801</t>
  </si>
  <si>
    <t>25005002/22020801</t>
  </si>
  <si>
    <t>820134/20803</t>
  </si>
  <si>
    <t>25005002/22020803</t>
  </si>
  <si>
    <t>820134/21001</t>
  </si>
  <si>
    <t>25005002/22021001</t>
  </si>
  <si>
    <t>820134/21003</t>
  </si>
  <si>
    <t>25005002/22021003</t>
  </si>
  <si>
    <t>820134/21007</t>
  </si>
  <si>
    <t>25005002/22021007</t>
  </si>
  <si>
    <t>820134/21014</t>
  </si>
  <si>
    <t>25005002/22021014</t>
  </si>
  <si>
    <t>40001001</t>
  </si>
  <si>
    <t>800150/10101</t>
  </si>
  <si>
    <t>40001001/21010101</t>
  </si>
  <si>
    <t>800150/10102</t>
  </si>
  <si>
    <t>40001001/21010102</t>
  </si>
  <si>
    <t>800150/10103</t>
  </si>
  <si>
    <t>40001001/21010103</t>
  </si>
  <si>
    <t>800150/20101</t>
  </si>
  <si>
    <t>40001001/21020101</t>
  </si>
  <si>
    <t>800150/20102</t>
  </si>
  <si>
    <t>40001001/21020102</t>
  </si>
  <si>
    <t>800150/20103</t>
  </si>
  <si>
    <t>40001001/21020103</t>
  </si>
  <si>
    <t>800150/20104</t>
  </si>
  <si>
    <t>40001001/21020104</t>
  </si>
  <si>
    <t>800150/20105</t>
  </si>
  <si>
    <t>40001001/21020105</t>
  </si>
  <si>
    <t>800150/20106</t>
  </si>
  <si>
    <t>40001001/21020106</t>
  </si>
  <si>
    <t>800150/20107</t>
  </si>
  <si>
    <t>40001001/21020107</t>
  </si>
  <si>
    <t>800150/20108</t>
  </si>
  <si>
    <t>40001001/21020108</t>
  </si>
  <si>
    <t>800150/20111</t>
  </si>
  <si>
    <t>40001001/21020111</t>
  </si>
  <si>
    <t>800150/20113</t>
  </si>
  <si>
    <t>40001001/21020113</t>
  </si>
  <si>
    <t>800150/20131</t>
  </si>
  <si>
    <t>40001001/21020131</t>
  </si>
  <si>
    <t>800150/20138</t>
  </si>
  <si>
    <t>40001001/21020138</t>
  </si>
  <si>
    <t>800150/20144</t>
  </si>
  <si>
    <t>40001001/21020144</t>
  </si>
  <si>
    <t>70121</t>
  </si>
  <si>
    <t>800150/20202</t>
  </si>
  <si>
    <t>40001001/21020202</t>
  </si>
  <si>
    <t>820150/20101</t>
  </si>
  <si>
    <t>40001001/22020101</t>
  </si>
  <si>
    <t>820150/20102</t>
  </si>
  <si>
    <t>40001001/22020102</t>
  </si>
  <si>
    <t>820150/20105</t>
  </si>
  <si>
    <t>40001001/22020105</t>
  </si>
  <si>
    <t>820150/20201</t>
  </si>
  <si>
    <t>40001001/22020201</t>
  </si>
  <si>
    <t>820150/20202</t>
  </si>
  <si>
    <t>40001001/22020202</t>
  </si>
  <si>
    <t>820150/20206</t>
  </si>
  <si>
    <t>40001001/22020206</t>
  </si>
  <si>
    <t>820150/20301</t>
  </si>
  <si>
    <t>40001001/22020301</t>
  </si>
  <si>
    <t>820150/20302</t>
  </si>
  <si>
    <t>40001001/22020302</t>
  </si>
  <si>
    <t>820150/20303</t>
  </si>
  <si>
    <t>40001001/22020303</t>
  </si>
  <si>
    <t>820150/20305</t>
  </si>
  <si>
    <t>40001001/22020305</t>
  </si>
  <si>
    <t>820150/20306</t>
  </si>
  <si>
    <t>40001001/22020306</t>
  </si>
  <si>
    <t>Printing of  Security Document</t>
  </si>
  <si>
    <t>820150/20308</t>
  </si>
  <si>
    <t>40001001/22020308</t>
  </si>
  <si>
    <t>Field &amp; Camping Materials  Supplies</t>
  </si>
  <si>
    <t>820150/20309</t>
  </si>
  <si>
    <t>40001001/22020309</t>
  </si>
  <si>
    <t>820150/20312</t>
  </si>
  <si>
    <t>40001001/22020312</t>
  </si>
  <si>
    <t>820150/20401</t>
  </si>
  <si>
    <t>40001001/22020401</t>
  </si>
  <si>
    <t>820150/20402</t>
  </si>
  <si>
    <t>40001001/22020402</t>
  </si>
  <si>
    <t>820150/20403</t>
  </si>
  <si>
    <t>40001001/22020403</t>
  </si>
  <si>
    <t>820150/20404</t>
  </si>
  <si>
    <t>40001001/22020404</t>
  </si>
  <si>
    <t>820150/20405</t>
  </si>
  <si>
    <t>40001001/22020405</t>
  </si>
  <si>
    <t>820150/20406</t>
  </si>
  <si>
    <t>40001001/22020406</t>
  </si>
  <si>
    <t>820150/20415</t>
  </si>
  <si>
    <t>40001001/22020415</t>
  </si>
  <si>
    <t>820150/20501</t>
  </si>
  <si>
    <t>40001001/22020501</t>
  </si>
  <si>
    <t>820150/20506</t>
  </si>
  <si>
    <t>40001001/22020506</t>
  </si>
  <si>
    <t>820150/20605</t>
  </si>
  <si>
    <t>40001001/22020605</t>
  </si>
  <si>
    <t>820150/20701</t>
  </si>
  <si>
    <t>40001001/22020701</t>
  </si>
  <si>
    <t>820150/20709</t>
  </si>
  <si>
    <t>40001001/22020709</t>
  </si>
  <si>
    <t>820150/20710</t>
  </si>
  <si>
    <t>40001001/22020710</t>
  </si>
  <si>
    <t>820150/20801</t>
  </si>
  <si>
    <t>40001001/22020801</t>
  </si>
  <si>
    <t>820150/20803</t>
  </si>
  <si>
    <t>40001001/22020803</t>
  </si>
  <si>
    <t>820150/20901</t>
  </si>
  <si>
    <t>40001001/22020901</t>
  </si>
  <si>
    <t>Bank Charges (Other Than Interest )</t>
  </si>
  <si>
    <t>820150/21001</t>
  </si>
  <si>
    <t>40001001/22021001</t>
  </si>
  <si>
    <t>820150/21002</t>
  </si>
  <si>
    <t>40001001/22021002</t>
  </si>
  <si>
    <t>820150/21003</t>
  </si>
  <si>
    <t>40001001/22021003</t>
  </si>
  <si>
    <t>820150/21004</t>
  </si>
  <si>
    <t>40001001/22021004</t>
  </si>
  <si>
    <t>820150/21006</t>
  </si>
  <si>
    <t>40001001/22021006</t>
  </si>
  <si>
    <t>820150/21007</t>
  </si>
  <si>
    <t>40001001/22021007</t>
  </si>
  <si>
    <t>820150/21008</t>
  </si>
  <si>
    <t>40001001/22021008</t>
  </si>
  <si>
    <t>820150/21009</t>
  </si>
  <si>
    <t>40001001/22021009</t>
  </si>
  <si>
    <t>820150/21014</t>
  </si>
  <si>
    <t>40001001/22021014</t>
  </si>
  <si>
    <t>820150/21016</t>
  </si>
  <si>
    <t>40001001/22021016</t>
  </si>
  <si>
    <t>820150/21023</t>
  </si>
  <si>
    <t>40001001/22021023</t>
  </si>
  <si>
    <t>800151/10101</t>
  </si>
  <si>
    <t>40001002/21010101</t>
  </si>
  <si>
    <t>800151/10102</t>
  </si>
  <si>
    <t>40001002/21010102</t>
  </si>
  <si>
    <t>800151/10103</t>
  </si>
  <si>
    <t>40001002/21010103</t>
  </si>
  <si>
    <t>800151/20101</t>
  </si>
  <si>
    <t>40001002/21020101</t>
  </si>
  <si>
    <t>800151/20102</t>
  </si>
  <si>
    <t>40001002/21020102</t>
  </si>
  <si>
    <t>800151/20103</t>
  </si>
  <si>
    <t>40001002/21020103</t>
  </si>
  <si>
    <t>800151/20104</t>
  </si>
  <si>
    <t>40001002/21020104</t>
  </si>
  <si>
    <t>800151/20105</t>
  </si>
  <si>
    <t>40001002/21020105</t>
  </si>
  <si>
    <t>800151/20106</t>
  </si>
  <si>
    <t>40001002/21020106</t>
  </si>
  <si>
    <t>800151/20107</t>
  </si>
  <si>
    <t>40001002/21020107</t>
  </si>
  <si>
    <t>800151/20108</t>
  </si>
  <si>
    <t>40001002/21020108</t>
  </si>
  <si>
    <t>800151/20111</t>
  </si>
  <si>
    <t>40001002/21020111</t>
  </si>
  <si>
    <t>800151/20131</t>
  </si>
  <si>
    <t>40001002/21020131</t>
  </si>
  <si>
    <t>800151/20138</t>
  </si>
  <si>
    <t>40001002/21020138</t>
  </si>
  <si>
    <t>Auditor's Allowance</t>
  </si>
  <si>
    <t>800151/20144</t>
  </si>
  <si>
    <t>40001002/21020144</t>
  </si>
  <si>
    <t>800151/20201</t>
  </si>
  <si>
    <t>40001002/21020201</t>
  </si>
  <si>
    <t>National Health Insurance Scheme (NHIS) Contribution</t>
  </si>
  <si>
    <t>800151/20202</t>
  </si>
  <si>
    <t>40001002/21020202</t>
  </si>
  <si>
    <t>800151/20203</t>
  </si>
  <si>
    <t>40001002/21020203</t>
  </si>
  <si>
    <t>800151/20204</t>
  </si>
  <si>
    <t>40001002/21020204</t>
  </si>
  <si>
    <t>800151/20205</t>
  </si>
  <si>
    <t>40001002/21020205</t>
  </si>
  <si>
    <t>820151/20101</t>
  </si>
  <si>
    <t>40001002/22020101</t>
  </si>
  <si>
    <t>820151/20102</t>
  </si>
  <si>
    <t>40001002/22020102</t>
  </si>
  <si>
    <t>820151/20105</t>
  </si>
  <si>
    <t>40001002/22020105</t>
  </si>
  <si>
    <t>820151/20201</t>
  </si>
  <si>
    <t>40001002/22020201</t>
  </si>
  <si>
    <t>820151/20202</t>
  </si>
  <si>
    <t>40001002/22020202</t>
  </si>
  <si>
    <t>820151/20206</t>
  </si>
  <si>
    <t>40001002/22020206</t>
  </si>
  <si>
    <t>820151/20301</t>
  </si>
  <si>
    <t>40001002/22020301</t>
  </si>
  <si>
    <t>820151/20302</t>
  </si>
  <si>
    <t>40001002/22020302</t>
  </si>
  <si>
    <t>820151/20303</t>
  </si>
  <si>
    <t>40001002/22020303</t>
  </si>
  <si>
    <t>820151/20305</t>
  </si>
  <si>
    <t>40001002/22020305</t>
  </si>
  <si>
    <t>Printing of Non Security Document (Auditor General's Report)</t>
  </si>
  <si>
    <t>820151/20306</t>
  </si>
  <si>
    <t>40001002/22020306</t>
  </si>
  <si>
    <t>820151/20309</t>
  </si>
  <si>
    <t>40001002/22020309</t>
  </si>
  <si>
    <t>820151/20312</t>
  </si>
  <si>
    <t>40001002/22020312</t>
  </si>
  <si>
    <t>820151/20401</t>
  </si>
  <si>
    <t>40001002/22020401</t>
  </si>
  <si>
    <t>820151/20402</t>
  </si>
  <si>
    <t>40001002/22020402</t>
  </si>
  <si>
    <t>820151/20403</t>
  </si>
  <si>
    <t>40001002/22020403</t>
  </si>
  <si>
    <t>820151/20404</t>
  </si>
  <si>
    <t>40001002/22020404</t>
  </si>
  <si>
    <t>820151/20405</t>
  </si>
  <si>
    <t>40001002/22020405</t>
  </si>
  <si>
    <t>820151/20406</t>
  </si>
  <si>
    <t>40001002/22020406</t>
  </si>
  <si>
    <t>820151/20415</t>
  </si>
  <si>
    <t>40001002/22020415</t>
  </si>
  <si>
    <t>820151/20501</t>
  </si>
  <si>
    <t>40001002/22020501</t>
  </si>
  <si>
    <t>820151/20605</t>
  </si>
  <si>
    <t>40001002/22020605</t>
  </si>
  <si>
    <t>820151/20701</t>
  </si>
  <si>
    <t>40001002/22020701</t>
  </si>
  <si>
    <t>820151/20709</t>
  </si>
  <si>
    <t>40001002/22020709</t>
  </si>
  <si>
    <t>Research &amp; Studies</t>
  </si>
  <si>
    <t>820151/20710</t>
  </si>
  <si>
    <t>40001002/22020710</t>
  </si>
  <si>
    <t>820151/20801</t>
  </si>
  <si>
    <t>40001002/22020801</t>
  </si>
  <si>
    <t>820151/20803</t>
  </si>
  <si>
    <t>40001002/22020803</t>
  </si>
  <si>
    <t>820151/20901</t>
  </si>
  <si>
    <t>40001002/22020901</t>
  </si>
  <si>
    <t>820151/21001</t>
  </si>
  <si>
    <t>40001002/22021001</t>
  </si>
  <si>
    <t>820151/21002</t>
  </si>
  <si>
    <t>40001002/22021002</t>
  </si>
  <si>
    <t>820151/21004</t>
  </si>
  <si>
    <t>40001002/22021004</t>
  </si>
  <si>
    <t>820151/21006</t>
  </si>
  <si>
    <t>40001002/22021006</t>
  </si>
  <si>
    <t>820151/21007</t>
  </si>
  <si>
    <t>40001002/22021007</t>
  </si>
  <si>
    <t>820151/21008</t>
  </si>
  <si>
    <t>40001002/22021008</t>
  </si>
  <si>
    <t>820151/21014</t>
  </si>
  <si>
    <t>40001002/22021014</t>
  </si>
  <si>
    <t>820151/21016</t>
  </si>
  <si>
    <t>40001002/22021016</t>
  </si>
  <si>
    <t>47001001</t>
  </si>
  <si>
    <t>800160/10101</t>
  </si>
  <si>
    <t>47001001/21010101</t>
  </si>
  <si>
    <t>800160/10102</t>
  </si>
  <si>
    <t>47001001/21010102</t>
  </si>
  <si>
    <t>800160/10103</t>
  </si>
  <si>
    <t>47001001/21010103</t>
  </si>
  <si>
    <t>800160/20101</t>
  </si>
  <si>
    <t>47001001/21020101</t>
  </si>
  <si>
    <t>800160/20102</t>
  </si>
  <si>
    <t>47001001/21020102</t>
  </si>
  <si>
    <t>800160/20103</t>
  </si>
  <si>
    <t>47001001/21020103</t>
  </si>
  <si>
    <t>800160/20104</t>
  </si>
  <si>
    <t>47001001/21020104</t>
  </si>
  <si>
    <t>800160/20105</t>
  </si>
  <si>
    <t>47001001/21020105</t>
  </si>
  <si>
    <t>800160/20106</t>
  </si>
  <si>
    <t>47001001/21020106</t>
  </si>
  <si>
    <t>800160/20107</t>
  </si>
  <si>
    <t>47001001/21020107</t>
  </si>
  <si>
    <t>800160/20108</t>
  </si>
  <si>
    <t>47001001/21020108</t>
  </si>
  <si>
    <t>800160/20111</t>
  </si>
  <si>
    <t>47001001/21020111</t>
  </si>
  <si>
    <t>Hazard Aollowance</t>
  </si>
  <si>
    <t>800160/20131</t>
  </si>
  <si>
    <t>47001001/21020131</t>
  </si>
  <si>
    <t>800160/20144</t>
  </si>
  <si>
    <t>47001001/21020144</t>
  </si>
  <si>
    <t>800160/20201</t>
  </si>
  <si>
    <t>47001001/21020201</t>
  </si>
  <si>
    <t>NATIONAL HEALTH INSURANCE SCHEMEM (NHIS)Contribution</t>
  </si>
  <si>
    <t>800160/20202</t>
  </si>
  <si>
    <t>47001001/21020202</t>
  </si>
  <si>
    <t>800160/20203</t>
  </si>
  <si>
    <t>47001001/21020203</t>
  </si>
  <si>
    <t>800160/20204</t>
  </si>
  <si>
    <t>47001001/21020204</t>
  </si>
  <si>
    <t>800160/20205</t>
  </si>
  <si>
    <t>47001001/21020205</t>
  </si>
  <si>
    <t>820160/20101</t>
  </si>
  <si>
    <t>47001001/22020101</t>
  </si>
  <si>
    <t>820160/20102</t>
  </si>
  <si>
    <t>47001001/22020102</t>
  </si>
  <si>
    <t>820160/20103</t>
  </si>
  <si>
    <t>47001001/22020103</t>
  </si>
  <si>
    <t>820160/20104</t>
  </si>
  <si>
    <t>47001001/22020104</t>
  </si>
  <si>
    <t>820160/20105</t>
  </si>
  <si>
    <t>47001001/22020105</t>
  </si>
  <si>
    <t>820160/20202</t>
  </si>
  <si>
    <t>47001001/22020202</t>
  </si>
  <si>
    <t>820160/20203</t>
  </si>
  <si>
    <t>47001001/22020203</t>
  </si>
  <si>
    <t>820160/20204</t>
  </si>
  <si>
    <t>47001001/22020204</t>
  </si>
  <si>
    <t>820160/20205</t>
  </si>
  <si>
    <t>47001001/22020205</t>
  </si>
  <si>
    <t>820160/20301</t>
  </si>
  <si>
    <t>47001001/22020301</t>
  </si>
  <si>
    <t>820160/20302</t>
  </si>
  <si>
    <t>47001001/22020302</t>
  </si>
  <si>
    <t>820160/20303</t>
  </si>
  <si>
    <t>47001001/22020303</t>
  </si>
  <si>
    <t>820160/20304</t>
  </si>
  <si>
    <t>47001001/22020304</t>
  </si>
  <si>
    <t>820160/20305</t>
  </si>
  <si>
    <t>47001001/22020305</t>
  </si>
  <si>
    <t>820160/20306</t>
  </si>
  <si>
    <t>47001001/22020306</t>
  </si>
  <si>
    <t>820160/20309</t>
  </si>
  <si>
    <t>47001001/22020309</t>
  </si>
  <si>
    <t>Uniform &amp; Other Clothing</t>
  </si>
  <si>
    <t>820160/20310</t>
  </si>
  <si>
    <t>47001001/22020310</t>
  </si>
  <si>
    <t>820160/20312</t>
  </si>
  <si>
    <t>47001001/22020312</t>
  </si>
  <si>
    <t>820160/20401</t>
  </si>
  <si>
    <t>47001001/22020401</t>
  </si>
  <si>
    <t>Maintenance of Motor Vehicle/Transport Equipment</t>
  </si>
  <si>
    <t>820160/20402</t>
  </si>
  <si>
    <t>47001001/22020402</t>
  </si>
  <si>
    <t>820160/20403</t>
  </si>
  <si>
    <t>47001001/22020403</t>
  </si>
  <si>
    <t>Maintenance of Building Residential Qtrs</t>
  </si>
  <si>
    <t>820160/20404</t>
  </si>
  <si>
    <t>47001001/22020404</t>
  </si>
  <si>
    <t>Maintenance of Office /IT Equipments</t>
  </si>
  <si>
    <t>820160/20405</t>
  </si>
  <si>
    <t>47001001/22020405</t>
  </si>
  <si>
    <t>Maintenance of Plant and Generators</t>
  </si>
  <si>
    <t>820160/20406</t>
  </si>
  <si>
    <t>47001001/22020406</t>
  </si>
  <si>
    <t>820160/20415</t>
  </si>
  <si>
    <t>47001001/22020415</t>
  </si>
  <si>
    <t>820160/20501</t>
  </si>
  <si>
    <t>47001001/22020501</t>
  </si>
  <si>
    <t>820160/20504</t>
  </si>
  <si>
    <t>47001001/22020504</t>
  </si>
  <si>
    <t>820160/20605</t>
  </si>
  <si>
    <t>47001001/22020605</t>
  </si>
  <si>
    <t>820160/20702</t>
  </si>
  <si>
    <t>47001001/22020702</t>
  </si>
  <si>
    <t>820160/20709</t>
  </si>
  <si>
    <t>47001001/22020709</t>
  </si>
  <si>
    <t>820160/20710</t>
  </si>
  <si>
    <t>47001001/22020710</t>
  </si>
  <si>
    <t>820160/20801</t>
  </si>
  <si>
    <t>47001001/22020801</t>
  </si>
  <si>
    <t>820160/20803</t>
  </si>
  <si>
    <t>47001001/22020803</t>
  </si>
  <si>
    <t>820160/20804</t>
  </si>
  <si>
    <t>47001001/22020804</t>
  </si>
  <si>
    <t>Aircraft Fuel Cost</t>
  </si>
  <si>
    <t>820160/20901</t>
  </si>
  <si>
    <t>47001001/22020901</t>
  </si>
  <si>
    <t>820160/21001</t>
  </si>
  <si>
    <t>47001001/22021001</t>
  </si>
  <si>
    <t>820160/21002</t>
  </si>
  <si>
    <t>47001001/22021002</t>
  </si>
  <si>
    <t>820160/21003</t>
  </si>
  <si>
    <t>47001001/22021003</t>
  </si>
  <si>
    <t>820160/21004</t>
  </si>
  <si>
    <t>47001001/22021004</t>
  </si>
  <si>
    <t>820160/21006</t>
  </si>
  <si>
    <t>47001001/22021006</t>
  </si>
  <si>
    <t>820160/21007</t>
  </si>
  <si>
    <t>47001001/22021007</t>
  </si>
  <si>
    <t>820160/21011</t>
  </si>
  <si>
    <t>47001001/22021011</t>
  </si>
  <si>
    <t>820160/21012</t>
  </si>
  <si>
    <t>47001001/22021012</t>
  </si>
  <si>
    <t>Discipline and Appointment (State Wide)</t>
  </si>
  <si>
    <t>820160/21013</t>
  </si>
  <si>
    <t>47001001/22021013</t>
  </si>
  <si>
    <t>820160/21014</t>
  </si>
  <si>
    <t>47001001/22021014</t>
  </si>
  <si>
    <t>820160/21016</t>
  </si>
  <si>
    <t>820160/21026</t>
  </si>
  <si>
    <t>47001001/22021026</t>
  </si>
  <si>
    <t>Common services (Comittee/Commission)</t>
  </si>
  <si>
    <t>47001002</t>
  </si>
  <si>
    <t>800161/10101</t>
  </si>
  <si>
    <t>47001002/21010101</t>
  </si>
  <si>
    <t>800161/10102</t>
  </si>
  <si>
    <t>47001002/21010102</t>
  </si>
  <si>
    <t>800161/10103</t>
  </si>
  <si>
    <t>47001002/21010103</t>
  </si>
  <si>
    <t>800161/20101</t>
  </si>
  <si>
    <t>47001002/21020101</t>
  </si>
  <si>
    <t>800161/20102</t>
  </si>
  <si>
    <t>47001002/21020102</t>
  </si>
  <si>
    <t>800161/20103</t>
  </si>
  <si>
    <t>47001002/21020103</t>
  </si>
  <si>
    <t>800161/20104</t>
  </si>
  <si>
    <t>47001002/21020104</t>
  </si>
  <si>
    <t>800161/20105</t>
  </si>
  <si>
    <t>47001002/21020105</t>
  </si>
  <si>
    <t>800161/20106</t>
  </si>
  <si>
    <t>47001002/21020106</t>
  </si>
  <si>
    <t>800161/20107</t>
  </si>
  <si>
    <t>47001002/21020107</t>
  </si>
  <si>
    <t>800161/20108</t>
  </si>
  <si>
    <t>47001002/21020108</t>
  </si>
  <si>
    <t>800161/20131</t>
  </si>
  <si>
    <t>47001002/21020131</t>
  </si>
  <si>
    <t>800161/20144</t>
  </si>
  <si>
    <t>47001002/21020144</t>
  </si>
  <si>
    <t>800161/20201</t>
  </si>
  <si>
    <t>47001002/21020201</t>
  </si>
  <si>
    <t>800161/20202</t>
  </si>
  <si>
    <t>47001002/21020202</t>
  </si>
  <si>
    <t>800161/20203</t>
  </si>
  <si>
    <t>47001002/21020203</t>
  </si>
  <si>
    <t>800161/20204</t>
  </si>
  <si>
    <t>47001002/21020204</t>
  </si>
  <si>
    <t>800161/20205</t>
  </si>
  <si>
    <t>47001002/21020205</t>
  </si>
  <si>
    <t>820161/20101</t>
  </si>
  <si>
    <t>47001002/22020101</t>
  </si>
  <si>
    <t>820161/20102</t>
  </si>
  <si>
    <t>47001002/22020102</t>
  </si>
  <si>
    <t>820161/20105</t>
  </si>
  <si>
    <t>47001002/22020105</t>
  </si>
  <si>
    <t>820161/20205</t>
  </si>
  <si>
    <t>47001002/22020205</t>
  </si>
  <si>
    <t>820161/20206</t>
  </si>
  <si>
    <t>47001002/22020206</t>
  </si>
  <si>
    <t>820161/20301</t>
  </si>
  <si>
    <t>47001002/22020301</t>
  </si>
  <si>
    <t>820161/20302</t>
  </si>
  <si>
    <t>47001002/22020302</t>
  </si>
  <si>
    <t>820161/20306</t>
  </si>
  <si>
    <t>47001002/22020306</t>
  </si>
  <si>
    <t>820161/20312</t>
  </si>
  <si>
    <t>47001002/22020312</t>
  </si>
  <si>
    <t>820161/20401</t>
  </si>
  <si>
    <t>47001002/22020401</t>
  </si>
  <si>
    <t>820161/20402</t>
  </si>
  <si>
    <t>47001002/22020402</t>
  </si>
  <si>
    <t>820161/20403</t>
  </si>
  <si>
    <t>47001002/22020403</t>
  </si>
  <si>
    <t>Maintenance of Office Building Residential Qtrs</t>
  </si>
  <si>
    <t>820161/20404</t>
  </si>
  <si>
    <t>47001002/22020404</t>
  </si>
  <si>
    <t>820161/20405</t>
  </si>
  <si>
    <t>47001002/22020405</t>
  </si>
  <si>
    <t>820161/20415</t>
  </si>
  <si>
    <t>47001002/22020406</t>
  </si>
  <si>
    <t>820161/20501</t>
  </si>
  <si>
    <t>47001002/22020501</t>
  </si>
  <si>
    <t>820161/20605</t>
  </si>
  <si>
    <t>47001002/22020605</t>
  </si>
  <si>
    <t>Cleaning &amp;Fumigation Services</t>
  </si>
  <si>
    <t>820161/20709</t>
  </si>
  <si>
    <t>47001002/22020709</t>
  </si>
  <si>
    <t>820161/20710</t>
  </si>
  <si>
    <t>47001002/22020710</t>
  </si>
  <si>
    <t>820161/20801</t>
  </si>
  <si>
    <t>47001002/22020801</t>
  </si>
  <si>
    <t>820161/20803</t>
  </si>
  <si>
    <t>47001002/22020803</t>
  </si>
  <si>
    <t>820161/21002</t>
  </si>
  <si>
    <t>47001002/22021002</t>
  </si>
  <si>
    <t>820161/21007</t>
  </si>
  <si>
    <t>47001002/22021007</t>
  </si>
  <si>
    <t>820161/21011</t>
  </si>
  <si>
    <t>47001002/22021011</t>
  </si>
  <si>
    <t>820161/21012</t>
  </si>
  <si>
    <t>47001002/22021012</t>
  </si>
  <si>
    <t>Discipline and Appointment (Service Wide</t>
  </si>
  <si>
    <t>820161/21013</t>
  </si>
  <si>
    <t>47001002/22021013</t>
  </si>
  <si>
    <t>820161/21014</t>
  </si>
  <si>
    <t>47001002/22021014</t>
  </si>
  <si>
    <t>820181/20101</t>
  </si>
  <si>
    <t>820181/20102</t>
  </si>
  <si>
    <t>820181/20301</t>
  </si>
  <si>
    <t>820181/20302</t>
  </si>
  <si>
    <t>820181/20401</t>
  </si>
  <si>
    <t>820181/20402</t>
  </si>
  <si>
    <t>820181/20404</t>
  </si>
  <si>
    <t>820181/20405</t>
  </si>
  <si>
    <t>820181/20501</t>
  </si>
  <si>
    <t>820181/20801</t>
  </si>
  <si>
    <t>820181/20803</t>
  </si>
  <si>
    <t>820181/21007</t>
  </si>
  <si>
    <t>48001001</t>
  </si>
  <si>
    <t>800170/10101</t>
  </si>
  <si>
    <t>48001001/21010101</t>
  </si>
  <si>
    <t>800170/10102</t>
  </si>
  <si>
    <t>48001001/21010102</t>
  </si>
  <si>
    <t>800170/10103</t>
  </si>
  <si>
    <t>48001001/21010103</t>
  </si>
  <si>
    <t>800170/20101</t>
  </si>
  <si>
    <t>48001001/21020101</t>
  </si>
  <si>
    <t>800170/20102</t>
  </si>
  <si>
    <t>48001001/21020102</t>
  </si>
  <si>
    <t>800170/20103</t>
  </si>
  <si>
    <t>48001001/21020103</t>
  </si>
  <si>
    <t>800170/20104</t>
  </si>
  <si>
    <t>48001001/21020104</t>
  </si>
  <si>
    <t>800170/20105</t>
  </si>
  <si>
    <t>48001001/21020105</t>
  </si>
  <si>
    <t>800170/20106</t>
  </si>
  <si>
    <t>48001001/21020106</t>
  </si>
  <si>
    <t>800170/20107</t>
  </si>
  <si>
    <t>48001001/21020107</t>
  </si>
  <si>
    <t>800170/20108</t>
  </si>
  <si>
    <t>48001001/21020108</t>
  </si>
  <si>
    <t>800170/20109</t>
  </si>
  <si>
    <t>48001001/21020109</t>
  </si>
  <si>
    <t>Call Duties Allowance</t>
  </si>
  <si>
    <t>800170/20111</t>
  </si>
  <si>
    <t>48001001/21020111</t>
  </si>
  <si>
    <t>800170/20131</t>
  </si>
  <si>
    <t>48001001/21020131</t>
  </si>
  <si>
    <t>800170/20144</t>
  </si>
  <si>
    <t>48001001/21020144</t>
  </si>
  <si>
    <t>Sec Allowance</t>
  </si>
  <si>
    <t>800170/20201</t>
  </si>
  <si>
    <t>48001001/21020201</t>
  </si>
  <si>
    <t>NATIONAL HEALTH INSURANCE SCHEME (NHIS) Contribution</t>
  </si>
  <si>
    <t>800170/20202</t>
  </si>
  <si>
    <t>48001001/21020202</t>
  </si>
  <si>
    <t>800170/20203</t>
  </si>
  <si>
    <t>48001001/21020203</t>
  </si>
  <si>
    <t>800170/20204</t>
  </si>
  <si>
    <t>48001001/21020204</t>
  </si>
  <si>
    <t>800170/20205</t>
  </si>
  <si>
    <t>48001001/21020205</t>
  </si>
  <si>
    <t>820170/20101</t>
  </si>
  <si>
    <t>48001001/22020101</t>
  </si>
  <si>
    <t>820170/20102</t>
  </si>
  <si>
    <t>48001001/22020102</t>
  </si>
  <si>
    <t>820170/20103</t>
  </si>
  <si>
    <t>48001001/22020103</t>
  </si>
  <si>
    <t>820170/20104</t>
  </si>
  <si>
    <t>48001001/22020104</t>
  </si>
  <si>
    <t>820170/20105</t>
  </si>
  <si>
    <t>48001001/22020105</t>
  </si>
  <si>
    <t>820170/20201</t>
  </si>
  <si>
    <t>48001001/22020201</t>
  </si>
  <si>
    <t>820170/20202</t>
  </si>
  <si>
    <t>48001001/22020202</t>
  </si>
  <si>
    <t>820170/20203</t>
  </si>
  <si>
    <t>48001001/22020203</t>
  </si>
  <si>
    <t>820170/20204</t>
  </si>
  <si>
    <t>48001001/22020204</t>
  </si>
  <si>
    <t>820170/20205</t>
  </si>
  <si>
    <t>48001001/22020205</t>
  </si>
  <si>
    <t>820170/20206</t>
  </si>
  <si>
    <t>48001001/22020206</t>
  </si>
  <si>
    <t>820170/20301</t>
  </si>
  <si>
    <t>48001001/22020301</t>
  </si>
  <si>
    <t>820170/20302</t>
  </si>
  <si>
    <t>48001001/22020302</t>
  </si>
  <si>
    <t>820170/20303</t>
  </si>
  <si>
    <t>48001001/22020303</t>
  </si>
  <si>
    <t>820170/20304</t>
  </si>
  <si>
    <t>48001001/22020304</t>
  </si>
  <si>
    <t>820170/20305</t>
  </si>
  <si>
    <t>48001001/22020305</t>
  </si>
  <si>
    <t>820170/20306</t>
  </si>
  <si>
    <t>48001001/22020306</t>
  </si>
  <si>
    <t>820170/20309</t>
  </si>
  <si>
    <t>48001001/22020309</t>
  </si>
  <si>
    <t>820170/20312</t>
  </si>
  <si>
    <t>48001001/22020312</t>
  </si>
  <si>
    <t>820170/20401</t>
  </si>
  <si>
    <t>48001001/22020401</t>
  </si>
  <si>
    <t>820170/20402</t>
  </si>
  <si>
    <t>48001001/22020402</t>
  </si>
  <si>
    <t>820170/20403</t>
  </si>
  <si>
    <t>48001001/22020403</t>
  </si>
  <si>
    <t>820170/20404</t>
  </si>
  <si>
    <t>48001001/22020404</t>
  </si>
  <si>
    <t>820170/20405</t>
  </si>
  <si>
    <t>48001001/22020405</t>
  </si>
  <si>
    <t>820170/20406</t>
  </si>
  <si>
    <t>48001001/22020406</t>
  </si>
  <si>
    <t>820170/20414</t>
  </si>
  <si>
    <t>48001001/22020414</t>
  </si>
  <si>
    <t>820170/20501</t>
  </si>
  <si>
    <t>48001001/22020501</t>
  </si>
  <si>
    <t>820170/20502</t>
  </si>
  <si>
    <t>48001001/22020502</t>
  </si>
  <si>
    <t>820170/20601</t>
  </si>
  <si>
    <t>48001001/22020601</t>
  </si>
  <si>
    <t>820170/20605</t>
  </si>
  <si>
    <t>48001001/22020605</t>
  </si>
  <si>
    <t>820170/20703</t>
  </si>
  <si>
    <t>48001001/22020703</t>
  </si>
  <si>
    <t>820170/20709</t>
  </si>
  <si>
    <t>48001001/22020709</t>
  </si>
  <si>
    <t>820170/20710</t>
  </si>
  <si>
    <t>48001001/22020710</t>
  </si>
  <si>
    <t>820170/20801</t>
  </si>
  <si>
    <t>48001001/22020801</t>
  </si>
  <si>
    <t>820170/20803</t>
  </si>
  <si>
    <t>48001001/22020803</t>
  </si>
  <si>
    <t>820170/20901</t>
  </si>
  <si>
    <t>48001001/22020901</t>
  </si>
  <si>
    <t>820170/21001</t>
  </si>
  <si>
    <t>48001001/22021001</t>
  </si>
  <si>
    <t>820170/21002</t>
  </si>
  <si>
    <t>48001001/22021002</t>
  </si>
  <si>
    <t>820170/21003</t>
  </si>
  <si>
    <t>48001001/22021003</t>
  </si>
  <si>
    <t>820170/21004</t>
  </si>
  <si>
    <t>48001001/22021004</t>
  </si>
  <si>
    <t>820170/21007</t>
  </si>
  <si>
    <t>48001001/22021007</t>
  </si>
  <si>
    <t>820170/21014</t>
  </si>
  <si>
    <t>48001001/22021014</t>
  </si>
  <si>
    <t>820170/21016</t>
  </si>
  <si>
    <t>48001001/22021016</t>
  </si>
  <si>
    <t>63001001</t>
  </si>
  <si>
    <t>800180/10101</t>
  </si>
  <si>
    <t>63001001/21010101</t>
  </si>
  <si>
    <t>800180/10102</t>
  </si>
  <si>
    <t>63001001/21010102</t>
  </si>
  <si>
    <t>800180/10103</t>
  </si>
  <si>
    <t>63001001/21010103</t>
  </si>
  <si>
    <t>800180/20101</t>
  </si>
  <si>
    <t>63001001/21020101</t>
  </si>
  <si>
    <t>Rent Allowance Housing/</t>
  </si>
  <si>
    <t>800180/20102</t>
  </si>
  <si>
    <t>63001001/21020102</t>
  </si>
  <si>
    <t>800180/20103</t>
  </si>
  <si>
    <t>63001001/21020103</t>
  </si>
  <si>
    <t>800180/20104</t>
  </si>
  <si>
    <t>63001001/21020104</t>
  </si>
  <si>
    <t>800180/20105</t>
  </si>
  <si>
    <t>63001001/21020105</t>
  </si>
  <si>
    <t>800180/20106</t>
  </si>
  <si>
    <t>63001001/21020106</t>
  </si>
  <si>
    <t>800180/20107</t>
  </si>
  <si>
    <t>63001001/21020107</t>
  </si>
  <si>
    <t>800180/20111</t>
  </si>
  <si>
    <t>63001001/21020111</t>
  </si>
  <si>
    <t>800180/20131</t>
  </si>
  <si>
    <t>63001001/21020131</t>
  </si>
  <si>
    <t>Allowance Arrears</t>
  </si>
  <si>
    <t>800180/20201</t>
  </si>
  <si>
    <t>63001001/21020201</t>
  </si>
  <si>
    <t>800180/20202</t>
  </si>
  <si>
    <t>63001001/21020202</t>
  </si>
  <si>
    <t>800180/20203</t>
  </si>
  <si>
    <t>63001001/21020203</t>
  </si>
  <si>
    <t>800180/20204</t>
  </si>
  <si>
    <t>63001001/21020204</t>
  </si>
  <si>
    <t>800180/20205</t>
  </si>
  <si>
    <t>63001001/21020205</t>
  </si>
  <si>
    <t>820180/20101</t>
  </si>
  <si>
    <t>63001001/22020101</t>
  </si>
  <si>
    <t>820180/20102</t>
  </si>
  <si>
    <t>63001001/22020102</t>
  </si>
  <si>
    <t>820180/20105</t>
  </si>
  <si>
    <t>63001001/22020105</t>
  </si>
  <si>
    <t>820180/20203</t>
  </si>
  <si>
    <t>63001001/22020203</t>
  </si>
  <si>
    <t>820180/20204</t>
  </si>
  <si>
    <t>63001001/22020204</t>
  </si>
  <si>
    <t>820180/20205</t>
  </si>
  <si>
    <t>63001001/22020205</t>
  </si>
  <si>
    <t>820180/20206</t>
  </si>
  <si>
    <t>63001001/22020206</t>
  </si>
  <si>
    <t>820180/20301</t>
  </si>
  <si>
    <t>63001001/22020301</t>
  </si>
  <si>
    <t>820180/20302</t>
  </si>
  <si>
    <t>63001001/22020302</t>
  </si>
  <si>
    <t>820180/20303</t>
  </si>
  <si>
    <t>63001001/22020303</t>
  </si>
  <si>
    <t>820180/20304</t>
  </si>
  <si>
    <t>63001001/22020304</t>
  </si>
  <si>
    <t>820180/20305</t>
  </si>
  <si>
    <t>63001001/22020305</t>
  </si>
  <si>
    <t>820180/20312</t>
  </si>
  <si>
    <t>63001001/22020312</t>
  </si>
  <si>
    <t>820180/20401</t>
  </si>
  <si>
    <t>63001001/22020401</t>
  </si>
  <si>
    <t>820180/20402</t>
  </si>
  <si>
    <t>63001001/22020402</t>
  </si>
  <si>
    <t>820180/20404</t>
  </si>
  <si>
    <t>63001001/22020404</t>
  </si>
  <si>
    <t>820180/20405</t>
  </si>
  <si>
    <t>63001001/22020405</t>
  </si>
  <si>
    <t>820180/20406</t>
  </si>
  <si>
    <t>63001001/22020406</t>
  </si>
  <si>
    <t>820180/20501</t>
  </si>
  <si>
    <t>63001001/22020501</t>
  </si>
  <si>
    <t>820180/20506</t>
  </si>
  <si>
    <t>63001001/22020506</t>
  </si>
  <si>
    <t>820180/20605</t>
  </si>
  <si>
    <t>63001001/22020605</t>
  </si>
  <si>
    <t>820180/20702</t>
  </si>
  <si>
    <t>63001001/22020702</t>
  </si>
  <si>
    <t>820180/20801</t>
  </si>
  <si>
    <t>63001001/22020801</t>
  </si>
  <si>
    <t>820180/20803</t>
  </si>
  <si>
    <t>63001001/22020803</t>
  </si>
  <si>
    <t>820180/21001</t>
  </si>
  <si>
    <t>63001001/22021001</t>
  </si>
  <si>
    <t>820180/21002</t>
  </si>
  <si>
    <t>63001001/22021002</t>
  </si>
  <si>
    <t>820180/21003</t>
  </si>
  <si>
    <t>63001001/22021003</t>
  </si>
  <si>
    <t>Publicity &amp; Advertisment</t>
  </si>
  <si>
    <t>820180/21007</t>
  </si>
  <si>
    <t>63001001/22021007</t>
  </si>
  <si>
    <t>820180/21014</t>
  </si>
  <si>
    <t>63001001/22021014</t>
  </si>
  <si>
    <t>Annual Budgte Expenses &amp; Administration</t>
  </si>
  <si>
    <t>820180/21021</t>
  </si>
  <si>
    <t>63001001/22021021</t>
  </si>
  <si>
    <t>Special Day/Celebration</t>
  </si>
  <si>
    <t>66001001</t>
  </si>
  <si>
    <t>800190/10101</t>
  </si>
  <si>
    <t>66001001/21010101</t>
  </si>
  <si>
    <t>706</t>
  </si>
  <si>
    <t>70620</t>
  </si>
  <si>
    <t>800190/10102</t>
  </si>
  <si>
    <t>66001001/21010102</t>
  </si>
  <si>
    <t>800190/10103</t>
  </si>
  <si>
    <t>66001001/21010103</t>
  </si>
  <si>
    <t>800190/20101</t>
  </si>
  <si>
    <t>66001001/21020101</t>
  </si>
  <si>
    <t>800190/20102</t>
  </si>
  <si>
    <t>66001001/21020102</t>
  </si>
  <si>
    <t>800190/20103</t>
  </si>
  <si>
    <t>66001001/21020103</t>
  </si>
  <si>
    <t>800190/20104</t>
  </si>
  <si>
    <t>66001001/21020104</t>
  </si>
  <si>
    <t>800190/20105</t>
  </si>
  <si>
    <t>66001001/21020105</t>
  </si>
  <si>
    <t>800190/20106</t>
  </si>
  <si>
    <t>66001001/21020106</t>
  </si>
  <si>
    <t>800190/20107</t>
  </si>
  <si>
    <t>66001001/21020107</t>
  </si>
  <si>
    <t>800190/20131</t>
  </si>
  <si>
    <t>66001001/21020131</t>
  </si>
  <si>
    <t>800190/20201</t>
  </si>
  <si>
    <t>66001001/21020201</t>
  </si>
  <si>
    <t>800190/20202</t>
  </si>
  <si>
    <t>66001001/21020202</t>
  </si>
  <si>
    <t>800190/20203</t>
  </si>
  <si>
    <t>66001001/21020203</t>
  </si>
  <si>
    <t>800190/20204</t>
  </si>
  <si>
    <t>66001001/21020204</t>
  </si>
  <si>
    <t>800190/20205</t>
  </si>
  <si>
    <t>66001001/21020205</t>
  </si>
  <si>
    <t>820190/20101</t>
  </si>
  <si>
    <t>66001001/22020101</t>
  </si>
  <si>
    <t>820190/20102</t>
  </si>
  <si>
    <t>66001001/22020102</t>
  </si>
  <si>
    <t>820190/20103</t>
  </si>
  <si>
    <t>66001001/22020103</t>
  </si>
  <si>
    <t>820190/20104</t>
  </si>
  <si>
    <t>66001001/22020104</t>
  </si>
  <si>
    <t>820190/20105</t>
  </si>
  <si>
    <t>66001001/22020105</t>
  </si>
  <si>
    <t>820190/20201</t>
  </si>
  <si>
    <t>66001001/22020201</t>
  </si>
  <si>
    <t>820190/20202</t>
  </si>
  <si>
    <t>66001001/22020202</t>
  </si>
  <si>
    <t>820190/20203</t>
  </si>
  <si>
    <t>66001001/22020203</t>
  </si>
  <si>
    <t>820190/20205</t>
  </si>
  <si>
    <t>66001001/22020205</t>
  </si>
  <si>
    <t>820190/20301</t>
  </si>
  <si>
    <t>66001001/22020301</t>
  </si>
  <si>
    <t>820190/20302</t>
  </si>
  <si>
    <t>66001001/22020302</t>
  </si>
  <si>
    <t>820190/20303</t>
  </si>
  <si>
    <t>66001001/22020303</t>
  </si>
  <si>
    <t>820190/20305</t>
  </si>
  <si>
    <t>66001001/22020305</t>
  </si>
  <si>
    <t>820190/20306</t>
  </si>
  <si>
    <t>66001001/22020306</t>
  </si>
  <si>
    <t>820190/20312</t>
  </si>
  <si>
    <t>66001001/22020312</t>
  </si>
  <si>
    <t>820190/20401</t>
  </si>
  <si>
    <t>66001001/22020401</t>
  </si>
  <si>
    <t>820190/20402</t>
  </si>
  <si>
    <t>66001001/22020402</t>
  </si>
  <si>
    <t>820190/20404</t>
  </si>
  <si>
    <t>66001001/22020404</t>
  </si>
  <si>
    <t>820190/20405</t>
  </si>
  <si>
    <t>66001001/22020405</t>
  </si>
  <si>
    <t>820190/20406</t>
  </si>
  <si>
    <t>66001001/22020406</t>
  </si>
  <si>
    <t>820190/20414</t>
  </si>
  <si>
    <t>66001001/22020414</t>
  </si>
  <si>
    <t>820190/20501</t>
  </si>
  <si>
    <t>66001001/22020501</t>
  </si>
  <si>
    <t>820190/20502</t>
  </si>
  <si>
    <t>66001001/22020502</t>
  </si>
  <si>
    <t>820190/20506</t>
  </si>
  <si>
    <t>66001001/22020506</t>
  </si>
  <si>
    <t>820190/20605</t>
  </si>
  <si>
    <t>66001001/22020605</t>
  </si>
  <si>
    <t>820190/20702</t>
  </si>
  <si>
    <t>66001001/22020702</t>
  </si>
  <si>
    <t>820190/20709</t>
  </si>
  <si>
    <t>66001001/22020709</t>
  </si>
  <si>
    <t>820190/20710</t>
  </si>
  <si>
    <t>66001001/22020710</t>
  </si>
  <si>
    <t>820190/20801</t>
  </si>
  <si>
    <t>66001001/22020801</t>
  </si>
  <si>
    <t>820190/20803</t>
  </si>
  <si>
    <t>66001001/22020803</t>
  </si>
  <si>
    <t>820190/20901</t>
  </si>
  <si>
    <t>66001001/22020901</t>
  </si>
  <si>
    <t>820190/21001</t>
  </si>
  <si>
    <t>66001001/22021001</t>
  </si>
  <si>
    <t>820190/21003</t>
  </si>
  <si>
    <t>66001001/22021003</t>
  </si>
  <si>
    <t>820190/21007</t>
  </si>
  <si>
    <t>66001001/22021007</t>
  </si>
  <si>
    <t>820190/21014</t>
  </si>
  <si>
    <t>66001001/22021014</t>
  </si>
  <si>
    <t>820190/21021</t>
  </si>
  <si>
    <t>66001001/22021021</t>
  </si>
  <si>
    <t>67001001</t>
  </si>
  <si>
    <t>800019/10101</t>
  </si>
  <si>
    <t>67001001/21010101</t>
  </si>
  <si>
    <t>800019/10102</t>
  </si>
  <si>
    <t>67001001/21010102</t>
  </si>
  <si>
    <t>800019/10103</t>
  </si>
  <si>
    <t>67001001/21010103</t>
  </si>
  <si>
    <t>800019/20101</t>
  </si>
  <si>
    <t>67001001/21020101</t>
  </si>
  <si>
    <t>800019/20102</t>
  </si>
  <si>
    <t>67001001/21020102</t>
  </si>
  <si>
    <t>800019/20103</t>
  </si>
  <si>
    <t>67001001/21020103</t>
  </si>
  <si>
    <t>800019/20104</t>
  </si>
  <si>
    <t>67001001/21020104</t>
  </si>
  <si>
    <t>800019/20105</t>
  </si>
  <si>
    <t>67001001/21020105</t>
  </si>
  <si>
    <t>800019/20106</t>
  </si>
  <si>
    <t>67001001/21020106</t>
  </si>
  <si>
    <t>Leave Allownace</t>
  </si>
  <si>
    <t>800019/20107</t>
  </si>
  <si>
    <t>67001001/21020107</t>
  </si>
  <si>
    <t>Domestic Allowance</t>
  </si>
  <si>
    <t>800019/20131</t>
  </si>
  <si>
    <t>67001001/21020131</t>
  </si>
  <si>
    <t>820019/20101</t>
  </si>
  <si>
    <t>67001001/22020101</t>
  </si>
  <si>
    <t>Local Transport &amp; Travel - Training</t>
  </si>
  <si>
    <t>820019/20102</t>
  </si>
  <si>
    <t>67001001/22020102</t>
  </si>
  <si>
    <t>Local Transport &amp; Travel - Others</t>
  </si>
  <si>
    <t>820019/20103</t>
  </si>
  <si>
    <t>67001001/22020103</t>
  </si>
  <si>
    <t>International Transport &amp; Travel - Training</t>
  </si>
  <si>
    <t>820019/20104</t>
  </si>
  <si>
    <t>67001001/22020104</t>
  </si>
  <si>
    <t>International Transport &amp; Travel - Others</t>
  </si>
  <si>
    <t>820019/20105</t>
  </si>
  <si>
    <t>67001001/22020105</t>
  </si>
  <si>
    <t>820019/20201</t>
  </si>
  <si>
    <t>67001001/22020201</t>
  </si>
  <si>
    <t>820019/20202</t>
  </si>
  <si>
    <t>67001001/22020202</t>
  </si>
  <si>
    <t>820019/20203</t>
  </si>
  <si>
    <t>67001001/22020203</t>
  </si>
  <si>
    <t>Internet Access Charge</t>
  </si>
  <si>
    <t>820019/20204</t>
  </si>
  <si>
    <t>67001001/22020204</t>
  </si>
  <si>
    <t>Satelite Broadcasting Access Charge</t>
  </si>
  <si>
    <t>820019/20205</t>
  </si>
  <si>
    <t>67001001/22020205</t>
  </si>
  <si>
    <t>820019/20206</t>
  </si>
  <si>
    <t>67001001/22020206</t>
  </si>
  <si>
    <t>820019/20301</t>
  </si>
  <si>
    <t>67001001/22020301</t>
  </si>
  <si>
    <t>Office Stationeries /Computer Consumables</t>
  </si>
  <si>
    <t>820019/20305</t>
  </si>
  <si>
    <t>67001001/22020305</t>
  </si>
  <si>
    <t>820019/20306</t>
  </si>
  <si>
    <t>67001001/22020306</t>
  </si>
  <si>
    <t>820019/20312</t>
  </si>
  <si>
    <t>67001001/22020312</t>
  </si>
  <si>
    <t>820019/20401</t>
  </si>
  <si>
    <t>67001001/22020401</t>
  </si>
  <si>
    <t>820019/20402</t>
  </si>
  <si>
    <t>67001001/22020402</t>
  </si>
  <si>
    <t>820019/20404</t>
  </si>
  <si>
    <t>67001001/22020404</t>
  </si>
  <si>
    <t>820019/20406</t>
  </si>
  <si>
    <t>67001001/22020406</t>
  </si>
  <si>
    <t>820019/20506</t>
  </si>
  <si>
    <t>67001001/22020506</t>
  </si>
  <si>
    <t>820019/20605</t>
  </si>
  <si>
    <t>67001001/22020605</t>
  </si>
  <si>
    <t>820019/20801</t>
  </si>
  <si>
    <t>67001001/22020801</t>
  </si>
  <si>
    <t>Vehicle Fuel Cost</t>
  </si>
  <si>
    <t>820019/20803</t>
  </si>
  <si>
    <t>67001001/22020803</t>
  </si>
  <si>
    <t>820019/20901</t>
  </si>
  <si>
    <t>67001001/22020901</t>
  </si>
  <si>
    <t>820019/21001</t>
  </si>
  <si>
    <t>67001001/22021001</t>
  </si>
  <si>
    <t>820019/21003</t>
  </si>
  <si>
    <t>67001001/22021003</t>
  </si>
  <si>
    <t>Publicity &amp; Avertisement</t>
  </si>
  <si>
    <t>820019/21004</t>
  </si>
  <si>
    <t>67001001/22021004</t>
  </si>
  <si>
    <t>820019/21007</t>
  </si>
  <si>
    <t>67001001/22021007</t>
  </si>
  <si>
    <t>820019/21014</t>
  </si>
  <si>
    <t>67001001/22021014</t>
  </si>
  <si>
    <t>820019/21016</t>
  </si>
  <si>
    <t>67001001/22021016</t>
  </si>
  <si>
    <t>820180/20901</t>
  </si>
  <si>
    <t>63001001/22020901</t>
  </si>
  <si>
    <t>Grand Total Administrative Sector</t>
  </si>
  <si>
    <t>ECONOMIC SECTOR</t>
  </si>
  <si>
    <t>800200/10101</t>
  </si>
  <si>
    <t>15001001/21010101</t>
  </si>
  <si>
    <t>70421</t>
  </si>
  <si>
    <t>800200/10102</t>
  </si>
  <si>
    <t>15001001/21010102</t>
  </si>
  <si>
    <t>800200/10103</t>
  </si>
  <si>
    <t>15001001/21010103</t>
  </si>
  <si>
    <t>800200/20101</t>
  </si>
  <si>
    <t>15001001/21020101</t>
  </si>
  <si>
    <t>Housing/ Rent Allowance</t>
  </si>
  <si>
    <t>800200/20102</t>
  </si>
  <si>
    <t>15001001/21020102</t>
  </si>
  <si>
    <t>800200/20103</t>
  </si>
  <si>
    <t>15001001/21020103</t>
  </si>
  <si>
    <t>800200/20104</t>
  </si>
  <si>
    <t>15001001/21020104</t>
  </si>
  <si>
    <t>800200/20105</t>
  </si>
  <si>
    <t>15001001/21020105</t>
  </si>
  <si>
    <t>800200/20106</t>
  </si>
  <si>
    <t>15001001/21020106</t>
  </si>
  <si>
    <t>800200/20107</t>
  </si>
  <si>
    <t>15001001/21020107</t>
  </si>
  <si>
    <t>800200/20108</t>
  </si>
  <si>
    <t>15001001/21020108</t>
  </si>
  <si>
    <t>800200/20109</t>
  </si>
  <si>
    <t>15001001/21020109</t>
  </si>
  <si>
    <t>Call Duty Allowance</t>
  </si>
  <si>
    <t>800200/20110</t>
  </si>
  <si>
    <t>15001001/21020110</t>
  </si>
  <si>
    <t>Clinical Duty Allowance</t>
  </si>
  <si>
    <t>800200/20111</t>
  </si>
  <si>
    <t>15001001/21020111</t>
  </si>
  <si>
    <t>800200/20112</t>
  </si>
  <si>
    <t>15001001/21020112</t>
  </si>
  <si>
    <t>800200/20113</t>
  </si>
  <si>
    <t>15001001/21020113</t>
  </si>
  <si>
    <t>800200/20114</t>
  </si>
  <si>
    <t>15001001/21020114</t>
  </si>
  <si>
    <t>800200/20117</t>
  </si>
  <si>
    <t>15001001/21020117</t>
  </si>
  <si>
    <t>800200/20125</t>
  </si>
  <si>
    <t>15001001/21020125</t>
  </si>
  <si>
    <t>800200/20126</t>
  </si>
  <si>
    <t>15001001/21020126</t>
  </si>
  <si>
    <t>Journal Allowance</t>
  </si>
  <si>
    <t>800200/20131</t>
  </si>
  <si>
    <t>15001001/21020131</t>
  </si>
  <si>
    <t>800200/20132</t>
  </si>
  <si>
    <t>15001001/21020132</t>
  </si>
  <si>
    <t>800200/20144</t>
  </si>
  <si>
    <t>15001001/21020144</t>
  </si>
  <si>
    <t>800200/20146</t>
  </si>
  <si>
    <t>15001001/22020146</t>
  </si>
  <si>
    <t>800200/20201</t>
  </si>
  <si>
    <t>15001001/21020201</t>
  </si>
  <si>
    <t>800200/20202</t>
  </si>
  <si>
    <t>15001001/21020202</t>
  </si>
  <si>
    <t>800200/20203</t>
  </si>
  <si>
    <t>15001001/21020203</t>
  </si>
  <si>
    <t>800200/20204</t>
  </si>
  <si>
    <t>15001001/21020204</t>
  </si>
  <si>
    <t>800200/20205</t>
  </si>
  <si>
    <t>15001001/21020205</t>
  </si>
  <si>
    <t>820200/20101</t>
  </si>
  <si>
    <t>15001001/22020101</t>
  </si>
  <si>
    <t>820200/20102</t>
  </si>
  <si>
    <t>15001001/22020102</t>
  </si>
  <si>
    <t>820200/20103</t>
  </si>
  <si>
    <t>15001001/22020103</t>
  </si>
  <si>
    <t>820200/20104</t>
  </si>
  <si>
    <t>15001001/22020104</t>
  </si>
  <si>
    <t>820200/20105</t>
  </si>
  <si>
    <t>15001001/22020105</t>
  </si>
  <si>
    <t>820200/20201</t>
  </si>
  <si>
    <t>15001001/22020201</t>
  </si>
  <si>
    <t>820200/20203</t>
  </si>
  <si>
    <t>15001001/22020203</t>
  </si>
  <si>
    <t>820200/20204</t>
  </si>
  <si>
    <t>15001001/22020204</t>
  </si>
  <si>
    <t>820200/20205</t>
  </si>
  <si>
    <t>15001001/22020205</t>
  </si>
  <si>
    <t>820200/20206</t>
  </si>
  <si>
    <t>15001001/22020206</t>
  </si>
  <si>
    <t>820200/20301</t>
  </si>
  <si>
    <t>15001001/22020301</t>
  </si>
  <si>
    <t>820200/20302</t>
  </si>
  <si>
    <t>15001001/22020302</t>
  </si>
  <si>
    <t>820200/20303</t>
  </si>
  <si>
    <t>15001001/22020303</t>
  </si>
  <si>
    <t>820200/20307</t>
  </si>
  <si>
    <t>15001001/22020307</t>
  </si>
  <si>
    <t>820200/20312</t>
  </si>
  <si>
    <t>15001001/22020312</t>
  </si>
  <si>
    <t>820200/20401</t>
  </si>
  <si>
    <t>15001001/22020401</t>
  </si>
  <si>
    <t>820200/20402</t>
  </si>
  <si>
    <t>15001001/22020402</t>
  </si>
  <si>
    <t>820200/20403</t>
  </si>
  <si>
    <t>15001001/22020403</t>
  </si>
  <si>
    <t>820200/20404</t>
  </si>
  <si>
    <t>15001001/22020404</t>
  </si>
  <si>
    <t>820200/20405</t>
  </si>
  <si>
    <t>15001001/22020405</t>
  </si>
  <si>
    <t>820200/20406</t>
  </si>
  <si>
    <t>15001001/22020406</t>
  </si>
  <si>
    <t>820200/20414</t>
  </si>
  <si>
    <t>15001001/22020414</t>
  </si>
  <si>
    <t>Maintenace of other infrastructure</t>
  </si>
  <si>
    <t>820200/20501</t>
  </si>
  <si>
    <t>15001001/22020501</t>
  </si>
  <si>
    <t>820200/20502</t>
  </si>
  <si>
    <t>15001001/22020502</t>
  </si>
  <si>
    <t>820200/20506</t>
  </si>
  <si>
    <t>15001001/22020506</t>
  </si>
  <si>
    <t>Seminar and Conferences (farmers)</t>
  </si>
  <si>
    <t>820200/20605</t>
  </si>
  <si>
    <t>15001001/22020605</t>
  </si>
  <si>
    <t>820200/20703</t>
  </si>
  <si>
    <t>15001001/22020703</t>
  </si>
  <si>
    <t>820200/20707</t>
  </si>
  <si>
    <t>15001001/22020707</t>
  </si>
  <si>
    <t>Agricultural Consulting</t>
  </si>
  <si>
    <t>820200/20709</t>
  </si>
  <si>
    <t>15001001/22020709</t>
  </si>
  <si>
    <t>820200/20710</t>
  </si>
  <si>
    <t>15001001/22020710</t>
  </si>
  <si>
    <t>820200/20801</t>
  </si>
  <si>
    <t>15001001/22020801</t>
  </si>
  <si>
    <t>820200/20802</t>
  </si>
  <si>
    <t>15001001/22020802</t>
  </si>
  <si>
    <t>820200/20803</t>
  </si>
  <si>
    <t>15001001/22020803</t>
  </si>
  <si>
    <t>820200/20901</t>
  </si>
  <si>
    <t>15001001/22020901</t>
  </si>
  <si>
    <t>820200/20902</t>
  </si>
  <si>
    <t>15001001/22020902</t>
  </si>
  <si>
    <t>Insurance Premium (agriculture for all farmers)</t>
  </si>
  <si>
    <t>820200/21001</t>
  </si>
  <si>
    <t>15001001/22021001</t>
  </si>
  <si>
    <t>820200/21003</t>
  </si>
  <si>
    <t>15001001/22021003</t>
  </si>
  <si>
    <t>820200/21004</t>
  </si>
  <si>
    <t>15001001/22021004</t>
  </si>
  <si>
    <t>Medixal Expenses</t>
  </si>
  <si>
    <t>820200/21007</t>
  </si>
  <si>
    <t>15001001/22021007</t>
  </si>
  <si>
    <t>820200/21008</t>
  </si>
  <si>
    <t>15001001/22021008</t>
  </si>
  <si>
    <t>820200/21009</t>
  </si>
  <si>
    <t>15001001/22021009</t>
  </si>
  <si>
    <t>Sporting Activies</t>
  </si>
  <si>
    <t>820200/21014</t>
  </si>
  <si>
    <t>15001001/22021014</t>
  </si>
  <si>
    <t>820200/21016</t>
  </si>
  <si>
    <t>15001001/22021016</t>
  </si>
  <si>
    <t>820200/21019</t>
  </si>
  <si>
    <t>15001001/22021019</t>
  </si>
  <si>
    <t>820200/21021</t>
  </si>
  <si>
    <t>15001001/22021021</t>
  </si>
  <si>
    <t>15026002</t>
  </si>
  <si>
    <t>820202/20101</t>
  </si>
  <si>
    <t>15026002/22020101</t>
  </si>
  <si>
    <t>70423</t>
  </si>
  <si>
    <t>820202/20102</t>
  </si>
  <si>
    <t>15026002/22020102</t>
  </si>
  <si>
    <t>820202/20301</t>
  </si>
  <si>
    <t>15026002/22020301</t>
  </si>
  <si>
    <t>820202/20302</t>
  </si>
  <si>
    <t>15026002/22020302</t>
  </si>
  <si>
    <t>820202/20305</t>
  </si>
  <si>
    <t>15026002/22020305</t>
  </si>
  <si>
    <t>820202/20306</t>
  </si>
  <si>
    <t>15026002/22020306</t>
  </si>
  <si>
    <t>820202/20312</t>
  </si>
  <si>
    <t>15026002/22020312</t>
  </si>
  <si>
    <t>820202/20401</t>
  </si>
  <si>
    <t>15026002/22020401</t>
  </si>
  <si>
    <t>820202/20402</t>
  </si>
  <si>
    <t>15026002/22020402</t>
  </si>
  <si>
    <t>820202/20403</t>
  </si>
  <si>
    <t>15026002/22020403</t>
  </si>
  <si>
    <t>820202/20404</t>
  </si>
  <si>
    <t>15026002/22020404</t>
  </si>
  <si>
    <t>820202/20405</t>
  </si>
  <si>
    <t>15026002/22020405</t>
  </si>
  <si>
    <t>820202/20406</t>
  </si>
  <si>
    <t>15026002/22020406</t>
  </si>
  <si>
    <t>820202/20501</t>
  </si>
  <si>
    <t>15026002/22020501</t>
  </si>
  <si>
    <t>820202/20801</t>
  </si>
  <si>
    <t>15026002/22020801</t>
  </si>
  <si>
    <t>820202/21001</t>
  </si>
  <si>
    <t>15026002/22021001</t>
  </si>
  <si>
    <t>820202/21007</t>
  </si>
  <si>
    <t>15026002/22021007</t>
  </si>
  <si>
    <t>Veterinary School, Achi Total</t>
  </si>
  <si>
    <t>15102001</t>
  </si>
  <si>
    <t>820203/20101</t>
  </si>
  <si>
    <t>15102001/22020101</t>
  </si>
  <si>
    <t>820203/20102</t>
  </si>
  <si>
    <t>15102001/22020102</t>
  </si>
  <si>
    <t>820203/20103</t>
  </si>
  <si>
    <t>15102001/22020103</t>
  </si>
  <si>
    <t>820203/20104</t>
  </si>
  <si>
    <t>15102001/22020104</t>
  </si>
  <si>
    <t>820203/20105</t>
  </si>
  <si>
    <t>15102001/22020105</t>
  </si>
  <si>
    <t>820203/20203</t>
  </si>
  <si>
    <t>15102001/22020203</t>
  </si>
  <si>
    <t>820203/20301</t>
  </si>
  <si>
    <t>15102001/22020301</t>
  </si>
  <si>
    <t>820203/20302</t>
  </si>
  <si>
    <t>15102001/22020302</t>
  </si>
  <si>
    <t>820203/20303</t>
  </si>
  <si>
    <t>15102001/22020303</t>
  </si>
  <si>
    <t>820203/20304</t>
  </si>
  <si>
    <t>15102001/22020304</t>
  </si>
  <si>
    <t>820203/20305</t>
  </si>
  <si>
    <t>15102001/22020305</t>
  </si>
  <si>
    <t>820203/20312</t>
  </si>
  <si>
    <t>15102001/22020312</t>
  </si>
  <si>
    <t>820203/20401</t>
  </si>
  <si>
    <t>15102001/22020401</t>
  </si>
  <si>
    <t>820203/20402</t>
  </si>
  <si>
    <t>15102001/22020402</t>
  </si>
  <si>
    <t>820203/20403</t>
  </si>
  <si>
    <t>15102001/22020403</t>
  </si>
  <si>
    <t>820203/20404</t>
  </si>
  <si>
    <t>15102001/22020404</t>
  </si>
  <si>
    <t>820203/20405</t>
  </si>
  <si>
    <t>15102001/22020405</t>
  </si>
  <si>
    <t>820203/20406</t>
  </si>
  <si>
    <t>15102001/22020406</t>
  </si>
  <si>
    <t>820203/20414</t>
  </si>
  <si>
    <t>15102001/22020414</t>
  </si>
  <si>
    <t>820203/20501</t>
  </si>
  <si>
    <t>15102001/22020501</t>
  </si>
  <si>
    <t>820203/20605</t>
  </si>
  <si>
    <t>15102001/22020605</t>
  </si>
  <si>
    <t>820203/20707</t>
  </si>
  <si>
    <t>15102001/22020707</t>
  </si>
  <si>
    <t>820203/20710</t>
  </si>
  <si>
    <t>15102001/22020710</t>
  </si>
  <si>
    <t>820203/20801</t>
  </si>
  <si>
    <t>15102001/22020801</t>
  </si>
  <si>
    <t>820203/20803</t>
  </si>
  <si>
    <t>15102001/22020803</t>
  </si>
  <si>
    <t>820203/20901</t>
  </si>
  <si>
    <t>15102001/22020901</t>
  </si>
  <si>
    <t>820203/21001</t>
  </si>
  <si>
    <t>15102001/22021001</t>
  </si>
  <si>
    <t>820203/21007</t>
  </si>
  <si>
    <t>15102001/22021007</t>
  </si>
  <si>
    <t>15109001</t>
  </si>
  <si>
    <t>800208/10101</t>
  </si>
  <si>
    <t>15109001/21010101</t>
  </si>
  <si>
    <t>70422</t>
  </si>
  <si>
    <t>800208/10102</t>
  </si>
  <si>
    <t>15109001/21010102</t>
  </si>
  <si>
    <t>800208/10103</t>
  </si>
  <si>
    <t>15109001/21010103</t>
  </si>
  <si>
    <t>Consolidated Revenue Fund</t>
  </si>
  <si>
    <t>800208/20101</t>
  </si>
  <si>
    <t>15109001/21020101</t>
  </si>
  <si>
    <t>800208/20102</t>
  </si>
  <si>
    <t>15109001/21020102</t>
  </si>
  <si>
    <t>800208/20103</t>
  </si>
  <si>
    <t>15109001/21020103</t>
  </si>
  <si>
    <t>800208/20104</t>
  </si>
  <si>
    <t>15109001/21020104</t>
  </si>
  <si>
    <t>800208/20105</t>
  </si>
  <si>
    <t>15109001/21020105</t>
  </si>
  <si>
    <t>Entertainment Allowace</t>
  </si>
  <si>
    <t>800208/20106</t>
  </si>
  <si>
    <t>15109001/21020106</t>
  </si>
  <si>
    <t>800208/20107</t>
  </si>
  <si>
    <t>15109001/21020107</t>
  </si>
  <si>
    <t>800208/20108</t>
  </si>
  <si>
    <t>15109001/21020108</t>
  </si>
  <si>
    <t>800208/20131</t>
  </si>
  <si>
    <t>15109001/21020131</t>
  </si>
  <si>
    <t>Arrears (Allowances)</t>
  </si>
  <si>
    <t>800208/20202</t>
  </si>
  <si>
    <t>15109001/21020202</t>
  </si>
  <si>
    <t>800208/20203</t>
  </si>
  <si>
    <t>15109001/21020203</t>
  </si>
  <si>
    <t>800208/20204</t>
  </si>
  <si>
    <t>15109001/21020204</t>
  </si>
  <si>
    <t>800208/20205</t>
  </si>
  <si>
    <t>15109001/21020205</t>
  </si>
  <si>
    <t>820208/20101</t>
  </si>
  <si>
    <t>15109001/22020101</t>
  </si>
  <si>
    <t>820208/20102</t>
  </si>
  <si>
    <t>15109001/22020102</t>
  </si>
  <si>
    <t>70412</t>
  </si>
  <si>
    <t>820208/20104</t>
  </si>
  <si>
    <t>15109001/22020104</t>
  </si>
  <si>
    <t>820208/20105</t>
  </si>
  <si>
    <t>15109001/22020105</t>
  </si>
  <si>
    <t>820208/20202</t>
  </si>
  <si>
    <t>15109001/22020202</t>
  </si>
  <si>
    <t>820208/20205</t>
  </si>
  <si>
    <t>15109001/22020205</t>
  </si>
  <si>
    <t>820208/20206</t>
  </si>
  <si>
    <t>15109001/22020206</t>
  </si>
  <si>
    <t>820208/20301</t>
  </si>
  <si>
    <t>15109001/22020301</t>
  </si>
  <si>
    <t>820208/20306</t>
  </si>
  <si>
    <t>15109001/22020306</t>
  </si>
  <si>
    <t>820208/20308</t>
  </si>
  <si>
    <t>15109001/22020308</t>
  </si>
  <si>
    <t>820208/20309</t>
  </si>
  <si>
    <t>15109001/22020309</t>
  </si>
  <si>
    <t>820208/20312</t>
  </si>
  <si>
    <t>15109001/22020312</t>
  </si>
  <si>
    <t>820208/20401</t>
  </si>
  <si>
    <t>15109001/22020401</t>
  </si>
  <si>
    <t>820208/20402</t>
  </si>
  <si>
    <t>15109001/22020402</t>
  </si>
  <si>
    <t>820208/20403</t>
  </si>
  <si>
    <t>15109001/22020403</t>
  </si>
  <si>
    <t>820208/20404</t>
  </si>
  <si>
    <t>15109001/22020404</t>
  </si>
  <si>
    <t>820208/20405</t>
  </si>
  <si>
    <t>15109001/22020405</t>
  </si>
  <si>
    <t>820208/20406</t>
  </si>
  <si>
    <t>15109001/22020406</t>
  </si>
  <si>
    <t>820208/20414</t>
  </si>
  <si>
    <t>15109001/22020414</t>
  </si>
  <si>
    <t>820208/20501</t>
  </si>
  <si>
    <t>15109001/22020501</t>
  </si>
  <si>
    <t>820208/20605</t>
  </si>
  <si>
    <t>15109001/22020605</t>
  </si>
  <si>
    <t>820208/20709</t>
  </si>
  <si>
    <t>15109001/22020709</t>
  </si>
  <si>
    <t>820208/20710</t>
  </si>
  <si>
    <t>15109001/22020710</t>
  </si>
  <si>
    <t>820208/20801</t>
  </si>
  <si>
    <t>15109001/22020801</t>
  </si>
  <si>
    <t>820208/20802</t>
  </si>
  <si>
    <t>15109001/22020802</t>
  </si>
  <si>
    <t>820208/20803</t>
  </si>
  <si>
    <t>15109001/22020803</t>
  </si>
  <si>
    <t>820208/20901</t>
  </si>
  <si>
    <t>15109001/22020901</t>
  </si>
  <si>
    <t>820208/21001</t>
  </si>
  <si>
    <t>15109001/22021001</t>
  </si>
  <si>
    <t>820208/21003</t>
  </si>
  <si>
    <t>15109001/22021003</t>
  </si>
  <si>
    <t>820208/21007</t>
  </si>
  <si>
    <t>15109001/22021007</t>
  </si>
  <si>
    <t>820208/21014</t>
  </si>
  <si>
    <t>15109001/22021014</t>
  </si>
  <si>
    <t>820208/21016</t>
  </si>
  <si>
    <t>15109001/22021016</t>
  </si>
  <si>
    <t>20001001</t>
  </si>
  <si>
    <t>800220/10101</t>
  </si>
  <si>
    <t>20001001/21010101</t>
  </si>
  <si>
    <t>800220/10103</t>
  </si>
  <si>
    <t>20001001/21010103</t>
  </si>
  <si>
    <t>800220/20101</t>
  </si>
  <si>
    <t>20001001/21020101</t>
  </si>
  <si>
    <t>800220/20102</t>
  </si>
  <si>
    <t>20001001/21020102</t>
  </si>
  <si>
    <t>800220/20103</t>
  </si>
  <si>
    <t>20001001/21020103</t>
  </si>
  <si>
    <t>800220/20104</t>
  </si>
  <si>
    <t>20001001/21020104</t>
  </si>
  <si>
    <t>800220/20105</t>
  </si>
  <si>
    <t>20001001/21020105</t>
  </si>
  <si>
    <t>800220/20106</t>
  </si>
  <si>
    <t>20001001/21020106</t>
  </si>
  <si>
    <t>800220/20107</t>
  </si>
  <si>
    <t>20001001/21020107</t>
  </si>
  <si>
    <t>800220/20108</t>
  </si>
  <si>
    <t>20001001/21020108</t>
  </si>
  <si>
    <t>800220/20111</t>
  </si>
  <si>
    <t>20001001/21020111</t>
  </si>
  <si>
    <t>800220/20112</t>
  </si>
  <si>
    <t>20001001/21020112</t>
  </si>
  <si>
    <t>800220/20113</t>
  </si>
  <si>
    <t>20001001/21020113</t>
  </si>
  <si>
    <t>800220/20131</t>
  </si>
  <si>
    <t>20001001/21020131</t>
  </si>
  <si>
    <t>800220/20138</t>
  </si>
  <si>
    <t>20001001/21020138</t>
  </si>
  <si>
    <t>Auditor Allowance</t>
  </si>
  <si>
    <t>800220/20144</t>
  </si>
  <si>
    <t>20001001/21020144</t>
  </si>
  <si>
    <t>800220/20202</t>
  </si>
  <si>
    <t>20001001/21020202</t>
  </si>
  <si>
    <t>800220/20203</t>
  </si>
  <si>
    <t>20001001/21020203</t>
  </si>
  <si>
    <t>800220/20204</t>
  </si>
  <si>
    <t>20001001/21020204</t>
  </si>
  <si>
    <t>800220/20205</t>
  </si>
  <si>
    <t>20001001/21020205</t>
  </si>
  <si>
    <t>800280/10101</t>
  </si>
  <si>
    <t>800280/20106</t>
  </si>
  <si>
    <t>820220/20101</t>
  </si>
  <si>
    <t>20001001/22020101</t>
  </si>
  <si>
    <t>820220/20102</t>
  </si>
  <si>
    <t>20001001/22020102</t>
  </si>
  <si>
    <t>820220/20103</t>
  </si>
  <si>
    <t>20001001/22020103</t>
  </si>
  <si>
    <t>820220/20104</t>
  </si>
  <si>
    <t>20001001/22020104</t>
  </si>
  <si>
    <t>820220/20105</t>
  </si>
  <si>
    <t>20001001/22020105</t>
  </si>
  <si>
    <t>820220/20202</t>
  </si>
  <si>
    <t>20001001/22020202</t>
  </si>
  <si>
    <t>820220/20203</t>
  </si>
  <si>
    <t>20001001/22020203</t>
  </si>
  <si>
    <t>820220/20204</t>
  </si>
  <si>
    <t>20001001/22020204</t>
  </si>
  <si>
    <t>820220/20205</t>
  </si>
  <si>
    <t>20001001/22020205</t>
  </si>
  <si>
    <t>820220/20206</t>
  </si>
  <si>
    <t>20001001/22020206</t>
  </si>
  <si>
    <t>820220/20301</t>
  </si>
  <si>
    <t>20001001/22020301</t>
  </si>
  <si>
    <t>820220/20302</t>
  </si>
  <si>
    <t>20001001/22020302</t>
  </si>
  <si>
    <t>820220/20303</t>
  </si>
  <si>
    <t>20001001/22020303</t>
  </si>
  <si>
    <t>820220/20304</t>
  </si>
  <si>
    <t>20001001/22020304</t>
  </si>
  <si>
    <t>Magazines &amp; Periodicals (For establishment of E-Library)</t>
  </si>
  <si>
    <t>820220/20305</t>
  </si>
  <si>
    <t>20001001/22020305</t>
  </si>
  <si>
    <t>820220/20306</t>
  </si>
  <si>
    <t>20001001/22020306</t>
  </si>
  <si>
    <t>Printing of  Security Documents</t>
  </si>
  <si>
    <t>820220/20401</t>
  </si>
  <si>
    <t>20001001/22020401</t>
  </si>
  <si>
    <t>820220/20402</t>
  </si>
  <si>
    <t>20001001/22020402</t>
  </si>
  <si>
    <t>820220/20403</t>
  </si>
  <si>
    <t>20001001/22020403</t>
  </si>
  <si>
    <t>820220/20404</t>
  </si>
  <si>
    <t>20001001/22020404</t>
  </si>
  <si>
    <t>820220/20405</t>
  </si>
  <si>
    <t>20001001/22020405</t>
  </si>
  <si>
    <t>820220/20406</t>
  </si>
  <si>
    <t>20001001/22020406</t>
  </si>
  <si>
    <t>820220/20501</t>
  </si>
  <si>
    <t>20001001/22020501</t>
  </si>
  <si>
    <t>820220/20502</t>
  </si>
  <si>
    <t>20001001/22020502</t>
  </si>
  <si>
    <t>820220/20506</t>
  </si>
  <si>
    <t>20001001/22020506</t>
  </si>
  <si>
    <t>820220/20601</t>
  </si>
  <si>
    <t>20001001/22020601</t>
  </si>
  <si>
    <t>Security Seervices</t>
  </si>
  <si>
    <t>820220/20605</t>
  </si>
  <si>
    <t>20001001/22020605</t>
  </si>
  <si>
    <t>Cleaning &amp; Fumigation Services ( Fumigation of office enviro</t>
  </si>
  <si>
    <t>820220/20701</t>
  </si>
  <si>
    <t>20001001/22020701</t>
  </si>
  <si>
    <t>Financial Consulting ( Hire of consultants to review transac</t>
  </si>
  <si>
    <t>820220/20702</t>
  </si>
  <si>
    <t>20001001/22020702</t>
  </si>
  <si>
    <t>820220/20709</t>
  </si>
  <si>
    <t>20001001/22020709</t>
  </si>
  <si>
    <t>Research and Studies( Research on expansion of revenue base)</t>
  </si>
  <si>
    <t>820220/20710</t>
  </si>
  <si>
    <t>20001001/22020710</t>
  </si>
  <si>
    <t>820220/20711</t>
  </si>
  <si>
    <t>20001001/22020711</t>
  </si>
  <si>
    <t>820220/20801</t>
  </si>
  <si>
    <t>20001001/22020801</t>
  </si>
  <si>
    <t>820220/20803</t>
  </si>
  <si>
    <t>20001001/22020803</t>
  </si>
  <si>
    <t>820220/20901</t>
  </si>
  <si>
    <t>20001001/22020901</t>
  </si>
  <si>
    <t>820220/20902</t>
  </si>
  <si>
    <t>20001001/22000902</t>
  </si>
  <si>
    <t>1nsurance premium</t>
  </si>
  <si>
    <t>820220/21001</t>
  </si>
  <si>
    <t>20001001/22021001</t>
  </si>
  <si>
    <t>820220/21002</t>
  </si>
  <si>
    <t>20001001/22021002</t>
  </si>
  <si>
    <t>Honorarum &amp; Sitting Allowance</t>
  </si>
  <si>
    <t>820220/21003</t>
  </si>
  <si>
    <t>20001001/22021003</t>
  </si>
  <si>
    <t>820220/21007</t>
  </si>
  <si>
    <t>20001001/22021007</t>
  </si>
  <si>
    <t>820220/21013</t>
  </si>
  <si>
    <t>20001001/22021013</t>
  </si>
  <si>
    <t>820220/21014</t>
  </si>
  <si>
    <t>20001001/22021014</t>
  </si>
  <si>
    <t>820220/21016</t>
  </si>
  <si>
    <t>20001001/22021016</t>
  </si>
  <si>
    <t>820220/21019</t>
  </si>
  <si>
    <t>20001001/22021019</t>
  </si>
  <si>
    <t>820220/21023</t>
  </si>
  <si>
    <t>20001001/22021023</t>
  </si>
  <si>
    <t>820220/21026</t>
  </si>
  <si>
    <t>20001001/22021026</t>
  </si>
  <si>
    <t>820220/30103</t>
  </si>
  <si>
    <t>20001001/22030103</t>
  </si>
  <si>
    <t>Refurbishing Advances</t>
  </si>
  <si>
    <t>820220/30106</t>
  </si>
  <si>
    <t>20001001/22030106</t>
  </si>
  <si>
    <t>820220/30107</t>
  </si>
  <si>
    <t>20001001/22030107</t>
  </si>
  <si>
    <t>820220/30108</t>
  </si>
  <si>
    <t>20001001/22030108</t>
  </si>
  <si>
    <t>Housing Loans</t>
  </si>
  <si>
    <t>20007001</t>
  </si>
  <si>
    <t>800221/10101</t>
  </si>
  <si>
    <t>20007001/21010101</t>
  </si>
  <si>
    <t>Basic Salary(including provision for new minimum wage)</t>
  </si>
  <si>
    <t>800221/10102</t>
  </si>
  <si>
    <t>20007001/21010102</t>
  </si>
  <si>
    <t>800221/10103</t>
  </si>
  <si>
    <t>20007001/21010103</t>
  </si>
  <si>
    <t>800221/20101</t>
  </si>
  <si>
    <t>20007001/21020101</t>
  </si>
  <si>
    <t>800221/20102</t>
  </si>
  <si>
    <t>20007001/21020102</t>
  </si>
  <si>
    <t>800221/20103</t>
  </si>
  <si>
    <t>20007001/21020103</t>
  </si>
  <si>
    <t>800221/20104</t>
  </si>
  <si>
    <t>20007001/21020104</t>
  </si>
  <si>
    <t>800221/20105</t>
  </si>
  <si>
    <t>20007001/21020105</t>
  </si>
  <si>
    <t>800221/20106</t>
  </si>
  <si>
    <t>20007001/21020106</t>
  </si>
  <si>
    <t>800221/20107</t>
  </si>
  <si>
    <t>20007001/21020107</t>
  </si>
  <si>
    <t>800221/20202</t>
  </si>
  <si>
    <t>20007001/21020202</t>
  </si>
  <si>
    <t>800221/20203</t>
  </si>
  <si>
    <t>20007001/21020203</t>
  </si>
  <si>
    <t>800221/20204</t>
  </si>
  <si>
    <t>20007001/21020204</t>
  </si>
  <si>
    <t>20007001/21020205</t>
  </si>
  <si>
    <t>COVID 19 Pandemic allowance</t>
  </si>
  <si>
    <t>25% COVID 19 Pandemic allowance to other Frontline workers</t>
  </si>
  <si>
    <t>800221/20205</t>
  </si>
  <si>
    <t>820221/20101</t>
  </si>
  <si>
    <t>20007001/22020101</t>
  </si>
  <si>
    <t>Local Transport &amp; Travel-Training (IPSAS training for staff</t>
  </si>
  <si>
    <t>820221/20102</t>
  </si>
  <si>
    <t>20007001/22020102</t>
  </si>
  <si>
    <t>820221/20103</t>
  </si>
  <si>
    <t>20007001/22020103</t>
  </si>
  <si>
    <t>820221/20104</t>
  </si>
  <si>
    <t>20007001/22020104</t>
  </si>
  <si>
    <t>820221/20105</t>
  </si>
  <si>
    <t>20007001/22020105</t>
  </si>
  <si>
    <t>820221/20201</t>
  </si>
  <si>
    <t>20007001/22020201</t>
  </si>
  <si>
    <t>820221/20202</t>
  </si>
  <si>
    <t>20007001/220020202</t>
  </si>
  <si>
    <t>820221/20203</t>
  </si>
  <si>
    <t>20007001/22020203</t>
  </si>
  <si>
    <t>820221/20204</t>
  </si>
  <si>
    <t>20007001/22020204</t>
  </si>
  <si>
    <t>820221/20205</t>
  </si>
  <si>
    <t>20007001/22020205</t>
  </si>
  <si>
    <t>820221/20206</t>
  </si>
  <si>
    <t>20007001/22020206</t>
  </si>
  <si>
    <t>820221/20207</t>
  </si>
  <si>
    <t>20007001/22020207</t>
  </si>
  <si>
    <t>Leased communication Lines(s)</t>
  </si>
  <si>
    <t>820221/20208</t>
  </si>
  <si>
    <t>20007001/22020208</t>
  </si>
  <si>
    <t>820221/20301</t>
  </si>
  <si>
    <t>20007001/22020301</t>
  </si>
  <si>
    <t>820221/20302</t>
  </si>
  <si>
    <t>20007001/22020302</t>
  </si>
  <si>
    <t>820221/20303</t>
  </si>
  <si>
    <t>20007001/22020303</t>
  </si>
  <si>
    <t>820221/20305</t>
  </si>
  <si>
    <t>20007001/22020305</t>
  </si>
  <si>
    <t>Printing of Non Security Documents (Printing of AG'S Audited</t>
  </si>
  <si>
    <t>820221/20306</t>
  </si>
  <si>
    <t>20007001/22020306</t>
  </si>
  <si>
    <t>Printing of Security Documents (Printing of treasury receipt</t>
  </si>
  <si>
    <t>820221/20309</t>
  </si>
  <si>
    <t>20007001/22020309</t>
  </si>
  <si>
    <t>Uniforms and Other Clothing</t>
  </si>
  <si>
    <t>820221/20311</t>
  </si>
  <si>
    <t>20007001/22020311</t>
  </si>
  <si>
    <t>820221/20312</t>
  </si>
  <si>
    <t>20007001/22020312</t>
  </si>
  <si>
    <t>820221/20401</t>
  </si>
  <si>
    <t>20007001/22020401</t>
  </si>
  <si>
    <t>820221/20402</t>
  </si>
  <si>
    <t>20007001/22020402</t>
  </si>
  <si>
    <t>820221/20403</t>
  </si>
  <si>
    <t>20007001/22020403</t>
  </si>
  <si>
    <t>820221/20404</t>
  </si>
  <si>
    <t>20007001/22020404</t>
  </si>
  <si>
    <t>820221/20405</t>
  </si>
  <si>
    <t>20007001/22020405</t>
  </si>
  <si>
    <t>820221/20406</t>
  </si>
  <si>
    <t>20007001/22020406</t>
  </si>
  <si>
    <t>820221/20414</t>
  </si>
  <si>
    <t>20007001/22020414</t>
  </si>
  <si>
    <t>820221/20501</t>
  </si>
  <si>
    <t>20007001/22020501</t>
  </si>
  <si>
    <t>Local Training (Orgasing IPSAS Training for Accounting offic</t>
  </si>
  <si>
    <t>820221/20503</t>
  </si>
  <si>
    <t>20007001/22020503</t>
  </si>
  <si>
    <t>820221/20506</t>
  </si>
  <si>
    <t>20007001/22020506</t>
  </si>
  <si>
    <t>820221/20601</t>
  </si>
  <si>
    <t>20007001/22020601</t>
  </si>
  <si>
    <t>820221/20604</t>
  </si>
  <si>
    <t>20007001/22020604</t>
  </si>
  <si>
    <t>Security Vote</t>
  </si>
  <si>
    <t>820221/20605</t>
  </si>
  <si>
    <t>20007001/22020605</t>
  </si>
  <si>
    <t>820221/20701</t>
  </si>
  <si>
    <t>20007001/22020701</t>
  </si>
  <si>
    <t>820221/20702</t>
  </si>
  <si>
    <t>20007001/22020702</t>
  </si>
  <si>
    <t>820221/20709</t>
  </si>
  <si>
    <t>20007001/22020709</t>
  </si>
  <si>
    <t>820221/20710</t>
  </si>
  <si>
    <t>20007001/22020710</t>
  </si>
  <si>
    <t>820221/20711</t>
  </si>
  <si>
    <t>20007001/22020711</t>
  </si>
  <si>
    <t>820221/20801</t>
  </si>
  <si>
    <t>20007001/22020801</t>
  </si>
  <si>
    <t>820221/20803</t>
  </si>
  <si>
    <t>20007001/22020803</t>
  </si>
  <si>
    <t>820221/20901</t>
  </si>
  <si>
    <t>20007001/22020901</t>
  </si>
  <si>
    <t>820221/20902</t>
  </si>
  <si>
    <t>20007001/22020902</t>
  </si>
  <si>
    <t>820221/21001</t>
  </si>
  <si>
    <t>20007001/22021001</t>
  </si>
  <si>
    <t>820221/21002</t>
  </si>
  <si>
    <t>20007001/22021002</t>
  </si>
  <si>
    <t>820221/21003</t>
  </si>
  <si>
    <t>20007001/22021003</t>
  </si>
  <si>
    <t>Publicity &amp; Advertising</t>
  </si>
  <si>
    <t>820221/21004</t>
  </si>
  <si>
    <t>20007001/22021004</t>
  </si>
  <si>
    <t>820221/21006</t>
  </si>
  <si>
    <t>20007001/22021005</t>
  </si>
  <si>
    <t>Postages and Courier Services</t>
  </si>
  <si>
    <t>820221/21007</t>
  </si>
  <si>
    <t>20007001/22021007</t>
  </si>
  <si>
    <t>Welfare Packages (Christmas gifts for Staff and well wishers</t>
  </si>
  <si>
    <t>820221/21008</t>
  </si>
  <si>
    <t>20007001/22021008</t>
  </si>
  <si>
    <t>Subscription To Professional Bodies (Annual subscription to</t>
  </si>
  <si>
    <t>820221/21014</t>
  </si>
  <si>
    <t>20007001/22021014</t>
  </si>
  <si>
    <t>820221/21016</t>
  </si>
  <si>
    <t>20007001/22021016</t>
  </si>
  <si>
    <t>820221/21020</t>
  </si>
  <si>
    <t>20007001/22021020</t>
  </si>
  <si>
    <t>820221/21022</t>
  </si>
  <si>
    <t>20007001/22021022</t>
  </si>
  <si>
    <t>820221/21023</t>
  </si>
  <si>
    <t>20007001/22021023</t>
  </si>
  <si>
    <t>Final Account Preparation/Verification Expenses</t>
  </si>
  <si>
    <t>810221/10101</t>
  </si>
  <si>
    <t>20007001/22010101</t>
  </si>
  <si>
    <t>810221/10102</t>
  </si>
  <si>
    <t>20007001/22010102</t>
  </si>
  <si>
    <t>810221/10103</t>
  </si>
  <si>
    <t>20007001/22010103</t>
  </si>
  <si>
    <t>830000/60101</t>
  </si>
  <si>
    <t>20007001/22060101</t>
  </si>
  <si>
    <t>Foreign Loans Repayment - Principal</t>
  </si>
  <si>
    <t>830000/60102</t>
  </si>
  <si>
    <t>20007001/22060000</t>
  </si>
  <si>
    <t>Foriegn Loan Repayment - Interest</t>
  </si>
  <si>
    <t>830000/60201</t>
  </si>
  <si>
    <t>20007001/22060201</t>
  </si>
  <si>
    <t>Domestic Loans Repayment - Principal</t>
  </si>
  <si>
    <t>830000/60202</t>
  </si>
  <si>
    <t>20007001/22060002</t>
  </si>
  <si>
    <t>Domestic Loans Repayment - Interest</t>
  </si>
  <si>
    <t>830000/60205</t>
  </si>
  <si>
    <t>20007001/22060205</t>
  </si>
  <si>
    <t>Cost of IGR Collection</t>
  </si>
  <si>
    <t>830000/60206</t>
  </si>
  <si>
    <t>10 % Internally Generated Revenue to LG</t>
  </si>
  <si>
    <t>70170</t>
  </si>
  <si>
    <t>830000/60208</t>
  </si>
  <si>
    <t>20007001/22060208</t>
  </si>
  <si>
    <t>Contribution to LGA Pension Board</t>
  </si>
  <si>
    <t>830000/60209</t>
  </si>
  <si>
    <t>20007001/22060009</t>
  </si>
  <si>
    <t>Settlement of LG Staff Salary</t>
  </si>
  <si>
    <t>830000/60210</t>
  </si>
  <si>
    <t>20007001/22060210</t>
  </si>
  <si>
    <t>Enugu State ALGON Secretariat</t>
  </si>
  <si>
    <t>830000/60211</t>
  </si>
  <si>
    <t>20007001/22060211</t>
  </si>
  <si>
    <t>JAAC - ENSUBEB LGEA Contributions</t>
  </si>
  <si>
    <t>830000/60213</t>
  </si>
  <si>
    <t>JAAC - Ministry of Chieftaincy</t>
  </si>
  <si>
    <t>830000/60214</t>
  </si>
  <si>
    <t>JAAC - Local Government Service commssion</t>
  </si>
  <si>
    <t>830000/60300</t>
  </si>
  <si>
    <t>20007001/22060300</t>
  </si>
  <si>
    <t>1% Deduction for Police Reform</t>
  </si>
  <si>
    <t>830000/60301</t>
  </si>
  <si>
    <t>20007001/22060301</t>
  </si>
  <si>
    <t>Deduction for Adhoc Committee on Oil Theft</t>
  </si>
  <si>
    <t>830000/60302</t>
  </si>
  <si>
    <t>20007001/22060302</t>
  </si>
  <si>
    <t>VAT&amp;WHT FAAC Deductions</t>
  </si>
  <si>
    <t>830000/60303</t>
  </si>
  <si>
    <t>20007001/22060303</t>
  </si>
  <si>
    <t>FAAC Deduction - Judiciary</t>
  </si>
  <si>
    <t>800222/10101</t>
  </si>
  <si>
    <t>20008001/21010101</t>
  </si>
  <si>
    <t>800222/10102</t>
  </si>
  <si>
    <t>20008001/21010102</t>
  </si>
  <si>
    <t>800222/10103</t>
  </si>
  <si>
    <t>20008001/21010103</t>
  </si>
  <si>
    <t>800222/20101</t>
  </si>
  <si>
    <t>20008001/21020101</t>
  </si>
  <si>
    <t>800222/20102</t>
  </si>
  <si>
    <t>20008001/21020102</t>
  </si>
  <si>
    <t>800222/20103</t>
  </si>
  <si>
    <t>20008001/21020103</t>
  </si>
  <si>
    <t>800222/20104</t>
  </si>
  <si>
    <t>20008001/21020104</t>
  </si>
  <si>
    <t>800222/20105</t>
  </si>
  <si>
    <t>20008001/21020105</t>
  </si>
  <si>
    <t>800222/20106</t>
  </si>
  <si>
    <t>20008001/21020106</t>
  </si>
  <si>
    <t>800222/20107</t>
  </si>
  <si>
    <t>20008001/21020107</t>
  </si>
  <si>
    <t>800222/20108</t>
  </si>
  <si>
    <t>20008001/21020108</t>
  </si>
  <si>
    <t>800222/20111</t>
  </si>
  <si>
    <t>20008001/21020111</t>
  </si>
  <si>
    <t>800222/20113</t>
  </si>
  <si>
    <t>20008001/21020113</t>
  </si>
  <si>
    <t>800222/20131</t>
  </si>
  <si>
    <t>20008001/21020131</t>
  </si>
  <si>
    <t>800222/20138</t>
  </si>
  <si>
    <t>20008001/21020138</t>
  </si>
  <si>
    <t>800222/20140</t>
  </si>
  <si>
    <t>20008001/21020140</t>
  </si>
  <si>
    <t>800222/20202</t>
  </si>
  <si>
    <t>20008001/21020202</t>
  </si>
  <si>
    <t>800222/20203</t>
  </si>
  <si>
    <t>20008001/21020203</t>
  </si>
  <si>
    <t>800222/20204</t>
  </si>
  <si>
    <t>20008001/21020204</t>
  </si>
  <si>
    <t>800222/20205</t>
  </si>
  <si>
    <t>20008001/21020205</t>
  </si>
  <si>
    <t>820222/20101</t>
  </si>
  <si>
    <t>20008001/22020101</t>
  </si>
  <si>
    <t>820222/20102</t>
  </si>
  <si>
    <t>20008001/22020102</t>
  </si>
  <si>
    <t>820222/20103</t>
  </si>
  <si>
    <t>20008001/22020103</t>
  </si>
  <si>
    <t>International Transport &amp; Travel Training</t>
  </si>
  <si>
    <t>820222/20105</t>
  </si>
  <si>
    <t>20008001/22020105</t>
  </si>
  <si>
    <t>820222/20201</t>
  </si>
  <si>
    <t>20008001/22020201</t>
  </si>
  <si>
    <t>820222/20202</t>
  </si>
  <si>
    <t>20008001/22020202</t>
  </si>
  <si>
    <t>820222/20203</t>
  </si>
  <si>
    <t>20008001/22020203</t>
  </si>
  <si>
    <t>820222/20205</t>
  </si>
  <si>
    <t>20008001/22020205</t>
  </si>
  <si>
    <t>820222/20206</t>
  </si>
  <si>
    <t>20008001/22020206</t>
  </si>
  <si>
    <t>820222/20207</t>
  </si>
  <si>
    <t>20008001/22020207</t>
  </si>
  <si>
    <t>Leased Communication Lines</t>
  </si>
  <si>
    <t>820222/20301</t>
  </si>
  <si>
    <t>20008001/22020301</t>
  </si>
  <si>
    <t>820222/20303</t>
  </si>
  <si>
    <t>20008001/22020303</t>
  </si>
  <si>
    <t>820222/20305</t>
  </si>
  <si>
    <t>20008001/22020305</t>
  </si>
  <si>
    <t>Printing of Non Security Documents`</t>
  </si>
  <si>
    <t>820222/20306</t>
  </si>
  <si>
    <t>20008001/22020306</t>
  </si>
  <si>
    <t>820222/20308</t>
  </si>
  <si>
    <t>20008001/22020308</t>
  </si>
  <si>
    <t>820222/20312</t>
  </si>
  <si>
    <t>20008001/22020312</t>
  </si>
  <si>
    <t>820222/20401</t>
  </si>
  <si>
    <t>20008001/22020401</t>
  </si>
  <si>
    <t>820222/20402</t>
  </si>
  <si>
    <t>20008001/22020402</t>
  </si>
  <si>
    <t>Maintenace of Office Furniture</t>
  </si>
  <si>
    <t>820222/20403</t>
  </si>
  <si>
    <t>20008001/22020403</t>
  </si>
  <si>
    <t>Maintenance of Office Building Residetial Qrtrs</t>
  </si>
  <si>
    <t>820222/20404</t>
  </si>
  <si>
    <t>20008001/22020404</t>
  </si>
  <si>
    <t>820222/20405</t>
  </si>
  <si>
    <t>20008001/22020405</t>
  </si>
  <si>
    <t>820222/20406</t>
  </si>
  <si>
    <t>20008001/22020406</t>
  </si>
  <si>
    <t>820222/20501</t>
  </si>
  <si>
    <t>20008001/22020501</t>
  </si>
  <si>
    <t>820222/20506</t>
  </si>
  <si>
    <t>20008001/22020506</t>
  </si>
  <si>
    <t>Seminar Conferences</t>
  </si>
  <si>
    <t>820222/20601</t>
  </si>
  <si>
    <t>20008001/22020601</t>
  </si>
  <si>
    <t>820222/20602</t>
  </si>
  <si>
    <t>20008001/22020602</t>
  </si>
  <si>
    <t>820222/20603</t>
  </si>
  <si>
    <t>20008001/22020603</t>
  </si>
  <si>
    <t>820222/20605</t>
  </si>
  <si>
    <t>20008001/22020605</t>
  </si>
  <si>
    <t>820222/20701</t>
  </si>
  <si>
    <t>20008001/22020701</t>
  </si>
  <si>
    <t>820222/20702</t>
  </si>
  <si>
    <t>820222/20703</t>
  </si>
  <si>
    <t>20008001/22020703</t>
  </si>
  <si>
    <t>820222/20710</t>
  </si>
  <si>
    <t>20008001/22020710</t>
  </si>
  <si>
    <t>820222/20711</t>
  </si>
  <si>
    <t>20008001/22020711</t>
  </si>
  <si>
    <t>820222/20801</t>
  </si>
  <si>
    <t>20008001/22020801</t>
  </si>
  <si>
    <t>820222/20803</t>
  </si>
  <si>
    <t>20008001/22020803</t>
  </si>
  <si>
    <t>820222/20901</t>
  </si>
  <si>
    <t>20008001/22020901</t>
  </si>
  <si>
    <t>Bank Charges ( Other Than Interests)</t>
  </si>
  <si>
    <t>820222/20902</t>
  </si>
  <si>
    <t>20008001/22020902</t>
  </si>
  <si>
    <t>820222/21001</t>
  </si>
  <si>
    <t>20008001/22021001</t>
  </si>
  <si>
    <t>820222/21002</t>
  </si>
  <si>
    <t>20008001/22021002</t>
  </si>
  <si>
    <t>820222/21003</t>
  </si>
  <si>
    <t>20008001/22021003</t>
  </si>
  <si>
    <t>820222/21006</t>
  </si>
  <si>
    <t>20008001/22021006</t>
  </si>
  <si>
    <t>820222/21007</t>
  </si>
  <si>
    <t>20008001/22021007</t>
  </si>
  <si>
    <t>820222/21008</t>
  </si>
  <si>
    <t>20008001/22021008</t>
  </si>
  <si>
    <t>Subsription to Professional bodies</t>
  </si>
  <si>
    <t>820222/21009</t>
  </si>
  <si>
    <t>20008001/22021009</t>
  </si>
  <si>
    <t>820222/21013</t>
  </si>
  <si>
    <t>20008001/22021013</t>
  </si>
  <si>
    <t>820222/21014</t>
  </si>
  <si>
    <t>20008001/22021014</t>
  </si>
  <si>
    <t>820222/21016</t>
  </si>
  <si>
    <t>20008001/22021016</t>
  </si>
  <si>
    <t>20012001</t>
  </si>
  <si>
    <t>800223/10101</t>
  </si>
  <si>
    <t>20012001/21010101</t>
  </si>
  <si>
    <t>800223/10102</t>
  </si>
  <si>
    <t>20012001/21010102</t>
  </si>
  <si>
    <t>800223/10103</t>
  </si>
  <si>
    <t>20012001/21010103</t>
  </si>
  <si>
    <t>800223/20101</t>
  </si>
  <si>
    <t>20012001/21020101</t>
  </si>
  <si>
    <t>800223/20102</t>
  </si>
  <si>
    <t>20012001/21020102</t>
  </si>
  <si>
    <t>800223/20103</t>
  </si>
  <si>
    <t>20012001/21020103</t>
  </si>
  <si>
    <t>800223/20104</t>
  </si>
  <si>
    <t>20012001/21020104</t>
  </si>
  <si>
    <t>800223/20105</t>
  </si>
  <si>
    <t>20012001/21020105</t>
  </si>
  <si>
    <t>800223/20106</t>
  </si>
  <si>
    <t>20012001/21020106</t>
  </si>
  <si>
    <t>800223/20107</t>
  </si>
  <si>
    <t>20012001/21020107</t>
  </si>
  <si>
    <t>800223/20113</t>
  </si>
  <si>
    <t>20012001/21020113</t>
  </si>
  <si>
    <t>800223/20131</t>
  </si>
  <si>
    <t>20012001/21020131</t>
  </si>
  <si>
    <t>800223/20140</t>
  </si>
  <si>
    <t>20012001/21020140</t>
  </si>
  <si>
    <t>800223/20144</t>
  </si>
  <si>
    <t>20012001/21020144</t>
  </si>
  <si>
    <t>800223/20202</t>
  </si>
  <si>
    <t>20012001/21020202</t>
  </si>
  <si>
    <t>800223/20203</t>
  </si>
  <si>
    <t>20012001/21020203</t>
  </si>
  <si>
    <t>800223/20204</t>
  </si>
  <si>
    <t>20012001/21020204</t>
  </si>
  <si>
    <t>800223/20205</t>
  </si>
  <si>
    <t>20012001/21020205</t>
  </si>
  <si>
    <t>820223/20101</t>
  </si>
  <si>
    <t>20012001/22020101</t>
  </si>
  <si>
    <t>820223/20102</t>
  </si>
  <si>
    <t>20012001/22020102</t>
  </si>
  <si>
    <t>820223/20105</t>
  </si>
  <si>
    <t>20012001/22020105</t>
  </si>
  <si>
    <t>820223/20201</t>
  </si>
  <si>
    <t>20012001/22020201</t>
  </si>
  <si>
    <t>820223/20301</t>
  </si>
  <si>
    <t>20012001/22020301</t>
  </si>
  <si>
    <t>820223/20302</t>
  </si>
  <si>
    <t>20012001/22020302</t>
  </si>
  <si>
    <t>820223/20303</t>
  </si>
  <si>
    <t>20012001/22020303</t>
  </si>
  <si>
    <t>820223/20304</t>
  </si>
  <si>
    <t>20012001/22020304</t>
  </si>
  <si>
    <t>820223/20305</t>
  </si>
  <si>
    <t>20012001/22020305</t>
  </si>
  <si>
    <t>820223/20306</t>
  </si>
  <si>
    <t>20012001/22020306</t>
  </si>
  <si>
    <t>820223/20401</t>
  </si>
  <si>
    <t>20012001/22020401</t>
  </si>
  <si>
    <t>820223/20402</t>
  </si>
  <si>
    <t>20012001/22020402</t>
  </si>
  <si>
    <t>820223/20403</t>
  </si>
  <si>
    <t>20012001/22020403</t>
  </si>
  <si>
    <t>820223/20404</t>
  </si>
  <si>
    <t>20012001/22020404</t>
  </si>
  <si>
    <t>820223/20405</t>
  </si>
  <si>
    <t>20012001/22020405</t>
  </si>
  <si>
    <t>820223/20406</t>
  </si>
  <si>
    <t>20012001/22020406</t>
  </si>
  <si>
    <t>820223/20501</t>
  </si>
  <si>
    <t>20012001/22020501</t>
  </si>
  <si>
    <t>820223/20605</t>
  </si>
  <si>
    <t>20012001/22020605</t>
  </si>
  <si>
    <t>820223/20710</t>
  </si>
  <si>
    <t>20012001/22020710</t>
  </si>
  <si>
    <t>820223/20801</t>
  </si>
  <si>
    <t>20012001/22020801</t>
  </si>
  <si>
    <t>820223/20803</t>
  </si>
  <si>
    <t>820223/20901</t>
  </si>
  <si>
    <t>20012001/22020901</t>
  </si>
  <si>
    <t>820223/21001</t>
  </si>
  <si>
    <t>20012001/22021001</t>
  </si>
  <si>
    <t>820223/21002</t>
  </si>
  <si>
    <t>20012001/22021002</t>
  </si>
  <si>
    <t>820223/21003</t>
  </si>
  <si>
    <t>20012001/22021003</t>
  </si>
  <si>
    <t>Publicity &amp; Adertisements</t>
  </si>
  <si>
    <t>820223/21007</t>
  </si>
  <si>
    <t>20012001/22021007</t>
  </si>
  <si>
    <t>820223/21014</t>
  </si>
  <si>
    <t>20012001/22021014</t>
  </si>
  <si>
    <t>820223/21016</t>
  </si>
  <si>
    <t>20012001/22021016</t>
  </si>
  <si>
    <t>22001001</t>
  </si>
  <si>
    <t>800240/10101</t>
  </si>
  <si>
    <t>22001001/21010101</t>
  </si>
  <si>
    <t>800240/10102</t>
  </si>
  <si>
    <t>22001001/21010102</t>
  </si>
  <si>
    <t>800240/10103</t>
  </si>
  <si>
    <t>22001001/21010103</t>
  </si>
  <si>
    <t>Consolidated Revenu Fund Charges - Salaries</t>
  </si>
  <si>
    <t>800240/20101</t>
  </si>
  <si>
    <t>22001001/21020101</t>
  </si>
  <si>
    <t>800240/20102</t>
  </si>
  <si>
    <t>22001001/21020102</t>
  </si>
  <si>
    <t>800240/20103</t>
  </si>
  <si>
    <t>22001001/21020103</t>
  </si>
  <si>
    <t>800240/20104</t>
  </si>
  <si>
    <t>22001001/21020104</t>
  </si>
  <si>
    <t>800240/20105</t>
  </si>
  <si>
    <t>22001001/21020105</t>
  </si>
  <si>
    <t>800240/20106</t>
  </si>
  <si>
    <t>22001001/21020106</t>
  </si>
  <si>
    <t>800240/20107</t>
  </si>
  <si>
    <t>22001001/21020107</t>
  </si>
  <si>
    <t>800240/20108</t>
  </si>
  <si>
    <t>22001001/21020108</t>
  </si>
  <si>
    <t>800240/20111</t>
  </si>
  <si>
    <t>22001001/21020111</t>
  </si>
  <si>
    <t>800240/20112</t>
  </si>
  <si>
    <t>22001001/21020112</t>
  </si>
  <si>
    <t>800240/20113</t>
  </si>
  <si>
    <t>22001001/21020113</t>
  </si>
  <si>
    <t>800240/20131</t>
  </si>
  <si>
    <t>22001001/21020131</t>
  </si>
  <si>
    <t>800240/20138</t>
  </si>
  <si>
    <t>22001001/21020138</t>
  </si>
  <si>
    <t>800240/20144</t>
  </si>
  <si>
    <t>22001001/21020144</t>
  </si>
  <si>
    <t>Secretariat Allowance</t>
  </si>
  <si>
    <t>800240/20202</t>
  </si>
  <si>
    <t>22001001/21020202</t>
  </si>
  <si>
    <t>800240/20203</t>
  </si>
  <si>
    <t>22001001/21020203</t>
  </si>
  <si>
    <t>800240/20204</t>
  </si>
  <si>
    <t>22001001/21020204</t>
  </si>
  <si>
    <t>800240/20205</t>
  </si>
  <si>
    <t>22001001/21020205</t>
  </si>
  <si>
    <t>820240/20101</t>
  </si>
  <si>
    <t>22001001/22020101</t>
  </si>
  <si>
    <t>820240/20102</t>
  </si>
  <si>
    <t>22001001/22020102</t>
  </si>
  <si>
    <t>820240/20104</t>
  </si>
  <si>
    <t>22001001/22020104</t>
  </si>
  <si>
    <t>820240/20105</t>
  </si>
  <si>
    <t>22001001/22020105</t>
  </si>
  <si>
    <t>820240/20203</t>
  </si>
  <si>
    <t>22001001/22020203</t>
  </si>
  <si>
    <t>820240/20301</t>
  </si>
  <si>
    <t>22001001/22020301</t>
  </si>
  <si>
    <t>820240/20303</t>
  </si>
  <si>
    <t>22001001/22020303</t>
  </si>
  <si>
    <t>820240/20304</t>
  </si>
  <si>
    <t>22001001/22020304</t>
  </si>
  <si>
    <t>820240/20305</t>
  </si>
  <si>
    <t>22001001/22020305</t>
  </si>
  <si>
    <t>820240/20306</t>
  </si>
  <si>
    <t>22001001/22020306</t>
  </si>
  <si>
    <t>820240/20309</t>
  </si>
  <si>
    <t>22001001/22020309</t>
  </si>
  <si>
    <t>820240/20312</t>
  </si>
  <si>
    <t>22001001/22020312</t>
  </si>
  <si>
    <t>820240/20401</t>
  </si>
  <si>
    <t>22001001/22020401</t>
  </si>
  <si>
    <t>820240/20402</t>
  </si>
  <si>
    <t>22001001/22020402</t>
  </si>
  <si>
    <t>820240/20403</t>
  </si>
  <si>
    <t>22001001/22020403</t>
  </si>
  <si>
    <t>820240/20404</t>
  </si>
  <si>
    <t>22001001/22020404</t>
  </si>
  <si>
    <t>820240/20405</t>
  </si>
  <si>
    <t>22001001/22020405</t>
  </si>
  <si>
    <t>820240/20406</t>
  </si>
  <si>
    <t>22001001/22020406</t>
  </si>
  <si>
    <t>820240/20412</t>
  </si>
  <si>
    <t>22001001/22020412</t>
  </si>
  <si>
    <t>820240/20501</t>
  </si>
  <si>
    <t>22001001/22020501</t>
  </si>
  <si>
    <t>820240/20601</t>
  </si>
  <si>
    <t>22001001/22020601</t>
  </si>
  <si>
    <t>820240/20605</t>
  </si>
  <si>
    <t>22001001/22020605</t>
  </si>
  <si>
    <t>820240/20701</t>
  </si>
  <si>
    <t>22001001/22020701</t>
  </si>
  <si>
    <t>820240/20710</t>
  </si>
  <si>
    <t>22001001/22020710</t>
  </si>
  <si>
    <t>820240/20801</t>
  </si>
  <si>
    <t>22001001/22020801</t>
  </si>
  <si>
    <t>820240/20803</t>
  </si>
  <si>
    <t>22001001/22020803</t>
  </si>
  <si>
    <t>820240/20901</t>
  </si>
  <si>
    <t>22001001/22020901</t>
  </si>
  <si>
    <t>820240/21001</t>
  </si>
  <si>
    <t>22001001/22021001</t>
  </si>
  <si>
    <t>820240/21003</t>
  </si>
  <si>
    <t>22001001/22021003</t>
  </si>
  <si>
    <t>820240/21007</t>
  </si>
  <si>
    <t>22001001/22021007</t>
  </si>
  <si>
    <t>820240/21014</t>
  </si>
  <si>
    <t>22001001/22021014</t>
  </si>
  <si>
    <t>820240/21016</t>
  </si>
  <si>
    <t>22001001/22021016</t>
  </si>
  <si>
    <t>820240/21021</t>
  </si>
  <si>
    <t>22001001/22021021</t>
  </si>
  <si>
    <t>Special Days/Celebrations ( Organising the annual Trade Fair</t>
  </si>
  <si>
    <t>820240/21022</t>
  </si>
  <si>
    <t>22001001/22021022</t>
  </si>
  <si>
    <t>22001002</t>
  </si>
  <si>
    <t>820242/20101</t>
  </si>
  <si>
    <t>22001002/22020101</t>
  </si>
  <si>
    <t>820242/20102</t>
  </si>
  <si>
    <t>22001002/22020102</t>
  </si>
  <si>
    <t>820242/20103</t>
  </si>
  <si>
    <t>22001002/22020104</t>
  </si>
  <si>
    <t>820242/20204</t>
  </si>
  <si>
    <t>22001002/22020204</t>
  </si>
  <si>
    <t>820242/20301</t>
  </si>
  <si>
    <t>22001002/22020301</t>
  </si>
  <si>
    <t>820242/20303</t>
  </si>
  <si>
    <t>22001002/22020303</t>
  </si>
  <si>
    <t>820242/20304</t>
  </si>
  <si>
    <t>22001002/22020304</t>
  </si>
  <si>
    <t>820242/20312</t>
  </si>
  <si>
    <t>22001002/22020312</t>
  </si>
  <si>
    <t>820242/20401</t>
  </si>
  <si>
    <t>22001002/22020401</t>
  </si>
  <si>
    <t>820242/20404</t>
  </si>
  <si>
    <t>22001002/22020404</t>
  </si>
  <si>
    <t>820242/20405</t>
  </si>
  <si>
    <t>22001002/22020405</t>
  </si>
  <si>
    <t>820242/20406</t>
  </si>
  <si>
    <t>22001002/22020406</t>
  </si>
  <si>
    <t>820242/20501</t>
  </si>
  <si>
    <t>22001002/22020501</t>
  </si>
  <si>
    <t>820242/20506</t>
  </si>
  <si>
    <t>22001002/22020506</t>
  </si>
  <si>
    <t>Seminars and Conferences</t>
  </si>
  <si>
    <t>820242/20711</t>
  </si>
  <si>
    <t>22001002/22020711</t>
  </si>
  <si>
    <t>820242/20801</t>
  </si>
  <si>
    <t>22001002/22020801</t>
  </si>
  <si>
    <t>820242/20803</t>
  </si>
  <si>
    <t>22001002/22020803</t>
  </si>
  <si>
    <t>820242/20901</t>
  </si>
  <si>
    <t>22001002/22020901</t>
  </si>
  <si>
    <t>820242/21001</t>
  </si>
  <si>
    <t>22001002/22021001</t>
  </si>
  <si>
    <t>820242/21002</t>
  </si>
  <si>
    <t>22001002/22021002</t>
  </si>
  <si>
    <t>820242/21014</t>
  </si>
  <si>
    <t>22001002/22021014</t>
  </si>
  <si>
    <t>22018001</t>
  </si>
  <si>
    <t>820241/02030</t>
  </si>
  <si>
    <t>22018001/22020302</t>
  </si>
  <si>
    <t>820241/20101</t>
  </si>
  <si>
    <t>22018001/22020101</t>
  </si>
  <si>
    <t>820241/20102</t>
  </si>
  <si>
    <t>22018001/22020102</t>
  </si>
  <si>
    <t>820241/20205</t>
  </si>
  <si>
    <t>22018001/22020205</t>
  </si>
  <si>
    <t>820241/20206</t>
  </si>
  <si>
    <t>22018001/22020206</t>
  </si>
  <si>
    <t>820241/20301</t>
  </si>
  <si>
    <t>22018001/22020301</t>
  </si>
  <si>
    <t>820241/20302</t>
  </si>
  <si>
    <t>Book</t>
  </si>
  <si>
    <t>820241/20401</t>
  </si>
  <si>
    <t>22018001/22020401</t>
  </si>
  <si>
    <t>820241/20402</t>
  </si>
  <si>
    <t>22018001/22020402</t>
  </si>
  <si>
    <t>820241/20403</t>
  </si>
  <si>
    <t>22018001/22020403</t>
  </si>
  <si>
    <t>820241/20404</t>
  </si>
  <si>
    <t>22018001/22020404</t>
  </si>
  <si>
    <t>820241/20405</t>
  </si>
  <si>
    <t>22018001/22020405</t>
  </si>
  <si>
    <t>820241/20406</t>
  </si>
  <si>
    <t>22018001/22020406</t>
  </si>
  <si>
    <t>820241/20501</t>
  </si>
  <si>
    <t>22018001/22020501</t>
  </si>
  <si>
    <t>820241/20502</t>
  </si>
  <si>
    <t>22018001/22020502</t>
  </si>
  <si>
    <t>820241/20503</t>
  </si>
  <si>
    <t>22018001/22020503</t>
  </si>
  <si>
    <t>820241/20504</t>
  </si>
  <si>
    <t>22018001/22020504</t>
  </si>
  <si>
    <t>820241/20505</t>
  </si>
  <si>
    <t>22018001/22020505</t>
  </si>
  <si>
    <t>ICT Training for Civil Servant</t>
  </si>
  <si>
    <t>820241/20506</t>
  </si>
  <si>
    <t>22018001/22020506</t>
  </si>
  <si>
    <t>820241/20601</t>
  </si>
  <si>
    <t>22018001/22020601</t>
  </si>
  <si>
    <t>820241/20605</t>
  </si>
  <si>
    <t>22018001/22020605</t>
  </si>
  <si>
    <t>820241/20705</t>
  </si>
  <si>
    <t>22018001/22020706</t>
  </si>
  <si>
    <t>820241/20710</t>
  </si>
  <si>
    <t>22018001/22020710</t>
  </si>
  <si>
    <t>820241/20801</t>
  </si>
  <si>
    <t>22018001/22020801</t>
  </si>
  <si>
    <t>820241/20803</t>
  </si>
  <si>
    <t>22018001/22020803</t>
  </si>
  <si>
    <t>820241/20901</t>
  </si>
  <si>
    <t>22018001/22020901</t>
  </si>
  <si>
    <t>Bank Charges - Other than Interest</t>
  </si>
  <si>
    <t>820241/21001</t>
  </si>
  <si>
    <t>22018001/22021001</t>
  </si>
  <si>
    <t>820241/21002</t>
  </si>
  <si>
    <t>22018001/22021002</t>
  </si>
  <si>
    <t>820241/21003</t>
  </si>
  <si>
    <t>22018001/22021003</t>
  </si>
  <si>
    <t>820241/21007</t>
  </si>
  <si>
    <t>22018001/22021007</t>
  </si>
  <si>
    <t>820241/21014</t>
  </si>
  <si>
    <t>22018001/22021014</t>
  </si>
  <si>
    <t>820241/21016</t>
  </si>
  <si>
    <t>22018001/22021016</t>
  </si>
  <si>
    <t>820241/21021</t>
  </si>
  <si>
    <t>22018001/22021021</t>
  </si>
  <si>
    <t>Special Days/Celebrations ( Organising trade show and market</t>
  </si>
  <si>
    <t>Enugu State Marketing Company</t>
  </si>
  <si>
    <t>820243/20102</t>
  </si>
  <si>
    <t>22018003/22020102</t>
  </si>
  <si>
    <t>820243/20201</t>
  </si>
  <si>
    <t>22018003/22020201</t>
  </si>
  <si>
    <t>820243/20205</t>
  </si>
  <si>
    <t>22018003/22020205</t>
  </si>
  <si>
    <t>820243/20206</t>
  </si>
  <si>
    <t>22018003/22020206</t>
  </si>
  <si>
    <t>820243/20301</t>
  </si>
  <si>
    <t>22018003/22020301</t>
  </si>
  <si>
    <t>820243/20312</t>
  </si>
  <si>
    <t>22018003/220203012</t>
  </si>
  <si>
    <t>820243/20401</t>
  </si>
  <si>
    <t>22018003/22020401</t>
  </si>
  <si>
    <t>820243/20402</t>
  </si>
  <si>
    <t>22018003/22020402</t>
  </si>
  <si>
    <t>820243/20403</t>
  </si>
  <si>
    <t>22018003/22020403</t>
  </si>
  <si>
    <t>820243/20404</t>
  </si>
  <si>
    <t>22018003/22020404</t>
  </si>
  <si>
    <t>820243/20405</t>
  </si>
  <si>
    <t>22018003/22020405</t>
  </si>
  <si>
    <t>820243/20406</t>
  </si>
  <si>
    <t>22018003/22000406</t>
  </si>
  <si>
    <t>Other Maitenance Services</t>
  </si>
  <si>
    <t>820243/20501</t>
  </si>
  <si>
    <t>22018003/22000501</t>
  </si>
  <si>
    <t>820243/20710</t>
  </si>
  <si>
    <t>22018003/22020710</t>
  </si>
  <si>
    <t>820243/20801</t>
  </si>
  <si>
    <t>22018003/22020801</t>
  </si>
  <si>
    <t>820243/20802</t>
  </si>
  <si>
    <t>22018003/22020802</t>
  </si>
  <si>
    <t>Other Transport Equipmment Fuel Cost</t>
  </si>
  <si>
    <t>820243/20803</t>
  </si>
  <si>
    <t>22018003/22020803</t>
  </si>
  <si>
    <t>820243/21002</t>
  </si>
  <si>
    <t>22018003/22021002</t>
  </si>
  <si>
    <t>820243/21003</t>
  </si>
  <si>
    <t>22018003/22021003</t>
  </si>
  <si>
    <t>820243/21007</t>
  </si>
  <si>
    <t>22018003/22021007</t>
  </si>
  <si>
    <t>820243/21008</t>
  </si>
  <si>
    <t>22018003/22021008</t>
  </si>
  <si>
    <t>820243/21014</t>
  </si>
  <si>
    <t>22018003/22021014</t>
  </si>
  <si>
    <t>27001001</t>
  </si>
  <si>
    <t>800260/10101</t>
  </si>
  <si>
    <t>27001001/21010101</t>
  </si>
  <si>
    <t>800260/10102</t>
  </si>
  <si>
    <t>27001001/21010102</t>
  </si>
  <si>
    <t>800260/10103</t>
  </si>
  <si>
    <t>27001001/21010103</t>
  </si>
  <si>
    <t>800260/20101</t>
  </si>
  <si>
    <t>27001001/21020101</t>
  </si>
  <si>
    <t>800260/20102</t>
  </si>
  <si>
    <t>27001001/21020102</t>
  </si>
  <si>
    <t>800260/20103</t>
  </si>
  <si>
    <t>27001001/21020103</t>
  </si>
  <si>
    <t>800260/20104</t>
  </si>
  <si>
    <t>27001001/21020104</t>
  </si>
  <si>
    <t>800260/20105</t>
  </si>
  <si>
    <t>27001001/21020105</t>
  </si>
  <si>
    <t>800260/20106</t>
  </si>
  <si>
    <t>27001001/21020106</t>
  </si>
  <si>
    <t>800260/20107</t>
  </si>
  <si>
    <t>27001001/21020107</t>
  </si>
  <si>
    <t>800260/20111</t>
  </si>
  <si>
    <t>27001001/20020111</t>
  </si>
  <si>
    <t>800260/20131</t>
  </si>
  <si>
    <t>27001001/20020131</t>
  </si>
  <si>
    <t>800260/20201</t>
  </si>
  <si>
    <t>27001001/21020201</t>
  </si>
  <si>
    <t>800260/20202</t>
  </si>
  <si>
    <t>27001001/21020202</t>
  </si>
  <si>
    <t>800260/20203</t>
  </si>
  <si>
    <t>27001001/21020203</t>
  </si>
  <si>
    <t>800260/20204</t>
  </si>
  <si>
    <t>27001001/21020204</t>
  </si>
  <si>
    <t>800260/20205</t>
  </si>
  <si>
    <t>27001001/21020205</t>
  </si>
  <si>
    <t>820260/20101</t>
  </si>
  <si>
    <t>27001001/22020101</t>
  </si>
  <si>
    <t>820260/20102</t>
  </si>
  <si>
    <t>27001001/22020102</t>
  </si>
  <si>
    <t>820260/20104</t>
  </si>
  <si>
    <t>27001001/22020104</t>
  </si>
  <si>
    <t>820260/20105</t>
  </si>
  <si>
    <t>27001001/22020105</t>
  </si>
  <si>
    <t>820260/20202</t>
  </si>
  <si>
    <t>27001001/22020202</t>
  </si>
  <si>
    <t>Telephone Services</t>
  </si>
  <si>
    <t>820260/20203</t>
  </si>
  <si>
    <t>27001001/22020203</t>
  </si>
  <si>
    <t>820260/20205</t>
  </si>
  <si>
    <t>27001001/22020205</t>
  </si>
  <si>
    <t>820260/20206</t>
  </si>
  <si>
    <t>27001001/22020206</t>
  </si>
  <si>
    <t>820260/20301</t>
  </si>
  <si>
    <t>27001001/22020301</t>
  </si>
  <si>
    <t>Office Stationeries Computer/Consumables</t>
  </si>
  <si>
    <t>820260/20303</t>
  </si>
  <si>
    <t>27001001/22020303</t>
  </si>
  <si>
    <t>820260/20401</t>
  </si>
  <si>
    <t>27001001/22020401</t>
  </si>
  <si>
    <t>820260/20402</t>
  </si>
  <si>
    <t>27001001/22020402</t>
  </si>
  <si>
    <t>820260/20403</t>
  </si>
  <si>
    <t>27001001/22020403</t>
  </si>
  <si>
    <t>Maintanace of Office Building Residential Qrtrs</t>
  </si>
  <si>
    <t>820260/20404</t>
  </si>
  <si>
    <t>27001001/22020404</t>
  </si>
  <si>
    <t>Maintenance of Office/IT Equipments</t>
  </si>
  <si>
    <t>820260/20405</t>
  </si>
  <si>
    <t>27001001/22020405</t>
  </si>
  <si>
    <t>Maintenance of Plants &amp; Generators</t>
  </si>
  <si>
    <t>820260/20406</t>
  </si>
  <si>
    <t>27001001/22020406</t>
  </si>
  <si>
    <t>820260/20501</t>
  </si>
  <si>
    <t>27001001/22020501</t>
  </si>
  <si>
    <t>820260/20506</t>
  </si>
  <si>
    <t>27001001/22020506</t>
  </si>
  <si>
    <t>820260/20601</t>
  </si>
  <si>
    <t>27001001/22020601</t>
  </si>
  <si>
    <t>820260/20605</t>
  </si>
  <si>
    <t>27001001/22020605</t>
  </si>
  <si>
    <t>820260/20703</t>
  </si>
  <si>
    <t>27001001/22020703</t>
  </si>
  <si>
    <t>Legal Service</t>
  </si>
  <si>
    <t>820260/20801</t>
  </si>
  <si>
    <t>27001001/22020801</t>
  </si>
  <si>
    <t>820260/20803</t>
  </si>
  <si>
    <t>27001001/22020803</t>
  </si>
  <si>
    <t>Plant Generator Fuel Cost</t>
  </si>
  <si>
    <t>820260/20901</t>
  </si>
  <si>
    <t>27001001/22020901</t>
  </si>
  <si>
    <t>Bank Charges ( Other Than Interest)</t>
  </si>
  <si>
    <t>820260/21007</t>
  </si>
  <si>
    <t>27001001/22021007</t>
  </si>
  <si>
    <t>820260/21014</t>
  </si>
  <si>
    <t>27001001/22021014</t>
  </si>
  <si>
    <t>820260/21016</t>
  </si>
  <si>
    <t>27001001/22021016</t>
  </si>
  <si>
    <t>820260/21021</t>
  </si>
  <si>
    <t>27001001/22021021</t>
  </si>
  <si>
    <t>28001001</t>
  </si>
  <si>
    <t>800270/10101</t>
  </si>
  <si>
    <t>28001001/21010101</t>
  </si>
  <si>
    <t>70487</t>
  </si>
  <si>
    <t>800270/10102</t>
  </si>
  <si>
    <t>28001001/21010102</t>
  </si>
  <si>
    <t>800270/10103</t>
  </si>
  <si>
    <t>28001001/21010103</t>
  </si>
  <si>
    <t>800270/20101</t>
  </si>
  <si>
    <t>28001001/21020101</t>
  </si>
  <si>
    <t>800270/20102</t>
  </si>
  <si>
    <t>28001001/21020102</t>
  </si>
  <si>
    <t>800270/20103</t>
  </si>
  <si>
    <t>28001001/21020103</t>
  </si>
  <si>
    <t>800270/20104</t>
  </si>
  <si>
    <t>28001001/21020104</t>
  </si>
  <si>
    <t>800270/20105</t>
  </si>
  <si>
    <t>28001001/21020105</t>
  </si>
  <si>
    <t>800270/20106</t>
  </si>
  <si>
    <t>28001001/21020106</t>
  </si>
  <si>
    <t>800270/20107</t>
  </si>
  <si>
    <t>28001001/21020107</t>
  </si>
  <si>
    <t>800270/20108</t>
  </si>
  <si>
    <t>28001001/21020108</t>
  </si>
  <si>
    <t>800270/20111</t>
  </si>
  <si>
    <t>28001001/21020111</t>
  </si>
  <si>
    <t>800270/20131</t>
  </si>
  <si>
    <t>28001001/21020131</t>
  </si>
  <si>
    <t>800270/20201</t>
  </si>
  <si>
    <t>28001001/21020201</t>
  </si>
  <si>
    <t>800270/20202</t>
  </si>
  <si>
    <t>28001001/21020202</t>
  </si>
  <si>
    <t>800270/20203</t>
  </si>
  <si>
    <t>28001001/21020203</t>
  </si>
  <si>
    <t>800270/20204</t>
  </si>
  <si>
    <t>28001001/21020204</t>
  </si>
  <si>
    <t>800270/20205</t>
  </si>
  <si>
    <t>28001001/21020205</t>
  </si>
  <si>
    <t>820270/20101</t>
  </si>
  <si>
    <t>28001001/22020101</t>
  </si>
  <si>
    <t>70441</t>
  </si>
  <si>
    <t>820270/20102</t>
  </si>
  <si>
    <t>28001001/22020102</t>
  </si>
  <si>
    <t>820270/20103</t>
  </si>
  <si>
    <t>28001001/22020103</t>
  </si>
  <si>
    <t>820270/20104</t>
  </si>
  <si>
    <t>28001001/22020104</t>
  </si>
  <si>
    <t>820270/20105</t>
  </si>
  <si>
    <t>28001001/22020105</t>
  </si>
  <si>
    <t>820270/20203</t>
  </si>
  <si>
    <t>28001001/22020203</t>
  </si>
  <si>
    <t>820270/20301</t>
  </si>
  <si>
    <t>28001001/22020301</t>
  </si>
  <si>
    <t>820270/20302</t>
  </si>
  <si>
    <t>28001001/22020302</t>
  </si>
  <si>
    <t>820270/20303</t>
  </si>
  <si>
    <t>28001001/22020303</t>
  </si>
  <si>
    <t>820270/20304</t>
  </si>
  <si>
    <t>28001001/22020304</t>
  </si>
  <si>
    <t>820270/20305</t>
  </si>
  <si>
    <t>28001001/22020305</t>
  </si>
  <si>
    <t>Printing and Non Security Documents</t>
  </si>
  <si>
    <t>820270/20309</t>
  </si>
  <si>
    <t>28001001/22020309</t>
  </si>
  <si>
    <t>Uniform and other Clothings</t>
  </si>
  <si>
    <t>820270/20312</t>
  </si>
  <si>
    <t>28001001/22020312</t>
  </si>
  <si>
    <t>Materials &amp; Supplies</t>
  </si>
  <si>
    <t>820270/20401</t>
  </si>
  <si>
    <t>28001001/22020401</t>
  </si>
  <si>
    <t>820270/20402</t>
  </si>
  <si>
    <t>28001001/22020402</t>
  </si>
  <si>
    <t>820270/20404</t>
  </si>
  <si>
    <t>28001001/22020404</t>
  </si>
  <si>
    <t>820270/20405</t>
  </si>
  <si>
    <t>28001001/22020405</t>
  </si>
  <si>
    <t>820270/20406</t>
  </si>
  <si>
    <t>28001001/22020406</t>
  </si>
  <si>
    <t>820270/20501</t>
  </si>
  <si>
    <t>28001001/22020501</t>
  </si>
  <si>
    <t>820270/20502</t>
  </si>
  <si>
    <t>28001001/22020502</t>
  </si>
  <si>
    <t>820270/20503</t>
  </si>
  <si>
    <t>28001001/22020503</t>
  </si>
  <si>
    <t>820270/20605</t>
  </si>
  <si>
    <t>28001001/22020605</t>
  </si>
  <si>
    <t>820270/20706</t>
  </si>
  <si>
    <t>28001001/22020706</t>
  </si>
  <si>
    <t>Surveying Services</t>
  </si>
  <si>
    <t>820270/20709</t>
  </si>
  <si>
    <t>28001001/22020709</t>
  </si>
  <si>
    <t>820270/20710</t>
  </si>
  <si>
    <t>28001001/22020710</t>
  </si>
  <si>
    <t>820270/20711</t>
  </si>
  <si>
    <t>28001001/22020711</t>
  </si>
  <si>
    <t>820270/20801</t>
  </si>
  <si>
    <t>28001001/22020801</t>
  </si>
  <si>
    <t>820270/20802</t>
  </si>
  <si>
    <t>28001001/22020802</t>
  </si>
  <si>
    <t>820270/20803</t>
  </si>
  <si>
    <t>28001001/22020803</t>
  </si>
  <si>
    <t>820270/20901</t>
  </si>
  <si>
    <t>28001001/22020901</t>
  </si>
  <si>
    <t>820270/21001</t>
  </si>
  <si>
    <t>28001001/22021001</t>
  </si>
  <si>
    <t>820270/21002</t>
  </si>
  <si>
    <t>28001001/22021002</t>
  </si>
  <si>
    <t>Local scholaship scheme</t>
  </si>
  <si>
    <t>820270/21003</t>
  </si>
  <si>
    <t>28001001/22021003</t>
  </si>
  <si>
    <t>Publicity and Advertisements</t>
  </si>
  <si>
    <t>820270/21006</t>
  </si>
  <si>
    <t>28001001/22021006</t>
  </si>
  <si>
    <t>820270/21007</t>
  </si>
  <si>
    <t>28001001/22021007</t>
  </si>
  <si>
    <t>820270/21014</t>
  </si>
  <si>
    <t>28001001/22021014</t>
  </si>
  <si>
    <t>820270/21016</t>
  </si>
  <si>
    <t>28001001/22021016</t>
  </si>
  <si>
    <t>820270/21021</t>
  </si>
  <si>
    <t>28001001/22021021</t>
  </si>
  <si>
    <t>800290/10101</t>
  </si>
  <si>
    <t>29001001/21010101</t>
  </si>
  <si>
    <t>70451</t>
  </si>
  <si>
    <t>800290/10103</t>
  </si>
  <si>
    <t>29001001/21010103</t>
  </si>
  <si>
    <t>70485</t>
  </si>
  <si>
    <t>800290/20101</t>
  </si>
  <si>
    <t>29001001/21020101</t>
  </si>
  <si>
    <t>800290/20102</t>
  </si>
  <si>
    <t>29001001/21020102</t>
  </si>
  <si>
    <t>800290/20103</t>
  </si>
  <si>
    <t>29001001/21020103</t>
  </si>
  <si>
    <t>800290/20104</t>
  </si>
  <si>
    <t>29001001/21020104</t>
  </si>
  <si>
    <t>800290/20105</t>
  </si>
  <si>
    <t>29001001/21020105</t>
  </si>
  <si>
    <t>800290/20106</t>
  </si>
  <si>
    <t>29001001/21020106</t>
  </si>
  <si>
    <t>800290/20107</t>
  </si>
  <si>
    <t>29001001/21020107</t>
  </si>
  <si>
    <t>800290/20108</t>
  </si>
  <si>
    <t>29001001/21020108</t>
  </si>
  <si>
    <t>800290/20111</t>
  </si>
  <si>
    <t>29001001/21000111</t>
  </si>
  <si>
    <t>70473</t>
  </si>
  <si>
    <t>800290/20131</t>
  </si>
  <si>
    <t>29001001/21020131</t>
  </si>
  <si>
    <t>820290/20101</t>
  </si>
  <si>
    <t>29001001/22020101</t>
  </si>
  <si>
    <t>820290/20102</t>
  </si>
  <si>
    <t>29001001/22020102</t>
  </si>
  <si>
    <t>820290/20104</t>
  </si>
  <si>
    <t>29001001/22020104</t>
  </si>
  <si>
    <t>820290/20105</t>
  </si>
  <si>
    <t>29001001/22020105</t>
  </si>
  <si>
    <t>820290/20202</t>
  </si>
  <si>
    <t>29001001/22020202</t>
  </si>
  <si>
    <t>820290/20203</t>
  </si>
  <si>
    <t>29001001/22020203</t>
  </si>
  <si>
    <t>820290/20205</t>
  </si>
  <si>
    <t>29001001/22020205</t>
  </si>
  <si>
    <t>820290/20206</t>
  </si>
  <si>
    <t>29001001/22020206</t>
  </si>
  <si>
    <t>820290/20301</t>
  </si>
  <si>
    <t>29001001/22020301</t>
  </si>
  <si>
    <t>820290/20306</t>
  </si>
  <si>
    <t>29001001/22020306</t>
  </si>
  <si>
    <t>820290/20309</t>
  </si>
  <si>
    <t>29001001/22020309</t>
  </si>
  <si>
    <t>820290/20312</t>
  </si>
  <si>
    <t>29001001/22020312</t>
  </si>
  <si>
    <t>820290/20401</t>
  </si>
  <si>
    <t>29001001/22020401</t>
  </si>
  <si>
    <t>820290/20402</t>
  </si>
  <si>
    <t>29001001/22020402</t>
  </si>
  <si>
    <t>820290/20403</t>
  </si>
  <si>
    <t>29001001/22020403</t>
  </si>
  <si>
    <t>Maintenance of Office Building/Residential Qtrs</t>
  </si>
  <si>
    <t>820290/20404</t>
  </si>
  <si>
    <t>29001001/22020404</t>
  </si>
  <si>
    <t>820290/20405</t>
  </si>
  <si>
    <t>29001001/22020405</t>
  </si>
  <si>
    <t>820290/20501</t>
  </si>
  <si>
    <t>29001001/22020501</t>
  </si>
  <si>
    <t>820290/20605</t>
  </si>
  <si>
    <t>29001001/22020605</t>
  </si>
  <si>
    <t>security services</t>
  </si>
  <si>
    <t>820290/20801</t>
  </si>
  <si>
    <t>29001001/22020801</t>
  </si>
  <si>
    <t>820290/20803</t>
  </si>
  <si>
    <t>29001001/22020803</t>
  </si>
  <si>
    <t>820290/20901</t>
  </si>
  <si>
    <t>29001001/22020901</t>
  </si>
  <si>
    <t>820290/20902</t>
  </si>
  <si>
    <t>29001001/22020902</t>
  </si>
  <si>
    <t>820290/21001</t>
  </si>
  <si>
    <t>29001001/22021001</t>
  </si>
  <si>
    <t>Refreshmnet &amp; Meals</t>
  </si>
  <si>
    <t>820290/21002</t>
  </si>
  <si>
    <t>29001001/22021002</t>
  </si>
  <si>
    <t>Security services</t>
  </si>
  <si>
    <t>820290/21003</t>
  </si>
  <si>
    <t>29001001/22021003</t>
  </si>
  <si>
    <t>820290/21004</t>
  </si>
  <si>
    <t>29001001/22021004</t>
  </si>
  <si>
    <t>820290/21007</t>
  </si>
  <si>
    <t>29001001/22021007</t>
  </si>
  <si>
    <t>820290/21013</t>
  </si>
  <si>
    <t>29001001/22021013</t>
  </si>
  <si>
    <t>820290/21014</t>
  </si>
  <si>
    <t>29001001/22021014</t>
  </si>
  <si>
    <t>820290/21016</t>
  </si>
  <si>
    <t>29001001/22021016</t>
  </si>
  <si>
    <t>820290/21019</t>
  </si>
  <si>
    <t>29001001/22021019</t>
  </si>
  <si>
    <t>29053001</t>
  </si>
  <si>
    <t>800291/10101</t>
  </si>
  <si>
    <t>29053001/21010101</t>
  </si>
  <si>
    <t>800291/10103</t>
  </si>
  <si>
    <t>29053001/21010103</t>
  </si>
  <si>
    <t>800291/20101</t>
  </si>
  <si>
    <t>29053001/21020101</t>
  </si>
  <si>
    <t>800291/20102</t>
  </si>
  <si>
    <t>29053001/21020102</t>
  </si>
  <si>
    <t>800291/20103</t>
  </si>
  <si>
    <t>29053001/21020103</t>
  </si>
  <si>
    <t>800291/20104</t>
  </si>
  <si>
    <t>29053001/21020104</t>
  </si>
  <si>
    <t>800291/20106</t>
  </si>
  <si>
    <t>29053001/21020106</t>
  </si>
  <si>
    <t>800291/20107</t>
  </si>
  <si>
    <t>29053001/21020107</t>
  </si>
  <si>
    <t>820291/20102</t>
  </si>
  <si>
    <t>29053001/22020102</t>
  </si>
  <si>
    <t>820291/20205</t>
  </si>
  <si>
    <t>29053001/22020205</t>
  </si>
  <si>
    <t>820291/20206</t>
  </si>
  <si>
    <t>29053001/22020206</t>
  </si>
  <si>
    <t>820291/20301</t>
  </si>
  <si>
    <t>29053001/22020301</t>
  </si>
  <si>
    <t>820291/20312</t>
  </si>
  <si>
    <t>29053001/22020312</t>
  </si>
  <si>
    <t>820291/20401</t>
  </si>
  <si>
    <t>29053001/22020401</t>
  </si>
  <si>
    <t>820291/20402</t>
  </si>
  <si>
    <t>29053001/22020402</t>
  </si>
  <si>
    <t>820291/20403</t>
  </si>
  <si>
    <t>29053001/22020403</t>
  </si>
  <si>
    <t>820291/20405</t>
  </si>
  <si>
    <t>29053001/22020405</t>
  </si>
  <si>
    <t>820291/20406</t>
  </si>
  <si>
    <t>29053001/22020406</t>
  </si>
  <si>
    <t>820291/20501</t>
  </si>
  <si>
    <t>29053001/22020501</t>
  </si>
  <si>
    <t>820291/20601</t>
  </si>
  <si>
    <t>29053001/22020601</t>
  </si>
  <si>
    <t>820291/20605</t>
  </si>
  <si>
    <t>29053001/22020605</t>
  </si>
  <si>
    <t>820291/20801</t>
  </si>
  <si>
    <t>29053001/22020801</t>
  </si>
  <si>
    <t>820291/20803</t>
  </si>
  <si>
    <t>29053001/22020803</t>
  </si>
  <si>
    <t>820291/21002</t>
  </si>
  <si>
    <t>29053001/22021002</t>
  </si>
  <si>
    <t>820291/21003</t>
  </si>
  <si>
    <t>29053001/22021003</t>
  </si>
  <si>
    <t>820291/21014</t>
  </si>
  <si>
    <t>29053001/22021014</t>
  </si>
  <si>
    <t>800292/10101</t>
  </si>
  <si>
    <t>29053002/21010101</t>
  </si>
  <si>
    <t>70431</t>
  </si>
  <si>
    <t>800292/10103</t>
  </si>
  <si>
    <t>29053002/21010103</t>
  </si>
  <si>
    <t>Consolidqated Fund Charges - Salaries</t>
  </si>
  <si>
    <t>800292/20101</t>
  </si>
  <si>
    <t>29053002/21020101</t>
  </si>
  <si>
    <t>800292/20102</t>
  </si>
  <si>
    <t>29053002/21020102</t>
  </si>
  <si>
    <t>800292/20103</t>
  </si>
  <si>
    <t>29053002/21020103</t>
  </si>
  <si>
    <t>800292/20104</t>
  </si>
  <si>
    <t>29053002/21020104</t>
  </si>
  <si>
    <t>800292/20106</t>
  </si>
  <si>
    <t>29053002/21020106</t>
  </si>
  <si>
    <t>800292/20107</t>
  </si>
  <si>
    <t>29053002/21020107</t>
  </si>
  <si>
    <t>820292/20101</t>
  </si>
  <si>
    <t>29053002/22020101</t>
  </si>
  <si>
    <t>Local Travel &amp; Transport - Training</t>
  </si>
  <si>
    <t>820292/20102</t>
  </si>
  <si>
    <t>29053002/22020102</t>
  </si>
  <si>
    <t>820292/20104</t>
  </si>
  <si>
    <t>29053002/22020104</t>
  </si>
  <si>
    <t>820292/20201</t>
  </si>
  <si>
    <t>29053002/22020201</t>
  </si>
  <si>
    <t>820292/20202</t>
  </si>
  <si>
    <t>29053002/22020202</t>
  </si>
  <si>
    <t>820292/20205</t>
  </si>
  <si>
    <t>29053002/22020205</t>
  </si>
  <si>
    <t>820292/20206</t>
  </si>
  <si>
    <t>29053002/22020206</t>
  </si>
  <si>
    <t>820292/20301</t>
  </si>
  <si>
    <t>29053002/22020301</t>
  </si>
  <si>
    <t>820292/20302</t>
  </si>
  <si>
    <t>29053002/22020302</t>
  </si>
  <si>
    <t>820292/20305</t>
  </si>
  <si>
    <t>29053002/22020305</t>
  </si>
  <si>
    <t>820292/20306</t>
  </si>
  <si>
    <t>29053002/22020306</t>
  </si>
  <si>
    <t>820292/20312</t>
  </si>
  <si>
    <t>29053002/22020312</t>
  </si>
  <si>
    <t>820292/20401</t>
  </si>
  <si>
    <t>29053002/22020401</t>
  </si>
  <si>
    <t>820292/20402</t>
  </si>
  <si>
    <t>29053002/22020402</t>
  </si>
  <si>
    <t>820292/20403</t>
  </si>
  <si>
    <t>29053002/22020403</t>
  </si>
  <si>
    <t>Maintenance of Office Building Residential Quarters</t>
  </si>
  <si>
    <t>820292/20404</t>
  </si>
  <si>
    <t>29053002/22020404</t>
  </si>
  <si>
    <t>Maitenance of Office / IT Equipment</t>
  </si>
  <si>
    <t>820292/20405</t>
  </si>
  <si>
    <t>29053002/22020405</t>
  </si>
  <si>
    <t>820292/20406</t>
  </si>
  <si>
    <t>29053002/22020406</t>
  </si>
  <si>
    <t>820292/20415</t>
  </si>
  <si>
    <t>29053002/22020415</t>
  </si>
  <si>
    <t>820292/20501</t>
  </si>
  <si>
    <t>29053002/22020501</t>
  </si>
  <si>
    <t>820292/20601</t>
  </si>
  <si>
    <t>29053002/22020601</t>
  </si>
  <si>
    <t>820292/20605</t>
  </si>
  <si>
    <t>29053002/22020605</t>
  </si>
  <si>
    <t>Cleaning &amp; Fumigatiion Services</t>
  </si>
  <si>
    <t>820292/20706</t>
  </si>
  <si>
    <t>29053002/22020706</t>
  </si>
  <si>
    <t>820292/20710</t>
  </si>
  <si>
    <t>29053002/22020710</t>
  </si>
  <si>
    <t>820292/20801</t>
  </si>
  <si>
    <t>29053002/22020801</t>
  </si>
  <si>
    <t>820292/20803</t>
  </si>
  <si>
    <t>29053002/22020803</t>
  </si>
  <si>
    <t>820292/20806</t>
  </si>
  <si>
    <t>29053002/22020806</t>
  </si>
  <si>
    <t>820292/20901</t>
  </si>
  <si>
    <t>29053002/22020901</t>
  </si>
  <si>
    <t>820292/20902</t>
  </si>
  <si>
    <t>29053002/22020902</t>
  </si>
  <si>
    <t>820292/21001</t>
  </si>
  <si>
    <t>29053002/22021001</t>
  </si>
  <si>
    <t>820292/21003</t>
  </si>
  <si>
    <t>29053002/22021003</t>
  </si>
  <si>
    <t>820292/21004</t>
  </si>
  <si>
    <t>29053002/22021004</t>
  </si>
  <si>
    <t>820292/21007</t>
  </si>
  <si>
    <t>29053002/22021007</t>
  </si>
  <si>
    <t>820292/21014</t>
  </si>
  <si>
    <t>29053002/22021014</t>
  </si>
  <si>
    <t>820292/21016</t>
  </si>
  <si>
    <t>29053002/22021016</t>
  </si>
  <si>
    <t>34001001</t>
  </si>
  <si>
    <t>800300/10101</t>
  </si>
  <si>
    <t>34001001/21010101</t>
  </si>
  <si>
    <t>70443</t>
  </si>
  <si>
    <t>800300/10103</t>
  </si>
  <si>
    <t>34001001/21010103</t>
  </si>
  <si>
    <t>800300/20101</t>
  </si>
  <si>
    <t>34001001/21020101</t>
  </si>
  <si>
    <t>800300/20102</t>
  </si>
  <si>
    <t>34001001/21020102</t>
  </si>
  <si>
    <t>800300/20103</t>
  </si>
  <si>
    <t>34001001/21020103</t>
  </si>
  <si>
    <t>800300/20104</t>
  </si>
  <si>
    <t>34001001/21020104</t>
  </si>
  <si>
    <t>800300/20105</t>
  </si>
  <si>
    <t>34001001/21020105</t>
  </si>
  <si>
    <t>800300/20106</t>
  </si>
  <si>
    <t>34001001/21020106</t>
  </si>
  <si>
    <t>800300/20107</t>
  </si>
  <si>
    <t>34001001/21020107</t>
  </si>
  <si>
    <t>800300/20108</t>
  </si>
  <si>
    <t>34001001/21020108</t>
  </si>
  <si>
    <t>800300/20111</t>
  </si>
  <si>
    <t>34001001/21020111</t>
  </si>
  <si>
    <t>800300/20113</t>
  </si>
  <si>
    <t>34001001/21020113</t>
  </si>
  <si>
    <t>800300/20131</t>
  </si>
  <si>
    <t>34001001/21020131</t>
  </si>
  <si>
    <t>800300/20138</t>
  </si>
  <si>
    <t>34001001/21020138</t>
  </si>
  <si>
    <t>800300/20144</t>
  </si>
  <si>
    <t>34001001/21020144</t>
  </si>
  <si>
    <t>820300/20101</t>
  </si>
  <si>
    <t>34001001/22020101</t>
  </si>
  <si>
    <t>820300/20102</t>
  </si>
  <si>
    <t>34001001/22020102</t>
  </si>
  <si>
    <t>820300/20103</t>
  </si>
  <si>
    <t>34001001/22020103</t>
  </si>
  <si>
    <t>820300/20104</t>
  </si>
  <si>
    <t>34001001/22020104</t>
  </si>
  <si>
    <t>820300/20105</t>
  </si>
  <si>
    <t>34001001/22020105</t>
  </si>
  <si>
    <t>820300/20201</t>
  </si>
  <si>
    <t>34001001/22020201</t>
  </si>
  <si>
    <t>820300/20202</t>
  </si>
  <si>
    <t>34001001/22020202</t>
  </si>
  <si>
    <t>820300/20203</t>
  </si>
  <si>
    <t>34001001/22020203</t>
  </si>
  <si>
    <t>820300/20204</t>
  </si>
  <si>
    <t>34001001/22020204</t>
  </si>
  <si>
    <t>820300/20205</t>
  </si>
  <si>
    <t>34001001/22020205</t>
  </si>
  <si>
    <t>820300/20206</t>
  </si>
  <si>
    <t>34001001/22020206</t>
  </si>
  <si>
    <t>820300/20208</t>
  </si>
  <si>
    <t>34001001/22020208</t>
  </si>
  <si>
    <t>820300/20301</t>
  </si>
  <si>
    <t>34001001/22020301</t>
  </si>
  <si>
    <t>820300/20303</t>
  </si>
  <si>
    <t>34001001/22020303</t>
  </si>
  <si>
    <t>820300/20305</t>
  </si>
  <si>
    <t>34001001/22020305</t>
  </si>
  <si>
    <t>820300/20306</t>
  </si>
  <si>
    <t>34001001/22020306</t>
  </si>
  <si>
    <t>820300/20401</t>
  </si>
  <si>
    <t>34001001/22020401</t>
  </si>
  <si>
    <t>820300/20402</t>
  </si>
  <si>
    <t>34001001/22020402</t>
  </si>
  <si>
    <t>820300/20403</t>
  </si>
  <si>
    <t>34001001/22020403</t>
  </si>
  <si>
    <t>820300/20404</t>
  </si>
  <si>
    <t>34001001/22020404</t>
  </si>
  <si>
    <t>820300/20405</t>
  </si>
  <si>
    <t>34001001/22020405</t>
  </si>
  <si>
    <t>820300/20406</t>
  </si>
  <si>
    <t>34001001/22020406</t>
  </si>
  <si>
    <t>820300/20410</t>
  </si>
  <si>
    <t>34001001/22020410</t>
  </si>
  <si>
    <t>820300/20413</t>
  </si>
  <si>
    <t>34001001/22020413</t>
  </si>
  <si>
    <t>820300/20414</t>
  </si>
  <si>
    <t>34001001/22020000</t>
  </si>
  <si>
    <t>Maintenance of Lodge and Gues Houses</t>
  </si>
  <si>
    <t>820300/20415</t>
  </si>
  <si>
    <t>34001001/22020415</t>
  </si>
  <si>
    <t>Maintenance Other Infrastructure</t>
  </si>
  <si>
    <t>820300/20501</t>
  </si>
  <si>
    <t>34001001/22020501</t>
  </si>
  <si>
    <t>820300/20502</t>
  </si>
  <si>
    <t>34001001/22020502</t>
  </si>
  <si>
    <t>820300/20506</t>
  </si>
  <si>
    <t>34001001/22020506</t>
  </si>
  <si>
    <t>Seminars &amp; Conferences</t>
  </si>
  <si>
    <t>820300/20601</t>
  </si>
  <si>
    <t>34001001/22020601</t>
  </si>
  <si>
    <t>820300/20605</t>
  </si>
  <si>
    <t>34001001/22020605</t>
  </si>
  <si>
    <t>820300/20704</t>
  </si>
  <si>
    <t>34001001/22020704</t>
  </si>
  <si>
    <t>Engeneering Consulting Services</t>
  </si>
  <si>
    <t>820300/20705</t>
  </si>
  <si>
    <t>34001001/22020705</t>
  </si>
  <si>
    <t>820300/20706</t>
  </si>
  <si>
    <t>34001001/22020706</t>
  </si>
  <si>
    <t>820300/20710</t>
  </si>
  <si>
    <t>34001001/22020710</t>
  </si>
  <si>
    <t>820300/20801</t>
  </si>
  <si>
    <t>34001001/22020801</t>
  </si>
  <si>
    <t>820300/20802</t>
  </si>
  <si>
    <t>34001001/22020802</t>
  </si>
  <si>
    <t>Other Transport Equipment Fuel Cost (Inluding ESWAMA Diesel)</t>
  </si>
  <si>
    <t>820300/20803</t>
  </si>
  <si>
    <t>34001001/22020803</t>
  </si>
  <si>
    <t>820300/20901</t>
  </si>
  <si>
    <t>34001001/22020901</t>
  </si>
  <si>
    <t>820300/20902</t>
  </si>
  <si>
    <t>34001001/22020902</t>
  </si>
  <si>
    <t>820300/21001</t>
  </si>
  <si>
    <t>34001001/22021001</t>
  </si>
  <si>
    <t>820300/21003</t>
  </si>
  <si>
    <t>34001001/22021003</t>
  </si>
  <si>
    <t>820300/21007</t>
  </si>
  <si>
    <t>34001001/22021007</t>
  </si>
  <si>
    <t>Welfare Package</t>
  </si>
  <si>
    <t>820300/21008</t>
  </si>
  <si>
    <t>34001001/22021008</t>
  </si>
  <si>
    <t>820300/21013</t>
  </si>
  <si>
    <t>34001001/22021013</t>
  </si>
  <si>
    <t>820300/21014</t>
  </si>
  <si>
    <t>34001001/22021014</t>
  </si>
  <si>
    <t>820300/21016</t>
  </si>
  <si>
    <t>34001001/22021016</t>
  </si>
  <si>
    <t>36001001</t>
  </si>
  <si>
    <t>800320/10101</t>
  </si>
  <si>
    <t>36001001/21010101</t>
  </si>
  <si>
    <t>70820</t>
  </si>
  <si>
    <t>800320/10103</t>
  </si>
  <si>
    <t>36001001/21010103</t>
  </si>
  <si>
    <t>800320/20101</t>
  </si>
  <si>
    <t>36001001/21020101</t>
  </si>
  <si>
    <t>800320/20102</t>
  </si>
  <si>
    <t>36001001/21020102</t>
  </si>
  <si>
    <t>800320/20103</t>
  </si>
  <si>
    <t>36001001/21020103</t>
  </si>
  <si>
    <t>800320/20104</t>
  </si>
  <si>
    <t>36001001/21020104</t>
  </si>
  <si>
    <t>800320/20105</t>
  </si>
  <si>
    <t>36001001/21020105</t>
  </si>
  <si>
    <t>800320/20106</t>
  </si>
  <si>
    <t>36001001/21020106</t>
  </si>
  <si>
    <t>800320/20107</t>
  </si>
  <si>
    <t>36001001/21020107</t>
  </si>
  <si>
    <t>800320/20111</t>
  </si>
  <si>
    <t>36001001/21020111</t>
  </si>
  <si>
    <t>800320/20121</t>
  </si>
  <si>
    <t>36001001/21020121</t>
  </si>
  <si>
    <t>800320/20131</t>
  </si>
  <si>
    <t>36001001/21020131</t>
  </si>
  <si>
    <t>800320/20138</t>
  </si>
  <si>
    <t>36001001/21020138</t>
  </si>
  <si>
    <t>800320/20140</t>
  </si>
  <si>
    <t>36001001/21020140</t>
  </si>
  <si>
    <t>800320/20146</t>
  </si>
  <si>
    <t>36001001/21020146</t>
  </si>
  <si>
    <t>820320/20102</t>
  </si>
  <si>
    <t>36001001/22020102</t>
  </si>
  <si>
    <t>820320/20104</t>
  </si>
  <si>
    <t>36001001/22020104</t>
  </si>
  <si>
    <t>820320/20105</t>
  </si>
  <si>
    <t>36001001/22020105</t>
  </si>
  <si>
    <t>820320/20202</t>
  </si>
  <si>
    <t>36001001/22020202</t>
  </si>
  <si>
    <t>820320/20203</t>
  </si>
  <si>
    <t>36001001/22020203</t>
  </si>
  <si>
    <t>820320/20205</t>
  </si>
  <si>
    <t>36001001/22020205</t>
  </si>
  <si>
    <t>820320/20206</t>
  </si>
  <si>
    <t>36001001/22020206</t>
  </si>
  <si>
    <t>820320/20301</t>
  </si>
  <si>
    <t>36001001/22020301</t>
  </si>
  <si>
    <t>820320/20302</t>
  </si>
  <si>
    <t>36001001/22020302</t>
  </si>
  <si>
    <t>820320/20303</t>
  </si>
  <si>
    <t>36001001/22020303</t>
  </si>
  <si>
    <t>820320/20304</t>
  </si>
  <si>
    <t>36001001/22020304</t>
  </si>
  <si>
    <t>820320/20305</t>
  </si>
  <si>
    <t>36001001/22020305</t>
  </si>
  <si>
    <t>820320/20308</t>
  </si>
  <si>
    <t>36001001/22020308</t>
  </si>
  <si>
    <t>820320/20309</t>
  </si>
  <si>
    <t>36001001/22020309</t>
  </si>
  <si>
    <t>820320/20401</t>
  </si>
  <si>
    <t>36001001/22020401</t>
  </si>
  <si>
    <t>820320/20402</t>
  </si>
  <si>
    <t>36001001/22020402</t>
  </si>
  <si>
    <t>820320/20403</t>
  </si>
  <si>
    <t>36001001/22020403</t>
  </si>
  <si>
    <t>820320/20404</t>
  </si>
  <si>
    <t>36001001/22020404</t>
  </si>
  <si>
    <t>820320/20405</t>
  </si>
  <si>
    <t>36001001/22020405</t>
  </si>
  <si>
    <t>820320/20406</t>
  </si>
  <si>
    <t>36001001/22020406</t>
  </si>
  <si>
    <t>820320/20501</t>
  </si>
  <si>
    <t>36001001/22020501</t>
  </si>
  <si>
    <t>820320/20502</t>
  </si>
  <si>
    <t>36001001/22020502</t>
  </si>
  <si>
    <t>820320/20605</t>
  </si>
  <si>
    <t>36001001/22020605</t>
  </si>
  <si>
    <t>820320/20711</t>
  </si>
  <si>
    <t>36001001/22020711</t>
  </si>
  <si>
    <t>820320/20801</t>
  </si>
  <si>
    <t>36001001/22020801</t>
  </si>
  <si>
    <t>820320/20803</t>
  </si>
  <si>
    <t>36001001/22020803</t>
  </si>
  <si>
    <t>820320/20901</t>
  </si>
  <si>
    <t>36001001/22020901</t>
  </si>
  <si>
    <t>820320/21001</t>
  </si>
  <si>
    <t>36001001/ 22021001</t>
  </si>
  <si>
    <t>820320/21002</t>
  </si>
  <si>
    <t>36001001/22021002</t>
  </si>
  <si>
    <t>820320/21003</t>
  </si>
  <si>
    <t>36001001/22021003</t>
  </si>
  <si>
    <t>820320/21007</t>
  </si>
  <si>
    <t>36001001/22021007</t>
  </si>
  <si>
    <t>820320/21014</t>
  </si>
  <si>
    <t>36001001/22021014</t>
  </si>
  <si>
    <t>820320/21021</t>
  </si>
  <si>
    <t>36001001/22021021</t>
  </si>
  <si>
    <t>36004001</t>
  </si>
  <si>
    <t>800321/10101</t>
  </si>
  <si>
    <t>36004001/21010101</t>
  </si>
  <si>
    <t>800321/10102</t>
  </si>
  <si>
    <t>36004001/21010102</t>
  </si>
  <si>
    <t>800321/10103</t>
  </si>
  <si>
    <t>36004001/21010103</t>
  </si>
  <si>
    <t>800321/20101</t>
  </si>
  <si>
    <t>36004001/21020101</t>
  </si>
  <si>
    <t>800321/20102</t>
  </si>
  <si>
    <t>36004001/21020102</t>
  </si>
  <si>
    <t>800321/20103</t>
  </si>
  <si>
    <t>36004001/21020103</t>
  </si>
  <si>
    <t>800321/20104</t>
  </si>
  <si>
    <t>36004001/21020104</t>
  </si>
  <si>
    <t>800321/20105</t>
  </si>
  <si>
    <t>36004001/21020105</t>
  </si>
  <si>
    <t>800321/20106</t>
  </si>
  <si>
    <t>36004001/21020106</t>
  </si>
  <si>
    <t>800321/20107</t>
  </si>
  <si>
    <t>36004001/21020107</t>
  </si>
  <si>
    <t>800321/20201</t>
  </si>
  <si>
    <t>36004001/21020201</t>
  </si>
  <si>
    <t>800321/20202</t>
  </si>
  <si>
    <t>36004001/21020202</t>
  </si>
  <si>
    <t>800321/20203</t>
  </si>
  <si>
    <t>36004001/21020203</t>
  </si>
  <si>
    <t>800321/20204</t>
  </si>
  <si>
    <t>36004001/21020204</t>
  </si>
  <si>
    <t>800321/20205</t>
  </si>
  <si>
    <t>36004001/21020205</t>
  </si>
  <si>
    <t>820321/20102</t>
  </si>
  <si>
    <t>36004001/22020102</t>
  </si>
  <si>
    <t>Travels and Transport</t>
  </si>
  <si>
    <t>820321/20201</t>
  </si>
  <si>
    <t>36004001/22020201</t>
  </si>
  <si>
    <t>820321/20202</t>
  </si>
  <si>
    <t>36004001/22020202</t>
  </si>
  <si>
    <t>820321/20301</t>
  </si>
  <si>
    <t>36004001/22020301</t>
  </si>
  <si>
    <t>Office Stationary/Computer Consumables</t>
  </si>
  <si>
    <t>820321/20312</t>
  </si>
  <si>
    <t>36004001/22020312</t>
  </si>
  <si>
    <t>820321/20401</t>
  </si>
  <si>
    <t>36004001/22020401</t>
  </si>
  <si>
    <t>820321/20402</t>
  </si>
  <si>
    <t>36004001/22020402</t>
  </si>
  <si>
    <t>820321/20404</t>
  </si>
  <si>
    <t>36004001/22020404</t>
  </si>
  <si>
    <t>Maintanance of Office/ IT Equipment</t>
  </si>
  <si>
    <t>820321/20406</t>
  </si>
  <si>
    <t>36004001/22020406</t>
  </si>
  <si>
    <t>820321/20801</t>
  </si>
  <si>
    <t>36004001/22020801</t>
  </si>
  <si>
    <t>820321/20803</t>
  </si>
  <si>
    <t>36004001/22020803</t>
  </si>
  <si>
    <t>820321/21001</t>
  </si>
  <si>
    <t>36004001/22021001</t>
  </si>
  <si>
    <t>820321/21002</t>
  </si>
  <si>
    <t>36004001/22021002</t>
  </si>
  <si>
    <t>820321/21007</t>
  </si>
  <si>
    <t>36004001/22021007</t>
  </si>
  <si>
    <t>820321/21014</t>
  </si>
  <si>
    <t>36004001/22021014</t>
  </si>
  <si>
    <t>820321/21016</t>
  </si>
  <si>
    <t>36004001/22021016</t>
  </si>
  <si>
    <t>810321/10101</t>
  </si>
  <si>
    <t>36004001/22010101</t>
  </si>
  <si>
    <t>810321/10102</t>
  </si>
  <si>
    <t>36004001/22010102</t>
  </si>
  <si>
    <t>810321/10103</t>
  </si>
  <si>
    <t>36004001/22010103</t>
  </si>
  <si>
    <t>36052001</t>
  </si>
  <si>
    <t>800322/10101</t>
  </si>
  <si>
    <t>36052001/21010101</t>
  </si>
  <si>
    <t>800322/10102</t>
  </si>
  <si>
    <t>36052001/21010102</t>
  </si>
  <si>
    <t>800322/10103</t>
  </si>
  <si>
    <t>36052001/21010103</t>
  </si>
  <si>
    <t>800322/20101</t>
  </si>
  <si>
    <t>36052001/21020101</t>
  </si>
  <si>
    <t>800322/20102</t>
  </si>
  <si>
    <t>36052001/21020102</t>
  </si>
  <si>
    <t>800322/20103</t>
  </si>
  <si>
    <t>36052001/21020103</t>
  </si>
  <si>
    <t>800322/20104</t>
  </si>
  <si>
    <t>36052001/21020104</t>
  </si>
  <si>
    <t>800322/20105</t>
  </si>
  <si>
    <t>36052001/21020105</t>
  </si>
  <si>
    <t>800322/20106</t>
  </si>
  <si>
    <t>36052001/21020106</t>
  </si>
  <si>
    <t>800322/20107</t>
  </si>
  <si>
    <t>36052001/21020107</t>
  </si>
  <si>
    <t>800322/20201</t>
  </si>
  <si>
    <t>36052001/21020201</t>
  </si>
  <si>
    <t>800322/20202</t>
  </si>
  <si>
    <t>36052001/21020202</t>
  </si>
  <si>
    <t>800322/20203</t>
  </si>
  <si>
    <t>36052001/21020203</t>
  </si>
  <si>
    <t>800322/20204</t>
  </si>
  <si>
    <t>36052001/21020204</t>
  </si>
  <si>
    <t>800322/20205</t>
  </si>
  <si>
    <t>36052001/21020205</t>
  </si>
  <si>
    <t>820322/20102</t>
  </si>
  <si>
    <t>36052001/22020102</t>
  </si>
  <si>
    <t>820322/20201</t>
  </si>
  <si>
    <t>36052001/22020201</t>
  </si>
  <si>
    <t>820322/20202</t>
  </si>
  <si>
    <t>36052001/22020202</t>
  </si>
  <si>
    <t>820322/20205</t>
  </si>
  <si>
    <t>36052001/22020205</t>
  </si>
  <si>
    <t>820322/20206</t>
  </si>
  <si>
    <t>36052001/22020206</t>
  </si>
  <si>
    <t>820322/20301</t>
  </si>
  <si>
    <t>36052001/22020301</t>
  </si>
  <si>
    <t>820322/20401</t>
  </si>
  <si>
    <t>36052001/22020401</t>
  </si>
  <si>
    <t>820322/20402</t>
  </si>
  <si>
    <t>36052001/22020402</t>
  </si>
  <si>
    <t>820322/20403</t>
  </si>
  <si>
    <t>36052001/22020403</t>
  </si>
  <si>
    <t>820322/20404</t>
  </si>
  <si>
    <t>36052001/22020404</t>
  </si>
  <si>
    <t>820322/20405</t>
  </si>
  <si>
    <t>36052001/22020405</t>
  </si>
  <si>
    <t>820322/20406</t>
  </si>
  <si>
    <t>36052001/22020406</t>
  </si>
  <si>
    <t>Other Mentainance Services</t>
  </si>
  <si>
    <t>820322/20603</t>
  </si>
  <si>
    <t>36052001/22020603</t>
  </si>
  <si>
    <t>Consulting services</t>
  </si>
  <si>
    <t>820322/20605</t>
  </si>
  <si>
    <t>36052001/22020605</t>
  </si>
  <si>
    <t>820322/20801</t>
  </si>
  <si>
    <t>36052001/22020801</t>
  </si>
  <si>
    <t>820322/20803</t>
  </si>
  <si>
    <t>36052001/22020803</t>
  </si>
  <si>
    <t>820322/20901</t>
  </si>
  <si>
    <t>36052001/22020901</t>
  </si>
  <si>
    <t>820322/21001</t>
  </si>
  <si>
    <t>36052001/22021001</t>
  </si>
  <si>
    <t>820322/21002</t>
  </si>
  <si>
    <t>36052001/22021002</t>
  </si>
  <si>
    <t>820322/21003</t>
  </si>
  <si>
    <t>36052001/22021003</t>
  </si>
  <si>
    <t>820322/21007</t>
  </si>
  <si>
    <t>820322/21014</t>
  </si>
  <si>
    <t>36052001/22021014</t>
  </si>
  <si>
    <t>820322/21016</t>
  </si>
  <si>
    <t>36052001/22021016</t>
  </si>
  <si>
    <t>810322/10101</t>
  </si>
  <si>
    <t>36052001/22010101</t>
  </si>
  <si>
    <t>810322/10102</t>
  </si>
  <si>
    <t>36052001/22010102</t>
  </si>
  <si>
    <t>38001001</t>
  </si>
  <si>
    <t>800340/10101</t>
  </si>
  <si>
    <t>38001001/21010101</t>
  </si>
  <si>
    <t>800340/10102</t>
  </si>
  <si>
    <t>38001001/21010102</t>
  </si>
  <si>
    <t>800340/10103</t>
  </si>
  <si>
    <t>38001001/21010103</t>
  </si>
  <si>
    <t>800340/20101</t>
  </si>
  <si>
    <t>38001001/21020101</t>
  </si>
  <si>
    <t>800340/20102</t>
  </si>
  <si>
    <t>38001001/21020102</t>
  </si>
  <si>
    <t>800340/20103</t>
  </si>
  <si>
    <t>38001001/21020103</t>
  </si>
  <si>
    <t>800340/20104</t>
  </si>
  <si>
    <t>38001001/21020104</t>
  </si>
  <si>
    <t>800340/20105</t>
  </si>
  <si>
    <t>38001001/21020105</t>
  </si>
  <si>
    <t>800340/20106</t>
  </si>
  <si>
    <t>38001001/21020106</t>
  </si>
  <si>
    <t>800340/20107</t>
  </si>
  <si>
    <t>38001001/21020107</t>
  </si>
  <si>
    <t>800340/20111</t>
  </si>
  <si>
    <t>38001001/21020111</t>
  </si>
  <si>
    <t>70132</t>
  </si>
  <si>
    <t>800340/20113</t>
  </si>
  <si>
    <t>38001001/21020113</t>
  </si>
  <si>
    <t>800340/20131</t>
  </si>
  <si>
    <t>38001001/21020131</t>
  </si>
  <si>
    <t>800340/20138</t>
  </si>
  <si>
    <t>38001001/20020138</t>
  </si>
  <si>
    <t>703</t>
  </si>
  <si>
    <t>800340/20144</t>
  </si>
  <si>
    <t>38001001/20020144</t>
  </si>
  <si>
    <t>800340/20201</t>
  </si>
  <si>
    <t>38001001/21020201</t>
  </si>
  <si>
    <t>800340/20202</t>
  </si>
  <si>
    <t>38001001/21020202</t>
  </si>
  <si>
    <t>800340/20203</t>
  </si>
  <si>
    <t>38001001/21020203</t>
  </si>
  <si>
    <t>800340/20204</t>
  </si>
  <si>
    <t>38001001/21020204</t>
  </si>
  <si>
    <t>800340/20205</t>
  </si>
  <si>
    <t>38001001/21020205</t>
  </si>
  <si>
    <t>820340/20101</t>
  </si>
  <si>
    <t>38001001/22020101</t>
  </si>
  <si>
    <t>820340/20102</t>
  </si>
  <si>
    <t>38001001/22020102</t>
  </si>
  <si>
    <t>820340/20104</t>
  </si>
  <si>
    <t>38001001/22020104</t>
  </si>
  <si>
    <t>820340/20105</t>
  </si>
  <si>
    <t>38001001/22020105</t>
  </si>
  <si>
    <t>820340/20202</t>
  </si>
  <si>
    <t>38001001/22020202</t>
  </si>
  <si>
    <t>820340/20203</t>
  </si>
  <si>
    <t>38001001/22020203</t>
  </si>
  <si>
    <t>820340/20204</t>
  </si>
  <si>
    <t>38001001/22020204</t>
  </si>
  <si>
    <t>820340/20205</t>
  </si>
  <si>
    <t>38001001/22020205</t>
  </si>
  <si>
    <t>820340/20301</t>
  </si>
  <si>
    <t>38001001/22020301</t>
  </si>
  <si>
    <t>820340/20302</t>
  </si>
  <si>
    <t>38001001/22020302</t>
  </si>
  <si>
    <t>820340/20303</t>
  </si>
  <si>
    <t>38001001/22020303</t>
  </si>
  <si>
    <t>820340/20304</t>
  </si>
  <si>
    <t>38001001/22020304</t>
  </si>
  <si>
    <t>820340/20305</t>
  </si>
  <si>
    <t>38001001/22020305</t>
  </si>
  <si>
    <t>820340/20312</t>
  </si>
  <si>
    <t>38001001/22020312</t>
  </si>
  <si>
    <t>820340/20401</t>
  </si>
  <si>
    <t>38001001/22020401</t>
  </si>
  <si>
    <t>820340/20402</t>
  </si>
  <si>
    <t>38001001/22020402</t>
  </si>
  <si>
    <t>820340/20404</t>
  </si>
  <si>
    <t>38001001/22020404</t>
  </si>
  <si>
    <t>820340/20405</t>
  </si>
  <si>
    <t>38001001/22020405</t>
  </si>
  <si>
    <t>Maintenance of Plant &amp; Generator</t>
  </si>
  <si>
    <t>820340/20406</t>
  </si>
  <si>
    <t>38001001/22020406</t>
  </si>
  <si>
    <t>820340/20501</t>
  </si>
  <si>
    <t>38001001/22020501</t>
  </si>
  <si>
    <t>820340/20506</t>
  </si>
  <si>
    <t>38001001/22020506</t>
  </si>
  <si>
    <t>820340/20605</t>
  </si>
  <si>
    <t>38001001/22020605</t>
  </si>
  <si>
    <t>820340/20706</t>
  </si>
  <si>
    <t>38001001/22020706</t>
  </si>
  <si>
    <t>820340/20709</t>
  </si>
  <si>
    <t>38001001/22020709</t>
  </si>
  <si>
    <t>820340/20710</t>
  </si>
  <si>
    <t>38001001/22020710</t>
  </si>
  <si>
    <t>820340/20801</t>
  </si>
  <si>
    <t>38001001/22020801</t>
  </si>
  <si>
    <t>820340/20803</t>
  </si>
  <si>
    <t>38001001/22020803</t>
  </si>
  <si>
    <t>820340/20901</t>
  </si>
  <si>
    <t>38001001/22020901</t>
  </si>
  <si>
    <t>820340/21001</t>
  </si>
  <si>
    <t>38001001/22021001</t>
  </si>
  <si>
    <t>820340/21002</t>
  </si>
  <si>
    <t>38001001/22021002</t>
  </si>
  <si>
    <t>820340/21003</t>
  </si>
  <si>
    <t>38001001/22021003</t>
  </si>
  <si>
    <t>820340/21004</t>
  </si>
  <si>
    <t>38001001/22021004</t>
  </si>
  <si>
    <t>820340/21007</t>
  </si>
  <si>
    <t>38001001/22021007</t>
  </si>
  <si>
    <t>820340/21009</t>
  </si>
  <si>
    <t>38001001/22021009</t>
  </si>
  <si>
    <t>820340/21014</t>
  </si>
  <si>
    <t>38001001/22021014</t>
  </si>
  <si>
    <t>820340/21016</t>
  </si>
  <si>
    <t>38001001/22021016</t>
  </si>
  <si>
    <t>820340/21021</t>
  </si>
  <si>
    <t>38001001/22021021</t>
  </si>
  <si>
    <t>Special Days and Celebrations</t>
  </si>
  <si>
    <t>38001002</t>
  </si>
  <si>
    <t>800341/10101</t>
  </si>
  <si>
    <t>38001002/21010101</t>
  </si>
  <si>
    <t>800341/10102</t>
  </si>
  <si>
    <t>38001002/21020102</t>
  </si>
  <si>
    <t>Salaries &amp; Wages</t>
  </si>
  <si>
    <t>800341/10103</t>
  </si>
  <si>
    <t>38001002/21010103</t>
  </si>
  <si>
    <t>800341/20101</t>
  </si>
  <si>
    <t>38001002/21020101</t>
  </si>
  <si>
    <t>800341/20102</t>
  </si>
  <si>
    <t>800341/20103</t>
  </si>
  <si>
    <t>38001002/21020103</t>
  </si>
  <si>
    <t>800341/20104</t>
  </si>
  <si>
    <t>38001002/21020104</t>
  </si>
  <si>
    <t>Utility Allwance</t>
  </si>
  <si>
    <t>800341/20105</t>
  </si>
  <si>
    <t>38001002/21020105</t>
  </si>
  <si>
    <t>800341/20106</t>
  </si>
  <si>
    <t>38001002/21020106</t>
  </si>
  <si>
    <t>800341/20107</t>
  </si>
  <si>
    <t>38001002/21020107</t>
  </si>
  <si>
    <t>800341/20111</t>
  </si>
  <si>
    <t>38001002/21020111</t>
  </si>
  <si>
    <t>800341/20131</t>
  </si>
  <si>
    <t>38001002/21020131</t>
  </si>
  <si>
    <t>800341/20144</t>
  </si>
  <si>
    <t>38001002/21020144</t>
  </si>
  <si>
    <t>709</t>
  </si>
  <si>
    <t>70941</t>
  </si>
  <si>
    <t>820341/20101</t>
  </si>
  <si>
    <t>38001002/22020101</t>
  </si>
  <si>
    <t>820341/20102</t>
  </si>
  <si>
    <t>38001002/22020102</t>
  </si>
  <si>
    <t>820341/20201</t>
  </si>
  <si>
    <t>38001002/22020201</t>
  </si>
  <si>
    <t>820341/20202</t>
  </si>
  <si>
    <t>38001002/22020202</t>
  </si>
  <si>
    <t>820341/20301</t>
  </si>
  <si>
    <t>38001002/22020301</t>
  </si>
  <si>
    <t>820341/20304</t>
  </si>
  <si>
    <t>38001002/22020304</t>
  </si>
  <si>
    <t>820341/20305</t>
  </si>
  <si>
    <t>38001002/22020305</t>
  </si>
  <si>
    <t>820341/20309</t>
  </si>
  <si>
    <t>38001002/22020309</t>
  </si>
  <si>
    <t>820341/20312</t>
  </si>
  <si>
    <t>38001002/22020312</t>
  </si>
  <si>
    <t>820341/20401</t>
  </si>
  <si>
    <t>38001002/22020401</t>
  </si>
  <si>
    <t>Maaintenance of Motor Vehicle/Transport Equipment</t>
  </si>
  <si>
    <t>820341/20402</t>
  </si>
  <si>
    <t>38001002/22020402</t>
  </si>
  <si>
    <t>820341/20403</t>
  </si>
  <si>
    <t>38001002/22020403</t>
  </si>
  <si>
    <t>820341/20404</t>
  </si>
  <si>
    <t>38001002/22020404</t>
  </si>
  <si>
    <t>820341/20405</t>
  </si>
  <si>
    <t>38001002/22020405</t>
  </si>
  <si>
    <t>820341/20406</t>
  </si>
  <si>
    <t>38001002/22020406</t>
  </si>
  <si>
    <t>820341/20501</t>
  </si>
  <si>
    <t>38001002/22020501</t>
  </si>
  <si>
    <t xml:space="preserve">Local Training </t>
  </si>
  <si>
    <t>820341/20605</t>
  </si>
  <si>
    <t>38001002/22020605</t>
  </si>
  <si>
    <t>820341/20704</t>
  </si>
  <si>
    <t>38001002/22020704</t>
  </si>
  <si>
    <t>820341/20710</t>
  </si>
  <si>
    <t>38001002/22020710</t>
  </si>
  <si>
    <t xml:space="preserve">Monitoring and evaluation </t>
  </si>
  <si>
    <t>820341/20801</t>
  </si>
  <si>
    <t>38001002/22020801</t>
  </si>
  <si>
    <t>820341/20803</t>
  </si>
  <si>
    <t>38001002/22020803</t>
  </si>
  <si>
    <t>820341/20901</t>
  </si>
  <si>
    <t>38001002/22020901</t>
  </si>
  <si>
    <t>Bank Charges (Other than Interests)</t>
  </si>
  <si>
    <t>820341/21001</t>
  </si>
  <si>
    <t>38001002/22021001</t>
  </si>
  <si>
    <t>820341/21002</t>
  </si>
  <si>
    <t>38001002/22021002</t>
  </si>
  <si>
    <t>820341/21003</t>
  </si>
  <si>
    <t>38001002/22021003</t>
  </si>
  <si>
    <t>820341/21007</t>
  </si>
  <si>
    <t>38001002/22021007</t>
  </si>
  <si>
    <t>820341/21014</t>
  </si>
  <si>
    <t>38001002/22021014</t>
  </si>
  <si>
    <t>800350/10101</t>
  </si>
  <si>
    <t>52001001/21010101</t>
  </si>
  <si>
    <t>70630</t>
  </si>
  <si>
    <t>800350/10103</t>
  </si>
  <si>
    <t>52001001/21010103</t>
  </si>
  <si>
    <t>800350/20101</t>
  </si>
  <si>
    <t>52001001/21020101</t>
  </si>
  <si>
    <t>800350/20102</t>
  </si>
  <si>
    <t>52001001/21020102</t>
  </si>
  <si>
    <t>800350/20103</t>
  </si>
  <si>
    <t>52001001/21020103</t>
  </si>
  <si>
    <t>800350/20104</t>
  </si>
  <si>
    <t>52001001/21020104</t>
  </si>
  <si>
    <t>800350/20105</t>
  </si>
  <si>
    <t>52001001/21020105</t>
  </si>
  <si>
    <t>800350/20106</t>
  </si>
  <si>
    <t>52001001/21020106</t>
  </si>
  <si>
    <t>800350/20107</t>
  </si>
  <si>
    <t>52001001/21020107</t>
  </si>
  <si>
    <t>800350/20108</t>
  </si>
  <si>
    <t>52001001/21020108</t>
  </si>
  <si>
    <t>800350/20111</t>
  </si>
  <si>
    <t>52001001/21020111</t>
  </si>
  <si>
    <t>800350/20131</t>
  </si>
  <si>
    <t>52001001/21020131</t>
  </si>
  <si>
    <t>800350/20144</t>
  </si>
  <si>
    <t>52001001/21020144</t>
  </si>
  <si>
    <t>820350/20101</t>
  </si>
  <si>
    <t>52001001/22020101</t>
  </si>
  <si>
    <t>820350/20102</t>
  </si>
  <si>
    <t>52001001/22020102</t>
  </si>
  <si>
    <t>820350/20103</t>
  </si>
  <si>
    <t>52001001/22020103</t>
  </si>
  <si>
    <t>820350/20104</t>
  </si>
  <si>
    <t>52001001/22020104</t>
  </si>
  <si>
    <t>820350/20105</t>
  </si>
  <si>
    <t>52001001/22020105</t>
  </si>
  <si>
    <t>820350/20202</t>
  </si>
  <si>
    <t>52001001/22020202</t>
  </si>
  <si>
    <t>820350/20203</t>
  </si>
  <si>
    <t>52001001/22020203</t>
  </si>
  <si>
    <t>820350/20204</t>
  </si>
  <si>
    <t>52001001/22020204</t>
  </si>
  <si>
    <t>820350/20205</t>
  </si>
  <si>
    <t>52001001/22020205</t>
  </si>
  <si>
    <t>820350/20206</t>
  </si>
  <si>
    <t>52001001/22020206</t>
  </si>
  <si>
    <t>820350/20301</t>
  </si>
  <si>
    <t>52001001/22020301</t>
  </si>
  <si>
    <t>820350/20302</t>
  </si>
  <si>
    <t>52001001/22020302</t>
  </si>
  <si>
    <t>820350/20303</t>
  </si>
  <si>
    <t>52001001/22020303</t>
  </si>
  <si>
    <t>820350/20304</t>
  </si>
  <si>
    <t>52001001/22020304</t>
  </si>
  <si>
    <t>820350/20305</t>
  </si>
  <si>
    <t>52001001/22020305</t>
  </si>
  <si>
    <t>820350/20309</t>
  </si>
  <si>
    <t>52001001/22020309</t>
  </si>
  <si>
    <t>820350/20312</t>
  </si>
  <si>
    <t>52001001/22020312</t>
  </si>
  <si>
    <t>820350/20401</t>
  </si>
  <si>
    <t>52001001/22020401</t>
  </si>
  <si>
    <t>820350/20402</t>
  </si>
  <si>
    <t>52001001/22020402</t>
  </si>
  <si>
    <t>820350/20403</t>
  </si>
  <si>
    <t>52001001/22020403</t>
  </si>
  <si>
    <t>820350/20404</t>
  </si>
  <si>
    <t>52001001/22020404</t>
  </si>
  <si>
    <t>820350/20405</t>
  </si>
  <si>
    <t>52001001/22020405</t>
  </si>
  <si>
    <t>820350/20406</t>
  </si>
  <si>
    <t>52001001/22020406</t>
  </si>
  <si>
    <t>820350/20501</t>
  </si>
  <si>
    <t>52001001/22020501</t>
  </si>
  <si>
    <t>820350/20502</t>
  </si>
  <si>
    <t>52001001/22020502</t>
  </si>
  <si>
    <t>820350/20605</t>
  </si>
  <si>
    <t>52001001/22020605</t>
  </si>
  <si>
    <t>820350/20702</t>
  </si>
  <si>
    <t>52001001/22020702</t>
  </si>
  <si>
    <t>820350/20704</t>
  </si>
  <si>
    <t>52001001/22020704</t>
  </si>
  <si>
    <t>820350/20709</t>
  </si>
  <si>
    <t>52001001/22020709</t>
  </si>
  <si>
    <t>820350/20710</t>
  </si>
  <si>
    <t>52001001/22020710</t>
  </si>
  <si>
    <t>820350/20711</t>
  </si>
  <si>
    <t>52001001/22020711</t>
  </si>
  <si>
    <t>820350/20801</t>
  </si>
  <si>
    <t>52001001/22020801</t>
  </si>
  <si>
    <t>820350/20803</t>
  </si>
  <si>
    <t>52001001/22020803</t>
  </si>
  <si>
    <t>820350/20901</t>
  </si>
  <si>
    <t>52001001/22020901</t>
  </si>
  <si>
    <t>820350/21001</t>
  </si>
  <si>
    <t>52001001/22021001</t>
  </si>
  <si>
    <t>820350/21003</t>
  </si>
  <si>
    <t>52001001/22021003</t>
  </si>
  <si>
    <t>820350/21006</t>
  </si>
  <si>
    <t>52001001/22021006</t>
  </si>
  <si>
    <t>820350/21007</t>
  </si>
  <si>
    <t>52001001/22021007</t>
  </si>
  <si>
    <t>820350/21014</t>
  </si>
  <si>
    <t>52001001/22021014</t>
  </si>
  <si>
    <t>820350/21016</t>
  </si>
  <si>
    <t>52001001/22021016</t>
  </si>
  <si>
    <t>820350/21021</t>
  </si>
  <si>
    <t>52001001/22021021</t>
  </si>
  <si>
    <t>52102001</t>
  </si>
  <si>
    <t>800351/10101</t>
  </si>
  <si>
    <t>52102001/21010101</t>
  </si>
  <si>
    <t>800351/10102</t>
  </si>
  <si>
    <t>52102001/21010102</t>
  </si>
  <si>
    <t>800351/10103</t>
  </si>
  <si>
    <t>52102001/21010103</t>
  </si>
  <si>
    <t>Consolidated Revenue Fund Charges</t>
  </si>
  <si>
    <t>800351/20101</t>
  </si>
  <si>
    <t>52102001/21020101</t>
  </si>
  <si>
    <t>800351/20102</t>
  </si>
  <si>
    <t>52102001/21020102</t>
  </si>
  <si>
    <t>800351/20103</t>
  </si>
  <si>
    <t>52102001/21020103</t>
  </si>
  <si>
    <t>800351/20104</t>
  </si>
  <si>
    <t>52102001/21020104</t>
  </si>
  <si>
    <t>800351/20106</t>
  </si>
  <si>
    <t>52102001/21020106</t>
  </si>
  <si>
    <t>800351/20107</t>
  </si>
  <si>
    <t>52102001/21020107</t>
  </si>
  <si>
    <t>800351/20205</t>
  </si>
  <si>
    <t>52102001/21020205</t>
  </si>
  <si>
    <t>820351/20101</t>
  </si>
  <si>
    <t>52102001/22020101</t>
  </si>
  <si>
    <t>Local Travel and Transport Training</t>
  </si>
  <si>
    <t>820351/20102</t>
  </si>
  <si>
    <t>52102001/22020102</t>
  </si>
  <si>
    <t>820351/20201</t>
  </si>
  <si>
    <t>52102001/22020201</t>
  </si>
  <si>
    <t>820351/20202</t>
  </si>
  <si>
    <t>52102001/22020202</t>
  </si>
  <si>
    <t>820351/20203</t>
  </si>
  <si>
    <t>52102001/22020203</t>
  </si>
  <si>
    <t>820351/20205</t>
  </si>
  <si>
    <t>52102001/22020205</t>
  </si>
  <si>
    <t>820351/20206</t>
  </si>
  <si>
    <t>52102001/220220206</t>
  </si>
  <si>
    <t>820351/20301</t>
  </si>
  <si>
    <t>52102001/22020301</t>
  </si>
  <si>
    <t>820351/20305</t>
  </si>
  <si>
    <t>52102001/22020305</t>
  </si>
  <si>
    <t>820351/20312</t>
  </si>
  <si>
    <t>52102001/22020312</t>
  </si>
  <si>
    <t>820351/20313</t>
  </si>
  <si>
    <t>52102001/220220313</t>
  </si>
  <si>
    <t>Chemical and Reagents</t>
  </si>
  <si>
    <t>820351/20401</t>
  </si>
  <si>
    <t>52102001/22020401</t>
  </si>
  <si>
    <t>820351/20402</t>
  </si>
  <si>
    <t>52102001/22020402</t>
  </si>
  <si>
    <t>820351/20403</t>
  </si>
  <si>
    <t>52102001/22020403</t>
  </si>
  <si>
    <t>Maintenace of Office Biulding Residential Qrtrs</t>
  </si>
  <si>
    <t>820351/20404</t>
  </si>
  <si>
    <t>52102001/22020404</t>
  </si>
  <si>
    <t>820351/20405</t>
  </si>
  <si>
    <t>52102001/22020405</t>
  </si>
  <si>
    <t>820351/20406</t>
  </si>
  <si>
    <t>52102001/22020406</t>
  </si>
  <si>
    <t>820351/20415</t>
  </si>
  <si>
    <t>52102001/22020415</t>
  </si>
  <si>
    <t>820351/20501</t>
  </si>
  <si>
    <t>52102001/22020501</t>
  </si>
  <si>
    <t>820351/20601</t>
  </si>
  <si>
    <t>52102001/22020601</t>
  </si>
  <si>
    <t>820351/20605</t>
  </si>
  <si>
    <t>52102001/22020605</t>
  </si>
  <si>
    <t>820351/20701</t>
  </si>
  <si>
    <t>52102001/22020701</t>
  </si>
  <si>
    <t>820351/20702</t>
  </si>
  <si>
    <t>52102001/22020702</t>
  </si>
  <si>
    <t>820351/20703</t>
  </si>
  <si>
    <t>52102001/22020703</t>
  </si>
  <si>
    <t>820351/20704</t>
  </si>
  <si>
    <t>52102001/22020704</t>
  </si>
  <si>
    <t>820351/20710</t>
  </si>
  <si>
    <t>52102001/22020710</t>
  </si>
  <si>
    <t>820351/20801</t>
  </si>
  <si>
    <t>52102001/22020801</t>
  </si>
  <si>
    <t>820351/20803</t>
  </si>
  <si>
    <t>52102001/22020803</t>
  </si>
  <si>
    <t>820351/20901</t>
  </si>
  <si>
    <t>52102001/22020901</t>
  </si>
  <si>
    <t>820351/21001</t>
  </si>
  <si>
    <t>52102001/22021001</t>
  </si>
  <si>
    <t>820351/21002</t>
  </si>
  <si>
    <t>52102001/22021002</t>
  </si>
  <si>
    <t>820351/21003</t>
  </si>
  <si>
    <t>52102001/22021003</t>
  </si>
  <si>
    <t>820351/21004</t>
  </si>
  <si>
    <t>52102001/22021004</t>
  </si>
  <si>
    <t>820351/21006</t>
  </si>
  <si>
    <t>52102001/22021006</t>
  </si>
  <si>
    <t>820351/21007</t>
  </si>
  <si>
    <t>52102001/22021007</t>
  </si>
  <si>
    <t>820351/21008</t>
  </si>
  <si>
    <t>52102001/22021008</t>
  </si>
  <si>
    <t>820351/21014</t>
  </si>
  <si>
    <t>52102001/22021014</t>
  </si>
  <si>
    <t>820351/21016</t>
  </si>
  <si>
    <t>52102001/22021016</t>
  </si>
  <si>
    <t>810351/10101</t>
  </si>
  <si>
    <t>52102001/22010101</t>
  </si>
  <si>
    <t>810351/10102</t>
  </si>
  <si>
    <t>52102001/22010102</t>
  </si>
  <si>
    <t>810351/10103</t>
  </si>
  <si>
    <t>52102001/22010103</t>
  </si>
  <si>
    <t>52103001</t>
  </si>
  <si>
    <t>800352/10101</t>
  </si>
  <si>
    <t>52103001/21010101</t>
  </si>
  <si>
    <t>800352/10103</t>
  </si>
  <si>
    <t>52103001/21010103</t>
  </si>
  <si>
    <t>800352/20101</t>
  </si>
  <si>
    <t>52103001/21020101</t>
  </si>
  <si>
    <t>800352/20102</t>
  </si>
  <si>
    <t>52103001/21020102</t>
  </si>
  <si>
    <t>800352/20103</t>
  </si>
  <si>
    <t>52103001/21020103</t>
  </si>
  <si>
    <t>800352/20104</t>
  </si>
  <si>
    <t>52103001/21020104</t>
  </si>
  <si>
    <t>800352/20106</t>
  </si>
  <si>
    <t>52103001/21020106</t>
  </si>
  <si>
    <t>820352/20102</t>
  </si>
  <si>
    <t>52103001/22020102</t>
  </si>
  <si>
    <t>820352/20201</t>
  </si>
  <si>
    <t>52103001/22020201</t>
  </si>
  <si>
    <t>820352/20205</t>
  </si>
  <si>
    <t>52103001/22020205</t>
  </si>
  <si>
    <t>820352/20206</t>
  </si>
  <si>
    <t>52103001/22020206</t>
  </si>
  <si>
    <t>820352/20301</t>
  </si>
  <si>
    <t>52103001/22020301</t>
  </si>
  <si>
    <t>820352/20312</t>
  </si>
  <si>
    <t>52103001/22020312</t>
  </si>
  <si>
    <t>820352/20401</t>
  </si>
  <si>
    <t>52103001/22020401</t>
  </si>
  <si>
    <t>820352/20402</t>
  </si>
  <si>
    <t>52103001/22020402</t>
  </si>
  <si>
    <t>820352/20403</t>
  </si>
  <si>
    <t>52103001/22020403</t>
  </si>
  <si>
    <t>820352/20404</t>
  </si>
  <si>
    <t>52103001/22020404</t>
  </si>
  <si>
    <t>820352/20405</t>
  </si>
  <si>
    <t>52103001/22020405</t>
  </si>
  <si>
    <t>820352/20406</t>
  </si>
  <si>
    <t>52103001/22020406</t>
  </si>
  <si>
    <t>820352/20501</t>
  </si>
  <si>
    <t>52103001/22020501</t>
  </si>
  <si>
    <t>820352/20605</t>
  </si>
  <si>
    <t>52103001/22020605</t>
  </si>
  <si>
    <t>820352/20703</t>
  </si>
  <si>
    <t>52103001/22020703</t>
  </si>
  <si>
    <t>820352/20704</t>
  </si>
  <si>
    <t>52103001/22020704</t>
  </si>
  <si>
    <t>820352/20705</t>
  </si>
  <si>
    <t>52103001/22020705</t>
  </si>
  <si>
    <t>820352/20706</t>
  </si>
  <si>
    <t>52103001/22020706</t>
  </si>
  <si>
    <t>820352/20709</t>
  </si>
  <si>
    <t>52103001/22020709</t>
  </si>
  <si>
    <t>820352/20710</t>
  </si>
  <si>
    <t>52103001/22020710</t>
  </si>
  <si>
    <t>820352/20711</t>
  </si>
  <si>
    <t>52103001/22020711</t>
  </si>
  <si>
    <t>820352/20801</t>
  </si>
  <si>
    <t>52103001/22020801</t>
  </si>
  <si>
    <t>820352/20803</t>
  </si>
  <si>
    <t>52103001/22020803</t>
  </si>
  <si>
    <t>820352/20901</t>
  </si>
  <si>
    <t>52103001/22020901</t>
  </si>
  <si>
    <t>820352/21001</t>
  </si>
  <si>
    <t>52103001/22021001</t>
  </si>
  <si>
    <t>820352/21002</t>
  </si>
  <si>
    <t>52103001/22021002</t>
  </si>
  <si>
    <t>820352/21003</t>
  </si>
  <si>
    <t>52103001/22021003</t>
  </si>
  <si>
    <t>820352/21007</t>
  </si>
  <si>
    <t>52103001/22021007</t>
  </si>
  <si>
    <t>820352/21014</t>
  </si>
  <si>
    <t>52103001/22021014</t>
  </si>
  <si>
    <t>820352/21016</t>
  </si>
  <si>
    <t>52103001/22021016</t>
  </si>
  <si>
    <t>820353/20201</t>
  </si>
  <si>
    <t>52104001/22020201</t>
  </si>
  <si>
    <t>Enugu State Rural Water Suply and Sanitation Agency (ENRUWAS Total</t>
  </si>
  <si>
    <t>52104001</t>
  </si>
  <si>
    <t>820353/20102</t>
  </si>
  <si>
    <t>52104001/22020102</t>
  </si>
  <si>
    <t>820353/20205</t>
  </si>
  <si>
    <t>52104001/22020205</t>
  </si>
  <si>
    <t>820353/20206</t>
  </si>
  <si>
    <t>52104001/22020206</t>
  </si>
  <si>
    <t>820353/20301</t>
  </si>
  <si>
    <t>52104001/22020301</t>
  </si>
  <si>
    <t>820353/20302</t>
  </si>
  <si>
    <t>52104001/22020302</t>
  </si>
  <si>
    <t>820353/20305</t>
  </si>
  <si>
    <t>52104001/22020305</t>
  </si>
  <si>
    <t>820353/20312</t>
  </si>
  <si>
    <t>52104001/22020312</t>
  </si>
  <si>
    <t>820353/20401</t>
  </si>
  <si>
    <t>52104001/22020401</t>
  </si>
  <si>
    <t>820353/20402</t>
  </si>
  <si>
    <t>52104001/22020402</t>
  </si>
  <si>
    <t>820353/20403</t>
  </si>
  <si>
    <t>52104001/22020403</t>
  </si>
  <si>
    <t>820353/20404</t>
  </si>
  <si>
    <t>52104001/22020404</t>
  </si>
  <si>
    <t>820353/20405</t>
  </si>
  <si>
    <t>52104001/22020405</t>
  </si>
  <si>
    <t>820353/20406</t>
  </si>
  <si>
    <t>52104001/22020406</t>
  </si>
  <si>
    <t>820353/20501</t>
  </si>
  <si>
    <t>52104001/22020501</t>
  </si>
  <si>
    <t>820353/20601</t>
  </si>
  <si>
    <t>52104001/22020601</t>
  </si>
  <si>
    <t>820353/20605</t>
  </si>
  <si>
    <t>52104001/22020605</t>
  </si>
  <si>
    <t>820353/20703</t>
  </si>
  <si>
    <t>52104001/22020703</t>
  </si>
  <si>
    <t>820353/20704</t>
  </si>
  <si>
    <t>52104001/22020704</t>
  </si>
  <si>
    <t>820353/20705</t>
  </si>
  <si>
    <t>52104001/22020705</t>
  </si>
  <si>
    <t>820353/20706</t>
  </si>
  <si>
    <t>52104001/22020706</t>
  </si>
  <si>
    <t>820353/20709</t>
  </si>
  <si>
    <t>52104001/22020709</t>
  </si>
  <si>
    <t>820353/20710</t>
  </si>
  <si>
    <t>52104001/22020710</t>
  </si>
  <si>
    <t>820353/20711</t>
  </si>
  <si>
    <t>52104001/22020711</t>
  </si>
  <si>
    <t>820353/20801</t>
  </si>
  <si>
    <t>52104001/22020801</t>
  </si>
  <si>
    <t>820353/20803</t>
  </si>
  <si>
    <t>52104001/22020803</t>
  </si>
  <si>
    <t>820353/20901</t>
  </si>
  <si>
    <t>52104001/22020901</t>
  </si>
  <si>
    <t>820353/21001</t>
  </si>
  <si>
    <t>52104001/22020000</t>
  </si>
  <si>
    <t>820353/21003</t>
  </si>
  <si>
    <t>52104001/22021003</t>
  </si>
  <si>
    <t>820353/21007</t>
  </si>
  <si>
    <t>52104001/22021007</t>
  </si>
  <si>
    <t>820353/21014</t>
  </si>
  <si>
    <t>52104001/22021014</t>
  </si>
  <si>
    <t>820353/21016</t>
  </si>
  <si>
    <t>52104001/22021017</t>
  </si>
  <si>
    <t>800370/10101</t>
  </si>
  <si>
    <t>53001001/21010101</t>
  </si>
  <si>
    <t>70610</t>
  </si>
  <si>
    <t>800370/10102</t>
  </si>
  <si>
    <t>53001001/21010102</t>
  </si>
  <si>
    <t>800370/10103</t>
  </si>
  <si>
    <t>53001001/21010103</t>
  </si>
  <si>
    <t>800370/20101</t>
  </si>
  <si>
    <t>53001001/21020101</t>
  </si>
  <si>
    <t>800370/20102</t>
  </si>
  <si>
    <t>53001001/21020102</t>
  </si>
  <si>
    <t>800370/20103</t>
  </si>
  <si>
    <t>53001001/21020103</t>
  </si>
  <si>
    <t>800370/20104</t>
  </si>
  <si>
    <t>53001001/21020104</t>
  </si>
  <si>
    <t>800370/20105</t>
  </si>
  <si>
    <t>53001001/21020105</t>
  </si>
  <si>
    <t>800370/20106</t>
  </si>
  <si>
    <t>53001001/21020106</t>
  </si>
  <si>
    <t>800370/20107</t>
  </si>
  <si>
    <t>53001001/21020107</t>
  </si>
  <si>
    <t>800370/20131</t>
  </si>
  <si>
    <t>53001001/21020131</t>
  </si>
  <si>
    <t>800371/10101</t>
  </si>
  <si>
    <t>53010001/21010101</t>
  </si>
  <si>
    <t>800371/20106</t>
  </si>
  <si>
    <t>53010001/21020106</t>
  </si>
  <si>
    <t>820370/20101</t>
  </si>
  <si>
    <t>53001001/22020101</t>
  </si>
  <si>
    <t>820370/20102</t>
  </si>
  <si>
    <t>53001001/22020102</t>
  </si>
  <si>
    <t>820370/20104</t>
  </si>
  <si>
    <t>53001001/22020104</t>
  </si>
  <si>
    <t>820370/20202</t>
  </si>
  <si>
    <t>53001001/22020202</t>
  </si>
  <si>
    <t>820370/20203</t>
  </si>
  <si>
    <t>53001001/22020203</t>
  </si>
  <si>
    <t>820370/20205</t>
  </si>
  <si>
    <t>53001001/22020205</t>
  </si>
  <si>
    <t>820370/20206</t>
  </si>
  <si>
    <t>53001001/22020206</t>
  </si>
  <si>
    <t>820370/20301</t>
  </si>
  <si>
    <t>53001001/22020301</t>
  </si>
  <si>
    <t>820370/20302</t>
  </si>
  <si>
    <t>53001001/22020302</t>
  </si>
  <si>
    <t>820370/20303</t>
  </si>
  <si>
    <t>53001001/22020303</t>
  </si>
  <si>
    <t>820370/20305</t>
  </si>
  <si>
    <t>53001001/22020305</t>
  </si>
  <si>
    <t>820370/20306</t>
  </si>
  <si>
    <t>53001001/22020306</t>
  </si>
  <si>
    <t>820370/20308</t>
  </si>
  <si>
    <t>53001001/22020308</t>
  </si>
  <si>
    <t>820370/20312</t>
  </si>
  <si>
    <t>53001001/22020312</t>
  </si>
  <si>
    <t>820370/20401</t>
  </si>
  <si>
    <t>53001001/22020401</t>
  </si>
  <si>
    <t>820370/20402</t>
  </si>
  <si>
    <t>53001001/22020402</t>
  </si>
  <si>
    <t>820370/20403</t>
  </si>
  <si>
    <t>53001001/22020403</t>
  </si>
  <si>
    <t>820370/20404</t>
  </si>
  <si>
    <t>53001001/22020404</t>
  </si>
  <si>
    <t>820370/20405</t>
  </si>
  <si>
    <t>53001001/22020405</t>
  </si>
  <si>
    <t>820370/20406</t>
  </si>
  <si>
    <t>53001001/22020406</t>
  </si>
  <si>
    <t>820370/20501</t>
  </si>
  <si>
    <t>53001001/22020501</t>
  </si>
  <si>
    <t>820370/20605</t>
  </si>
  <si>
    <t>53001001/22020605</t>
  </si>
  <si>
    <t>Cleaning &amp; Fimigation Services</t>
  </si>
  <si>
    <t>820370/20703</t>
  </si>
  <si>
    <t>53001001/22020703</t>
  </si>
  <si>
    <t>820370/20704</t>
  </si>
  <si>
    <t>53001001/22020704</t>
  </si>
  <si>
    <t>820370/20705</t>
  </si>
  <si>
    <t>53001001/22020705</t>
  </si>
  <si>
    <t>820370/20706</t>
  </si>
  <si>
    <t>53001001/22020706</t>
  </si>
  <si>
    <t>820370/20710</t>
  </si>
  <si>
    <t>53001001/22020710</t>
  </si>
  <si>
    <t>820370/20711</t>
  </si>
  <si>
    <t>53001001/22020711</t>
  </si>
  <si>
    <t>820370/20801</t>
  </si>
  <si>
    <t>53001001/22020801</t>
  </si>
  <si>
    <t>820370/20803</t>
  </si>
  <si>
    <t>53001001/22020803</t>
  </si>
  <si>
    <t>820370/20901</t>
  </si>
  <si>
    <t>53001001/22020901</t>
  </si>
  <si>
    <t>820370/21001</t>
  </si>
  <si>
    <t>53001001/22021001</t>
  </si>
  <si>
    <t>820370/21003</t>
  </si>
  <si>
    <t>53001001/22021003</t>
  </si>
  <si>
    <t>820370/21007</t>
  </si>
  <si>
    <t>53001001/22021007</t>
  </si>
  <si>
    <t>820370/21014</t>
  </si>
  <si>
    <t>53001001/22021014</t>
  </si>
  <si>
    <t>54001001</t>
  </si>
  <si>
    <t>800380/10101</t>
  </si>
  <si>
    <t>54001001/21000000</t>
  </si>
  <si>
    <t>70435</t>
  </si>
  <si>
    <t>800380/10103</t>
  </si>
  <si>
    <t>54001001/21010103</t>
  </si>
  <si>
    <t>70650</t>
  </si>
  <si>
    <t>800380/20101</t>
  </si>
  <si>
    <t>54001001/21020101</t>
  </si>
  <si>
    <t>800380/20102</t>
  </si>
  <si>
    <t>54001001/21020102</t>
  </si>
  <si>
    <t>800380/20103</t>
  </si>
  <si>
    <t>54001001/21020103</t>
  </si>
  <si>
    <t>800380/20104</t>
  </si>
  <si>
    <t>54001001/21020104</t>
  </si>
  <si>
    <t>800380/20105</t>
  </si>
  <si>
    <t>54001001/21020105</t>
  </si>
  <si>
    <t>800380/20106</t>
  </si>
  <si>
    <t>54001001/21020106</t>
  </si>
  <si>
    <t>800380/20107</t>
  </si>
  <si>
    <t>54001001/21020107</t>
  </si>
  <si>
    <t>800380/20108</t>
  </si>
  <si>
    <t>54001001/21020108</t>
  </si>
  <si>
    <t>800380/20111</t>
  </si>
  <si>
    <t>54001001/21020111</t>
  </si>
  <si>
    <t>800380/20113</t>
  </si>
  <si>
    <t>54001001/21020113</t>
  </si>
  <si>
    <t>800380/20131</t>
  </si>
  <si>
    <t>54001001/21020131</t>
  </si>
  <si>
    <t>800381/10101</t>
  </si>
  <si>
    <t>54001002/21010101</t>
  </si>
  <si>
    <t>800381/20106</t>
  </si>
  <si>
    <t>54001002/21020106</t>
  </si>
  <si>
    <t>820380/20101</t>
  </si>
  <si>
    <t>54001001/22020101</t>
  </si>
  <si>
    <t>820380/20105</t>
  </si>
  <si>
    <t>54001001/22020105</t>
  </si>
  <si>
    <t>820380/20205</t>
  </si>
  <si>
    <t>54001001/22020205</t>
  </si>
  <si>
    <t>820380/20206</t>
  </si>
  <si>
    <t>54001001/22020206</t>
  </si>
  <si>
    <t>820380/20301</t>
  </si>
  <si>
    <t>54001001/22020301</t>
  </si>
  <si>
    <t>820380/20303</t>
  </si>
  <si>
    <t>54001001/22020303</t>
  </si>
  <si>
    <t>820380/20305</t>
  </si>
  <si>
    <t>54001001/22020305</t>
  </si>
  <si>
    <t>Printing of Non Security Documents (Printing of VEC report)</t>
  </si>
  <si>
    <t>820380/20312</t>
  </si>
  <si>
    <t>54001001/22020312</t>
  </si>
  <si>
    <t>820380/20401</t>
  </si>
  <si>
    <t>54001001/22020401</t>
  </si>
  <si>
    <t>820380/20402</t>
  </si>
  <si>
    <t>54001001/22020402</t>
  </si>
  <si>
    <t>820380/20404</t>
  </si>
  <si>
    <t>54001001/22020404</t>
  </si>
  <si>
    <t>820380/20405</t>
  </si>
  <si>
    <t>54001001/22020405</t>
  </si>
  <si>
    <t>820380/20406</t>
  </si>
  <si>
    <t>54001001/22020406</t>
  </si>
  <si>
    <t>820380/20501</t>
  </si>
  <si>
    <t>54001001/22020501</t>
  </si>
  <si>
    <t>820380/20506</t>
  </si>
  <si>
    <t>54001001/22020506</t>
  </si>
  <si>
    <t>820380/20605</t>
  </si>
  <si>
    <t>54001001/22020605</t>
  </si>
  <si>
    <t>820380/20710</t>
  </si>
  <si>
    <t>54001001/22020710</t>
  </si>
  <si>
    <t>820380/20801</t>
  </si>
  <si>
    <t>54001001/22020801</t>
  </si>
  <si>
    <t>820380/20803</t>
  </si>
  <si>
    <t>54001001/22020803</t>
  </si>
  <si>
    <t>820380/20901</t>
  </si>
  <si>
    <t>54001001/22020901</t>
  </si>
  <si>
    <t>Chemicals and reagents</t>
  </si>
  <si>
    <t>820380/21007</t>
  </si>
  <si>
    <t>54001001/22021007</t>
  </si>
  <si>
    <t>820380/21014</t>
  </si>
  <si>
    <t>54001001/22021014</t>
  </si>
  <si>
    <t>54001002</t>
  </si>
  <si>
    <t>820381/20101</t>
  </si>
  <si>
    <t>54001002/22020101</t>
  </si>
  <si>
    <t>820381/20102</t>
  </si>
  <si>
    <t>54001002/22020102</t>
  </si>
  <si>
    <t>820381/20301</t>
  </si>
  <si>
    <t>54001002/22020301</t>
  </si>
  <si>
    <t>820381/20303</t>
  </si>
  <si>
    <t>54001002/22020303</t>
  </si>
  <si>
    <t>820381/20305</t>
  </si>
  <si>
    <t>54001002/22020305</t>
  </si>
  <si>
    <t>820381/20312</t>
  </si>
  <si>
    <t>54001002/22020312</t>
  </si>
  <si>
    <t>820381/20401</t>
  </si>
  <si>
    <t>54001002/22020401</t>
  </si>
  <si>
    <t>820381/20402</t>
  </si>
  <si>
    <t>54001002/22020402</t>
  </si>
  <si>
    <t>820381/20403</t>
  </si>
  <si>
    <t>54001002/22020403</t>
  </si>
  <si>
    <t>Maintenance of Office building &amp; Residential Quarters</t>
  </si>
  <si>
    <t>820381/20404</t>
  </si>
  <si>
    <t>54001002/22020404</t>
  </si>
  <si>
    <t>820381/20405</t>
  </si>
  <si>
    <t>54001002/22020405</t>
  </si>
  <si>
    <t>820381/20406</t>
  </si>
  <si>
    <t>54001002/22020406</t>
  </si>
  <si>
    <t>820381/20415</t>
  </si>
  <si>
    <t>54001002/22020415</t>
  </si>
  <si>
    <t>Maintanance of Other Infrastructure</t>
  </si>
  <si>
    <t>820381/20501</t>
  </si>
  <si>
    <t>54001002/22020501</t>
  </si>
  <si>
    <t>820381/20601</t>
  </si>
  <si>
    <t>54001002/22020601</t>
  </si>
  <si>
    <t>820381/20605</t>
  </si>
  <si>
    <t>54001002/22020605</t>
  </si>
  <si>
    <t>820381/20704</t>
  </si>
  <si>
    <t>54001002/22020704</t>
  </si>
  <si>
    <t>820381/20710</t>
  </si>
  <si>
    <t>54001002/22020710</t>
  </si>
  <si>
    <t>820381/20801</t>
  </si>
  <si>
    <t>54001002/22020801</t>
  </si>
  <si>
    <t>820381/20803</t>
  </si>
  <si>
    <t>54001002/22020803</t>
  </si>
  <si>
    <t>820381/20901</t>
  </si>
  <si>
    <t>54001002/22020901</t>
  </si>
  <si>
    <t>820381/21001</t>
  </si>
  <si>
    <t>54001002/22021001</t>
  </si>
  <si>
    <t>820381/21002</t>
  </si>
  <si>
    <t>54001002/22021002</t>
  </si>
  <si>
    <t>820381/21007</t>
  </si>
  <si>
    <t>54001002/22021007</t>
  </si>
  <si>
    <t>820381/21014</t>
  </si>
  <si>
    <t>54001002/22020000</t>
  </si>
  <si>
    <t>Annual Budget Expenses and Admin</t>
  </si>
  <si>
    <t>820382/20102</t>
  </si>
  <si>
    <t>54001003/22020102</t>
  </si>
  <si>
    <t>820382/20301</t>
  </si>
  <si>
    <t>54001003/22020301</t>
  </si>
  <si>
    <t>820382/20303</t>
  </si>
  <si>
    <t>54001003/22020303</t>
  </si>
  <si>
    <t>820382/20401</t>
  </si>
  <si>
    <t>54001003/22020401</t>
  </si>
  <si>
    <t>820382/20402</t>
  </si>
  <si>
    <t>54001003/22020402</t>
  </si>
  <si>
    <t>820382/20403</t>
  </si>
  <si>
    <t>54001003/22020403</t>
  </si>
  <si>
    <t>820382/20404</t>
  </si>
  <si>
    <t>54003001/22020404</t>
  </si>
  <si>
    <t>820382/20405</t>
  </si>
  <si>
    <t>54001003/22020405</t>
  </si>
  <si>
    <t>820382/20601</t>
  </si>
  <si>
    <t>54001003/22020601</t>
  </si>
  <si>
    <t>820382/20605</t>
  </si>
  <si>
    <t>54001003/22020605</t>
  </si>
  <si>
    <t>820382/20710</t>
  </si>
  <si>
    <t>54001003/22020710</t>
  </si>
  <si>
    <t>820382/20801</t>
  </si>
  <si>
    <t>54001003/22020801</t>
  </si>
  <si>
    <t>820382/20803</t>
  </si>
  <si>
    <t>54001003/22020803</t>
  </si>
  <si>
    <t>820382/20901</t>
  </si>
  <si>
    <t>54001003/22020901</t>
  </si>
  <si>
    <t>820382/21001</t>
  </si>
  <si>
    <t>54001003/22021001</t>
  </si>
  <si>
    <t>820382/21002</t>
  </si>
  <si>
    <t>54001003/22021002</t>
  </si>
  <si>
    <t>820382/21014</t>
  </si>
  <si>
    <t>54001003/22021014</t>
  </si>
  <si>
    <t>54003001</t>
  </si>
  <si>
    <t>800383/10101</t>
  </si>
  <si>
    <t>54003001/21010101</t>
  </si>
  <si>
    <t>800383/10102</t>
  </si>
  <si>
    <t>54003001/21010102</t>
  </si>
  <si>
    <t>800383/10103</t>
  </si>
  <si>
    <t>54003001/21010103</t>
  </si>
  <si>
    <t>800383/20101</t>
  </si>
  <si>
    <t>54003001/21020101</t>
  </si>
  <si>
    <t>800383/20102</t>
  </si>
  <si>
    <t>54003001/21020102</t>
  </si>
  <si>
    <t>800383/20103</t>
  </si>
  <si>
    <t>54003001/21020103</t>
  </si>
  <si>
    <t>800383/20104</t>
  </si>
  <si>
    <t>54003001/21020104</t>
  </si>
  <si>
    <t>800383/20106</t>
  </si>
  <si>
    <t>54003001/21020106</t>
  </si>
  <si>
    <t>800383/20107</t>
  </si>
  <si>
    <t>54003001/21020107</t>
  </si>
  <si>
    <t>820383/20102</t>
  </si>
  <si>
    <t>54003001/22020102</t>
  </si>
  <si>
    <t>820383/20104</t>
  </si>
  <si>
    <t>54003001/22020104</t>
  </si>
  <si>
    <t>820383/20205</t>
  </si>
  <si>
    <t>54003001/22020205</t>
  </si>
  <si>
    <t>820383/20206</t>
  </si>
  <si>
    <t>54003001/22020206</t>
  </si>
  <si>
    <t>820383/20301</t>
  </si>
  <si>
    <t>54003001/22020301</t>
  </si>
  <si>
    <t>820383/20312</t>
  </si>
  <si>
    <t>54003001/22020312</t>
  </si>
  <si>
    <t>820383/20401</t>
  </si>
  <si>
    <t>54003001/22020401</t>
  </si>
  <si>
    <t>820383/20402</t>
  </si>
  <si>
    <t>54003001/22020402</t>
  </si>
  <si>
    <t>820383/20403</t>
  </si>
  <si>
    <t>54003001/22020403</t>
  </si>
  <si>
    <t>Maintenance of Office Building Residential</t>
  </si>
  <si>
    <t>820383/20405</t>
  </si>
  <si>
    <t>54003001/22020405</t>
  </si>
  <si>
    <t>820383/20406</t>
  </si>
  <si>
    <t>54003001/22020406</t>
  </si>
  <si>
    <t>820383/20410</t>
  </si>
  <si>
    <t>54003001/22020410</t>
  </si>
  <si>
    <t>Maintenace of street lightings (Enugu/Nsukka)</t>
  </si>
  <si>
    <t>820383/20501</t>
  </si>
  <si>
    <t>54003001/22020501</t>
  </si>
  <si>
    <t>820383/20601</t>
  </si>
  <si>
    <t>54003001/22020601</t>
  </si>
  <si>
    <t>820383/20605</t>
  </si>
  <si>
    <t>54003001/22020605</t>
  </si>
  <si>
    <t>820383/20701</t>
  </si>
  <si>
    <t>54003001/22020701</t>
  </si>
  <si>
    <t>820383/20710</t>
  </si>
  <si>
    <t>54003001/22020710</t>
  </si>
  <si>
    <t>820383/20801</t>
  </si>
  <si>
    <t>54003001/22020801</t>
  </si>
  <si>
    <t>820383/20803</t>
  </si>
  <si>
    <t>54003001/22020803</t>
  </si>
  <si>
    <t>820383/20901</t>
  </si>
  <si>
    <t>54003001/22020901</t>
  </si>
  <si>
    <t>820383/20902</t>
  </si>
  <si>
    <t>54003001/22020902</t>
  </si>
  <si>
    <t>820383/21001</t>
  </si>
  <si>
    <t>54003001/22021001</t>
  </si>
  <si>
    <t>820383/21003</t>
  </si>
  <si>
    <t>54003001/22021003</t>
  </si>
  <si>
    <t>820383/21007</t>
  </si>
  <si>
    <t>54003001/22021007</t>
  </si>
  <si>
    <t>820383/21008</t>
  </si>
  <si>
    <t>54003001/22021008</t>
  </si>
  <si>
    <t>820383/21014</t>
  </si>
  <si>
    <t>54003001/22021014</t>
  </si>
  <si>
    <t>820383/21016</t>
  </si>
  <si>
    <t>54003001/22021016</t>
  </si>
  <si>
    <t>810383/10101</t>
  </si>
  <si>
    <t>54003001/22010101</t>
  </si>
  <si>
    <t>Gratuiyt</t>
  </si>
  <si>
    <t>810383/10102</t>
  </si>
  <si>
    <t>54003001/22010102</t>
  </si>
  <si>
    <t>820384/20101</t>
  </si>
  <si>
    <t>54007001/22020101</t>
  </si>
  <si>
    <t>Local Travel and Transport – Training</t>
  </si>
  <si>
    <t>70320</t>
  </si>
  <si>
    <t>820384/20102</t>
  </si>
  <si>
    <t>54007001/22020102</t>
  </si>
  <si>
    <t>820384/20104</t>
  </si>
  <si>
    <t>54007001/22020104</t>
  </si>
  <si>
    <t>Internationa Transport and travel</t>
  </si>
  <si>
    <t>705</t>
  </si>
  <si>
    <t>70560</t>
  </si>
  <si>
    <t>820384/20205</t>
  </si>
  <si>
    <t>54007001/22020205</t>
  </si>
  <si>
    <t>820384/20206</t>
  </si>
  <si>
    <t>54007001/22020206</t>
  </si>
  <si>
    <t>820384/20301</t>
  </si>
  <si>
    <t>54007001/22020301</t>
  </si>
  <si>
    <t>820384/20308</t>
  </si>
  <si>
    <t>54007001/22020308</t>
  </si>
  <si>
    <t>820384/20309</t>
  </si>
  <si>
    <t>54007001/22020309</t>
  </si>
  <si>
    <t>820384/20312</t>
  </si>
  <si>
    <t>54007001/22020312</t>
  </si>
  <si>
    <t>820384/20401</t>
  </si>
  <si>
    <t>54007001/22020401</t>
  </si>
  <si>
    <t>820384/20402</t>
  </si>
  <si>
    <t>54007001/22020402</t>
  </si>
  <si>
    <t>820384/20403</t>
  </si>
  <si>
    <t>54007001/22020403</t>
  </si>
  <si>
    <t>820384/20405</t>
  </si>
  <si>
    <t>54007001/22020405</t>
  </si>
  <si>
    <t>820384/20406</t>
  </si>
  <si>
    <t>54007001/22020406</t>
  </si>
  <si>
    <t>820384/20501</t>
  </si>
  <si>
    <t>54007001/22020501</t>
  </si>
  <si>
    <t>820384/20506</t>
  </si>
  <si>
    <t>54007001/22020506</t>
  </si>
  <si>
    <t>820384/20605</t>
  </si>
  <si>
    <t>54007001/22020605</t>
  </si>
  <si>
    <t>820384/20801</t>
  </si>
  <si>
    <t>54007001/22020801</t>
  </si>
  <si>
    <t>820384/20802</t>
  </si>
  <si>
    <t>54007001/22020802</t>
  </si>
  <si>
    <t>820384/20803</t>
  </si>
  <si>
    <t>54007001/22020803</t>
  </si>
  <si>
    <t>820384/20901</t>
  </si>
  <si>
    <t>54007001/22020901</t>
  </si>
  <si>
    <t>820384/21001</t>
  </si>
  <si>
    <t>54007001/22021001</t>
  </si>
  <si>
    <t>820384/21003</t>
  </si>
  <si>
    <t>54007001/22021003</t>
  </si>
  <si>
    <t>Publicity and Advertisement</t>
  </si>
  <si>
    <t>820384/21007</t>
  </si>
  <si>
    <t>54007001/22021007</t>
  </si>
  <si>
    <t>820384/21014</t>
  </si>
  <si>
    <t>54007001/22021014</t>
  </si>
  <si>
    <t>820384/21016</t>
  </si>
  <si>
    <t>54007001/22021016</t>
  </si>
  <si>
    <t>60001001</t>
  </si>
  <si>
    <t>800400/10101</t>
  </si>
  <si>
    <t>60001001/21010101</t>
  </si>
  <si>
    <t>800400/10103</t>
  </si>
  <si>
    <t>60001001/21010103</t>
  </si>
  <si>
    <t>800400/20101</t>
  </si>
  <si>
    <t>60001001/21020101</t>
  </si>
  <si>
    <t>800400/20102</t>
  </si>
  <si>
    <t>60001001/21020102</t>
  </si>
  <si>
    <t>800400/20103</t>
  </si>
  <si>
    <t>60001001/21020103</t>
  </si>
  <si>
    <t>800400/20104</t>
  </si>
  <si>
    <t>60001001/21020104</t>
  </si>
  <si>
    <t>800400/20105</t>
  </si>
  <si>
    <t>60001001/21020105</t>
  </si>
  <si>
    <t>800400/20106</t>
  </si>
  <si>
    <t>60001001/21020106</t>
  </si>
  <si>
    <t>800400/20107</t>
  </si>
  <si>
    <t>60001001/21020107</t>
  </si>
  <si>
    <t>800400/20108</t>
  </si>
  <si>
    <t>60001001/21020108</t>
  </si>
  <si>
    <t>800400/20111</t>
  </si>
  <si>
    <t>60001001/21020111</t>
  </si>
  <si>
    <t>800400/20113</t>
  </si>
  <si>
    <t>60001001/21020113</t>
  </si>
  <si>
    <t>800400/20130</t>
  </si>
  <si>
    <t>60001001/21020130</t>
  </si>
  <si>
    <t>800400/20131</t>
  </si>
  <si>
    <t>60001001/21020131</t>
  </si>
  <si>
    <t>800400/20135</t>
  </si>
  <si>
    <t>60001001/21020135</t>
  </si>
  <si>
    <t>Wardrobe &amp; Outfit Allowance</t>
  </si>
  <si>
    <t>800400/20140</t>
  </si>
  <si>
    <t>60001001/21020140</t>
  </si>
  <si>
    <t>800400/20143</t>
  </si>
  <si>
    <t>60001001/21020143</t>
  </si>
  <si>
    <t>800400/20144</t>
  </si>
  <si>
    <t>60001001/21020144</t>
  </si>
  <si>
    <t>820400/20101</t>
  </si>
  <si>
    <t>60001001/22020101</t>
  </si>
  <si>
    <t>820400/20102</t>
  </si>
  <si>
    <t>60001001/22020102</t>
  </si>
  <si>
    <t>820400/20103</t>
  </si>
  <si>
    <t>60001001/22020103</t>
  </si>
  <si>
    <t>820400/20104</t>
  </si>
  <si>
    <t>60001001/22020104</t>
  </si>
  <si>
    <t>820400/20105</t>
  </si>
  <si>
    <t>60001001/22020105</t>
  </si>
  <si>
    <t>820400/20202</t>
  </si>
  <si>
    <t>60001001/22020202</t>
  </si>
  <si>
    <t>820400/20203</t>
  </si>
  <si>
    <t>60001001/22020203</t>
  </si>
  <si>
    <t>820400/20301</t>
  </si>
  <si>
    <t>60001001/22020301</t>
  </si>
  <si>
    <t>820400/20302</t>
  </si>
  <si>
    <t>60001001/22020302</t>
  </si>
  <si>
    <t>820400/20303</t>
  </si>
  <si>
    <t>60001001/22020303</t>
  </si>
  <si>
    <t>820400/20305</t>
  </si>
  <si>
    <t>60001001/22020305</t>
  </si>
  <si>
    <t>820400/20306</t>
  </si>
  <si>
    <t>60001001/22020306</t>
  </si>
  <si>
    <t>820400/20310</t>
  </si>
  <si>
    <t>60001001/22020310</t>
  </si>
  <si>
    <t>Teaching aids/Institruction Materials</t>
  </si>
  <si>
    <t>820400/20401</t>
  </si>
  <si>
    <t>60001001/22020401</t>
  </si>
  <si>
    <t>820400/20402</t>
  </si>
  <si>
    <t>60001001/22020402</t>
  </si>
  <si>
    <t>820400/20403</t>
  </si>
  <si>
    <t>60001001/22020403</t>
  </si>
  <si>
    <t>820400/20404</t>
  </si>
  <si>
    <t>60001001/22020404</t>
  </si>
  <si>
    <t>820400/20405</t>
  </si>
  <si>
    <t>60001001/22020405</t>
  </si>
  <si>
    <t>820400/20406</t>
  </si>
  <si>
    <t>60001001/22020406</t>
  </si>
  <si>
    <t>820400/20415</t>
  </si>
  <si>
    <t>60001001/22020415</t>
  </si>
  <si>
    <t>820400/20501</t>
  </si>
  <si>
    <t>60001001/22020501</t>
  </si>
  <si>
    <t>820400/20506</t>
  </si>
  <si>
    <t>60001001/22020506</t>
  </si>
  <si>
    <t>820400/20605</t>
  </si>
  <si>
    <t>60001001/22020605</t>
  </si>
  <si>
    <t>Cleaning and Fumigation Services</t>
  </si>
  <si>
    <t>820400/20702</t>
  </si>
  <si>
    <t>60001001/22020702</t>
  </si>
  <si>
    <t>820400/20703</t>
  </si>
  <si>
    <t>60001001/22020703</t>
  </si>
  <si>
    <t>820400/20706</t>
  </si>
  <si>
    <t>60001001/22020706</t>
  </si>
  <si>
    <t>820400/20709</t>
  </si>
  <si>
    <t>60001001/22020709</t>
  </si>
  <si>
    <t>820400/20710</t>
  </si>
  <si>
    <t>60001001/22020710</t>
  </si>
  <si>
    <t>820400/20711</t>
  </si>
  <si>
    <t>60001001/22020711</t>
  </si>
  <si>
    <t>820400/20801</t>
  </si>
  <si>
    <t>60001001/22020801</t>
  </si>
  <si>
    <t>820400/20803</t>
  </si>
  <si>
    <t>60001001/22020803</t>
  </si>
  <si>
    <t>820400/20901</t>
  </si>
  <si>
    <t>60001001/22020901</t>
  </si>
  <si>
    <t>820400/21002</t>
  </si>
  <si>
    <t>60001001/22021002</t>
  </si>
  <si>
    <t>820400/21006</t>
  </si>
  <si>
    <t>60001001/22021006</t>
  </si>
  <si>
    <t>820400/21007</t>
  </si>
  <si>
    <t>60001001/22021007</t>
  </si>
  <si>
    <t>820400/21014</t>
  </si>
  <si>
    <t>60001001/22021014</t>
  </si>
  <si>
    <t>820400/21016</t>
  </si>
  <si>
    <t>60001001/22021016</t>
  </si>
  <si>
    <t>64001001</t>
  </si>
  <si>
    <t>800420/10101</t>
  </si>
  <si>
    <t>64001001/21010101</t>
  </si>
  <si>
    <t>800420/10103</t>
  </si>
  <si>
    <t>64001001/21010103</t>
  </si>
  <si>
    <t>800420/20101</t>
  </si>
  <si>
    <t>64001001/21020101</t>
  </si>
  <si>
    <t>800420/20102</t>
  </si>
  <si>
    <t>64001001/21020102</t>
  </si>
  <si>
    <t>800420/20103</t>
  </si>
  <si>
    <t>64001001/21020103</t>
  </si>
  <si>
    <t>800420/20104</t>
  </si>
  <si>
    <t>64001001/21020104</t>
  </si>
  <si>
    <t>800420/20105</t>
  </si>
  <si>
    <t>64001001/21020105</t>
  </si>
  <si>
    <t>800420/20106</t>
  </si>
  <si>
    <t>64001001/21020106</t>
  </si>
  <si>
    <t>800420/20107</t>
  </si>
  <si>
    <t>64001001/21000107</t>
  </si>
  <si>
    <t>800420/20131</t>
  </si>
  <si>
    <t>64001001/21020131</t>
  </si>
  <si>
    <t>820420/20101</t>
  </si>
  <si>
    <t>64001001/22020101</t>
  </si>
  <si>
    <t>820420/20102</t>
  </si>
  <si>
    <t>64001001/22020102</t>
  </si>
  <si>
    <t>820420/20104</t>
  </si>
  <si>
    <t>64001001/22020104</t>
  </si>
  <si>
    <t>International Transport and Travels – Training</t>
  </si>
  <si>
    <t>820420/20105</t>
  </si>
  <si>
    <t>64001001/22020105</t>
  </si>
  <si>
    <t>820420/20203</t>
  </si>
  <si>
    <t>64001001/22020203</t>
  </si>
  <si>
    <t>820420/20204</t>
  </si>
  <si>
    <t>64001001/22020204</t>
  </si>
  <si>
    <t>820420/20205</t>
  </si>
  <si>
    <t>64001001/22020205</t>
  </si>
  <si>
    <t>820420/20206</t>
  </si>
  <si>
    <t>64001001/22020206</t>
  </si>
  <si>
    <t>820420/20301</t>
  </si>
  <si>
    <t>64001001/22020301</t>
  </si>
  <si>
    <t>820420/20302</t>
  </si>
  <si>
    <t>64001001/22020302</t>
  </si>
  <si>
    <t>820420/20303</t>
  </si>
  <si>
    <t>64001001/22020303</t>
  </si>
  <si>
    <t>820420/20304</t>
  </si>
  <si>
    <t>64001001/22020304</t>
  </si>
  <si>
    <t>820420/20305</t>
  </si>
  <si>
    <t>64001001/22020305</t>
  </si>
  <si>
    <t>Printing of Non Security Documents (Printing of Budget bookl</t>
  </si>
  <si>
    <t>820420/20312</t>
  </si>
  <si>
    <t>64001001/22020312</t>
  </si>
  <si>
    <t>820420/20401</t>
  </si>
  <si>
    <t>64001001/22020401</t>
  </si>
  <si>
    <t>820420/20402</t>
  </si>
  <si>
    <t>64001001/22020402</t>
  </si>
  <si>
    <t>820420/20403</t>
  </si>
  <si>
    <t>64001001/22020403</t>
  </si>
  <si>
    <t>820420/20404</t>
  </si>
  <si>
    <t>64001001/22020404</t>
  </si>
  <si>
    <t>820420/20405</t>
  </si>
  <si>
    <t>64001001/22020405</t>
  </si>
  <si>
    <t>820420/20406</t>
  </si>
  <si>
    <t>64001001/22020406</t>
  </si>
  <si>
    <t>820420/20501</t>
  </si>
  <si>
    <t>64001001/22020501</t>
  </si>
  <si>
    <t>Local Training (Organising the Periodic budget review for th</t>
  </si>
  <si>
    <t>820420/20506</t>
  </si>
  <si>
    <t>64001001/22020506</t>
  </si>
  <si>
    <t>820420/20605</t>
  </si>
  <si>
    <t>64001001/22020605</t>
  </si>
  <si>
    <t>820420/20702</t>
  </si>
  <si>
    <t>64001001/22020702</t>
  </si>
  <si>
    <t>820420/20710</t>
  </si>
  <si>
    <t>64001001/22020710</t>
  </si>
  <si>
    <t>820420/20801</t>
  </si>
  <si>
    <t>64001001/22020801</t>
  </si>
  <si>
    <t>820420/20803</t>
  </si>
  <si>
    <t>64001001/22020803</t>
  </si>
  <si>
    <t>820420/20901</t>
  </si>
  <si>
    <t>64001001/22020901</t>
  </si>
  <si>
    <t>820420/21001</t>
  </si>
  <si>
    <t>64001001/22021001</t>
  </si>
  <si>
    <t>820420/21003</t>
  </si>
  <si>
    <t>64001001/22021003</t>
  </si>
  <si>
    <t>820420/21007</t>
  </si>
  <si>
    <t>64001001/22021007</t>
  </si>
  <si>
    <t>Welfare Packages (Christmas gifts for Staff and Other Well W</t>
  </si>
  <si>
    <t>820420/21014</t>
  </si>
  <si>
    <t>64001001/22021014</t>
  </si>
  <si>
    <t>Annual Budget Expenses &amp; Administration (Joint bilateral dis</t>
  </si>
  <si>
    <t>820420/21016</t>
  </si>
  <si>
    <t>64001001/22021016</t>
  </si>
  <si>
    <t>Grand Total Economic Sector</t>
  </si>
  <si>
    <t>LAW AND JUSTICE</t>
  </si>
  <si>
    <t>18002001</t>
  </si>
  <si>
    <t>800440/10101</t>
  </si>
  <si>
    <t>18002001/21010101</t>
  </si>
  <si>
    <t xml:space="preserve">Basic Salary(Provision for </t>
  </si>
  <si>
    <t>70330</t>
  </si>
  <si>
    <t>800440/10103</t>
  </si>
  <si>
    <t>18002001/21010103</t>
  </si>
  <si>
    <t>800440/20101</t>
  </si>
  <si>
    <t>18002001/21020101</t>
  </si>
  <si>
    <t>Housing/Rent Allowance(Incuding Judges Accomodation Allow.)</t>
  </si>
  <si>
    <t>800440/20102</t>
  </si>
  <si>
    <t>18002001/21020102</t>
  </si>
  <si>
    <t>800440/20103</t>
  </si>
  <si>
    <t>18002001/21020103</t>
  </si>
  <si>
    <t>800440/20104</t>
  </si>
  <si>
    <t>18002001/21020104</t>
  </si>
  <si>
    <t>800440/20105</t>
  </si>
  <si>
    <t>18002001/21020105</t>
  </si>
  <si>
    <t>800440/20106</t>
  </si>
  <si>
    <t>18002001/21020106</t>
  </si>
  <si>
    <t>800440/20107</t>
  </si>
  <si>
    <t>18002001/21020107</t>
  </si>
  <si>
    <t>800440/20108</t>
  </si>
  <si>
    <t>18002001/21020108</t>
  </si>
  <si>
    <t>800440/20111</t>
  </si>
  <si>
    <t>18002001/21020111</t>
  </si>
  <si>
    <t>800440/20115</t>
  </si>
  <si>
    <t>18002001/21020115</t>
  </si>
  <si>
    <t>Annual Allowance (Members)</t>
  </si>
  <si>
    <t>800440/20119</t>
  </si>
  <si>
    <t>18002001/21020119</t>
  </si>
  <si>
    <t>800440/20126</t>
  </si>
  <si>
    <t>18002001/21020126</t>
  </si>
  <si>
    <t>Journal Allowance (Newspapers)</t>
  </si>
  <si>
    <t>800440/20130</t>
  </si>
  <si>
    <t>18002001/21020130</t>
  </si>
  <si>
    <t>800440/20131</t>
  </si>
  <si>
    <t>18002001/21020131</t>
  </si>
  <si>
    <t>800440/20132</t>
  </si>
  <si>
    <t>18002001/21020132</t>
  </si>
  <si>
    <t>800440/20133</t>
  </si>
  <si>
    <t>18002001/21020133</t>
  </si>
  <si>
    <t>Jud_Magistrates</t>
  </si>
  <si>
    <t>800440/20135</t>
  </si>
  <si>
    <t>18002001/21020135</t>
  </si>
  <si>
    <t>800440/20140</t>
  </si>
  <si>
    <t>18002001/21020140</t>
  </si>
  <si>
    <t>800440/20143</t>
  </si>
  <si>
    <t>18002001/21020143</t>
  </si>
  <si>
    <t>800440/20144</t>
  </si>
  <si>
    <t>18002001/21020144</t>
  </si>
  <si>
    <t>800440/20146</t>
  </si>
  <si>
    <t>18002001/21020146</t>
  </si>
  <si>
    <t>800440/20147</t>
  </si>
  <si>
    <t>18002001/21020147</t>
  </si>
  <si>
    <t>Veh Mntce Allowance</t>
  </si>
  <si>
    <t>820440/20101</t>
  </si>
  <si>
    <t>18002001/22020101</t>
  </si>
  <si>
    <t>820440/20102</t>
  </si>
  <si>
    <t>18002001/22020102</t>
  </si>
  <si>
    <t>820440/20103</t>
  </si>
  <si>
    <t>18002001/22020103</t>
  </si>
  <si>
    <t>820440/20104</t>
  </si>
  <si>
    <t>18002001/22020104</t>
  </si>
  <si>
    <t>820440/20105</t>
  </si>
  <si>
    <t>18002001/22020105</t>
  </si>
  <si>
    <t>820440/20201</t>
  </si>
  <si>
    <t>18002001/22020201</t>
  </si>
  <si>
    <t>70340</t>
  </si>
  <si>
    <t>820440/20202</t>
  </si>
  <si>
    <t>18002001/22020202</t>
  </si>
  <si>
    <t>820440/20203</t>
  </si>
  <si>
    <t>18002001/22020203</t>
  </si>
  <si>
    <t>820440/20204</t>
  </si>
  <si>
    <t>18002001/22020204</t>
  </si>
  <si>
    <t>820440/20205</t>
  </si>
  <si>
    <t>18002001/22020205</t>
  </si>
  <si>
    <t>820440/20206</t>
  </si>
  <si>
    <t>18002001/22020206</t>
  </si>
  <si>
    <t>820440/20208</t>
  </si>
  <si>
    <t>18002001/22020208</t>
  </si>
  <si>
    <t>Software Charges/Renewal</t>
  </si>
  <si>
    <t>820440/20301</t>
  </si>
  <si>
    <t>18002001/22020301</t>
  </si>
  <si>
    <t>820440/20302</t>
  </si>
  <si>
    <t>18002001/22020302</t>
  </si>
  <si>
    <t>820440/20303</t>
  </si>
  <si>
    <t>18002001/22020303</t>
  </si>
  <si>
    <t>820440/20304</t>
  </si>
  <si>
    <t>18002001/22020304</t>
  </si>
  <si>
    <t>Magazines and Periodicals</t>
  </si>
  <si>
    <t>820440/20305</t>
  </si>
  <si>
    <t>18002001/22020305</t>
  </si>
  <si>
    <t>820440/20306</t>
  </si>
  <si>
    <t>18002001/22020306</t>
  </si>
  <si>
    <t>820440/20309</t>
  </si>
  <si>
    <t>18002001/22020309</t>
  </si>
  <si>
    <t>820440/20312</t>
  </si>
  <si>
    <t>18002001/22020312</t>
  </si>
  <si>
    <t>820440/20401</t>
  </si>
  <si>
    <t>18002001/22020401</t>
  </si>
  <si>
    <t>820440/20402</t>
  </si>
  <si>
    <t>18002001/22020402</t>
  </si>
  <si>
    <t>820440/20403</t>
  </si>
  <si>
    <t>18002001/22020403</t>
  </si>
  <si>
    <t>820440/20404</t>
  </si>
  <si>
    <t>18002001/22020404</t>
  </si>
  <si>
    <t>820440/20405</t>
  </si>
  <si>
    <t>18002001/22020405</t>
  </si>
  <si>
    <t>Maintenance of Plants and Generators</t>
  </si>
  <si>
    <t>820440/20406</t>
  </si>
  <si>
    <t>18002001/22020406</t>
  </si>
  <si>
    <t>820440/20411</t>
  </si>
  <si>
    <t>18002001/22020411</t>
  </si>
  <si>
    <t>Maitenance of Communication Equipments</t>
  </si>
  <si>
    <t>820440/20415</t>
  </si>
  <si>
    <t>18002001/22020415</t>
  </si>
  <si>
    <t>820440/20501</t>
  </si>
  <si>
    <t>18002001/22020501</t>
  </si>
  <si>
    <t>820440/20502</t>
  </si>
  <si>
    <t>18002001/22020502</t>
  </si>
  <si>
    <t>820440/20506</t>
  </si>
  <si>
    <t>18002001/22020506</t>
  </si>
  <si>
    <t>820440/20601</t>
  </si>
  <si>
    <t>18002001/22020601</t>
  </si>
  <si>
    <t>820440/20605</t>
  </si>
  <si>
    <t>18002001/22020605</t>
  </si>
  <si>
    <t>820440/20703</t>
  </si>
  <si>
    <t>18002001/22020703</t>
  </si>
  <si>
    <t>820440/20706</t>
  </si>
  <si>
    <t>18002001/22020706</t>
  </si>
  <si>
    <t>820440/20709</t>
  </si>
  <si>
    <t>18002001/22020709</t>
  </si>
  <si>
    <t>820440/20710</t>
  </si>
  <si>
    <t>18002001/22020710</t>
  </si>
  <si>
    <t>820440/20711</t>
  </si>
  <si>
    <t>18002001/22020711</t>
  </si>
  <si>
    <t>820440/20801</t>
  </si>
  <si>
    <t>18002001/22020801</t>
  </si>
  <si>
    <t>820440/20803</t>
  </si>
  <si>
    <t>18002001/22020803</t>
  </si>
  <si>
    <t>820440/20901</t>
  </si>
  <si>
    <t>18002001/22020901</t>
  </si>
  <si>
    <t>820440/21001</t>
  </si>
  <si>
    <t>18002001/22021001</t>
  </si>
  <si>
    <t>820440/21002</t>
  </si>
  <si>
    <t>18002001/22021002</t>
  </si>
  <si>
    <t>820440/21003</t>
  </si>
  <si>
    <t>18002001/22021003</t>
  </si>
  <si>
    <t>820440/21004</t>
  </si>
  <si>
    <t>18002001/22021004</t>
  </si>
  <si>
    <t>820440/21006</t>
  </si>
  <si>
    <t>18002001/22021006</t>
  </si>
  <si>
    <t>820440/21007</t>
  </si>
  <si>
    <t>18002001/22021007</t>
  </si>
  <si>
    <t>820440/21008</t>
  </si>
  <si>
    <t>18002001/22021008</t>
  </si>
  <si>
    <t>820440/21014</t>
  </si>
  <si>
    <t>18002001/22021014</t>
  </si>
  <si>
    <t>820440/21016</t>
  </si>
  <si>
    <t>18002001/22021016</t>
  </si>
  <si>
    <t>820440/21021</t>
  </si>
  <si>
    <t>18002001/22021021</t>
  </si>
  <si>
    <t>820440/21022</t>
  </si>
  <si>
    <t>18002001/22021022</t>
  </si>
  <si>
    <t>Donnations</t>
  </si>
  <si>
    <t>820440/30101</t>
  </si>
  <si>
    <t>18002001/22030101</t>
  </si>
  <si>
    <t>Motor Cycle Advances</t>
  </si>
  <si>
    <t>820440/30103</t>
  </si>
  <si>
    <t>18002001/22030103</t>
  </si>
  <si>
    <t>820440/30106</t>
  </si>
  <si>
    <t>18002001/22030106</t>
  </si>
  <si>
    <t>820440/30107</t>
  </si>
  <si>
    <t>18002001/22030107</t>
  </si>
  <si>
    <t>Furnishing Advances</t>
  </si>
  <si>
    <t>820440/30108</t>
  </si>
  <si>
    <t>18002001/22030108</t>
  </si>
  <si>
    <t>The State Judiciary Total</t>
  </si>
  <si>
    <t>800441/10101</t>
  </si>
  <si>
    <t>18011001/21010101</t>
  </si>
  <si>
    <t>800441/10103</t>
  </si>
  <si>
    <t>18011001/21010103</t>
  </si>
  <si>
    <t>800441/20101</t>
  </si>
  <si>
    <t>18011001/21020101</t>
  </si>
  <si>
    <t>800441/20102</t>
  </si>
  <si>
    <t>18011001/21020102</t>
  </si>
  <si>
    <t>800441/20103</t>
  </si>
  <si>
    <t>18011001/21020103</t>
  </si>
  <si>
    <t>800441/20104</t>
  </si>
  <si>
    <t>18011001/21020104</t>
  </si>
  <si>
    <t>800441/20105</t>
  </si>
  <si>
    <t>18011001/21020105</t>
  </si>
  <si>
    <t>800441/20106</t>
  </si>
  <si>
    <t>18011001/21020106</t>
  </si>
  <si>
    <t>800441/20107</t>
  </si>
  <si>
    <t>18011001/21020107</t>
  </si>
  <si>
    <t>800441/20108</t>
  </si>
  <si>
    <t>18011001/21020108</t>
  </si>
  <si>
    <t>800441/20111</t>
  </si>
  <si>
    <t>18011001/21020111</t>
  </si>
  <si>
    <t>800441/20115</t>
  </si>
  <si>
    <t>18011001/21020115</t>
  </si>
  <si>
    <t>800441/20130</t>
  </si>
  <si>
    <t>18011001/21020130</t>
  </si>
  <si>
    <t>800441/20131</t>
  </si>
  <si>
    <t>18011001/21020131</t>
  </si>
  <si>
    <t>800441/20135</t>
  </si>
  <si>
    <t>18011001/21020135</t>
  </si>
  <si>
    <t>800441/20143</t>
  </si>
  <si>
    <t>18011001/21020143</t>
  </si>
  <si>
    <t>820441/20101</t>
  </si>
  <si>
    <t>18011001/22020101</t>
  </si>
  <si>
    <t>820441/20102</t>
  </si>
  <si>
    <t>18011001/22020102</t>
  </si>
  <si>
    <t>820441/20104</t>
  </si>
  <si>
    <t>18011001/22020104</t>
  </si>
  <si>
    <t>820441/20105</t>
  </si>
  <si>
    <t>18011001/22020105</t>
  </si>
  <si>
    <t>820441/20205</t>
  </si>
  <si>
    <t>18011001/22020205</t>
  </si>
  <si>
    <t>820441/20206</t>
  </si>
  <si>
    <t>18011001/22020206</t>
  </si>
  <si>
    <t>820441/20301</t>
  </si>
  <si>
    <t>18011001/22020301</t>
  </si>
  <si>
    <t>820441/20302</t>
  </si>
  <si>
    <t>18011001/22020302</t>
  </si>
  <si>
    <t>820441/20303</t>
  </si>
  <si>
    <t>18011001/22020303</t>
  </si>
  <si>
    <t>820441/20305</t>
  </si>
  <si>
    <t>18011001/22020305</t>
  </si>
  <si>
    <t>Printing of Non Security Document</t>
  </si>
  <si>
    <t>820441/20312</t>
  </si>
  <si>
    <t>18011001/22020312</t>
  </si>
  <si>
    <t>820441/20401</t>
  </si>
  <si>
    <t>18011001/22020401</t>
  </si>
  <si>
    <t>820441/20402</t>
  </si>
  <si>
    <t>18011001/22020402</t>
  </si>
  <si>
    <t>820441/20403</t>
  </si>
  <si>
    <t>18011001/22020403</t>
  </si>
  <si>
    <t>820441/20404</t>
  </si>
  <si>
    <t>18011001/22020404</t>
  </si>
  <si>
    <t>820441/20405</t>
  </si>
  <si>
    <t>18011001/22020405</t>
  </si>
  <si>
    <t>820441/20406</t>
  </si>
  <si>
    <t>18011001/22020406</t>
  </si>
  <si>
    <t>820441/20501</t>
  </si>
  <si>
    <t>18011001/22020501</t>
  </si>
  <si>
    <t>820441/20502</t>
  </si>
  <si>
    <t>18011001/22020502</t>
  </si>
  <si>
    <t>820441/20601</t>
  </si>
  <si>
    <t>18011001/22020601</t>
  </si>
  <si>
    <t>820441/20605</t>
  </si>
  <si>
    <t>18011001/22020605</t>
  </si>
  <si>
    <t>820441/20703</t>
  </si>
  <si>
    <t>18011001/22020703</t>
  </si>
  <si>
    <t>820441/20710</t>
  </si>
  <si>
    <t>18011001/22020710</t>
  </si>
  <si>
    <t>820441/20711</t>
  </si>
  <si>
    <t>18011001/22020711</t>
  </si>
  <si>
    <t>820441/20801</t>
  </si>
  <si>
    <t>18011001/22020801</t>
  </si>
  <si>
    <t>820441/20803</t>
  </si>
  <si>
    <t>18011001/22020803</t>
  </si>
  <si>
    <t>820441/20901</t>
  </si>
  <si>
    <t>18011001/22020901</t>
  </si>
  <si>
    <t>820441/21001</t>
  </si>
  <si>
    <t>18011001/22021001</t>
  </si>
  <si>
    <t>820441/21002</t>
  </si>
  <si>
    <t>18011001/22021002</t>
  </si>
  <si>
    <t>820441/21003</t>
  </si>
  <si>
    <t>18011001/22021003</t>
  </si>
  <si>
    <t>820441/21006</t>
  </si>
  <si>
    <t>18011001/22021006</t>
  </si>
  <si>
    <t>820441/21007</t>
  </si>
  <si>
    <t>18011001/22021007</t>
  </si>
  <si>
    <t>820441/21011</t>
  </si>
  <si>
    <t>18011001/22021011</t>
  </si>
  <si>
    <t>Recruitment and Appointment (Service Wide</t>
  </si>
  <si>
    <t>820441/21013</t>
  </si>
  <si>
    <t>18011001/22021013</t>
  </si>
  <si>
    <t>820441/21014</t>
  </si>
  <si>
    <t>18011001/22021014</t>
  </si>
  <si>
    <t>820441/21016</t>
  </si>
  <si>
    <t>18011001/22021016</t>
  </si>
  <si>
    <t>820441/21026</t>
  </si>
  <si>
    <t>18011001/22021026</t>
  </si>
  <si>
    <t>26001001</t>
  </si>
  <si>
    <t>800460/10101</t>
  </si>
  <si>
    <t>26001001/21010101</t>
  </si>
  <si>
    <t>800460/10103</t>
  </si>
  <si>
    <t>26001001/21010103</t>
  </si>
  <si>
    <t>800460/20101</t>
  </si>
  <si>
    <t>26001001/21020101</t>
  </si>
  <si>
    <t>800460/20102</t>
  </si>
  <si>
    <t>26001001/21020102</t>
  </si>
  <si>
    <t>800460/20103</t>
  </si>
  <si>
    <t>26001001/21020103</t>
  </si>
  <si>
    <t>800460/20104</t>
  </si>
  <si>
    <t>26001001/21020104</t>
  </si>
  <si>
    <t>800460/20105</t>
  </si>
  <si>
    <t>26001001/21020105</t>
  </si>
  <si>
    <t>800460/20106</t>
  </si>
  <si>
    <t>26001001/21020106</t>
  </si>
  <si>
    <t>800460/20107</t>
  </si>
  <si>
    <t>26001001/21020107</t>
  </si>
  <si>
    <t>800460/20108</t>
  </si>
  <si>
    <t>26001001/21020108</t>
  </si>
  <si>
    <t>800460/20111</t>
  </si>
  <si>
    <t>26001001/21020111</t>
  </si>
  <si>
    <t>800460/20114</t>
  </si>
  <si>
    <t>26001001/21020114</t>
  </si>
  <si>
    <t>Special Allowance to Legal Officers</t>
  </si>
  <si>
    <t>800460/20131</t>
  </si>
  <si>
    <t>26001001/21020131</t>
  </si>
  <si>
    <t>800460/20135</t>
  </si>
  <si>
    <t>26001001/21020135</t>
  </si>
  <si>
    <t>800460/20136</t>
  </si>
  <si>
    <t>26001001/21020136</t>
  </si>
  <si>
    <t>Secondment Allowance</t>
  </si>
  <si>
    <t>800460/20144</t>
  </si>
  <si>
    <t>26001001/21020144</t>
  </si>
  <si>
    <t>820460/20101</t>
  </si>
  <si>
    <t>26001001/22020101</t>
  </si>
  <si>
    <t>820460/20102</t>
  </si>
  <si>
    <t>26001001/22020102</t>
  </si>
  <si>
    <t>820460/20103</t>
  </si>
  <si>
    <t>26001001/22020103</t>
  </si>
  <si>
    <t>820460/20104</t>
  </si>
  <si>
    <t>26001001/22020104</t>
  </si>
  <si>
    <t>820460/20105</t>
  </si>
  <si>
    <t>26001001/22020105</t>
  </si>
  <si>
    <t>820460/20203</t>
  </si>
  <si>
    <t>26001001/22020203</t>
  </si>
  <si>
    <t>820460/20204</t>
  </si>
  <si>
    <t>26001001/22020204</t>
  </si>
  <si>
    <t>820460/20205</t>
  </si>
  <si>
    <t>26001001/22020205</t>
  </si>
  <si>
    <t>820460/20206</t>
  </si>
  <si>
    <t>26001001/22020206</t>
  </si>
  <si>
    <t>820460/20301</t>
  </si>
  <si>
    <t>26001001/22020301</t>
  </si>
  <si>
    <t>820460/20302</t>
  </si>
  <si>
    <t>26001001/22020302</t>
  </si>
  <si>
    <t>820460/20303</t>
  </si>
  <si>
    <t>26001001/22020303</t>
  </si>
  <si>
    <t>820460/20304</t>
  </si>
  <si>
    <t>26001001/22020304</t>
  </si>
  <si>
    <t>820460/20305</t>
  </si>
  <si>
    <t>26001001/22020305</t>
  </si>
  <si>
    <t>820460/20306</t>
  </si>
  <si>
    <t>26001001/22020306</t>
  </si>
  <si>
    <t>820460/20401</t>
  </si>
  <si>
    <t>26001001/22020401</t>
  </si>
  <si>
    <t>820460/20402</t>
  </si>
  <si>
    <t>26001001/22020402</t>
  </si>
  <si>
    <t>820460/20403</t>
  </si>
  <si>
    <t>26001001/22020403</t>
  </si>
  <si>
    <t>820460/20404</t>
  </si>
  <si>
    <t>26001001/22020404</t>
  </si>
  <si>
    <t>820460/20405</t>
  </si>
  <si>
    <t>26001001/22020405</t>
  </si>
  <si>
    <t>820460/20406</t>
  </si>
  <si>
    <t>26001001/22020406</t>
  </si>
  <si>
    <t>820460/20501</t>
  </si>
  <si>
    <t>26001001/22020501</t>
  </si>
  <si>
    <t>820460/20502</t>
  </si>
  <si>
    <t>26001001/22020502</t>
  </si>
  <si>
    <t>820460/20503</t>
  </si>
  <si>
    <t>26001001/22020503</t>
  </si>
  <si>
    <t>Training and staff Development</t>
  </si>
  <si>
    <t>820460/20506</t>
  </si>
  <si>
    <t>26001001/22020506</t>
  </si>
  <si>
    <t>820460/20601</t>
  </si>
  <si>
    <t>26001001/22020601</t>
  </si>
  <si>
    <t>820460/20605</t>
  </si>
  <si>
    <t>26001001/22020605</t>
  </si>
  <si>
    <t>820460/20703</t>
  </si>
  <si>
    <t>26001001/22020703</t>
  </si>
  <si>
    <t>820460/20709</t>
  </si>
  <si>
    <t>26001001/22020709</t>
  </si>
  <si>
    <t>820460/20710</t>
  </si>
  <si>
    <t>26001001/22020710</t>
  </si>
  <si>
    <t>820460/20711</t>
  </si>
  <si>
    <t>26001001/22020711</t>
  </si>
  <si>
    <t>820460/20801</t>
  </si>
  <si>
    <t>26001001/22020801</t>
  </si>
  <si>
    <t>820460/20803</t>
  </si>
  <si>
    <t>26001001/22020803</t>
  </si>
  <si>
    <t>820460/20901</t>
  </si>
  <si>
    <t>26001001/22020901</t>
  </si>
  <si>
    <t>820460/21001</t>
  </si>
  <si>
    <t>26001001/22021001</t>
  </si>
  <si>
    <t>820460/21002</t>
  </si>
  <si>
    <t>26001001/22021002</t>
  </si>
  <si>
    <t>820460/21003</t>
  </si>
  <si>
    <t>26001001/22021003</t>
  </si>
  <si>
    <t>820460/21004</t>
  </si>
  <si>
    <t>26001001/22021004</t>
  </si>
  <si>
    <t>Medica Expenses</t>
  </si>
  <si>
    <t>820460/21007</t>
  </si>
  <si>
    <t>26001001/22021007</t>
  </si>
  <si>
    <t>820460/21008</t>
  </si>
  <si>
    <t>26001001/22021008</t>
  </si>
  <si>
    <t>820460/21014</t>
  </si>
  <si>
    <t>26001001/22021014</t>
  </si>
  <si>
    <t>820460/21016</t>
  </si>
  <si>
    <t>26001001/22021016</t>
  </si>
  <si>
    <t>26003001</t>
  </si>
  <si>
    <t>820461/20101</t>
  </si>
  <si>
    <t>26003001/22020101</t>
  </si>
  <si>
    <t>Local Travels &amp; Transport - Ttaining</t>
  </si>
  <si>
    <t>820461/20102</t>
  </si>
  <si>
    <t>26003001/22020102</t>
  </si>
  <si>
    <t>820461/20201</t>
  </si>
  <si>
    <t>26003001/22020201</t>
  </si>
  <si>
    <t>820461/20202</t>
  </si>
  <si>
    <t>26003001/22020202</t>
  </si>
  <si>
    <t>820461/20203</t>
  </si>
  <si>
    <t>26003001/22020203</t>
  </si>
  <si>
    <t>Internet Access</t>
  </si>
  <si>
    <t>820461/20301</t>
  </si>
  <si>
    <t>26003001/22020301</t>
  </si>
  <si>
    <t>Office Statineries/Computer Consumables</t>
  </si>
  <si>
    <t>820461/20303</t>
  </si>
  <si>
    <t>26003001/22020303</t>
  </si>
  <si>
    <t>820461/20304</t>
  </si>
  <si>
    <t>26003001/22020304</t>
  </si>
  <si>
    <t>820461/20402</t>
  </si>
  <si>
    <t>26003001/22020402</t>
  </si>
  <si>
    <t>820461/20405</t>
  </si>
  <si>
    <t>26003001/22020405</t>
  </si>
  <si>
    <t>820461/20406</t>
  </si>
  <si>
    <t>26003001/22020406</t>
  </si>
  <si>
    <t>Other Mainteance Services</t>
  </si>
  <si>
    <t>820461/20605</t>
  </si>
  <si>
    <t>26003001/22020605</t>
  </si>
  <si>
    <t>820461/20801</t>
  </si>
  <si>
    <t>26003001/22020801</t>
  </si>
  <si>
    <t>MotoVehicle Fuel Cost</t>
  </si>
  <si>
    <t>820461/20803</t>
  </si>
  <si>
    <t>26003001/22020803</t>
  </si>
  <si>
    <t>Plant &amp; Generator Fuel Cost</t>
  </si>
  <si>
    <t>820461/21001</t>
  </si>
  <si>
    <t>26003001/22021001</t>
  </si>
  <si>
    <t>820461/21006</t>
  </si>
  <si>
    <t>26003001/22021006</t>
  </si>
  <si>
    <t>Legal Aids Council Total</t>
  </si>
  <si>
    <t>26007001</t>
  </si>
  <si>
    <t>820462/20102</t>
  </si>
  <si>
    <t>26007001/22020102</t>
  </si>
  <si>
    <t>820462/20105</t>
  </si>
  <si>
    <t>26007001/22020105</t>
  </si>
  <si>
    <t>710</t>
  </si>
  <si>
    <t>71080</t>
  </si>
  <si>
    <t>820462/20201</t>
  </si>
  <si>
    <t>26007001/22020201</t>
  </si>
  <si>
    <t>820462/20202</t>
  </si>
  <si>
    <t>26007001/22020202</t>
  </si>
  <si>
    <t>820462/20203</t>
  </si>
  <si>
    <t>26007001/22020203</t>
  </si>
  <si>
    <t>820462/20204</t>
  </si>
  <si>
    <t>26007001/22020204</t>
  </si>
  <si>
    <t>Satellite Broadcasting Access Charge</t>
  </si>
  <si>
    <t>820462/20205</t>
  </si>
  <si>
    <t>26007001/22020205</t>
  </si>
  <si>
    <t>820462/20206</t>
  </si>
  <si>
    <t>26007001/22020206</t>
  </si>
  <si>
    <t>820462/20301</t>
  </si>
  <si>
    <t>26007001/22020301</t>
  </si>
  <si>
    <t>820462/20303</t>
  </si>
  <si>
    <t>26007001/22020303</t>
  </si>
  <si>
    <t>820462/20304</t>
  </si>
  <si>
    <t>26007001/22020304</t>
  </si>
  <si>
    <t>820462/20305</t>
  </si>
  <si>
    <t>26007001/22020305</t>
  </si>
  <si>
    <t>820462/20312</t>
  </si>
  <si>
    <t>26007001/22020312</t>
  </si>
  <si>
    <t>820462/20401</t>
  </si>
  <si>
    <t>26007001/22020401</t>
  </si>
  <si>
    <t>820462/20402</t>
  </si>
  <si>
    <t>26007001/22020402</t>
  </si>
  <si>
    <t>820462/20403</t>
  </si>
  <si>
    <t>26007001/22020403</t>
  </si>
  <si>
    <t>820462/20404</t>
  </si>
  <si>
    <t>26007001/22020404</t>
  </si>
  <si>
    <t>820462/20405</t>
  </si>
  <si>
    <t>26007001/22020405</t>
  </si>
  <si>
    <t>820462/20406</t>
  </si>
  <si>
    <t>26007001/22020406</t>
  </si>
  <si>
    <t>820462/20501</t>
  </si>
  <si>
    <t>26007001/22020501</t>
  </si>
  <si>
    <t>820462/20503</t>
  </si>
  <si>
    <t>26007001/22020503</t>
  </si>
  <si>
    <t>820462/20506</t>
  </si>
  <si>
    <t>26007001/22020506</t>
  </si>
  <si>
    <t>820462/20601</t>
  </si>
  <si>
    <t>26007001/22020601</t>
  </si>
  <si>
    <t>820462/20605</t>
  </si>
  <si>
    <t>26007001/22020605</t>
  </si>
  <si>
    <t>820462/20703</t>
  </si>
  <si>
    <t>26007001/22020703</t>
  </si>
  <si>
    <t>820462/20801</t>
  </si>
  <si>
    <t>26007001/22020801</t>
  </si>
  <si>
    <t>820462/20803</t>
  </si>
  <si>
    <t>26007001/22020803</t>
  </si>
  <si>
    <t>820462/20806</t>
  </si>
  <si>
    <t>26007001/22020806</t>
  </si>
  <si>
    <t>820462/20901</t>
  </si>
  <si>
    <t>26007001/22020901</t>
  </si>
  <si>
    <t>820462/21001</t>
  </si>
  <si>
    <t>26007001/22021001</t>
  </si>
  <si>
    <t>820462/21002</t>
  </si>
  <si>
    <t>26007001/22021002</t>
  </si>
  <si>
    <t>820462/21003</t>
  </si>
  <si>
    <t>26007001/22021003</t>
  </si>
  <si>
    <t>820462/21007</t>
  </si>
  <si>
    <t>26007001/22021007</t>
  </si>
  <si>
    <t>820462/21014</t>
  </si>
  <si>
    <t>26007001/22021014</t>
  </si>
  <si>
    <t>820462/21016</t>
  </si>
  <si>
    <t>26007001/22021016</t>
  </si>
  <si>
    <t>820462/21021</t>
  </si>
  <si>
    <t>26007001/22021021</t>
  </si>
  <si>
    <t>820463/20102</t>
  </si>
  <si>
    <t>26007002/22020102</t>
  </si>
  <si>
    <t>820463/20203</t>
  </si>
  <si>
    <t>26007002/22020203</t>
  </si>
  <si>
    <t>820463/20204</t>
  </si>
  <si>
    <t>26007002/22020204</t>
  </si>
  <si>
    <t>820463/20205</t>
  </si>
  <si>
    <t>26007002/22020205</t>
  </si>
  <si>
    <t>820463/20206</t>
  </si>
  <si>
    <t>26007002/22020206</t>
  </si>
  <si>
    <t>820463/20301</t>
  </si>
  <si>
    <t>26007002/22020301</t>
  </si>
  <si>
    <t>820463/20303</t>
  </si>
  <si>
    <t>26007002/22020303</t>
  </si>
  <si>
    <t>820463/20304</t>
  </si>
  <si>
    <t>26007002/22020304</t>
  </si>
  <si>
    <t>Magazines/Periodicals</t>
  </si>
  <si>
    <t>820463/20305</t>
  </si>
  <si>
    <t>26007002/22020305</t>
  </si>
  <si>
    <t>820463/20312</t>
  </si>
  <si>
    <t>26007002/22020312</t>
  </si>
  <si>
    <t>820463/20401</t>
  </si>
  <si>
    <t>26007002/22020401</t>
  </si>
  <si>
    <t>820463/20402</t>
  </si>
  <si>
    <t>26007002/22020402</t>
  </si>
  <si>
    <t>820463/20403</t>
  </si>
  <si>
    <t>26007002/22020403</t>
  </si>
  <si>
    <t>820463/20404</t>
  </si>
  <si>
    <t>26007002/22020404</t>
  </si>
  <si>
    <t>820463/20405</t>
  </si>
  <si>
    <t>26007002/22020405</t>
  </si>
  <si>
    <t>820463/20406</t>
  </si>
  <si>
    <t>26007002/22020406</t>
  </si>
  <si>
    <t>820463/20501</t>
  </si>
  <si>
    <t>26007002/22020501</t>
  </si>
  <si>
    <t>820463/20503</t>
  </si>
  <si>
    <t>26007002/22020503</t>
  </si>
  <si>
    <t>820463/20506</t>
  </si>
  <si>
    <t>26007002/22020506</t>
  </si>
  <si>
    <t>820463/20601</t>
  </si>
  <si>
    <t>26007002/22020601</t>
  </si>
  <si>
    <t>820463/20605</t>
  </si>
  <si>
    <t>26007002/22020605</t>
  </si>
  <si>
    <t>820463/20703</t>
  </si>
  <si>
    <t>26007002/22020703</t>
  </si>
  <si>
    <t>820463/20801</t>
  </si>
  <si>
    <t>26007002/22020801</t>
  </si>
  <si>
    <t>820463/20803</t>
  </si>
  <si>
    <t>26007002/22020803</t>
  </si>
  <si>
    <t>820463/20806</t>
  </si>
  <si>
    <t>26007002/22020806</t>
  </si>
  <si>
    <t>820463/20901</t>
  </si>
  <si>
    <t>26007002/22020901</t>
  </si>
  <si>
    <t>820463/21001</t>
  </si>
  <si>
    <t>26007002/22021001</t>
  </si>
  <si>
    <t>820463/21002</t>
  </si>
  <si>
    <t>26007002/22021002</t>
  </si>
  <si>
    <t>820463/21003</t>
  </si>
  <si>
    <t>26007002/22021003</t>
  </si>
  <si>
    <t>820463/21007</t>
  </si>
  <si>
    <t>26007002/22021007</t>
  </si>
  <si>
    <t>820463/21014</t>
  </si>
  <si>
    <t>26007002/22021014</t>
  </si>
  <si>
    <t>820463/21016</t>
  </si>
  <si>
    <t>26007002/22021016</t>
  </si>
  <si>
    <t>820463/21021</t>
  </si>
  <si>
    <t>26007002/22021021</t>
  </si>
  <si>
    <t>26007003</t>
  </si>
  <si>
    <t>820467/20101</t>
  </si>
  <si>
    <t>26007003/22020102</t>
  </si>
  <si>
    <t>820467/20105</t>
  </si>
  <si>
    <t>26007003/22020105</t>
  </si>
  <si>
    <t>820467/20201</t>
  </si>
  <si>
    <t>26007003/22020201</t>
  </si>
  <si>
    <t>820467/20202</t>
  </si>
  <si>
    <t>26007003/22020202</t>
  </si>
  <si>
    <t>820467/20203</t>
  </si>
  <si>
    <t>26007003/22020203</t>
  </si>
  <si>
    <t>820467/20204</t>
  </si>
  <si>
    <t>26007003/22020204</t>
  </si>
  <si>
    <t>820467/20205</t>
  </si>
  <si>
    <t>26007003/22020205</t>
  </si>
  <si>
    <t>820467/20206</t>
  </si>
  <si>
    <t>26007003/22020206</t>
  </si>
  <si>
    <t>820467/20301</t>
  </si>
  <si>
    <t>26007003/22020301</t>
  </si>
  <si>
    <t>820467/20303</t>
  </si>
  <si>
    <t>26007003/22020303</t>
  </si>
  <si>
    <t>820467/20304</t>
  </si>
  <si>
    <t>26007003/22020304</t>
  </si>
  <si>
    <t>820467/20305</t>
  </si>
  <si>
    <t>26007003/22020305</t>
  </si>
  <si>
    <t>820467/20312</t>
  </si>
  <si>
    <t>26007003/22020312</t>
  </si>
  <si>
    <t>Service Materials (Witnsess Support Unit expenses)</t>
  </si>
  <si>
    <t>820467/20401</t>
  </si>
  <si>
    <t>26007003/22020401</t>
  </si>
  <si>
    <t>820467/20402</t>
  </si>
  <si>
    <t>26007003/22020402</t>
  </si>
  <si>
    <t>820467/20404</t>
  </si>
  <si>
    <t>26007003/22020404</t>
  </si>
  <si>
    <t>820467/20405</t>
  </si>
  <si>
    <t>26007003/22020405</t>
  </si>
  <si>
    <t>820467/20406</t>
  </si>
  <si>
    <t>26007003/22020406</t>
  </si>
  <si>
    <t>820467/20501</t>
  </si>
  <si>
    <t>26007003/22020501</t>
  </si>
  <si>
    <t>820467/20503</t>
  </si>
  <si>
    <t>26007003/22020503</t>
  </si>
  <si>
    <t>820467/20506</t>
  </si>
  <si>
    <t>26007003/22020506</t>
  </si>
  <si>
    <t>820467/20601</t>
  </si>
  <si>
    <t>26007003/22020601</t>
  </si>
  <si>
    <t>820467/20605</t>
  </si>
  <si>
    <t>26007003/22020605</t>
  </si>
  <si>
    <t>820467/20703</t>
  </si>
  <si>
    <t>26007003/22020703</t>
  </si>
  <si>
    <t xml:space="preserve">Legal Services </t>
  </si>
  <si>
    <t>820467/20709</t>
  </si>
  <si>
    <t>26007003/22020709</t>
  </si>
  <si>
    <t>Research and Documentation</t>
  </si>
  <si>
    <t>820467/20710</t>
  </si>
  <si>
    <t>26007003/22020710</t>
  </si>
  <si>
    <t>820467/20801</t>
  </si>
  <si>
    <t>26007003/22020801</t>
  </si>
  <si>
    <t>820467/20803</t>
  </si>
  <si>
    <t>26007003/22020803</t>
  </si>
  <si>
    <t>820467/20901</t>
  </si>
  <si>
    <t>26007003/22020901</t>
  </si>
  <si>
    <t>820467/21001</t>
  </si>
  <si>
    <t>26007003/22021001</t>
  </si>
  <si>
    <t>820467/21002</t>
  </si>
  <si>
    <t>26007003/22021002</t>
  </si>
  <si>
    <t>820467/21003</t>
  </si>
  <si>
    <t>26007003/22021003</t>
  </si>
  <si>
    <t>820467/21007</t>
  </si>
  <si>
    <t>26007003/22021007</t>
  </si>
  <si>
    <t>820467/21014</t>
  </si>
  <si>
    <t>26007003/22021014</t>
  </si>
  <si>
    <t>820467/21016</t>
  </si>
  <si>
    <t>26007003/22021016</t>
  </si>
  <si>
    <t>820467/21021</t>
  </si>
  <si>
    <t>26007003/22021021</t>
  </si>
  <si>
    <t>26052001</t>
  </si>
  <si>
    <t>800465/10101</t>
  </si>
  <si>
    <t>26052001/21010101</t>
  </si>
  <si>
    <t>800465/10131</t>
  </si>
  <si>
    <t>26052001/21010131</t>
  </si>
  <si>
    <t>Consolidated Rev. Fund Charges - Salaries</t>
  </si>
  <si>
    <t>800465/20101</t>
  </si>
  <si>
    <t>26052001/21020101</t>
  </si>
  <si>
    <t>800465/20102</t>
  </si>
  <si>
    <t>26052001/21020102</t>
  </si>
  <si>
    <t>800465/20103</t>
  </si>
  <si>
    <t>26052001/21020103</t>
  </si>
  <si>
    <t>800465/20104</t>
  </si>
  <si>
    <t>26052001/21020104</t>
  </si>
  <si>
    <t>800465/20105</t>
  </si>
  <si>
    <t>26052001/21020105</t>
  </si>
  <si>
    <t>800465/20106</t>
  </si>
  <si>
    <t>26052001/21020106</t>
  </si>
  <si>
    <t>800465/20107</t>
  </si>
  <si>
    <t>26052001/21020107</t>
  </si>
  <si>
    <t>800465/20108</t>
  </si>
  <si>
    <t>26052001/21020108</t>
  </si>
  <si>
    <t>Shift Duty (Allowance)</t>
  </si>
  <si>
    <t>800465/20111</t>
  </si>
  <si>
    <t>26052001/21020111</t>
  </si>
  <si>
    <t>70310</t>
  </si>
  <si>
    <t>800465/20112</t>
  </si>
  <si>
    <t>26052001/21020112</t>
  </si>
  <si>
    <t>800465/20113</t>
  </si>
  <si>
    <t>26052001/21020113</t>
  </si>
  <si>
    <t>800465/20115</t>
  </si>
  <si>
    <t>26052001/21020115</t>
  </si>
  <si>
    <t>800465/20119</t>
  </si>
  <si>
    <t>26052001/21020119</t>
  </si>
  <si>
    <t>800465/20126</t>
  </si>
  <si>
    <t>26052001/21020126</t>
  </si>
  <si>
    <t>800465/20130</t>
  </si>
  <si>
    <t>26052001/21020130</t>
  </si>
  <si>
    <t>800465/20131</t>
  </si>
  <si>
    <t>26052001/21020131</t>
  </si>
  <si>
    <t>800465/20132</t>
  </si>
  <si>
    <t>26052001/21020132</t>
  </si>
  <si>
    <t>800465/20133</t>
  </si>
  <si>
    <t>26052001/21020133</t>
  </si>
  <si>
    <t>Jud_Magistrate</t>
  </si>
  <si>
    <t>800465/20135</t>
  </si>
  <si>
    <t>26052001/21020135</t>
  </si>
  <si>
    <t>800465/20138</t>
  </si>
  <si>
    <t>26052001/21020138</t>
  </si>
  <si>
    <t>800465/20143</t>
  </si>
  <si>
    <t>26052001/21020143</t>
  </si>
  <si>
    <t>800465/20144</t>
  </si>
  <si>
    <t>26052001/21020144</t>
  </si>
  <si>
    <t>800465/20146</t>
  </si>
  <si>
    <t>26052001/21020146</t>
  </si>
  <si>
    <t>800465/20147</t>
  </si>
  <si>
    <t>26052001/21020147</t>
  </si>
  <si>
    <t>820465/20101</t>
  </si>
  <si>
    <t>26052001/22020101</t>
  </si>
  <si>
    <t>820465/20102</t>
  </si>
  <si>
    <t>26052001/22020102</t>
  </si>
  <si>
    <t>820465/20104</t>
  </si>
  <si>
    <t>26052001/22020104</t>
  </si>
  <si>
    <t>820465/20105</t>
  </si>
  <si>
    <t>26052001/22020105</t>
  </si>
  <si>
    <t>820465/20201</t>
  </si>
  <si>
    <t>26052001/22020201</t>
  </si>
  <si>
    <t>820465/20202</t>
  </si>
  <si>
    <t>26052001/22020202</t>
  </si>
  <si>
    <t>820465/20203</t>
  </si>
  <si>
    <t>26052001/22020203</t>
  </si>
  <si>
    <t>820465/20204</t>
  </si>
  <si>
    <t>26052001/22020204</t>
  </si>
  <si>
    <t>820465/20205</t>
  </si>
  <si>
    <t>26052001/22020205</t>
  </si>
  <si>
    <t>820465/20206</t>
  </si>
  <si>
    <t>26052001/22020206</t>
  </si>
  <si>
    <t>820465/20301</t>
  </si>
  <si>
    <t>26052001/22020301</t>
  </si>
  <si>
    <t>820465/20302</t>
  </si>
  <si>
    <t>26052001/22020302</t>
  </si>
  <si>
    <t>820465/20303</t>
  </si>
  <si>
    <t>26052001/22020303</t>
  </si>
  <si>
    <t>820465/20304</t>
  </si>
  <si>
    <t>26052001/22020304</t>
  </si>
  <si>
    <t>820465/20305</t>
  </si>
  <si>
    <t>26052001/22020305</t>
  </si>
  <si>
    <t>820465/20306</t>
  </si>
  <si>
    <t>26052001/22020306</t>
  </si>
  <si>
    <t>820465/20309</t>
  </si>
  <si>
    <t>26052001/22020309</t>
  </si>
  <si>
    <t>820465/20312</t>
  </si>
  <si>
    <t>26052001/22020312</t>
  </si>
  <si>
    <t>820465/20401</t>
  </si>
  <si>
    <t>26052001/22020401</t>
  </si>
  <si>
    <t>820465/20402</t>
  </si>
  <si>
    <t>26052001/22020402</t>
  </si>
  <si>
    <t>820465/20403</t>
  </si>
  <si>
    <t>26052001/22020403</t>
  </si>
  <si>
    <t>820465/20404</t>
  </si>
  <si>
    <t>26052001/22020404</t>
  </si>
  <si>
    <t>820465/20405</t>
  </si>
  <si>
    <t>26052001/22020405</t>
  </si>
  <si>
    <t>820465/20406</t>
  </si>
  <si>
    <t>26052001/22020406</t>
  </si>
  <si>
    <t>820465/20501</t>
  </si>
  <si>
    <t>26052001/22020501</t>
  </si>
  <si>
    <t>820465/20502</t>
  </si>
  <si>
    <t>26052001/22020502</t>
  </si>
  <si>
    <t>820465/20506</t>
  </si>
  <si>
    <t>26052001/22020506</t>
  </si>
  <si>
    <t>70350</t>
  </si>
  <si>
    <t>820465/20601</t>
  </si>
  <si>
    <t>26052001/22020601</t>
  </si>
  <si>
    <t>820465/20605</t>
  </si>
  <si>
    <t>26052001/22020605</t>
  </si>
  <si>
    <t>820465/20703</t>
  </si>
  <si>
    <t>26052001/22020703</t>
  </si>
  <si>
    <t>820465/20709</t>
  </si>
  <si>
    <t>26052001/22020709</t>
  </si>
  <si>
    <t>820465/20801</t>
  </si>
  <si>
    <t>26052001/22020801</t>
  </si>
  <si>
    <t>820465/20803</t>
  </si>
  <si>
    <t>26052001/22020803</t>
  </si>
  <si>
    <t>820465/20901</t>
  </si>
  <si>
    <t>26052001/22020901</t>
  </si>
  <si>
    <t>820465/21001</t>
  </si>
  <si>
    <t>26052001/22021001</t>
  </si>
  <si>
    <t>820465/21002</t>
  </si>
  <si>
    <t>26052001/22021002</t>
  </si>
  <si>
    <t>820465/21003</t>
  </si>
  <si>
    <t>26052001/22021003</t>
  </si>
  <si>
    <t>820465/21006</t>
  </si>
  <si>
    <t>26052001/22021006</t>
  </si>
  <si>
    <t>Postage &amp; Cuorier Services</t>
  </si>
  <si>
    <t>820465/21007</t>
  </si>
  <si>
    <t>26052001/22021007</t>
  </si>
  <si>
    <t>820465/21008</t>
  </si>
  <si>
    <t>26052001/22021008</t>
  </si>
  <si>
    <t>820465/21014</t>
  </si>
  <si>
    <t>26052001/22021014</t>
  </si>
  <si>
    <t>820465/21016</t>
  </si>
  <si>
    <t>26052001/22021016</t>
  </si>
  <si>
    <t>Grand Total Law and Justice</t>
  </si>
  <si>
    <t>REGIONAL SECTOR</t>
  </si>
  <si>
    <t>800480/10101</t>
  </si>
  <si>
    <t>65001001/21010101</t>
  </si>
  <si>
    <t>800480/20101</t>
  </si>
  <si>
    <t>65001001/21020101</t>
  </si>
  <si>
    <t>800480/20102</t>
  </si>
  <si>
    <t>65001001/21020102</t>
  </si>
  <si>
    <t>800480/20103</t>
  </si>
  <si>
    <t>65001001/21020103</t>
  </si>
  <si>
    <t>800480/20104</t>
  </si>
  <si>
    <t>65001001/21020104</t>
  </si>
  <si>
    <t>800480/20105</t>
  </si>
  <si>
    <t>65001001/21020105</t>
  </si>
  <si>
    <t>800480/20106</t>
  </si>
  <si>
    <t>65001001/21020106</t>
  </si>
  <si>
    <t>800480/20107</t>
  </si>
  <si>
    <t>65001001/21020107</t>
  </si>
  <si>
    <t>800480/20108</t>
  </si>
  <si>
    <t>65001001/21020108</t>
  </si>
  <si>
    <t>Shift Duty</t>
  </si>
  <si>
    <t>800480/20111</t>
  </si>
  <si>
    <t>65001001/21020111</t>
  </si>
  <si>
    <t>800480/20113</t>
  </si>
  <si>
    <t>65001001/21020113</t>
  </si>
  <si>
    <t>800480/20129</t>
  </si>
  <si>
    <t>65001001/21020129</t>
  </si>
  <si>
    <t>Maintenance of Qrts Allowance</t>
  </si>
  <si>
    <t>800480/20131</t>
  </si>
  <si>
    <t>65001001/21020131</t>
  </si>
  <si>
    <t>Arreas (Allowance)</t>
  </si>
  <si>
    <t>800480/20138</t>
  </si>
  <si>
    <t>65001001/21020138</t>
  </si>
  <si>
    <t>Auditors Allowamce</t>
  </si>
  <si>
    <t>820480/20101</t>
  </si>
  <si>
    <t>65001001/22020101</t>
  </si>
  <si>
    <t>820480/20102</t>
  </si>
  <si>
    <t>65001001/22020102</t>
  </si>
  <si>
    <t>820480/20104</t>
  </si>
  <si>
    <t>65001001/22020104</t>
  </si>
  <si>
    <t>820480/20201</t>
  </si>
  <si>
    <t>65001001/22020201</t>
  </si>
  <si>
    <t>Electricity Charge</t>
  </si>
  <si>
    <t>820480/20202</t>
  </si>
  <si>
    <t>65001001/22020202</t>
  </si>
  <si>
    <t>820480/20203</t>
  </si>
  <si>
    <t>65001001/22020203</t>
  </si>
  <si>
    <t>820480/20205</t>
  </si>
  <si>
    <t>65001001/22020205</t>
  </si>
  <si>
    <t>820480/20206</t>
  </si>
  <si>
    <t>65001001/22020206</t>
  </si>
  <si>
    <t>820480/20301</t>
  </si>
  <si>
    <t>65001001/22020301</t>
  </si>
  <si>
    <t>820480/20302</t>
  </si>
  <si>
    <t>65001001/22020302</t>
  </si>
  <si>
    <t>820480/20303</t>
  </si>
  <si>
    <t>65001001/22020303</t>
  </si>
  <si>
    <t>820480/20305</t>
  </si>
  <si>
    <t>65001001/22020305</t>
  </si>
  <si>
    <t>820480/20306</t>
  </si>
  <si>
    <t>65001001/22020306</t>
  </si>
  <si>
    <t>820480/20309</t>
  </si>
  <si>
    <t>65001001/22020309</t>
  </si>
  <si>
    <t>820480/20312</t>
  </si>
  <si>
    <t>65001001/22020312</t>
  </si>
  <si>
    <t>820480/20401</t>
  </si>
  <si>
    <t>65001001/22020401</t>
  </si>
  <si>
    <t>820480/20402</t>
  </si>
  <si>
    <t>65001001/22020402</t>
  </si>
  <si>
    <t>820480/20404</t>
  </si>
  <si>
    <t>65001001/22020404</t>
  </si>
  <si>
    <t>820480/20405</t>
  </si>
  <si>
    <t>65001001/22020405</t>
  </si>
  <si>
    <t>820480/20406</t>
  </si>
  <si>
    <t>65001001/22020403</t>
  </si>
  <si>
    <t>Other Maintanance Services</t>
  </si>
  <si>
    <t>820480/20501</t>
  </si>
  <si>
    <t>65001001/22020501</t>
  </si>
  <si>
    <t>820480/20506</t>
  </si>
  <si>
    <t>65001001/22020506</t>
  </si>
  <si>
    <t>820480/20605</t>
  </si>
  <si>
    <t>65001001/22020605</t>
  </si>
  <si>
    <t>820480/20703</t>
  </si>
  <si>
    <t>65001001/22020703</t>
  </si>
  <si>
    <t>820480/20710</t>
  </si>
  <si>
    <t>65001001/22020710</t>
  </si>
  <si>
    <t>820480/20801</t>
  </si>
  <si>
    <t>65001001/22020801</t>
  </si>
  <si>
    <t>820480/20803</t>
  </si>
  <si>
    <t>65001001/22020803</t>
  </si>
  <si>
    <t>820480/20901</t>
  </si>
  <si>
    <t>65001001/22020901</t>
  </si>
  <si>
    <t>820480/21001</t>
  </si>
  <si>
    <t>65001001/22021001</t>
  </si>
  <si>
    <t>820480/21003</t>
  </si>
  <si>
    <t>65001001/22021003</t>
  </si>
  <si>
    <t>820480/21006</t>
  </si>
  <si>
    <t>65001001/22021006</t>
  </si>
  <si>
    <t>820480/21007</t>
  </si>
  <si>
    <t>65001001/22021007</t>
  </si>
  <si>
    <t>820480/21014</t>
  </si>
  <si>
    <t>65001001/22021014</t>
  </si>
  <si>
    <t>820480/21016</t>
  </si>
  <si>
    <t>65001001/22021016</t>
  </si>
  <si>
    <t>SOCIAL  SECTOR</t>
  </si>
  <si>
    <t>800490/10101</t>
  </si>
  <si>
    <t>13001001/21010101</t>
  </si>
  <si>
    <t>70810</t>
  </si>
  <si>
    <t>800490/10103</t>
  </si>
  <si>
    <t>13001001/21010103</t>
  </si>
  <si>
    <t>70850</t>
  </si>
  <si>
    <t>800490/20101</t>
  </si>
  <si>
    <t>13001001/21020101</t>
  </si>
  <si>
    <t>800490/20102</t>
  </si>
  <si>
    <t>13001001/21020102</t>
  </si>
  <si>
    <t>800490/20103</t>
  </si>
  <si>
    <t>13001001/21020103</t>
  </si>
  <si>
    <t>800490/20104</t>
  </si>
  <si>
    <t>13001001/21020104</t>
  </si>
  <si>
    <t>71050</t>
  </si>
  <si>
    <t>800490/20105</t>
  </si>
  <si>
    <t>13001001/21020105</t>
  </si>
  <si>
    <t>800490/20106</t>
  </si>
  <si>
    <t>13001001/21020106</t>
  </si>
  <si>
    <t>800490/20107</t>
  </si>
  <si>
    <t>13001001/21020107</t>
  </si>
  <si>
    <t>71030</t>
  </si>
  <si>
    <t>800490/20108</t>
  </si>
  <si>
    <t>13001001/21020108</t>
  </si>
  <si>
    <t>800490/20131</t>
  </si>
  <si>
    <t>13001001/21020131</t>
  </si>
  <si>
    <t>800490/20144</t>
  </si>
  <si>
    <t>13001001/21020144</t>
  </si>
  <si>
    <t>820490/20101</t>
  </si>
  <si>
    <t>13001001/22020101</t>
  </si>
  <si>
    <t>820490/20102</t>
  </si>
  <si>
    <t>13001001/22020102</t>
  </si>
  <si>
    <t>820490/20104</t>
  </si>
  <si>
    <t>13001001/22020104</t>
  </si>
  <si>
    <t>820490/20105</t>
  </si>
  <si>
    <t>13001001/22020105</t>
  </si>
  <si>
    <t>820490/20203</t>
  </si>
  <si>
    <t>13001001/22020203</t>
  </si>
  <si>
    <t>820490/20205</t>
  </si>
  <si>
    <t>13001001/22020205</t>
  </si>
  <si>
    <t>820490/20206</t>
  </si>
  <si>
    <t>13001001/22020206</t>
  </si>
  <si>
    <t>820490/20301</t>
  </si>
  <si>
    <t>13001001/22020301</t>
  </si>
  <si>
    <t>820490/20306</t>
  </si>
  <si>
    <t>13001001/22020306</t>
  </si>
  <si>
    <t>820490/20308</t>
  </si>
  <si>
    <t>13001001/22020308</t>
  </si>
  <si>
    <t>SOCIAL SECTOR</t>
  </si>
  <si>
    <t>820490/20309</t>
  </si>
  <si>
    <t>13001001/22020309</t>
  </si>
  <si>
    <t>820490/20401</t>
  </si>
  <si>
    <t>13001001/22020401</t>
  </si>
  <si>
    <t>820490/20402</t>
  </si>
  <si>
    <t>13001001/22020402</t>
  </si>
  <si>
    <t>820490/20404</t>
  </si>
  <si>
    <t>13001001/22020404</t>
  </si>
  <si>
    <t>820490/20405</t>
  </si>
  <si>
    <t>13001001/22020405</t>
  </si>
  <si>
    <t>820490/20415</t>
  </si>
  <si>
    <t>13001001/22020415</t>
  </si>
  <si>
    <t>Maintenance of other Infrastructures</t>
  </si>
  <si>
    <t>820490/20501</t>
  </si>
  <si>
    <t>13001001/22020501</t>
  </si>
  <si>
    <t>820490/20506</t>
  </si>
  <si>
    <t>13001001/22020506</t>
  </si>
  <si>
    <t xml:space="preserve">Seminars and Conferences </t>
  </si>
  <si>
    <t>820490/20601</t>
  </si>
  <si>
    <t>13001001/22020601</t>
  </si>
  <si>
    <t>820490/20602</t>
  </si>
  <si>
    <t>13001001/22020602</t>
  </si>
  <si>
    <t>820490/20605</t>
  </si>
  <si>
    <t>13001001/22020605</t>
  </si>
  <si>
    <t>820490/20801</t>
  </si>
  <si>
    <t>13001001/22020801</t>
  </si>
  <si>
    <t>820490/20803</t>
  </si>
  <si>
    <t>13001001/22020803</t>
  </si>
  <si>
    <t>820490/20901</t>
  </si>
  <si>
    <t>13001001/22020901</t>
  </si>
  <si>
    <t>71070</t>
  </si>
  <si>
    <t>820490/20902</t>
  </si>
  <si>
    <t>13001001/22020902</t>
  </si>
  <si>
    <t>820490/21001</t>
  </si>
  <si>
    <t>13001001/22021001</t>
  </si>
  <si>
    <t>71040</t>
  </si>
  <si>
    <t>820490/21002</t>
  </si>
  <si>
    <t>13001001/22021002</t>
  </si>
  <si>
    <t>820490/21003</t>
  </si>
  <si>
    <t>13001001/22021003</t>
  </si>
  <si>
    <t>820490/21004</t>
  </si>
  <si>
    <t>13001001/22021004</t>
  </si>
  <si>
    <t>820490/21007</t>
  </si>
  <si>
    <t>13001001/22021007</t>
  </si>
  <si>
    <t>820490/21009</t>
  </si>
  <si>
    <t>13001001/22021009</t>
  </si>
  <si>
    <t xml:space="preserve">Sporting Activities </t>
  </si>
  <si>
    <t>820490/21013</t>
  </si>
  <si>
    <t>13001001/22021013</t>
  </si>
  <si>
    <t>Promotio (Service wide)</t>
  </si>
  <si>
    <t>820490/21014</t>
  </si>
  <si>
    <t>13001001/22021014</t>
  </si>
  <si>
    <t>820490/21016</t>
  </si>
  <si>
    <t>13001001/22021016</t>
  </si>
  <si>
    <t>820490/21021</t>
  </si>
  <si>
    <t>13001001/22021021</t>
  </si>
  <si>
    <t>13002001</t>
  </si>
  <si>
    <t>800491/10101</t>
  </si>
  <si>
    <t>13002001/21010101</t>
  </si>
  <si>
    <t>800491/10102</t>
  </si>
  <si>
    <t>13002001/21000102</t>
  </si>
  <si>
    <t>800491/20101</t>
  </si>
  <si>
    <t>13002001/21020101</t>
  </si>
  <si>
    <t>800491/20102</t>
  </si>
  <si>
    <t>13002001/21020102</t>
  </si>
  <si>
    <t>800491/20103</t>
  </si>
  <si>
    <t>13002001/21020103</t>
  </si>
  <si>
    <t>800491/20104</t>
  </si>
  <si>
    <t>13002001/21020104</t>
  </si>
  <si>
    <t>800491/20106</t>
  </si>
  <si>
    <t>13002001/21000106</t>
  </si>
  <si>
    <t>800491/20107</t>
  </si>
  <si>
    <t>13002001/21020107</t>
  </si>
  <si>
    <t>820491/20101</t>
  </si>
  <si>
    <t>13002001/22020101</t>
  </si>
  <si>
    <t>820491/20102</t>
  </si>
  <si>
    <t>13002001/22020102</t>
  </si>
  <si>
    <t>820491/20104</t>
  </si>
  <si>
    <t>13002001/22020104</t>
  </si>
  <si>
    <t>820491/20105</t>
  </si>
  <si>
    <t>13002001/22020105</t>
  </si>
  <si>
    <t>820491/20201</t>
  </si>
  <si>
    <t>13002001/22020201</t>
  </si>
  <si>
    <t>820491/20202</t>
  </si>
  <si>
    <t>13002001/22020202</t>
  </si>
  <si>
    <t>820491/20203</t>
  </si>
  <si>
    <t>13002001/22020203</t>
  </si>
  <si>
    <t>Internet Acess Charges</t>
  </si>
  <si>
    <t>820491/20204</t>
  </si>
  <si>
    <t>13002001/22020204</t>
  </si>
  <si>
    <t>Satellite Broad Access Charges</t>
  </si>
  <si>
    <t>820491/20205</t>
  </si>
  <si>
    <t>13002001/22020205</t>
  </si>
  <si>
    <t>820491/20206</t>
  </si>
  <si>
    <t>13002001/22020206</t>
  </si>
  <si>
    <t>820491/20301</t>
  </si>
  <si>
    <t>13002001/22020301</t>
  </si>
  <si>
    <t>820491/20307</t>
  </si>
  <si>
    <t>13002001/22020307</t>
  </si>
  <si>
    <t>Drugs and Medical Supplies</t>
  </si>
  <si>
    <t>820491/20308</t>
  </si>
  <si>
    <t>13002001/22020308</t>
  </si>
  <si>
    <t>Field and Camping Materials Supplies</t>
  </si>
  <si>
    <t>820491/20309</t>
  </si>
  <si>
    <t>13002001/22020309</t>
  </si>
  <si>
    <t>Uniforms and Other Cloting</t>
  </si>
  <si>
    <t>820491/20401</t>
  </si>
  <si>
    <t>13002001/22020401</t>
  </si>
  <si>
    <t>820491/20402</t>
  </si>
  <si>
    <t>13002001/22020402</t>
  </si>
  <si>
    <t>820491/20403</t>
  </si>
  <si>
    <t>13002001/22020403</t>
  </si>
  <si>
    <t>820491/20404</t>
  </si>
  <si>
    <t>13002001/22020404</t>
  </si>
  <si>
    <t>820491/20405</t>
  </si>
  <si>
    <t>13002001/22020405</t>
  </si>
  <si>
    <t>820491/20406</t>
  </si>
  <si>
    <t>13002001/22020406</t>
  </si>
  <si>
    <t>820491/20501</t>
  </si>
  <si>
    <t>13002001/22020501</t>
  </si>
  <si>
    <t>820491/20502</t>
  </si>
  <si>
    <t>13002001/22020502</t>
  </si>
  <si>
    <t>820491/20601</t>
  </si>
  <si>
    <t>13002001/22020601</t>
  </si>
  <si>
    <t>820491/20605</t>
  </si>
  <si>
    <t>13002001/22020605</t>
  </si>
  <si>
    <t>820491/20703</t>
  </si>
  <si>
    <t>13002001/22020703</t>
  </si>
  <si>
    <t>820491/20801</t>
  </si>
  <si>
    <t>13002001/22020801</t>
  </si>
  <si>
    <t>820491/20803</t>
  </si>
  <si>
    <t>13002001/22020803</t>
  </si>
  <si>
    <t>820491/20901</t>
  </si>
  <si>
    <t>13002001/22020901</t>
  </si>
  <si>
    <t>820491/21001</t>
  </si>
  <si>
    <t>13002001/22021001</t>
  </si>
  <si>
    <t>820491/21002</t>
  </si>
  <si>
    <t>13002001/22021002</t>
  </si>
  <si>
    <t>820491/21003</t>
  </si>
  <si>
    <t>13002001/22021003</t>
  </si>
  <si>
    <t>820491/21004</t>
  </si>
  <si>
    <t>13002001/22021004</t>
  </si>
  <si>
    <t>820491/21006</t>
  </si>
  <si>
    <t>13002001/22021006</t>
  </si>
  <si>
    <t>Postages and Couriers Services</t>
  </si>
  <si>
    <t>820491/21007</t>
  </si>
  <si>
    <t>13002001/22021007</t>
  </si>
  <si>
    <t>820491/21008</t>
  </si>
  <si>
    <t>13002001/22021008</t>
  </si>
  <si>
    <t>820491/21009</t>
  </si>
  <si>
    <t>13002001/22021009</t>
  </si>
  <si>
    <t>820491/21014</t>
  </si>
  <si>
    <t>13002001/22021014</t>
  </si>
  <si>
    <t>820491/21016</t>
  </si>
  <si>
    <t>13002001/22021016</t>
  </si>
  <si>
    <t>820491/21023</t>
  </si>
  <si>
    <t>13002001/22021023</t>
  </si>
  <si>
    <t>13003001</t>
  </si>
  <si>
    <t>820492/20102</t>
  </si>
  <si>
    <t>13003001/22020102</t>
  </si>
  <si>
    <t>Local Travels and Transport - others</t>
  </si>
  <si>
    <t>820492/20201</t>
  </si>
  <si>
    <t>13003001/22020201</t>
  </si>
  <si>
    <t>820492/20202</t>
  </si>
  <si>
    <t>13003001/22020202</t>
  </si>
  <si>
    <t>820492/20204</t>
  </si>
  <si>
    <t>13003001/22020204</t>
  </si>
  <si>
    <t>820492/20205</t>
  </si>
  <si>
    <t>13003001/22020205</t>
  </si>
  <si>
    <t>820492/20301</t>
  </si>
  <si>
    <t>13003001/22020301</t>
  </si>
  <si>
    <t>820492/20401</t>
  </si>
  <si>
    <t>13003001/22020401</t>
  </si>
  <si>
    <t>820492/20901</t>
  </si>
  <si>
    <t>13003001/22020901</t>
  </si>
  <si>
    <t>820492/21001</t>
  </si>
  <si>
    <t>13003001/22021001</t>
  </si>
  <si>
    <t>820492/21004</t>
  </si>
  <si>
    <t>13003001/22021004</t>
  </si>
  <si>
    <t>820492/21006</t>
  </si>
  <si>
    <t>13003001/22021006</t>
  </si>
  <si>
    <t>820492/21007</t>
  </si>
  <si>
    <t>13003001/22021007</t>
  </si>
  <si>
    <t>National Youth Service Corp (NYSC) Total</t>
  </si>
  <si>
    <t>13053001</t>
  </si>
  <si>
    <t>820723/20102</t>
  </si>
  <si>
    <t>13053001/22020102</t>
  </si>
  <si>
    <t>820723/20201</t>
  </si>
  <si>
    <t>13053001/22020201</t>
  </si>
  <si>
    <t>820723/20301</t>
  </si>
  <si>
    <t>13053001/22020301</t>
  </si>
  <si>
    <t>Office Stationaries/Computers Consumables</t>
  </si>
  <si>
    <t>820723/20401</t>
  </si>
  <si>
    <t>13053001/22020401</t>
  </si>
  <si>
    <t>Maintenance of Motor Vehicle/Tranport Eqt</t>
  </si>
  <si>
    <t>820723/20402</t>
  </si>
  <si>
    <t>13053001/22020402</t>
  </si>
  <si>
    <t>Maintenance of  OfficeFurniture</t>
  </si>
  <si>
    <t>820723/20403</t>
  </si>
  <si>
    <t>13053001/22020403</t>
  </si>
  <si>
    <t>Maintenance of Office Building Residetial Qtrs</t>
  </si>
  <si>
    <t>820723/20406</t>
  </si>
  <si>
    <t>13053001/22020406</t>
  </si>
  <si>
    <t>820723/20502</t>
  </si>
  <si>
    <t>13053001/22020502</t>
  </si>
  <si>
    <t>820723/20601</t>
  </si>
  <si>
    <t>13053001/22020601</t>
  </si>
  <si>
    <t>820723/20605</t>
  </si>
  <si>
    <t>13053001/22020605</t>
  </si>
  <si>
    <t>820723/20801</t>
  </si>
  <si>
    <t>13053001/22020801</t>
  </si>
  <si>
    <t>Games Village Awgu Total</t>
  </si>
  <si>
    <t>14001001</t>
  </si>
  <si>
    <t>800500/10101</t>
  </si>
  <si>
    <t>14001001/21010101</t>
  </si>
  <si>
    <t>800500/10102</t>
  </si>
  <si>
    <t>14001001/21010102</t>
  </si>
  <si>
    <t>800500/10103</t>
  </si>
  <si>
    <t>14001001/21010103</t>
  </si>
  <si>
    <t>800500/20101</t>
  </si>
  <si>
    <t>14001001/21020101</t>
  </si>
  <si>
    <t>800500/20102</t>
  </si>
  <si>
    <t>14001001/21020102</t>
  </si>
  <si>
    <t>800500/20103</t>
  </si>
  <si>
    <t>14001001/21020103</t>
  </si>
  <si>
    <t>800500/20104</t>
  </si>
  <si>
    <t>14001001/21020104</t>
  </si>
  <si>
    <t>800500/20105</t>
  </si>
  <si>
    <t>14001001/21020105</t>
  </si>
  <si>
    <t>800500/20106</t>
  </si>
  <si>
    <t>14001001/21020106</t>
  </si>
  <si>
    <t>800500/20107</t>
  </si>
  <si>
    <t>14001001/21020107</t>
  </si>
  <si>
    <t>800500/20108</t>
  </si>
  <si>
    <t>14001001/21020108</t>
  </si>
  <si>
    <t>Shift Allowances</t>
  </si>
  <si>
    <t>800500/20109</t>
  </si>
  <si>
    <t>14001001/21020109</t>
  </si>
  <si>
    <t>800500/20111</t>
  </si>
  <si>
    <t>14001001/21020111</t>
  </si>
  <si>
    <t>800500/20117</t>
  </si>
  <si>
    <t>14001001/21020117</t>
  </si>
  <si>
    <t>800500/20125</t>
  </si>
  <si>
    <t>14001001/21020125</t>
  </si>
  <si>
    <t>800500/20131</t>
  </si>
  <si>
    <t>14001001/21020131</t>
  </si>
  <si>
    <t>800500/20202</t>
  </si>
  <si>
    <t>14001001/21020202</t>
  </si>
  <si>
    <t>800500/20203</t>
  </si>
  <si>
    <t>14001001/21020203</t>
  </si>
  <si>
    <t>800500/20204</t>
  </si>
  <si>
    <t>14001001/21020204</t>
  </si>
  <si>
    <t>800500/20205</t>
  </si>
  <si>
    <t>14001001/21020205</t>
  </si>
  <si>
    <t>820500/10103</t>
  </si>
  <si>
    <t>14001001/22010103</t>
  </si>
  <si>
    <t>820500/20101</t>
  </si>
  <si>
    <t>14001001/22020101</t>
  </si>
  <si>
    <t>820500/20102</t>
  </si>
  <si>
    <t>14001001/22020102</t>
  </si>
  <si>
    <t>820500/20103</t>
  </si>
  <si>
    <t>14001001/22020103</t>
  </si>
  <si>
    <t>820500/20104</t>
  </si>
  <si>
    <t>14001001/22020104</t>
  </si>
  <si>
    <t>820500/20105</t>
  </si>
  <si>
    <t>14001001/22020105</t>
  </si>
  <si>
    <t>820500/20203</t>
  </si>
  <si>
    <t>14001001/22020203</t>
  </si>
  <si>
    <t>820500/20204</t>
  </si>
  <si>
    <t>14001001/22020204</t>
  </si>
  <si>
    <t>820500/20205</t>
  </si>
  <si>
    <t>14001001/22020205</t>
  </si>
  <si>
    <t>820500/20206</t>
  </si>
  <si>
    <t>14001001/22020206</t>
  </si>
  <si>
    <t>820500/20301</t>
  </si>
  <si>
    <t>14001001/22020301</t>
  </si>
  <si>
    <t>820500/20302</t>
  </si>
  <si>
    <t>14001001/22020302</t>
  </si>
  <si>
    <t>820500/20303</t>
  </si>
  <si>
    <t>14001001/22020303</t>
  </si>
  <si>
    <t>820500/20304</t>
  </si>
  <si>
    <t>14001001/22020304</t>
  </si>
  <si>
    <t>820500/20305</t>
  </si>
  <si>
    <t>14001001/22020305</t>
  </si>
  <si>
    <t>820500/20311</t>
  </si>
  <si>
    <t>14001001/22020311</t>
  </si>
  <si>
    <t>Food Stuff &amp; Catering Material Supplies</t>
  </si>
  <si>
    <t>820500/20312</t>
  </si>
  <si>
    <t>14001001/22020312</t>
  </si>
  <si>
    <t>Service Materials - (Provision for Tamar Sarc &amp; OVC Progr.)</t>
  </si>
  <si>
    <t>820500/20401</t>
  </si>
  <si>
    <t>14001001/22020401</t>
  </si>
  <si>
    <t>820500/20402</t>
  </si>
  <si>
    <t>14001001/22020402</t>
  </si>
  <si>
    <t>820500/20403</t>
  </si>
  <si>
    <t>14001001/22020403</t>
  </si>
  <si>
    <t>820500/20404</t>
  </si>
  <si>
    <t>14001001/22020404</t>
  </si>
  <si>
    <t>820500/20405</t>
  </si>
  <si>
    <t>14001001/22020405</t>
  </si>
  <si>
    <t>820500/20406</t>
  </si>
  <si>
    <t>14001001/22020406</t>
  </si>
  <si>
    <t>Other Maintenance Service</t>
  </si>
  <si>
    <t>820500/20501</t>
  </si>
  <si>
    <t>14001001/22020501</t>
  </si>
  <si>
    <t>820500/20502</t>
  </si>
  <si>
    <t>14001001/22020502</t>
  </si>
  <si>
    <t>820500/20506</t>
  </si>
  <si>
    <t>14001001/22020506</t>
  </si>
  <si>
    <t xml:space="preserve">Seminars and conferences </t>
  </si>
  <si>
    <t>820500/20601</t>
  </si>
  <si>
    <t>14001001/22020601</t>
  </si>
  <si>
    <t>820500/20605</t>
  </si>
  <si>
    <t>14001001/22020605</t>
  </si>
  <si>
    <t>820500/20703</t>
  </si>
  <si>
    <t>14001001/22020703</t>
  </si>
  <si>
    <t>820500/20710</t>
  </si>
  <si>
    <t>14001001/22020710</t>
  </si>
  <si>
    <t>820500/20801</t>
  </si>
  <si>
    <t>14001001/22020801</t>
  </si>
  <si>
    <t>820500/20803</t>
  </si>
  <si>
    <t>14001001/22020803</t>
  </si>
  <si>
    <t>820500/20901</t>
  </si>
  <si>
    <t>14001001/22020901</t>
  </si>
  <si>
    <t>820500/21001</t>
  </si>
  <si>
    <t>14001001/22021001</t>
  </si>
  <si>
    <t>820500/21002</t>
  </si>
  <si>
    <t>14001001/22021002</t>
  </si>
  <si>
    <t xml:space="preserve">Honorarium and Sitting Allowance </t>
  </si>
  <si>
    <t>820500/21003</t>
  </si>
  <si>
    <t>14001001/22021003</t>
  </si>
  <si>
    <t>820500/21006</t>
  </si>
  <si>
    <t>14001001/22021006</t>
  </si>
  <si>
    <t>820500/21007</t>
  </si>
  <si>
    <t>14001001/22021007</t>
  </si>
  <si>
    <t>820500/21014</t>
  </si>
  <si>
    <t>14001001/22021014</t>
  </si>
  <si>
    <t>820500/21016</t>
  </si>
  <si>
    <t>14001001/22021016</t>
  </si>
  <si>
    <t>820500/21021</t>
  </si>
  <si>
    <t>14001001/22021021</t>
  </si>
  <si>
    <t xml:space="preserve">Special Days/Celebrations </t>
  </si>
  <si>
    <t>14001002</t>
  </si>
  <si>
    <t>820501/20102</t>
  </si>
  <si>
    <t>14001002/22020102</t>
  </si>
  <si>
    <t>820501/20205</t>
  </si>
  <si>
    <t>14001002/22020205</t>
  </si>
  <si>
    <t>820501/20206</t>
  </si>
  <si>
    <t>14001002/22020206</t>
  </si>
  <si>
    <t>820501/20301</t>
  </si>
  <si>
    <t>14001002/22020301</t>
  </si>
  <si>
    <t>820501/20307</t>
  </si>
  <si>
    <t>14001002/22020307</t>
  </si>
  <si>
    <t>70930</t>
  </si>
  <si>
    <t>820501/20311</t>
  </si>
  <si>
    <t>14001002/22020311</t>
  </si>
  <si>
    <t>70950</t>
  </si>
  <si>
    <t>820501/20312</t>
  </si>
  <si>
    <t>14001002/22020312</t>
  </si>
  <si>
    <t>820501/20401</t>
  </si>
  <si>
    <t>14001002/22020401</t>
  </si>
  <si>
    <t>820501/20402</t>
  </si>
  <si>
    <t>14001002/22020402</t>
  </si>
  <si>
    <t>820501/20403</t>
  </si>
  <si>
    <t>14001002/22020403</t>
  </si>
  <si>
    <t>820501/20405</t>
  </si>
  <si>
    <t>14001002/22020405</t>
  </si>
  <si>
    <t>820501/20406</t>
  </si>
  <si>
    <t>14001002/22020406</t>
  </si>
  <si>
    <t>820501/20501</t>
  </si>
  <si>
    <t>14001002/22020501</t>
  </si>
  <si>
    <t>820501/20506</t>
  </si>
  <si>
    <t>14001002/22020506</t>
  </si>
  <si>
    <t>820501/20601</t>
  </si>
  <si>
    <t>14001002/22020601</t>
  </si>
  <si>
    <t>820501/20605</t>
  </si>
  <si>
    <t>14001002/22020605</t>
  </si>
  <si>
    <t>820501/20801</t>
  </si>
  <si>
    <t>14001002/22020801</t>
  </si>
  <si>
    <t>820501/20803</t>
  </si>
  <si>
    <t>14001002/22020803</t>
  </si>
  <si>
    <t>820501/21003</t>
  </si>
  <si>
    <t>14001002/22021003</t>
  </si>
  <si>
    <t>820501/21004</t>
  </si>
  <si>
    <t>14001002/22021004</t>
  </si>
  <si>
    <t>820501/21007</t>
  </si>
  <si>
    <t>14001002/22021007</t>
  </si>
  <si>
    <t>820501/21014</t>
  </si>
  <si>
    <t>14001002/22021014</t>
  </si>
  <si>
    <t>820501/21016</t>
  </si>
  <si>
    <t>14001002/22021016</t>
  </si>
  <si>
    <t>Vocational and Rehabilitation Centre, Emene Total</t>
  </si>
  <si>
    <t>14001003</t>
  </si>
  <si>
    <t>820502/20102</t>
  </si>
  <si>
    <t>14001003/22020102</t>
  </si>
  <si>
    <t>820502/20205</t>
  </si>
  <si>
    <t>14001003/22020205</t>
  </si>
  <si>
    <t>820502/20206</t>
  </si>
  <si>
    <t>14001003/22020206</t>
  </si>
  <si>
    <t>820502/20301</t>
  </si>
  <si>
    <t>14001003/22020301</t>
  </si>
  <si>
    <t>820502/20307</t>
  </si>
  <si>
    <t>14001003/22020307</t>
  </si>
  <si>
    <t>820502/20311</t>
  </si>
  <si>
    <t>14001003/22020311</t>
  </si>
  <si>
    <t>820502/20312</t>
  </si>
  <si>
    <t>14001003/22020312</t>
  </si>
  <si>
    <t>820502/20401</t>
  </si>
  <si>
    <t>14001003/22020401</t>
  </si>
  <si>
    <t>820502/20402</t>
  </si>
  <si>
    <t>14001003/22020402</t>
  </si>
  <si>
    <t>820502/20405</t>
  </si>
  <si>
    <t>14001003/22020405</t>
  </si>
  <si>
    <t>820502/20406</t>
  </si>
  <si>
    <t>14001003/22020406</t>
  </si>
  <si>
    <t>820502/20601</t>
  </si>
  <si>
    <t>14001003/22020601</t>
  </si>
  <si>
    <t>820502/20703</t>
  </si>
  <si>
    <t>14001003/22020703</t>
  </si>
  <si>
    <t>820502/20801</t>
  </si>
  <si>
    <t>14001003/22020801</t>
  </si>
  <si>
    <t>820502/20803</t>
  </si>
  <si>
    <t>14001003/22020803</t>
  </si>
  <si>
    <t>Remand Home Total</t>
  </si>
  <si>
    <t>14001004</t>
  </si>
  <si>
    <t>820601/20101</t>
  </si>
  <si>
    <t>14001004/22020101</t>
  </si>
  <si>
    <t>820601/20102</t>
  </si>
  <si>
    <t>14001004/22020102</t>
  </si>
  <si>
    <t>820601/20103</t>
  </si>
  <si>
    <t>14001004/22020103</t>
  </si>
  <si>
    <t>820601/20104</t>
  </si>
  <si>
    <t>14001004/22020104</t>
  </si>
  <si>
    <t>820601/20203</t>
  </si>
  <si>
    <t>14001004/22020203</t>
  </si>
  <si>
    <t>820601/20205</t>
  </si>
  <si>
    <t>14001004/22020205</t>
  </si>
  <si>
    <t>820601/20206</t>
  </si>
  <si>
    <t>14001004/22020206</t>
  </si>
  <si>
    <t>820601/20301</t>
  </si>
  <si>
    <t>14001004/22020301</t>
  </si>
  <si>
    <t>820601/20302</t>
  </si>
  <si>
    <t>14001004/22020302</t>
  </si>
  <si>
    <t>820601/20305</t>
  </si>
  <si>
    <t>14001004/22020305</t>
  </si>
  <si>
    <t>820601/20306</t>
  </si>
  <si>
    <t>140010074/22020306</t>
  </si>
  <si>
    <t>820601/20307</t>
  </si>
  <si>
    <t>14001004/22020307</t>
  </si>
  <si>
    <t>Drugs/Laboratory/Medical Supplies</t>
  </si>
  <si>
    <t>820601/20312</t>
  </si>
  <si>
    <t>14001004/22020312</t>
  </si>
  <si>
    <t>820601/20401</t>
  </si>
  <si>
    <t>14001004/22020401</t>
  </si>
  <si>
    <t>820601/20402</t>
  </si>
  <si>
    <t>14001004/22020402</t>
  </si>
  <si>
    <t>820601/20403</t>
  </si>
  <si>
    <t>14001004/22020403</t>
  </si>
  <si>
    <t>820601/20404</t>
  </si>
  <si>
    <t>14001004/22020404</t>
  </si>
  <si>
    <t>820601/20405</t>
  </si>
  <si>
    <t>14001004/22020405</t>
  </si>
  <si>
    <t>820601/20406</t>
  </si>
  <si>
    <t>14001004/22020406</t>
  </si>
  <si>
    <t>820601/20501</t>
  </si>
  <si>
    <t>14001004/22020501</t>
  </si>
  <si>
    <t>820601/20502</t>
  </si>
  <si>
    <t>14001004/22020502</t>
  </si>
  <si>
    <t>820601/20506</t>
  </si>
  <si>
    <t>14001004/22020506</t>
  </si>
  <si>
    <t>820601/20601</t>
  </si>
  <si>
    <t>14001004/22020601</t>
  </si>
  <si>
    <t>820601/20605</t>
  </si>
  <si>
    <t>14001004/22020605</t>
  </si>
  <si>
    <t>820601/20703</t>
  </si>
  <si>
    <t>14001004/22020703</t>
  </si>
  <si>
    <t>820601/20708</t>
  </si>
  <si>
    <t>14001004/22020708</t>
  </si>
  <si>
    <t>820601/20801</t>
  </si>
  <si>
    <t>14001004/22020801</t>
  </si>
  <si>
    <t>820601/20803</t>
  </si>
  <si>
    <t>14001004/22020803</t>
  </si>
  <si>
    <t>820601/21001</t>
  </si>
  <si>
    <t>14001004/22021001</t>
  </si>
  <si>
    <t>820601/21003</t>
  </si>
  <si>
    <t>14001004/22021003</t>
  </si>
  <si>
    <t>820601/21004</t>
  </si>
  <si>
    <t>14001004/22021004</t>
  </si>
  <si>
    <t>820601/21007</t>
  </si>
  <si>
    <t>14001004/22021007</t>
  </si>
  <si>
    <t>820601/21014</t>
  </si>
  <si>
    <t>14001004/22021014</t>
  </si>
  <si>
    <t>820601/21016</t>
  </si>
  <si>
    <t>14001004/22021016</t>
  </si>
  <si>
    <t>820601/21021</t>
  </si>
  <si>
    <t>14001004/22021021</t>
  </si>
  <si>
    <t>Family Support Programme Center Total</t>
  </si>
  <si>
    <t>14002001</t>
  </si>
  <si>
    <t>820503/20102</t>
  </si>
  <si>
    <t>14002001/22020102</t>
  </si>
  <si>
    <t>820503/20205</t>
  </si>
  <si>
    <t>14002001/22020205</t>
  </si>
  <si>
    <t>820503/20206</t>
  </si>
  <si>
    <t>14002001/22020206</t>
  </si>
  <si>
    <t>820503/20301</t>
  </si>
  <si>
    <t>14002001/22020301</t>
  </si>
  <si>
    <t>820503/20305</t>
  </si>
  <si>
    <t>14002001/22020305</t>
  </si>
  <si>
    <t>820503/20312</t>
  </si>
  <si>
    <t>14002001/22020312</t>
  </si>
  <si>
    <t>820503/20401</t>
  </si>
  <si>
    <t>14002001/22020401</t>
  </si>
  <si>
    <t>820503/20402</t>
  </si>
  <si>
    <t>14002001/22020402</t>
  </si>
  <si>
    <t>820503/20403</t>
  </si>
  <si>
    <t>14002001/22020403</t>
  </si>
  <si>
    <t>820503/20404</t>
  </si>
  <si>
    <t>14002001/22020404</t>
  </si>
  <si>
    <t>820503/20405</t>
  </si>
  <si>
    <t>14002001/22020405</t>
  </si>
  <si>
    <t>820503/20406</t>
  </si>
  <si>
    <t>14002001/22020406</t>
  </si>
  <si>
    <t>820503/20413</t>
  </si>
  <si>
    <t>14002001/22020413</t>
  </si>
  <si>
    <t>820503/20501</t>
  </si>
  <si>
    <t>14002001/22020501</t>
  </si>
  <si>
    <t>820503/20506</t>
  </si>
  <si>
    <t>14002001/22020506</t>
  </si>
  <si>
    <t>820503/20601</t>
  </si>
  <si>
    <t>14002001/22020601</t>
  </si>
  <si>
    <t>820503/20605</t>
  </si>
  <si>
    <t>14002001/22020605</t>
  </si>
  <si>
    <t>820503/20801</t>
  </si>
  <si>
    <t>14002001/22020801</t>
  </si>
  <si>
    <t>820503/20803</t>
  </si>
  <si>
    <t>14002001/22020803</t>
  </si>
  <si>
    <t>820503/21003</t>
  </si>
  <si>
    <t>14002001/22021003</t>
  </si>
  <si>
    <t>820503/21007</t>
  </si>
  <si>
    <t>14002001/22021007</t>
  </si>
  <si>
    <t>820503/21014</t>
  </si>
  <si>
    <t>14002001/22021014</t>
  </si>
  <si>
    <t>820503/21016</t>
  </si>
  <si>
    <t>14002001/22021016</t>
  </si>
  <si>
    <t>820503/21021</t>
  </si>
  <si>
    <t>14002001/22021021</t>
  </si>
  <si>
    <t>Skills Acquisition Center, Uwani Total</t>
  </si>
  <si>
    <t>14002003</t>
  </si>
  <si>
    <t>820505/20102</t>
  </si>
  <si>
    <t>14002003/22020102</t>
  </si>
  <si>
    <t>820505/20205</t>
  </si>
  <si>
    <t>14002003/22020205</t>
  </si>
  <si>
    <t>820505/20206</t>
  </si>
  <si>
    <t>14002003/22020206</t>
  </si>
  <si>
    <t>820505/20301</t>
  </si>
  <si>
    <t>14002003/22020301</t>
  </si>
  <si>
    <t>820505/20312</t>
  </si>
  <si>
    <t>14002003/22020312</t>
  </si>
  <si>
    <t>820505/20401</t>
  </si>
  <si>
    <t>14002003/22020401</t>
  </si>
  <si>
    <t>820505/20402</t>
  </si>
  <si>
    <t>14002003/22020402</t>
  </si>
  <si>
    <t>820505/20403</t>
  </si>
  <si>
    <t>14002003/22020403</t>
  </si>
  <si>
    <t>820505/20405</t>
  </si>
  <si>
    <t>14002003/22020405</t>
  </si>
  <si>
    <t>820505/20406</t>
  </si>
  <si>
    <t>14002003/22020406</t>
  </si>
  <si>
    <t>820505/20501</t>
  </si>
  <si>
    <t>14002003/22020501</t>
  </si>
  <si>
    <t>820505/20506</t>
  </si>
  <si>
    <t>14002003/22020506</t>
  </si>
  <si>
    <t>820505/20601</t>
  </si>
  <si>
    <t>14002003/22020601</t>
  </si>
  <si>
    <t>820505/20605</t>
  </si>
  <si>
    <t>14002003/22020605</t>
  </si>
  <si>
    <t>820505/20703</t>
  </si>
  <si>
    <t>14002003/22020703</t>
  </si>
  <si>
    <t>820505/20801</t>
  </si>
  <si>
    <t>14002003/22020801</t>
  </si>
  <si>
    <t>820505/20803</t>
  </si>
  <si>
    <t>14002003/22020803</t>
  </si>
  <si>
    <t>820505/21003</t>
  </si>
  <si>
    <t>14002003/22021003</t>
  </si>
  <si>
    <t>820505/21007</t>
  </si>
  <si>
    <t>14002003/22021007</t>
  </si>
  <si>
    <t>820505/21014</t>
  </si>
  <si>
    <t>14002003/22021014</t>
  </si>
  <si>
    <t>820505/21016</t>
  </si>
  <si>
    <t>14002003/22021016</t>
  </si>
  <si>
    <t>Social Welfare centre, Emene Total</t>
  </si>
  <si>
    <t>800520/10101</t>
  </si>
  <si>
    <t>17001001/21010101</t>
  </si>
  <si>
    <t>800520/10102</t>
  </si>
  <si>
    <t>17001001/21010102</t>
  </si>
  <si>
    <t>800520/10103</t>
  </si>
  <si>
    <t>17001001/21010103</t>
  </si>
  <si>
    <t>800520/20101</t>
  </si>
  <si>
    <t>17001001/21020101</t>
  </si>
  <si>
    <t>800520/20102</t>
  </si>
  <si>
    <t>17001001/21020102</t>
  </si>
  <si>
    <t>800520/20103</t>
  </si>
  <si>
    <t>17001001/21020103</t>
  </si>
  <si>
    <t>800520/20104</t>
  </si>
  <si>
    <t>17001001/21020104</t>
  </si>
  <si>
    <t>800520/20105</t>
  </si>
  <si>
    <t>17001001/21020105</t>
  </si>
  <si>
    <t>800520/20106</t>
  </si>
  <si>
    <t>17001001/21020106</t>
  </si>
  <si>
    <t>800520/20107</t>
  </si>
  <si>
    <t>17001001/21020107</t>
  </si>
  <si>
    <t>800520/20108</t>
  </si>
  <si>
    <t>17001001/21020108</t>
  </si>
  <si>
    <t>Shift Allowancce</t>
  </si>
  <si>
    <t>800520/20111</t>
  </si>
  <si>
    <t>17001001/21020111</t>
  </si>
  <si>
    <t>800520/20113</t>
  </si>
  <si>
    <t>17001001/21020113</t>
  </si>
  <si>
    <t>800520/20131</t>
  </si>
  <si>
    <t>17001001/21020131</t>
  </si>
  <si>
    <t>800520/20138</t>
  </si>
  <si>
    <t>17001001/21020138</t>
  </si>
  <si>
    <t>800520/20144</t>
  </si>
  <si>
    <t>17001001/21020144</t>
  </si>
  <si>
    <t>800520/20202</t>
  </si>
  <si>
    <t>17001001/21020202</t>
  </si>
  <si>
    <t>800520/20203</t>
  </si>
  <si>
    <t>17001001/21020203</t>
  </si>
  <si>
    <t>70970</t>
  </si>
  <si>
    <t>800520/20204</t>
  </si>
  <si>
    <t>17001001/21020204</t>
  </si>
  <si>
    <t>800520/20205</t>
  </si>
  <si>
    <t>17001001/21020205</t>
  </si>
  <si>
    <t>820520/20101</t>
  </si>
  <si>
    <t>17001001/22020101</t>
  </si>
  <si>
    <t>820520/20102</t>
  </si>
  <si>
    <t>17001001/22020102</t>
  </si>
  <si>
    <t>820520/20103</t>
  </si>
  <si>
    <t>17001001/22020103</t>
  </si>
  <si>
    <t>820520/20104</t>
  </si>
  <si>
    <t>17001001/22020104</t>
  </si>
  <si>
    <t>820520/20105</t>
  </si>
  <si>
    <t>17001001/22020105</t>
  </si>
  <si>
    <t>820520/20201</t>
  </si>
  <si>
    <t>17001001/22020201</t>
  </si>
  <si>
    <t>820520/20202</t>
  </si>
  <si>
    <t>17001001/22020202</t>
  </si>
  <si>
    <t>820520/20203</t>
  </si>
  <si>
    <t>17001001/22020203</t>
  </si>
  <si>
    <t>820520/20204</t>
  </si>
  <si>
    <t>17001001/22020204</t>
  </si>
  <si>
    <t>820520/20205</t>
  </si>
  <si>
    <t>17001001/22020205</t>
  </si>
  <si>
    <t>820520/20206</t>
  </si>
  <si>
    <t>17001001/22020206</t>
  </si>
  <si>
    <t>820520/20301</t>
  </si>
  <si>
    <t>17001001/22020301</t>
  </si>
  <si>
    <t>820520/20302</t>
  </si>
  <si>
    <t>17001001/22020302</t>
  </si>
  <si>
    <t>820520/20303</t>
  </si>
  <si>
    <t>17001001/22020303</t>
  </si>
  <si>
    <t>820520/20304</t>
  </si>
  <si>
    <t>17001001/22020304</t>
  </si>
  <si>
    <t>820520/20305</t>
  </si>
  <si>
    <t>17001001/22020305</t>
  </si>
  <si>
    <t>820520/20306</t>
  </si>
  <si>
    <t>17001001/22020306</t>
  </si>
  <si>
    <t>Printing of Security Documents (Printing of school census fo</t>
  </si>
  <si>
    <t>820520/20310</t>
  </si>
  <si>
    <t>17001001/22020310</t>
  </si>
  <si>
    <t>820520/20312</t>
  </si>
  <si>
    <t>17001001/22020312</t>
  </si>
  <si>
    <t>820520/20401</t>
  </si>
  <si>
    <t>17001001/22020401</t>
  </si>
  <si>
    <t>820520/20402</t>
  </si>
  <si>
    <t>17001001/22020402</t>
  </si>
  <si>
    <t>820520/20403</t>
  </si>
  <si>
    <t>17001001/22020403</t>
  </si>
  <si>
    <t>820520/20404</t>
  </si>
  <si>
    <t>17001001/22020404</t>
  </si>
  <si>
    <t>820520/20405</t>
  </si>
  <si>
    <t>17001001/22020405</t>
  </si>
  <si>
    <t>820520/20406</t>
  </si>
  <si>
    <t>17001001/22020406</t>
  </si>
  <si>
    <t>820520/20501</t>
  </si>
  <si>
    <t>17001001/22020501</t>
  </si>
  <si>
    <t>Local Training(i annual workshop to review and develop MTSS</t>
  </si>
  <si>
    <t>820520/20502</t>
  </si>
  <si>
    <t>17001001/22020502</t>
  </si>
  <si>
    <t>820520/20505</t>
  </si>
  <si>
    <t>17001001/22020505</t>
  </si>
  <si>
    <t>ICT Training for Civil Servants (for teachers/staff)</t>
  </si>
  <si>
    <t>820520/20506</t>
  </si>
  <si>
    <t>17001001/22020506</t>
  </si>
  <si>
    <t>820520/20605</t>
  </si>
  <si>
    <t>17001001/22020605</t>
  </si>
  <si>
    <t>Cleaning &amp; Fumigation Services(Fumigation of schools against COVID 19/Other infections)</t>
  </si>
  <si>
    <t>820520/20702</t>
  </si>
  <si>
    <t>17001001/22020702</t>
  </si>
  <si>
    <t>820520/20706</t>
  </si>
  <si>
    <t>17001001/22020706</t>
  </si>
  <si>
    <t>Survey Services (school census survey/education sector self</t>
  </si>
  <si>
    <t>820520/20709</t>
  </si>
  <si>
    <t>17001001/22020709</t>
  </si>
  <si>
    <t>820520/20710</t>
  </si>
  <si>
    <t>17001001/22020710</t>
  </si>
  <si>
    <t>Monitoring and evaluation</t>
  </si>
  <si>
    <t>820520/20801</t>
  </si>
  <si>
    <t>17001001/22020801</t>
  </si>
  <si>
    <t>820520/20802</t>
  </si>
  <si>
    <t>17001001/22020802</t>
  </si>
  <si>
    <t>820520/20803</t>
  </si>
  <si>
    <t>17001001/22020803</t>
  </si>
  <si>
    <t>820520/21001</t>
  </si>
  <si>
    <t>17001001/22021001</t>
  </si>
  <si>
    <t>820520/21002</t>
  </si>
  <si>
    <t>17001001/22021002</t>
  </si>
  <si>
    <t>820520/21003</t>
  </si>
  <si>
    <t>17001001/22021003</t>
  </si>
  <si>
    <t>Publicity &amp; Advertisements(Radio School Programme)</t>
  </si>
  <si>
    <t>820520/21005</t>
  </si>
  <si>
    <t>17001001/22021005</t>
  </si>
  <si>
    <t>820520/21007</t>
  </si>
  <si>
    <t>17001001/22021007</t>
  </si>
  <si>
    <t>820520/21010</t>
  </si>
  <si>
    <t>17001001/22021010</t>
  </si>
  <si>
    <t>Direct Teaching and Labolatory Cost</t>
  </si>
  <si>
    <t>820520/21014</t>
  </si>
  <si>
    <t>17001001/22021014</t>
  </si>
  <si>
    <t>820520/21016</t>
  </si>
  <si>
    <t>17001001/22021016</t>
  </si>
  <si>
    <t>820520/21020</t>
  </si>
  <si>
    <t>17001001/22021020</t>
  </si>
  <si>
    <t>Scholarship Scheme( Scholarship award to 680 indegens from 1</t>
  </si>
  <si>
    <t>820520/21021</t>
  </si>
  <si>
    <t>17001001/22021021</t>
  </si>
  <si>
    <t>17003001</t>
  </si>
  <si>
    <t>800521/10101</t>
  </si>
  <si>
    <t>17003001/21010101</t>
  </si>
  <si>
    <t>70912</t>
  </si>
  <si>
    <t>800521/10102</t>
  </si>
  <si>
    <t>17003001/21010102</t>
  </si>
  <si>
    <t>800521/10103</t>
  </si>
  <si>
    <t>17003001/21010103</t>
  </si>
  <si>
    <t>800521/20101</t>
  </si>
  <si>
    <t>17003001/21020101</t>
  </si>
  <si>
    <t>800521/20102</t>
  </si>
  <si>
    <t>17003001/21020102</t>
  </si>
  <si>
    <t>800521/20103</t>
  </si>
  <si>
    <t>17003001/21020103</t>
  </si>
  <si>
    <t>800521/20104</t>
  </si>
  <si>
    <t>17003001/21020104</t>
  </si>
  <si>
    <t>800521/20105</t>
  </si>
  <si>
    <t>17003001/21020105</t>
  </si>
  <si>
    <t>800521/20106</t>
  </si>
  <si>
    <t>17003001/21020106</t>
  </si>
  <si>
    <t>800521/20107</t>
  </si>
  <si>
    <t>17003001/21020107</t>
  </si>
  <si>
    <t>800521/20202</t>
  </si>
  <si>
    <t>17003001/21020202</t>
  </si>
  <si>
    <t>800521/20203</t>
  </si>
  <si>
    <t>17003001/21020203</t>
  </si>
  <si>
    <t>800521/20204</t>
  </si>
  <si>
    <t>17003001/21020204</t>
  </si>
  <si>
    <t>800521/20205</t>
  </si>
  <si>
    <t>17003001/21020205</t>
  </si>
  <si>
    <t>820521/20101</t>
  </si>
  <si>
    <t>17003001/22020101</t>
  </si>
  <si>
    <t>820521/20102</t>
  </si>
  <si>
    <t>17003001/22020102</t>
  </si>
  <si>
    <t>820521/20201</t>
  </si>
  <si>
    <t>17003001/22020201</t>
  </si>
  <si>
    <t>820521/20202</t>
  </si>
  <si>
    <t>17003001/22020202</t>
  </si>
  <si>
    <t>820521/20203</t>
  </si>
  <si>
    <t>17003001/22020203</t>
  </si>
  <si>
    <t>Internet Charges</t>
  </si>
  <si>
    <t>820521/20205</t>
  </si>
  <si>
    <t>17003001/22020205</t>
  </si>
  <si>
    <t>820521/20206</t>
  </si>
  <si>
    <t>17003001/22020206</t>
  </si>
  <si>
    <t>820521/20301</t>
  </si>
  <si>
    <t>17003001/22020301</t>
  </si>
  <si>
    <t>820521/20302</t>
  </si>
  <si>
    <t>17003001/22020302</t>
  </si>
  <si>
    <t>820521/20303</t>
  </si>
  <si>
    <t>17003001/22020303</t>
  </si>
  <si>
    <t>820521/20305</t>
  </si>
  <si>
    <t>17003001/22020305</t>
  </si>
  <si>
    <t>820521/20310</t>
  </si>
  <si>
    <t>17003001/22020310</t>
  </si>
  <si>
    <t>Teaching Aids/Instruction Materials(Instructional materials</t>
  </si>
  <si>
    <t>820521/20312</t>
  </si>
  <si>
    <t>17003001/22020312</t>
  </si>
  <si>
    <t>820521/20401</t>
  </si>
  <si>
    <t>17003001/22020401</t>
  </si>
  <si>
    <t>820521/20402</t>
  </si>
  <si>
    <t>17003001/22020402</t>
  </si>
  <si>
    <t>820521/20403</t>
  </si>
  <si>
    <t>17003001/22020403</t>
  </si>
  <si>
    <t>820521/20404</t>
  </si>
  <si>
    <t>17003001/22020404</t>
  </si>
  <si>
    <t>820521/20405</t>
  </si>
  <si>
    <t>17003001/22020405</t>
  </si>
  <si>
    <t>820521/20406</t>
  </si>
  <si>
    <t>17003001/22020406</t>
  </si>
  <si>
    <t>820521/20413</t>
  </si>
  <si>
    <t>17003001/22020413</t>
  </si>
  <si>
    <t>820521/20501</t>
  </si>
  <si>
    <t>17003001/22020501</t>
  </si>
  <si>
    <t>820521/20502</t>
  </si>
  <si>
    <t>17003001/22020502</t>
  </si>
  <si>
    <t>820521/20503</t>
  </si>
  <si>
    <t>17003001/22020503</t>
  </si>
  <si>
    <t>820521/20506</t>
  </si>
  <si>
    <t>17003001/22020506</t>
  </si>
  <si>
    <t>820521/20601</t>
  </si>
  <si>
    <t>17003001/22020601</t>
  </si>
  <si>
    <t>820521/20605</t>
  </si>
  <si>
    <t>17003001/22020605</t>
  </si>
  <si>
    <t>820521/20701</t>
  </si>
  <si>
    <t>17003001/22020701</t>
  </si>
  <si>
    <t>820521/20703</t>
  </si>
  <si>
    <t>17003001/22020703</t>
  </si>
  <si>
    <t>820521/20709</t>
  </si>
  <si>
    <t>17003001/22020709</t>
  </si>
  <si>
    <t>820521/20710</t>
  </si>
  <si>
    <t>17003001/22020710</t>
  </si>
  <si>
    <t>820521/20801</t>
  </si>
  <si>
    <t>17003001/22020801</t>
  </si>
  <si>
    <t>820521/20803</t>
  </si>
  <si>
    <t>17003001/22020803</t>
  </si>
  <si>
    <t>820521/20901</t>
  </si>
  <si>
    <t>17003001/22020901</t>
  </si>
  <si>
    <t>820521/20902</t>
  </si>
  <si>
    <t>17003001/22020902</t>
  </si>
  <si>
    <t>820521/21001</t>
  </si>
  <si>
    <t>17003001/22021001</t>
  </si>
  <si>
    <t>820521/21002</t>
  </si>
  <si>
    <t>17003001/22021002</t>
  </si>
  <si>
    <t>820521/21003</t>
  </si>
  <si>
    <t>17003001/22021003</t>
  </si>
  <si>
    <t>820521/21004</t>
  </si>
  <si>
    <t>17003001/22021004</t>
  </si>
  <si>
    <t>820521/21006</t>
  </si>
  <si>
    <t>17003001/22021006</t>
  </si>
  <si>
    <t>820521/21007</t>
  </si>
  <si>
    <t>17003001/22021007</t>
  </si>
  <si>
    <t>820521/21014</t>
  </si>
  <si>
    <t>17003001/22021014</t>
  </si>
  <si>
    <t>820521/21016</t>
  </si>
  <si>
    <t>17003001/22021016</t>
  </si>
  <si>
    <t>810501/10101</t>
  </si>
  <si>
    <t>17003001/22010101</t>
  </si>
  <si>
    <t>70960</t>
  </si>
  <si>
    <t>810501/10102</t>
  </si>
  <si>
    <t>17003001/22010102</t>
  </si>
  <si>
    <t>810501/10103</t>
  </si>
  <si>
    <t>17003001/22010103</t>
  </si>
  <si>
    <t>17008001</t>
  </si>
  <si>
    <t>800522/10101</t>
  </si>
  <si>
    <t>17008001/21010101</t>
  </si>
  <si>
    <t>800522/10102</t>
  </si>
  <si>
    <t>17008001/21010102</t>
  </si>
  <si>
    <t>800522/10103</t>
  </si>
  <si>
    <t>17008001/21010103</t>
  </si>
  <si>
    <t>800522/20101</t>
  </si>
  <si>
    <t>17008001/21020101</t>
  </si>
  <si>
    <t>800522/20102</t>
  </si>
  <si>
    <t>17008001/21020102</t>
  </si>
  <si>
    <t>800522/20103</t>
  </si>
  <si>
    <t>17008001/21020103</t>
  </si>
  <si>
    <t>800522/20104</t>
  </si>
  <si>
    <t>17008001/21020104</t>
  </si>
  <si>
    <t>800522/20105</t>
  </si>
  <si>
    <t>17008001/21020105</t>
  </si>
  <si>
    <t>800522/20106</t>
  </si>
  <si>
    <t>17008001/21020106</t>
  </si>
  <si>
    <t>800522/20107</t>
  </si>
  <si>
    <t>17008001/21020107</t>
  </si>
  <si>
    <t>800522/20202</t>
  </si>
  <si>
    <t>17008001/21020202</t>
  </si>
  <si>
    <t>800522/20203</t>
  </si>
  <si>
    <t>17008001/21020203</t>
  </si>
  <si>
    <t>800522/20204</t>
  </si>
  <si>
    <t>17008001/21020204</t>
  </si>
  <si>
    <t>800522/20205</t>
  </si>
  <si>
    <t>17008001/21020205</t>
  </si>
  <si>
    <t>820522/20101</t>
  </si>
  <si>
    <t>17008001/22020101</t>
  </si>
  <si>
    <t>820522/20102</t>
  </si>
  <si>
    <t>17008001/22020102</t>
  </si>
  <si>
    <t>Local Travel and Transport</t>
  </si>
  <si>
    <t>820522/20201</t>
  </si>
  <si>
    <t>17008001/22020201</t>
  </si>
  <si>
    <t>820522/20202</t>
  </si>
  <si>
    <t>17008001/22020202</t>
  </si>
  <si>
    <t>820522/20205</t>
  </si>
  <si>
    <t>17008001/22020205</t>
  </si>
  <si>
    <t>820522/20301</t>
  </si>
  <si>
    <t>17008001/22020301</t>
  </si>
  <si>
    <t>820522/20302</t>
  </si>
  <si>
    <t>17008001/22020302</t>
  </si>
  <si>
    <t>820522/20303</t>
  </si>
  <si>
    <t>17008001/22020303</t>
  </si>
  <si>
    <t>820522/20304</t>
  </si>
  <si>
    <t>17008001/22020304</t>
  </si>
  <si>
    <t>820522/20401</t>
  </si>
  <si>
    <t>17008001/22020401</t>
  </si>
  <si>
    <t>820522/20402</t>
  </si>
  <si>
    <t>17008001/22020402</t>
  </si>
  <si>
    <t>820522/20403</t>
  </si>
  <si>
    <t>17008001/22020403</t>
  </si>
  <si>
    <t>820522/20404</t>
  </si>
  <si>
    <t>17008001/22020404</t>
  </si>
  <si>
    <t>820522/20405</t>
  </si>
  <si>
    <t>17008001/22020405</t>
  </si>
  <si>
    <t>820522/20406</t>
  </si>
  <si>
    <t>17008001/22020406</t>
  </si>
  <si>
    <t>820522/20413</t>
  </si>
  <si>
    <t>17008001/22020413</t>
  </si>
  <si>
    <t>820522/20501</t>
  </si>
  <si>
    <t>17008001/22020501</t>
  </si>
  <si>
    <t>820522/20601</t>
  </si>
  <si>
    <t>17008001/22020601</t>
  </si>
  <si>
    <t>820522/20605</t>
  </si>
  <si>
    <t>17008001/22020605</t>
  </si>
  <si>
    <t>820522/20801</t>
  </si>
  <si>
    <t>17008001/22020801</t>
  </si>
  <si>
    <t>820522/20803</t>
  </si>
  <si>
    <t>17008001/22020803</t>
  </si>
  <si>
    <t>820522/21001</t>
  </si>
  <si>
    <t>17008001/22021001</t>
  </si>
  <si>
    <t>820522/21002</t>
  </si>
  <si>
    <t>17008001/22021002</t>
  </si>
  <si>
    <t>820522/21003</t>
  </si>
  <si>
    <t>17008001/22021003</t>
  </si>
  <si>
    <t>820522/21006</t>
  </si>
  <si>
    <t>17008001/22021006</t>
  </si>
  <si>
    <t>820522/21007</t>
  </si>
  <si>
    <t>17008001/22021007</t>
  </si>
  <si>
    <t>820522/21014</t>
  </si>
  <si>
    <t>17008001/22021014</t>
  </si>
  <si>
    <t>810502/10101</t>
  </si>
  <si>
    <t>810502/10102</t>
  </si>
  <si>
    <t>810502/10103</t>
  </si>
  <si>
    <t>17008001/22010103</t>
  </si>
  <si>
    <t>17009001</t>
  </si>
  <si>
    <t>800523/10101</t>
  </si>
  <si>
    <t>17009001/21010101</t>
  </si>
  <si>
    <t>800523/10102</t>
  </si>
  <si>
    <t>17009001/21010102</t>
  </si>
  <si>
    <t>800523/10103</t>
  </si>
  <si>
    <t>17009001/21010103</t>
  </si>
  <si>
    <t>800523/20101</t>
  </si>
  <si>
    <t>17009001/21020101</t>
  </si>
  <si>
    <t>800523/20102</t>
  </si>
  <si>
    <t>17009001/21020102</t>
  </si>
  <si>
    <t>800523/20103</t>
  </si>
  <si>
    <t>17009001/21020103</t>
  </si>
  <si>
    <t>800523/20104</t>
  </si>
  <si>
    <t>17009001/21020104</t>
  </si>
  <si>
    <t>800523/20105</t>
  </si>
  <si>
    <t>17009001/21020105</t>
  </si>
  <si>
    <t>800523/20106</t>
  </si>
  <si>
    <t>17009001/21020106</t>
  </si>
  <si>
    <t>800523/20107</t>
  </si>
  <si>
    <t>17009001/21020107</t>
  </si>
  <si>
    <t>800523/20108</t>
  </si>
  <si>
    <t>17009001/21020108</t>
  </si>
  <si>
    <t>800523/20111</t>
  </si>
  <si>
    <t>17009001/21020111</t>
  </si>
  <si>
    <t>800523/20131</t>
  </si>
  <si>
    <t>17009001/21020131</t>
  </si>
  <si>
    <t>800523/20202</t>
  </si>
  <si>
    <t>17009001/21020202</t>
  </si>
  <si>
    <t>800523/20203</t>
  </si>
  <si>
    <t>17009001/21020203</t>
  </si>
  <si>
    <t>800523/20204</t>
  </si>
  <si>
    <t>17009001/21020204</t>
  </si>
  <si>
    <t>800523/20205</t>
  </si>
  <si>
    <t>17009001/21020205</t>
  </si>
  <si>
    <t>820523/20102</t>
  </si>
  <si>
    <t>17009001/22020102</t>
  </si>
  <si>
    <t>820523/20103</t>
  </si>
  <si>
    <t>17009001/22020103</t>
  </si>
  <si>
    <t>820523/20105</t>
  </si>
  <si>
    <t>17009001/22020105</t>
  </si>
  <si>
    <t>820523/20201</t>
  </si>
  <si>
    <t>17009001/22020201</t>
  </si>
  <si>
    <t>820523/20202</t>
  </si>
  <si>
    <t>17009001/22020202</t>
  </si>
  <si>
    <t>820523/20203</t>
  </si>
  <si>
    <t>17009001/22020203</t>
  </si>
  <si>
    <t>820523/20204</t>
  </si>
  <si>
    <t>17009001/22020204</t>
  </si>
  <si>
    <t>820523/20205</t>
  </si>
  <si>
    <t>17009001/22020205</t>
  </si>
  <si>
    <t>820523/20206</t>
  </si>
  <si>
    <t>17009001/22020206</t>
  </si>
  <si>
    <t>820523/20301</t>
  </si>
  <si>
    <t>17009001/22020301</t>
  </si>
  <si>
    <t>820523/20302</t>
  </si>
  <si>
    <t>17009001/22020302</t>
  </si>
  <si>
    <t>820523/20305</t>
  </si>
  <si>
    <t>17009001/22020305</t>
  </si>
  <si>
    <t>820523/20306</t>
  </si>
  <si>
    <t>17009001/22020306</t>
  </si>
  <si>
    <t>Printing of Security Documents (Exam Papers)</t>
  </si>
  <si>
    <t>820523/20311</t>
  </si>
  <si>
    <t>17009001/22020311</t>
  </si>
  <si>
    <t>820523/20312</t>
  </si>
  <si>
    <t>17009001/22020312</t>
  </si>
  <si>
    <t>820523/20401</t>
  </si>
  <si>
    <t>17009001/22020401</t>
  </si>
  <si>
    <t>820523/20402</t>
  </si>
  <si>
    <t>17009001/22020402</t>
  </si>
  <si>
    <t>820523/20403</t>
  </si>
  <si>
    <t>17009001/22020403</t>
  </si>
  <si>
    <t>820523/20404</t>
  </si>
  <si>
    <t>17009001/22020404</t>
  </si>
  <si>
    <t>820523/20405</t>
  </si>
  <si>
    <t>17009001/22020405</t>
  </si>
  <si>
    <t>820523/20406</t>
  </si>
  <si>
    <t>17009001/22020406</t>
  </si>
  <si>
    <t>820523/20501</t>
  </si>
  <si>
    <t>17009001/22020501</t>
  </si>
  <si>
    <t>820523/20506</t>
  </si>
  <si>
    <t>17009001/22020506</t>
  </si>
  <si>
    <t>820523/20601</t>
  </si>
  <si>
    <t>17009001/22020601</t>
  </si>
  <si>
    <t>820523/20605</t>
  </si>
  <si>
    <t>17009001/22020605</t>
  </si>
  <si>
    <t>820523/20703</t>
  </si>
  <si>
    <t>17009001/22020703</t>
  </si>
  <si>
    <t>820523/20709</t>
  </si>
  <si>
    <t>17009001/22020709</t>
  </si>
  <si>
    <t>820523/20710</t>
  </si>
  <si>
    <t>17009001/22020710</t>
  </si>
  <si>
    <t>820523/20801</t>
  </si>
  <si>
    <t>17009001/22020801</t>
  </si>
  <si>
    <t>820523/20803</t>
  </si>
  <si>
    <t>17009001/22020803</t>
  </si>
  <si>
    <t>820523/20901</t>
  </si>
  <si>
    <t>17009001/22020901</t>
  </si>
  <si>
    <t>820523/21001</t>
  </si>
  <si>
    <t>17009001/22021001</t>
  </si>
  <si>
    <t>820523/21002</t>
  </si>
  <si>
    <t>17009001/22021002</t>
  </si>
  <si>
    <t>820523/21003</t>
  </si>
  <si>
    <t>17009001/22021003</t>
  </si>
  <si>
    <t>820523/21006</t>
  </si>
  <si>
    <t>17009001/22021006</t>
  </si>
  <si>
    <t>820523/21007</t>
  </si>
  <si>
    <t>17009001/22021007</t>
  </si>
  <si>
    <t>820523/21014</t>
  </si>
  <si>
    <t>17009001/22021014</t>
  </si>
  <si>
    <t>820523/21016</t>
  </si>
  <si>
    <t>17009001/22021016</t>
  </si>
  <si>
    <t>Examinations Development Centre Total</t>
  </si>
  <si>
    <t>17010001</t>
  </si>
  <si>
    <t>820524/20101</t>
  </si>
  <si>
    <t>17010001/22020101</t>
  </si>
  <si>
    <t>820524/20102</t>
  </si>
  <si>
    <t>17010001/22020102</t>
  </si>
  <si>
    <t>820524/20103</t>
  </si>
  <si>
    <t>17010001/22020103</t>
  </si>
  <si>
    <t>820524/20104</t>
  </si>
  <si>
    <t>17010001/22020104</t>
  </si>
  <si>
    <t>820524/20105</t>
  </si>
  <si>
    <t>17010001/22020105</t>
  </si>
  <si>
    <t>820524/20203</t>
  </si>
  <si>
    <t>17010001/22020203</t>
  </si>
  <si>
    <t>820524/20205</t>
  </si>
  <si>
    <t>17010001/22020205</t>
  </si>
  <si>
    <t>820524/20206</t>
  </si>
  <si>
    <t>17010001/22020206</t>
  </si>
  <si>
    <t>820524/20301</t>
  </si>
  <si>
    <t>17010001/22020301</t>
  </si>
  <si>
    <t>820524/20310</t>
  </si>
  <si>
    <t>17010001/22020310</t>
  </si>
  <si>
    <t>Teaching aids/ Instruction Materials</t>
  </si>
  <si>
    <t>820524/20312</t>
  </si>
  <si>
    <t>17010001/22020312</t>
  </si>
  <si>
    <t>820524/20401</t>
  </si>
  <si>
    <t>17010001/22020401</t>
  </si>
  <si>
    <t>820524/20402</t>
  </si>
  <si>
    <t>17010001/22020402</t>
  </si>
  <si>
    <t>820524/20403</t>
  </si>
  <si>
    <t>17010001/22020403</t>
  </si>
  <si>
    <t>820524/20405</t>
  </si>
  <si>
    <t>17010001/22020405</t>
  </si>
  <si>
    <t>820524/20406</t>
  </si>
  <si>
    <t>17010001/22020406</t>
  </si>
  <si>
    <t>820524/20413</t>
  </si>
  <si>
    <t>17010001/22020413</t>
  </si>
  <si>
    <t>820524/20501</t>
  </si>
  <si>
    <t>17010001/22020501</t>
  </si>
  <si>
    <t>820524/20506</t>
  </si>
  <si>
    <t>17010001/22020506</t>
  </si>
  <si>
    <t>820524/20601</t>
  </si>
  <si>
    <t>17010001/22020601</t>
  </si>
  <si>
    <t>820524/20603</t>
  </si>
  <si>
    <t>17010001/22020603</t>
  </si>
  <si>
    <t>820524/20605</t>
  </si>
  <si>
    <t>17010001/22020605</t>
  </si>
  <si>
    <t>820524/20702</t>
  </si>
  <si>
    <t>17010001/22020702</t>
  </si>
  <si>
    <t>820524/20703</t>
  </si>
  <si>
    <t>17010001/22020703</t>
  </si>
  <si>
    <t>820524/20704</t>
  </si>
  <si>
    <t>17010001/22020704</t>
  </si>
  <si>
    <t>820524/20705</t>
  </si>
  <si>
    <t>17010001/22020705</t>
  </si>
  <si>
    <t>820524/20706</t>
  </si>
  <si>
    <t>17010001/22020706</t>
  </si>
  <si>
    <t>820524/20707</t>
  </si>
  <si>
    <t>17010001/22020707</t>
  </si>
  <si>
    <t>820524/20710</t>
  </si>
  <si>
    <t>17010001/22020710</t>
  </si>
  <si>
    <t>820524/20711</t>
  </si>
  <si>
    <t>17010001/22020711</t>
  </si>
  <si>
    <t>Other Conslulting Services</t>
  </si>
  <si>
    <t>820524/20801</t>
  </si>
  <si>
    <t>17010001/22020801</t>
  </si>
  <si>
    <t>820524/20803</t>
  </si>
  <si>
    <t>17010001/22020803</t>
  </si>
  <si>
    <t>820524/20901</t>
  </si>
  <si>
    <t>17010001/22020901</t>
  </si>
  <si>
    <t>820524/20902</t>
  </si>
  <si>
    <t>17010001/22020902</t>
  </si>
  <si>
    <t>820524/21001</t>
  </si>
  <si>
    <t>17010001/22021001</t>
  </si>
  <si>
    <t>Refreshmnent &amp; Meals</t>
  </si>
  <si>
    <t>820524/21002</t>
  </si>
  <si>
    <t>17010001/22021002</t>
  </si>
  <si>
    <t>820524/21003</t>
  </si>
  <si>
    <t>17010001/22021003</t>
  </si>
  <si>
    <t>820524/21004</t>
  </si>
  <si>
    <t>17010001/22021004</t>
  </si>
  <si>
    <t>820524/21005</t>
  </si>
  <si>
    <t>17010001/22021005</t>
  </si>
  <si>
    <t>820524/21006</t>
  </si>
  <si>
    <t>17010001/22021006</t>
  </si>
  <si>
    <t>820524/21007</t>
  </si>
  <si>
    <t>17010001/22021007</t>
  </si>
  <si>
    <t>820524/21008</t>
  </si>
  <si>
    <t>17010001/22021008</t>
  </si>
  <si>
    <t>820524/21009</t>
  </si>
  <si>
    <t>17010001/22021009</t>
  </si>
  <si>
    <t>820524/21010</t>
  </si>
  <si>
    <t>17010001/22021010</t>
  </si>
  <si>
    <t>Direct Teaching &amp; Laboratory Cost</t>
  </si>
  <si>
    <t>820524/21014</t>
  </si>
  <si>
    <t>17010001/22021014</t>
  </si>
  <si>
    <t>820524/21016</t>
  </si>
  <si>
    <t>17010001/22021016</t>
  </si>
  <si>
    <t>820524/21021</t>
  </si>
  <si>
    <t>17010001/22021021</t>
  </si>
  <si>
    <t>17010002</t>
  </si>
  <si>
    <t>820525/20102</t>
  </si>
  <si>
    <t>17010002/22020102</t>
  </si>
  <si>
    <t>820525/20201</t>
  </si>
  <si>
    <t>17010002/22020201</t>
  </si>
  <si>
    <t>820525/20202</t>
  </si>
  <si>
    <t>17010002/22020202</t>
  </si>
  <si>
    <t>820525/20205</t>
  </si>
  <si>
    <t>17010002/22020205</t>
  </si>
  <si>
    <t>820525/20206</t>
  </si>
  <si>
    <t>17010002/22020206</t>
  </si>
  <si>
    <t>820525/20301</t>
  </si>
  <si>
    <t>17010002/22020301</t>
  </si>
  <si>
    <t>820525/20302</t>
  </si>
  <si>
    <t>17010002/22020302</t>
  </si>
  <si>
    <t>820525/20305</t>
  </si>
  <si>
    <t>17010002/22020305</t>
  </si>
  <si>
    <t>820525/20310</t>
  </si>
  <si>
    <t>17010002/22020310</t>
  </si>
  <si>
    <t>820525/20312</t>
  </si>
  <si>
    <t>17010002/22020312</t>
  </si>
  <si>
    <t>820525/20401</t>
  </si>
  <si>
    <t>17010002/22020401</t>
  </si>
  <si>
    <t>820525/20402</t>
  </si>
  <si>
    <t>17010002/22020402</t>
  </si>
  <si>
    <t>820525/20403</t>
  </si>
  <si>
    <t>17010002/22020403</t>
  </si>
  <si>
    <t>820525/20404</t>
  </si>
  <si>
    <t>17010002/22020404</t>
  </si>
  <si>
    <t>820525/20405</t>
  </si>
  <si>
    <t>17010002/22020405</t>
  </si>
  <si>
    <t>820525/20406</t>
  </si>
  <si>
    <t>17010002/22020406</t>
  </si>
  <si>
    <t>820525/20413</t>
  </si>
  <si>
    <t>17010002/22020413</t>
  </si>
  <si>
    <t>820525/20501</t>
  </si>
  <si>
    <t>17010002/22020501</t>
  </si>
  <si>
    <t>820525/20601</t>
  </si>
  <si>
    <t>17010002/22020601</t>
  </si>
  <si>
    <t>820525/20605</t>
  </si>
  <si>
    <t>17010002/22020605</t>
  </si>
  <si>
    <t>820525/20801</t>
  </si>
  <si>
    <t>17010002/22020801</t>
  </si>
  <si>
    <t>820525/20803</t>
  </si>
  <si>
    <t>17010002/22020803</t>
  </si>
  <si>
    <t>820525/21001</t>
  </si>
  <si>
    <t>17010002/22021001</t>
  </si>
  <si>
    <t>820525/21010</t>
  </si>
  <si>
    <t>820525/21014</t>
  </si>
  <si>
    <t>17010002/22021014</t>
  </si>
  <si>
    <t>820525/21016</t>
  </si>
  <si>
    <t>17010002/22021016</t>
  </si>
  <si>
    <t>Special Education Centre, Oji-River Total</t>
  </si>
  <si>
    <t>17010003</t>
  </si>
  <si>
    <t>820526/20102</t>
  </si>
  <si>
    <t>17010003/22020102</t>
  </si>
  <si>
    <t>820526/20201</t>
  </si>
  <si>
    <t>17010003/22020201</t>
  </si>
  <si>
    <t>820526/20202</t>
  </si>
  <si>
    <t>17010003/22020202</t>
  </si>
  <si>
    <t>820526/20205</t>
  </si>
  <si>
    <t>17010003/22020205</t>
  </si>
  <si>
    <t>820526/20206</t>
  </si>
  <si>
    <t>17010003/22020206</t>
  </si>
  <si>
    <t>820526/20301</t>
  </si>
  <si>
    <t>17010003/22020301</t>
  </si>
  <si>
    <t>820526/20302</t>
  </si>
  <si>
    <t>17010003/22020302</t>
  </si>
  <si>
    <t>820526/20305</t>
  </si>
  <si>
    <t>17010003/22020305</t>
  </si>
  <si>
    <t>820526/20310</t>
  </si>
  <si>
    <t>17010003/22020310</t>
  </si>
  <si>
    <t>820526/20311</t>
  </si>
  <si>
    <t>17010003/22020311</t>
  </si>
  <si>
    <t>Food Stuff/Catering Materials Supply</t>
  </si>
  <si>
    <t>820526/20312</t>
  </si>
  <si>
    <t>17010003/22020312</t>
  </si>
  <si>
    <t>820526/20401</t>
  </si>
  <si>
    <t>17010003/22020401</t>
  </si>
  <si>
    <t>820526/20402</t>
  </si>
  <si>
    <t>17010003/22020402</t>
  </si>
  <si>
    <t>820526/20403</t>
  </si>
  <si>
    <t>17010003/22020403</t>
  </si>
  <si>
    <t>820526/20404</t>
  </si>
  <si>
    <t>17010003/22020404</t>
  </si>
  <si>
    <t>820526/20405</t>
  </si>
  <si>
    <t>17010003/22020405</t>
  </si>
  <si>
    <t>820526/20406</t>
  </si>
  <si>
    <t>17010003/22020406</t>
  </si>
  <si>
    <t>820526/20413</t>
  </si>
  <si>
    <t>17010003/22020413</t>
  </si>
  <si>
    <t>820526/20501</t>
  </si>
  <si>
    <t>17010003/22020501</t>
  </si>
  <si>
    <t>820526/20506</t>
  </si>
  <si>
    <t>17010003/22020506</t>
  </si>
  <si>
    <t>820526/20601</t>
  </si>
  <si>
    <t>17010003/22020601</t>
  </si>
  <si>
    <t>820526/20605</t>
  </si>
  <si>
    <t>17010003/22020605</t>
  </si>
  <si>
    <t>820526/20801</t>
  </si>
  <si>
    <t>17010003/22020801</t>
  </si>
  <si>
    <t>820526/20803</t>
  </si>
  <si>
    <t>17010003/22020803</t>
  </si>
  <si>
    <t>820526/21001</t>
  </si>
  <si>
    <t>17010003/22021001</t>
  </si>
  <si>
    <t>820526/21010</t>
  </si>
  <si>
    <t>17010003/22021010</t>
  </si>
  <si>
    <t>820526/21014</t>
  </si>
  <si>
    <t>17010003/22021014</t>
  </si>
  <si>
    <t>820526/21016</t>
  </si>
  <si>
    <t>17010003/22021016</t>
  </si>
  <si>
    <t>Special Education Centre, Ogbete Total</t>
  </si>
  <si>
    <t>17018001</t>
  </si>
  <si>
    <t>800201/10101</t>
  </si>
  <si>
    <t>17018001/21010101</t>
  </si>
  <si>
    <t>800201/10102</t>
  </si>
  <si>
    <t>17018001/21010102</t>
  </si>
  <si>
    <t>800201/10103</t>
  </si>
  <si>
    <t>17018001/21010103</t>
  </si>
  <si>
    <t>800201/20101</t>
  </si>
  <si>
    <t>17018001/21020101</t>
  </si>
  <si>
    <t>800201/20102</t>
  </si>
  <si>
    <t>17018001/21020102</t>
  </si>
  <si>
    <t>800201/20103</t>
  </si>
  <si>
    <t>17018001/21020103</t>
  </si>
  <si>
    <t>800201/20104</t>
  </si>
  <si>
    <t>17018001/21020104</t>
  </si>
  <si>
    <t>800201/20105</t>
  </si>
  <si>
    <t>17018001/21020105</t>
  </si>
  <si>
    <t>800201/20106</t>
  </si>
  <si>
    <t>17018001/21020106</t>
  </si>
  <si>
    <t>800201/20107</t>
  </si>
  <si>
    <t>17018001/21020107</t>
  </si>
  <si>
    <t>800201/20109</t>
  </si>
  <si>
    <t>17018001/21020109</t>
  </si>
  <si>
    <t>800201/20111</t>
  </si>
  <si>
    <t>17018001/21020111</t>
  </si>
  <si>
    <t>800201/20113</t>
  </si>
  <si>
    <t>17018001/21020113</t>
  </si>
  <si>
    <t>800201/20131</t>
  </si>
  <si>
    <t>17018001/21020131</t>
  </si>
  <si>
    <t>Allowance Arears</t>
  </si>
  <si>
    <t>800201/20141</t>
  </si>
  <si>
    <t>17018001/21020141</t>
  </si>
  <si>
    <t>800201/20201</t>
  </si>
  <si>
    <t>17018001/21020201</t>
  </si>
  <si>
    <t>800201/20202</t>
  </si>
  <si>
    <t>17018001/21020202</t>
  </si>
  <si>
    <t>800201/20203</t>
  </si>
  <si>
    <t>17018001/21020203</t>
  </si>
  <si>
    <t>800201/20204</t>
  </si>
  <si>
    <t>17018001/21020204</t>
  </si>
  <si>
    <t>800201/20205</t>
  </si>
  <si>
    <t>17018001/21020205</t>
  </si>
  <si>
    <t>820201/20101</t>
  </si>
  <si>
    <t>17018001/22020101</t>
  </si>
  <si>
    <t>820201/20102</t>
  </si>
  <si>
    <t>17018001/22020102</t>
  </si>
  <si>
    <t>820201/20103</t>
  </si>
  <si>
    <t>17018001/22020103</t>
  </si>
  <si>
    <t>820201/20104</t>
  </si>
  <si>
    <t>17018001/22020104</t>
  </si>
  <si>
    <t>820201/20105</t>
  </si>
  <si>
    <t>17018001/22020105</t>
  </si>
  <si>
    <t>820201/20201</t>
  </si>
  <si>
    <t>17018001/22020201</t>
  </si>
  <si>
    <t>820201/20202</t>
  </si>
  <si>
    <t>17018001/22020202</t>
  </si>
  <si>
    <t>820201/20203</t>
  </si>
  <si>
    <t>17018001/22020203</t>
  </si>
  <si>
    <t>820201/20205</t>
  </si>
  <si>
    <t>17018001/22020205</t>
  </si>
  <si>
    <t>820201/20206</t>
  </si>
  <si>
    <t>17018001/22020206</t>
  </si>
  <si>
    <t>820201/20301</t>
  </si>
  <si>
    <t>17018001/22020301</t>
  </si>
  <si>
    <t>820201/20302</t>
  </si>
  <si>
    <t>17018001/22020302</t>
  </si>
  <si>
    <t>820201/20303</t>
  </si>
  <si>
    <t>17018001/22020303</t>
  </si>
  <si>
    <t>820201/20305</t>
  </si>
  <si>
    <t>17018001/22020305</t>
  </si>
  <si>
    <t>820201/20306</t>
  </si>
  <si>
    <t>17018001/22020306</t>
  </si>
  <si>
    <t>Printing of  Security Documents (Printing of answer scripts</t>
  </si>
  <si>
    <t>820201/20307</t>
  </si>
  <si>
    <t>17018001/22020307</t>
  </si>
  <si>
    <t>820201/20309</t>
  </si>
  <si>
    <t>17018001/22020309</t>
  </si>
  <si>
    <t>820201/20310</t>
  </si>
  <si>
    <t>17018001/22020310</t>
  </si>
  <si>
    <t>Teaching aids/ Instruction Materials (Accreditation expenses</t>
  </si>
  <si>
    <t>820201/20312</t>
  </si>
  <si>
    <t>17018001/22020312</t>
  </si>
  <si>
    <t>820201/20313</t>
  </si>
  <si>
    <t>17018001/22020313</t>
  </si>
  <si>
    <t>820201/20401</t>
  </si>
  <si>
    <t>17018001/22020401</t>
  </si>
  <si>
    <t>820201/20402</t>
  </si>
  <si>
    <t>17018001/22020402</t>
  </si>
  <si>
    <t>820201/20403</t>
  </si>
  <si>
    <t>17018001/22020403</t>
  </si>
  <si>
    <t>Maintenance of Office Building Residential Qtrs (Hostel Buil</t>
  </si>
  <si>
    <t>820201/20404</t>
  </si>
  <si>
    <t>17018001/22020404</t>
  </si>
  <si>
    <t>820201/20405</t>
  </si>
  <si>
    <t>17018001/22020405</t>
  </si>
  <si>
    <t>820201/20406</t>
  </si>
  <si>
    <t>17018001/22020406</t>
  </si>
  <si>
    <t>820201/20414</t>
  </si>
  <si>
    <t>17018001/22020414</t>
  </si>
  <si>
    <t>820201/20501</t>
  </si>
  <si>
    <t>17018001/22020501</t>
  </si>
  <si>
    <t>820201/20506</t>
  </si>
  <si>
    <t>17018001/22020506</t>
  </si>
  <si>
    <t>820201/20601</t>
  </si>
  <si>
    <t>17018001/22020601</t>
  </si>
  <si>
    <t>820201/20602</t>
  </si>
  <si>
    <t>17018001/22020602</t>
  </si>
  <si>
    <t>820201/20603</t>
  </si>
  <si>
    <t>17018001/22020603</t>
  </si>
  <si>
    <t>820201/20605</t>
  </si>
  <si>
    <t>17018001/22020605</t>
  </si>
  <si>
    <t>820201/20701</t>
  </si>
  <si>
    <t>17018001/22020701</t>
  </si>
  <si>
    <t>820201/20703</t>
  </si>
  <si>
    <t>17018001/22020703</t>
  </si>
  <si>
    <t>820201/20705</t>
  </si>
  <si>
    <t>17018001/22020705</t>
  </si>
  <si>
    <t>820201/20707</t>
  </si>
  <si>
    <t>17018001/22020707</t>
  </si>
  <si>
    <t>820201/20709</t>
  </si>
  <si>
    <t>17018001/22020709</t>
  </si>
  <si>
    <t>820201/20710</t>
  </si>
  <si>
    <t>17018001/22020710</t>
  </si>
  <si>
    <t>820201/20711</t>
  </si>
  <si>
    <t>17018001/22020711</t>
  </si>
  <si>
    <t>820201/20801</t>
  </si>
  <si>
    <t>17018001/22020801</t>
  </si>
  <si>
    <t>820201/20802</t>
  </si>
  <si>
    <t>17018001/22020802</t>
  </si>
  <si>
    <t>820201/20803</t>
  </si>
  <si>
    <t>17018001/22020803</t>
  </si>
  <si>
    <t>820201/20806</t>
  </si>
  <si>
    <t>17018001/22020806</t>
  </si>
  <si>
    <t>820201/20901</t>
  </si>
  <si>
    <t>17018001/22020901</t>
  </si>
  <si>
    <t>820201/20902</t>
  </si>
  <si>
    <t>17018001/22020902</t>
  </si>
  <si>
    <t>820201/21001</t>
  </si>
  <si>
    <t>17018001/22021001</t>
  </si>
  <si>
    <t>820201/21002</t>
  </si>
  <si>
    <t>17018001/22021002</t>
  </si>
  <si>
    <t xml:space="preserve">Honorarium &amp; Sitting Allowance </t>
  </si>
  <si>
    <t>820201/21003</t>
  </si>
  <si>
    <t>17018001/22021003</t>
  </si>
  <si>
    <t>820201/21004</t>
  </si>
  <si>
    <t>17018001/22021004</t>
  </si>
  <si>
    <t>820201/21006</t>
  </si>
  <si>
    <t>17018001/22021006</t>
  </si>
  <si>
    <t>820201/21007</t>
  </si>
  <si>
    <t>17018001/22021007</t>
  </si>
  <si>
    <t>820201/21008</t>
  </si>
  <si>
    <t>17018001/22021008</t>
  </si>
  <si>
    <t>Subscription To Professional Bodies (subscription to acdemic</t>
  </si>
  <si>
    <t>820201/21009</t>
  </si>
  <si>
    <t>17018001/22021009</t>
  </si>
  <si>
    <t>Sporting Activities (Inter &amp; IntraCollege games)</t>
  </si>
  <si>
    <t>820201/21014</t>
  </si>
  <si>
    <t>17018001/22021014</t>
  </si>
  <si>
    <t>820201/21021</t>
  </si>
  <si>
    <t>17018001/22021021</t>
  </si>
  <si>
    <t>820201/21022</t>
  </si>
  <si>
    <t>17018001/22021022</t>
  </si>
  <si>
    <t>820201/21026</t>
  </si>
  <si>
    <t>17018001/22021026</t>
  </si>
  <si>
    <t>820201/21033</t>
  </si>
  <si>
    <t>17018001/22021033</t>
  </si>
  <si>
    <t>Accreditation Expenses</t>
  </si>
  <si>
    <t>820201/30103</t>
  </si>
  <si>
    <t>17018001/22030103</t>
  </si>
  <si>
    <t>Refurbishment Advances</t>
  </si>
  <si>
    <t>820201/30107</t>
  </si>
  <si>
    <t>17018001/22030107</t>
  </si>
  <si>
    <t>Furniture Grant</t>
  </si>
  <si>
    <t>17019001</t>
  </si>
  <si>
    <t>800527/10101</t>
  </si>
  <si>
    <t>17019001/21010101</t>
  </si>
  <si>
    <t>70942</t>
  </si>
  <si>
    <t>800527/10102</t>
  </si>
  <si>
    <t>17019001/21010102</t>
  </si>
  <si>
    <t>800527/10103</t>
  </si>
  <si>
    <t>17019001/21010103</t>
  </si>
  <si>
    <t>800527/20101</t>
  </si>
  <si>
    <t>17019001/21020101</t>
  </si>
  <si>
    <t>800527/20102</t>
  </si>
  <si>
    <t>17019001/21020102</t>
  </si>
  <si>
    <t>800527/20103</t>
  </si>
  <si>
    <t>17019001/21020103</t>
  </si>
  <si>
    <t>800527/20104</t>
  </si>
  <si>
    <t>17019001/21020104</t>
  </si>
  <si>
    <t>800527/20105</t>
  </si>
  <si>
    <t>17019001/21020105</t>
  </si>
  <si>
    <t>800527/20106</t>
  </si>
  <si>
    <t>17019001/21020106</t>
  </si>
  <si>
    <t>800527/20107</t>
  </si>
  <si>
    <t>17019001/21020107</t>
  </si>
  <si>
    <t>800527/20131</t>
  </si>
  <si>
    <t>17019001/21020131</t>
  </si>
  <si>
    <t xml:space="preserve"> Arrears (Allowance)</t>
  </si>
  <si>
    <t>800527/20202</t>
  </si>
  <si>
    <t>17019001/21020202</t>
  </si>
  <si>
    <t>800527/20203</t>
  </si>
  <si>
    <t>17019001/21020203</t>
  </si>
  <si>
    <t>800527/20204</t>
  </si>
  <si>
    <t>17019001/21020204</t>
  </si>
  <si>
    <t>800527/20205</t>
  </si>
  <si>
    <t>17019001/21020205</t>
  </si>
  <si>
    <t>820527/20101</t>
  </si>
  <si>
    <t>17019001/22020101</t>
  </si>
  <si>
    <t>820527/20102</t>
  </si>
  <si>
    <t>17019001/22020102</t>
  </si>
  <si>
    <t>820527/20104</t>
  </si>
  <si>
    <t>17019001/22020104</t>
  </si>
  <si>
    <t>820527/20105</t>
  </si>
  <si>
    <t>17019001/22020105</t>
  </si>
  <si>
    <t>820527/20201</t>
  </si>
  <si>
    <t>17019001/22020201</t>
  </si>
  <si>
    <t>820527/20202</t>
  </si>
  <si>
    <t>17019001/22020202</t>
  </si>
  <si>
    <t>820527/20203</t>
  </si>
  <si>
    <t>17019001/22020203</t>
  </si>
  <si>
    <t>820527/20205</t>
  </si>
  <si>
    <t>17019001/22020205</t>
  </si>
  <si>
    <t>820527/20301</t>
  </si>
  <si>
    <t>17019001/22020301</t>
  </si>
  <si>
    <t>820527/20302</t>
  </si>
  <si>
    <t>17019001/22020302</t>
  </si>
  <si>
    <t>820527/20303</t>
  </si>
  <si>
    <t>17019001/22020303</t>
  </si>
  <si>
    <t>820527/20304</t>
  </si>
  <si>
    <t>17019001/22020304</t>
  </si>
  <si>
    <t>820527/20305</t>
  </si>
  <si>
    <t>17019001/22020305</t>
  </si>
  <si>
    <t>820527/20306</t>
  </si>
  <si>
    <t>17019001/22020306</t>
  </si>
  <si>
    <t>820527/20307</t>
  </si>
  <si>
    <t>17019001/22020307</t>
  </si>
  <si>
    <t>820527/20309</t>
  </si>
  <si>
    <t>17019001/22020309</t>
  </si>
  <si>
    <t>820527/20310</t>
  </si>
  <si>
    <t>17019001/22020310</t>
  </si>
  <si>
    <t>Teaching Aids/Instructional Materials</t>
  </si>
  <si>
    <t>820527/20312</t>
  </si>
  <si>
    <t>17019001/22020312</t>
  </si>
  <si>
    <t>820527/20313</t>
  </si>
  <si>
    <t>17019001/22020313</t>
  </si>
  <si>
    <t>820527/20401</t>
  </si>
  <si>
    <t>17019001/22020401</t>
  </si>
  <si>
    <t>820527/20402</t>
  </si>
  <si>
    <t>17019001/22020402</t>
  </si>
  <si>
    <t>820527/20403</t>
  </si>
  <si>
    <t>17019001/22020403</t>
  </si>
  <si>
    <t>820527/20404</t>
  </si>
  <si>
    <t>17019001/22020404</t>
  </si>
  <si>
    <t>820527/20405</t>
  </si>
  <si>
    <t>17019001/22020405</t>
  </si>
  <si>
    <t>820527/20406</t>
  </si>
  <si>
    <t>17019001/22020406</t>
  </si>
  <si>
    <t>820527/20412</t>
  </si>
  <si>
    <t>17019001/22020412</t>
  </si>
  <si>
    <t>Maintenance of Public Building</t>
  </si>
  <si>
    <t>820527/20413</t>
  </si>
  <si>
    <t>17019001/22020413</t>
  </si>
  <si>
    <t>Minor Road Maomtemance</t>
  </si>
  <si>
    <t>820527/20501</t>
  </si>
  <si>
    <t>17019001/22020501</t>
  </si>
  <si>
    <t>820527/20503</t>
  </si>
  <si>
    <t>17019001/22020503</t>
  </si>
  <si>
    <t>820527/20506</t>
  </si>
  <si>
    <t>17019001/22020506</t>
  </si>
  <si>
    <t>820527/20601</t>
  </si>
  <si>
    <t>17019001/22020601</t>
  </si>
  <si>
    <t>820527/20603</t>
  </si>
  <si>
    <t>17019001/22020603</t>
  </si>
  <si>
    <t>820527/20604</t>
  </si>
  <si>
    <t>17019001/22020604</t>
  </si>
  <si>
    <t>820527/20605</t>
  </si>
  <si>
    <t>17019001/22020605</t>
  </si>
  <si>
    <t>820527/20701</t>
  </si>
  <si>
    <t>17019001/22020701</t>
  </si>
  <si>
    <t>820527/20702</t>
  </si>
  <si>
    <t>17019001/22020702</t>
  </si>
  <si>
    <t>820527/20703</t>
  </si>
  <si>
    <t>17019001/22020703</t>
  </si>
  <si>
    <t>820527/20704</t>
  </si>
  <si>
    <t>17019001/22020704</t>
  </si>
  <si>
    <t>820527/20705</t>
  </si>
  <si>
    <t>17019001/22020705</t>
  </si>
  <si>
    <t>820527/20706</t>
  </si>
  <si>
    <t>17019001/22020706</t>
  </si>
  <si>
    <t>820527/20707</t>
  </si>
  <si>
    <t>17019001/22020707</t>
  </si>
  <si>
    <t>820527/20709</t>
  </si>
  <si>
    <t>17019001/22020709</t>
  </si>
  <si>
    <t>820527/20710</t>
  </si>
  <si>
    <t>17019001/22020710</t>
  </si>
  <si>
    <t>820527/20711</t>
  </si>
  <si>
    <t>17019001/22020711</t>
  </si>
  <si>
    <t>820527/20801</t>
  </si>
  <si>
    <t>17019001/22020801</t>
  </si>
  <si>
    <t>820527/20802</t>
  </si>
  <si>
    <t>17019001/22020802</t>
  </si>
  <si>
    <t>820527/20803</t>
  </si>
  <si>
    <t>17019001/22020803</t>
  </si>
  <si>
    <t>820527/20806</t>
  </si>
  <si>
    <t>17019001/22020806</t>
  </si>
  <si>
    <t>820527/20901</t>
  </si>
  <si>
    <t>17019001/22020901</t>
  </si>
  <si>
    <t>820527/20902</t>
  </si>
  <si>
    <t>17019001/22020902</t>
  </si>
  <si>
    <t>820527/21001</t>
  </si>
  <si>
    <t>17019001/22021001</t>
  </si>
  <si>
    <t>820527/21002</t>
  </si>
  <si>
    <t>17019001/22021002</t>
  </si>
  <si>
    <t>820527/21003</t>
  </si>
  <si>
    <t>17019001/22021003</t>
  </si>
  <si>
    <t>820527/21004</t>
  </si>
  <si>
    <t>17019001/22021004</t>
  </si>
  <si>
    <t>820527/21005</t>
  </si>
  <si>
    <t>17019001/22021005</t>
  </si>
  <si>
    <t>820527/21006</t>
  </si>
  <si>
    <t>17019001/22021006</t>
  </si>
  <si>
    <t>820527/21007</t>
  </si>
  <si>
    <t>17019001/22021007</t>
  </si>
  <si>
    <t>820527/21008</t>
  </si>
  <si>
    <t>17019001/22021008</t>
  </si>
  <si>
    <t>820527/21009</t>
  </si>
  <si>
    <t>17019001/22021009</t>
  </si>
  <si>
    <t>820527/21010</t>
  </si>
  <si>
    <t>17019001/22021010</t>
  </si>
  <si>
    <t>820527/21014</t>
  </si>
  <si>
    <t>17019001/22021013</t>
  </si>
  <si>
    <t>Annual Budget expenses and Adminstration</t>
  </si>
  <si>
    <t>820527/21016</t>
  </si>
  <si>
    <t>17019001/22021016</t>
  </si>
  <si>
    <t>820527/21020</t>
  </si>
  <si>
    <t>17019001/22021020</t>
  </si>
  <si>
    <t>820527/21021</t>
  </si>
  <si>
    <t>17019001/22021021</t>
  </si>
  <si>
    <t>820527/21022</t>
  </si>
  <si>
    <t>17019001/22021022</t>
  </si>
  <si>
    <t>820527/21023</t>
  </si>
  <si>
    <t>17019001/22021023</t>
  </si>
  <si>
    <t>820527/21033</t>
  </si>
  <si>
    <t>17019001/22021033</t>
  </si>
  <si>
    <t>820527/21036</t>
  </si>
  <si>
    <t>17019001/22021036</t>
  </si>
  <si>
    <t>Supervision of Student on Industrial Training</t>
  </si>
  <si>
    <t>820527/30103</t>
  </si>
  <si>
    <t>17019001/22030103</t>
  </si>
  <si>
    <t>820527/30105</t>
  </si>
  <si>
    <t>17019001/22030105</t>
  </si>
  <si>
    <t>Spectacle Advances</t>
  </si>
  <si>
    <t>820527/30107</t>
  </si>
  <si>
    <t>17019001/22030107</t>
  </si>
  <si>
    <t>17021001</t>
  </si>
  <si>
    <t>800529/10101</t>
  </si>
  <si>
    <t>17021001/21010101</t>
  </si>
  <si>
    <t>800529/10102</t>
  </si>
  <si>
    <t>17021001/21010102</t>
  </si>
  <si>
    <t>800529/10103</t>
  </si>
  <si>
    <t>17021001/21010103</t>
  </si>
  <si>
    <t>800529/20101</t>
  </si>
  <si>
    <t>17021001/21020101</t>
  </si>
  <si>
    <t>800529/20102</t>
  </si>
  <si>
    <t>17021001/21020102</t>
  </si>
  <si>
    <t>800529/20103</t>
  </si>
  <si>
    <t>17021001/21020103</t>
  </si>
  <si>
    <t>800529/20104</t>
  </si>
  <si>
    <t>17021001/21020104</t>
  </si>
  <si>
    <t>800529/20105</t>
  </si>
  <si>
    <t>17021001/21020105</t>
  </si>
  <si>
    <t>800529/20106</t>
  </si>
  <si>
    <t>17021001/21020106</t>
  </si>
  <si>
    <t>800529/20107</t>
  </si>
  <si>
    <t>17021001/21020107</t>
  </si>
  <si>
    <t>800529/20135</t>
  </si>
  <si>
    <t>17021001/21020135</t>
  </si>
  <si>
    <t>Wardrobe &amp; Outfit Allowances</t>
  </si>
  <si>
    <t>800529/20202</t>
  </si>
  <si>
    <t>17021001/21020202</t>
  </si>
  <si>
    <t>800529/20203</t>
  </si>
  <si>
    <t>17021001/21020203</t>
  </si>
  <si>
    <t>800529/20204</t>
  </si>
  <si>
    <t>17021001/21020204</t>
  </si>
  <si>
    <t>800529/20205</t>
  </si>
  <si>
    <t>17021001/21020205</t>
  </si>
  <si>
    <t>820529/20101</t>
  </si>
  <si>
    <t>17021001/22020101</t>
  </si>
  <si>
    <t>820529/20102</t>
  </si>
  <si>
    <t>17021001/22020102</t>
  </si>
  <si>
    <t>820529/20104</t>
  </si>
  <si>
    <t>17021001/22020104</t>
  </si>
  <si>
    <t>820529/20201</t>
  </si>
  <si>
    <t>17021001/22020201</t>
  </si>
  <si>
    <t>820529/20202</t>
  </si>
  <si>
    <t>17021001/22020202</t>
  </si>
  <si>
    <t>820529/20203</t>
  </si>
  <si>
    <t>17021001/22020203</t>
  </si>
  <si>
    <t>820529/20205</t>
  </si>
  <si>
    <t>17021001/22020205</t>
  </si>
  <si>
    <t>820529/20301</t>
  </si>
  <si>
    <t>17021001/22020301</t>
  </si>
  <si>
    <t>820529/20302</t>
  </si>
  <si>
    <t>17021001/22020302</t>
  </si>
  <si>
    <t>820529/20303</t>
  </si>
  <si>
    <t>17021001/22020303</t>
  </si>
  <si>
    <t>820529/20304</t>
  </si>
  <si>
    <t>17021001/22020304</t>
  </si>
  <si>
    <t>820529/20305</t>
  </si>
  <si>
    <t>820529/20306</t>
  </si>
  <si>
    <t>17021001/22020306</t>
  </si>
  <si>
    <t>820529/20307</t>
  </si>
  <si>
    <t>17021001/22020307</t>
  </si>
  <si>
    <t>820529/20308</t>
  </si>
  <si>
    <t>17021001/22020308</t>
  </si>
  <si>
    <t>820529/20309</t>
  </si>
  <si>
    <t>17021001/22020309</t>
  </si>
  <si>
    <t>820529/20310</t>
  </si>
  <si>
    <t>17021001/22020310</t>
  </si>
  <si>
    <t>820529/20311</t>
  </si>
  <si>
    <t>17021001/22020311</t>
  </si>
  <si>
    <t>820529/20312</t>
  </si>
  <si>
    <t>17021001/22020312</t>
  </si>
  <si>
    <t>820529/20313</t>
  </si>
  <si>
    <t>17021001/22020313</t>
  </si>
  <si>
    <t>820529/20401</t>
  </si>
  <si>
    <t>17021001/22020401</t>
  </si>
  <si>
    <t>820529/20402</t>
  </si>
  <si>
    <t>17021001/22020402</t>
  </si>
  <si>
    <t>820529/20403</t>
  </si>
  <si>
    <t>17021001/22020403</t>
  </si>
  <si>
    <t>820529/20404</t>
  </si>
  <si>
    <t>17021001/22020404</t>
  </si>
  <si>
    <t>820529/20405</t>
  </si>
  <si>
    <t>17021001/22020405</t>
  </si>
  <si>
    <t>820529/20406</t>
  </si>
  <si>
    <t>17021001/22020406</t>
  </si>
  <si>
    <t>820529/20501</t>
  </si>
  <si>
    <t>17021001/22020501</t>
  </si>
  <si>
    <t>820529/20506</t>
  </si>
  <si>
    <t>17021001/22020506</t>
  </si>
  <si>
    <t>820529/20601</t>
  </si>
  <si>
    <t>17021001/22020601</t>
  </si>
  <si>
    <t>820529/20603</t>
  </si>
  <si>
    <t>17021001/22020603</t>
  </si>
  <si>
    <t>820529/20605</t>
  </si>
  <si>
    <t>17021001/22020605</t>
  </si>
  <si>
    <t>820529/20701</t>
  </si>
  <si>
    <t>17021001/22020701</t>
  </si>
  <si>
    <t>820529/20702</t>
  </si>
  <si>
    <t>17021001/22020702</t>
  </si>
  <si>
    <t>820529/20703</t>
  </si>
  <si>
    <t>17021001/22020703</t>
  </si>
  <si>
    <t>820529/20704</t>
  </si>
  <si>
    <t>17021001/22020704</t>
  </si>
  <si>
    <t>820529/20705</t>
  </si>
  <si>
    <t>17021001/22020705</t>
  </si>
  <si>
    <t>820529/20706</t>
  </si>
  <si>
    <t>17021001/22020706</t>
  </si>
  <si>
    <t>820529/20707</t>
  </si>
  <si>
    <t>17021001/22020707</t>
  </si>
  <si>
    <t>820529/20709</t>
  </si>
  <si>
    <t>17021001/22020709</t>
  </si>
  <si>
    <t>820529/20710</t>
  </si>
  <si>
    <t>17021001/22020710</t>
  </si>
  <si>
    <t>820529/20711</t>
  </si>
  <si>
    <t>17021001/22020711</t>
  </si>
  <si>
    <t>Other Consulting Services (Annual Auditing)</t>
  </si>
  <si>
    <t>820529/20801</t>
  </si>
  <si>
    <t>17021001/22020801</t>
  </si>
  <si>
    <t>820529/20802</t>
  </si>
  <si>
    <t>17021001/22020802</t>
  </si>
  <si>
    <t>820529/20803</t>
  </si>
  <si>
    <t>17021001/22020803</t>
  </si>
  <si>
    <t>820529/20901</t>
  </si>
  <si>
    <t>17021001/22020901</t>
  </si>
  <si>
    <t>820529/20902</t>
  </si>
  <si>
    <t>17021001/22020902</t>
  </si>
  <si>
    <t>820529/21001</t>
  </si>
  <si>
    <t>17021001/22021001</t>
  </si>
  <si>
    <t>820529/21002</t>
  </si>
  <si>
    <t>17021001/22021002</t>
  </si>
  <si>
    <t>820529/21003</t>
  </si>
  <si>
    <t>17021001/22021003</t>
  </si>
  <si>
    <t>820529/21004</t>
  </si>
  <si>
    <t>17021001/22021004</t>
  </si>
  <si>
    <t>820529/21005</t>
  </si>
  <si>
    <t>17021001/22021005</t>
  </si>
  <si>
    <t>820529/21006</t>
  </si>
  <si>
    <t>17021001/22021006</t>
  </si>
  <si>
    <t>820529/21007</t>
  </si>
  <si>
    <t>17021001/22021007</t>
  </si>
  <si>
    <t>820529/21008</t>
  </si>
  <si>
    <t>17021001/22021008</t>
  </si>
  <si>
    <t>820529/21009</t>
  </si>
  <si>
    <t>17021001/22021009</t>
  </si>
  <si>
    <t>820529/21010</t>
  </si>
  <si>
    <t>17021001/22021010</t>
  </si>
  <si>
    <t>820529/21011</t>
  </si>
  <si>
    <t>17021001/22021011</t>
  </si>
  <si>
    <t>820529/21014</t>
  </si>
  <si>
    <t>17021001/22021014</t>
  </si>
  <si>
    <t>820529/21016</t>
  </si>
  <si>
    <t>17021001/22021016</t>
  </si>
  <si>
    <t>820529/21021</t>
  </si>
  <si>
    <t>17021001/22021021</t>
  </si>
  <si>
    <t>820529/21033</t>
  </si>
  <si>
    <t>17021001/22021033</t>
  </si>
  <si>
    <t>Accreditation</t>
  </si>
  <si>
    <t>820529/40101</t>
  </si>
  <si>
    <t>17021001/22040101</t>
  </si>
  <si>
    <t>Grant to State Governments - Current</t>
  </si>
  <si>
    <t>17033001</t>
  </si>
  <si>
    <t>800534/10101</t>
  </si>
  <si>
    <t>17033001/21010101</t>
  </si>
  <si>
    <t>800534/10102</t>
  </si>
  <si>
    <t>17033001/21010102</t>
  </si>
  <si>
    <t>800534/10103</t>
  </si>
  <si>
    <t>17033001/21010103</t>
  </si>
  <si>
    <t>800534/20101</t>
  </si>
  <si>
    <t>17033001/21020101</t>
  </si>
  <si>
    <t>800534/20102</t>
  </si>
  <si>
    <t>17033001/21020102</t>
  </si>
  <si>
    <t>800534/20103</t>
  </si>
  <si>
    <t>17033001/21020103</t>
  </si>
  <si>
    <t>800534/20104</t>
  </si>
  <si>
    <t>17033001/21020104</t>
  </si>
  <si>
    <t>800534/20105</t>
  </si>
  <si>
    <t>17033001/21020105</t>
  </si>
  <si>
    <t>800534/20106</t>
  </si>
  <si>
    <t>17033001/21020106</t>
  </si>
  <si>
    <t>800534/20107</t>
  </si>
  <si>
    <t>17033001/21020107</t>
  </si>
  <si>
    <t>800534/20131</t>
  </si>
  <si>
    <t>17033001/21020131</t>
  </si>
  <si>
    <t>800534/20134</t>
  </si>
  <si>
    <t>17033001/21020134</t>
  </si>
  <si>
    <t>Academic Allowance</t>
  </si>
  <si>
    <t>800534/20141</t>
  </si>
  <si>
    <t>17033001/21020141</t>
  </si>
  <si>
    <t>800534/20202</t>
  </si>
  <si>
    <t>17033001/21020202</t>
  </si>
  <si>
    <t>800534/20203</t>
  </si>
  <si>
    <t>17033001/21020203</t>
  </si>
  <si>
    <t>800534/20204</t>
  </si>
  <si>
    <t>17033001/21020204</t>
  </si>
  <si>
    <t>800534/20205</t>
  </si>
  <si>
    <t>17033001/21020205</t>
  </si>
  <si>
    <t>820534/20101</t>
  </si>
  <si>
    <t>17033001/22020101</t>
  </si>
  <si>
    <t>820534/20102</t>
  </si>
  <si>
    <t>17033001/22020102</t>
  </si>
  <si>
    <t>820534/20103</t>
  </si>
  <si>
    <t>17033001/22020103</t>
  </si>
  <si>
    <t>820534/20104</t>
  </si>
  <si>
    <t>17033001/22020104</t>
  </si>
  <si>
    <t>820534/20105</t>
  </si>
  <si>
    <t>17033001/22020105</t>
  </si>
  <si>
    <t>820534/20201</t>
  </si>
  <si>
    <t>17033001/22020201</t>
  </si>
  <si>
    <t>820534/20202</t>
  </si>
  <si>
    <t>17033001/22020202</t>
  </si>
  <si>
    <t>820534/20203</t>
  </si>
  <si>
    <t>17033001/22020203</t>
  </si>
  <si>
    <t>820534/20204</t>
  </si>
  <si>
    <t>17033001/22020204</t>
  </si>
  <si>
    <t>820534/20205</t>
  </si>
  <si>
    <t>17033001/22020205</t>
  </si>
  <si>
    <t>820534/20301</t>
  </si>
  <si>
    <t>17033001/22020301</t>
  </si>
  <si>
    <t>820534/20302</t>
  </si>
  <si>
    <t>17033001/22020302</t>
  </si>
  <si>
    <t>820534/20303</t>
  </si>
  <si>
    <t>17033001/22020303</t>
  </si>
  <si>
    <t>820534/20304</t>
  </si>
  <si>
    <t>17033001/22020304</t>
  </si>
  <si>
    <t>820534/20305</t>
  </si>
  <si>
    <t>17033001/22020305</t>
  </si>
  <si>
    <t>820534/20306</t>
  </si>
  <si>
    <t>17033001/22020306</t>
  </si>
  <si>
    <t>820534/20307</t>
  </si>
  <si>
    <t>17033001/22020307</t>
  </si>
  <si>
    <t>820534/20309</t>
  </si>
  <si>
    <t>17033001/22020309</t>
  </si>
  <si>
    <t>820534/20310</t>
  </si>
  <si>
    <t>17033001/22020310</t>
  </si>
  <si>
    <t>820534/20312</t>
  </si>
  <si>
    <t>17033001/22020312</t>
  </si>
  <si>
    <t>820534/20401</t>
  </si>
  <si>
    <t>17033001/22020401</t>
  </si>
  <si>
    <t>820534/20402</t>
  </si>
  <si>
    <t>17033001/22020402</t>
  </si>
  <si>
    <t>820534/20403</t>
  </si>
  <si>
    <t>17033001/22020403</t>
  </si>
  <si>
    <t>820534/20404</t>
  </si>
  <si>
    <t>17033001/22020404</t>
  </si>
  <si>
    <t>820534/20405</t>
  </si>
  <si>
    <t>17033001/22020405</t>
  </si>
  <si>
    <t>820534/20406</t>
  </si>
  <si>
    <t>17033001/22020406</t>
  </si>
  <si>
    <t>820534/20413</t>
  </si>
  <si>
    <t>17033001/22020413</t>
  </si>
  <si>
    <t>Minor Road Maintainance</t>
  </si>
  <si>
    <t>820534/20501</t>
  </si>
  <si>
    <t>17033001/22020501</t>
  </si>
  <si>
    <t>820534/20503</t>
  </si>
  <si>
    <t>17033001/22020503</t>
  </si>
  <si>
    <t>820534/20506</t>
  </si>
  <si>
    <t>17033001/22020506</t>
  </si>
  <si>
    <t>820534/20601</t>
  </si>
  <si>
    <t>17033001/22020601</t>
  </si>
  <si>
    <t>820534/20603</t>
  </si>
  <si>
    <t>17033001/22020603</t>
  </si>
  <si>
    <t>820534/20605</t>
  </si>
  <si>
    <t>17033001/22020605</t>
  </si>
  <si>
    <t>820534/20701</t>
  </si>
  <si>
    <t>17033001/22020701</t>
  </si>
  <si>
    <t>820534/20702</t>
  </si>
  <si>
    <t>17033001/22020702</t>
  </si>
  <si>
    <t>820534/20703</t>
  </si>
  <si>
    <t>17033001/22020703</t>
  </si>
  <si>
    <t>820534/20704</t>
  </si>
  <si>
    <t>17033001/22020704</t>
  </si>
  <si>
    <t>820534/20705</t>
  </si>
  <si>
    <t>17033001/22020705</t>
  </si>
  <si>
    <t>820534/20706</t>
  </si>
  <si>
    <t>17033001/22020706</t>
  </si>
  <si>
    <t>820534/20707</t>
  </si>
  <si>
    <t>17033001/22020707</t>
  </si>
  <si>
    <t>820534/20711</t>
  </si>
  <si>
    <t>17033001/22020711</t>
  </si>
  <si>
    <t xml:space="preserve">Other Consulting Services </t>
  </si>
  <si>
    <t>820534/20801</t>
  </si>
  <si>
    <t>17033001/22020801</t>
  </si>
  <si>
    <t>820534/20803</t>
  </si>
  <si>
    <t>17033001/22020803</t>
  </si>
  <si>
    <t>820534/20901</t>
  </si>
  <si>
    <t>17033001/22020901</t>
  </si>
  <si>
    <t>820534/20902</t>
  </si>
  <si>
    <t>17033001/22020902</t>
  </si>
  <si>
    <t>820534/21001</t>
  </si>
  <si>
    <t>17033001/22021001</t>
  </si>
  <si>
    <t>820534/21002</t>
  </si>
  <si>
    <t>17033001/22021002</t>
  </si>
  <si>
    <t>Honorarium &amp; Sitting Allowance (Including external examiners</t>
  </si>
  <si>
    <t>820534/21003</t>
  </si>
  <si>
    <t>17033001/22021003</t>
  </si>
  <si>
    <t>820534/21004</t>
  </si>
  <si>
    <t>17033001/22021004</t>
  </si>
  <si>
    <t>820534/21005</t>
  </si>
  <si>
    <t>17033001/22021005</t>
  </si>
  <si>
    <t>820534/21006</t>
  </si>
  <si>
    <t>17033001/22021006</t>
  </si>
  <si>
    <t>820534/21007</t>
  </si>
  <si>
    <t>17033001/22021007</t>
  </si>
  <si>
    <t>820534/21008</t>
  </si>
  <si>
    <t>17033001/22021008</t>
  </si>
  <si>
    <t>820534/21009</t>
  </si>
  <si>
    <t>17033001/22021009</t>
  </si>
  <si>
    <t>820534/21014</t>
  </si>
  <si>
    <t>17033001/22021014</t>
  </si>
  <si>
    <t>820534/21016</t>
  </si>
  <si>
    <t>17033001/22021016</t>
  </si>
  <si>
    <t>820534/21021</t>
  </si>
  <si>
    <t>17033001/22021021</t>
  </si>
  <si>
    <t>820534/21026</t>
  </si>
  <si>
    <t>17033001/22021026</t>
  </si>
  <si>
    <t>Common Services (Committe/Commissions)</t>
  </si>
  <si>
    <t>820534/21033</t>
  </si>
  <si>
    <t>17033001/22021033</t>
  </si>
  <si>
    <t>820534/40109</t>
  </si>
  <si>
    <t>Staff Loans and Advances</t>
  </si>
  <si>
    <t>17051001</t>
  </si>
  <si>
    <t>800530/10101</t>
  </si>
  <si>
    <t>17051001/21010101</t>
  </si>
  <si>
    <t>70922</t>
  </si>
  <si>
    <t>800530/10102</t>
  </si>
  <si>
    <t>17051001/21010102</t>
  </si>
  <si>
    <t>800530/10103</t>
  </si>
  <si>
    <t>17051001/21010103</t>
  </si>
  <si>
    <t>800530/10105</t>
  </si>
  <si>
    <t>17051001/21010105</t>
  </si>
  <si>
    <t>Wages - (Volunteer Teachers)</t>
  </si>
  <si>
    <t>800530/20101</t>
  </si>
  <si>
    <t>17051001/21020101</t>
  </si>
  <si>
    <t>800530/20102</t>
  </si>
  <si>
    <t>17051001/21020102</t>
  </si>
  <si>
    <t>800530/20103</t>
  </si>
  <si>
    <t>17051001/21020103</t>
  </si>
  <si>
    <t>800530/20104</t>
  </si>
  <si>
    <t>17051001/21020104</t>
  </si>
  <si>
    <t>800530/20105</t>
  </si>
  <si>
    <t>17051001/21020105</t>
  </si>
  <si>
    <t>800530/20106</t>
  </si>
  <si>
    <t>17051001/21020106</t>
  </si>
  <si>
    <t>800530/20107</t>
  </si>
  <si>
    <t>17051001/21020107</t>
  </si>
  <si>
    <t>800530/20108</t>
  </si>
  <si>
    <t>17051001/21020108</t>
  </si>
  <si>
    <t>800530/20110</t>
  </si>
  <si>
    <t>17051001/21020110</t>
  </si>
  <si>
    <t>Clinical Allowance</t>
  </si>
  <si>
    <t>800530/20111</t>
  </si>
  <si>
    <t>17051001/21020111</t>
  </si>
  <si>
    <t>800530/20112</t>
  </si>
  <si>
    <t>17051001/21020112</t>
  </si>
  <si>
    <t>800530/20113</t>
  </si>
  <si>
    <t>17051001/21020113</t>
  </si>
  <si>
    <t>800530/20119</t>
  </si>
  <si>
    <t>17051001/21020119</t>
  </si>
  <si>
    <t>Personal Assistant</t>
  </si>
  <si>
    <t>800530/20127</t>
  </si>
  <si>
    <t>17051001/21020127</t>
  </si>
  <si>
    <t>Learned Society Allowance</t>
  </si>
  <si>
    <t>800530/20131</t>
  </si>
  <si>
    <t>17051001/21020131</t>
  </si>
  <si>
    <t>800530/20132</t>
  </si>
  <si>
    <t>17051001/21020132</t>
  </si>
  <si>
    <t>Professional Allwance</t>
  </si>
  <si>
    <t>800530/20141</t>
  </si>
  <si>
    <t>17051001/21020141</t>
  </si>
  <si>
    <t>Responsiblity Allowance</t>
  </si>
  <si>
    <t>800530/20144</t>
  </si>
  <si>
    <t>17051001/21020144</t>
  </si>
  <si>
    <t>800530/20202</t>
  </si>
  <si>
    <t>17051001/21020202</t>
  </si>
  <si>
    <t>800530/20203</t>
  </si>
  <si>
    <t>17051001/21020203</t>
  </si>
  <si>
    <t>800530/20204</t>
  </si>
  <si>
    <t>17051001/21020204</t>
  </si>
  <si>
    <t>800530/20205</t>
  </si>
  <si>
    <t>17051001/21020205</t>
  </si>
  <si>
    <t>820530/20101</t>
  </si>
  <si>
    <t>17051001/22020101</t>
  </si>
  <si>
    <t>820530/20102</t>
  </si>
  <si>
    <t>17051001/22020102</t>
  </si>
  <si>
    <t>820530/20105</t>
  </si>
  <si>
    <t>17051001/22020105</t>
  </si>
  <si>
    <t>820530/20201</t>
  </si>
  <si>
    <t>17051001/22020201</t>
  </si>
  <si>
    <t>820530/20202</t>
  </si>
  <si>
    <t>17051001/22020202</t>
  </si>
  <si>
    <t>820530/20203</t>
  </si>
  <si>
    <t>17051001/22020203</t>
  </si>
  <si>
    <t>820530/20204</t>
  </si>
  <si>
    <t>17051001/22020204</t>
  </si>
  <si>
    <t>820530/20205</t>
  </si>
  <si>
    <t>17051001/22020205</t>
  </si>
  <si>
    <t>820530/20206</t>
  </si>
  <si>
    <t>17051001/22020206</t>
  </si>
  <si>
    <t>820530/20301</t>
  </si>
  <si>
    <t>17051001/22020301</t>
  </si>
  <si>
    <t>820530/20302</t>
  </si>
  <si>
    <t>17051001/22020302</t>
  </si>
  <si>
    <t>820530/20304</t>
  </si>
  <si>
    <t>17051001/22020304</t>
  </si>
  <si>
    <t>820530/20305</t>
  </si>
  <si>
    <t>17051001/22020305</t>
  </si>
  <si>
    <t>820530/20306</t>
  </si>
  <si>
    <t>17051001/22020306</t>
  </si>
  <si>
    <t>820530/20307</t>
  </si>
  <si>
    <t>17051001/22020307</t>
  </si>
  <si>
    <t>Drugs &amp; Medical Suppliers</t>
  </si>
  <si>
    <t>820530/20312</t>
  </si>
  <si>
    <t>17051001/22020312</t>
  </si>
  <si>
    <t>820530/20401</t>
  </si>
  <si>
    <t>17051001/22020401</t>
  </si>
  <si>
    <t>820530/20402</t>
  </si>
  <si>
    <t>17051001/22020402</t>
  </si>
  <si>
    <t>820530/20403</t>
  </si>
  <si>
    <t>17051001/22020403</t>
  </si>
  <si>
    <t>820530/20404</t>
  </si>
  <si>
    <t>17051001/22020404</t>
  </si>
  <si>
    <t>820530/20405</t>
  </si>
  <si>
    <t>17051001/22020405</t>
  </si>
  <si>
    <t>820530/20406</t>
  </si>
  <si>
    <t>17051001/22020406</t>
  </si>
  <si>
    <t>820530/20413</t>
  </si>
  <si>
    <t>17051001/22020413</t>
  </si>
  <si>
    <t>820530/20501</t>
  </si>
  <si>
    <t>17051001/22020501</t>
  </si>
  <si>
    <t>820530/20601</t>
  </si>
  <si>
    <t>17051001/22020601</t>
  </si>
  <si>
    <t>820530/20605</t>
  </si>
  <si>
    <t>17051001/22020605</t>
  </si>
  <si>
    <t>820530/20703</t>
  </si>
  <si>
    <t>17051001/22020703</t>
  </si>
  <si>
    <t>820530/20710</t>
  </si>
  <si>
    <t>17051001/22020410</t>
  </si>
  <si>
    <t>820530/20711</t>
  </si>
  <si>
    <t>17051001/22020711</t>
  </si>
  <si>
    <t>820530/20801</t>
  </si>
  <si>
    <t>17051001/22020801</t>
  </si>
  <si>
    <t>820530/20803</t>
  </si>
  <si>
    <t>17051001/22020803</t>
  </si>
  <si>
    <t>820530/20901</t>
  </si>
  <si>
    <t>17051001/22020901</t>
  </si>
  <si>
    <t>820530/21001</t>
  </si>
  <si>
    <t>17051001/22021001</t>
  </si>
  <si>
    <t>820530/21002</t>
  </si>
  <si>
    <t>17051001/22021002</t>
  </si>
  <si>
    <t>820530/21003</t>
  </si>
  <si>
    <t>17051001/22021003</t>
  </si>
  <si>
    <t>820530/21004</t>
  </si>
  <si>
    <t>17051001/22021004</t>
  </si>
  <si>
    <t>820530/21006</t>
  </si>
  <si>
    <t>17051001/22021006</t>
  </si>
  <si>
    <t>820530/21007</t>
  </si>
  <si>
    <t>17051001/22021007</t>
  </si>
  <si>
    <t>820530/21008</t>
  </si>
  <si>
    <t>17051001/22021008</t>
  </si>
  <si>
    <t>820530/21009</t>
  </si>
  <si>
    <t>17051001/22021009</t>
  </si>
  <si>
    <t>820530/21011</t>
  </si>
  <si>
    <t>17051001/22021011</t>
  </si>
  <si>
    <t>Recruitment &amp; Appointment (SERVICE WIDE)</t>
  </si>
  <si>
    <t>820530/21013</t>
  </si>
  <si>
    <t>17051001/22021013</t>
  </si>
  <si>
    <t>820530/21014</t>
  </si>
  <si>
    <t>17051001/22021014</t>
  </si>
  <si>
    <t>820530/21016</t>
  </si>
  <si>
    <t>17051001/22021016</t>
  </si>
  <si>
    <t>820530/21021</t>
  </si>
  <si>
    <t>17051001/22021021</t>
  </si>
  <si>
    <t>820530/21022</t>
  </si>
  <si>
    <t>17051001/22021022</t>
  </si>
  <si>
    <t>17054001</t>
  </si>
  <si>
    <t>800531/10101</t>
  </si>
  <si>
    <t>17054001/21010101</t>
  </si>
  <si>
    <t>800531/10102</t>
  </si>
  <si>
    <t>17054001/21010102</t>
  </si>
  <si>
    <t>800531/10103</t>
  </si>
  <si>
    <t>17054001/21010103</t>
  </si>
  <si>
    <t>800531/20101</t>
  </si>
  <si>
    <t>17054001/21020101</t>
  </si>
  <si>
    <t>800531/20102</t>
  </si>
  <si>
    <t>17054001/21020102</t>
  </si>
  <si>
    <t>800531/20103</t>
  </si>
  <si>
    <t>17054001/21020103</t>
  </si>
  <si>
    <t>800531/20104</t>
  </si>
  <si>
    <t>17054001/21020104</t>
  </si>
  <si>
    <t>800531/20105</t>
  </si>
  <si>
    <t>17054001/21020105</t>
  </si>
  <si>
    <t>Entertainment Allowanc</t>
  </si>
  <si>
    <t>800531/20106</t>
  </si>
  <si>
    <t>17054001/21020106</t>
  </si>
  <si>
    <t>800531/20107</t>
  </si>
  <si>
    <t>17054001/21020107</t>
  </si>
  <si>
    <t>800531/20108</t>
  </si>
  <si>
    <t>17054001/21020108</t>
  </si>
  <si>
    <t>800531/20109</t>
  </si>
  <si>
    <t>17054001/21020109</t>
  </si>
  <si>
    <t>800531/20110</t>
  </si>
  <si>
    <t>17054001/21020110</t>
  </si>
  <si>
    <t>800531/20111</t>
  </si>
  <si>
    <t>17054001/21020111</t>
  </si>
  <si>
    <t>800531/20113</t>
  </si>
  <si>
    <t>17054001/21020113</t>
  </si>
  <si>
    <t>800531/20119</t>
  </si>
  <si>
    <t>17054001/21020119</t>
  </si>
  <si>
    <t>800531/20131</t>
  </si>
  <si>
    <t>17054001/21020131</t>
  </si>
  <si>
    <t>800531/20132</t>
  </si>
  <si>
    <t>17054001/21020132</t>
  </si>
  <si>
    <t>800531/20144</t>
  </si>
  <si>
    <t>17054001/21020144</t>
  </si>
  <si>
    <t>800531/20146</t>
  </si>
  <si>
    <t>17054001/21020146</t>
  </si>
  <si>
    <t>800531/20147</t>
  </si>
  <si>
    <t>17054001/21020147</t>
  </si>
  <si>
    <t>Vehicle Maintenance Allowance</t>
  </si>
  <si>
    <t>800531/20202</t>
  </si>
  <si>
    <t>17054001/21020202</t>
  </si>
  <si>
    <t>800531/20203</t>
  </si>
  <si>
    <t>17054001/21020203</t>
  </si>
  <si>
    <t>800531/20204</t>
  </si>
  <si>
    <t>17054001/21020204</t>
  </si>
  <si>
    <t>800531/20205</t>
  </si>
  <si>
    <t>17054001/21020205</t>
  </si>
  <si>
    <t>820531/20102</t>
  </si>
  <si>
    <t>17054001/22020102</t>
  </si>
  <si>
    <t>820531/20202</t>
  </si>
  <si>
    <t>17054001/22020202</t>
  </si>
  <si>
    <t>820531/20205</t>
  </si>
  <si>
    <t>17054001/22020205</t>
  </si>
  <si>
    <t>820531/20301</t>
  </si>
  <si>
    <t>17054001/22020301</t>
  </si>
  <si>
    <t>820531/20302</t>
  </si>
  <si>
    <t>17054001/22020302</t>
  </si>
  <si>
    <t>820531/20303</t>
  </si>
  <si>
    <t>17054001/22020303</t>
  </si>
  <si>
    <t>820531/20305</t>
  </si>
  <si>
    <t>17054001/22020305</t>
  </si>
  <si>
    <t>820531/20310</t>
  </si>
  <si>
    <t>17054001/22020310</t>
  </si>
  <si>
    <t>820531/20401</t>
  </si>
  <si>
    <t>17054001/22020401</t>
  </si>
  <si>
    <t>820531/20402</t>
  </si>
  <si>
    <t>17054001/22020402</t>
  </si>
  <si>
    <t>820531/20403</t>
  </si>
  <si>
    <t>17054001/22020403</t>
  </si>
  <si>
    <t>820531/20404</t>
  </si>
  <si>
    <t>17054001/22020404</t>
  </si>
  <si>
    <t>820531/20405</t>
  </si>
  <si>
    <t>17054001/22020405</t>
  </si>
  <si>
    <t>820531/20406</t>
  </si>
  <si>
    <t>17054001/22020406</t>
  </si>
  <si>
    <t>820531/20413</t>
  </si>
  <si>
    <t>17054001/22020413</t>
  </si>
  <si>
    <t>820531/20501</t>
  </si>
  <si>
    <t>17054001/22020501</t>
  </si>
  <si>
    <t>820531/20601</t>
  </si>
  <si>
    <t>17054001/22020601</t>
  </si>
  <si>
    <t>820531/20605</t>
  </si>
  <si>
    <t>17054001/22020605</t>
  </si>
  <si>
    <t>Cleaning and FumigationServices</t>
  </si>
  <si>
    <t>820531/20709</t>
  </si>
  <si>
    <t>17054001/22020709</t>
  </si>
  <si>
    <t>820531/20710</t>
  </si>
  <si>
    <t>17054001/22020710</t>
  </si>
  <si>
    <t>820531/20801</t>
  </si>
  <si>
    <t>17054001/22020801</t>
  </si>
  <si>
    <t>820531/20803</t>
  </si>
  <si>
    <t>17054001/22020803</t>
  </si>
  <si>
    <t>820531/20901</t>
  </si>
  <si>
    <t>17054001/22020901</t>
  </si>
  <si>
    <t>820531/21001</t>
  </si>
  <si>
    <t>17054001/22021001</t>
  </si>
  <si>
    <t>820531/21002</t>
  </si>
  <si>
    <t>17054001/22021002</t>
  </si>
  <si>
    <t>820531/21003</t>
  </si>
  <si>
    <t>17054001/22021003</t>
  </si>
  <si>
    <t>820531/21007</t>
  </si>
  <si>
    <t>17054001/22021007</t>
  </si>
  <si>
    <t>820531/21014</t>
  </si>
  <si>
    <t>17054001/22021014</t>
  </si>
  <si>
    <t>820531/21016</t>
  </si>
  <si>
    <t>17054001/22021016</t>
  </si>
  <si>
    <t>820531/21021</t>
  </si>
  <si>
    <t>17054001/22021021</t>
  </si>
  <si>
    <t>17056001</t>
  </si>
  <si>
    <t>820532/20102</t>
  </si>
  <si>
    <t>17056001/22020102</t>
  </si>
  <si>
    <t>820532/20104</t>
  </si>
  <si>
    <t>17056001/22020104</t>
  </si>
  <si>
    <t>820532/20203</t>
  </si>
  <si>
    <t>17056001/22020203</t>
  </si>
  <si>
    <t>820532/20301</t>
  </si>
  <si>
    <t>17056001/22020301</t>
  </si>
  <si>
    <t>820532/20401</t>
  </si>
  <si>
    <t>17056001/22020401</t>
  </si>
  <si>
    <t>820532/20402</t>
  </si>
  <si>
    <t>17056001/22020402</t>
  </si>
  <si>
    <t>820532/20404</t>
  </si>
  <si>
    <t>17056001/22020404</t>
  </si>
  <si>
    <t>820532/20405</t>
  </si>
  <si>
    <t>17056001/22020405</t>
  </si>
  <si>
    <t>820532/20406</t>
  </si>
  <si>
    <t>17056001/22020406</t>
  </si>
  <si>
    <t>820532/20413</t>
  </si>
  <si>
    <t>17056001/22020413</t>
  </si>
  <si>
    <t>seminars and conferences</t>
  </si>
  <si>
    <t>820532/20801</t>
  </si>
  <si>
    <t>17056001/22020801</t>
  </si>
  <si>
    <t>820532/20803</t>
  </si>
  <si>
    <t>17056001/22020803</t>
  </si>
  <si>
    <t>820532/21001</t>
  </si>
  <si>
    <t>17056001/22021001</t>
  </si>
  <si>
    <t>820532/21002</t>
  </si>
  <si>
    <t>17056001/22021002</t>
  </si>
  <si>
    <t>820532/21020</t>
  </si>
  <si>
    <t>17056001/22021020</t>
  </si>
  <si>
    <t>Scholarship Scheme</t>
  </si>
  <si>
    <t>820532/21027</t>
  </si>
  <si>
    <t>17056001/22021027</t>
  </si>
  <si>
    <t>Local Scholarship Schemes</t>
  </si>
  <si>
    <t>Enugu State Scholarship and Education Loans Board Total</t>
  </si>
  <si>
    <t>800600/10101</t>
  </si>
  <si>
    <t>21001001/21010101</t>
  </si>
  <si>
    <t>800600/10102</t>
  </si>
  <si>
    <t>21001001/21010102</t>
  </si>
  <si>
    <t>800600/10103</t>
  </si>
  <si>
    <t>21001001/21010103</t>
  </si>
  <si>
    <t>800600/20101</t>
  </si>
  <si>
    <t>21001001/21020101</t>
  </si>
  <si>
    <t>800600/20102</t>
  </si>
  <si>
    <t>21001001/21020102</t>
  </si>
  <si>
    <t>800600/20103</t>
  </si>
  <si>
    <t>21001001/21020103</t>
  </si>
  <si>
    <t>800600/20104</t>
  </si>
  <si>
    <t>21001001/21020104</t>
  </si>
  <si>
    <t>800600/20105</t>
  </si>
  <si>
    <t>21001001/21020105</t>
  </si>
  <si>
    <t>800600/20106</t>
  </si>
  <si>
    <t>21001001/21020106</t>
  </si>
  <si>
    <t>800600/20107</t>
  </si>
  <si>
    <t>21001001/21020107</t>
  </si>
  <si>
    <t>800600/20108</t>
  </si>
  <si>
    <t>21001001/21020108</t>
  </si>
  <si>
    <t>800600/20109</t>
  </si>
  <si>
    <t>21001001/21020109</t>
  </si>
  <si>
    <t>800600/20110</t>
  </si>
  <si>
    <t>21001001/21020110</t>
  </si>
  <si>
    <t>800600/20111</t>
  </si>
  <si>
    <t>21001001/21020111</t>
  </si>
  <si>
    <t xml:space="preserve">Allowances for COVID 19 frontline workers in the healthe sector </t>
  </si>
  <si>
    <t>800600/20112</t>
  </si>
  <si>
    <t>21001001/21020112</t>
  </si>
  <si>
    <t>800600/20113</t>
  </si>
  <si>
    <t>21001001/21020113</t>
  </si>
  <si>
    <t>800600/20114</t>
  </si>
  <si>
    <t>21001001/21020114</t>
  </si>
  <si>
    <t>800600/20117</t>
  </si>
  <si>
    <t>21001001/21020117</t>
  </si>
  <si>
    <t>800600/20125</t>
  </si>
  <si>
    <t>21001001/21020125</t>
  </si>
  <si>
    <t>800600/20126</t>
  </si>
  <si>
    <t>21001001/21020126</t>
  </si>
  <si>
    <t>800600/20131</t>
  </si>
  <si>
    <t>21001001/21020131</t>
  </si>
  <si>
    <t>Arrears (Alloowances)</t>
  </si>
  <si>
    <t>800600/20132</t>
  </si>
  <si>
    <t>21001001/21020132</t>
  </si>
  <si>
    <t>800600/20138</t>
  </si>
  <si>
    <t>21001001/21020138</t>
  </si>
  <si>
    <t>800600/20144</t>
  </si>
  <si>
    <t>21001001/21020144</t>
  </si>
  <si>
    <t>800600/20201</t>
  </si>
  <si>
    <t>21001001/21020201</t>
  </si>
  <si>
    <t>800600/20202</t>
  </si>
  <si>
    <t>21001001/21020202</t>
  </si>
  <si>
    <t>800600/20203</t>
  </si>
  <si>
    <t>21001001/21020203</t>
  </si>
  <si>
    <t>800600/20204</t>
  </si>
  <si>
    <t>21001001/21020204</t>
  </si>
  <si>
    <t>800600/20205</t>
  </si>
  <si>
    <t>21001001/21020205</t>
  </si>
  <si>
    <t>820600/20101</t>
  </si>
  <si>
    <t>21001001/22020101</t>
  </si>
  <si>
    <t>820600/20102</t>
  </si>
  <si>
    <t>21001001/22020102</t>
  </si>
  <si>
    <t>820600/20103</t>
  </si>
  <si>
    <t>21001001/22020103</t>
  </si>
  <si>
    <t>820600/20104</t>
  </si>
  <si>
    <t>21001001/22020104</t>
  </si>
  <si>
    <t>820600/20105</t>
  </si>
  <si>
    <t>21001001/22020105</t>
  </si>
  <si>
    <t>820600/20201</t>
  </si>
  <si>
    <t>21001001/22020201</t>
  </si>
  <si>
    <t>70731</t>
  </si>
  <si>
    <t>820600/20202</t>
  </si>
  <si>
    <t>21001001/22020202</t>
  </si>
  <si>
    <t>820600/20203</t>
  </si>
  <si>
    <t>21001001/22020203</t>
  </si>
  <si>
    <t>820600/20205</t>
  </si>
  <si>
    <t>21001001/22020205</t>
  </si>
  <si>
    <t>820600/20206</t>
  </si>
  <si>
    <t>21001001/22020206</t>
  </si>
  <si>
    <t>820600/20301</t>
  </si>
  <si>
    <t>21001001/22020301</t>
  </si>
  <si>
    <t>820600/20302</t>
  </si>
  <si>
    <t>21001001/22020302</t>
  </si>
  <si>
    <t>820600/20303</t>
  </si>
  <si>
    <t>21001001/22020303</t>
  </si>
  <si>
    <t>820600/20304</t>
  </si>
  <si>
    <t>21001001/22020304</t>
  </si>
  <si>
    <t>70721</t>
  </si>
  <si>
    <t>820600/20305</t>
  </si>
  <si>
    <t>21001001/22020305</t>
  </si>
  <si>
    <t>820600/20306</t>
  </si>
  <si>
    <t>21001001/22020306</t>
  </si>
  <si>
    <t>820600/20307</t>
  </si>
  <si>
    <t>21001001/22020307</t>
  </si>
  <si>
    <t>820600/20309</t>
  </si>
  <si>
    <t>21001001/22020309</t>
  </si>
  <si>
    <t>820600/20312</t>
  </si>
  <si>
    <t>21001001/22020312</t>
  </si>
  <si>
    <t>820600/20401</t>
  </si>
  <si>
    <t>21001001/22020401</t>
  </si>
  <si>
    <t>820600/20402</t>
  </si>
  <si>
    <t>21001001/22020402</t>
  </si>
  <si>
    <t>820600/20403</t>
  </si>
  <si>
    <t>21001001/22020403</t>
  </si>
  <si>
    <t>820600/20404</t>
  </si>
  <si>
    <t>21001001/22020404</t>
  </si>
  <si>
    <t>820600/20405</t>
  </si>
  <si>
    <t>21001001/22020405</t>
  </si>
  <si>
    <t>820600/20406</t>
  </si>
  <si>
    <t>21001001/22020406</t>
  </si>
  <si>
    <t>820600/20501</t>
  </si>
  <si>
    <t>21001001/22020501</t>
  </si>
  <si>
    <t>820600/20502</t>
  </si>
  <si>
    <t>21001001/22020502</t>
  </si>
  <si>
    <t>820600/20506</t>
  </si>
  <si>
    <t>21001001/22020506</t>
  </si>
  <si>
    <t>820600/20605</t>
  </si>
  <si>
    <t>21001001/22020605</t>
  </si>
  <si>
    <t>820600/20708</t>
  </si>
  <si>
    <t>21001001/22020708</t>
  </si>
  <si>
    <t>820600/20709</t>
  </si>
  <si>
    <t>21001001/22020709</t>
  </si>
  <si>
    <t>820600/20710</t>
  </si>
  <si>
    <t>21001001/22020710</t>
  </si>
  <si>
    <t>820600/20801</t>
  </si>
  <si>
    <t>21001001/22020801</t>
  </si>
  <si>
    <t>820600/20803</t>
  </si>
  <si>
    <t>21001001/22020803</t>
  </si>
  <si>
    <t>820600/20901</t>
  </si>
  <si>
    <t>21001001/22020901</t>
  </si>
  <si>
    <t>820600/20902</t>
  </si>
  <si>
    <t>21001001/22020902</t>
  </si>
  <si>
    <t>820600/21001</t>
  </si>
  <si>
    <t>21001001/22021001</t>
  </si>
  <si>
    <t>820600/21002</t>
  </si>
  <si>
    <t>21001001/22021002</t>
  </si>
  <si>
    <t>820600/21003</t>
  </si>
  <si>
    <t>21001001/22021003</t>
  </si>
  <si>
    <t>820600/21004</t>
  </si>
  <si>
    <t>21001001/22021004</t>
  </si>
  <si>
    <t>820600/21006</t>
  </si>
  <si>
    <t>21001001/22021006</t>
  </si>
  <si>
    <t>820600/21007</t>
  </si>
  <si>
    <t>21001001/22021007</t>
  </si>
  <si>
    <t>820600/21014</t>
  </si>
  <si>
    <t>21001001/22021014</t>
  </si>
  <si>
    <t>820600/21019</t>
  </si>
  <si>
    <t>21001001/22021019</t>
  </si>
  <si>
    <t>Medical Expenses . -International</t>
  </si>
  <si>
    <t>820600/21021</t>
  </si>
  <si>
    <t>21001001/22021021</t>
  </si>
  <si>
    <t>820600/21022</t>
  </si>
  <si>
    <t>21001001/22021022</t>
  </si>
  <si>
    <t>COVID 19 Intervention fund(including survellance, infection prevention and control, case mgt, palliative for the poor,etc.</t>
  </si>
  <si>
    <t>21003001</t>
  </si>
  <si>
    <t>820605/20101</t>
  </si>
  <si>
    <t>21003001/22020101</t>
  </si>
  <si>
    <t>820605/20102</t>
  </si>
  <si>
    <t>21003001/22020102</t>
  </si>
  <si>
    <t>820605/20103</t>
  </si>
  <si>
    <t>21003001/22020103</t>
  </si>
  <si>
    <t>International Travel and Transport - Training</t>
  </si>
  <si>
    <t>820605/20104</t>
  </si>
  <si>
    <t>820605/20105</t>
  </si>
  <si>
    <t>21003001/22020105</t>
  </si>
  <si>
    <t>820605/20202</t>
  </si>
  <si>
    <t>21003001/22020202</t>
  </si>
  <si>
    <t>820605/20203</t>
  </si>
  <si>
    <t>21003001/22020203</t>
  </si>
  <si>
    <t>820605/20205</t>
  </si>
  <si>
    <t>21003001/22020205</t>
  </si>
  <si>
    <t>820605/20301</t>
  </si>
  <si>
    <t>21003001/22020301</t>
  </si>
  <si>
    <t>820605/20304</t>
  </si>
  <si>
    <t>21003001/22020304</t>
  </si>
  <si>
    <t>820605/20305</t>
  </si>
  <si>
    <t>21003001/22020305</t>
  </si>
  <si>
    <t>Printing of Non Security Doc.</t>
  </si>
  <si>
    <t>820605/20306</t>
  </si>
  <si>
    <t>21003001/22020306</t>
  </si>
  <si>
    <t>Printing of Security Document</t>
  </si>
  <si>
    <t>820605/20307</t>
  </si>
  <si>
    <t>21003001/22020307</t>
  </si>
  <si>
    <t>Drugs &amp; Medical Supplies(Incuding supplements forNutritional</t>
  </si>
  <si>
    <t>820605/20309</t>
  </si>
  <si>
    <t>21003001/22020309</t>
  </si>
  <si>
    <t>820605/20310</t>
  </si>
  <si>
    <t>21003001/22020310</t>
  </si>
  <si>
    <t>820605/20311</t>
  </si>
  <si>
    <t>21003001/22020311</t>
  </si>
  <si>
    <t>Food Stuff/Cattering Materials Supplies</t>
  </si>
  <si>
    <t>820605/20312</t>
  </si>
  <si>
    <t>21003001/22020312</t>
  </si>
  <si>
    <t>820605/20401</t>
  </si>
  <si>
    <t>21003001/22020401</t>
  </si>
  <si>
    <t>820605/20402</t>
  </si>
  <si>
    <t>21003001/22020402</t>
  </si>
  <si>
    <t>Maintenance Office Furiniture</t>
  </si>
  <si>
    <t>820605/20403</t>
  </si>
  <si>
    <t>21003001/22020403</t>
  </si>
  <si>
    <t>820605/20404</t>
  </si>
  <si>
    <t>21003001/22020404</t>
  </si>
  <si>
    <t>Maintenance of Office / IT Equipment</t>
  </si>
  <si>
    <t>820605/20405</t>
  </si>
  <si>
    <t>21003001/22020405</t>
  </si>
  <si>
    <t>820605/20406</t>
  </si>
  <si>
    <t>21003001/22020406</t>
  </si>
  <si>
    <t>820605/20501</t>
  </si>
  <si>
    <t>21003001/22020501</t>
  </si>
  <si>
    <t>Local Training(eg IMCI, M&amp;E</t>
  </si>
  <si>
    <t>820605/20502</t>
  </si>
  <si>
    <t>21003001/22020502</t>
  </si>
  <si>
    <t>820605/20506</t>
  </si>
  <si>
    <t>21003001/22020506</t>
  </si>
  <si>
    <t>820605/20601</t>
  </si>
  <si>
    <t>21003001/22020601</t>
  </si>
  <si>
    <t>Security  Services</t>
  </si>
  <si>
    <t>820605/20605</t>
  </si>
  <si>
    <t>21003001/22020605</t>
  </si>
  <si>
    <t>Cleaning and fumigation</t>
  </si>
  <si>
    <t>820605/20701</t>
  </si>
  <si>
    <t>21003001/22020701</t>
  </si>
  <si>
    <t>820605/20702</t>
  </si>
  <si>
    <t>21003001/22020702</t>
  </si>
  <si>
    <t>820605/20710</t>
  </si>
  <si>
    <t>21003001/22020710</t>
  </si>
  <si>
    <t>820605/20801</t>
  </si>
  <si>
    <t>21003001/22020801</t>
  </si>
  <si>
    <t>820605/20803</t>
  </si>
  <si>
    <t>21003001/22020803</t>
  </si>
  <si>
    <t>Plants and Generator Fuel Cost</t>
  </si>
  <si>
    <t>820605/20901</t>
  </si>
  <si>
    <t>21003001/22020901</t>
  </si>
  <si>
    <t>820605/21001</t>
  </si>
  <si>
    <t>21003001/22021001</t>
  </si>
  <si>
    <t>820605/21003</t>
  </si>
  <si>
    <t>21003001/22021003</t>
  </si>
  <si>
    <t>820605/21007</t>
  </si>
  <si>
    <t>21003001/22021007</t>
  </si>
  <si>
    <t>820605/21014</t>
  </si>
  <si>
    <t>21003001/22021014</t>
  </si>
  <si>
    <t>820605/21021</t>
  </si>
  <si>
    <t>21003001/22021021</t>
  </si>
  <si>
    <t>820606/20101</t>
  </si>
  <si>
    <t>21003002/22020101</t>
  </si>
  <si>
    <t>820606/20102</t>
  </si>
  <si>
    <t>21003002/22020102</t>
  </si>
  <si>
    <t>820606/20103</t>
  </si>
  <si>
    <t>21003002/22020103</t>
  </si>
  <si>
    <t>820606/20104</t>
  </si>
  <si>
    <t>21003002/22020104</t>
  </si>
  <si>
    <t>820606/20105</t>
  </si>
  <si>
    <t>21003002/22020105</t>
  </si>
  <si>
    <t>820606/20202</t>
  </si>
  <si>
    <t>21003002/22020202</t>
  </si>
  <si>
    <t>820606/20203</t>
  </si>
  <si>
    <t>21003002/22020203</t>
  </si>
  <si>
    <t>820606/20205</t>
  </si>
  <si>
    <t>21003002/22020205</t>
  </si>
  <si>
    <t>820606/20301</t>
  </si>
  <si>
    <t>21003002/22020301</t>
  </si>
  <si>
    <t>820606/20304</t>
  </si>
  <si>
    <t>21003002/22020304</t>
  </si>
  <si>
    <t>820606/20305</t>
  </si>
  <si>
    <t>21003002/22020305</t>
  </si>
  <si>
    <t>820606/20306</t>
  </si>
  <si>
    <t>21003002/22020306</t>
  </si>
  <si>
    <t>820606/20307</t>
  </si>
  <si>
    <t>21003002/22020307</t>
  </si>
  <si>
    <t>820606/20309</t>
  </si>
  <si>
    <t>21003002/22020309</t>
  </si>
  <si>
    <t>820606/20310</t>
  </si>
  <si>
    <t>21003002/22020310</t>
  </si>
  <si>
    <t>820606/20311</t>
  </si>
  <si>
    <t>21003002/22020311</t>
  </si>
  <si>
    <t>820606/20312</t>
  </si>
  <si>
    <t>21003002/22020312</t>
  </si>
  <si>
    <t>820606/20401</t>
  </si>
  <si>
    <t>21003002/22020401</t>
  </si>
  <si>
    <t>820606/20402</t>
  </si>
  <si>
    <t>21003002/22020402</t>
  </si>
  <si>
    <t>820606/20403</t>
  </si>
  <si>
    <t>21003002/22020403</t>
  </si>
  <si>
    <t>820606/20404</t>
  </si>
  <si>
    <t>21003002/22020404</t>
  </si>
  <si>
    <t>820606/20405</t>
  </si>
  <si>
    <t>21003002/22020405</t>
  </si>
  <si>
    <t>820606/20406</t>
  </si>
  <si>
    <t>21003002/22020406</t>
  </si>
  <si>
    <t>820606/20501</t>
  </si>
  <si>
    <t>21003002/22020501</t>
  </si>
  <si>
    <t>820606/20502</t>
  </si>
  <si>
    <t>21003002/22020502</t>
  </si>
  <si>
    <t>820606/20506</t>
  </si>
  <si>
    <t>21003002/22020506</t>
  </si>
  <si>
    <t>820606/20601</t>
  </si>
  <si>
    <t>21003002/22020601</t>
  </si>
  <si>
    <t>820606/20605</t>
  </si>
  <si>
    <t>21003002/22020605</t>
  </si>
  <si>
    <t>820606/20701</t>
  </si>
  <si>
    <t>21003002/22020701</t>
  </si>
  <si>
    <t>820606/20702</t>
  </si>
  <si>
    <t>21003002/22020702</t>
  </si>
  <si>
    <t>820606/20710</t>
  </si>
  <si>
    <t>21003002/22020710</t>
  </si>
  <si>
    <t>820606/20801</t>
  </si>
  <si>
    <t>21003002/22020801</t>
  </si>
  <si>
    <t>820606/20803</t>
  </si>
  <si>
    <t>21003002/22020803</t>
  </si>
  <si>
    <t>820606/20901</t>
  </si>
  <si>
    <t>21003002/22020901</t>
  </si>
  <si>
    <t>820606/21001</t>
  </si>
  <si>
    <t>21003002/22021001</t>
  </si>
  <si>
    <t>820606/21003</t>
  </si>
  <si>
    <t>21003002/22021003</t>
  </si>
  <si>
    <t>820606/21007</t>
  </si>
  <si>
    <t>21003002/22021007</t>
  </si>
  <si>
    <t>820606/21014</t>
  </si>
  <si>
    <t>21003002/22021014</t>
  </si>
  <si>
    <t>820606/21021</t>
  </si>
  <si>
    <t>21003002/22021021</t>
  </si>
  <si>
    <t>21026001</t>
  </si>
  <si>
    <t>820602/20101</t>
  </si>
  <si>
    <t>21026001/22020101</t>
  </si>
  <si>
    <t>820602/20102</t>
  </si>
  <si>
    <t>21026001/22020102</t>
  </si>
  <si>
    <t>820602/20103</t>
  </si>
  <si>
    <t>21026001/22020103</t>
  </si>
  <si>
    <t>820602/20104</t>
  </si>
  <si>
    <t>21026001/22020104</t>
  </si>
  <si>
    <t>820602/20105</t>
  </si>
  <si>
    <t>21026001/22020105</t>
  </si>
  <si>
    <t>820602/20201</t>
  </si>
  <si>
    <t>21026001/22020201</t>
  </si>
  <si>
    <t>820602/20202</t>
  </si>
  <si>
    <t>21026001/22020202</t>
  </si>
  <si>
    <t>820602/20203</t>
  </si>
  <si>
    <t>21026001/22020203</t>
  </si>
  <si>
    <t>820602/20205</t>
  </si>
  <si>
    <t>21026001/22020205</t>
  </si>
  <si>
    <t>820602/20206</t>
  </si>
  <si>
    <t>21026001/22020206</t>
  </si>
  <si>
    <t>820602/20301</t>
  </si>
  <si>
    <t>21026001/22020301</t>
  </si>
  <si>
    <t>820602/20302</t>
  </si>
  <si>
    <t>21026001/22020302</t>
  </si>
  <si>
    <t>820602/20303</t>
  </si>
  <si>
    <t>21026001/22020303</t>
  </si>
  <si>
    <t>820602/20304</t>
  </si>
  <si>
    <t>21026001/22020304</t>
  </si>
  <si>
    <t>820602/20305</t>
  </si>
  <si>
    <t>21026001/22020305</t>
  </si>
  <si>
    <t>820602/20306</t>
  </si>
  <si>
    <t>21026001/22020306</t>
  </si>
  <si>
    <t>820602/20307</t>
  </si>
  <si>
    <t>21026001/22020307</t>
  </si>
  <si>
    <t>820602/20309</t>
  </si>
  <si>
    <t>21026001/22020309</t>
  </si>
  <si>
    <t>Uniforms &amp; Other Clothings</t>
  </si>
  <si>
    <t>820602/20311</t>
  </si>
  <si>
    <t>21026001/22020311</t>
  </si>
  <si>
    <t>820602/20312</t>
  </si>
  <si>
    <t>21026001/22020312</t>
  </si>
  <si>
    <t>820602/20401</t>
  </si>
  <si>
    <t>21026001/22020401</t>
  </si>
  <si>
    <t>820602/20402</t>
  </si>
  <si>
    <t>21026001/22020402</t>
  </si>
  <si>
    <t>820602/20403</t>
  </si>
  <si>
    <t>21026001/22020403</t>
  </si>
  <si>
    <t>820602/20404</t>
  </si>
  <si>
    <t>21026001/22020404</t>
  </si>
  <si>
    <t>820602/20405</t>
  </si>
  <si>
    <t>21026001/22020405</t>
  </si>
  <si>
    <t>820602/20406</t>
  </si>
  <si>
    <t>21026001/22020406</t>
  </si>
  <si>
    <t>820602/20501</t>
  </si>
  <si>
    <t>21026001/22020501</t>
  </si>
  <si>
    <t>820602/20502</t>
  </si>
  <si>
    <t>21026001/22020502</t>
  </si>
  <si>
    <t>820602/20506</t>
  </si>
  <si>
    <t>21026001/22020506</t>
  </si>
  <si>
    <t>820602/20601</t>
  </si>
  <si>
    <t>21026001/22020601</t>
  </si>
  <si>
    <t>820602/20605</t>
  </si>
  <si>
    <t>21026001/22020605</t>
  </si>
  <si>
    <t>820602/20703</t>
  </si>
  <si>
    <t>21026001/22020703</t>
  </si>
  <si>
    <t>820602/20708</t>
  </si>
  <si>
    <t>21026001/22020708</t>
  </si>
  <si>
    <t>820602/20709</t>
  </si>
  <si>
    <t>21026001/22020709</t>
  </si>
  <si>
    <t>820602/20710</t>
  </si>
  <si>
    <t>21026001/22020710</t>
  </si>
  <si>
    <t>820602/20801</t>
  </si>
  <si>
    <t>21026001/22020801</t>
  </si>
  <si>
    <t>820602/20803</t>
  </si>
  <si>
    <t>21026001/22020803</t>
  </si>
  <si>
    <t>820602/20901</t>
  </si>
  <si>
    <t>21026001/22020901</t>
  </si>
  <si>
    <t>820602/21001</t>
  </si>
  <si>
    <t>21026001/22021001</t>
  </si>
  <si>
    <t>820602/21002</t>
  </si>
  <si>
    <t>21026001/22021002</t>
  </si>
  <si>
    <t>820602/21003</t>
  </si>
  <si>
    <t>21026001/22021003</t>
  </si>
  <si>
    <t>Publicity &amp; Advertisement</t>
  </si>
  <si>
    <t>820602/21004</t>
  </si>
  <si>
    <t>21026001/22021004</t>
  </si>
  <si>
    <t>820602/21005</t>
  </si>
  <si>
    <t>21026001/22021005</t>
  </si>
  <si>
    <t>Services School Fees Payment</t>
  </si>
  <si>
    <t>820602/21006</t>
  </si>
  <si>
    <t>21026001/22021006</t>
  </si>
  <si>
    <t>820602/21007</t>
  </si>
  <si>
    <t>21026001/22021007</t>
  </si>
  <si>
    <t>820602/21008</t>
  </si>
  <si>
    <t>21026001/22021008</t>
  </si>
  <si>
    <t>820602/21014</t>
  </si>
  <si>
    <t>21026001/22021014</t>
  </si>
  <si>
    <t>Annual Budget Expenses</t>
  </si>
  <si>
    <t>820602/21016</t>
  </si>
  <si>
    <t>21026001/22021016</t>
  </si>
  <si>
    <t>820602/21020</t>
  </si>
  <si>
    <t>21026001/22021020</t>
  </si>
  <si>
    <t>820602/21021</t>
  </si>
  <si>
    <t>21026001/22021021</t>
  </si>
  <si>
    <t>Special Day Celebration</t>
  </si>
  <si>
    <t>820602/21027</t>
  </si>
  <si>
    <t>21026001/22021027</t>
  </si>
  <si>
    <t>Local Scholarship Scheme</t>
  </si>
  <si>
    <t>820602/21033</t>
  </si>
  <si>
    <t>21026001/22021033</t>
  </si>
  <si>
    <t>820602/30105</t>
  </si>
  <si>
    <t>21026001/22030105</t>
  </si>
  <si>
    <t>ESUT College of Medicine (Teaching Hospital) Total</t>
  </si>
  <si>
    <t>21027017</t>
  </si>
  <si>
    <t>800603/10101</t>
  </si>
  <si>
    <t>21027015/21010101</t>
  </si>
  <si>
    <t>800603/10102</t>
  </si>
  <si>
    <t>21027015/21010102</t>
  </si>
  <si>
    <t>800603/10103</t>
  </si>
  <si>
    <t>21027015/21010103</t>
  </si>
  <si>
    <t>800603/20101</t>
  </si>
  <si>
    <t>21027015/21020101</t>
  </si>
  <si>
    <t>800603/20102</t>
  </si>
  <si>
    <t>21027015/21020102</t>
  </si>
  <si>
    <t>800603/20103</t>
  </si>
  <si>
    <t>21027015/21020103</t>
  </si>
  <si>
    <t>800603/20104</t>
  </si>
  <si>
    <t>21027015/21020104</t>
  </si>
  <si>
    <t>800603/20105</t>
  </si>
  <si>
    <t>21027015/21020105</t>
  </si>
  <si>
    <t>800603/20106</t>
  </si>
  <si>
    <t>21027015/21020106</t>
  </si>
  <si>
    <t>800603/20107</t>
  </si>
  <si>
    <t>21027015/21020107</t>
  </si>
  <si>
    <t>800603/20108</t>
  </si>
  <si>
    <t>21027015/21020108</t>
  </si>
  <si>
    <t>800603/20109</t>
  </si>
  <si>
    <t>21027015/21020109</t>
  </si>
  <si>
    <t>800603/20110</t>
  </si>
  <si>
    <t>21027015/21020110</t>
  </si>
  <si>
    <t>800603/20111</t>
  </si>
  <si>
    <t>21027015/21020111</t>
  </si>
  <si>
    <t>800603/20112</t>
  </si>
  <si>
    <t>21027015/21020112</t>
  </si>
  <si>
    <t>800603/20113</t>
  </si>
  <si>
    <t>21027015/21020113</t>
  </si>
  <si>
    <t>800603/20131</t>
  </si>
  <si>
    <t>21027015/21020131</t>
  </si>
  <si>
    <t>800603/20132</t>
  </si>
  <si>
    <t>21027015/21020132</t>
  </si>
  <si>
    <t>800603/20141</t>
  </si>
  <si>
    <t>21027015/21020141</t>
  </si>
  <si>
    <t>800603/20201</t>
  </si>
  <si>
    <t>21027015/21020201</t>
  </si>
  <si>
    <t>800603/20202</t>
  </si>
  <si>
    <t>21027015/21020202</t>
  </si>
  <si>
    <t>800603/20203</t>
  </si>
  <si>
    <t>21027015/21020203</t>
  </si>
  <si>
    <t>800603/20204</t>
  </si>
  <si>
    <t>21027015/21020204</t>
  </si>
  <si>
    <t>800603/20205</t>
  </si>
  <si>
    <t>21027015/21020205</t>
  </si>
  <si>
    <t>820603/20101</t>
  </si>
  <si>
    <t>21026002/22020201</t>
  </si>
  <si>
    <t>820603/20102</t>
  </si>
  <si>
    <t>21026002/22020102</t>
  </si>
  <si>
    <t>820603/20103</t>
  </si>
  <si>
    <t>21026002/22020103</t>
  </si>
  <si>
    <t>820603/20104</t>
  </si>
  <si>
    <t>21026002/22020104</t>
  </si>
  <si>
    <t>820603/20105</t>
  </si>
  <si>
    <t>21026002/21020105</t>
  </si>
  <si>
    <t>820603/20201</t>
  </si>
  <si>
    <t>820603/20202</t>
  </si>
  <si>
    <t>21026002/22020202</t>
  </si>
  <si>
    <t>820603/20203</t>
  </si>
  <si>
    <t>21026002/22020203</t>
  </si>
  <si>
    <t>820603/20205</t>
  </si>
  <si>
    <t>21026002/22020205</t>
  </si>
  <si>
    <t>820603/20301</t>
  </si>
  <si>
    <t>21026002/22020301</t>
  </si>
  <si>
    <t>820603/20304</t>
  </si>
  <si>
    <t>21026002/22020304</t>
  </si>
  <si>
    <t>820603/20305</t>
  </si>
  <si>
    <t>21026002/22020305</t>
  </si>
  <si>
    <t>820603/20306</t>
  </si>
  <si>
    <t>21026002/22020306</t>
  </si>
  <si>
    <t>820603/20307</t>
  </si>
  <si>
    <t>21026002/21020307</t>
  </si>
  <si>
    <t>820603/20310</t>
  </si>
  <si>
    <t>21026002/22020310</t>
  </si>
  <si>
    <t>820603/20311</t>
  </si>
  <si>
    <t>21026002/21020311</t>
  </si>
  <si>
    <t>820603/20312</t>
  </si>
  <si>
    <t>21026002/21020312</t>
  </si>
  <si>
    <t>820603/20401</t>
  </si>
  <si>
    <t>21026002/22020401</t>
  </si>
  <si>
    <t>820603/20402</t>
  </si>
  <si>
    <t>21026002/22020402</t>
  </si>
  <si>
    <t>820603/20403</t>
  </si>
  <si>
    <t>21026002/22020403</t>
  </si>
  <si>
    <t>820603/20404</t>
  </si>
  <si>
    <t>21026002/22020404</t>
  </si>
  <si>
    <t>820603/20405</t>
  </si>
  <si>
    <t>21026002/22020405</t>
  </si>
  <si>
    <t>820603/20406</t>
  </si>
  <si>
    <t>21026002/22020406</t>
  </si>
  <si>
    <t>820603/20501</t>
  </si>
  <si>
    <t>21026002/22020501</t>
  </si>
  <si>
    <t>820603/20502</t>
  </si>
  <si>
    <t>21026002/22020502</t>
  </si>
  <si>
    <t>820603/20503</t>
  </si>
  <si>
    <t>21026002/21020503</t>
  </si>
  <si>
    <t>820603/20601</t>
  </si>
  <si>
    <t>21026002/21020601</t>
  </si>
  <si>
    <t>820603/20605</t>
  </si>
  <si>
    <t>21026002/22020605</t>
  </si>
  <si>
    <t>820603/20702</t>
  </si>
  <si>
    <t>21026002/21020702</t>
  </si>
  <si>
    <t>Information Tec Consulting</t>
  </si>
  <si>
    <t>820603/20703</t>
  </si>
  <si>
    <t>21026002/21020703</t>
  </si>
  <si>
    <t>820603/20708</t>
  </si>
  <si>
    <t>21026002/21020708</t>
  </si>
  <si>
    <t>820603/20801</t>
  </si>
  <si>
    <t>21026002/22020801</t>
  </si>
  <si>
    <t>820603/20803</t>
  </si>
  <si>
    <t>21026002/22020803</t>
  </si>
  <si>
    <t>820603/20806</t>
  </si>
  <si>
    <t>21026002/21020806</t>
  </si>
  <si>
    <t>820603/20901</t>
  </si>
  <si>
    <t>21026002/21020901</t>
  </si>
  <si>
    <t>820603/20902</t>
  </si>
  <si>
    <t>21026002/21020902</t>
  </si>
  <si>
    <t>820603/21001</t>
  </si>
  <si>
    <t>21026002/22021001</t>
  </si>
  <si>
    <t>820603/21002</t>
  </si>
  <si>
    <t>21026002/21021002</t>
  </si>
  <si>
    <t>820603/21003</t>
  </si>
  <si>
    <t>21026002/21021003</t>
  </si>
  <si>
    <t>820603/21004</t>
  </si>
  <si>
    <t>21026002/21021004</t>
  </si>
  <si>
    <t>820603/21006</t>
  </si>
  <si>
    <t>21026002/22021006</t>
  </si>
  <si>
    <t>820603/21007</t>
  </si>
  <si>
    <t>21026002/22021007</t>
  </si>
  <si>
    <t>820603/21008</t>
  </si>
  <si>
    <t>21026002/21021008</t>
  </si>
  <si>
    <t>820603/21013</t>
  </si>
  <si>
    <t>21026002/21021013</t>
  </si>
  <si>
    <t>820603/21014</t>
  </si>
  <si>
    <t>21026002/21021014</t>
  </si>
  <si>
    <t>820603/21022</t>
  </si>
  <si>
    <t>21026002/21021022</t>
  </si>
  <si>
    <t>820603/21026</t>
  </si>
  <si>
    <t>21026002/21021026</t>
  </si>
  <si>
    <t>820603/21028</t>
  </si>
  <si>
    <t>21026002/21021028</t>
  </si>
  <si>
    <t>Subscription To Academic Bodies</t>
  </si>
  <si>
    <t>820603/21033</t>
  </si>
  <si>
    <t>21026002/21021033</t>
  </si>
  <si>
    <t>21102001</t>
  </si>
  <si>
    <t>800604/10101</t>
  </si>
  <si>
    <t>21102001/21010101</t>
  </si>
  <si>
    <t>Basic Salary (including Provision for payment t of HATTIS)</t>
  </si>
  <si>
    <t>800604/10102</t>
  </si>
  <si>
    <t>21102001/21010102</t>
  </si>
  <si>
    <t>800604/10103</t>
  </si>
  <si>
    <t>21102001/21010103</t>
  </si>
  <si>
    <t>800604/20101</t>
  </si>
  <si>
    <t>21102001/21020101</t>
  </si>
  <si>
    <t>800604/20102</t>
  </si>
  <si>
    <t>21102001/21020102</t>
  </si>
  <si>
    <t>800604/20103</t>
  </si>
  <si>
    <t>21102001/21020103</t>
  </si>
  <si>
    <t>800604/20104</t>
  </si>
  <si>
    <t>21102001/21020104</t>
  </si>
  <si>
    <t>800604/20105</t>
  </si>
  <si>
    <t>21102001/21020105</t>
  </si>
  <si>
    <t>800604/20106</t>
  </si>
  <si>
    <t>21102001/21020106</t>
  </si>
  <si>
    <t>800604/20107</t>
  </si>
  <si>
    <t>21102001/21020107</t>
  </si>
  <si>
    <t>800604/20108</t>
  </si>
  <si>
    <t>21102001/21020108</t>
  </si>
  <si>
    <t>800604/20109</t>
  </si>
  <si>
    <t>21102001/21020109</t>
  </si>
  <si>
    <t>800604/20110</t>
  </si>
  <si>
    <t>21102001/21020110</t>
  </si>
  <si>
    <t>800604/20111</t>
  </si>
  <si>
    <t>21102001/21020111</t>
  </si>
  <si>
    <t>800604/20112</t>
  </si>
  <si>
    <t>21102001/21020112</t>
  </si>
  <si>
    <t>800604/20113</t>
  </si>
  <si>
    <t>21102001/21020113</t>
  </si>
  <si>
    <t>800604/20114</t>
  </si>
  <si>
    <t>21102001/21020114</t>
  </si>
  <si>
    <t>800604/20117</t>
  </si>
  <si>
    <t>21102001/21020117</t>
  </si>
  <si>
    <t>800604/20125</t>
  </si>
  <si>
    <t>21102001/21020125</t>
  </si>
  <si>
    <t>800604/20126</t>
  </si>
  <si>
    <t>21102001/21020126</t>
  </si>
  <si>
    <t>800604/20131</t>
  </si>
  <si>
    <t>21102001/21020131</t>
  </si>
  <si>
    <t>800604/20132</t>
  </si>
  <si>
    <t>21102001/21020132</t>
  </si>
  <si>
    <t>800604/20135</t>
  </si>
  <si>
    <t>21102001/21020135</t>
  </si>
  <si>
    <t>800604/20140</t>
  </si>
  <si>
    <t>21102001/21020140</t>
  </si>
  <si>
    <t>800604/20144</t>
  </si>
  <si>
    <t>21102001/21020144</t>
  </si>
  <si>
    <t>800604/20201</t>
  </si>
  <si>
    <t>21102001/21020201</t>
  </si>
  <si>
    <t>800604/20202</t>
  </si>
  <si>
    <t>21102001/21020202</t>
  </si>
  <si>
    <t>800604/20203</t>
  </si>
  <si>
    <t>21102001/21020203</t>
  </si>
  <si>
    <t>800604/20204</t>
  </si>
  <si>
    <t>21102001/21020204</t>
  </si>
  <si>
    <t>800604/20205</t>
  </si>
  <si>
    <t>21102001/21020205</t>
  </si>
  <si>
    <t>820604/20101</t>
  </si>
  <si>
    <t>21102001/22020101</t>
  </si>
  <si>
    <t>820604/20102</t>
  </si>
  <si>
    <t>21102001/22020102</t>
  </si>
  <si>
    <t>820604/20103</t>
  </si>
  <si>
    <t>21102001/22020103</t>
  </si>
  <si>
    <t>820604/20104</t>
  </si>
  <si>
    <t>21102001/22020104</t>
  </si>
  <si>
    <t>820604/20105</t>
  </si>
  <si>
    <t>21102001/22020105</t>
  </si>
  <si>
    <t>820604/20201</t>
  </si>
  <si>
    <t>21102001/22020201</t>
  </si>
  <si>
    <t>820604/20202</t>
  </si>
  <si>
    <t>21101001/22020202</t>
  </si>
  <si>
    <t>820604/20203</t>
  </si>
  <si>
    <t>21102001/22020203</t>
  </si>
  <si>
    <t>820604/20205</t>
  </si>
  <si>
    <t>21102001/22020205</t>
  </si>
  <si>
    <t>820604/20206</t>
  </si>
  <si>
    <t>21102001/22020206</t>
  </si>
  <si>
    <t>70750</t>
  </si>
  <si>
    <t>820604/20301</t>
  </si>
  <si>
    <t>21102001/22020301</t>
  </si>
  <si>
    <t>820604/20303</t>
  </si>
  <si>
    <t>21102001/22020303</t>
  </si>
  <si>
    <t>820604/20304</t>
  </si>
  <si>
    <t>21102001/22020304</t>
  </si>
  <si>
    <t>820604/20305</t>
  </si>
  <si>
    <t>21102001/22020305</t>
  </si>
  <si>
    <t>820604/20306</t>
  </si>
  <si>
    <t>21102001/22020306</t>
  </si>
  <si>
    <t>820604/20310</t>
  </si>
  <si>
    <t>21102001/22020310</t>
  </si>
  <si>
    <t>820604/20312</t>
  </si>
  <si>
    <t>21102001/22020312</t>
  </si>
  <si>
    <t>820604/20401</t>
  </si>
  <si>
    <t>21102001/22020401</t>
  </si>
  <si>
    <t>820604/20402</t>
  </si>
  <si>
    <t>21102001/22020402</t>
  </si>
  <si>
    <t>820604/20403</t>
  </si>
  <si>
    <t>21102001/22020403</t>
  </si>
  <si>
    <t>820604/20404</t>
  </si>
  <si>
    <t>21102001/22020404</t>
  </si>
  <si>
    <t>820604/20405</t>
  </si>
  <si>
    <t>21102001/22020405</t>
  </si>
  <si>
    <t>820604/20406</t>
  </si>
  <si>
    <t>21102001/22020406</t>
  </si>
  <si>
    <t>820604/20501</t>
  </si>
  <si>
    <t>21102001/22020501</t>
  </si>
  <si>
    <t>820604/20502</t>
  </si>
  <si>
    <t>21102001/22020502</t>
  </si>
  <si>
    <t>820604/20506</t>
  </si>
  <si>
    <t>21102001/22020506</t>
  </si>
  <si>
    <t>820604/20601</t>
  </si>
  <si>
    <t>21102001/22020601</t>
  </si>
  <si>
    <t>70712</t>
  </si>
  <si>
    <t>820604/20605</t>
  </si>
  <si>
    <t>21102001/22020605</t>
  </si>
  <si>
    <t>820604/20801</t>
  </si>
  <si>
    <t>21102001/22020801</t>
  </si>
  <si>
    <t>820604/20803</t>
  </si>
  <si>
    <t>21102001/22020803</t>
  </si>
  <si>
    <t>820604/20901</t>
  </si>
  <si>
    <t>21102001/22020901</t>
  </si>
  <si>
    <t>820604/21001</t>
  </si>
  <si>
    <t>21102001/22021001</t>
  </si>
  <si>
    <t>820604/21002</t>
  </si>
  <si>
    <t>21102001/22021002</t>
  </si>
  <si>
    <t>Honourarium &amp; Sitting Allowance</t>
  </si>
  <si>
    <t>820604/21003</t>
  </si>
  <si>
    <t>21102001/22021003</t>
  </si>
  <si>
    <t>Publicity and Advertisment</t>
  </si>
  <si>
    <t>820604/21006</t>
  </si>
  <si>
    <t>21102001/22021006</t>
  </si>
  <si>
    <t>820604/21007</t>
  </si>
  <si>
    <t>21102001/22021007</t>
  </si>
  <si>
    <t>820604/21014</t>
  </si>
  <si>
    <t>21102001/22021014</t>
  </si>
  <si>
    <t>820604/21016</t>
  </si>
  <si>
    <t>21102001/22021016</t>
  </si>
  <si>
    <t>State Health Board (SHB) Total</t>
  </si>
  <si>
    <t>35001001</t>
  </si>
  <si>
    <t>800700/10101</t>
  </si>
  <si>
    <t>35001001/21010101</t>
  </si>
  <si>
    <t>03000</t>
  </si>
  <si>
    <t>800700/10102</t>
  </si>
  <si>
    <t>35001001/21010102</t>
  </si>
  <si>
    <t>800700/10103</t>
  </si>
  <si>
    <t>35001001/21010103</t>
  </si>
  <si>
    <t>800700/10105</t>
  </si>
  <si>
    <t>35001001/21010105</t>
  </si>
  <si>
    <t>Wages - (Road Sweeper Salaries)</t>
  </si>
  <si>
    <t>800700/20101</t>
  </si>
  <si>
    <t>35001001/21020101</t>
  </si>
  <si>
    <t>800700/20102</t>
  </si>
  <si>
    <t>35001001/21020102</t>
  </si>
  <si>
    <t>800700/20103</t>
  </si>
  <si>
    <t>35001001/21020103</t>
  </si>
  <si>
    <t>800700/20104</t>
  </si>
  <si>
    <t>35001001/21020104</t>
  </si>
  <si>
    <t>800700/20105</t>
  </si>
  <si>
    <t>35001001/21020105</t>
  </si>
  <si>
    <t>800700/20106</t>
  </si>
  <si>
    <t>35001001/21020106</t>
  </si>
  <si>
    <t>800700/20107</t>
  </si>
  <si>
    <t>35001001/21020107</t>
  </si>
  <si>
    <t>800700/20108</t>
  </si>
  <si>
    <t>35001001/21020108</t>
  </si>
  <si>
    <t>800700/20109</t>
  </si>
  <si>
    <t>35001001/21020109</t>
  </si>
  <si>
    <t>800700/20110</t>
  </si>
  <si>
    <t>35001001/21020110</t>
  </si>
  <si>
    <t>800700/20111</t>
  </si>
  <si>
    <t>35001001/21020111</t>
  </si>
  <si>
    <t>800700/20112</t>
  </si>
  <si>
    <t>35001001/21020112</t>
  </si>
  <si>
    <t>800700/20113</t>
  </si>
  <si>
    <t>35001001/21020113</t>
  </si>
  <si>
    <t>800700/20114</t>
  </si>
  <si>
    <t>35001001/21020114</t>
  </si>
  <si>
    <t>800700/20117</t>
  </si>
  <si>
    <t>35001001/21020117</t>
  </si>
  <si>
    <t>800700/20125</t>
  </si>
  <si>
    <t>35001001/21020125</t>
  </si>
  <si>
    <t>800700/20131</t>
  </si>
  <si>
    <t>35001001/21020131</t>
  </si>
  <si>
    <t>800700/20138</t>
  </si>
  <si>
    <t>35001001/21020138</t>
  </si>
  <si>
    <t>800700/20144</t>
  </si>
  <si>
    <t>35001001/21020144</t>
  </si>
  <si>
    <t>800700/20201</t>
  </si>
  <si>
    <t>35001001/21020201</t>
  </si>
  <si>
    <t>800700/20202</t>
  </si>
  <si>
    <t>35001001/21020202</t>
  </si>
  <si>
    <t>800700/20203</t>
  </si>
  <si>
    <t>35001001/21020203</t>
  </si>
  <si>
    <t>800700/20204</t>
  </si>
  <si>
    <t>35001001/21020204</t>
  </si>
  <si>
    <t>800700/20205</t>
  </si>
  <si>
    <t>35001001/21020205</t>
  </si>
  <si>
    <t>820700/20101</t>
  </si>
  <si>
    <t>35001001/22020101</t>
  </si>
  <si>
    <t>820700/20102</t>
  </si>
  <si>
    <t>35001001/22020102</t>
  </si>
  <si>
    <t>820700/20103</t>
  </si>
  <si>
    <t>35001001/22020103</t>
  </si>
  <si>
    <t>820700/20104</t>
  </si>
  <si>
    <t>35001001/22020104</t>
  </si>
  <si>
    <t>820700/20105</t>
  </si>
  <si>
    <t>35001001/22020105</t>
  </si>
  <si>
    <t>820700/20203</t>
  </si>
  <si>
    <t>35001001/22020203</t>
  </si>
  <si>
    <t>820700/20205</t>
  </si>
  <si>
    <t>35001001/22020205</t>
  </si>
  <si>
    <t>820700/20206</t>
  </si>
  <si>
    <t>35001001/22020206</t>
  </si>
  <si>
    <t>820700/20301</t>
  </si>
  <si>
    <t>35001001/22020301</t>
  </si>
  <si>
    <t>820700/20302</t>
  </si>
  <si>
    <t>35001001/22020302</t>
  </si>
  <si>
    <t>820700/20303</t>
  </si>
  <si>
    <t>35001001/22020303</t>
  </si>
  <si>
    <t>820700/20305</t>
  </si>
  <si>
    <t>35001001/22020305</t>
  </si>
  <si>
    <t>820700/20306</t>
  </si>
  <si>
    <t>35001001/22020306</t>
  </si>
  <si>
    <t>Printing of Security Documents( Production of climate change</t>
  </si>
  <si>
    <t>820700/20308</t>
  </si>
  <si>
    <t>35001001/22020308</t>
  </si>
  <si>
    <t>820700/20309</t>
  </si>
  <si>
    <t>35001001/22020309</t>
  </si>
  <si>
    <t>820700/20312</t>
  </si>
  <si>
    <t>35001001/22020312</t>
  </si>
  <si>
    <t>820700/20401</t>
  </si>
  <si>
    <t>35001001/22020401</t>
  </si>
  <si>
    <t>820700/20402</t>
  </si>
  <si>
    <t>35001001/22020402</t>
  </si>
  <si>
    <t>820700/20403</t>
  </si>
  <si>
    <t>35001001/22020403</t>
  </si>
  <si>
    <t>820700/20404</t>
  </si>
  <si>
    <t>35001001/22020404</t>
  </si>
  <si>
    <t>820700/20405</t>
  </si>
  <si>
    <t>35001001/22020405</t>
  </si>
  <si>
    <t>820700/20406</t>
  </si>
  <si>
    <t>35001001/22020406</t>
  </si>
  <si>
    <t>820700/20501</t>
  </si>
  <si>
    <t>35001001/22020501</t>
  </si>
  <si>
    <t>820700/20502</t>
  </si>
  <si>
    <t>35001001/22020502</t>
  </si>
  <si>
    <t>820700/20506</t>
  </si>
  <si>
    <t>35001001/22020506</t>
  </si>
  <si>
    <t>820700/20601</t>
  </si>
  <si>
    <t>35001001/22020601</t>
  </si>
  <si>
    <t>820700/20605</t>
  </si>
  <si>
    <t>35001001/22020605</t>
  </si>
  <si>
    <t xml:space="preserve">Cleaning &amp; Fumigation Services </t>
  </si>
  <si>
    <t>820700/20703</t>
  </si>
  <si>
    <t>35001001/22020703</t>
  </si>
  <si>
    <t>820700/20706</t>
  </si>
  <si>
    <t>35001001/22020706</t>
  </si>
  <si>
    <t>Financial consulting</t>
  </si>
  <si>
    <t>820700/20710</t>
  </si>
  <si>
    <t>35001001/22020710</t>
  </si>
  <si>
    <t>820700/20801</t>
  </si>
  <si>
    <t>35001001/22020801</t>
  </si>
  <si>
    <t>820700/20803</t>
  </si>
  <si>
    <t>35001001/22020803</t>
  </si>
  <si>
    <t>820700/20901</t>
  </si>
  <si>
    <t>35001001/22020901</t>
  </si>
  <si>
    <t>820700/21001</t>
  </si>
  <si>
    <t>35001001/22021001</t>
  </si>
  <si>
    <t>820700/21003</t>
  </si>
  <si>
    <t>35001001/22021003</t>
  </si>
  <si>
    <t xml:space="preserve">Publicity &amp; Advertisements </t>
  </si>
  <si>
    <t>820700/21004</t>
  </si>
  <si>
    <t>35001001/22021004</t>
  </si>
  <si>
    <t>820700/21007</t>
  </si>
  <si>
    <t>35001001/22021007</t>
  </si>
  <si>
    <t>820700/21014</t>
  </si>
  <si>
    <t>35001001/22021014</t>
  </si>
  <si>
    <t>820700/21016</t>
  </si>
  <si>
    <t>35001001/22021016</t>
  </si>
  <si>
    <t>820700/21026</t>
  </si>
  <si>
    <t>35001001/22021026</t>
  </si>
  <si>
    <t>35053001</t>
  </si>
  <si>
    <t>800701/10101</t>
  </si>
  <si>
    <t>35053001/21010101</t>
  </si>
  <si>
    <t>800701/10102</t>
  </si>
  <si>
    <t>35053001/21010102</t>
  </si>
  <si>
    <t>800701/10103</t>
  </si>
  <si>
    <t>35053001/21010103</t>
  </si>
  <si>
    <t>800701/10105</t>
  </si>
  <si>
    <t>35053001/21010105</t>
  </si>
  <si>
    <t>70510</t>
  </si>
  <si>
    <t>800701/20101</t>
  </si>
  <si>
    <t>35053001/21020101</t>
  </si>
  <si>
    <t>800701/20102</t>
  </si>
  <si>
    <t>35053001/21020102</t>
  </si>
  <si>
    <t>800701/20103</t>
  </si>
  <si>
    <t>35053001/21020103</t>
  </si>
  <si>
    <t>800701/20104</t>
  </si>
  <si>
    <t>35053001/21020104</t>
  </si>
  <si>
    <t>800701/20105</t>
  </si>
  <si>
    <t>35053001/21020105</t>
  </si>
  <si>
    <t>800701/20106</t>
  </si>
  <si>
    <t>35053001/21020106</t>
  </si>
  <si>
    <t>800701/20107</t>
  </si>
  <si>
    <t>35053001/21020107</t>
  </si>
  <si>
    <t>800701/20108</t>
  </si>
  <si>
    <t>35053001/21020108</t>
  </si>
  <si>
    <t>800701/20109</t>
  </si>
  <si>
    <t>35053001/21020109</t>
  </si>
  <si>
    <t>800701/20110</t>
  </si>
  <si>
    <t>35053001/21020110</t>
  </si>
  <si>
    <t>800701/20111</t>
  </si>
  <si>
    <t>35053001/21020111</t>
  </si>
  <si>
    <t>800701/20112</t>
  </si>
  <si>
    <t>35053001/21020112</t>
  </si>
  <si>
    <t>800701/20113</t>
  </si>
  <si>
    <t>35053001/21020113</t>
  </si>
  <si>
    <t>800701/20201</t>
  </si>
  <si>
    <t>35053001/21020201</t>
  </si>
  <si>
    <t>800701/20202</t>
  </si>
  <si>
    <t>35053001/21020202</t>
  </si>
  <si>
    <t>800701/20203</t>
  </si>
  <si>
    <t>35053001/21020203</t>
  </si>
  <si>
    <t>800701/20204</t>
  </si>
  <si>
    <t>35053001/21020204</t>
  </si>
  <si>
    <t>800701/20205</t>
  </si>
  <si>
    <t>35053001/21020205</t>
  </si>
  <si>
    <t>820701/20101</t>
  </si>
  <si>
    <t>35053001/22020101</t>
  </si>
  <si>
    <t>820701/20102</t>
  </si>
  <si>
    <t>35053001/22020102</t>
  </si>
  <si>
    <t>820701/20104</t>
  </si>
  <si>
    <t>35053001/22020104</t>
  </si>
  <si>
    <t>820701/20201</t>
  </si>
  <si>
    <t>35053001/22020201</t>
  </si>
  <si>
    <t>820701/20202</t>
  </si>
  <si>
    <t>35053001/22020202</t>
  </si>
  <si>
    <t>820701/20203</t>
  </si>
  <si>
    <t>35053001/22020203</t>
  </si>
  <si>
    <t>820701/20205</t>
  </si>
  <si>
    <t>35053001/22020205</t>
  </si>
  <si>
    <t>820701/20206</t>
  </si>
  <si>
    <t>35053001/22020206</t>
  </si>
  <si>
    <t>820701/20301</t>
  </si>
  <si>
    <t>35053001/22020301</t>
  </si>
  <si>
    <t>820701/20305</t>
  </si>
  <si>
    <t>35053001/22020305</t>
  </si>
  <si>
    <t>820701/20306</t>
  </si>
  <si>
    <t>35053001/22020306</t>
  </si>
  <si>
    <t>820701/20308</t>
  </si>
  <si>
    <t>35053001/22020308</t>
  </si>
  <si>
    <t>820701/20309</t>
  </si>
  <si>
    <t>35053001/22020309</t>
  </si>
  <si>
    <t>820701/20401</t>
  </si>
  <si>
    <t>35053001/22020401</t>
  </si>
  <si>
    <t>820701/20402</t>
  </si>
  <si>
    <t>35053001/22020402</t>
  </si>
  <si>
    <t>820701/20403</t>
  </si>
  <si>
    <t>35053001/22020403</t>
  </si>
  <si>
    <t>820701/20404</t>
  </si>
  <si>
    <t>35053001/22020404</t>
  </si>
  <si>
    <t>820701/20405</t>
  </si>
  <si>
    <t>35053001/22020405</t>
  </si>
  <si>
    <t>820701/20406</t>
  </si>
  <si>
    <t>35053001/22020406</t>
  </si>
  <si>
    <t>820701/20501</t>
  </si>
  <si>
    <t>35053001/22020501</t>
  </si>
  <si>
    <t>820701/20601</t>
  </si>
  <si>
    <t>35053001/22020601</t>
  </si>
  <si>
    <t>820701/20605</t>
  </si>
  <si>
    <t>35053001/22020605</t>
  </si>
  <si>
    <t>820701/20703</t>
  </si>
  <si>
    <t>35053001/22020703</t>
  </si>
  <si>
    <t>820701/20710</t>
  </si>
  <si>
    <t>35053001/22020710</t>
  </si>
  <si>
    <t>820701/20801</t>
  </si>
  <si>
    <t>35053001/22020801</t>
  </si>
  <si>
    <t>820701/20803</t>
  </si>
  <si>
    <t>35053001/22020803</t>
  </si>
  <si>
    <t>820701/20901</t>
  </si>
  <si>
    <t>35053001/22020901</t>
  </si>
  <si>
    <t>820701/20902</t>
  </si>
  <si>
    <t>35053001/22020902</t>
  </si>
  <si>
    <t>820701/21001</t>
  </si>
  <si>
    <t>35053001/22021001</t>
  </si>
  <si>
    <t>820701/21002</t>
  </si>
  <si>
    <t>35053001/22021002</t>
  </si>
  <si>
    <t>820701/21003</t>
  </si>
  <si>
    <t>35053001/22021003</t>
  </si>
  <si>
    <t>820701/21004</t>
  </si>
  <si>
    <t>35053001/22021004</t>
  </si>
  <si>
    <t>820701/21007</t>
  </si>
  <si>
    <t>35053001/22021007</t>
  </si>
  <si>
    <t>820701/21014</t>
  </si>
  <si>
    <t>35053001/22021014</t>
  </si>
  <si>
    <t>820701/21016</t>
  </si>
  <si>
    <t>35053001/22021016</t>
  </si>
  <si>
    <t>820701/21019</t>
  </si>
  <si>
    <t>35053001/22021019</t>
  </si>
  <si>
    <t>Medical Expenses (International)</t>
  </si>
  <si>
    <t>51001001</t>
  </si>
  <si>
    <t>800740/10101</t>
  </si>
  <si>
    <t>51001001/21010101</t>
  </si>
  <si>
    <t>800740/10102</t>
  </si>
  <si>
    <t>51001001/21010102</t>
  </si>
  <si>
    <t>800740/10103</t>
  </si>
  <si>
    <t>51001001/21010103</t>
  </si>
  <si>
    <t>800740/20101</t>
  </si>
  <si>
    <t>51001001/21020101</t>
  </si>
  <si>
    <t>800740/20102</t>
  </si>
  <si>
    <t>51001001/21020102</t>
  </si>
  <si>
    <t>800740/20103</t>
  </si>
  <si>
    <t>51001001/21020103</t>
  </si>
  <si>
    <t>800740/20104</t>
  </si>
  <si>
    <t>51001001/21020104</t>
  </si>
  <si>
    <t>800740/20105</t>
  </si>
  <si>
    <t>51001001/21020105</t>
  </si>
  <si>
    <t>800740/20106</t>
  </si>
  <si>
    <t>51001001/21020106</t>
  </si>
  <si>
    <t>800740/20107</t>
  </si>
  <si>
    <t>51001001/21020107</t>
  </si>
  <si>
    <t>800740/20108</t>
  </si>
  <si>
    <t>51001001/21020108</t>
  </si>
  <si>
    <t>800740/20109</t>
  </si>
  <si>
    <t>51001001/21020109</t>
  </si>
  <si>
    <t>800740/20110</t>
  </si>
  <si>
    <t>51001001/21020110</t>
  </si>
  <si>
    <t>800740/20111</t>
  </si>
  <si>
    <t>51001001/21020111</t>
  </si>
  <si>
    <t>800740/20112</t>
  </si>
  <si>
    <t>51001001/21020112</t>
  </si>
  <si>
    <t>800740/20113</t>
  </si>
  <si>
    <t>51001001/21020113</t>
  </si>
  <si>
    <t>800740/20131</t>
  </si>
  <si>
    <t>51001001/21020131</t>
  </si>
  <si>
    <t>800740/20144</t>
  </si>
  <si>
    <t>51001001/21020144</t>
  </si>
  <si>
    <t>820740/20101</t>
  </si>
  <si>
    <t>51001001/22020101</t>
  </si>
  <si>
    <t>820740/20102</t>
  </si>
  <si>
    <t>51001001/22020102</t>
  </si>
  <si>
    <t>820740/20104</t>
  </si>
  <si>
    <t>51001001/22020104</t>
  </si>
  <si>
    <t>820740/20105</t>
  </si>
  <si>
    <t>51001001/22020105</t>
  </si>
  <si>
    <t>820740/20203</t>
  </si>
  <si>
    <t>51001001/22020203</t>
  </si>
  <si>
    <t>820740/20301</t>
  </si>
  <si>
    <t>51001001/22020301</t>
  </si>
  <si>
    <t>820740/20302</t>
  </si>
  <si>
    <t>51001001/22020302</t>
  </si>
  <si>
    <t>820740/20303</t>
  </si>
  <si>
    <t>51001001/22020303</t>
  </si>
  <si>
    <t>820740/20305</t>
  </si>
  <si>
    <t>51001001/22020305</t>
  </si>
  <si>
    <t>820740/20312</t>
  </si>
  <si>
    <t>51001001/22020312</t>
  </si>
  <si>
    <t>820740/20401</t>
  </si>
  <si>
    <t>51001001/22020401</t>
  </si>
  <si>
    <t>820740/20402</t>
  </si>
  <si>
    <t>51001001/22020402</t>
  </si>
  <si>
    <t>820740/20404</t>
  </si>
  <si>
    <t>51001001/22020404</t>
  </si>
  <si>
    <t>820740/20405</t>
  </si>
  <si>
    <t>51001001/22020405</t>
  </si>
  <si>
    <t>820740/20406</t>
  </si>
  <si>
    <t>51001001/22020406</t>
  </si>
  <si>
    <t>820740/20413</t>
  </si>
  <si>
    <t>51001001/22020413</t>
  </si>
  <si>
    <t>820740/20501</t>
  </si>
  <si>
    <t>51001001/22020501</t>
  </si>
  <si>
    <t>820740/20605</t>
  </si>
  <si>
    <t>51001001/22020605</t>
  </si>
  <si>
    <t>820740/20703</t>
  </si>
  <si>
    <t>51001001/22020703</t>
  </si>
  <si>
    <t>820740/20801</t>
  </si>
  <si>
    <t>51001001/22020801</t>
  </si>
  <si>
    <t>820740/20803</t>
  </si>
  <si>
    <t>51001001/22020803</t>
  </si>
  <si>
    <t>820740/20901</t>
  </si>
  <si>
    <t>51001001/22020901</t>
  </si>
  <si>
    <t>820740/21001</t>
  </si>
  <si>
    <t>51001001/22021001</t>
  </si>
  <si>
    <t>820740/21007</t>
  </si>
  <si>
    <t>51001001/22021007</t>
  </si>
  <si>
    <t>820740/21014</t>
  </si>
  <si>
    <t>51001001/22021014</t>
  </si>
  <si>
    <t>820740/21016</t>
  </si>
  <si>
    <t>51001001/22021016</t>
  </si>
  <si>
    <t>51001002</t>
  </si>
  <si>
    <t>810133/10101</t>
  </si>
  <si>
    <t>51001002/22010101</t>
  </si>
  <si>
    <t>810133/10102</t>
  </si>
  <si>
    <t>51001002/22010102</t>
  </si>
  <si>
    <t>Local Government Pension Board Total</t>
  </si>
  <si>
    <t>62001001</t>
  </si>
  <si>
    <t>800750/10101</t>
  </si>
  <si>
    <t>62001001/21000000</t>
  </si>
  <si>
    <t>800750/10102</t>
  </si>
  <si>
    <t>62001001/21010102</t>
  </si>
  <si>
    <t>800750/10103</t>
  </si>
  <si>
    <t>62001001/21010103</t>
  </si>
  <si>
    <t>800750/20101</t>
  </si>
  <si>
    <t>62001001/21020101</t>
  </si>
  <si>
    <t>800750/20102</t>
  </si>
  <si>
    <t>62001001/21020102</t>
  </si>
  <si>
    <t>800750/20103</t>
  </si>
  <si>
    <t>62001001/21020103</t>
  </si>
  <si>
    <t>800750/20104</t>
  </si>
  <si>
    <t>62001001/21020104</t>
  </si>
  <si>
    <t>800750/20105</t>
  </si>
  <si>
    <t>62001001/21020105</t>
  </si>
  <si>
    <t>800750/20106</t>
  </si>
  <si>
    <t>62001001/21020106</t>
  </si>
  <si>
    <t>800750/20107</t>
  </si>
  <si>
    <t>62001001/21020107</t>
  </si>
  <si>
    <t>800750/20111</t>
  </si>
  <si>
    <t>62001001/21020111</t>
  </si>
  <si>
    <t>800750/20113</t>
  </si>
  <si>
    <t>62001001/21020113</t>
  </si>
  <si>
    <t>800750/20131</t>
  </si>
  <si>
    <t>62001001/21020131</t>
  </si>
  <si>
    <t>800750/20138</t>
  </si>
  <si>
    <t>62001001/21020138</t>
  </si>
  <si>
    <t>800750/20144</t>
  </si>
  <si>
    <t>62001001/21020144</t>
  </si>
  <si>
    <t>820750/20101</t>
  </si>
  <si>
    <t>62001001/22020101</t>
  </si>
  <si>
    <t>820750/20102</t>
  </si>
  <si>
    <t>62001001/22020102</t>
  </si>
  <si>
    <t>820750/20105</t>
  </si>
  <si>
    <t>62001001/22020105</t>
  </si>
  <si>
    <t>820750/20203</t>
  </si>
  <si>
    <t>62001001/22020203</t>
  </si>
  <si>
    <t>820750/20205</t>
  </si>
  <si>
    <t>62001001/22020205</t>
  </si>
  <si>
    <t>820750/20206</t>
  </si>
  <si>
    <t>820750/20301</t>
  </si>
  <si>
    <t>62001001/22020301</t>
  </si>
  <si>
    <t>820750/20303</t>
  </si>
  <si>
    <t>62001001/22020303</t>
  </si>
  <si>
    <t>820750/20305</t>
  </si>
  <si>
    <t>62001001/22020305</t>
  </si>
  <si>
    <t>820750/20312</t>
  </si>
  <si>
    <t>62001001/22020312</t>
  </si>
  <si>
    <t>820750/20401</t>
  </si>
  <si>
    <t>62001001/22020401</t>
  </si>
  <si>
    <t>820750/20402</t>
  </si>
  <si>
    <t>62001001/22020402</t>
  </si>
  <si>
    <t>820750/20404</t>
  </si>
  <si>
    <t>62001001/22020404</t>
  </si>
  <si>
    <t>820750/20405</t>
  </si>
  <si>
    <t>62001001/22020405</t>
  </si>
  <si>
    <t>820750/20406</t>
  </si>
  <si>
    <t>62001001/22020406</t>
  </si>
  <si>
    <t>820750/20413</t>
  </si>
  <si>
    <t>62001001/22020413</t>
  </si>
  <si>
    <t>Minor Road  Maintenance</t>
  </si>
  <si>
    <t>820750/20501</t>
  </si>
  <si>
    <t>62001001/22020501</t>
  </si>
  <si>
    <t>820750/20506</t>
  </si>
  <si>
    <t>62001001/22020506</t>
  </si>
  <si>
    <t>820750/20601</t>
  </si>
  <si>
    <t>62001001/22020601</t>
  </si>
  <si>
    <t>820750/20605</t>
  </si>
  <si>
    <t>62001001/22020605</t>
  </si>
  <si>
    <t>820750/20801</t>
  </si>
  <si>
    <t>62001001/22020801</t>
  </si>
  <si>
    <t>820750/20803</t>
  </si>
  <si>
    <t>62001001/22020803</t>
  </si>
  <si>
    <t>820750/20901</t>
  </si>
  <si>
    <t>62001001/22020901</t>
  </si>
  <si>
    <t>820750/21001</t>
  </si>
  <si>
    <t>62001001/22021001</t>
  </si>
  <si>
    <t>820750/21002</t>
  </si>
  <si>
    <t>62001001/22021002</t>
  </si>
  <si>
    <t>820750/21003</t>
  </si>
  <si>
    <t>62001001/22021003</t>
  </si>
  <si>
    <t>820750/21007</t>
  </si>
  <si>
    <t>62001001/22021007</t>
  </si>
  <si>
    <t>820750/21014</t>
  </si>
  <si>
    <t>62001001/22021014</t>
  </si>
  <si>
    <t>820750/21016</t>
  </si>
  <si>
    <t>62001001/22021016</t>
  </si>
  <si>
    <t>820750/21021</t>
  </si>
  <si>
    <t>62001001/22021021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</si>
</sst>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_(* #,##0.00_);_(* \(#,##0.00\);_(* &quot;-&quot;??_);_(@_)"/>
    <numFmt numFmtId="165" formatCode="_(* #,##0_);_(* \(#,##0\);_(* &quot;-&quot;??_);_(@_)"/>
    <numFmt numFmtId="166" formatCode="_(* #,##0.0_);_(* \(#,##0.0\);_(* &quot;-&quot;??_);_(@_)"/>
    <numFmt numFmtId="167" formatCode="0.000"/>
    <numFmt numFmtId="168" formatCode="_-* #,##0_-;\-* #,##0_-;_-* &quot;-&quot;??_-;_-@_-"/>
  </numFmts>
  <fonts count="59" x14ac:knownFonts="1">
    <font>
      <sz val="11"/>
      <color theme="1"/>
      <name val="Calibri"/>
      <family val="2"/>
      <scheme val="minor"/>
    </font>
    <font>
      <b/>
      <sz val="14"/>
      <color rgb="FF000000"/>
      <name val="Times New Roman"/>
      <family val="1"/>
    </font>
    <font>
      <b/>
      <sz val="12"/>
      <color theme="1"/>
      <name val="Times New Roman"/>
      <family val="1"/>
    </font>
    <font>
      <b/>
      <sz val="8"/>
      <color theme="1"/>
      <name val="Times New Roman"/>
      <family val="1"/>
    </font>
    <font>
      <b/>
      <sz val="8"/>
      <color rgb="FF000000"/>
      <name val="Times New Roman"/>
      <family val="1"/>
    </font>
    <font>
      <sz val="8"/>
      <color rgb="FF000000"/>
      <name val="Times New Roman"/>
      <family val="1"/>
    </font>
    <font>
      <sz val="11"/>
      <color theme="1"/>
      <name val="Calibri"/>
      <family val="2"/>
      <scheme val="minor"/>
    </font>
    <font>
      <sz val="8"/>
      <name val="Calibri"/>
      <family val="2"/>
      <scheme val="minor"/>
    </font>
    <font>
      <b/>
      <sz val="12"/>
      <color rgb="FF000000"/>
      <name val="Times New Roman"/>
      <family val="1"/>
    </font>
    <font>
      <b/>
      <sz val="10"/>
      <color rgb="FF000000"/>
      <name val="Times New Roman"/>
      <family val="1"/>
    </font>
    <font>
      <b/>
      <sz val="10"/>
      <color theme="1"/>
      <name val="Times New Roman"/>
      <family val="1"/>
    </font>
    <font>
      <sz val="7"/>
      <color theme="1"/>
      <name val="Calibri"/>
      <family val="2"/>
      <scheme val="minor"/>
    </font>
    <font>
      <b/>
      <sz val="11"/>
      <color theme="1"/>
      <name val="Calibri"/>
      <family val="2"/>
      <scheme val="minor"/>
    </font>
    <font>
      <b/>
      <sz val="6"/>
      <color rgb="FF000000"/>
      <name val="Times New Roman"/>
      <family val="1"/>
    </font>
    <font>
      <sz val="12"/>
      <color theme="1"/>
      <name val="Calibri"/>
      <family val="2"/>
      <scheme val="minor"/>
    </font>
    <font>
      <sz val="10"/>
      <name val="Arial"/>
      <family val="2"/>
    </font>
    <font>
      <b/>
      <i/>
      <sz val="10"/>
      <color theme="1"/>
      <name val="Times New Roman"/>
      <family val="1"/>
    </font>
    <font>
      <b/>
      <sz val="9"/>
      <color theme="1"/>
      <name val="Times New Roman"/>
      <family val="1"/>
    </font>
    <font>
      <b/>
      <sz val="9"/>
      <color rgb="FF000000"/>
      <name val="Times New Roman"/>
      <family val="1"/>
    </font>
    <font>
      <sz val="9"/>
      <color rgb="FF000000"/>
      <name val="Times New Roman"/>
      <family val="1"/>
    </font>
    <font>
      <b/>
      <i/>
      <sz val="9"/>
      <color theme="1"/>
      <name val="Times New Roman"/>
      <family val="1"/>
    </font>
    <font>
      <b/>
      <sz val="2"/>
      <color rgb="FF000000"/>
      <name val="Times New Roman"/>
      <family val="1"/>
    </font>
    <font>
      <sz val="8"/>
      <color rgb="FF000000"/>
      <name val="Calibri"/>
      <family val="2"/>
      <scheme val="minor"/>
    </font>
    <font>
      <sz val="7"/>
      <color rgb="FF000000"/>
      <name val="Times New Roman"/>
      <family val="1"/>
    </font>
    <font>
      <sz val="10"/>
      <color theme="1"/>
      <name val="Calibri"/>
      <family val="2"/>
      <scheme val="minor"/>
    </font>
    <font>
      <sz val="10"/>
      <color theme="1"/>
      <name val="Times New Roman"/>
      <family val="1"/>
    </font>
    <font>
      <b/>
      <strike/>
      <sz val="10"/>
      <color theme="1"/>
      <name val="Times New Roman"/>
      <family val="1"/>
    </font>
    <font>
      <sz val="10"/>
      <color rgb="FF000000"/>
      <name val="Times New Roman"/>
      <family val="1"/>
    </font>
    <font>
      <sz val="10"/>
      <color rgb="FFFF0000"/>
      <name val="Times New Roman"/>
      <family val="1"/>
    </font>
    <font>
      <b/>
      <sz val="12"/>
      <color theme="1"/>
      <name val="Arial"/>
      <family val="2"/>
    </font>
    <font>
      <sz val="12"/>
      <name val="Arial"/>
      <family val="2"/>
    </font>
    <font>
      <b/>
      <sz val="11"/>
      <color theme="1"/>
      <name val="Arial"/>
      <family val="2"/>
    </font>
    <font>
      <sz val="11"/>
      <name val="Arial"/>
      <family val="2"/>
    </font>
    <font>
      <b/>
      <sz val="11"/>
      <name val="Arial"/>
      <family val="2"/>
    </font>
    <font>
      <sz val="9"/>
      <color theme="1"/>
      <name val="Calibri"/>
      <family val="2"/>
      <scheme val="minor"/>
    </font>
    <font>
      <b/>
      <sz val="9"/>
      <color theme="1"/>
      <name val="Calibri"/>
      <family val="2"/>
      <scheme val="minor"/>
    </font>
    <font>
      <sz val="8"/>
      <color theme="1"/>
      <name val="Calibri"/>
      <family val="2"/>
      <scheme val="minor"/>
    </font>
    <font>
      <sz val="6"/>
      <color theme="1"/>
      <name val="Calibri"/>
      <family val="2"/>
      <scheme val="minor"/>
    </font>
    <font>
      <b/>
      <sz val="8"/>
      <color theme="1"/>
      <name val="Calibri"/>
      <family val="2"/>
      <scheme val="minor"/>
    </font>
    <font>
      <i/>
      <sz val="11"/>
      <name val="Calibri"/>
      <family val="2"/>
      <scheme val="minor"/>
    </font>
    <font>
      <b/>
      <sz val="11"/>
      <color rgb="FF000000"/>
      <name val="Calibri"/>
      <family val="2"/>
      <scheme val="minor"/>
    </font>
    <font>
      <sz val="11"/>
      <color rgb="FF000000"/>
      <name val="Calibri"/>
      <family val="2"/>
      <scheme val="minor"/>
    </font>
    <font>
      <sz val="11"/>
      <name val="Calibri"/>
      <family val="2"/>
      <scheme val="minor"/>
    </font>
    <font>
      <b/>
      <sz val="11"/>
      <name val="Calibri"/>
      <family val="2"/>
      <scheme val="minor"/>
    </font>
    <font>
      <u/>
      <sz val="11"/>
      <color rgb="FF000000"/>
      <name val="Calibri"/>
      <family val="2"/>
      <scheme val="minor"/>
    </font>
    <font>
      <i/>
      <sz val="11"/>
      <color rgb="FF000000"/>
      <name val="Calibri"/>
      <family val="2"/>
      <scheme val="minor"/>
    </font>
    <font>
      <b/>
      <i/>
      <sz val="11"/>
      <color theme="1"/>
      <name val="Calibri"/>
      <family val="2"/>
      <scheme val="minor"/>
    </font>
    <font>
      <i/>
      <sz val="9"/>
      <color rgb="FF000000"/>
      <name val="Calibri"/>
      <family val="2"/>
    </font>
    <font>
      <sz val="9"/>
      <color rgb="FF000000"/>
      <name val="Calibri"/>
      <family val="2"/>
    </font>
    <font>
      <sz val="8"/>
      <color theme="1"/>
      <name val="Times New Roman"/>
      <family val="1"/>
    </font>
    <font>
      <sz val="8"/>
      <color theme="1"/>
      <name val="Calibri Light"/>
      <family val="1"/>
      <scheme val="major"/>
    </font>
    <font>
      <sz val="8"/>
      <color rgb="FF000000"/>
      <name val="Calibri Light"/>
      <family val="1"/>
      <scheme val="major"/>
    </font>
    <font>
      <b/>
      <sz val="8"/>
      <color theme="1"/>
      <name val="Calibri Light"/>
      <family val="1"/>
      <scheme val="major"/>
    </font>
    <font>
      <b/>
      <sz val="10"/>
      <color theme="1"/>
      <name val="Calibri"/>
      <family val="2"/>
      <scheme val="minor"/>
    </font>
    <font>
      <b/>
      <sz val="10"/>
      <name val="Arial"/>
      <family val="2"/>
    </font>
    <font>
      <b/>
      <sz val="9"/>
      <name val="Arial"/>
      <family val="2"/>
    </font>
    <font>
      <sz val="9"/>
      <name val="Arial"/>
      <family val="2"/>
    </font>
    <font>
      <b/>
      <sz val="9"/>
      <color indexed="81"/>
      <name val="Tahoma"/>
      <family val="2"/>
    </font>
    <font>
      <sz val="9"/>
      <color indexed="81"/>
      <name val="Tahoma"/>
      <family val="2"/>
    </font>
  </fonts>
  <fills count="11">
    <fill>
      <patternFill patternType="none"/>
    </fill>
    <fill>
      <patternFill patternType="gray125"/>
    </fill>
    <fill>
      <patternFill patternType="solid">
        <fgColor rgb="FFA8D08D"/>
        <bgColor indexed="64"/>
      </patternFill>
    </fill>
    <fill>
      <patternFill patternType="solid">
        <fgColor theme="9" tint="0.79998168889431442"/>
        <bgColor indexed="64"/>
      </patternFill>
    </fill>
    <fill>
      <patternFill patternType="solid">
        <fgColor theme="0"/>
        <bgColor indexed="64"/>
      </patternFill>
    </fill>
    <fill>
      <patternFill patternType="solid">
        <fgColor theme="0" tint="-0.14999847407452621"/>
        <bgColor indexed="64"/>
      </patternFill>
    </fill>
    <fill>
      <patternFill patternType="solid">
        <fgColor rgb="FFE2EFD9"/>
        <bgColor indexed="64"/>
      </patternFill>
    </fill>
    <fill>
      <patternFill patternType="solid">
        <fgColor rgb="FFFFFF00"/>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theme="9" tint="-0.249977111117893"/>
        <bgColor indexed="64"/>
      </patternFill>
    </fill>
  </fills>
  <borders count="69">
    <border>
      <left/>
      <right/>
      <top/>
      <bottom/>
      <diagonal/>
    </border>
    <border>
      <left/>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style="medium">
        <color rgb="FF000000"/>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medium">
        <color indexed="64"/>
      </top>
      <bottom style="thin">
        <color indexed="64"/>
      </bottom>
      <diagonal/>
    </border>
    <border>
      <left/>
      <right/>
      <top style="thin">
        <color indexed="64"/>
      </top>
      <bottom style="thin">
        <color indexed="64"/>
      </bottom>
      <diagonal/>
    </border>
    <border>
      <left/>
      <right/>
      <top style="thin">
        <color indexed="64"/>
      </top>
      <bottom style="medium">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diagonal/>
    </border>
    <border>
      <left/>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right style="thin">
        <color indexed="64"/>
      </right>
      <top/>
      <bottom style="thin">
        <color indexed="64"/>
      </bottom>
      <diagonal/>
    </border>
    <border>
      <left style="thin">
        <color indexed="64"/>
      </left>
      <right/>
      <top/>
      <bottom style="thin">
        <color indexed="64"/>
      </bottom>
      <diagonal/>
    </border>
    <border>
      <left/>
      <right style="thin">
        <color indexed="64"/>
      </right>
      <top/>
      <bottom/>
      <diagonal/>
    </border>
    <border>
      <left style="thin">
        <color indexed="64"/>
      </left>
      <right/>
      <top/>
      <bottom/>
      <diagonal/>
    </border>
    <border>
      <left style="medium">
        <color indexed="64"/>
      </left>
      <right/>
      <top/>
      <bottom/>
      <diagonal/>
    </border>
    <border>
      <left/>
      <right style="medium">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rgb="FF000000"/>
      </left>
      <right style="medium">
        <color indexed="64"/>
      </right>
      <top style="medium">
        <color indexed="64"/>
      </top>
      <bottom/>
      <diagonal/>
    </border>
    <border>
      <left style="medium">
        <color rgb="FF000000"/>
      </left>
      <right style="medium">
        <color indexed="64"/>
      </right>
      <top/>
      <bottom/>
      <diagonal/>
    </border>
    <border>
      <left style="medium">
        <color indexed="64"/>
      </left>
      <right/>
      <top/>
      <bottom style="thin">
        <color indexed="64"/>
      </bottom>
      <diagonal/>
    </border>
    <border>
      <left style="thin">
        <color indexed="64"/>
      </left>
      <right/>
      <top style="medium">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style="thin">
        <color indexed="64"/>
      </left>
      <right style="medium">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medium">
        <color indexed="64"/>
      </top>
      <bottom style="medium">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medium">
        <color indexed="64"/>
      </right>
      <top/>
      <bottom style="thin">
        <color indexed="64"/>
      </bottom>
      <diagonal/>
    </border>
    <border>
      <left style="thin">
        <color indexed="64"/>
      </left>
      <right style="thin">
        <color indexed="64"/>
      </right>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medium">
        <color rgb="FF000000"/>
      </right>
      <top/>
      <bottom style="medium">
        <color indexed="64"/>
      </bottom>
      <diagonal/>
    </border>
    <border>
      <left style="medium">
        <color rgb="FF000000"/>
      </left>
      <right style="medium">
        <color indexed="64"/>
      </right>
      <top/>
      <bottom style="medium">
        <color indexed="64"/>
      </bottom>
      <diagonal/>
    </border>
    <border>
      <left style="thin">
        <color indexed="64"/>
      </left>
      <right style="medium">
        <color indexed="64"/>
      </right>
      <top/>
      <bottom style="thin">
        <color indexed="64"/>
      </bottom>
      <diagonal/>
    </border>
    <border>
      <left/>
      <right/>
      <top style="thin">
        <color indexed="64"/>
      </top>
      <bottom/>
      <diagonal/>
    </border>
  </borders>
  <cellStyleXfs count="7">
    <xf numFmtId="0" fontId="0" fillId="0" borderId="0"/>
    <xf numFmtId="164" fontId="6" fillId="0" borderId="0" applyFont="0" applyFill="0" applyBorder="0" applyAlignment="0" applyProtection="0"/>
    <xf numFmtId="0" fontId="15" fillId="0" borderId="0"/>
    <xf numFmtId="0" fontId="15" fillId="0" borderId="0"/>
    <xf numFmtId="0" fontId="15" fillId="0" borderId="0"/>
    <xf numFmtId="167" fontId="15" fillId="0" borderId="0" applyFont="0" applyFill="0" applyBorder="0" applyAlignment="0" applyProtection="0"/>
    <xf numFmtId="9" fontId="6" fillId="0" borderId="0" applyFont="0" applyFill="0" applyBorder="0" applyAlignment="0" applyProtection="0"/>
  </cellStyleXfs>
  <cellXfs count="987">
    <xf numFmtId="0" fontId="0" fillId="0" borderId="0" xfId="0"/>
    <xf numFmtId="0" fontId="4" fillId="0" borderId="0" xfId="0" applyFont="1" applyAlignment="1">
      <alignment horizontal="center" vertical="center"/>
    </xf>
    <xf numFmtId="0" fontId="4" fillId="0" borderId="12" xfId="0" applyFont="1" applyBorder="1" applyAlignment="1">
      <alignment horizontal="center" vertical="center"/>
    </xf>
    <xf numFmtId="0" fontId="4" fillId="0" borderId="12" xfId="0" applyFont="1" applyBorder="1" applyAlignment="1">
      <alignment vertical="center"/>
    </xf>
    <xf numFmtId="0" fontId="0" fillId="0" borderId="12" xfId="0" applyBorder="1"/>
    <xf numFmtId="0" fontId="3" fillId="0" borderId="13" xfId="0" applyFont="1" applyBorder="1" applyAlignment="1">
      <alignment horizontal="center" vertical="center" wrapText="1"/>
    </xf>
    <xf numFmtId="0" fontId="3" fillId="0" borderId="14" xfId="0" applyFont="1" applyBorder="1" applyAlignment="1">
      <alignment horizontal="center" vertical="center" wrapText="1"/>
    </xf>
    <xf numFmtId="0" fontId="0" fillId="0" borderId="14" xfId="0" applyBorder="1" applyAlignment="1">
      <alignment horizontal="center" vertical="center" wrapText="1"/>
    </xf>
    <xf numFmtId="0" fontId="0" fillId="0" borderId="17" xfId="0" applyBorder="1" applyAlignment="1">
      <alignment horizontal="center" vertical="center" wrapText="1"/>
    </xf>
    <xf numFmtId="0" fontId="0" fillId="0" borderId="15" xfId="0" applyBorder="1" applyAlignment="1">
      <alignment horizontal="center" vertical="center" wrapText="1"/>
    </xf>
    <xf numFmtId="0" fontId="0" fillId="0" borderId="18" xfId="0" applyBorder="1" applyAlignment="1">
      <alignment horizontal="center" vertical="center" wrapText="1"/>
    </xf>
    <xf numFmtId="0" fontId="3" fillId="0" borderId="17" xfId="0" applyFont="1" applyBorder="1" applyAlignment="1">
      <alignment horizontal="center" vertical="center" wrapText="1"/>
    </xf>
    <xf numFmtId="0" fontId="3" fillId="0" borderId="16" xfId="0" applyFont="1" applyBorder="1" applyAlignment="1">
      <alignment horizontal="center" vertical="center" wrapText="1"/>
    </xf>
    <xf numFmtId="0" fontId="4" fillId="0" borderId="23" xfId="0" applyFont="1" applyBorder="1" applyAlignment="1">
      <alignment vertical="center"/>
    </xf>
    <xf numFmtId="0" fontId="4" fillId="0" borderId="24" xfId="0" applyFont="1" applyBorder="1" applyAlignment="1">
      <alignment vertical="center"/>
    </xf>
    <xf numFmtId="165" fontId="4" fillId="0" borderId="24" xfId="1" applyNumberFormat="1" applyFont="1" applyFill="1" applyBorder="1" applyAlignment="1">
      <alignment horizontal="right" vertical="center"/>
    </xf>
    <xf numFmtId="165" fontId="4" fillId="0" borderId="25" xfId="1" applyNumberFormat="1" applyFont="1" applyFill="1" applyBorder="1" applyAlignment="1">
      <alignment horizontal="right" vertical="center"/>
    </xf>
    <xf numFmtId="165" fontId="4" fillId="0" borderId="11" xfId="1" applyNumberFormat="1" applyFont="1" applyFill="1" applyBorder="1" applyAlignment="1">
      <alignment vertical="center"/>
    </xf>
    <xf numFmtId="165" fontId="0" fillId="0" borderId="11" xfId="1" applyNumberFormat="1" applyFont="1" applyFill="1" applyBorder="1"/>
    <xf numFmtId="0" fontId="5" fillId="0" borderId="12" xfId="0" applyFont="1" applyBorder="1" applyAlignment="1">
      <alignment vertical="center"/>
    </xf>
    <xf numFmtId="0" fontId="5" fillId="0" borderId="12" xfId="0" applyFont="1" applyBorder="1" applyAlignment="1">
      <alignment horizontal="center" vertical="center"/>
    </xf>
    <xf numFmtId="165" fontId="5" fillId="0" borderId="12" xfId="1" applyNumberFormat="1" applyFont="1" applyFill="1" applyBorder="1" applyAlignment="1">
      <alignment horizontal="right" vertical="center"/>
    </xf>
    <xf numFmtId="0" fontId="4" fillId="0" borderId="11" xfId="0" applyFont="1" applyBorder="1" applyAlignment="1">
      <alignment horizontal="center" vertical="center"/>
    </xf>
    <xf numFmtId="0" fontId="0" fillId="0" borderId="23" xfId="0" applyBorder="1"/>
    <xf numFmtId="0" fontId="4" fillId="0" borderId="0" xfId="0" applyFont="1" applyBorder="1" applyAlignment="1">
      <alignment horizontal="center" vertical="center"/>
    </xf>
    <xf numFmtId="0" fontId="4" fillId="0" borderId="0" xfId="0" applyFont="1" applyBorder="1" applyAlignment="1">
      <alignment vertical="center"/>
    </xf>
    <xf numFmtId="165" fontId="5" fillId="0" borderId="11" xfId="1" applyNumberFormat="1" applyFont="1" applyFill="1" applyBorder="1" applyAlignment="1">
      <alignment vertical="center"/>
    </xf>
    <xf numFmtId="165" fontId="5" fillId="0" borderId="21" xfId="1" applyNumberFormat="1" applyFont="1" applyFill="1" applyBorder="1" applyAlignment="1">
      <alignment vertical="center"/>
    </xf>
    <xf numFmtId="0" fontId="0" fillId="0" borderId="21" xfId="0" applyBorder="1" applyAlignment="1"/>
    <xf numFmtId="0" fontId="4" fillId="0" borderId="12" xfId="0" applyFont="1" applyBorder="1" applyAlignment="1">
      <alignment vertical="center" wrapText="1"/>
    </xf>
    <xf numFmtId="0" fontId="5" fillId="0" borderId="11" xfId="0" applyFont="1" applyBorder="1" applyAlignment="1">
      <alignment vertical="center" wrapText="1"/>
    </xf>
    <xf numFmtId="0" fontId="0" fillId="0" borderId="11" xfId="0" applyBorder="1" applyAlignment="1">
      <alignment wrapText="1"/>
    </xf>
    <xf numFmtId="0" fontId="0" fillId="0" borderId="0" xfId="0" applyAlignment="1">
      <alignment wrapText="1"/>
    </xf>
    <xf numFmtId="0" fontId="5" fillId="0" borderId="12" xfId="0" applyFont="1" applyBorder="1" applyAlignment="1">
      <alignment vertical="center" wrapText="1"/>
    </xf>
    <xf numFmtId="0" fontId="5" fillId="0" borderId="21" xfId="0" applyFont="1" applyBorder="1" applyAlignment="1">
      <alignment vertical="center" wrapText="1"/>
    </xf>
    <xf numFmtId="0" fontId="4" fillId="0" borderId="24" xfId="0" applyFont="1" applyBorder="1" applyAlignment="1">
      <alignment vertical="center" wrapText="1"/>
    </xf>
    <xf numFmtId="0" fontId="4" fillId="0" borderId="11" xfId="0" applyFont="1" applyBorder="1" applyAlignment="1">
      <alignment vertical="center" wrapText="1"/>
    </xf>
    <xf numFmtId="0" fontId="4" fillId="0" borderId="0" xfId="0" applyFont="1" applyAlignment="1">
      <alignment vertical="center" wrapText="1"/>
    </xf>
    <xf numFmtId="0" fontId="0" fillId="0" borderId="11" xfId="0" applyBorder="1" applyAlignment="1">
      <alignment vertical="center" wrapText="1"/>
    </xf>
    <xf numFmtId="0" fontId="0" fillId="0" borderId="0" xfId="0" applyAlignment="1">
      <alignment vertical="center" wrapText="1"/>
    </xf>
    <xf numFmtId="0" fontId="4" fillId="0" borderId="0" xfId="0" applyFont="1" applyBorder="1" applyAlignment="1">
      <alignment vertical="center" wrapText="1"/>
    </xf>
    <xf numFmtId="165" fontId="4" fillId="0" borderId="23" xfId="1" applyNumberFormat="1" applyFont="1" applyBorder="1" applyAlignment="1">
      <alignment vertical="center"/>
    </xf>
    <xf numFmtId="165" fontId="4" fillId="0" borderId="24" xfId="1" applyNumberFormat="1" applyFont="1" applyBorder="1" applyAlignment="1">
      <alignment vertical="center" wrapText="1"/>
    </xf>
    <xf numFmtId="165" fontId="4" fillId="0" borderId="24" xfId="1" applyNumberFormat="1" applyFont="1" applyBorder="1" applyAlignment="1">
      <alignment vertical="center"/>
    </xf>
    <xf numFmtId="165" fontId="4" fillId="0" borderId="14" xfId="1" quotePrefix="1" applyNumberFormat="1" applyFont="1" applyFill="1" applyBorder="1" applyAlignment="1">
      <alignment horizontal="center" vertical="center" wrapText="1"/>
    </xf>
    <xf numFmtId="165" fontId="4" fillId="0" borderId="17" xfId="1" quotePrefix="1" applyNumberFormat="1" applyFont="1" applyFill="1" applyBorder="1" applyAlignment="1">
      <alignment horizontal="center" vertical="center" wrapText="1"/>
    </xf>
    <xf numFmtId="165" fontId="3" fillId="0" borderId="14" xfId="1" quotePrefix="1" applyNumberFormat="1" applyFont="1" applyFill="1" applyBorder="1" applyAlignment="1">
      <alignment horizontal="center" vertical="center" wrapText="1"/>
    </xf>
    <xf numFmtId="165" fontId="3" fillId="0" borderId="19" xfId="1" quotePrefix="1" applyNumberFormat="1" applyFont="1" applyFill="1" applyBorder="1" applyAlignment="1">
      <alignment horizontal="center" vertical="center" wrapText="1"/>
    </xf>
    <xf numFmtId="165" fontId="4" fillId="0" borderId="15" xfId="1" applyNumberFormat="1" applyFont="1" applyFill="1" applyBorder="1" applyAlignment="1">
      <alignment horizontal="center" vertical="center" wrapText="1"/>
    </xf>
    <xf numFmtId="165" fontId="4" fillId="0" borderId="18" xfId="1" applyNumberFormat="1" applyFont="1" applyFill="1" applyBorder="1" applyAlignment="1">
      <alignment horizontal="center" vertical="center" wrapText="1"/>
    </xf>
    <xf numFmtId="165" fontId="3" fillId="0" borderId="15" xfId="1" applyNumberFormat="1" applyFont="1" applyFill="1" applyBorder="1" applyAlignment="1">
      <alignment horizontal="center" vertical="center" wrapText="1"/>
    </xf>
    <xf numFmtId="165" fontId="3" fillId="0" borderId="20" xfId="1" applyNumberFormat="1" applyFont="1" applyFill="1" applyBorder="1" applyAlignment="1">
      <alignment horizontal="center" vertical="center" wrapText="1"/>
    </xf>
    <xf numFmtId="165" fontId="4" fillId="0" borderId="12" xfId="1" applyNumberFormat="1" applyFont="1" applyFill="1" applyBorder="1" applyAlignment="1">
      <alignment vertical="center"/>
    </xf>
    <xf numFmtId="165" fontId="0" fillId="0" borderId="12" xfId="1" applyNumberFormat="1" applyFont="1" applyFill="1" applyBorder="1"/>
    <xf numFmtId="165" fontId="0" fillId="0" borderId="0" xfId="1" applyNumberFormat="1" applyFont="1" applyFill="1"/>
    <xf numFmtId="165" fontId="4" fillId="0" borderId="0" xfId="1" applyNumberFormat="1" applyFont="1" applyFill="1" applyAlignment="1">
      <alignment vertical="center"/>
    </xf>
    <xf numFmtId="165" fontId="4" fillId="0" borderId="0" xfId="1" applyNumberFormat="1" applyFont="1" applyFill="1" applyBorder="1" applyAlignment="1">
      <alignment horizontal="right" vertical="center"/>
    </xf>
    <xf numFmtId="165" fontId="4" fillId="0" borderId="4" xfId="1" applyNumberFormat="1" applyFont="1" applyFill="1" applyBorder="1" applyAlignment="1">
      <alignment horizontal="right" vertical="center"/>
    </xf>
    <xf numFmtId="0" fontId="0" fillId="0" borderId="0" xfId="0" applyBorder="1"/>
    <xf numFmtId="0" fontId="5" fillId="0" borderId="0" xfId="0" applyFont="1" applyBorder="1" applyAlignment="1">
      <alignment vertical="center"/>
    </xf>
    <xf numFmtId="0" fontId="5" fillId="0" borderId="0" xfId="0" applyFont="1" applyBorder="1" applyAlignment="1">
      <alignment vertical="center" wrapText="1"/>
    </xf>
    <xf numFmtId="0" fontId="5" fillId="0" borderId="0" xfId="0" applyFont="1" applyBorder="1" applyAlignment="1">
      <alignment horizontal="center" vertical="center"/>
    </xf>
    <xf numFmtId="165" fontId="5" fillId="0" borderId="0" xfId="1" applyNumberFormat="1" applyFont="1" applyFill="1" applyBorder="1" applyAlignment="1">
      <alignment horizontal="right" vertical="center"/>
    </xf>
    <xf numFmtId="0" fontId="0" fillId="0" borderId="0" xfId="0" applyBorder="1" applyAlignment="1">
      <alignment wrapText="1"/>
    </xf>
    <xf numFmtId="165" fontId="4" fillId="0" borderId="0" xfId="1" applyNumberFormat="1" applyFont="1" applyFill="1" applyBorder="1" applyAlignment="1">
      <alignment vertical="center"/>
    </xf>
    <xf numFmtId="165" fontId="0" fillId="0" borderId="0" xfId="1" applyNumberFormat="1" applyFont="1" applyFill="1" applyBorder="1"/>
    <xf numFmtId="0" fontId="4" fillId="0" borderId="21" xfId="0" applyFont="1" applyBorder="1" applyAlignment="1">
      <alignment vertical="center"/>
    </xf>
    <xf numFmtId="165" fontId="4" fillId="0" borderId="21" xfId="1" applyNumberFormat="1" applyFont="1" applyFill="1" applyBorder="1" applyAlignment="1">
      <alignment vertical="center"/>
    </xf>
    <xf numFmtId="165" fontId="0" fillId="0" borderId="21" xfId="1" applyNumberFormat="1" applyFont="1" applyFill="1" applyBorder="1"/>
    <xf numFmtId="0" fontId="0" fillId="0" borderId="11" xfId="0" applyFill="1" applyBorder="1"/>
    <xf numFmtId="0" fontId="0" fillId="0" borderId="0" xfId="0" applyFill="1"/>
    <xf numFmtId="0" fontId="5" fillId="0" borderId="11" xfId="0" applyFont="1" applyFill="1" applyBorder="1" applyAlignment="1">
      <alignment vertical="center"/>
    </xf>
    <xf numFmtId="0" fontId="5" fillId="0" borderId="11" xfId="0" applyFont="1" applyFill="1" applyBorder="1" applyAlignment="1">
      <alignment vertical="center" wrapText="1"/>
    </xf>
    <xf numFmtId="0" fontId="5" fillId="0" borderId="11" xfId="0" applyFont="1" applyFill="1" applyBorder="1" applyAlignment="1">
      <alignment horizontal="center" vertical="center"/>
    </xf>
    <xf numFmtId="0" fontId="0" fillId="0" borderId="21" xfId="0" applyFill="1" applyBorder="1"/>
    <xf numFmtId="0" fontId="5" fillId="0" borderId="21" xfId="0" applyFont="1" applyFill="1" applyBorder="1" applyAlignment="1">
      <alignment vertical="center"/>
    </xf>
    <xf numFmtId="0" fontId="5" fillId="0" borderId="21" xfId="0" applyFont="1" applyFill="1" applyBorder="1" applyAlignment="1">
      <alignment vertical="center" wrapText="1"/>
    </xf>
    <xf numFmtId="0" fontId="5" fillId="0" borderId="21" xfId="0" applyFont="1" applyFill="1" applyBorder="1" applyAlignment="1">
      <alignment horizontal="center" vertical="center"/>
    </xf>
    <xf numFmtId="0" fontId="4" fillId="0" borderId="23" xfId="0" applyFont="1" applyFill="1" applyBorder="1" applyAlignment="1">
      <alignment vertical="center"/>
    </xf>
    <xf numFmtId="0" fontId="4" fillId="0" borderId="24" xfId="0" applyFont="1" applyFill="1" applyBorder="1" applyAlignment="1">
      <alignment vertical="center"/>
    </xf>
    <xf numFmtId="0" fontId="4" fillId="0" borderId="0" xfId="0" applyFont="1" applyFill="1" applyAlignment="1">
      <alignment horizontal="center" vertical="center"/>
    </xf>
    <xf numFmtId="0" fontId="4" fillId="0" borderId="0" xfId="0" applyFont="1" applyFill="1" applyAlignment="1">
      <alignment vertical="center"/>
    </xf>
    <xf numFmtId="0" fontId="3" fillId="0" borderId="13" xfId="0" applyFont="1" applyFill="1" applyBorder="1" applyAlignment="1">
      <alignment horizontal="center" vertical="center" wrapText="1"/>
    </xf>
    <xf numFmtId="0" fontId="3" fillId="0" borderId="16" xfId="0" applyFont="1" applyFill="1" applyBorder="1" applyAlignment="1">
      <alignment horizontal="center" vertical="center" wrapText="1"/>
    </xf>
    <xf numFmtId="0" fontId="3" fillId="0" borderId="14" xfId="0" applyFont="1" applyFill="1" applyBorder="1" applyAlignment="1">
      <alignment horizontal="center" vertical="center" wrapText="1"/>
    </xf>
    <xf numFmtId="0" fontId="3" fillId="0" borderId="17" xfId="0" applyFont="1" applyFill="1" applyBorder="1" applyAlignment="1">
      <alignment horizontal="center" vertical="center" wrapText="1"/>
    </xf>
    <xf numFmtId="0" fontId="0" fillId="0" borderId="14" xfId="0" applyFill="1" applyBorder="1" applyAlignment="1">
      <alignment horizontal="center" vertical="center" wrapText="1"/>
    </xf>
    <xf numFmtId="0" fontId="0" fillId="0" borderId="17" xfId="0" applyFill="1" applyBorder="1" applyAlignment="1">
      <alignment horizontal="center" vertical="center" wrapText="1"/>
    </xf>
    <xf numFmtId="0" fontId="0" fillId="0" borderId="15" xfId="0" applyFill="1" applyBorder="1" applyAlignment="1">
      <alignment horizontal="center" vertical="center" wrapText="1"/>
    </xf>
    <xf numFmtId="0" fontId="0" fillId="0" borderId="18" xfId="0" applyFill="1" applyBorder="1" applyAlignment="1">
      <alignment horizontal="center" vertical="center" wrapText="1"/>
    </xf>
    <xf numFmtId="0" fontId="12" fillId="0" borderId="24" xfId="0" applyFont="1" applyBorder="1"/>
    <xf numFmtId="165" fontId="13" fillId="0" borderId="4" xfId="1" applyNumberFormat="1" applyFont="1" applyFill="1" applyBorder="1" applyAlignment="1">
      <alignment horizontal="right" vertical="center"/>
    </xf>
    <xf numFmtId="0" fontId="4" fillId="0" borderId="0" xfId="0" applyFont="1" applyFill="1" applyBorder="1" applyAlignment="1">
      <alignment vertical="center"/>
    </xf>
    <xf numFmtId="0" fontId="4" fillId="0" borderId="0" xfId="0" applyFont="1" applyAlignment="1">
      <alignment vertical="center"/>
    </xf>
    <xf numFmtId="0" fontId="4" fillId="0" borderId="1" xfId="0" applyFont="1" applyBorder="1" applyAlignment="1">
      <alignment vertical="center"/>
    </xf>
    <xf numFmtId="0" fontId="0" fillId="0" borderId="0" xfId="0"/>
    <xf numFmtId="0" fontId="4" fillId="0" borderId="8" xfId="0" applyFont="1" applyBorder="1" applyAlignment="1">
      <alignment vertical="center"/>
    </xf>
    <xf numFmtId="0" fontId="4" fillId="0" borderId="9" xfId="0" applyFont="1" applyBorder="1" applyAlignment="1">
      <alignment vertical="center"/>
    </xf>
    <xf numFmtId="0" fontId="4" fillId="0" borderId="4" xfId="0" applyFont="1" applyBorder="1" applyAlignment="1">
      <alignment vertical="center"/>
    </xf>
    <xf numFmtId="0" fontId="4" fillId="0" borderId="10" xfId="0" applyFont="1" applyBorder="1" applyAlignment="1">
      <alignment vertical="center"/>
    </xf>
    <xf numFmtId="0" fontId="5" fillId="0" borderId="0" xfId="0" applyFont="1" applyFill="1" applyBorder="1" applyAlignment="1">
      <alignment vertical="center" wrapText="1"/>
    </xf>
    <xf numFmtId="0" fontId="4" fillId="0" borderId="11" xfId="0" applyFont="1" applyBorder="1" applyAlignment="1">
      <alignment vertical="center"/>
    </xf>
    <xf numFmtId="0" fontId="5" fillId="0" borderId="11" xfId="0" applyFont="1" applyBorder="1" applyAlignment="1">
      <alignment horizontal="center" vertical="center"/>
    </xf>
    <xf numFmtId="0" fontId="5" fillId="0" borderId="21" xfId="0" applyFont="1" applyBorder="1" applyAlignment="1">
      <alignment horizontal="center" vertical="center"/>
    </xf>
    <xf numFmtId="165" fontId="5" fillId="0" borderId="11" xfId="1" applyNumberFormat="1" applyFont="1" applyFill="1" applyBorder="1" applyAlignment="1">
      <alignment horizontal="right" vertical="center"/>
    </xf>
    <xf numFmtId="165" fontId="5" fillId="0" borderId="21" xfId="1" applyNumberFormat="1" applyFont="1" applyFill="1" applyBorder="1" applyAlignment="1">
      <alignment horizontal="right" vertical="center"/>
    </xf>
    <xf numFmtId="0" fontId="0" fillId="0" borderId="11" xfId="0" applyBorder="1"/>
    <xf numFmtId="0" fontId="0" fillId="0" borderId="21" xfId="0" applyBorder="1"/>
    <xf numFmtId="0" fontId="5" fillId="0" borderId="11" xfId="0" applyFont="1" applyBorder="1" applyAlignment="1">
      <alignment vertical="center"/>
    </xf>
    <xf numFmtId="0" fontId="5" fillId="0" borderId="21" xfId="0" applyFont="1" applyBorder="1" applyAlignment="1">
      <alignment vertical="center"/>
    </xf>
    <xf numFmtId="0" fontId="14" fillId="0" borderId="0" xfId="0" applyFont="1"/>
    <xf numFmtId="0" fontId="5" fillId="0" borderId="11" xfId="0" applyFont="1" applyBorder="1" applyAlignment="1">
      <alignment horizontal="center" vertical="center"/>
    </xf>
    <xf numFmtId="165" fontId="5" fillId="0" borderId="11" xfId="1" applyNumberFormat="1" applyFont="1" applyFill="1" applyBorder="1" applyAlignment="1">
      <alignment horizontal="right" vertical="center"/>
    </xf>
    <xf numFmtId="165" fontId="5" fillId="0" borderId="21" xfId="1" applyNumberFormat="1" applyFont="1" applyFill="1" applyBorder="1" applyAlignment="1">
      <alignment horizontal="right" vertical="center"/>
    </xf>
    <xf numFmtId="0" fontId="0" fillId="0" borderId="11" xfId="0" applyBorder="1"/>
    <xf numFmtId="0" fontId="5" fillId="0" borderId="11" xfId="0" applyFont="1" applyBorder="1" applyAlignment="1">
      <alignment vertical="center"/>
    </xf>
    <xf numFmtId="0" fontId="0" fillId="0" borderId="0" xfId="0"/>
    <xf numFmtId="3" fontId="18" fillId="0" borderId="11" xfId="0" applyNumberFormat="1" applyFont="1" applyFill="1" applyBorder="1" applyAlignment="1">
      <alignment horizontal="right" vertical="center"/>
    </xf>
    <xf numFmtId="165" fontId="5" fillId="0" borderId="11" xfId="1" applyNumberFormat="1" applyFont="1" applyFill="1" applyBorder="1" applyAlignment="1">
      <alignment horizontal="right" vertical="center"/>
    </xf>
    <xf numFmtId="0" fontId="0" fillId="0" borderId="22" xfId="0" applyBorder="1"/>
    <xf numFmtId="165" fontId="5" fillId="0" borderId="11" xfId="1" applyNumberFormat="1" applyFont="1" applyFill="1" applyBorder="1" applyAlignment="1">
      <alignment horizontal="right" vertical="center"/>
    </xf>
    <xf numFmtId="165" fontId="0" fillId="0" borderId="11" xfId="0" applyNumberFormat="1" applyBorder="1"/>
    <xf numFmtId="165" fontId="3" fillId="0" borderId="17" xfId="1" quotePrefix="1" applyNumberFormat="1" applyFont="1" applyFill="1" applyBorder="1" applyAlignment="1">
      <alignment horizontal="center" vertical="center" wrapText="1"/>
    </xf>
    <xf numFmtId="165" fontId="3" fillId="0" borderId="18" xfId="1" applyNumberFormat="1" applyFont="1" applyFill="1" applyBorder="1" applyAlignment="1">
      <alignment horizontal="center" vertical="center" wrapText="1"/>
    </xf>
    <xf numFmtId="165" fontId="0" fillId="0" borderId="41" xfId="1" applyNumberFormat="1" applyFont="1" applyFill="1" applyBorder="1"/>
    <xf numFmtId="165" fontId="5" fillId="0" borderId="39" xfId="1" applyNumberFormat="1" applyFont="1" applyFill="1" applyBorder="1" applyAlignment="1">
      <alignment horizontal="right" vertical="center"/>
    </xf>
    <xf numFmtId="165" fontId="5" fillId="0" borderId="22" xfId="1" applyNumberFormat="1" applyFont="1" applyFill="1" applyBorder="1" applyAlignment="1">
      <alignment horizontal="right" vertical="center"/>
    </xf>
    <xf numFmtId="0" fontId="5" fillId="0" borderId="11" xfId="0" applyFont="1" applyBorder="1" applyAlignment="1">
      <alignment horizontal="center" vertical="center"/>
    </xf>
    <xf numFmtId="165" fontId="5" fillId="0" borderId="11" xfId="1" applyNumberFormat="1" applyFont="1" applyFill="1" applyBorder="1" applyAlignment="1">
      <alignment horizontal="right" vertical="center"/>
    </xf>
    <xf numFmtId="0" fontId="0" fillId="0" borderId="11" xfId="0" applyBorder="1"/>
    <xf numFmtId="0" fontId="5" fillId="0" borderId="11" xfId="0" applyFont="1" applyBorder="1" applyAlignment="1">
      <alignment vertical="center"/>
    </xf>
    <xf numFmtId="0" fontId="0" fillId="0" borderId="0" xfId="0"/>
    <xf numFmtId="0" fontId="4" fillId="0" borderId="11" xfId="0" applyFont="1" applyFill="1" applyBorder="1" applyAlignment="1">
      <alignment vertical="center"/>
    </xf>
    <xf numFmtId="165" fontId="5" fillId="0" borderId="11" xfId="1" applyNumberFormat="1" applyFont="1" applyFill="1" applyBorder="1" applyAlignment="1">
      <alignment horizontal="right" vertical="center"/>
    </xf>
    <xf numFmtId="165" fontId="5" fillId="0" borderId="21" xfId="1" applyNumberFormat="1" applyFont="1" applyFill="1" applyBorder="1" applyAlignment="1">
      <alignment horizontal="right" vertical="center"/>
    </xf>
    <xf numFmtId="0" fontId="5" fillId="0" borderId="11" xfId="0" applyFont="1" applyBorder="1" applyAlignment="1">
      <alignment horizontal="center" vertical="center"/>
    </xf>
    <xf numFmtId="0" fontId="0" fillId="0" borderId="11" xfId="0" applyBorder="1"/>
    <xf numFmtId="0" fontId="5" fillId="0" borderId="11" xfId="0" applyFont="1" applyBorder="1" applyAlignment="1">
      <alignment vertical="center"/>
    </xf>
    <xf numFmtId="0" fontId="0" fillId="0" borderId="0" xfId="0"/>
    <xf numFmtId="0" fontId="5" fillId="0" borderId="11" xfId="0" applyFont="1" applyBorder="1" applyAlignment="1">
      <alignment horizontal="center" vertical="center"/>
    </xf>
    <xf numFmtId="165" fontId="5" fillId="0" borderId="11" xfId="1" applyNumberFormat="1" applyFont="1" applyFill="1" applyBorder="1" applyAlignment="1">
      <alignment horizontal="right" vertical="center"/>
    </xf>
    <xf numFmtId="0" fontId="0" fillId="0" borderId="0" xfId="0"/>
    <xf numFmtId="0" fontId="12" fillId="0" borderId="23" xfId="0" applyFont="1" applyFill="1" applyBorder="1"/>
    <xf numFmtId="0" fontId="12" fillId="0" borderId="24" xfId="0" applyFont="1" applyFill="1" applyBorder="1"/>
    <xf numFmtId="165" fontId="12" fillId="0" borderId="24" xfId="0" applyNumberFormat="1" applyFont="1" applyFill="1" applyBorder="1"/>
    <xf numFmtId="0" fontId="0" fillId="0" borderId="0" xfId="0" applyFill="1" applyAlignment="1">
      <alignment wrapText="1"/>
    </xf>
    <xf numFmtId="0" fontId="0" fillId="0" borderId="22" xfId="0" applyFill="1" applyBorder="1"/>
    <xf numFmtId="0" fontId="0" fillId="0" borderId="0" xfId="0" applyFill="1" applyBorder="1"/>
    <xf numFmtId="0" fontId="5" fillId="0" borderId="0" xfId="0" applyFont="1" applyFill="1" applyBorder="1" applyAlignment="1">
      <alignment vertical="center"/>
    </xf>
    <xf numFmtId="0" fontId="5" fillId="0" borderId="0" xfId="0" applyFont="1" applyFill="1" applyBorder="1" applyAlignment="1">
      <alignment horizontal="center" vertical="center"/>
    </xf>
    <xf numFmtId="0" fontId="4" fillId="0" borderId="1" xfId="0" applyFont="1" applyFill="1" applyBorder="1" applyAlignment="1">
      <alignment vertical="center"/>
    </xf>
    <xf numFmtId="0" fontId="0" fillId="0" borderId="11" xfId="0" applyFill="1" applyBorder="1" applyAlignment="1">
      <alignment wrapText="1"/>
    </xf>
    <xf numFmtId="0" fontId="4" fillId="0" borderId="11" xfId="0" applyFont="1" applyFill="1" applyBorder="1" applyAlignment="1">
      <alignment horizontal="center" vertical="center"/>
    </xf>
    <xf numFmtId="165" fontId="12" fillId="0" borderId="25" xfId="0" applyNumberFormat="1" applyFont="1" applyFill="1" applyBorder="1"/>
    <xf numFmtId="0" fontId="4" fillId="0" borderId="10" xfId="0" applyFont="1" applyFill="1" applyBorder="1" applyAlignment="1">
      <alignment vertical="center"/>
    </xf>
    <xf numFmtId="0" fontId="4" fillId="0" borderId="24" xfId="0" applyFont="1" applyFill="1" applyBorder="1" applyAlignment="1">
      <alignment vertical="center" wrapText="1"/>
    </xf>
    <xf numFmtId="165" fontId="0" fillId="0" borderId="0" xfId="0" applyNumberFormat="1" applyFill="1"/>
    <xf numFmtId="0" fontId="5" fillId="0" borderId="11" xfId="0" applyFont="1" applyBorder="1" applyAlignment="1">
      <alignment horizontal="center" vertical="center"/>
    </xf>
    <xf numFmtId="165" fontId="5" fillId="0" borderId="11" xfId="1" applyNumberFormat="1" applyFont="1" applyFill="1" applyBorder="1" applyAlignment="1">
      <alignment horizontal="right" vertical="center"/>
    </xf>
    <xf numFmtId="0" fontId="0" fillId="0" borderId="11" xfId="0" applyBorder="1"/>
    <xf numFmtId="0" fontId="5" fillId="0" borderId="11" xfId="0" applyFont="1" applyBorder="1" applyAlignment="1">
      <alignment vertical="center"/>
    </xf>
    <xf numFmtId="0" fontId="0" fillId="0" borderId="0" xfId="0"/>
    <xf numFmtId="165" fontId="5" fillId="0" borderId="11" xfId="1" applyNumberFormat="1" applyFont="1" applyFill="1" applyBorder="1" applyAlignment="1">
      <alignment horizontal="right" vertical="center"/>
    </xf>
    <xf numFmtId="165" fontId="5" fillId="0" borderId="21" xfId="1" applyNumberFormat="1" applyFont="1" applyFill="1" applyBorder="1" applyAlignment="1">
      <alignment horizontal="right" vertical="center"/>
    </xf>
    <xf numFmtId="0" fontId="5" fillId="0" borderId="11" xfId="0" applyFont="1" applyBorder="1" applyAlignment="1">
      <alignment horizontal="center" vertical="center"/>
    </xf>
    <xf numFmtId="0" fontId="5" fillId="0" borderId="21" xfId="0" applyFont="1" applyBorder="1" applyAlignment="1">
      <alignment horizontal="center" vertical="center"/>
    </xf>
    <xf numFmtId="0" fontId="0" fillId="0" borderId="11" xfId="0" applyBorder="1"/>
    <xf numFmtId="0" fontId="0" fillId="0" borderId="21" xfId="0" applyBorder="1"/>
    <xf numFmtId="0" fontId="5" fillId="0" borderId="11" xfId="0" applyFont="1" applyBorder="1" applyAlignment="1">
      <alignment vertical="center"/>
    </xf>
    <xf numFmtId="0" fontId="5" fillId="0" borderId="21" xfId="0" applyFont="1" applyBorder="1" applyAlignment="1">
      <alignment vertical="center"/>
    </xf>
    <xf numFmtId="0" fontId="0" fillId="0" borderId="0" xfId="0"/>
    <xf numFmtId="0" fontId="5" fillId="0" borderId="11" xfId="0" applyFont="1" applyBorder="1" applyAlignment="1">
      <alignment horizontal="center" vertical="center"/>
    </xf>
    <xf numFmtId="0" fontId="5" fillId="0" borderId="21" xfId="0" applyFont="1" applyBorder="1" applyAlignment="1">
      <alignment horizontal="center" vertical="center"/>
    </xf>
    <xf numFmtId="165" fontId="5" fillId="0" borderId="11" xfId="1" applyNumberFormat="1" applyFont="1" applyFill="1" applyBorder="1" applyAlignment="1">
      <alignment horizontal="right" vertical="center"/>
    </xf>
    <xf numFmtId="165" fontId="5" fillId="0" borderId="21" xfId="1" applyNumberFormat="1" applyFont="1" applyFill="1" applyBorder="1" applyAlignment="1">
      <alignment horizontal="right" vertical="center"/>
    </xf>
    <xf numFmtId="0" fontId="0" fillId="0" borderId="11" xfId="0" applyBorder="1"/>
    <xf numFmtId="0" fontId="0" fillId="0" borderId="21" xfId="0" applyBorder="1"/>
    <xf numFmtId="0" fontId="5" fillId="0" borderId="11" xfId="0" applyFont="1" applyBorder="1" applyAlignment="1">
      <alignment vertical="center"/>
    </xf>
    <xf numFmtId="0" fontId="5" fillId="0" borderId="21" xfId="0" applyFont="1" applyBorder="1" applyAlignment="1">
      <alignment vertical="center"/>
    </xf>
    <xf numFmtId="165" fontId="0" fillId="0" borderId="22" xfId="1" applyNumberFormat="1" applyFont="1" applyFill="1" applyBorder="1"/>
    <xf numFmtId="0" fontId="0" fillId="0" borderId="24" xfId="0" applyBorder="1"/>
    <xf numFmtId="0" fontId="0" fillId="0" borderId="25" xfId="0" applyBorder="1"/>
    <xf numFmtId="165" fontId="4" fillId="0" borderId="52" xfId="1" applyNumberFormat="1" applyFont="1" applyFill="1" applyBorder="1" applyAlignment="1">
      <alignment horizontal="right" vertical="center"/>
    </xf>
    <xf numFmtId="0" fontId="0" fillId="0" borderId="0" xfId="0" applyBorder="1" applyAlignment="1">
      <alignment vertical="center" wrapText="1"/>
    </xf>
    <xf numFmtId="165" fontId="5" fillId="0" borderId="39" xfId="1" applyNumberFormat="1" applyFont="1" applyFill="1" applyBorder="1" applyAlignment="1">
      <alignment vertical="center"/>
    </xf>
    <xf numFmtId="0" fontId="0" fillId="0" borderId="25" xfId="0" applyFill="1" applyBorder="1"/>
    <xf numFmtId="0" fontId="0" fillId="0" borderId="4" xfId="0" applyBorder="1"/>
    <xf numFmtId="165" fontId="4" fillId="0" borderId="9" xfId="1" applyNumberFormat="1" applyFont="1" applyFill="1" applyBorder="1" applyAlignment="1">
      <alignment horizontal="right" vertical="center"/>
    </xf>
    <xf numFmtId="0" fontId="22" fillId="0" borderId="11" xfId="0" applyFont="1" applyBorder="1" applyAlignment="1">
      <alignment wrapText="1"/>
    </xf>
    <xf numFmtId="0" fontId="11" fillId="0" borderId="11" xfId="0" applyFont="1" applyBorder="1" applyAlignment="1">
      <alignment wrapText="1"/>
    </xf>
    <xf numFmtId="0" fontId="23" fillId="0" borderId="11" xfId="0" applyFont="1" applyBorder="1" applyAlignment="1">
      <alignment vertical="center" wrapText="1"/>
    </xf>
    <xf numFmtId="0" fontId="5" fillId="0" borderId="11" xfId="0" applyFont="1" applyBorder="1" applyAlignment="1">
      <alignment horizontal="center" vertical="center"/>
    </xf>
    <xf numFmtId="0" fontId="5" fillId="0" borderId="21" xfId="0" applyFont="1" applyBorder="1" applyAlignment="1">
      <alignment horizontal="center" vertical="center"/>
    </xf>
    <xf numFmtId="165" fontId="5" fillId="0" borderId="11" xfId="1" applyNumberFormat="1" applyFont="1" applyFill="1" applyBorder="1" applyAlignment="1">
      <alignment horizontal="right" vertical="center"/>
    </xf>
    <xf numFmtId="165" fontId="5" fillId="0" borderId="21" xfId="1" applyNumberFormat="1" applyFont="1" applyFill="1" applyBorder="1" applyAlignment="1">
      <alignment horizontal="right" vertical="center"/>
    </xf>
    <xf numFmtId="0" fontId="0" fillId="0" borderId="11" xfId="0" applyBorder="1"/>
    <xf numFmtId="0" fontId="0" fillId="0" borderId="21" xfId="0" applyBorder="1"/>
    <xf numFmtId="0" fontId="5" fillId="0" borderId="11" xfId="0" applyFont="1" applyBorder="1" applyAlignment="1">
      <alignment vertical="center"/>
    </xf>
    <xf numFmtId="0" fontId="5" fillId="0" borderId="21" xfId="0" applyFont="1" applyBorder="1" applyAlignment="1">
      <alignment vertical="center"/>
    </xf>
    <xf numFmtId="0" fontId="0" fillId="0" borderId="0" xfId="0"/>
    <xf numFmtId="165" fontId="5" fillId="0" borderId="11" xfId="1" applyNumberFormat="1" applyFont="1" applyFill="1" applyBorder="1" applyAlignment="1">
      <alignment horizontal="right" vertical="center"/>
    </xf>
    <xf numFmtId="0" fontId="5" fillId="0" borderId="11" xfId="0" applyFont="1" applyBorder="1" applyAlignment="1">
      <alignment horizontal="center" vertical="center"/>
    </xf>
    <xf numFmtId="0" fontId="0" fillId="0" borderId="11" xfId="0" applyBorder="1"/>
    <xf numFmtId="0" fontId="5" fillId="0" borderId="11" xfId="0" applyFont="1" applyBorder="1" applyAlignment="1">
      <alignment vertical="center"/>
    </xf>
    <xf numFmtId="0" fontId="0" fillId="0" borderId="0" xfId="0"/>
    <xf numFmtId="165" fontId="5" fillId="0" borderId="22" xfId="1" applyNumberFormat="1" applyFont="1" applyFill="1" applyBorder="1" applyAlignment="1">
      <alignment vertical="center"/>
    </xf>
    <xf numFmtId="0" fontId="12" fillId="0" borderId="25" xfId="0" applyFont="1" applyFill="1" applyBorder="1"/>
    <xf numFmtId="0" fontId="0" fillId="0" borderId="12" xfId="0" applyFill="1" applyBorder="1"/>
    <xf numFmtId="165" fontId="12" fillId="0" borderId="24" xfId="1" applyNumberFormat="1" applyFont="1" applyFill="1" applyBorder="1"/>
    <xf numFmtId="0" fontId="0" fillId="0" borderId="53" xfId="0" applyFill="1" applyBorder="1"/>
    <xf numFmtId="2" fontId="12" fillId="0" borderId="24" xfId="0" applyNumberFormat="1" applyFont="1" applyFill="1" applyBorder="1" applyAlignment="1">
      <alignment horizontal="center"/>
    </xf>
    <xf numFmtId="165" fontId="0" fillId="0" borderId="0" xfId="1" applyNumberFormat="1" applyFont="1"/>
    <xf numFmtId="165" fontId="0" fillId="0" borderId="11" xfId="1" applyNumberFormat="1" applyFont="1" applyBorder="1"/>
    <xf numFmtId="165" fontId="5" fillId="0" borderId="11" xfId="1" applyNumberFormat="1" applyFont="1" applyFill="1" applyBorder="1" applyAlignment="1">
      <alignment horizontal="right" vertical="center"/>
    </xf>
    <xf numFmtId="0" fontId="0" fillId="0" borderId="11" xfId="0" applyBorder="1"/>
    <xf numFmtId="0" fontId="0" fillId="0" borderId="21" xfId="0" applyBorder="1"/>
    <xf numFmtId="0" fontId="0" fillId="0" borderId="0" xfId="0"/>
    <xf numFmtId="164" fontId="0" fillId="0" borderId="11" xfId="1" applyFont="1" applyBorder="1"/>
    <xf numFmtId="164" fontId="0" fillId="0" borderId="11" xfId="0" applyNumberFormat="1" applyBorder="1"/>
    <xf numFmtId="165" fontId="5" fillId="0" borderId="11" xfId="1" applyNumberFormat="1" applyFont="1" applyFill="1" applyBorder="1" applyAlignment="1">
      <alignment horizontal="right" vertical="center"/>
    </xf>
    <xf numFmtId="165" fontId="5" fillId="0" borderId="21" xfId="1" applyNumberFormat="1" applyFont="1" applyFill="1" applyBorder="1" applyAlignment="1">
      <alignment horizontal="right" vertical="center"/>
    </xf>
    <xf numFmtId="0" fontId="5" fillId="0" borderId="21" xfId="0" applyFont="1" applyBorder="1" applyAlignment="1">
      <alignment horizontal="center" vertical="center"/>
    </xf>
    <xf numFmtId="0" fontId="0" fillId="0" borderId="11" xfId="0" applyBorder="1"/>
    <xf numFmtId="0" fontId="0" fillId="0" borderId="21" xfId="0" applyBorder="1"/>
    <xf numFmtId="0" fontId="5" fillId="0" borderId="21" xfId="0" applyFont="1" applyBorder="1" applyAlignment="1">
      <alignment vertical="center"/>
    </xf>
    <xf numFmtId="0" fontId="0" fillId="0" borderId="52" xfId="0" applyBorder="1"/>
    <xf numFmtId="165" fontId="5" fillId="0" borderId="0" xfId="1" applyNumberFormat="1" applyFont="1" applyFill="1" applyBorder="1" applyAlignment="1">
      <alignment vertical="center"/>
    </xf>
    <xf numFmtId="165" fontId="5" fillId="0" borderId="11" xfId="1" applyNumberFormat="1" applyFont="1" applyFill="1" applyBorder="1" applyAlignment="1">
      <alignment horizontal="right" vertical="center"/>
    </xf>
    <xf numFmtId="165" fontId="5" fillId="0" borderId="21" xfId="1" applyNumberFormat="1" applyFont="1" applyFill="1" applyBorder="1" applyAlignment="1">
      <alignment horizontal="right" vertical="center"/>
    </xf>
    <xf numFmtId="165" fontId="0" fillId="0" borderId="21" xfId="0" applyNumberFormat="1" applyBorder="1"/>
    <xf numFmtId="165" fontId="5" fillId="0" borderId="11" xfId="1" applyNumberFormat="1" applyFont="1" applyFill="1" applyBorder="1" applyAlignment="1">
      <alignment horizontal="right" vertical="center"/>
    </xf>
    <xf numFmtId="165" fontId="5" fillId="0" borderId="21" xfId="1" applyNumberFormat="1" applyFont="1" applyFill="1" applyBorder="1" applyAlignment="1">
      <alignment horizontal="right" vertical="center"/>
    </xf>
    <xf numFmtId="0" fontId="0" fillId="0" borderId="11" xfId="0" applyBorder="1"/>
    <xf numFmtId="0" fontId="0" fillId="0" borderId="0" xfId="0"/>
    <xf numFmtId="165" fontId="0" fillId="0" borderId="0" xfId="0" applyNumberFormat="1"/>
    <xf numFmtId="165" fontId="0" fillId="0" borderId="0" xfId="0" applyNumberFormat="1" applyBorder="1"/>
    <xf numFmtId="0" fontId="0" fillId="0" borderId="0" xfId="0"/>
    <xf numFmtId="0" fontId="0" fillId="0" borderId="11" xfId="0" applyBorder="1"/>
    <xf numFmtId="0" fontId="0" fillId="0" borderId="0" xfId="0"/>
    <xf numFmtId="0" fontId="0" fillId="0" borderId="11" xfId="0" applyBorder="1"/>
    <xf numFmtId="0" fontId="0" fillId="0" borderId="0" xfId="0"/>
    <xf numFmtId="0" fontId="18" fillId="0" borderId="0" xfId="0" applyFont="1" applyFill="1" applyAlignment="1">
      <alignment vertical="center"/>
    </xf>
    <xf numFmtId="0" fontId="0" fillId="0" borderId="11" xfId="0" applyBorder="1" applyAlignment="1">
      <alignment vertical="center" wrapText="1"/>
    </xf>
    <xf numFmtId="3" fontId="18" fillId="0" borderId="11" xfId="0" applyNumberFormat="1" applyFont="1" applyBorder="1" applyAlignment="1">
      <alignment horizontal="right" vertical="center"/>
    </xf>
    <xf numFmtId="0" fontId="19" fillId="0" borderId="11" xfId="0" applyFont="1" applyBorder="1" applyAlignment="1">
      <alignment vertical="center"/>
    </xf>
    <xf numFmtId="0" fontId="19" fillId="0" borderId="11" xfId="0" applyFont="1" applyBorder="1" applyAlignment="1">
      <alignment horizontal="center" vertical="center"/>
    </xf>
    <xf numFmtId="3" fontId="19" fillId="0" borderId="11" xfId="0" applyNumberFormat="1" applyFont="1" applyBorder="1" applyAlignment="1">
      <alignment horizontal="right" vertical="center"/>
    </xf>
    <xf numFmtId="0" fontId="19" fillId="0" borderId="11" xfId="0" applyFont="1" applyBorder="1" applyAlignment="1">
      <alignment horizontal="right" vertical="center"/>
    </xf>
    <xf numFmtId="0" fontId="18" fillId="0" borderId="11" xfId="0" applyFont="1" applyBorder="1" applyAlignment="1">
      <alignment vertical="center"/>
    </xf>
    <xf numFmtId="0" fontId="18" fillId="0" borderId="11" xfId="0" applyFont="1" applyBorder="1" applyAlignment="1">
      <alignment horizontal="right" vertical="center"/>
    </xf>
    <xf numFmtId="0" fontId="19" fillId="0" borderId="0" xfId="0" applyFont="1" applyBorder="1" applyAlignment="1">
      <alignment vertical="center"/>
    </xf>
    <xf numFmtId="0" fontId="19" fillId="0" borderId="0" xfId="0" applyFont="1" applyBorder="1" applyAlignment="1">
      <alignment horizontal="center" vertical="center"/>
    </xf>
    <xf numFmtId="3" fontId="19" fillId="0" borderId="0" xfId="0" applyNumberFormat="1" applyFont="1" applyBorder="1" applyAlignment="1">
      <alignment horizontal="right" vertical="center"/>
    </xf>
    <xf numFmtId="3" fontId="18" fillId="0" borderId="12" xfId="0" applyNumberFormat="1" applyFont="1" applyBorder="1" applyAlignment="1">
      <alignment horizontal="right" vertical="center"/>
    </xf>
    <xf numFmtId="0" fontId="17" fillId="0" borderId="13" xfId="0" applyFont="1" applyBorder="1" applyAlignment="1">
      <alignment horizontal="center" vertical="center" wrapText="1"/>
    </xf>
    <xf numFmtId="0" fontId="17" fillId="0" borderId="14" xfId="0" applyFont="1" applyBorder="1" applyAlignment="1">
      <alignment horizontal="center" vertical="center" wrapText="1"/>
    </xf>
    <xf numFmtId="0" fontId="17" fillId="0" borderId="15" xfId="0" applyFont="1" applyBorder="1" applyAlignment="1">
      <alignment horizontal="center" vertical="center" wrapText="1"/>
    </xf>
    <xf numFmtId="165" fontId="18" fillId="0" borderId="12" xfId="1" applyNumberFormat="1" applyFont="1" applyFill="1" applyBorder="1" applyAlignment="1">
      <alignment horizontal="right" vertical="center"/>
    </xf>
    <xf numFmtId="165" fontId="19" fillId="0" borderId="11" xfId="1" applyNumberFormat="1" applyFont="1" applyFill="1" applyBorder="1" applyAlignment="1">
      <alignment horizontal="right" vertical="center"/>
    </xf>
    <xf numFmtId="165" fontId="19" fillId="0" borderId="11" xfId="1" applyNumberFormat="1" applyFont="1" applyBorder="1" applyAlignment="1">
      <alignment horizontal="right" vertical="center"/>
    </xf>
    <xf numFmtId="165" fontId="18" fillId="0" borderId="11" xfId="1" applyNumberFormat="1" applyFont="1" applyFill="1" applyBorder="1" applyAlignment="1">
      <alignment vertical="center"/>
    </xf>
    <xf numFmtId="165" fontId="18" fillId="0" borderId="11" xfId="1" applyNumberFormat="1" applyFont="1" applyBorder="1" applyAlignment="1">
      <alignment vertical="center"/>
    </xf>
    <xf numFmtId="165" fontId="18" fillId="0" borderId="11" xfId="1" applyNumberFormat="1" applyFont="1" applyFill="1" applyBorder="1" applyAlignment="1">
      <alignment horizontal="right" vertical="center"/>
    </xf>
    <xf numFmtId="0" fontId="18" fillId="0" borderId="22" xfId="0" applyFont="1" applyBorder="1" applyAlignment="1">
      <alignment vertical="center"/>
    </xf>
    <xf numFmtId="165" fontId="5" fillId="0" borderId="11" xfId="1" applyNumberFormat="1" applyFont="1" applyFill="1" applyBorder="1" applyAlignment="1">
      <alignment horizontal="right" vertical="center"/>
    </xf>
    <xf numFmtId="165" fontId="5" fillId="0" borderId="21" xfId="1" applyNumberFormat="1" applyFont="1" applyFill="1" applyBorder="1" applyAlignment="1">
      <alignment horizontal="right" vertical="center"/>
    </xf>
    <xf numFmtId="0" fontId="0" fillId="0" borderId="11" xfId="0" applyBorder="1"/>
    <xf numFmtId="0" fontId="0" fillId="0" borderId="21" xfId="0" applyBorder="1"/>
    <xf numFmtId="0" fontId="0" fillId="0" borderId="0" xfId="0"/>
    <xf numFmtId="0" fontId="0" fillId="0" borderId="0" xfId="0"/>
    <xf numFmtId="0" fontId="3" fillId="0" borderId="48" xfId="0" applyFont="1" applyBorder="1" applyAlignment="1">
      <alignment horizontal="center" vertical="center" wrapText="1"/>
    </xf>
    <xf numFmtId="0" fontId="3" fillId="0" borderId="45" xfId="0" applyFont="1" applyBorder="1" applyAlignment="1">
      <alignment horizontal="center" vertical="center" wrapText="1"/>
    </xf>
    <xf numFmtId="0" fontId="3" fillId="0" borderId="45" xfId="0" quotePrefix="1" applyFont="1" applyBorder="1" applyAlignment="1">
      <alignment horizontal="center" vertical="center"/>
    </xf>
    <xf numFmtId="3" fontId="5" fillId="0" borderId="0" xfId="0" applyNumberFormat="1" applyFont="1"/>
    <xf numFmtId="0" fontId="5" fillId="0" borderId="0" xfId="0" applyFont="1" applyBorder="1" applyAlignment="1">
      <alignment horizontal="right" vertical="center"/>
    </xf>
    <xf numFmtId="3" fontId="4" fillId="0" borderId="0" xfId="0" applyNumberFormat="1" applyFont="1"/>
    <xf numFmtId="0" fontId="11" fillId="0" borderId="27" xfId="0" applyFont="1" applyBorder="1" applyAlignment="1">
      <alignment wrapText="1"/>
    </xf>
    <xf numFmtId="3" fontId="5" fillId="0" borderId="0" xfId="0" applyNumberFormat="1" applyFont="1" applyBorder="1" applyAlignment="1">
      <alignment horizontal="right" vertical="center"/>
    </xf>
    <xf numFmtId="165" fontId="4" fillId="0" borderId="60" xfId="1" quotePrefix="1" applyNumberFormat="1" applyFont="1" applyFill="1" applyBorder="1" applyAlignment="1">
      <alignment horizontal="center" vertical="center" wrapText="1"/>
    </xf>
    <xf numFmtId="165" fontId="4" fillId="0" borderId="61" xfId="1" applyNumberFormat="1" applyFont="1" applyFill="1" applyBorder="1" applyAlignment="1">
      <alignment horizontal="center" vertical="center" wrapText="1"/>
    </xf>
    <xf numFmtId="165" fontId="4" fillId="0" borderId="19" xfId="1" quotePrefix="1" applyNumberFormat="1" applyFont="1" applyFill="1" applyBorder="1" applyAlignment="1">
      <alignment horizontal="center" vertical="center" wrapText="1"/>
    </xf>
    <xf numFmtId="165" fontId="4" fillId="0" borderId="20" xfId="1" applyNumberFormat="1" applyFont="1" applyFill="1" applyBorder="1" applyAlignment="1">
      <alignment horizontal="center" vertical="center" wrapText="1"/>
    </xf>
    <xf numFmtId="0" fontId="0" fillId="0" borderId="0" xfId="0"/>
    <xf numFmtId="0" fontId="18" fillId="0" borderId="11" xfId="0" applyFont="1" applyBorder="1" applyAlignment="1">
      <alignment vertical="center"/>
    </xf>
    <xf numFmtId="0" fontId="0" fillId="0" borderId="11" xfId="0" applyBorder="1"/>
    <xf numFmtId="0" fontId="0" fillId="0" borderId="21" xfId="0" applyBorder="1"/>
    <xf numFmtId="3" fontId="18" fillId="0" borderId="12" xfId="0" applyNumberFormat="1" applyFont="1" applyFill="1" applyBorder="1" applyAlignment="1">
      <alignment horizontal="right" vertical="center"/>
    </xf>
    <xf numFmtId="0" fontId="18" fillId="0" borderId="24" xfId="0" applyFont="1" applyFill="1" applyBorder="1" applyAlignment="1">
      <alignment vertical="center"/>
    </xf>
    <xf numFmtId="0" fontId="18" fillId="0" borderId="23" xfId="0" applyFont="1" applyFill="1" applyBorder="1" applyAlignment="1">
      <alignment vertical="center"/>
    </xf>
    <xf numFmtId="165" fontId="18" fillId="0" borderId="24" xfId="1" applyNumberFormat="1" applyFont="1" applyFill="1" applyBorder="1" applyAlignment="1">
      <alignment horizontal="right" vertical="center"/>
    </xf>
    <xf numFmtId="0" fontId="18" fillId="0" borderId="12" xfId="0" applyFont="1" applyBorder="1" applyAlignment="1">
      <alignment vertical="center"/>
    </xf>
    <xf numFmtId="165" fontId="21" fillId="0" borderId="11" xfId="1" applyNumberFormat="1" applyFont="1" applyFill="1" applyBorder="1" applyAlignment="1">
      <alignment vertical="center"/>
    </xf>
    <xf numFmtId="0" fontId="19" fillId="0" borderId="11" xfId="0" applyFont="1" applyBorder="1" applyAlignment="1">
      <alignment vertical="center" wrapText="1"/>
    </xf>
    <xf numFmtId="0" fontId="18" fillId="0" borderId="11" xfId="0" applyFont="1" applyBorder="1" applyAlignment="1">
      <alignment vertical="center" wrapText="1"/>
    </xf>
    <xf numFmtId="0" fontId="18" fillId="0" borderId="0" xfId="0" applyFont="1" applyFill="1" applyBorder="1" applyAlignment="1">
      <alignment vertical="center"/>
    </xf>
    <xf numFmtId="0" fontId="0" fillId="0" borderId="21" xfId="0" applyBorder="1" applyAlignment="1">
      <alignment wrapText="1"/>
    </xf>
    <xf numFmtId="0" fontId="18" fillId="0" borderId="23" xfId="0" applyFont="1" applyBorder="1" applyAlignment="1">
      <alignment vertical="center"/>
    </xf>
    <xf numFmtId="0" fontId="18" fillId="0" borderId="24" xfId="0" applyFont="1" applyBorder="1" applyAlignment="1">
      <alignment vertical="center"/>
    </xf>
    <xf numFmtId="3" fontId="18" fillId="0" borderId="25" xfId="0" applyNumberFormat="1" applyFont="1" applyBorder="1" applyAlignment="1">
      <alignment horizontal="right" vertical="center"/>
    </xf>
    <xf numFmtId="0" fontId="18" fillId="0" borderId="0" xfId="0" applyFont="1" applyBorder="1" applyAlignment="1">
      <alignment vertical="center"/>
    </xf>
    <xf numFmtId="3" fontId="18" fillId="0" borderId="0" xfId="0" applyNumberFormat="1" applyFont="1" applyBorder="1" applyAlignment="1">
      <alignment horizontal="right" vertical="center"/>
    </xf>
    <xf numFmtId="3" fontId="18" fillId="0" borderId="0" xfId="0" applyNumberFormat="1" applyFont="1" applyFill="1" applyBorder="1" applyAlignment="1">
      <alignment horizontal="right" vertical="center"/>
    </xf>
    <xf numFmtId="0" fontId="18" fillId="0" borderId="25" xfId="0" applyFont="1" applyBorder="1" applyAlignment="1">
      <alignment horizontal="right" vertical="center"/>
    </xf>
    <xf numFmtId="0" fontId="17" fillId="0" borderId="44" xfId="0" applyFont="1" applyBorder="1" applyAlignment="1">
      <alignment vertical="center" wrapText="1"/>
    </xf>
    <xf numFmtId="0" fontId="17" fillId="0" borderId="47" xfId="0" applyFont="1" applyBorder="1" applyAlignment="1">
      <alignment vertical="center" wrapText="1"/>
    </xf>
    <xf numFmtId="0" fontId="0" fillId="0" borderId="65" xfId="0" applyBorder="1" applyAlignment="1">
      <alignment vertical="center" wrapText="1"/>
    </xf>
    <xf numFmtId="0" fontId="0" fillId="0" borderId="0" xfId="0"/>
    <xf numFmtId="0" fontId="18" fillId="0" borderId="11" xfId="0" applyFont="1" applyBorder="1" applyAlignment="1">
      <alignment vertical="center"/>
    </xf>
    <xf numFmtId="0" fontId="18" fillId="0" borderId="12" xfId="0" applyFont="1" applyBorder="1" applyAlignment="1">
      <alignment vertical="center"/>
    </xf>
    <xf numFmtId="0" fontId="18" fillId="0" borderId="23" xfId="0" applyFont="1" applyBorder="1" applyAlignment="1">
      <alignment vertical="center"/>
    </xf>
    <xf numFmtId="0" fontId="18" fillId="0" borderId="24" xfId="0" applyFont="1" applyBorder="1" applyAlignment="1">
      <alignment vertical="center"/>
    </xf>
    <xf numFmtId="0" fontId="17" fillId="0" borderId="11" xfId="0" applyFont="1" applyBorder="1" applyAlignment="1">
      <alignment horizontal="center" vertical="center" wrapText="1"/>
    </xf>
    <xf numFmtId="0" fontId="0" fillId="0" borderId="11" xfId="0" applyBorder="1"/>
    <xf numFmtId="0" fontId="0" fillId="0" borderId="21" xfId="0" applyBorder="1"/>
    <xf numFmtId="165" fontId="18" fillId="0" borderId="0" xfId="1" applyNumberFormat="1" applyFont="1" applyFill="1" applyAlignment="1">
      <alignment vertical="center"/>
    </xf>
    <xf numFmtId="165" fontId="21" fillId="0" borderId="11" xfId="1" applyNumberFormat="1" applyFont="1" applyBorder="1" applyAlignment="1">
      <alignment vertical="center"/>
    </xf>
    <xf numFmtId="165" fontId="19" fillId="0" borderId="0" xfId="1" applyNumberFormat="1" applyFont="1" applyFill="1" applyBorder="1" applyAlignment="1">
      <alignment horizontal="right" vertical="center"/>
    </xf>
    <xf numFmtId="165" fontId="19" fillId="0" borderId="0" xfId="1" applyNumberFormat="1" applyFont="1" applyBorder="1" applyAlignment="1">
      <alignment horizontal="right" vertical="center"/>
    </xf>
    <xf numFmtId="165" fontId="18" fillId="0" borderId="21" xfId="1" applyNumberFormat="1" applyFont="1" applyFill="1" applyBorder="1" applyAlignment="1">
      <alignment vertical="center"/>
    </xf>
    <xf numFmtId="165" fontId="0" fillId="0" borderId="21" xfId="1" applyNumberFormat="1" applyFont="1" applyBorder="1"/>
    <xf numFmtId="165" fontId="18" fillId="0" borderId="21" xfId="1" applyNumberFormat="1" applyFont="1" applyBorder="1" applyAlignment="1">
      <alignment vertical="center"/>
    </xf>
    <xf numFmtId="165" fontId="0" fillId="0" borderId="11" xfId="1" applyNumberFormat="1" applyFont="1" applyBorder="1" applyAlignment="1">
      <alignment wrapText="1"/>
    </xf>
    <xf numFmtId="165" fontId="17" fillId="0" borderId="11" xfId="1" applyNumberFormat="1" applyFont="1" applyBorder="1" applyAlignment="1">
      <alignment horizontal="center" vertical="center" wrapText="1"/>
    </xf>
    <xf numFmtId="0" fontId="19" fillId="0" borderId="21" xfId="0" applyFont="1" applyBorder="1" applyAlignment="1">
      <alignment vertical="center"/>
    </xf>
    <xf numFmtId="0" fontId="19" fillId="0" borderId="21" xfId="0" applyFont="1" applyBorder="1" applyAlignment="1">
      <alignment horizontal="center" vertical="center"/>
    </xf>
    <xf numFmtId="165" fontId="19" fillId="0" borderId="21" xfId="1" applyNumberFormat="1" applyFont="1" applyFill="1" applyBorder="1" applyAlignment="1">
      <alignment horizontal="right" vertical="center"/>
    </xf>
    <xf numFmtId="165" fontId="19" fillId="0" borderId="21" xfId="1" applyNumberFormat="1" applyFont="1" applyBorder="1" applyAlignment="1">
      <alignment horizontal="right" vertical="center"/>
    </xf>
    <xf numFmtId="0" fontId="19" fillId="0" borderId="21" xfId="0" applyFont="1" applyBorder="1" applyAlignment="1">
      <alignment horizontal="right" vertical="center"/>
    </xf>
    <xf numFmtId="165" fontId="19" fillId="0" borderId="11" xfId="1" applyNumberFormat="1" applyFont="1" applyFill="1" applyBorder="1" applyAlignment="1">
      <alignment vertical="center"/>
    </xf>
    <xf numFmtId="3" fontId="19" fillId="0" borderId="21" xfId="0" applyNumberFormat="1" applyFont="1" applyBorder="1" applyAlignment="1">
      <alignment horizontal="right" vertical="center"/>
    </xf>
    <xf numFmtId="0" fontId="18" fillId="0" borderId="12" xfId="0" applyFont="1" applyBorder="1" applyAlignment="1">
      <alignment vertical="center" wrapText="1"/>
    </xf>
    <xf numFmtId="0" fontId="19" fillId="0" borderId="21" xfId="0" applyFont="1" applyBorder="1" applyAlignment="1">
      <alignment vertical="center" wrapText="1"/>
    </xf>
    <xf numFmtId="0" fontId="18" fillId="0" borderId="24" xfId="0" applyFont="1" applyBorder="1" applyAlignment="1">
      <alignment vertical="center" wrapText="1"/>
    </xf>
    <xf numFmtId="0" fontId="19" fillId="0" borderId="0" xfId="0" applyFont="1" applyBorder="1" applyAlignment="1">
      <alignment vertical="center" wrapText="1"/>
    </xf>
    <xf numFmtId="0" fontId="0" fillId="0" borderId="12" xfId="0" applyBorder="1" applyAlignment="1">
      <alignment wrapText="1"/>
    </xf>
    <xf numFmtId="0" fontId="18" fillId="0" borderId="0" xfId="0" applyFont="1" applyBorder="1" applyAlignment="1">
      <alignment vertical="center" wrapText="1"/>
    </xf>
    <xf numFmtId="0" fontId="18" fillId="0" borderId="12" xfId="0" applyFont="1" applyBorder="1" applyAlignment="1">
      <alignment horizontal="right" vertical="center"/>
    </xf>
    <xf numFmtId="165" fontId="18" fillId="0" borderId="25" xfId="1" applyNumberFormat="1" applyFont="1" applyFill="1" applyBorder="1" applyAlignment="1">
      <alignment horizontal="right" vertical="center"/>
    </xf>
    <xf numFmtId="165" fontId="18" fillId="0" borderId="0" xfId="1" applyNumberFormat="1" applyFont="1" applyFill="1" applyBorder="1" applyAlignment="1">
      <alignment vertical="center"/>
    </xf>
    <xf numFmtId="165" fontId="0" fillId="0" borderId="0" xfId="1" applyNumberFormat="1" applyFont="1" applyBorder="1"/>
    <xf numFmtId="165" fontId="18" fillId="0" borderId="0" xfId="1" applyNumberFormat="1" applyFont="1" applyBorder="1" applyAlignment="1">
      <alignment vertical="center"/>
    </xf>
    <xf numFmtId="165" fontId="18" fillId="0" borderId="0" xfId="1" applyNumberFormat="1" applyFont="1" applyFill="1" applyBorder="1" applyAlignment="1">
      <alignment horizontal="right" vertical="center"/>
    </xf>
    <xf numFmtId="165" fontId="18" fillId="0" borderId="0" xfId="1" applyNumberFormat="1" applyFont="1" applyBorder="1" applyAlignment="1">
      <alignment horizontal="right" vertical="center"/>
    </xf>
    <xf numFmtId="0" fontId="0" fillId="0" borderId="0" xfId="0"/>
    <xf numFmtId="0" fontId="0" fillId="0" borderId="11" xfId="0" applyBorder="1"/>
    <xf numFmtId="0" fontId="9" fillId="0" borderId="0" xfId="0" applyFont="1" applyBorder="1" applyAlignment="1">
      <alignment horizontal="center" vertical="center"/>
    </xf>
    <xf numFmtId="0" fontId="5" fillId="0" borderId="11" xfId="0" applyFont="1" applyBorder="1" applyAlignment="1">
      <alignment horizontal="center" vertical="center"/>
    </xf>
    <xf numFmtId="0" fontId="5" fillId="0" borderId="21" xfId="0" applyFont="1" applyBorder="1" applyAlignment="1">
      <alignment horizontal="center" vertical="center"/>
    </xf>
    <xf numFmtId="165" fontId="5" fillId="0" borderId="11" xfId="1" applyNumberFormat="1" applyFont="1" applyFill="1" applyBorder="1" applyAlignment="1">
      <alignment horizontal="right" vertical="center"/>
    </xf>
    <xf numFmtId="165" fontId="5" fillId="0" borderId="21" xfId="1" applyNumberFormat="1" applyFont="1" applyFill="1" applyBorder="1" applyAlignment="1">
      <alignment horizontal="right" vertical="center"/>
    </xf>
    <xf numFmtId="0" fontId="0" fillId="0" borderId="21" xfId="0" applyBorder="1"/>
    <xf numFmtId="0" fontId="5" fillId="0" borderId="11" xfId="0" applyFont="1" applyBorder="1" applyAlignment="1">
      <alignment vertical="center"/>
    </xf>
    <xf numFmtId="0" fontId="5" fillId="0" borderId="21" xfId="0" applyFont="1" applyBorder="1" applyAlignment="1">
      <alignment vertical="center"/>
    </xf>
    <xf numFmtId="165" fontId="24" fillId="0" borderId="0" xfId="1" applyNumberFormat="1" applyFont="1" applyFill="1"/>
    <xf numFmtId="0" fontId="10" fillId="0" borderId="11" xfId="0" applyFont="1" applyBorder="1" applyAlignment="1">
      <alignment horizontal="justify" wrapText="1"/>
    </xf>
    <xf numFmtId="0" fontId="10" fillId="0" borderId="11" xfId="0" applyFont="1" applyBorder="1" applyAlignment="1">
      <alignment horizontal="center" wrapText="1"/>
    </xf>
    <xf numFmtId="0" fontId="24" fillId="0" borderId="0" xfId="0" applyFont="1"/>
    <xf numFmtId="0" fontId="25" fillId="0" borderId="11" xfId="0" applyFont="1" applyBorder="1" applyAlignment="1">
      <alignment wrapText="1"/>
    </xf>
    <xf numFmtId="0" fontId="26" fillId="0" borderId="11" xfId="0" applyFont="1" applyBorder="1" applyAlignment="1">
      <alignment horizontal="center" wrapText="1"/>
    </xf>
    <xf numFmtId="165" fontId="24" fillId="0" borderId="11" xfId="1" applyNumberFormat="1" applyFont="1" applyBorder="1"/>
    <xf numFmtId="3" fontId="27" fillId="0" borderId="11" xfId="0" applyNumberFormat="1" applyFont="1" applyBorder="1" applyAlignment="1">
      <alignment horizontal="right" wrapText="1"/>
    </xf>
    <xf numFmtId="0" fontId="24" fillId="0" borderId="11" xfId="0" applyFont="1" applyBorder="1"/>
    <xf numFmtId="164" fontId="24" fillId="0" borderId="11" xfId="1" applyFont="1" applyBorder="1"/>
    <xf numFmtId="0" fontId="27" fillId="0" borderId="11" xfId="0" applyFont="1" applyBorder="1" applyAlignment="1">
      <alignment wrapText="1"/>
    </xf>
    <xf numFmtId="0" fontId="9" fillId="0" borderId="11" xfId="0" applyFont="1" applyBorder="1" applyAlignment="1">
      <alignment wrapText="1"/>
    </xf>
    <xf numFmtId="3" fontId="9" fillId="0" borderId="11" xfId="0" applyNumberFormat="1" applyFont="1" applyBorder="1" applyAlignment="1">
      <alignment horizontal="right" wrapText="1"/>
    </xf>
    <xf numFmtId="0" fontId="28" fillId="0" borderId="11" xfId="0" applyFont="1" applyBorder="1" applyAlignment="1">
      <alignment horizontal="justify" wrapText="1"/>
    </xf>
    <xf numFmtId="0" fontId="25" fillId="0" borderId="11" xfId="0" applyFont="1" applyBorder="1" applyAlignment="1">
      <alignment horizontal="justify" wrapText="1"/>
    </xf>
    <xf numFmtId="0" fontId="10" fillId="0" borderId="21" xfId="0" applyFont="1" applyBorder="1" applyAlignment="1">
      <alignment horizontal="justify" wrapText="1"/>
    </xf>
    <xf numFmtId="3" fontId="9" fillId="0" borderId="21" xfId="0" applyNumberFormat="1" applyFont="1" applyBorder="1" applyAlignment="1">
      <alignment horizontal="right" wrapText="1"/>
    </xf>
    <xf numFmtId="0" fontId="10" fillId="0" borderId="23" xfId="0" applyFont="1" applyBorder="1" applyAlignment="1">
      <alignment horizontal="justify" wrapText="1"/>
    </xf>
    <xf numFmtId="3" fontId="9" fillId="0" borderId="24" xfId="0" applyNumberFormat="1" applyFont="1" applyBorder="1" applyAlignment="1">
      <alignment horizontal="right" wrapText="1"/>
    </xf>
    <xf numFmtId="165" fontId="10" fillId="0" borderId="11" xfId="1" applyNumberFormat="1" applyFont="1" applyBorder="1" applyAlignment="1">
      <alignment horizontal="center" wrapText="1"/>
    </xf>
    <xf numFmtId="0" fontId="24" fillId="0" borderId="11" xfId="0" applyFont="1" applyBorder="1" applyAlignment="1">
      <alignment wrapText="1"/>
    </xf>
    <xf numFmtId="0" fontId="24" fillId="0" borderId="21" xfId="0" applyFont="1" applyBorder="1" applyAlignment="1">
      <alignment wrapText="1"/>
    </xf>
    <xf numFmtId="165" fontId="9" fillId="0" borderId="11" xfId="1" applyNumberFormat="1" applyFont="1" applyBorder="1" applyAlignment="1">
      <alignment horizontal="right" wrapText="1"/>
    </xf>
    <xf numFmtId="164" fontId="25" fillId="0" borderId="11" xfId="1" applyFont="1" applyBorder="1"/>
    <xf numFmtId="165" fontId="25" fillId="0" borderId="11" xfId="1" applyNumberFormat="1" applyFont="1" applyBorder="1"/>
    <xf numFmtId="166" fontId="10" fillId="0" borderId="11" xfId="0" applyNumberFormat="1" applyFont="1" applyBorder="1"/>
    <xf numFmtId="165" fontId="10" fillId="0" borderId="11" xfId="0" applyNumberFormat="1" applyFont="1" applyBorder="1"/>
    <xf numFmtId="0" fontId="25" fillId="0" borderId="11" xfId="0" applyFont="1" applyBorder="1"/>
    <xf numFmtId="165" fontId="10" fillId="0" borderId="11" xfId="1" applyNumberFormat="1" applyFont="1" applyBorder="1"/>
    <xf numFmtId="2" fontId="25" fillId="0" borderId="11" xfId="0" applyNumberFormat="1" applyFont="1" applyBorder="1"/>
    <xf numFmtId="165" fontId="25" fillId="0" borderId="11" xfId="0" applyNumberFormat="1" applyFont="1" applyBorder="1"/>
    <xf numFmtId="165" fontId="25" fillId="0" borderId="21" xfId="1" applyNumberFormat="1" applyFont="1" applyBorder="1"/>
    <xf numFmtId="164" fontId="25" fillId="0" borderId="21" xfId="1" applyFont="1" applyBorder="1"/>
    <xf numFmtId="0" fontId="30" fillId="0" borderId="0" xfId="3" applyFont="1"/>
    <xf numFmtId="168" fontId="14" fillId="0" borderId="0" xfId="0" applyNumberFormat="1" applyFont="1"/>
    <xf numFmtId="165" fontId="0" fillId="0" borderId="0" xfId="0" applyNumberFormat="1" applyFill="1" applyBorder="1"/>
    <xf numFmtId="0" fontId="25" fillId="0" borderId="21" xfId="0" applyFont="1" applyBorder="1"/>
    <xf numFmtId="0" fontId="24" fillId="0" borderId="0" xfId="0" applyFont="1" applyAlignment="1">
      <alignment wrapText="1"/>
    </xf>
    <xf numFmtId="0" fontId="24" fillId="0" borderId="0" xfId="0" applyFont="1" applyAlignment="1">
      <alignment vertical="center" wrapText="1"/>
    </xf>
    <xf numFmtId="0" fontId="24" fillId="0" borderId="0" xfId="0" applyFont="1" applyAlignment="1">
      <alignment vertical="center"/>
    </xf>
    <xf numFmtId="0" fontId="9" fillId="0" borderId="11" xfId="0" applyFont="1" applyBorder="1" applyAlignment="1">
      <alignment vertical="center" wrapText="1"/>
    </xf>
    <xf numFmtId="0" fontId="10" fillId="0" borderId="13" xfId="0" applyFont="1" applyBorder="1" applyAlignment="1">
      <alignment horizontal="center" vertical="center" wrapText="1"/>
    </xf>
    <xf numFmtId="0" fontId="10" fillId="0" borderId="14" xfId="0" applyFont="1" applyBorder="1" applyAlignment="1">
      <alignment horizontal="center" vertical="center" wrapText="1"/>
    </xf>
    <xf numFmtId="0" fontId="24" fillId="0" borderId="11" xfId="0" applyFont="1" applyBorder="1" applyAlignment="1">
      <alignment vertical="center" wrapText="1"/>
    </xf>
    <xf numFmtId="165" fontId="9" fillId="0" borderId="14" xfId="1" quotePrefix="1" applyNumberFormat="1" applyFont="1" applyFill="1" applyBorder="1" applyAlignment="1">
      <alignment horizontal="center" vertical="center" wrapText="1"/>
    </xf>
    <xf numFmtId="165" fontId="9" fillId="0" borderId="17" xfId="1" quotePrefix="1" applyNumberFormat="1" applyFont="1" applyFill="1" applyBorder="1" applyAlignment="1">
      <alignment horizontal="center" vertical="center" wrapText="1"/>
    </xf>
    <xf numFmtId="165" fontId="9" fillId="0" borderId="15" xfId="1" applyNumberFormat="1" applyFont="1" applyFill="1" applyBorder="1" applyAlignment="1">
      <alignment horizontal="center" vertical="center" wrapText="1"/>
    </xf>
    <xf numFmtId="165" fontId="9" fillId="0" borderId="18" xfId="1" applyNumberFormat="1" applyFont="1" applyFill="1" applyBorder="1" applyAlignment="1">
      <alignment horizontal="center" vertical="center" wrapText="1"/>
    </xf>
    <xf numFmtId="0" fontId="10" fillId="0" borderId="15" xfId="0" applyFont="1" applyBorder="1" applyAlignment="1">
      <alignment horizontal="center" vertical="center" wrapText="1"/>
    </xf>
    <xf numFmtId="0" fontId="27" fillId="0" borderId="11" xfId="0" applyFont="1" applyBorder="1" applyAlignment="1">
      <alignment vertical="center" wrapText="1"/>
    </xf>
    <xf numFmtId="0" fontId="27" fillId="0" borderId="11" xfId="0" applyFont="1" applyBorder="1" applyAlignment="1">
      <alignment vertical="center"/>
    </xf>
    <xf numFmtId="165" fontId="27" fillId="0" borderId="11" xfId="1" applyNumberFormat="1" applyFont="1" applyBorder="1" applyAlignment="1">
      <alignment horizontal="right" vertical="center" wrapText="1"/>
    </xf>
    <xf numFmtId="3" fontId="27" fillId="0" borderId="11" xfId="0" applyNumberFormat="1" applyFont="1" applyBorder="1" applyAlignment="1">
      <alignment horizontal="right" vertical="center"/>
    </xf>
    <xf numFmtId="0" fontId="9" fillId="0" borderId="11" xfId="0" applyFont="1" applyBorder="1" applyAlignment="1">
      <alignment horizontal="right" vertical="center" wrapText="1"/>
    </xf>
    <xf numFmtId="165" fontId="9" fillId="0" borderId="11" xfId="1" applyNumberFormat="1" applyFont="1" applyBorder="1" applyAlignment="1">
      <alignment horizontal="right" vertical="center" wrapText="1"/>
    </xf>
    <xf numFmtId="3" fontId="9" fillId="0" borderId="11" xfId="0" applyNumberFormat="1" applyFont="1" applyBorder="1" applyAlignment="1">
      <alignment horizontal="right" vertical="center"/>
    </xf>
    <xf numFmtId="165" fontId="27" fillId="0" borderId="11" xfId="1" applyNumberFormat="1" applyFont="1" applyBorder="1" applyAlignment="1">
      <alignment vertical="center" wrapText="1"/>
    </xf>
    <xf numFmtId="0" fontId="27" fillId="0" borderId="11" xfId="0" applyFont="1" applyBorder="1" applyAlignment="1">
      <alignment horizontal="right" vertical="center"/>
    </xf>
    <xf numFmtId="165" fontId="24" fillId="0" borderId="0" xfId="1" applyNumberFormat="1" applyFont="1"/>
    <xf numFmtId="165" fontId="24" fillId="0" borderId="0" xfId="0" applyNumberFormat="1" applyFont="1"/>
    <xf numFmtId="0" fontId="9" fillId="0" borderId="0" xfId="0" applyFont="1" applyAlignment="1">
      <alignment vertical="center"/>
    </xf>
    <xf numFmtId="0" fontId="0" fillId="0" borderId="11" xfId="0" applyFill="1" applyBorder="1" applyAlignment="1">
      <alignment vertical="center" wrapText="1"/>
    </xf>
    <xf numFmtId="3" fontId="18" fillId="0" borderId="25" xfId="0" applyNumberFormat="1" applyFont="1" applyFill="1" applyBorder="1" applyAlignment="1">
      <alignment horizontal="right" vertical="center"/>
    </xf>
    <xf numFmtId="165" fontId="4" fillId="0" borderId="12" xfId="1" applyNumberFormat="1" applyFont="1" applyFill="1" applyBorder="1" applyAlignment="1">
      <alignment horizontal="center" vertical="center" wrapText="1"/>
    </xf>
    <xf numFmtId="0" fontId="17" fillId="0" borderId="12" xfId="0" applyFont="1" applyBorder="1" applyAlignment="1">
      <alignment horizontal="center" vertical="center" wrapText="1"/>
    </xf>
    <xf numFmtId="0" fontId="9" fillId="0" borderId="29" xfId="0" applyFont="1" applyFill="1" applyBorder="1" applyAlignment="1">
      <alignment horizontal="center" vertical="center" wrapText="1"/>
    </xf>
    <xf numFmtId="0" fontId="10" fillId="0" borderId="29" xfId="0" applyFont="1" applyBorder="1" applyAlignment="1">
      <alignment horizontal="center" vertical="center" wrapText="1"/>
    </xf>
    <xf numFmtId="0" fontId="9" fillId="0" borderId="11" xfId="0" applyFont="1" applyFill="1" applyBorder="1" applyAlignment="1">
      <alignment horizontal="center" vertical="center" wrapText="1"/>
    </xf>
    <xf numFmtId="0" fontId="10" fillId="0" borderId="11" xfId="0" applyFont="1" applyBorder="1" applyAlignment="1">
      <alignment horizontal="center" vertical="center" wrapText="1"/>
    </xf>
    <xf numFmtId="0" fontId="9" fillId="0" borderId="11" xfId="0" applyFont="1" applyBorder="1" applyAlignment="1">
      <alignment horizontal="center" vertical="center" wrapText="1"/>
    </xf>
    <xf numFmtId="0" fontId="10" fillId="0" borderId="32" xfId="0" applyFont="1" applyBorder="1" applyAlignment="1">
      <alignment horizontal="center" vertical="center" wrapText="1"/>
    </xf>
    <xf numFmtId="0" fontId="24" fillId="0" borderId="34" xfId="0" applyFont="1" applyFill="1" applyBorder="1" applyAlignment="1">
      <alignment wrapText="1"/>
    </xf>
    <xf numFmtId="0" fontId="24" fillId="0" borderId="34" xfId="0" applyFont="1" applyBorder="1" applyAlignment="1">
      <alignment wrapText="1"/>
    </xf>
    <xf numFmtId="0" fontId="10" fillId="0" borderId="34" xfId="0" applyFont="1" applyBorder="1" applyAlignment="1">
      <alignment horizontal="center" vertical="center" wrapText="1"/>
    </xf>
    <xf numFmtId="0" fontId="24" fillId="0" borderId="35" xfId="0" applyFont="1" applyBorder="1" applyAlignment="1">
      <alignment wrapText="1"/>
    </xf>
    <xf numFmtId="0" fontId="9" fillId="0" borderId="12" xfId="0" applyFont="1" applyBorder="1" applyAlignment="1">
      <alignment horizontal="center" vertical="center"/>
    </xf>
    <xf numFmtId="0" fontId="24" fillId="0" borderId="12" xfId="0" applyFont="1" applyBorder="1"/>
    <xf numFmtId="165" fontId="9" fillId="0" borderId="12" xfId="1" applyNumberFormat="1" applyFont="1" applyFill="1" applyBorder="1" applyAlignment="1">
      <alignment vertical="center"/>
    </xf>
    <xf numFmtId="165" fontId="24" fillId="0" borderId="12" xfId="1" applyNumberFormat="1" applyFont="1" applyBorder="1"/>
    <xf numFmtId="0" fontId="27" fillId="0" borderId="11" xfId="0" applyFont="1" applyBorder="1" applyAlignment="1">
      <alignment horizontal="center" vertical="center"/>
    </xf>
    <xf numFmtId="165" fontId="27" fillId="0" borderId="11" xfId="1" applyNumberFormat="1" applyFont="1" applyFill="1" applyBorder="1" applyAlignment="1">
      <alignment horizontal="right" vertical="center"/>
    </xf>
    <xf numFmtId="165" fontId="27" fillId="0" borderId="11" xfId="1" applyNumberFormat="1" applyFont="1" applyBorder="1" applyAlignment="1">
      <alignment horizontal="right" vertical="center"/>
    </xf>
    <xf numFmtId="0" fontId="9" fillId="0" borderId="11" xfId="0" applyFont="1" applyBorder="1" applyAlignment="1">
      <alignment horizontal="center" vertical="center"/>
    </xf>
    <xf numFmtId="165" fontId="9" fillId="0" borderId="11" xfId="1" applyNumberFormat="1" applyFont="1" applyFill="1" applyBorder="1" applyAlignment="1">
      <alignment horizontal="right" vertical="center"/>
    </xf>
    <xf numFmtId="165" fontId="9" fillId="0" borderId="11" xfId="1" applyNumberFormat="1" applyFont="1" applyBorder="1" applyAlignment="1">
      <alignment horizontal="right" vertical="center"/>
    </xf>
    <xf numFmtId="165" fontId="9" fillId="0" borderId="11" xfId="1" applyNumberFormat="1" applyFont="1" applyFill="1" applyBorder="1" applyAlignment="1">
      <alignment vertical="center"/>
    </xf>
    <xf numFmtId="0" fontId="9" fillId="0" borderId="11" xfId="0" quotePrefix="1" applyFont="1" applyFill="1" applyBorder="1" applyAlignment="1">
      <alignment horizontal="center" vertical="center" wrapText="1"/>
    </xf>
    <xf numFmtId="0" fontId="10" fillId="0" borderId="11" xfId="0" quotePrefix="1" applyFont="1" applyBorder="1" applyAlignment="1">
      <alignment horizontal="center" vertical="center" wrapText="1"/>
    </xf>
    <xf numFmtId="0" fontId="9" fillId="0" borderId="11" xfId="0" applyFont="1" applyFill="1" applyBorder="1" applyAlignment="1">
      <alignment vertical="center"/>
    </xf>
    <xf numFmtId="3" fontId="27" fillId="0" borderId="11" xfId="0" applyNumberFormat="1" applyFont="1" applyFill="1" applyBorder="1" applyAlignment="1">
      <alignment horizontal="right" vertical="center"/>
    </xf>
    <xf numFmtId="3" fontId="9" fillId="0" borderId="11" xfId="0" applyNumberFormat="1" applyFont="1" applyFill="1" applyBorder="1" applyAlignment="1">
      <alignment horizontal="right" vertical="center"/>
    </xf>
    <xf numFmtId="0" fontId="24" fillId="0" borderId="21" xfId="0" applyFont="1" applyBorder="1"/>
    <xf numFmtId="0" fontId="9" fillId="0" borderId="21" xfId="0" applyFont="1" applyFill="1" applyBorder="1" applyAlignment="1">
      <alignment vertical="center"/>
    </xf>
    <xf numFmtId="0" fontId="9" fillId="0" borderId="21" xfId="0" applyFont="1" applyBorder="1" applyAlignment="1">
      <alignment horizontal="right" vertical="center"/>
    </xf>
    <xf numFmtId="0" fontId="9" fillId="0" borderId="24" xfId="0" applyFont="1" applyBorder="1" applyAlignment="1">
      <alignment horizontal="center" vertical="center"/>
    </xf>
    <xf numFmtId="3" fontId="9" fillId="0" borderId="24" xfId="0" applyNumberFormat="1" applyFont="1" applyFill="1" applyBorder="1" applyAlignment="1">
      <alignment horizontal="right" vertical="center"/>
    </xf>
    <xf numFmtId="3" fontId="9" fillId="0" borderId="25" xfId="0" applyNumberFormat="1" applyFont="1" applyBorder="1" applyAlignment="1">
      <alignment horizontal="right" vertical="center"/>
    </xf>
    <xf numFmtId="0" fontId="24" fillId="0" borderId="0" xfId="0" applyFont="1" applyBorder="1"/>
    <xf numFmtId="0" fontId="24" fillId="0" borderId="0" xfId="0" applyFont="1" applyBorder="1" applyAlignment="1">
      <alignment wrapText="1"/>
    </xf>
    <xf numFmtId="0" fontId="9" fillId="0" borderId="0" xfId="0" applyFont="1" applyFill="1" applyBorder="1" applyAlignment="1">
      <alignment vertical="center"/>
    </xf>
    <xf numFmtId="0" fontId="9" fillId="0" borderId="11" xfId="0" applyFont="1" applyBorder="1" applyAlignment="1">
      <alignment horizontal="right" vertical="center"/>
    </xf>
    <xf numFmtId="0" fontId="9" fillId="0" borderId="21" xfId="0" applyFont="1" applyBorder="1" applyAlignment="1">
      <alignment horizontal="center" vertical="center"/>
    </xf>
    <xf numFmtId="165" fontId="9" fillId="0" borderId="21" xfId="1" applyNumberFormat="1" applyFont="1" applyFill="1" applyBorder="1" applyAlignment="1">
      <alignment horizontal="right" vertical="center"/>
    </xf>
    <xf numFmtId="165" fontId="9" fillId="0" borderId="21" xfId="1" applyNumberFormat="1" applyFont="1" applyBorder="1" applyAlignment="1">
      <alignment horizontal="right" vertical="center"/>
    </xf>
    <xf numFmtId="165" fontId="9" fillId="0" borderId="24" xfId="1" applyNumberFormat="1" applyFont="1" applyFill="1" applyBorder="1" applyAlignment="1">
      <alignment horizontal="right" vertical="center"/>
    </xf>
    <xf numFmtId="0" fontId="9" fillId="0" borderId="23" xfId="0" applyFont="1" applyBorder="1" applyAlignment="1">
      <alignment horizontal="center" vertical="center"/>
    </xf>
    <xf numFmtId="0" fontId="9" fillId="0" borderId="25" xfId="0" applyFont="1" applyBorder="1" applyAlignment="1">
      <alignment horizontal="right" vertical="center"/>
    </xf>
    <xf numFmtId="0" fontId="9" fillId="0" borderId="21" xfId="0" applyFont="1" applyBorder="1" applyAlignment="1">
      <alignment vertical="center"/>
    </xf>
    <xf numFmtId="0" fontId="24" fillId="0" borderId="0" xfId="0" applyFont="1" applyFill="1"/>
    <xf numFmtId="165" fontId="9" fillId="0" borderId="0" xfId="1" applyNumberFormat="1" applyFont="1" applyFill="1" applyBorder="1" applyAlignment="1">
      <alignment vertical="center"/>
    </xf>
    <xf numFmtId="165" fontId="24" fillId="0" borderId="0" xfId="1" applyNumberFormat="1" applyFont="1" applyBorder="1"/>
    <xf numFmtId="0" fontId="9" fillId="0" borderId="0" xfId="0" applyFont="1" applyBorder="1" applyAlignment="1">
      <alignment vertical="center"/>
    </xf>
    <xf numFmtId="165" fontId="9" fillId="0" borderId="0" xfId="1" applyNumberFormat="1" applyFont="1" applyFill="1" applyBorder="1" applyAlignment="1">
      <alignment horizontal="right" vertical="center"/>
    </xf>
    <xf numFmtId="0" fontId="17" fillId="0" borderId="29" xfId="0" applyFont="1" applyBorder="1" applyAlignment="1">
      <alignment horizontal="center" vertical="center" wrapText="1"/>
    </xf>
    <xf numFmtId="0" fontId="17" fillId="0" borderId="11" xfId="0" applyFont="1" applyBorder="1" applyAlignment="1">
      <alignment horizontal="center" vertical="center" wrapText="1"/>
    </xf>
    <xf numFmtId="0" fontId="18" fillId="0" borderId="0" xfId="0" applyFont="1" applyAlignment="1">
      <alignment vertical="center"/>
    </xf>
    <xf numFmtId="165" fontId="5" fillId="0" borderId="11" xfId="1" applyNumberFormat="1" applyFont="1" applyFill="1" applyBorder="1" applyAlignment="1">
      <alignment horizontal="right" vertical="center"/>
    </xf>
    <xf numFmtId="0" fontId="31" fillId="0" borderId="46" xfId="4" applyFont="1" applyBorder="1" applyAlignment="1">
      <alignment horizontal="center" vertical="top" wrapText="1"/>
    </xf>
    <xf numFmtId="0" fontId="31" fillId="0" borderId="46" xfId="0" applyFont="1" applyBorder="1" applyAlignment="1">
      <alignment horizontal="center" vertical="top" wrapText="1"/>
    </xf>
    <xf numFmtId="0" fontId="31" fillId="0" borderId="1" xfId="0" applyFont="1" applyBorder="1" applyAlignment="1">
      <alignment horizontal="center" vertical="top"/>
    </xf>
    <xf numFmtId="0" fontId="31" fillId="0" borderId="46" xfId="0" applyFont="1" applyBorder="1" applyAlignment="1">
      <alignment horizontal="center" vertical="top"/>
    </xf>
    <xf numFmtId="0" fontId="31" fillId="0" borderId="8" xfId="0" applyFont="1" applyBorder="1" applyAlignment="1">
      <alignment horizontal="center" vertical="top"/>
    </xf>
    <xf numFmtId="0" fontId="31" fillId="0" borderId="46" xfId="4" applyFont="1" applyBorder="1" applyAlignment="1">
      <alignment horizontal="center" vertical="center"/>
    </xf>
    <xf numFmtId="0" fontId="31" fillId="0" borderId="9" xfId="0" applyFont="1" applyBorder="1" applyAlignment="1">
      <alignment horizontal="center" vertical="center"/>
    </xf>
    <xf numFmtId="0" fontId="31" fillId="0" borderId="46" xfId="0" applyFont="1" applyBorder="1" applyAlignment="1">
      <alignment horizontal="center" vertical="center"/>
    </xf>
    <xf numFmtId="0" fontId="31" fillId="0" borderId="8" xfId="0" applyFont="1" applyBorder="1" applyAlignment="1">
      <alignment horizontal="center" vertical="center"/>
    </xf>
    <xf numFmtId="0" fontId="32" fillId="0" borderId="12" xfId="3" applyFont="1" applyBorder="1"/>
    <xf numFmtId="168" fontId="32" fillId="0" borderId="12" xfId="5" applyNumberFormat="1" applyFont="1" applyBorder="1"/>
    <xf numFmtId="1" fontId="32" fillId="0" borderId="12" xfId="3" applyNumberFormat="1" applyFont="1" applyBorder="1" applyAlignment="1">
      <alignment horizontal="center"/>
    </xf>
    <xf numFmtId="1" fontId="32" fillId="0" borderId="41" xfId="3" applyNumberFormat="1" applyFont="1" applyBorder="1" applyAlignment="1">
      <alignment horizontal="center"/>
    </xf>
    <xf numFmtId="168" fontId="32" fillId="0" borderId="11" xfId="5" applyNumberFormat="1" applyFont="1" applyBorder="1"/>
    <xf numFmtId="0" fontId="32" fillId="0" borderId="11" xfId="3" applyFont="1" applyBorder="1"/>
    <xf numFmtId="1" fontId="32" fillId="0" borderId="11" xfId="3" applyNumberFormat="1" applyFont="1" applyBorder="1" applyAlignment="1">
      <alignment horizontal="center"/>
    </xf>
    <xf numFmtId="1" fontId="32" fillId="0" borderId="22" xfId="3" applyNumberFormat="1" applyFont="1" applyBorder="1" applyAlignment="1">
      <alignment horizontal="center"/>
    </xf>
    <xf numFmtId="0" fontId="32" fillId="0" borderId="21" xfId="3" applyFont="1" applyBorder="1"/>
    <xf numFmtId="168" fontId="32" fillId="0" borderId="21" xfId="5" applyNumberFormat="1" applyFont="1" applyBorder="1"/>
    <xf numFmtId="1" fontId="32" fillId="0" borderId="21" xfId="3" applyNumberFormat="1" applyFont="1" applyBorder="1" applyAlignment="1">
      <alignment horizontal="center"/>
    </xf>
    <xf numFmtId="1" fontId="32" fillId="0" borderId="39" xfId="3" applyNumberFormat="1" applyFont="1" applyBorder="1" applyAlignment="1">
      <alignment horizontal="center"/>
    </xf>
    <xf numFmtId="0" fontId="6" fillId="0" borderId="21" xfId="0" applyFont="1" applyBorder="1"/>
    <xf numFmtId="0" fontId="33" fillId="0" borderId="23" xfId="3" applyFont="1" applyBorder="1"/>
    <xf numFmtId="168" fontId="33" fillId="0" borderId="59" xfId="3" applyNumberFormat="1" applyFont="1" applyBorder="1"/>
    <xf numFmtId="1" fontId="33" fillId="0" borderId="9" xfId="3" applyNumberFormat="1" applyFont="1" applyBorder="1"/>
    <xf numFmtId="168" fontId="33" fillId="0" borderId="23" xfId="5" applyNumberFormat="1" applyFont="1" applyBorder="1"/>
    <xf numFmtId="168" fontId="33" fillId="0" borderId="24" xfId="5" applyNumberFormat="1" applyFont="1" applyBorder="1"/>
    <xf numFmtId="168" fontId="33" fillId="0" borderId="52" xfId="5" applyNumberFormat="1" applyFont="1" applyBorder="1"/>
    <xf numFmtId="0" fontId="34" fillId="0" borderId="0" xfId="0" applyFont="1"/>
    <xf numFmtId="165" fontId="18" fillId="0" borderId="11" xfId="1" quotePrefix="1" applyNumberFormat="1" applyFont="1" applyFill="1" applyBorder="1" applyAlignment="1">
      <alignment horizontal="center" vertical="center" wrapText="1"/>
    </xf>
    <xf numFmtId="165" fontId="17" fillId="0" borderId="11" xfId="1" quotePrefix="1" applyNumberFormat="1" applyFont="1" applyFill="1" applyBorder="1" applyAlignment="1">
      <alignment horizontal="center" vertical="center" wrapText="1"/>
    </xf>
    <xf numFmtId="0" fontId="17" fillId="0" borderId="11" xfId="0" quotePrefix="1" applyFont="1" applyBorder="1" applyAlignment="1">
      <alignment horizontal="center" vertical="center"/>
    </xf>
    <xf numFmtId="165" fontId="18" fillId="0" borderId="32" xfId="1" quotePrefix="1" applyNumberFormat="1" applyFont="1" applyFill="1" applyBorder="1" applyAlignment="1">
      <alignment horizontal="center" vertical="center" wrapText="1"/>
    </xf>
    <xf numFmtId="165" fontId="18" fillId="0" borderId="34" xfId="1" applyNumberFormat="1" applyFont="1" applyFill="1" applyBorder="1" applyAlignment="1">
      <alignment horizontal="center" vertical="center" wrapText="1"/>
    </xf>
    <xf numFmtId="165" fontId="17" fillId="0" borderId="34" xfId="1" applyNumberFormat="1" applyFont="1" applyFill="1" applyBorder="1" applyAlignment="1">
      <alignment horizontal="center" vertical="center" wrapText="1"/>
    </xf>
    <xf numFmtId="165" fontId="18" fillId="0" borderId="35" xfId="1" applyNumberFormat="1" applyFont="1" applyFill="1" applyBorder="1" applyAlignment="1">
      <alignment horizontal="center" vertical="center" wrapText="1"/>
    </xf>
    <xf numFmtId="0" fontId="18" fillId="0" borderId="23" xfId="0" quotePrefix="1" applyFont="1" applyFill="1" applyBorder="1" applyAlignment="1">
      <alignment vertical="center"/>
    </xf>
    <xf numFmtId="0" fontId="18" fillId="0" borderId="24" xfId="0" applyFont="1" applyFill="1" applyBorder="1" applyAlignment="1">
      <alignment vertical="center" wrapText="1"/>
    </xf>
    <xf numFmtId="0" fontId="34" fillId="0" borderId="25" xfId="0" applyFont="1" applyBorder="1"/>
    <xf numFmtId="0" fontId="19" fillId="0" borderId="12" xfId="0" applyFont="1" applyFill="1" applyBorder="1" applyAlignment="1">
      <alignment vertical="center"/>
    </xf>
    <xf numFmtId="0" fontId="19" fillId="0" borderId="12" xfId="0" applyFont="1" applyFill="1" applyBorder="1" applyAlignment="1">
      <alignment vertical="center" wrapText="1"/>
    </xf>
    <xf numFmtId="165" fontId="19" fillId="0" borderId="12" xfId="1" applyNumberFormat="1" applyFont="1" applyFill="1" applyBorder="1" applyAlignment="1">
      <alignment horizontal="right" vertical="center"/>
    </xf>
    <xf numFmtId="0" fontId="34" fillId="0" borderId="12" xfId="0" applyFont="1" applyBorder="1"/>
    <xf numFmtId="0" fontId="19" fillId="0" borderId="11" xfId="0" applyFont="1" applyFill="1" applyBorder="1" applyAlignment="1">
      <alignment vertical="center"/>
    </xf>
    <xf numFmtId="0" fontId="19" fillId="0" borderId="11" xfId="0" applyFont="1" applyFill="1" applyBorder="1" applyAlignment="1">
      <alignment vertical="center" wrapText="1"/>
    </xf>
    <xf numFmtId="0" fontId="34" fillId="0" borderId="11" xfId="0" applyFont="1" applyBorder="1"/>
    <xf numFmtId="0" fontId="19" fillId="0" borderId="0" xfId="0" applyFont="1" applyFill="1" applyBorder="1" applyAlignment="1">
      <alignment vertical="center"/>
    </xf>
    <xf numFmtId="0" fontId="19" fillId="0" borderId="0" xfId="0" applyFont="1" applyFill="1" applyBorder="1" applyAlignment="1">
      <alignment vertical="center" wrapText="1"/>
    </xf>
    <xf numFmtId="0" fontId="34" fillId="0" borderId="0" xfId="0" applyFont="1" applyBorder="1"/>
    <xf numFmtId="0" fontId="34" fillId="0" borderId="21" xfId="0" applyFont="1" applyBorder="1"/>
    <xf numFmtId="0" fontId="34" fillId="0" borderId="21" xfId="0" applyFont="1" applyFill="1" applyBorder="1"/>
    <xf numFmtId="0" fontId="34" fillId="0" borderId="21" xfId="0" applyFont="1" applyFill="1" applyBorder="1" applyAlignment="1">
      <alignment wrapText="1"/>
    </xf>
    <xf numFmtId="165" fontId="34" fillId="0" borderId="21" xfId="1" applyNumberFormat="1" applyFont="1" applyFill="1" applyBorder="1"/>
    <xf numFmtId="165" fontId="19" fillId="0" borderId="21" xfId="1" applyNumberFormat="1" applyFont="1" applyFill="1" applyBorder="1" applyAlignment="1">
      <alignment vertical="center"/>
    </xf>
    <xf numFmtId="0" fontId="19" fillId="0" borderId="53" xfId="0" applyFont="1" applyFill="1" applyBorder="1" applyAlignment="1">
      <alignment vertical="center"/>
    </xf>
    <xf numFmtId="0" fontId="19" fillId="0" borderId="53" xfId="0" applyFont="1" applyFill="1" applyBorder="1" applyAlignment="1">
      <alignment vertical="center" wrapText="1"/>
    </xf>
    <xf numFmtId="165" fontId="19" fillId="0" borderId="53" xfId="1" applyNumberFormat="1" applyFont="1" applyFill="1" applyBorder="1" applyAlignment="1">
      <alignment horizontal="right" vertical="center"/>
    </xf>
    <xf numFmtId="0" fontId="34" fillId="0" borderId="53" xfId="0" applyFont="1" applyBorder="1"/>
    <xf numFmtId="0" fontId="34" fillId="0" borderId="0" xfId="0" applyFont="1" applyFill="1" applyBorder="1" applyAlignment="1">
      <alignment wrapText="1"/>
    </xf>
    <xf numFmtId="165" fontId="34" fillId="0" borderId="0" xfId="1" applyNumberFormat="1" applyFont="1" applyFill="1" applyBorder="1"/>
    <xf numFmtId="165" fontId="19" fillId="0" borderId="0" xfId="1" applyNumberFormat="1" applyFont="1" applyFill="1" applyBorder="1" applyAlignment="1">
      <alignment vertical="center"/>
    </xf>
    <xf numFmtId="0" fontId="18" fillId="0" borderId="57" xfId="0" quotePrefix="1" applyFont="1" applyFill="1" applyBorder="1" applyAlignment="1">
      <alignment vertical="center"/>
    </xf>
    <xf numFmtId="0" fontId="18" fillId="0" borderId="63" xfId="0" applyFont="1" applyFill="1" applyBorder="1" applyAlignment="1">
      <alignment vertical="center" wrapText="1"/>
    </xf>
    <xf numFmtId="165" fontId="18" fillId="0" borderId="63" xfId="1" applyNumberFormat="1" applyFont="1" applyFill="1" applyBorder="1" applyAlignment="1">
      <alignment horizontal="right" vertical="center"/>
    </xf>
    <xf numFmtId="0" fontId="34" fillId="0" borderId="58" xfId="0" applyFont="1" applyBorder="1"/>
    <xf numFmtId="0" fontId="35" fillId="0" borderId="24" xfId="0" applyFont="1" applyBorder="1" applyAlignment="1">
      <alignment wrapText="1"/>
    </xf>
    <xf numFmtId="0" fontId="34" fillId="0" borderId="0" xfId="0" applyFont="1" applyAlignment="1">
      <alignment wrapText="1"/>
    </xf>
    <xf numFmtId="0" fontId="18" fillId="0" borderId="56" xfId="0" quotePrefix="1" applyFont="1" applyFill="1" applyBorder="1" applyAlignment="1">
      <alignment vertical="center"/>
    </xf>
    <xf numFmtId="0" fontId="18" fillId="0" borderId="11" xfId="0" quotePrefix="1" applyFont="1" applyFill="1" applyBorder="1" applyAlignment="1">
      <alignment vertical="center"/>
    </xf>
    <xf numFmtId="0" fontId="19" fillId="0" borderId="39" xfId="0" applyFont="1" applyFill="1" applyBorder="1" applyAlignment="1">
      <alignment vertical="center"/>
    </xf>
    <xf numFmtId="0" fontId="34" fillId="0" borderId="39" xfId="0" applyFont="1" applyFill="1" applyBorder="1"/>
    <xf numFmtId="0" fontId="18" fillId="0" borderId="8" xfId="0" quotePrefix="1" applyFont="1" applyFill="1" applyBorder="1" applyAlignment="1">
      <alignment vertical="center"/>
    </xf>
    <xf numFmtId="0" fontId="18" fillId="0" borderId="23" xfId="0" applyFont="1" applyFill="1" applyBorder="1" applyAlignment="1">
      <alignment vertical="center" wrapText="1"/>
    </xf>
    <xf numFmtId="0" fontId="0" fillId="0" borderId="11" xfId="0" applyBorder="1"/>
    <xf numFmtId="165" fontId="5" fillId="0" borderId="11" xfId="1" applyNumberFormat="1" applyFont="1" applyFill="1" applyBorder="1" applyAlignment="1">
      <alignment horizontal="right" vertical="center"/>
    </xf>
    <xf numFmtId="0" fontId="5" fillId="0" borderId="11" xfId="0" applyFont="1" applyBorder="1" applyAlignment="1">
      <alignment horizontal="center" vertical="center"/>
    </xf>
    <xf numFmtId="0" fontId="5" fillId="0" borderId="11" xfId="0" applyFont="1" applyBorder="1" applyAlignment="1">
      <alignment vertical="center"/>
    </xf>
    <xf numFmtId="165" fontId="36" fillId="0" borderId="0" xfId="1" applyNumberFormat="1" applyFont="1" applyFill="1"/>
    <xf numFmtId="165" fontId="36" fillId="0" borderId="0" xfId="0" applyNumberFormat="1" applyFont="1"/>
    <xf numFmtId="165" fontId="36" fillId="0" borderId="11" xfId="1" applyNumberFormat="1" applyFont="1" applyFill="1" applyBorder="1"/>
    <xf numFmtId="0" fontId="24" fillId="0" borderId="0" xfId="0" applyFont="1"/>
    <xf numFmtId="0" fontId="17" fillId="0" borderId="29" xfId="0" applyFont="1" applyBorder="1" applyAlignment="1">
      <alignment horizontal="center" vertical="center" wrapText="1"/>
    </xf>
    <xf numFmtId="0" fontId="17" fillId="0" borderId="11" xfId="0" applyFont="1" applyBorder="1" applyAlignment="1">
      <alignment horizontal="center" vertical="center" wrapText="1"/>
    </xf>
    <xf numFmtId="0" fontId="24" fillId="0" borderId="0" xfId="0" applyFont="1"/>
    <xf numFmtId="0" fontId="9" fillId="0" borderId="23" xfId="0" applyFont="1" applyBorder="1" applyAlignment="1">
      <alignment vertical="center"/>
    </xf>
    <xf numFmtId="0" fontId="9" fillId="0" borderId="24" xfId="0" applyFont="1" applyBorder="1" applyAlignment="1">
      <alignment vertical="center"/>
    </xf>
    <xf numFmtId="0" fontId="0" fillId="0" borderId="11" xfId="0" applyBorder="1"/>
    <xf numFmtId="0" fontId="9" fillId="0" borderId="0" xfId="0" applyFont="1" applyBorder="1" applyAlignment="1">
      <alignment horizontal="center" vertical="center"/>
    </xf>
    <xf numFmtId="0" fontId="5" fillId="0" borderId="11" xfId="0" applyFont="1" applyBorder="1" applyAlignment="1">
      <alignment horizontal="center" vertical="center"/>
    </xf>
    <xf numFmtId="0" fontId="5" fillId="0" borderId="21" xfId="0" applyFont="1" applyBorder="1" applyAlignment="1">
      <alignment horizontal="center" vertical="center"/>
    </xf>
    <xf numFmtId="165" fontId="5" fillId="0" borderId="11" xfId="1" applyNumberFormat="1" applyFont="1" applyFill="1" applyBorder="1" applyAlignment="1">
      <alignment horizontal="right" vertical="center"/>
    </xf>
    <xf numFmtId="165" fontId="5" fillId="0" borderId="21" xfId="1" applyNumberFormat="1" applyFont="1" applyFill="1" applyBorder="1" applyAlignment="1">
      <alignment horizontal="right" vertical="center"/>
    </xf>
    <xf numFmtId="0" fontId="0" fillId="0" borderId="21" xfId="0" applyBorder="1"/>
    <xf numFmtId="0" fontId="5" fillId="0" borderId="11" xfId="0" applyFont="1" applyBorder="1" applyAlignment="1">
      <alignment vertical="center"/>
    </xf>
    <xf numFmtId="0" fontId="5" fillId="0" borderId="21" xfId="0" applyFont="1" applyBorder="1" applyAlignment="1">
      <alignment vertical="center"/>
    </xf>
    <xf numFmtId="0" fontId="19" fillId="0" borderId="21" xfId="0" applyFont="1" applyFill="1" applyBorder="1" applyAlignment="1">
      <alignment vertical="center" wrapText="1"/>
    </xf>
    <xf numFmtId="0" fontId="34" fillId="0" borderId="22" xfId="0" applyFont="1" applyBorder="1"/>
    <xf numFmtId="0" fontId="11" fillId="0" borderId="0" xfId="0" applyFont="1" applyBorder="1" applyAlignment="1">
      <alignment wrapText="1"/>
    </xf>
    <xf numFmtId="165" fontId="34" fillId="0" borderId="0" xfId="1" applyNumberFormat="1" applyFont="1"/>
    <xf numFmtId="0" fontId="9" fillId="0" borderId="0" xfId="0" applyFont="1" applyBorder="1" applyAlignment="1">
      <alignment vertical="center" wrapText="1"/>
    </xf>
    <xf numFmtId="165" fontId="9" fillId="0" borderId="0" xfId="1" applyNumberFormat="1" applyFont="1" applyBorder="1" applyAlignment="1">
      <alignment horizontal="right" vertical="center"/>
    </xf>
    <xf numFmtId="0" fontId="9" fillId="0" borderId="24" xfId="0" applyFont="1" applyBorder="1" applyAlignment="1">
      <alignment vertical="center" wrapText="1"/>
    </xf>
    <xf numFmtId="0" fontId="3" fillId="0" borderId="0" xfId="0" applyFont="1" applyFill="1" applyBorder="1" applyAlignment="1">
      <alignment horizontal="center" vertical="center" wrapText="1"/>
    </xf>
    <xf numFmtId="0" fontId="0" fillId="0" borderId="0" xfId="0" applyFill="1" applyBorder="1" applyAlignment="1">
      <alignment horizontal="center" vertical="center" wrapText="1"/>
    </xf>
    <xf numFmtId="165" fontId="4" fillId="0" borderId="0" xfId="1" applyNumberFormat="1" applyFont="1" applyFill="1" applyBorder="1" applyAlignment="1">
      <alignment horizontal="center" vertical="center" wrapText="1"/>
    </xf>
    <xf numFmtId="165" fontId="3" fillId="0" borderId="0" xfId="1" applyNumberFormat="1" applyFont="1" applyFill="1" applyBorder="1" applyAlignment="1">
      <alignment horizontal="center" vertical="center" wrapText="1"/>
    </xf>
    <xf numFmtId="0" fontId="22" fillId="0" borderId="0" xfId="0" applyFont="1" applyBorder="1" applyAlignment="1">
      <alignment wrapText="1"/>
    </xf>
    <xf numFmtId="0" fontId="37" fillId="0" borderId="11" xfId="0" applyFont="1" applyBorder="1" applyAlignment="1">
      <alignment wrapText="1"/>
    </xf>
    <xf numFmtId="0" fontId="24" fillId="0" borderId="53" xfId="0" applyFont="1" applyBorder="1"/>
    <xf numFmtId="0" fontId="24" fillId="0" borderId="53" xfId="0" applyFont="1" applyBorder="1" applyAlignment="1">
      <alignment wrapText="1"/>
    </xf>
    <xf numFmtId="165" fontId="9" fillId="0" borderId="53" xfId="1" applyNumberFormat="1" applyFont="1" applyFill="1" applyBorder="1" applyAlignment="1">
      <alignment horizontal="right" vertical="center"/>
    </xf>
    <xf numFmtId="0" fontId="36" fillId="0" borderId="23" xfId="0" applyFont="1" applyBorder="1"/>
    <xf numFmtId="0" fontId="36" fillId="0" borderId="24" xfId="0" applyFont="1" applyBorder="1"/>
    <xf numFmtId="0" fontId="36" fillId="0" borderId="25" xfId="0" applyFont="1" applyBorder="1"/>
    <xf numFmtId="0" fontId="38" fillId="0" borderId="24" xfId="0" applyFont="1" applyBorder="1"/>
    <xf numFmtId="0" fontId="41" fillId="0" borderId="11" xfId="0" applyFont="1" applyBorder="1" applyAlignment="1">
      <alignment horizontal="left" vertical="top" wrapText="1" indent="1" readingOrder="1"/>
    </xf>
    <xf numFmtId="165" fontId="41" fillId="4" borderId="11" xfId="1" applyNumberFormat="1" applyFont="1" applyFill="1" applyBorder="1" applyAlignment="1">
      <alignment horizontal="right" vertical="center" wrapText="1"/>
    </xf>
    <xf numFmtId="0" fontId="42" fillId="4" borderId="11" xfId="0" applyFont="1" applyFill="1" applyBorder="1" applyAlignment="1">
      <alignment horizontal="left" vertical="top" wrapText="1" readingOrder="1"/>
    </xf>
    <xf numFmtId="0" fontId="40" fillId="6" borderId="11" xfId="0" applyFont="1" applyFill="1" applyBorder="1" applyAlignment="1">
      <alignment horizontal="left" vertical="top" wrapText="1" readingOrder="1"/>
    </xf>
    <xf numFmtId="165" fontId="40" fillId="6" borderId="21" xfId="1" applyNumberFormat="1" applyFont="1" applyFill="1" applyBorder="1" applyAlignment="1">
      <alignment horizontal="right" vertical="top" wrapText="1" readingOrder="1"/>
    </xf>
    <xf numFmtId="165" fontId="41" fillId="6" borderId="11" xfId="0" applyNumberFormat="1" applyFont="1" applyFill="1" applyBorder="1" applyAlignment="1">
      <alignment horizontal="right" vertical="top" wrapText="1" readingOrder="1"/>
    </xf>
    <xf numFmtId="0" fontId="43" fillId="3" borderId="11" xfId="0" applyFont="1" applyFill="1" applyBorder="1" applyAlignment="1">
      <alignment horizontal="left" vertical="center" wrapText="1" readingOrder="1"/>
    </xf>
    <xf numFmtId="0" fontId="44" fillId="0" borderId="22" xfId="0" applyFont="1" applyBorder="1" applyAlignment="1">
      <alignment horizontal="left" vertical="top" wrapText="1" indent="1" readingOrder="1"/>
    </xf>
    <xf numFmtId="165" fontId="41" fillId="5" borderId="27" xfId="0" applyNumberFormat="1" applyFont="1" applyFill="1" applyBorder="1" applyAlignment="1">
      <alignment horizontal="right" vertical="top" wrapText="1" readingOrder="1"/>
    </xf>
    <xf numFmtId="0" fontId="41" fillId="0" borderId="22" xfId="0" applyFont="1" applyBorder="1" applyAlignment="1">
      <alignment horizontal="left" vertical="top" wrapText="1" indent="1" readingOrder="1"/>
    </xf>
    <xf numFmtId="0" fontId="45" fillId="0" borderId="11" xfId="0" applyFont="1" applyBorder="1" applyAlignment="1">
      <alignment horizontal="left" vertical="top" wrapText="1" indent="1" readingOrder="1"/>
    </xf>
    <xf numFmtId="0" fontId="42" fillId="4" borderId="27" xfId="0" applyFont="1" applyFill="1" applyBorder="1" applyAlignment="1">
      <alignment horizontal="left" vertical="top" wrapText="1" readingOrder="1"/>
    </xf>
    <xf numFmtId="165" fontId="41" fillId="5" borderId="11" xfId="1" applyNumberFormat="1" applyFont="1" applyFill="1" applyBorder="1" applyAlignment="1">
      <alignment horizontal="right" vertical="center" wrapText="1"/>
    </xf>
    <xf numFmtId="165" fontId="40" fillId="6" borderId="11" xfId="0" applyNumberFormat="1" applyFont="1" applyFill="1" applyBorder="1" applyAlignment="1">
      <alignment horizontal="right" vertical="top" wrapText="1" readingOrder="1"/>
    </xf>
    <xf numFmtId="0" fontId="42" fillId="0" borderId="11" xfId="0" applyFont="1" applyBorder="1" applyAlignment="1">
      <alignment horizontal="left" vertical="top" wrapText="1" readingOrder="1"/>
    </xf>
    <xf numFmtId="0" fontId="41" fillId="4" borderId="22" xfId="0" applyFont="1" applyFill="1" applyBorder="1" applyAlignment="1">
      <alignment horizontal="left" vertical="top" wrapText="1" indent="1" readingOrder="1"/>
    </xf>
    <xf numFmtId="0" fontId="46" fillId="6" borderId="11" xfId="0" applyFont="1" applyFill="1" applyBorder="1" applyAlignment="1">
      <alignment vertical="top" wrapText="1"/>
    </xf>
    <xf numFmtId="0" fontId="12" fillId="6" borderId="11" xfId="0" applyFont="1" applyFill="1" applyBorder="1" applyAlignment="1">
      <alignment horizontal="right" vertical="top" wrapText="1"/>
    </xf>
    <xf numFmtId="0" fontId="12" fillId="5" borderId="11" xfId="0" applyFont="1" applyFill="1" applyBorder="1" applyAlignment="1">
      <alignment horizontal="right" vertical="top" wrapText="1"/>
    </xf>
    <xf numFmtId="165" fontId="41" fillId="0" borderId="11" xfId="1" applyNumberFormat="1" applyFont="1" applyFill="1" applyBorder="1" applyAlignment="1">
      <alignment horizontal="right" vertical="center" wrapText="1"/>
    </xf>
    <xf numFmtId="0" fontId="47" fillId="0" borderId="11" xfId="0" applyFont="1" applyBorder="1" applyAlignment="1">
      <alignment horizontal="left" vertical="top" wrapText="1" indent="1" readingOrder="1"/>
    </xf>
    <xf numFmtId="0" fontId="48" fillId="0" borderId="11" xfId="0" applyFont="1" applyBorder="1" applyAlignment="1">
      <alignment horizontal="left" vertical="top" wrapText="1" indent="1" readingOrder="1"/>
    </xf>
    <xf numFmtId="0" fontId="12" fillId="0" borderId="0" xfId="0" applyFont="1" applyFill="1" applyBorder="1"/>
    <xf numFmtId="165" fontId="12" fillId="0" borderId="0" xfId="0" applyNumberFormat="1" applyFont="1" applyFill="1" applyBorder="1"/>
    <xf numFmtId="2" fontId="12" fillId="4" borderId="11" xfId="6" applyNumberFormat="1" applyFont="1" applyFill="1" applyBorder="1" applyAlignment="1">
      <alignment horizontal="center" vertical="top" wrapText="1"/>
    </xf>
    <xf numFmtId="0" fontId="24" fillId="0" borderId="0" xfId="0" applyFont="1"/>
    <xf numFmtId="0" fontId="0" fillId="0" borderId="11" xfId="0" applyBorder="1"/>
    <xf numFmtId="164" fontId="18" fillId="0" borderId="11" xfId="1" applyNumberFormat="1" applyFont="1" applyFill="1" applyBorder="1" applyAlignment="1">
      <alignment vertical="center"/>
    </xf>
    <xf numFmtId="164" fontId="9" fillId="0" borderId="0" xfId="1" applyNumberFormat="1" applyFont="1" applyFill="1" applyBorder="1" applyAlignment="1">
      <alignment horizontal="right" vertical="center"/>
    </xf>
    <xf numFmtId="165" fontId="9" fillId="0" borderId="0" xfId="0" applyNumberFormat="1" applyFont="1" applyFill="1" applyBorder="1" applyAlignment="1">
      <alignment vertical="center"/>
    </xf>
    <xf numFmtId="2" fontId="9" fillId="0" borderId="0" xfId="0" applyNumberFormat="1" applyFont="1" applyFill="1" applyBorder="1" applyAlignment="1">
      <alignment vertical="center"/>
    </xf>
    <xf numFmtId="0" fontId="40" fillId="3" borderId="12" xfId="0" applyFont="1" applyFill="1" applyBorder="1" applyAlignment="1">
      <alignment horizontal="left" vertical="center" wrapText="1" readingOrder="1"/>
    </xf>
    <xf numFmtId="0" fontId="41" fillId="3" borderId="12" xfId="0" applyFont="1" applyFill="1" applyBorder="1" applyAlignment="1">
      <alignment horizontal="left" vertical="center" wrapText="1" readingOrder="1"/>
    </xf>
    <xf numFmtId="0" fontId="42" fillId="3" borderId="12" xfId="0" applyFont="1" applyFill="1" applyBorder="1" applyAlignment="1">
      <alignment horizontal="left" vertical="center" wrapText="1" readingOrder="1"/>
    </xf>
    <xf numFmtId="0" fontId="39" fillId="0" borderId="47" xfId="0" applyFont="1" applyFill="1" applyBorder="1" applyAlignment="1">
      <alignment wrapText="1"/>
    </xf>
    <xf numFmtId="0" fontId="0" fillId="0" borderId="1" xfId="0" applyBorder="1"/>
    <xf numFmtId="0" fontId="0" fillId="0" borderId="48" xfId="0" applyBorder="1"/>
    <xf numFmtId="0" fontId="40" fillId="2" borderId="33" xfId="0" applyFont="1" applyFill="1" applyBorder="1" applyAlignment="1">
      <alignment vertical="center" wrapText="1" readingOrder="1"/>
    </xf>
    <xf numFmtId="0" fontId="40" fillId="2" borderId="34" xfId="0" applyFont="1" applyFill="1" applyBorder="1" applyAlignment="1">
      <alignment vertical="top" wrapText="1" readingOrder="1"/>
    </xf>
    <xf numFmtId="0" fontId="40" fillId="2" borderId="34" xfId="0" applyFont="1" applyFill="1" applyBorder="1" applyAlignment="1">
      <alignment horizontal="left" vertical="top" wrapText="1" readingOrder="1"/>
    </xf>
    <xf numFmtId="0" fontId="40" fillId="2" borderId="35" xfId="0" applyFont="1" applyFill="1" applyBorder="1" applyAlignment="1">
      <alignment vertical="top" wrapText="1" readingOrder="1"/>
    </xf>
    <xf numFmtId="164" fontId="41" fillId="5" borderId="11" xfId="1" applyFont="1" applyFill="1" applyBorder="1" applyAlignment="1">
      <alignment horizontal="right" vertical="top" wrapText="1" readingOrder="1"/>
    </xf>
    <xf numFmtId="0" fontId="24" fillId="0" borderId="0" xfId="0" applyFont="1"/>
    <xf numFmtId="0" fontId="24" fillId="0" borderId="42" xfId="0" applyFont="1" applyBorder="1"/>
    <xf numFmtId="0" fontId="9" fillId="0" borderId="53" xfId="0" applyFont="1" applyBorder="1" applyAlignment="1">
      <alignment vertical="center"/>
    </xf>
    <xf numFmtId="0" fontId="9" fillId="0" borderId="53" xfId="0" applyFont="1" applyBorder="1" applyAlignment="1">
      <alignment horizontal="center" vertical="center"/>
    </xf>
    <xf numFmtId="0" fontId="9" fillId="0" borderId="43" xfId="0" applyFont="1" applyBorder="1" applyAlignment="1">
      <alignment horizontal="right" vertical="center"/>
    </xf>
    <xf numFmtId="3" fontId="25" fillId="0" borderId="11" xfId="0" applyNumberFormat="1" applyFont="1" applyBorder="1"/>
    <xf numFmtId="0" fontId="40" fillId="6" borderId="22" xfId="0" applyFont="1" applyFill="1" applyBorder="1" applyAlignment="1">
      <alignment horizontal="left" vertical="top" wrapText="1" readingOrder="1"/>
    </xf>
    <xf numFmtId="165" fontId="41" fillId="6" borderId="27" xfId="0" applyNumberFormat="1" applyFont="1" applyFill="1" applyBorder="1" applyAlignment="1">
      <alignment horizontal="right" vertical="top" wrapText="1" readingOrder="1"/>
    </xf>
    <xf numFmtId="165" fontId="24" fillId="0" borderId="0" xfId="0" applyNumberFormat="1" applyFont="1" applyFill="1"/>
    <xf numFmtId="0" fontId="4" fillId="0" borderId="12" xfId="0" applyFont="1" applyBorder="1" applyAlignment="1">
      <alignment vertical="center"/>
    </xf>
    <xf numFmtId="0" fontId="24" fillId="0" borderId="0" xfId="0" applyFont="1"/>
    <xf numFmtId="3" fontId="0" fillId="0" borderId="0" xfId="0" applyNumberFormat="1"/>
    <xf numFmtId="165" fontId="18" fillId="0" borderId="0" xfId="0" applyNumberFormat="1" applyFont="1" applyFill="1" applyBorder="1" applyAlignment="1">
      <alignment vertical="center"/>
    </xf>
    <xf numFmtId="164" fontId="0" fillId="0" borderId="0" xfId="0" applyNumberFormat="1"/>
    <xf numFmtId="0" fontId="24" fillId="0" borderId="0" xfId="0" applyFont="1"/>
    <xf numFmtId="0" fontId="9" fillId="0" borderId="21" xfId="0" applyFont="1" applyBorder="1" applyAlignment="1">
      <alignment vertical="center"/>
    </xf>
    <xf numFmtId="0" fontId="27" fillId="0" borderId="21" xfId="0" applyFont="1" applyBorder="1" applyAlignment="1">
      <alignment vertical="center"/>
    </xf>
    <xf numFmtId="0" fontId="27" fillId="0" borderId="21" xfId="0" applyFont="1" applyBorder="1" applyAlignment="1">
      <alignment horizontal="center" vertical="center"/>
    </xf>
    <xf numFmtId="165" fontId="27" fillId="0" borderId="21" xfId="1" applyNumberFormat="1" applyFont="1" applyFill="1" applyBorder="1" applyAlignment="1">
      <alignment horizontal="right" vertical="center"/>
    </xf>
    <xf numFmtId="0" fontId="24" fillId="0" borderId="0" xfId="0" applyFont="1"/>
    <xf numFmtId="0" fontId="9" fillId="0" borderId="11" xfId="0" applyFont="1" applyBorder="1" applyAlignment="1">
      <alignment vertical="center"/>
    </xf>
    <xf numFmtId="0" fontId="9" fillId="0" borderId="0" xfId="0" applyFont="1" applyBorder="1" applyAlignment="1">
      <alignment horizontal="center" vertical="center"/>
    </xf>
    <xf numFmtId="0" fontId="9" fillId="0" borderId="21" xfId="0" applyFont="1" applyBorder="1" applyAlignment="1">
      <alignment vertical="center"/>
    </xf>
    <xf numFmtId="164" fontId="27" fillId="0" borderId="11" xfId="1" applyFont="1" applyBorder="1" applyAlignment="1">
      <alignment horizontal="right" wrapText="1"/>
    </xf>
    <xf numFmtId="164" fontId="25" fillId="0" borderId="11" xfId="0" applyNumberFormat="1" applyFont="1" applyBorder="1"/>
    <xf numFmtId="164" fontId="18" fillId="0" borderId="0" xfId="1" applyNumberFormat="1" applyFont="1" applyFill="1" applyBorder="1" applyAlignment="1">
      <alignment vertical="center"/>
    </xf>
    <xf numFmtId="0" fontId="9" fillId="0" borderId="11" xfId="0" applyFont="1" applyBorder="1" applyAlignment="1">
      <alignment horizontal="left" vertical="center"/>
    </xf>
    <xf numFmtId="0" fontId="0" fillId="0" borderId="11" xfId="0" applyBorder="1"/>
    <xf numFmtId="0" fontId="4" fillId="0" borderId="57" xfId="0" applyFont="1" applyFill="1" applyBorder="1" applyAlignment="1">
      <alignment vertical="center"/>
    </xf>
    <xf numFmtId="0" fontId="4" fillId="0" borderId="63" xfId="0" applyFont="1" applyFill="1" applyBorder="1" applyAlignment="1">
      <alignment vertical="center"/>
    </xf>
    <xf numFmtId="165" fontId="4" fillId="0" borderId="63" xfId="1" applyNumberFormat="1" applyFont="1" applyFill="1" applyBorder="1" applyAlignment="1">
      <alignment horizontal="right" vertical="center"/>
    </xf>
    <xf numFmtId="0" fontId="0" fillId="0" borderId="11" xfId="0" applyBorder="1"/>
    <xf numFmtId="0" fontId="0" fillId="0" borderId="11" xfId="0" applyBorder="1"/>
    <xf numFmtId="164" fontId="0" fillId="0" borderId="11" xfId="1" applyFont="1" applyFill="1" applyBorder="1"/>
    <xf numFmtId="165" fontId="12" fillId="0" borderId="11" xfId="1" applyNumberFormat="1" applyFont="1" applyFill="1" applyBorder="1"/>
    <xf numFmtId="2" fontId="0" fillId="0" borderId="11" xfId="0" applyNumberFormat="1" applyFill="1" applyBorder="1" applyAlignment="1">
      <alignment horizontal="center" vertical="center"/>
    </xf>
    <xf numFmtId="2" fontId="0" fillId="0" borderId="0" xfId="0" applyNumberFormat="1" applyFill="1" applyBorder="1" applyAlignment="1">
      <alignment horizontal="center" vertical="center"/>
    </xf>
    <xf numFmtId="0" fontId="10" fillId="0" borderId="11" xfId="0" applyFont="1" applyBorder="1" applyAlignment="1">
      <alignment horizontal="left" wrapText="1"/>
    </xf>
    <xf numFmtId="0" fontId="19" fillId="0" borderId="11" xfId="0" applyFont="1" applyFill="1" applyBorder="1" applyAlignment="1">
      <alignment horizontal="center" vertical="center"/>
    </xf>
    <xf numFmtId="0" fontId="19" fillId="0" borderId="11" xfId="0" applyFont="1" applyFill="1" applyBorder="1" applyAlignment="1">
      <alignment horizontal="right" vertical="center"/>
    </xf>
    <xf numFmtId="0" fontId="12" fillId="0" borderId="25" xfId="0" applyFont="1" applyBorder="1"/>
    <xf numFmtId="0" fontId="12" fillId="0" borderId="0" xfId="0" applyFont="1"/>
    <xf numFmtId="0" fontId="12" fillId="0" borderId="0" xfId="0" applyFont="1" applyAlignment="1">
      <alignment wrapText="1"/>
    </xf>
    <xf numFmtId="165" fontId="12" fillId="0" borderId="0" xfId="1" applyNumberFormat="1" applyFont="1" applyFill="1"/>
    <xf numFmtId="0" fontId="12" fillId="0" borderId="0" xfId="0" applyFont="1" applyBorder="1"/>
    <xf numFmtId="0" fontId="38" fillId="0" borderId="25" xfId="0" applyFont="1" applyBorder="1"/>
    <xf numFmtId="0" fontId="38" fillId="0" borderId="0" xfId="0" applyFont="1" applyBorder="1"/>
    <xf numFmtId="0" fontId="12" fillId="0" borderId="23" xfId="0" applyFont="1" applyBorder="1"/>
    <xf numFmtId="0" fontId="12" fillId="0" borderId="24" xfId="0" applyFont="1" applyBorder="1" applyAlignment="1">
      <alignment wrapText="1"/>
    </xf>
    <xf numFmtId="0" fontId="0" fillId="0" borderId="11" xfId="0" applyBorder="1"/>
    <xf numFmtId="0" fontId="49" fillId="0" borderId="0" xfId="0" applyFont="1" applyAlignment="1">
      <alignment vertical="top"/>
    </xf>
    <xf numFmtId="0" fontId="3" fillId="0" borderId="0" xfId="0" applyFont="1" applyAlignment="1">
      <alignment vertical="top"/>
    </xf>
    <xf numFmtId="0" fontId="3" fillId="0" borderId="0" xfId="0" applyFont="1" applyAlignment="1">
      <alignment horizontal="center"/>
    </xf>
    <xf numFmtId="0" fontId="49" fillId="0" borderId="0" xfId="0" applyFont="1" applyAlignment="1">
      <alignment horizontal="center"/>
    </xf>
    <xf numFmtId="0" fontId="36" fillId="0" borderId="0" xfId="0" applyFont="1"/>
    <xf numFmtId="0" fontId="3" fillId="0" borderId="11" xfId="0" applyFont="1" applyBorder="1" applyAlignment="1">
      <alignment horizontal="right" wrapText="1"/>
    </xf>
    <xf numFmtId="0" fontId="3" fillId="0" borderId="4" xfId="0" applyFont="1" applyBorder="1" applyAlignment="1">
      <alignment horizontal="center" wrapText="1"/>
    </xf>
    <xf numFmtId="0" fontId="3" fillId="0" borderId="46" xfId="0" applyFont="1" applyBorder="1" applyAlignment="1">
      <alignment horizontal="center" wrapText="1"/>
    </xf>
    <xf numFmtId="0" fontId="3" fillId="7" borderId="46" xfId="0" applyFont="1" applyFill="1" applyBorder="1" applyAlignment="1">
      <alignment horizontal="center" wrapText="1"/>
    </xf>
    <xf numFmtId="0" fontId="3" fillId="0" borderId="17" xfId="0" applyFont="1" applyBorder="1" applyAlignment="1">
      <alignment horizontal="center" wrapText="1"/>
    </xf>
    <xf numFmtId="0" fontId="49" fillId="0" borderId="11" xfId="0" applyFont="1" applyBorder="1"/>
    <xf numFmtId="0" fontId="49" fillId="0" borderId="40" xfId="0" applyFont="1" applyBorder="1"/>
    <xf numFmtId="0" fontId="49" fillId="0" borderId="12" xfId="0" applyFont="1" applyBorder="1"/>
    <xf numFmtId="0" fontId="49" fillId="0" borderId="41" xfId="0" applyFont="1" applyBorder="1"/>
    <xf numFmtId="0" fontId="49" fillId="7" borderId="41" xfId="0" applyFont="1" applyFill="1" applyBorder="1"/>
    <xf numFmtId="0" fontId="49" fillId="0" borderId="22" xfId="0" applyFont="1" applyBorder="1"/>
    <xf numFmtId="165" fontId="36" fillId="0" borderId="12" xfId="1" applyNumberFormat="1" applyFont="1" applyBorder="1"/>
    <xf numFmtId="0" fontId="3" fillId="0" borderId="27" xfId="0" applyFont="1" applyBorder="1"/>
    <xf numFmtId="0" fontId="49" fillId="7" borderId="22" xfId="0" applyFont="1" applyFill="1" applyBorder="1"/>
    <xf numFmtId="165" fontId="36" fillId="0" borderId="11" xfId="1" applyNumberFormat="1" applyFont="1" applyBorder="1"/>
    <xf numFmtId="0" fontId="49" fillId="0" borderId="27" xfId="0" applyFont="1" applyBorder="1"/>
    <xf numFmtId="3" fontId="50" fillId="0" borderId="11" xfId="0" applyNumberFormat="1" applyFont="1" applyBorder="1" applyAlignment="1">
      <alignment horizontal="right"/>
    </xf>
    <xf numFmtId="3" fontId="50" fillId="0" borderId="22" xfId="0" applyNumberFormat="1" applyFont="1" applyBorder="1" applyAlignment="1">
      <alignment horizontal="right"/>
    </xf>
    <xf numFmtId="3" fontId="50" fillId="7" borderId="22" xfId="0" applyNumberFormat="1" applyFont="1" applyFill="1" applyBorder="1" applyAlignment="1">
      <alignment horizontal="right"/>
    </xf>
    <xf numFmtId="165" fontId="50" fillId="0" borderId="22" xfId="1" applyNumberFormat="1" applyFont="1" applyBorder="1"/>
    <xf numFmtId="165" fontId="50" fillId="0" borderId="12" xfId="1" applyNumberFormat="1" applyFont="1" applyBorder="1"/>
    <xf numFmtId="165" fontId="50" fillId="0" borderId="11" xfId="1" applyNumberFormat="1" applyFont="1" applyBorder="1"/>
    <xf numFmtId="0" fontId="50" fillId="0" borderId="11" xfId="0" applyFont="1" applyBorder="1" applyAlignment="1">
      <alignment horizontal="right"/>
    </xf>
    <xf numFmtId="165" fontId="50" fillId="0" borderId="22" xfId="1" applyNumberFormat="1" applyFont="1" applyBorder="1" applyAlignment="1">
      <alignment horizontal="right"/>
    </xf>
    <xf numFmtId="165" fontId="50" fillId="0" borderId="11" xfId="1" applyNumberFormat="1" applyFont="1" applyBorder="1" applyAlignment="1">
      <alignment horizontal="right"/>
    </xf>
    <xf numFmtId="0" fontId="50" fillId="0" borderId="11" xfId="0" applyFont="1" applyBorder="1"/>
    <xf numFmtId="3" fontId="51" fillId="0" borderId="22" xfId="0" applyNumberFormat="1" applyFont="1" applyBorder="1" applyAlignment="1">
      <alignment horizontal="right"/>
    </xf>
    <xf numFmtId="3" fontId="50" fillId="0" borderId="37" xfId="0" applyNumberFormat="1" applyFont="1" applyBorder="1" applyAlignment="1">
      <alignment horizontal="right"/>
    </xf>
    <xf numFmtId="0" fontId="50" fillId="0" borderId="37" xfId="0" applyFont="1" applyBorder="1" applyAlignment="1">
      <alignment horizontal="right"/>
    </xf>
    <xf numFmtId="0" fontId="49" fillId="0" borderId="27" xfId="0" applyFont="1" applyBorder="1" applyAlignment="1">
      <alignment wrapText="1"/>
    </xf>
    <xf numFmtId="0" fontId="49" fillId="0" borderId="0" xfId="0" applyFont="1"/>
    <xf numFmtId="3" fontId="50" fillId="0" borderId="0" xfId="0" applyNumberFormat="1" applyFont="1" applyAlignment="1">
      <alignment horizontal="right"/>
    </xf>
    <xf numFmtId="165" fontId="50" fillId="0" borderId="0" xfId="1" applyNumberFormat="1" applyFont="1" applyBorder="1"/>
    <xf numFmtId="0" fontId="49" fillId="8" borderId="11" xfId="0" applyFont="1" applyFill="1" applyBorder="1"/>
    <xf numFmtId="0" fontId="3" fillId="8" borderId="27" xfId="0" applyFont="1" applyFill="1" applyBorder="1"/>
    <xf numFmtId="3" fontId="50" fillId="8" borderId="11" xfId="0" applyNumberFormat="1" applyFont="1" applyFill="1" applyBorder="1" applyAlignment="1">
      <alignment horizontal="right"/>
    </xf>
    <xf numFmtId="3" fontId="50" fillId="9" borderId="22" xfId="0" applyNumberFormat="1" applyFont="1" applyFill="1" applyBorder="1" applyAlignment="1">
      <alignment horizontal="right"/>
    </xf>
    <xf numFmtId="3" fontId="50" fillId="8" borderId="22" xfId="0" applyNumberFormat="1" applyFont="1" applyFill="1" applyBorder="1" applyAlignment="1">
      <alignment horizontal="right"/>
    </xf>
    <xf numFmtId="165" fontId="50" fillId="9" borderId="11" xfId="1" applyNumberFormat="1" applyFont="1" applyFill="1" applyBorder="1"/>
    <xf numFmtId="0" fontId="50" fillId="0" borderId="22" xfId="0" applyFont="1" applyBorder="1" applyAlignment="1">
      <alignment horizontal="right"/>
    </xf>
    <xf numFmtId="3" fontId="50" fillId="0" borderId="39" xfId="0" applyNumberFormat="1" applyFont="1" applyBorder="1" applyAlignment="1">
      <alignment horizontal="right"/>
    </xf>
    <xf numFmtId="3" fontId="50" fillId="0" borderId="21" xfId="0" applyNumberFormat="1" applyFont="1" applyBorder="1"/>
    <xf numFmtId="0" fontId="3" fillId="9" borderId="27" xfId="0" applyFont="1" applyFill="1" applyBorder="1"/>
    <xf numFmtId="3" fontId="52" fillId="9" borderId="27" xfId="0" applyNumberFormat="1" applyFont="1" applyFill="1" applyBorder="1"/>
    <xf numFmtId="165" fontId="52" fillId="9" borderId="27" xfId="0" applyNumberFormat="1" applyFont="1" applyFill="1" applyBorder="1"/>
    <xf numFmtId="0" fontId="49" fillId="9" borderId="11" xfId="0" applyFont="1" applyFill="1" applyBorder="1"/>
    <xf numFmtId="3" fontId="50" fillId="9" borderId="11" xfId="0" applyNumberFormat="1" applyFont="1" applyFill="1" applyBorder="1" applyAlignment="1">
      <alignment horizontal="right"/>
    </xf>
    <xf numFmtId="0" fontId="36" fillId="9" borderId="0" xfId="0" applyFont="1" applyFill="1"/>
    <xf numFmtId="0" fontId="3" fillId="0" borderId="11" xfId="0" applyFont="1" applyBorder="1"/>
    <xf numFmtId="0" fontId="50" fillId="9" borderId="11" xfId="0" applyFont="1" applyFill="1" applyBorder="1" applyAlignment="1">
      <alignment horizontal="right"/>
    </xf>
    <xf numFmtId="0" fontId="3" fillId="0" borderId="40" xfId="0" applyFont="1" applyBorder="1"/>
    <xf numFmtId="0" fontId="50" fillId="0" borderId="12" xfId="0" applyFont="1" applyBorder="1" applyAlignment="1">
      <alignment horizontal="right"/>
    </xf>
    <xf numFmtId="3" fontId="50" fillId="0" borderId="41" xfId="0" applyNumberFormat="1" applyFont="1" applyBorder="1" applyAlignment="1">
      <alignment horizontal="right"/>
    </xf>
    <xf numFmtId="0" fontId="50" fillId="0" borderId="41" xfId="0" applyFont="1" applyBorder="1" applyAlignment="1">
      <alignment horizontal="right"/>
    </xf>
    <xf numFmtId="165" fontId="50" fillId="0" borderId="12" xfId="1" applyNumberFormat="1" applyFont="1" applyFill="1" applyBorder="1"/>
    <xf numFmtId="0" fontId="50" fillId="0" borderId="12" xfId="0" applyFont="1" applyBorder="1"/>
    <xf numFmtId="0" fontId="50" fillId="0" borderId="41" xfId="0" applyFont="1" applyBorder="1"/>
    <xf numFmtId="0" fontId="50" fillId="0" borderId="22" xfId="0" applyFont="1" applyBorder="1"/>
    <xf numFmtId="0" fontId="49" fillId="0" borderId="11" xfId="0" applyFont="1" applyBorder="1" applyAlignment="1">
      <alignment horizontal="right"/>
    </xf>
    <xf numFmtId="0" fontId="49" fillId="0" borderId="27" xfId="0" applyFont="1" applyBorder="1" applyAlignment="1">
      <alignment horizontal="left"/>
    </xf>
    <xf numFmtId="0" fontId="49" fillId="0" borderId="0" xfId="0" applyFont="1" applyAlignment="1">
      <alignment horizontal="left"/>
    </xf>
    <xf numFmtId="0" fontId="49" fillId="0" borderId="38" xfId="0" applyFont="1" applyBorder="1" applyAlignment="1">
      <alignment horizontal="left"/>
    </xf>
    <xf numFmtId="3" fontId="50" fillId="0" borderId="21" xfId="0" applyNumberFormat="1" applyFont="1" applyBorder="1" applyAlignment="1">
      <alignment horizontal="right"/>
    </xf>
    <xf numFmtId="165" fontId="50" fillId="0" borderId="11" xfId="1" applyNumberFormat="1" applyFont="1" applyFill="1" applyBorder="1"/>
    <xf numFmtId="0" fontId="36" fillId="7" borderId="0" xfId="0" applyFont="1" applyFill="1"/>
    <xf numFmtId="0" fontId="50" fillId="7" borderId="22" xfId="0" applyFont="1" applyFill="1" applyBorder="1" applyAlignment="1">
      <alignment horizontal="right"/>
    </xf>
    <xf numFmtId="3" fontId="52" fillId="0" borderId="11" xfId="0" applyNumberFormat="1" applyFont="1" applyBorder="1" applyAlignment="1">
      <alignment horizontal="right"/>
    </xf>
    <xf numFmtId="3" fontId="52" fillId="0" borderId="22" xfId="0" applyNumberFormat="1" applyFont="1" applyBorder="1" applyAlignment="1">
      <alignment horizontal="right"/>
    </xf>
    <xf numFmtId="3" fontId="52" fillId="7" borderId="22" xfId="0" applyNumberFormat="1" applyFont="1" applyFill="1" applyBorder="1" applyAlignment="1">
      <alignment horizontal="right"/>
    </xf>
    <xf numFmtId="0" fontId="15" fillId="0" borderId="0" xfId="2" applyAlignment="1">
      <alignment horizontal="center"/>
    </xf>
    <xf numFmtId="165" fontId="15" fillId="0" borderId="0" xfId="1" applyNumberFormat="1" applyFont="1" applyAlignment="1">
      <alignment horizontal="center"/>
    </xf>
    <xf numFmtId="0" fontId="15" fillId="0" borderId="0" xfId="2"/>
    <xf numFmtId="165" fontId="15" fillId="0" borderId="0" xfId="1" applyNumberFormat="1" applyFont="1"/>
    <xf numFmtId="0" fontId="55" fillId="0" borderId="21" xfId="2" applyFont="1" applyBorder="1" applyAlignment="1">
      <alignment horizontal="center" vertical="center" wrapText="1"/>
    </xf>
    <xf numFmtId="0" fontId="55" fillId="0" borderId="21" xfId="2" applyFont="1" applyBorder="1" applyAlignment="1">
      <alignment horizontal="center" wrapText="1"/>
    </xf>
    <xf numFmtId="0" fontId="55" fillId="8" borderId="21" xfId="2" applyFont="1" applyFill="1" applyBorder="1" applyAlignment="1">
      <alignment horizontal="center" wrapText="1"/>
    </xf>
    <xf numFmtId="0" fontId="56" fillId="0" borderId="21" xfId="2" applyFont="1" applyBorder="1" applyAlignment="1">
      <alignment horizontal="center" wrapText="1"/>
    </xf>
    <xf numFmtId="0" fontId="55" fillId="0" borderId="21" xfId="2" applyFont="1" applyBorder="1" applyAlignment="1">
      <alignment horizontal="center"/>
    </xf>
    <xf numFmtId="0" fontId="55" fillId="0" borderId="0" xfId="2" applyFont="1"/>
    <xf numFmtId="165" fontId="55" fillId="0" borderId="0" xfId="1" applyNumberFormat="1" applyFont="1"/>
    <xf numFmtId="0" fontId="55" fillId="0" borderId="53" xfId="2" applyFont="1" applyBorder="1" applyAlignment="1">
      <alignment horizontal="center" vertical="center" wrapText="1"/>
    </xf>
    <xf numFmtId="0" fontId="55" fillId="0" borderId="53" xfId="2" applyFont="1" applyBorder="1" applyAlignment="1">
      <alignment horizontal="center"/>
    </xf>
    <xf numFmtId="0" fontId="55" fillId="8" borderId="53" xfId="2" quotePrefix="1" applyFont="1" applyFill="1" applyBorder="1" applyAlignment="1">
      <alignment horizontal="center"/>
    </xf>
    <xf numFmtId="0" fontId="56" fillId="0" borderId="53" xfId="2" quotePrefix="1" applyFont="1" applyBorder="1" applyAlignment="1">
      <alignment horizontal="center"/>
    </xf>
    <xf numFmtId="0" fontId="55" fillId="0" borderId="53" xfId="2" quotePrefix="1" applyFont="1" applyBorder="1" applyAlignment="1">
      <alignment horizontal="center"/>
    </xf>
    <xf numFmtId="0" fontId="55" fillId="0" borderId="53" xfId="2" applyFont="1" applyBorder="1" applyAlignment="1">
      <alignment horizontal="center" wrapText="1"/>
    </xf>
    <xf numFmtId="0" fontId="55" fillId="0" borderId="12" xfId="2" applyFont="1" applyBorder="1" applyAlignment="1">
      <alignment horizontal="center" vertical="center" wrapText="1"/>
    </xf>
    <xf numFmtId="0" fontId="55" fillId="0" borderId="12" xfId="2" quotePrefix="1" applyFont="1" applyBorder="1" applyAlignment="1">
      <alignment horizontal="center"/>
    </xf>
    <xf numFmtId="0" fontId="55" fillId="8" borderId="12" xfId="2" quotePrefix="1" applyFont="1" applyFill="1" applyBorder="1" applyAlignment="1">
      <alignment horizontal="center"/>
    </xf>
    <xf numFmtId="0" fontId="56" fillId="0" borderId="12" xfId="2" quotePrefix="1" applyFont="1" applyBorder="1" applyAlignment="1">
      <alignment horizontal="center"/>
    </xf>
    <xf numFmtId="0" fontId="35" fillId="0" borderId="0" xfId="0" applyFont="1" applyAlignment="1">
      <alignment horizontal="left"/>
    </xf>
    <xf numFmtId="0" fontId="35" fillId="0" borderId="0" xfId="0" applyFont="1"/>
    <xf numFmtId="0" fontId="35" fillId="0" borderId="53" xfId="0" applyFont="1" applyBorder="1"/>
    <xf numFmtId="0" fontId="35" fillId="0" borderId="0" xfId="0" applyFont="1" applyAlignment="1">
      <alignment wrapText="1"/>
    </xf>
    <xf numFmtId="3" fontId="34" fillId="0" borderId="0" xfId="0" applyNumberFormat="1" applyFont="1"/>
    <xf numFmtId="3" fontId="35" fillId="0" borderId="21" xfId="0" applyNumberFormat="1" applyFont="1" applyBorder="1"/>
    <xf numFmtId="3" fontId="35" fillId="8" borderId="21" xfId="0" applyNumberFormat="1" applyFont="1" applyFill="1" applyBorder="1"/>
    <xf numFmtId="0" fontId="34" fillId="0" borderId="27" xfId="0" applyFont="1" applyBorder="1"/>
    <xf numFmtId="0" fontId="34" fillId="0" borderId="11" xfId="0" applyFont="1" applyBorder="1" applyAlignment="1">
      <alignment wrapText="1"/>
    </xf>
    <xf numFmtId="0" fontId="34" fillId="0" borderId="27" xfId="0" applyFont="1" applyBorder="1" applyAlignment="1">
      <alignment horizontal="center"/>
    </xf>
    <xf numFmtId="3" fontId="34" fillId="0" borderId="11" xfId="0" applyNumberFormat="1" applyFont="1" applyBorder="1"/>
    <xf numFmtId="3" fontId="34" fillId="8" borderId="11" xfId="0" applyNumberFormat="1" applyFont="1" applyFill="1" applyBorder="1"/>
    <xf numFmtId="3" fontId="34" fillId="0" borderId="21" xfId="0" applyNumberFormat="1" applyFont="1" applyBorder="1"/>
    <xf numFmtId="3" fontId="24" fillId="0" borderId="21" xfId="0" applyNumberFormat="1" applyFont="1" applyBorder="1"/>
    <xf numFmtId="0" fontId="34" fillId="0" borderId="38" xfId="0" applyFont="1" applyBorder="1"/>
    <xf numFmtId="0" fontId="34" fillId="0" borderId="21" xfId="0" applyFont="1" applyBorder="1" applyAlignment="1">
      <alignment wrapText="1"/>
    </xf>
    <xf numFmtId="0" fontId="34" fillId="0" borderId="38" xfId="0" applyFont="1" applyBorder="1" applyAlignment="1">
      <alignment horizontal="center"/>
    </xf>
    <xf numFmtId="3" fontId="34" fillId="8" borderId="21" xfId="0" applyNumberFormat="1" applyFont="1" applyFill="1" applyBorder="1"/>
    <xf numFmtId="3" fontId="34" fillId="0" borderId="22" xfId="0" applyNumberFormat="1" applyFont="1" applyBorder="1"/>
    <xf numFmtId="3" fontId="34" fillId="0" borderId="14" xfId="0" applyNumberFormat="1" applyFont="1" applyBorder="1"/>
    <xf numFmtId="3" fontId="34" fillId="0" borderId="27" xfId="0" applyNumberFormat="1" applyFont="1" applyBorder="1"/>
    <xf numFmtId="0" fontId="34" fillId="0" borderId="0" xfId="0" applyFont="1" applyAlignment="1">
      <alignment horizontal="center"/>
    </xf>
    <xf numFmtId="0" fontId="35" fillId="0" borderId="11" xfId="0" applyFont="1" applyBorder="1"/>
    <xf numFmtId="0" fontId="35" fillId="0" borderId="22" xfId="0" applyFont="1" applyBorder="1" applyAlignment="1">
      <alignment wrapText="1"/>
    </xf>
    <xf numFmtId="0" fontId="35" fillId="0" borderId="17" xfId="0" applyFont="1" applyBorder="1"/>
    <xf numFmtId="3" fontId="35" fillId="0" borderId="11" xfId="0" applyNumberFormat="1" applyFont="1" applyBorder="1"/>
    <xf numFmtId="3" fontId="35" fillId="8" borderId="11" xfId="0" applyNumberFormat="1" applyFont="1" applyFill="1" applyBorder="1"/>
    <xf numFmtId="0" fontId="34" fillId="0" borderId="12" xfId="0" applyFont="1" applyBorder="1" applyAlignment="1">
      <alignment wrapText="1"/>
    </xf>
    <xf numFmtId="0" fontId="34" fillId="0" borderId="40" xfId="0" applyFont="1" applyBorder="1" applyAlignment="1">
      <alignment horizontal="center"/>
    </xf>
    <xf numFmtId="3" fontId="34" fillId="0" borderId="12" xfId="0" applyNumberFormat="1" applyFont="1" applyBorder="1"/>
    <xf numFmtId="3" fontId="34" fillId="8" borderId="12" xfId="0" applyNumberFormat="1" applyFont="1" applyFill="1" applyBorder="1"/>
    <xf numFmtId="3" fontId="34" fillId="0" borderId="53" xfId="0" applyNumberFormat="1" applyFont="1" applyBorder="1"/>
    <xf numFmtId="3" fontId="34" fillId="0" borderId="11" xfId="0" applyNumberFormat="1" applyFont="1" applyBorder="1" applyAlignment="1">
      <alignment wrapText="1"/>
    </xf>
    <xf numFmtId="0" fontId="35" fillId="0" borderId="22" xfId="0" applyFont="1" applyBorder="1"/>
    <xf numFmtId="0" fontId="35" fillId="0" borderId="17" xfId="0" applyFont="1" applyBorder="1" applyAlignment="1">
      <alignment wrapText="1"/>
    </xf>
    <xf numFmtId="0" fontId="35" fillId="0" borderId="27" xfId="0" applyFont="1" applyBorder="1"/>
    <xf numFmtId="3" fontId="35" fillId="0" borderId="12" xfId="0" applyNumberFormat="1" applyFont="1" applyBorder="1"/>
    <xf numFmtId="3" fontId="35" fillId="8" borderId="12" xfId="0" applyNumberFormat="1" applyFont="1" applyFill="1" applyBorder="1"/>
    <xf numFmtId="0" fontId="34" fillId="0" borderId="17" xfId="0" applyFont="1" applyBorder="1"/>
    <xf numFmtId="0" fontId="34" fillId="0" borderId="23" xfId="0" applyFont="1" applyBorder="1" applyAlignment="1">
      <alignment wrapText="1"/>
    </xf>
    <xf numFmtId="0" fontId="34" fillId="0" borderId="59" xfId="0" applyFont="1" applyBorder="1" applyAlignment="1">
      <alignment horizontal="center"/>
    </xf>
    <xf numFmtId="3" fontId="34" fillId="0" borderId="24" xfId="0" applyNumberFormat="1" applyFont="1" applyBorder="1"/>
    <xf numFmtId="3" fontId="34" fillId="8" borderId="24" xfId="0" applyNumberFormat="1" applyFont="1" applyFill="1" applyBorder="1"/>
    <xf numFmtId="3" fontId="34" fillId="0" borderId="25" xfId="0" applyNumberFormat="1" applyFont="1" applyBorder="1"/>
    <xf numFmtId="0" fontId="34" fillId="0" borderId="68" xfId="0" applyFont="1" applyBorder="1"/>
    <xf numFmtId="0" fontId="35" fillId="0" borderId="12" xfId="0" applyFont="1" applyBorder="1"/>
    <xf numFmtId="0" fontId="35" fillId="0" borderId="8" xfId="0" applyFont="1" applyBorder="1" applyAlignment="1">
      <alignment wrapText="1"/>
    </xf>
    <xf numFmtId="0" fontId="35" fillId="0" borderId="9" xfId="0" applyFont="1" applyBorder="1"/>
    <xf numFmtId="3" fontId="35" fillId="0" borderId="9" xfId="0" applyNumberFormat="1" applyFont="1" applyBorder="1"/>
    <xf numFmtId="3" fontId="35" fillId="0" borderId="4" xfId="0" applyNumberFormat="1" applyFont="1" applyBorder="1"/>
    <xf numFmtId="0" fontId="34" fillId="0" borderId="59" xfId="0" applyFont="1" applyBorder="1"/>
    <xf numFmtId="0" fontId="34" fillId="0" borderId="24" xfId="0" applyFont="1" applyBorder="1" applyAlignment="1">
      <alignment wrapText="1"/>
    </xf>
    <xf numFmtId="3" fontId="34" fillId="0" borderId="63" xfId="0" applyNumberFormat="1" applyFont="1" applyBorder="1"/>
    <xf numFmtId="3" fontId="34" fillId="8" borderId="63" xfId="0" applyNumberFormat="1" applyFont="1" applyFill="1" applyBorder="1"/>
    <xf numFmtId="0" fontId="34" fillId="0" borderId="40" xfId="0" applyFont="1" applyBorder="1"/>
    <xf numFmtId="0" fontId="34" fillId="0" borderId="17" xfId="0" applyFont="1" applyBorder="1" applyAlignment="1">
      <alignment wrapText="1"/>
    </xf>
    <xf numFmtId="0" fontId="35" fillId="7" borderId="0" xfId="0" applyFont="1" applyFill="1"/>
    <xf numFmtId="3" fontId="34" fillId="8" borderId="0" xfId="0" applyNumberFormat="1" applyFont="1" applyFill="1"/>
    <xf numFmtId="0" fontId="35" fillId="0" borderId="21" xfId="0" applyFont="1" applyBorder="1"/>
    <xf numFmtId="3" fontId="34" fillId="0" borderId="17" xfId="0" applyNumberFormat="1" applyFont="1" applyBorder="1"/>
    <xf numFmtId="3" fontId="34" fillId="8" borderId="17" xfId="0" applyNumberFormat="1" applyFont="1" applyFill="1" applyBorder="1"/>
    <xf numFmtId="3" fontId="35" fillId="0" borderId="53" xfId="0" applyNumberFormat="1" applyFont="1" applyBorder="1"/>
    <xf numFmtId="3" fontId="35" fillId="8" borderId="53" xfId="0" applyNumberFormat="1" applyFont="1" applyFill="1" applyBorder="1"/>
    <xf numFmtId="0" fontId="35" fillId="0" borderId="37" xfId="0" applyFont="1" applyBorder="1"/>
    <xf numFmtId="0" fontId="35" fillId="0" borderId="46" xfId="0" applyFont="1" applyBorder="1"/>
    <xf numFmtId="0" fontId="34" fillId="0" borderId="46" xfId="0" applyFont="1" applyBorder="1"/>
    <xf numFmtId="3" fontId="34" fillId="0" borderId="8" xfId="0" applyNumberFormat="1" applyFont="1" applyBorder="1"/>
    <xf numFmtId="3" fontId="34" fillId="0" borderId="9" xfId="0" applyNumberFormat="1" applyFont="1" applyBorder="1"/>
    <xf numFmtId="3" fontId="34" fillId="0" borderId="4" xfId="0" applyNumberFormat="1" applyFont="1" applyBorder="1"/>
    <xf numFmtId="3" fontId="34" fillId="8" borderId="53" xfId="0" applyNumberFormat="1" applyFont="1" applyFill="1" applyBorder="1"/>
    <xf numFmtId="0" fontId="35" fillId="0" borderId="68" xfId="0" applyFont="1" applyBorder="1"/>
    <xf numFmtId="0" fontId="34" fillId="0" borderId="11" xfId="0" applyFont="1" applyBorder="1" applyAlignment="1">
      <alignment horizontal="center"/>
    </xf>
    <xf numFmtId="0" fontId="34" fillId="0" borderId="68" xfId="0" applyFont="1" applyBorder="1" applyAlignment="1">
      <alignment wrapText="1"/>
    </xf>
    <xf numFmtId="0" fontId="34" fillId="0" borderId="68" xfId="0" applyFont="1" applyBorder="1" applyAlignment="1">
      <alignment horizontal="center"/>
    </xf>
    <xf numFmtId="3" fontId="34" fillId="0" borderId="68" xfId="0" applyNumberFormat="1" applyFont="1" applyBorder="1"/>
    <xf numFmtId="3" fontId="34" fillId="8" borderId="68" xfId="0" applyNumberFormat="1" applyFont="1" applyFill="1" applyBorder="1"/>
    <xf numFmtId="0" fontId="35" fillId="0" borderId="11" xfId="0" applyFont="1" applyBorder="1" applyAlignment="1">
      <alignment wrapText="1"/>
    </xf>
    <xf numFmtId="0" fontId="34" fillId="10" borderId="17" xfId="0" applyFont="1" applyFill="1" applyBorder="1"/>
    <xf numFmtId="3" fontId="11" fillId="0" borderId="11" xfId="0" applyNumberFormat="1" applyFont="1" applyBorder="1" applyAlignment="1">
      <alignment wrapText="1"/>
    </xf>
    <xf numFmtId="3" fontId="34" fillId="8" borderId="22" xfId="0" applyNumberFormat="1" applyFont="1" applyFill="1" applyBorder="1"/>
    <xf numFmtId="3" fontId="34" fillId="0" borderId="23" xfId="0" applyNumberFormat="1" applyFont="1" applyBorder="1"/>
    <xf numFmtId="3" fontId="34" fillId="0" borderId="37" xfId="0" applyNumberFormat="1" applyFont="1" applyBorder="1"/>
    <xf numFmtId="3" fontId="35" fillId="0" borderId="39" xfId="0" applyNumberFormat="1" applyFont="1" applyBorder="1"/>
    <xf numFmtId="3" fontId="35" fillId="0" borderId="17" xfId="0" applyNumberFormat="1" applyFont="1" applyBorder="1"/>
    <xf numFmtId="3" fontId="35" fillId="0" borderId="27" xfId="0" applyNumberFormat="1" applyFont="1" applyBorder="1"/>
    <xf numFmtId="0" fontId="34" fillId="8" borderId="0" xfId="0" applyFont="1" applyFill="1"/>
    <xf numFmtId="0" fontId="34" fillId="10" borderId="68" xfId="0" applyFont="1" applyFill="1" applyBorder="1"/>
    <xf numFmtId="0" fontId="0" fillId="8" borderId="0" xfId="0" applyFill="1"/>
    <xf numFmtId="0" fontId="0" fillId="0" borderId="11" xfId="0" applyBorder="1"/>
    <xf numFmtId="0" fontId="29" fillId="0" borderId="0" xfId="0" applyFont="1" applyAlignment="1">
      <alignment horizontal="center" vertical="center"/>
    </xf>
    <xf numFmtId="0" fontId="29" fillId="0" borderId="0" xfId="0" applyFont="1" applyAlignment="1">
      <alignment horizontal="left" vertical="center"/>
    </xf>
    <xf numFmtId="0" fontId="1" fillId="0" borderId="0" xfId="0" applyFont="1" applyAlignment="1">
      <alignment horizontal="center"/>
    </xf>
    <xf numFmtId="0" fontId="1" fillId="0" borderId="37" xfId="0" applyFont="1" applyBorder="1" applyAlignment="1">
      <alignment horizontal="center"/>
    </xf>
    <xf numFmtId="0" fontId="8" fillId="0" borderId="0" xfId="0" applyFont="1" applyAlignment="1">
      <alignment horizontal="center" vertical="center"/>
    </xf>
    <xf numFmtId="165" fontId="9" fillId="0" borderId="47" xfId="1" applyNumberFormat="1" applyFont="1" applyFill="1" applyBorder="1" applyAlignment="1">
      <alignment horizontal="center" vertical="center" wrapText="1"/>
    </xf>
    <xf numFmtId="165" fontId="9" fillId="0" borderId="51" xfId="1" applyNumberFormat="1" applyFont="1" applyFill="1" applyBorder="1" applyAlignment="1">
      <alignment horizontal="center" vertical="center" wrapText="1"/>
    </xf>
    <xf numFmtId="165" fontId="9" fillId="0" borderId="5" xfId="1" applyNumberFormat="1" applyFont="1" applyFill="1" applyBorder="1" applyAlignment="1">
      <alignment horizontal="center" vertical="center" wrapText="1"/>
    </xf>
    <xf numFmtId="165" fontId="9" fillId="0" borderId="26" xfId="1" applyNumberFormat="1" applyFont="1" applyFill="1" applyBorder="1" applyAlignment="1">
      <alignment horizontal="center" vertical="center" wrapText="1"/>
    </xf>
    <xf numFmtId="0" fontId="2" fillId="0" borderId="0" xfId="0" applyFont="1" applyAlignment="1">
      <alignment horizontal="center" vertical="center"/>
    </xf>
    <xf numFmtId="0" fontId="24" fillId="0" borderId="0" xfId="0" applyFont="1"/>
    <xf numFmtId="0" fontId="9" fillId="0" borderId="11" xfId="0" applyFont="1" applyBorder="1" applyAlignment="1">
      <alignment horizontal="center" vertical="center" wrapText="1"/>
    </xf>
    <xf numFmtId="165" fontId="4" fillId="0" borderId="5" xfId="1" applyNumberFormat="1" applyFont="1" applyFill="1" applyBorder="1" applyAlignment="1">
      <alignment horizontal="center" vertical="center" wrapText="1"/>
    </xf>
    <xf numFmtId="165" fontId="4" fillId="0" borderId="26" xfId="1" applyNumberFormat="1" applyFont="1" applyFill="1" applyBorder="1" applyAlignment="1">
      <alignment horizontal="center" vertical="center" wrapText="1"/>
    </xf>
    <xf numFmtId="165" fontId="4" fillId="0" borderId="47" xfId="1" applyNumberFormat="1" applyFont="1" applyFill="1" applyBorder="1" applyAlignment="1">
      <alignment horizontal="center" vertical="center" wrapText="1"/>
    </xf>
    <xf numFmtId="165" fontId="4" fillId="0" borderId="51" xfId="1" applyNumberFormat="1" applyFont="1" applyFill="1" applyBorder="1" applyAlignment="1">
      <alignment horizontal="center" vertical="center" wrapText="1"/>
    </xf>
    <xf numFmtId="0" fontId="9" fillId="0" borderId="0" xfId="0" applyFont="1" applyAlignment="1">
      <alignment horizontal="center" vertical="center"/>
    </xf>
    <xf numFmtId="0" fontId="17" fillId="0" borderId="49" xfId="0" applyFont="1" applyBorder="1" applyAlignment="1">
      <alignment horizontal="center" vertical="center" wrapText="1"/>
    </xf>
    <xf numFmtId="0" fontId="17" fillId="0" borderId="50" xfId="0" applyFont="1" applyBorder="1" applyAlignment="1">
      <alignment horizontal="center" vertical="center" wrapText="1"/>
    </xf>
    <xf numFmtId="0" fontId="17" fillId="0" borderId="66" xfId="0" applyFont="1" applyBorder="1" applyAlignment="1">
      <alignment horizontal="center" vertical="center" wrapText="1"/>
    </xf>
    <xf numFmtId="0" fontId="17" fillId="0" borderId="5" xfId="0" applyFont="1" applyBorder="1" applyAlignment="1">
      <alignment horizontal="center" vertical="center" wrapText="1"/>
    </xf>
    <xf numFmtId="0" fontId="17" fillId="0" borderId="6" xfId="0" applyFont="1" applyBorder="1" applyAlignment="1">
      <alignment horizontal="center" vertical="center" wrapText="1"/>
    </xf>
    <xf numFmtId="0" fontId="17" fillId="0" borderId="7" xfId="0" applyFont="1" applyBorder="1" applyAlignment="1">
      <alignment horizontal="center" vertical="center" wrapText="1"/>
    </xf>
    <xf numFmtId="0" fontId="18" fillId="0" borderId="11" xfId="0" applyFont="1" applyBorder="1" applyAlignment="1">
      <alignment vertical="center"/>
    </xf>
    <xf numFmtId="0" fontId="18" fillId="0" borderId="12" xfId="0" applyFont="1" applyBorder="1" applyAlignment="1">
      <alignment vertical="center"/>
    </xf>
    <xf numFmtId="0" fontId="9" fillId="0" borderId="11" xfId="0" applyFont="1" applyBorder="1" applyAlignment="1">
      <alignment vertical="center"/>
    </xf>
    <xf numFmtId="0" fontId="9" fillId="0" borderId="12" xfId="0" applyFont="1" applyBorder="1" applyAlignment="1">
      <alignment vertical="center"/>
    </xf>
    <xf numFmtId="0" fontId="10" fillId="0" borderId="0" xfId="0" applyFont="1" applyBorder="1" applyAlignment="1">
      <alignment horizontal="center" vertical="center"/>
    </xf>
    <xf numFmtId="0" fontId="10" fillId="0" borderId="64" xfId="0" applyFont="1" applyBorder="1" applyAlignment="1">
      <alignment horizontal="center" vertical="center" wrapText="1"/>
    </xf>
    <xf numFmtId="0" fontId="10" fillId="0" borderId="29" xfId="0" applyFont="1" applyBorder="1" applyAlignment="1">
      <alignment horizontal="center" vertical="center" wrapText="1"/>
    </xf>
    <xf numFmtId="0" fontId="10" fillId="0" borderId="31"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33" xfId="0" applyFont="1" applyBorder="1" applyAlignment="1">
      <alignment horizontal="center" vertical="center" wrapText="1"/>
    </xf>
    <xf numFmtId="0" fontId="10" fillId="0" borderId="34" xfId="0" applyFont="1" applyBorder="1" applyAlignment="1">
      <alignment horizontal="center" vertical="center" wrapText="1"/>
    </xf>
    <xf numFmtId="165" fontId="9" fillId="0" borderId="30" xfId="1" applyNumberFormat="1" applyFont="1" applyFill="1" applyBorder="1" applyAlignment="1">
      <alignment horizontal="center" vertical="center" wrapText="1"/>
    </xf>
    <xf numFmtId="165" fontId="9" fillId="0" borderId="32" xfId="1" applyNumberFormat="1" applyFont="1" applyFill="1" applyBorder="1" applyAlignment="1">
      <alignment horizontal="center" vertical="center" wrapText="1"/>
    </xf>
    <xf numFmtId="0" fontId="9" fillId="0" borderId="23" xfId="0" applyFont="1" applyBorder="1" applyAlignment="1">
      <alignment vertical="center"/>
    </xf>
    <xf numFmtId="0" fontId="9" fillId="0" borderId="24" xfId="0" applyFont="1" applyBorder="1" applyAlignment="1">
      <alignment vertical="center"/>
    </xf>
    <xf numFmtId="0" fontId="9" fillId="0" borderId="21" xfId="0" applyFont="1" applyBorder="1" applyAlignment="1">
      <alignment vertical="center"/>
    </xf>
    <xf numFmtId="0" fontId="10" fillId="0" borderId="12" xfId="0" applyFont="1" applyBorder="1" applyAlignment="1">
      <alignment horizontal="center" vertical="center"/>
    </xf>
    <xf numFmtId="0" fontId="9" fillId="0" borderId="8" xfId="0" applyFont="1" applyBorder="1" applyAlignment="1">
      <alignment vertical="center"/>
    </xf>
    <xf numFmtId="0" fontId="9" fillId="0" borderId="9" xfId="0" applyFont="1" applyBorder="1" applyAlignment="1">
      <alignment vertical="center"/>
    </xf>
    <xf numFmtId="0" fontId="18" fillId="0" borderId="0" xfId="0" applyFont="1" applyAlignment="1">
      <alignment horizontal="center" vertical="center"/>
    </xf>
    <xf numFmtId="165" fontId="18" fillId="0" borderId="30" xfId="1" applyNumberFormat="1" applyFont="1" applyFill="1" applyBorder="1" applyAlignment="1">
      <alignment horizontal="center" vertical="center" wrapText="1"/>
    </xf>
    <xf numFmtId="165" fontId="18" fillId="0" borderId="32" xfId="1" applyNumberFormat="1" applyFont="1" applyFill="1" applyBorder="1" applyAlignment="1">
      <alignment horizontal="center" vertical="center" wrapText="1"/>
    </xf>
    <xf numFmtId="0" fontId="18" fillId="0" borderId="3" xfId="0" applyFont="1" applyBorder="1" applyAlignment="1">
      <alignment horizontal="center" vertical="center"/>
    </xf>
    <xf numFmtId="165" fontId="17" fillId="0" borderId="29" xfId="1" applyNumberFormat="1" applyFont="1" applyFill="1" applyBorder="1" applyAlignment="1">
      <alignment horizontal="center" vertical="center" wrapText="1"/>
    </xf>
    <xf numFmtId="165" fontId="17" fillId="0" borderId="11" xfId="1" applyNumberFormat="1" applyFont="1" applyFill="1" applyBorder="1" applyAlignment="1">
      <alignment horizontal="center" vertical="center" wrapText="1"/>
    </xf>
    <xf numFmtId="165" fontId="18" fillId="0" borderId="29" xfId="1" applyNumberFormat="1" applyFont="1" applyFill="1" applyBorder="1" applyAlignment="1">
      <alignment horizontal="center" vertical="center" wrapText="1"/>
    </xf>
    <xf numFmtId="165" fontId="18" fillId="0" borderId="11" xfId="1" applyNumberFormat="1" applyFont="1" applyFill="1" applyBorder="1" applyAlignment="1">
      <alignment horizontal="center" vertical="center" wrapText="1"/>
    </xf>
    <xf numFmtId="0" fontId="18" fillId="0" borderId="28" xfId="0" applyFont="1" applyFill="1" applyBorder="1" applyAlignment="1">
      <alignment horizontal="center" vertical="center" wrapText="1"/>
    </xf>
    <xf numFmtId="0" fontId="18" fillId="0" borderId="53" xfId="0" applyFont="1" applyFill="1" applyBorder="1" applyAlignment="1">
      <alignment horizontal="center" vertical="center" wrapText="1"/>
    </xf>
    <xf numFmtId="0" fontId="18" fillId="0" borderId="63" xfId="0" applyFont="1" applyFill="1" applyBorder="1" applyAlignment="1">
      <alignment horizontal="center" vertical="center" wrapText="1"/>
    </xf>
    <xf numFmtId="0" fontId="18" fillId="0" borderId="36" xfId="0" applyFont="1" applyFill="1" applyBorder="1" applyAlignment="1">
      <alignment horizontal="center" vertical="center" wrapText="1"/>
    </xf>
    <xf numFmtId="0" fontId="18" fillId="0" borderId="56" xfId="0" applyFont="1" applyFill="1" applyBorder="1" applyAlignment="1">
      <alignment horizontal="center" vertical="center" wrapText="1"/>
    </xf>
    <xf numFmtId="0" fontId="18" fillId="0" borderId="57" xfId="0" applyFont="1" applyFill="1" applyBorder="1" applyAlignment="1">
      <alignment horizontal="center" vertical="center" wrapText="1"/>
    </xf>
    <xf numFmtId="0" fontId="18" fillId="0" borderId="47"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8" fillId="0" borderId="2" xfId="0" applyFont="1" applyFill="1" applyBorder="1" applyAlignment="1">
      <alignment horizontal="center" vertical="center" wrapText="1"/>
    </xf>
    <xf numFmtId="0" fontId="19" fillId="0" borderId="36" xfId="0" applyFont="1" applyFill="1" applyBorder="1" applyAlignment="1">
      <alignment horizontal="center" vertical="center" wrapText="1"/>
    </xf>
    <xf numFmtId="0" fontId="19" fillId="0" borderId="56" xfId="0" applyFont="1" applyFill="1" applyBorder="1" applyAlignment="1">
      <alignment horizontal="center" vertical="center" wrapText="1"/>
    </xf>
    <xf numFmtId="0" fontId="19" fillId="0" borderId="57" xfId="0" applyFont="1" applyFill="1" applyBorder="1" applyAlignment="1">
      <alignment horizontal="center" vertical="center" wrapText="1"/>
    </xf>
    <xf numFmtId="165" fontId="18" fillId="0" borderId="28" xfId="1" applyNumberFormat="1" applyFont="1" applyFill="1" applyBorder="1" applyAlignment="1">
      <alignment horizontal="center" vertical="center" wrapText="1"/>
    </xf>
    <xf numFmtId="165" fontId="18" fillId="0" borderId="12" xfId="1" applyNumberFormat="1" applyFont="1" applyFill="1" applyBorder="1" applyAlignment="1">
      <alignment horizontal="center" vertical="center" wrapText="1"/>
    </xf>
    <xf numFmtId="165" fontId="17" fillId="0" borderId="28" xfId="1" applyNumberFormat="1" applyFont="1" applyFill="1" applyBorder="1" applyAlignment="1">
      <alignment horizontal="center" vertical="center" wrapText="1"/>
    </xf>
    <xf numFmtId="165" fontId="17" fillId="0" borderId="12" xfId="1" applyNumberFormat="1" applyFont="1" applyFill="1" applyBorder="1" applyAlignment="1">
      <alignment horizontal="center" vertical="center" wrapText="1"/>
    </xf>
    <xf numFmtId="165" fontId="18" fillId="0" borderId="55" xfId="1" applyNumberFormat="1" applyFont="1" applyFill="1" applyBorder="1" applyAlignment="1">
      <alignment horizontal="center" vertical="center" wrapText="1"/>
    </xf>
    <xf numFmtId="165" fontId="18" fillId="0" borderId="67" xfId="1" applyNumberFormat="1" applyFont="1" applyFill="1" applyBorder="1" applyAlignment="1">
      <alignment horizontal="center" vertical="center" wrapText="1"/>
    </xf>
    <xf numFmtId="0" fontId="16" fillId="0" borderId="3" xfId="0" applyFont="1" applyBorder="1" applyAlignment="1">
      <alignment horizontal="center" vertical="center"/>
    </xf>
    <xf numFmtId="0" fontId="9" fillId="0" borderId="3" xfId="0" applyFont="1" applyBorder="1" applyAlignment="1">
      <alignment horizontal="center" vertical="center"/>
    </xf>
    <xf numFmtId="0" fontId="17" fillId="0" borderId="29" xfId="0" applyFont="1" applyBorder="1" applyAlignment="1">
      <alignment horizontal="center" vertical="center" wrapText="1"/>
    </xf>
    <xf numFmtId="0" fontId="17" fillId="0" borderId="11" xfId="0" applyFont="1" applyBorder="1" applyAlignment="1">
      <alignment horizontal="center" vertical="center" wrapText="1"/>
    </xf>
    <xf numFmtId="0" fontId="17" fillId="0" borderId="34" xfId="0" applyFont="1" applyBorder="1" applyAlignment="1">
      <alignment horizontal="center" vertical="center" wrapText="1"/>
    </xf>
    <xf numFmtId="0" fontId="9" fillId="0" borderId="0" xfId="0" applyFont="1" applyBorder="1" applyAlignment="1">
      <alignment horizontal="center" vertical="center"/>
    </xf>
    <xf numFmtId="0" fontId="17" fillId="0" borderId="36" xfId="0" applyFont="1" applyBorder="1" applyAlignment="1">
      <alignment horizontal="center" vertical="center" wrapText="1"/>
    </xf>
    <xf numFmtId="0" fontId="17" fillId="0" borderId="56" xfId="0" applyFont="1" applyBorder="1" applyAlignment="1">
      <alignment horizontal="center" vertical="center" wrapText="1"/>
    </xf>
    <xf numFmtId="0" fontId="17" fillId="0" borderId="57" xfId="0" applyFont="1" applyBorder="1" applyAlignment="1">
      <alignment horizontal="center" vertical="center" wrapText="1"/>
    </xf>
    <xf numFmtId="0" fontId="17" fillId="0" borderId="55" xfId="0" applyFont="1" applyBorder="1" applyAlignment="1">
      <alignment horizontal="center" vertical="center" wrapText="1"/>
    </xf>
    <xf numFmtId="0" fontId="17" fillId="0" borderId="54" xfId="0" applyFont="1" applyBorder="1" applyAlignment="1">
      <alignment horizontal="center" vertical="center" wrapText="1"/>
    </xf>
    <xf numFmtId="0" fontId="17" fillId="0" borderId="58" xfId="0" applyFont="1" applyBorder="1" applyAlignment="1">
      <alignment horizontal="center" vertical="center" wrapText="1"/>
    </xf>
    <xf numFmtId="0" fontId="20" fillId="0" borderId="3" xfId="0" applyFont="1" applyBorder="1" applyAlignment="1">
      <alignment horizontal="center" vertical="center"/>
    </xf>
    <xf numFmtId="0" fontId="0" fillId="0" borderId="11" xfId="0" applyBorder="1"/>
    <xf numFmtId="0" fontId="55" fillId="0" borderId="21" xfId="2" applyFont="1" applyBorder="1" applyAlignment="1">
      <alignment horizontal="center" vertical="center" wrapText="1"/>
    </xf>
    <xf numFmtId="0" fontId="55" fillId="0" borderId="53" xfId="2" applyFont="1" applyBorder="1" applyAlignment="1">
      <alignment horizontal="center" vertical="center" wrapText="1"/>
    </xf>
    <xf numFmtId="0" fontId="55" fillId="0" borderId="12" xfId="2" applyFont="1" applyBorder="1" applyAlignment="1">
      <alignment horizontal="center" vertical="center" wrapText="1"/>
    </xf>
    <xf numFmtId="0" fontId="53" fillId="0" borderId="0" xfId="0" applyFont="1" applyAlignment="1">
      <alignment horizontal="center"/>
    </xf>
    <xf numFmtId="0" fontId="54" fillId="0" borderId="37" xfId="2" applyFont="1" applyBorder="1" applyAlignment="1">
      <alignment horizontal="center"/>
    </xf>
    <xf numFmtId="0" fontId="55" fillId="0" borderId="39" xfId="2" applyFont="1" applyBorder="1" applyAlignment="1">
      <alignment horizontal="center" vertical="center" wrapText="1"/>
    </xf>
    <xf numFmtId="0" fontId="55" fillId="0" borderId="38" xfId="2" applyFont="1" applyBorder="1" applyAlignment="1">
      <alignment horizontal="center" vertical="center" wrapText="1"/>
    </xf>
    <xf numFmtId="0" fontId="55" fillId="0" borderId="43" xfId="2" applyFont="1" applyBorder="1" applyAlignment="1">
      <alignment horizontal="center" vertical="center" wrapText="1"/>
    </xf>
    <xf numFmtId="0" fontId="55" fillId="0" borderId="42" xfId="2" applyFont="1" applyBorder="1" applyAlignment="1">
      <alignment horizontal="center" vertical="center" wrapText="1"/>
    </xf>
    <xf numFmtId="0" fontId="55" fillId="0" borderId="41" xfId="2" applyFont="1" applyBorder="1" applyAlignment="1">
      <alignment horizontal="center" vertical="center" wrapText="1"/>
    </xf>
    <xf numFmtId="0" fontId="55" fillId="0" borderId="40" xfId="2" applyFont="1" applyBorder="1" applyAlignment="1">
      <alignment horizontal="center" vertical="center" wrapText="1"/>
    </xf>
    <xf numFmtId="0" fontId="54" fillId="0" borderId="0" xfId="2" applyFont="1" applyAlignment="1">
      <alignment horizontal="center"/>
    </xf>
    <xf numFmtId="0" fontId="55" fillId="0" borderId="53" xfId="2" applyFont="1" applyBorder="1" applyAlignment="1">
      <alignment horizontal="center" vertical="center"/>
    </xf>
    <xf numFmtId="0" fontId="55" fillId="0" borderId="12" xfId="2" applyFont="1" applyBorder="1" applyAlignment="1">
      <alignment horizontal="center" vertical="center"/>
    </xf>
    <xf numFmtId="0" fontId="55" fillId="0" borderId="68" xfId="2" applyFont="1" applyBorder="1" applyAlignment="1">
      <alignment horizontal="center" vertical="center" wrapText="1"/>
    </xf>
    <xf numFmtId="0" fontId="55" fillId="0" borderId="0" xfId="2" applyFont="1" applyAlignment="1">
      <alignment horizontal="center" vertical="center" wrapText="1"/>
    </xf>
    <xf numFmtId="0" fontId="55" fillId="0" borderId="37" xfId="2" applyFont="1" applyBorder="1" applyAlignment="1">
      <alignment horizontal="center" vertical="center" wrapText="1"/>
    </xf>
    <xf numFmtId="0" fontId="1" fillId="0" borderId="0" xfId="0" applyFont="1" applyAlignment="1">
      <alignment horizontal="center" vertical="center"/>
    </xf>
    <xf numFmtId="0" fontId="2" fillId="0" borderId="3" xfId="0" applyFont="1" applyBorder="1" applyAlignment="1">
      <alignment horizontal="center" vertical="center"/>
    </xf>
    <xf numFmtId="0" fontId="3" fillId="0" borderId="5" xfId="0" applyFont="1" applyBorder="1" applyAlignment="1">
      <alignment horizontal="center" vertical="center" wrapText="1"/>
    </xf>
    <xf numFmtId="0" fontId="3" fillId="0" borderId="6" xfId="0" applyFont="1" applyBorder="1" applyAlignment="1">
      <alignment horizontal="center" vertical="center" wrapText="1"/>
    </xf>
    <xf numFmtId="0" fontId="3" fillId="0" borderId="7" xfId="0" applyFont="1" applyBorder="1" applyAlignment="1">
      <alignment horizontal="center" vertical="center" wrapText="1"/>
    </xf>
    <xf numFmtId="165" fontId="3" fillId="0" borderId="5" xfId="1" applyNumberFormat="1" applyFont="1" applyFill="1" applyBorder="1" applyAlignment="1">
      <alignment horizontal="center" vertical="center" wrapText="1"/>
    </xf>
    <xf numFmtId="165" fontId="3" fillId="0" borderId="26" xfId="1" applyNumberFormat="1" applyFont="1" applyFill="1" applyBorder="1" applyAlignment="1">
      <alignment horizontal="center" vertical="center" wrapText="1"/>
    </xf>
    <xf numFmtId="0" fontId="4" fillId="0" borderId="11" xfId="0" applyFont="1" applyBorder="1" applyAlignment="1">
      <alignment vertical="center"/>
    </xf>
    <xf numFmtId="0" fontId="2" fillId="0" borderId="0" xfId="0" applyFont="1" applyBorder="1" applyAlignment="1">
      <alignment horizontal="center" vertical="center"/>
    </xf>
    <xf numFmtId="0" fontId="2" fillId="0" borderId="3" xfId="0" applyFont="1" applyFill="1" applyBorder="1" applyAlignment="1">
      <alignment horizontal="center" vertical="center"/>
    </xf>
    <xf numFmtId="0" fontId="3" fillId="0" borderId="5" xfId="0" applyFont="1" applyFill="1" applyBorder="1" applyAlignment="1">
      <alignment horizontal="center" vertical="center" wrapText="1"/>
    </xf>
    <xf numFmtId="0" fontId="3" fillId="0" borderId="6" xfId="0" applyFont="1" applyFill="1" applyBorder="1" applyAlignment="1">
      <alignment horizontal="center" vertical="center" wrapText="1"/>
    </xf>
    <xf numFmtId="0" fontId="3" fillId="0" borderId="7" xfId="0" applyFont="1" applyFill="1" applyBorder="1" applyAlignment="1">
      <alignment horizontal="center" vertical="center" wrapText="1"/>
    </xf>
    <xf numFmtId="0" fontId="1" fillId="0" borderId="0" xfId="0" applyFont="1" applyFill="1" applyAlignment="1">
      <alignment horizontal="center" vertical="center"/>
    </xf>
    <xf numFmtId="0" fontId="2" fillId="0" borderId="0" xfId="0" applyFont="1" applyFill="1" applyBorder="1" applyAlignment="1">
      <alignment horizontal="center" vertical="center"/>
    </xf>
    <xf numFmtId="0" fontId="4" fillId="0" borderId="11" xfId="0" applyFont="1" applyFill="1" applyBorder="1" applyAlignment="1">
      <alignment vertical="center"/>
    </xf>
    <xf numFmtId="0" fontId="4" fillId="0" borderId="12" xfId="0" applyFont="1" applyBorder="1" applyAlignment="1">
      <alignment vertical="center"/>
    </xf>
    <xf numFmtId="165" fontId="3" fillId="0" borderId="47" xfId="1" applyNumberFormat="1" applyFont="1" applyFill="1" applyBorder="1" applyAlignment="1">
      <alignment horizontal="center" vertical="center" wrapText="1"/>
    </xf>
    <xf numFmtId="0" fontId="4" fillId="0" borderId="22" xfId="0" applyFont="1" applyBorder="1" applyAlignment="1">
      <alignment vertical="center"/>
    </xf>
    <xf numFmtId="0" fontId="4" fillId="0" borderId="27" xfId="0" applyFont="1" applyBorder="1" applyAlignment="1">
      <alignment vertical="center"/>
    </xf>
    <xf numFmtId="0" fontId="4" fillId="0" borderId="17" xfId="0" applyFont="1" applyBorder="1" applyAlignment="1">
      <alignment vertical="center"/>
    </xf>
    <xf numFmtId="0" fontId="10" fillId="0" borderId="3" xfId="0" applyFont="1" applyBorder="1" applyAlignment="1">
      <alignment horizontal="center" vertical="center"/>
    </xf>
    <xf numFmtId="165" fontId="3" fillId="0" borderId="51" xfId="1" applyNumberFormat="1" applyFont="1" applyFill="1" applyBorder="1" applyAlignment="1">
      <alignment horizontal="center" vertical="center" wrapText="1"/>
    </xf>
    <xf numFmtId="165" fontId="4" fillId="0" borderId="48" xfId="1" applyNumberFormat="1" applyFont="1" applyFill="1" applyBorder="1" applyAlignment="1">
      <alignment horizontal="center" vertical="center" wrapText="1"/>
    </xf>
    <xf numFmtId="165" fontId="4" fillId="0" borderId="62" xfId="1" applyNumberFormat="1" applyFont="1" applyFill="1" applyBorder="1" applyAlignment="1">
      <alignment horizontal="center" vertical="center" wrapText="1"/>
    </xf>
    <xf numFmtId="0" fontId="4" fillId="0" borderId="22" xfId="0" applyFont="1" applyFill="1" applyBorder="1" applyAlignment="1">
      <alignment vertical="center"/>
    </xf>
    <xf numFmtId="0" fontId="4" fillId="0" borderId="27" xfId="0" applyFont="1" applyFill="1" applyBorder="1" applyAlignment="1">
      <alignment vertical="center"/>
    </xf>
  </cellXfs>
  <cellStyles count="7">
    <cellStyle name="Comma" xfId="1" builtinId="3"/>
    <cellStyle name="Comma 6 2" xfId="5" xr:uid="{62F75907-34A1-43E1-ADCC-CF8248FA5099}"/>
    <cellStyle name="Normal" xfId="0" builtinId="0"/>
    <cellStyle name="Normal 2" xfId="2" xr:uid="{00000000-0005-0000-0000-000002000000}"/>
    <cellStyle name="Normal 5" xfId="3" xr:uid="{D5C68741-C496-496C-A173-DE8290CFB9C1}"/>
    <cellStyle name="Normal 7" xfId="4" xr:uid="{655EECCD-BE12-4695-945C-3D1E94B1A64C}"/>
    <cellStyle name="Percent" xfId="6"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s>
</file>

<file path=xl/externalLinks/_rels/externalLink1.xml.rels><?xml version="1.0" encoding="UTF-8" standalone="yes"?>
<Relationships xmlns="http://schemas.openxmlformats.org/package/2006/relationships"><Relationship Id="rId1" Type="http://schemas.microsoft.com/office/2006/relationships/xlExternalLinkPath/xlPathMissing" Target="#1.0.2  Recurrent Exp Budget Report 20201"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1.0.1 Enugu Recurrent Revenue Budget 20202"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stel Data"/>
      <sheetName val="Sheet2"/>
      <sheetName val="Fin Cat"/>
      <sheetName val="PastelDates"/>
      <sheetName val="Sub Acc Data"/>
      <sheetName val="Information"/>
      <sheetName val="Control Sheet"/>
      <sheetName val="ConsolFinSt"/>
      <sheetName val="RecExpSumm"/>
      <sheetName val="ExpOrgSumm"/>
      <sheetName val="RecExp Admin Sector"/>
      <sheetName val="RecExp Economic Sector"/>
      <sheetName val="RecExp Law&amp;Justice Sector"/>
      <sheetName val="RecExp Regional Sector"/>
      <sheetName val="RecExp Social Sector"/>
      <sheetName val="CurrYrActBudg"/>
    </sheetNames>
    <sheetDataSet>
      <sheetData sheetId="0"/>
      <sheetData sheetId="1"/>
      <sheetData sheetId="2"/>
      <sheetData sheetId="3"/>
      <sheetData sheetId="4"/>
      <sheetData sheetId="5"/>
      <sheetData sheetId="6">
        <row r="3">
          <cell r="C3" t="str">
            <v>ENUGU STATE GOVERNMENT</v>
          </cell>
        </row>
        <row r="6">
          <cell r="C6" t="str">
            <v>Approved Estimates Of Enugu State Government Of Nigeria, 2020</v>
          </cell>
        </row>
        <row r="8">
          <cell r="C8" t="str">
            <v>2020, Approved Estimates</v>
          </cell>
        </row>
        <row r="13">
          <cell r="K13" t="str">
            <v>Original</v>
          </cell>
        </row>
        <row r="16">
          <cell r="E16" t="str">
            <v>2019</v>
          </cell>
          <cell r="H16">
            <v>12</v>
          </cell>
        </row>
        <row r="17">
          <cell r="E17">
            <v>2018</v>
          </cell>
        </row>
        <row r="18">
          <cell r="E18">
            <v>2020</v>
          </cell>
        </row>
        <row r="19">
          <cell r="E19">
            <v>2021</v>
          </cell>
        </row>
        <row r="20">
          <cell r="E20">
            <v>2022</v>
          </cell>
        </row>
      </sheetData>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stel Data"/>
      <sheetName val="Sheet2"/>
      <sheetName val="Fin Cat"/>
      <sheetName val="PastelDates"/>
      <sheetName val="Sub Acc Data"/>
      <sheetName val="Information"/>
      <sheetName val="Control Sheet"/>
      <sheetName val="ConsolFinSt"/>
      <sheetName val="RecRevSumm"/>
      <sheetName val="Taxes"/>
      <sheetName val="Taxes (2)"/>
      <sheetName val="Licenses"/>
      <sheetName val="Fees Gen"/>
      <sheetName val="Fines Gen"/>
      <sheetName val="Sales Gen"/>
      <sheetName val="Earnings Gen"/>
      <sheetName val="Rent Gov Build Gen"/>
      <sheetName val="Rent Land"/>
      <sheetName val="Repay Gen"/>
      <sheetName val="Invest Inc"/>
      <sheetName val="Interest Earned"/>
      <sheetName val="Re-Imb Gen"/>
      <sheetName val="Miscellaneous"/>
      <sheetName val="CurrYrActBudg"/>
    </sheetNames>
    <sheetDataSet>
      <sheetData sheetId="0" refreshError="1"/>
      <sheetData sheetId="1" refreshError="1"/>
      <sheetData sheetId="2" refreshError="1"/>
      <sheetData sheetId="3" refreshError="1"/>
      <sheetData sheetId="4" refreshError="1"/>
      <sheetData sheetId="5"/>
      <sheetData sheetId="6">
        <row r="3">
          <cell r="C3" t="str">
            <v>ENUGU STATE GOVERNMENT</v>
          </cell>
        </row>
        <row r="14">
          <cell r="E14" t="str">
            <v>2019</v>
          </cell>
          <cell r="H14">
            <v>12</v>
          </cell>
        </row>
        <row r="16">
          <cell r="E16">
            <v>2020</v>
          </cell>
        </row>
        <row r="18">
          <cell r="E18">
            <v>2022</v>
          </cell>
        </row>
      </sheetData>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BED48D-CFB4-4208-9CD9-D5F464C7027F}">
  <dimension ref="A1:E38"/>
  <sheetViews>
    <sheetView tabSelected="1" zoomScale="70" zoomScaleNormal="70" workbookViewId="0">
      <selection activeCell="C42" sqref="C42"/>
    </sheetView>
  </sheetViews>
  <sheetFormatPr defaultColWidth="9.109375" defaultRowHeight="14.4" x14ac:dyDescent="0.3"/>
  <cols>
    <col min="1" max="1" width="33" style="343" customWidth="1"/>
    <col min="2" max="2" width="21.6640625" style="343" customWidth="1"/>
    <col min="3" max="3" width="22.5546875" style="343" customWidth="1"/>
    <col min="4" max="4" width="19.33203125" style="343" customWidth="1"/>
    <col min="5" max="5" width="23.33203125" style="343" customWidth="1"/>
    <col min="6" max="6" width="9.109375" style="343" customWidth="1"/>
    <col min="7" max="16384" width="9.109375" style="343"/>
  </cols>
  <sheetData>
    <row r="1" spans="1:5" x14ac:dyDescent="0.3">
      <c r="A1" s="619" t="s">
        <v>5249</v>
      </c>
      <c r="B1" s="620" t="s">
        <v>5250</v>
      </c>
      <c r="C1" s="620" t="s">
        <v>5250</v>
      </c>
      <c r="D1" s="620" t="s">
        <v>5250</v>
      </c>
      <c r="E1" s="621" t="s">
        <v>5250</v>
      </c>
    </row>
    <row r="2" spans="1:5" ht="43.8" thickBot="1" x14ac:dyDescent="0.35">
      <c r="A2" s="622" t="s">
        <v>5251</v>
      </c>
      <c r="B2" s="623" t="s">
        <v>5252</v>
      </c>
      <c r="C2" s="623" t="s">
        <v>5253</v>
      </c>
      <c r="D2" s="624" t="s">
        <v>5254</v>
      </c>
      <c r="E2" s="625" t="s">
        <v>5255</v>
      </c>
    </row>
    <row r="3" spans="1:5" x14ac:dyDescent="0.3">
      <c r="A3" s="616" t="s">
        <v>5256</v>
      </c>
      <c r="B3" s="617"/>
      <c r="C3" s="617"/>
      <c r="D3" s="617"/>
      <c r="E3" s="618">
        <v>1.1000000000000001</v>
      </c>
    </row>
    <row r="4" spans="1:5" x14ac:dyDescent="0.3">
      <c r="A4" s="585" t="s">
        <v>5257</v>
      </c>
      <c r="B4" s="586">
        <v>57</v>
      </c>
      <c r="C4" s="586">
        <v>28</v>
      </c>
      <c r="D4" s="626">
        <v>0</v>
      </c>
      <c r="E4" s="587">
        <v>1.1000000000000001</v>
      </c>
    </row>
    <row r="5" spans="1:5" x14ac:dyDescent="0.3">
      <c r="A5" s="585" t="s">
        <v>5258</v>
      </c>
      <c r="B5" s="586">
        <v>2.1800000000000002</v>
      </c>
      <c r="C5" s="586">
        <v>1.8</v>
      </c>
      <c r="D5" s="626">
        <v>0</v>
      </c>
      <c r="E5" s="587">
        <v>1.1000000000000001</v>
      </c>
    </row>
    <row r="6" spans="1:5" x14ac:dyDescent="0.3">
      <c r="A6" s="585" t="s">
        <v>5259</v>
      </c>
      <c r="B6" s="586">
        <v>305</v>
      </c>
      <c r="C6" s="586">
        <v>360</v>
      </c>
      <c r="D6" s="626">
        <v>0</v>
      </c>
      <c r="E6" s="587">
        <v>1.1000000000000001</v>
      </c>
    </row>
    <row r="7" spans="1:5" ht="28.8" x14ac:dyDescent="0.3">
      <c r="A7" s="585" t="s">
        <v>5260</v>
      </c>
      <c r="B7" s="586">
        <v>2.93</v>
      </c>
      <c r="C7" s="586">
        <v>1.9</v>
      </c>
      <c r="D7" s="626">
        <v>0</v>
      </c>
      <c r="E7" s="587">
        <v>1.1000000000000001</v>
      </c>
    </row>
    <row r="8" spans="1:5" ht="28.8" x14ac:dyDescent="0.3">
      <c r="A8" s="585" t="s">
        <v>5261</v>
      </c>
      <c r="B8" s="586">
        <v>10.81</v>
      </c>
      <c r="C8" s="586">
        <v>15</v>
      </c>
      <c r="D8" s="626">
        <v>0</v>
      </c>
      <c r="E8" s="587">
        <v>1.1000000000000001</v>
      </c>
    </row>
    <row r="9" spans="1:5" x14ac:dyDescent="0.3">
      <c r="A9" s="588" t="s">
        <v>5262</v>
      </c>
      <c r="B9" s="589">
        <f>SUM('Budget Sum'!F45)</f>
        <v>26203100000</v>
      </c>
      <c r="C9" s="589">
        <f>SUM('Budget Sum'!H45)</f>
        <v>27751163698</v>
      </c>
      <c r="D9" s="590">
        <v>0</v>
      </c>
      <c r="E9" s="591">
        <v>1.2</v>
      </c>
    </row>
    <row r="10" spans="1:5" x14ac:dyDescent="0.3">
      <c r="A10" s="588" t="s">
        <v>5263</v>
      </c>
      <c r="B10" s="589">
        <f>SUM(B11:B17)</f>
        <v>126039058300</v>
      </c>
      <c r="C10" s="589">
        <f>SUM(C11:C17)</f>
        <v>118926976080</v>
      </c>
      <c r="D10" s="590">
        <v>0</v>
      </c>
      <c r="E10" s="591" t="s">
        <v>5312</v>
      </c>
    </row>
    <row r="11" spans="1:5" x14ac:dyDescent="0.3">
      <c r="A11" s="633" t="s">
        <v>5118</v>
      </c>
      <c r="B11" s="589">
        <f>SUM('Budget Sum'!F45)</f>
        <v>26203100000</v>
      </c>
      <c r="C11" s="589">
        <f>SUM('Budget Sum'!H45)</f>
        <v>27751163698</v>
      </c>
      <c r="D11" s="634"/>
      <c r="E11" s="591">
        <v>1.2</v>
      </c>
    </row>
    <row r="12" spans="1:5" ht="34.5" customHeight="1" x14ac:dyDescent="0.3">
      <c r="A12" s="592" t="s">
        <v>5264</v>
      </c>
      <c r="B12" s="586">
        <f>SUM('Rec Rev Detailed'!D807)</f>
        <v>50000000000</v>
      </c>
      <c r="C12" s="586">
        <f>SUM('Rec Rev Detailed'!E807)</f>
        <v>30135270001</v>
      </c>
      <c r="D12" s="593">
        <v>0</v>
      </c>
      <c r="E12" s="587">
        <v>1.3</v>
      </c>
    </row>
    <row r="13" spans="1:5" ht="28.8" x14ac:dyDescent="0.3">
      <c r="A13" s="594" t="s">
        <v>5265</v>
      </c>
      <c r="B13" s="586">
        <f>SUM('Rec Rev Detailed'!D809+'Rec Rev Detailed'!D814+'Rec Rev Detailed'!D817+'Rec Rev Detailed'!D818)</f>
        <v>1250000000</v>
      </c>
      <c r="C13" s="586">
        <f>SUM('Rec Rev Detailed'!E809+'Rec Rev Detailed'!E814+'Rec Rev Detailed'!E817+'Rec Rev Detailed'!E818)</f>
        <v>2502500000</v>
      </c>
      <c r="D13" s="593">
        <v>0</v>
      </c>
      <c r="E13" s="587">
        <v>1.3</v>
      </c>
    </row>
    <row r="14" spans="1:5" x14ac:dyDescent="0.3">
      <c r="A14" s="594" t="s">
        <v>5139</v>
      </c>
      <c r="B14" s="586">
        <f>SUM('Rec Rev Detailed'!D808)</f>
        <v>14000000000</v>
      </c>
      <c r="C14" s="586">
        <f>SUM('Rec Rev Detailed'!E808)</f>
        <v>20648042381</v>
      </c>
      <c r="D14" s="593">
        <v>0</v>
      </c>
      <c r="E14" s="587">
        <v>1.4</v>
      </c>
    </row>
    <row r="15" spans="1:5" x14ac:dyDescent="0.3">
      <c r="A15" s="594" t="s">
        <v>5266</v>
      </c>
      <c r="B15" s="586">
        <f>SUM('Rev Sum'!C110)</f>
        <v>28435958300</v>
      </c>
      <c r="C15" s="586">
        <f>SUM('Rev Sum'!D110)</f>
        <v>18500000000</v>
      </c>
      <c r="D15" s="593">
        <v>0</v>
      </c>
      <c r="E15" s="587">
        <v>1.5</v>
      </c>
    </row>
    <row r="16" spans="1:5" x14ac:dyDescent="0.3">
      <c r="A16" s="594" t="s">
        <v>5267</v>
      </c>
      <c r="B16" s="586">
        <f>SUM('Cap Receipts'!F331)</f>
        <v>6000000000</v>
      </c>
      <c r="C16" s="586">
        <f>SUM('Cap Receipts'!G331)</f>
        <v>19240000000</v>
      </c>
      <c r="D16" s="593">
        <v>0</v>
      </c>
      <c r="E16" s="587" t="s">
        <v>5295</v>
      </c>
    </row>
    <row r="17" spans="1:5" x14ac:dyDescent="0.3">
      <c r="A17" s="594" t="s">
        <v>5268</v>
      </c>
      <c r="B17" s="586">
        <f>SUM('Cap Receipts'!F343)</f>
        <v>150000000</v>
      </c>
      <c r="C17" s="586">
        <f>SUM('Cap Receipts'!G343)</f>
        <v>150000000</v>
      </c>
      <c r="D17" s="593">
        <v>0</v>
      </c>
      <c r="E17" s="587" t="s">
        <v>5295</v>
      </c>
    </row>
    <row r="18" spans="1:5" x14ac:dyDescent="0.3">
      <c r="A18" s="588" t="s">
        <v>5269</v>
      </c>
      <c r="B18" s="589">
        <f>SUM(B19,B25)</f>
        <v>169557658300</v>
      </c>
      <c r="C18" s="589">
        <f>SUM(C19,C25)</f>
        <v>146374641080</v>
      </c>
      <c r="D18" s="590">
        <f>SUM(D19,D25)</f>
        <v>24364379118</v>
      </c>
      <c r="E18" s="591">
        <v>2</v>
      </c>
    </row>
    <row r="19" spans="1:5" x14ac:dyDescent="0.3">
      <c r="A19" s="595" t="s">
        <v>5270</v>
      </c>
      <c r="B19" s="586">
        <f>SUM(B20:B24)</f>
        <v>68790000000</v>
      </c>
      <c r="C19" s="586">
        <f t="shared" ref="C19" si="0">SUM(C20:C24)</f>
        <v>69790000000</v>
      </c>
      <c r="D19" s="586">
        <f>SUM(D20:D21)</f>
        <v>2221373438</v>
      </c>
      <c r="E19" s="587">
        <v>2.1</v>
      </c>
    </row>
    <row r="20" spans="1:5" x14ac:dyDescent="0.3">
      <c r="A20" s="594" t="s">
        <v>5271</v>
      </c>
      <c r="B20" s="586">
        <v>23146000000</v>
      </c>
      <c r="C20" s="586">
        <v>26926000000</v>
      </c>
      <c r="D20" s="586">
        <v>729073438</v>
      </c>
      <c r="E20" s="596" t="s">
        <v>5305</v>
      </c>
    </row>
    <row r="21" spans="1:5" x14ac:dyDescent="0.3">
      <c r="A21" s="594" t="s">
        <v>5272</v>
      </c>
      <c r="B21" s="586">
        <v>27181140000</v>
      </c>
      <c r="C21" s="586">
        <v>23901140000</v>
      </c>
      <c r="D21" s="586">
        <v>1492300000</v>
      </c>
      <c r="E21" s="596" t="s">
        <v>5306</v>
      </c>
    </row>
    <row r="22" spans="1:5" x14ac:dyDescent="0.3">
      <c r="A22" s="594" t="s">
        <v>5143</v>
      </c>
      <c r="B22" s="586">
        <v>6637860000</v>
      </c>
      <c r="C22" s="586">
        <v>6637860000</v>
      </c>
      <c r="D22" s="586">
        <v>0</v>
      </c>
      <c r="E22" s="596" t="s">
        <v>5307</v>
      </c>
    </row>
    <row r="23" spans="1:5" x14ac:dyDescent="0.3">
      <c r="A23" s="594" t="s">
        <v>5288</v>
      </c>
      <c r="B23" s="586">
        <v>9005000000</v>
      </c>
      <c r="C23" s="586">
        <v>9005000000</v>
      </c>
      <c r="D23" s="586">
        <v>0</v>
      </c>
      <c r="E23" s="596" t="s">
        <v>5308</v>
      </c>
    </row>
    <row r="24" spans="1:5" ht="43.2" x14ac:dyDescent="0.3">
      <c r="A24" s="585" t="s">
        <v>5289</v>
      </c>
      <c r="B24" s="586">
        <v>2820000000</v>
      </c>
      <c r="C24" s="586">
        <v>3320000000</v>
      </c>
      <c r="D24" s="597">
        <v>0</v>
      </c>
      <c r="E24" s="587" t="s">
        <v>5308</v>
      </c>
    </row>
    <row r="25" spans="1:5" x14ac:dyDescent="0.3">
      <c r="A25" s="605" t="s">
        <v>5284</v>
      </c>
      <c r="B25" s="586">
        <f>SUM(B26:B30)</f>
        <v>100767658300</v>
      </c>
      <c r="C25" s="586">
        <f>SUM(C26:C30)</f>
        <v>76584641080</v>
      </c>
      <c r="D25" s="586">
        <f>SUM(D26:D30)</f>
        <v>22143005680</v>
      </c>
      <c r="E25" s="596">
        <v>2.2000000000000002</v>
      </c>
    </row>
    <row r="26" spans="1:5" x14ac:dyDescent="0.3">
      <c r="A26" s="606" t="s">
        <v>5279</v>
      </c>
      <c r="B26" s="604">
        <f>SUM('Cap Exp Detailed'!J12171)</f>
        <v>16479480500</v>
      </c>
      <c r="C26" s="604">
        <f>SUM('Cap Exp Detailed'!K12171)</f>
        <v>10946631180</v>
      </c>
      <c r="D26" s="586">
        <f>SUM('COVID-19'!K157)</f>
        <v>399738680</v>
      </c>
      <c r="E26" s="596" t="s">
        <v>5296</v>
      </c>
    </row>
    <row r="27" spans="1:5" x14ac:dyDescent="0.3">
      <c r="A27" s="606" t="s">
        <v>5280</v>
      </c>
      <c r="B27" s="604">
        <f>SUM('Cap Exp Detailed'!J13290)</f>
        <v>66183770300</v>
      </c>
      <c r="C27" s="604">
        <f>SUM('Cap Exp Detailed'!K13290)</f>
        <v>49026564300</v>
      </c>
      <c r="D27" s="586">
        <f>SUM('COVID-19'!K454)</f>
        <v>11515469000</v>
      </c>
      <c r="E27" s="596" t="s">
        <v>5298</v>
      </c>
    </row>
    <row r="28" spans="1:5" x14ac:dyDescent="0.3">
      <c r="A28" s="606" t="s">
        <v>5281</v>
      </c>
      <c r="B28" s="604">
        <f>SUM('Cap Exp Detailed'!J13438)</f>
        <v>1616642500</v>
      </c>
      <c r="C28" s="604">
        <f>SUM('Cap Exp Detailed'!K13438)</f>
        <v>780642500</v>
      </c>
      <c r="D28" s="586">
        <v>0</v>
      </c>
      <c r="E28" s="596" t="s">
        <v>5297</v>
      </c>
    </row>
    <row r="29" spans="1:5" x14ac:dyDescent="0.3">
      <c r="A29" s="606" t="s">
        <v>5282</v>
      </c>
      <c r="B29" s="604">
        <f>SUM('Cap Exp Detailed'!J13471)</f>
        <v>361500000</v>
      </c>
      <c r="C29" s="604">
        <f>SUM('Cap Exp Detailed'!K13471)</f>
        <v>256500000</v>
      </c>
      <c r="D29" s="586">
        <v>0</v>
      </c>
      <c r="E29" s="596" t="s">
        <v>5299</v>
      </c>
    </row>
    <row r="30" spans="1:5" x14ac:dyDescent="0.3">
      <c r="A30" s="606" t="s">
        <v>5283</v>
      </c>
      <c r="B30" s="604">
        <f>SUM('Cap Exp Detailed'!J14448)</f>
        <v>16126265000</v>
      </c>
      <c r="C30" s="604">
        <f>SUM('Cap Exp Detailed'!K14448)</f>
        <v>15574303100</v>
      </c>
      <c r="D30" s="586">
        <f>SUM('COVID-19'!K638)</f>
        <v>10227798000</v>
      </c>
      <c r="E30" s="596" t="s">
        <v>5300</v>
      </c>
    </row>
    <row r="31" spans="1:5" x14ac:dyDescent="0.3">
      <c r="A31" s="588" t="s">
        <v>5273</v>
      </c>
      <c r="B31" s="589">
        <f>B10-B18</f>
        <v>-43518600000</v>
      </c>
      <c r="C31" s="589">
        <f>C10-C18</f>
        <v>-27447665000</v>
      </c>
      <c r="D31" s="590">
        <v>0</v>
      </c>
      <c r="E31" s="591"/>
    </row>
    <row r="32" spans="1:5" x14ac:dyDescent="0.3">
      <c r="A32" s="588" t="s">
        <v>5274</v>
      </c>
      <c r="B32" s="598">
        <f>SUM(B33:B35)</f>
        <v>43518600000</v>
      </c>
      <c r="C32" s="598">
        <f>SUM(C33:C35)</f>
        <v>27447665000</v>
      </c>
      <c r="D32" s="598">
        <v>0</v>
      </c>
      <c r="E32" s="591" t="s">
        <v>5301</v>
      </c>
    </row>
    <row r="33" spans="1:5" x14ac:dyDescent="0.3">
      <c r="A33" s="600" t="s">
        <v>5309</v>
      </c>
      <c r="B33" s="586">
        <f>SUM('Cap Receipts'!F404)</f>
        <v>32745100000</v>
      </c>
      <c r="C33" s="586">
        <f>SUM('Cap Receipts'!G404)</f>
        <v>16029065000</v>
      </c>
      <c r="D33" s="593">
        <v>0</v>
      </c>
      <c r="E33" s="599" t="s">
        <v>5302</v>
      </c>
    </row>
    <row r="34" spans="1:5" x14ac:dyDescent="0.3">
      <c r="A34" s="600" t="s">
        <v>5275</v>
      </c>
      <c r="B34" s="586">
        <f>SUM('Cap Receipts'!F466)</f>
        <v>8673500000</v>
      </c>
      <c r="C34" s="586">
        <f>SUM('Cap Receipts'!G466)</f>
        <v>9418600000</v>
      </c>
      <c r="D34" s="593">
        <v>0</v>
      </c>
      <c r="E34" s="599" t="s">
        <v>5303</v>
      </c>
    </row>
    <row r="35" spans="1:5" x14ac:dyDescent="0.3">
      <c r="A35" s="600" t="s">
        <v>4942</v>
      </c>
      <c r="B35" s="586">
        <f>SUM('Cap Receipts'!F388)</f>
        <v>2100000000</v>
      </c>
      <c r="C35" s="586">
        <f>SUM('Cap Receipts'!G388)</f>
        <v>2000000000</v>
      </c>
      <c r="D35" s="593">
        <v>0</v>
      </c>
      <c r="E35" s="599" t="s">
        <v>5304</v>
      </c>
    </row>
    <row r="36" spans="1:5" x14ac:dyDescent="0.3">
      <c r="A36" s="588" t="s">
        <v>5276</v>
      </c>
      <c r="B36" s="598">
        <f>-(B31+B32)</f>
        <v>0</v>
      </c>
      <c r="C36" s="598">
        <f t="shared" ref="C36" si="1">-(C31+C32)</f>
        <v>0</v>
      </c>
      <c r="D36" s="598">
        <v>0</v>
      </c>
      <c r="E36" s="591">
        <v>3</v>
      </c>
    </row>
    <row r="37" spans="1:5" x14ac:dyDescent="0.3">
      <c r="A37" s="601" t="s">
        <v>5277</v>
      </c>
      <c r="B37" s="602"/>
      <c r="C37" s="602"/>
      <c r="D37" s="602"/>
      <c r="E37" s="591"/>
    </row>
    <row r="38" spans="1:5" ht="28.8" x14ac:dyDescent="0.3">
      <c r="A38" s="585" t="s">
        <v>5278</v>
      </c>
      <c r="B38" s="603"/>
      <c r="C38" s="603"/>
      <c r="D38" s="609">
        <f>100*D18/C18</f>
        <v>16.645218692412591</v>
      </c>
      <c r="E38" s="599" t="s">
        <v>5365</v>
      </c>
    </row>
  </sheetData>
  <pageMargins left="0.81" right="0.16" top="0.36" bottom="0.37" header="0.23" footer="0.16"/>
  <pageSetup orientation="landscape" r:id="rId1"/>
  <headerFooter>
    <oddFooter>Page &amp;P</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A5B368-BB74-4436-BE34-4C63324AD06E}">
  <dimension ref="A1:T12557"/>
  <sheetViews>
    <sheetView topLeftCell="A2211" zoomScaleNormal="100" workbookViewId="0">
      <selection activeCell="N2232" sqref="N2232"/>
    </sheetView>
  </sheetViews>
  <sheetFormatPr defaultColWidth="9.109375" defaultRowHeight="14.4" x14ac:dyDescent="0.3"/>
  <cols>
    <col min="1" max="1" width="5.44140625" style="343" customWidth="1"/>
    <col min="2" max="2" width="5.109375" style="343" customWidth="1"/>
    <col min="3" max="3" width="0.33203125" style="343" customWidth="1"/>
    <col min="4" max="4" width="8.44140625" style="676" customWidth="1"/>
    <col min="5" max="5" width="13.88671875" style="343" customWidth="1"/>
    <col min="6" max="6" width="20.33203125" style="32" customWidth="1"/>
    <col min="7" max="8" width="10" style="343" hidden="1" customWidth="1"/>
    <col min="9" max="9" width="0.109375" style="343" customWidth="1"/>
    <col min="10" max="10" width="11.88671875" style="343" customWidth="1"/>
    <col min="11" max="11" width="11.5546875" style="859" customWidth="1"/>
    <col min="12" max="12" width="10.5546875" style="343" customWidth="1"/>
    <col min="13" max="13" width="10.88671875" style="343" customWidth="1"/>
    <col min="14" max="14" width="11.44140625" style="343" customWidth="1"/>
    <col min="15" max="15" width="11.6640625" style="343" customWidth="1"/>
    <col min="16" max="16" width="12.44140625" style="343" customWidth="1"/>
    <col min="17" max="17" width="11.88671875" style="343" customWidth="1"/>
    <col min="18" max="18" width="14.6640625" style="343" customWidth="1"/>
    <col min="19" max="19" width="9.109375" style="343"/>
    <col min="20" max="20" width="21.6640625" style="211" customWidth="1"/>
    <col min="21" max="16384" width="9.109375" style="343"/>
  </cols>
  <sheetData>
    <row r="1" spans="4:11" x14ac:dyDescent="0.3">
      <c r="D1" s="343"/>
      <c r="K1" s="343"/>
    </row>
    <row r="2" spans="4:11" x14ac:dyDescent="0.3">
      <c r="D2" s="343"/>
      <c r="K2" s="343"/>
    </row>
    <row r="3" spans="4:11" x14ac:dyDescent="0.3">
      <c r="D3" s="343"/>
      <c r="K3" s="343"/>
    </row>
    <row r="4" spans="4:11" x14ac:dyDescent="0.3">
      <c r="D4" s="343"/>
      <c r="K4" s="343"/>
    </row>
    <row r="5" spans="4:11" x14ac:dyDescent="0.3">
      <c r="D5" s="343"/>
      <c r="K5" s="343"/>
    </row>
    <row r="6" spans="4:11" x14ac:dyDescent="0.3">
      <c r="D6" s="343"/>
      <c r="K6" s="343"/>
    </row>
    <row r="7" spans="4:11" x14ac:dyDescent="0.3">
      <c r="D7" s="343"/>
      <c r="K7" s="343"/>
    </row>
    <row r="8" spans="4:11" x14ac:dyDescent="0.3">
      <c r="D8" s="343"/>
      <c r="K8" s="343"/>
    </row>
    <row r="9" spans="4:11" x14ac:dyDescent="0.3">
      <c r="D9" s="343"/>
      <c r="K9" s="343"/>
    </row>
    <row r="10" spans="4:11" x14ac:dyDescent="0.3">
      <c r="D10" s="343"/>
      <c r="K10" s="343"/>
    </row>
    <row r="11" spans="4:11" x14ac:dyDescent="0.3">
      <c r="D11" s="343"/>
      <c r="K11" s="343"/>
    </row>
    <row r="12" spans="4:11" x14ac:dyDescent="0.3">
      <c r="D12" s="343"/>
      <c r="K12" s="343"/>
    </row>
    <row r="13" spans="4:11" x14ac:dyDescent="0.3">
      <c r="D13" s="343"/>
      <c r="K13" s="343"/>
    </row>
    <row r="14" spans="4:11" x14ac:dyDescent="0.3">
      <c r="D14" s="343"/>
      <c r="K14" s="343"/>
    </row>
    <row r="15" spans="4:11" x14ac:dyDescent="0.3">
      <c r="D15" s="343"/>
      <c r="K15" s="343"/>
    </row>
    <row r="16" spans="4:11" x14ac:dyDescent="0.3">
      <c r="D16" s="343"/>
      <c r="K16" s="343"/>
    </row>
    <row r="17" spans="4:11" x14ac:dyDescent="0.3">
      <c r="D17" s="343"/>
      <c r="K17" s="343"/>
    </row>
    <row r="18" spans="4:11" x14ac:dyDescent="0.3">
      <c r="D18" s="343"/>
      <c r="K18" s="343"/>
    </row>
    <row r="19" spans="4:11" x14ac:dyDescent="0.3">
      <c r="D19" s="343"/>
      <c r="K19" s="343"/>
    </row>
    <row r="20" spans="4:11" x14ac:dyDescent="0.3">
      <c r="D20" s="343"/>
      <c r="K20" s="343"/>
    </row>
    <row r="21" spans="4:11" x14ac:dyDescent="0.3">
      <c r="D21" s="343"/>
      <c r="K21" s="343"/>
    </row>
    <row r="22" spans="4:11" x14ac:dyDescent="0.3">
      <c r="D22" s="343"/>
      <c r="K22" s="343"/>
    </row>
    <row r="23" spans="4:11" x14ac:dyDescent="0.3">
      <c r="D23" s="343"/>
      <c r="K23" s="343"/>
    </row>
    <row r="24" spans="4:11" x14ac:dyDescent="0.3">
      <c r="D24" s="343"/>
      <c r="K24" s="343"/>
    </row>
    <row r="25" spans="4:11" x14ac:dyDescent="0.3">
      <c r="D25" s="343"/>
      <c r="K25" s="343"/>
    </row>
    <row r="26" spans="4:11" x14ac:dyDescent="0.3">
      <c r="D26" s="343"/>
      <c r="K26" s="343"/>
    </row>
    <row r="27" spans="4:11" x14ac:dyDescent="0.3">
      <c r="D27" s="343"/>
      <c r="K27" s="343"/>
    </row>
    <row r="28" spans="4:11" x14ac:dyDescent="0.3">
      <c r="D28" s="343"/>
      <c r="K28" s="343"/>
    </row>
    <row r="29" spans="4:11" x14ac:dyDescent="0.3">
      <c r="D29" s="343"/>
      <c r="K29" s="343"/>
    </row>
    <row r="30" spans="4:11" x14ac:dyDescent="0.3">
      <c r="D30" s="343"/>
      <c r="K30" s="343"/>
    </row>
    <row r="31" spans="4:11" x14ac:dyDescent="0.3">
      <c r="D31" s="343"/>
      <c r="K31" s="343"/>
    </row>
    <row r="32" spans="4:11" x14ac:dyDescent="0.3">
      <c r="D32" s="343"/>
      <c r="K32" s="343"/>
    </row>
    <row r="33" spans="4:11" x14ac:dyDescent="0.3">
      <c r="D33" s="343"/>
      <c r="K33" s="343"/>
    </row>
    <row r="34" spans="4:11" x14ac:dyDescent="0.3">
      <c r="D34" s="343"/>
      <c r="K34" s="343"/>
    </row>
    <row r="35" spans="4:11" x14ac:dyDescent="0.3">
      <c r="D35" s="343"/>
      <c r="K35" s="343"/>
    </row>
    <row r="36" spans="4:11" x14ac:dyDescent="0.3">
      <c r="D36" s="343"/>
      <c r="K36" s="343"/>
    </row>
    <row r="37" spans="4:11" x14ac:dyDescent="0.3">
      <c r="D37" s="343"/>
      <c r="K37" s="343"/>
    </row>
    <row r="38" spans="4:11" x14ac:dyDescent="0.3">
      <c r="D38" s="343"/>
      <c r="K38" s="343"/>
    </row>
    <row r="39" spans="4:11" x14ac:dyDescent="0.3">
      <c r="D39" s="343"/>
      <c r="K39" s="343"/>
    </row>
    <row r="40" spans="4:11" x14ac:dyDescent="0.3">
      <c r="D40" s="343"/>
      <c r="K40" s="343"/>
    </row>
    <row r="41" spans="4:11" x14ac:dyDescent="0.3">
      <c r="D41" s="343"/>
      <c r="K41" s="343"/>
    </row>
    <row r="42" spans="4:11" x14ac:dyDescent="0.3">
      <c r="D42" s="343"/>
      <c r="K42" s="343"/>
    </row>
    <row r="43" spans="4:11" x14ac:dyDescent="0.3">
      <c r="D43" s="343"/>
      <c r="K43" s="343"/>
    </row>
    <row r="44" spans="4:11" x14ac:dyDescent="0.3">
      <c r="D44" s="343"/>
      <c r="K44" s="343"/>
    </row>
    <row r="45" spans="4:11" x14ac:dyDescent="0.3">
      <c r="D45" s="343"/>
      <c r="K45" s="343"/>
    </row>
    <row r="46" spans="4:11" x14ac:dyDescent="0.3">
      <c r="D46" s="343"/>
      <c r="K46" s="343"/>
    </row>
    <row r="47" spans="4:11" x14ac:dyDescent="0.3">
      <c r="D47" s="343"/>
      <c r="K47" s="343"/>
    </row>
    <row r="48" spans="4:11" x14ac:dyDescent="0.3">
      <c r="D48" s="343"/>
      <c r="K48" s="343"/>
    </row>
    <row r="49" spans="4:11" x14ac:dyDescent="0.3">
      <c r="D49" s="343"/>
      <c r="K49" s="343"/>
    </row>
    <row r="50" spans="4:11" x14ac:dyDescent="0.3">
      <c r="D50" s="343"/>
      <c r="K50" s="343"/>
    </row>
    <row r="51" spans="4:11" x14ac:dyDescent="0.3">
      <c r="D51" s="343"/>
      <c r="K51" s="343"/>
    </row>
    <row r="52" spans="4:11" x14ac:dyDescent="0.3">
      <c r="D52" s="343"/>
      <c r="K52" s="343"/>
    </row>
    <row r="53" spans="4:11" x14ac:dyDescent="0.3">
      <c r="D53" s="343"/>
      <c r="K53" s="343"/>
    </row>
    <row r="54" spans="4:11" x14ac:dyDescent="0.3">
      <c r="D54" s="343"/>
      <c r="K54" s="343"/>
    </row>
    <row r="55" spans="4:11" x14ac:dyDescent="0.3">
      <c r="D55" s="343"/>
      <c r="K55" s="343"/>
    </row>
    <row r="56" spans="4:11" x14ac:dyDescent="0.3">
      <c r="D56" s="343"/>
      <c r="K56" s="343"/>
    </row>
    <row r="57" spans="4:11" x14ac:dyDescent="0.3">
      <c r="D57" s="343"/>
      <c r="K57" s="343"/>
    </row>
    <row r="58" spans="4:11" x14ac:dyDescent="0.3">
      <c r="D58" s="343"/>
      <c r="K58" s="343"/>
    </row>
    <row r="59" spans="4:11" x14ac:dyDescent="0.3">
      <c r="D59" s="343"/>
      <c r="K59" s="343"/>
    </row>
    <row r="60" spans="4:11" x14ac:dyDescent="0.3">
      <c r="D60" s="343"/>
      <c r="K60" s="343"/>
    </row>
    <row r="61" spans="4:11" x14ac:dyDescent="0.3">
      <c r="D61" s="343"/>
      <c r="K61" s="343"/>
    </row>
    <row r="62" spans="4:11" x14ac:dyDescent="0.3">
      <c r="D62" s="343"/>
      <c r="K62" s="343"/>
    </row>
    <row r="63" spans="4:11" x14ac:dyDescent="0.3">
      <c r="D63" s="343"/>
      <c r="K63" s="343"/>
    </row>
    <row r="64" spans="4:11" x14ac:dyDescent="0.3">
      <c r="D64" s="343"/>
      <c r="K64" s="343"/>
    </row>
    <row r="65" spans="4:11" x14ac:dyDescent="0.3">
      <c r="D65" s="343"/>
      <c r="K65" s="343"/>
    </row>
    <row r="66" spans="4:11" x14ac:dyDescent="0.3">
      <c r="D66" s="343"/>
      <c r="K66" s="343"/>
    </row>
    <row r="67" spans="4:11" x14ac:dyDescent="0.3">
      <c r="D67" s="343"/>
      <c r="K67" s="343"/>
    </row>
    <row r="68" spans="4:11" x14ac:dyDescent="0.3">
      <c r="D68" s="343"/>
      <c r="K68" s="343"/>
    </row>
    <row r="69" spans="4:11" x14ac:dyDescent="0.3">
      <c r="D69" s="343"/>
      <c r="K69" s="343"/>
    </row>
    <row r="70" spans="4:11" x14ac:dyDescent="0.3">
      <c r="D70" s="343"/>
      <c r="K70" s="343"/>
    </row>
    <row r="71" spans="4:11" x14ac:dyDescent="0.3">
      <c r="D71" s="343"/>
      <c r="K71" s="343"/>
    </row>
    <row r="72" spans="4:11" x14ac:dyDescent="0.3">
      <c r="D72" s="343"/>
      <c r="K72" s="343"/>
    </row>
    <row r="73" spans="4:11" x14ac:dyDescent="0.3">
      <c r="D73" s="343"/>
      <c r="K73" s="343"/>
    </row>
    <row r="74" spans="4:11" x14ac:dyDescent="0.3">
      <c r="D74" s="343"/>
      <c r="K74" s="343"/>
    </row>
    <row r="75" spans="4:11" x14ac:dyDescent="0.3">
      <c r="D75" s="343"/>
      <c r="K75" s="343"/>
    </row>
    <row r="76" spans="4:11" x14ac:dyDescent="0.3">
      <c r="D76" s="343"/>
      <c r="K76" s="343"/>
    </row>
    <row r="77" spans="4:11" x14ac:dyDescent="0.3">
      <c r="D77" s="343"/>
      <c r="K77" s="343"/>
    </row>
    <row r="78" spans="4:11" x14ac:dyDescent="0.3">
      <c r="D78" s="343"/>
      <c r="K78" s="343"/>
    </row>
    <row r="79" spans="4:11" x14ac:dyDescent="0.3">
      <c r="D79" s="343"/>
      <c r="K79" s="343"/>
    </row>
    <row r="80" spans="4:11" x14ac:dyDescent="0.3">
      <c r="D80" s="343"/>
      <c r="K80" s="343"/>
    </row>
    <row r="81" spans="4:11" x14ac:dyDescent="0.3">
      <c r="D81" s="343"/>
      <c r="K81" s="343"/>
    </row>
    <row r="82" spans="4:11" x14ac:dyDescent="0.3">
      <c r="D82" s="343"/>
      <c r="K82" s="343"/>
    </row>
    <row r="83" spans="4:11" x14ac:dyDescent="0.3">
      <c r="D83" s="343"/>
      <c r="K83" s="343"/>
    </row>
    <row r="84" spans="4:11" x14ac:dyDescent="0.3">
      <c r="D84" s="343"/>
      <c r="K84" s="343"/>
    </row>
    <row r="85" spans="4:11" x14ac:dyDescent="0.3">
      <c r="D85" s="343"/>
      <c r="K85" s="343"/>
    </row>
    <row r="86" spans="4:11" x14ac:dyDescent="0.3">
      <c r="D86" s="343"/>
      <c r="K86" s="343"/>
    </row>
    <row r="87" spans="4:11" x14ac:dyDescent="0.3">
      <c r="D87" s="343"/>
      <c r="K87" s="343"/>
    </row>
    <row r="88" spans="4:11" x14ac:dyDescent="0.3">
      <c r="D88" s="343"/>
      <c r="K88" s="343"/>
    </row>
    <row r="89" spans="4:11" x14ac:dyDescent="0.3">
      <c r="D89" s="343"/>
      <c r="K89" s="343"/>
    </row>
    <row r="90" spans="4:11" x14ac:dyDescent="0.3">
      <c r="D90" s="343"/>
      <c r="K90" s="343"/>
    </row>
    <row r="91" spans="4:11" x14ac:dyDescent="0.3">
      <c r="D91" s="343"/>
      <c r="K91" s="343"/>
    </row>
    <row r="92" spans="4:11" x14ac:dyDescent="0.3">
      <c r="D92" s="343"/>
      <c r="K92" s="343"/>
    </row>
    <row r="93" spans="4:11" x14ac:dyDescent="0.3">
      <c r="D93" s="343"/>
      <c r="K93" s="343"/>
    </row>
    <row r="94" spans="4:11" x14ac:dyDescent="0.3">
      <c r="D94" s="343"/>
      <c r="K94" s="343"/>
    </row>
    <row r="95" spans="4:11" x14ac:dyDescent="0.3">
      <c r="D95" s="343"/>
      <c r="K95" s="343"/>
    </row>
    <row r="96" spans="4:11" x14ac:dyDescent="0.3">
      <c r="D96" s="343"/>
      <c r="K96" s="343"/>
    </row>
    <row r="97" spans="4:11" x14ac:dyDescent="0.3">
      <c r="D97" s="343"/>
      <c r="K97" s="343"/>
    </row>
    <row r="98" spans="4:11" x14ac:dyDescent="0.3">
      <c r="D98" s="343"/>
      <c r="K98" s="343"/>
    </row>
    <row r="99" spans="4:11" x14ac:dyDescent="0.3">
      <c r="D99" s="343"/>
      <c r="K99" s="343"/>
    </row>
    <row r="100" spans="4:11" x14ac:dyDescent="0.3">
      <c r="D100" s="343"/>
      <c r="K100" s="343"/>
    </row>
    <row r="101" spans="4:11" x14ac:dyDescent="0.3">
      <c r="D101" s="343"/>
      <c r="K101" s="343"/>
    </row>
    <row r="102" spans="4:11" x14ac:dyDescent="0.3">
      <c r="D102" s="343"/>
      <c r="K102" s="343"/>
    </row>
    <row r="103" spans="4:11" x14ac:dyDescent="0.3">
      <c r="D103" s="343"/>
      <c r="K103" s="343"/>
    </row>
    <row r="104" spans="4:11" x14ac:dyDescent="0.3">
      <c r="D104" s="343"/>
      <c r="K104" s="343"/>
    </row>
    <row r="105" spans="4:11" x14ac:dyDescent="0.3">
      <c r="D105" s="343"/>
      <c r="K105" s="343"/>
    </row>
    <row r="106" spans="4:11" x14ac:dyDescent="0.3">
      <c r="D106" s="343"/>
      <c r="K106" s="343"/>
    </row>
    <row r="107" spans="4:11" x14ac:dyDescent="0.3">
      <c r="D107" s="343"/>
      <c r="K107" s="343"/>
    </row>
    <row r="108" spans="4:11" x14ac:dyDescent="0.3">
      <c r="D108" s="343"/>
      <c r="K108" s="343"/>
    </row>
    <row r="109" spans="4:11" x14ac:dyDescent="0.3">
      <c r="D109" s="343"/>
      <c r="K109" s="343"/>
    </row>
    <row r="110" spans="4:11" x14ac:dyDescent="0.3">
      <c r="D110" s="343"/>
      <c r="K110" s="343"/>
    </row>
    <row r="111" spans="4:11" x14ac:dyDescent="0.3">
      <c r="D111" s="343"/>
      <c r="K111" s="343"/>
    </row>
    <row r="112" spans="4:11" x14ac:dyDescent="0.3">
      <c r="D112" s="343"/>
      <c r="K112" s="343"/>
    </row>
    <row r="113" spans="4:11" x14ac:dyDescent="0.3">
      <c r="D113" s="343"/>
      <c r="K113" s="343"/>
    </row>
    <row r="114" spans="4:11" x14ac:dyDescent="0.3">
      <c r="D114" s="343"/>
      <c r="K114" s="343"/>
    </row>
    <row r="115" spans="4:11" x14ac:dyDescent="0.3">
      <c r="D115" s="343"/>
      <c r="K115" s="343"/>
    </row>
    <row r="116" spans="4:11" x14ac:dyDescent="0.3">
      <c r="D116" s="343"/>
      <c r="K116" s="343"/>
    </row>
    <row r="117" spans="4:11" x14ac:dyDescent="0.3">
      <c r="D117" s="343"/>
      <c r="K117" s="343"/>
    </row>
    <row r="118" spans="4:11" x14ac:dyDescent="0.3">
      <c r="D118" s="343"/>
      <c r="K118" s="343"/>
    </row>
    <row r="119" spans="4:11" x14ac:dyDescent="0.3">
      <c r="D119" s="343"/>
      <c r="K119" s="343"/>
    </row>
    <row r="120" spans="4:11" x14ac:dyDescent="0.3">
      <c r="D120" s="343"/>
      <c r="K120" s="343"/>
    </row>
    <row r="121" spans="4:11" x14ac:dyDescent="0.3">
      <c r="D121" s="343"/>
      <c r="K121" s="343"/>
    </row>
    <row r="122" spans="4:11" x14ac:dyDescent="0.3">
      <c r="D122" s="343"/>
      <c r="K122" s="343"/>
    </row>
    <row r="123" spans="4:11" x14ac:dyDescent="0.3">
      <c r="D123" s="343"/>
      <c r="K123" s="343"/>
    </row>
    <row r="124" spans="4:11" x14ac:dyDescent="0.3">
      <c r="D124" s="343"/>
      <c r="K124" s="343"/>
    </row>
    <row r="125" spans="4:11" x14ac:dyDescent="0.3">
      <c r="D125" s="343"/>
      <c r="K125" s="343"/>
    </row>
    <row r="126" spans="4:11" x14ac:dyDescent="0.3">
      <c r="D126" s="343"/>
      <c r="K126" s="343"/>
    </row>
    <row r="127" spans="4:11" x14ac:dyDescent="0.3">
      <c r="D127" s="343"/>
      <c r="K127" s="343"/>
    </row>
    <row r="128" spans="4:11" x14ac:dyDescent="0.3">
      <c r="D128" s="343"/>
      <c r="K128" s="343"/>
    </row>
    <row r="129" spans="4:11" x14ac:dyDescent="0.3">
      <c r="D129" s="343"/>
      <c r="K129" s="343"/>
    </row>
    <row r="130" spans="4:11" x14ac:dyDescent="0.3">
      <c r="D130" s="343"/>
      <c r="K130" s="343"/>
    </row>
    <row r="131" spans="4:11" x14ac:dyDescent="0.3">
      <c r="D131" s="343"/>
      <c r="K131" s="343"/>
    </row>
    <row r="132" spans="4:11" x14ac:dyDescent="0.3">
      <c r="D132" s="343"/>
      <c r="K132" s="343"/>
    </row>
    <row r="133" spans="4:11" x14ac:dyDescent="0.3">
      <c r="D133" s="343"/>
      <c r="K133" s="343"/>
    </row>
    <row r="134" spans="4:11" x14ac:dyDescent="0.3">
      <c r="D134" s="343"/>
      <c r="K134" s="343"/>
    </row>
    <row r="135" spans="4:11" x14ac:dyDescent="0.3">
      <c r="D135" s="343"/>
      <c r="K135" s="343"/>
    </row>
    <row r="136" spans="4:11" x14ac:dyDescent="0.3">
      <c r="D136" s="343"/>
      <c r="K136" s="343"/>
    </row>
    <row r="137" spans="4:11" x14ac:dyDescent="0.3">
      <c r="D137" s="343"/>
      <c r="K137" s="343"/>
    </row>
    <row r="138" spans="4:11" x14ac:dyDescent="0.3">
      <c r="D138" s="343"/>
      <c r="K138" s="343"/>
    </row>
    <row r="139" spans="4:11" x14ac:dyDescent="0.3">
      <c r="D139" s="343"/>
      <c r="K139" s="343"/>
    </row>
    <row r="140" spans="4:11" x14ac:dyDescent="0.3">
      <c r="D140" s="343"/>
      <c r="K140" s="343"/>
    </row>
    <row r="141" spans="4:11" x14ac:dyDescent="0.3">
      <c r="D141" s="343"/>
      <c r="K141" s="343"/>
    </row>
    <row r="142" spans="4:11" x14ac:dyDescent="0.3">
      <c r="D142" s="343"/>
      <c r="K142" s="343"/>
    </row>
    <row r="143" spans="4:11" x14ac:dyDescent="0.3">
      <c r="D143" s="343"/>
      <c r="K143" s="343"/>
    </row>
    <row r="144" spans="4:11" x14ac:dyDescent="0.3">
      <c r="D144" s="343"/>
      <c r="K144" s="343"/>
    </row>
    <row r="145" spans="4:11" x14ac:dyDescent="0.3">
      <c r="D145" s="343"/>
      <c r="K145" s="343"/>
    </row>
    <row r="146" spans="4:11" x14ac:dyDescent="0.3">
      <c r="D146" s="343"/>
      <c r="K146" s="343"/>
    </row>
    <row r="147" spans="4:11" x14ac:dyDescent="0.3">
      <c r="D147" s="343"/>
      <c r="K147" s="343"/>
    </row>
    <row r="148" spans="4:11" x14ac:dyDescent="0.3">
      <c r="D148" s="343"/>
      <c r="K148" s="343"/>
    </row>
    <row r="149" spans="4:11" x14ac:dyDescent="0.3">
      <c r="D149" s="343"/>
      <c r="K149" s="343"/>
    </row>
    <row r="150" spans="4:11" x14ac:dyDescent="0.3">
      <c r="D150" s="343"/>
      <c r="K150" s="343"/>
    </row>
    <row r="151" spans="4:11" x14ac:dyDescent="0.3">
      <c r="D151" s="343"/>
      <c r="K151" s="343"/>
    </row>
    <row r="152" spans="4:11" x14ac:dyDescent="0.3">
      <c r="D152" s="343"/>
      <c r="K152" s="343"/>
    </row>
    <row r="153" spans="4:11" x14ac:dyDescent="0.3">
      <c r="D153" s="343"/>
      <c r="K153" s="343"/>
    </row>
    <row r="154" spans="4:11" x14ac:dyDescent="0.3">
      <c r="D154" s="343"/>
      <c r="K154" s="343"/>
    </row>
    <row r="155" spans="4:11" x14ac:dyDescent="0.3">
      <c r="D155" s="343"/>
      <c r="K155" s="343"/>
    </row>
    <row r="156" spans="4:11" x14ac:dyDescent="0.3">
      <c r="D156" s="343"/>
      <c r="K156" s="343"/>
    </row>
    <row r="157" spans="4:11" x14ac:dyDescent="0.3">
      <c r="D157" s="343"/>
      <c r="K157" s="343"/>
    </row>
    <row r="158" spans="4:11" x14ac:dyDescent="0.3">
      <c r="D158" s="343"/>
      <c r="K158" s="343"/>
    </row>
    <row r="159" spans="4:11" x14ac:dyDescent="0.3">
      <c r="D159" s="343"/>
      <c r="K159" s="343"/>
    </row>
    <row r="160" spans="4:11" x14ac:dyDescent="0.3">
      <c r="D160" s="343"/>
      <c r="K160" s="343"/>
    </row>
    <row r="161" spans="4:11" x14ac:dyDescent="0.3">
      <c r="D161" s="343"/>
      <c r="K161" s="343"/>
    </row>
    <row r="162" spans="4:11" x14ac:dyDescent="0.3">
      <c r="D162" s="343"/>
      <c r="K162" s="343"/>
    </row>
    <row r="163" spans="4:11" x14ac:dyDescent="0.3">
      <c r="D163" s="343"/>
      <c r="K163" s="343"/>
    </row>
    <row r="164" spans="4:11" x14ac:dyDescent="0.3">
      <c r="D164" s="343"/>
      <c r="K164" s="343"/>
    </row>
    <row r="165" spans="4:11" x14ac:dyDescent="0.3">
      <c r="D165" s="343"/>
      <c r="K165" s="343"/>
    </row>
    <row r="166" spans="4:11" x14ac:dyDescent="0.3">
      <c r="D166" s="343"/>
      <c r="K166" s="343"/>
    </row>
    <row r="167" spans="4:11" x14ac:dyDescent="0.3">
      <c r="D167" s="343"/>
      <c r="K167" s="343"/>
    </row>
    <row r="168" spans="4:11" x14ac:dyDescent="0.3">
      <c r="D168" s="343"/>
      <c r="K168" s="343"/>
    </row>
    <row r="169" spans="4:11" x14ac:dyDescent="0.3">
      <c r="D169" s="343"/>
      <c r="K169" s="343"/>
    </row>
    <row r="170" spans="4:11" x14ac:dyDescent="0.3">
      <c r="D170" s="343"/>
      <c r="K170" s="343"/>
    </row>
    <row r="171" spans="4:11" x14ac:dyDescent="0.3">
      <c r="D171" s="343"/>
      <c r="K171" s="343"/>
    </row>
    <row r="172" spans="4:11" x14ac:dyDescent="0.3">
      <c r="D172" s="343"/>
      <c r="K172" s="343"/>
    </row>
    <row r="173" spans="4:11" x14ac:dyDescent="0.3">
      <c r="D173" s="343"/>
      <c r="K173" s="343"/>
    </row>
    <row r="174" spans="4:11" x14ac:dyDescent="0.3">
      <c r="D174" s="343"/>
      <c r="K174" s="343"/>
    </row>
    <row r="175" spans="4:11" x14ac:dyDescent="0.3">
      <c r="D175" s="343"/>
      <c r="K175" s="343"/>
    </row>
    <row r="176" spans="4:11" x14ac:dyDescent="0.3">
      <c r="D176" s="343"/>
      <c r="K176" s="343"/>
    </row>
    <row r="177" spans="4:11" x14ac:dyDescent="0.3">
      <c r="D177" s="343"/>
      <c r="K177" s="343"/>
    </row>
    <row r="178" spans="4:11" x14ac:dyDescent="0.3">
      <c r="D178" s="343"/>
      <c r="K178" s="343"/>
    </row>
    <row r="179" spans="4:11" x14ac:dyDescent="0.3">
      <c r="D179" s="343"/>
      <c r="K179" s="343"/>
    </row>
    <row r="180" spans="4:11" x14ac:dyDescent="0.3">
      <c r="D180" s="343"/>
      <c r="K180" s="343"/>
    </row>
    <row r="181" spans="4:11" x14ac:dyDescent="0.3">
      <c r="D181" s="343"/>
      <c r="K181" s="343"/>
    </row>
    <row r="182" spans="4:11" x14ac:dyDescent="0.3">
      <c r="D182" s="343"/>
      <c r="K182" s="343"/>
    </row>
    <row r="183" spans="4:11" x14ac:dyDescent="0.3">
      <c r="D183" s="343"/>
      <c r="K183" s="343"/>
    </row>
    <row r="184" spans="4:11" x14ac:dyDescent="0.3">
      <c r="D184" s="343"/>
      <c r="K184" s="343"/>
    </row>
    <row r="185" spans="4:11" x14ac:dyDescent="0.3">
      <c r="D185" s="343"/>
      <c r="K185" s="343"/>
    </row>
    <row r="186" spans="4:11" x14ac:dyDescent="0.3">
      <c r="D186" s="343"/>
      <c r="K186" s="343"/>
    </row>
    <row r="187" spans="4:11" x14ac:dyDescent="0.3">
      <c r="D187" s="343"/>
      <c r="K187" s="343"/>
    </row>
    <row r="188" spans="4:11" x14ac:dyDescent="0.3">
      <c r="D188" s="343"/>
      <c r="K188" s="343"/>
    </row>
    <row r="189" spans="4:11" x14ac:dyDescent="0.3">
      <c r="D189" s="343"/>
      <c r="K189" s="343"/>
    </row>
    <row r="190" spans="4:11" x14ac:dyDescent="0.3">
      <c r="D190" s="343"/>
      <c r="K190" s="343"/>
    </row>
    <row r="191" spans="4:11" x14ac:dyDescent="0.3">
      <c r="D191" s="343"/>
      <c r="K191" s="343"/>
    </row>
    <row r="192" spans="4:11" x14ac:dyDescent="0.3">
      <c r="D192" s="343"/>
      <c r="K192" s="343"/>
    </row>
    <row r="193" spans="4:11" x14ac:dyDescent="0.3">
      <c r="D193" s="343"/>
      <c r="K193" s="343"/>
    </row>
    <row r="194" spans="4:11" x14ac:dyDescent="0.3">
      <c r="D194" s="343"/>
      <c r="K194" s="343"/>
    </row>
    <row r="195" spans="4:11" x14ac:dyDescent="0.3">
      <c r="D195" s="343"/>
      <c r="K195" s="343"/>
    </row>
    <row r="196" spans="4:11" x14ac:dyDescent="0.3">
      <c r="D196" s="343"/>
      <c r="K196" s="343"/>
    </row>
    <row r="197" spans="4:11" x14ac:dyDescent="0.3">
      <c r="D197" s="343"/>
      <c r="K197" s="343"/>
    </row>
    <row r="198" spans="4:11" x14ac:dyDescent="0.3">
      <c r="D198" s="343"/>
      <c r="K198" s="343"/>
    </row>
    <row r="199" spans="4:11" x14ac:dyDescent="0.3">
      <c r="D199" s="343"/>
      <c r="K199" s="343"/>
    </row>
    <row r="200" spans="4:11" x14ac:dyDescent="0.3">
      <c r="D200" s="343"/>
      <c r="K200" s="343"/>
    </row>
    <row r="201" spans="4:11" x14ac:dyDescent="0.3">
      <c r="D201" s="343"/>
      <c r="K201" s="343"/>
    </row>
    <row r="202" spans="4:11" x14ac:dyDescent="0.3">
      <c r="D202" s="343"/>
      <c r="K202" s="343"/>
    </row>
    <row r="203" spans="4:11" x14ac:dyDescent="0.3">
      <c r="D203" s="343"/>
      <c r="K203" s="343"/>
    </row>
    <row r="204" spans="4:11" x14ac:dyDescent="0.3">
      <c r="D204" s="343"/>
      <c r="K204" s="343"/>
    </row>
    <row r="205" spans="4:11" x14ac:dyDescent="0.3">
      <c r="D205" s="343"/>
      <c r="K205" s="343"/>
    </row>
    <row r="206" spans="4:11" x14ac:dyDescent="0.3">
      <c r="D206" s="343"/>
      <c r="K206" s="343"/>
    </row>
    <row r="207" spans="4:11" x14ac:dyDescent="0.3">
      <c r="D207" s="343"/>
      <c r="K207" s="343"/>
    </row>
    <row r="208" spans="4:11" x14ac:dyDescent="0.3">
      <c r="D208" s="343"/>
      <c r="K208" s="343"/>
    </row>
    <row r="209" spans="4:11" x14ac:dyDescent="0.3">
      <c r="D209" s="343"/>
      <c r="K209" s="343"/>
    </row>
    <row r="210" spans="4:11" x14ac:dyDescent="0.3">
      <c r="D210" s="343"/>
      <c r="K210" s="343"/>
    </row>
    <row r="211" spans="4:11" x14ac:dyDescent="0.3">
      <c r="D211" s="343"/>
      <c r="K211" s="343"/>
    </row>
    <row r="212" spans="4:11" x14ac:dyDescent="0.3">
      <c r="D212" s="343"/>
      <c r="K212" s="343"/>
    </row>
    <row r="213" spans="4:11" x14ac:dyDescent="0.3">
      <c r="D213" s="343"/>
      <c r="K213" s="343"/>
    </row>
    <row r="214" spans="4:11" x14ac:dyDescent="0.3">
      <c r="D214" s="343"/>
      <c r="K214" s="343"/>
    </row>
    <row r="215" spans="4:11" x14ac:dyDescent="0.3">
      <c r="D215" s="343"/>
      <c r="K215" s="343"/>
    </row>
    <row r="216" spans="4:11" x14ac:dyDescent="0.3">
      <c r="D216" s="343"/>
      <c r="K216" s="343"/>
    </row>
    <row r="217" spans="4:11" x14ac:dyDescent="0.3">
      <c r="D217" s="343"/>
      <c r="K217" s="343"/>
    </row>
    <row r="218" spans="4:11" x14ac:dyDescent="0.3">
      <c r="D218" s="343"/>
      <c r="K218" s="343"/>
    </row>
    <row r="219" spans="4:11" x14ac:dyDescent="0.3">
      <c r="D219" s="343"/>
      <c r="K219" s="343"/>
    </row>
    <row r="220" spans="4:11" x14ac:dyDescent="0.3">
      <c r="D220" s="343"/>
      <c r="K220" s="343"/>
    </row>
    <row r="221" spans="4:11" x14ac:dyDescent="0.3">
      <c r="D221" s="343"/>
      <c r="K221" s="343"/>
    </row>
    <row r="222" spans="4:11" x14ac:dyDescent="0.3">
      <c r="D222" s="343"/>
      <c r="K222" s="343"/>
    </row>
    <row r="223" spans="4:11" x14ac:dyDescent="0.3">
      <c r="D223" s="343"/>
      <c r="K223" s="343"/>
    </row>
    <row r="224" spans="4:11" x14ac:dyDescent="0.3">
      <c r="D224" s="343"/>
      <c r="K224" s="343"/>
    </row>
    <row r="225" spans="4:11" x14ac:dyDescent="0.3">
      <c r="D225" s="343"/>
      <c r="K225" s="343"/>
    </row>
    <row r="226" spans="4:11" x14ac:dyDescent="0.3">
      <c r="D226" s="343"/>
      <c r="K226" s="343"/>
    </row>
    <row r="227" spans="4:11" x14ac:dyDescent="0.3">
      <c r="D227" s="343"/>
      <c r="K227" s="343"/>
    </row>
    <row r="228" spans="4:11" x14ac:dyDescent="0.3">
      <c r="D228" s="343"/>
      <c r="K228" s="343"/>
    </row>
    <row r="229" spans="4:11" x14ac:dyDescent="0.3">
      <c r="D229" s="343"/>
      <c r="K229" s="343"/>
    </row>
    <row r="230" spans="4:11" x14ac:dyDescent="0.3">
      <c r="D230" s="343"/>
      <c r="K230" s="343"/>
    </row>
    <row r="231" spans="4:11" x14ac:dyDescent="0.3">
      <c r="D231" s="343"/>
      <c r="K231" s="343"/>
    </row>
    <row r="232" spans="4:11" x14ac:dyDescent="0.3">
      <c r="D232" s="343"/>
      <c r="K232" s="343"/>
    </row>
    <row r="233" spans="4:11" x14ac:dyDescent="0.3">
      <c r="D233" s="343"/>
      <c r="K233" s="343"/>
    </row>
    <row r="234" spans="4:11" x14ac:dyDescent="0.3">
      <c r="D234" s="343"/>
      <c r="K234" s="343"/>
    </row>
    <row r="235" spans="4:11" x14ac:dyDescent="0.3">
      <c r="D235" s="343"/>
      <c r="K235" s="343"/>
    </row>
    <row r="236" spans="4:11" x14ac:dyDescent="0.3">
      <c r="D236" s="343"/>
      <c r="K236" s="343"/>
    </row>
    <row r="237" spans="4:11" x14ac:dyDescent="0.3">
      <c r="D237" s="343"/>
      <c r="K237" s="343"/>
    </row>
    <row r="238" spans="4:11" x14ac:dyDescent="0.3">
      <c r="D238" s="343"/>
      <c r="K238" s="343"/>
    </row>
    <row r="239" spans="4:11" x14ac:dyDescent="0.3">
      <c r="D239" s="343"/>
      <c r="K239" s="343"/>
    </row>
    <row r="240" spans="4:11" x14ac:dyDescent="0.3">
      <c r="D240" s="343"/>
      <c r="K240" s="343"/>
    </row>
    <row r="241" spans="4:11" x14ac:dyDescent="0.3">
      <c r="D241" s="343"/>
      <c r="K241" s="343"/>
    </row>
    <row r="242" spans="4:11" x14ac:dyDescent="0.3">
      <c r="D242" s="343"/>
      <c r="K242" s="343"/>
    </row>
    <row r="243" spans="4:11" x14ac:dyDescent="0.3">
      <c r="D243" s="343"/>
      <c r="K243" s="343"/>
    </row>
    <row r="244" spans="4:11" x14ac:dyDescent="0.3">
      <c r="D244" s="343"/>
      <c r="K244" s="343"/>
    </row>
    <row r="245" spans="4:11" x14ac:dyDescent="0.3">
      <c r="D245" s="343"/>
      <c r="K245" s="343"/>
    </row>
    <row r="246" spans="4:11" x14ac:dyDescent="0.3">
      <c r="D246" s="343"/>
      <c r="K246" s="343"/>
    </row>
    <row r="247" spans="4:11" x14ac:dyDescent="0.3">
      <c r="D247" s="343"/>
      <c r="K247" s="343"/>
    </row>
    <row r="248" spans="4:11" x14ac:dyDescent="0.3">
      <c r="D248" s="343"/>
      <c r="K248" s="343"/>
    </row>
    <row r="249" spans="4:11" x14ac:dyDescent="0.3">
      <c r="D249" s="343"/>
      <c r="K249" s="343"/>
    </row>
    <row r="250" spans="4:11" x14ac:dyDescent="0.3">
      <c r="D250" s="343"/>
      <c r="K250" s="343"/>
    </row>
    <row r="251" spans="4:11" x14ac:dyDescent="0.3">
      <c r="D251" s="343"/>
      <c r="K251" s="343"/>
    </row>
    <row r="252" spans="4:11" x14ac:dyDescent="0.3">
      <c r="D252" s="343"/>
      <c r="K252" s="343"/>
    </row>
    <row r="253" spans="4:11" x14ac:dyDescent="0.3">
      <c r="D253" s="343"/>
      <c r="K253" s="343"/>
    </row>
    <row r="254" spans="4:11" x14ac:dyDescent="0.3">
      <c r="D254" s="343"/>
      <c r="K254" s="343"/>
    </row>
    <row r="255" spans="4:11" x14ac:dyDescent="0.3">
      <c r="D255" s="343"/>
      <c r="K255" s="343"/>
    </row>
    <row r="256" spans="4:11" x14ac:dyDescent="0.3">
      <c r="D256" s="343"/>
      <c r="K256" s="343"/>
    </row>
    <row r="257" spans="4:11" x14ac:dyDescent="0.3">
      <c r="D257" s="343"/>
      <c r="K257" s="343"/>
    </row>
    <row r="258" spans="4:11" x14ac:dyDescent="0.3">
      <c r="D258" s="343"/>
      <c r="K258" s="343"/>
    </row>
    <row r="259" spans="4:11" x14ac:dyDescent="0.3">
      <c r="D259" s="343"/>
      <c r="K259" s="343"/>
    </row>
    <row r="260" spans="4:11" x14ac:dyDescent="0.3">
      <c r="D260" s="343"/>
      <c r="K260" s="343"/>
    </row>
    <row r="261" spans="4:11" x14ac:dyDescent="0.3">
      <c r="D261" s="343"/>
      <c r="K261" s="343"/>
    </row>
    <row r="262" spans="4:11" x14ac:dyDescent="0.3">
      <c r="D262" s="343"/>
      <c r="K262" s="343"/>
    </row>
    <row r="263" spans="4:11" x14ac:dyDescent="0.3">
      <c r="D263" s="343"/>
      <c r="K263" s="343"/>
    </row>
    <row r="264" spans="4:11" x14ac:dyDescent="0.3">
      <c r="D264" s="343"/>
      <c r="K264" s="343"/>
    </row>
    <row r="265" spans="4:11" x14ac:dyDescent="0.3">
      <c r="D265" s="343"/>
      <c r="K265" s="343"/>
    </row>
    <row r="266" spans="4:11" x14ac:dyDescent="0.3">
      <c r="D266" s="343"/>
      <c r="K266" s="343"/>
    </row>
    <row r="267" spans="4:11" x14ac:dyDescent="0.3">
      <c r="D267" s="343"/>
      <c r="K267" s="343"/>
    </row>
    <row r="268" spans="4:11" x14ac:dyDescent="0.3">
      <c r="D268" s="343"/>
      <c r="K268" s="343"/>
    </row>
    <row r="269" spans="4:11" x14ac:dyDescent="0.3">
      <c r="D269" s="343"/>
      <c r="K269" s="343"/>
    </row>
    <row r="270" spans="4:11" x14ac:dyDescent="0.3">
      <c r="D270" s="343"/>
      <c r="K270" s="343"/>
    </row>
    <row r="271" spans="4:11" x14ac:dyDescent="0.3">
      <c r="D271" s="343"/>
      <c r="K271" s="343"/>
    </row>
    <row r="272" spans="4:11" x14ac:dyDescent="0.3">
      <c r="D272" s="343"/>
      <c r="K272" s="343"/>
    </row>
    <row r="273" spans="4:11" x14ac:dyDescent="0.3">
      <c r="D273" s="343"/>
      <c r="K273" s="343"/>
    </row>
    <row r="274" spans="4:11" x14ac:dyDescent="0.3">
      <c r="D274" s="343"/>
      <c r="K274" s="343"/>
    </row>
    <row r="275" spans="4:11" x14ac:dyDescent="0.3">
      <c r="D275" s="343"/>
      <c r="K275" s="343"/>
    </row>
    <row r="276" spans="4:11" x14ac:dyDescent="0.3">
      <c r="D276" s="343"/>
      <c r="K276" s="343"/>
    </row>
    <row r="277" spans="4:11" x14ac:dyDescent="0.3">
      <c r="D277" s="343"/>
      <c r="K277" s="343"/>
    </row>
    <row r="278" spans="4:11" x14ac:dyDescent="0.3">
      <c r="D278" s="343"/>
      <c r="K278" s="343"/>
    </row>
    <row r="279" spans="4:11" x14ac:dyDescent="0.3">
      <c r="D279" s="343"/>
      <c r="K279" s="343"/>
    </row>
    <row r="280" spans="4:11" x14ac:dyDescent="0.3">
      <c r="D280" s="343"/>
      <c r="K280" s="343"/>
    </row>
    <row r="281" spans="4:11" x14ac:dyDescent="0.3">
      <c r="D281" s="343"/>
      <c r="K281" s="343"/>
    </row>
    <row r="282" spans="4:11" x14ac:dyDescent="0.3">
      <c r="D282" s="343"/>
      <c r="K282" s="343"/>
    </row>
    <row r="283" spans="4:11" x14ac:dyDescent="0.3">
      <c r="D283" s="343"/>
      <c r="K283" s="343"/>
    </row>
    <row r="284" spans="4:11" x14ac:dyDescent="0.3">
      <c r="D284" s="343"/>
      <c r="K284" s="343"/>
    </row>
    <row r="285" spans="4:11" x14ac:dyDescent="0.3">
      <c r="D285" s="343"/>
      <c r="K285" s="343"/>
    </row>
    <row r="286" spans="4:11" x14ac:dyDescent="0.3">
      <c r="D286" s="343"/>
      <c r="K286" s="343"/>
    </row>
    <row r="287" spans="4:11" x14ac:dyDescent="0.3">
      <c r="D287" s="343"/>
      <c r="K287" s="343"/>
    </row>
    <row r="288" spans="4:11" x14ac:dyDescent="0.3">
      <c r="D288" s="343"/>
      <c r="K288" s="343"/>
    </row>
    <row r="289" spans="4:11" x14ac:dyDescent="0.3">
      <c r="D289" s="343"/>
      <c r="K289" s="343"/>
    </row>
    <row r="290" spans="4:11" x14ac:dyDescent="0.3">
      <c r="D290" s="343"/>
      <c r="K290" s="343"/>
    </row>
    <row r="291" spans="4:11" x14ac:dyDescent="0.3">
      <c r="D291" s="343"/>
      <c r="K291" s="343"/>
    </row>
    <row r="292" spans="4:11" x14ac:dyDescent="0.3">
      <c r="D292" s="343"/>
      <c r="K292" s="343"/>
    </row>
    <row r="293" spans="4:11" x14ac:dyDescent="0.3">
      <c r="D293" s="343"/>
      <c r="K293" s="343"/>
    </row>
    <row r="294" spans="4:11" x14ac:dyDescent="0.3">
      <c r="D294" s="343"/>
      <c r="K294" s="343"/>
    </row>
    <row r="295" spans="4:11" x14ac:dyDescent="0.3">
      <c r="D295" s="343"/>
      <c r="K295" s="343"/>
    </row>
    <row r="296" spans="4:11" x14ac:dyDescent="0.3">
      <c r="D296" s="343"/>
      <c r="K296" s="343"/>
    </row>
    <row r="297" spans="4:11" x14ac:dyDescent="0.3">
      <c r="D297" s="343"/>
      <c r="K297" s="343"/>
    </row>
    <row r="298" spans="4:11" x14ac:dyDescent="0.3">
      <c r="D298" s="343"/>
      <c r="K298" s="343"/>
    </row>
    <row r="299" spans="4:11" x14ac:dyDescent="0.3">
      <c r="D299" s="343"/>
      <c r="K299" s="343"/>
    </row>
    <row r="300" spans="4:11" x14ac:dyDescent="0.3">
      <c r="D300" s="343"/>
      <c r="K300" s="343"/>
    </row>
    <row r="301" spans="4:11" x14ac:dyDescent="0.3">
      <c r="D301" s="343"/>
      <c r="K301" s="343"/>
    </row>
    <row r="302" spans="4:11" x14ac:dyDescent="0.3">
      <c r="D302" s="343"/>
      <c r="K302" s="343"/>
    </row>
    <row r="303" spans="4:11" x14ac:dyDescent="0.3">
      <c r="D303" s="343"/>
      <c r="K303" s="343"/>
    </row>
    <row r="304" spans="4:11" x14ac:dyDescent="0.3">
      <c r="D304" s="343"/>
      <c r="K304" s="343"/>
    </row>
    <row r="305" spans="4:11" x14ac:dyDescent="0.3">
      <c r="D305" s="343"/>
      <c r="K305" s="343"/>
    </row>
    <row r="306" spans="4:11" x14ac:dyDescent="0.3">
      <c r="D306" s="343"/>
      <c r="K306" s="343"/>
    </row>
    <row r="307" spans="4:11" x14ac:dyDescent="0.3">
      <c r="D307" s="343"/>
      <c r="K307" s="343"/>
    </row>
    <row r="308" spans="4:11" x14ac:dyDescent="0.3">
      <c r="D308" s="343"/>
      <c r="K308" s="343"/>
    </row>
    <row r="309" spans="4:11" x14ac:dyDescent="0.3">
      <c r="D309" s="343"/>
      <c r="K309" s="343"/>
    </row>
    <row r="310" spans="4:11" x14ac:dyDescent="0.3">
      <c r="D310" s="343"/>
      <c r="K310" s="343"/>
    </row>
    <row r="311" spans="4:11" x14ac:dyDescent="0.3">
      <c r="D311" s="343"/>
      <c r="K311" s="343"/>
    </row>
    <row r="312" spans="4:11" x14ac:dyDescent="0.3">
      <c r="D312" s="343"/>
      <c r="K312" s="343"/>
    </row>
    <row r="313" spans="4:11" x14ac:dyDescent="0.3">
      <c r="D313" s="343"/>
      <c r="K313" s="343"/>
    </row>
    <row r="314" spans="4:11" x14ac:dyDescent="0.3">
      <c r="D314" s="343"/>
      <c r="K314" s="343"/>
    </row>
    <row r="315" spans="4:11" x14ac:dyDescent="0.3">
      <c r="D315" s="343"/>
      <c r="K315" s="343"/>
    </row>
    <row r="316" spans="4:11" x14ac:dyDescent="0.3">
      <c r="D316" s="343"/>
      <c r="K316" s="343"/>
    </row>
    <row r="317" spans="4:11" x14ac:dyDescent="0.3">
      <c r="D317" s="343"/>
      <c r="K317" s="343"/>
    </row>
    <row r="318" spans="4:11" x14ac:dyDescent="0.3">
      <c r="D318" s="343"/>
      <c r="K318" s="343"/>
    </row>
    <row r="319" spans="4:11" x14ac:dyDescent="0.3">
      <c r="D319" s="343"/>
      <c r="K319" s="343"/>
    </row>
    <row r="320" spans="4:11" x14ac:dyDescent="0.3">
      <c r="D320" s="343"/>
      <c r="K320" s="343"/>
    </row>
    <row r="321" spans="4:11" x14ac:dyDescent="0.3">
      <c r="D321" s="343"/>
      <c r="K321" s="343"/>
    </row>
    <row r="322" spans="4:11" x14ac:dyDescent="0.3">
      <c r="D322" s="343"/>
      <c r="K322" s="343"/>
    </row>
    <row r="323" spans="4:11" x14ac:dyDescent="0.3">
      <c r="D323" s="343"/>
      <c r="K323" s="343"/>
    </row>
    <row r="324" spans="4:11" x14ac:dyDescent="0.3">
      <c r="D324" s="343"/>
      <c r="K324" s="343"/>
    </row>
    <row r="325" spans="4:11" x14ac:dyDescent="0.3">
      <c r="D325" s="343"/>
      <c r="K325" s="343"/>
    </row>
    <row r="326" spans="4:11" x14ac:dyDescent="0.3">
      <c r="D326" s="343"/>
      <c r="K326" s="343"/>
    </row>
    <row r="327" spans="4:11" x14ac:dyDescent="0.3">
      <c r="D327" s="343"/>
      <c r="K327" s="343"/>
    </row>
    <row r="328" spans="4:11" x14ac:dyDescent="0.3">
      <c r="D328" s="343"/>
      <c r="K328" s="343"/>
    </row>
    <row r="329" spans="4:11" x14ac:dyDescent="0.3">
      <c r="D329" s="343"/>
      <c r="K329" s="343"/>
    </row>
    <row r="330" spans="4:11" x14ac:dyDescent="0.3">
      <c r="D330" s="343"/>
      <c r="K330" s="343"/>
    </row>
    <row r="331" spans="4:11" x14ac:dyDescent="0.3">
      <c r="D331" s="343"/>
      <c r="K331" s="343"/>
    </row>
    <row r="332" spans="4:11" x14ac:dyDescent="0.3">
      <c r="D332" s="343"/>
      <c r="K332" s="343"/>
    </row>
    <row r="333" spans="4:11" x14ac:dyDescent="0.3">
      <c r="D333" s="343"/>
      <c r="K333" s="343"/>
    </row>
    <row r="334" spans="4:11" x14ac:dyDescent="0.3">
      <c r="D334" s="343"/>
      <c r="K334" s="343"/>
    </row>
    <row r="335" spans="4:11" x14ac:dyDescent="0.3">
      <c r="D335" s="343"/>
      <c r="K335" s="343"/>
    </row>
    <row r="336" spans="4:11" x14ac:dyDescent="0.3">
      <c r="D336" s="343"/>
      <c r="K336" s="343"/>
    </row>
    <row r="337" spans="4:11" x14ac:dyDescent="0.3">
      <c r="D337" s="343"/>
      <c r="K337" s="343"/>
    </row>
    <row r="338" spans="4:11" x14ac:dyDescent="0.3">
      <c r="D338" s="343"/>
      <c r="K338" s="343"/>
    </row>
    <row r="339" spans="4:11" x14ac:dyDescent="0.3">
      <c r="D339" s="343"/>
      <c r="K339" s="343"/>
    </row>
    <row r="340" spans="4:11" x14ac:dyDescent="0.3">
      <c r="D340" s="343"/>
      <c r="K340" s="343"/>
    </row>
    <row r="341" spans="4:11" x14ac:dyDescent="0.3">
      <c r="D341" s="343"/>
      <c r="K341" s="343"/>
    </row>
    <row r="342" spans="4:11" x14ac:dyDescent="0.3">
      <c r="D342" s="343"/>
      <c r="K342" s="343"/>
    </row>
    <row r="343" spans="4:11" x14ac:dyDescent="0.3">
      <c r="D343" s="343"/>
      <c r="K343" s="343"/>
    </row>
    <row r="344" spans="4:11" x14ac:dyDescent="0.3">
      <c r="D344" s="343"/>
      <c r="K344" s="343"/>
    </row>
    <row r="345" spans="4:11" x14ac:dyDescent="0.3">
      <c r="D345" s="343"/>
      <c r="K345" s="343"/>
    </row>
    <row r="346" spans="4:11" x14ac:dyDescent="0.3">
      <c r="D346" s="343"/>
      <c r="K346" s="343"/>
    </row>
    <row r="347" spans="4:11" x14ac:dyDescent="0.3">
      <c r="D347" s="343"/>
      <c r="K347" s="343"/>
    </row>
    <row r="348" spans="4:11" x14ac:dyDescent="0.3">
      <c r="D348" s="343"/>
      <c r="K348" s="343"/>
    </row>
    <row r="349" spans="4:11" x14ac:dyDescent="0.3">
      <c r="D349" s="343"/>
      <c r="K349" s="343"/>
    </row>
    <row r="350" spans="4:11" x14ac:dyDescent="0.3">
      <c r="D350" s="343"/>
      <c r="K350" s="343"/>
    </row>
    <row r="351" spans="4:11" x14ac:dyDescent="0.3">
      <c r="D351" s="343"/>
      <c r="K351" s="343"/>
    </row>
    <row r="352" spans="4:11" x14ac:dyDescent="0.3">
      <c r="D352" s="343"/>
      <c r="K352" s="343"/>
    </row>
    <row r="353" spans="4:11" x14ac:dyDescent="0.3">
      <c r="D353" s="343"/>
      <c r="K353" s="343"/>
    </row>
    <row r="354" spans="4:11" x14ac:dyDescent="0.3">
      <c r="D354" s="343"/>
      <c r="K354" s="343"/>
    </row>
    <row r="355" spans="4:11" x14ac:dyDescent="0.3">
      <c r="D355" s="343"/>
      <c r="K355" s="343"/>
    </row>
    <row r="356" spans="4:11" x14ac:dyDescent="0.3">
      <c r="D356" s="343"/>
      <c r="K356" s="343"/>
    </row>
    <row r="357" spans="4:11" x14ac:dyDescent="0.3">
      <c r="D357" s="343"/>
      <c r="K357" s="343"/>
    </row>
    <row r="358" spans="4:11" x14ac:dyDescent="0.3">
      <c r="D358" s="343"/>
      <c r="K358" s="343"/>
    </row>
    <row r="359" spans="4:11" x14ac:dyDescent="0.3">
      <c r="D359" s="343"/>
      <c r="K359" s="343"/>
    </row>
    <row r="360" spans="4:11" x14ac:dyDescent="0.3">
      <c r="D360" s="343"/>
      <c r="K360" s="343"/>
    </row>
    <row r="361" spans="4:11" x14ac:dyDescent="0.3">
      <c r="D361" s="343"/>
      <c r="K361" s="343"/>
    </row>
    <row r="362" spans="4:11" x14ac:dyDescent="0.3">
      <c r="D362" s="343"/>
      <c r="K362" s="343"/>
    </row>
    <row r="363" spans="4:11" x14ac:dyDescent="0.3">
      <c r="D363" s="343"/>
      <c r="K363" s="343"/>
    </row>
    <row r="364" spans="4:11" x14ac:dyDescent="0.3">
      <c r="D364" s="343"/>
      <c r="K364" s="343"/>
    </row>
    <row r="365" spans="4:11" x14ac:dyDescent="0.3">
      <c r="D365" s="343"/>
      <c r="K365" s="343"/>
    </row>
    <row r="366" spans="4:11" x14ac:dyDescent="0.3">
      <c r="D366" s="343"/>
      <c r="K366" s="343"/>
    </row>
    <row r="367" spans="4:11" x14ac:dyDescent="0.3">
      <c r="D367" s="343"/>
      <c r="K367" s="343"/>
    </row>
    <row r="368" spans="4:11" x14ac:dyDescent="0.3">
      <c r="D368" s="343"/>
      <c r="K368" s="343"/>
    </row>
    <row r="369" spans="4:11" x14ac:dyDescent="0.3">
      <c r="D369" s="343"/>
      <c r="K369" s="343"/>
    </row>
    <row r="370" spans="4:11" x14ac:dyDescent="0.3">
      <c r="D370" s="343"/>
      <c r="K370" s="343"/>
    </row>
    <row r="371" spans="4:11" x14ac:dyDescent="0.3">
      <c r="D371" s="343"/>
      <c r="K371" s="343"/>
    </row>
    <row r="372" spans="4:11" x14ac:dyDescent="0.3">
      <c r="D372" s="343"/>
      <c r="K372" s="343"/>
    </row>
    <row r="373" spans="4:11" x14ac:dyDescent="0.3">
      <c r="D373" s="343"/>
      <c r="K373" s="343"/>
    </row>
    <row r="374" spans="4:11" x14ac:dyDescent="0.3">
      <c r="D374" s="343"/>
      <c r="K374" s="343"/>
    </row>
    <row r="375" spans="4:11" x14ac:dyDescent="0.3">
      <c r="D375" s="343"/>
      <c r="K375" s="343"/>
    </row>
    <row r="376" spans="4:11" x14ac:dyDescent="0.3">
      <c r="D376" s="343"/>
      <c r="K376" s="343"/>
    </row>
    <row r="377" spans="4:11" x14ac:dyDescent="0.3">
      <c r="D377" s="343"/>
      <c r="K377" s="343"/>
    </row>
    <row r="378" spans="4:11" x14ac:dyDescent="0.3">
      <c r="D378" s="343"/>
      <c r="K378" s="343"/>
    </row>
    <row r="379" spans="4:11" x14ac:dyDescent="0.3">
      <c r="D379" s="343"/>
      <c r="K379" s="343"/>
    </row>
    <row r="380" spans="4:11" x14ac:dyDescent="0.3">
      <c r="D380" s="343"/>
      <c r="K380" s="343"/>
    </row>
    <row r="381" spans="4:11" x14ac:dyDescent="0.3">
      <c r="D381" s="343"/>
      <c r="K381" s="343"/>
    </row>
    <row r="382" spans="4:11" x14ac:dyDescent="0.3">
      <c r="D382" s="343"/>
      <c r="K382" s="343"/>
    </row>
    <row r="383" spans="4:11" x14ac:dyDescent="0.3">
      <c r="D383" s="343"/>
      <c r="K383" s="343"/>
    </row>
    <row r="384" spans="4:11" x14ac:dyDescent="0.3">
      <c r="D384" s="343"/>
      <c r="K384" s="343"/>
    </row>
    <row r="385" spans="4:11" x14ac:dyDescent="0.3">
      <c r="D385" s="343"/>
      <c r="K385" s="343"/>
    </row>
    <row r="386" spans="4:11" x14ac:dyDescent="0.3">
      <c r="D386" s="343"/>
      <c r="K386" s="343"/>
    </row>
    <row r="387" spans="4:11" x14ac:dyDescent="0.3">
      <c r="D387" s="343"/>
      <c r="K387" s="343"/>
    </row>
    <row r="388" spans="4:11" x14ac:dyDescent="0.3">
      <c r="D388" s="343"/>
      <c r="K388" s="343"/>
    </row>
    <row r="389" spans="4:11" x14ac:dyDescent="0.3">
      <c r="D389" s="343"/>
      <c r="K389" s="343"/>
    </row>
    <row r="390" spans="4:11" x14ac:dyDescent="0.3">
      <c r="D390" s="343"/>
      <c r="K390" s="343"/>
    </row>
    <row r="391" spans="4:11" x14ac:dyDescent="0.3">
      <c r="D391" s="343"/>
      <c r="K391" s="343"/>
    </row>
    <row r="392" spans="4:11" x14ac:dyDescent="0.3">
      <c r="D392" s="343"/>
      <c r="K392" s="343"/>
    </row>
    <row r="393" spans="4:11" x14ac:dyDescent="0.3">
      <c r="D393" s="343"/>
      <c r="K393" s="343"/>
    </row>
    <row r="394" spans="4:11" x14ac:dyDescent="0.3">
      <c r="D394" s="343"/>
      <c r="K394" s="343"/>
    </row>
    <row r="395" spans="4:11" x14ac:dyDescent="0.3">
      <c r="D395" s="343"/>
      <c r="K395" s="343"/>
    </row>
    <row r="396" spans="4:11" x14ac:dyDescent="0.3">
      <c r="D396" s="343"/>
      <c r="K396" s="343"/>
    </row>
    <row r="397" spans="4:11" x14ac:dyDescent="0.3">
      <c r="D397" s="343"/>
      <c r="K397" s="343"/>
    </row>
    <row r="398" spans="4:11" x14ac:dyDescent="0.3">
      <c r="D398" s="343"/>
      <c r="K398" s="343"/>
    </row>
    <row r="399" spans="4:11" x14ac:dyDescent="0.3">
      <c r="D399" s="343"/>
      <c r="K399" s="343"/>
    </row>
    <row r="400" spans="4:11" x14ac:dyDescent="0.3">
      <c r="D400" s="343"/>
      <c r="K400" s="343"/>
    </row>
    <row r="401" spans="4:11" x14ac:dyDescent="0.3">
      <c r="D401" s="343"/>
      <c r="K401" s="343"/>
    </row>
    <row r="402" spans="4:11" x14ac:dyDescent="0.3">
      <c r="D402" s="343"/>
      <c r="K402" s="343"/>
    </row>
    <row r="403" spans="4:11" x14ac:dyDescent="0.3">
      <c r="D403" s="343"/>
      <c r="K403" s="343"/>
    </row>
    <row r="404" spans="4:11" x14ac:dyDescent="0.3">
      <c r="D404" s="343"/>
      <c r="K404" s="343"/>
    </row>
    <row r="405" spans="4:11" x14ac:dyDescent="0.3">
      <c r="D405" s="343"/>
      <c r="K405" s="343"/>
    </row>
    <row r="406" spans="4:11" x14ac:dyDescent="0.3">
      <c r="D406" s="343"/>
      <c r="K406" s="343"/>
    </row>
    <row r="407" spans="4:11" x14ac:dyDescent="0.3">
      <c r="D407" s="343"/>
      <c r="K407" s="343"/>
    </row>
    <row r="408" spans="4:11" x14ac:dyDescent="0.3">
      <c r="D408" s="343"/>
      <c r="K408" s="343"/>
    </row>
    <row r="409" spans="4:11" x14ac:dyDescent="0.3">
      <c r="D409" s="343"/>
      <c r="K409" s="343"/>
    </row>
    <row r="410" spans="4:11" x14ac:dyDescent="0.3">
      <c r="D410" s="343"/>
      <c r="K410" s="343"/>
    </row>
    <row r="411" spans="4:11" x14ac:dyDescent="0.3">
      <c r="D411" s="343"/>
      <c r="K411" s="343"/>
    </row>
    <row r="412" spans="4:11" x14ac:dyDescent="0.3">
      <c r="D412" s="343"/>
      <c r="K412" s="343"/>
    </row>
    <row r="413" spans="4:11" x14ac:dyDescent="0.3">
      <c r="D413" s="343"/>
      <c r="K413" s="343"/>
    </row>
    <row r="414" spans="4:11" x14ac:dyDescent="0.3">
      <c r="D414" s="343"/>
      <c r="K414" s="343"/>
    </row>
    <row r="415" spans="4:11" x14ac:dyDescent="0.3">
      <c r="D415" s="343"/>
      <c r="K415" s="343"/>
    </row>
    <row r="416" spans="4:11" x14ac:dyDescent="0.3">
      <c r="D416" s="343"/>
      <c r="K416" s="343"/>
    </row>
    <row r="417" spans="4:11" x14ac:dyDescent="0.3">
      <c r="D417" s="343"/>
      <c r="K417" s="343"/>
    </row>
    <row r="418" spans="4:11" x14ac:dyDescent="0.3">
      <c r="D418" s="343"/>
      <c r="K418" s="343"/>
    </row>
    <row r="419" spans="4:11" x14ac:dyDescent="0.3">
      <c r="D419" s="343"/>
      <c r="K419" s="343"/>
    </row>
    <row r="420" spans="4:11" x14ac:dyDescent="0.3">
      <c r="D420" s="343"/>
      <c r="K420" s="343"/>
    </row>
    <row r="421" spans="4:11" x14ac:dyDescent="0.3">
      <c r="D421" s="343"/>
      <c r="K421" s="343"/>
    </row>
    <row r="422" spans="4:11" x14ac:dyDescent="0.3">
      <c r="D422" s="343"/>
      <c r="K422" s="343"/>
    </row>
    <row r="423" spans="4:11" x14ac:dyDescent="0.3">
      <c r="D423" s="343"/>
      <c r="K423" s="343"/>
    </row>
    <row r="424" spans="4:11" x14ac:dyDescent="0.3">
      <c r="D424" s="343"/>
      <c r="K424" s="343"/>
    </row>
    <row r="425" spans="4:11" x14ac:dyDescent="0.3">
      <c r="D425" s="343"/>
      <c r="K425" s="343"/>
    </row>
    <row r="426" spans="4:11" x14ac:dyDescent="0.3">
      <c r="D426" s="343"/>
      <c r="K426" s="343"/>
    </row>
    <row r="427" spans="4:11" x14ac:dyDescent="0.3">
      <c r="D427" s="343"/>
      <c r="K427" s="343"/>
    </row>
    <row r="428" spans="4:11" x14ac:dyDescent="0.3">
      <c r="D428" s="343"/>
      <c r="K428" s="343"/>
    </row>
    <row r="429" spans="4:11" x14ac:dyDescent="0.3">
      <c r="D429" s="343"/>
      <c r="K429" s="343"/>
    </row>
    <row r="430" spans="4:11" x14ac:dyDescent="0.3">
      <c r="D430" s="343"/>
      <c r="K430" s="343"/>
    </row>
    <row r="431" spans="4:11" x14ac:dyDescent="0.3">
      <c r="D431" s="343"/>
      <c r="K431" s="343"/>
    </row>
    <row r="432" spans="4:11" x14ac:dyDescent="0.3">
      <c r="D432" s="343"/>
      <c r="K432" s="343"/>
    </row>
    <row r="433" spans="4:11" x14ac:dyDescent="0.3">
      <c r="D433" s="343"/>
      <c r="K433" s="343"/>
    </row>
    <row r="434" spans="4:11" x14ac:dyDescent="0.3">
      <c r="D434" s="343"/>
      <c r="K434" s="343"/>
    </row>
    <row r="435" spans="4:11" x14ac:dyDescent="0.3">
      <c r="D435" s="343"/>
      <c r="K435" s="343"/>
    </row>
    <row r="436" spans="4:11" x14ac:dyDescent="0.3">
      <c r="D436" s="343"/>
      <c r="K436" s="343"/>
    </row>
    <row r="437" spans="4:11" x14ac:dyDescent="0.3">
      <c r="D437" s="343"/>
      <c r="K437" s="343"/>
    </row>
    <row r="438" spans="4:11" x14ac:dyDescent="0.3">
      <c r="D438" s="343"/>
      <c r="K438" s="343"/>
    </row>
    <row r="439" spans="4:11" x14ac:dyDescent="0.3">
      <c r="D439" s="343"/>
      <c r="K439" s="343"/>
    </row>
    <row r="440" spans="4:11" x14ac:dyDescent="0.3">
      <c r="D440" s="343"/>
      <c r="K440" s="343"/>
    </row>
    <row r="441" spans="4:11" x14ac:dyDescent="0.3">
      <c r="D441" s="343"/>
      <c r="K441" s="343"/>
    </row>
    <row r="442" spans="4:11" x14ac:dyDescent="0.3">
      <c r="D442" s="343"/>
      <c r="K442" s="343"/>
    </row>
    <row r="443" spans="4:11" x14ac:dyDescent="0.3">
      <c r="D443" s="343"/>
      <c r="K443" s="343"/>
    </row>
    <row r="444" spans="4:11" x14ac:dyDescent="0.3">
      <c r="D444" s="343"/>
      <c r="K444" s="343"/>
    </row>
    <row r="445" spans="4:11" x14ac:dyDescent="0.3">
      <c r="D445" s="343"/>
      <c r="K445" s="343"/>
    </row>
    <row r="446" spans="4:11" x14ac:dyDescent="0.3">
      <c r="D446" s="343"/>
      <c r="K446" s="343"/>
    </row>
    <row r="447" spans="4:11" x14ac:dyDescent="0.3">
      <c r="D447" s="343"/>
      <c r="K447" s="343"/>
    </row>
    <row r="448" spans="4:11" x14ac:dyDescent="0.3">
      <c r="D448" s="343"/>
      <c r="K448" s="343"/>
    </row>
    <row r="449" spans="4:11" x14ac:dyDescent="0.3">
      <c r="D449" s="343"/>
      <c r="K449" s="343"/>
    </row>
    <row r="450" spans="4:11" x14ac:dyDescent="0.3">
      <c r="D450" s="343"/>
      <c r="K450" s="343"/>
    </row>
    <row r="451" spans="4:11" x14ac:dyDescent="0.3">
      <c r="D451" s="343"/>
      <c r="K451" s="343"/>
    </row>
    <row r="452" spans="4:11" x14ac:dyDescent="0.3">
      <c r="D452" s="343"/>
      <c r="K452" s="343"/>
    </row>
    <row r="453" spans="4:11" x14ac:dyDescent="0.3">
      <c r="D453" s="343"/>
      <c r="K453" s="343"/>
    </row>
    <row r="454" spans="4:11" x14ac:dyDescent="0.3">
      <c r="D454" s="343"/>
      <c r="K454" s="343"/>
    </row>
    <row r="455" spans="4:11" x14ac:dyDescent="0.3">
      <c r="D455" s="343"/>
      <c r="K455" s="343"/>
    </row>
    <row r="456" spans="4:11" x14ac:dyDescent="0.3">
      <c r="D456" s="343"/>
      <c r="K456" s="343"/>
    </row>
    <row r="457" spans="4:11" x14ac:dyDescent="0.3">
      <c r="D457" s="343"/>
      <c r="K457" s="343"/>
    </row>
    <row r="458" spans="4:11" x14ac:dyDescent="0.3">
      <c r="D458" s="343"/>
      <c r="K458" s="343"/>
    </row>
    <row r="459" spans="4:11" x14ac:dyDescent="0.3">
      <c r="D459" s="343"/>
      <c r="K459" s="343"/>
    </row>
    <row r="460" spans="4:11" x14ac:dyDescent="0.3">
      <c r="D460" s="343"/>
      <c r="K460" s="343"/>
    </row>
    <row r="461" spans="4:11" x14ac:dyDescent="0.3">
      <c r="D461" s="343"/>
      <c r="K461" s="343"/>
    </row>
    <row r="462" spans="4:11" x14ac:dyDescent="0.3">
      <c r="D462" s="343"/>
      <c r="K462" s="343"/>
    </row>
    <row r="463" spans="4:11" x14ac:dyDescent="0.3">
      <c r="D463" s="343"/>
      <c r="K463" s="343"/>
    </row>
    <row r="464" spans="4:11" x14ac:dyDescent="0.3">
      <c r="D464" s="343"/>
      <c r="K464" s="343"/>
    </row>
    <row r="465" spans="4:11" x14ac:dyDescent="0.3">
      <c r="D465" s="343"/>
      <c r="K465" s="343"/>
    </row>
    <row r="466" spans="4:11" x14ac:dyDescent="0.3">
      <c r="D466" s="343"/>
      <c r="K466" s="343"/>
    </row>
    <row r="467" spans="4:11" x14ac:dyDescent="0.3">
      <c r="D467" s="343"/>
      <c r="K467" s="343"/>
    </row>
    <row r="468" spans="4:11" x14ac:dyDescent="0.3">
      <c r="D468" s="343"/>
      <c r="K468" s="343"/>
    </row>
    <row r="469" spans="4:11" x14ac:dyDescent="0.3">
      <c r="D469" s="343"/>
      <c r="K469" s="343"/>
    </row>
    <row r="470" spans="4:11" x14ac:dyDescent="0.3">
      <c r="D470" s="343"/>
      <c r="K470" s="343"/>
    </row>
    <row r="471" spans="4:11" x14ac:dyDescent="0.3">
      <c r="D471" s="343"/>
      <c r="K471" s="343"/>
    </row>
    <row r="472" spans="4:11" x14ac:dyDescent="0.3">
      <c r="D472" s="343"/>
      <c r="K472" s="343"/>
    </row>
    <row r="473" spans="4:11" x14ac:dyDescent="0.3">
      <c r="D473" s="343"/>
      <c r="K473" s="343"/>
    </row>
    <row r="474" spans="4:11" x14ac:dyDescent="0.3">
      <c r="D474" s="343"/>
      <c r="K474" s="343"/>
    </row>
    <row r="475" spans="4:11" x14ac:dyDescent="0.3">
      <c r="D475" s="343"/>
      <c r="K475" s="343"/>
    </row>
    <row r="476" spans="4:11" x14ac:dyDescent="0.3">
      <c r="D476" s="343"/>
      <c r="K476" s="343"/>
    </row>
    <row r="477" spans="4:11" x14ac:dyDescent="0.3">
      <c r="D477" s="343"/>
      <c r="K477" s="343"/>
    </row>
    <row r="478" spans="4:11" x14ac:dyDescent="0.3">
      <c r="D478" s="343"/>
      <c r="K478" s="343"/>
    </row>
    <row r="479" spans="4:11" x14ac:dyDescent="0.3">
      <c r="D479" s="343"/>
      <c r="K479" s="343"/>
    </row>
    <row r="480" spans="4:11" x14ac:dyDescent="0.3">
      <c r="D480" s="343"/>
      <c r="K480" s="343"/>
    </row>
    <row r="481" spans="4:11" x14ac:dyDescent="0.3">
      <c r="D481" s="343"/>
      <c r="K481" s="343"/>
    </row>
    <row r="482" spans="4:11" x14ac:dyDescent="0.3">
      <c r="D482" s="343"/>
      <c r="K482" s="343"/>
    </row>
    <row r="483" spans="4:11" x14ac:dyDescent="0.3">
      <c r="D483" s="343"/>
      <c r="K483" s="343"/>
    </row>
    <row r="484" spans="4:11" x14ac:dyDescent="0.3">
      <c r="D484" s="343"/>
      <c r="K484" s="343"/>
    </row>
    <row r="485" spans="4:11" x14ac:dyDescent="0.3">
      <c r="D485" s="343"/>
      <c r="K485" s="343"/>
    </row>
    <row r="486" spans="4:11" x14ac:dyDescent="0.3">
      <c r="D486" s="343"/>
      <c r="K486" s="343"/>
    </row>
    <row r="487" spans="4:11" x14ac:dyDescent="0.3">
      <c r="D487" s="343"/>
      <c r="K487" s="343"/>
    </row>
    <row r="488" spans="4:11" x14ac:dyDescent="0.3">
      <c r="D488" s="343"/>
      <c r="K488" s="343"/>
    </row>
    <row r="489" spans="4:11" x14ac:dyDescent="0.3">
      <c r="D489" s="343"/>
      <c r="K489" s="343"/>
    </row>
    <row r="490" spans="4:11" x14ac:dyDescent="0.3">
      <c r="D490" s="343"/>
      <c r="K490" s="343"/>
    </row>
    <row r="491" spans="4:11" x14ac:dyDescent="0.3">
      <c r="D491" s="343"/>
      <c r="K491" s="343"/>
    </row>
    <row r="492" spans="4:11" x14ac:dyDescent="0.3">
      <c r="D492" s="343"/>
      <c r="K492" s="343"/>
    </row>
    <row r="493" spans="4:11" x14ac:dyDescent="0.3">
      <c r="D493" s="343"/>
      <c r="K493" s="343"/>
    </row>
    <row r="494" spans="4:11" x14ac:dyDescent="0.3">
      <c r="D494" s="343"/>
      <c r="K494" s="343"/>
    </row>
    <row r="495" spans="4:11" x14ac:dyDescent="0.3">
      <c r="D495" s="343"/>
      <c r="K495" s="343"/>
    </row>
    <row r="496" spans="4:11" x14ac:dyDescent="0.3">
      <c r="D496" s="343"/>
      <c r="K496" s="343"/>
    </row>
    <row r="497" spans="4:11" x14ac:dyDescent="0.3">
      <c r="D497" s="343"/>
      <c r="K497" s="343"/>
    </row>
    <row r="498" spans="4:11" x14ac:dyDescent="0.3">
      <c r="D498" s="343"/>
      <c r="K498" s="343"/>
    </row>
    <row r="499" spans="4:11" x14ac:dyDescent="0.3">
      <c r="D499" s="343"/>
      <c r="K499" s="343"/>
    </row>
    <row r="500" spans="4:11" x14ac:dyDescent="0.3">
      <c r="D500" s="343"/>
      <c r="K500" s="343"/>
    </row>
    <row r="501" spans="4:11" x14ac:dyDescent="0.3">
      <c r="D501" s="343"/>
      <c r="K501" s="343"/>
    </row>
    <row r="502" spans="4:11" x14ac:dyDescent="0.3">
      <c r="D502" s="343"/>
      <c r="K502" s="343"/>
    </row>
    <row r="503" spans="4:11" x14ac:dyDescent="0.3">
      <c r="D503" s="343"/>
      <c r="K503" s="343"/>
    </row>
    <row r="504" spans="4:11" x14ac:dyDescent="0.3">
      <c r="D504" s="343"/>
      <c r="K504" s="343"/>
    </row>
    <row r="505" spans="4:11" x14ac:dyDescent="0.3">
      <c r="D505" s="343"/>
      <c r="K505" s="343"/>
    </row>
    <row r="506" spans="4:11" x14ac:dyDescent="0.3">
      <c r="D506" s="343"/>
      <c r="K506" s="343"/>
    </row>
    <row r="507" spans="4:11" x14ac:dyDescent="0.3">
      <c r="D507" s="343"/>
      <c r="K507" s="343"/>
    </row>
    <row r="508" spans="4:11" x14ac:dyDescent="0.3">
      <c r="D508" s="343"/>
      <c r="K508" s="343"/>
    </row>
    <row r="509" spans="4:11" x14ac:dyDescent="0.3">
      <c r="D509" s="343"/>
      <c r="K509" s="343"/>
    </row>
    <row r="510" spans="4:11" x14ac:dyDescent="0.3">
      <c r="D510" s="343"/>
      <c r="K510" s="343"/>
    </row>
    <row r="511" spans="4:11" x14ac:dyDescent="0.3">
      <c r="D511" s="343"/>
      <c r="K511" s="343"/>
    </row>
    <row r="512" spans="4:11" x14ac:dyDescent="0.3">
      <c r="D512" s="343"/>
      <c r="K512" s="343"/>
    </row>
    <row r="513" spans="4:11" x14ac:dyDescent="0.3">
      <c r="D513" s="343"/>
      <c r="K513" s="343"/>
    </row>
    <row r="514" spans="4:11" x14ac:dyDescent="0.3">
      <c r="D514" s="343"/>
      <c r="K514" s="343"/>
    </row>
    <row r="515" spans="4:11" x14ac:dyDescent="0.3">
      <c r="D515" s="343"/>
      <c r="K515" s="343"/>
    </row>
    <row r="516" spans="4:11" x14ac:dyDescent="0.3">
      <c r="D516" s="343"/>
      <c r="K516" s="343"/>
    </row>
    <row r="517" spans="4:11" x14ac:dyDescent="0.3">
      <c r="D517" s="343"/>
      <c r="K517" s="343"/>
    </row>
    <row r="518" spans="4:11" x14ac:dyDescent="0.3">
      <c r="D518" s="343"/>
      <c r="K518" s="343"/>
    </row>
    <row r="519" spans="4:11" x14ac:dyDescent="0.3">
      <c r="D519" s="343"/>
      <c r="K519" s="343"/>
    </row>
    <row r="520" spans="4:11" x14ac:dyDescent="0.3">
      <c r="D520" s="343"/>
      <c r="K520" s="343"/>
    </row>
    <row r="521" spans="4:11" x14ac:dyDescent="0.3">
      <c r="D521" s="343"/>
      <c r="K521" s="343"/>
    </row>
    <row r="522" spans="4:11" x14ac:dyDescent="0.3">
      <c r="D522" s="343"/>
      <c r="K522" s="343"/>
    </row>
    <row r="523" spans="4:11" x14ac:dyDescent="0.3">
      <c r="D523" s="343"/>
      <c r="K523" s="343"/>
    </row>
    <row r="524" spans="4:11" x14ac:dyDescent="0.3">
      <c r="D524" s="343"/>
      <c r="K524" s="343"/>
    </row>
    <row r="525" spans="4:11" x14ac:dyDescent="0.3">
      <c r="D525" s="343"/>
      <c r="K525" s="343"/>
    </row>
    <row r="526" spans="4:11" x14ac:dyDescent="0.3">
      <c r="D526" s="343"/>
      <c r="K526" s="343"/>
    </row>
    <row r="527" spans="4:11" x14ac:dyDescent="0.3">
      <c r="D527" s="343"/>
      <c r="K527" s="343"/>
    </row>
    <row r="528" spans="4:11" x14ac:dyDescent="0.3">
      <c r="D528" s="343"/>
      <c r="K528" s="343"/>
    </row>
    <row r="529" spans="4:11" x14ac:dyDescent="0.3">
      <c r="D529" s="343"/>
      <c r="K529" s="343"/>
    </row>
    <row r="530" spans="4:11" x14ac:dyDescent="0.3">
      <c r="D530" s="343"/>
      <c r="K530" s="343"/>
    </row>
    <row r="531" spans="4:11" x14ac:dyDescent="0.3">
      <c r="D531" s="343"/>
      <c r="K531" s="343"/>
    </row>
    <row r="532" spans="4:11" x14ac:dyDescent="0.3">
      <c r="D532" s="343"/>
      <c r="K532" s="343"/>
    </row>
    <row r="533" spans="4:11" x14ac:dyDescent="0.3">
      <c r="D533" s="343"/>
      <c r="K533" s="343"/>
    </row>
    <row r="534" spans="4:11" x14ac:dyDescent="0.3">
      <c r="D534" s="343"/>
      <c r="K534" s="343"/>
    </row>
    <row r="535" spans="4:11" x14ac:dyDescent="0.3">
      <c r="D535" s="343"/>
      <c r="K535" s="343"/>
    </row>
    <row r="536" spans="4:11" x14ac:dyDescent="0.3">
      <c r="D536" s="343"/>
      <c r="K536" s="343"/>
    </row>
    <row r="537" spans="4:11" x14ac:dyDescent="0.3">
      <c r="D537" s="343"/>
      <c r="K537" s="343"/>
    </row>
    <row r="538" spans="4:11" x14ac:dyDescent="0.3">
      <c r="D538" s="343"/>
      <c r="K538" s="343"/>
    </row>
    <row r="539" spans="4:11" x14ac:dyDescent="0.3">
      <c r="D539" s="343"/>
      <c r="K539" s="343"/>
    </row>
    <row r="540" spans="4:11" x14ac:dyDescent="0.3">
      <c r="D540" s="343"/>
      <c r="K540" s="343"/>
    </row>
    <row r="541" spans="4:11" x14ac:dyDescent="0.3">
      <c r="D541" s="343"/>
      <c r="K541" s="343"/>
    </row>
    <row r="542" spans="4:11" x14ac:dyDescent="0.3">
      <c r="D542" s="343"/>
      <c r="K542" s="343"/>
    </row>
    <row r="543" spans="4:11" x14ac:dyDescent="0.3">
      <c r="D543" s="343"/>
      <c r="K543" s="343"/>
    </row>
    <row r="544" spans="4:11" x14ac:dyDescent="0.3">
      <c r="D544" s="343"/>
      <c r="K544" s="343"/>
    </row>
    <row r="545" spans="4:11" x14ac:dyDescent="0.3">
      <c r="D545" s="343"/>
      <c r="K545" s="343"/>
    </row>
    <row r="546" spans="4:11" x14ac:dyDescent="0.3">
      <c r="D546" s="343"/>
      <c r="K546" s="343"/>
    </row>
    <row r="547" spans="4:11" x14ac:dyDescent="0.3">
      <c r="D547" s="343"/>
      <c r="K547" s="343"/>
    </row>
    <row r="548" spans="4:11" x14ac:dyDescent="0.3">
      <c r="D548" s="343"/>
      <c r="K548" s="343"/>
    </row>
    <row r="549" spans="4:11" x14ac:dyDescent="0.3">
      <c r="D549" s="343"/>
      <c r="K549" s="343"/>
    </row>
    <row r="550" spans="4:11" x14ac:dyDescent="0.3">
      <c r="D550" s="343"/>
      <c r="K550" s="343"/>
    </row>
    <row r="551" spans="4:11" x14ac:dyDescent="0.3">
      <c r="D551" s="343"/>
      <c r="K551" s="343"/>
    </row>
    <row r="552" spans="4:11" x14ac:dyDescent="0.3">
      <c r="D552" s="343"/>
      <c r="K552" s="343"/>
    </row>
    <row r="553" spans="4:11" x14ac:dyDescent="0.3">
      <c r="D553" s="343"/>
      <c r="K553" s="343"/>
    </row>
    <row r="554" spans="4:11" x14ac:dyDescent="0.3">
      <c r="D554" s="343"/>
      <c r="K554" s="343"/>
    </row>
    <row r="555" spans="4:11" x14ac:dyDescent="0.3">
      <c r="D555" s="343"/>
      <c r="K555" s="343"/>
    </row>
    <row r="556" spans="4:11" x14ac:dyDescent="0.3">
      <c r="D556" s="343"/>
      <c r="K556" s="343"/>
    </row>
    <row r="557" spans="4:11" x14ac:dyDescent="0.3">
      <c r="D557" s="343"/>
      <c r="K557" s="343"/>
    </row>
    <row r="558" spans="4:11" x14ac:dyDescent="0.3">
      <c r="D558" s="343"/>
      <c r="K558" s="343"/>
    </row>
    <row r="559" spans="4:11" x14ac:dyDescent="0.3">
      <c r="D559" s="343"/>
      <c r="K559" s="343"/>
    </row>
    <row r="560" spans="4:11" x14ac:dyDescent="0.3">
      <c r="D560" s="343"/>
      <c r="K560" s="343"/>
    </row>
    <row r="561" spans="4:11" x14ac:dyDescent="0.3">
      <c r="D561" s="343"/>
      <c r="K561" s="343"/>
    </row>
    <row r="562" spans="4:11" x14ac:dyDescent="0.3">
      <c r="D562" s="343"/>
      <c r="K562" s="343"/>
    </row>
    <row r="563" spans="4:11" x14ac:dyDescent="0.3">
      <c r="D563" s="343"/>
      <c r="K563" s="343"/>
    </row>
    <row r="564" spans="4:11" x14ac:dyDescent="0.3">
      <c r="D564" s="343"/>
      <c r="K564" s="343"/>
    </row>
    <row r="565" spans="4:11" x14ac:dyDescent="0.3">
      <c r="D565" s="343"/>
      <c r="K565" s="343"/>
    </row>
    <row r="566" spans="4:11" x14ac:dyDescent="0.3">
      <c r="D566" s="343"/>
      <c r="K566" s="343"/>
    </row>
    <row r="567" spans="4:11" x14ac:dyDescent="0.3">
      <c r="D567" s="343"/>
      <c r="K567" s="343"/>
    </row>
    <row r="568" spans="4:11" x14ac:dyDescent="0.3">
      <c r="D568" s="343"/>
      <c r="K568" s="343"/>
    </row>
    <row r="569" spans="4:11" x14ac:dyDescent="0.3">
      <c r="D569" s="343"/>
      <c r="K569" s="343"/>
    </row>
    <row r="570" spans="4:11" x14ac:dyDescent="0.3">
      <c r="D570" s="343"/>
      <c r="K570" s="343"/>
    </row>
    <row r="571" spans="4:11" x14ac:dyDescent="0.3">
      <c r="D571" s="343"/>
      <c r="K571" s="343"/>
    </row>
    <row r="572" spans="4:11" x14ac:dyDescent="0.3">
      <c r="D572" s="343"/>
      <c r="K572" s="343"/>
    </row>
    <row r="573" spans="4:11" x14ac:dyDescent="0.3">
      <c r="D573" s="343"/>
      <c r="K573" s="343"/>
    </row>
    <row r="574" spans="4:11" x14ac:dyDescent="0.3">
      <c r="D574" s="343"/>
      <c r="K574" s="343"/>
    </row>
    <row r="575" spans="4:11" x14ac:dyDescent="0.3">
      <c r="D575" s="343"/>
      <c r="K575" s="343"/>
    </row>
    <row r="576" spans="4:11" x14ac:dyDescent="0.3">
      <c r="D576" s="343"/>
      <c r="K576" s="343"/>
    </row>
    <row r="577" spans="4:11" x14ac:dyDescent="0.3">
      <c r="D577" s="343"/>
      <c r="K577" s="343"/>
    </row>
    <row r="578" spans="4:11" x14ac:dyDescent="0.3">
      <c r="D578" s="343"/>
      <c r="K578" s="343"/>
    </row>
    <row r="579" spans="4:11" x14ac:dyDescent="0.3">
      <c r="D579" s="343"/>
      <c r="K579" s="343"/>
    </row>
    <row r="580" spans="4:11" x14ac:dyDescent="0.3">
      <c r="D580" s="343"/>
      <c r="K580" s="343"/>
    </row>
    <row r="581" spans="4:11" x14ac:dyDescent="0.3">
      <c r="D581" s="343"/>
      <c r="K581" s="343"/>
    </row>
    <row r="582" spans="4:11" x14ac:dyDescent="0.3">
      <c r="D582" s="343"/>
      <c r="K582" s="343"/>
    </row>
    <row r="583" spans="4:11" x14ac:dyDescent="0.3">
      <c r="D583" s="343"/>
      <c r="K583" s="343"/>
    </row>
    <row r="584" spans="4:11" x14ac:dyDescent="0.3">
      <c r="D584" s="343"/>
      <c r="K584" s="343"/>
    </row>
    <row r="585" spans="4:11" x14ac:dyDescent="0.3">
      <c r="D585" s="343"/>
      <c r="K585" s="343"/>
    </row>
    <row r="586" spans="4:11" x14ac:dyDescent="0.3">
      <c r="D586" s="343"/>
      <c r="K586" s="343"/>
    </row>
    <row r="587" spans="4:11" x14ac:dyDescent="0.3">
      <c r="D587" s="343"/>
      <c r="K587" s="343"/>
    </row>
    <row r="588" spans="4:11" x14ac:dyDescent="0.3">
      <c r="D588" s="343"/>
      <c r="K588" s="343"/>
    </row>
    <row r="589" spans="4:11" x14ac:dyDescent="0.3">
      <c r="D589" s="343"/>
      <c r="K589" s="343"/>
    </row>
    <row r="590" spans="4:11" x14ac:dyDescent="0.3">
      <c r="D590" s="343"/>
      <c r="K590" s="343"/>
    </row>
    <row r="591" spans="4:11" x14ac:dyDescent="0.3">
      <c r="D591" s="343"/>
      <c r="K591" s="343"/>
    </row>
    <row r="592" spans="4:11" x14ac:dyDescent="0.3">
      <c r="D592" s="343"/>
      <c r="K592" s="343"/>
    </row>
    <row r="593" spans="4:11" x14ac:dyDescent="0.3">
      <c r="D593" s="343"/>
      <c r="K593" s="343"/>
    </row>
    <row r="594" spans="4:11" x14ac:dyDescent="0.3">
      <c r="D594" s="343"/>
      <c r="K594" s="343"/>
    </row>
    <row r="595" spans="4:11" x14ac:dyDescent="0.3">
      <c r="D595" s="343"/>
      <c r="K595" s="343"/>
    </row>
    <row r="596" spans="4:11" x14ac:dyDescent="0.3">
      <c r="D596" s="343"/>
      <c r="K596" s="343"/>
    </row>
    <row r="597" spans="4:11" x14ac:dyDescent="0.3">
      <c r="D597" s="343"/>
      <c r="K597" s="343"/>
    </row>
    <row r="598" spans="4:11" x14ac:dyDescent="0.3">
      <c r="D598" s="343"/>
      <c r="K598" s="343"/>
    </row>
    <row r="599" spans="4:11" x14ac:dyDescent="0.3">
      <c r="D599" s="343"/>
      <c r="K599" s="343"/>
    </row>
    <row r="600" spans="4:11" x14ac:dyDescent="0.3">
      <c r="D600" s="343"/>
      <c r="K600" s="343"/>
    </row>
    <row r="601" spans="4:11" x14ac:dyDescent="0.3">
      <c r="D601" s="343"/>
      <c r="K601" s="343"/>
    </row>
    <row r="602" spans="4:11" x14ac:dyDescent="0.3">
      <c r="D602" s="343"/>
      <c r="K602" s="343"/>
    </row>
    <row r="603" spans="4:11" x14ac:dyDescent="0.3">
      <c r="D603" s="343"/>
      <c r="K603" s="343"/>
    </row>
    <row r="604" spans="4:11" x14ac:dyDescent="0.3">
      <c r="D604" s="343"/>
      <c r="K604" s="343"/>
    </row>
    <row r="605" spans="4:11" x14ac:dyDescent="0.3">
      <c r="D605" s="343"/>
      <c r="K605" s="343"/>
    </row>
    <row r="606" spans="4:11" x14ac:dyDescent="0.3">
      <c r="D606" s="343"/>
      <c r="K606" s="343"/>
    </row>
    <row r="607" spans="4:11" x14ac:dyDescent="0.3">
      <c r="D607" s="343"/>
      <c r="K607" s="343"/>
    </row>
    <row r="608" spans="4:11" x14ac:dyDescent="0.3">
      <c r="D608" s="343"/>
      <c r="K608" s="343"/>
    </row>
    <row r="609" spans="4:11" x14ac:dyDescent="0.3">
      <c r="D609" s="343"/>
      <c r="K609" s="343"/>
    </row>
    <row r="610" spans="4:11" x14ac:dyDescent="0.3">
      <c r="D610" s="343"/>
      <c r="K610" s="343"/>
    </row>
    <row r="611" spans="4:11" x14ac:dyDescent="0.3">
      <c r="D611" s="343"/>
      <c r="K611" s="343"/>
    </row>
    <row r="612" spans="4:11" x14ac:dyDescent="0.3">
      <c r="D612" s="343"/>
      <c r="K612" s="343"/>
    </row>
    <row r="613" spans="4:11" x14ac:dyDescent="0.3">
      <c r="D613" s="343"/>
      <c r="K613" s="343"/>
    </row>
    <row r="614" spans="4:11" x14ac:dyDescent="0.3">
      <c r="D614" s="343"/>
      <c r="K614" s="343"/>
    </row>
    <row r="615" spans="4:11" x14ac:dyDescent="0.3">
      <c r="D615" s="343"/>
      <c r="K615" s="343"/>
    </row>
    <row r="616" spans="4:11" x14ac:dyDescent="0.3">
      <c r="D616" s="343"/>
      <c r="K616" s="343"/>
    </row>
    <row r="617" spans="4:11" x14ac:dyDescent="0.3">
      <c r="D617" s="343"/>
      <c r="K617" s="343"/>
    </row>
    <row r="618" spans="4:11" x14ac:dyDescent="0.3">
      <c r="D618" s="343"/>
      <c r="K618" s="343"/>
    </row>
    <row r="619" spans="4:11" x14ac:dyDescent="0.3">
      <c r="D619" s="343"/>
      <c r="K619" s="343"/>
    </row>
    <row r="620" spans="4:11" x14ac:dyDescent="0.3">
      <c r="D620" s="343"/>
      <c r="K620" s="343"/>
    </row>
    <row r="621" spans="4:11" x14ac:dyDescent="0.3">
      <c r="D621" s="343"/>
      <c r="K621" s="343"/>
    </row>
    <row r="622" spans="4:11" x14ac:dyDescent="0.3">
      <c r="D622" s="343"/>
      <c r="K622" s="343"/>
    </row>
    <row r="623" spans="4:11" x14ac:dyDescent="0.3">
      <c r="D623" s="343"/>
      <c r="K623" s="343"/>
    </row>
    <row r="624" spans="4:11" x14ac:dyDescent="0.3">
      <c r="D624" s="343"/>
      <c r="K624" s="343"/>
    </row>
    <row r="625" spans="4:11" x14ac:dyDescent="0.3">
      <c r="D625" s="343"/>
      <c r="K625" s="343"/>
    </row>
    <row r="626" spans="4:11" x14ac:dyDescent="0.3">
      <c r="D626" s="343"/>
      <c r="K626" s="343"/>
    </row>
    <row r="627" spans="4:11" x14ac:dyDescent="0.3">
      <c r="D627" s="343"/>
      <c r="K627" s="343"/>
    </row>
    <row r="628" spans="4:11" x14ac:dyDescent="0.3">
      <c r="D628" s="343"/>
      <c r="K628" s="343"/>
    </row>
    <row r="629" spans="4:11" x14ac:dyDescent="0.3">
      <c r="D629" s="343"/>
      <c r="K629" s="343"/>
    </row>
    <row r="630" spans="4:11" x14ac:dyDescent="0.3">
      <c r="D630" s="343"/>
      <c r="K630" s="343"/>
    </row>
    <row r="631" spans="4:11" x14ac:dyDescent="0.3">
      <c r="D631" s="343"/>
      <c r="K631" s="343"/>
    </row>
    <row r="632" spans="4:11" x14ac:dyDescent="0.3">
      <c r="D632" s="343"/>
      <c r="K632" s="343"/>
    </row>
    <row r="633" spans="4:11" x14ac:dyDescent="0.3">
      <c r="D633" s="343"/>
      <c r="K633" s="343"/>
    </row>
    <row r="634" spans="4:11" x14ac:dyDescent="0.3">
      <c r="D634" s="343"/>
      <c r="K634" s="343"/>
    </row>
    <row r="635" spans="4:11" x14ac:dyDescent="0.3">
      <c r="D635" s="343"/>
      <c r="K635" s="343"/>
    </row>
    <row r="636" spans="4:11" x14ac:dyDescent="0.3">
      <c r="D636" s="343"/>
      <c r="K636" s="343"/>
    </row>
    <row r="637" spans="4:11" x14ac:dyDescent="0.3">
      <c r="D637" s="343"/>
      <c r="K637" s="343"/>
    </row>
    <row r="638" spans="4:11" x14ac:dyDescent="0.3">
      <c r="D638" s="343"/>
      <c r="K638" s="343"/>
    </row>
    <row r="639" spans="4:11" x14ac:dyDescent="0.3">
      <c r="D639" s="343"/>
      <c r="K639" s="343"/>
    </row>
    <row r="640" spans="4:11" x14ac:dyDescent="0.3">
      <c r="D640" s="343"/>
      <c r="K640" s="343"/>
    </row>
    <row r="641" spans="4:11" x14ac:dyDescent="0.3">
      <c r="D641" s="343"/>
      <c r="K641" s="343"/>
    </row>
    <row r="642" spans="4:11" x14ac:dyDescent="0.3">
      <c r="D642" s="343"/>
      <c r="K642" s="343"/>
    </row>
    <row r="643" spans="4:11" x14ac:dyDescent="0.3">
      <c r="D643" s="343"/>
      <c r="K643" s="343"/>
    </row>
    <row r="644" spans="4:11" x14ac:dyDescent="0.3">
      <c r="D644" s="343"/>
      <c r="K644" s="343"/>
    </row>
    <row r="645" spans="4:11" x14ac:dyDescent="0.3">
      <c r="D645" s="343"/>
      <c r="K645" s="343"/>
    </row>
    <row r="646" spans="4:11" x14ac:dyDescent="0.3">
      <c r="D646" s="343"/>
      <c r="K646" s="343"/>
    </row>
    <row r="647" spans="4:11" x14ac:dyDescent="0.3">
      <c r="D647" s="343"/>
      <c r="K647" s="343"/>
    </row>
    <row r="648" spans="4:11" x14ac:dyDescent="0.3">
      <c r="D648" s="343"/>
      <c r="K648" s="343"/>
    </row>
    <row r="649" spans="4:11" x14ac:dyDescent="0.3">
      <c r="D649" s="343"/>
      <c r="K649" s="343"/>
    </row>
    <row r="650" spans="4:11" x14ac:dyDescent="0.3">
      <c r="D650" s="343"/>
      <c r="K650" s="343"/>
    </row>
    <row r="651" spans="4:11" x14ac:dyDescent="0.3">
      <c r="D651" s="343"/>
      <c r="K651" s="343"/>
    </row>
    <row r="652" spans="4:11" x14ac:dyDescent="0.3">
      <c r="D652" s="343"/>
      <c r="K652" s="343"/>
    </row>
    <row r="653" spans="4:11" x14ac:dyDescent="0.3">
      <c r="D653" s="343"/>
      <c r="K653" s="343"/>
    </row>
    <row r="654" spans="4:11" x14ac:dyDescent="0.3">
      <c r="D654" s="343"/>
      <c r="K654" s="343"/>
    </row>
    <row r="655" spans="4:11" x14ac:dyDescent="0.3">
      <c r="D655" s="343"/>
      <c r="K655" s="343"/>
    </row>
    <row r="656" spans="4:11" x14ac:dyDescent="0.3">
      <c r="D656" s="343"/>
      <c r="K656" s="343"/>
    </row>
    <row r="657" spans="4:11" x14ac:dyDescent="0.3">
      <c r="D657" s="343"/>
      <c r="K657" s="343"/>
    </row>
    <row r="658" spans="4:11" x14ac:dyDescent="0.3">
      <c r="D658" s="343"/>
      <c r="K658" s="343"/>
    </row>
    <row r="659" spans="4:11" x14ac:dyDescent="0.3">
      <c r="D659" s="343"/>
      <c r="K659" s="343"/>
    </row>
    <row r="660" spans="4:11" x14ac:dyDescent="0.3">
      <c r="D660" s="343"/>
      <c r="K660" s="343"/>
    </row>
    <row r="661" spans="4:11" x14ac:dyDescent="0.3">
      <c r="D661" s="343"/>
      <c r="K661" s="343"/>
    </row>
    <row r="662" spans="4:11" x14ac:dyDescent="0.3">
      <c r="D662" s="343"/>
      <c r="K662" s="343"/>
    </row>
    <row r="663" spans="4:11" x14ac:dyDescent="0.3">
      <c r="D663" s="343"/>
      <c r="K663" s="343"/>
    </row>
    <row r="664" spans="4:11" x14ac:dyDescent="0.3">
      <c r="D664" s="343"/>
      <c r="K664" s="343"/>
    </row>
    <row r="665" spans="4:11" x14ac:dyDescent="0.3">
      <c r="D665" s="343"/>
      <c r="K665" s="343"/>
    </row>
    <row r="666" spans="4:11" x14ac:dyDescent="0.3">
      <c r="D666" s="343"/>
      <c r="K666" s="343"/>
    </row>
    <row r="667" spans="4:11" x14ac:dyDescent="0.3">
      <c r="D667" s="343"/>
      <c r="K667" s="343"/>
    </row>
    <row r="668" spans="4:11" x14ac:dyDescent="0.3">
      <c r="D668" s="343"/>
      <c r="K668" s="343"/>
    </row>
    <row r="669" spans="4:11" x14ac:dyDescent="0.3">
      <c r="D669" s="343"/>
      <c r="K669" s="343"/>
    </row>
    <row r="670" spans="4:11" x14ac:dyDescent="0.3">
      <c r="D670" s="343"/>
      <c r="K670" s="343"/>
    </row>
    <row r="671" spans="4:11" x14ac:dyDescent="0.3">
      <c r="D671" s="343"/>
      <c r="K671" s="343"/>
    </row>
    <row r="672" spans="4:11" x14ac:dyDescent="0.3">
      <c r="D672" s="343"/>
      <c r="K672" s="343"/>
    </row>
    <row r="673" spans="4:11" x14ac:dyDescent="0.3">
      <c r="D673" s="343"/>
      <c r="K673" s="343"/>
    </row>
    <row r="674" spans="4:11" x14ac:dyDescent="0.3">
      <c r="D674" s="343"/>
      <c r="K674" s="343"/>
    </row>
    <row r="675" spans="4:11" x14ac:dyDescent="0.3">
      <c r="D675" s="343"/>
      <c r="K675" s="343"/>
    </row>
    <row r="676" spans="4:11" x14ac:dyDescent="0.3">
      <c r="D676" s="343"/>
      <c r="K676" s="343"/>
    </row>
    <row r="677" spans="4:11" x14ac:dyDescent="0.3">
      <c r="D677" s="343"/>
      <c r="K677" s="343"/>
    </row>
    <row r="678" spans="4:11" x14ac:dyDescent="0.3">
      <c r="D678" s="343"/>
      <c r="K678" s="343"/>
    </row>
    <row r="679" spans="4:11" x14ac:dyDescent="0.3">
      <c r="D679" s="343"/>
      <c r="K679" s="343"/>
    </row>
    <row r="680" spans="4:11" x14ac:dyDescent="0.3">
      <c r="D680" s="343"/>
      <c r="K680" s="343"/>
    </row>
    <row r="681" spans="4:11" x14ac:dyDescent="0.3">
      <c r="D681" s="343"/>
      <c r="K681" s="343"/>
    </row>
    <row r="682" spans="4:11" x14ac:dyDescent="0.3">
      <c r="D682" s="343"/>
      <c r="K682" s="343"/>
    </row>
    <row r="683" spans="4:11" x14ac:dyDescent="0.3">
      <c r="D683" s="343"/>
      <c r="K683" s="343"/>
    </row>
    <row r="684" spans="4:11" x14ac:dyDescent="0.3">
      <c r="D684" s="343"/>
      <c r="K684" s="343"/>
    </row>
    <row r="685" spans="4:11" x14ac:dyDescent="0.3">
      <c r="D685" s="343"/>
      <c r="K685" s="343"/>
    </row>
    <row r="686" spans="4:11" x14ac:dyDescent="0.3">
      <c r="D686" s="343"/>
      <c r="K686" s="343"/>
    </row>
    <row r="687" spans="4:11" x14ac:dyDescent="0.3">
      <c r="D687" s="343"/>
      <c r="K687" s="343"/>
    </row>
    <row r="688" spans="4:11" x14ac:dyDescent="0.3">
      <c r="D688" s="343"/>
      <c r="K688" s="343"/>
    </row>
    <row r="689" spans="4:11" x14ac:dyDescent="0.3">
      <c r="D689" s="343"/>
      <c r="K689" s="343"/>
    </row>
    <row r="690" spans="4:11" x14ac:dyDescent="0.3">
      <c r="D690" s="343"/>
      <c r="K690" s="343"/>
    </row>
    <row r="691" spans="4:11" x14ac:dyDescent="0.3">
      <c r="D691" s="343"/>
      <c r="K691" s="343"/>
    </row>
    <row r="692" spans="4:11" x14ac:dyDescent="0.3">
      <c r="D692" s="343"/>
      <c r="K692" s="343"/>
    </row>
    <row r="693" spans="4:11" x14ac:dyDescent="0.3">
      <c r="D693" s="343"/>
      <c r="K693" s="343"/>
    </row>
    <row r="694" spans="4:11" x14ac:dyDescent="0.3">
      <c r="D694" s="343"/>
      <c r="K694" s="343"/>
    </row>
    <row r="695" spans="4:11" x14ac:dyDescent="0.3">
      <c r="D695" s="343"/>
      <c r="K695" s="343"/>
    </row>
    <row r="696" spans="4:11" x14ac:dyDescent="0.3">
      <c r="D696" s="343"/>
      <c r="K696" s="343"/>
    </row>
    <row r="697" spans="4:11" x14ac:dyDescent="0.3">
      <c r="D697" s="343"/>
      <c r="K697" s="343"/>
    </row>
    <row r="698" spans="4:11" x14ac:dyDescent="0.3">
      <c r="D698" s="343"/>
      <c r="K698" s="343"/>
    </row>
    <row r="699" spans="4:11" x14ac:dyDescent="0.3">
      <c r="D699" s="343"/>
      <c r="K699" s="343"/>
    </row>
    <row r="700" spans="4:11" x14ac:dyDescent="0.3">
      <c r="D700" s="343"/>
      <c r="K700" s="343"/>
    </row>
    <row r="701" spans="4:11" x14ac:dyDescent="0.3">
      <c r="D701" s="343"/>
      <c r="K701" s="343"/>
    </row>
    <row r="702" spans="4:11" x14ac:dyDescent="0.3">
      <c r="D702" s="343"/>
      <c r="K702" s="343"/>
    </row>
    <row r="703" spans="4:11" x14ac:dyDescent="0.3">
      <c r="D703" s="343"/>
      <c r="K703" s="343"/>
    </row>
    <row r="704" spans="4:11" x14ac:dyDescent="0.3">
      <c r="D704" s="343"/>
      <c r="K704" s="343"/>
    </row>
    <row r="705" spans="4:11" x14ac:dyDescent="0.3">
      <c r="D705" s="343"/>
      <c r="K705" s="343"/>
    </row>
    <row r="706" spans="4:11" x14ac:dyDescent="0.3">
      <c r="D706" s="343"/>
      <c r="K706" s="343"/>
    </row>
    <row r="707" spans="4:11" x14ac:dyDescent="0.3">
      <c r="D707" s="343"/>
      <c r="K707" s="343"/>
    </row>
    <row r="708" spans="4:11" x14ac:dyDescent="0.3">
      <c r="D708" s="343"/>
      <c r="K708" s="343"/>
    </row>
    <row r="709" spans="4:11" x14ac:dyDescent="0.3">
      <c r="D709" s="343"/>
      <c r="K709" s="343"/>
    </row>
    <row r="710" spans="4:11" x14ac:dyDescent="0.3">
      <c r="D710" s="343"/>
      <c r="K710" s="343"/>
    </row>
    <row r="711" spans="4:11" x14ac:dyDescent="0.3">
      <c r="D711" s="343"/>
      <c r="K711" s="343"/>
    </row>
    <row r="712" spans="4:11" x14ac:dyDescent="0.3">
      <c r="D712" s="343"/>
      <c r="K712" s="343"/>
    </row>
    <row r="713" spans="4:11" x14ac:dyDescent="0.3">
      <c r="D713" s="343"/>
      <c r="K713" s="343"/>
    </row>
    <row r="714" spans="4:11" x14ac:dyDescent="0.3">
      <c r="D714" s="343"/>
      <c r="K714" s="343"/>
    </row>
    <row r="715" spans="4:11" x14ac:dyDescent="0.3">
      <c r="D715" s="343"/>
      <c r="K715" s="343"/>
    </row>
    <row r="716" spans="4:11" x14ac:dyDescent="0.3">
      <c r="D716" s="343"/>
      <c r="K716" s="343"/>
    </row>
    <row r="717" spans="4:11" x14ac:dyDescent="0.3">
      <c r="D717" s="343"/>
      <c r="K717" s="343"/>
    </row>
    <row r="718" spans="4:11" x14ac:dyDescent="0.3">
      <c r="D718" s="343"/>
      <c r="K718" s="343"/>
    </row>
    <row r="719" spans="4:11" x14ac:dyDescent="0.3">
      <c r="D719" s="343"/>
      <c r="K719" s="343"/>
    </row>
    <row r="720" spans="4:11" x14ac:dyDescent="0.3">
      <c r="D720" s="343"/>
      <c r="K720" s="343"/>
    </row>
    <row r="721" spans="4:11" x14ac:dyDescent="0.3">
      <c r="D721" s="343"/>
      <c r="K721" s="343"/>
    </row>
    <row r="722" spans="4:11" x14ac:dyDescent="0.3">
      <c r="D722" s="343"/>
      <c r="K722" s="343"/>
    </row>
    <row r="723" spans="4:11" x14ac:dyDescent="0.3">
      <c r="D723" s="343"/>
      <c r="K723" s="343"/>
    </row>
    <row r="724" spans="4:11" x14ac:dyDescent="0.3">
      <c r="D724" s="343"/>
      <c r="K724" s="343"/>
    </row>
    <row r="725" spans="4:11" x14ac:dyDescent="0.3">
      <c r="D725" s="343"/>
      <c r="K725" s="343"/>
    </row>
    <row r="726" spans="4:11" x14ac:dyDescent="0.3">
      <c r="D726" s="343"/>
      <c r="K726" s="343"/>
    </row>
    <row r="727" spans="4:11" x14ac:dyDescent="0.3">
      <c r="D727" s="343"/>
      <c r="K727" s="343"/>
    </row>
    <row r="728" spans="4:11" x14ac:dyDescent="0.3">
      <c r="D728" s="343"/>
      <c r="K728" s="343"/>
    </row>
    <row r="729" spans="4:11" x14ac:dyDescent="0.3">
      <c r="D729" s="343"/>
      <c r="K729" s="343"/>
    </row>
    <row r="730" spans="4:11" x14ac:dyDescent="0.3">
      <c r="D730" s="343"/>
      <c r="K730" s="343"/>
    </row>
    <row r="731" spans="4:11" x14ac:dyDescent="0.3">
      <c r="D731" s="343"/>
      <c r="K731" s="343"/>
    </row>
    <row r="732" spans="4:11" x14ac:dyDescent="0.3">
      <c r="D732" s="343"/>
      <c r="K732" s="343"/>
    </row>
    <row r="733" spans="4:11" x14ac:dyDescent="0.3">
      <c r="D733" s="343"/>
      <c r="K733" s="343"/>
    </row>
    <row r="734" spans="4:11" x14ac:dyDescent="0.3">
      <c r="D734" s="343"/>
      <c r="K734" s="343"/>
    </row>
    <row r="735" spans="4:11" x14ac:dyDescent="0.3">
      <c r="D735" s="343"/>
      <c r="K735" s="343"/>
    </row>
    <row r="736" spans="4:11" x14ac:dyDescent="0.3">
      <c r="D736" s="343"/>
      <c r="K736" s="343"/>
    </row>
    <row r="737" spans="4:11" x14ac:dyDescent="0.3">
      <c r="D737" s="343"/>
      <c r="K737" s="343"/>
    </row>
    <row r="738" spans="4:11" x14ac:dyDescent="0.3">
      <c r="D738" s="343"/>
      <c r="K738" s="343"/>
    </row>
    <row r="739" spans="4:11" x14ac:dyDescent="0.3">
      <c r="D739" s="343"/>
      <c r="K739" s="343"/>
    </row>
    <row r="740" spans="4:11" x14ac:dyDescent="0.3">
      <c r="D740" s="343"/>
      <c r="K740" s="343"/>
    </row>
    <row r="741" spans="4:11" x14ac:dyDescent="0.3">
      <c r="D741" s="343"/>
      <c r="K741" s="343"/>
    </row>
    <row r="742" spans="4:11" x14ac:dyDescent="0.3">
      <c r="D742" s="343"/>
      <c r="K742" s="343"/>
    </row>
    <row r="743" spans="4:11" x14ac:dyDescent="0.3">
      <c r="D743" s="343"/>
      <c r="K743" s="343"/>
    </row>
    <row r="744" spans="4:11" x14ac:dyDescent="0.3">
      <c r="D744" s="343"/>
      <c r="K744" s="343"/>
    </row>
    <row r="745" spans="4:11" x14ac:dyDescent="0.3">
      <c r="D745" s="343"/>
      <c r="K745" s="343"/>
    </row>
    <row r="746" spans="4:11" x14ac:dyDescent="0.3">
      <c r="D746" s="343"/>
      <c r="K746" s="343"/>
    </row>
    <row r="747" spans="4:11" x14ac:dyDescent="0.3">
      <c r="D747" s="343"/>
      <c r="K747" s="343"/>
    </row>
    <row r="748" spans="4:11" x14ac:dyDescent="0.3">
      <c r="D748" s="343"/>
      <c r="K748" s="343"/>
    </row>
    <row r="749" spans="4:11" x14ac:dyDescent="0.3">
      <c r="D749" s="343"/>
      <c r="K749" s="343"/>
    </row>
    <row r="750" spans="4:11" x14ac:dyDescent="0.3">
      <c r="D750" s="343"/>
      <c r="K750" s="343"/>
    </row>
    <row r="751" spans="4:11" x14ac:dyDescent="0.3">
      <c r="D751" s="343"/>
      <c r="K751" s="343"/>
    </row>
    <row r="752" spans="4:11" x14ac:dyDescent="0.3">
      <c r="D752" s="343"/>
      <c r="K752" s="343"/>
    </row>
    <row r="753" spans="4:11" x14ac:dyDescent="0.3">
      <c r="D753" s="343"/>
      <c r="K753" s="343"/>
    </row>
    <row r="754" spans="4:11" x14ac:dyDescent="0.3">
      <c r="D754" s="343"/>
      <c r="K754" s="343"/>
    </row>
    <row r="755" spans="4:11" x14ac:dyDescent="0.3">
      <c r="D755" s="343"/>
      <c r="K755" s="343"/>
    </row>
    <row r="756" spans="4:11" x14ac:dyDescent="0.3">
      <c r="D756" s="343"/>
      <c r="K756" s="343"/>
    </row>
    <row r="757" spans="4:11" x14ac:dyDescent="0.3">
      <c r="D757" s="343"/>
      <c r="K757" s="343"/>
    </row>
    <row r="758" spans="4:11" x14ac:dyDescent="0.3">
      <c r="D758" s="343"/>
      <c r="K758" s="343"/>
    </row>
    <row r="759" spans="4:11" x14ac:dyDescent="0.3">
      <c r="D759" s="343"/>
      <c r="K759" s="343"/>
    </row>
    <row r="760" spans="4:11" x14ac:dyDescent="0.3">
      <c r="D760" s="343"/>
      <c r="K760" s="343"/>
    </row>
    <row r="761" spans="4:11" x14ac:dyDescent="0.3">
      <c r="D761" s="343"/>
      <c r="K761" s="343"/>
    </row>
    <row r="762" spans="4:11" x14ac:dyDescent="0.3">
      <c r="D762" s="343"/>
      <c r="K762" s="343"/>
    </row>
    <row r="763" spans="4:11" x14ac:dyDescent="0.3">
      <c r="D763" s="343"/>
      <c r="K763" s="343"/>
    </row>
    <row r="764" spans="4:11" x14ac:dyDescent="0.3">
      <c r="D764" s="343"/>
      <c r="K764" s="343"/>
    </row>
    <row r="765" spans="4:11" x14ac:dyDescent="0.3">
      <c r="D765" s="343"/>
      <c r="K765" s="343"/>
    </row>
    <row r="766" spans="4:11" x14ac:dyDescent="0.3">
      <c r="D766" s="343"/>
      <c r="K766" s="343"/>
    </row>
    <row r="767" spans="4:11" x14ac:dyDescent="0.3">
      <c r="D767" s="343"/>
      <c r="K767" s="343"/>
    </row>
    <row r="768" spans="4:11" x14ac:dyDescent="0.3">
      <c r="D768" s="343"/>
      <c r="K768" s="343"/>
    </row>
    <row r="769" spans="4:11" x14ac:dyDescent="0.3">
      <c r="D769" s="343"/>
      <c r="K769" s="343"/>
    </row>
    <row r="770" spans="4:11" x14ac:dyDescent="0.3">
      <c r="D770" s="343"/>
      <c r="K770" s="343"/>
    </row>
    <row r="771" spans="4:11" x14ac:dyDescent="0.3">
      <c r="D771" s="343"/>
      <c r="K771" s="343"/>
    </row>
    <row r="772" spans="4:11" x14ac:dyDescent="0.3">
      <c r="D772" s="343"/>
      <c r="K772" s="343"/>
    </row>
    <row r="773" spans="4:11" x14ac:dyDescent="0.3">
      <c r="D773" s="343"/>
      <c r="K773" s="343"/>
    </row>
    <row r="774" spans="4:11" x14ac:dyDescent="0.3">
      <c r="D774" s="343"/>
      <c r="K774" s="343"/>
    </row>
    <row r="775" spans="4:11" x14ac:dyDescent="0.3">
      <c r="D775" s="343"/>
      <c r="K775" s="343"/>
    </row>
    <row r="776" spans="4:11" x14ac:dyDescent="0.3">
      <c r="D776" s="343"/>
      <c r="K776" s="343"/>
    </row>
    <row r="777" spans="4:11" x14ac:dyDescent="0.3">
      <c r="D777" s="343"/>
      <c r="K777" s="343"/>
    </row>
    <row r="778" spans="4:11" x14ac:dyDescent="0.3">
      <c r="D778" s="343"/>
      <c r="K778" s="343"/>
    </row>
    <row r="779" spans="4:11" x14ac:dyDescent="0.3">
      <c r="D779" s="343"/>
      <c r="K779" s="343"/>
    </row>
    <row r="780" spans="4:11" x14ac:dyDescent="0.3">
      <c r="D780" s="343"/>
      <c r="K780" s="343"/>
    </row>
    <row r="781" spans="4:11" x14ac:dyDescent="0.3">
      <c r="D781" s="343"/>
      <c r="K781" s="343"/>
    </row>
    <row r="782" spans="4:11" x14ac:dyDescent="0.3">
      <c r="D782" s="343"/>
      <c r="K782" s="343"/>
    </row>
    <row r="783" spans="4:11" x14ac:dyDescent="0.3">
      <c r="D783" s="343"/>
      <c r="K783" s="343"/>
    </row>
    <row r="784" spans="4:11" x14ac:dyDescent="0.3">
      <c r="D784" s="343"/>
      <c r="K784" s="343"/>
    </row>
    <row r="785" spans="4:11" x14ac:dyDescent="0.3">
      <c r="D785" s="343"/>
      <c r="K785" s="343"/>
    </row>
    <row r="786" spans="4:11" x14ac:dyDescent="0.3">
      <c r="D786" s="343"/>
      <c r="K786" s="343"/>
    </row>
    <row r="787" spans="4:11" x14ac:dyDescent="0.3">
      <c r="D787" s="343"/>
      <c r="K787" s="343"/>
    </row>
    <row r="788" spans="4:11" x14ac:dyDescent="0.3">
      <c r="D788" s="343"/>
      <c r="K788" s="343"/>
    </row>
    <row r="789" spans="4:11" x14ac:dyDescent="0.3">
      <c r="D789" s="343"/>
      <c r="K789" s="343"/>
    </row>
    <row r="790" spans="4:11" x14ac:dyDescent="0.3">
      <c r="D790" s="343"/>
      <c r="K790" s="343"/>
    </row>
    <row r="791" spans="4:11" x14ac:dyDescent="0.3">
      <c r="D791" s="343"/>
      <c r="K791" s="343"/>
    </row>
    <row r="792" spans="4:11" x14ac:dyDescent="0.3">
      <c r="D792" s="343"/>
      <c r="K792" s="343"/>
    </row>
    <row r="793" spans="4:11" x14ac:dyDescent="0.3">
      <c r="D793" s="343"/>
      <c r="K793" s="343"/>
    </row>
    <row r="794" spans="4:11" x14ac:dyDescent="0.3">
      <c r="D794" s="343"/>
      <c r="K794" s="343"/>
    </row>
    <row r="795" spans="4:11" x14ac:dyDescent="0.3">
      <c r="D795" s="343"/>
      <c r="K795" s="343"/>
    </row>
    <row r="796" spans="4:11" x14ac:dyDescent="0.3">
      <c r="D796" s="343"/>
      <c r="K796" s="343"/>
    </row>
    <row r="797" spans="4:11" x14ac:dyDescent="0.3">
      <c r="D797" s="343"/>
      <c r="K797" s="343"/>
    </row>
    <row r="798" spans="4:11" x14ac:dyDescent="0.3">
      <c r="D798" s="343"/>
      <c r="K798" s="343"/>
    </row>
    <row r="799" spans="4:11" x14ac:dyDescent="0.3">
      <c r="D799" s="343"/>
      <c r="K799" s="343"/>
    </row>
    <row r="800" spans="4:11" x14ac:dyDescent="0.3">
      <c r="D800" s="343"/>
      <c r="K800" s="343"/>
    </row>
    <row r="801" spans="4:11" x14ac:dyDescent="0.3">
      <c r="D801" s="343"/>
      <c r="K801" s="343"/>
    </row>
    <row r="802" spans="4:11" x14ac:dyDescent="0.3">
      <c r="D802" s="343"/>
      <c r="K802" s="343"/>
    </row>
    <row r="803" spans="4:11" x14ac:dyDescent="0.3">
      <c r="D803" s="343"/>
      <c r="K803" s="343"/>
    </row>
    <row r="804" spans="4:11" x14ac:dyDescent="0.3">
      <c r="D804" s="343"/>
      <c r="K804" s="343"/>
    </row>
    <row r="805" spans="4:11" x14ac:dyDescent="0.3">
      <c r="D805" s="343"/>
      <c r="K805" s="343"/>
    </row>
    <row r="806" spans="4:11" x14ac:dyDescent="0.3">
      <c r="D806" s="343"/>
      <c r="K806" s="343"/>
    </row>
    <row r="807" spans="4:11" x14ac:dyDescent="0.3">
      <c r="D807" s="343"/>
      <c r="K807" s="343"/>
    </row>
    <row r="808" spans="4:11" x14ac:dyDescent="0.3">
      <c r="D808" s="343"/>
      <c r="K808" s="343"/>
    </row>
    <row r="809" spans="4:11" x14ac:dyDescent="0.3">
      <c r="D809" s="343"/>
      <c r="K809" s="343"/>
    </row>
    <row r="810" spans="4:11" x14ac:dyDescent="0.3">
      <c r="D810" s="343"/>
      <c r="K810" s="343"/>
    </row>
    <row r="811" spans="4:11" x14ac:dyDescent="0.3">
      <c r="D811" s="343"/>
      <c r="K811" s="343"/>
    </row>
    <row r="812" spans="4:11" x14ac:dyDescent="0.3">
      <c r="D812" s="343"/>
      <c r="K812" s="343"/>
    </row>
    <row r="813" spans="4:11" x14ac:dyDescent="0.3">
      <c r="D813" s="343"/>
      <c r="K813" s="343"/>
    </row>
    <row r="814" spans="4:11" x14ac:dyDescent="0.3">
      <c r="D814" s="343"/>
      <c r="K814" s="343"/>
    </row>
    <row r="815" spans="4:11" x14ac:dyDescent="0.3">
      <c r="D815" s="343"/>
      <c r="K815" s="343"/>
    </row>
    <row r="816" spans="4:11" x14ac:dyDescent="0.3">
      <c r="D816" s="343"/>
      <c r="K816" s="343"/>
    </row>
    <row r="817" spans="4:11" x14ac:dyDescent="0.3">
      <c r="D817" s="343"/>
      <c r="K817" s="343"/>
    </row>
    <row r="818" spans="4:11" x14ac:dyDescent="0.3">
      <c r="D818" s="343"/>
      <c r="K818" s="343"/>
    </row>
    <row r="819" spans="4:11" x14ac:dyDescent="0.3">
      <c r="D819" s="343"/>
      <c r="K819" s="343"/>
    </row>
    <row r="820" spans="4:11" x14ac:dyDescent="0.3">
      <c r="D820" s="343"/>
      <c r="K820" s="343"/>
    </row>
    <row r="821" spans="4:11" x14ac:dyDescent="0.3">
      <c r="D821" s="343"/>
      <c r="K821" s="343"/>
    </row>
    <row r="822" spans="4:11" x14ac:dyDescent="0.3">
      <c r="D822" s="343"/>
      <c r="K822" s="343"/>
    </row>
    <row r="823" spans="4:11" x14ac:dyDescent="0.3">
      <c r="D823" s="343"/>
      <c r="K823" s="343"/>
    </row>
    <row r="824" spans="4:11" x14ac:dyDescent="0.3">
      <c r="D824" s="343"/>
      <c r="K824" s="343"/>
    </row>
    <row r="825" spans="4:11" x14ac:dyDescent="0.3">
      <c r="D825" s="343"/>
      <c r="K825" s="343"/>
    </row>
    <row r="826" spans="4:11" x14ac:dyDescent="0.3">
      <c r="D826" s="343"/>
      <c r="K826" s="343"/>
    </row>
    <row r="827" spans="4:11" x14ac:dyDescent="0.3">
      <c r="D827" s="343"/>
      <c r="K827" s="343"/>
    </row>
    <row r="828" spans="4:11" x14ac:dyDescent="0.3">
      <c r="D828" s="343"/>
      <c r="K828" s="343"/>
    </row>
    <row r="829" spans="4:11" x14ac:dyDescent="0.3">
      <c r="D829" s="343"/>
      <c r="K829" s="343"/>
    </row>
    <row r="830" spans="4:11" x14ac:dyDescent="0.3">
      <c r="D830" s="343"/>
      <c r="K830" s="343"/>
    </row>
    <row r="831" spans="4:11" x14ac:dyDescent="0.3">
      <c r="D831" s="343"/>
      <c r="K831" s="343"/>
    </row>
    <row r="832" spans="4:11" x14ac:dyDescent="0.3">
      <c r="D832" s="343"/>
      <c r="K832" s="343"/>
    </row>
    <row r="833" spans="4:11" x14ac:dyDescent="0.3">
      <c r="D833" s="343"/>
      <c r="K833" s="343"/>
    </row>
    <row r="834" spans="4:11" x14ac:dyDescent="0.3">
      <c r="D834" s="343"/>
      <c r="K834" s="343"/>
    </row>
    <row r="835" spans="4:11" x14ac:dyDescent="0.3">
      <c r="D835" s="343"/>
      <c r="K835" s="343"/>
    </row>
    <row r="836" spans="4:11" x14ac:dyDescent="0.3">
      <c r="D836" s="343"/>
      <c r="K836" s="343"/>
    </row>
    <row r="837" spans="4:11" x14ac:dyDescent="0.3">
      <c r="D837" s="343"/>
      <c r="K837" s="343"/>
    </row>
    <row r="838" spans="4:11" x14ac:dyDescent="0.3">
      <c r="D838" s="343"/>
      <c r="K838" s="343"/>
    </row>
    <row r="839" spans="4:11" x14ac:dyDescent="0.3">
      <c r="D839" s="343"/>
      <c r="K839" s="343"/>
    </row>
    <row r="840" spans="4:11" x14ac:dyDescent="0.3">
      <c r="D840" s="343"/>
      <c r="K840" s="343"/>
    </row>
    <row r="841" spans="4:11" x14ac:dyDescent="0.3">
      <c r="D841" s="343"/>
      <c r="K841" s="343"/>
    </row>
    <row r="842" spans="4:11" x14ac:dyDescent="0.3">
      <c r="D842" s="343"/>
      <c r="K842" s="343"/>
    </row>
    <row r="843" spans="4:11" x14ac:dyDescent="0.3">
      <c r="D843" s="343"/>
      <c r="K843" s="343"/>
    </row>
    <row r="844" spans="4:11" x14ac:dyDescent="0.3">
      <c r="D844" s="343"/>
      <c r="K844" s="343"/>
    </row>
    <row r="845" spans="4:11" x14ac:dyDescent="0.3">
      <c r="D845" s="343"/>
      <c r="K845" s="343"/>
    </row>
    <row r="846" spans="4:11" x14ac:dyDescent="0.3">
      <c r="D846" s="343"/>
      <c r="K846" s="343"/>
    </row>
    <row r="847" spans="4:11" x14ac:dyDescent="0.3">
      <c r="D847" s="343"/>
      <c r="K847" s="343"/>
    </row>
    <row r="848" spans="4:11" x14ac:dyDescent="0.3">
      <c r="D848" s="343"/>
      <c r="K848" s="343"/>
    </row>
    <row r="849" spans="4:11" x14ac:dyDescent="0.3">
      <c r="D849" s="343"/>
      <c r="K849" s="343"/>
    </row>
    <row r="850" spans="4:11" x14ac:dyDescent="0.3">
      <c r="D850" s="343"/>
      <c r="K850" s="343"/>
    </row>
    <row r="851" spans="4:11" x14ac:dyDescent="0.3">
      <c r="D851" s="343"/>
      <c r="K851" s="343"/>
    </row>
    <row r="852" spans="4:11" x14ac:dyDescent="0.3">
      <c r="D852" s="343"/>
      <c r="K852" s="343"/>
    </row>
    <row r="853" spans="4:11" x14ac:dyDescent="0.3">
      <c r="D853" s="343"/>
      <c r="K853" s="343"/>
    </row>
    <row r="854" spans="4:11" x14ac:dyDescent="0.3">
      <c r="D854" s="343"/>
      <c r="K854" s="343"/>
    </row>
    <row r="855" spans="4:11" x14ac:dyDescent="0.3">
      <c r="D855" s="343"/>
      <c r="K855" s="343"/>
    </row>
    <row r="856" spans="4:11" x14ac:dyDescent="0.3">
      <c r="D856" s="343"/>
      <c r="K856" s="343"/>
    </row>
    <row r="857" spans="4:11" x14ac:dyDescent="0.3">
      <c r="D857" s="343"/>
      <c r="K857" s="343"/>
    </row>
    <row r="858" spans="4:11" x14ac:dyDescent="0.3">
      <c r="D858" s="343"/>
      <c r="K858" s="343"/>
    </row>
    <row r="859" spans="4:11" x14ac:dyDescent="0.3">
      <c r="D859" s="343"/>
      <c r="K859" s="343"/>
    </row>
    <row r="860" spans="4:11" x14ac:dyDescent="0.3">
      <c r="D860" s="343"/>
      <c r="K860" s="343"/>
    </row>
    <row r="861" spans="4:11" x14ac:dyDescent="0.3">
      <c r="D861" s="343"/>
      <c r="K861" s="343"/>
    </row>
    <row r="862" spans="4:11" x14ac:dyDescent="0.3">
      <c r="D862" s="343"/>
      <c r="K862" s="343"/>
    </row>
    <row r="863" spans="4:11" x14ac:dyDescent="0.3">
      <c r="D863" s="343"/>
      <c r="K863" s="343"/>
    </row>
    <row r="864" spans="4:11" x14ac:dyDescent="0.3">
      <c r="D864" s="343"/>
      <c r="K864" s="343"/>
    </row>
    <row r="865" spans="4:11" x14ac:dyDescent="0.3">
      <c r="D865" s="343"/>
      <c r="K865" s="343"/>
    </row>
    <row r="866" spans="4:11" x14ac:dyDescent="0.3">
      <c r="D866" s="343"/>
      <c r="K866" s="343"/>
    </row>
    <row r="867" spans="4:11" x14ac:dyDescent="0.3">
      <c r="D867" s="343"/>
      <c r="K867" s="343"/>
    </row>
    <row r="868" spans="4:11" x14ac:dyDescent="0.3">
      <c r="D868" s="343"/>
      <c r="K868" s="343"/>
    </row>
    <row r="869" spans="4:11" x14ac:dyDescent="0.3">
      <c r="D869" s="343"/>
      <c r="K869" s="343"/>
    </row>
    <row r="870" spans="4:11" x14ac:dyDescent="0.3">
      <c r="D870" s="343"/>
      <c r="K870" s="343"/>
    </row>
    <row r="871" spans="4:11" x14ac:dyDescent="0.3">
      <c r="D871" s="343"/>
      <c r="K871" s="343"/>
    </row>
    <row r="872" spans="4:11" x14ac:dyDescent="0.3">
      <c r="D872" s="343"/>
      <c r="K872" s="343"/>
    </row>
    <row r="873" spans="4:11" x14ac:dyDescent="0.3">
      <c r="D873" s="343"/>
      <c r="K873" s="343"/>
    </row>
    <row r="874" spans="4:11" x14ac:dyDescent="0.3">
      <c r="D874" s="343"/>
      <c r="K874" s="343"/>
    </row>
    <row r="875" spans="4:11" x14ac:dyDescent="0.3">
      <c r="D875" s="343"/>
      <c r="K875" s="343"/>
    </row>
    <row r="876" spans="4:11" x14ac:dyDescent="0.3">
      <c r="D876" s="343"/>
      <c r="K876" s="343"/>
    </row>
    <row r="877" spans="4:11" x14ac:dyDescent="0.3">
      <c r="D877" s="343"/>
      <c r="K877" s="343"/>
    </row>
    <row r="878" spans="4:11" x14ac:dyDescent="0.3">
      <c r="D878" s="343"/>
      <c r="K878" s="343"/>
    </row>
    <row r="879" spans="4:11" x14ac:dyDescent="0.3">
      <c r="D879" s="343"/>
      <c r="K879" s="343"/>
    </row>
    <row r="880" spans="4:11" x14ac:dyDescent="0.3">
      <c r="D880" s="343"/>
      <c r="K880" s="343"/>
    </row>
    <row r="881" spans="4:11" x14ac:dyDescent="0.3">
      <c r="D881" s="343"/>
      <c r="K881" s="343"/>
    </row>
    <row r="882" spans="4:11" x14ac:dyDescent="0.3">
      <c r="D882" s="343"/>
      <c r="K882" s="343"/>
    </row>
    <row r="883" spans="4:11" x14ac:dyDescent="0.3">
      <c r="D883" s="343"/>
      <c r="K883" s="343"/>
    </row>
    <row r="884" spans="4:11" x14ac:dyDescent="0.3">
      <c r="D884" s="343"/>
      <c r="K884" s="343"/>
    </row>
    <row r="885" spans="4:11" x14ac:dyDescent="0.3">
      <c r="D885" s="343"/>
      <c r="K885" s="343"/>
    </row>
    <row r="886" spans="4:11" x14ac:dyDescent="0.3">
      <c r="D886" s="343"/>
      <c r="K886" s="343"/>
    </row>
    <row r="887" spans="4:11" x14ac:dyDescent="0.3">
      <c r="D887" s="343"/>
      <c r="K887" s="343"/>
    </row>
    <row r="888" spans="4:11" x14ac:dyDescent="0.3">
      <c r="D888" s="343"/>
      <c r="K888" s="343"/>
    </row>
    <row r="889" spans="4:11" x14ac:dyDescent="0.3">
      <c r="D889" s="343"/>
      <c r="K889" s="343"/>
    </row>
    <row r="890" spans="4:11" x14ac:dyDescent="0.3">
      <c r="D890" s="343"/>
      <c r="K890" s="343"/>
    </row>
    <row r="891" spans="4:11" x14ac:dyDescent="0.3">
      <c r="D891" s="343"/>
      <c r="K891" s="343"/>
    </row>
    <row r="892" spans="4:11" x14ac:dyDescent="0.3">
      <c r="D892" s="343"/>
      <c r="K892" s="343"/>
    </row>
    <row r="893" spans="4:11" x14ac:dyDescent="0.3">
      <c r="D893" s="343"/>
      <c r="K893" s="343"/>
    </row>
    <row r="894" spans="4:11" x14ac:dyDescent="0.3">
      <c r="D894" s="343"/>
      <c r="K894" s="343"/>
    </row>
    <row r="895" spans="4:11" x14ac:dyDescent="0.3">
      <c r="D895" s="343"/>
      <c r="K895" s="343"/>
    </row>
    <row r="896" spans="4:11" x14ac:dyDescent="0.3">
      <c r="D896" s="343"/>
      <c r="K896" s="343"/>
    </row>
    <row r="897" spans="4:11" x14ac:dyDescent="0.3">
      <c r="D897" s="343"/>
      <c r="K897" s="343"/>
    </row>
    <row r="898" spans="4:11" x14ac:dyDescent="0.3">
      <c r="D898" s="343"/>
      <c r="K898" s="343"/>
    </row>
    <row r="899" spans="4:11" x14ac:dyDescent="0.3">
      <c r="D899" s="343"/>
      <c r="K899" s="343"/>
    </row>
    <row r="900" spans="4:11" x14ac:dyDescent="0.3">
      <c r="D900" s="343"/>
      <c r="K900" s="343"/>
    </row>
    <row r="901" spans="4:11" x14ac:dyDescent="0.3">
      <c r="D901" s="343"/>
      <c r="K901" s="343"/>
    </row>
    <row r="902" spans="4:11" x14ac:dyDescent="0.3">
      <c r="D902" s="343"/>
      <c r="K902" s="343"/>
    </row>
    <row r="903" spans="4:11" x14ac:dyDescent="0.3">
      <c r="D903" s="343"/>
      <c r="K903" s="343"/>
    </row>
    <row r="904" spans="4:11" x14ac:dyDescent="0.3">
      <c r="D904" s="343"/>
      <c r="K904" s="343"/>
    </row>
    <row r="905" spans="4:11" x14ac:dyDescent="0.3">
      <c r="D905" s="343"/>
      <c r="K905" s="343"/>
    </row>
    <row r="906" spans="4:11" x14ac:dyDescent="0.3">
      <c r="D906" s="343"/>
      <c r="K906" s="343"/>
    </row>
    <row r="907" spans="4:11" x14ac:dyDescent="0.3">
      <c r="D907" s="343"/>
      <c r="K907" s="343"/>
    </row>
    <row r="908" spans="4:11" x14ac:dyDescent="0.3">
      <c r="D908" s="343"/>
      <c r="K908" s="343"/>
    </row>
    <row r="909" spans="4:11" x14ac:dyDescent="0.3">
      <c r="D909" s="343"/>
      <c r="K909" s="343"/>
    </row>
    <row r="910" spans="4:11" x14ac:dyDescent="0.3">
      <c r="D910" s="343"/>
      <c r="K910" s="343"/>
    </row>
    <row r="911" spans="4:11" x14ac:dyDescent="0.3">
      <c r="D911" s="343"/>
      <c r="K911" s="343"/>
    </row>
    <row r="912" spans="4:11" x14ac:dyDescent="0.3">
      <c r="D912" s="343"/>
      <c r="K912" s="343"/>
    </row>
    <row r="913" spans="4:11" x14ac:dyDescent="0.3">
      <c r="D913" s="343"/>
      <c r="K913" s="343"/>
    </row>
    <row r="914" spans="4:11" x14ac:dyDescent="0.3">
      <c r="D914" s="343"/>
      <c r="K914" s="343"/>
    </row>
    <row r="915" spans="4:11" x14ac:dyDescent="0.3">
      <c r="D915" s="343"/>
      <c r="K915" s="343"/>
    </row>
    <row r="916" spans="4:11" x14ac:dyDescent="0.3">
      <c r="D916" s="343"/>
      <c r="K916" s="343"/>
    </row>
    <row r="917" spans="4:11" x14ac:dyDescent="0.3">
      <c r="D917" s="343"/>
      <c r="K917" s="343"/>
    </row>
    <row r="918" spans="4:11" x14ac:dyDescent="0.3">
      <c r="D918" s="343"/>
      <c r="K918" s="343"/>
    </row>
    <row r="919" spans="4:11" x14ac:dyDescent="0.3">
      <c r="D919" s="343"/>
      <c r="K919" s="343"/>
    </row>
    <row r="920" spans="4:11" x14ac:dyDescent="0.3">
      <c r="D920" s="343"/>
      <c r="K920" s="343"/>
    </row>
    <row r="921" spans="4:11" x14ac:dyDescent="0.3">
      <c r="D921" s="343"/>
      <c r="K921" s="343"/>
    </row>
    <row r="922" spans="4:11" x14ac:dyDescent="0.3">
      <c r="D922" s="343"/>
      <c r="K922" s="343"/>
    </row>
    <row r="923" spans="4:11" x14ac:dyDescent="0.3">
      <c r="D923" s="343"/>
      <c r="K923" s="343"/>
    </row>
    <row r="924" spans="4:11" x14ac:dyDescent="0.3">
      <c r="D924" s="343"/>
      <c r="K924" s="343"/>
    </row>
    <row r="925" spans="4:11" x14ac:dyDescent="0.3">
      <c r="D925" s="343"/>
      <c r="K925" s="343"/>
    </row>
    <row r="926" spans="4:11" x14ac:dyDescent="0.3">
      <c r="D926" s="343"/>
      <c r="K926" s="343"/>
    </row>
    <row r="927" spans="4:11" x14ac:dyDescent="0.3">
      <c r="D927" s="343"/>
      <c r="K927" s="343"/>
    </row>
    <row r="928" spans="4:11" x14ac:dyDescent="0.3">
      <c r="D928" s="343"/>
      <c r="K928" s="343"/>
    </row>
    <row r="929" spans="4:11" x14ac:dyDescent="0.3">
      <c r="D929" s="343"/>
      <c r="K929" s="343"/>
    </row>
    <row r="930" spans="4:11" x14ac:dyDescent="0.3">
      <c r="D930" s="343"/>
      <c r="K930" s="343"/>
    </row>
    <row r="931" spans="4:11" x14ac:dyDescent="0.3">
      <c r="D931" s="343"/>
      <c r="K931" s="343"/>
    </row>
    <row r="932" spans="4:11" x14ac:dyDescent="0.3">
      <c r="D932" s="343"/>
      <c r="K932" s="343"/>
    </row>
    <row r="933" spans="4:11" x14ac:dyDescent="0.3">
      <c r="D933" s="343"/>
      <c r="K933" s="343"/>
    </row>
    <row r="934" spans="4:11" x14ac:dyDescent="0.3">
      <c r="D934" s="343"/>
      <c r="K934" s="343"/>
    </row>
    <row r="935" spans="4:11" x14ac:dyDescent="0.3">
      <c r="D935" s="343"/>
      <c r="K935" s="343"/>
    </row>
    <row r="936" spans="4:11" x14ac:dyDescent="0.3">
      <c r="D936" s="343"/>
      <c r="K936" s="343"/>
    </row>
    <row r="937" spans="4:11" x14ac:dyDescent="0.3">
      <c r="D937" s="343"/>
      <c r="K937" s="343"/>
    </row>
    <row r="938" spans="4:11" x14ac:dyDescent="0.3">
      <c r="D938" s="343"/>
      <c r="K938" s="343"/>
    </row>
    <row r="939" spans="4:11" x14ac:dyDescent="0.3">
      <c r="D939" s="343"/>
      <c r="K939" s="343"/>
    </row>
    <row r="940" spans="4:11" x14ac:dyDescent="0.3">
      <c r="D940" s="343"/>
      <c r="K940" s="343"/>
    </row>
    <row r="941" spans="4:11" x14ac:dyDescent="0.3">
      <c r="D941" s="343"/>
      <c r="K941" s="343"/>
    </row>
    <row r="942" spans="4:11" x14ac:dyDescent="0.3">
      <c r="D942" s="343"/>
      <c r="K942" s="343"/>
    </row>
    <row r="943" spans="4:11" x14ac:dyDescent="0.3">
      <c r="D943" s="343"/>
      <c r="K943" s="343"/>
    </row>
    <row r="944" spans="4:11" x14ac:dyDescent="0.3">
      <c r="D944" s="343"/>
      <c r="K944" s="343"/>
    </row>
    <row r="945" spans="4:11" x14ac:dyDescent="0.3">
      <c r="D945" s="343"/>
      <c r="K945" s="343"/>
    </row>
    <row r="946" spans="4:11" x14ac:dyDescent="0.3">
      <c r="D946" s="343"/>
      <c r="K946" s="343"/>
    </row>
    <row r="947" spans="4:11" x14ac:dyDescent="0.3">
      <c r="D947" s="343"/>
      <c r="K947" s="343"/>
    </row>
    <row r="948" spans="4:11" x14ac:dyDescent="0.3">
      <c r="D948" s="343"/>
      <c r="K948" s="343"/>
    </row>
    <row r="949" spans="4:11" x14ac:dyDescent="0.3">
      <c r="D949" s="343"/>
      <c r="K949" s="343"/>
    </row>
    <row r="950" spans="4:11" x14ac:dyDescent="0.3">
      <c r="D950" s="343"/>
      <c r="K950" s="343"/>
    </row>
    <row r="951" spans="4:11" x14ac:dyDescent="0.3">
      <c r="D951" s="343"/>
      <c r="K951" s="343"/>
    </row>
    <row r="952" spans="4:11" x14ac:dyDescent="0.3">
      <c r="D952" s="343"/>
      <c r="K952" s="343"/>
    </row>
    <row r="953" spans="4:11" x14ac:dyDescent="0.3">
      <c r="D953" s="343"/>
      <c r="K953" s="343"/>
    </row>
    <row r="954" spans="4:11" x14ac:dyDescent="0.3">
      <c r="D954" s="343"/>
      <c r="K954" s="343"/>
    </row>
    <row r="955" spans="4:11" x14ac:dyDescent="0.3">
      <c r="D955" s="343"/>
      <c r="K955" s="343"/>
    </row>
    <row r="956" spans="4:11" x14ac:dyDescent="0.3">
      <c r="D956" s="343"/>
      <c r="K956" s="343"/>
    </row>
    <row r="957" spans="4:11" x14ac:dyDescent="0.3">
      <c r="D957" s="343"/>
      <c r="K957" s="343"/>
    </row>
    <row r="958" spans="4:11" x14ac:dyDescent="0.3">
      <c r="D958" s="343"/>
      <c r="K958" s="343"/>
    </row>
    <row r="959" spans="4:11" x14ac:dyDescent="0.3">
      <c r="D959" s="343"/>
      <c r="K959" s="343"/>
    </row>
    <row r="960" spans="4:11" x14ac:dyDescent="0.3">
      <c r="D960" s="343"/>
      <c r="K960" s="343"/>
    </row>
    <row r="961" spans="4:11" x14ac:dyDescent="0.3">
      <c r="D961" s="343"/>
      <c r="K961" s="343"/>
    </row>
    <row r="962" spans="4:11" x14ac:dyDescent="0.3">
      <c r="D962" s="343"/>
      <c r="K962" s="343"/>
    </row>
    <row r="963" spans="4:11" x14ac:dyDescent="0.3">
      <c r="D963" s="343"/>
      <c r="K963" s="343"/>
    </row>
    <row r="964" spans="4:11" x14ac:dyDescent="0.3">
      <c r="D964" s="343"/>
      <c r="K964" s="343"/>
    </row>
    <row r="965" spans="4:11" x14ac:dyDescent="0.3">
      <c r="D965" s="343"/>
      <c r="K965" s="343"/>
    </row>
    <row r="966" spans="4:11" x14ac:dyDescent="0.3">
      <c r="D966" s="343"/>
      <c r="K966" s="343"/>
    </row>
    <row r="967" spans="4:11" x14ac:dyDescent="0.3">
      <c r="D967" s="343"/>
      <c r="K967" s="343"/>
    </row>
    <row r="968" spans="4:11" x14ac:dyDescent="0.3">
      <c r="D968" s="343"/>
      <c r="K968" s="343"/>
    </row>
    <row r="969" spans="4:11" x14ac:dyDescent="0.3">
      <c r="D969" s="343"/>
      <c r="K969" s="343"/>
    </row>
    <row r="970" spans="4:11" x14ac:dyDescent="0.3">
      <c r="D970" s="343"/>
      <c r="K970" s="343"/>
    </row>
    <row r="971" spans="4:11" x14ac:dyDescent="0.3">
      <c r="D971" s="343"/>
      <c r="K971" s="343"/>
    </row>
    <row r="972" spans="4:11" x14ac:dyDescent="0.3">
      <c r="D972" s="343"/>
      <c r="K972" s="343"/>
    </row>
    <row r="973" spans="4:11" x14ac:dyDescent="0.3">
      <c r="D973" s="343"/>
      <c r="K973" s="343"/>
    </row>
    <row r="974" spans="4:11" x14ac:dyDescent="0.3">
      <c r="D974" s="343"/>
      <c r="K974" s="343"/>
    </row>
    <row r="975" spans="4:11" x14ac:dyDescent="0.3">
      <c r="D975" s="343"/>
      <c r="K975" s="343"/>
    </row>
    <row r="976" spans="4:11" x14ac:dyDescent="0.3">
      <c r="D976" s="343"/>
      <c r="K976" s="343"/>
    </row>
    <row r="977" spans="4:11" x14ac:dyDescent="0.3">
      <c r="D977" s="343"/>
      <c r="K977" s="343"/>
    </row>
    <row r="978" spans="4:11" x14ac:dyDescent="0.3">
      <c r="D978" s="343"/>
      <c r="K978" s="343"/>
    </row>
    <row r="979" spans="4:11" x14ac:dyDescent="0.3">
      <c r="D979" s="343"/>
      <c r="K979" s="343"/>
    </row>
    <row r="980" spans="4:11" x14ac:dyDescent="0.3">
      <c r="D980" s="343"/>
      <c r="K980" s="343"/>
    </row>
    <row r="981" spans="4:11" x14ac:dyDescent="0.3">
      <c r="D981" s="343"/>
      <c r="K981" s="343"/>
    </row>
    <row r="982" spans="4:11" x14ac:dyDescent="0.3">
      <c r="D982" s="343"/>
      <c r="K982" s="343"/>
    </row>
    <row r="983" spans="4:11" x14ac:dyDescent="0.3">
      <c r="D983" s="343"/>
      <c r="K983" s="343"/>
    </row>
    <row r="984" spans="4:11" x14ac:dyDescent="0.3">
      <c r="D984" s="343"/>
      <c r="K984" s="343"/>
    </row>
    <row r="985" spans="4:11" x14ac:dyDescent="0.3">
      <c r="D985" s="343"/>
      <c r="K985" s="343"/>
    </row>
    <row r="986" spans="4:11" x14ac:dyDescent="0.3">
      <c r="D986" s="343"/>
      <c r="K986" s="343"/>
    </row>
    <row r="987" spans="4:11" x14ac:dyDescent="0.3">
      <c r="D987" s="343"/>
      <c r="K987" s="343"/>
    </row>
    <row r="988" spans="4:11" x14ac:dyDescent="0.3">
      <c r="D988" s="343"/>
      <c r="K988" s="343"/>
    </row>
    <row r="989" spans="4:11" x14ac:dyDescent="0.3">
      <c r="D989" s="343"/>
      <c r="K989" s="343"/>
    </row>
    <row r="990" spans="4:11" x14ac:dyDescent="0.3">
      <c r="D990" s="343"/>
      <c r="K990" s="343"/>
    </row>
    <row r="991" spans="4:11" x14ac:dyDescent="0.3">
      <c r="D991" s="343"/>
      <c r="K991" s="343"/>
    </row>
    <row r="992" spans="4:11" x14ac:dyDescent="0.3">
      <c r="D992" s="343"/>
      <c r="K992" s="343"/>
    </row>
    <row r="993" spans="4:11" x14ac:dyDescent="0.3">
      <c r="D993" s="343"/>
      <c r="K993" s="343"/>
    </row>
    <row r="994" spans="4:11" x14ac:dyDescent="0.3">
      <c r="D994" s="343"/>
      <c r="K994" s="343"/>
    </row>
    <row r="995" spans="4:11" x14ac:dyDescent="0.3">
      <c r="D995" s="343"/>
      <c r="K995" s="343"/>
    </row>
    <row r="996" spans="4:11" x14ac:dyDescent="0.3">
      <c r="D996" s="343"/>
      <c r="K996" s="343"/>
    </row>
    <row r="997" spans="4:11" x14ac:dyDescent="0.3">
      <c r="D997" s="343"/>
      <c r="K997" s="343"/>
    </row>
    <row r="998" spans="4:11" x14ac:dyDescent="0.3">
      <c r="D998" s="343"/>
      <c r="K998" s="343"/>
    </row>
    <row r="999" spans="4:11" x14ac:dyDescent="0.3">
      <c r="D999" s="343"/>
      <c r="K999" s="343"/>
    </row>
    <row r="1000" spans="4:11" x14ac:dyDescent="0.3">
      <c r="D1000" s="343"/>
      <c r="K1000" s="343"/>
    </row>
    <row r="1001" spans="4:11" x14ac:dyDescent="0.3">
      <c r="D1001" s="343"/>
      <c r="K1001" s="343"/>
    </row>
    <row r="1002" spans="4:11" x14ac:dyDescent="0.3">
      <c r="D1002" s="343"/>
      <c r="K1002" s="343"/>
    </row>
    <row r="1003" spans="4:11" x14ac:dyDescent="0.3">
      <c r="D1003" s="343"/>
      <c r="K1003" s="343"/>
    </row>
    <row r="1004" spans="4:11" x14ac:dyDescent="0.3">
      <c r="D1004" s="343"/>
      <c r="K1004" s="343"/>
    </row>
    <row r="1005" spans="4:11" x14ac:dyDescent="0.3">
      <c r="D1005" s="343"/>
      <c r="K1005" s="343"/>
    </row>
    <row r="1006" spans="4:11" x14ac:dyDescent="0.3">
      <c r="D1006" s="343"/>
      <c r="K1006" s="343"/>
    </row>
    <row r="1007" spans="4:11" x14ac:dyDescent="0.3">
      <c r="D1007" s="343"/>
      <c r="K1007" s="343"/>
    </row>
    <row r="1008" spans="4:11" x14ac:dyDescent="0.3">
      <c r="D1008" s="343"/>
      <c r="K1008" s="343"/>
    </row>
    <row r="1009" spans="4:11" x14ac:dyDescent="0.3">
      <c r="D1009" s="343"/>
      <c r="K1009" s="343"/>
    </row>
    <row r="1010" spans="4:11" x14ac:dyDescent="0.3">
      <c r="D1010" s="343"/>
      <c r="K1010" s="343"/>
    </row>
    <row r="1011" spans="4:11" x14ac:dyDescent="0.3">
      <c r="D1011" s="343"/>
      <c r="K1011" s="343"/>
    </row>
    <row r="1012" spans="4:11" x14ac:dyDescent="0.3">
      <c r="D1012" s="343"/>
      <c r="K1012" s="343"/>
    </row>
    <row r="1013" spans="4:11" x14ac:dyDescent="0.3">
      <c r="D1013" s="343"/>
      <c r="K1013" s="343"/>
    </row>
    <row r="1014" spans="4:11" x14ac:dyDescent="0.3">
      <c r="D1014" s="343"/>
      <c r="K1014" s="343"/>
    </row>
    <row r="1015" spans="4:11" x14ac:dyDescent="0.3">
      <c r="D1015" s="343"/>
      <c r="K1015" s="343"/>
    </row>
    <row r="1016" spans="4:11" x14ac:dyDescent="0.3">
      <c r="D1016" s="343"/>
      <c r="K1016" s="343"/>
    </row>
    <row r="1017" spans="4:11" x14ac:dyDescent="0.3">
      <c r="D1017" s="343"/>
      <c r="K1017" s="343"/>
    </row>
    <row r="1018" spans="4:11" x14ac:dyDescent="0.3">
      <c r="D1018" s="343"/>
      <c r="K1018" s="343"/>
    </row>
    <row r="1019" spans="4:11" x14ac:dyDescent="0.3">
      <c r="D1019" s="343"/>
      <c r="K1019" s="343"/>
    </row>
    <row r="1020" spans="4:11" x14ac:dyDescent="0.3">
      <c r="D1020" s="343"/>
      <c r="K1020" s="343"/>
    </row>
    <row r="1021" spans="4:11" x14ac:dyDescent="0.3">
      <c r="D1021" s="343"/>
      <c r="K1021" s="343"/>
    </row>
    <row r="1022" spans="4:11" x14ac:dyDescent="0.3">
      <c r="D1022" s="343"/>
      <c r="K1022" s="343"/>
    </row>
    <row r="1023" spans="4:11" x14ac:dyDescent="0.3">
      <c r="D1023" s="343"/>
      <c r="K1023" s="343"/>
    </row>
    <row r="1024" spans="4:11" x14ac:dyDescent="0.3">
      <c r="D1024" s="343"/>
      <c r="K1024" s="343"/>
    </row>
    <row r="1025" spans="4:11" x14ac:dyDescent="0.3">
      <c r="D1025" s="343"/>
      <c r="K1025" s="343"/>
    </row>
    <row r="1026" spans="4:11" x14ac:dyDescent="0.3">
      <c r="D1026" s="343"/>
      <c r="K1026" s="343"/>
    </row>
    <row r="1027" spans="4:11" x14ac:dyDescent="0.3">
      <c r="D1027" s="343"/>
      <c r="K1027" s="343"/>
    </row>
    <row r="1028" spans="4:11" x14ac:dyDescent="0.3">
      <c r="D1028" s="343"/>
      <c r="K1028" s="343"/>
    </row>
    <row r="1029" spans="4:11" x14ac:dyDescent="0.3">
      <c r="D1029" s="343"/>
      <c r="K1029" s="343"/>
    </row>
    <row r="1030" spans="4:11" x14ac:dyDescent="0.3">
      <c r="D1030" s="343"/>
      <c r="K1030" s="343"/>
    </row>
    <row r="1031" spans="4:11" x14ac:dyDescent="0.3">
      <c r="D1031" s="343"/>
      <c r="K1031" s="343"/>
    </row>
    <row r="1032" spans="4:11" x14ac:dyDescent="0.3">
      <c r="D1032" s="343"/>
      <c r="K1032" s="343"/>
    </row>
    <row r="1033" spans="4:11" x14ac:dyDescent="0.3">
      <c r="D1033" s="343"/>
      <c r="K1033" s="343"/>
    </row>
    <row r="1034" spans="4:11" x14ac:dyDescent="0.3">
      <c r="D1034" s="343"/>
      <c r="K1034" s="343"/>
    </row>
    <row r="1035" spans="4:11" x14ac:dyDescent="0.3">
      <c r="D1035" s="343"/>
      <c r="K1035" s="343"/>
    </row>
    <row r="1036" spans="4:11" x14ac:dyDescent="0.3">
      <c r="D1036" s="343"/>
      <c r="K1036" s="343"/>
    </row>
    <row r="1037" spans="4:11" x14ac:dyDescent="0.3">
      <c r="D1037" s="343"/>
      <c r="K1037" s="343"/>
    </row>
    <row r="1038" spans="4:11" x14ac:dyDescent="0.3">
      <c r="D1038" s="343"/>
      <c r="K1038" s="343"/>
    </row>
    <row r="1039" spans="4:11" x14ac:dyDescent="0.3">
      <c r="D1039" s="343"/>
      <c r="K1039" s="343"/>
    </row>
    <row r="1040" spans="4:11" x14ac:dyDescent="0.3">
      <c r="D1040" s="343"/>
      <c r="K1040" s="343"/>
    </row>
    <row r="1041" spans="4:11" x14ac:dyDescent="0.3">
      <c r="D1041" s="343"/>
      <c r="K1041" s="343"/>
    </row>
    <row r="1042" spans="4:11" x14ac:dyDescent="0.3">
      <c r="D1042" s="343"/>
      <c r="K1042" s="343"/>
    </row>
    <row r="1043" spans="4:11" x14ac:dyDescent="0.3">
      <c r="D1043" s="343"/>
      <c r="K1043" s="343"/>
    </row>
    <row r="1044" spans="4:11" x14ac:dyDescent="0.3">
      <c r="D1044" s="343"/>
      <c r="K1044" s="343"/>
    </row>
    <row r="1045" spans="4:11" x14ac:dyDescent="0.3">
      <c r="D1045" s="343"/>
      <c r="K1045" s="343"/>
    </row>
    <row r="1046" spans="4:11" x14ac:dyDescent="0.3">
      <c r="D1046" s="343"/>
      <c r="K1046" s="343"/>
    </row>
    <row r="1047" spans="4:11" x14ac:dyDescent="0.3">
      <c r="D1047" s="343"/>
      <c r="K1047" s="343"/>
    </row>
    <row r="1048" spans="4:11" x14ac:dyDescent="0.3">
      <c r="D1048" s="343"/>
      <c r="K1048" s="343"/>
    </row>
    <row r="1049" spans="4:11" x14ac:dyDescent="0.3">
      <c r="D1049" s="343"/>
      <c r="K1049" s="343"/>
    </row>
    <row r="1050" spans="4:11" x14ac:dyDescent="0.3">
      <c r="D1050" s="343"/>
      <c r="K1050" s="343"/>
    </row>
    <row r="1051" spans="4:11" x14ac:dyDescent="0.3">
      <c r="D1051" s="343"/>
      <c r="K1051" s="343"/>
    </row>
    <row r="1052" spans="4:11" x14ac:dyDescent="0.3">
      <c r="D1052" s="343"/>
      <c r="K1052" s="343"/>
    </row>
    <row r="1053" spans="4:11" x14ac:dyDescent="0.3">
      <c r="D1053" s="343"/>
      <c r="K1053" s="343"/>
    </row>
    <row r="1054" spans="4:11" x14ac:dyDescent="0.3">
      <c r="D1054" s="343"/>
      <c r="K1054" s="343"/>
    </row>
    <row r="1055" spans="4:11" x14ac:dyDescent="0.3">
      <c r="D1055" s="343"/>
      <c r="K1055" s="343"/>
    </row>
    <row r="1056" spans="4:11" x14ac:dyDescent="0.3">
      <c r="D1056" s="343"/>
      <c r="K1056" s="343"/>
    </row>
    <row r="1057" spans="4:11" x14ac:dyDescent="0.3">
      <c r="D1057" s="343"/>
      <c r="K1057" s="343"/>
    </row>
    <row r="1058" spans="4:11" x14ac:dyDescent="0.3">
      <c r="D1058" s="343"/>
      <c r="K1058" s="343"/>
    </row>
    <row r="1059" spans="4:11" x14ac:dyDescent="0.3">
      <c r="D1059" s="343"/>
      <c r="K1059" s="343"/>
    </row>
    <row r="1060" spans="4:11" x14ac:dyDescent="0.3">
      <c r="D1060" s="343"/>
      <c r="K1060" s="343"/>
    </row>
    <row r="1061" spans="4:11" x14ac:dyDescent="0.3">
      <c r="D1061" s="343"/>
      <c r="K1061" s="343"/>
    </row>
    <row r="1062" spans="4:11" x14ac:dyDescent="0.3">
      <c r="D1062" s="343"/>
      <c r="K1062" s="343"/>
    </row>
    <row r="1063" spans="4:11" x14ac:dyDescent="0.3">
      <c r="D1063" s="343"/>
      <c r="K1063" s="343"/>
    </row>
    <row r="1064" spans="4:11" x14ac:dyDescent="0.3">
      <c r="D1064" s="343"/>
      <c r="K1064" s="343"/>
    </row>
    <row r="1065" spans="4:11" x14ac:dyDescent="0.3">
      <c r="D1065" s="343"/>
      <c r="K1065" s="343"/>
    </row>
    <row r="1066" spans="4:11" x14ac:dyDescent="0.3">
      <c r="D1066" s="343"/>
      <c r="K1066" s="343"/>
    </row>
    <row r="1067" spans="4:11" x14ac:dyDescent="0.3">
      <c r="D1067" s="343"/>
      <c r="K1067" s="343"/>
    </row>
    <row r="1068" spans="4:11" x14ac:dyDescent="0.3">
      <c r="D1068" s="343"/>
      <c r="K1068" s="343"/>
    </row>
    <row r="1069" spans="4:11" x14ac:dyDescent="0.3">
      <c r="D1069" s="343"/>
      <c r="K1069" s="343"/>
    </row>
    <row r="1070" spans="4:11" x14ac:dyDescent="0.3">
      <c r="D1070" s="343"/>
      <c r="K1070" s="343"/>
    </row>
    <row r="1071" spans="4:11" x14ac:dyDescent="0.3">
      <c r="D1071" s="343"/>
      <c r="K1071" s="343"/>
    </row>
    <row r="1072" spans="4:11" x14ac:dyDescent="0.3">
      <c r="D1072" s="343"/>
      <c r="K1072" s="343"/>
    </row>
    <row r="1073" spans="4:11" x14ac:dyDescent="0.3">
      <c r="D1073" s="343"/>
      <c r="K1073" s="343"/>
    </row>
    <row r="1074" spans="4:11" x14ac:dyDescent="0.3">
      <c r="D1074" s="343"/>
      <c r="K1074" s="343"/>
    </row>
    <row r="1075" spans="4:11" x14ac:dyDescent="0.3">
      <c r="D1075" s="343"/>
      <c r="K1075" s="343"/>
    </row>
    <row r="1076" spans="4:11" x14ac:dyDescent="0.3">
      <c r="D1076" s="343"/>
      <c r="K1076" s="343"/>
    </row>
    <row r="1077" spans="4:11" x14ac:dyDescent="0.3">
      <c r="D1077" s="343"/>
      <c r="K1077" s="343"/>
    </row>
    <row r="1078" spans="4:11" x14ac:dyDescent="0.3">
      <c r="D1078" s="343"/>
      <c r="K1078" s="343"/>
    </row>
    <row r="1079" spans="4:11" x14ac:dyDescent="0.3">
      <c r="D1079" s="343"/>
      <c r="K1079" s="343"/>
    </row>
    <row r="1080" spans="4:11" x14ac:dyDescent="0.3">
      <c r="D1080" s="343"/>
      <c r="K1080" s="343"/>
    </row>
    <row r="1081" spans="4:11" x14ac:dyDescent="0.3">
      <c r="D1081" s="343"/>
      <c r="K1081" s="343"/>
    </row>
    <row r="1082" spans="4:11" x14ac:dyDescent="0.3">
      <c r="D1082" s="343"/>
      <c r="K1082" s="343"/>
    </row>
    <row r="1083" spans="4:11" x14ac:dyDescent="0.3">
      <c r="D1083" s="343"/>
      <c r="K1083" s="343"/>
    </row>
    <row r="1084" spans="4:11" x14ac:dyDescent="0.3">
      <c r="D1084" s="343"/>
      <c r="K1084" s="343"/>
    </row>
    <row r="1085" spans="4:11" x14ac:dyDescent="0.3">
      <c r="D1085" s="343"/>
      <c r="K1085" s="343"/>
    </row>
    <row r="1086" spans="4:11" x14ac:dyDescent="0.3">
      <c r="D1086" s="343"/>
      <c r="K1086" s="343"/>
    </row>
    <row r="1087" spans="4:11" x14ac:dyDescent="0.3">
      <c r="D1087" s="343"/>
      <c r="K1087" s="343"/>
    </row>
    <row r="1088" spans="4:11" x14ac:dyDescent="0.3">
      <c r="D1088" s="343"/>
      <c r="K1088" s="343"/>
    </row>
    <row r="1089" spans="4:11" x14ac:dyDescent="0.3">
      <c r="D1089" s="343"/>
      <c r="K1089" s="343"/>
    </row>
    <row r="1090" spans="4:11" x14ac:dyDescent="0.3">
      <c r="D1090" s="343"/>
      <c r="K1090" s="343"/>
    </row>
    <row r="1091" spans="4:11" x14ac:dyDescent="0.3">
      <c r="D1091" s="343"/>
      <c r="K1091" s="343"/>
    </row>
    <row r="1092" spans="4:11" x14ac:dyDescent="0.3">
      <c r="D1092" s="343"/>
      <c r="K1092" s="343"/>
    </row>
    <row r="1093" spans="4:11" x14ac:dyDescent="0.3">
      <c r="D1093" s="343"/>
      <c r="K1093" s="343"/>
    </row>
    <row r="1094" spans="4:11" x14ac:dyDescent="0.3">
      <c r="D1094" s="343"/>
      <c r="K1094" s="343"/>
    </row>
    <row r="1095" spans="4:11" x14ac:dyDescent="0.3">
      <c r="D1095" s="343"/>
      <c r="K1095" s="343"/>
    </row>
    <row r="1096" spans="4:11" x14ac:dyDescent="0.3">
      <c r="D1096" s="343"/>
      <c r="K1096" s="343"/>
    </row>
    <row r="1097" spans="4:11" x14ac:dyDescent="0.3">
      <c r="D1097" s="343"/>
      <c r="K1097" s="343"/>
    </row>
    <row r="1098" spans="4:11" x14ac:dyDescent="0.3">
      <c r="D1098" s="343"/>
      <c r="K1098" s="343"/>
    </row>
    <row r="1099" spans="4:11" x14ac:dyDescent="0.3">
      <c r="D1099" s="343"/>
      <c r="K1099" s="343"/>
    </row>
    <row r="1100" spans="4:11" x14ac:dyDescent="0.3">
      <c r="D1100" s="343"/>
      <c r="K1100" s="343"/>
    </row>
    <row r="1101" spans="4:11" x14ac:dyDescent="0.3">
      <c r="D1101" s="343"/>
      <c r="K1101" s="343"/>
    </row>
    <row r="1102" spans="4:11" x14ac:dyDescent="0.3">
      <c r="D1102" s="343"/>
      <c r="K1102" s="343"/>
    </row>
    <row r="1103" spans="4:11" x14ac:dyDescent="0.3">
      <c r="D1103" s="343"/>
      <c r="K1103" s="343"/>
    </row>
    <row r="1104" spans="4:11" x14ac:dyDescent="0.3">
      <c r="D1104" s="343"/>
      <c r="K1104" s="343"/>
    </row>
    <row r="1105" spans="4:11" x14ac:dyDescent="0.3">
      <c r="D1105" s="343"/>
      <c r="K1105" s="343"/>
    </row>
    <row r="1106" spans="4:11" x14ac:dyDescent="0.3">
      <c r="D1106" s="343"/>
      <c r="K1106" s="343"/>
    </row>
    <row r="1107" spans="4:11" x14ac:dyDescent="0.3">
      <c r="D1107" s="343"/>
      <c r="K1107" s="343"/>
    </row>
    <row r="1108" spans="4:11" x14ac:dyDescent="0.3">
      <c r="D1108" s="343"/>
      <c r="K1108" s="343"/>
    </row>
    <row r="1109" spans="4:11" x14ac:dyDescent="0.3">
      <c r="D1109" s="343"/>
      <c r="K1109" s="343"/>
    </row>
    <row r="1110" spans="4:11" x14ac:dyDescent="0.3">
      <c r="D1110" s="343"/>
      <c r="K1110" s="343"/>
    </row>
    <row r="1111" spans="4:11" x14ac:dyDescent="0.3">
      <c r="D1111" s="343"/>
      <c r="K1111" s="343"/>
    </row>
    <row r="1112" spans="4:11" x14ac:dyDescent="0.3">
      <c r="D1112" s="343"/>
      <c r="K1112" s="343"/>
    </row>
    <row r="1113" spans="4:11" x14ac:dyDescent="0.3">
      <c r="D1113" s="343"/>
      <c r="K1113" s="343"/>
    </row>
    <row r="1114" spans="4:11" x14ac:dyDescent="0.3">
      <c r="D1114" s="343"/>
      <c r="K1114" s="343"/>
    </row>
    <row r="1115" spans="4:11" x14ac:dyDescent="0.3">
      <c r="D1115" s="343"/>
      <c r="K1115" s="343"/>
    </row>
    <row r="1116" spans="4:11" x14ac:dyDescent="0.3">
      <c r="D1116" s="343"/>
      <c r="K1116" s="343"/>
    </row>
    <row r="1117" spans="4:11" x14ac:dyDescent="0.3">
      <c r="D1117" s="343"/>
      <c r="K1117" s="343"/>
    </row>
    <row r="1118" spans="4:11" x14ac:dyDescent="0.3">
      <c r="D1118" s="343"/>
      <c r="K1118" s="343"/>
    </row>
    <row r="1119" spans="4:11" x14ac:dyDescent="0.3">
      <c r="D1119" s="343"/>
      <c r="K1119" s="343"/>
    </row>
    <row r="1120" spans="4:11" x14ac:dyDescent="0.3">
      <c r="D1120" s="343"/>
      <c r="K1120" s="343"/>
    </row>
    <row r="1121" spans="4:11" x14ac:dyDescent="0.3">
      <c r="D1121" s="343"/>
      <c r="K1121" s="343"/>
    </row>
    <row r="1122" spans="4:11" x14ac:dyDescent="0.3">
      <c r="D1122" s="343"/>
      <c r="K1122" s="343"/>
    </row>
    <row r="1123" spans="4:11" x14ac:dyDescent="0.3">
      <c r="D1123" s="343"/>
      <c r="K1123" s="343"/>
    </row>
    <row r="1124" spans="4:11" x14ac:dyDescent="0.3">
      <c r="D1124" s="343"/>
      <c r="K1124" s="343"/>
    </row>
    <row r="1125" spans="4:11" x14ac:dyDescent="0.3">
      <c r="D1125" s="343"/>
      <c r="K1125" s="343"/>
    </row>
    <row r="1126" spans="4:11" x14ac:dyDescent="0.3">
      <c r="D1126" s="343"/>
      <c r="K1126" s="343"/>
    </row>
    <row r="1127" spans="4:11" x14ac:dyDescent="0.3">
      <c r="D1127" s="343"/>
      <c r="K1127" s="343"/>
    </row>
    <row r="1128" spans="4:11" x14ac:dyDescent="0.3">
      <c r="D1128" s="343"/>
      <c r="K1128" s="343"/>
    </row>
    <row r="1129" spans="4:11" x14ac:dyDescent="0.3">
      <c r="D1129" s="343"/>
      <c r="K1129" s="343"/>
    </row>
    <row r="1130" spans="4:11" x14ac:dyDescent="0.3">
      <c r="D1130" s="343"/>
      <c r="K1130" s="343"/>
    </row>
    <row r="1131" spans="4:11" x14ac:dyDescent="0.3">
      <c r="D1131" s="343"/>
      <c r="K1131" s="343"/>
    </row>
    <row r="1132" spans="4:11" x14ac:dyDescent="0.3">
      <c r="D1132" s="343"/>
      <c r="K1132" s="343"/>
    </row>
    <row r="1133" spans="4:11" x14ac:dyDescent="0.3">
      <c r="D1133" s="343"/>
      <c r="K1133" s="343"/>
    </row>
    <row r="1134" spans="4:11" x14ac:dyDescent="0.3">
      <c r="D1134" s="343"/>
      <c r="K1134" s="343"/>
    </row>
    <row r="1135" spans="4:11" x14ac:dyDescent="0.3">
      <c r="D1135" s="343"/>
      <c r="K1135" s="343"/>
    </row>
    <row r="1136" spans="4:11" x14ac:dyDescent="0.3">
      <c r="D1136" s="343"/>
      <c r="K1136" s="343"/>
    </row>
    <row r="1137" spans="4:11" x14ac:dyDescent="0.3">
      <c r="D1137" s="343"/>
      <c r="K1137" s="343"/>
    </row>
    <row r="1138" spans="4:11" x14ac:dyDescent="0.3">
      <c r="D1138" s="343"/>
      <c r="K1138" s="343"/>
    </row>
    <row r="1139" spans="4:11" x14ac:dyDescent="0.3">
      <c r="D1139" s="343"/>
      <c r="K1139" s="343"/>
    </row>
    <row r="1140" spans="4:11" x14ac:dyDescent="0.3">
      <c r="D1140" s="343"/>
      <c r="K1140" s="343"/>
    </row>
    <row r="1141" spans="4:11" x14ac:dyDescent="0.3">
      <c r="D1141" s="343"/>
      <c r="K1141" s="343"/>
    </row>
    <row r="1142" spans="4:11" x14ac:dyDescent="0.3">
      <c r="D1142" s="343"/>
      <c r="K1142" s="343"/>
    </row>
    <row r="1143" spans="4:11" x14ac:dyDescent="0.3">
      <c r="D1143" s="343"/>
      <c r="K1143" s="343"/>
    </row>
    <row r="1144" spans="4:11" x14ac:dyDescent="0.3">
      <c r="D1144" s="343"/>
      <c r="K1144" s="343"/>
    </row>
    <row r="1145" spans="4:11" x14ac:dyDescent="0.3">
      <c r="D1145" s="343"/>
      <c r="K1145" s="343"/>
    </row>
    <row r="1146" spans="4:11" x14ac:dyDescent="0.3">
      <c r="D1146" s="343"/>
      <c r="K1146" s="343"/>
    </row>
    <row r="1147" spans="4:11" x14ac:dyDescent="0.3">
      <c r="D1147" s="343"/>
      <c r="K1147" s="343"/>
    </row>
    <row r="1148" spans="4:11" x14ac:dyDescent="0.3">
      <c r="D1148" s="343"/>
      <c r="K1148" s="343"/>
    </row>
    <row r="1149" spans="4:11" x14ac:dyDescent="0.3">
      <c r="D1149" s="343"/>
      <c r="K1149" s="343"/>
    </row>
    <row r="1150" spans="4:11" x14ac:dyDescent="0.3">
      <c r="D1150" s="343"/>
      <c r="K1150" s="343"/>
    </row>
    <row r="1151" spans="4:11" x14ac:dyDescent="0.3">
      <c r="D1151" s="343"/>
      <c r="K1151" s="343"/>
    </row>
    <row r="1152" spans="4:11" x14ac:dyDescent="0.3">
      <c r="D1152" s="343"/>
      <c r="K1152" s="343"/>
    </row>
    <row r="1153" spans="4:11" x14ac:dyDescent="0.3">
      <c r="D1153" s="343"/>
      <c r="K1153" s="343"/>
    </row>
    <row r="1154" spans="4:11" x14ac:dyDescent="0.3">
      <c r="D1154" s="343"/>
      <c r="K1154" s="343"/>
    </row>
    <row r="1155" spans="4:11" x14ac:dyDescent="0.3">
      <c r="D1155" s="343"/>
      <c r="K1155" s="343"/>
    </row>
    <row r="1156" spans="4:11" x14ac:dyDescent="0.3">
      <c r="D1156" s="343"/>
      <c r="K1156" s="343"/>
    </row>
    <row r="1157" spans="4:11" x14ac:dyDescent="0.3">
      <c r="D1157" s="343"/>
      <c r="K1157" s="343"/>
    </row>
    <row r="1158" spans="4:11" x14ac:dyDescent="0.3">
      <c r="D1158" s="343"/>
      <c r="K1158" s="343"/>
    </row>
    <row r="1159" spans="4:11" x14ac:dyDescent="0.3">
      <c r="D1159" s="343"/>
      <c r="K1159" s="343"/>
    </row>
    <row r="1160" spans="4:11" x14ac:dyDescent="0.3">
      <c r="D1160" s="343"/>
      <c r="K1160" s="343"/>
    </row>
    <row r="1161" spans="4:11" x14ac:dyDescent="0.3">
      <c r="D1161" s="343"/>
      <c r="K1161" s="343"/>
    </row>
    <row r="1162" spans="4:11" x14ac:dyDescent="0.3">
      <c r="D1162" s="343"/>
      <c r="K1162" s="343"/>
    </row>
    <row r="1163" spans="4:11" x14ac:dyDescent="0.3">
      <c r="D1163" s="343"/>
      <c r="K1163" s="343"/>
    </row>
    <row r="1164" spans="4:11" x14ac:dyDescent="0.3">
      <c r="D1164" s="343"/>
      <c r="K1164" s="343"/>
    </row>
    <row r="1165" spans="4:11" x14ac:dyDescent="0.3">
      <c r="D1165" s="343"/>
      <c r="K1165" s="343"/>
    </row>
    <row r="1166" spans="4:11" x14ac:dyDescent="0.3">
      <c r="D1166" s="343"/>
      <c r="K1166" s="343"/>
    </row>
    <row r="1167" spans="4:11" x14ac:dyDescent="0.3">
      <c r="D1167" s="343"/>
      <c r="K1167" s="343"/>
    </row>
    <row r="1168" spans="4:11" x14ac:dyDescent="0.3">
      <c r="D1168" s="343"/>
      <c r="K1168" s="343"/>
    </row>
    <row r="1169" spans="4:11" x14ac:dyDescent="0.3">
      <c r="D1169" s="343"/>
      <c r="K1169" s="343"/>
    </row>
    <row r="1170" spans="4:11" x14ac:dyDescent="0.3">
      <c r="D1170" s="343"/>
      <c r="K1170" s="343"/>
    </row>
    <row r="1171" spans="4:11" x14ac:dyDescent="0.3">
      <c r="D1171" s="343"/>
      <c r="K1171" s="343"/>
    </row>
    <row r="1172" spans="4:11" x14ac:dyDescent="0.3">
      <c r="D1172" s="343"/>
      <c r="K1172" s="343"/>
    </row>
    <row r="1173" spans="4:11" x14ac:dyDescent="0.3">
      <c r="D1173" s="343"/>
      <c r="K1173" s="343"/>
    </row>
    <row r="1174" spans="4:11" x14ac:dyDescent="0.3">
      <c r="D1174" s="343"/>
      <c r="K1174" s="343"/>
    </row>
    <row r="1175" spans="4:11" x14ac:dyDescent="0.3">
      <c r="D1175" s="343"/>
      <c r="K1175" s="343"/>
    </row>
    <row r="1176" spans="4:11" x14ac:dyDescent="0.3">
      <c r="D1176" s="343"/>
      <c r="K1176" s="343"/>
    </row>
    <row r="1177" spans="4:11" x14ac:dyDescent="0.3">
      <c r="D1177" s="343"/>
      <c r="K1177" s="343"/>
    </row>
    <row r="1178" spans="4:11" x14ac:dyDescent="0.3">
      <c r="D1178" s="343"/>
      <c r="K1178" s="343"/>
    </row>
    <row r="1179" spans="4:11" x14ac:dyDescent="0.3">
      <c r="D1179" s="343"/>
      <c r="K1179" s="343"/>
    </row>
    <row r="1180" spans="4:11" x14ac:dyDescent="0.3">
      <c r="D1180" s="343"/>
      <c r="K1180" s="343"/>
    </row>
    <row r="1181" spans="4:11" x14ac:dyDescent="0.3">
      <c r="D1181" s="343"/>
      <c r="K1181" s="343"/>
    </row>
    <row r="1182" spans="4:11" x14ac:dyDescent="0.3">
      <c r="D1182" s="343"/>
      <c r="K1182" s="343"/>
    </row>
    <row r="1183" spans="4:11" x14ac:dyDescent="0.3">
      <c r="D1183" s="343"/>
      <c r="K1183" s="343"/>
    </row>
    <row r="1184" spans="4:11" x14ac:dyDescent="0.3">
      <c r="D1184" s="343"/>
      <c r="K1184" s="343"/>
    </row>
    <row r="1185" spans="4:11" x14ac:dyDescent="0.3">
      <c r="D1185" s="343"/>
      <c r="K1185" s="343"/>
    </row>
    <row r="1186" spans="4:11" x14ac:dyDescent="0.3">
      <c r="D1186" s="343"/>
      <c r="K1186" s="343"/>
    </row>
    <row r="1187" spans="4:11" x14ac:dyDescent="0.3">
      <c r="D1187" s="343"/>
      <c r="K1187" s="343"/>
    </row>
    <row r="1188" spans="4:11" x14ac:dyDescent="0.3">
      <c r="D1188" s="343"/>
      <c r="K1188" s="343"/>
    </row>
    <row r="1189" spans="4:11" x14ac:dyDescent="0.3">
      <c r="D1189" s="343"/>
      <c r="K1189" s="343"/>
    </row>
    <row r="1190" spans="4:11" x14ac:dyDescent="0.3">
      <c r="D1190" s="343"/>
      <c r="K1190" s="343"/>
    </row>
    <row r="1191" spans="4:11" x14ac:dyDescent="0.3">
      <c r="D1191" s="343"/>
      <c r="K1191" s="343"/>
    </row>
    <row r="1192" spans="4:11" x14ac:dyDescent="0.3">
      <c r="D1192" s="343"/>
      <c r="K1192" s="343"/>
    </row>
    <row r="1193" spans="4:11" x14ac:dyDescent="0.3">
      <c r="D1193" s="343"/>
      <c r="K1193" s="343"/>
    </row>
    <row r="1194" spans="4:11" x14ac:dyDescent="0.3">
      <c r="D1194" s="343"/>
      <c r="K1194" s="343"/>
    </row>
    <row r="1195" spans="4:11" x14ac:dyDescent="0.3">
      <c r="D1195" s="343"/>
      <c r="K1195" s="343"/>
    </row>
    <row r="1196" spans="4:11" x14ac:dyDescent="0.3">
      <c r="D1196" s="343"/>
      <c r="K1196" s="343"/>
    </row>
    <row r="1197" spans="4:11" x14ac:dyDescent="0.3">
      <c r="D1197" s="343"/>
      <c r="K1197" s="343"/>
    </row>
    <row r="1198" spans="4:11" x14ac:dyDescent="0.3">
      <c r="D1198" s="343"/>
      <c r="K1198" s="343"/>
    </row>
    <row r="1199" spans="4:11" x14ac:dyDescent="0.3">
      <c r="D1199" s="343"/>
      <c r="K1199" s="343"/>
    </row>
    <row r="1200" spans="4:11" x14ac:dyDescent="0.3">
      <c r="D1200" s="343"/>
      <c r="K1200" s="343"/>
    </row>
    <row r="1201" spans="4:11" x14ac:dyDescent="0.3">
      <c r="D1201" s="343"/>
      <c r="K1201" s="343"/>
    </row>
    <row r="1202" spans="4:11" x14ac:dyDescent="0.3">
      <c r="D1202" s="343"/>
      <c r="K1202" s="343"/>
    </row>
    <row r="1203" spans="4:11" x14ac:dyDescent="0.3">
      <c r="D1203" s="343"/>
      <c r="K1203" s="343"/>
    </row>
    <row r="1204" spans="4:11" x14ac:dyDescent="0.3">
      <c r="D1204" s="343"/>
      <c r="K1204" s="343"/>
    </row>
    <row r="1205" spans="4:11" x14ac:dyDescent="0.3">
      <c r="D1205" s="343"/>
      <c r="K1205" s="343"/>
    </row>
    <row r="1206" spans="4:11" x14ac:dyDescent="0.3">
      <c r="D1206" s="343"/>
      <c r="K1206" s="343"/>
    </row>
    <row r="1207" spans="4:11" x14ac:dyDescent="0.3">
      <c r="D1207" s="343"/>
      <c r="K1207" s="343"/>
    </row>
    <row r="1208" spans="4:11" x14ac:dyDescent="0.3">
      <c r="D1208" s="343"/>
      <c r="K1208" s="343"/>
    </row>
    <row r="1209" spans="4:11" x14ac:dyDescent="0.3">
      <c r="D1209" s="343"/>
      <c r="K1209" s="343"/>
    </row>
    <row r="1210" spans="4:11" x14ac:dyDescent="0.3">
      <c r="D1210" s="343"/>
      <c r="K1210" s="343"/>
    </row>
    <row r="1211" spans="4:11" x14ac:dyDescent="0.3">
      <c r="D1211" s="343"/>
      <c r="K1211" s="343"/>
    </row>
    <row r="1212" spans="4:11" x14ac:dyDescent="0.3">
      <c r="D1212" s="343"/>
      <c r="K1212" s="343"/>
    </row>
    <row r="1213" spans="4:11" x14ac:dyDescent="0.3">
      <c r="D1213" s="343"/>
      <c r="K1213" s="343"/>
    </row>
    <row r="1214" spans="4:11" x14ac:dyDescent="0.3">
      <c r="D1214" s="343"/>
      <c r="K1214" s="343"/>
    </row>
    <row r="1215" spans="4:11" x14ac:dyDescent="0.3">
      <c r="D1215" s="343"/>
      <c r="K1215" s="343"/>
    </row>
    <row r="1216" spans="4:11" x14ac:dyDescent="0.3">
      <c r="D1216" s="343"/>
      <c r="K1216" s="343"/>
    </row>
    <row r="1217" spans="4:11" x14ac:dyDescent="0.3">
      <c r="D1217" s="343"/>
      <c r="K1217" s="343"/>
    </row>
    <row r="1218" spans="4:11" x14ac:dyDescent="0.3">
      <c r="D1218" s="343"/>
      <c r="K1218" s="343"/>
    </row>
    <row r="1219" spans="4:11" x14ac:dyDescent="0.3">
      <c r="D1219" s="343"/>
      <c r="K1219" s="343"/>
    </row>
    <row r="1220" spans="4:11" x14ac:dyDescent="0.3">
      <c r="D1220" s="343"/>
      <c r="K1220" s="343"/>
    </row>
    <row r="1221" spans="4:11" x14ac:dyDescent="0.3">
      <c r="D1221" s="343"/>
      <c r="K1221" s="343"/>
    </row>
    <row r="1222" spans="4:11" x14ac:dyDescent="0.3">
      <c r="D1222" s="343"/>
      <c r="K1222" s="343"/>
    </row>
    <row r="1223" spans="4:11" x14ac:dyDescent="0.3">
      <c r="D1223" s="343"/>
      <c r="K1223" s="343"/>
    </row>
    <row r="1224" spans="4:11" x14ac:dyDescent="0.3">
      <c r="D1224" s="343"/>
      <c r="K1224" s="343"/>
    </row>
    <row r="1225" spans="4:11" x14ac:dyDescent="0.3">
      <c r="D1225" s="343"/>
      <c r="K1225" s="343"/>
    </row>
    <row r="1226" spans="4:11" x14ac:dyDescent="0.3">
      <c r="D1226" s="343"/>
      <c r="K1226" s="343"/>
    </row>
    <row r="1227" spans="4:11" x14ac:dyDescent="0.3">
      <c r="D1227" s="343"/>
      <c r="K1227" s="343"/>
    </row>
    <row r="1228" spans="4:11" x14ac:dyDescent="0.3">
      <c r="D1228" s="343"/>
      <c r="K1228" s="343"/>
    </row>
    <row r="1229" spans="4:11" x14ac:dyDescent="0.3">
      <c r="D1229" s="343"/>
      <c r="K1229" s="343"/>
    </row>
    <row r="1230" spans="4:11" x14ac:dyDescent="0.3">
      <c r="D1230" s="343"/>
      <c r="K1230" s="343"/>
    </row>
    <row r="1231" spans="4:11" x14ac:dyDescent="0.3">
      <c r="D1231" s="343"/>
      <c r="K1231" s="343"/>
    </row>
    <row r="1232" spans="4:11" x14ac:dyDescent="0.3">
      <c r="D1232" s="343"/>
      <c r="K1232" s="343"/>
    </row>
    <row r="1233" spans="4:11" x14ac:dyDescent="0.3">
      <c r="D1233" s="343"/>
      <c r="K1233" s="343"/>
    </row>
    <row r="1234" spans="4:11" x14ac:dyDescent="0.3">
      <c r="D1234" s="343"/>
      <c r="K1234" s="343"/>
    </row>
    <row r="1235" spans="4:11" x14ac:dyDescent="0.3">
      <c r="D1235" s="343"/>
      <c r="K1235" s="343"/>
    </row>
    <row r="1236" spans="4:11" x14ac:dyDescent="0.3">
      <c r="D1236" s="343"/>
      <c r="K1236" s="343"/>
    </row>
    <row r="1237" spans="4:11" x14ac:dyDescent="0.3">
      <c r="D1237" s="343"/>
      <c r="K1237" s="343"/>
    </row>
    <row r="1238" spans="4:11" x14ac:dyDescent="0.3">
      <c r="D1238" s="343"/>
      <c r="K1238" s="343"/>
    </row>
    <row r="1239" spans="4:11" x14ac:dyDescent="0.3">
      <c r="D1239" s="343"/>
      <c r="K1239" s="343"/>
    </row>
    <row r="1240" spans="4:11" x14ac:dyDescent="0.3">
      <c r="D1240" s="343"/>
      <c r="K1240" s="343"/>
    </row>
    <row r="1241" spans="4:11" x14ac:dyDescent="0.3">
      <c r="D1241" s="343"/>
      <c r="K1241" s="343"/>
    </row>
    <row r="1242" spans="4:11" x14ac:dyDescent="0.3">
      <c r="D1242" s="343"/>
      <c r="K1242" s="343"/>
    </row>
    <row r="1243" spans="4:11" x14ac:dyDescent="0.3">
      <c r="D1243" s="343"/>
      <c r="K1243" s="343"/>
    </row>
    <row r="1244" spans="4:11" x14ac:dyDescent="0.3">
      <c r="D1244" s="343"/>
      <c r="K1244" s="343"/>
    </row>
    <row r="1245" spans="4:11" x14ac:dyDescent="0.3">
      <c r="D1245" s="343"/>
      <c r="K1245" s="343"/>
    </row>
    <row r="1246" spans="4:11" x14ac:dyDescent="0.3">
      <c r="D1246" s="343"/>
      <c r="K1246" s="343"/>
    </row>
    <row r="1247" spans="4:11" x14ac:dyDescent="0.3">
      <c r="D1247" s="343"/>
      <c r="K1247" s="343"/>
    </row>
    <row r="1248" spans="4:11" x14ac:dyDescent="0.3">
      <c r="D1248" s="343"/>
      <c r="K1248" s="343"/>
    </row>
    <row r="1249" spans="4:11" x14ac:dyDescent="0.3">
      <c r="D1249" s="343"/>
      <c r="K1249" s="343"/>
    </row>
    <row r="1250" spans="4:11" x14ac:dyDescent="0.3">
      <c r="D1250" s="343"/>
      <c r="K1250" s="343"/>
    </row>
    <row r="1251" spans="4:11" x14ac:dyDescent="0.3">
      <c r="D1251" s="343"/>
      <c r="K1251" s="343"/>
    </row>
    <row r="1252" spans="4:11" x14ac:dyDescent="0.3">
      <c r="D1252" s="343"/>
      <c r="K1252" s="343"/>
    </row>
    <row r="1253" spans="4:11" x14ac:dyDescent="0.3">
      <c r="D1253" s="343"/>
      <c r="K1253" s="343"/>
    </row>
    <row r="1254" spans="4:11" x14ac:dyDescent="0.3">
      <c r="D1254" s="343"/>
      <c r="K1254" s="343"/>
    </row>
    <row r="1255" spans="4:11" x14ac:dyDescent="0.3">
      <c r="D1255" s="343"/>
      <c r="K1255" s="343"/>
    </row>
    <row r="1256" spans="4:11" x14ac:dyDescent="0.3">
      <c r="D1256" s="343"/>
      <c r="K1256" s="343"/>
    </row>
    <row r="1257" spans="4:11" x14ac:dyDescent="0.3">
      <c r="D1257" s="343"/>
      <c r="K1257" s="343"/>
    </row>
    <row r="1258" spans="4:11" x14ac:dyDescent="0.3">
      <c r="D1258" s="343"/>
      <c r="K1258" s="343"/>
    </row>
    <row r="1259" spans="4:11" x14ac:dyDescent="0.3">
      <c r="D1259" s="343"/>
      <c r="K1259" s="343"/>
    </row>
    <row r="1260" spans="4:11" x14ac:dyDescent="0.3">
      <c r="D1260" s="343"/>
      <c r="K1260" s="343"/>
    </row>
    <row r="1261" spans="4:11" x14ac:dyDescent="0.3">
      <c r="D1261" s="343"/>
      <c r="K1261" s="343"/>
    </row>
    <row r="1262" spans="4:11" x14ac:dyDescent="0.3">
      <c r="D1262" s="343"/>
      <c r="K1262" s="343"/>
    </row>
    <row r="1263" spans="4:11" x14ac:dyDescent="0.3">
      <c r="D1263" s="343"/>
      <c r="K1263" s="343"/>
    </row>
    <row r="1264" spans="4:11" x14ac:dyDescent="0.3">
      <c r="D1264" s="343"/>
      <c r="K1264" s="343"/>
    </row>
    <row r="1265" spans="4:11" x14ac:dyDescent="0.3">
      <c r="D1265" s="343"/>
      <c r="K1265" s="343"/>
    </row>
    <row r="1266" spans="4:11" x14ac:dyDescent="0.3">
      <c r="D1266" s="343"/>
      <c r="K1266" s="343"/>
    </row>
    <row r="1267" spans="4:11" x14ac:dyDescent="0.3">
      <c r="D1267" s="343"/>
      <c r="K1267" s="343"/>
    </row>
    <row r="1268" spans="4:11" x14ac:dyDescent="0.3">
      <c r="D1268" s="343"/>
      <c r="K1268" s="343"/>
    </row>
    <row r="1269" spans="4:11" x14ac:dyDescent="0.3">
      <c r="D1269" s="343"/>
      <c r="K1269" s="343"/>
    </row>
    <row r="1270" spans="4:11" x14ac:dyDescent="0.3">
      <c r="D1270" s="343"/>
      <c r="K1270" s="343"/>
    </row>
    <row r="1271" spans="4:11" x14ac:dyDescent="0.3">
      <c r="D1271" s="343"/>
      <c r="K1271" s="343"/>
    </row>
    <row r="1272" spans="4:11" x14ac:dyDescent="0.3">
      <c r="D1272" s="343"/>
      <c r="K1272" s="343"/>
    </row>
    <row r="1273" spans="4:11" x14ac:dyDescent="0.3">
      <c r="D1273" s="343"/>
      <c r="K1273" s="343"/>
    </row>
    <row r="1274" spans="4:11" x14ac:dyDescent="0.3">
      <c r="D1274" s="343"/>
      <c r="K1274" s="343"/>
    </row>
    <row r="1275" spans="4:11" x14ac:dyDescent="0.3">
      <c r="D1275" s="343"/>
      <c r="K1275" s="343"/>
    </row>
    <row r="1276" spans="4:11" x14ac:dyDescent="0.3">
      <c r="D1276" s="343"/>
      <c r="K1276" s="343"/>
    </row>
    <row r="1277" spans="4:11" x14ac:dyDescent="0.3">
      <c r="D1277" s="343"/>
      <c r="K1277" s="343"/>
    </row>
    <row r="1278" spans="4:11" x14ac:dyDescent="0.3">
      <c r="D1278" s="343"/>
      <c r="K1278" s="343"/>
    </row>
    <row r="1279" spans="4:11" x14ac:dyDescent="0.3">
      <c r="D1279" s="343"/>
      <c r="K1279" s="343"/>
    </row>
    <row r="1280" spans="4:11" x14ac:dyDescent="0.3">
      <c r="D1280" s="343"/>
      <c r="K1280" s="343"/>
    </row>
    <row r="1281" spans="4:11" x14ac:dyDescent="0.3">
      <c r="D1281" s="343"/>
      <c r="K1281" s="343"/>
    </row>
    <row r="1282" spans="4:11" x14ac:dyDescent="0.3">
      <c r="D1282" s="343"/>
      <c r="K1282" s="343"/>
    </row>
    <row r="1283" spans="4:11" x14ac:dyDescent="0.3">
      <c r="D1283" s="343"/>
      <c r="K1283" s="343"/>
    </row>
    <row r="1284" spans="4:11" x14ac:dyDescent="0.3">
      <c r="D1284" s="343"/>
      <c r="K1284" s="343"/>
    </row>
    <row r="1285" spans="4:11" x14ac:dyDescent="0.3">
      <c r="D1285" s="343"/>
      <c r="K1285" s="343"/>
    </row>
    <row r="1286" spans="4:11" x14ac:dyDescent="0.3">
      <c r="D1286" s="343"/>
      <c r="K1286" s="343"/>
    </row>
    <row r="1287" spans="4:11" x14ac:dyDescent="0.3">
      <c r="D1287" s="343"/>
      <c r="K1287" s="343"/>
    </row>
    <row r="1288" spans="4:11" x14ac:dyDescent="0.3">
      <c r="D1288" s="343"/>
      <c r="K1288" s="343"/>
    </row>
    <row r="1289" spans="4:11" x14ac:dyDescent="0.3">
      <c r="D1289" s="343"/>
      <c r="K1289" s="343"/>
    </row>
    <row r="1290" spans="4:11" x14ac:dyDescent="0.3">
      <c r="D1290" s="343"/>
      <c r="K1290" s="343"/>
    </row>
    <row r="1291" spans="4:11" x14ac:dyDescent="0.3">
      <c r="D1291" s="343"/>
      <c r="K1291" s="343"/>
    </row>
    <row r="1292" spans="4:11" x14ac:dyDescent="0.3">
      <c r="D1292" s="343"/>
      <c r="K1292" s="343"/>
    </row>
    <row r="1293" spans="4:11" x14ac:dyDescent="0.3">
      <c r="D1293" s="343"/>
      <c r="K1293" s="343"/>
    </row>
    <row r="1294" spans="4:11" x14ac:dyDescent="0.3">
      <c r="D1294" s="343"/>
      <c r="K1294" s="343"/>
    </row>
    <row r="1295" spans="4:11" x14ac:dyDescent="0.3">
      <c r="D1295" s="343"/>
      <c r="K1295" s="343"/>
    </row>
    <row r="1296" spans="4:11" x14ac:dyDescent="0.3">
      <c r="D1296" s="343"/>
      <c r="K1296" s="343"/>
    </row>
    <row r="1297" spans="4:11" x14ac:dyDescent="0.3">
      <c r="D1297" s="343"/>
      <c r="K1297" s="343"/>
    </row>
    <row r="1298" spans="4:11" x14ac:dyDescent="0.3">
      <c r="D1298" s="343"/>
      <c r="K1298" s="343"/>
    </row>
    <row r="1299" spans="4:11" x14ac:dyDescent="0.3">
      <c r="D1299" s="343"/>
      <c r="K1299" s="343"/>
    </row>
    <row r="1300" spans="4:11" x14ac:dyDescent="0.3">
      <c r="D1300" s="343"/>
      <c r="K1300" s="343"/>
    </row>
    <row r="1301" spans="4:11" x14ac:dyDescent="0.3">
      <c r="D1301" s="343"/>
      <c r="K1301" s="343"/>
    </row>
    <row r="1302" spans="4:11" x14ac:dyDescent="0.3">
      <c r="D1302" s="343"/>
      <c r="K1302" s="343"/>
    </row>
    <row r="1303" spans="4:11" x14ac:dyDescent="0.3">
      <c r="D1303" s="343"/>
      <c r="K1303" s="343"/>
    </row>
    <row r="1304" spans="4:11" x14ac:dyDescent="0.3">
      <c r="D1304" s="343"/>
      <c r="K1304" s="343"/>
    </row>
    <row r="1305" spans="4:11" x14ac:dyDescent="0.3">
      <c r="D1305" s="343"/>
      <c r="K1305" s="343"/>
    </row>
    <row r="1306" spans="4:11" x14ac:dyDescent="0.3">
      <c r="D1306" s="343"/>
      <c r="K1306" s="343"/>
    </row>
    <row r="1307" spans="4:11" x14ac:dyDescent="0.3">
      <c r="D1307" s="343"/>
      <c r="K1307" s="343"/>
    </row>
    <row r="1308" spans="4:11" x14ac:dyDescent="0.3">
      <c r="D1308" s="343"/>
      <c r="K1308" s="343"/>
    </row>
    <row r="1309" spans="4:11" x14ac:dyDescent="0.3">
      <c r="D1309" s="343"/>
      <c r="K1309" s="343"/>
    </row>
    <row r="1310" spans="4:11" x14ac:dyDescent="0.3">
      <c r="D1310" s="343"/>
      <c r="K1310" s="343"/>
    </row>
    <row r="1311" spans="4:11" x14ac:dyDescent="0.3">
      <c r="D1311" s="343"/>
      <c r="K1311" s="343"/>
    </row>
    <row r="1312" spans="4:11" x14ac:dyDescent="0.3">
      <c r="D1312" s="343"/>
      <c r="K1312" s="343"/>
    </row>
    <row r="1313" spans="4:11" x14ac:dyDescent="0.3">
      <c r="D1313" s="343"/>
      <c r="K1313" s="343"/>
    </row>
    <row r="1314" spans="4:11" x14ac:dyDescent="0.3">
      <c r="D1314" s="343"/>
      <c r="K1314" s="343"/>
    </row>
    <row r="1315" spans="4:11" x14ac:dyDescent="0.3">
      <c r="D1315" s="343"/>
      <c r="K1315" s="343"/>
    </row>
    <row r="1316" spans="4:11" x14ac:dyDescent="0.3">
      <c r="D1316" s="343"/>
      <c r="K1316" s="343"/>
    </row>
    <row r="1317" spans="4:11" x14ac:dyDescent="0.3">
      <c r="D1317" s="343"/>
      <c r="K1317" s="343"/>
    </row>
    <row r="1318" spans="4:11" x14ac:dyDescent="0.3">
      <c r="D1318" s="343"/>
      <c r="K1318" s="343"/>
    </row>
    <row r="1319" spans="4:11" x14ac:dyDescent="0.3">
      <c r="D1319" s="343"/>
      <c r="K1319" s="343"/>
    </row>
    <row r="1320" spans="4:11" x14ac:dyDescent="0.3">
      <c r="D1320" s="343"/>
      <c r="K1320" s="343"/>
    </row>
    <row r="1321" spans="4:11" x14ac:dyDescent="0.3">
      <c r="D1321" s="343"/>
      <c r="K1321" s="343"/>
    </row>
    <row r="1322" spans="4:11" x14ac:dyDescent="0.3">
      <c r="D1322" s="343"/>
      <c r="K1322" s="343"/>
    </row>
    <row r="1323" spans="4:11" x14ac:dyDescent="0.3">
      <c r="D1323" s="343"/>
      <c r="K1323" s="343"/>
    </row>
    <row r="1324" spans="4:11" x14ac:dyDescent="0.3">
      <c r="D1324" s="343"/>
      <c r="K1324" s="343"/>
    </row>
    <row r="1325" spans="4:11" x14ac:dyDescent="0.3">
      <c r="D1325" s="343"/>
      <c r="K1325" s="343"/>
    </row>
    <row r="1326" spans="4:11" x14ac:dyDescent="0.3">
      <c r="D1326" s="343"/>
      <c r="K1326" s="343"/>
    </row>
    <row r="1327" spans="4:11" x14ac:dyDescent="0.3">
      <c r="D1327" s="343"/>
      <c r="K1327" s="343"/>
    </row>
    <row r="1328" spans="4:11" x14ac:dyDescent="0.3">
      <c r="D1328" s="343"/>
      <c r="K1328" s="343"/>
    </row>
    <row r="1329" spans="4:11" x14ac:dyDescent="0.3">
      <c r="D1329" s="343"/>
      <c r="K1329" s="343"/>
    </row>
    <row r="1330" spans="4:11" x14ac:dyDescent="0.3">
      <c r="D1330" s="343"/>
      <c r="K1330" s="343"/>
    </row>
    <row r="1331" spans="4:11" x14ac:dyDescent="0.3">
      <c r="D1331" s="343"/>
      <c r="K1331" s="343"/>
    </row>
    <row r="1332" spans="4:11" x14ac:dyDescent="0.3">
      <c r="D1332" s="343"/>
      <c r="K1332" s="343"/>
    </row>
    <row r="1333" spans="4:11" x14ac:dyDescent="0.3">
      <c r="D1333" s="343"/>
      <c r="K1333" s="343"/>
    </row>
    <row r="1334" spans="4:11" x14ac:dyDescent="0.3">
      <c r="D1334" s="343"/>
      <c r="K1334" s="343"/>
    </row>
    <row r="1335" spans="4:11" x14ac:dyDescent="0.3">
      <c r="D1335" s="343"/>
      <c r="K1335" s="343"/>
    </row>
    <row r="1336" spans="4:11" x14ac:dyDescent="0.3">
      <c r="D1336" s="343"/>
      <c r="K1336" s="343"/>
    </row>
    <row r="1337" spans="4:11" x14ac:dyDescent="0.3">
      <c r="D1337" s="343"/>
      <c r="K1337" s="343"/>
    </row>
    <row r="1338" spans="4:11" x14ac:dyDescent="0.3">
      <c r="D1338" s="343"/>
      <c r="K1338" s="343"/>
    </row>
    <row r="1339" spans="4:11" x14ac:dyDescent="0.3">
      <c r="D1339" s="343"/>
      <c r="K1339" s="343"/>
    </row>
    <row r="1340" spans="4:11" x14ac:dyDescent="0.3">
      <c r="D1340" s="343"/>
      <c r="K1340" s="343"/>
    </row>
    <row r="1341" spans="4:11" x14ac:dyDescent="0.3">
      <c r="D1341" s="343"/>
      <c r="K1341" s="343"/>
    </row>
    <row r="1342" spans="4:11" x14ac:dyDescent="0.3">
      <c r="D1342" s="343"/>
      <c r="K1342" s="343"/>
    </row>
    <row r="1343" spans="4:11" x14ac:dyDescent="0.3">
      <c r="D1343" s="343"/>
      <c r="K1343" s="343"/>
    </row>
    <row r="1344" spans="4:11" x14ac:dyDescent="0.3">
      <c r="D1344" s="343"/>
      <c r="K1344" s="343"/>
    </row>
    <row r="1345" spans="4:11" x14ac:dyDescent="0.3">
      <c r="D1345" s="343"/>
      <c r="K1345" s="343"/>
    </row>
    <row r="1346" spans="4:11" x14ac:dyDescent="0.3">
      <c r="D1346" s="343"/>
      <c r="K1346" s="343"/>
    </row>
    <row r="1347" spans="4:11" x14ac:dyDescent="0.3">
      <c r="D1347" s="343"/>
      <c r="K1347" s="343"/>
    </row>
    <row r="1348" spans="4:11" x14ac:dyDescent="0.3">
      <c r="D1348" s="343"/>
      <c r="K1348" s="343"/>
    </row>
    <row r="1349" spans="4:11" x14ac:dyDescent="0.3">
      <c r="D1349" s="343"/>
      <c r="K1349" s="343"/>
    </row>
    <row r="1350" spans="4:11" x14ac:dyDescent="0.3">
      <c r="D1350" s="343"/>
      <c r="K1350" s="343"/>
    </row>
    <row r="1351" spans="4:11" x14ac:dyDescent="0.3">
      <c r="D1351" s="343"/>
      <c r="K1351" s="343"/>
    </row>
    <row r="1352" spans="4:11" x14ac:dyDescent="0.3">
      <c r="D1352" s="343"/>
      <c r="K1352" s="343"/>
    </row>
    <row r="1353" spans="4:11" x14ac:dyDescent="0.3">
      <c r="D1353" s="343"/>
      <c r="K1353" s="343"/>
    </row>
    <row r="1354" spans="4:11" x14ac:dyDescent="0.3">
      <c r="D1354" s="343"/>
      <c r="K1354" s="343"/>
    </row>
    <row r="1355" spans="4:11" x14ac:dyDescent="0.3">
      <c r="D1355" s="343"/>
      <c r="K1355" s="343"/>
    </row>
    <row r="1356" spans="4:11" x14ac:dyDescent="0.3">
      <c r="D1356" s="343"/>
      <c r="K1356" s="343"/>
    </row>
    <row r="1357" spans="4:11" x14ac:dyDescent="0.3">
      <c r="D1357" s="343"/>
      <c r="K1357" s="343"/>
    </row>
    <row r="1358" spans="4:11" x14ac:dyDescent="0.3">
      <c r="D1358" s="343"/>
      <c r="K1358" s="343"/>
    </row>
    <row r="1359" spans="4:11" x14ac:dyDescent="0.3">
      <c r="D1359" s="343"/>
      <c r="K1359" s="343"/>
    </row>
    <row r="1360" spans="4:11" x14ac:dyDescent="0.3">
      <c r="D1360" s="343"/>
      <c r="K1360" s="343"/>
    </row>
    <row r="1361" spans="4:11" x14ac:dyDescent="0.3">
      <c r="D1361" s="343"/>
      <c r="K1361" s="343"/>
    </row>
    <row r="1362" spans="4:11" x14ac:dyDescent="0.3">
      <c r="D1362" s="343"/>
      <c r="K1362" s="343"/>
    </row>
    <row r="1363" spans="4:11" x14ac:dyDescent="0.3">
      <c r="D1363" s="343"/>
      <c r="K1363" s="343"/>
    </row>
    <row r="1364" spans="4:11" x14ac:dyDescent="0.3">
      <c r="D1364" s="343"/>
      <c r="K1364" s="343"/>
    </row>
    <row r="1365" spans="4:11" x14ac:dyDescent="0.3">
      <c r="D1365" s="343"/>
      <c r="K1365" s="343"/>
    </row>
    <row r="1366" spans="4:11" x14ac:dyDescent="0.3">
      <c r="D1366" s="343"/>
      <c r="K1366" s="343"/>
    </row>
    <row r="1367" spans="4:11" x14ac:dyDescent="0.3">
      <c r="D1367" s="343"/>
      <c r="K1367" s="343"/>
    </row>
    <row r="1368" spans="4:11" x14ac:dyDescent="0.3">
      <c r="D1368" s="343"/>
      <c r="K1368" s="343"/>
    </row>
    <row r="1369" spans="4:11" x14ac:dyDescent="0.3">
      <c r="D1369" s="343"/>
      <c r="K1369" s="343"/>
    </row>
    <row r="1370" spans="4:11" x14ac:dyDescent="0.3">
      <c r="D1370" s="343"/>
      <c r="K1370" s="343"/>
    </row>
    <row r="1371" spans="4:11" x14ac:dyDescent="0.3">
      <c r="D1371" s="343"/>
      <c r="K1371" s="343"/>
    </row>
    <row r="1372" spans="4:11" x14ac:dyDescent="0.3">
      <c r="D1372" s="343"/>
      <c r="K1372" s="343"/>
    </row>
    <row r="1373" spans="4:11" x14ac:dyDescent="0.3">
      <c r="D1373" s="343"/>
      <c r="K1373" s="343"/>
    </row>
    <row r="1374" spans="4:11" x14ac:dyDescent="0.3">
      <c r="D1374" s="343"/>
      <c r="K1374" s="343"/>
    </row>
    <row r="1375" spans="4:11" x14ac:dyDescent="0.3">
      <c r="D1375" s="343"/>
      <c r="K1375" s="343"/>
    </row>
    <row r="1376" spans="4:11" x14ac:dyDescent="0.3">
      <c r="D1376" s="343"/>
      <c r="K1376" s="343"/>
    </row>
    <row r="1377" spans="4:11" x14ac:dyDescent="0.3">
      <c r="D1377" s="343"/>
      <c r="K1377" s="343"/>
    </row>
    <row r="1378" spans="4:11" x14ac:dyDescent="0.3">
      <c r="D1378" s="343"/>
      <c r="K1378" s="343"/>
    </row>
    <row r="1379" spans="4:11" x14ac:dyDescent="0.3">
      <c r="D1379" s="343"/>
      <c r="K1379" s="343"/>
    </row>
    <row r="1380" spans="4:11" x14ac:dyDescent="0.3">
      <c r="D1380" s="343"/>
      <c r="K1380" s="343"/>
    </row>
    <row r="1381" spans="4:11" x14ac:dyDescent="0.3">
      <c r="D1381" s="343"/>
      <c r="K1381" s="343"/>
    </row>
    <row r="1382" spans="4:11" x14ac:dyDescent="0.3">
      <c r="D1382" s="343"/>
      <c r="K1382" s="343"/>
    </row>
    <row r="1383" spans="4:11" x14ac:dyDescent="0.3">
      <c r="D1383" s="343"/>
      <c r="K1383" s="343"/>
    </row>
    <row r="1384" spans="4:11" x14ac:dyDescent="0.3">
      <c r="D1384" s="343"/>
      <c r="K1384" s="343"/>
    </row>
    <row r="1385" spans="4:11" x14ac:dyDescent="0.3">
      <c r="D1385" s="343"/>
      <c r="K1385" s="343"/>
    </row>
    <row r="1386" spans="4:11" x14ac:dyDescent="0.3">
      <c r="D1386" s="343"/>
      <c r="K1386" s="343"/>
    </row>
    <row r="1387" spans="4:11" x14ac:dyDescent="0.3">
      <c r="D1387" s="343"/>
      <c r="K1387" s="343"/>
    </row>
    <row r="1388" spans="4:11" x14ac:dyDescent="0.3">
      <c r="D1388" s="343"/>
      <c r="K1388" s="343"/>
    </row>
    <row r="1389" spans="4:11" x14ac:dyDescent="0.3">
      <c r="D1389" s="343"/>
      <c r="K1389" s="343"/>
    </row>
    <row r="1390" spans="4:11" x14ac:dyDescent="0.3">
      <c r="D1390" s="343"/>
      <c r="K1390" s="343"/>
    </row>
    <row r="1391" spans="4:11" x14ac:dyDescent="0.3">
      <c r="D1391" s="343"/>
      <c r="K1391" s="343"/>
    </row>
    <row r="1392" spans="4:11" x14ac:dyDescent="0.3">
      <c r="D1392" s="343"/>
      <c r="K1392" s="343"/>
    </row>
    <row r="1393" spans="4:11" x14ac:dyDescent="0.3">
      <c r="D1393" s="343"/>
      <c r="K1393" s="343"/>
    </row>
    <row r="1394" spans="4:11" x14ac:dyDescent="0.3">
      <c r="D1394" s="343"/>
      <c r="K1394" s="343"/>
    </row>
    <row r="1395" spans="4:11" x14ac:dyDescent="0.3">
      <c r="D1395" s="343"/>
      <c r="K1395" s="343"/>
    </row>
    <row r="1396" spans="4:11" x14ac:dyDescent="0.3">
      <c r="D1396" s="343"/>
      <c r="K1396" s="343"/>
    </row>
    <row r="1397" spans="4:11" x14ac:dyDescent="0.3">
      <c r="D1397" s="343"/>
      <c r="K1397" s="343"/>
    </row>
    <row r="1398" spans="4:11" x14ac:dyDescent="0.3">
      <c r="D1398" s="343"/>
      <c r="K1398" s="343"/>
    </row>
    <row r="1399" spans="4:11" x14ac:dyDescent="0.3">
      <c r="D1399" s="343"/>
      <c r="K1399" s="343"/>
    </row>
    <row r="1400" spans="4:11" x14ac:dyDescent="0.3">
      <c r="D1400" s="343"/>
      <c r="K1400" s="343"/>
    </row>
    <row r="1401" spans="4:11" x14ac:dyDescent="0.3">
      <c r="D1401" s="343"/>
      <c r="K1401" s="343"/>
    </row>
    <row r="1402" spans="4:11" x14ac:dyDescent="0.3">
      <c r="D1402" s="343"/>
      <c r="K1402" s="343"/>
    </row>
    <row r="1403" spans="4:11" x14ac:dyDescent="0.3">
      <c r="D1403" s="343"/>
      <c r="K1403" s="343"/>
    </row>
    <row r="1404" spans="4:11" x14ac:dyDescent="0.3">
      <c r="D1404" s="343"/>
      <c r="K1404" s="343"/>
    </row>
    <row r="1405" spans="4:11" x14ac:dyDescent="0.3">
      <c r="D1405" s="343"/>
      <c r="K1405" s="343"/>
    </row>
    <row r="1406" spans="4:11" x14ac:dyDescent="0.3">
      <c r="D1406" s="343"/>
      <c r="K1406" s="343"/>
    </row>
    <row r="1407" spans="4:11" x14ac:dyDescent="0.3">
      <c r="D1407" s="343"/>
      <c r="K1407" s="343"/>
    </row>
    <row r="1408" spans="4:11" x14ac:dyDescent="0.3">
      <c r="D1408" s="343"/>
      <c r="K1408" s="343"/>
    </row>
    <row r="1409" spans="4:11" x14ac:dyDescent="0.3">
      <c r="D1409" s="343"/>
      <c r="K1409" s="343"/>
    </row>
    <row r="1410" spans="4:11" x14ac:dyDescent="0.3">
      <c r="D1410" s="343"/>
      <c r="K1410" s="343"/>
    </row>
    <row r="1411" spans="4:11" x14ac:dyDescent="0.3">
      <c r="D1411" s="343"/>
      <c r="K1411" s="343"/>
    </row>
    <row r="1412" spans="4:11" x14ac:dyDescent="0.3">
      <c r="D1412" s="343"/>
      <c r="K1412" s="343"/>
    </row>
    <row r="1413" spans="4:11" x14ac:dyDescent="0.3">
      <c r="D1413" s="343"/>
      <c r="K1413" s="343"/>
    </row>
    <row r="1414" spans="4:11" x14ac:dyDescent="0.3">
      <c r="D1414" s="343"/>
      <c r="K1414" s="343"/>
    </row>
    <row r="1415" spans="4:11" x14ac:dyDescent="0.3">
      <c r="D1415" s="343"/>
      <c r="K1415" s="343"/>
    </row>
    <row r="1416" spans="4:11" x14ac:dyDescent="0.3">
      <c r="D1416" s="343"/>
      <c r="K1416" s="343"/>
    </row>
    <row r="1417" spans="4:11" x14ac:dyDescent="0.3">
      <c r="D1417" s="343"/>
      <c r="K1417" s="343"/>
    </row>
    <row r="1418" spans="4:11" x14ac:dyDescent="0.3">
      <c r="D1418" s="343"/>
      <c r="K1418" s="343"/>
    </row>
    <row r="1419" spans="4:11" x14ac:dyDescent="0.3">
      <c r="D1419" s="343"/>
      <c r="K1419" s="343"/>
    </row>
    <row r="1420" spans="4:11" x14ac:dyDescent="0.3">
      <c r="D1420" s="343"/>
      <c r="K1420" s="343"/>
    </row>
    <row r="1421" spans="4:11" x14ac:dyDescent="0.3">
      <c r="D1421" s="343"/>
      <c r="K1421" s="343"/>
    </row>
    <row r="1422" spans="4:11" x14ac:dyDescent="0.3">
      <c r="D1422" s="343"/>
      <c r="K1422" s="343"/>
    </row>
    <row r="1423" spans="4:11" x14ac:dyDescent="0.3">
      <c r="D1423" s="343"/>
      <c r="K1423" s="343"/>
    </row>
    <row r="1424" spans="4:11" x14ac:dyDescent="0.3">
      <c r="D1424" s="343"/>
      <c r="K1424" s="343"/>
    </row>
    <row r="1425" spans="4:11" x14ac:dyDescent="0.3">
      <c r="D1425" s="343"/>
      <c r="K1425" s="343"/>
    </row>
    <row r="1426" spans="4:11" x14ac:dyDescent="0.3">
      <c r="D1426" s="343"/>
      <c r="K1426" s="343"/>
    </row>
    <row r="1427" spans="4:11" x14ac:dyDescent="0.3">
      <c r="D1427" s="343"/>
      <c r="K1427" s="343"/>
    </row>
    <row r="1428" spans="4:11" x14ac:dyDescent="0.3">
      <c r="D1428" s="343"/>
      <c r="K1428" s="343"/>
    </row>
    <row r="1429" spans="4:11" x14ac:dyDescent="0.3">
      <c r="D1429" s="343"/>
      <c r="K1429" s="343"/>
    </row>
    <row r="1430" spans="4:11" x14ac:dyDescent="0.3">
      <c r="D1430" s="343"/>
      <c r="K1430" s="343"/>
    </row>
    <row r="1431" spans="4:11" x14ac:dyDescent="0.3">
      <c r="D1431" s="343"/>
      <c r="K1431" s="343"/>
    </row>
    <row r="1432" spans="4:11" x14ac:dyDescent="0.3">
      <c r="D1432" s="343"/>
      <c r="K1432" s="343"/>
    </row>
    <row r="1433" spans="4:11" x14ac:dyDescent="0.3">
      <c r="D1433" s="343"/>
      <c r="K1433" s="343"/>
    </row>
    <row r="1434" spans="4:11" x14ac:dyDescent="0.3">
      <c r="D1434" s="343"/>
      <c r="K1434" s="343"/>
    </row>
    <row r="1435" spans="4:11" x14ac:dyDescent="0.3">
      <c r="D1435" s="343"/>
      <c r="K1435" s="343"/>
    </row>
    <row r="1436" spans="4:11" x14ac:dyDescent="0.3">
      <c r="D1436" s="343"/>
      <c r="K1436" s="343"/>
    </row>
    <row r="1437" spans="4:11" x14ac:dyDescent="0.3">
      <c r="D1437" s="343"/>
      <c r="K1437" s="343"/>
    </row>
    <row r="1438" spans="4:11" x14ac:dyDescent="0.3">
      <c r="D1438" s="343"/>
      <c r="K1438" s="343"/>
    </row>
    <row r="1439" spans="4:11" x14ac:dyDescent="0.3">
      <c r="D1439" s="343"/>
      <c r="K1439" s="343"/>
    </row>
    <row r="1440" spans="4:11" x14ac:dyDescent="0.3">
      <c r="D1440" s="343"/>
      <c r="K1440" s="343"/>
    </row>
    <row r="1441" spans="4:11" x14ac:dyDescent="0.3">
      <c r="D1441" s="343"/>
      <c r="K1441" s="343"/>
    </row>
    <row r="1442" spans="4:11" x14ac:dyDescent="0.3">
      <c r="D1442" s="343"/>
      <c r="K1442" s="343"/>
    </row>
    <row r="1443" spans="4:11" x14ac:dyDescent="0.3">
      <c r="D1443" s="343"/>
      <c r="K1443" s="343"/>
    </row>
    <row r="1444" spans="4:11" x14ac:dyDescent="0.3">
      <c r="D1444" s="343"/>
      <c r="K1444" s="343"/>
    </row>
    <row r="1445" spans="4:11" x14ac:dyDescent="0.3">
      <c r="D1445" s="343"/>
      <c r="K1445" s="343"/>
    </row>
    <row r="1446" spans="4:11" x14ac:dyDescent="0.3">
      <c r="D1446" s="343"/>
      <c r="K1446" s="343"/>
    </row>
    <row r="1447" spans="4:11" x14ac:dyDescent="0.3">
      <c r="D1447" s="343"/>
      <c r="K1447" s="343"/>
    </row>
    <row r="1448" spans="4:11" x14ac:dyDescent="0.3">
      <c r="D1448" s="343"/>
      <c r="K1448" s="343"/>
    </row>
    <row r="1449" spans="4:11" x14ac:dyDescent="0.3">
      <c r="D1449" s="343"/>
      <c r="K1449" s="343"/>
    </row>
    <row r="1450" spans="4:11" x14ac:dyDescent="0.3">
      <c r="D1450" s="343"/>
      <c r="K1450" s="343"/>
    </row>
    <row r="1451" spans="4:11" x14ac:dyDescent="0.3">
      <c r="D1451" s="343"/>
      <c r="K1451" s="343"/>
    </row>
    <row r="1452" spans="4:11" x14ac:dyDescent="0.3">
      <c r="D1452" s="343"/>
      <c r="K1452" s="343"/>
    </row>
    <row r="1453" spans="4:11" x14ac:dyDescent="0.3">
      <c r="D1453" s="343"/>
      <c r="K1453" s="343"/>
    </row>
    <row r="1454" spans="4:11" x14ac:dyDescent="0.3">
      <c r="D1454" s="343"/>
      <c r="K1454" s="343"/>
    </row>
    <row r="1455" spans="4:11" x14ac:dyDescent="0.3">
      <c r="D1455" s="343"/>
      <c r="K1455" s="343"/>
    </row>
    <row r="1456" spans="4:11" x14ac:dyDescent="0.3">
      <c r="D1456" s="343"/>
      <c r="K1456" s="343"/>
    </row>
    <row r="1457" spans="4:11" x14ac:dyDescent="0.3">
      <c r="D1457" s="343"/>
      <c r="K1457" s="343"/>
    </row>
    <row r="1458" spans="4:11" x14ac:dyDescent="0.3">
      <c r="D1458" s="343"/>
      <c r="K1458" s="343"/>
    </row>
    <row r="1459" spans="4:11" x14ac:dyDescent="0.3">
      <c r="D1459" s="343"/>
      <c r="K1459" s="343"/>
    </row>
    <row r="1460" spans="4:11" x14ac:dyDescent="0.3">
      <c r="D1460" s="343"/>
      <c r="K1460" s="343"/>
    </row>
    <row r="1461" spans="4:11" x14ac:dyDescent="0.3">
      <c r="D1461" s="343"/>
      <c r="K1461" s="343"/>
    </row>
    <row r="1462" spans="4:11" x14ac:dyDescent="0.3">
      <c r="D1462" s="343"/>
      <c r="K1462" s="343"/>
    </row>
    <row r="1463" spans="4:11" x14ac:dyDescent="0.3">
      <c r="D1463" s="343"/>
      <c r="K1463" s="343"/>
    </row>
    <row r="1464" spans="4:11" x14ac:dyDescent="0.3">
      <c r="D1464" s="343"/>
      <c r="K1464" s="343"/>
    </row>
    <row r="1465" spans="4:11" x14ac:dyDescent="0.3">
      <c r="D1465" s="343"/>
      <c r="K1465" s="343"/>
    </row>
    <row r="1466" spans="4:11" x14ac:dyDescent="0.3">
      <c r="D1466" s="343"/>
      <c r="K1466" s="343"/>
    </row>
    <row r="1467" spans="4:11" x14ac:dyDescent="0.3">
      <c r="D1467" s="343"/>
      <c r="K1467" s="343"/>
    </row>
    <row r="1468" spans="4:11" x14ac:dyDescent="0.3">
      <c r="D1468" s="343"/>
      <c r="K1468" s="343"/>
    </row>
    <row r="1469" spans="4:11" x14ac:dyDescent="0.3">
      <c r="D1469" s="343"/>
      <c r="K1469" s="343"/>
    </row>
    <row r="1470" spans="4:11" x14ac:dyDescent="0.3">
      <c r="D1470" s="343"/>
      <c r="K1470" s="343"/>
    </row>
    <row r="1471" spans="4:11" x14ac:dyDescent="0.3">
      <c r="D1471" s="343"/>
      <c r="K1471" s="343"/>
    </row>
    <row r="1472" spans="4:11" x14ac:dyDescent="0.3">
      <c r="D1472" s="343"/>
      <c r="K1472" s="343"/>
    </row>
    <row r="1473" spans="4:11" x14ac:dyDescent="0.3">
      <c r="D1473" s="343"/>
      <c r="K1473" s="343"/>
    </row>
    <row r="1474" spans="4:11" x14ac:dyDescent="0.3">
      <c r="D1474" s="343"/>
      <c r="K1474" s="343"/>
    </row>
    <row r="1475" spans="4:11" x14ac:dyDescent="0.3">
      <c r="D1475" s="343"/>
      <c r="K1475" s="343"/>
    </row>
    <row r="1476" spans="4:11" x14ac:dyDescent="0.3">
      <c r="D1476" s="343"/>
      <c r="K1476" s="343"/>
    </row>
    <row r="1477" spans="4:11" x14ac:dyDescent="0.3">
      <c r="D1477" s="343"/>
      <c r="K1477" s="343"/>
    </row>
    <row r="1478" spans="4:11" x14ac:dyDescent="0.3">
      <c r="D1478" s="343"/>
      <c r="K1478" s="343"/>
    </row>
    <row r="1479" spans="4:11" x14ac:dyDescent="0.3">
      <c r="D1479" s="343"/>
      <c r="K1479" s="343"/>
    </row>
    <row r="1480" spans="4:11" x14ac:dyDescent="0.3">
      <c r="D1480" s="343"/>
      <c r="K1480" s="343"/>
    </row>
    <row r="1481" spans="4:11" x14ac:dyDescent="0.3">
      <c r="D1481" s="343"/>
      <c r="K1481" s="343"/>
    </row>
    <row r="1482" spans="4:11" x14ac:dyDescent="0.3">
      <c r="D1482" s="343"/>
      <c r="K1482" s="343"/>
    </row>
    <row r="1483" spans="4:11" x14ac:dyDescent="0.3">
      <c r="D1483" s="343"/>
      <c r="K1483" s="343"/>
    </row>
    <row r="1484" spans="4:11" x14ac:dyDescent="0.3">
      <c r="D1484" s="343"/>
      <c r="K1484" s="343"/>
    </row>
    <row r="1485" spans="4:11" x14ac:dyDescent="0.3">
      <c r="D1485" s="343"/>
      <c r="K1485" s="343"/>
    </row>
    <row r="1486" spans="4:11" x14ac:dyDescent="0.3">
      <c r="D1486" s="343"/>
      <c r="K1486" s="343"/>
    </row>
    <row r="1487" spans="4:11" x14ac:dyDescent="0.3">
      <c r="D1487" s="343"/>
      <c r="K1487" s="343"/>
    </row>
    <row r="1488" spans="4:11" x14ac:dyDescent="0.3">
      <c r="D1488" s="343"/>
      <c r="K1488" s="343"/>
    </row>
    <row r="1489" spans="4:11" x14ac:dyDescent="0.3">
      <c r="D1489" s="343"/>
      <c r="K1489" s="343"/>
    </row>
    <row r="1490" spans="4:11" x14ac:dyDescent="0.3">
      <c r="D1490" s="343"/>
      <c r="K1490" s="343"/>
    </row>
    <row r="1491" spans="4:11" x14ac:dyDescent="0.3">
      <c r="D1491" s="343"/>
      <c r="K1491" s="343"/>
    </row>
    <row r="1492" spans="4:11" x14ac:dyDescent="0.3">
      <c r="D1492" s="343"/>
      <c r="K1492" s="343"/>
    </row>
    <row r="1493" spans="4:11" x14ac:dyDescent="0.3">
      <c r="D1493" s="343"/>
      <c r="K1493" s="343"/>
    </row>
    <row r="1494" spans="4:11" x14ac:dyDescent="0.3">
      <c r="D1494" s="343"/>
      <c r="K1494" s="343"/>
    </row>
    <row r="1495" spans="4:11" x14ac:dyDescent="0.3">
      <c r="D1495" s="343"/>
      <c r="K1495" s="343"/>
    </row>
    <row r="1496" spans="4:11" x14ac:dyDescent="0.3">
      <c r="D1496" s="343"/>
      <c r="K1496" s="343"/>
    </row>
    <row r="1497" spans="4:11" x14ac:dyDescent="0.3">
      <c r="D1497" s="343"/>
      <c r="K1497" s="343"/>
    </row>
    <row r="1498" spans="4:11" x14ac:dyDescent="0.3">
      <c r="D1498" s="343"/>
      <c r="K1498" s="343"/>
    </row>
    <row r="1499" spans="4:11" x14ac:dyDescent="0.3">
      <c r="D1499" s="343"/>
      <c r="K1499" s="343"/>
    </row>
    <row r="1500" spans="4:11" x14ac:dyDescent="0.3">
      <c r="D1500" s="343"/>
      <c r="K1500" s="343"/>
    </row>
    <row r="1501" spans="4:11" x14ac:dyDescent="0.3">
      <c r="D1501" s="343"/>
      <c r="K1501" s="343"/>
    </row>
    <row r="1502" spans="4:11" x14ac:dyDescent="0.3">
      <c r="D1502" s="343"/>
      <c r="K1502" s="343"/>
    </row>
    <row r="1503" spans="4:11" x14ac:dyDescent="0.3">
      <c r="D1503" s="343"/>
      <c r="K1503" s="343"/>
    </row>
    <row r="1504" spans="4:11" x14ac:dyDescent="0.3">
      <c r="D1504" s="343"/>
      <c r="K1504" s="343"/>
    </row>
    <row r="1505" spans="4:11" x14ac:dyDescent="0.3">
      <c r="D1505" s="343"/>
      <c r="K1505" s="343"/>
    </row>
    <row r="1506" spans="4:11" x14ac:dyDescent="0.3">
      <c r="D1506" s="343"/>
      <c r="K1506" s="343"/>
    </row>
    <row r="1507" spans="4:11" x14ac:dyDescent="0.3">
      <c r="D1507" s="343"/>
      <c r="K1507" s="343"/>
    </row>
    <row r="1508" spans="4:11" x14ac:dyDescent="0.3">
      <c r="D1508" s="343"/>
      <c r="K1508" s="343"/>
    </row>
    <row r="1509" spans="4:11" x14ac:dyDescent="0.3">
      <c r="D1509" s="343"/>
      <c r="K1509" s="343"/>
    </row>
    <row r="1510" spans="4:11" x14ac:dyDescent="0.3">
      <c r="D1510" s="343"/>
      <c r="K1510" s="343"/>
    </row>
    <row r="1511" spans="4:11" x14ac:dyDescent="0.3">
      <c r="D1511" s="343"/>
      <c r="K1511" s="343"/>
    </row>
    <row r="1512" spans="4:11" x14ac:dyDescent="0.3">
      <c r="D1512" s="343"/>
      <c r="K1512" s="343"/>
    </row>
    <row r="1513" spans="4:11" x14ac:dyDescent="0.3">
      <c r="D1513" s="343"/>
      <c r="K1513" s="343"/>
    </row>
    <row r="1514" spans="4:11" x14ac:dyDescent="0.3">
      <c r="D1514" s="343"/>
      <c r="K1514" s="343"/>
    </row>
    <row r="1515" spans="4:11" x14ac:dyDescent="0.3">
      <c r="D1515" s="343"/>
      <c r="K1515" s="343"/>
    </row>
    <row r="1516" spans="4:11" x14ac:dyDescent="0.3">
      <c r="D1516" s="343"/>
      <c r="K1516" s="343"/>
    </row>
    <row r="1517" spans="4:11" x14ac:dyDescent="0.3">
      <c r="D1517" s="343"/>
      <c r="K1517" s="343"/>
    </row>
    <row r="1518" spans="4:11" x14ac:dyDescent="0.3">
      <c r="D1518" s="343"/>
      <c r="K1518" s="343"/>
    </row>
    <row r="1519" spans="4:11" x14ac:dyDescent="0.3">
      <c r="D1519" s="343"/>
      <c r="K1519" s="343"/>
    </row>
    <row r="1520" spans="4:11" x14ac:dyDescent="0.3">
      <c r="D1520" s="343"/>
      <c r="K1520" s="343"/>
    </row>
    <row r="1521" spans="4:11" x14ac:dyDescent="0.3">
      <c r="D1521" s="343"/>
      <c r="K1521" s="343"/>
    </row>
    <row r="1522" spans="4:11" x14ac:dyDescent="0.3">
      <c r="D1522" s="343"/>
      <c r="K1522" s="343"/>
    </row>
    <row r="1523" spans="4:11" x14ac:dyDescent="0.3">
      <c r="D1523" s="343"/>
      <c r="K1523" s="343"/>
    </row>
    <row r="1524" spans="4:11" x14ac:dyDescent="0.3">
      <c r="D1524" s="343"/>
      <c r="K1524" s="343"/>
    </row>
    <row r="1525" spans="4:11" x14ac:dyDescent="0.3">
      <c r="D1525" s="343"/>
      <c r="K1525" s="343"/>
    </row>
    <row r="1526" spans="4:11" x14ac:dyDescent="0.3">
      <c r="D1526" s="343"/>
      <c r="K1526" s="343"/>
    </row>
    <row r="1527" spans="4:11" x14ac:dyDescent="0.3">
      <c r="D1527" s="343"/>
      <c r="K1527" s="343"/>
    </row>
    <row r="1528" spans="4:11" x14ac:dyDescent="0.3">
      <c r="D1528" s="343"/>
      <c r="K1528" s="343"/>
    </row>
    <row r="1529" spans="4:11" x14ac:dyDescent="0.3">
      <c r="D1529" s="343"/>
      <c r="K1529" s="343"/>
    </row>
    <row r="1530" spans="4:11" x14ac:dyDescent="0.3">
      <c r="D1530" s="343"/>
      <c r="K1530" s="343"/>
    </row>
    <row r="1531" spans="4:11" x14ac:dyDescent="0.3">
      <c r="D1531" s="343"/>
      <c r="K1531" s="343"/>
    </row>
    <row r="1532" spans="4:11" x14ac:dyDescent="0.3">
      <c r="D1532" s="343"/>
      <c r="K1532" s="343"/>
    </row>
    <row r="1533" spans="4:11" x14ac:dyDescent="0.3">
      <c r="D1533" s="343"/>
      <c r="K1533" s="343"/>
    </row>
    <row r="1534" spans="4:11" x14ac:dyDescent="0.3">
      <c r="D1534" s="343"/>
      <c r="K1534" s="343"/>
    </row>
    <row r="1535" spans="4:11" x14ac:dyDescent="0.3">
      <c r="D1535" s="343"/>
      <c r="K1535" s="343"/>
    </row>
    <row r="1536" spans="4:11" x14ac:dyDescent="0.3">
      <c r="D1536" s="343"/>
      <c r="K1536" s="343"/>
    </row>
    <row r="1537" spans="4:11" x14ac:dyDescent="0.3">
      <c r="D1537" s="343"/>
      <c r="K1537" s="343"/>
    </row>
    <row r="1538" spans="4:11" x14ac:dyDescent="0.3">
      <c r="D1538" s="343"/>
      <c r="K1538" s="343"/>
    </row>
    <row r="1539" spans="4:11" x14ac:dyDescent="0.3">
      <c r="D1539" s="343"/>
      <c r="K1539" s="343"/>
    </row>
    <row r="1540" spans="4:11" x14ac:dyDescent="0.3">
      <c r="D1540" s="343"/>
      <c r="K1540" s="343"/>
    </row>
    <row r="1541" spans="4:11" x14ac:dyDescent="0.3">
      <c r="D1541" s="343"/>
      <c r="K1541" s="343"/>
    </row>
    <row r="1542" spans="4:11" x14ac:dyDescent="0.3">
      <c r="D1542" s="343"/>
      <c r="K1542" s="343"/>
    </row>
    <row r="1543" spans="4:11" x14ac:dyDescent="0.3">
      <c r="D1543" s="343"/>
      <c r="K1543" s="343"/>
    </row>
    <row r="1544" spans="4:11" x14ac:dyDescent="0.3">
      <c r="D1544" s="343"/>
      <c r="K1544" s="343"/>
    </row>
    <row r="1545" spans="4:11" x14ac:dyDescent="0.3">
      <c r="D1545" s="343"/>
      <c r="K1545" s="343"/>
    </row>
    <row r="1546" spans="4:11" x14ac:dyDescent="0.3">
      <c r="D1546" s="343"/>
      <c r="K1546" s="343"/>
    </row>
    <row r="1547" spans="4:11" x14ac:dyDescent="0.3">
      <c r="D1547" s="343"/>
      <c r="K1547" s="343"/>
    </row>
    <row r="1548" spans="4:11" x14ac:dyDescent="0.3">
      <c r="D1548" s="343"/>
      <c r="K1548" s="343"/>
    </row>
    <row r="1549" spans="4:11" x14ac:dyDescent="0.3">
      <c r="D1549" s="343"/>
      <c r="K1549" s="343"/>
    </row>
    <row r="1550" spans="4:11" x14ac:dyDescent="0.3">
      <c r="D1550" s="343"/>
      <c r="K1550" s="343"/>
    </row>
    <row r="1551" spans="4:11" x14ac:dyDescent="0.3">
      <c r="D1551" s="343"/>
      <c r="K1551" s="343"/>
    </row>
    <row r="1552" spans="4:11" x14ac:dyDescent="0.3">
      <c r="D1552" s="343"/>
      <c r="K1552" s="343"/>
    </row>
    <row r="1553" spans="4:11" x14ac:dyDescent="0.3">
      <c r="D1553" s="343"/>
      <c r="K1553" s="343"/>
    </row>
    <row r="1554" spans="4:11" x14ac:dyDescent="0.3">
      <c r="D1554" s="343"/>
      <c r="K1554" s="343"/>
    </row>
    <row r="1555" spans="4:11" x14ac:dyDescent="0.3">
      <c r="D1555" s="343"/>
      <c r="K1555" s="343"/>
    </row>
    <row r="1556" spans="4:11" x14ac:dyDescent="0.3">
      <c r="D1556" s="343"/>
      <c r="K1556" s="343"/>
    </row>
    <row r="1557" spans="4:11" x14ac:dyDescent="0.3">
      <c r="D1557" s="343"/>
      <c r="K1557" s="343"/>
    </row>
    <row r="1558" spans="4:11" x14ac:dyDescent="0.3">
      <c r="D1558" s="343"/>
      <c r="K1558" s="343"/>
    </row>
    <row r="1559" spans="4:11" x14ac:dyDescent="0.3">
      <c r="D1559" s="343"/>
      <c r="K1559" s="343"/>
    </row>
    <row r="1560" spans="4:11" x14ac:dyDescent="0.3">
      <c r="D1560" s="343"/>
      <c r="K1560" s="343"/>
    </row>
    <row r="1561" spans="4:11" x14ac:dyDescent="0.3">
      <c r="D1561" s="343"/>
      <c r="K1561" s="343"/>
    </row>
    <row r="1562" spans="4:11" x14ac:dyDescent="0.3">
      <c r="D1562" s="343"/>
      <c r="K1562" s="343"/>
    </row>
    <row r="1563" spans="4:11" x14ac:dyDescent="0.3">
      <c r="D1563" s="343"/>
      <c r="K1563" s="343"/>
    </row>
    <row r="1564" spans="4:11" x14ac:dyDescent="0.3">
      <c r="D1564" s="343"/>
      <c r="K1564" s="343"/>
    </row>
    <row r="1565" spans="4:11" x14ac:dyDescent="0.3">
      <c r="D1565" s="343"/>
      <c r="K1565" s="343"/>
    </row>
    <row r="1566" spans="4:11" x14ac:dyDescent="0.3">
      <c r="D1566" s="343"/>
      <c r="K1566" s="343"/>
    </row>
    <row r="1567" spans="4:11" x14ac:dyDescent="0.3">
      <c r="D1567" s="343"/>
      <c r="K1567" s="343"/>
    </row>
    <row r="1568" spans="4:11" x14ac:dyDescent="0.3">
      <c r="D1568" s="343"/>
      <c r="K1568" s="343"/>
    </row>
    <row r="1569" spans="4:11" x14ac:dyDescent="0.3">
      <c r="D1569" s="343"/>
      <c r="K1569" s="343"/>
    </row>
    <row r="1570" spans="4:11" x14ac:dyDescent="0.3">
      <c r="D1570" s="343"/>
      <c r="K1570" s="343"/>
    </row>
    <row r="1571" spans="4:11" x14ac:dyDescent="0.3">
      <c r="D1571" s="343"/>
      <c r="K1571" s="343"/>
    </row>
    <row r="1572" spans="4:11" x14ac:dyDescent="0.3">
      <c r="D1572" s="343"/>
      <c r="K1572" s="343"/>
    </row>
    <row r="1573" spans="4:11" x14ac:dyDescent="0.3">
      <c r="D1573" s="343"/>
      <c r="K1573" s="343"/>
    </row>
    <row r="1574" spans="4:11" x14ac:dyDescent="0.3">
      <c r="D1574" s="343"/>
      <c r="K1574" s="343"/>
    </row>
    <row r="1575" spans="4:11" x14ac:dyDescent="0.3">
      <c r="D1575" s="343"/>
      <c r="K1575" s="343"/>
    </row>
    <row r="1576" spans="4:11" x14ac:dyDescent="0.3">
      <c r="D1576" s="343"/>
      <c r="K1576" s="343"/>
    </row>
    <row r="1577" spans="4:11" x14ac:dyDescent="0.3">
      <c r="D1577" s="343"/>
      <c r="K1577" s="343"/>
    </row>
    <row r="1578" spans="4:11" x14ac:dyDescent="0.3">
      <c r="D1578" s="343"/>
      <c r="K1578" s="343"/>
    </row>
    <row r="1579" spans="4:11" x14ac:dyDescent="0.3">
      <c r="D1579" s="343"/>
      <c r="K1579" s="343"/>
    </row>
    <row r="1580" spans="4:11" x14ac:dyDescent="0.3">
      <c r="D1580" s="343"/>
      <c r="K1580" s="343"/>
    </row>
    <row r="1581" spans="4:11" x14ac:dyDescent="0.3">
      <c r="D1581" s="343"/>
      <c r="K1581" s="343"/>
    </row>
    <row r="1582" spans="4:11" x14ac:dyDescent="0.3">
      <c r="D1582" s="343"/>
      <c r="K1582" s="343"/>
    </row>
    <row r="1583" spans="4:11" x14ac:dyDescent="0.3">
      <c r="D1583" s="343"/>
      <c r="K1583" s="343"/>
    </row>
    <row r="1584" spans="4:11" x14ac:dyDescent="0.3">
      <c r="D1584" s="343"/>
      <c r="K1584" s="343"/>
    </row>
    <row r="1585" spans="4:11" x14ac:dyDescent="0.3">
      <c r="D1585" s="343"/>
      <c r="K1585" s="343"/>
    </row>
    <row r="1586" spans="4:11" x14ac:dyDescent="0.3">
      <c r="D1586" s="343"/>
      <c r="K1586" s="343"/>
    </row>
    <row r="1587" spans="4:11" x14ac:dyDescent="0.3">
      <c r="D1587" s="343"/>
      <c r="K1587" s="343"/>
    </row>
    <row r="1588" spans="4:11" x14ac:dyDescent="0.3">
      <c r="D1588" s="343"/>
      <c r="K1588" s="343"/>
    </row>
    <row r="1589" spans="4:11" x14ac:dyDescent="0.3">
      <c r="D1589" s="343"/>
      <c r="K1589" s="343"/>
    </row>
    <row r="1590" spans="4:11" x14ac:dyDescent="0.3">
      <c r="D1590" s="343"/>
      <c r="K1590" s="343"/>
    </row>
    <row r="1591" spans="4:11" x14ac:dyDescent="0.3">
      <c r="D1591" s="343"/>
      <c r="K1591" s="343"/>
    </row>
    <row r="1592" spans="4:11" x14ac:dyDescent="0.3">
      <c r="D1592" s="343"/>
      <c r="K1592" s="343"/>
    </row>
    <row r="1593" spans="4:11" x14ac:dyDescent="0.3">
      <c r="D1593" s="343"/>
      <c r="K1593" s="343"/>
    </row>
    <row r="1594" spans="4:11" x14ac:dyDescent="0.3">
      <c r="D1594" s="343"/>
      <c r="K1594" s="343"/>
    </row>
    <row r="1595" spans="4:11" x14ac:dyDescent="0.3">
      <c r="D1595" s="343"/>
      <c r="K1595" s="343"/>
    </row>
    <row r="1596" spans="4:11" x14ac:dyDescent="0.3">
      <c r="D1596" s="343"/>
      <c r="K1596" s="343"/>
    </row>
    <row r="1597" spans="4:11" x14ac:dyDescent="0.3">
      <c r="D1597" s="343"/>
      <c r="K1597" s="343"/>
    </row>
    <row r="1598" spans="4:11" x14ac:dyDescent="0.3">
      <c r="D1598" s="343"/>
      <c r="K1598" s="343"/>
    </row>
    <row r="1599" spans="4:11" x14ac:dyDescent="0.3">
      <c r="D1599" s="343"/>
      <c r="K1599" s="343"/>
    </row>
    <row r="1600" spans="4:11" x14ac:dyDescent="0.3">
      <c r="D1600" s="343"/>
      <c r="K1600" s="343"/>
    </row>
    <row r="1601" spans="4:11" x14ac:dyDescent="0.3">
      <c r="D1601" s="343"/>
      <c r="K1601" s="343"/>
    </row>
    <row r="1602" spans="4:11" x14ac:dyDescent="0.3">
      <c r="D1602" s="343"/>
      <c r="K1602" s="343"/>
    </row>
    <row r="1603" spans="4:11" x14ac:dyDescent="0.3">
      <c r="D1603" s="343"/>
      <c r="K1603" s="343"/>
    </row>
    <row r="1604" spans="4:11" x14ac:dyDescent="0.3">
      <c r="D1604" s="343"/>
      <c r="K1604" s="343"/>
    </row>
    <row r="1605" spans="4:11" x14ac:dyDescent="0.3">
      <c r="D1605" s="343"/>
      <c r="K1605" s="343"/>
    </row>
    <row r="1606" spans="4:11" x14ac:dyDescent="0.3">
      <c r="D1606" s="343"/>
      <c r="K1606" s="343"/>
    </row>
    <row r="1607" spans="4:11" x14ac:dyDescent="0.3">
      <c r="D1607" s="343"/>
      <c r="K1607" s="343"/>
    </row>
    <row r="1608" spans="4:11" x14ac:dyDescent="0.3">
      <c r="D1608" s="343"/>
      <c r="K1608" s="343"/>
    </row>
    <row r="1609" spans="4:11" x14ac:dyDescent="0.3">
      <c r="D1609" s="343"/>
      <c r="K1609" s="343"/>
    </row>
    <row r="1610" spans="4:11" x14ac:dyDescent="0.3">
      <c r="D1610" s="343"/>
      <c r="K1610" s="343"/>
    </row>
    <row r="1611" spans="4:11" x14ac:dyDescent="0.3">
      <c r="D1611" s="343"/>
      <c r="K1611" s="343"/>
    </row>
    <row r="1612" spans="4:11" x14ac:dyDescent="0.3">
      <c r="D1612" s="343"/>
      <c r="K1612" s="343"/>
    </row>
    <row r="1613" spans="4:11" x14ac:dyDescent="0.3">
      <c r="D1613" s="343"/>
      <c r="K1613" s="343"/>
    </row>
    <row r="1614" spans="4:11" x14ac:dyDescent="0.3">
      <c r="D1614" s="343"/>
      <c r="K1614" s="343"/>
    </row>
    <row r="1615" spans="4:11" x14ac:dyDescent="0.3">
      <c r="D1615" s="343"/>
      <c r="K1615" s="343"/>
    </row>
    <row r="1616" spans="4:11" x14ac:dyDescent="0.3">
      <c r="D1616" s="343"/>
      <c r="K1616" s="343"/>
    </row>
    <row r="1617" spans="4:11" x14ac:dyDescent="0.3">
      <c r="D1617" s="343"/>
      <c r="K1617" s="343"/>
    </row>
    <row r="1618" spans="4:11" x14ac:dyDescent="0.3">
      <c r="D1618" s="343"/>
      <c r="K1618" s="343"/>
    </row>
    <row r="1619" spans="4:11" x14ac:dyDescent="0.3">
      <c r="D1619" s="343"/>
      <c r="K1619" s="343"/>
    </row>
    <row r="1620" spans="4:11" x14ac:dyDescent="0.3">
      <c r="D1620" s="343"/>
      <c r="K1620" s="343"/>
    </row>
    <row r="1621" spans="4:11" x14ac:dyDescent="0.3">
      <c r="D1621" s="343"/>
      <c r="K1621" s="343"/>
    </row>
    <row r="1622" spans="4:11" x14ac:dyDescent="0.3">
      <c r="D1622" s="343"/>
      <c r="K1622" s="343"/>
    </row>
    <row r="1623" spans="4:11" x14ac:dyDescent="0.3">
      <c r="D1623" s="343"/>
      <c r="K1623" s="343"/>
    </row>
    <row r="1624" spans="4:11" x14ac:dyDescent="0.3">
      <c r="D1624" s="343"/>
      <c r="K1624" s="343"/>
    </row>
    <row r="1625" spans="4:11" x14ac:dyDescent="0.3">
      <c r="D1625" s="343"/>
      <c r="K1625" s="343"/>
    </row>
    <row r="1626" spans="4:11" x14ac:dyDescent="0.3">
      <c r="D1626" s="343"/>
      <c r="K1626" s="343"/>
    </row>
    <row r="1627" spans="4:11" x14ac:dyDescent="0.3">
      <c r="D1627" s="343"/>
      <c r="K1627" s="343"/>
    </row>
    <row r="1628" spans="4:11" x14ac:dyDescent="0.3">
      <c r="D1628" s="343"/>
      <c r="K1628" s="343"/>
    </row>
    <row r="1629" spans="4:11" x14ac:dyDescent="0.3">
      <c r="D1629" s="343"/>
      <c r="K1629" s="343"/>
    </row>
    <row r="1630" spans="4:11" x14ac:dyDescent="0.3">
      <c r="D1630" s="343"/>
      <c r="K1630" s="343"/>
    </row>
    <row r="1631" spans="4:11" x14ac:dyDescent="0.3">
      <c r="D1631" s="343"/>
      <c r="K1631" s="343"/>
    </row>
    <row r="1632" spans="4:11" x14ac:dyDescent="0.3">
      <c r="D1632" s="343"/>
      <c r="K1632" s="343"/>
    </row>
    <row r="1633" spans="4:11" x14ac:dyDescent="0.3">
      <c r="D1633" s="343"/>
      <c r="K1633" s="343"/>
    </row>
    <row r="1634" spans="4:11" x14ac:dyDescent="0.3">
      <c r="D1634" s="343"/>
      <c r="K1634" s="343"/>
    </row>
    <row r="1635" spans="4:11" x14ac:dyDescent="0.3">
      <c r="D1635" s="343"/>
      <c r="K1635" s="343"/>
    </row>
    <row r="1636" spans="4:11" x14ac:dyDescent="0.3">
      <c r="D1636" s="343"/>
      <c r="K1636" s="343"/>
    </row>
    <row r="1637" spans="4:11" x14ac:dyDescent="0.3">
      <c r="D1637" s="343"/>
      <c r="K1637" s="343"/>
    </row>
    <row r="1638" spans="4:11" x14ac:dyDescent="0.3">
      <c r="D1638" s="343"/>
      <c r="K1638" s="343"/>
    </row>
    <row r="1639" spans="4:11" x14ac:dyDescent="0.3">
      <c r="D1639" s="343"/>
      <c r="K1639" s="343"/>
    </row>
    <row r="1640" spans="4:11" x14ac:dyDescent="0.3">
      <c r="D1640" s="343"/>
      <c r="K1640" s="343"/>
    </row>
    <row r="1641" spans="4:11" x14ac:dyDescent="0.3">
      <c r="D1641" s="343"/>
      <c r="K1641" s="343"/>
    </row>
    <row r="1642" spans="4:11" x14ac:dyDescent="0.3">
      <c r="D1642" s="343"/>
      <c r="K1642" s="343"/>
    </row>
    <row r="1643" spans="4:11" x14ac:dyDescent="0.3">
      <c r="D1643" s="343"/>
      <c r="K1643" s="343"/>
    </row>
    <row r="1644" spans="4:11" x14ac:dyDescent="0.3">
      <c r="D1644" s="343"/>
      <c r="K1644" s="343"/>
    </row>
    <row r="1645" spans="4:11" x14ac:dyDescent="0.3">
      <c r="D1645" s="343"/>
      <c r="K1645" s="343"/>
    </row>
    <row r="1646" spans="4:11" x14ac:dyDescent="0.3">
      <c r="D1646" s="343"/>
      <c r="K1646" s="343"/>
    </row>
    <row r="1647" spans="4:11" x14ac:dyDescent="0.3">
      <c r="D1647" s="343"/>
      <c r="K1647" s="343"/>
    </row>
    <row r="1648" spans="4:11" x14ac:dyDescent="0.3">
      <c r="D1648" s="343"/>
      <c r="K1648" s="343"/>
    </row>
    <row r="1649" spans="4:11" x14ac:dyDescent="0.3">
      <c r="D1649" s="343"/>
      <c r="K1649" s="343"/>
    </row>
    <row r="1650" spans="4:11" x14ac:dyDescent="0.3">
      <c r="D1650" s="343"/>
      <c r="K1650" s="343"/>
    </row>
    <row r="1651" spans="4:11" x14ac:dyDescent="0.3">
      <c r="D1651" s="343"/>
      <c r="K1651" s="343"/>
    </row>
    <row r="1652" spans="4:11" x14ac:dyDescent="0.3">
      <c r="D1652" s="343"/>
      <c r="K1652" s="343"/>
    </row>
    <row r="1653" spans="4:11" x14ac:dyDescent="0.3">
      <c r="D1653" s="343"/>
      <c r="K1653" s="343"/>
    </row>
    <row r="1654" spans="4:11" x14ac:dyDescent="0.3">
      <c r="D1654" s="343"/>
      <c r="K1654" s="343"/>
    </row>
    <row r="1655" spans="4:11" x14ac:dyDescent="0.3">
      <c r="D1655" s="343"/>
      <c r="K1655" s="343"/>
    </row>
    <row r="1656" spans="4:11" x14ac:dyDescent="0.3">
      <c r="D1656" s="343"/>
      <c r="K1656" s="343"/>
    </row>
    <row r="1657" spans="4:11" x14ac:dyDescent="0.3">
      <c r="D1657" s="343"/>
      <c r="K1657" s="343"/>
    </row>
    <row r="1658" spans="4:11" x14ac:dyDescent="0.3">
      <c r="D1658" s="343"/>
      <c r="K1658" s="343"/>
    </row>
    <row r="1659" spans="4:11" x14ac:dyDescent="0.3">
      <c r="D1659" s="343"/>
      <c r="K1659" s="343"/>
    </row>
    <row r="1660" spans="4:11" x14ac:dyDescent="0.3">
      <c r="D1660" s="343"/>
      <c r="K1660" s="343"/>
    </row>
    <row r="1661" spans="4:11" x14ac:dyDescent="0.3">
      <c r="D1661" s="343"/>
      <c r="K1661" s="343"/>
    </row>
    <row r="1662" spans="4:11" x14ac:dyDescent="0.3">
      <c r="D1662" s="343"/>
      <c r="K1662" s="343"/>
    </row>
    <row r="1663" spans="4:11" x14ac:dyDescent="0.3">
      <c r="D1663" s="343"/>
      <c r="K1663" s="343"/>
    </row>
    <row r="1664" spans="4:11" x14ac:dyDescent="0.3">
      <c r="D1664" s="343"/>
      <c r="K1664" s="343"/>
    </row>
    <row r="1665" spans="4:11" x14ac:dyDescent="0.3">
      <c r="D1665" s="343"/>
      <c r="K1665" s="343"/>
    </row>
    <row r="1666" spans="4:11" x14ac:dyDescent="0.3">
      <c r="D1666" s="343"/>
      <c r="K1666" s="343"/>
    </row>
    <row r="1667" spans="4:11" x14ac:dyDescent="0.3">
      <c r="D1667" s="343"/>
      <c r="K1667" s="343"/>
    </row>
    <row r="1668" spans="4:11" x14ac:dyDescent="0.3">
      <c r="D1668" s="343"/>
      <c r="K1668" s="343"/>
    </row>
    <row r="1669" spans="4:11" x14ac:dyDescent="0.3">
      <c r="D1669" s="343"/>
      <c r="K1669" s="343"/>
    </row>
    <row r="1670" spans="4:11" x14ac:dyDescent="0.3">
      <c r="D1670" s="343"/>
      <c r="K1670" s="343"/>
    </row>
    <row r="1671" spans="4:11" x14ac:dyDescent="0.3">
      <c r="D1671" s="343"/>
      <c r="K1671" s="343"/>
    </row>
    <row r="1672" spans="4:11" x14ac:dyDescent="0.3">
      <c r="D1672" s="343"/>
      <c r="K1672" s="343"/>
    </row>
    <row r="1673" spans="4:11" x14ac:dyDescent="0.3">
      <c r="D1673" s="343"/>
      <c r="K1673" s="343"/>
    </row>
    <row r="1674" spans="4:11" x14ac:dyDescent="0.3">
      <c r="D1674" s="343"/>
      <c r="K1674" s="343"/>
    </row>
    <row r="1675" spans="4:11" x14ac:dyDescent="0.3">
      <c r="D1675" s="343"/>
      <c r="K1675" s="343"/>
    </row>
    <row r="1676" spans="4:11" x14ac:dyDescent="0.3">
      <c r="D1676" s="343"/>
      <c r="K1676" s="343"/>
    </row>
    <row r="1677" spans="4:11" x14ac:dyDescent="0.3">
      <c r="D1677" s="343"/>
      <c r="K1677" s="343"/>
    </row>
    <row r="1678" spans="4:11" x14ac:dyDescent="0.3">
      <c r="D1678" s="343"/>
      <c r="K1678" s="343"/>
    </row>
    <row r="1679" spans="4:11" x14ac:dyDescent="0.3">
      <c r="D1679" s="343"/>
      <c r="K1679" s="343"/>
    </row>
    <row r="1680" spans="4:11" x14ac:dyDescent="0.3">
      <c r="D1680" s="343"/>
      <c r="K1680" s="343"/>
    </row>
    <row r="1681" spans="4:11" x14ac:dyDescent="0.3">
      <c r="D1681" s="343"/>
      <c r="K1681" s="343"/>
    </row>
    <row r="1682" spans="4:11" x14ac:dyDescent="0.3">
      <c r="D1682" s="343"/>
      <c r="K1682" s="343"/>
    </row>
    <row r="1683" spans="4:11" x14ac:dyDescent="0.3">
      <c r="D1683" s="343"/>
      <c r="K1683" s="343"/>
    </row>
    <row r="1684" spans="4:11" x14ac:dyDescent="0.3">
      <c r="D1684" s="343"/>
      <c r="K1684" s="343"/>
    </row>
    <row r="1685" spans="4:11" x14ac:dyDescent="0.3">
      <c r="D1685" s="343"/>
      <c r="K1685" s="343"/>
    </row>
    <row r="1686" spans="4:11" x14ac:dyDescent="0.3">
      <c r="D1686" s="343"/>
      <c r="K1686" s="343"/>
    </row>
    <row r="1687" spans="4:11" x14ac:dyDescent="0.3">
      <c r="D1687" s="343"/>
      <c r="K1687" s="343"/>
    </row>
    <row r="1688" spans="4:11" x14ac:dyDescent="0.3">
      <c r="D1688" s="343"/>
      <c r="K1688" s="343"/>
    </row>
    <row r="1689" spans="4:11" x14ac:dyDescent="0.3">
      <c r="D1689" s="343"/>
      <c r="K1689" s="343"/>
    </row>
    <row r="1690" spans="4:11" x14ac:dyDescent="0.3">
      <c r="D1690" s="343"/>
      <c r="K1690" s="343"/>
    </row>
    <row r="1691" spans="4:11" x14ac:dyDescent="0.3">
      <c r="D1691" s="343"/>
      <c r="K1691" s="343"/>
    </row>
    <row r="1692" spans="4:11" x14ac:dyDescent="0.3">
      <c r="D1692" s="343"/>
      <c r="K1692" s="343"/>
    </row>
    <row r="1693" spans="4:11" x14ac:dyDescent="0.3">
      <c r="D1693" s="343"/>
      <c r="K1693" s="343"/>
    </row>
    <row r="1694" spans="4:11" x14ac:dyDescent="0.3">
      <c r="D1694" s="343"/>
      <c r="K1694" s="343"/>
    </row>
    <row r="1695" spans="4:11" x14ac:dyDescent="0.3">
      <c r="D1695" s="343"/>
      <c r="K1695" s="343"/>
    </row>
    <row r="1696" spans="4:11" x14ac:dyDescent="0.3">
      <c r="D1696" s="343"/>
      <c r="K1696" s="343"/>
    </row>
    <row r="1697" spans="4:11" x14ac:dyDescent="0.3">
      <c r="D1697" s="343"/>
      <c r="K1697" s="343"/>
    </row>
    <row r="1698" spans="4:11" x14ac:dyDescent="0.3">
      <c r="D1698" s="343"/>
      <c r="K1698" s="343"/>
    </row>
    <row r="1699" spans="4:11" x14ac:dyDescent="0.3">
      <c r="D1699" s="343"/>
      <c r="K1699" s="343"/>
    </row>
    <row r="1700" spans="4:11" x14ac:dyDescent="0.3">
      <c r="D1700" s="343"/>
      <c r="K1700" s="343"/>
    </row>
    <row r="1701" spans="4:11" x14ac:dyDescent="0.3">
      <c r="D1701" s="343"/>
      <c r="K1701" s="343"/>
    </row>
    <row r="1702" spans="4:11" x14ac:dyDescent="0.3">
      <c r="D1702" s="343"/>
      <c r="K1702" s="343"/>
    </row>
    <row r="1703" spans="4:11" x14ac:dyDescent="0.3">
      <c r="D1703" s="343"/>
      <c r="K1703" s="343"/>
    </row>
    <row r="1704" spans="4:11" x14ac:dyDescent="0.3">
      <c r="D1704" s="343"/>
      <c r="K1704" s="343"/>
    </row>
    <row r="1705" spans="4:11" x14ac:dyDescent="0.3">
      <c r="D1705" s="343"/>
      <c r="K1705" s="343"/>
    </row>
    <row r="1706" spans="4:11" x14ac:dyDescent="0.3">
      <c r="D1706" s="343"/>
      <c r="K1706" s="343"/>
    </row>
    <row r="1707" spans="4:11" x14ac:dyDescent="0.3">
      <c r="D1707" s="343"/>
      <c r="K1707" s="343"/>
    </row>
    <row r="1708" spans="4:11" x14ac:dyDescent="0.3">
      <c r="D1708" s="343"/>
      <c r="K1708" s="343"/>
    </row>
    <row r="1709" spans="4:11" x14ac:dyDescent="0.3">
      <c r="D1709" s="343"/>
      <c r="K1709" s="343"/>
    </row>
    <row r="1710" spans="4:11" x14ac:dyDescent="0.3">
      <c r="D1710" s="343"/>
      <c r="K1710" s="343"/>
    </row>
    <row r="1711" spans="4:11" x14ac:dyDescent="0.3">
      <c r="D1711" s="343"/>
      <c r="K1711" s="343"/>
    </row>
    <row r="1712" spans="4:11" x14ac:dyDescent="0.3">
      <c r="D1712" s="343"/>
      <c r="K1712" s="343"/>
    </row>
    <row r="1713" spans="4:11" x14ac:dyDescent="0.3">
      <c r="D1713" s="343"/>
      <c r="K1713" s="343"/>
    </row>
    <row r="1714" spans="4:11" x14ac:dyDescent="0.3">
      <c r="D1714" s="343"/>
      <c r="K1714" s="343"/>
    </row>
    <row r="1715" spans="4:11" x14ac:dyDescent="0.3">
      <c r="D1715" s="343"/>
      <c r="K1715" s="343"/>
    </row>
    <row r="1716" spans="4:11" x14ac:dyDescent="0.3">
      <c r="D1716" s="343"/>
      <c r="K1716" s="343"/>
    </row>
    <row r="1717" spans="4:11" x14ac:dyDescent="0.3">
      <c r="D1717" s="343"/>
      <c r="K1717" s="343"/>
    </row>
    <row r="1718" spans="4:11" x14ac:dyDescent="0.3">
      <c r="D1718" s="343"/>
      <c r="K1718" s="343"/>
    </row>
    <row r="1719" spans="4:11" x14ac:dyDescent="0.3">
      <c r="D1719" s="343"/>
      <c r="K1719" s="343"/>
    </row>
    <row r="1720" spans="4:11" x14ac:dyDescent="0.3">
      <c r="D1720" s="343"/>
      <c r="K1720" s="343"/>
    </row>
    <row r="1721" spans="4:11" x14ac:dyDescent="0.3">
      <c r="D1721" s="343"/>
      <c r="K1721" s="343"/>
    </row>
    <row r="1722" spans="4:11" x14ac:dyDescent="0.3">
      <c r="D1722" s="343"/>
      <c r="K1722" s="343"/>
    </row>
    <row r="1723" spans="4:11" x14ac:dyDescent="0.3">
      <c r="D1723" s="343"/>
      <c r="K1723" s="343"/>
    </row>
    <row r="1724" spans="4:11" x14ac:dyDescent="0.3">
      <c r="D1724" s="343"/>
      <c r="K1724" s="343"/>
    </row>
    <row r="1725" spans="4:11" x14ac:dyDescent="0.3">
      <c r="D1725" s="343"/>
      <c r="K1725" s="343"/>
    </row>
    <row r="1726" spans="4:11" x14ac:dyDescent="0.3">
      <c r="D1726" s="343"/>
      <c r="K1726" s="343"/>
    </row>
    <row r="1727" spans="4:11" x14ac:dyDescent="0.3">
      <c r="D1727" s="343"/>
      <c r="K1727" s="343"/>
    </row>
    <row r="1728" spans="4:11" x14ac:dyDescent="0.3">
      <c r="D1728" s="343"/>
      <c r="K1728" s="343"/>
    </row>
    <row r="1729" spans="4:11" x14ac:dyDescent="0.3">
      <c r="D1729" s="343"/>
      <c r="K1729" s="343"/>
    </row>
    <row r="1730" spans="4:11" x14ac:dyDescent="0.3">
      <c r="D1730" s="343"/>
      <c r="K1730" s="343"/>
    </row>
    <row r="1731" spans="4:11" x14ac:dyDescent="0.3">
      <c r="D1731" s="343"/>
      <c r="K1731" s="343"/>
    </row>
    <row r="1732" spans="4:11" x14ac:dyDescent="0.3">
      <c r="D1732" s="343"/>
      <c r="K1732" s="343"/>
    </row>
    <row r="1733" spans="4:11" x14ac:dyDescent="0.3">
      <c r="D1733" s="343"/>
      <c r="K1733" s="343"/>
    </row>
    <row r="1734" spans="4:11" x14ac:dyDescent="0.3">
      <c r="D1734" s="343"/>
      <c r="K1734" s="343"/>
    </row>
    <row r="1735" spans="4:11" x14ac:dyDescent="0.3">
      <c r="D1735" s="343"/>
      <c r="K1735" s="343"/>
    </row>
    <row r="1736" spans="4:11" x14ac:dyDescent="0.3">
      <c r="D1736" s="343"/>
      <c r="K1736" s="343"/>
    </row>
    <row r="1737" spans="4:11" x14ac:dyDescent="0.3">
      <c r="D1737" s="343"/>
      <c r="K1737" s="343"/>
    </row>
    <row r="1738" spans="4:11" x14ac:dyDescent="0.3">
      <c r="D1738" s="343"/>
      <c r="K1738" s="343"/>
    </row>
    <row r="1739" spans="4:11" x14ac:dyDescent="0.3">
      <c r="D1739" s="343"/>
      <c r="K1739" s="343"/>
    </row>
    <row r="1740" spans="4:11" x14ac:dyDescent="0.3">
      <c r="D1740" s="343"/>
      <c r="K1740" s="343"/>
    </row>
    <row r="1741" spans="4:11" x14ac:dyDescent="0.3">
      <c r="D1741" s="343"/>
      <c r="K1741" s="343"/>
    </row>
    <row r="1742" spans="4:11" x14ac:dyDescent="0.3">
      <c r="D1742" s="343"/>
      <c r="K1742" s="343"/>
    </row>
    <row r="1743" spans="4:11" x14ac:dyDescent="0.3">
      <c r="D1743" s="343"/>
      <c r="K1743" s="343"/>
    </row>
    <row r="1744" spans="4:11" x14ac:dyDescent="0.3">
      <c r="D1744" s="343"/>
      <c r="K1744" s="343"/>
    </row>
    <row r="1745" spans="4:11" x14ac:dyDescent="0.3">
      <c r="D1745" s="343"/>
      <c r="K1745" s="343"/>
    </row>
    <row r="1746" spans="4:11" x14ac:dyDescent="0.3">
      <c r="D1746" s="343"/>
      <c r="K1746" s="343"/>
    </row>
    <row r="1747" spans="4:11" x14ac:dyDescent="0.3">
      <c r="D1747" s="343"/>
      <c r="K1747" s="343"/>
    </row>
    <row r="1748" spans="4:11" x14ac:dyDescent="0.3">
      <c r="D1748" s="343"/>
      <c r="K1748" s="343"/>
    </row>
    <row r="1749" spans="4:11" x14ac:dyDescent="0.3">
      <c r="D1749" s="343"/>
      <c r="K1749" s="343"/>
    </row>
    <row r="1750" spans="4:11" x14ac:dyDescent="0.3">
      <c r="D1750" s="343"/>
      <c r="K1750" s="343"/>
    </row>
    <row r="1751" spans="4:11" x14ac:dyDescent="0.3">
      <c r="D1751" s="343"/>
      <c r="K1751" s="343"/>
    </row>
    <row r="1752" spans="4:11" x14ac:dyDescent="0.3">
      <c r="D1752" s="343"/>
      <c r="K1752" s="343"/>
    </row>
    <row r="1753" spans="4:11" x14ac:dyDescent="0.3">
      <c r="D1753" s="343"/>
      <c r="K1753" s="343"/>
    </row>
    <row r="1754" spans="4:11" x14ac:dyDescent="0.3">
      <c r="D1754" s="343"/>
      <c r="K1754" s="343"/>
    </row>
    <row r="1755" spans="4:11" x14ac:dyDescent="0.3">
      <c r="D1755" s="343"/>
      <c r="K1755" s="343"/>
    </row>
    <row r="1756" spans="4:11" x14ac:dyDescent="0.3">
      <c r="D1756" s="343"/>
      <c r="K1756" s="343"/>
    </row>
    <row r="1757" spans="4:11" x14ac:dyDescent="0.3">
      <c r="D1757" s="343"/>
      <c r="K1757" s="343"/>
    </row>
    <row r="1758" spans="4:11" x14ac:dyDescent="0.3">
      <c r="D1758" s="343"/>
      <c r="K1758" s="343"/>
    </row>
    <row r="1759" spans="4:11" x14ac:dyDescent="0.3">
      <c r="D1759" s="343"/>
      <c r="K1759" s="343"/>
    </row>
    <row r="1760" spans="4:11" x14ac:dyDescent="0.3">
      <c r="D1760" s="343"/>
      <c r="K1760" s="343"/>
    </row>
    <row r="1761" spans="4:11" x14ac:dyDescent="0.3">
      <c r="D1761" s="343"/>
      <c r="K1761" s="343"/>
    </row>
    <row r="1762" spans="4:11" x14ac:dyDescent="0.3">
      <c r="D1762" s="343"/>
      <c r="K1762" s="343"/>
    </row>
    <row r="1763" spans="4:11" x14ac:dyDescent="0.3">
      <c r="D1763" s="343"/>
      <c r="K1763" s="343"/>
    </row>
    <row r="1764" spans="4:11" x14ac:dyDescent="0.3">
      <c r="D1764" s="343"/>
      <c r="K1764" s="343"/>
    </row>
    <row r="1765" spans="4:11" x14ac:dyDescent="0.3">
      <c r="D1765" s="343"/>
      <c r="K1765" s="343"/>
    </row>
    <row r="1766" spans="4:11" x14ac:dyDescent="0.3">
      <c r="D1766" s="343"/>
      <c r="K1766" s="343"/>
    </row>
    <row r="1767" spans="4:11" x14ac:dyDescent="0.3">
      <c r="D1767" s="343"/>
      <c r="K1767" s="343"/>
    </row>
    <row r="1768" spans="4:11" x14ac:dyDescent="0.3">
      <c r="D1768" s="343"/>
      <c r="K1768" s="343"/>
    </row>
    <row r="1769" spans="4:11" x14ac:dyDescent="0.3">
      <c r="D1769" s="343"/>
      <c r="K1769" s="343"/>
    </row>
    <row r="1770" spans="4:11" x14ac:dyDescent="0.3">
      <c r="D1770" s="343"/>
      <c r="K1770" s="343"/>
    </row>
    <row r="1771" spans="4:11" x14ac:dyDescent="0.3">
      <c r="D1771" s="343"/>
      <c r="K1771" s="343"/>
    </row>
    <row r="1772" spans="4:11" x14ac:dyDescent="0.3">
      <c r="D1772" s="343"/>
      <c r="K1772" s="343"/>
    </row>
    <row r="1773" spans="4:11" x14ac:dyDescent="0.3">
      <c r="D1773" s="343"/>
      <c r="K1773" s="343"/>
    </row>
    <row r="1774" spans="4:11" x14ac:dyDescent="0.3">
      <c r="D1774" s="343"/>
      <c r="K1774" s="343"/>
    </row>
    <row r="1775" spans="4:11" x14ac:dyDescent="0.3">
      <c r="D1775" s="343"/>
      <c r="K1775" s="343"/>
    </row>
    <row r="1776" spans="4:11" x14ac:dyDescent="0.3">
      <c r="D1776" s="343"/>
      <c r="K1776" s="343"/>
    </row>
    <row r="1777" spans="4:11" x14ac:dyDescent="0.3">
      <c r="D1777" s="343"/>
      <c r="K1777" s="343"/>
    </row>
    <row r="1778" spans="4:11" x14ac:dyDescent="0.3">
      <c r="D1778" s="343"/>
      <c r="K1778" s="343"/>
    </row>
    <row r="1779" spans="4:11" x14ac:dyDescent="0.3">
      <c r="D1779" s="343"/>
      <c r="K1779" s="343"/>
    </row>
    <row r="1780" spans="4:11" x14ac:dyDescent="0.3">
      <c r="D1780" s="343"/>
      <c r="K1780" s="343"/>
    </row>
    <row r="1781" spans="4:11" x14ac:dyDescent="0.3">
      <c r="D1781" s="343"/>
      <c r="K1781" s="343"/>
    </row>
    <row r="1782" spans="4:11" x14ac:dyDescent="0.3">
      <c r="D1782" s="343"/>
      <c r="K1782" s="343"/>
    </row>
    <row r="1783" spans="4:11" x14ac:dyDescent="0.3">
      <c r="D1783" s="343"/>
      <c r="K1783" s="343"/>
    </row>
    <row r="1784" spans="4:11" x14ac:dyDescent="0.3">
      <c r="D1784" s="343"/>
      <c r="K1784" s="343"/>
    </row>
    <row r="1785" spans="4:11" x14ac:dyDescent="0.3">
      <c r="D1785" s="343"/>
      <c r="K1785" s="343"/>
    </row>
    <row r="1786" spans="4:11" x14ac:dyDescent="0.3">
      <c r="D1786" s="343"/>
      <c r="K1786" s="343"/>
    </row>
    <row r="1787" spans="4:11" x14ac:dyDescent="0.3">
      <c r="D1787" s="343"/>
      <c r="K1787" s="343"/>
    </row>
    <row r="1788" spans="4:11" x14ac:dyDescent="0.3">
      <c r="D1788" s="343"/>
      <c r="K1788" s="343"/>
    </row>
    <row r="1789" spans="4:11" x14ac:dyDescent="0.3">
      <c r="D1789" s="343"/>
      <c r="K1789" s="343"/>
    </row>
    <row r="1790" spans="4:11" x14ac:dyDescent="0.3">
      <c r="D1790" s="343"/>
      <c r="K1790" s="343"/>
    </row>
    <row r="1791" spans="4:11" x14ac:dyDescent="0.3">
      <c r="D1791" s="343"/>
      <c r="K1791" s="343"/>
    </row>
    <row r="1792" spans="4:11" x14ac:dyDescent="0.3">
      <c r="D1792" s="343"/>
      <c r="K1792" s="343"/>
    </row>
    <row r="1793" spans="4:11" x14ac:dyDescent="0.3">
      <c r="D1793" s="343"/>
      <c r="K1793" s="343"/>
    </row>
    <row r="1794" spans="4:11" x14ac:dyDescent="0.3">
      <c r="D1794" s="343"/>
      <c r="K1794" s="343"/>
    </row>
    <row r="1795" spans="4:11" x14ac:dyDescent="0.3">
      <c r="D1795" s="343"/>
      <c r="K1795" s="343"/>
    </row>
    <row r="1796" spans="4:11" x14ac:dyDescent="0.3">
      <c r="D1796" s="343"/>
      <c r="K1796" s="343"/>
    </row>
    <row r="1797" spans="4:11" x14ac:dyDescent="0.3">
      <c r="D1797" s="343"/>
      <c r="K1797" s="343"/>
    </row>
    <row r="1798" spans="4:11" x14ac:dyDescent="0.3">
      <c r="D1798" s="343"/>
      <c r="K1798" s="343"/>
    </row>
    <row r="1799" spans="4:11" x14ac:dyDescent="0.3">
      <c r="D1799" s="343"/>
      <c r="K1799" s="343"/>
    </row>
    <row r="1800" spans="4:11" x14ac:dyDescent="0.3">
      <c r="D1800" s="343"/>
      <c r="K1800" s="343"/>
    </row>
    <row r="1801" spans="4:11" x14ac:dyDescent="0.3">
      <c r="D1801" s="343"/>
      <c r="K1801" s="343"/>
    </row>
    <row r="1802" spans="4:11" x14ac:dyDescent="0.3">
      <c r="D1802" s="343"/>
      <c r="K1802" s="343"/>
    </row>
    <row r="1803" spans="4:11" x14ac:dyDescent="0.3">
      <c r="D1803" s="343"/>
      <c r="K1803" s="343"/>
    </row>
    <row r="1804" spans="4:11" x14ac:dyDescent="0.3">
      <c r="D1804" s="343"/>
      <c r="K1804" s="343"/>
    </row>
    <row r="1805" spans="4:11" x14ac:dyDescent="0.3">
      <c r="D1805" s="343"/>
      <c r="K1805" s="343"/>
    </row>
    <row r="1806" spans="4:11" x14ac:dyDescent="0.3">
      <c r="D1806" s="343"/>
      <c r="K1806" s="343"/>
    </row>
    <row r="1807" spans="4:11" x14ac:dyDescent="0.3">
      <c r="D1807" s="343"/>
      <c r="K1807" s="343"/>
    </row>
    <row r="1808" spans="4:11" x14ac:dyDescent="0.3">
      <c r="D1808" s="343"/>
      <c r="K1808" s="343"/>
    </row>
    <row r="1809" spans="4:11" x14ac:dyDescent="0.3">
      <c r="D1809" s="343"/>
      <c r="K1809" s="343"/>
    </row>
    <row r="1810" spans="4:11" x14ac:dyDescent="0.3">
      <c r="D1810" s="343"/>
      <c r="K1810" s="343"/>
    </row>
    <row r="1811" spans="4:11" x14ac:dyDescent="0.3">
      <c r="D1811" s="343"/>
      <c r="K1811" s="343"/>
    </row>
    <row r="1812" spans="4:11" x14ac:dyDescent="0.3">
      <c r="D1812" s="343"/>
      <c r="K1812" s="343"/>
    </row>
    <row r="1813" spans="4:11" x14ac:dyDescent="0.3">
      <c r="D1813" s="343"/>
      <c r="K1813" s="343"/>
    </row>
    <row r="1814" spans="4:11" x14ac:dyDescent="0.3">
      <c r="D1814" s="343"/>
      <c r="K1814" s="343"/>
    </row>
    <row r="1815" spans="4:11" x14ac:dyDescent="0.3">
      <c r="D1815" s="343"/>
      <c r="K1815" s="343"/>
    </row>
    <row r="1816" spans="4:11" x14ac:dyDescent="0.3">
      <c r="D1816" s="343"/>
      <c r="K1816" s="343"/>
    </row>
    <row r="1817" spans="4:11" x14ac:dyDescent="0.3">
      <c r="D1817" s="343"/>
      <c r="K1817" s="343"/>
    </row>
    <row r="1818" spans="4:11" x14ac:dyDescent="0.3">
      <c r="D1818" s="343"/>
      <c r="K1818" s="343"/>
    </row>
    <row r="1819" spans="4:11" x14ac:dyDescent="0.3">
      <c r="D1819" s="343"/>
      <c r="K1819" s="343"/>
    </row>
    <row r="1820" spans="4:11" x14ac:dyDescent="0.3">
      <c r="D1820" s="343"/>
      <c r="K1820" s="343"/>
    </row>
    <row r="1821" spans="4:11" x14ac:dyDescent="0.3">
      <c r="D1821" s="343"/>
      <c r="K1821" s="343"/>
    </row>
    <row r="1822" spans="4:11" x14ac:dyDescent="0.3">
      <c r="D1822" s="343"/>
      <c r="K1822" s="343"/>
    </row>
    <row r="1823" spans="4:11" x14ac:dyDescent="0.3">
      <c r="D1823" s="343"/>
      <c r="K1823" s="343"/>
    </row>
    <row r="1824" spans="4:11" x14ac:dyDescent="0.3">
      <c r="D1824" s="343"/>
      <c r="K1824" s="343"/>
    </row>
    <row r="1825" spans="4:11" x14ac:dyDescent="0.3">
      <c r="D1825" s="343"/>
      <c r="K1825" s="343"/>
    </row>
    <row r="1826" spans="4:11" x14ac:dyDescent="0.3">
      <c r="D1826" s="343"/>
      <c r="K1826" s="343"/>
    </row>
    <row r="1827" spans="4:11" x14ac:dyDescent="0.3">
      <c r="D1827" s="343"/>
      <c r="K1827" s="343"/>
    </row>
    <row r="1828" spans="4:11" x14ac:dyDescent="0.3">
      <c r="D1828" s="343"/>
      <c r="K1828" s="343"/>
    </row>
    <row r="1829" spans="4:11" x14ac:dyDescent="0.3">
      <c r="D1829" s="343"/>
      <c r="K1829" s="343"/>
    </row>
    <row r="1830" spans="4:11" x14ac:dyDescent="0.3">
      <c r="D1830" s="343"/>
      <c r="K1830" s="343"/>
    </row>
    <row r="1831" spans="4:11" x14ac:dyDescent="0.3">
      <c r="D1831" s="343"/>
      <c r="K1831" s="343"/>
    </row>
    <row r="1832" spans="4:11" x14ac:dyDescent="0.3">
      <c r="D1832" s="343"/>
      <c r="K1832" s="343"/>
    </row>
    <row r="1833" spans="4:11" x14ac:dyDescent="0.3">
      <c r="D1833" s="343"/>
      <c r="K1833" s="343"/>
    </row>
    <row r="1834" spans="4:11" x14ac:dyDescent="0.3">
      <c r="D1834" s="343"/>
      <c r="K1834" s="343"/>
    </row>
    <row r="1835" spans="4:11" x14ac:dyDescent="0.3">
      <c r="D1835" s="343"/>
      <c r="K1835" s="343"/>
    </row>
    <row r="1836" spans="4:11" x14ac:dyDescent="0.3">
      <c r="D1836" s="343"/>
      <c r="K1836" s="343"/>
    </row>
    <row r="1837" spans="4:11" x14ac:dyDescent="0.3">
      <c r="D1837" s="343"/>
      <c r="K1837" s="343"/>
    </row>
    <row r="1838" spans="4:11" x14ac:dyDescent="0.3">
      <c r="D1838" s="343"/>
      <c r="K1838" s="343"/>
    </row>
    <row r="1839" spans="4:11" x14ac:dyDescent="0.3">
      <c r="D1839" s="343"/>
      <c r="K1839" s="343"/>
    </row>
    <row r="1840" spans="4:11" x14ac:dyDescent="0.3">
      <c r="D1840" s="343"/>
      <c r="K1840" s="343"/>
    </row>
    <row r="1841" spans="4:11" x14ac:dyDescent="0.3">
      <c r="D1841" s="343"/>
      <c r="K1841" s="343"/>
    </row>
    <row r="1842" spans="4:11" x14ac:dyDescent="0.3">
      <c r="D1842" s="343"/>
      <c r="K1842" s="343"/>
    </row>
    <row r="1843" spans="4:11" x14ac:dyDescent="0.3">
      <c r="D1843" s="343"/>
      <c r="K1843" s="343"/>
    </row>
    <row r="1844" spans="4:11" x14ac:dyDescent="0.3">
      <c r="D1844" s="343"/>
      <c r="K1844" s="343"/>
    </row>
    <row r="1845" spans="4:11" x14ac:dyDescent="0.3">
      <c r="D1845" s="343"/>
      <c r="K1845" s="343"/>
    </row>
    <row r="1846" spans="4:11" x14ac:dyDescent="0.3">
      <c r="D1846" s="343"/>
      <c r="K1846" s="343"/>
    </row>
    <row r="1847" spans="4:11" x14ac:dyDescent="0.3">
      <c r="D1847" s="343"/>
      <c r="K1847" s="343"/>
    </row>
    <row r="1848" spans="4:11" x14ac:dyDescent="0.3">
      <c r="D1848" s="343"/>
      <c r="K1848" s="343"/>
    </row>
    <row r="1849" spans="4:11" x14ac:dyDescent="0.3">
      <c r="D1849" s="343"/>
      <c r="K1849" s="343"/>
    </row>
    <row r="1850" spans="4:11" x14ac:dyDescent="0.3">
      <c r="D1850" s="343"/>
      <c r="K1850" s="343"/>
    </row>
    <row r="1851" spans="4:11" x14ac:dyDescent="0.3">
      <c r="D1851" s="343"/>
      <c r="K1851" s="343"/>
    </row>
    <row r="1852" spans="4:11" x14ac:dyDescent="0.3">
      <c r="D1852" s="343"/>
      <c r="K1852" s="343"/>
    </row>
    <row r="1853" spans="4:11" x14ac:dyDescent="0.3">
      <c r="D1853" s="343"/>
      <c r="K1853" s="343"/>
    </row>
    <row r="1854" spans="4:11" x14ac:dyDescent="0.3">
      <c r="D1854" s="343"/>
      <c r="K1854" s="343"/>
    </row>
    <row r="1855" spans="4:11" x14ac:dyDescent="0.3">
      <c r="D1855" s="343"/>
      <c r="K1855" s="343"/>
    </row>
    <row r="1856" spans="4:11" x14ac:dyDescent="0.3">
      <c r="D1856" s="343"/>
      <c r="K1856" s="343"/>
    </row>
    <row r="1857" spans="4:11" x14ac:dyDescent="0.3">
      <c r="D1857" s="343"/>
      <c r="K1857" s="343"/>
    </row>
    <row r="1858" spans="4:11" x14ac:dyDescent="0.3">
      <c r="D1858" s="343"/>
      <c r="K1858" s="343"/>
    </row>
    <row r="1859" spans="4:11" x14ac:dyDescent="0.3">
      <c r="D1859" s="343"/>
      <c r="K1859" s="343"/>
    </row>
    <row r="1860" spans="4:11" x14ac:dyDescent="0.3">
      <c r="D1860" s="343"/>
      <c r="K1860" s="343"/>
    </row>
    <row r="1861" spans="4:11" x14ac:dyDescent="0.3">
      <c r="D1861" s="343"/>
      <c r="K1861" s="343"/>
    </row>
    <row r="1862" spans="4:11" x14ac:dyDescent="0.3">
      <c r="D1862" s="343"/>
      <c r="K1862" s="343"/>
    </row>
    <row r="1863" spans="4:11" x14ac:dyDescent="0.3">
      <c r="D1863" s="343"/>
      <c r="K1863" s="343"/>
    </row>
    <row r="1864" spans="4:11" x14ac:dyDescent="0.3">
      <c r="D1864" s="343"/>
      <c r="K1864" s="343"/>
    </row>
    <row r="1865" spans="4:11" x14ac:dyDescent="0.3">
      <c r="D1865" s="343"/>
      <c r="K1865" s="343"/>
    </row>
    <row r="1866" spans="4:11" x14ac:dyDescent="0.3">
      <c r="D1866" s="343"/>
      <c r="K1866" s="343"/>
    </row>
    <row r="1867" spans="4:11" x14ac:dyDescent="0.3">
      <c r="D1867" s="343"/>
      <c r="K1867" s="343"/>
    </row>
    <row r="1868" spans="4:11" x14ac:dyDescent="0.3">
      <c r="D1868" s="343"/>
      <c r="K1868" s="343"/>
    </row>
    <row r="1869" spans="4:11" x14ac:dyDescent="0.3">
      <c r="D1869" s="343"/>
      <c r="K1869" s="343"/>
    </row>
    <row r="1870" spans="4:11" x14ac:dyDescent="0.3">
      <c r="D1870" s="343"/>
      <c r="K1870" s="343"/>
    </row>
    <row r="1871" spans="4:11" x14ac:dyDescent="0.3">
      <c r="D1871" s="343"/>
      <c r="K1871" s="343"/>
    </row>
    <row r="1872" spans="4:11" x14ac:dyDescent="0.3">
      <c r="D1872" s="343"/>
      <c r="K1872" s="343"/>
    </row>
    <row r="1873" spans="4:11" x14ac:dyDescent="0.3">
      <c r="D1873" s="343"/>
      <c r="K1873" s="343"/>
    </row>
    <row r="1874" spans="4:11" x14ac:dyDescent="0.3">
      <c r="D1874" s="343"/>
      <c r="K1874" s="343"/>
    </row>
    <row r="1875" spans="4:11" x14ac:dyDescent="0.3">
      <c r="D1875" s="343"/>
      <c r="K1875" s="343"/>
    </row>
    <row r="1876" spans="4:11" x14ac:dyDescent="0.3">
      <c r="D1876" s="343"/>
      <c r="K1876" s="343"/>
    </row>
    <row r="1877" spans="4:11" x14ac:dyDescent="0.3">
      <c r="D1877" s="343"/>
      <c r="K1877" s="343"/>
    </row>
    <row r="1878" spans="4:11" x14ac:dyDescent="0.3">
      <c r="D1878" s="343"/>
      <c r="K1878" s="343"/>
    </row>
    <row r="1879" spans="4:11" x14ac:dyDescent="0.3">
      <c r="D1879" s="343"/>
      <c r="K1879" s="343"/>
    </row>
    <row r="1880" spans="4:11" x14ac:dyDescent="0.3">
      <c r="D1880" s="343"/>
      <c r="K1880" s="343"/>
    </row>
    <row r="1881" spans="4:11" x14ac:dyDescent="0.3">
      <c r="D1881" s="343"/>
      <c r="K1881" s="343"/>
    </row>
    <row r="1882" spans="4:11" x14ac:dyDescent="0.3">
      <c r="D1882" s="343"/>
      <c r="K1882" s="343"/>
    </row>
    <row r="1883" spans="4:11" x14ac:dyDescent="0.3">
      <c r="D1883" s="343"/>
      <c r="K1883" s="343"/>
    </row>
    <row r="1884" spans="4:11" x14ac:dyDescent="0.3">
      <c r="D1884" s="343"/>
      <c r="K1884" s="343"/>
    </row>
    <row r="1885" spans="4:11" x14ac:dyDescent="0.3">
      <c r="D1885" s="343"/>
      <c r="K1885" s="343"/>
    </row>
    <row r="1886" spans="4:11" x14ac:dyDescent="0.3">
      <c r="D1886" s="343"/>
      <c r="K1886" s="343"/>
    </row>
    <row r="1887" spans="4:11" x14ac:dyDescent="0.3">
      <c r="D1887" s="343"/>
      <c r="K1887" s="343"/>
    </row>
    <row r="1888" spans="4:11" x14ac:dyDescent="0.3">
      <c r="D1888" s="343"/>
      <c r="K1888" s="343"/>
    </row>
    <row r="1889" spans="4:11" x14ac:dyDescent="0.3">
      <c r="D1889" s="343"/>
      <c r="K1889" s="343"/>
    </row>
    <row r="1890" spans="4:11" x14ac:dyDescent="0.3">
      <c r="D1890" s="343"/>
      <c r="K1890" s="343"/>
    </row>
    <row r="1891" spans="4:11" x14ac:dyDescent="0.3">
      <c r="D1891" s="343"/>
      <c r="K1891" s="343"/>
    </row>
    <row r="1892" spans="4:11" x14ac:dyDescent="0.3">
      <c r="D1892" s="343"/>
      <c r="K1892" s="343"/>
    </row>
    <row r="1893" spans="4:11" x14ac:dyDescent="0.3">
      <c r="D1893" s="343"/>
      <c r="K1893" s="343"/>
    </row>
    <row r="1894" spans="4:11" x14ac:dyDescent="0.3">
      <c r="D1894" s="343"/>
      <c r="K1894" s="343"/>
    </row>
    <row r="1895" spans="4:11" x14ac:dyDescent="0.3">
      <c r="D1895" s="343"/>
      <c r="K1895" s="343"/>
    </row>
    <row r="1896" spans="4:11" x14ac:dyDescent="0.3">
      <c r="D1896" s="343"/>
      <c r="K1896" s="343"/>
    </row>
    <row r="1897" spans="4:11" x14ac:dyDescent="0.3">
      <c r="D1897" s="343"/>
      <c r="K1897" s="343"/>
    </row>
    <row r="1898" spans="4:11" x14ac:dyDescent="0.3">
      <c r="D1898" s="343"/>
      <c r="K1898" s="343"/>
    </row>
    <row r="1899" spans="4:11" x14ac:dyDescent="0.3">
      <c r="D1899" s="343"/>
      <c r="K1899" s="343"/>
    </row>
    <row r="1900" spans="4:11" x14ac:dyDescent="0.3">
      <c r="D1900" s="343"/>
      <c r="K1900" s="343"/>
    </row>
    <row r="1901" spans="4:11" x14ac:dyDescent="0.3">
      <c r="D1901" s="343"/>
      <c r="K1901" s="343"/>
    </row>
    <row r="1902" spans="4:11" x14ac:dyDescent="0.3">
      <c r="D1902" s="343"/>
      <c r="K1902" s="343"/>
    </row>
    <row r="1903" spans="4:11" x14ac:dyDescent="0.3">
      <c r="D1903" s="343"/>
      <c r="K1903" s="343"/>
    </row>
    <row r="1904" spans="4:11" x14ac:dyDescent="0.3">
      <c r="D1904" s="343"/>
      <c r="K1904" s="343"/>
    </row>
    <row r="1905" spans="4:11" x14ac:dyDescent="0.3">
      <c r="D1905" s="343"/>
      <c r="K1905" s="343"/>
    </row>
    <row r="1906" spans="4:11" x14ac:dyDescent="0.3">
      <c r="D1906" s="343"/>
      <c r="K1906" s="343"/>
    </row>
    <row r="1907" spans="4:11" x14ac:dyDescent="0.3">
      <c r="D1907" s="343"/>
      <c r="K1907" s="343"/>
    </row>
    <row r="1908" spans="4:11" x14ac:dyDescent="0.3">
      <c r="D1908" s="343"/>
      <c r="K1908" s="343"/>
    </row>
    <row r="1909" spans="4:11" x14ac:dyDescent="0.3">
      <c r="D1909" s="343"/>
      <c r="K1909" s="343"/>
    </row>
    <row r="1910" spans="4:11" x14ac:dyDescent="0.3">
      <c r="D1910" s="343"/>
      <c r="K1910" s="343"/>
    </row>
    <row r="1911" spans="4:11" x14ac:dyDescent="0.3">
      <c r="D1911" s="343"/>
      <c r="K1911" s="343"/>
    </row>
    <row r="1912" spans="4:11" x14ac:dyDescent="0.3">
      <c r="D1912" s="343"/>
      <c r="K1912" s="343"/>
    </row>
    <row r="1913" spans="4:11" x14ac:dyDescent="0.3">
      <c r="D1913" s="343"/>
      <c r="K1913" s="343"/>
    </row>
    <row r="1914" spans="4:11" x14ac:dyDescent="0.3">
      <c r="D1914" s="343"/>
      <c r="K1914" s="343"/>
    </row>
    <row r="1915" spans="4:11" x14ac:dyDescent="0.3">
      <c r="D1915" s="343"/>
      <c r="K1915" s="343"/>
    </row>
    <row r="1916" spans="4:11" x14ac:dyDescent="0.3">
      <c r="D1916" s="343"/>
      <c r="K1916" s="343"/>
    </row>
    <row r="1917" spans="4:11" x14ac:dyDescent="0.3">
      <c r="D1917" s="343"/>
      <c r="K1917" s="343"/>
    </row>
    <row r="1918" spans="4:11" x14ac:dyDescent="0.3">
      <c r="D1918" s="343"/>
      <c r="K1918" s="343"/>
    </row>
    <row r="1919" spans="4:11" x14ac:dyDescent="0.3">
      <c r="D1919" s="343"/>
      <c r="K1919" s="343"/>
    </row>
    <row r="1920" spans="4:11" x14ac:dyDescent="0.3">
      <c r="D1920" s="343"/>
      <c r="K1920" s="343"/>
    </row>
    <row r="1921" spans="4:11" x14ac:dyDescent="0.3">
      <c r="D1921" s="343"/>
      <c r="K1921" s="343"/>
    </row>
    <row r="1922" spans="4:11" x14ac:dyDescent="0.3">
      <c r="D1922" s="343"/>
      <c r="K1922" s="343"/>
    </row>
    <row r="1923" spans="4:11" x14ac:dyDescent="0.3">
      <c r="D1923" s="343"/>
      <c r="K1923" s="343"/>
    </row>
    <row r="1924" spans="4:11" x14ac:dyDescent="0.3">
      <c r="D1924" s="343"/>
      <c r="K1924" s="343"/>
    </row>
    <row r="1925" spans="4:11" x14ac:dyDescent="0.3">
      <c r="D1925" s="343"/>
      <c r="K1925" s="343"/>
    </row>
    <row r="1926" spans="4:11" x14ac:dyDescent="0.3">
      <c r="D1926" s="343"/>
      <c r="K1926" s="343"/>
    </row>
    <row r="1927" spans="4:11" x14ac:dyDescent="0.3">
      <c r="D1927" s="343"/>
      <c r="K1927" s="343"/>
    </row>
    <row r="1928" spans="4:11" x14ac:dyDescent="0.3">
      <c r="D1928" s="343"/>
      <c r="K1928" s="343"/>
    </row>
    <row r="1929" spans="4:11" x14ac:dyDescent="0.3">
      <c r="D1929" s="343"/>
      <c r="K1929" s="343"/>
    </row>
    <row r="1930" spans="4:11" x14ac:dyDescent="0.3">
      <c r="D1930" s="343"/>
      <c r="K1930" s="343"/>
    </row>
    <row r="1931" spans="4:11" x14ac:dyDescent="0.3">
      <c r="D1931" s="343"/>
      <c r="K1931" s="343"/>
    </row>
    <row r="1932" spans="4:11" x14ac:dyDescent="0.3">
      <c r="D1932" s="343"/>
      <c r="K1932" s="343"/>
    </row>
    <row r="1933" spans="4:11" x14ac:dyDescent="0.3">
      <c r="D1933" s="343"/>
      <c r="K1933" s="343"/>
    </row>
    <row r="1934" spans="4:11" x14ac:dyDescent="0.3">
      <c r="D1934" s="343"/>
      <c r="K1934" s="343"/>
    </row>
    <row r="1935" spans="4:11" x14ac:dyDescent="0.3">
      <c r="D1935" s="343"/>
      <c r="K1935" s="343"/>
    </row>
    <row r="1936" spans="4:11" x14ac:dyDescent="0.3">
      <c r="D1936" s="343"/>
      <c r="K1936" s="343"/>
    </row>
    <row r="1937" spans="4:11" x14ac:dyDescent="0.3">
      <c r="D1937" s="343"/>
      <c r="K1937" s="343"/>
    </row>
    <row r="1938" spans="4:11" x14ac:dyDescent="0.3">
      <c r="D1938" s="343"/>
      <c r="K1938" s="343"/>
    </row>
    <row r="1939" spans="4:11" x14ac:dyDescent="0.3">
      <c r="D1939" s="343"/>
      <c r="K1939" s="343"/>
    </row>
    <row r="1940" spans="4:11" x14ac:dyDescent="0.3">
      <c r="D1940" s="343"/>
      <c r="K1940" s="343"/>
    </row>
    <row r="1941" spans="4:11" x14ac:dyDescent="0.3">
      <c r="D1941" s="343"/>
      <c r="K1941" s="343"/>
    </row>
    <row r="1942" spans="4:11" x14ac:dyDescent="0.3">
      <c r="D1942" s="343"/>
      <c r="K1942" s="343"/>
    </row>
    <row r="1943" spans="4:11" x14ac:dyDescent="0.3">
      <c r="D1943" s="343"/>
      <c r="K1943" s="343"/>
    </row>
    <row r="1944" spans="4:11" x14ac:dyDescent="0.3">
      <c r="D1944" s="343"/>
      <c r="K1944" s="343"/>
    </row>
    <row r="1945" spans="4:11" x14ac:dyDescent="0.3">
      <c r="D1945" s="343"/>
      <c r="K1945" s="343"/>
    </row>
    <row r="1946" spans="4:11" x14ac:dyDescent="0.3">
      <c r="D1946" s="343"/>
      <c r="K1946" s="343"/>
    </row>
    <row r="1947" spans="4:11" x14ac:dyDescent="0.3">
      <c r="D1947" s="343"/>
      <c r="K1947" s="343"/>
    </row>
    <row r="1948" spans="4:11" x14ac:dyDescent="0.3">
      <c r="D1948" s="343"/>
      <c r="K1948" s="343"/>
    </row>
    <row r="1949" spans="4:11" x14ac:dyDescent="0.3">
      <c r="D1949" s="343"/>
      <c r="K1949" s="343"/>
    </row>
    <row r="1950" spans="4:11" x14ac:dyDescent="0.3">
      <c r="D1950" s="343"/>
      <c r="K1950" s="343"/>
    </row>
    <row r="1951" spans="4:11" x14ac:dyDescent="0.3">
      <c r="D1951" s="343"/>
      <c r="K1951" s="343"/>
    </row>
    <row r="1952" spans="4:11" x14ac:dyDescent="0.3">
      <c r="D1952" s="343"/>
      <c r="K1952" s="343"/>
    </row>
    <row r="1953" spans="4:11" x14ac:dyDescent="0.3">
      <c r="D1953" s="343"/>
      <c r="K1953" s="343"/>
    </row>
    <row r="1954" spans="4:11" x14ac:dyDescent="0.3">
      <c r="D1954" s="343"/>
      <c r="K1954" s="343"/>
    </row>
    <row r="1955" spans="4:11" x14ac:dyDescent="0.3">
      <c r="D1955" s="343"/>
      <c r="K1955" s="343"/>
    </row>
    <row r="1956" spans="4:11" x14ac:dyDescent="0.3">
      <c r="D1956" s="343"/>
      <c r="K1956" s="343"/>
    </row>
    <row r="1957" spans="4:11" x14ac:dyDescent="0.3">
      <c r="D1957" s="343"/>
      <c r="K1957" s="343"/>
    </row>
    <row r="1958" spans="4:11" x14ac:dyDescent="0.3">
      <c r="D1958" s="343"/>
      <c r="K1958" s="343"/>
    </row>
    <row r="1959" spans="4:11" x14ac:dyDescent="0.3">
      <c r="D1959" s="343"/>
      <c r="K1959" s="343"/>
    </row>
    <row r="1960" spans="4:11" x14ac:dyDescent="0.3">
      <c r="D1960" s="343"/>
      <c r="K1960" s="343"/>
    </row>
    <row r="1961" spans="4:11" x14ac:dyDescent="0.3">
      <c r="D1961" s="343"/>
      <c r="K1961" s="343"/>
    </row>
    <row r="1962" spans="4:11" x14ac:dyDescent="0.3">
      <c r="D1962" s="343"/>
      <c r="K1962" s="343"/>
    </row>
    <row r="1963" spans="4:11" x14ac:dyDescent="0.3">
      <c r="D1963" s="343"/>
      <c r="K1963" s="343"/>
    </row>
    <row r="1964" spans="4:11" x14ac:dyDescent="0.3">
      <c r="D1964" s="343"/>
      <c r="K1964" s="343"/>
    </row>
    <row r="1965" spans="4:11" x14ac:dyDescent="0.3">
      <c r="D1965" s="343"/>
      <c r="K1965" s="343"/>
    </row>
    <row r="1966" spans="4:11" x14ac:dyDescent="0.3">
      <c r="D1966" s="343"/>
      <c r="K1966" s="343"/>
    </row>
    <row r="1967" spans="4:11" x14ac:dyDescent="0.3">
      <c r="D1967" s="343"/>
      <c r="K1967" s="343"/>
    </row>
    <row r="1968" spans="4:11" x14ac:dyDescent="0.3">
      <c r="D1968" s="343"/>
      <c r="K1968" s="343"/>
    </row>
    <row r="1969" spans="4:11" x14ac:dyDescent="0.3">
      <c r="D1969" s="343"/>
      <c r="K1969" s="343"/>
    </row>
    <row r="1970" spans="4:11" x14ac:dyDescent="0.3">
      <c r="D1970" s="343"/>
      <c r="K1970" s="343"/>
    </row>
    <row r="1971" spans="4:11" x14ac:dyDescent="0.3">
      <c r="D1971" s="343"/>
      <c r="K1971" s="343"/>
    </row>
    <row r="1972" spans="4:11" x14ac:dyDescent="0.3">
      <c r="D1972" s="343"/>
      <c r="K1972" s="343"/>
    </row>
    <row r="1973" spans="4:11" x14ac:dyDescent="0.3">
      <c r="D1973" s="343"/>
      <c r="K1973" s="343"/>
    </row>
    <row r="1974" spans="4:11" x14ac:dyDescent="0.3">
      <c r="D1974" s="343"/>
      <c r="K1974" s="343"/>
    </row>
    <row r="1975" spans="4:11" x14ac:dyDescent="0.3">
      <c r="D1975" s="343"/>
      <c r="K1975" s="343"/>
    </row>
    <row r="1976" spans="4:11" x14ac:dyDescent="0.3">
      <c r="D1976" s="343"/>
      <c r="K1976" s="343"/>
    </row>
    <row r="1977" spans="4:11" x14ac:dyDescent="0.3">
      <c r="D1977" s="343"/>
      <c r="K1977" s="343"/>
    </row>
    <row r="1978" spans="4:11" x14ac:dyDescent="0.3">
      <c r="D1978" s="343"/>
      <c r="K1978" s="343"/>
    </row>
    <row r="1979" spans="4:11" x14ac:dyDescent="0.3">
      <c r="D1979" s="343"/>
      <c r="K1979" s="343"/>
    </row>
    <row r="1980" spans="4:11" x14ac:dyDescent="0.3">
      <c r="D1980" s="343"/>
      <c r="K1980" s="343"/>
    </row>
    <row r="1981" spans="4:11" x14ac:dyDescent="0.3">
      <c r="D1981" s="343"/>
      <c r="K1981" s="343"/>
    </row>
    <row r="1982" spans="4:11" x14ac:dyDescent="0.3">
      <c r="D1982" s="343"/>
      <c r="K1982" s="343"/>
    </row>
    <row r="1983" spans="4:11" x14ac:dyDescent="0.3">
      <c r="D1983" s="343"/>
      <c r="K1983" s="343"/>
    </row>
    <row r="1984" spans="4:11" x14ac:dyDescent="0.3">
      <c r="D1984" s="343"/>
      <c r="K1984" s="343"/>
    </row>
    <row r="1985" spans="4:11" x14ac:dyDescent="0.3">
      <c r="D1985" s="343"/>
      <c r="K1985" s="343"/>
    </row>
    <row r="1986" spans="4:11" x14ac:dyDescent="0.3">
      <c r="D1986" s="343"/>
      <c r="K1986" s="343"/>
    </row>
    <row r="1987" spans="4:11" x14ac:dyDescent="0.3">
      <c r="D1987" s="343"/>
      <c r="K1987" s="343"/>
    </row>
    <row r="1988" spans="4:11" x14ac:dyDescent="0.3">
      <c r="D1988" s="343"/>
      <c r="K1988" s="343"/>
    </row>
    <row r="1989" spans="4:11" x14ac:dyDescent="0.3">
      <c r="D1989" s="343"/>
      <c r="K1989" s="343"/>
    </row>
    <row r="1990" spans="4:11" x14ac:dyDescent="0.3">
      <c r="D1990" s="343"/>
      <c r="K1990" s="343"/>
    </row>
    <row r="1991" spans="4:11" x14ac:dyDescent="0.3">
      <c r="D1991" s="343"/>
      <c r="K1991" s="343"/>
    </row>
    <row r="1992" spans="4:11" x14ac:dyDescent="0.3">
      <c r="D1992" s="343"/>
      <c r="K1992" s="343"/>
    </row>
    <row r="1993" spans="4:11" x14ac:dyDescent="0.3">
      <c r="D1993" s="343"/>
      <c r="K1993" s="343"/>
    </row>
    <row r="1994" spans="4:11" x14ac:dyDescent="0.3">
      <c r="D1994" s="343"/>
      <c r="K1994" s="343"/>
    </row>
    <row r="1995" spans="4:11" x14ac:dyDescent="0.3">
      <c r="D1995" s="343"/>
      <c r="K1995" s="343"/>
    </row>
    <row r="1996" spans="4:11" x14ac:dyDescent="0.3">
      <c r="D1996" s="343"/>
      <c r="K1996" s="343"/>
    </row>
    <row r="1997" spans="4:11" x14ac:dyDescent="0.3">
      <c r="D1997" s="343"/>
      <c r="K1997" s="343"/>
    </row>
    <row r="1998" spans="4:11" x14ac:dyDescent="0.3">
      <c r="D1998" s="343"/>
      <c r="K1998" s="343"/>
    </row>
    <row r="1999" spans="4:11" x14ac:dyDescent="0.3">
      <c r="D1999" s="343"/>
      <c r="K1999" s="343"/>
    </row>
    <row r="2000" spans="4:11" x14ac:dyDescent="0.3">
      <c r="D2000" s="343"/>
      <c r="K2000" s="343"/>
    </row>
    <row r="2001" spans="4:11" x14ac:dyDescent="0.3">
      <c r="D2001" s="343"/>
      <c r="K2001" s="343"/>
    </row>
    <row r="2002" spans="4:11" x14ac:dyDescent="0.3">
      <c r="D2002" s="343"/>
      <c r="K2002" s="343"/>
    </row>
    <row r="2003" spans="4:11" x14ac:dyDescent="0.3">
      <c r="D2003" s="343"/>
      <c r="K2003" s="343"/>
    </row>
    <row r="2004" spans="4:11" x14ac:dyDescent="0.3">
      <c r="D2004" s="343"/>
      <c r="K2004" s="343"/>
    </row>
    <row r="2005" spans="4:11" x14ac:dyDescent="0.3">
      <c r="D2005" s="343"/>
      <c r="K2005" s="343"/>
    </row>
    <row r="2006" spans="4:11" x14ac:dyDescent="0.3">
      <c r="D2006" s="343"/>
      <c r="K2006" s="343"/>
    </row>
    <row r="2007" spans="4:11" x14ac:dyDescent="0.3">
      <c r="D2007" s="343"/>
      <c r="K2007" s="343"/>
    </row>
    <row r="2008" spans="4:11" x14ac:dyDescent="0.3">
      <c r="D2008" s="343"/>
      <c r="K2008" s="343"/>
    </row>
    <row r="2009" spans="4:11" x14ac:dyDescent="0.3">
      <c r="D2009" s="343"/>
      <c r="K2009" s="343"/>
    </row>
    <row r="2010" spans="4:11" x14ac:dyDescent="0.3">
      <c r="D2010" s="343"/>
      <c r="K2010" s="343"/>
    </row>
    <row r="2011" spans="4:11" x14ac:dyDescent="0.3">
      <c r="D2011" s="343"/>
      <c r="K2011" s="343"/>
    </row>
    <row r="2012" spans="4:11" x14ac:dyDescent="0.3">
      <c r="D2012" s="343"/>
      <c r="K2012" s="343"/>
    </row>
    <row r="2013" spans="4:11" x14ac:dyDescent="0.3">
      <c r="D2013" s="343"/>
      <c r="K2013" s="343"/>
    </row>
    <row r="2014" spans="4:11" x14ac:dyDescent="0.3">
      <c r="D2014" s="343"/>
      <c r="K2014" s="343"/>
    </row>
    <row r="2015" spans="4:11" x14ac:dyDescent="0.3">
      <c r="D2015" s="343"/>
      <c r="K2015" s="343"/>
    </row>
    <row r="2016" spans="4:11" x14ac:dyDescent="0.3">
      <c r="D2016" s="343"/>
      <c r="K2016" s="343"/>
    </row>
    <row r="2017" spans="4:11" x14ac:dyDescent="0.3">
      <c r="D2017" s="343"/>
      <c r="K2017" s="343"/>
    </row>
    <row r="2018" spans="4:11" x14ac:dyDescent="0.3">
      <c r="D2018" s="343"/>
      <c r="K2018" s="343"/>
    </row>
    <row r="2019" spans="4:11" x14ac:dyDescent="0.3">
      <c r="D2019" s="343"/>
      <c r="K2019" s="343"/>
    </row>
    <row r="2020" spans="4:11" x14ac:dyDescent="0.3">
      <c r="D2020" s="343"/>
      <c r="K2020" s="343"/>
    </row>
    <row r="2021" spans="4:11" x14ac:dyDescent="0.3">
      <c r="D2021" s="343"/>
      <c r="K2021" s="343"/>
    </row>
    <row r="2022" spans="4:11" x14ac:dyDescent="0.3">
      <c r="D2022" s="343"/>
      <c r="K2022" s="343"/>
    </row>
    <row r="2023" spans="4:11" x14ac:dyDescent="0.3">
      <c r="D2023" s="343"/>
      <c r="K2023" s="343"/>
    </row>
    <row r="2024" spans="4:11" x14ac:dyDescent="0.3">
      <c r="D2024" s="343"/>
      <c r="K2024" s="343"/>
    </row>
    <row r="2025" spans="4:11" x14ac:dyDescent="0.3">
      <c r="D2025" s="343"/>
      <c r="K2025" s="343"/>
    </row>
    <row r="2026" spans="4:11" x14ac:dyDescent="0.3">
      <c r="D2026" s="343"/>
      <c r="K2026" s="343"/>
    </row>
    <row r="2027" spans="4:11" x14ac:dyDescent="0.3">
      <c r="D2027" s="343"/>
      <c r="K2027" s="343"/>
    </row>
    <row r="2028" spans="4:11" x14ac:dyDescent="0.3">
      <c r="D2028" s="343"/>
      <c r="K2028" s="343"/>
    </row>
    <row r="2029" spans="4:11" x14ac:dyDescent="0.3">
      <c r="D2029" s="343"/>
      <c r="K2029" s="343"/>
    </row>
    <row r="2030" spans="4:11" x14ac:dyDescent="0.3">
      <c r="D2030" s="343"/>
      <c r="K2030" s="343"/>
    </row>
    <row r="2031" spans="4:11" x14ac:dyDescent="0.3">
      <c r="D2031" s="343"/>
      <c r="K2031" s="343"/>
    </row>
    <row r="2032" spans="4:11" x14ac:dyDescent="0.3">
      <c r="D2032" s="343"/>
      <c r="K2032" s="343"/>
    </row>
    <row r="2033" spans="4:11" x14ac:dyDescent="0.3">
      <c r="D2033" s="343"/>
      <c r="K2033" s="343"/>
    </row>
    <row r="2034" spans="4:11" x14ac:dyDescent="0.3">
      <c r="D2034" s="343"/>
      <c r="K2034" s="343"/>
    </row>
    <row r="2035" spans="4:11" x14ac:dyDescent="0.3">
      <c r="D2035" s="343"/>
      <c r="K2035" s="343"/>
    </row>
    <row r="2036" spans="4:11" x14ac:dyDescent="0.3">
      <c r="D2036" s="343"/>
      <c r="K2036" s="343"/>
    </row>
    <row r="2037" spans="4:11" x14ac:dyDescent="0.3">
      <c r="D2037" s="343"/>
      <c r="K2037" s="343"/>
    </row>
    <row r="2038" spans="4:11" x14ac:dyDescent="0.3">
      <c r="D2038" s="343"/>
      <c r="K2038" s="343"/>
    </row>
    <row r="2039" spans="4:11" x14ac:dyDescent="0.3">
      <c r="D2039" s="343"/>
      <c r="K2039" s="343"/>
    </row>
    <row r="2040" spans="4:11" x14ac:dyDescent="0.3">
      <c r="D2040" s="343"/>
      <c r="K2040" s="343"/>
    </row>
    <row r="2041" spans="4:11" x14ac:dyDescent="0.3">
      <c r="D2041" s="343"/>
      <c r="K2041" s="343"/>
    </row>
    <row r="2042" spans="4:11" x14ac:dyDescent="0.3">
      <c r="D2042" s="343"/>
      <c r="K2042" s="343"/>
    </row>
    <row r="2043" spans="4:11" x14ac:dyDescent="0.3">
      <c r="D2043" s="343"/>
      <c r="K2043" s="343"/>
    </row>
    <row r="2044" spans="4:11" x14ac:dyDescent="0.3">
      <c r="D2044" s="343"/>
      <c r="K2044" s="343"/>
    </row>
    <row r="2045" spans="4:11" x14ac:dyDescent="0.3">
      <c r="D2045" s="343"/>
      <c r="K2045" s="343"/>
    </row>
    <row r="2046" spans="4:11" x14ac:dyDescent="0.3">
      <c r="D2046" s="343"/>
      <c r="K2046" s="343"/>
    </row>
    <row r="2047" spans="4:11" x14ac:dyDescent="0.3">
      <c r="D2047" s="343"/>
      <c r="K2047" s="343"/>
    </row>
    <row r="2048" spans="4:11" x14ac:dyDescent="0.3">
      <c r="D2048" s="343"/>
      <c r="K2048" s="343"/>
    </row>
    <row r="2049" spans="4:11" x14ac:dyDescent="0.3">
      <c r="D2049" s="343"/>
      <c r="K2049" s="343"/>
    </row>
    <row r="2050" spans="4:11" x14ac:dyDescent="0.3">
      <c r="D2050" s="343"/>
      <c r="K2050" s="343"/>
    </row>
    <row r="2051" spans="4:11" x14ac:dyDescent="0.3">
      <c r="D2051" s="343"/>
      <c r="K2051" s="343"/>
    </row>
    <row r="2052" spans="4:11" x14ac:dyDescent="0.3">
      <c r="D2052" s="343"/>
      <c r="K2052" s="343"/>
    </row>
    <row r="2053" spans="4:11" x14ac:dyDescent="0.3">
      <c r="D2053" s="343"/>
      <c r="K2053" s="343"/>
    </row>
    <row r="2054" spans="4:11" x14ac:dyDescent="0.3">
      <c r="D2054" s="343"/>
      <c r="K2054" s="343"/>
    </row>
    <row r="2055" spans="4:11" x14ac:dyDescent="0.3">
      <c r="D2055" s="343"/>
      <c r="K2055" s="343"/>
    </row>
    <row r="2056" spans="4:11" x14ac:dyDescent="0.3">
      <c r="D2056" s="343"/>
      <c r="K2056" s="343"/>
    </row>
    <row r="2057" spans="4:11" x14ac:dyDescent="0.3">
      <c r="D2057" s="343"/>
      <c r="K2057" s="343"/>
    </row>
    <row r="2058" spans="4:11" x14ac:dyDescent="0.3">
      <c r="D2058" s="343"/>
      <c r="K2058" s="343"/>
    </row>
    <row r="2059" spans="4:11" x14ac:dyDescent="0.3">
      <c r="D2059" s="343"/>
      <c r="K2059" s="343"/>
    </row>
    <row r="2060" spans="4:11" x14ac:dyDescent="0.3">
      <c r="D2060" s="343"/>
      <c r="K2060" s="343"/>
    </row>
    <row r="2061" spans="4:11" x14ac:dyDescent="0.3">
      <c r="D2061" s="343"/>
      <c r="K2061" s="343"/>
    </row>
    <row r="2062" spans="4:11" x14ac:dyDescent="0.3">
      <c r="D2062" s="343"/>
      <c r="K2062" s="343"/>
    </row>
    <row r="2063" spans="4:11" x14ac:dyDescent="0.3">
      <c r="D2063" s="343"/>
      <c r="K2063" s="343"/>
    </row>
    <row r="2064" spans="4:11" x14ac:dyDescent="0.3">
      <c r="D2064" s="343"/>
      <c r="K2064" s="343"/>
    </row>
    <row r="2065" spans="4:11" x14ac:dyDescent="0.3">
      <c r="D2065" s="343"/>
      <c r="K2065" s="343"/>
    </row>
    <row r="2066" spans="4:11" x14ac:dyDescent="0.3">
      <c r="D2066" s="343"/>
      <c r="K2066" s="343"/>
    </row>
    <row r="2067" spans="4:11" x14ac:dyDescent="0.3">
      <c r="D2067" s="343"/>
      <c r="K2067" s="343"/>
    </row>
    <row r="2068" spans="4:11" x14ac:dyDescent="0.3">
      <c r="D2068" s="343"/>
      <c r="K2068" s="343"/>
    </row>
    <row r="2069" spans="4:11" x14ac:dyDescent="0.3">
      <c r="D2069" s="343"/>
      <c r="K2069" s="343"/>
    </row>
    <row r="2070" spans="4:11" x14ac:dyDescent="0.3">
      <c r="D2070" s="343"/>
      <c r="K2070" s="343"/>
    </row>
    <row r="2071" spans="4:11" x14ac:dyDescent="0.3">
      <c r="D2071" s="343"/>
      <c r="K2071" s="343"/>
    </row>
    <row r="2072" spans="4:11" x14ac:dyDescent="0.3">
      <c r="D2072" s="343"/>
      <c r="K2072" s="343"/>
    </row>
    <row r="2073" spans="4:11" x14ac:dyDescent="0.3">
      <c r="D2073" s="343"/>
      <c r="K2073" s="343"/>
    </row>
    <row r="2074" spans="4:11" x14ac:dyDescent="0.3">
      <c r="D2074" s="343"/>
      <c r="K2074" s="343"/>
    </row>
    <row r="2075" spans="4:11" x14ac:dyDescent="0.3">
      <c r="D2075" s="343"/>
      <c r="K2075" s="343"/>
    </row>
    <row r="2076" spans="4:11" x14ac:dyDescent="0.3">
      <c r="D2076" s="343"/>
      <c r="K2076" s="343"/>
    </row>
    <row r="2077" spans="4:11" x14ac:dyDescent="0.3">
      <c r="D2077" s="343"/>
      <c r="K2077" s="343"/>
    </row>
    <row r="2078" spans="4:11" x14ac:dyDescent="0.3">
      <c r="D2078" s="343"/>
      <c r="K2078" s="343"/>
    </row>
    <row r="2079" spans="4:11" x14ac:dyDescent="0.3">
      <c r="D2079" s="343"/>
      <c r="K2079" s="343"/>
    </row>
    <row r="2080" spans="4:11" x14ac:dyDescent="0.3">
      <c r="D2080" s="343"/>
      <c r="K2080" s="343"/>
    </row>
    <row r="2081" spans="4:11" x14ac:dyDescent="0.3">
      <c r="D2081" s="343"/>
      <c r="K2081" s="343"/>
    </row>
    <row r="2082" spans="4:11" x14ac:dyDescent="0.3">
      <c r="D2082" s="343"/>
      <c r="K2082" s="343"/>
    </row>
    <row r="2083" spans="4:11" x14ac:dyDescent="0.3">
      <c r="D2083" s="343"/>
      <c r="K2083" s="343"/>
    </row>
    <row r="2084" spans="4:11" x14ac:dyDescent="0.3">
      <c r="D2084" s="343"/>
      <c r="K2084" s="343"/>
    </row>
    <row r="2085" spans="4:11" x14ac:dyDescent="0.3">
      <c r="D2085" s="343"/>
      <c r="K2085" s="343"/>
    </row>
    <row r="2086" spans="4:11" x14ac:dyDescent="0.3">
      <c r="D2086" s="343"/>
      <c r="K2086" s="343"/>
    </row>
    <row r="2087" spans="4:11" x14ac:dyDescent="0.3">
      <c r="D2087" s="343"/>
      <c r="K2087" s="343"/>
    </row>
    <row r="2088" spans="4:11" x14ac:dyDescent="0.3">
      <c r="D2088" s="343"/>
      <c r="K2088" s="343"/>
    </row>
    <row r="2089" spans="4:11" x14ac:dyDescent="0.3">
      <c r="D2089" s="343"/>
      <c r="K2089" s="343"/>
    </row>
    <row r="2090" spans="4:11" x14ac:dyDescent="0.3">
      <c r="D2090" s="343"/>
      <c r="K2090" s="343"/>
    </row>
    <row r="2091" spans="4:11" x14ac:dyDescent="0.3">
      <c r="D2091" s="343"/>
      <c r="K2091" s="343"/>
    </row>
    <row r="2092" spans="4:11" x14ac:dyDescent="0.3">
      <c r="D2092" s="343"/>
      <c r="K2092" s="343"/>
    </row>
    <row r="2093" spans="4:11" x14ac:dyDescent="0.3">
      <c r="D2093" s="343"/>
      <c r="K2093" s="343"/>
    </row>
    <row r="2094" spans="4:11" x14ac:dyDescent="0.3">
      <c r="D2094" s="343"/>
      <c r="K2094" s="343"/>
    </row>
    <row r="2095" spans="4:11" x14ac:dyDescent="0.3">
      <c r="D2095" s="343"/>
      <c r="K2095" s="343"/>
    </row>
    <row r="2096" spans="4:11" x14ac:dyDescent="0.3">
      <c r="D2096" s="343"/>
      <c r="K2096" s="343"/>
    </row>
    <row r="2097" spans="4:11" x14ac:dyDescent="0.3">
      <c r="D2097" s="343"/>
      <c r="K2097" s="343"/>
    </row>
    <row r="2098" spans="4:11" x14ac:dyDescent="0.3">
      <c r="D2098" s="343"/>
      <c r="K2098" s="343"/>
    </row>
    <row r="2099" spans="4:11" x14ac:dyDescent="0.3">
      <c r="D2099" s="343"/>
      <c r="K2099" s="343"/>
    </row>
    <row r="2100" spans="4:11" x14ac:dyDescent="0.3">
      <c r="D2100" s="343"/>
      <c r="K2100" s="343"/>
    </row>
    <row r="2101" spans="4:11" x14ac:dyDescent="0.3">
      <c r="D2101" s="343"/>
      <c r="K2101" s="343"/>
    </row>
    <row r="2102" spans="4:11" x14ac:dyDescent="0.3">
      <c r="D2102" s="343"/>
      <c r="K2102" s="343"/>
    </row>
    <row r="2103" spans="4:11" x14ac:dyDescent="0.3">
      <c r="D2103" s="343"/>
      <c r="K2103" s="343"/>
    </row>
    <row r="2104" spans="4:11" x14ac:dyDescent="0.3">
      <c r="D2104" s="343"/>
      <c r="K2104" s="343"/>
    </row>
    <row r="2105" spans="4:11" x14ac:dyDescent="0.3">
      <c r="D2105" s="343"/>
      <c r="K2105" s="343"/>
    </row>
    <row r="2106" spans="4:11" x14ac:dyDescent="0.3">
      <c r="D2106" s="343"/>
      <c r="K2106" s="343"/>
    </row>
    <row r="2107" spans="4:11" x14ac:dyDescent="0.3">
      <c r="D2107" s="343"/>
      <c r="K2107" s="343"/>
    </row>
    <row r="2108" spans="4:11" x14ac:dyDescent="0.3">
      <c r="D2108" s="343"/>
      <c r="K2108" s="343"/>
    </row>
    <row r="2109" spans="4:11" x14ac:dyDescent="0.3">
      <c r="D2109" s="343"/>
      <c r="K2109" s="343"/>
    </row>
    <row r="2110" spans="4:11" x14ac:dyDescent="0.3">
      <c r="D2110" s="343"/>
      <c r="K2110" s="343"/>
    </row>
    <row r="2111" spans="4:11" x14ac:dyDescent="0.3">
      <c r="D2111" s="343"/>
      <c r="K2111" s="343"/>
    </row>
    <row r="2112" spans="4:11" x14ac:dyDescent="0.3">
      <c r="D2112" s="343"/>
      <c r="K2112" s="343"/>
    </row>
    <row r="2113" spans="4:11" x14ac:dyDescent="0.3">
      <c r="D2113" s="343"/>
      <c r="K2113" s="343"/>
    </row>
    <row r="2114" spans="4:11" x14ac:dyDescent="0.3">
      <c r="D2114" s="343"/>
      <c r="K2114" s="343"/>
    </row>
    <row r="2115" spans="4:11" x14ac:dyDescent="0.3">
      <c r="D2115" s="343"/>
      <c r="K2115" s="343"/>
    </row>
    <row r="2116" spans="4:11" x14ac:dyDescent="0.3">
      <c r="D2116" s="343"/>
      <c r="K2116" s="343"/>
    </row>
    <row r="2117" spans="4:11" x14ac:dyDescent="0.3">
      <c r="D2117" s="343"/>
      <c r="K2117" s="343"/>
    </row>
    <row r="2118" spans="4:11" x14ac:dyDescent="0.3">
      <c r="D2118" s="343"/>
      <c r="K2118" s="343"/>
    </row>
    <row r="2119" spans="4:11" x14ac:dyDescent="0.3">
      <c r="D2119" s="343"/>
      <c r="K2119" s="343"/>
    </row>
    <row r="2120" spans="4:11" x14ac:dyDescent="0.3">
      <c r="D2120" s="343"/>
      <c r="K2120" s="343"/>
    </row>
    <row r="2121" spans="4:11" x14ac:dyDescent="0.3">
      <c r="D2121" s="343"/>
      <c r="K2121" s="343"/>
    </row>
    <row r="2122" spans="4:11" x14ac:dyDescent="0.3">
      <c r="D2122" s="343"/>
      <c r="K2122" s="343"/>
    </row>
    <row r="2123" spans="4:11" x14ac:dyDescent="0.3">
      <c r="D2123" s="343"/>
      <c r="K2123" s="343"/>
    </row>
    <row r="2124" spans="4:11" x14ac:dyDescent="0.3">
      <c r="D2124" s="343"/>
      <c r="K2124" s="343"/>
    </row>
    <row r="2125" spans="4:11" x14ac:dyDescent="0.3">
      <c r="D2125" s="343"/>
      <c r="K2125" s="343"/>
    </row>
    <row r="2126" spans="4:11" x14ac:dyDescent="0.3">
      <c r="D2126" s="343"/>
      <c r="K2126" s="343"/>
    </row>
    <row r="2127" spans="4:11" x14ac:dyDescent="0.3">
      <c r="D2127" s="343"/>
      <c r="K2127" s="343"/>
    </row>
    <row r="2128" spans="4:11" x14ac:dyDescent="0.3">
      <c r="D2128" s="343"/>
      <c r="K2128" s="343"/>
    </row>
    <row r="2129" spans="4:11" x14ac:dyDescent="0.3">
      <c r="D2129" s="343"/>
      <c r="K2129" s="343"/>
    </row>
    <row r="2130" spans="4:11" x14ac:dyDescent="0.3">
      <c r="D2130" s="343"/>
      <c r="K2130" s="343"/>
    </row>
    <row r="2131" spans="4:11" x14ac:dyDescent="0.3">
      <c r="D2131" s="343"/>
      <c r="K2131" s="343"/>
    </row>
    <row r="2132" spans="4:11" x14ac:dyDescent="0.3">
      <c r="D2132" s="343"/>
      <c r="K2132" s="343"/>
    </row>
    <row r="2133" spans="4:11" x14ac:dyDescent="0.3">
      <c r="D2133" s="343"/>
      <c r="K2133" s="343"/>
    </row>
    <row r="2134" spans="4:11" x14ac:dyDescent="0.3">
      <c r="D2134" s="343"/>
      <c r="K2134" s="343"/>
    </row>
    <row r="2135" spans="4:11" x14ac:dyDescent="0.3">
      <c r="D2135" s="343"/>
      <c r="K2135" s="343"/>
    </row>
    <row r="2136" spans="4:11" x14ac:dyDescent="0.3">
      <c r="D2136" s="343"/>
      <c r="K2136" s="343"/>
    </row>
    <row r="2137" spans="4:11" x14ac:dyDescent="0.3">
      <c r="D2137" s="343"/>
      <c r="K2137" s="343"/>
    </row>
    <row r="2138" spans="4:11" x14ac:dyDescent="0.3">
      <c r="D2138" s="343"/>
      <c r="K2138" s="343"/>
    </row>
    <row r="2139" spans="4:11" x14ac:dyDescent="0.3">
      <c r="D2139" s="343"/>
      <c r="K2139" s="343"/>
    </row>
    <row r="2140" spans="4:11" x14ac:dyDescent="0.3">
      <c r="D2140" s="343"/>
      <c r="K2140" s="343"/>
    </row>
    <row r="2141" spans="4:11" x14ac:dyDescent="0.3">
      <c r="D2141" s="343"/>
      <c r="K2141" s="343"/>
    </row>
    <row r="2142" spans="4:11" x14ac:dyDescent="0.3">
      <c r="D2142" s="343"/>
      <c r="K2142" s="343"/>
    </row>
    <row r="2143" spans="4:11" x14ac:dyDescent="0.3">
      <c r="D2143" s="343"/>
      <c r="K2143" s="343"/>
    </row>
    <row r="2144" spans="4:11" x14ac:dyDescent="0.3">
      <c r="D2144" s="343"/>
      <c r="K2144" s="343"/>
    </row>
    <row r="2145" spans="4:11" x14ac:dyDescent="0.3">
      <c r="D2145" s="343"/>
      <c r="K2145" s="343"/>
    </row>
    <row r="2146" spans="4:11" x14ac:dyDescent="0.3">
      <c r="D2146" s="343"/>
      <c r="K2146" s="343"/>
    </row>
    <row r="2147" spans="4:11" x14ac:dyDescent="0.3">
      <c r="D2147" s="343"/>
      <c r="K2147" s="343"/>
    </row>
    <row r="2148" spans="4:11" x14ac:dyDescent="0.3">
      <c r="D2148" s="343"/>
      <c r="K2148" s="343"/>
    </row>
    <row r="2149" spans="4:11" x14ac:dyDescent="0.3">
      <c r="D2149" s="343"/>
      <c r="K2149" s="343"/>
    </row>
    <row r="2150" spans="4:11" x14ac:dyDescent="0.3">
      <c r="D2150" s="343"/>
      <c r="K2150" s="343"/>
    </row>
    <row r="2151" spans="4:11" x14ac:dyDescent="0.3">
      <c r="D2151" s="343"/>
      <c r="K2151" s="343"/>
    </row>
    <row r="2152" spans="4:11" x14ac:dyDescent="0.3">
      <c r="D2152" s="343"/>
      <c r="K2152" s="343"/>
    </row>
    <row r="2153" spans="4:11" x14ac:dyDescent="0.3">
      <c r="D2153" s="343"/>
      <c r="K2153" s="343"/>
    </row>
    <row r="2154" spans="4:11" x14ac:dyDescent="0.3">
      <c r="D2154" s="343"/>
      <c r="K2154" s="343"/>
    </row>
    <row r="2155" spans="4:11" x14ac:dyDescent="0.3">
      <c r="D2155" s="343"/>
      <c r="K2155" s="343"/>
    </row>
    <row r="2156" spans="4:11" x14ac:dyDescent="0.3">
      <c r="D2156" s="343"/>
      <c r="K2156" s="343"/>
    </row>
    <row r="2157" spans="4:11" x14ac:dyDescent="0.3">
      <c r="D2157" s="343"/>
      <c r="K2157" s="343"/>
    </row>
    <row r="2158" spans="4:11" x14ac:dyDescent="0.3">
      <c r="D2158" s="343"/>
      <c r="K2158" s="343"/>
    </row>
    <row r="2159" spans="4:11" x14ac:dyDescent="0.3">
      <c r="D2159" s="343"/>
      <c r="K2159" s="343"/>
    </row>
    <row r="2160" spans="4:11" x14ac:dyDescent="0.3">
      <c r="D2160" s="343"/>
      <c r="K2160" s="343"/>
    </row>
    <row r="2161" spans="4:11" x14ac:dyDescent="0.3">
      <c r="D2161" s="343"/>
      <c r="K2161" s="343"/>
    </row>
    <row r="2162" spans="4:11" x14ac:dyDescent="0.3">
      <c r="D2162" s="343"/>
      <c r="K2162" s="343"/>
    </row>
    <row r="2163" spans="4:11" x14ac:dyDescent="0.3">
      <c r="D2163" s="343"/>
      <c r="K2163" s="343"/>
    </row>
    <row r="2164" spans="4:11" x14ac:dyDescent="0.3">
      <c r="D2164" s="343"/>
      <c r="K2164" s="343"/>
    </row>
    <row r="2165" spans="4:11" x14ac:dyDescent="0.3">
      <c r="D2165" s="343"/>
      <c r="K2165" s="343"/>
    </row>
    <row r="2166" spans="4:11" x14ac:dyDescent="0.3">
      <c r="D2166" s="343"/>
      <c r="K2166" s="343"/>
    </row>
    <row r="2167" spans="4:11" x14ac:dyDescent="0.3">
      <c r="D2167" s="343"/>
      <c r="K2167" s="343"/>
    </row>
    <row r="2168" spans="4:11" x14ac:dyDescent="0.3">
      <c r="D2168" s="343"/>
      <c r="K2168" s="343"/>
    </row>
    <row r="2169" spans="4:11" x14ac:dyDescent="0.3">
      <c r="D2169" s="343"/>
      <c r="K2169" s="343"/>
    </row>
    <row r="2170" spans="4:11" x14ac:dyDescent="0.3">
      <c r="D2170" s="343"/>
      <c r="K2170" s="343"/>
    </row>
    <row r="2171" spans="4:11" x14ac:dyDescent="0.3">
      <c r="D2171" s="343"/>
      <c r="K2171" s="343"/>
    </row>
    <row r="2172" spans="4:11" x14ac:dyDescent="0.3">
      <c r="D2172" s="343"/>
      <c r="K2172" s="343"/>
    </row>
    <row r="2173" spans="4:11" x14ac:dyDescent="0.3">
      <c r="D2173" s="343"/>
      <c r="K2173" s="343"/>
    </row>
    <row r="2174" spans="4:11" x14ac:dyDescent="0.3">
      <c r="D2174" s="343"/>
      <c r="K2174" s="343"/>
    </row>
    <row r="2175" spans="4:11" x14ac:dyDescent="0.3">
      <c r="D2175" s="343"/>
      <c r="K2175" s="343"/>
    </row>
    <row r="2176" spans="4:11" x14ac:dyDescent="0.3">
      <c r="D2176" s="343"/>
      <c r="K2176" s="343"/>
    </row>
    <row r="2177" spans="4:11" x14ac:dyDescent="0.3">
      <c r="D2177" s="343"/>
      <c r="K2177" s="343"/>
    </row>
    <row r="2178" spans="4:11" x14ac:dyDescent="0.3">
      <c r="D2178" s="343"/>
      <c r="K2178" s="343"/>
    </row>
    <row r="2179" spans="4:11" x14ac:dyDescent="0.3">
      <c r="D2179" s="343"/>
      <c r="K2179" s="343"/>
    </row>
    <row r="2180" spans="4:11" x14ac:dyDescent="0.3">
      <c r="D2180" s="343"/>
      <c r="K2180" s="343"/>
    </row>
    <row r="2181" spans="4:11" x14ac:dyDescent="0.3">
      <c r="D2181" s="343"/>
      <c r="K2181" s="343"/>
    </row>
    <row r="2182" spans="4:11" x14ac:dyDescent="0.3">
      <c r="D2182" s="343"/>
      <c r="K2182" s="343"/>
    </row>
    <row r="2183" spans="4:11" x14ac:dyDescent="0.3">
      <c r="D2183" s="343"/>
      <c r="K2183" s="343"/>
    </row>
    <row r="2184" spans="4:11" x14ac:dyDescent="0.3">
      <c r="D2184" s="343"/>
      <c r="K2184" s="343"/>
    </row>
    <row r="2185" spans="4:11" x14ac:dyDescent="0.3">
      <c r="D2185" s="343"/>
      <c r="K2185" s="343"/>
    </row>
    <row r="2186" spans="4:11" x14ac:dyDescent="0.3">
      <c r="D2186" s="343"/>
      <c r="K2186" s="343"/>
    </row>
    <row r="2187" spans="4:11" x14ac:dyDescent="0.3">
      <c r="D2187" s="343"/>
      <c r="K2187" s="343"/>
    </row>
    <row r="2188" spans="4:11" x14ac:dyDescent="0.3">
      <c r="D2188" s="343"/>
      <c r="K2188" s="343"/>
    </row>
    <row r="2189" spans="4:11" x14ac:dyDescent="0.3">
      <c r="D2189" s="343"/>
      <c r="K2189" s="343"/>
    </row>
    <row r="2190" spans="4:11" x14ac:dyDescent="0.3">
      <c r="D2190" s="343"/>
      <c r="K2190" s="343"/>
    </row>
    <row r="2191" spans="4:11" x14ac:dyDescent="0.3">
      <c r="D2191" s="343"/>
      <c r="K2191" s="343"/>
    </row>
    <row r="2192" spans="4:11" x14ac:dyDescent="0.3">
      <c r="D2192" s="343"/>
      <c r="K2192" s="343"/>
    </row>
    <row r="2193" spans="4:11" x14ac:dyDescent="0.3">
      <c r="D2193" s="343"/>
      <c r="K2193" s="343"/>
    </row>
    <row r="2194" spans="4:11" x14ac:dyDescent="0.3">
      <c r="D2194" s="343"/>
      <c r="K2194" s="343"/>
    </row>
    <row r="2195" spans="4:11" x14ac:dyDescent="0.3">
      <c r="D2195" s="343"/>
      <c r="K2195" s="343"/>
    </row>
    <row r="2196" spans="4:11" x14ac:dyDescent="0.3">
      <c r="D2196" s="343"/>
      <c r="K2196" s="343"/>
    </row>
    <row r="2197" spans="4:11" x14ac:dyDescent="0.3">
      <c r="D2197" s="343"/>
      <c r="K2197" s="343"/>
    </row>
    <row r="2198" spans="4:11" x14ac:dyDescent="0.3">
      <c r="D2198" s="343"/>
      <c r="K2198" s="343"/>
    </row>
    <row r="2199" spans="4:11" x14ac:dyDescent="0.3">
      <c r="D2199" s="343"/>
      <c r="K2199" s="343"/>
    </row>
    <row r="2200" spans="4:11" x14ac:dyDescent="0.3">
      <c r="D2200" s="343"/>
      <c r="K2200" s="343"/>
    </row>
    <row r="2201" spans="4:11" x14ac:dyDescent="0.3">
      <c r="D2201" s="343"/>
      <c r="K2201" s="343"/>
    </row>
    <row r="2202" spans="4:11" x14ac:dyDescent="0.3">
      <c r="D2202" s="343"/>
      <c r="K2202" s="343"/>
    </row>
    <row r="2203" spans="4:11" x14ac:dyDescent="0.3">
      <c r="D2203" s="343"/>
      <c r="K2203" s="343"/>
    </row>
    <row r="2204" spans="4:11" x14ac:dyDescent="0.3">
      <c r="D2204" s="343"/>
      <c r="K2204" s="343"/>
    </row>
    <row r="2205" spans="4:11" x14ac:dyDescent="0.3">
      <c r="D2205" s="343"/>
      <c r="K2205" s="343"/>
    </row>
    <row r="2206" spans="4:11" x14ac:dyDescent="0.3">
      <c r="D2206" s="343"/>
      <c r="K2206" s="343"/>
    </row>
    <row r="2207" spans="4:11" x14ac:dyDescent="0.3">
      <c r="D2207" s="343"/>
      <c r="K2207" s="343"/>
    </row>
    <row r="2208" spans="4:11" x14ac:dyDescent="0.3">
      <c r="D2208" s="343"/>
      <c r="K2208" s="343"/>
    </row>
    <row r="2209" spans="1:20" x14ac:dyDescent="0.3">
      <c r="D2209" s="343"/>
      <c r="K2209" s="343"/>
    </row>
    <row r="2210" spans="1:20" x14ac:dyDescent="0.3">
      <c r="D2210" s="343"/>
      <c r="K2210" s="343"/>
    </row>
    <row r="2211" spans="1:20" s="751" customFormat="1" ht="13.8" x14ac:dyDescent="0.3">
      <c r="A2211" s="946" t="s">
        <v>5500</v>
      </c>
      <c r="B2211" s="946"/>
      <c r="C2211" s="946"/>
      <c r="D2211" s="946"/>
      <c r="E2211" s="946"/>
      <c r="F2211" s="946"/>
      <c r="G2211" s="946"/>
      <c r="H2211" s="946"/>
      <c r="I2211" s="946"/>
      <c r="J2211" s="946"/>
      <c r="K2211" s="946"/>
      <c r="L2211" s="946"/>
      <c r="M2211" s="946"/>
      <c r="N2211" s="946"/>
      <c r="O2211" s="946"/>
      <c r="P2211" s="946"/>
      <c r="Q2211" s="946"/>
      <c r="T2211" s="752"/>
    </row>
    <row r="2212" spans="1:20" s="751" customFormat="1" ht="13.8" x14ac:dyDescent="0.3">
      <c r="A2212" s="946" t="s">
        <v>5501</v>
      </c>
      <c r="B2212" s="946"/>
      <c r="C2212" s="946"/>
      <c r="D2212" s="946"/>
      <c r="E2212" s="946"/>
      <c r="F2212" s="946"/>
      <c r="G2212" s="946"/>
      <c r="H2212" s="946"/>
      <c r="I2212" s="946"/>
      <c r="J2212" s="946"/>
      <c r="K2212" s="946"/>
      <c r="L2212" s="946"/>
      <c r="M2212" s="946"/>
      <c r="N2212" s="946"/>
      <c r="O2212" s="946"/>
      <c r="P2212" s="946"/>
      <c r="Q2212" s="946"/>
      <c r="T2212" s="752"/>
    </row>
    <row r="2213" spans="1:20" s="753" customFormat="1" ht="13.2" x14ac:dyDescent="0.25">
      <c r="A2213" s="947" t="s">
        <v>5376</v>
      </c>
      <c r="B2213" s="947"/>
      <c r="C2213" s="947"/>
      <c r="D2213" s="954"/>
      <c r="E2213" s="947"/>
      <c r="F2213" s="947"/>
      <c r="G2213" s="947"/>
      <c r="H2213" s="947"/>
      <c r="I2213" s="947"/>
      <c r="J2213" s="947"/>
      <c r="K2213" s="947"/>
      <c r="L2213" s="947"/>
      <c r="M2213" s="947"/>
      <c r="N2213" s="947"/>
      <c r="O2213" s="947"/>
      <c r="P2213" s="947"/>
      <c r="Q2213" s="947"/>
      <c r="T2213" s="754"/>
    </row>
    <row r="2214" spans="1:20" s="760" customFormat="1" ht="24" x14ac:dyDescent="0.25">
      <c r="A2214" s="943" t="s">
        <v>5502</v>
      </c>
      <c r="B2214" s="948" t="s">
        <v>5503</v>
      </c>
      <c r="C2214" s="957"/>
      <c r="D2214" s="755"/>
      <c r="E2214" s="949" t="s">
        <v>5504</v>
      </c>
      <c r="F2214" s="943" t="s">
        <v>4881</v>
      </c>
      <c r="G2214" s="943" t="s">
        <v>5505</v>
      </c>
      <c r="H2214" s="943" t="s">
        <v>5506</v>
      </c>
      <c r="I2214" s="943" t="s">
        <v>5507</v>
      </c>
      <c r="J2214" s="756" t="s">
        <v>3115</v>
      </c>
      <c r="K2214" s="757" t="s">
        <v>3116</v>
      </c>
      <c r="L2214" s="758" t="s">
        <v>5508</v>
      </c>
      <c r="M2214" s="758" t="s">
        <v>5509</v>
      </c>
      <c r="N2214" s="759" t="s">
        <v>3341</v>
      </c>
      <c r="O2214" s="759" t="s">
        <v>3341</v>
      </c>
      <c r="P2214" s="759" t="s">
        <v>3317</v>
      </c>
      <c r="Q2214" s="759" t="s">
        <v>3341</v>
      </c>
      <c r="R2214" s="759" t="s">
        <v>5510</v>
      </c>
      <c r="T2214" s="761"/>
    </row>
    <row r="2215" spans="1:20" s="760" customFormat="1" ht="24" x14ac:dyDescent="0.25">
      <c r="A2215" s="955"/>
      <c r="B2215" s="950"/>
      <c r="C2215" s="958"/>
      <c r="D2215" s="762"/>
      <c r="E2215" s="951"/>
      <c r="F2215" s="944"/>
      <c r="G2215" s="944"/>
      <c r="H2215" s="944"/>
      <c r="I2215" s="944"/>
      <c r="J2215" s="763">
        <v>2020</v>
      </c>
      <c r="K2215" s="764" t="s">
        <v>3120</v>
      </c>
      <c r="L2215" s="765" t="s">
        <v>3120</v>
      </c>
      <c r="M2215" s="765" t="s">
        <v>3120</v>
      </c>
      <c r="N2215" s="766" t="s">
        <v>5068</v>
      </c>
      <c r="O2215" s="766" t="s">
        <v>5069</v>
      </c>
      <c r="P2215" s="767" t="s">
        <v>5511</v>
      </c>
      <c r="Q2215" s="766" t="s">
        <v>5102</v>
      </c>
      <c r="R2215" s="763"/>
      <c r="T2215" s="761"/>
    </row>
    <row r="2216" spans="1:20" s="760" customFormat="1" ht="12" x14ac:dyDescent="0.25">
      <c r="A2216" s="956"/>
      <c r="B2216" s="952"/>
      <c r="C2216" s="959"/>
      <c r="D2216" s="768"/>
      <c r="E2216" s="953"/>
      <c r="F2216" s="945"/>
      <c r="G2216" s="945"/>
      <c r="H2216" s="945"/>
      <c r="I2216" s="945"/>
      <c r="J2216" s="769" t="s">
        <v>14</v>
      </c>
      <c r="K2216" s="770" t="s">
        <v>14</v>
      </c>
      <c r="L2216" s="771" t="s">
        <v>14</v>
      </c>
      <c r="M2216" s="771" t="s">
        <v>14</v>
      </c>
      <c r="N2216" s="769" t="s">
        <v>14</v>
      </c>
      <c r="O2216" s="769" t="s">
        <v>14</v>
      </c>
      <c r="P2216" s="769" t="s">
        <v>14</v>
      </c>
      <c r="Q2216" s="769" t="s">
        <v>14</v>
      </c>
      <c r="R2216" s="769"/>
      <c r="T2216" s="761"/>
    </row>
    <row r="2217" spans="1:20" s="498" customFormat="1" ht="12" x14ac:dyDescent="0.25">
      <c r="A2217" s="772" t="s">
        <v>15</v>
      </c>
      <c r="B2217" s="773" t="s">
        <v>16</v>
      </c>
      <c r="C2217" s="773"/>
      <c r="D2217" s="774"/>
      <c r="E2217" s="773"/>
      <c r="F2217" s="775"/>
      <c r="G2217" s="773"/>
      <c r="H2217" s="773"/>
      <c r="I2217" s="773"/>
      <c r="J2217" s="776"/>
      <c r="K2217" s="776"/>
      <c r="L2217" s="776"/>
      <c r="M2217" s="776"/>
      <c r="N2217" s="776"/>
      <c r="O2217" s="776"/>
      <c r="P2217" s="776"/>
      <c r="Q2217" s="776"/>
      <c r="R2217" s="776"/>
      <c r="T2217" s="568"/>
    </row>
    <row r="2218" spans="1:20" s="498" customFormat="1" ht="12" x14ac:dyDescent="0.25">
      <c r="A2218" s="772"/>
      <c r="C2218" s="773" t="s">
        <v>5123</v>
      </c>
      <c r="D2218" s="773"/>
      <c r="E2218" s="773"/>
      <c r="F2218" s="775"/>
      <c r="G2218" s="773"/>
      <c r="H2218" s="773"/>
      <c r="I2218" s="773"/>
      <c r="J2218" s="777">
        <v>163652574</v>
      </c>
      <c r="K2218" s="778">
        <f>SUM(K2219:K2234)</f>
        <v>163652574</v>
      </c>
      <c r="L2218" s="777">
        <f t="shared" ref="L2218:M2218" si="0">SUM(L2219:L2234)</f>
        <v>0</v>
      </c>
      <c r="M2218" s="777">
        <f t="shared" si="0"/>
        <v>0</v>
      </c>
      <c r="N2218" s="777">
        <v>166861449</v>
      </c>
      <c r="O2218" s="777">
        <v>170070322</v>
      </c>
      <c r="P2218" s="777">
        <f>SUM(K2218,N2218,O2218)</f>
        <v>500584345</v>
      </c>
      <c r="Q2218" s="777">
        <v>114692100</v>
      </c>
      <c r="R2218" s="777"/>
      <c r="T2218" s="568"/>
    </row>
    <row r="2219" spans="1:20" s="498" customFormat="1" ht="12" x14ac:dyDescent="0.25">
      <c r="A2219" s="772"/>
      <c r="D2219" s="515" t="s">
        <v>5512</v>
      </c>
      <c r="E2219" s="779" t="s">
        <v>5513</v>
      </c>
      <c r="F2219" s="780" t="s">
        <v>5514</v>
      </c>
      <c r="G2219" s="781" t="s">
        <v>5515</v>
      </c>
      <c r="H2219" s="781" t="s">
        <v>5516</v>
      </c>
      <c r="I2219" s="781" t="s">
        <v>5517</v>
      </c>
      <c r="J2219" s="782">
        <v>113415093</v>
      </c>
      <c r="K2219" s="783">
        <v>113415093</v>
      </c>
      <c r="L2219" s="784">
        <f t="shared" ref="L2219:L2234" si="1">SUM(J2219-K2219)</f>
        <v>0</v>
      </c>
      <c r="M2219" s="784">
        <f>SUM(K2219-J2219)</f>
        <v>0</v>
      </c>
      <c r="N2219" s="782">
        <v>115638918</v>
      </c>
      <c r="O2219" s="782">
        <v>117862743</v>
      </c>
      <c r="P2219" s="784">
        <f>SUM(K2219,N2219,O2219)</f>
        <v>346916754</v>
      </c>
      <c r="Q2219" s="782">
        <v>81341200</v>
      </c>
      <c r="R2219" s="782"/>
      <c r="T2219" s="568"/>
    </row>
    <row r="2220" spans="1:20" s="498" customFormat="1" ht="12" x14ac:dyDescent="0.25">
      <c r="A2220" s="772"/>
      <c r="D2220" s="515" t="s">
        <v>5518</v>
      </c>
      <c r="E2220" s="779" t="s">
        <v>5519</v>
      </c>
      <c r="F2220" s="780" t="s">
        <v>5520</v>
      </c>
      <c r="G2220" s="781" t="s">
        <v>5515</v>
      </c>
      <c r="H2220" s="781" t="s">
        <v>5516</v>
      </c>
      <c r="I2220" s="781" t="s">
        <v>5517</v>
      </c>
      <c r="J2220" s="782">
        <v>0</v>
      </c>
      <c r="K2220" s="783">
        <v>0</v>
      </c>
      <c r="L2220" s="784">
        <f t="shared" si="1"/>
        <v>0</v>
      </c>
      <c r="M2220" s="784">
        <f t="shared" ref="M2220:M2234" si="2">SUM(K2220-J2220)</f>
        <v>0</v>
      </c>
      <c r="N2220" s="782">
        <v>0</v>
      </c>
      <c r="O2220" s="782">
        <v>0</v>
      </c>
      <c r="P2220" s="784">
        <f>SUM(K2220,N2220,O2220)</f>
        <v>0</v>
      </c>
      <c r="Q2220" s="782">
        <v>0</v>
      </c>
      <c r="R2220" s="782"/>
      <c r="T2220" s="568"/>
    </row>
    <row r="2221" spans="1:20" s="498" customFormat="1" ht="24" x14ac:dyDescent="0.25">
      <c r="A2221" s="772"/>
      <c r="D2221" s="515" t="s">
        <v>5521</v>
      </c>
      <c r="E2221" s="779" t="s">
        <v>5522</v>
      </c>
      <c r="F2221" s="780" t="s">
        <v>5523</v>
      </c>
      <c r="G2221" s="781" t="s">
        <v>5515</v>
      </c>
      <c r="H2221" s="781" t="s">
        <v>5516</v>
      </c>
      <c r="I2221" s="781" t="s">
        <v>5517</v>
      </c>
      <c r="J2221" s="782">
        <v>0</v>
      </c>
      <c r="K2221" s="783">
        <v>0</v>
      </c>
      <c r="L2221" s="784">
        <f t="shared" si="1"/>
        <v>0</v>
      </c>
      <c r="M2221" s="784">
        <f t="shared" si="2"/>
        <v>0</v>
      </c>
      <c r="N2221" s="782">
        <v>0</v>
      </c>
      <c r="O2221" s="782">
        <v>0</v>
      </c>
      <c r="P2221" s="784">
        <f>SUM(K2221,N2221,O2221)</f>
        <v>0</v>
      </c>
      <c r="Q2221" s="782">
        <v>0</v>
      </c>
      <c r="R2221" s="782"/>
      <c r="T2221" s="568"/>
    </row>
    <row r="2222" spans="1:20" s="498" customFormat="1" ht="15.75" customHeight="1" x14ac:dyDescent="0.25">
      <c r="A2222" s="772"/>
      <c r="D2222" s="515" t="s">
        <v>5524</v>
      </c>
      <c r="E2222" s="779" t="s">
        <v>5525</v>
      </c>
      <c r="F2222" s="780" t="s">
        <v>5526</v>
      </c>
      <c r="G2222" s="781" t="s">
        <v>5515</v>
      </c>
      <c r="H2222" s="781" t="s">
        <v>5516</v>
      </c>
      <c r="I2222" s="781" t="s">
        <v>5517</v>
      </c>
      <c r="J2222" s="782">
        <v>20736521</v>
      </c>
      <c r="K2222" s="783">
        <v>20736521</v>
      </c>
      <c r="L2222" s="784">
        <f t="shared" si="1"/>
        <v>0</v>
      </c>
      <c r="M2222" s="784">
        <f t="shared" si="2"/>
        <v>0</v>
      </c>
      <c r="N2222" s="782">
        <v>21143119</v>
      </c>
      <c r="O2222" s="782">
        <v>21549718</v>
      </c>
      <c r="P2222" s="784">
        <f t="shared" ref="P2222:P2234" si="3">SUM(K2222,N2222,O2222)</f>
        <v>63429358</v>
      </c>
      <c r="Q2222" s="782">
        <v>14653200</v>
      </c>
      <c r="R2222" s="782"/>
      <c r="T2222" s="568"/>
    </row>
    <row r="2223" spans="1:20" s="498" customFormat="1" ht="12" x14ac:dyDescent="0.25">
      <c r="A2223" s="772"/>
      <c r="D2223" s="515" t="s">
        <v>5527</v>
      </c>
      <c r="E2223" s="779" t="s">
        <v>5528</v>
      </c>
      <c r="F2223" s="780" t="s">
        <v>5529</v>
      </c>
      <c r="G2223" s="781" t="s">
        <v>5515</v>
      </c>
      <c r="H2223" s="781" t="s">
        <v>5516</v>
      </c>
      <c r="I2223" s="781" t="s">
        <v>5517</v>
      </c>
      <c r="J2223" s="782">
        <v>8559024</v>
      </c>
      <c r="K2223" s="783">
        <v>8559024</v>
      </c>
      <c r="L2223" s="784">
        <f t="shared" si="1"/>
        <v>0</v>
      </c>
      <c r="M2223" s="784">
        <f t="shared" si="2"/>
        <v>0</v>
      </c>
      <c r="N2223" s="782">
        <v>8726848</v>
      </c>
      <c r="O2223" s="782">
        <v>8894672</v>
      </c>
      <c r="P2223" s="784">
        <f t="shared" si="3"/>
        <v>26180544</v>
      </c>
      <c r="Q2223" s="782">
        <v>4746900</v>
      </c>
      <c r="R2223" s="782"/>
      <c r="T2223" s="568"/>
    </row>
    <row r="2224" spans="1:20" s="498" customFormat="1" ht="12" x14ac:dyDescent="0.25">
      <c r="A2224" s="772"/>
      <c r="D2224" s="515" t="s">
        <v>5530</v>
      </c>
      <c r="E2224" s="779" t="s">
        <v>5531</v>
      </c>
      <c r="F2224" s="780" t="s">
        <v>5532</v>
      </c>
      <c r="G2224" s="781" t="s">
        <v>5515</v>
      </c>
      <c r="H2224" s="781" t="s">
        <v>5516</v>
      </c>
      <c r="I2224" s="781" t="s">
        <v>5517</v>
      </c>
      <c r="J2224" s="782">
        <v>3615532</v>
      </c>
      <c r="K2224" s="783">
        <v>3615532</v>
      </c>
      <c r="L2224" s="784">
        <f t="shared" si="1"/>
        <v>0</v>
      </c>
      <c r="M2224" s="784">
        <f t="shared" si="2"/>
        <v>0</v>
      </c>
      <c r="N2224" s="782">
        <v>3686425</v>
      </c>
      <c r="O2224" s="782">
        <v>3757318</v>
      </c>
      <c r="P2224" s="784">
        <f t="shared" si="3"/>
        <v>11059275</v>
      </c>
      <c r="Q2224" s="782">
        <v>1920200</v>
      </c>
      <c r="R2224" s="782"/>
      <c r="T2224" s="568"/>
    </row>
    <row r="2225" spans="1:20" s="498" customFormat="1" ht="12" x14ac:dyDescent="0.25">
      <c r="A2225" s="772"/>
      <c r="D2225" s="515" t="s">
        <v>5533</v>
      </c>
      <c r="E2225" s="779" t="s">
        <v>5534</v>
      </c>
      <c r="F2225" s="780" t="s">
        <v>5535</v>
      </c>
      <c r="G2225" s="781" t="s">
        <v>5515</v>
      </c>
      <c r="H2225" s="781" t="s">
        <v>5516</v>
      </c>
      <c r="I2225" s="781" t="s">
        <v>5517</v>
      </c>
      <c r="J2225" s="782">
        <v>2400468</v>
      </c>
      <c r="K2225" s="783">
        <v>2400468</v>
      </c>
      <c r="L2225" s="784">
        <f t="shared" si="1"/>
        <v>0</v>
      </c>
      <c r="M2225" s="784">
        <f t="shared" si="2"/>
        <v>0</v>
      </c>
      <c r="N2225" s="782">
        <v>2447536</v>
      </c>
      <c r="O2225" s="782">
        <v>2494604</v>
      </c>
      <c r="P2225" s="784">
        <f t="shared" si="3"/>
        <v>7342608</v>
      </c>
      <c r="Q2225" s="782">
        <v>1846000</v>
      </c>
      <c r="R2225" s="782"/>
      <c r="T2225" s="568"/>
    </row>
    <row r="2226" spans="1:20" s="498" customFormat="1" ht="13.8" x14ac:dyDescent="0.3">
      <c r="A2226" s="772"/>
      <c r="D2226" s="515" t="s">
        <v>5536</v>
      </c>
      <c r="E2226" s="779" t="s">
        <v>5537</v>
      </c>
      <c r="F2226" s="780" t="s">
        <v>5538</v>
      </c>
      <c r="G2226" s="781" t="s">
        <v>5515</v>
      </c>
      <c r="H2226" s="781" t="s">
        <v>5516</v>
      </c>
      <c r="I2226" s="781" t="s">
        <v>5517</v>
      </c>
      <c r="J2226" s="782">
        <v>81793</v>
      </c>
      <c r="K2226" s="783">
        <v>81793</v>
      </c>
      <c r="L2226" s="785">
        <f t="shared" si="1"/>
        <v>0</v>
      </c>
      <c r="M2226" s="784">
        <f t="shared" si="2"/>
        <v>0</v>
      </c>
      <c r="N2226" s="782">
        <v>83397</v>
      </c>
      <c r="O2226" s="782">
        <v>85001</v>
      </c>
      <c r="P2226" s="784">
        <f t="shared" si="3"/>
        <v>250191</v>
      </c>
      <c r="Q2226" s="782">
        <v>86200</v>
      </c>
      <c r="R2226" s="782"/>
      <c r="T2226" s="568"/>
    </row>
    <row r="2227" spans="1:20" s="498" customFormat="1" ht="12" x14ac:dyDescent="0.25">
      <c r="A2227" s="772"/>
      <c r="D2227" s="515" t="s">
        <v>5539</v>
      </c>
      <c r="E2227" s="779" t="s">
        <v>5540</v>
      </c>
      <c r="F2227" s="780" t="s">
        <v>5541</v>
      </c>
      <c r="G2227" s="781" t="s">
        <v>5515</v>
      </c>
      <c r="H2227" s="781" t="s">
        <v>5516</v>
      </c>
      <c r="I2227" s="781" t="s">
        <v>5517</v>
      </c>
      <c r="J2227" s="782">
        <v>11534553</v>
      </c>
      <c r="K2227" s="783">
        <v>11534553</v>
      </c>
      <c r="L2227" s="784">
        <f t="shared" si="1"/>
        <v>0</v>
      </c>
      <c r="M2227" s="784">
        <f t="shared" si="2"/>
        <v>0</v>
      </c>
      <c r="N2227" s="782">
        <v>11760720</v>
      </c>
      <c r="O2227" s="782">
        <v>11986888</v>
      </c>
      <c r="P2227" s="784">
        <f t="shared" si="3"/>
        <v>35282161</v>
      </c>
      <c r="Q2227" s="782">
        <v>8731500</v>
      </c>
      <c r="R2227" s="782"/>
      <c r="T2227" s="568"/>
    </row>
    <row r="2228" spans="1:20" s="498" customFormat="1" ht="12" x14ac:dyDescent="0.25">
      <c r="A2228" s="772"/>
      <c r="D2228" s="515" t="s">
        <v>5542</v>
      </c>
      <c r="E2228" s="779" t="s">
        <v>5543</v>
      </c>
      <c r="F2228" s="780" t="s">
        <v>5544</v>
      </c>
      <c r="G2228" s="781" t="s">
        <v>5515</v>
      </c>
      <c r="H2228" s="781" t="s">
        <v>5516</v>
      </c>
      <c r="I2228" s="781" t="s">
        <v>5517</v>
      </c>
      <c r="J2228" s="782">
        <v>1381057</v>
      </c>
      <c r="K2228" s="783">
        <v>1381057</v>
      </c>
      <c r="L2228" s="784">
        <f t="shared" si="1"/>
        <v>0</v>
      </c>
      <c r="M2228" s="784">
        <f t="shared" si="2"/>
        <v>0</v>
      </c>
      <c r="N2228" s="782">
        <v>1408137</v>
      </c>
      <c r="O2228" s="782">
        <v>1435216</v>
      </c>
      <c r="P2228" s="784">
        <f t="shared" si="3"/>
        <v>4224410</v>
      </c>
      <c r="Q2228" s="782">
        <v>1366900</v>
      </c>
      <c r="R2228" s="782"/>
      <c r="T2228" s="568"/>
    </row>
    <row r="2229" spans="1:20" s="498" customFormat="1" ht="12" x14ac:dyDescent="0.25">
      <c r="A2229" s="772"/>
      <c r="D2229" s="515" t="s">
        <v>5545</v>
      </c>
      <c r="E2229" s="779" t="s">
        <v>5546</v>
      </c>
      <c r="F2229" s="780" t="s">
        <v>5547</v>
      </c>
      <c r="G2229" s="781" t="s">
        <v>5515</v>
      </c>
      <c r="H2229" s="781" t="s">
        <v>5516</v>
      </c>
      <c r="I2229" s="781" t="s">
        <v>5517</v>
      </c>
      <c r="J2229" s="782">
        <v>105952</v>
      </c>
      <c r="K2229" s="783">
        <v>105952</v>
      </c>
      <c r="L2229" s="784">
        <f t="shared" si="1"/>
        <v>0</v>
      </c>
      <c r="M2229" s="784">
        <f t="shared" si="2"/>
        <v>0</v>
      </c>
      <c r="N2229" s="782">
        <v>108030</v>
      </c>
      <c r="O2229" s="782">
        <v>110107</v>
      </c>
      <c r="P2229" s="784">
        <f t="shared" si="3"/>
        <v>324089</v>
      </c>
      <c r="Q2229" s="782">
        <v>0</v>
      </c>
      <c r="R2229" s="782"/>
      <c r="T2229" s="568"/>
    </row>
    <row r="2230" spans="1:20" s="498" customFormat="1" ht="12" x14ac:dyDescent="0.25">
      <c r="A2230" s="772"/>
      <c r="D2230" s="515" t="s">
        <v>5548</v>
      </c>
      <c r="E2230" s="779" t="s">
        <v>5549</v>
      </c>
      <c r="F2230" s="780" t="s">
        <v>5550</v>
      </c>
      <c r="G2230" s="781" t="s">
        <v>5515</v>
      </c>
      <c r="H2230" s="781" t="s">
        <v>5516</v>
      </c>
      <c r="I2230" s="781" t="s">
        <v>5517</v>
      </c>
      <c r="J2230" s="782">
        <v>0</v>
      </c>
      <c r="K2230" s="783">
        <v>0</v>
      </c>
      <c r="L2230" s="784">
        <f t="shared" si="1"/>
        <v>0</v>
      </c>
      <c r="M2230" s="784">
        <f t="shared" si="2"/>
        <v>0</v>
      </c>
      <c r="N2230" s="782">
        <v>0</v>
      </c>
      <c r="O2230" s="782">
        <v>0</v>
      </c>
      <c r="P2230" s="784">
        <f t="shared" si="3"/>
        <v>0</v>
      </c>
      <c r="Q2230" s="782">
        <v>0</v>
      </c>
      <c r="R2230" s="782"/>
      <c r="T2230" s="568"/>
    </row>
    <row r="2231" spans="1:20" s="498" customFormat="1" ht="12" x14ac:dyDescent="0.25">
      <c r="A2231" s="772"/>
      <c r="D2231" s="515" t="s">
        <v>5551</v>
      </c>
      <c r="E2231" s="779" t="s">
        <v>5552</v>
      </c>
      <c r="F2231" s="780" t="s">
        <v>5553</v>
      </c>
      <c r="G2231" s="781" t="s">
        <v>5515</v>
      </c>
      <c r="H2231" s="781" t="s">
        <v>5516</v>
      </c>
      <c r="I2231" s="781" t="s">
        <v>5517</v>
      </c>
      <c r="J2231" s="782">
        <v>0</v>
      </c>
      <c r="K2231" s="783">
        <v>0</v>
      </c>
      <c r="L2231" s="784">
        <f t="shared" si="1"/>
        <v>0</v>
      </c>
      <c r="M2231" s="784">
        <f t="shared" si="2"/>
        <v>0</v>
      </c>
      <c r="N2231" s="782">
        <v>0</v>
      </c>
      <c r="O2231" s="782">
        <v>0</v>
      </c>
      <c r="P2231" s="784">
        <f t="shared" si="3"/>
        <v>0</v>
      </c>
      <c r="Q2231" s="782">
        <v>0</v>
      </c>
      <c r="R2231" s="782"/>
      <c r="T2231" s="568"/>
    </row>
    <row r="2232" spans="1:20" s="498" customFormat="1" ht="12" x14ac:dyDescent="0.25">
      <c r="A2232" s="772"/>
      <c r="D2232" s="515" t="s">
        <v>5554</v>
      </c>
      <c r="E2232" s="779" t="s">
        <v>5555</v>
      </c>
      <c r="F2232" s="780" t="s">
        <v>5556</v>
      </c>
      <c r="G2232" s="781" t="s">
        <v>5515</v>
      </c>
      <c r="H2232" s="781" t="s">
        <v>5516</v>
      </c>
      <c r="I2232" s="781" t="s">
        <v>5517</v>
      </c>
      <c r="J2232" s="782">
        <v>0</v>
      </c>
      <c r="K2232" s="783">
        <v>0</v>
      </c>
      <c r="L2232" s="784">
        <f t="shared" si="1"/>
        <v>0</v>
      </c>
      <c r="M2232" s="784">
        <f t="shared" si="2"/>
        <v>0</v>
      </c>
      <c r="N2232" s="782">
        <v>0</v>
      </c>
      <c r="O2232" s="782">
        <v>0</v>
      </c>
      <c r="P2232" s="784">
        <f t="shared" si="3"/>
        <v>0</v>
      </c>
      <c r="Q2232" s="782">
        <v>0</v>
      </c>
      <c r="R2232" s="782"/>
      <c r="T2232" s="568"/>
    </row>
    <row r="2233" spans="1:20" s="498" customFormat="1" ht="12" x14ac:dyDescent="0.25">
      <c r="A2233" s="772"/>
      <c r="D2233" s="515" t="s">
        <v>5557</v>
      </c>
      <c r="E2233" s="786" t="s">
        <v>5558</v>
      </c>
      <c r="F2233" s="787" t="s">
        <v>5559</v>
      </c>
      <c r="G2233" s="788" t="s">
        <v>5515</v>
      </c>
      <c r="H2233" s="788" t="s">
        <v>5516</v>
      </c>
      <c r="I2233" s="788" t="s">
        <v>5517</v>
      </c>
      <c r="J2233" s="784">
        <v>1822397</v>
      </c>
      <c r="K2233" s="789">
        <v>1822397</v>
      </c>
      <c r="L2233" s="784">
        <f t="shared" si="1"/>
        <v>0</v>
      </c>
      <c r="M2233" s="784">
        <f t="shared" si="2"/>
        <v>0</v>
      </c>
      <c r="N2233" s="784">
        <v>1858131</v>
      </c>
      <c r="O2233" s="784">
        <v>1893864</v>
      </c>
      <c r="P2233" s="784">
        <f t="shared" si="3"/>
        <v>5574392</v>
      </c>
      <c r="Q2233" s="784">
        <v>0</v>
      </c>
      <c r="R2233" s="784"/>
      <c r="T2233" s="568"/>
    </row>
    <row r="2234" spans="1:20" s="498" customFormat="1" ht="12" x14ac:dyDescent="0.25">
      <c r="A2234" s="772"/>
      <c r="D2234" s="515" t="s">
        <v>5560</v>
      </c>
      <c r="E2234" s="515" t="s">
        <v>5561</v>
      </c>
      <c r="F2234" s="780" t="s">
        <v>5562</v>
      </c>
      <c r="G2234" s="781" t="s">
        <v>5515</v>
      </c>
      <c r="H2234" s="781" t="s">
        <v>5516</v>
      </c>
      <c r="I2234" s="781" t="s">
        <v>5517</v>
      </c>
      <c r="J2234" s="782">
        <v>184</v>
      </c>
      <c r="K2234" s="783">
        <v>184</v>
      </c>
      <c r="L2234" s="782">
        <f t="shared" si="1"/>
        <v>0</v>
      </c>
      <c r="M2234" s="782">
        <f t="shared" si="2"/>
        <v>0</v>
      </c>
      <c r="N2234" s="782">
        <v>188</v>
      </c>
      <c r="O2234" s="790">
        <v>191</v>
      </c>
      <c r="P2234" s="791">
        <f t="shared" si="3"/>
        <v>563</v>
      </c>
      <c r="Q2234" s="792">
        <v>0</v>
      </c>
      <c r="R2234" s="782"/>
      <c r="T2234" s="568"/>
    </row>
    <row r="2235" spans="1:20" s="498" customFormat="1" ht="12" x14ac:dyDescent="0.25">
      <c r="A2235" s="772"/>
      <c r="D2235" s="515"/>
      <c r="E2235" s="515"/>
      <c r="F2235" s="536"/>
      <c r="G2235" s="793"/>
      <c r="H2235" s="793"/>
      <c r="I2235" s="793"/>
      <c r="J2235" s="776"/>
      <c r="K2235" s="776"/>
      <c r="L2235" s="776"/>
      <c r="M2235" s="776"/>
      <c r="N2235" s="776"/>
      <c r="O2235" s="776"/>
      <c r="P2235" s="776"/>
      <c r="Q2235" s="776"/>
      <c r="R2235" s="776"/>
      <c r="T2235" s="568"/>
    </row>
    <row r="2236" spans="1:20" s="498" customFormat="1" ht="12" x14ac:dyDescent="0.25">
      <c r="A2236" s="772"/>
      <c r="C2236" s="773" t="s">
        <v>5142</v>
      </c>
      <c r="D2236" s="794"/>
      <c r="E2236" s="773"/>
      <c r="F2236" s="795"/>
      <c r="G2236" s="796"/>
      <c r="H2236" s="796"/>
      <c r="I2236" s="796"/>
      <c r="J2236" s="797">
        <v>16864100000</v>
      </c>
      <c r="K2236" s="798">
        <f>SUM(K2237:K2326)</f>
        <v>13659100000</v>
      </c>
      <c r="L2236" s="782">
        <f>SUM(L2237:L2326)</f>
        <v>3860000000</v>
      </c>
      <c r="M2236" s="782">
        <f>SUM(M2237:M2326)</f>
        <v>655000000</v>
      </c>
      <c r="N2236" s="782">
        <f t="shared" ref="N2236:Q2236" si="4">SUM(N2237:N2326)</f>
        <v>14255100000</v>
      </c>
      <c r="O2236" s="790">
        <f t="shared" si="4"/>
        <v>15631300000</v>
      </c>
      <c r="P2236" s="791">
        <f>SUM(K2236,N2236,O2236)</f>
        <v>43545500000</v>
      </c>
      <c r="Q2236" s="792">
        <f t="shared" si="4"/>
        <v>10300000000</v>
      </c>
      <c r="R2236" s="797"/>
      <c r="T2236" s="568"/>
    </row>
    <row r="2237" spans="1:20" s="498" customFormat="1" ht="24" x14ac:dyDescent="0.25">
      <c r="A2237" s="772"/>
      <c r="D2237" s="515" t="s">
        <v>5563</v>
      </c>
      <c r="E2237" s="779" t="s">
        <v>5564</v>
      </c>
      <c r="F2237" s="799" t="s">
        <v>5565</v>
      </c>
      <c r="G2237" s="800" t="s">
        <v>5515</v>
      </c>
      <c r="H2237" s="800" t="s">
        <v>5516</v>
      </c>
      <c r="I2237" s="800" t="s">
        <v>5517</v>
      </c>
      <c r="J2237" s="801">
        <v>50000000</v>
      </c>
      <c r="K2237" s="802">
        <v>5000000</v>
      </c>
      <c r="L2237" s="803">
        <f>SUM(J2237-K2237)</f>
        <v>45000000</v>
      </c>
      <c r="M2237" s="803">
        <v>0</v>
      </c>
      <c r="N2237" s="801">
        <v>50000000</v>
      </c>
      <c r="O2237" s="801">
        <v>50000000</v>
      </c>
      <c r="P2237" s="801">
        <f t="shared" ref="P2237:P2318" si="5">SUM(K2237,N2237,O2237)</f>
        <v>105000000</v>
      </c>
      <c r="Q2237" s="801">
        <v>50000000</v>
      </c>
      <c r="R2237" s="801"/>
      <c r="T2237" s="568"/>
    </row>
    <row r="2238" spans="1:20" s="498" customFormat="1" ht="12" x14ac:dyDescent="0.25">
      <c r="A2238" s="772"/>
      <c r="D2238" s="515" t="s">
        <v>5566</v>
      </c>
      <c r="E2238" s="779" t="s">
        <v>5567</v>
      </c>
      <c r="F2238" s="515" t="s">
        <v>5568</v>
      </c>
      <c r="G2238" s="781" t="s">
        <v>5515</v>
      </c>
      <c r="H2238" s="781" t="s">
        <v>5516</v>
      </c>
      <c r="I2238" s="781" t="s">
        <v>5517</v>
      </c>
      <c r="J2238" s="782">
        <v>500000000</v>
      </c>
      <c r="K2238" s="783">
        <v>300000000</v>
      </c>
      <c r="L2238" s="784">
        <f t="shared" ref="L2238:L2319" si="6">SUM(J2238-K2238)</f>
        <v>200000000</v>
      </c>
      <c r="M2238" s="784">
        <v>0</v>
      </c>
      <c r="N2238" s="782">
        <v>400000000</v>
      </c>
      <c r="O2238" s="782">
        <v>400000000</v>
      </c>
      <c r="P2238" s="782">
        <f t="shared" si="5"/>
        <v>1100000000</v>
      </c>
      <c r="Q2238" s="782">
        <v>250000000</v>
      </c>
      <c r="R2238" s="782"/>
      <c r="T2238" s="568"/>
    </row>
    <row r="2239" spans="1:20" s="498" customFormat="1" ht="24" x14ac:dyDescent="0.25">
      <c r="A2239" s="772"/>
      <c r="D2239" s="515" t="s">
        <v>5569</v>
      </c>
      <c r="E2239" s="779" t="s">
        <v>5570</v>
      </c>
      <c r="F2239" s="780" t="s">
        <v>5571</v>
      </c>
      <c r="G2239" s="781" t="s">
        <v>5515</v>
      </c>
      <c r="H2239" s="781" t="s">
        <v>5516</v>
      </c>
      <c r="I2239" s="781" t="s">
        <v>5517</v>
      </c>
      <c r="J2239" s="782">
        <v>100000000</v>
      </c>
      <c r="K2239" s="783">
        <v>20000000</v>
      </c>
      <c r="L2239" s="784">
        <f t="shared" si="6"/>
        <v>80000000</v>
      </c>
      <c r="M2239" s="784">
        <v>0</v>
      </c>
      <c r="N2239" s="782">
        <v>100000000</v>
      </c>
      <c r="O2239" s="782">
        <v>100000000</v>
      </c>
      <c r="P2239" s="782">
        <f t="shared" si="5"/>
        <v>220000000</v>
      </c>
      <c r="Q2239" s="782">
        <v>60000000</v>
      </c>
      <c r="R2239" s="782"/>
      <c r="T2239" s="568"/>
    </row>
    <row r="2240" spans="1:20" s="498" customFormat="1" ht="24" x14ac:dyDescent="0.25">
      <c r="A2240" s="772"/>
      <c r="D2240" s="515" t="s">
        <v>5572</v>
      </c>
      <c r="E2240" s="779" t="s">
        <v>5573</v>
      </c>
      <c r="F2240" s="780" t="s">
        <v>5574</v>
      </c>
      <c r="G2240" s="781" t="s">
        <v>5515</v>
      </c>
      <c r="H2240" s="781" t="s">
        <v>5516</v>
      </c>
      <c r="I2240" s="781" t="s">
        <v>5517</v>
      </c>
      <c r="J2240" s="782">
        <v>300000000</v>
      </c>
      <c r="K2240" s="783">
        <v>90000000</v>
      </c>
      <c r="L2240" s="784">
        <f t="shared" si="6"/>
        <v>210000000</v>
      </c>
      <c r="M2240" s="784">
        <v>0</v>
      </c>
      <c r="N2240" s="782">
        <v>300000000</v>
      </c>
      <c r="O2240" s="782">
        <v>300000000</v>
      </c>
      <c r="P2240" s="782">
        <f t="shared" si="5"/>
        <v>690000000</v>
      </c>
      <c r="Q2240" s="782">
        <v>100000000</v>
      </c>
      <c r="R2240" s="782"/>
      <c r="T2240" s="568"/>
    </row>
    <row r="2241" spans="1:20" s="498" customFormat="1" ht="12" x14ac:dyDescent="0.25">
      <c r="A2241" s="772"/>
      <c r="D2241" s="515" t="s">
        <v>5575</v>
      </c>
      <c r="E2241" s="779" t="s">
        <v>5576</v>
      </c>
      <c r="F2241" s="780" t="s">
        <v>5577</v>
      </c>
      <c r="G2241" s="781" t="s">
        <v>5515</v>
      </c>
      <c r="H2241" s="781" t="s">
        <v>5516</v>
      </c>
      <c r="I2241" s="781" t="s">
        <v>5517</v>
      </c>
      <c r="J2241" s="782">
        <v>400000000</v>
      </c>
      <c r="K2241" s="783">
        <v>400000000</v>
      </c>
      <c r="L2241" s="784">
        <f t="shared" si="6"/>
        <v>0</v>
      </c>
      <c r="M2241" s="784">
        <f t="shared" ref="M2241:M2319" si="7">SUM(K2241-J2241)</f>
        <v>0</v>
      </c>
      <c r="N2241" s="782">
        <v>450000000</v>
      </c>
      <c r="O2241" s="782">
        <v>450000000</v>
      </c>
      <c r="P2241" s="782">
        <f t="shared" si="5"/>
        <v>1300000000</v>
      </c>
      <c r="Q2241" s="782">
        <v>200000000</v>
      </c>
      <c r="R2241" s="782"/>
      <c r="T2241" s="568"/>
    </row>
    <row r="2242" spans="1:20" s="498" customFormat="1" ht="12" x14ac:dyDescent="0.25">
      <c r="A2242" s="772"/>
      <c r="D2242" s="515" t="s">
        <v>5578</v>
      </c>
      <c r="E2242" s="779" t="s">
        <v>5579</v>
      </c>
      <c r="F2242" s="780" t="s">
        <v>5580</v>
      </c>
      <c r="G2242" s="781" t="s">
        <v>5515</v>
      </c>
      <c r="H2242" s="781" t="s">
        <v>5516</v>
      </c>
      <c r="I2242" s="781" t="s">
        <v>5517</v>
      </c>
      <c r="J2242" s="782">
        <v>600000000</v>
      </c>
      <c r="K2242" s="783">
        <v>600000000</v>
      </c>
      <c r="L2242" s="784">
        <f t="shared" si="6"/>
        <v>0</v>
      </c>
      <c r="M2242" s="784">
        <f t="shared" si="7"/>
        <v>0</v>
      </c>
      <c r="N2242" s="782">
        <v>700000000</v>
      </c>
      <c r="O2242" s="782">
        <v>700000000</v>
      </c>
      <c r="P2242" s="782">
        <f t="shared" si="5"/>
        <v>2000000000</v>
      </c>
      <c r="Q2242" s="782">
        <v>200000000</v>
      </c>
      <c r="R2242" s="782"/>
      <c r="T2242" s="568"/>
    </row>
    <row r="2243" spans="1:20" s="498" customFormat="1" ht="12" x14ac:dyDescent="0.25">
      <c r="A2243" s="772"/>
      <c r="D2243" s="515" t="s">
        <v>5581</v>
      </c>
      <c r="E2243" s="779" t="s">
        <v>5582</v>
      </c>
      <c r="F2243" s="780" t="s">
        <v>5583</v>
      </c>
      <c r="G2243" s="781" t="s">
        <v>5515</v>
      </c>
      <c r="H2243" s="781" t="s">
        <v>5516</v>
      </c>
      <c r="I2243" s="781" t="s">
        <v>5517</v>
      </c>
      <c r="J2243" s="782">
        <v>3000000</v>
      </c>
      <c r="K2243" s="783">
        <v>3000000</v>
      </c>
      <c r="L2243" s="784">
        <f t="shared" si="6"/>
        <v>0</v>
      </c>
      <c r="M2243" s="784">
        <f t="shared" si="7"/>
        <v>0</v>
      </c>
      <c r="N2243" s="782">
        <v>2000000</v>
      </c>
      <c r="O2243" s="782">
        <v>2000000</v>
      </c>
      <c r="P2243" s="782">
        <f t="shared" si="5"/>
        <v>7000000</v>
      </c>
      <c r="Q2243" s="782">
        <v>2000000</v>
      </c>
      <c r="R2243" s="782"/>
      <c r="T2243" s="568"/>
    </row>
    <row r="2244" spans="1:20" s="498" customFormat="1" ht="12" x14ac:dyDescent="0.25">
      <c r="A2244" s="772"/>
      <c r="D2244" s="515" t="s">
        <v>5584</v>
      </c>
      <c r="E2244" s="779" t="s">
        <v>5585</v>
      </c>
      <c r="F2244" s="780" t="s">
        <v>5586</v>
      </c>
      <c r="G2244" s="781" t="s">
        <v>5515</v>
      </c>
      <c r="H2244" s="781" t="s">
        <v>5516</v>
      </c>
      <c r="I2244" s="781" t="s">
        <v>5517</v>
      </c>
      <c r="J2244" s="782">
        <v>5000000</v>
      </c>
      <c r="K2244" s="783">
        <v>5000000</v>
      </c>
      <c r="L2244" s="784">
        <f t="shared" si="6"/>
        <v>0</v>
      </c>
      <c r="M2244" s="784">
        <f t="shared" si="7"/>
        <v>0</v>
      </c>
      <c r="N2244" s="782">
        <v>5000000</v>
      </c>
      <c r="O2244" s="782">
        <v>5000000</v>
      </c>
      <c r="P2244" s="782">
        <f t="shared" si="5"/>
        <v>15000000</v>
      </c>
      <c r="Q2244" s="782">
        <v>5000000</v>
      </c>
      <c r="R2244" s="782"/>
      <c r="T2244" s="568"/>
    </row>
    <row r="2245" spans="1:20" s="498" customFormat="1" ht="12" x14ac:dyDescent="0.25">
      <c r="A2245" s="772"/>
      <c r="D2245" s="515" t="s">
        <v>5587</v>
      </c>
      <c r="E2245" s="779" t="s">
        <v>5588</v>
      </c>
      <c r="F2245" s="515" t="s">
        <v>5589</v>
      </c>
      <c r="G2245" s="781" t="s">
        <v>5515</v>
      </c>
      <c r="H2245" s="781" t="s">
        <v>5516</v>
      </c>
      <c r="I2245" s="781" t="s">
        <v>5517</v>
      </c>
      <c r="J2245" s="782">
        <v>10000000</v>
      </c>
      <c r="K2245" s="783">
        <v>10000000</v>
      </c>
      <c r="L2245" s="782">
        <f t="shared" si="6"/>
        <v>0</v>
      </c>
      <c r="M2245" s="782">
        <f t="shared" si="7"/>
        <v>0</v>
      </c>
      <c r="N2245" s="782">
        <v>10000000</v>
      </c>
      <c r="O2245" s="782">
        <v>12000000</v>
      </c>
      <c r="P2245" s="782">
        <f t="shared" si="5"/>
        <v>32000000</v>
      </c>
      <c r="Q2245" s="782">
        <v>6000000</v>
      </c>
      <c r="R2245" s="782"/>
      <c r="T2245" s="568"/>
    </row>
    <row r="2246" spans="1:20" s="751" customFormat="1" ht="13.8" x14ac:dyDescent="0.3">
      <c r="A2246" s="946" t="s">
        <v>5500</v>
      </c>
      <c r="B2246" s="946"/>
      <c r="C2246" s="946"/>
      <c r="D2246" s="946"/>
      <c r="E2246" s="946"/>
      <c r="F2246" s="946"/>
      <c r="G2246" s="946"/>
      <c r="H2246" s="946"/>
      <c r="I2246" s="946"/>
      <c r="J2246" s="946"/>
      <c r="K2246" s="946"/>
      <c r="L2246" s="946"/>
      <c r="M2246" s="946"/>
      <c r="N2246" s="946"/>
      <c r="O2246" s="946"/>
      <c r="P2246" s="946"/>
      <c r="Q2246" s="946"/>
      <c r="T2246" s="752"/>
    </row>
    <row r="2247" spans="1:20" s="751" customFormat="1" ht="13.8" x14ac:dyDescent="0.3">
      <c r="A2247" s="946" t="s">
        <v>5501</v>
      </c>
      <c r="B2247" s="946"/>
      <c r="C2247" s="946"/>
      <c r="D2247" s="946"/>
      <c r="E2247" s="946"/>
      <c r="F2247" s="946"/>
      <c r="G2247" s="946"/>
      <c r="H2247" s="946"/>
      <c r="I2247" s="946"/>
      <c r="J2247" s="946"/>
      <c r="K2247" s="946"/>
      <c r="L2247" s="946"/>
      <c r="M2247" s="946"/>
      <c r="N2247" s="946"/>
      <c r="O2247" s="946"/>
      <c r="P2247" s="946"/>
      <c r="Q2247" s="946"/>
      <c r="T2247" s="752"/>
    </row>
    <row r="2248" spans="1:20" s="753" customFormat="1" ht="13.2" x14ac:dyDescent="0.25">
      <c r="A2248" s="947" t="s">
        <v>5376</v>
      </c>
      <c r="B2248" s="947"/>
      <c r="C2248" s="947"/>
      <c r="D2248" s="954"/>
      <c r="E2248" s="947"/>
      <c r="F2248" s="947"/>
      <c r="G2248" s="947"/>
      <c r="H2248" s="947"/>
      <c r="I2248" s="947"/>
      <c r="J2248" s="947"/>
      <c r="K2248" s="947"/>
      <c r="L2248" s="947"/>
      <c r="M2248" s="947"/>
      <c r="N2248" s="947"/>
      <c r="O2248" s="947"/>
      <c r="P2248" s="947"/>
      <c r="Q2248" s="947"/>
      <c r="T2248" s="754"/>
    </row>
    <row r="2249" spans="1:20" s="760" customFormat="1" ht="24" x14ac:dyDescent="0.25">
      <c r="A2249" s="943" t="s">
        <v>5502</v>
      </c>
      <c r="B2249" s="948" t="s">
        <v>5503</v>
      </c>
      <c r="C2249" s="957"/>
      <c r="D2249" s="755"/>
      <c r="E2249" s="949" t="s">
        <v>5504</v>
      </c>
      <c r="F2249" s="943" t="s">
        <v>4881</v>
      </c>
      <c r="G2249" s="943" t="s">
        <v>5505</v>
      </c>
      <c r="H2249" s="943" t="s">
        <v>5506</v>
      </c>
      <c r="I2249" s="943" t="s">
        <v>5507</v>
      </c>
      <c r="J2249" s="756" t="s">
        <v>3115</v>
      </c>
      <c r="K2249" s="757" t="s">
        <v>3116</v>
      </c>
      <c r="L2249" s="758" t="s">
        <v>5508</v>
      </c>
      <c r="M2249" s="758" t="s">
        <v>5509</v>
      </c>
      <c r="N2249" s="759" t="s">
        <v>3341</v>
      </c>
      <c r="O2249" s="759" t="s">
        <v>3341</v>
      </c>
      <c r="P2249" s="759" t="s">
        <v>3317</v>
      </c>
      <c r="Q2249" s="759" t="s">
        <v>3341</v>
      </c>
      <c r="R2249" s="759" t="s">
        <v>5510</v>
      </c>
      <c r="T2249" s="761"/>
    </row>
    <row r="2250" spans="1:20" s="760" customFormat="1" ht="24" x14ac:dyDescent="0.25">
      <c r="A2250" s="955"/>
      <c r="B2250" s="950"/>
      <c r="C2250" s="958"/>
      <c r="D2250" s="762"/>
      <c r="E2250" s="951"/>
      <c r="F2250" s="944"/>
      <c r="G2250" s="944"/>
      <c r="H2250" s="944"/>
      <c r="I2250" s="944"/>
      <c r="J2250" s="763">
        <v>2020</v>
      </c>
      <c r="K2250" s="764" t="s">
        <v>3120</v>
      </c>
      <c r="L2250" s="765" t="s">
        <v>3120</v>
      </c>
      <c r="M2250" s="765" t="s">
        <v>3120</v>
      </c>
      <c r="N2250" s="766" t="s">
        <v>5068</v>
      </c>
      <c r="O2250" s="766" t="s">
        <v>5069</v>
      </c>
      <c r="P2250" s="767" t="s">
        <v>5511</v>
      </c>
      <c r="Q2250" s="766" t="s">
        <v>5102</v>
      </c>
      <c r="R2250" s="763"/>
      <c r="T2250" s="761"/>
    </row>
    <row r="2251" spans="1:20" s="760" customFormat="1" ht="12" x14ac:dyDescent="0.25">
      <c r="A2251" s="956"/>
      <c r="B2251" s="952"/>
      <c r="C2251" s="959"/>
      <c r="D2251" s="768"/>
      <c r="E2251" s="953"/>
      <c r="F2251" s="945"/>
      <c r="G2251" s="945"/>
      <c r="H2251" s="945"/>
      <c r="I2251" s="945"/>
      <c r="J2251" s="769" t="s">
        <v>14</v>
      </c>
      <c r="K2251" s="770" t="s">
        <v>14</v>
      </c>
      <c r="L2251" s="771" t="s">
        <v>14</v>
      </c>
      <c r="M2251" s="771" t="s">
        <v>14</v>
      </c>
      <c r="N2251" s="769" t="s">
        <v>14</v>
      </c>
      <c r="O2251" s="769" t="s">
        <v>14</v>
      </c>
      <c r="P2251" s="769" t="s">
        <v>14</v>
      </c>
      <c r="Q2251" s="769" t="s">
        <v>14</v>
      </c>
      <c r="R2251" s="769"/>
      <c r="T2251" s="761"/>
    </row>
    <row r="2252" spans="1:20" s="498" customFormat="1" ht="12" x14ac:dyDescent="0.25">
      <c r="A2252" s="772"/>
      <c r="D2252" s="515" t="s">
        <v>5590</v>
      </c>
      <c r="E2252" s="779" t="s">
        <v>5591</v>
      </c>
      <c r="F2252" s="780" t="s">
        <v>5592</v>
      </c>
      <c r="G2252" s="781" t="s">
        <v>5515</v>
      </c>
      <c r="H2252" s="781" t="s">
        <v>5516</v>
      </c>
      <c r="I2252" s="781" t="s">
        <v>5517</v>
      </c>
      <c r="J2252" s="782">
        <v>5000000</v>
      </c>
      <c r="K2252" s="783">
        <v>5000000</v>
      </c>
      <c r="L2252" s="784">
        <f t="shared" si="6"/>
        <v>0</v>
      </c>
      <c r="M2252" s="784">
        <f t="shared" si="7"/>
        <v>0</v>
      </c>
      <c r="N2252" s="782">
        <v>5000000</v>
      </c>
      <c r="O2252" s="782">
        <v>5000000</v>
      </c>
      <c r="P2252" s="782">
        <f t="shared" si="5"/>
        <v>15000000</v>
      </c>
      <c r="Q2252" s="782">
        <v>5000000</v>
      </c>
      <c r="R2252" s="782"/>
      <c r="T2252" s="568"/>
    </row>
    <row r="2253" spans="1:20" s="498" customFormat="1" ht="12" x14ac:dyDescent="0.25">
      <c r="A2253" s="772"/>
      <c r="D2253" s="515" t="s">
        <v>5593</v>
      </c>
      <c r="E2253" s="779" t="s">
        <v>5594</v>
      </c>
      <c r="F2253" s="780" t="s">
        <v>5595</v>
      </c>
      <c r="G2253" s="781" t="s">
        <v>5515</v>
      </c>
      <c r="H2253" s="781" t="s">
        <v>5516</v>
      </c>
      <c r="I2253" s="781" t="s">
        <v>5517</v>
      </c>
      <c r="J2253" s="782">
        <v>0</v>
      </c>
      <c r="K2253" s="783">
        <v>0</v>
      </c>
      <c r="L2253" s="784">
        <f t="shared" si="6"/>
        <v>0</v>
      </c>
      <c r="M2253" s="784">
        <f t="shared" si="7"/>
        <v>0</v>
      </c>
      <c r="N2253" s="782">
        <v>0</v>
      </c>
      <c r="O2253" s="782">
        <v>0</v>
      </c>
      <c r="P2253" s="782">
        <f t="shared" si="5"/>
        <v>0</v>
      </c>
      <c r="Q2253" s="782">
        <v>0</v>
      </c>
      <c r="R2253" s="782"/>
      <c r="T2253" s="568"/>
    </row>
    <row r="2254" spans="1:20" s="498" customFormat="1" ht="36" x14ac:dyDescent="0.25">
      <c r="A2254" s="772"/>
      <c r="D2254" s="515" t="s">
        <v>5596</v>
      </c>
      <c r="E2254" s="779" t="s">
        <v>5597</v>
      </c>
      <c r="F2254" s="780" t="s">
        <v>5598</v>
      </c>
      <c r="G2254" s="781" t="s">
        <v>5515</v>
      </c>
      <c r="H2254" s="781" t="s">
        <v>5516</v>
      </c>
      <c r="I2254" s="781" t="s">
        <v>5517</v>
      </c>
      <c r="J2254" s="782">
        <v>120000000</v>
      </c>
      <c r="K2254" s="783">
        <v>35000000</v>
      </c>
      <c r="L2254" s="784">
        <f t="shared" si="6"/>
        <v>85000000</v>
      </c>
      <c r="M2254" s="784">
        <v>0</v>
      </c>
      <c r="N2254" s="782">
        <v>40000000</v>
      </c>
      <c r="O2254" s="782">
        <v>120000000</v>
      </c>
      <c r="P2254" s="782">
        <f t="shared" si="5"/>
        <v>195000000</v>
      </c>
      <c r="Q2254" s="782">
        <v>80000000</v>
      </c>
      <c r="R2254" s="782"/>
      <c r="T2254" s="568"/>
    </row>
    <row r="2255" spans="1:20" s="498" customFormat="1" ht="12" x14ac:dyDescent="0.25">
      <c r="A2255" s="772"/>
      <c r="D2255" s="515" t="s">
        <v>5599</v>
      </c>
      <c r="E2255" s="779" t="s">
        <v>5600</v>
      </c>
      <c r="F2255" s="780" t="s">
        <v>5601</v>
      </c>
      <c r="G2255" s="781" t="s">
        <v>5515</v>
      </c>
      <c r="H2255" s="781" t="s">
        <v>5516</v>
      </c>
      <c r="I2255" s="781" t="s">
        <v>5517</v>
      </c>
      <c r="J2255" s="782">
        <v>1000000</v>
      </c>
      <c r="K2255" s="783">
        <v>1000000</v>
      </c>
      <c r="L2255" s="784">
        <f t="shared" si="6"/>
        <v>0</v>
      </c>
      <c r="M2255" s="784">
        <f t="shared" si="7"/>
        <v>0</v>
      </c>
      <c r="N2255" s="782">
        <v>1000000</v>
      </c>
      <c r="O2255" s="782">
        <v>5000000</v>
      </c>
      <c r="P2255" s="782">
        <f t="shared" si="5"/>
        <v>7000000</v>
      </c>
      <c r="Q2255" s="782">
        <v>5000000</v>
      </c>
      <c r="R2255" s="782"/>
      <c r="T2255" s="568"/>
    </row>
    <row r="2256" spans="1:20" s="498" customFormat="1" ht="12" x14ac:dyDescent="0.25">
      <c r="A2256" s="772"/>
      <c r="D2256" s="515" t="s">
        <v>5602</v>
      </c>
      <c r="E2256" s="779" t="s">
        <v>5603</v>
      </c>
      <c r="F2256" s="780" t="s">
        <v>5604</v>
      </c>
      <c r="G2256" s="781" t="s">
        <v>5515</v>
      </c>
      <c r="H2256" s="781" t="s">
        <v>5516</v>
      </c>
      <c r="I2256" s="781" t="s">
        <v>5517</v>
      </c>
      <c r="J2256" s="782">
        <v>600000</v>
      </c>
      <c r="K2256" s="783">
        <v>600000</v>
      </c>
      <c r="L2256" s="784">
        <f t="shared" si="6"/>
        <v>0</v>
      </c>
      <c r="M2256" s="784">
        <f t="shared" si="7"/>
        <v>0</v>
      </c>
      <c r="N2256" s="782">
        <v>600000</v>
      </c>
      <c r="O2256" s="782">
        <v>600000</v>
      </c>
      <c r="P2256" s="782">
        <f t="shared" si="5"/>
        <v>1800000</v>
      </c>
      <c r="Q2256" s="782">
        <v>1500000</v>
      </c>
      <c r="R2256" s="782"/>
      <c r="T2256" s="568"/>
    </row>
    <row r="2257" spans="1:20" s="498" customFormat="1" ht="12" x14ac:dyDescent="0.25">
      <c r="A2257" s="772"/>
      <c r="D2257" s="515" t="s">
        <v>5605</v>
      </c>
      <c r="E2257" s="779" t="s">
        <v>5606</v>
      </c>
      <c r="F2257" s="780" t="s">
        <v>5607</v>
      </c>
      <c r="G2257" s="781" t="s">
        <v>5515</v>
      </c>
      <c r="H2257" s="781" t="s">
        <v>5516</v>
      </c>
      <c r="I2257" s="781" t="s">
        <v>5517</v>
      </c>
      <c r="J2257" s="782">
        <v>500000</v>
      </c>
      <c r="K2257" s="783">
        <v>500000</v>
      </c>
      <c r="L2257" s="784">
        <f t="shared" si="6"/>
        <v>0</v>
      </c>
      <c r="M2257" s="784">
        <f t="shared" si="7"/>
        <v>0</v>
      </c>
      <c r="N2257" s="782">
        <v>500000</v>
      </c>
      <c r="O2257" s="782">
        <v>500000</v>
      </c>
      <c r="P2257" s="782">
        <f t="shared" si="5"/>
        <v>1500000</v>
      </c>
      <c r="Q2257" s="782">
        <v>8000000</v>
      </c>
      <c r="R2257" s="782"/>
      <c r="T2257" s="568"/>
    </row>
    <row r="2258" spans="1:20" s="498" customFormat="1" ht="24" x14ac:dyDescent="0.25">
      <c r="A2258" s="772"/>
      <c r="D2258" s="515" t="s">
        <v>5608</v>
      </c>
      <c r="E2258" s="779" t="s">
        <v>5609</v>
      </c>
      <c r="F2258" s="780" t="s">
        <v>5610</v>
      </c>
      <c r="G2258" s="781" t="s">
        <v>5515</v>
      </c>
      <c r="H2258" s="781" t="s">
        <v>5516</v>
      </c>
      <c r="I2258" s="781" t="s">
        <v>5517</v>
      </c>
      <c r="J2258" s="782">
        <v>60000000</v>
      </c>
      <c r="K2258" s="783">
        <v>60000000</v>
      </c>
      <c r="L2258" s="784">
        <f t="shared" si="6"/>
        <v>0</v>
      </c>
      <c r="M2258" s="784">
        <f t="shared" si="7"/>
        <v>0</v>
      </c>
      <c r="N2258" s="782">
        <v>70000000</v>
      </c>
      <c r="O2258" s="782">
        <v>70000000</v>
      </c>
      <c r="P2258" s="782">
        <f t="shared" si="5"/>
        <v>200000000</v>
      </c>
      <c r="Q2258" s="782">
        <v>20000000</v>
      </c>
      <c r="R2258" s="782"/>
      <c r="T2258" s="568"/>
    </row>
    <row r="2259" spans="1:20" s="498" customFormat="1" ht="24" x14ac:dyDescent="0.25">
      <c r="A2259" s="772"/>
      <c r="D2259" s="515" t="s">
        <v>5611</v>
      </c>
      <c r="E2259" s="779" t="s">
        <v>5612</v>
      </c>
      <c r="F2259" s="780" t="s">
        <v>5613</v>
      </c>
      <c r="G2259" s="781" t="s">
        <v>5515</v>
      </c>
      <c r="H2259" s="781" t="s">
        <v>5516</v>
      </c>
      <c r="I2259" s="781" t="s">
        <v>5517</v>
      </c>
      <c r="J2259" s="782">
        <v>15000000</v>
      </c>
      <c r="K2259" s="783">
        <v>15000000</v>
      </c>
      <c r="L2259" s="784">
        <f t="shared" si="6"/>
        <v>0</v>
      </c>
      <c r="M2259" s="784">
        <f t="shared" si="7"/>
        <v>0</v>
      </c>
      <c r="N2259" s="782">
        <v>15000000</v>
      </c>
      <c r="O2259" s="782">
        <v>15000000</v>
      </c>
      <c r="P2259" s="782">
        <f t="shared" si="5"/>
        <v>45000000</v>
      </c>
      <c r="Q2259" s="782">
        <v>5000000</v>
      </c>
      <c r="R2259" s="782"/>
      <c r="T2259" s="568"/>
    </row>
    <row r="2260" spans="1:20" s="498" customFormat="1" ht="12" x14ac:dyDescent="0.25">
      <c r="A2260" s="772"/>
      <c r="D2260" s="515" t="s">
        <v>5614</v>
      </c>
      <c r="E2260" s="779" t="s">
        <v>5615</v>
      </c>
      <c r="F2260" s="780" t="s">
        <v>5616</v>
      </c>
      <c r="G2260" s="781" t="s">
        <v>5515</v>
      </c>
      <c r="H2260" s="781" t="s">
        <v>5516</v>
      </c>
      <c r="I2260" s="781" t="s">
        <v>5517</v>
      </c>
      <c r="J2260" s="782">
        <v>15000000</v>
      </c>
      <c r="K2260" s="783">
        <v>15000000</v>
      </c>
      <c r="L2260" s="784">
        <f t="shared" si="6"/>
        <v>0</v>
      </c>
      <c r="M2260" s="784">
        <f t="shared" si="7"/>
        <v>0</v>
      </c>
      <c r="N2260" s="782">
        <v>15000000</v>
      </c>
      <c r="O2260" s="782">
        <v>15000000</v>
      </c>
      <c r="P2260" s="782">
        <f t="shared" si="5"/>
        <v>45000000</v>
      </c>
      <c r="Q2260" s="782">
        <v>50000000</v>
      </c>
      <c r="R2260" s="782"/>
      <c r="T2260" s="568"/>
    </row>
    <row r="2261" spans="1:20" s="498" customFormat="1" ht="24" x14ac:dyDescent="0.25">
      <c r="A2261" s="772"/>
      <c r="D2261" s="515" t="s">
        <v>5617</v>
      </c>
      <c r="E2261" s="779" t="s">
        <v>5618</v>
      </c>
      <c r="F2261" s="780" t="s">
        <v>5619</v>
      </c>
      <c r="G2261" s="781" t="s">
        <v>5515</v>
      </c>
      <c r="H2261" s="781" t="s">
        <v>5516</v>
      </c>
      <c r="I2261" s="781" t="s">
        <v>5517</v>
      </c>
      <c r="J2261" s="782">
        <v>10000000</v>
      </c>
      <c r="K2261" s="783">
        <v>10000000</v>
      </c>
      <c r="L2261" s="784">
        <f t="shared" si="6"/>
        <v>0</v>
      </c>
      <c r="M2261" s="784">
        <f t="shared" si="7"/>
        <v>0</v>
      </c>
      <c r="N2261" s="782">
        <v>11000000</v>
      </c>
      <c r="O2261" s="782">
        <v>11000000</v>
      </c>
      <c r="P2261" s="782">
        <f t="shared" si="5"/>
        <v>32000000</v>
      </c>
      <c r="Q2261" s="782">
        <v>5000000</v>
      </c>
      <c r="R2261" s="782"/>
      <c r="T2261" s="568"/>
    </row>
    <row r="2262" spans="1:20" s="498" customFormat="1" ht="12" x14ac:dyDescent="0.25">
      <c r="A2262" s="772"/>
      <c r="D2262" s="515" t="s">
        <v>5620</v>
      </c>
      <c r="E2262" s="779" t="s">
        <v>5621</v>
      </c>
      <c r="F2262" s="780" t="s">
        <v>5622</v>
      </c>
      <c r="G2262" s="781" t="s">
        <v>5515</v>
      </c>
      <c r="H2262" s="781" t="s">
        <v>5516</v>
      </c>
      <c r="I2262" s="781" t="s">
        <v>5517</v>
      </c>
      <c r="J2262" s="782">
        <v>100000000</v>
      </c>
      <c r="K2262" s="783">
        <v>100000000</v>
      </c>
      <c r="L2262" s="784">
        <f t="shared" si="6"/>
        <v>0</v>
      </c>
      <c r="M2262" s="784">
        <f t="shared" si="7"/>
        <v>0</v>
      </c>
      <c r="N2262" s="782">
        <v>100000000</v>
      </c>
      <c r="O2262" s="782">
        <v>100000000</v>
      </c>
      <c r="P2262" s="782">
        <f t="shared" si="5"/>
        <v>300000000</v>
      </c>
      <c r="Q2262" s="782">
        <v>80000000</v>
      </c>
      <c r="R2262" s="782"/>
      <c r="T2262" s="568"/>
    </row>
    <row r="2263" spans="1:20" s="498" customFormat="1" ht="24" x14ac:dyDescent="0.25">
      <c r="A2263" s="772"/>
      <c r="D2263" s="515" t="s">
        <v>5623</v>
      </c>
      <c r="E2263" s="779" t="s">
        <v>5624</v>
      </c>
      <c r="F2263" s="780" t="s">
        <v>5625</v>
      </c>
      <c r="G2263" s="781" t="s">
        <v>5515</v>
      </c>
      <c r="H2263" s="781" t="s">
        <v>5516</v>
      </c>
      <c r="I2263" s="781" t="s">
        <v>5517</v>
      </c>
      <c r="J2263" s="782">
        <v>0</v>
      </c>
      <c r="K2263" s="783">
        <v>0</v>
      </c>
      <c r="L2263" s="784">
        <f t="shared" si="6"/>
        <v>0</v>
      </c>
      <c r="M2263" s="784">
        <f t="shared" si="7"/>
        <v>0</v>
      </c>
      <c r="N2263" s="782">
        <v>0</v>
      </c>
      <c r="O2263" s="782">
        <v>0</v>
      </c>
      <c r="P2263" s="782">
        <f t="shared" si="5"/>
        <v>0</v>
      </c>
      <c r="Q2263" s="782">
        <v>0</v>
      </c>
      <c r="R2263" s="782"/>
      <c r="T2263" s="568"/>
    </row>
    <row r="2264" spans="1:20" s="498" customFormat="1" ht="24" x14ac:dyDescent="0.25">
      <c r="A2264" s="772"/>
      <c r="D2264" s="515" t="s">
        <v>5626</v>
      </c>
      <c r="E2264" s="779" t="s">
        <v>5627</v>
      </c>
      <c r="F2264" s="780" t="s">
        <v>5628</v>
      </c>
      <c r="G2264" s="781" t="s">
        <v>5515</v>
      </c>
      <c r="H2264" s="781" t="s">
        <v>5516</v>
      </c>
      <c r="I2264" s="781" t="s">
        <v>5517</v>
      </c>
      <c r="J2264" s="782">
        <v>250000000</v>
      </c>
      <c r="K2264" s="783">
        <v>250000000</v>
      </c>
      <c r="L2264" s="784">
        <f t="shared" si="6"/>
        <v>0</v>
      </c>
      <c r="M2264" s="784">
        <f t="shared" si="7"/>
        <v>0</v>
      </c>
      <c r="N2264" s="782">
        <v>250000000</v>
      </c>
      <c r="O2264" s="782">
        <v>260000000</v>
      </c>
      <c r="P2264" s="782">
        <f t="shared" si="5"/>
        <v>760000000</v>
      </c>
      <c r="Q2264" s="782">
        <v>200000000</v>
      </c>
      <c r="R2264" s="782"/>
      <c r="T2264" s="568"/>
    </row>
    <row r="2265" spans="1:20" s="498" customFormat="1" ht="12" x14ac:dyDescent="0.25">
      <c r="A2265" s="772"/>
      <c r="D2265" s="515" t="s">
        <v>5629</v>
      </c>
      <c r="E2265" s="779" t="s">
        <v>5630</v>
      </c>
      <c r="F2265" s="780" t="s">
        <v>5631</v>
      </c>
      <c r="G2265" s="781" t="s">
        <v>5515</v>
      </c>
      <c r="H2265" s="781" t="s">
        <v>5516</v>
      </c>
      <c r="I2265" s="781" t="s">
        <v>5517</v>
      </c>
      <c r="J2265" s="782">
        <v>50000000</v>
      </c>
      <c r="K2265" s="783">
        <v>10000000</v>
      </c>
      <c r="L2265" s="784">
        <f t="shared" si="6"/>
        <v>40000000</v>
      </c>
      <c r="M2265" s="784">
        <v>0</v>
      </c>
      <c r="N2265" s="782">
        <v>50000000</v>
      </c>
      <c r="O2265" s="782">
        <v>60000000</v>
      </c>
      <c r="P2265" s="782">
        <f t="shared" si="5"/>
        <v>120000000</v>
      </c>
      <c r="Q2265" s="782">
        <v>30000000</v>
      </c>
      <c r="R2265" s="782"/>
      <c r="T2265" s="568"/>
    </row>
    <row r="2266" spans="1:20" s="498" customFormat="1" ht="36" x14ac:dyDescent="0.25">
      <c r="A2266" s="772"/>
      <c r="D2266" s="515" t="s">
        <v>5632</v>
      </c>
      <c r="E2266" s="779" t="s">
        <v>5633</v>
      </c>
      <c r="F2266" s="780" t="s">
        <v>5634</v>
      </c>
      <c r="G2266" s="781" t="s">
        <v>5515</v>
      </c>
      <c r="H2266" s="781" t="s">
        <v>5516</v>
      </c>
      <c r="I2266" s="781" t="s">
        <v>5517</v>
      </c>
      <c r="J2266" s="782">
        <v>250000000</v>
      </c>
      <c r="K2266" s="783">
        <v>250000000</v>
      </c>
      <c r="L2266" s="784">
        <f t="shared" si="6"/>
        <v>0</v>
      </c>
      <c r="M2266" s="784">
        <f t="shared" si="7"/>
        <v>0</v>
      </c>
      <c r="N2266" s="782">
        <v>250000000</v>
      </c>
      <c r="O2266" s="782">
        <v>250000000</v>
      </c>
      <c r="P2266" s="782">
        <f t="shared" si="5"/>
        <v>750000000</v>
      </c>
      <c r="Q2266" s="782">
        <v>250000000</v>
      </c>
      <c r="R2266" s="782"/>
      <c r="T2266" s="568"/>
    </row>
    <row r="2267" spans="1:20" s="498" customFormat="1" ht="24" x14ac:dyDescent="0.25">
      <c r="A2267" s="772"/>
      <c r="D2267" s="515" t="s">
        <v>5635</v>
      </c>
      <c r="E2267" s="779" t="s">
        <v>5636</v>
      </c>
      <c r="F2267" s="780" t="s">
        <v>5637</v>
      </c>
      <c r="G2267" s="781" t="s">
        <v>5515</v>
      </c>
      <c r="H2267" s="781" t="s">
        <v>5516</v>
      </c>
      <c r="I2267" s="781" t="s">
        <v>5517</v>
      </c>
      <c r="J2267" s="782">
        <v>2000000</v>
      </c>
      <c r="K2267" s="783">
        <v>7000000</v>
      </c>
      <c r="L2267" s="784">
        <v>0</v>
      </c>
      <c r="M2267" s="784">
        <f t="shared" si="7"/>
        <v>5000000</v>
      </c>
      <c r="N2267" s="782">
        <v>2000000</v>
      </c>
      <c r="O2267" s="782">
        <v>2000000</v>
      </c>
      <c r="P2267" s="782">
        <f t="shared" si="5"/>
        <v>11000000</v>
      </c>
      <c r="Q2267" s="782">
        <v>4500000</v>
      </c>
      <c r="R2267" s="782"/>
      <c r="T2267" s="568"/>
    </row>
    <row r="2268" spans="1:20" s="498" customFormat="1" ht="36" x14ac:dyDescent="0.25">
      <c r="A2268" s="772"/>
      <c r="D2268" s="515" t="s">
        <v>5638</v>
      </c>
      <c r="E2268" s="779" t="s">
        <v>5639</v>
      </c>
      <c r="F2268" s="780" t="s">
        <v>5640</v>
      </c>
      <c r="G2268" s="781" t="s">
        <v>5515</v>
      </c>
      <c r="H2268" s="781" t="s">
        <v>5516</v>
      </c>
      <c r="I2268" s="781" t="s">
        <v>5517</v>
      </c>
      <c r="J2268" s="782">
        <v>15000000</v>
      </c>
      <c r="K2268" s="783">
        <v>35000000</v>
      </c>
      <c r="L2268" s="784">
        <v>0</v>
      </c>
      <c r="M2268" s="784">
        <f t="shared" si="7"/>
        <v>20000000</v>
      </c>
      <c r="N2268" s="782">
        <v>15000000</v>
      </c>
      <c r="O2268" s="782">
        <v>15000000</v>
      </c>
      <c r="P2268" s="782">
        <f t="shared" si="5"/>
        <v>65000000</v>
      </c>
      <c r="Q2268" s="782">
        <v>20000000</v>
      </c>
      <c r="R2268" s="804"/>
      <c r="T2268" s="568"/>
    </row>
    <row r="2269" spans="1:20" s="498" customFormat="1" ht="24" x14ac:dyDescent="0.25">
      <c r="A2269" s="772"/>
      <c r="D2269" s="515" t="s">
        <v>5641</v>
      </c>
      <c r="E2269" s="779" t="s">
        <v>5642</v>
      </c>
      <c r="F2269" s="780" t="s">
        <v>5643</v>
      </c>
      <c r="G2269" s="781" t="s">
        <v>5515</v>
      </c>
      <c r="H2269" s="781" t="s">
        <v>5516</v>
      </c>
      <c r="I2269" s="781" t="s">
        <v>5517</v>
      </c>
      <c r="J2269" s="782">
        <v>5000000</v>
      </c>
      <c r="K2269" s="783">
        <v>5000000</v>
      </c>
      <c r="L2269" s="782">
        <f t="shared" si="6"/>
        <v>0</v>
      </c>
      <c r="M2269" s="782">
        <f t="shared" si="7"/>
        <v>0</v>
      </c>
      <c r="N2269" s="782">
        <v>5000000</v>
      </c>
      <c r="O2269" s="782">
        <v>5000000</v>
      </c>
      <c r="P2269" s="782">
        <f t="shared" si="5"/>
        <v>15000000</v>
      </c>
      <c r="Q2269" s="782">
        <v>20000000</v>
      </c>
      <c r="R2269" s="782"/>
      <c r="T2269" s="568"/>
    </row>
    <row r="2270" spans="1:20" s="751" customFormat="1" ht="13.8" x14ac:dyDescent="0.3">
      <c r="A2270" s="946" t="s">
        <v>5500</v>
      </c>
      <c r="B2270" s="946"/>
      <c r="C2270" s="946"/>
      <c r="D2270" s="946"/>
      <c r="E2270" s="946"/>
      <c r="F2270" s="946"/>
      <c r="G2270" s="946"/>
      <c r="H2270" s="946"/>
      <c r="I2270" s="946"/>
      <c r="J2270" s="946"/>
      <c r="K2270" s="946"/>
      <c r="L2270" s="946"/>
      <c r="M2270" s="946"/>
      <c r="N2270" s="946"/>
      <c r="O2270" s="946"/>
      <c r="P2270" s="946"/>
      <c r="Q2270" s="946"/>
      <c r="T2270" s="752"/>
    </row>
    <row r="2271" spans="1:20" s="751" customFormat="1" ht="13.8" x14ac:dyDescent="0.3">
      <c r="A2271" s="946" t="s">
        <v>5501</v>
      </c>
      <c r="B2271" s="946"/>
      <c r="C2271" s="946"/>
      <c r="D2271" s="946"/>
      <c r="E2271" s="946"/>
      <c r="F2271" s="946"/>
      <c r="G2271" s="946"/>
      <c r="H2271" s="946"/>
      <c r="I2271" s="946"/>
      <c r="J2271" s="946"/>
      <c r="K2271" s="946"/>
      <c r="L2271" s="946"/>
      <c r="M2271" s="946"/>
      <c r="N2271" s="946"/>
      <c r="O2271" s="946"/>
      <c r="P2271" s="946"/>
      <c r="Q2271" s="946"/>
      <c r="T2271" s="752"/>
    </row>
    <row r="2272" spans="1:20" s="753" customFormat="1" ht="13.2" x14ac:dyDescent="0.25">
      <c r="A2272" s="947" t="s">
        <v>5376</v>
      </c>
      <c r="B2272" s="947"/>
      <c r="C2272" s="947"/>
      <c r="D2272" s="954"/>
      <c r="E2272" s="947"/>
      <c r="F2272" s="947"/>
      <c r="G2272" s="947"/>
      <c r="H2272" s="947"/>
      <c r="I2272" s="947"/>
      <c r="J2272" s="947"/>
      <c r="K2272" s="947"/>
      <c r="L2272" s="947"/>
      <c r="M2272" s="947"/>
      <c r="N2272" s="947"/>
      <c r="O2272" s="947"/>
      <c r="P2272" s="947"/>
      <c r="Q2272" s="947"/>
      <c r="T2272" s="754"/>
    </row>
    <row r="2273" spans="1:20" s="760" customFormat="1" ht="24" x14ac:dyDescent="0.25">
      <c r="A2273" s="943" t="s">
        <v>5502</v>
      </c>
      <c r="B2273" s="948" t="s">
        <v>5503</v>
      </c>
      <c r="C2273" s="957"/>
      <c r="D2273" s="755"/>
      <c r="E2273" s="949" t="s">
        <v>5504</v>
      </c>
      <c r="F2273" s="943" t="s">
        <v>4881</v>
      </c>
      <c r="G2273" s="943" t="s">
        <v>5505</v>
      </c>
      <c r="H2273" s="943" t="s">
        <v>5506</v>
      </c>
      <c r="I2273" s="943" t="s">
        <v>5507</v>
      </c>
      <c r="J2273" s="756" t="s">
        <v>3115</v>
      </c>
      <c r="K2273" s="757" t="s">
        <v>3116</v>
      </c>
      <c r="L2273" s="758" t="s">
        <v>5508</v>
      </c>
      <c r="M2273" s="758" t="s">
        <v>5509</v>
      </c>
      <c r="N2273" s="759" t="s">
        <v>3341</v>
      </c>
      <c r="O2273" s="759" t="s">
        <v>3341</v>
      </c>
      <c r="P2273" s="759" t="s">
        <v>3317</v>
      </c>
      <c r="Q2273" s="759" t="s">
        <v>3341</v>
      </c>
      <c r="R2273" s="759" t="s">
        <v>5510</v>
      </c>
      <c r="T2273" s="761"/>
    </row>
    <row r="2274" spans="1:20" s="760" customFormat="1" ht="24" x14ac:dyDescent="0.25">
      <c r="A2274" s="955"/>
      <c r="B2274" s="950"/>
      <c r="C2274" s="958"/>
      <c r="D2274" s="762"/>
      <c r="E2274" s="951"/>
      <c r="F2274" s="944"/>
      <c r="G2274" s="944"/>
      <c r="H2274" s="944"/>
      <c r="I2274" s="944"/>
      <c r="J2274" s="763">
        <v>2020</v>
      </c>
      <c r="K2274" s="764" t="s">
        <v>3120</v>
      </c>
      <c r="L2274" s="765" t="s">
        <v>3120</v>
      </c>
      <c r="M2274" s="765" t="s">
        <v>3120</v>
      </c>
      <c r="N2274" s="766" t="s">
        <v>5068</v>
      </c>
      <c r="O2274" s="766" t="s">
        <v>5069</v>
      </c>
      <c r="P2274" s="767" t="s">
        <v>5511</v>
      </c>
      <c r="Q2274" s="766" t="s">
        <v>5102</v>
      </c>
      <c r="R2274" s="763"/>
      <c r="T2274" s="761"/>
    </row>
    <row r="2275" spans="1:20" s="760" customFormat="1" ht="12" x14ac:dyDescent="0.25">
      <c r="A2275" s="956"/>
      <c r="B2275" s="952"/>
      <c r="C2275" s="959"/>
      <c r="D2275" s="768"/>
      <c r="E2275" s="953"/>
      <c r="F2275" s="945"/>
      <c r="G2275" s="945"/>
      <c r="H2275" s="945"/>
      <c r="I2275" s="945"/>
      <c r="J2275" s="769" t="s">
        <v>14</v>
      </c>
      <c r="K2275" s="770" t="s">
        <v>14</v>
      </c>
      <c r="L2275" s="771" t="s">
        <v>14</v>
      </c>
      <c r="M2275" s="771" t="s">
        <v>14</v>
      </c>
      <c r="N2275" s="769" t="s">
        <v>14</v>
      </c>
      <c r="O2275" s="769" t="s">
        <v>14</v>
      </c>
      <c r="P2275" s="769" t="s">
        <v>14</v>
      </c>
      <c r="Q2275" s="769" t="s">
        <v>14</v>
      </c>
      <c r="R2275" s="769"/>
      <c r="T2275" s="761"/>
    </row>
    <row r="2276" spans="1:20" s="498" customFormat="1" ht="24" x14ac:dyDescent="0.25">
      <c r="A2276" s="772"/>
      <c r="D2276" s="515" t="s">
        <v>5644</v>
      </c>
      <c r="E2276" s="779" t="s">
        <v>5645</v>
      </c>
      <c r="F2276" s="780" t="s">
        <v>5646</v>
      </c>
      <c r="G2276" s="781" t="s">
        <v>5515</v>
      </c>
      <c r="H2276" s="781" t="s">
        <v>5516</v>
      </c>
      <c r="I2276" s="781" t="s">
        <v>5517</v>
      </c>
      <c r="J2276" s="782">
        <v>10000000</v>
      </c>
      <c r="K2276" s="783">
        <v>10000000</v>
      </c>
      <c r="L2276" s="784">
        <f t="shared" si="6"/>
        <v>0</v>
      </c>
      <c r="M2276" s="784">
        <f t="shared" si="7"/>
        <v>0</v>
      </c>
      <c r="N2276" s="782">
        <v>10000000</v>
      </c>
      <c r="O2276" s="782">
        <v>10000000</v>
      </c>
      <c r="P2276" s="782">
        <f t="shared" si="5"/>
        <v>30000000</v>
      </c>
      <c r="Q2276" s="782">
        <v>30000000</v>
      </c>
      <c r="R2276" s="782"/>
      <c r="T2276" s="568"/>
    </row>
    <row r="2277" spans="1:20" s="498" customFormat="1" ht="12" x14ac:dyDescent="0.25">
      <c r="A2277" s="772"/>
      <c r="D2277" s="515" t="s">
        <v>5647</v>
      </c>
      <c r="E2277" s="779" t="s">
        <v>5648</v>
      </c>
      <c r="F2277" s="780" t="s">
        <v>5649</v>
      </c>
      <c r="G2277" s="781" t="s">
        <v>5515</v>
      </c>
      <c r="H2277" s="781" t="s">
        <v>5516</v>
      </c>
      <c r="I2277" s="781" t="s">
        <v>5517</v>
      </c>
      <c r="J2277" s="782">
        <v>10000000</v>
      </c>
      <c r="K2277" s="783">
        <v>20000000</v>
      </c>
      <c r="L2277" s="784">
        <v>0</v>
      </c>
      <c r="M2277" s="784">
        <f t="shared" si="7"/>
        <v>10000000</v>
      </c>
      <c r="N2277" s="782">
        <v>10000000</v>
      </c>
      <c r="O2277" s="782">
        <v>10000000</v>
      </c>
      <c r="P2277" s="782">
        <f t="shared" si="5"/>
        <v>40000000</v>
      </c>
      <c r="Q2277" s="782">
        <v>40000000</v>
      </c>
      <c r="R2277" s="782"/>
      <c r="T2277" s="568"/>
    </row>
    <row r="2278" spans="1:20" s="498" customFormat="1" ht="24" x14ac:dyDescent="0.25">
      <c r="A2278" s="772"/>
      <c r="D2278" s="515" t="s">
        <v>5650</v>
      </c>
      <c r="E2278" s="779" t="s">
        <v>5651</v>
      </c>
      <c r="F2278" s="780" t="s">
        <v>5652</v>
      </c>
      <c r="G2278" s="781" t="s">
        <v>5515</v>
      </c>
      <c r="H2278" s="781" t="s">
        <v>5516</v>
      </c>
      <c r="I2278" s="781" t="s">
        <v>5517</v>
      </c>
      <c r="J2278" s="782">
        <v>0</v>
      </c>
      <c r="K2278" s="783">
        <v>0</v>
      </c>
      <c r="L2278" s="784">
        <f t="shared" si="6"/>
        <v>0</v>
      </c>
      <c r="M2278" s="784">
        <f t="shared" si="7"/>
        <v>0</v>
      </c>
      <c r="N2278" s="782">
        <v>0</v>
      </c>
      <c r="O2278" s="782">
        <v>0</v>
      </c>
      <c r="P2278" s="782">
        <f t="shared" si="5"/>
        <v>0</v>
      </c>
      <c r="Q2278" s="782">
        <v>0</v>
      </c>
      <c r="R2278" s="782"/>
      <c r="T2278" s="568"/>
    </row>
    <row r="2279" spans="1:20" s="498" customFormat="1" ht="36" x14ac:dyDescent="0.25">
      <c r="A2279" s="772"/>
      <c r="D2279" s="515" t="s">
        <v>5653</v>
      </c>
      <c r="E2279" s="779" t="s">
        <v>5654</v>
      </c>
      <c r="F2279" s="780" t="s">
        <v>5655</v>
      </c>
      <c r="G2279" s="781" t="s">
        <v>5515</v>
      </c>
      <c r="H2279" s="781" t="s">
        <v>5516</v>
      </c>
      <c r="I2279" s="781" t="s">
        <v>5517</v>
      </c>
      <c r="J2279" s="782">
        <v>10000000</v>
      </c>
      <c r="K2279" s="783">
        <v>10000000</v>
      </c>
      <c r="L2279" s="784">
        <f t="shared" si="6"/>
        <v>0</v>
      </c>
      <c r="M2279" s="784">
        <f t="shared" si="7"/>
        <v>0</v>
      </c>
      <c r="N2279" s="782">
        <v>10000000</v>
      </c>
      <c r="O2279" s="782">
        <v>10000000</v>
      </c>
      <c r="P2279" s="782">
        <f t="shared" si="5"/>
        <v>30000000</v>
      </c>
      <c r="Q2279" s="782">
        <v>5000000</v>
      </c>
      <c r="R2279" s="782"/>
      <c r="T2279" s="568"/>
    </row>
    <row r="2280" spans="1:20" s="498" customFormat="1" ht="27" customHeight="1" x14ac:dyDescent="0.25">
      <c r="A2280" s="772"/>
      <c r="D2280" s="515" t="s">
        <v>5656</v>
      </c>
      <c r="E2280" s="779" t="s">
        <v>5657</v>
      </c>
      <c r="F2280" s="780" t="s">
        <v>5658</v>
      </c>
      <c r="G2280" s="781" t="s">
        <v>5515</v>
      </c>
      <c r="H2280" s="781" t="s">
        <v>5516</v>
      </c>
      <c r="I2280" s="781" t="s">
        <v>5517</v>
      </c>
      <c r="J2280" s="782">
        <v>10000000</v>
      </c>
      <c r="K2280" s="783">
        <v>10000000</v>
      </c>
      <c r="L2280" s="784">
        <f t="shared" si="6"/>
        <v>0</v>
      </c>
      <c r="M2280" s="784">
        <f t="shared" si="7"/>
        <v>0</v>
      </c>
      <c r="N2280" s="782">
        <v>10000000</v>
      </c>
      <c r="O2280" s="782">
        <v>10000000</v>
      </c>
      <c r="P2280" s="782">
        <f t="shared" si="5"/>
        <v>30000000</v>
      </c>
      <c r="Q2280" s="782">
        <v>10000000</v>
      </c>
      <c r="R2280" s="782"/>
      <c r="T2280" s="568"/>
    </row>
    <row r="2281" spans="1:20" s="498" customFormat="1" ht="24" x14ac:dyDescent="0.25">
      <c r="A2281" s="772"/>
      <c r="D2281" s="515" t="s">
        <v>5659</v>
      </c>
      <c r="E2281" s="779" t="s">
        <v>5660</v>
      </c>
      <c r="F2281" s="780" t="s">
        <v>5661</v>
      </c>
      <c r="G2281" s="781" t="s">
        <v>5515</v>
      </c>
      <c r="H2281" s="781" t="s">
        <v>5516</v>
      </c>
      <c r="I2281" s="781" t="s">
        <v>5517</v>
      </c>
      <c r="J2281" s="782">
        <v>5000000</v>
      </c>
      <c r="K2281" s="783">
        <v>10000000</v>
      </c>
      <c r="L2281" s="784">
        <v>0</v>
      </c>
      <c r="M2281" s="784">
        <f t="shared" si="7"/>
        <v>5000000</v>
      </c>
      <c r="N2281" s="782">
        <v>5000000</v>
      </c>
      <c r="O2281" s="782">
        <v>5000000</v>
      </c>
      <c r="P2281" s="782">
        <f t="shared" si="5"/>
        <v>20000000</v>
      </c>
      <c r="Q2281" s="782">
        <v>10000000</v>
      </c>
      <c r="R2281" s="782"/>
      <c r="T2281" s="568"/>
    </row>
    <row r="2282" spans="1:20" s="498" customFormat="1" ht="12" x14ac:dyDescent="0.25">
      <c r="A2282" s="772"/>
      <c r="D2282" s="515" t="s">
        <v>5662</v>
      </c>
      <c r="E2282" s="779" t="s">
        <v>5663</v>
      </c>
      <c r="F2282" s="780" t="s">
        <v>5664</v>
      </c>
      <c r="G2282" s="781" t="s">
        <v>5515</v>
      </c>
      <c r="H2282" s="781" t="s">
        <v>5516</v>
      </c>
      <c r="I2282" s="781" t="s">
        <v>5517</v>
      </c>
      <c r="J2282" s="782">
        <v>20000000</v>
      </c>
      <c r="K2282" s="783">
        <v>80000000</v>
      </c>
      <c r="L2282" s="784">
        <v>0</v>
      </c>
      <c r="M2282" s="784">
        <f t="shared" si="7"/>
        <v>60000000</v>
      </c>
      <c r="N2282" s="782">
        <v>20000000</v>
      </c>
      <c r="O2282" s="782">
        <v>20000000</v>
      </c>
      <c r="P2282" s="782">
        <f t="shared" si="5"/>
        <v>120000000</v>
      </c>
      <c r="Q2282" s="782">
        <v>10000000</v>
      </c>
      <c r="R2282" s="804"/>
      <c r="T2282" s="568"/>
    </row>
    <row r="2283" spans="1:20" s="498" customFormat="1" ht="12" x14ac:dyDescent="0.25">
      <c r="A2283" s="772"/>
      <c r="D2283" s="515" t="s">
        <v>5665</v>
      </c>
      <c r="E2283" s="779" t="s">
        <v>5666</v>
      </c>
      <c r="F2283" s="780" t="s">
        <v>5667</v>
      </c>
      <c r="G2283" s="781" t="s">
        <v>5515</v>
      </c>
      <c r="H2283" s="781" t="s">
        <v>5516</v>
      </c>
      <c r="I2283" s="781" t="s">
        <v>5517</v>
      </c>
      <c r="J2283" s="782">
        <v>50000000</v>
      </c>
      <c r="K2283" s="783">
        <v>50000000</v>
      </c>
      <c r="L2283" s="784">
        <f t="shared" si="6"/>
        <v>0</v>
      </c>
      <c r="M2283" s="784">
        <f t="shared" si="7"/>
        <v>0</v>
      </c>
      <c r="N2283" s="782">
        <v>50000000</v>
      </c>
      <c r="O2283" s="782">
        <v>50000000</v>
      </c>
      <c r="P2283" s="782">
        <f t="shared" si="5"/>
        <v>150000000</v>
      </c>
      <c r="Q2283" s="782">
        <v>20000000</v>
      </c>
      <c r="R2283" s="782"/>
      <c r="T2283" s="568"/>
    </row>
    <row r="2284" spans="1:20" s="498" customFormat="1" ht="24" x14ac:dyDescent="0.25">
      <c r="A2284" s="772"/>
      <c r="D2284" s="515" t="s">
        <v>5668</v>
      </c>
      <c r="E2284" s="779" t="s">
        <v>5669</v>
      </c>
      <c r="F2284" s="780" t="s">
        <v>5670</v>
      </c>
      <c r="G2284" s="781" t="s">
        <v>5515</v>
      </c>
      <c r="H2284" s="781" t="s">
        <v>5516</v>
      </c>
      <c r="I2284" s="781" t="s">
        <v>5517</v>
      </c>
      <c r="J2284" s="782">
        <v>10000000</v>
      </c>
      <c r="K2284" s="783">
        <v>10000000</v>
      </c>
      <c r="L2284" s="784">
        <f t="shared" si="6"/>
        <v>0</v>
      </c>
      <c r="M2284" s="784">
        <f t="shared" si="7"/>
        <v>0</v>
      </c>
      <c r="N2284" s="782">
        <v>10000000</v>
      </c>
      <c r="O2284" s="782">
        <v>10000000</v>
      </c>
      <c r="P2284" s="782">
        <f t="shared" si="5"/>
        <v>30000000</v>
      </c>
      <c r="Q2284" s="782">
        <v>20000000</v>
      </c>
      <c r="R2284" s="782"/>
      <c r="T2284" s="568"/>
    </row>
    <row r="2285" spans="1:20" s="498" customFormat="1" ht="14.25" customHeight="1" x14ac:dyDescent="0.25">
      <c r="A2285" s="772"/>
      <c r="D2285" s="515" t="s">
        <v>5671</v>
      </c>
      <c r="E2285" s="779" t="s">
        <v>5672</v>
      </c>
      <c r="F2285" s="780" t="s">
        <v>5673</v>
      </c>
      <c r="G2285" s="781" t="s">
        <v>5515</v>
      </c>
      <c r="H2285" s="781" t="s">
        <v>5516</v>
      </c>
      <c r="I2285" s="781" t="s">
        <v>5517</v>
      </c>
      <c r="J2285" s="782">
        <v>0</v>
      </c>
      <c r="K2285" s="783">
        <v>0</v>
      </c>
      <c r="L2285" s="784">
        <f t="shared" si="6"/>
        <v>0</v>
      </c>
      <c r="M2285" s="784">
        <f t="shared" si="7"/>
        <v>0</v>
      </c>
      <c r="N2285" s="782">
        <v>0</v>
      </c>
      <c r="O2285" s="782">
        <v>0</v>
      </c>
      <c r="P2285" s="782">
        <f t="shared" si="5"/>
        <v>0</v>
      </c>
      <c r="Q2285" s="782">
        <v>0</v>
      </c>
      <c r="R2285" s="782"/>
      <c r="T2285" s="568"/>
    </row>
    <row r="2286" spans="1:20" s="498" customFormat="1" ht="12" x14ac:dyDescent="0.25">
      <c r="A2286" s="772"/>
      <c r="D2286" s="515" t="s">
        <v>5674</v>
      </c>
      <c r="E2286" s="779" t="s">
        <v>5675</v>
      </c>
      <c r="F2286" s="515" t="s">
        <v>5676</v>
      </c>
      <c r="G2286" s="781" t="s">
        <v>5515</v>
      </c>
      <c r="H2286" s="781" t="s">
        <v>5516</v>
      </c>
      <c r="I2286" s="781" t="s">
        <v>5517</v>
      </c>
      <c r="J2286" s="782">
        <v>20000000</v>
      </c>
      <c r="K2286" s="783">
        <v>20000000</v>
      </c>
      <c r="L2286" s="784">
        <f t="shared" si="6"/>
        <v>0</v>
      </c>
      <c r="M2286" s="784">
        <f t="shared" si="7"/>
        <v>0</v>
      </c>
      <c r="N2286" s="782">
        <v>20000000</v>
      </c>
      <c r="O2286" s="782">
        <v>20000000</v>
      </c>
      <c r="P2286" s="782">
        <f t="shared" si="5"/>
        <v>60000000</v>
      </c>
      <c r="Q2286" s="782">
        <v>40000000</v>
      </c>
      <c r="R2286" s="782"/>
      <c r="T2286" s="568"/>
    </row>
    <row r="2287" spans="1:20" s="498" customFormat="1" ht="12" x14ac:dyDescent="0.25">
      <c r="A2287" s="772"/>
      <c r="D2287" s="515" t="s">
        <v>5677</v>
      </c>
      <c r="E2287" s="779" t="s">
        <v>5678</v>
      </c>
      <c r="F2287" s="780" t="s">
        <v>5679</v>
      </c>
      <c r="G2287" s="781" t="s">
        <v>5515</v>
      </c>
      <c r="H2287" s="781" t="s">
        <v>5516</v>
      </c>
      <c r="I2287" s="781" t="s">
        <v>5517</v>
      </c>
      <c r="J2287" s="782">
        <v>1000000000</v>
      </c>
      <c r="K2287" s="783">
        <v>350000000</v>
      </c>
      <c r="L2287" s="784">
        <f t="shared" si="6"/>
        <v>650000000</v>
      </c>
      <c r="M2287" s="784">
        <v>0</v>
      </c>
      <c r="N2287" s="782">
        <v>500000000</v>
      </c>
      <c r="O2287" s="782">
        <v>500000000</v>
      </c>
      <c r="P2287" s="782">
        <f t="shared" si="5"/>
        <v>1350000000</v>
      </c>
      <c r="Q2287" s="782">
        <v>150000000</v>
      </c>
      <c r="R2287" s="782"/>
      <c r="T2287" s="568"/>
    </row>
    <row r="2288" spans="1:20" s="498" customFormat="1" ht="12" x14ac:dyDescent="0.25">
      <c r="A2288" s="772"/>
      <c r="D2288" s="515" t="s">
        <v>5680</v>
      </c>
      <c r="E2288" s="779" t="s">
        <v>5681</v>
      </c>
      <c r="F2288" s="780" t="s">
        <v>5682</v>
      </c>
      <c r="G2288" s="781" t="s">
        <v>5515</v>
      </c>
      <c r="H2288" s="781" t="s">
        <v>5516</v>
      </c>
      <c r="I2288" s="781" t="s">
        <v>5517</v>
      </c>
      <c r="J2288" s="782">
        <v>20000000</v>
      </c>
      <c r="K2288" s="783">
        <v>20000000</v>
      </c>
      <c r="L2288" s="784">
        <f t="shared" si="6"/>
        <v>0</v>
      </c>
      <c r="M2288" s="784">
        <f t="shared" si="7"/>
        <v>0</v>
      </c>
      <c r="N2288" s="782">
        <v>20000000</v>
      </c>
      <c r="O2288" s="782">
        <v>20000000</v>
      </c>
      <c r="P2288" s="782">
        <f t="shared" si="5"/>
        <v>60000000</v>
      </c>
      <c r="Q2288" s="782">
        <v>0</v>
      </c>
      <c r="R2288" s="782"/>
      <c r="T2288" s="568"/>
    </row>
    <row r="2289" spans="1:20" s="498" customFormat="1" ht="24" x14ac:dyDescent="0.25">
      <c r="A2289" s="772"/>
      <c r="D2289" s="515" t="s">
        <v>5683</v>
      </c>
      <c r="E2289" s="779" t="s">
        <v>5684</v>
      </c>
      <c r="F2289" s="780" t="s">
        <v>5685</v>
      </c>
      <c r="G2289" s="781" t="s">
        <v>5515</v>
      </c>
      <c r="H2289" s="781" t="s">
        <v>5516</v>
      </c>
      <c r="I2289" s="781" t="s">
        <v>5517</v>
      </c>
      <c r="J2289" s="782">
        <v>5000000000</v>
      </c>
      <c r="K2289" s="783">
        <v>5200000000</v>
      </c>
      <c r="L2289" s="784">
        <v>0</v>
      </c>
      <c r="M2289" s="784">
        <f t="shared" si="7"/>
        <v>200000000</v>
      </c>
      <c r="N2289" s="782">
        <v>5000000000</v>
      </c>
      <c r="O2289" s="782">
        <v>5200000000</v>
      </c>
      <c r="P2289" s="782">
        <f t="shared" si="5"/>
        <v>15400000000</v>
      </c>
      <c r="Q2289" s="782">
        <v>5200000000</v>
      </c>
      <c r="R2289" s="782"/>
      <c r="T2289" s="568"/>
    </row>
    <row r="2290" spans="1:20" s="498" customFormat="1" ht="24" x14ac:dyDescent="0.25">
      <c r="A2290" s="772"/>
      <c r="D2290" s="515" t="s">
        <v>5686</v>
      </c>
      <c r="E2290" s="779" t="s">
        <v>5687</v>
      </c>
      <c r="F2290" s="780" t="s">
        <v>5688</v>
      </c>
      <c r="G2290" s="781" t="s">
        <v>5515</v>
      </c>
      <c r="H2290" s="781" t="s">
        <v>5516</v>
      </c>
      <c r="I2290" s="781" t="s">
        <v>5517</v>
      </c>
      <c r="J2290" s="782">
        <v>800000000</v>
      </c>
      <c r="K2290" s="783">
        <v>800000000</v>
      </c>
      <c r="L2290" s="784">
        <f t="shared" si="6"/>
        <v>0</v>
      </c>
      <c r="M2290" s="784">
        <f t="shared" si="7"/>
        <v>0</v>
      </c>
      <c r="N2290" s="782">
        <v>800000000</v>
      </c>
      <c r="O2290" s="782">
        <v>800000000</v>
      </c>
      <c r="P2290" s="782">
        <f t="shared" si="5"/>
        <v>2400000000</v>
      </c>
      <c r="Q2290" s="782">
        <v>900000000</v>
      </c>
      <c r="R2290" s="782"/>
      <c r="T2290" s="568"/>
    </row>
    <row r="2291" spans="1:20" s="498" customFormat="1" ht="12" x14ac:dyDescent="0.25">
      <c r="A2291" s="772"/>
      <c r="D2291" s="515" t="s">
        <v>5689</v>
      </c>
      <c r="E2291" s="779" t="s">
        <v>5690</v>
      </c>
      <c r="F2291" s="780" t="s">
        <v>5691</v>
      </c>
      <c r="G2291" s="781" t="s">
        <v>5515</v>
      </c>
      <c r="H2291" s="781" t="s">
        <v>5516</v>
      </c>
      <c r="I2291" s="781" t="s">
        <v>5517</v>
      </c>
      <c r="J2291" s="782">
        <v>0</v>
      </c>
      <c r="K2291" s="783">
        <v>0</v>
      </c>
      <c r="L2291" s="784">
        <f t="shared" si="6"/>
        <v>0</v>
      </c>
      <c r="M2291" s="784">
        <f t="shared" si="7"/>
        <v>0</v>
      </c>
      <c r="N2291" s="782">
        <v>0</v>
      </c>
      <c r="O2291" s="782">
        <v>0</v>
      </c>
      <c r="P2291" s="782">
        <f t="shared" si="5"/>
        <v>0</v>
      </c>
      <c r="Q2291" s="782">
        <v>7000000</v>
      </c>
      <c r="R2291" s="782"/>
      <c r="T2291" s="568"/>
    </row>
    <row r="2292" spans="1:20" s="498" customFormat="1" ht="12" x14ac:dyDescent="0.25">
      <c r="A2292" s="772"/>
      <c r="D2292" s="515" t="s">
        <v>5692</v>
      </c>
      <c r="E2292" s="779" t="s">
        <v>5693</v>
      </c>
      <c r="F2292" s="780" t="s">
        <v>5694</v>
      </c>
      <c r="G2292" s="781" t="s">
        <v>5515</v>
      </c>
      <c r="H2292" s="781" t="s">
        <v>5516</v>
      </c>
      <c r="I2292" s="781" t="s">
        <v>5517</v>
      </c>
      <c r="J2292" s="782">
        <v>50000000</v>
      </c>
      <c r="K2292" s="783">
        <v>85000000</v>
      </c>
      <c r="L2292" s="784">
        <v>0</v>
      </c>
      <c r="M2292" s="784">
        <f t="shared" si="7"/>
        <v>35000000</v>
      </c>
      <c r="N2292" s="782">
        <v>50000000</v>
      </c>
      <c r="O2292" s="782">
        <v>50000000</v>
      </c>
      <c r="P2292" s="782">
        <f t="shared" si="5"/>
        <v>185000000</v>
      </c>
      <c r="Q2292" s="782">
        <v>40000000</v>
      </c>
      <c r="R2292" s="782"/>
      <c r="T2292" s="568"/>
    </row>
    <row r="2293" spans="1:20" s="498" customFormat="1" ht="12" x14ac:dyDescent="0.25">
      <c r="A2293" s="772"/>
      <c r="D2293" s="515" t="s">
        <v>5695</v>
      </c>
      <c r="E2293" s="779" t="s">
        <v>5696</v>
      </c>
      <c r="F2293" s="780" t="s">
        <v>5697</v>
      </c>
      <c r="G2293" s="781" t="s">
        <v>5515</v>
      </c>
      <c r="H2293" s="781" t="s">
        <v>5516</v>
      </c>
      <c r="I2293" s="781" t="s">
        <v>5517</v>
      </c>
      <c r="J2293" s="782">
        <v>0</v>
      </c>
      <c r="K2293" s="783">
        <v>0</v>
      </c>
      <c r="L2293" s="784">
        <f t="shared" si="6"/>
        <v>0</v>
      </c>
      <c r="M2293" s="784">
        <f t="shared" si="7"/>
        <v>0</v>
      </c>
      <c r="N2293" s="782">
        <v>0</v>
      </c>
      <c r="O2293" s="782">
        <v>0</v>
      </c>
      <c r="P2293" s="782">
        <f t="shared" si="5"/>
        <v>0</v>
      </c>
      <c r="Q2293" s="782">
        <v>0</v>
      </c>
      <c r="R2293" s="782"/>
      <c r="T2293" s="568"/>
    </row>
    <row r="2294" spans="1:20" s="498" customFormat="1" ht="12" x14ac:dyDescent="0.25">
      <c r="A2294" s="772"/>
      <c r="D2294" s="515" t="s">
        <v>5698</v>
      </c>
      <c r="E2294" s="779" t="s">
        <v>5699</v>
      </c>
      <c r="F2294" s="780" t="s">
        <v>5700</v>
      </c>
      <c r="G2294" s="781" t="s">
        <v>5515</v>
      </c>
      <c r="H2294" s="781" t="s">
        <v>5516</v>
      </c>
      <c r="I2294" s="781" t="s">
        <v>5517</v>
      </c>
      <c r="J2294" s="782">
        <v>2000000</v>
      </c>
      <c r="K2294" s="783">
        <v>2000000</v>
      </c>
      <c r="L2294" s="784">
        <f t="shared" si="6"/>
        <v>0</v>
      </c>
      <c r="M2294" s="784">
        <f t="shared" si="7"/>
        <v>0</v>
      </c>
      <c r="N2294" s="782">
        <v>3000000</v>
      </c>
      <c r="O2294" s="782">
        <v>3000000</v>
      </c>
      <c r="P2294" s="782">
        <f t="shared" si="5"/>
        <v>8000000</v>
      </c>
      <c r="Q2294" s="782">
        <v>3000000</v>
      </c>
      <c r="R2294" s="782"/>
      <c r="T2294" s="568"/>
    </row>
    <row r="2295" spans="1:20" s="498" customFormat="1" ht="12" x14ac:dyDescent="0.25">
      <c r="A2295" s="772"/>
      <c r="D2295" s="515" t="s">
        <v>5701</v>
      </c>
      <c r="E2295" s="779" t="s">
        <v>5702</v>
      </c>
      <c r="F2295" s="780" t="s">
        <v>5703</v>
      </c>
      <c r="G2295" s="781" t="s">
        <v>5515</v>
      </c>
      <c r="H2295" s="781" t="s">
        <v>5516</v>
      </c>
      <c r="I2295" s="781" t="s">
        <v>5517</v>
      </c>
      <c r="J2295" s="782">
        <v>250000000</v>
      </c>
      <c r="K2295" s="783">
        <v>250000000</v>
      </c>
      <c r="L2295" s="784">
        <f t="shared" si="6"/>
        <v>0</v>
      </c>
      <c r="M2295" s="784">
        <f t="shared" si="7"/>
        <v>0</v>
      </c>
      <c r="N2295" s="782">
        <v>250000000</v>
      </c>
      <c r="O2295" s="782">
        <v>260000000</v>
      </c>
      <c r="P2295" s="782">
        <f t="shared" si="5"/>
        <v>760000000</v>
      </c>
      <c r="Q2295" s="782">
        <v>260000000</v>
      </c>
      <c r="R2295" s="782"/>
      <c r="T2295" s="568"/>
    </row>
    <row r="2296" spans="1:20" s="498" customFormat="1" ht="24" x14ac:dyDescent="0.25">
      <c r="A2296" s="772"/>
      <c r="D2296" s="515" t="s">
        <v>5704</v>
      </c>
      <c r="E2296" s="779" t="s">
        <v>5705</v>
      </c>
      <c r="F2296" s="780" t="s">
        <v>5706</v>
      </c>
      <c r="G2296" s="781" t="s">
        <v>5515</v>
      </c>
      <c r="H2296" s="781" t="s">
        <v>5516</v>
      </c>
      <c r="I2296" s="781" t="s">
        <v>5517</v>
      </c>
      <c r="J2296" s="782">
        <v>0</v>
      </c>
      <c r="K2296" s="783">
        <v>0</v>
      </c>
      <c r="L2296" s="784">
        <f t="shared" si="6"/>
        <v>0</v>
      </c>
      <c r="M2296" s="784">
        <f t="shared" si="7"/>
        <v>0</v>
      </c>
      <c r="N2296" s="782">
        <v>0</v>
      </c>
      <c r="O2296" s="782">
        <v>0</v>
      </c>
      <c r="P2296" s="782">
        <f t="shared" si="5"/>
        <v>0</v>
      </c>
      <c r="Q2296" s="782">
        <v>0</v>
      </c>
      <c r="R2296" s="782"/>
      <c r="T2296" s="568"/>
    </row>
    <row r="2297" spans="1:20" s="498" customFormat="1" ht="12" x14ac:dyDescent="0.25">
      <c r="A2297" s="772"/>
      <c r="D2297" s="515" t="s">
        <v>5707</v>
      </c>
      <c r="E2297" s="779" t="s">
        <v>5708</v>
      </c>
      <c r="F2297" s="515" t="s">
        <v>5709</v>
      </c>
      <c r="G2297" s="781" t="s">
        <v>5515</v>
      </c>
      <c r="H2297" s="781" t="s">
        <v>5516</v>
      </c>
      <c r="I2297" s="781" t="s">
        <v>5517</v>
      </c>
      <c r="J2297" s="782">
        <v>30000000</v>
      </c>
      <c r="K2297" s="783">
        <v>30000000</v>
      </c>
      <c r="L2297" s="784">
        <f t="shared" si="6"/>
        <v>0</v>
      </c>
      <c r="M2297" s="784">
        <f t="shared" si="7"/>
        <v>0</v>
      </c>
      <c r="N2297" s="782">
        <v>30000000</v>
      </c>
      <c r="O2297" s="782">
        <v>30000000</v>
      </c>
      <c r="P2297" s="782">
        <f t="shared" si="5"/>
        <v>90000000</v>
      </c>
      <c r="Q2297" s="782">
        <v>25000000</v>
      </c>
      <c r="R2297" s="782"/>
      <c r="T2297" s="568"/>
    </row>
    <row r="2298" spans="1:20" s="498" customFormat="1" ht="12" x14ac:dyDescent="0.25">
      <c r="A2298" s="772"/>
      <c r="D2298" s="515" t="s">
        <v>5710</v>
      </c>
      <c r="E2298" s="779" t="s">
        <v>5711</v>
      </c>
      <c r="F2298" s="780" t="s">
        <v>5712</v>
      </c>
      <c r="G2298" s="781" t="s">
        <v>5515</v>
      </c>
      <c r="H2298" s="781" t="s">
        <v>5516</v>
      </c>
      <c r="I2298" s="781" t="s">
        <v>5517</v>
      </c>
      <c r="J2298" s="782">
        <v>80000000</v>
      </c>
      <c r="K2298" s="783">
        <v>80000000</v>
      </c>
      <c r="L2298" s="782">
        <f t="shared" si="6"/>
        <v>0</v>
      </c>
      <c r="M2298" s="782">
        <f t="shared" si="7"/>
        <v>0</v>
      </c>
      <c r="N2298" s="782">
        <v>90000000</v>
      </c>
      <c r="O2298" s="782">
        <v>900000000</v>
      </c>
      <c r="P2298" s="782">
        <f t="shared" si="5"/>
        <v>1070000000</v>
      </c>
      <c r="Q2298" s="782">
        <v>20000000</v>
      </c>
      <c r="R2298" s="782"/>
      <c r="T2298" s="568"/>
    </row>
    <row r="2299" spans="1:20" s="751" customFormat="1" ht="13.8" x14ac:dyDescent="0.3">
      <c r="A2299" s="946" t="s">
        <v>5500</v>
      </c>
      <c r="B2299" s="946"/>
      <c r="C2299" s="946"/>
      <c r="D2299" s="946"/>
      <c r="E2299" s="946"/>
      <c r="F2299" s="946"/>
      <c r="G2299" s="946"/>
      <c r="H2299" s="946"/>
      <c r="I2299" s="946"/>
      <c r="J2299" s="946"/>
      <c r="K2299" s="946"/>
      <c r="L2299" s="946"/>
      <c r="M2299" s="946"/>
      <c r="N2299" s="946"/>
      <c r="O2299" s="946"/>
      <c r="P2299" s="946"/>
      <c r="Q2299" s="946"/>
      <c r="T2299" s="752"/>
    </row>
    <row r="2300" spans="1:20" s="751" customFormat="1" ht="13.8" x14ac:dyDescent="0.3">
      <c r="A2300" s="946" t="s">
        <v>5501</v>
      </c>
      <c r="B2300" s="946"/>
      <c r="C2300" s="946"/>
      <c r="D2300" s="946"/>
      <c r="E2300" s="946"/>
      <c r="F2300" s="946"/>
      <c r="G2300" s="946"/>
      <c r="H2300" s="946"/>
      <c r="I2300" s="946"/>
      <c r="J2300" s="946"/>
      <c r="K2300" s="946"/>
      <c r="L2300" s="946"/>
      <c r="M2300" s="946"/>
      <c r="N2300" s="946"/>
      <c r="O2300" s="946"/>
      <c r="P2300" s="946"/>
      <c r="Q2300" s="946"/>
      <c r="T2300" s="752"/>
    </row>
    <row r="2301" spans="1:20" s="753" customFormat="1" ht="13.2" x14ac:dyDescent="0.25">
      <c r="A2301" s="947" t="s">
        <v>5376</v>
      </c>
      <c r="B2301" s="947"/>
      <c r="C2301" s="947"/>
      <c r="D2301" s="954"/>
      <c r="E2301" s="947"/>
      <c r="F2301" s="947"/>
      <c r="G2301" s="947"/>
      <c r="H2301" s="947"/>
      <c r="I2301" s="947"/>
      <c r="J2301" s="947"/>
      <c r="K2301" s="947"/>
      <c r="L2301" s="947"/>
      <c r="M2301" s="947"/>
      <c r="N2301" s="947"/>
      <c r="O2301" s="947"/>
      <c r="P2301" s="947"/>
      <c r="Q2301" s="947"/>
      <c r="T2301" s="754"/>
    </row>
    <row r="2302" spans="1:20" s="760" customFormat="1" ht="24" x14ac:dyDescent="0.25">
      <c r="A2302" s="943" t="s">
        <v>5502</v>
      </c>
      <c r="B2302" s="948" t="s">
        <v>5503</v>
      </c>
      <c r="C2302" s="957"/>
      <c r="D2302" s="755"/>
      <c r="E2302" s="949" t="s">
        <v>5504</v>
      </c>
      <c r="F2302" s="943" t="s">
        <v>4881</v>
      </c>
      <c r="G2302" s="943" t="s">
        <v>5505</v>
      </c>
      <c r="H2302" s="943" t="s">
        <v>5506</v>
      </c>
      <c r="I2302" s="943" t="s">
        <v>5507</v>
      </c>
      <c r="J2302" s="756" t="s">
        <v>3115</v>
      </c>
      <c r="K2302" s="757" t="s">
        <v>3116</v>
      </c>
      <c r="L2302" s="758" t="s">
        <v>5508</v>
      </c>
      <c r="M2302" s="758" t="s">
        <v>5509</v>
      </c>
      <c r="N2302" s="759" t="s">
        <v>3341</v>
      </c>
      <c r="O2302" s="759" t="s">
        <v>3341</v>
      </c>
      <c r="P2302" s="759" t="s">
        <v>3317</v>
      </c>
      <c r="Q2302" s="759" t="s">
        <v>3341</v>
      </c>
      <c r="R2302" s="759" t="s">
        <v>5510</v>
      </c>
      <c r="T2302" s="761"/>
    </row>
    <row r="2303" spans="1:20" s="760" customFormat="1" ht="24" x14ac:dyDescent="0.25">
      <c r="A2303" s="955"/>
      <c r="B2303" s="950"/>
      <c r="C2303" s="958"/>
      <c r="D2303" s="762"/>
      <c r="E2303" s="951"/>
      <c r="F2303" s="944"/>
      <c r="G2303" s="944"/>
      <c r="H2303" s="944"/>
      <c r="I2303" s="944"/>
      <c r="J2303" s="763">
        <v>2020</v>
      </c>
      <c r="K2303" s="764" t="s">
        <v>3120</v>
      </c>
      <c r="L2303" s="765" t="s">
        <v>3120</v>
      </c>
      <c r="M2303" s="765" t="s">
        <v>3120</v>
      </c>
      <c r="N2303" s="766" t="s">
        <v>5068</v>
      </c>
      <c r="O2303" s="766" t="s">
        <v>5069</v>
      </c>
      <c r="P2303" s="767" t="s">
        <v>5511</v>
      </c>
      <c r="Q2303" s="766" t="s">
        <v>5102</v>
      </c>
      <c r="R2303" s="763"/>
      <c r="T2303" s="761"/>
    </row>
    <row r="2304" spans="1:20" s="760" customFormat="1" ht="12" x14ac:dyDescent="0.25">
      <c r="A2304" s="956"/>
      <c r="B2304" s="952"/>
      <c r="C2304" s="959"/>
      <c r="D2304" s="768"/>
      <c r="E2304" s="953"/>
      <c r="F2304" s="945"/>
      <c r="G2304" s="945"/>
      <c r="H2304" s="945"/>
      <c r="I2304" s="945"/>
      <c r="J2304" s="769" t="s">
        <v>14</v>
      </c>
      <c r="K2304" s="770" t="s">
        <v>14</v>
      </c>
      <c r="L2304" s="771" t="s">
        <v>14</v>
      </c>
      <c r="M2304" s="771" t="s">
        <v>14</v>
      </c>
      <c r="N2304" s="769" t="s">
        <v>14</v>
      </c>
      <c r="O2304" s="769" t="s">
        <v>14</v>
      </c>
      <c r="P2304" s="769" t="s">
        <v>14</v>
      </c>
      <c r="Q2304" s="769" t="s">
        <v>14</v>
      </c>
      <c r="R2304" s="769"/>
      <c r="T2304" s="761"/>
    </row>
    <row r="2305" spans="1:20" s="498" customFormat="1" ht="24" x14ac:dyDescent="0.25">
      <c r="A2305" s="772"/>
      <c r="D2305" s="515" t="s">
        <v>5713</v>
      </c>
      <c r="E2305" s="779" t="s">
        <v>5714</v>
      </c>
      <c r="F2305" s="780" t="s">
        <v>5715</v>
      </c>
      <c r="G2305" s="781" t="s">
        <v>5515</v>
      </c>
      <c r="H2305" s="781" t="s">
        <v>5516</v>
      </c>
      <c r="I2305" s="781" t="s">
        <v>5517</v>
      </c>
      <c r="J2305" s="782">
        <v>7000000</v>
      </c>
      <c r="K2305" s="783">
        <v>7000000</v>
      </c>
      <c r="L2305" s="784">
        <f t="shared" si="6"/>
        <v>0</v>
      </c>
      <c r="M2305" s="784">
        <f t="shared" si="7"/>
        <v>0</v>
      </c>
      <c r="N2305" s="782">
        <v>7000000</v>
      </c>
      <c r="O2305" s="782">
        <v>7000000</v>
      </c>
      <c r="P2305" s="782">
        <f t="shared" si="5"/>
        <v>21000000</v>
      </c>
      <c r="Q2305" s="782">
        <v>20000000</v>
      </c>
      <c r="R2305" s="782"/>
      <c r="T2305" s="568"/>
    </row>
    <row r="2306" spans="1:20" s="498" customFormat="1" ht="12" x14ac:dyDescent="0.25">
      <c r="A2306" s="772"/>
      <c r="D2306" s="515" t="s">
        <v>5716</v>
      </c>
      <c r="E2306" s="779" t="s">
        <v>5717</v>
      </c>
      <c r="F2306" s="780" t="s">
        <v>5718</v>
      </c>
      <c r="G2306" s="781" t="s">
        <v>5515</v>
      </c>
      <c r="H2306" s="781" t="s">
        <v>5516</v>
      </c>
      <c r="I2306" s="781" t="s">
        <v>5517</v>
      </c>
      <c r="J2306" s="782">
        <v>50000000</v>
      </c>
      <c r="K2306" s="783">
        <v>50000000</v>
      </c>
      <c r="L2306" s="784">
        <f t="shared" si="6"/>
        <v>0</v>
      </c>
      <c r="M2306" s="784">
        <f t="shared" si="7"/>
        <v>0</v>
      </c>
      <c r="N2306" s="782">
        <v>50000000</v>
      </c>
      <c r="O2306" s="782">
        <v>50000000</v>
      </c>
      <c r="P2306" s="782">
        <f t="shared" si="5"/>
        <v>150000000</v>
      </c>
      <c r="Q2306" s="782">
        <v>50000000</v>
      </c>
      <c r="R2306" s="782"/>
      <c r="T2306" s="568"/>
    </row>
    <row r="2307" spans="1:20" s="498" customFormat="1" ht="12" x14ac:dyDescent="0.25">
      <c r="A2307" s="772"/>
      <c r="D2307" s="515" t="s">
        <v>5719</v>
      </c>
      <c r="E2307" s="779" t="s">
        <v>5720</v>
      </c>
      <c r="F2307" s="780" t="s">
        <v>5721</v>
      </c>
      <c r="G2307" s="781" t="s">
        <v>5515</v>
      </c>
      <c r="H2307" s="781" t="s">
        <v>5516</v>
      </c>
      <c r="I2307" s="781" t="s">
        <v>5517</v>
      </c>
      <c r="J2307" s="782">
        <v>700000000</v>
      </c>
      <c r="K2307" s="783">
        <v>350000000</v>
      </c>
      <c r="L2307" s="784">
        <f t="shared" si="6"/>
        <v>350000000</v>
      </c>
      <c r="M2307" s="784">
        <v>0</v>
      </c>
      <c r="N2307" s="782">
        <v>500000000</v>
      </c>
      <c r="O2307" s="782">
        <v>500000000</v>
      </c>
      <c r="P2307" s="782">
        <f t="shared" si="5"/>
        <v>1350000000</v>
      </c>
      <c r="Q2307" s="782">
        <v>300000000</v>
      </c>
      <c r="R2307" s="782"/>
      <c r="T2307" s="568"/>
    </row>
    <row r="2308" spans="1:20" s="498" customFormat="1" ht="12" x14ac:dyDescent="0.25">
      <c r="A2308" s="772"/>
      <c r="D2308" s="515" t="s">
        <v>5722</v>
      </c>
      <c r="E2308" s="779" t="s">
        <v>5723</v>
      </c>
      <c r="F2308" s="515" t="s">
        <v>5724</v>
      </c>
      <c r="G2308" s="781" t="s">
        <v>5515</v>
      </c>
      <c r="H2308" s="781" t="s">
        <v>5516</v>
      </c>
      <c r="I2308" s="781" t="s">
        <v>5517</v>
      </c>
      <c r="J2308" s="782">
        <v>200000000</v>
      </c>
      <c r="K2308" s="783">
        <v>100000000</v>
      </c>
      <c r="L2308" s="784">
        <f t="shared" si="6"/>
        <v>100000000</v>
      </c>
      <c r="M2308" s="784">
        <v>0</v>
      </c>
      <c r="N2308" s="782">
        <v>250000000</v>
      </c>
      <c r="O2308" s="782">
        <v>250000000</v>
      </c>
      <c r="P2308" s="782">
        <f t="shared" si="5"/>
        <v>600000000</v>
      </c>
      <c r="Q2308" s="782">
        <v>250000000</v>
      </c>
      <c r="R2308" s="782"/>
      <c r="T2308" s="568"/>
    </row>
    <row r="2309" spans="1:20" s="498" customFormat="1" ht="12" x14ac:dyDescent="0.25">
      <c r="A2309" s="772"/>
      <c r="D2309" s="515" t="s">
        <v>5725</v>
      </c>
      <c r="E2309" s="779" t="s">
        <v>5726</v>
      </c>
      <c r="F2309" s="515" t="s">
        <v>5727</v>
      </c>
      <c r="G2309" s="781" t="s">
        <v>5515</v>
      </c>
      <c r="H2309" s="781" t="s">
        <v>5516</v>
      </c>
      <c r="I2309" s="781" t="s">
        <v>5517</v>
      </c>
      <c r="J2309" s="782">
        <v>100000000</v>
      </c>
      <c r="K2309" s="783">
        <v>220000000</v>
      </c>
      <c r="L2309" s="784"/>
      <c r="M2309" s="784">
        <f t="shared" si="7"/>
        <v>120000000</v>
      </c>
      <c r="N2309" s="782">
        <v>100000000</v>
      </c>
      <c r="O2309" s="782">
        <v>100000000</v>
      </c>
      <c r="P2309" s="782">
        <f t="shared" si="5"/>
        <v>420000000</v>
      </c>
      <c r="Q2309" s="782">
        <v>120000000</v>
      </c>
      <c r="R2309" s="782"/>
      <c r="T2309" s="568"/>
    </row>
    <row r="2310" spans="1:20" s="498" customFormat="1" ht="12" x14ac:dyDescent="0.25">
      <c r="A2310" s="772"/>
      <c r="D2310" s="515" t="s">
        <v>5728</v>
      </c>
      <c r="E2310" s="779" t="s">
        <v>5729</v>
      </c>
      <c r="F2310" s="780" t="s">
        <v>5730</v>
      </c>
      <c r="G2310" s="781" t="s">
        <v>5515</v>
      </c>
      <c r="H2310" s="781" t="s">
        <v>5516</v>
      </c>
      <c r="I2310" s="781" t="s">
        <v>5517</v>
      </c>
      <c r="J2310" s="782">
        <v>50000000</v>
      </c>
      <c r="K2310" s="783">
        <v>50000000</v>
      </c>
      <c r="L2310" s="784">
        <f t="shared" si="6"/>
        <v>0</v>
      </c>
      <c r="M2310" s="784">
        <f t="shared" si="7"/>
        <v>0</v>
      </c>
      <c r="N2310" s="782">
        <v>50000000</v>
      </c>
      <c r="O2310" s="782">
        <v>50000000</v>
      </c>
      <c r="P2310" s="782">
        <f t="shared" si="5"/>
        <v>150000000</v>
      </c>
      <c r="Q2310" s="782">
        <v>50000000</v>
      </c>
      <c r="R2310" s="782"/>
      <c r="T2310" s="568"/>
    </row>
    <row r="2311" spans="1:20" s="498" customFormat="1" ht="24" x14ac:dyDescent="0.25">
      <c r="A2311" s="772"/>
      <c r="D2311" s="515" t="s">
        <v>5731</v>
      </c>
      <c r="E2311" s="779" t="s">
        <v>5732</v>
      </c>
      <c r="F2311" s="780" t="s">
        <v>5733</v>
      </c>
      <c r="G2311" s="781" t="s">
        <v>5515</v>
      </c>
      <c r="H2311" s="781" t="s">
        <v>5516</v>
      </c>
      <c r="I2311" s="781" t="s">
        <v>5517</v>
      </c>
      <c r="J2311" s="782">
        <v>0</v>
      </c>
      <c r="K2311" s="783">
        <v>0</v>
      </c>
      <c r="L2311" s="784">
        <f t="shared" si="6"/>
        <v>0</v>
      </c>
      <c r="M2311" s="784">
        <f t="shared" si="7"/>
        <v>0</v>
      </c>
      <c r="N2311" s="782">
        <v>0</v>
      </c>
      <c r="O2311" s="782">
        <v>0</v>
      </c>
      <c r="P2311" s="782">
        <f t="shared" si="5"/>
        <v>0</v>
      </c>
      <c r="Q2311" s="782">
        <v>0</v>
      </c>
      <c r="R2311" s="782"/>
      <c r="T2311" s="568"/>
    </row>
    <row r="2312" spans="1:20" s="498" customFormat="1" ht="12" x14ac:dyDescent="0.25">
      <c r="A2312" s="772"/>
      <c r="D2312" s="515" t="s">
        <v>5734</v>
      </c>
      <c r="E2312" s="779" t="s">
        <v>5735</v>
      </c>
      <c r="F2312" s="515" t="s">
        <v>5736</v>
      </c>
      <c r="G2312" s="781" t="s">
        <v>5515</v>
      </c>
      <c r="H2312" s="781" t="s">
        <v>5516</v>
      </c>
      <c r="I2312" s="781" t="s">
        <v>5517</v>
      </c>
      <c r="J2312" s="782">
        <v>1000000</v>
      </c>
      <c r="K2312" s="783">
        <v>1000000</v>
      </c>
      <c r="L2312" s="784">
        <f t="shared" si="6"/>
        <v>0</v>
      </c>
      <c r="M2312" s="784">
        <f t="shared" si="7"/>
        <v>0</v>
      </c>
      <c r="N2312" s="782">
        <v>1000000</v>
      </c>
      <c r="O2312" s="782">
        <v>1000000</v>
      </c>
      <c r="P2312" s="782">
        <f t="shared" si="5"/>
        <v>3000000</v>
      </c>
      <c r="Q2312" s="782">
        <v>1000000</v>
      </c>
      <c r="R2312" s="782"/>
      <c r="T2312" s="568"/>
    </row>
    <row r="2313" spans="1:20" s="498" customFormat="1" ht="12" x14ac:dyDescent="0.25">
      <c r="A2313" s="772"/>
      <c r="D2313" s="515" t="s">
        <v>5737</v>
      </c>
      <c r="E2313" s="779" t="s">
        <v>5738</v>
      </c>
      <c r="F2313" s="780" t="s">
        <v>5739</v>
      </c>
      <c r="G2313" s="781" t="s">
        <v>5515</v>
      </c>
      <c r="H2313" s="781" t="s">
        <v>5516</v>
      </c>
      <c r="I2313" s="781" t="s">
        <v>5517</v>
      </c>
      <c r="J2313" s="782">
        <v>500000000</v>
      </c>
      <c r="K2313" s="783">
        <v>500000000</v>
      </c>
      <c r="L2313" s="784">
        <f t="shared" si="6"/>
        <v>0</v>
      </c>
      <c r="M2313" s="784">
        <f t="shared" si="7"/>
        <v>0</v>
      </c>
      <c r="N2313" s="782">
        <v>500000000</v>
      </c>
      <c r="O2313" s="782">
        <v>600000000</v>
      </c>
      <c r="P2313" s="782">
        <f t="shared" si="5"/>
        <v>1600000000</v>
      </c>
      <c r="Q2313" s="782">
        <v>300000000</v>
      </c>
      <c r="R2313" s="782"/>
      <c r="T2313" s="568"/>
    </row>
    <row r="2314" spans="1:20" s="498" customFormat="1" ht="24" x14ac:dyDescent="0.25">
      <c r="A2314" s="772"/>
      <c r="D2314" s="515" t="s">
        <v>5740</v>
      </c>
      <c r="E2314" s="779" t="s">
        <v>5741</v>
      </c>
      <c r="F2314" s="780" t="s">
        <v>5742</v>
      </c>
      <c r="G2314" s="781" t="s">
        <v>5515</v>
      </c>
      <c r="H2314" s="781" t="s">
        <v>5516</v>
      </c>
      <c r="I2314" s="781" t="s">
        <v>5517</v>
      </c>
      <c r="J2314" s="782">
        <v>50000000</v>
      </c>
      <c r="K2314" s="783">
        <v>50000000</v>
      </c>
      <c r="L2314" s="784">
        <f t="shared" si="6"/>
        <v>0</v>
      </c>
      <c r="M2314" s="784">
        <f t="shared" si="7"/>
        <v>0</v>
      </c>
      <c r="N2314" s="782">
        <v>50000000</v>
      </c>
      <c r="O2314" s="782">
        <v>50000000</v>
      </c>
      <c r="P2314" s="782">
        <f t="shared" si="5"/>
        <v>150000000</v>
      </c>
      <c r="Q2314" s="782">
        <v>0</v>
      </c>
      <c r="R2314" s="782"/>
      <c r="T2314" s="568"/>
    </row>
    <row r="2315" spans="1:20" s="498" customFormat="1" ht="12" x14ac:dyDescent="0.25">
      <c r="A2315" s="772"/>
      <c r="D2315" s="515" t="s">
        <v>5743</v>
      </c>
      <c r="E2315" s="779" t="s">
        <v>5744</v>
      </c>
      <c r="F2315" s="780" t="s">
        <v>5745</v>
      </c>
      <c r="G2315" s="781" t="s">
        <v>5515</v>
      </c>
      <c r="H2315" s="781" t="s">
        <v>5516</v>
      </c>
      <c r="I2315" s="781" t="s">
        <v>5517</v>
      </c>
      <c r="J2315" s="782">
        <v>1000000</v>
      </c>
      <c r="K2315" s="783">
        <v>1000000</v>
      </c>
      <c r="L2315" s="784">
        <f t="shared" si="6"/>
        <v>0</v>
      </c>
      <c r="M2315" s="784">
        <f t="shared" si="7"/>
        <v>0</v>
      </c>
      <c r="N2315" s="782">
        <v>1000000</v>
      </c>
      <c r="O2315" s="782">
        <v>1200000</v>
      </c>
      <c r="P2315" s="782">
        <f t="shared" si="5"/>
        <v>3200000</v>
      </c>
      <c r="Q2315" s="782">
        <v>1000000</v>
      </c>
      <c r="R2315" s="782"/>
      <c r="T2315" s="568"/>
    </row>
    <row r="2316" spans="1:20" s="498" customFormat="1" ht="12" x14ac:dyDescent="0.25">
      <c r="A2316" s="772"/>
      <c r="D2316" s="515" t="s">
        <v>5746</v>
      </c>
      <c r="E2316" s="779" t="s">
        <v>5747</v>
      </c>
      <c r="F2316" s="515" t="s">
        <v>5748</v>
      </c>
      <c r="G2316" s="781" t="s">
        <v>5515</v>
      </c>
      <c r="H2316" s="781" t="s">
        <v>5516</v>
      </c>
      <c r="I2316" s="781" t="s">
        <v>5517</v>
      </c>
      <c r="J2316" s="782">
        <v>0</v>
      </c>
      <c r="K2316" s="783">
        <v>0</v>
      </c>
      <c r="L2316" s="784">
        <f t="shared" si="6"/>
        <v>0</v>
      </c>
      <c r="M2316" s="784">
        <f t="shared" si="7"/>
        <v>0</v>
      </c>
      <c r="N2316" s="782">
        <v>0</v>
      </c>
      <c r="O2316" s="782">
        <v>0</v>
      </c>
      <c r="P2316" s="782">
        <f t="shared" si="5"/>
        <v>0</v>
      </c>
      <c r="Q2316" s="782">
        <v>0</v>
      </c>
      <c r="R2316" s="782"/>
      <c r="T2316" s="568"/>
    </row>
    <row r="2317" spans="1:20" s="498" customFormat="1" ht="36" x14ac:dyDescent="0.25">
      <c r="A2317" s="772"/>
      <c r="D2317" s="515" t="s">
        <v>5749</v>
      </c>
      <c r="E2317" s="779" t="s">
        <v>5750</v>
      </c>
      <c r="F2317" s="780" t="s">
        <v>5751</v>
      </c>
      <c r="G2317" s="781" t="s">
        <v>5515</v>
      </c>
      <c r="H2317" s="781" t="s">
        <v>5516</v>
      </c>
      <c r="I2317" s="781" t="s">
        <v>5517</v>
      </c>
      <c r="J2317" s="782">
        <v>0</v>
      </c>
      <c r="K2317" s="783">
        <v>0</v>
      </c>
      <c r="L2317" s="784">
        <f t="shared" si="6"/>
        <v>0</v>
      </c>
      <c r="M2317" s="784">
        <f t="shared" si="7"/>
        <v>0</v>
      </c>
      <c r="N2317" s="782">
        <v>0</v>
      </c>
      <c r="O2317" s="782">
        <v>0</v>
      </c>
      <c r="P2317" s="782">
        <f t="shared" si="5"/>
        <v>0</v>
      </c>
      <c r="Q2317" s="782">
        <v>0</v>
      </c>
      <c r="R2317" s="782"/>
      <c r="T2317" s="568"/>
    </row>
    <row r="2318" spans="1:20" s="498" customFormat="1" ht="24" x14ac:dyDescent="0.25">
      <c r="A2318" s="772"/>
      <c r="D2318" s="515" t="s">
        <v>5752</v>
      </c>
      <c r="E2318" s="779" t="s">
        <v>5753</v>
      </c>
      <c r="F2318" s="780" t="s">
        <v>5754</v>
      </c>
      <c r="G2318" s="781" t="s">
        <v>5515</v>
      </c>
      <c r="H2318" s="781" t="s">
        <v>5516</v>
      </c>
      <c r="I2318" s="781" t="s">
        <v>5517</v>
      </c>
      <c r="J2318" s="782">
        <v>1000000</v>
      </c>
      <c r="K2318" s="783">
        <v>1000000</v>
      </c>
      <c r="L2318" s="784">
        <f t="shared" si="6"/>
        <v>0</v>
      </c>
      <c r="M2318" s="784">
        <f t="shared" si="7"/>
        <v>0</v>
      </c>
      <c r="N2318" s="782">
        <v>1000000</v>
      </c>
      <c r="O2318" s="782">
        <v>1000000</v>
      </c>
      <c r="P2318" s="782">
        <f t="shared" si="5"/>
        <v>3000000</v>
      </c>
      <c r="Q2318" s="782">
        <v>1000000</v>
      </c>
      <c r="R2318" s="782"/>
      <c r="T2318" s="568"/>
    </row>
    <row r="2319" spans="1:20" s="498" customFormat="1" ht="12" x14ac:dyDescent="0.25">
      <c r="A2319" s="772"/>
      <c r="D2319" s="515" t="s">
        <v>5755</v>
      </c>
      <c r="E2319" s="779" t="s">
        <v>5756</v>
      </c>
      <c r="F2319" s="780" t="s">
        <v>5757</v>
      </c>
      <c r="G2319" s="781" t="s">
        <v>5515</v>
      </c>
      <c r="H2319" s="781" t="s">
        <v>5516</v>
      </c>
      <c r="I2319" s="781" t="s">
        <v>5517</v>
      </c>
      <c r="J2319" s="782">
        <v>0</v>
      </c>
      <c r="K2319" s="783">
        <v>0</v>
      </c>
      <c r="L2319" s="784">
        <f t="shared" si="6"/>
        <v>0</v>
      </c>
      <c r="M2319" s="784">
        <f t="shared" si="7"/>
        <v>0</v>
      </c>
      <c r="N2319" s="782">
        <v>0</v>
      </c>
      <c r="O2319" s="782">
        <v>0</v>
      </c>
      <c r="P2319" s="782">
        <f t="shared" ref="P2319:P2326" si="8">SUM(K2319,N2319,O2319)</f>
        <v>0</v>
      </c>
      <c r="Q2319" s="782">
        <v>0</v>
      </c>
      <c r="R2319" s="782"/>
      <c r="T2319" s="568"/>
    </row>
    <row r="2320" spans="1:20" s="498" customFormat="1" ht="12" x14ac:dyDescent="0.25">
      <c r="A2320" s="772"/>
      <c r="D2320" s="515" t="s">
        <v>5758</v>
      </c>
      <c r="E2320" s="779" t="s">
        <v>5759</v>
      </c>
      <c r="F2320" s="515" t="s">
        <v>5760</v>
      </c>
      <c r="G2320" s="781" t="s">
        <v>5515</v>
      </c>
      <c r="H2320" s="781" t="s">
        <v>5516</v>
      </c>
      <c r="I2320" s="781" t="s">
        <v>5517</v>
      </c>
      <c r="J2320" s="782">
        <v>60000000</v>
      </c>
      <c r="K2320" s="783">
        <v>60000000</v>
      </c>
      <c r="L2320" s="784">
        <f t="shared" ref="L2320:L2325" si="9">SUM(J2320-K2320)</f>
        <v>0</v>
      </c>
      <c r="M2320" s="784">
        <f t="shared" ref="M2320:M2326" si="10">SUM(K2320-J2320)</f>
        <v>0</v>
      </c>
      <c r="N2320" s="782">
        <v>60000000</v>
      </c>
      <c r="O2320" s="782">
        <v>60000000</v>
      </c>
      <c r="P2320" s="782">
        <f t="shared" si="8"/>
        <v>180000000</v>
      </c>
      <c r="Q2320" s="782">
        <v>100000000</v>
      </c>
      <c r="R2320" s="782"/>
      <c r="T2320" s="568"/>
    </row>
    <row r="2321" spans="1:20" s="498" customFormat="1" ht="12" x14ac:dyDescent="0.25">
      <c r="A2321" s="772"/>
      <c r="D2321" s="515" t="s">
        <v>5761</v>
      </c>
      <c r="E2321" s="779" t="s">
        <v>5747</v>
      </c>
      <c r="F2321" s="515" t="s">
        <v>5762</v>
      </c>
      <c r="G2321" s="781" t="s">
        <v>5515</v>
      </c>
      <c r="H2321" s="781" t="s">
        <v>5516</v>
      </c>
      <c r="I2321" s="781" t="s">
        <v>5517</v>
      </c>
      <c r="J2321" s="782">
        <v>0</v>
      </c>
      <c r="K2321" s="783">
        <v>0</v>
      </c>
      <c r="L2321" s="784">
        <f t="shared" si="9"/>
        <v>0</v>
      </c>
      <c r="M2321" s="784">
        <f t="shared" si="10"/>
        <v>0</v>
      </c>
      <c r="N2321" s="782">
        <v>0</v>
      </c>
      <c r="O2321" s="782">
        <v>0</v>
      </c>
      <c r="P2321" s="782">
        <f t="shared" si="8"/>
        <v>0</v>
      </c>
      <c r="Q2321" s="782">
        <v>0</v>
      </c>
      <c r="R2321" s="782"/>
      <c r="T2321" s="568"/>
    </row>
    <row r="2322" spans="1:20" s="498" customFormat="1" ht="12" x14ac:dyDescent="0.25">
      <c r="A2322" s="772"/>
      <c r="D2322" s="515" t="s">
        <v>5763</v>
      </c>
      <c r="E2322" s="779" t="s">
        <v>5764</v>
      </c>
      <c r="F2322" s="515" t="s">
        <v>5765</v>
      </c>
      <c r="G2322" s="781" t="s">
        <v>5515</v>
      </c>
      <c r="H2322" s="781" t="s">
        <v>5516</v>
      </c>
      <c r="I2322" s="781" t="s">
        <v>5517</v>
      </c>
      <c r="J2322" s="782">
        <v>500000000</v>
      </c>
      <c r="K2322" s="783">
        <v>200000000</v>
      </c>
      <c r="L2322" s="784">
        <f t="shared" si="9"/>
        <v>300000000</v>
      </c>
      <c r="M2322" s="784">
        <v>0</v>
      </c>
      <c r="N2322" s="782">
        <v>300000000</v>
      </c>
      <c r="O2322" s="782">
        <v>300000000</v>
      </c>
      <c r="P2322" s="782">
        <f t="shared" si="8"/>
        <v>800000000</v>
      </c>
      <c r="Q2322" s="782">
        <v>250000000</v>
      </c>
      <c r="R2322" s="782"/>
      <c r="T2322" s="568"/>
    </row>
    <row r="2323" spans="1:20" s="498" customFormat="1" ht="12" x14ac:dyDescent="0.25">
      <c r="A2323" s="772"/>
      <c r="D2323" s="515" t="s">
        <v>5766</v>
      </c>
      <c r="E2323" s="779" t="s">
        <v>5767</v>
      </c>
      <c r="F2323" s="780" t="s">
        <v>5768</v>
      </c>
      <c r="G2323" s="781" t="s">
        <v>5515</v>
      </c>
      <c r="H2323" s="781" t="s">
        <v>5516</v>
      </c>
      <c r="I2323" s="781" t="s">
        <v>5517</v>
      </c>
      <c r="J2323" s="782">
        <v>4000000000</v>
      </c>
      <c r="K2323" s="783">
        <v>2500000000</v>
      </c>
      <c r="L2323" s="784">
        <f t="shared" si="9"/>
        <v>1500000000</v>
      </c>
      <c r="M2323" s="784">
        <v>0</v>
      </c>
      <c r="N2323" s="782">
        <v>2000000000</v>
      </c>
      <c r="O2323" s="782">
        <v>2200000000</v>
      </c>
      <c r="P2323" s="782">
        <f t="shared" si="8"/>
        <v>6700000000</v>
      </c>
      <c r="Q2323" s="782">
        <v>250000000</v>
      </c>
      <c r="R2323" s="782"/>
      <c r="T2323" s="568"/>
    </row>
    <row r="2324" spans="1:20" s="498" customFormat="1" ht="36" x14ac:dyDescent="0.25">
      <c r="A2324" s="772"/>
      <c r="D2324" s="515" t="s">
        <v>5769</v>
      </c>
      <c r="E2324" s="779" t="s">
        <v>5770</v>
      </c>
      <c r="F2324" s="780" t="s">
        <v>5771</v>
      </c>
      <c r="G2324" s="781" t="s">
        <v>5515</v>
      </c>
      <c r="H2324" s="781" t="s">
        <v>5516</v>
      </c>
      <c r="I2324" s="781" t="s">
        <v>5517</v>
      </c>
      <c r="J2324" s="782">
        <v>0</v>
      </c>
      <c r="K2324" s="783">
        <v>0</v>
      </c>
      <c r="L2324" s="784">
        <f t="shared" si="9"/>
        <v>0</v>
      </c>
      <c r="M2324" s="784">
        <f t="shared" si="10"/>
        <v>0</v>
      </c>
      <c r="N2324" s="782">
        <v>0</v>
      </c>
      <c r="O2324" s="782">
        <v>0</v>
      </c>
      <c r="P2324" s="782">
        <f t="shared" si="8"/>
        <v>0</v>
      </c>
      <c r="Q2324" s="782">
        <v>0</v>
      </c>
      <c r="R2324" s="782"/>
      <c r="T2324" s="568"/>
    </row>
    <row r="2325" spans="1:20" s="498" customFormat="1" ht="24" x14ac:dyDescent="0.25">
      <c r="A2325" s="772"/>
      <c r="D2325" s="515" t="s">
        <v>5772</v>
      </c>
      <c r="E2325" s="779" t="s">
        <v>5773</v>
      </c>
      <c r="F2325" s="780" t="s">
        <v>5774</v>
      </c>
      <c r="G2325" s="781" t="s">
        <v>5515</v>
      </c>
      <c r="H2325" s="781" t="s">
        <v>5516</v>
      </c>
      <c r="I2325" s="781" t="s">
        <v>5517</v>
      </c>
      <c r="J2325" s="782">
        <v>400000000</v>
      </c>
      <c r="K2325" s="783">
        <v>100000000</v>
      </c>
      <c r="L2325" s="784">
        <f t="shared" si="9"/>
        <v>300000000</v>
      </c>
      <c r="M2325" s="784">
        <v>0</v>
      </c>
      <c r="N2325" s="782">
        <v>450000000</v>
      </c>
      <c r="O2325" s="782">
        <v>500000000</v>
      </c>
      <c r="P2325" s="782">
        <f t="shared" si="8"/>
        <v>1050000000</v>
      </c>
      <c r="Q2325" s="782">
        <v>160000000</v>
      </c>
      <c r="R2325" s="782"/>
      <c r="T2325" s="568"/>
    </row>
    <row r="2326" spans="1:20" s="498" customFormat="1" ht="12" x14ac:dyDescent="0.25">
      <c r="A2326" s="772"/>
      <c r="D2326" s="515"/>
      <c r="E2326" s="779" t="s">
        <v>5775</v>
      </c>
      <c r="F2326" s="780" t="s">
        <v>5776</v>
      </c>
      <c r="G2326" s="793"/>
      <c r="H2326" s="793"/>
      <c r="I2326" s="793"/>
      <c r="J2326" s="782"/>
      <c r="K2326" s="783">
        <v>200000000</v>
      </c>
      <c r="L2326" s="782">
        <v>0</v>
      </c>
      <c r="M2326" s="782">
        <f t="shared" si="10"/>
        <v>200000000</v>
      </c>
      <c r="N2326" s="782">
        <v>200000000</v>
      </c>
      <c r="O2326" s="782">
        <v>100000000</v>
      </c>
      <c r="P2326" s="782">
        <f t="shared" si="8"/>
        <v>500000000</v>
      </c>
      <c r="Q2326" s="782"/>
      <c r="R2326" s="804"/>
      <c r="T2326" s="568">
        <v>280000000</v>
      </c>
    </row>
    <row r="2327" spans="1:20" s="498" customFormat="1" ht="12" x14ac:dyDescent="0.25">
      <c r="A2327" s="772"/>
      <c r="B2327" s="805" t="s">
        <v>114</v>
      </c>
      <c r="C2327" s="796"/>
      <c r="D2327" s="794"/>
      <c r="E2327" s="796"/>
      <c r="F2327" s="806"/>
      <c r="G2327" s="796"/>
      <c r="H2327" s="796"/>
      <c r="I2327" s="807"/>
      <c r="J2327" s="808">
        <v>17027752574</v>
      </c>
      <c r="K2327" s="809">
        <f>SUM(K2218,K2236)</f>
        <v>13822752574</v>
      </c>
      <c r="L2327" s="808">
        <f t="shared" ref="L2327:P2327" si="11">SUM(L2218,L2236)</f>
        <v>3860000000</v>
      </c>
      <c r="M2327" s="808">
        <f t="shared" si="11"/>
        <v>655000000</v>
      </c>
      <c r="N2327" s="808">
        <f t="shared" si="11"/>
        <v>14421961449</v>
      </c>
      <c r="O2327" s="808">
        <f t="shared" si="11"/>
        <v>15801370322</v>
      </c>
      <c r="P2327" s="808">
        <f t="shared" si="11"/>
        <v>44046084345</v>
      </c>
      <c r="Q2327" s="808">
        <v>10414692100</v>
      </c>
      <c r="R2327" s="808"/>
      <c r="T2327" s="568"/>
    </row>
    <row r="2328" spans="1:20" s="751" customFormat="1" ht="13.8" x14ac:dyDescent="0.3">
      <c r="A2328" s="946" t="s">
        <v>5500</v>
      </c>
      <c r="B2328" s="946"/>
      <c r="C2328" s="946"/>
      <c r="D2328" s="946"/>
      <c r="E2328" s="946"/>
      <c r="F2328" s="946"/>
      <c r="G2328" s="946"/>
      <c r="H2328" s="946"/>
      <c r="I2328" s="946"/>
      <c r="J2328" s="946"/>
      <c r="K2328" s="946"/>
      <c r="L2328" s="946"/>
      <c r="M2328" s="946"/>
      <c r="N2328" s="946"/>
      <c r="O2328" s="946"/>
      <c r="P2328" s="946"/>
      <c r="Q2328" s="946"/>
      <c r="T2328" s="752"/>
    </row>
    <row r="2329" spans="1:20" s="751" customFormat="1" ht="13.8" x14ac:dyDescent="0.3">
      <c r="A2329" s="946" t="s">
        <v>5501</v>
      </c>
      <c r="B2329" s="946"/>
      <c r="C2329" s="946"/>
      <c r="D2329" s="946"/>
      <c r="E2329" s="946"/>
      <c r="F2329" s="946"/>
      <c r="G2329" s="946"/>
      <c r="H2329" s="946"/>
      <c r="I2329" s="946"/>
      <c r="J2329" s="946"/>
      <c r="K2329" s="946"/>
      <c r="L2329" s="946"/>
      <c r="M2329" s="946"/>
      <c r="N2329" s="946"/>
      <c r="O2329" s="946"/>
      <c r="P2329" s="946"/>
      <c r="Q2329" s="946"/>
      <c r="T2329" s="752"/>
    </row>
    <row r="2330" spans="1:20" s="753" customFormat="1" ht="13.2" x14ac:dyDescent="0.25">
      <c r="A2330" s="947" t="s">
        <v>5376</v>
      </c>
      <c r="B2330" s="947"/>
      <c r="C2330" s="947"/>
      <c r="D2330" s="954"/>
      <c r="E2330" s="947"/>
      <c r="F2330" s="947"/>
      <c r="G2330" s="947"/>
      <c r="H2330" s="947"/>
      <c r="I2330" s="947"/>
      <c r="J2330" s="947"/>
      <c r="K2330" s="947"/>
      <c r="L2330" s="947"/>
      <c r="M2330" s="947"/>
      <c r="N2330" s="947"/>
      <c r="O2330" s="947"/>
      <c r="P2330" s="947"/>
      <c r="Q2330" s="947"/>
      <c r="T2330" s="754"/>
    </row>
    <row r="2331" spans="1:20" s="760" customFormat="1" ht="24" x14ac:dyDescent="0.25">
      <c r="A2331" s="943" t="s">
        <v>5502</v>
      </c>
      <c r="B2331" s="948" t="s">
        <v>5503</v>
      </c>
      <c r="C2331" s="957"/>
      <c r="D2331" s="755"/>
      <c r="E2331" s="949" t="s">
        <v>5504</v>
      </c>
      <c r="F2331" s="943" t="s">
        <v>4881</v>
      </c>
      <c r="G2331" s="943" t="s">
        <v>5505</v>
      </c>
      <c r="H2331" s="943" t="s">
        <v>5506</v>
      </c>
      <c r="I2331" s="943" t="s">
        <v>5507</v>
      </c>
      <c r="J2331" s="756" t="s">
        <v>3115</v>
      </c>
      <c r="K2331" s="757" t="s">
        <v>3116</v>
      </c>
      <c r="L2331" s="758" t="s">
        <v>5508</v>
      </c>
      <c r="M2331" s="758" t="s">
        <v>5509</v>
      </c>
      <c r="N2331" s="759" t="s">
        <v>3341</v>
      </c>
      <c r="O2331" s="759" t="s">
        <v>3341</v>
      </c>
      <c r="P2331" s="759" t="s">
        <v>3317</v>
      </c>
      <c r="Q2331" s="759" t="s">
        <v>3341</v>
      </c>
      <c r="R2331" s="759" t="s">
        <v>5510</v>
      </c>
      <c r="T2331" s="761"/>
    </row>
    <row r="2332" spans="1:20" s="760" customFormat="1" ht="24" x14ac:dyDescent="0.25">
      <c r="A2332" s="955"/>
      <c r="B2332" s="950"/>
      <c r="C2332" s="958"/>
      <c r="D2332" s="762"/>
      <c r="E2332" s="951"/>
      <c r="F2332" s="944"/>
      <c r="G2332" s="944"/>
      <c r="H2332" s="944"/>
      <c r="I2332" s="944"/>
      <c r="J2332" s="763">
        <v>2020</v>
      </c>
      <c r="K2332" s="764" t="s">
        <v>3120</v>
      </c>
      <c r="L2332" s="765" t="s">
        <v>3120</v>
      </c>
      <c r="M2332" s="765" t="s">
        <v>3120</v>
      </c>
      <c r="N2332" s="766" t="s">
        <v>5068</v>
      </c>
      <c r="O2332" s="766" t="s">
        <v>5069</v>
      </c>
      <c r="P2332" s="767" t="s">
        <v>5511</v>
      </c>
      <c r="Q2332" s="766" t="s">
        <v>5102</v>
      </c>
      <c r="R2332" s="763"/>
      <c r="T2332" s="761"/>
    </row>
    <row r="2333" spans="1:20" s="760" customFormat="1" ht="12" x14ac:dyDescent="0.25">
      <c r="A2333" s="956"/>
      <c r="B2333" s="952"/>
      <c r="C2333" s="959"/>
      <c r="D2333" s="768"/>
      <c r="E2333" s="953"/>
      <c r="F2333" s="945"/>
      <c r="G2333" s="945"/>
      <c r="H2333" s="945"/>
      <c r="I2333" s="945"/>
      <c r="J2333" s="769" t="s">
        <v>14</v>
      </c>
      <c r="K2333" s="770" t="s">
        <v>14</v>
      </c>
      <c r="L2333" s="771" t="s">
        <v>14</v>
      </c>
      <c r="M2333" s="771" t="s">
        <v>14</v>
      </c>
      <c r="N2333" s="769" t="s">
        <v>14</v>
      </c>
      <c r="O2333" s="769" t="s">
        <v>14</v>
      </c>
      <c r="P2333" s="769" t="s">
        <v>14</v>
      </c>
      <c r="Q2333" s="769" t="s">
        <v>14</v>
      </c>
      <c r="R2333" s="769"/>
      <c r="T2333" s="761"/>
    </row>
    <row r="2334" spans="1:20" s="498" customFormat="1" ht="12" x14ac:dyDescent="0.25">
      <c r="D2334" s="515"/>
      <c r="F2334" s="536"/>
      <c r="J2334" s="776"/>
      <c r="K2334" s="776"/>
      <c r="L2334" s="776"/>
      <c r="M2334" s="776"/>
      <c r="N2334" s="776"/>
      <c r="O2334" s="776"/>
      <c r="P2334" s="776"/>
      <c r="Q2334" s="776"/>
      <c r="R2334" s="776"/>
      <c r="T2334" s="568"/>
    </row>
    <row r="2335" spans="1:20" s="498" customFormat="1" ht="12" x14ac:dyDescent="0.25">
      <c r="A2335" s="772" t="s">
        <v>4943</v>
      </c>
      <c r="B2335" s="773" t="s">
        <v>115</v>
      </c>
      <c r="C2335" s="773"/>
      <c r="D2335" s="794"/>
      <c r="E2335" s="773"/>
      <c r="F2335" s="775"/>
      <c r="G2335" s="773"/>
      <c r="H2335" s="773"/>
      <c r="I2335" s="773"/>
      <c r="J2335" s="776"/>
      <c r="K2335" s="776"/>
      <c r="L2335" s="776"/>
      <c r="M2335" s="776"/>
      <c r="N2335" s="776"/>
      <c r="O2335" s="776"/>
      <c r="P2335" s="776"/>
      <c r="Q2335" s="776"/>
      <c r="R2335" s="776"/>
      <c r="T2335" s="568"/>
    </row>
    <row r="2336" spans="1:20" s="498" customFormat="1" ht="12" x14ac:dyDescent="0.25">
      <c r="A2336" s="772"/>
      <c r="C2336" s="773" t="s">
        <v>5123</v>
      </c>
      <c r="D2336" s="794"/>
      <c r="E2336" s="773"/>
      <c r="F2336" s="775"/>
      <c r="G2336" s="773"/>
      <c r="H2336" s="773"/>
      <c r="I2336" s="773"/>
      <c r="J2336" s="777">
        <v>10441370</v>
      </c>
      <c r="K2336" s="789">
        <f>SUM(K2337:K2348)</f>
        <v>10441370</v>
      </c>
      <c r="L2336" s="784">
        <f t="shared" ref="L2336:O2336" si="12">SUM(L2337:L2348)</f>
        <v>0</v>
      </c>
      <c r="M2336" s="784">
        <f t="shared" si="12"/>
        <v>0</v>
      </c>
      <c r="N2336" s="784">
        <f t="shared" si="12"/>
        <v>10646103</v>
      </c>
      <c r="O2336" s="784">
        <f t="shared" si="12"/>
        <v>10646103</v>
      </c>
      <c r="P2336" s="777">
        <f>SUM(K2336,N2336,O2336)</f>
        <v>31733576</v>
      </c>
      <c r="Q2336" s="777">
        <v>12062893</v>
      </c>
      <c r="R2336" s="777"/>
      <c r="T2336" s="568"/>
    </row>
    <row r="2337" spans="1:20" s="498" customFormat="1" ht="12" x14ac:dyDescent="0.25">
      <c r="A2337" s="772"/>
      <c r="D2337" s="515" t="s">
        <v>5777</v>
      </c>
      <c r="E2337" s="779" t="s">
        <v>5778</v>
      </c>
      <c r="F2337" s="780" t="s">
        <v>5514</v>
      </c>
      <c r="G2337" s="781" t="s">
        <v>5515</v>
      </c>
      <c r="H2337" s="781" t="s">
        <v>5516</v>
      </c>
      <c r="I2337" s="781" t="s">
        <v>5517</v>
      </c>
      <c r="J2337" s="782">
        <v>7320243</v>
      </c>
      <c r="K2337" s="783">
        <v>7320243</v>
      </c>
      <c r="L2337" s="784">
        <f>SUM(J2337-K2337)</f>
        <v>0</v>
      </c>
      <c r="M2337" s="784">
        <f>SUM(K2337-J2337)</f>
        <v>0</v>
      </c>
      <c r="N2337" s="782">
        <v>7463777</v>
      </c>
      <c r="O2337" s="782">
        <v>7463777</v>
      </c>
      <c r="P2337" s="782">
        <v>22247797</v>
      </c>
      <c r="Q2337" s="782">
        <v>8578624</v>
      </c>
      <c r="R2337" s="782"/>
      <c r="T2337" s="568"/>
    </row>
    <row r="2338" spans="1:20" s="498" customFormat="1" ht="12" x14ac:dyDescent="0.25">
      <c r="A2338" s="772"/>
      <c r="D2338" s="515" t="s">
        <v>5779</v>
      </c>
      <c r="E2338" s="779" t="s">
        <v>5780</v>
      </c>
      <c r="F2338" s="780" t="s">
        <v>5520</v>
      </c>
      <c r="G2338" s="781" t="s">
        <v>5515</v>
      </c>
      <c r="H2338" s="781" t="s">
        <v>5516</v>
      </c>
      <c r="I2338" s="781" t="s">
        <v>5517</v>
      </c>
      <c r="J2338" s="782">
        <v>0</v>
      </c>
      <c r="K2338" s="783">
        <v>0</v>
      </c>
      <c r="L2338" s="784">
        <f t="shared" ref="L2338:L2348" si="13">SUM(J2338-K2338)</f>
        <v>0</v>
      </c>
      <c r="M2338" s="784">
        <f t="shared" ref="M2338:M2348" si="14">SUM(K2338-J2338)</f>
        <v>0</v>
      </c>
      <c r="N2338" s="782">
        <v>0</v>
      </c>
      <c r="O2338" s="782">
        <v>0</v>
      </c>
      <c r="P2338" s="782">
        <v>0</v>
      </c>
      <c r="Q2338" s="782">
        <v>0</v>
      </c>
      <c r="R2338" s="782"/>
      <c r="T2338" s="568"/>
    </row>
    <row r="2339" spans="1:20" s="498" customFormat="1" ht="24" x14ac:dyDescent="0.25">
      <c r="A2339" s="772"/>
      <c r="D2339" s="515" t="s">
        <v>5781</v>
      </c>
      <c r="E2339" s="779" t="s">
        <v>5782</v>
      </c>
      <c r="F2339" s="780" t="s">
        <v>5783</v>
      </c>
      <c r="G2339" s="781" t="s">
        <v>5515</v>
      </c>
      <c r="H2339" s="781" t="s">
        <v>5516</v>
      </c>
      <c r="I2339" s="781" t="s">
        <v>5517</v>
      </c>
      <c r="J2339" s="782">
        <v>0</v>
      </c>
      <c r="K2339" s="783">
        <v>0</v>
      </c>
      <c r="L2339" s="784">
        <f t="shared" si="13"/>
        <v>0</v>
      </c>
      <c r="M2339" s="784">
        <f t="shared" si="14"/>
        <v>0</v>
      </c>
      <c r="N2339" s="782">
        <v>0</v>
      </c>
      <c r="O2339" s="782">
        <v>0</v>
      </c>
      <c r="P2339" s="782">
        <v>0</v>
      </c>
      <c r="Q2339" s="782">
        <v>0</v>
      </c>
      <c r="R2339" s="782"/>
      <c r="T2339" s="568"/>
    </row>
    <row r="2340" spans="1:20" s="498" customFormat="1" ht="12" x14ac:dyDescent="0.25">
      <c r="A2340" s="772"/>
      <c r="D2340" s="515" t="s">
        <v>5784</v>
      </c>
      <c r="E2340" s="779" t="s">
        <v>5785</v>
      </c>
      <c r="F2340" s="780" t="s">
        <v>5526</v>
      </c>
      <c r="G2340" s="781" t="s">
        <v>5515</v>
      </c>
      <c r="H2340" s="781" t="s">
        <v>5516</v>
      </c>
      <c r="I2340" s="781" t="s">
        <v>5517</v>
      </c>
      <c r="J2340" s="782">
        <v>1082428</v>
      </c>
      <c r="K2340" s="783">
        <v>1082428</v>
      </c>
      <c r="L2340" s="784">
        <f t="shared" si="13"/>
        <v>0</v>
      </c>
      <c r="M2340" s="784">
        <f t="shared" si="14"/>
        <v>0</v>
      </c>
      <c r="N2340" s="782">
        <v>1103652</v>
      </c>
      <c r="O2340" s="782">
        <v>1103652</v>
      </c>
      <c r="P2340" s="782">
        <v>3289732</v>
      </c>
      <c r="Q2340" s="782">
        <v>1371533</v>
      </c>
      <c r="R2340" s="782"/>
      <c r="T2340" s="568"/>
    </row>
    <row r="2341" spans="1:20" s="498" customFormat="1" ht="12" x14ac:dyDescent="0.25">
      <c r="A2341" s="772"/>
      <c r="D2341" s="515" t="s">
        <v>5786</v>
      </c>
      <c r="E2341" s="779" t="s">
        <v>5787</v>
      </c>
      <c r="F2341" s="780" t="s">
        <v>5529</v>
      </c>
      <c r="G2341" s="781" t="s">
        <v>5515</v>
      </c>
      <c r="H2341" s="781" t="s">
        <v>5516</v>
      </c>
      <c r="I2341" s="781" t="s">
        <v>5517</v>
      </c>
      <c r="J2341" s="782">
        <v>490110</v>
      </c>
      <c r="K2341" s="783">
        <v>490110</v>
      </c>
      <c r="L2341" s="784">
        <f t="shared" si="13"/>
        <v>0</v>
      </c>
      <c r="M2341" s="784">
        <f t="shared" si="14"/>
        <v>0</v>
      </c>
      <c r="N2341" s="782">
        <v>499720</v>
      </c>
      <c r="O2341" s="782">
        <v>499720</v>
      </c>
      <c r="P2341" s="782">
        <v>1489550</v>
      </c>
      <c r="Q2341" s="782">
        <v>544200</v>
      </c>
      <c r="R2341" s="782"/>
      <c r="T2341" s="568"/>
    </row>
    <row r="2342" spans="1:20" s="498" customFormat="1" ht="12" x14ac:dyDescent="0.25">
      <c r="A2342" s="772"/>
      <c r="D2342" s="515" t="s">
        <v>5788</v>
      </c>
      <c r="E2342" s="779" t="s">
        <v>5789</v>
      </c>
      <c r="F2342" s="780" t="s">
        <v>5532</v>
      </c>
      <c r="G2342" s="781" t="s">
        <v>5515</v>
      </c>
      <c r="H2342" s="781" t="s">
        <v>5516</v>
      </c>
      <c r="I2342" s="781" t="s">
        <v>5517</v>
      </c>
      <c r="J2342" s="782">
        <v>313556</v>
      </c>
      <c r="K2342" s="783">
        <v>313556</v>
      </c>
      <c r="L2342" s="784">
        <f t="shared" si="13"/>
        <v>0</v>
      </c>
      <c r="M2342" s="784">
        <f t="shared" si="14"/>
        <v>0</v>
      </c>
      <c r="N2342" s="782">
        <v>319704</v>
      </c>
      <c r="O2342" s="782">
        <v>319704</v>
      </c>
      <c r="P2342" s="782">
        <v>952964</v>
      </c>
      <c r="Q2342" s="782">
        <v>235200</v>
      </c>
      <c r="R2342" s="782"/>
      <c r="T2342" s="568"/>
    </row>
    <row r="2343" spans="1:20" s="498" customFormat="1" ht="12" x14ac:dyDescent="0.25">
      <c r="A2343" s="772"/>
      <c r="D2343" s="515" t="s">
        <v>5790</v>
      </c>
      <c r="E2343" s="779" t="s">
        <v>5791</v>
      </c>
      <c r="F2343" s="780" t="s">
        <v>5535</v>
      </c>
      <c r="G2343" s="781" t="s">
        <v>5515</v>
      </c>
      <c r="H2343" s="781" t="s">
        <v>5516</v>
      </c>
      <c r="I2343" s="781" t="s">
        <v>5517</v>
      </c>
      <c r="J2343" s="782">
        <v>123828</v>
      </c>
      <c r="K2343" s="783">
        <v>123828</v>
      </c>
      <c r="L2343" s="784">
        <f t="shared" si="13"/>
        <v>0</v>
      </c>
      <c r="M2343" s="784">
        <f t="shared" si="14"/>
        <v>0</v>
      </c>
      <c r="N2343" s="782">
        <v>126256</v>
      </c>
      <c r="O2343" s="782">
        <v>126256</v>
      </c>
      <c r="P2343" s="782">
        <v>376340</v>
      </c>
      <c r="Q2343" s="782">
        <v>157200</v>
      </c>
      <c r="R2343" s="782"/>
      <c r="T2343" s="568"/>
    </row>
    <row r="2344" spans="1:20" s="498" customFormat="1" ht="12" x14ac:dyDescent="0.25">
      <c r="A2344" s="772"/>
      <c r="D2344" s="515" t="s">
        <v>5792</v>
      </c>
      <c r="E2344" s="779" t="s">
        <v>5793</v>
      </c>
      <c r="F2344" s="780" t="s">
        <v>5538</v>
      </c>
      <c r="G2344" s="781" t="s">
        <v>5515</v>
      </c>
      <c r="H2344" s="781" t="s">
        <v>5516</v>
      </c>
      <c r="I2344" s="781" t="s">
        <v>5517</v>
      </c>
      <c r="J2344" s="782">
        <v>2478</v>
      </c>
      <c r="K2344" s="783">
        <v>2478</v>
      </c>
      <c r="L2344" s="784">
        <f t="shared" si="13"/>
        <v>0</v>
      </c>
      <c r="M2344" s="784">
        <f t="shared" si="14"/>
        <v>0</v>
      </c>
      <c r="N2344" s="782">
        <v>2527</v>
      </c>
      <c r="O2344" s="782">
        <v>2527</v>
      </c>
      <c r="P2344" s="782">
        <v>7532</v>
      </c>
      <c r="Q2344" s="782">
        <v>14580</v>
      </c>
      <c r="R2344" s="782"/>
      <c r="T2344" s="568"/>
    </row>
    <row r="2345" spans="1:20" s="498" customFormat="1" ht="12" x14ac:dyDescent="0.25">
      <c r="A2345" s="772"/>
      <c r="D2345" s="515" t="s">
        <v>5794</v>
      </c>
      <c r="E2345" s="779" t="s">
        <v>5795</v>
      </c>
      <c r="F2345" s="780" t="s">
        <v>5796</v>
      </c>
      <c r="G2345" s="781" t="s">
        <v>5515</v>
      </c>
      <c r="H2345" s="781" t="s">
        <v>5516</v>
      </c>
      <c r="I2345" s="781" t="s">
        <v>5517</v>
      </c>
      <c r="J2345" s="782">
        <v>860953</v>
      </c>
      <c r="K2345" s="783">
        <v>860953</v>
      </c>
      <c r="L2345" s="784">
        <f t="shared" si="13"/>
        <v>0</v>
      </c>
      <c r="M2345" s="784">
        <f t="shared" si="14"/>
        <v>0</v>
      </c>
      <c r="N2345" s="782">
        <v>877835</v>
      </c>
      <c r="O2345" s="782">
        <v>877835</v>
      </c>
      <c r="P2345" s="782">
        <v>2616623</v>
      </c>
      <c r="Q2345" s="782">
        <v>857860</v>
      </c>
      <c r="R2345" s="782"/>
      <c r="T2345" s="568"/>
    </row>
    <row r="2346" spans="1:20" s="498" customFormat="1" ht="12" x14ac:dyDescent="0.25">
      <c r="A2346" s="772"/>
      <c r="D2346" s="515" t="s">
        <v>5797</v>
      </c>
      <c r="E2346" s="779" t="s">
        <v>5798</v>
      </c>
      <c r="F2346" s="780" t="s">
        <v>5544</v>
      </c>
      <c r="G2346" s="781" t="s">
        <v>5515</v>
      </c>
      <c r="H2346" s="781" t="s">
        <v>5516</v>
      </c>
      <c r="I2346" s="781" t="s">
        <v>5517</v>
      </c>
      <c r="J2346" s="782">
        <v>51628</v>
      </c>
      <c r="K2346" s="783">
        <v>51628</v>
      </c>
      <c r="L2346" s="784">
        <f t="shared" si="13"/>
        <v>0</v>
      </c>
      <c r="M2346" s="784">
        <f t="shared" si="14"/>
        <v>0</v>
      </c>
      <c r="N2346" s="782">
        <v>52640</v>
      </c>
      <c r="O2346" s="782">
        <v>52640</v>
      </c>
      <c r="P2346" s="782">
        <v>156908</v>
      </c>
      <c r="Q2346" s="782">
        <v>303696</v>
      </c>
      <c r="R2346" s="782"/>
      <c r="T2346" s="568"/>
    </row>
    <row r="2347" spans="1:20" s="498" customFormat="1" ht="12.6" thickBot="1" x14ac:dyDescent="0.3">
      <c r="A2347" s="772"/>
      <c r="D2347" s="515" t="s">
        <v>5799</v>
      </c>
      <c r="E2347" s="779" t="s">
        <v>5800</v>
      </c>
      <c r="F2347" s="787" t="s">
        <v>5547</v>
      </c>
      <c r="G2347" s="788" t="s">
        <v>5515</v>
      </c>
      <c r="H2347" s="788" t="s">
        <v>5516</v>
      </c>
      <c r="I2347" s="788" t="s">
        <v>5517</v>
      </c>
      <c r="J2347" s="784">
        <v>40480</v>
      </c>
      <c r="K2347" s="789">
        <v>40480</v>
      </c>
      <c r="L2347" s="784">
        <f t="shared" si="13"/>
        <v>0</v>
      </c>
      <c r="M2347" s="784">
        <f t="shared" si="14"/>
        <v>0</v>
      </c>
      <c r="N2347" s="784">
        <v>41274</v>
      </c>
      <c r="O2347" s="784">
        <v>41274</v>
      </c>
      <c r="P2347" s="784">
        <v>123028</v>
      </c>
      <c r="Q2347" s="784">
        <v>0</v>
      </c>
      <c r="R2347" s="784"/>
      <c r="T2347" s="568"/>
    </row>
    <row r="2348" spans="1:20" s="498" customFormat="1" ht="12.6" thickBot="1" x14ac:dyDescent="0.3">
      <c r="A2348" s="772"/>
      <c r="D2348" s="519" t="s">
        <v>5801</v>
      </c>
      <c r="E2348" s="810" t="s">
        <v>5802</v>
      </c>
      <c r="F2348" s="811" t="s">
        <v>5559</v>
      </c>
      <c r="G2348" s="812" t="s">
        <v>5515</v>
      </c>
      <c r="H2348" s="812" t="s">
        <v>5516</v>
      </c>
      <c r="I2348" s="812" t="s">
        <v>5517</v>
      </c>
      <c r="J2348" s="813">
        <v>155666</v>
      </c>
      <c r="K2348" s="814">
        <v>155666</v>
      </c>
      <c r="L2348" s="813">
        <f t="shared" si="13"/>
        <v>0</v>
      </c>
      <c r="M2348" s="813">
        <f t="shared" si="14"/>
        <v>0</v>
      </c>
      <c r="N2348" s="813">
        <v>158718</v>
      </c>
      <c r="O2348" s="813">
        <v>158718</v>
      </c>
      <c r="P2348" s="813">
        <v>473102</v>
      </c>
      <c r="Q2348" s="813">
        <v>0</v>
      </c>
      <c r="R2348" s="815"/>
      <c r="T2348" s="568"/>
    </row>
    <row r="2349" spans="1:20" s="498" customFormat="1" ht="12.6" thickBot="1" x14ac:dyDescent="0.3">
      <c r="A2349" s="772"/>
      <c r="D2349" s="816"/>
      <c r="F2349" s="536"/>
      <c r="G2349" s="793"/>
      <c r="H2349" s="793"/>
      <c r="I2349" s="793"/>
      <c r="J2349" s="776"/>
      <c r="K2349" s="776"/>
      <c r="L2349" s="776"/>
      <c r="M2349" s="776"/>
      <c r="N2349" s="776"/>
      <c r="O2349" s="776"/>
      <c r="P2349" s="776"/>
      <c r="Q2349" s="776"/>
      <c r="R2349" s="776"/>
      <c r="T2349" s="568"/>
    </row>
    <row r="2350" spans="1:20" s="498" customFormat="1" ht="12.6" thickBot="1" x14ac:dyDescent="0.3">
      <c r="A2350" s="772"/>
      <c r="C2350" s="773" t="s">
        <v>5142</v>
      </c>
      <c r="D2350" s="817"/>
      <c r="E2350" s="773"/>
      <c r="F2350" s="818"/>
      <c r="G2350" s="819"/>
      <c r="H2350" s="819"/>
      <c r="I2350" s="819"/>
      <c r="J2350" s="797">
        <v>317400000</v>
      </c>
      <c r="K2350" s="798">
        <f>SUM(K2351:K2404)</f>
        <v>327400000</v>
      </c>
      <c r="L2350" s="797">
        <f t="shared" ref="L2350:O2350" si="15">SUM(L2351:L2404)</f>
        <v>0</v>
      </c>
      <c r="M2350" s="797">
        <f t="shared" si="15"/>
        <v>10000000</v>
      </c>
      <c r="N2350" s="797">
        <f t="shared" si="15"/>
        <v>336400000</v>
      </c>
      <c r="O2350" s="797">
        <f t="shared" si="15"/>
        <v>336900000</v>
      </c>
      <c r="P2350" s="777">
        <f>SUM(K2350,N2350,O2350)</f>
        <v>1000700000</v>
      </c>
      <c r="Q2350" s="820">
        <v>302000000</v>
      </c>
      <c r="R2350" s="821"/>
      <c r="T2350" s="568"/>
    </row>
    <row r="2351" spans="1:20" s="498" customFormat="1" ht="24.6" thickBot="1" x14ac:dyDescent="0.3">
      <c r="A2351" s="772"/>
      <c r="D2351" s="515" t="s">
        <v>5803</v>
      </c>
      <c r="E2351" s="822" t="s">
        <v>5804</v>
      </c>
      <c r="F2351" s="823" t="s">
        <v>5565</v>
      </c>
      <c r="G2351" s="812" t="s">
        <v>5515</v>
      </c>
      <c r="H2351" s="812" t="s">
        <v>5516</v>
      </c>
      <c r="I2351" s="812" t="s">
        <v>5517</v>
      </c>
      <c r="J2351" s="824">
        <v>5000000</v>
      </c>
      <c r="K2351" s="825">
        <v>5000000</v>
      </c>
      <c r="L2351" s="824">
        <f>SUM(J2351-K2351)</f>
        <v>0</v>
      </c>
      <c r="M2351" s="824">
        <f>SUM(K2351-J2351)</f>
        <v>0</v>
      </c>
      <c r="N2351" s="824">
        <v>5000000</v>
      </c>
      <c r="O2351" s="824">
        <v>5000000</v>
      </c>
      <c r="P2351" s="824">
        <v>15000000</v>
      </c>
      <c r="Q2351" s="813">
        <v>5000000</v>
      </c>
      <c r="R2351" s="815"/>
      <c r="T2351" s="568"/>
    </row>
    <row r="2352" spans="1:20" s="498" customFormat="1" ht="24" x14ac:dyDescent="0.25">
      <c r="A2352" s="772"/>
      <c r="D2352" s="515" t="s">
        <v>5805</v>
      </c>
      <c r="E2352" s="826" t="s">
        <v>5806</v>
      </c>
      <c r="F2352" s="799" t="s">
        <v>5568</v>
      </c>
      <c r="G2352" s="800" t="s">
        <v>5515</v>
      </c>
      <c r="H2352" s="800" t="s">
        <v>5516</v>
      </c>
      <c r="I2352" s="800" t="s">
        <v>5517</v>
      </c>
      <c r="J2352" s="801">
        <v>40000000</v>
      </c>
      <c r="K2352" s="802">
        <v>40000000</v>
      </c>
      <c r="L2352" s="803">
        <f t="shared" ref="L2352:L2404" si="16">SUM(J2352-K2352)</f>
        <v>0</v>
      </c>
      <c r="M2352" s="803">
        <f t="shared" ref="M2352:M2404" si="17">SUM(K2352-J2352)</f>
        <v>0</v>
      </c>
      <c r="N2352" s="801">
        <v>50000000</v>
      </c>
      <c r="O2352" s="801">
        <v>50000000</v>
      </c>
      <c r="P2352" s="801">
        <v>140000000</v>
      </c>
      <c r="Q2352" s="801">
        <v>20000000</v>
      </c>
      <c r="R2352" s="801"/>
      <c r="T2352" s="568"/>
    </row>
    <row r="2353" spans="1:20" s="498" customFormat="1" ht="24" x14ac:dyDescent="0.25">
      <c r="A2353" s="772"/>
      <c r="D2353" s="515" t="s">
        <v>5807</v>
      </c>
      <c r="E2353" s="779" t="s">
        <v>5808</v>
      </c>
      <c r="F2353" s="780" t="s">
        <v>5571</v>
      </c>
      <c r="G2353" s="781" t="s">
        <v>5515</v>
      </c>
      <c r="H2353" s="781" t="s">
        <v>5516</v>
      </c>
      <c r="I2353" s="781" t="s">
        <v>5517</v>
      </c>
      <c r="J2353" s="782">
        <v>10000000</v>
      </c>
      <c r="K2353" s="783">
        <v>10000000</v>
      </c>
      <c r="L2353" s="784">
        <f t="shared" si="16"/>
        <v>0</v>
      </c>
      <c r="M2353" s="784">
        <f t="shared" si="17"/>
        <v>0</v>
      </c>
      <c r="N2353" s="782">
        <v>10000000</v>
      </c>
      <c r="O2353" s="782">
        <v>10000000</v>
      </c>
      <c r="P2353" s="782">
        <v>30000000</v>
      </c>
      <c r="Q2353" s="782">
        <v>0</v>
      </c>
      <c r="R2353" s="782"/>
      <c r="T2353" s="568"/>
    </row>
    <row r="2354" spans="1:20" s="498" customFormat="1" ht="24" x14ac:dyDescent="0.25">
      <c r="A2354" s="772"/>
      <c r="D2354" s="515" t="s">
        <v>5809</v>
      </c>
      <c r="E2354" s="779" t="s">
        <v>5810</v>
      </c>
      <c r="F2354" s="780" t="s">
        <v>5574</v>
      </c>
      <c r="G2354" s="781" t="s">
        <v>5515</v>
      </c>
      <c r="H2354" s="781" t="s">
        <v>5516</v>
      </c>
      <c r="I2354" s="781" t="s">
        <v>5517</v>
      </c>
      <c r="J2354" s="782">
        <v>35000000</v>
      </c>
      <c r="K2354" s="783">
        <v>35000000</v>
      </c>
      <c r="L2354" s="784">
        <f t="shared" si="16"/>
        <v>0</v>
      </c>
      <c r="M2354" s="784">
        <f t="shared" si="17"/>
        <v>0</v>
      </c>
      <c r="N2354" s="782">
        <v>35000000</v>
      </c>
      <c r="O2354" s="782">
        <v>35000000</v>
      </c>
      <c r="P2354" s="782">
        <v>105000000</v>
      </c>
      <c r="Q2354" s="782">
        <v>35000000</v>
      </c>
      <c r="R2354" s="782"/>
      <c r="T2354" s="568"/>
    </row>
    <row r="2355" spans="1:20" s="498" customFormat="1" ht="12" x14ac:dyDescent="0.25">
      <c r="A2355" s="772"/>
      <c r="D2355" s="515" t="s">
        <v>5811</v>
      </c>
      <c r="E2355" s="779" t="s">
        <v>5812</v>
      </c>
      <c r="F2355" s="780" t="s">
        <v>5583</v>
      </c>
      <c r="G2355" s="781" t="s">
        <v>5515</v>
      </c>
      <c r="H2355" s="781" t="s">
        <v>5813</v>
      </c>
      <c r="I2355" s="781" t="s">
        <v>5517</v>
      </c>
      <c r="J2355" s="782">
        <v>300000</v>
      </c>
      <c r="K2355" s="783">
        <v>300000</v>
      </c>
      <c r="L2355" s="784">
        <f t="shared" si="16"/>
        <v>0</v>
      </c>
      <c r="M2355" s="784">
        <f t="shared" si="17"/>
        <v>0</v>
      </c>
      <c r="N2355" s="782">
        <v>300000</v>
      </c>
      <c r="O2355" s="782">
        <v>300000</v>
      </c>
      <c r="P2355" s="782">
        <v>900000</v>
      </c>
      <c r="Q2355" s="782">
        <v>1000000</v>
      </c>
      <c r="R2355" s="782"/>
      <c r="T2355" s="568"/>
    </row>
    <row r="2356" spans="1:20" s="498" customFormat="1" ht="12" x14ac:dyDescent="0.25">
      <c r="A2356" s="772"/>
      <c r="D2356" s="515" t="s">
        <v>5814</v>
      </c>
      <c r="E2356" s="779" t="s">
        <v>5815</v>
      </c>
      <c r="F2356" s="780" t="s">
        <v>5586</v>
      </c>
      <c r="G2356" s="781" t="s">
        <v>5515</v>
      </c>
      <c r="H2356" s="781" t="s">
        <v>5516</v>
      </c>
      <c r="I2356" s="781" t="s">
        <v>5517</v>
      </c>
      <c r="J2356" s="782">
        <v>200000</v>
      </c>
      <c r="K2356" s="783">
        <v>200000</v>
      </c>
      <c r="L2356" s="784">
        <f t="shared" si="16"/>
        <v>0</v>
      </c>
      <c r="M2356" s="784">
        <f t="shared" si="17"/>
        <v>0</v>
      </c>
      <c r="N2356" s="782">
        <v>200000</v>
      </c>
      <c r="O2356" s="782">
        <v>200000</v>
      </c>
      <c r="P2356" s="782">
        <v>600000</v>
      </c>
      <c r="Q2356" s="782">
        <v>1000000</v>
      </c>
      <c r="R2356" s="782"/>
      <c r="T2356" s="568"/>
    </row>
    <row r="2357" spans="1:20" s="498" customFormat="1" ht="24" x14ac:dyDescent="0.25">
      <c r="A2357" s="772"/>
      <c r="D2357" s="515" t="s">
        <v>5816</v>
      </c>
      <c r="E2357" s="779" t="s">
        <v>5817</v>
      </c>
      <c r="F2357" s="780" t="s">
        <v>5589</v>
      </c>
      <c r="G2357" s="781" t="s">
        <v>5515</v>
      </c>
      <c r="H2357" s="781" t="s">
        <v>5516</v>
      </c>
      <c r="I2357" s="781" t="s">
        <v>5517</v>
      </c>
      <c r="J2357" s="782">
        <v>300000</v>
      </c>
      <c r="K2357" s="783">
        <v>300000</v>
      </c>
      <c r="L2357" s="782">
        <f t="shared" si="16"/>
        <v>0</v>
      </c>
      <c r="M2357" s="782">
        <f t="shared" si="17"/>
        <v>0</v>
      </c>
      <c r="N2357" s="782">
        <v>300000</v>
      </c>
      <c r="O2357" s="782">
        <v>300000</v>
      </c>
      <c r="P2357" s="782">
        <v>900000</v>
      </c>
      <c r="Q2357" s="782">
        <v>0</v>
      </c>
      <c r="R2357" s="782"/>
      <c r="T2357" s="568"/>
    </row>
    <row r="2358" spans="1:20" s="498" customFormat="1" ht="12" x14ac:dyDescent="0.25">
      <c r="A2358" s="772"/>
      <c r="F2358" s="536"/>
      <c r="G2358" s="793"/>
      <c r="H2358" s="793"/>
      <c r="I2358" s="793"/>
      <c r="J2358" s="776"/>
      <c r="K2358" s="776"/>
      <c r="L2358" s="776"/>
      <c r="M2358" s="776"/>
      <c r="N2358" s="776"/>
      <c r="O2358" s="776"/>
      <c r="P2358" s="776"/>
      <c r="Q2358" s="776"/>
      <c r="R2358" s="776"/>
      <c r="T2358" s="568"/>
    </row>
    <row r="2359" spans="1:20" s="751" customFormat="1" ht="13.8" x14ac:dyDescent="0.3">
      <c r="A2359" s="946" t="s">
        <v>5500</v>
      </c>
      <c r="B2359" s="946"/>
      <c r="C2359" s="946"/>
      <c r="D2359" s="946"/>
      <c r="E2359" s="946"/>
      <c r="F2359" s="946"/>
      <c r="G2359" s="946"/>
      <c r="H2359" s="946"/>
      <c r="I2359" s="946"/>
      <c r="J2359" s="946"/>
      <c r="K2359" s="946"/>
      <c r="L2359" s="946"/>
      <c r="M2359" s="946"/>
      <c r="N2359" s="946"/>
      <c r="O2359" s="946"/>
      <c r="P2359" s="946"/>
      <c r="Q2359" s="946"/>
      <c r="T2359" s="752"/>
    </row>
    <row r="2360" spans="1:20" s="751" customFormat="1" ht="13.8" x14ac:dyDescent="0.3">
      <c r="A2360" s="946" t="s">
        <v>5501</v>
      </c>
      <c r="B2360" s="946"/>
      <c r="C2360" s="946"/>
      <c r="D2360" s="946"/>
      <c r="E2360" s="946"/>
      <c r="F2360" s="946"/>
      <c r="G2360" s="946"/>
      <c r="H2360" s="946"/>
      <c r="I2360" s="946"/>
      <c r="J2360" s="946"/>
      <c r="K2360" s="946"/>
      <c r="L2360" s="946"/>
      <c r="M2360" s="946"/>
      <c r="N2360" s="946"/>
      <c r="O2360" s="946"/>
      <c r="P2360" s="946"/>
      <c r="Q2360" s="946"/>
      <c r="T2360" s="752"/>
    </row>
    <row r="2361" spans="1:20" s="753" customFormat="1" ht="13.2" x14ac:dyDescent="0.25">
      <c r="A2361" s="947" t="s">
        <v>5376</v>
      </c>
      <c r="B2361" s="947"/>
      <c r="C2361" s="947"/>
      <c r="D2361" s="954"/>
      <c r="E2361" s="947"/>
      <c r="F2361" s="947"/>
      <c r="G2361" s="947"/>
      <c r="H2361" s="947"/>
      <c r="I2361" s="947"/>
      <c r="J2361" s="947"/>
      <c r="K2361" s="947"/>
      <c r="L2361" s="947"/>
      <c r="M2361" s="947"/>
      <c r="N2361" s="947"/>
      <c r="O2361" s="947"/>
      <c r="P2361" s="947"/>
      <c r="Q2361" s="947"/>
      <c r="T2361" s="754"/>
    </row>
    <row r="2362" spans="1:20" s="760" customFormat="1" ht="24" x14ac:dyDescent="0.25">
      <c r="A2362" s="943" t="s">
        <v>5502</v>
      </c>
      <c r="B2362" s="948" t="s">
        <v>5503</v>
      </c>
      <c r="C2362" s="957"/>
      <c r="D2362" s="755"/>
      <c r="E2362" s="949" t="s">
        <v>5504</v>
      </c>
      <c r="F2362" s="943" t="s">
        <v>4881</v>
      </c>
      <c r="G2362" s="943" t="s">
        <v>5505</v>
      </c>
      <c r="H2362" s="943" t="s">
        <v>5506</v>
      </c>
      <c r="I2362" s="943" t="s">
        <v>5507</v>
      </c>
      <c r="J2362" s="756" t="s">
        <v>3115</v>
      </c>
      <c r="K2362" s="757" t="s">
        <v>3116</v>
      </c>
      <c r="L2362" s="758" t="s">
        <v>5508</v>
      </c>
      <c r="M2362" s="758" t="s">
        <v>5509</v>
      </c>
      <c r="N2362" s="759" t="s">
        <v>3341</v>
      </c>
      <c r="O2362" s="759" t="s">
        <v>3341</v>
      </c>
      <c r="P2362" s="759" t="s">
        <v>3317</v>
      </c>
      <c r="Q2362" s="759" t="s">
        <v>3341</v>
      </c>
      <c r="R2362" s="759" t="s">
        <v>5510</v>
      </c>
      <c r="T2362" s="761"/>
    </row>
    <row r="2363" spans="1:20" s="760" customFormat="1" ht="24" x14ac:dyDescent="0.25">
      <c r="A2363" s="955"/>
      <c r="B2363" s="950"/>
      <c r="C2363" s="958"/>
      <c r="D2363" s="762"/>
      <c r="E2363" s="951"/>
      <c r="F2363" s="944"/>
      <c r="G2363" s="944"/>
      <c r="H2363" s="944"/>
      <c r="I2363" s="944"/>
      <c r="J2363" s="763">
        <v>2020</v>
      </c>
      <c r="K2363" s="764" t="s">
        <v>3120</v>
      </c>
      <c r="L2363" s="765" t="s">
        <v>3120</v>
      </c>
      <c r="M2363" s="765" t="s">
        <v>3120</v>
      </c>
      <c r="N2363" s="766" t="s">
        <v>5068</v>
      </c>
      <c r="O2363" s="766" t="s">
        <v>5069</v>
      </c>
      <c r="P2363" s="767" t="s">
        <v>5511</v>
      </c>
      <c r="Q2363" s="766" t="s">
        <v>5102</v>
      </c>
      <c r="R2363" s="763"/>
      <c r="T2363" s="761"/>
    </row>
    <row r="2364" spans="1:20" s="760" customFormat="1" ht="12" x14ac:dyDescent="0.25">
      <c r="A2364" s="956"/>
      <c r="B2364" s="952"/>
      <c r="C2364" s="959"/>
      <c r="D2364" s="768"/>
      <c r="E2364" s="953"/>
      <c r="F2364" s="945"/>
      <c r="G2364" s="945"/>
      <c r="H2364" s="945"/>
      <c r="I2364" s="945"/>
      <c r="J2364" s="769" t="s">
        <v>14</v>
      </c>
      <c r="K2364" s="770" t="s">
        <v>14</v>
      </c>
      <c r="L2364" s="771" t="s">
        <v>14</v>
      </c>
      <c r="M2364" s="771" t="s">
        <v>14</v>
      </c>
      <c r="N2364" s="769" t="s">
        <v>14</v>
      </c>
      <c r="O2364" s="769" t="s">
        <v>14</v>
      </c>
      <c r="P2364" s="769" t="s">
        <v>14</v>
      </c>
      <c r="Q2364" s="769" t="s">
        <v>14</v>
      </c>
      <c r="R2364" s="769"/>
      <c r="T2364" s="761"/>
    </row>
    <row r="2365" spans="1:20" s="498" customFormat="1" ht="36" x14ac:dyDescent="0.25">
      <c r="A2365" s="772"/>
      <c r="D2365" s="515" t="s">
        <v>5818</v>
      </c>
      <c r="E2365" s="779" t="s">
        <v>5819</v>
      </c>
      <c r="F2365" s="780" t="s">
        <v>5598</v>
      </c>
      <c r="G2365" s="781" t="s">
        <v>5515</v>
      </c>
      <c r="H2365" s="781" t="s">
        <v>5516</v>
      </c>
      <c r="I2365" s="781" t="s">
        <v>5517</v>
      </c>
      <c r="J2365" s="782">
        <v>4000000</v>
      </c>
      <c r="K2365" s="783">
        <v>4000000</v>
      </c>
      <c r="L2365" s="784">
        <f t="shared" si="16"/>
        <v>0</v>
      </c>
      <c r="M2365" s="784">
        <f t="shared" si="17"/>
        <v>0</v>
      </c>
      <c r="N2365" s="782">
        <v>5000000</v>
      </c>
      <c r="O2365" s="782">
        <v>5000000</v>
      </c>
      <c r="P2365" s="782">
        <v>14000000</v>
      </c>
      <c r="Q2365" s="782">
        <v>8000000</v>
      </c>
      <c r="R2365" s="782"/>
      <c r="T2365" s="568"/>
    </row>
    <row r="2366" spans="1:20" s="498" customFormat="1" ht="12" x14ac:dyDescent="0.25">
      <c r="A2366" s="772"/>
      <c r="D2366" s="515" t="s">
        <v>5820</v>
      </c>
      <c r="E2366" s="779" t="s">
        <v>5821</v>
      </c>
      <c r="F2366" s="780" t="s">
        <v>5601</v>
      </c>
      <c r="G2366" s="781" t="s">
        <v>5515</v>
      </c>
      <c r="H2366" s="781" t="s">
        <v>5516</v>
      </c>
      <c r="I2366" s="781" t="s">
        <v>5517</v>
      </c>
      <c r="J2366" s="782">
        <v>400000</v>
      </c>
      <c r="K2366" s="783">
        <v>400000</v>
      </c>
      <c r="L2366" s="784">
        <f t="shared" si="16"/>
        <v>0</v>
      </c>
      <c r="M2366" s="784">
        <f t="shared" si="17"/>
        <v>0</v>
      </c>
      <c r="N2366" s="782">
        <v>400000</v>
      </c>
      <c r="O2366" s="782">
        <v>400000</v>
      </c>
      <c r="P2366" s="782">
        <v>1200000</v>
      </c>
      <c r="Q2366" s="782">
        <v>0</v>
      </c>
      <c r="R2366" s="782"/>
      <c r="T2366" s="568"/>
    </row>
    <row r="2367" spans="1:20" s="498" customFormat="1" ht="12" x14ac:dyDescent="0.25">
      <c r="A2367" s="772"/>
      <c r="D2367" s="515" t="s">
        <v>5822</v>
      </c>
      <c r="E2367" s="779" t="s">
        <v>5823</v>
      </c>
      <c r="F2367" s="780" t="s">
        <v>5604</v>
      </c>
      <c r="G2367" s="781" t="s">
        <v>5515</v>
      </c>
      <c r="H2367" s="781" t="s">
        <v>5516</v>
      </c>
      <c r="I2367" s="781" t="s">
        <v>5517</v>
      </c>
      <c r="J2367" s="782">
        <v>500000</v>
      </c>
      <c r="K2367" s="783">
        <v>500000</v>
      </c>
      <c r="L2367" s="784">
        <f t="shared" si="16"/>
        <v>0</v>
      </c>
      <c r="M2367" s="784">
        <f t="shared" si="17"/>
        <v>0</v>
      </c>
      <c r="N2367" s="782">
        <v>500000</v>
      </c>
      <c r="O2367" s="782">
        <v>500000</v>
      </c>
      <c r="P2367" s="782">
        <v>1500000</v>
      </c>
      <c r="Q2367" s="782">
        <v>600000</v>
      </c>
      <c r="R2367" s="782"/>
      <c r="T2367" s="568"/>
    </row>
    <row r="2368" spans="1:20" s="498" customFormat="1" ht="12" x14ac:dyDescent="0.25">
      <c r="A2368" s="772"/>
      <c r="D2368" s="515" t="s">
        <v>5824</v>
      </c>
      <c r="E2368" s="779" t="s">
        <v>5825</v>
      </c>
      <c r="F2368" s="780" t="s">
        <v>5607</v>
      </c>
      <c r="G2368" s="781" t="s">
        <v>5515</v>
      </c>
      <c r="H2368" s="781" t="s">
        <v>5516</v>
      </c>
      <c r="I2368" s="781" t="s">
        <v>5517</v>
      </c>
      <c r="J2368" s="782">
        <v>300000</v>
      </c>
      <c r="K2368" s="783">
        <v>300000</v>
      </c>
      <c r="L2368" s="784">
        <f t="shared" si="16"/>
        <v>0</v>
      </c>
      <c r="M2368" s="784">
        <f t="shared" si="17"/>
        <v>0</v>
      </c>
      <c r="N2368" s="782">
        <v>300000</v>
      </c>
      <c r="O2368" s="782">
        <v>300000</v>
      </c>
      <c r="P2368" s="782">
        <v>900000</v>
      </c>
      <c r="Q2368" s="782">
        <v>500000</v>
      </c>
      <c r="R2368" s="782"/>
      <c r="T2368" s="568"/>
    </row>
    <row r="2369" spans="1:20" s="498" customFormat="1" ht="24" x14ac:dyDescent="0.25">
      <c r="A2369" s="772"/>
      <c r="D2369" s="515" t="s">
        <v>5826</v>
      </c>
      <c r="E2369" s="779" t="s">
        <v>5827</v>
      </c>
      <c r="F2369" s="780" t="s">
        <v>5610</v>
      </c>
      <c r="G2369" s="781" t="s">
        <v>5515</v>
      </c>
      <c r="H2369" s="781" t="s">
        <v>5516</v>
      </c>
      <c r="I2369" s="781" t="s">
        <v>5517</v>
      </c>
      <c r="J2369" s="782">
        <v>5000000</v>
      </c>
      <c r="K2369" s="783">
        <v>5000000</v>
      </c>
      <c r="L2369" s="784">
        <f t="shared" si="16"/>
        <v>0</v>
      </c>
      <c r="M2369" s="784">
        <f t="shared" si="17"/>
        <v>0</v>
      </c>
      <c r="N2369" s="782">
        <v>5000000</v>
      </c>
      <c r="O2369" s="782">
        <v>5000000</v>
      </c>
      <c r="P2369" s="782">
        <v>15000000</v>
      </c>
      <c r="Q2369" s="782">
        <v>6000000</v>
      </c>
      <c r="R2369" s="782"/>
      <c r="T2369" s="568"/>
    </row>
    <row r="2370" spans="1:20" s="498" customFormat="1" ht="12" x14ac:dyDescent="0.25">
      <c r="A2370" s="772"/>
      <c r="D2370" s="515" t="s">
        <v>5828</v>
      </c>
      <c r="E2370" s="779" t="s">
        <v>5829</v>
      </c>
      <c r="F2370" s="780" t="s">
        <v>5622</v>
      </c>
      <c r="G2370" s="781" t="s">
        <v>5515</v>
      </c>
      <c r="H2370" s="781" t="s">
        <v>5516</v>
      </c>
      <c r="I2370" s="781" t="s">
        <v>5517</v>
      </c>
      <c r="J2370" s="782">
        <v>0</v>
      </c>
      <c r="K2370" s="783">
        <v>0</v>
      </c>
      <c r="L2370" s="784">
        <f t="shared" si="16"/>
        <v>0</v>
      </c>
      <c r="M2370" s="784">
        <f t="shared" si="17"/>
        <v>0</v>
      </c>
      <c r="N2370" s="782">
        <v>0</v>
      </c>
      <c r="O2370" s="782">
        <v>0</v>
      </c>
      <c r="P2370" s="782">
        <v>0</v>
      </c>
      <c r="Q2370" s="782">
        <v>8000000</v>
      </c>
      <c r="R2370" s="782"/>
      <c r="T2370" s="568"/>
    </row>
    <row r="2371" spans="1:20" s="498" customFormat="1" ht="24" x14ac:dyDescent="0.25">
      <c r="A2371" s="772"/>
      <c r="D2371" s="515" t="s">
        <v>5830</v>
      </c>
      <c r="E2371" s="779" t="s">
        <v>5831</v>
      </c>
      <c r="F2371" s="780" t="s">
        <v>5628</v>
      </c>
      <c r="G2371" s="781" t="s">
        <v>5515</v>
      </c>
      <c r="H2371" s="781" t="s">
        <v>5813</v>
      </c>
      <c r="I2371" s="781" t="s">
        <v>5517</v>
      </c>
      <c r="J2371" s="782">
        <v>80000000</v>
      </c>
      <c r="K2371" s="783">
        <v>80000000</v>
      </c>
      <c r="L2371" s="784">
        <f t="shared" si="16"/>
        <v>0</v>
      </c>
      <c r="M2371" s="784">
        <f t="shared" si="17"/>
        <v>0</v>
      </c>
      <c r="N2371" s="782">
        <v>82000000</v>
      </c>
      <c r="O2371" s="782">
        <v>82000000</v>
      </c>
      <c r="P2371" s="782">
        <v>244000000</v>
      </c>
      <c r="Q2371" s="782">
        <v>50000000</v>
      </c>
      <c r="R2371" s="782"/>
      <c r="T2371" s="568"/>
    </row>
    <row r="2372" spans="1:20" s="498" customFormat="1" ht="12" x14ac:dyDescent="0.25">
      <c r="A2372" s="772"/>
      <c r="D2372" s="515" t="s">
        <v>5832</v>
      </c>
      <c r="E2372" s="779" t="s">
        <v>5833</v>
      </c>
      <c r="F2372" s="780" t="s">
        <v>5631</v>
      </c>
      <c r="G2372" s="781" t="s">
        <v>5515</v>
      </c>
      <c r="H2372" s="781" t="s">
        <v>5516</v>
      </c>
      <c r="I2372" s="781" t="s">
        <v>5517</v>
      </c>
      <c r="J2372" s="782">
        <v>5000000</v>
      </c>
      <c r="K2372" s="783">
        <v>5000000</v>
      </c>
      <c r="L2372" s="784">
        <f t="shared" si="16"/>
        <v>0</v>
      </c>
      <c r="M2372" s="784">
        <f t="shared" si="17"/>
        <v>0</v>
      </c>
      <c r="N2372" s="782">
        <v>5000000</v>
      </c>
      <c r="O2372" s="782">
        <v>5000000</v>
      </c>
      <c r="P2372" s="782">
        <v>15000000</v>
      </c>
      <c r="Q2372" s="782">
        <v>10000000</v>
      </c>
      <c r="R2372" s="782"/>
      <c r="T2372" s="568"/>
    </row>
    <row r="2373" spans="1:20" s="498" customFormat="1" ht="36" x14ac:dyDescent="0.25">
      <c r="A2373" s="772"/>
      <c r="D2373" s="515" t="s">
        <v>5834</v>
      </c>
      <c r="E2373" s="779" t="s">
        <v>5835</v>
      </c>
      <c r="F2373" s="780" t="s">
        <v>5634</v>
      </c>
      <c r="G2373" s="781" t="s">
        <v>5515</v>
      </c>
      <c r="H2373" s="781" t="s">
        <v>5516</v>
      </c>
      <c r="I2373" s="781" t="s">
        <v>5517</v>
      </c>
      <c r="J2373" s="782">
        <v>10000000</v>
      </c>
      <c r="K2373" s="783">
        <v>10000000</v>
      </c>
      <c r="L2373" s="784">
        <f t="shared" si="16"/>
        <v>0</v>
      </c>
      <c r="M2373" s="784">
        <f t="shared" si="17"/>
        <v>0</v>
      </c>
      <c r="N2373" s="782">
        <v>10000000</v>
      </c>
      <c r="O2373" s="782">
        <v>10000000</v>
      </c>
      <c r="P2373" s="782">
        <v>30000000</v>
      </c>
      <c r="Q2373" s="782">
        <v>10000000</v>
      </c>
      <c r="R2373" s="782"/>
      <c r="T2373" s="568"/>
    </row>
    <row r="2374" spans="1:20" s="498" customFormat="1" ht="24" x14ac:dyDescent="0.25">
      <c r="A2374" s="772"/>
      <c r="D2374" s="515" t="s">
        <v>5836</v>
      </c>
      <c r="E2374" s="779" t="s">
        <v>5837</v>
      </c>
      <c r="F2374" s="780" t="s">
        <v>5637</v>
      </c>
      <c r="G2374" s="781" t="s">
        <v>5515</v>
      </c>
      <c r="H2374" s="781" t="s">
        <v>5516</v>
      </c>
      <c r="I2374" s="781" t="s">
        <v>5517</v>
      </c>
      <c r="J2374" s="782">
        <v>1000000</v>
      </c>
      <c r="K2374" s="783">
        <v>1000000</v>
      </c>
      <c r="L2374" s="784">
        <f t="shared" si="16"/>
        <v>0</v>
      </c>
      <c r="M2374" s="784">
        <f t="shared" si="17"/>
        <v>0</v>
      </c>
      <c r="N2374" s="782">
        <v>1000000</v>
      </c>
      <c r="O2374" s="782">
        <v>1000000</v>
      </c>
      <c r="P2374" s="782">
        <v>3000000</v>
      </c>
      <c r="Q2374" s="782">
        <v>4000000</v>
      </c>
      <c r="R2374" s="782"/>
      <c r="T2374" s="568"/>
    </row>
    <row r="2375" spans="1:20" s="498" customFormat="1" ht="24" x14ac:dyDescent="0.25">
      <c r="A2375" s="772"/>
      <c r="D2375" s="515" t="s">
        <v>5838</v>
      </c>
      <c r="E2375" s="779" t="s">
        <v>5839</v>
      </c>
      <c r="F2375" s="780" t="s">
        <v>5840</v>
      </c>
      <c r="G2375" s="781" t="s">
        <v>5515</v>
      </c>
      <c r="H2375" s="781" t="s">
        <v>5516</v>
      </c>
      <c r="I2375" s="781" t="s">
        <v>5517</v>
      </c>
      <c r="J2375" s="782">
        <v>2000000</v>
      </c>
      <c r="K2375" s="783">
        <v>2000000</v>
      </c>
      <c r="L2375" s="784">
        <f t="shared" si="16"/>
        <v>0</v>
      </c>
      <c r="M2375" s="784">
        <f t="shared" si="17"/>
        <v>0</v>
      </c>
      <c r="N2375" s="782">
        <v>2000000</v>
      </c>
      <c r="O2375" s="782">
        <v>2000000</v>
      </c>
      <c r="P2375" s="782">
        <v>6000000</v>
      </c>
      <c r="Q2375" s="782">
        <v>5000000</v>
      </c>
      <c r="R2375" s="782"/>
      <c r="T2375" s="568"/>
    </row>
    <row r="2376" spans="1:20" s="498" customFormat="1" ht="24" x14ac:dyDescent="0.25">
      <c r="A2376" s="772"/>
      <c r="D2376" s="515" t="s">
        <v>5841</v>
      </c>
      <c r="E2376" s="779" t="s">
        <v>5842</v>
      </c>
      <c r="F2376" s="780" t="s">
        <v>5643</v>
      </c>
      <c r="G2376" s="781" t="s">
        <v>5515</v>
      </c>
      <c r="H2376" s="781" t="s">
        <v>5516</v>
      </c>
      <c r="I2376" s="781" t="s">
        <v>5517</v>
      </c>
      <c r="J2376" s="782">
        <v>1000000</v>
      </c>
      <c r="K2376" s="783">
        <v>1000000</v>
      </c>
      <c r="L2376" s="784">
        <f t="shared" si="16"/>
        <v>0</v>
      </c>
      <c r="M2376" s="784">
        <f t="shared" si="17"/>
        <v>0</v>
      </c>
      <c r="N2376" s="782">
        <v>1000000</v>
      </c>
      <c r="O2376" s="782">
        <v>1000000</v>
      </c>
      <c r="P2376" s="782">
        <v>3000000</v>
      </c>
      <c r="Q2376" s="782">
        <v>1000000</v>
      </c>
      <c r="R2376" s="782"/>
      <c r="T2376" s="568"/>
    </row>
    <row r="2377" spans="1:20" s="498" customFormat="1" ht="24" x14ac:dyDescent="0.25">
      <c r="A2377" s="772"/>
      <c r="D2377" s="515" t="s">
        <v>5843</v>
      </c>
      <c r="E2377" s="779" t="s">
        <v>5844</v>
      </c>
      <c r="F2377" s="780" t="s">
        <v>5646</v>
      </c>
      <c r="G2377" s="781" t="s">
        <v>5515</v>
      </c>
      <c r="H2377" s="781" t="s">
        <v>5516</v>
      </c>
      <c r="I2377" s="781" t="s">
        <v>5517</v>
      </c>
      <c r="J2377" s="782">
        <v>500000</v>
      </c>
      <c r="K2377" s="783">
        <v>500000</v>
      </c>
      <c r="L2377" s="784">
        <f t="shared" si="16"/>
        <v>0</v>
      </c>
      <c r="M2377" s="784">
        <f t="shared" si="17"/>
        <v>0</v>
      </c>
      <c r="N2377" s="782">
        <v>500000</v>
      </c>
      <c r="O2377" s="782">
        <v>500000</v>
      </c>
      <c r="P2377" s="782">
        <v>1500000</v>
      </c>
      <c r="Q2377" s="782">
        <v>1500000</v>
      </c>
      <c r="R2377" s="782"/>
      <c r="T2377" s="568"/>
    </row>
    <row r="2378" spans="1:20" s="498" customFormat="1" ht="12" x14ac:dyDescent="0.25">
      <c r="A2378" s="772"/>
      <c r="D2378" s="515" t="s">
        <v>5845</v>
      </c>
      <c r="E2378" s="779" t="s">
        <v>5846</v>
      </c>
      <c r="F2378" s="780" t="s">
        <v>5649</v>
      </c>
      <c r="G2378" s="781" t="s">
        <v>5515</v>
      </c>
      <c r="H2378" s="781" t="s">
        <v>5516</v>
      </c>
      <c r="I2378" s="781" t="s">
        <v>5517</v>
      </c>
      <c r="J2378" s="782">
        <v>1500000</v>
      </c>
      <c r="K2378" s="783">
        <v>1500000</v>
      </c>
      <c r="L2378" s="784">
        <f t="shared" si="16"/>
        <v>0</v>
      </c>
      <c r="M2378" s="784">
        <f t="shared" si="17"/>
        <v>0</v>
      </c>
      <c r="N2378" s="782">
        <v>1500000</v>
      </c>
      <c r="O2378" s="782">
        <v>1500000</v>
      </c>
      <c r="P2378" s="782">
        <v>4500000</v>
      </c>
      <c r="Q2378" s="782">
        <v>2000000</v>
      </c>
      <c r="R2378" s="782"/>
      <c r="T2378" s="568"/>
    </row>
    <row r="2379" spans="1:20" s="498" customFormat="1" ht="24" x14ac:dyDescent="0.25">
      <c r="A2379" s="772"/>
      <c r="D2379" s="515" t="s">
        <v>5847</v>
      </c>
      <c r="E2379" s="779" t="s">
        <v>5848</v>
      </c>
      <c r="F2379" s="780" t="s">
        <v>5661</v>
      </c>
      <c r="G2379" s="781" t="s">
        <v>5515</v>
      </c>
      <c r="H2379" s="781" t="s">
        <v>5516</v>
      </c>
      <c r="I2379" s="781" t="s">
        <v>5517</v>
      </c>
      <c r="J2379" s="782">
        <v>2000000</v>
      </c>
      <c r="K2379" s="783">
        <v>2000000</v>
      </c>
      <c r="L2379" s="784">
        <f t="shared" si="16"/>
        <v>0</v>
      </c>
      <c r="M2379" s="784">
        <f t="shared" si="17"/>
        <v>0</v>
      </c>
      <c r="N2379" s="782">
        <v>2000000</v>
      </c>
      <c r="O2379" s="782">
        <v>2000000</v>
      </c>
      <c r="P2379" s="782">
        <v>6000000</v>
      </c>
      <c r="Q2379" s="782">
        <v>2000000</v>
      </c>
      <c r="R2379" s="782"/>
      <c r="T2379" s="568"/>
    </row>
    <row r="2380" spans="1:20" s="498" customFormat="1" ht="12" x14ac:dyDescent="0.25">
      <c r="A2380" s="772"/>
      <c r="D2380" s="515" t="s">
        <v>5849</v>
      </c>
      <c r="E2380" s="779" t="s">
        <v>5850</v>
      </c>
      <c r="F2380" s="780" t="s">
        <v>5664</v>
      </c>
      <c r="G2380" s="781" t="s">
        <v>5515</v>
      </c>
      <c r="H2380" s="781" t="s">
        <v>5516</v>
      </c>
      <c r="I2380" s="781" t="s">
        <v>5517</v>
      </c>
      <c r="J2380" s="782">
        <v>1000000</v>
      </c>
      <c r="K2380" s="783">
        <v>1000000</v>
      </c>
      <c r="L2380" s="784">
        <f t="shared" si="16"/>
        <v>0</v>
      </c>
      <c r="M2380" s="784">
        <f t="shared" si="17"/>
        <v>0</v>
      </c>
      <c r="N2380" s="782">
        <v>1000000</v>
      </c>
      <c r="O2380" s="782">
        <v>1000000</v>
      </c>
      <c r="P2380" s="782">
        <v>3000000</v>
      </c>
      <c r="Q2380" s="782">
        <v>2000000</v>
      </c>
      <c r="R2380" s="782"/>
      <c r="T2380" s="568"/>
    </row>
    <row r="2381" spans="1:20" s="498" customFormat="1" ht="12" x14ac:dyDescent="0.25">
      <c r="A2381" s="772"/>
      <c r="D2381" s="515" t="s">
        <v>5851</v>
      </c>
      <c r="E2381" s="779" t="s">
        <v>5852</v>
      </c>
      <c r="F2381" s="780" t="s">
        <v>5667</v>
      </c>
      <c r="G2381" s="781" t="s">
        <v>5515</v>
      </c>
      <c r="H2381" s="781" t="s">
        <v>5516</v>
      </c>
      <c r="I2381" s="781" t="s">
        <v>5517</v>
      </c>
      <c r="J2381" s="782">
        <v>3000000</v>
      </c>
      <c r="K2381" s="783">
        <v>3000000</v>
      </c>
      <c r="L2381" s="784">
        <f t="shared" si="16"/>
        <v>0</v>
      </c>
      <c r="M2381" s="784">
        <f t="shared" si="17"/>
        <v>0</v>
      </c>
      <c r="N2381" s="782">
        <v>3000000</v>
      </c>
      <c r="O2381" s="782">
        <v>3000000</v>
      </c>
      <c r="P2381" s="782">
        <v>9000000</v>
      </c>
      <c r="Q2381" s="782">
        <v>0</v>
      </c>
      <c r="R2381" s="782"/>
      <c r="T2381" s="568"/>
    </row>
    <row r="2382" spans="1:20" s="498" customFormat="1" ht="12" x14ac:dyDescent="0.25">
      <c r="A2382" s="772"/>
      <c r="D2382" s="515" t="s">
        <v>5853</v>
      </c>
      <c r="E2382" s="779" t="s">
        <v>5854</v>
      </c>
      <c r="F2382" s="780" t="s">
        <v>5679</v>
      </c>
      <c r="G2382" s="781" t="s">
        <v>5515</v>
      </c>
      <c r="H2382" s="781" t="s">
        <v>5516</v>
      </c>
      <c r="I2382" s="781" t="s">
        <v>5517</v>
      </c>
      <c r="J2382" s="782">
        <v>2000000</v>
      </c>
      <c r="K2382" s="783">
        <v>2000000</v>
      </c>
      <c r="L2382" s="784">
        <f t="shared" si="16"/>
        <v>0</v>
      </c>
      <c r="M2382" s="784">
        <f t="shared" si="17"/>
        <v>0</v>
      </c>
      <c r="N2382" s="782">
        <v>2000000</v>
      </c>
      <c r="O2382" s="782">
        <v>2500000</v>
      </c>
      <c r="P2382" s="782">
        <v>6500000</v>
      </c>
      <c r="Q2382" s="782">
        <v>2000000</v>
      </c>
      <c r="R2382" s="782"/>
      <c r="T2382" s="568"/>
    </row>
    <row r="2383" spans="1:20" s="498" customFormat="1" ht="24" x14ac:dyDescent="0.25">
      <c r="A2383" s="772"/>
      <c r="D2383" s="515" t="s">
        <v>5855</v>
      </c>
      <c r="E2383" s="779" t="s">
        <v>5856</v>
      </c>
      <c r="F2383" s="780" t="s">
        <v>5688</v>
      </c>
      <c r="G2383" s="781" t="s">
        <v>5515</v>
      </c>
      <c r="H2383" s="781" t="s">
        <v>5516</v>
      </c>
      <c r="I2383" s="781" t="s">
        <v>5517</v>
      </c>
      <c r="J2383" s="782">
        <v>6000000</v>
      </c>
      <c r="K2383" s="783">
        <v>6000000</v>
      </c>
      <c r="L2383" s="782">
        <f t="shared" si="16"/>
        <v>0</v>
      </c>
      <c r="M2383" s="782">
        <f t="shared" si="17"/>
        <v>0</v>
      </c>
      <c r="N2383" s="782">
        <v>6000000</v>
      </c>
      <c r="O2383" s="782">
        <v>6000000</v>
      </c>
      <c r="P2383" s="782">
        <v>18000000</v>
      </c>
      <c r="Q2383" s="782">
        <v>5000000</v>
      </c>
      <c r="R2383" s="782"/>
      <c r="T2383" s="568"/>
    </row>
    <row r="2384" spans="1:20" s="751" customFormat="1" ht="13.8" x14ac:dyDescent="0.3">
      <c r="A2384" s="946" t="s">
        <v>5500</v>
      </c>
      <c r="B2384" s="946"/>
      <c r="C2384" s="946"/>
      <c r="D2384" s="946"/>
      <c r="E2384" s="946"/>
      <c r="F2384" s="946"/>
      <c r="G2384" s="946"/>
      <c r="H2384" s="946"/>
      <c r="I2384" s="946"/>
      <c r="J2384" s="946"/>
      <c r="K2384" s="946"/>
      <c r="L2384" s="946"/>
      <c r="M2384" s="946"/>
      <c r="N2384" s="946"/>
      <c r="O2384" s="946"/>
      <c r="P2384" s="946"/>
      <c r="Q2384" s="946"/>
      <c r="T2384" s="752"/>
    </row>
    <row r="2385" spans="1:20" s="751" customFormat="1" ht="13.8" x14ac:dyDescent="0.3">
      <c r="A2385" s="946" t="s">
        <v>5501</v>
      </c>
      <c r="B2385" s="946"/>
      <c r="C2385" s="946"/>
      <c r="D2385" s="946"/>
      <c r="E2385" s="946"/>
      <c r="F2385" s="946"/>
      <c r="G2385" s="946"/>
      <c r="H2385" s="946"/>
      <c r="I2385" s="946"/>
      <c r="J2385" s="946"/>
      <c r="K2385" s="946"/>
      <c r="L2385" s="946"/>
      <c r="M2385" s="946"/>
      <c r="N2385" s="946"/>
      <c r="O2385" s="946"/>
      <c r="P2385" s="946"/>
      <c r="Q2385" s="946"/>
      <c r="T2385" s="752"/>
    </row>
    <row r="2386" spans="1:20" s="753" customFormat="1" ht="13.2" x14ac:dyDescent="0.25">
      <c r="A2386" s="947" t="s">
        <v>5376</v>
      </c>
      <c r="B2386" s="947"/>
      <c r="C2386" s="947"/>
      <c r="D2386" s="954"/>
      <c r="E2386" s="947"/>
      <c r="F2386" s="947"/>
      <c r="G2386" s="947"/>
      <c r="H2386" s="947"/>
      <c r="I2386" s="947"/>
      <c r="J2386" s="947"/>
      <c r="K2386" s="947"/>
      <c r="L2386" s="947"/>
      <c r="M2386" s="947"/>
      <c r="N2386" s="947"/>
      <c r="O2386" s="947"/>
      <c r="P2386" s="947"/>
      <c r="Q2386" s="947"/>
      <c r="T2386" s="754"/>
    </row>
    <row r="2387" spans="1:20" s="760" customFormat="1" ht="24" x14ac:dyDescent="0.25">
      <c r="A2387" s="943" t="s">
        <v>5502</v>
      </c>
      <c r="B2387" s="948" t="s">
        <v>5503</v>
      </c>
      <c r="C2387" s="957"/>
      <c r="D2387" s="755"/>
      <c r="E2387" s="949" t="s">
        <v>5504</v>
      </c>
      <c r="F2387" s="943" t="s">
        <v>4881</v>
      </c>
      <c r="G2387" s="943" t="s">
        <v>5505</v>
      </c>
      <c r="H2387" s="943" t="s">
        <v>5506</v>
      </c>
      <c r="I2387" s="943" t="s">
        <v>5507</v>
      </c>
      <c r="J2387" s="756" t="s">
        <v>3115</v>
      </c>
      <c r="K2387" s="757" t="s">
        <v>3116</v>
      </c>
      <c r="L2387" s="758" t="s">
        <v>5508</v>
      </c>
      <c r="M2387" s="758" t="s">
        <v>5509</v>
      </c>
      <c r="N2387" s="759" t="s">
        <v>3341</v>
      </c>
      <c r="O2387" s="759" t="s">
        <v>3341</v>
      </c>
      <c r="P2387" s="759" t="s">
        <v>3317</v>
      </c>
      <c r="Q2387" s="759" t="s">
        <v>3341</v>
      </c>
      <c r="R2387" s="759" t="s">
        <v>5510</v>
      </c>
      <c r="T2387" s="761"/>
    </row>
    <row r="2388" spans="1:20" s="760" customFormat="1" ht="24" x14ac:dyDescent="0.25">
      <c r="A2388" s="955"/>
      <c r="B2388" s="950"/>
      <c r="C2388" s="958"/>
      <c r="D2388" s="762"/>
      <c r="E2388" s="951"/>
      <c r="F2388" s="944"/>
      <c r="G2388" s="944"/>
      <c r="H2388" s="944"/>
      <c r="I2388" s="944"/>
      <c r="J2388" s="763">
        <v>2020</v>
      </c>
      <c r="K2388" s="764" t="s">
        <v>3120</v>
      </c>
      <c r="L2388" s="765" t="s">
        <v>3120</v>
      </c>
      <c r="M2388" s="765" t="s">
        <v>3120</v>
      </c>
      <c r="N2388" s="766" t="s">
        <v>5068</v>
      </c>
      <c r="O2388" s="766" t="s">
        <v>5069</v>
      </c>
      <c r="P2388" s="767" t="s">
        <v>5511</v>
      </c>
      <c r="Q2388" s="766" t="s">
        <v>5102</v>
      </c>
      <c r="R2388" s="763"/>
      <c r="T2388" s="761"/>
    </row>
    <row r="2389" spans="1:20" s="760" customFormat="1" ht="12" x14ac:dyDescent="0.25">
      <c r="A2389" s="956"/>
      <c r="B2389" s="952"/>
      <c r="C2389" s="959"/>
      <c r="D2389" s="768"/>
      <c r="E2389" s="953"/>
      <c r="F2389" s="945"/>
      <c r="G2389" s="945"/>
      <c r="H2389" s="945"/>
      <c r="I2389" s="945"/>
      <c r="J2389" s="769" t="s">
        <v>14</v>
      </c>
      <c r="K2389" s="770" t="s">
        <v>14</v>
      </c>
      <c r="L2389" s="771" t="s">
        <v>14</v>
      </c>
      <c r="M2389" s="771" t="s">
        <v>14</v>
      </c>
      <c r="N2389" s="769" t="s">
        <v>14</v>
      </c>
      <c r="O2389" s="769" t="s">
        <v>14</v>
      </c>
      <c r="P2389" s="769" t="s">
        <v>14</v>
      </c>
      <c r="Q2389" s="769" t="s">
        <v>14</v>
      </c>
      <c r="R2389" s="769"/>
      <c r="T2389" s="761"/>
    </row>
    <row r="2390" spans="1:20" s="498" customFormat="1" ht="12" x14ac:dyDescent="0.25">
      <c r="A2390" s="772"/>
      <c r="D2390" s="515" t="s">
        <v>5857</v>
      </c>
      <c r="E2390" s="779" t="s">
        <v>5858</v>
      </c>
      <c r="F2390" s="780" t="s">
        <v>5694</v>
      </c>
      <c r="G2390" s="781" t="s">
        <v>5515</v>
      </c>
      <c r="H2390" s="781" t="s">
        <v>5516</v>
      </c>
      <c r="I2390" s="781" t="s">
        <v>5517</v>
      </c>
      <c r="J2390" s="782">
        <v>5000000</v>
      </c>
      <c r="K2390" s="783">
        <v>5000000</v>
      </c>
      <c r="L2390" s="784">
        <f t="shared" si="16"/>
        <v>0</v>
      </c>
      <c r="M2390" s="784">
        <f t="shared" si="17"/>
        <v>0</v>
      </c>
      <c r="N2390" s="782">
        <v>6000000</v>
      </c>
      <c r="O2390" s="782">
        <v>6000000</v>
      </c>
      <c r="P2390" s="782">
        <v>17000000</v>
      </c>
      <c r="Q2390" s="782">
        <v>0</v>
      </c>
      <c r="R2390" s="782"/>
      <c r="T2390" s="568"/>
    </row>
    <row r="2391" spans="1:20" s="498" customFormat="1" ht="12" x14ac:dyDescent="0.25">
      <c r="A2391" s="772"/>
      <c r="D2391" s="515" t="s">
        <v>5859</v>
      </c>
      <c r="E2391" s="779" t="s">
        <v>5860</v>
      </c>
      <c r="F2391" s="780" t="s">
        <v>5861</v>
      </c>
      <c r="G2391" s="781" t="s">
        <v>5515</v>
      </c>
      <c r="H2391" s="781" t="s">
        <v>5813</v>
      </c>
      <c r="I2391" s="781" t="s">
        <v>5517</v>
      </c>
      <c r="J2391" s="782">
        <v>5000000</v>
      </c>
      <c r="K2391" s="783">
        <v>5000000</v>
      </c>
      <c r="L2391" s="784">
        <f t="shared" si="16"/>
        <v>0</v>
      </c>
      <c r="M2391" s="784">
        <f t="shared" si="17"/>
        <v>0</v>
      </c>
      <c r="N2391" s="782">
        <v>5000000</v>
      </c>
      <c r="O2391" s="782">
        <v>5000000</v>
      </c>
      <c r="P2391" s="782">
        <v>15000000</v>
      </c>
      <c r="Q2391" s="782">
        <v>0</v>
      </c>
      <c r="R2391" s="782"/>
      <c r="T2391" s="568"/>
    </row>
    <row r="2392" spans="1:20" s="498" customFormat="1" ht="12" x14ac:dyDescent="0.25">
      <c r="A2392" s="772"/>
      <c r="D2392" s="515" t="s">
        <v>5862</v>
      </c>
      <c r="E2392" s="779" t="s">
        <v>5863</v>
      </c>
      <c r="F2392" s="780" t="s">
        <v>5712</v>
      </c>
      <c r="G2392" s="781" t="s">
        <v>5515</v>
      </c>
      <c r="H2392" s="781" t="s">
        <v>5516</v>
      </c>
      <c r="I2392" s="781" t="s">
        <v>5517</v>
      </c>
      <c r="J2392" s="782">
        <v>2000000</v>
      </c>
      <c r="K2392" s="783">
        <v>2000000</v>
      </c>
      <c r="L2392" s="784">
        <f t="shared" si="16"/>
        <v>0</v>
      </c>
      <c r="M2392" s="784">
        <f t="shared" si="17"/>
        <v>0</v>
      </c>
      <c r="N2392" s="782">
        <v>2000000</v>
      </c>
      <c r="O2392" s="782">
        <v>2000000</v>
      </c>
      <c r="P2392" s="782">
        <v>6000000</v>
      </c>
      <c r="Q2392" s="782">
        <v>0</v>
      </c>
      <c r="R2392" s="782"/>
      <c r="T2392" s="568"/>
    </row>
    <row r="2393" spans="1:20" s="498" customFormat="1" ht="24" x14ac:dyDescent="0.25">
      <c r="A2393" s="772"/>
      <c r="D2393" s="515" t="s">
        <v>5864</v>
      </c>
      <c r="E2393" s="779" t="s">
        <v>5865</v>
      </c>
      <c r="F2393" s="780" t="s">
        <v>5866</v>
      </c>
      <c r="G2393" s="781" t="s">
        <v>5515</v>
      </c>
      <c r="H2393" s="781" t="s">
        <v>5813</v>
      </c>
      <c r="I2393" s="781" t="s">
        <v>5517</v>
      </c>
      <c r="J2393" s="782">
        <v>0</v>
      </c>
      <c r="K2393" s="783">
        <v>0</v>
      </c>
      <c r="L2393" s="784">
        <f t="shared" si="16"/>
        <v>0</v>
      </c>
      <c r="M2393" s="784">
        <f t="shared" si="17"/>
        <v>0</v>
      </c>
      <c r="N2393" s="782">
        <v>0</v>
      </c>
      <c r="O2393" s="782">
        <v>0</v>
      </c>
      <c r="P2393" s="782">
        <v>0</v>
      </c>
      <c r="Q2393" s="782">
        <v>1000000</v>
      </c>
      <c r="R2393" s="782"/>
      <c r="T2393" s="568"/>
    </row>
    <row r="2394" spans="1:20" s="498" customFormat="1" ht="12" x14ac:dyDescent="0.25">
      <c r="A2394" s="772"/>
      <c r="D2394" s="515" t="s">
        <v>5867</v>
      </c>
      <c r="E2394" s="779" t="s">
        <v>5868</v>
      </c>
      <c r="F2394" s="780" t="s">
        <v>5718</v>
      </c>
      <c r="G2394" s="781" t="s">
        <v>5515</v>
      </c>
      <c r="H2394" s="781" t="s">
        <v>5516</v>
      </c>
      <c r="I2394" s="781" t="s">
        <v>5517</v>
      </c>
      <c r="J2394" s="782">
        <v>0</v>
      </c>
      <c r="K2394" s="783">
        <v>0</v>
      </c>
      <c r="L2394" s="784">
        <f t="shared" si="16"/>
        <v>0</v>
      </c>
      <c r="M2394" s="784">
        <f t="shared" si="17"/>
        <v>0</v>
      </c>
      <c r="N2394" s="782">
        <v>0</v>
      </c>
      <c r="O2394" s="782">
        <v>0</v>
      </c>
      <c r="P2394" s="782">
        <v>0</v>
      </c>
      <c r="Q2394" s="782">
        <v>0</v>
      </c>
      <c r="R2394" s="782"/>
      <c r="T2394" s="568"/>
    </row>
    <row r="2395" spans="1:20" s="498" customFormat="1" ht="12" x14ac:dyDescent="0.25">
      <c r="A2395" s="772"/>
      <c r="D2395" s="515" t="s">
        <v>5869</v>
      </c>
      <c r="E2395" s="779" t="s">
        <v>5870</v>
      </c>
      <c r="F2395" s="780" t="s">
        <v>5721</v>
      </c>
      <c r="G2395" s="781" t="s">
        <v>5515</v>
      </c>
      <c r="H2395" s="781" t="s">
        <v>5516</v>
      </c>
      <c r="I2395" s="781" t="s">
        <v>5517</v>
      </c>
      <c r="J2395" s="782">
        <v>10000000</v>
      </c>
      <c r="K2395" s="783">
        <v>20000000</v>
      </c>
      <c r="L2395" s="784">
        <v>0</v>
      </c>
      <c r="M2395" s="784">
        <f t="shared" si="17"/>
        <v>10000000</v>
      </c>
      <c r="N2395" s="782">
        <v>10000000</v>
      </c>
      <c r="O2395" s="782">
        <v>10000000</v>
      </c>
      <c r="P2395" s="782">
        <v>30000000</v>
      </c>
      <c r="Q2395" s="782">
        <v>10000000</v>
      </c>
      <c r="R2395" s="804"/>
      <c r="T2395" s="568"/>
    </row>
    <row r="2396" spans="1:20" s="498" customFormat="1" ht="24" x14ac:dyDescent="0.25">
      <c r="A2396" s="772"/>
      <c r="D2396" s="515" t="s">
        <v>5871</v>
      </c>
      <c r="E2396" s="779" t="s">
        <v>5872</v>
      </c>
      <c r="F2396" s="780" t="s">
        <v>5724</v>
      </c>
      <c r="G2396" s="781" t="s">
        <v>5515</v>
      </c>
      <c r="H2396" s="781" t="s">
        <v>5516</v>
      </c>
      <c r="I2396" s="781" t="s">
        <v>5517</v>
      </c>
      <c r="J2396" s="782">
        <v>10000000</v>
      </c>
      <c r="K2396" s="783">
        <v>10000000</v>
      </c>
      <c r="L2396" s="784">
        <f t="shared" si="16"/>
        <v>0</v>
      </c>
      <c r="M2396" s="784">
        <f t="shared" si="17"/>
        <v>0</v>
      </c>
      <c r="N2396" s="782">
        <v>10000000</v>
      </c>
      <c r="O2396" s="782">
        <v>10000000</v>
      </c>
      <c r="P2396" s="782">
        <v>30000000</v>
      </c>
      <c r="Q2396" s="782">
        <v>10000000</v>
      </c>
      <c r="R2396" s="782"/>
      <c r="T2396" s="568"/>
    </row>
    <row r="2397" spans="1:20" s="498" customFormat="1" ht="12" x14ac:dyDescent="0.25">
      <c r="A2397" s="772"/>
      <c r="D2397" s="515" t="s">
        <v>5873</v>
      </c>
      <c r="E2397" s="779" t="s">
        <v>5874</v>
      </c>
      <c r="F2397" s="515" t="s">
        <v>5727</v>
      </c>
      <c r="G2397" s="781" t="s">
        <v>5515</v>
      </c>
      <c r="H2397" s="781" t="s">
        <v>5516</v>
      </c>
      <c r="I2397" s="781" t="s">
        <v>5517</v>
      </c>
      <c r="J2397" s="782">
        <v>1000000</v>
      </c>
      <c r="K2397" s="783">
        <v>1000000</v>
      </c>
      <c r="L2397" s="784">
        <f t="shared" si="16"/>
        <v>0</v>
      </c>
      <c r="M2397" s="784">
        <f t="shared" si="17"/>
        <v>0</v>
      </c>
      <c r="N2397" s="782">
        <v>1000000</v>
      </c>
      <c r="O2397" s="782">
        <v>1000000</v>
      </c>
      <c r="P2397" s="782">
        <v>3000000</v>
      </c>
      <c r="Q2397" s="782">
        <v>1000000</v>
      </c>
      <c r="R2397" s="782"/>
      <c r="T2397" s="568"/>
    </row>
    <row r="2398" spans="1:20" s="498" customFormat="1" ht="12" x14ac:dyDescent="0.25">
      <c r="A2398" s="772"/>
      <c r="D2398" s="515" t="s">
        <v>5875</v>
      </c>
      <c r="E2398" s="779" t="s">
        <v>5876</v>
      </c>
      <c r="F2398" s="780" t="s">
        <v>5730</v>
      </c>
      <c r="G2398" s="781" t="s">
        <v>5515</v>
      </c>
      <c r="H2398" s="781" t="s">
        <v>5516</v>
      </c>
      <c r="I2398" s="781" t="s">
        <v>5517</v>
      </c>
      <c r="J2398" s="782">
        <v>10000000</v>
      </c>
      <c r="K2398" s="783">
        <v>10000000</v>
      </c>
      <c r="L2398" s="784">
        <f t="shared" si="16"/>
        <v>0</v>
      </c>
      <c r="M2398" s="784">
        <f t="shared" si="17"/>
        <v>0</v>
      </c>
      <c r="N2398" s="782">
        <v>10000000</v>
      </c>
      <c r="O2398" s="782">
        <v>10000000</v>
      </c>
      <c r="P2398" s="782">
        <v>30000000</v>
      </c>
      <c r="Q2398" s="782">
        <v>20000000</v>
      </c>
      <c r="R2398" s="782"/>
      <c r="T2398" s="568"/>
    </row>
    <row r="2399" spans="1:20" s="498" customFormat="1" ht="12" x14ac:dyDescent="0.25">
      <c r="A2399" s="772"/>
      <c r="D2399" s="515" t="s">
        <v>5877</v>
      </c>
      <c r="E2399" s="779" t="s">
        <v>5878</v>
      </c>
      <c r="F2399" s="780" t="s">
        <v>5739</v>
      </c>
      <c r="G2399" s="781" t="s">
        <v>5515</v>
      </c>
      <c r="H2399" s="781" t="s">
        <v>5516</v>
      </c>
      <c r="I2399" s="781" t="s">
        <v>5517</v>
      </c>
      <c r="J2399" s="782">
        <v>5000000</v>
      </c>
      <c r="K2399" s="783">
        <v>5000000</v>
      </c>
      <c r="L2399" s="784">
        <f t="shared" si="16"/>
        <v>0</v>
      </c>
      <c r="M2399" s="784">
        <f t="shared" si="17"/>
        <v>0</v>
      </c>
      <c r="N2399" s="782">
        <v>5000000</v>
      </c>
      <c r="O2399" s="782">
        <v>5000000</v>
      </c>
      <c r="P2399" s="782">
        <v>15000000</v>
      </c>
      <c r="Q2399" s="782">
        <v>15000000</v>
      </c>
      <c r="R2399" s="782"/>
      <c r="T2399" s="568"/>
    </row>
    <row r="2400" spans="1:20" s="498" customFormat="1" ht="24" customHeight="1" x14ac:dyDescent="0.25">
      <c r="A2400" s="772"/>
      <c r="D2400" s="515" t="s">
        <v>5879</v>
      </c>
      <c r="E2400" s="779" t="s">
        <v>5880</v>
      </c>
      <c r="F2400" s="780" t="s">
        <v>5881</v>
      </c>
      <c r="G2400" s="781" t="s">
        <v>5515</v>
      </c>
      <c r="H2400" s="781" t="s">
        <v>5516</v>
      </c>
      <c r="I2400" s="781" t="s">
        <v>5517</v>
      </c>
      <c r="J2400" s="782">
        <v>400000</v>
      </c>
      <c r="K2400" s="783">
        <v>400000</v>
      </c>
      <c r="L2400" s="784">
        <f t="shared" si="16"/>
        <v>0</v>
      </c>
      <c r="M2400" s="784">
        <f t="shared" si="17"/>
        <v>0</v>
      </c>
      <c r="N2400" s="782">
        <v>400000</v>
      </c>
      <c r="O2400" s="782">
        <v>400000</v>
      </c>
      <c r="P2400" s="782">
        <v>1200000</v>
      </c>
      <c r="Q2400" s="782">
        <v>400000</v>
      </c>
      <c r="R2400" s="782"/>
      <c r="T2400" s="568"/>
    </row>
    <row r="2401" spans="1:20" s="498" customFormat="1" ht="12" x14ac:dyDescent="0.25">
      <c r="A2401" s="772"/>
      <c r="D2401" s="515" t="s">
        <v>5882</v>
      </c>
      <c r="E2401" s="779" t="s">
        <v>5883</v>
      </c>
      <c r="F2401" s="515" t="s">
        <v>5760</v>
      </c>
      <c r="G2401" s="781" t="s">
        <v>5515</v>
      </c>
      <c r="H2401" s="781" t="s">
        <v>5516</v>
      </c>
      <c r="I2401" s="781" t="s">
        <v>5517</v>
      </c>
      <c r="J2401" s="782">
        <v>20000000</v>
      </c>
      <c r="K2401" s="783">
        <v>20000000</v>
      </c>
      <c r="L2401" s="784">
        <f t="shared" si="16"/>
        <v>0</v>
      </c>
      <c r="M2401" s="784">
        <f t="shared" si="17"/>
        <v>0</v>
      </c>
      <c r="N2401" s="782">
        <v>20000000</v>
      </c>
      <c r="O2401" s="782">
        <v>20000000</v>
      </c>
      <c r="P2401" s="782">
        <v>60000000</v>
      </c>
      <c r="Q2401" s="782">
        <v>25000000</v>
      </c>
      <c r="R2401" s="782"/>
      <c r="T2401" s="568"/>
    </row>
    <row r="2402" spans="1:20" s="498" customFormat="1" ht="15.75" customHeight="1" x14ac:dyDescent="0.25">
      <c r="A2402" s="772"/>
      <c r="D2402" s="515" t="s">
        <v>5884</v>
      </c>
      <c r="E2402" s="779" t="s">
        <v>5885</v>
      </c>
      <c r="F2402" s="780" t="s">
        <v>5886</v>
      </c>
      <c r="G2402" s="781" t="s">
        <v>5515</v>
      </c>
      <c r="H2402" s="781" t="s">
        <v>5516</v>
      </c>
      <c r="I2402" s="781" t="s">
        <v>5517</v>
      </c>
      <c r="J2402" s="782">
        <v>3000000</v>
      </c>
      <c r="K2402" s="783">
        <v>3000000</v>
      </c>
      <c r="L2402" s="784">
        <f t="shared" si="16"/>
        <v>0</v>
      </c>
      <c r="M2402" s="784">
        <f t="shared" si="17"/>
        <v>0</v>
      </c>
      <c r="N2402" s="782">
        <v>3000000</v>
      </c>
      <c r="O2402" s="782">
        <v>3000000</v>
      </c>
      <c r="P2402" s="782">
        <v>9000000</v>
      </c>
      <c r="Q2402" s="782">
        <v>0</v>
      </c>
      <c r="R2402" s="782"/>
      <c r="T2402" s="568"/>
    </row>
    <row r="2403" spans="1:20" s="498" customFormat="1" ht="12" x14ac:dyDescent="0.25">
      <c r="A2403" s="772"/>
      <c r="D2403" s="515" t="s">
        <v>5887</v>
      </c>
      <c r="E2403" s="779" t="s">
        <v>5888</v>
      </c>
      <c r="F2403" s="780" t="s">
        <v>5768</v>
      </c>
      <c r="G2403" s="781" t="s">
        <v>5515</v>
      </c>
      <c r="H2403" s="781" t="s">
        <v>5813</v>
      </c>
      <c r="I2403" s="781" t="s">
        <v>5517</v>
      </c>
      <c r="J2403" s="782">
        <v>20000000</v>
      </c>
      <c r="K2403" s="783">
        <v>20000000</v>
      </c>
      <c r="L2403" s="784">
        <f t="shared" si="16"/>
        <v>0</v>
      </c>
      <c r="M2403" s="784">
        <f t="shared" si="17"/>
        <v>0</v>
      </c>
      <c r="N2403" s="782">
        <v>25000000</v>
      </c>
      <c r="O2403" s="782">
        <v>25000000</v>
      </c>
      <c r="P2403" s="782">
        <v>70000000</v>
      </c>
      <c r="Q2403" s="782">
        <v>10000000</v>
      </c>
      <c r="R2403" s="782"/>
      <c r="T2403" s="568"/>
    </row>
    <row r="2404" spans="1:20" s="498" customFormat="1" ht="36" x14ac:dyDescent="0.25">
      <c r="A2404" s="772"/>
      <c r="D2404" s="515" t="s">
        <v>5889</v>
      </c>
      <c r="E2404" s="779" t="s">
        <v>5890</v>
      </c>
      <c r="F2404" s="780" t="s">
        <v>5891</v>
      </c>
      <c r="G2404" s="781" t="s">
        <v>5515</v>
      </c>
      <c r="H2404" s="781" t="s">
        <v>5516</v>
      </c>
      <c r="I2404" s="781" t="s">
        <v>5517</v>
      </c>
      <c r="J2404" s="782">
        <v>10000000</v>
      </c>
      <c r="K2404" s="783">
        <v>10000000</v>
      </c>
      <c r="L2404" s="784">
        <f t="shared" si="16"/>
        <v>0</v>
      </c>
      <c r="M2404" s="784">
        <f t="shared" si="17"/>
        <v>0</v>
      </c>
      <c r="N2404" s="782">
        <v>10000000</v>
      </c>
      <c r="O2404" s="782">
        <v>10000000</v>
      </c>
      <c r="P2404" s="782">
        <v>30000000</v>
      </c>
      <c r="Q2404" s="782">
        <v>30000000</v>
      </c>
      <c r="R2404" s="782"/>
      <c r="T2404" s="568"/>
    </row>
    <row r="2405" spans="1:20" s="498" customFormat="1" ht="12" x14ac:dyDescent="0.25">
      <c r="A2405" s="772"/>
      <c r="C2405" s="773" t="s">
        <v>5892</v>
      </c>
      <c r="D2405" s="794"/>
      <c r="E2405" s="773"/>
      <c r="F2405" s="775"/>
      <c r="G2405" s="773"/>
      <c r="H2405" s="773"/>
      <c r="I2405" s="773"/>
      <c r="J2405" s="777">
        <v>0</v>
      </c>
      <c r="K2405" s="778">
        <v>0</v>
      </c>
      <c r="L2405" s="777">
        <v>0</v>
      </c>
      <c r="M2405" s="784">
        <v>0</v>
      </c>
      <c r="N2405" s="777">
        <v>0</v>
      </c>
      <c r="O2405" s="777">
        <v>0</v>
      </c>
      <c r="P2405" s="777">
        <v>0</v>
      </c>
      <c r="Q2405" s="777">
        <v>0</v>
      </c>
      <c r="R2405" s="777"/>
      <c r="T2405" s="568"/>
    </row>
    <row r="2406" spans="1:20" s="498" customFormat="1" ht="12" x14ac:dyDescent="0.25">
      <c r="A2406" s="772"/>
      <c r="D2406" s="515" t="s">
        <v>5893</v>
      </c>
      <c r="E2406" s="779" t="s">
        <v>5894</v>
      </c>
      <c r="F2406" s="780" t="s">
        <v>5895</v>
      </c>
      <c r="G2406" s="781" t="s">
        <v>5515</v>
      </c>
      <c r="H2406" s="781" t="s">
        <v>5516</v>
      </c>
      <c r="I2406" s="781" t="s">
        <v>5517</v>
      </c>
      <c r="J2406" s="782">
        <v>0</v>
      </c>
      <c r="K2406" s="783">
        <v>0</v>
      </c>
      <c r="L2406" s="797">
        <v>0</v>
      </c>
      <c r="M2406" s="782">
        <v>0</v>
      </c>
      <c r="N2406" s="782">
        <v>0</v>
      </c>
      <c r="O2406" s="782">
        <v>0</v>
      </c>
      <c r="P2406" s="782">
        <v>0</v>
      </c>
      <c r="Q2406" s="782">
        <v>0</v>
      </c>
      <c r="R2406" s="782"/>
      <c r="T2406" s="568"/>
    </row>
    <row r="2407" spans="1:20" s="498" customFormat="1" ht="12" x14ac:dyDescent="0.25">
      <c r="A2407" s="772"/>
      <c r="B2407" s="805" t="s">
        <v>134</v>
      </c>
      <c r="C2407" s="796"/>
      <c r="D2407" s="794"/>
      <c r="E2407" s="796"/>
      <c r="F2407" s="806"/>
      <c r="G2407" s="796"/>
      <c r="H2407" s="796"/>
      <c r="I2407" s="807"/>
      <c r="J2407" s="808">
        <v>327841370</v>
      </c>
      <c r="K2407" s="809">
        <f>SUM(K2336,K2350)</f>
        <v>337841370</v>
      </c>
      <c r="L2407" s="797">
        <f t="shared" ref="L2407:P2407" si="18">SUM(L2337,L2350)</f>
        <v>0</v>
      </c>
      <c r="M2407" s="797">
        <f t="shared" si="18"/>
        <v>10000000</v>
      </c>
      <c r="N2407" s="808">
        <f t="shared" si="18"/>
        <v>343863777</v>
      </c>
      <c r="O2407" s="808">
        <f t="shared" si="18"/>
        <v>344363777</v>
      </c>
      <c r="P2407" s="808">
        <f t="shared" si="18"/>
        <v>1022947797</v>
      </c>
      <c r="Q2407" s="808">
        <v>314062893</v>
      </c>
      <c r="R2407" s="808"/>
      <c r="T2407" s="568">
        <v>10000000</v>
      </c>
    </row>
    <row r="2408" spans="1:20" s="498" customFormat="1" ht="12" x14ac:dyDescent="0.25">
      <c r="D2408" s="515"/>
      <c r="F2408" s="536"/>
      <c r="J2408" s="776"/>
      <c r="K2408" s="776"/>
      <c r="L2408" s="776"/>
      <c r="M2408" s="776"/>
      <c r="N2408" s="776"/>
      <c r="O2408" s="776"/>
      <c r="P2408" s="776"/>
      <c r="Q2408" s="776"/>
      <c r="R2408" s="776"/>
      <c r="T2408" s="568"/>
    </row>
    <row r="2409" spans="1:20" s="498" customFormat="1" ht="12" x14ac:dyDescent="0.25">
      <c r="A2409" s="772" t="s">
        <v>5896</v>
      </c>
      <c r="B2409" s="773" t="s">
        <v>4988</v>
      </c>
      <c r="C2409" s="773"/>
      <c r="D2409" s="794"/>
      <c r="E2409" s="773"/>
      <c r="F2409" s="775"/>
      <c r="G2409" s="773"/>
      <c r="H2409" s="773"/>
      <c r="I2409" s="773"/>
      <c r="J2409" s="776"/>
      <c r="K2409" s="776"/>
      <c r="L2409" s="776"/>
      <c r="M2409" s="776"/>
      <c r="N2409" s="776"/>
      <c r="O2409" s="776"/>
      <c r="P2409" s="776"/>
      <c r="Q2409" s="776"/>
      <c r="R2409" s="776"/>
      <c r="T2409" s="568"/>
    </row>
    <row r="2410" spans="1:20" s="498" customFormat="1" ht="12" x14ac:dyDescent="0.25">
      <c r="A2410" s="772"/>
      <c r="C2410" s="773" t="s">
        <v>5142</v>
      </c>
      <c r="D2410" s="794"/>
      <c r="E2410" s="773"/>
      <c r="F2410" s="775"/>
      <c r="G2410" s="773"/>
      <c r="H2410" s="773"/>
      <c r="I2410" s="773"/>
      <c r="J2410" s="777">
        <v>6400000</v>
      </c>
      <c r="K2410" s="789">
        <f>SUM(K2411:K2428)</f>
        <v>6400000</v>
      </c>
      <c r="L2410" s="784">
        <f>SUM(L2411:L2428)</f>
        <v>0</v>
      </c>
      <c r="M2410" s="784">
        <f>SUM(M2411:M2428)</f>
        <v>0</v>
      </c>
      <c r="N2410" s="784">
        <f>SUM(N2411:N2428)</f>
        <v>6400000</v>
      </c>
      <c r="O2410" s="784">
        <f>SUM(O2411:O2428)</f>
        <v>6550000</v>
      </c>
      <c r="P2410" s="777">
        <f>SUM(K2410,N2410,O2410)</f>
        <v>19350000</v>
      </c>
      <c r="Q2410" s="777">
        <v>6300000</v>
      </c>
      <c r="R2410" s="777"/>
      <c r="T2410" s="568"/>
    </row>
    <row r="2411" spans="1:20" s="498" customFormat="1" ht="24" x14ac:dyDescent="0.25">
      <c r="A2411" s="772"/>
      <c r="D2411" s="515" t="s">
        <v>5897</v>
      </c>
      <c r="E2411" s="779" t="s">
        <v>5898</v>
      </c>
      <c r="F2411" s="780" t="s">
        <v>5568</v>
      </c>
      <c r="G2411" s="781" t="s">
        <v>5515</v>
      </c>
      <c r="H2411" s="781" t="s">
        <v>5516</v>
      </c>
      <c r="I2411" s="781" t="s">
        <v>5517</v>
      </c>
      <c r="J2411" s="782">
        <v>1000000</v>
      </c>
      <c r="K2411" s="783">
        <v>1000000</v>
      </c>
      <c r="L2411" s="784">
        <f>SUM(J2411-K2411)</f>
        <v>0</v>
      </c>
      <c r="M2411" s="784">
        <f>SUM(K2411-J2411)</f>
        <v>0</v>
      </c>
      <c r="N2411" s="782">
        <v>1000000</v>
      </c>
      <c r="O2411" s="782">
        <v>1000000</v>
      </c>
      <c r="P2411" s="782">
        <v>3000000</v>
      </c>
      <c r="Q2411" s="782">
        <v>1000000</v>
      </c>
      <c r="R2411" s="782"/>
      <c r="T2411" s="568"/>
    </row>
    <row r="2412" spans="1:20" s="498" customFormat="1" ht="12" x14ac:dyDescent="0.25">
      <c r="A2412" s="772"/>
      <c r="D2412" s="515" t="s">
        <v>5899</v>
      </c>
      <c r="E2412" s="779" t="s">
        <v>5900</v>
      </c>
      <c r="F2412" s="780" t="s">
        <v>5901</v>
      </c>
      <c r="G2412" s="781" t="s">
        <v>5515</v>
      </c>
      <c r="H2412" s="781" t="s">
        <v>5516</v>
      </c>
      <c r="I2412" s="781" t="s">
        <v>5517</v>
      </c>
      <c r="J2412" s="782">
        <v>0</v>
      </c>
      <c r="K2412" s="783">
        <v>0</v>
      </c>
      <c r="L2412" s="784">
        <f t="shared" ref="L2412:L2428" si="19">SUM(J2412-K2412)</f>
        <v>0</v>
      </c>
      <c r="M2412" s="784">
        <f t="shared" ref="M2412:M2428" si="20">SUM(K2412-J2412)</f>
        <v>0</v>
      </c>
      <c r="N2412" s="782">
        <v>0</v>
      </c>
      <c r="O2412" s="782">
        <v>0</v>
      </c>
      <c r="P2412" s="782">
        <v>0</v>
      </c>
      <c r="Q2412" s="782">
        <v>0</v>
      </c>
      <c r="R2412" s="782"/>
      <c r="T2412" s="568"/>
    </row>
    <row r="2413" spans="1:20" s="498" customFormat="1" ht="36" x14ac:dyDescent="0.25">
      <c r="A2413" s="772"/>
      <c r="D2413" s="515" t="s">
        <v>5902</v>
      </c>
      <c r="E2413" s="779" t="s">
        <v>5903</v>
      </c>
      <c r="F2413" s="780" t="s">
        <v>5598</v>
      </c>
      <c r="G2413" s="781" t="s">
        <v>5515</v>
      </c>
      <c r="H2413" s="781" t="s">
        <v>5516</v>
      </c>
      <c r="I2413" s="781" t="s">
        <v>5517</v>
      </c>
      <c r="J2413" s="782">
        <v>500000</v>
      </c>
      <c r="K2413" s="783">
        <v>500000</v>
      </c>
      <c r="L2413" s="782">
        <f t="shared" si="19"/>
        <v>0</v>
      </c>
      <c r="M2413" s="782">
        <f t="shared" si="20"/>
        <v>0</v>
      </c>
      <c r="N2413" s="782">
        <v>500000</v>
      </c>
      <c r="O2413" s="782">
        <v>500000</v>
      </c>
      <c r="P2413" s="782">
        <v>1500000</v>
      </c>
      <c r="Q2413" s="782">
        <v>500000</v>
      </c>
      <c r="R2413" s="782"/>
      <c r="T2413" s="568"/>
    </row>
    <row r="2414" spans="1:20" s="498" customFormat="1" ht="36" x14ac:dyDescent="0.25">
      <c r="A2414" s="772"/>
      <c r="D2414" s="515" t="s">
        <v>5904</v>
      </c>
      <c r="E2414" s="779" t="s">
        <v>5905</v>
      </c>
      <c r="F2414" s="780" t="s">
        <v>5906</v>
      </c>
      <c r="G2414" s="781" t="s">
        <v>5515</v>
      </c>
      <c r="H2414" s="781" t="s">
        <v>5516</v>
      </c>
      <c r="I2414" s="781" t="s">
        <v>5517</v>
      </c>
      <c r="J2414" s="782">
        <v>600000</v>
      </c>
      <c r="K2414" s="783">
        <v>600000</v>
      </c>
      <c r="L2414" s="784">
        <f t="shared" si="19"/>
        <v>0</v>
      </c>
      <c r="M2414" s="784">
        <f t="shared" si="20"/>
        <v>0</v>
      </c>
      <c r="N2414" s="782">
        <v>600000</v>
      </c>
      <c r="O2414" s="782">
        <v>700000</v>
      </c>
      <c r="P2414" s="782">
        <v>1900000</v>
      </c>
      <c r="Q2414" s="782">
        <v>600000</v>
      </c>
      <c r="R2414" s="782"/>
      <c r="T2414" s="568"/>
    </row>
    <row r="2415" spans="1:20" s="751" customFormat="1" ht="13.8" x14ac:dyDescent="0.3">
      <c r="A2415" s="946" t="s">
        <v>5500</v>
      </c>
      <c r="B2415" s="946"/>
      <c r="C2415" s="946"/>
      <c r="D2415" s="946"/>
      <c r="E2415" s="946"/>
      <c r="F2415" s="946"/>
      <c r="G2415" s="946"/>
      <c r="H2415" s="946"/>
      <c r="I2415" s="946"/>
      <c r="J2415" s="946"/>
      <c r="K2415" s="946"/>
      <c r="L2415" s="946"/>
      <c r="M2415" s="946"/>
      <c r="N2415" s="946"/>
      <c r="O2415" s="946"/>
      <c r="P2415" s="946"/>
      <c r="Q2415" s="946"/>
      <c r="T2415" s="752"/>
    </row>
    <row r="2416" spans="1:20" s="751" customFormat="1" ht="13.8" x14ac:dyDescent="0.3">
      <c r="A2416" s="946" t="s">
        <v>5501</v>
      </c>
      <c r="B2416" s="946"/>
      <c r="C2416" s="946"/>
      <c r="D2416" s="946"/>
      <c r="E2416" s="946"/>
      <c r="F2416" s="946"/>
      <c r="G2416" s="946"/>
      <c r="H2416" s="946"/>
      <c r="I2416" s="946"/>
      <c r="J2416" s="946"/>
      <c r="K2416" s="946"/>
      <c r="L2416" s="946"/>
      <c r="M2416" s="946"/>
      <c r="N2416" s="946"/>
      <c r="O2416" s="946"/>
      <c r="P2416" s="946"/>
      <c r="Q2416" s="946"/>
      <c r="T2416" s="752"/>
    </row>
    <row r="2417" spans="1:20" s="753" customFormat="1" ht="13.2" x14ac:dyDescent="0.25">
      <c r="A2417" s="947" t="s">
        <v>5376</v>
      </c>
      <c r="B2417" s="947"/>
      <c r="C2417" s="947"/>
      <c r="D2417" s="954"/>
      <c r="E2417" s="947"/>
      <c r="F2417" s="947"/>
      <c r="G2417" s="947"/>
      <c r="H2417" s="947"/>
      <c r="I2417" s="947"/>
      <c r="J2417" s="947"/>
      <c r="K2417" s="947"/>
      <c r="L2417" s="947"/>
      <c r="M2417" s="947"/>
      <c r="N2417" s="947"/>
      <c r="O2417" s="947"/>
      <c r="P2417" s="947"/>
      <c r="Q2417" s="947"/>
      <c r="T2417" s="754"/>
    </row>
    <row r="2418" spans="1:20" s="760" customFormat="1" ht="24" x14ac:dyDescent="0.25">
      <c r="A2418" s="943" t="s">
        <v>5502</v>
      </c>
      <c r="B2418" s="948" t="s">
        <v>5503</v>
      </c>
      <c r="C2418" s="957"/>
      <c r="D2418" s="755"/>
      <c r="E2418" s="949" t="s">
        <v>5504</v>
      </c>
      <c r="F2418" s="943" t="s">
        <v>4881</v>
      </c>
      <c r="G2418" s="943" t="s">
        <v>5505</v>
      </c>
      <c r="H2418" s="943" t="s">
        <v>5506</v>
      </c>
      <c r="I2418" s="943" t="s">
        <v>5507</v>
      </c>
      <c r="J2418" s="756" t="s">
        <v>3115</v>
      </c>
      <c r="K2418" s="757" t="s">
        <v>3116</v>
      </c>
      <c r="L2418" s="758" t="s">
        <v>5508</v>
      </c>
      <c r="M2418" s="758" t="s">
        <v>5509</v>
      </c>
      <c r="N2418" s="759" t="s">
        <v>3341</v>
      </c>
      <c r="O2418" s="759" t="s">
        <v>3341</v>
      </c>
      <c r="P2418" s="759" t="s">
        <v>3317</v>
      </c>
      <c r="Q2418" s="759" t="s">
        <v>3341</v>
      </c>
      <c r="R2418" s="759" t="s">
        <v>5510</v>
      </c>
      <c r="T2418" s="761"/>
    </row>
    <row r="2419" spans="1:20" s="760" customFormat="1" ht="24" x14ac:dyDescent="0.25">
      <c r="A2419" s="955"/>
      <c r="B2419" s="950"/>
      <c r="C2419" s="958"/>
      <c r="D2419" s="762"/>
      <c r="E2419" s="951"/>
      <c r="F2419" s="944"/>
      <c r="G2419" s="944"/>
      <c r="H2419" s="944"/>
      <c r="I2419" s="944"/>
      <c r="J2419" s="763">
        <v>2020</v>
      </c>
      <c r="K2419" s="764" t="s">
        <v>3120</v>
      </c>
      <c r="L2419" s="765" t="s">
        <v>3120</v>
      </c>
      <c r="M2419" s="765" t="s">
        <v>3120</v>
      </c>
      <c r="N2419" s="766" t="s">
        <v>5068</v>
      </c>
      <c r="O2419" s="766" t="s">
        <v>5069</v>
      </c>
      <c r="P2419" s="767" t="s">
        <v>5511</v>
      </c>
      <c r="Q2419" s="766" t="s">
        <v>5102</v>
      </c>
      <c r="R2419" s="763"/>
      <c r="T2419" s="761"/>
    </row>
    <row r="2420" spans="1:20" s="760" customFormat="1" ht="12" x14ac:dyDescent="0.25">
      <c r="A2420" s="956"/>
      <c r="B2420" s="952"/>
      <c r="C2420" s="959"/>
      <c r="D2420" s="768"/>
      <c r="E2420" s="953"/>
      <c r="F2420" s="945"/>
      <c r="G2420" s="945"/>
      <c r="H2420" s="945"/>
      <c r="I2420" s="945"/>
      <c r="J2420" s="769" t="s">
        <v>14</v>
      </c>
      <c r="K2420" s="770" t="s">
        <v>14</v>
      </c>
      <c r="L2420" s="771" t="s">
        <v>14</v>
      </c>
      <c r="M2420" s="771" t="s">
        <v>14</v>
      </c>
      <c r="N2420" s="769" t="s">
        <v>14</v>
      </c>
      <c r="O2420" s="769" t="s">
        <v>14</v>
      </c>
      <c r="P2420" s="769" t="s">
        <v>14</v>
      </c>
      <c r="Q2420" s="769" t="s">
        <v>14</v>
      </c>
      <c r="R2420" s="769"/>
      <c r="T2420" s="761"/>
    </row>
    <row r="2421" spans="1:20" s="498" customFormat="1" ht="24" x14ac:dyDescent="0.25">
      <c r="A2421" s="772"/>
      <c r="D2421" s="515" t="s">
        <v>5907</v>
      </c>
      <c r="E2421" s="779" t="s">
        <v>5908</v>
      </c>
      <c r="F2421" s="780" t="s">
        <v>5637</v>
      </c>
      <c r="G2421" s="781" t="s">
        <v>5515</v>
      </c>
      <c r="H2421" s="781" t="s">
        <v>5516</v>
      </c>
      <c r="I2421" s="781" t="s">
        <v>5517</v>
      </c>
      <c r="J2421" s="782">
        <v>700000</v>
      </c>
      <c r="K2421" s="783">
        <v>700000</v>
      </c>
      <c r="L2421" s="784">
        <f t="shared" si="19"/>
        <v>0</v>
      </c>
      <c r="M2421" s="784">
        <f t="shared" si="20"/>
        <v>0</v>
      </c>
      <c r="N2421" s="782">
        <v>700000</v>
      </c>
      <c r="O2421" s="782">
        <v>700000</v>
      </c>
      <c r="P2421" s="782">
        <v>2100000</v>
      </c>
      <c r="Q2421" s="782">
        <v>700000</v>
      </c>
      <c r="R2421" s="782"/>
      <c r="T2421" s="568"/>
    </row>
    <row r="2422" spans="1:20" s="498" customFormat="1" ht="12" x14ac:dyDescent="0.25">
      <c r="A2422" s="772"/>
      <c r="D2422" s="515" t="s">
        <v>5909</v>
      </c>
      <c r="E2422" s="779" t="s">
        <v>5910</v>
      </c>
      <c r="F2422" s="515" t="s">
        <v>5649</v>
      </c>
      <c r="G2422" s="781" t="s">
        <v>5515</v>
      </c>
      <c r="H2422" s="781" t="s">
        <v>5516</v>
      </c>
      <c r="I2422" s="781" t="s">
        <v>5517</v>
      </c>
      <c r="J2422" s="782">
        <v>500000</v>
      </c>
      <c r="K2422" s="783">
        <v>500000</v>
      </c>
      <c r="L2422" s="784">
        <f t="shared" si="19"/>
        <v>0</v>
      </c>
      <c r="M2422" s="784">
        <f t="shared" si="20"/>
        <v>0</v>
      </c>
      <c r="N2422" s="782">
        <v>500000</v>
      </c>
      <c r="O2422" s="782">
        <v>500000</v>
      </c>
      <c r="P2422" s="782">
        <v>1500000</v>
      </c>
      <c r="Q2422" s="782">
        <v>500000</v>
      </c>
      <c r="R2422" s="782"/>
      <c r="T2422" s="568"/>
    </row>
    <row r="2423" spans="1:20" s="498" customFormat="1" ht="12" x14ac:dyDescent="0.25">
      <c r="A2423" s="772"/>
      <c r="D2423" s="515" t="s">
        <v>5911</v>
      </c>
      <c r="E2423" s="779" t="s">
        <v>5912</v>
      </c>
      <c r="F2423" s="780" t="s">
        <v>5694</v>
      </c>
      <c r="G2423" s="781" t="s">
        <v>5515</v>
      </c>
      <c r="H2423" s="781" t="s">
        <v>5516</v>
      </c>
      <c r="I2423" s="781" t="s">
        <v>5517</v>
      </c>
      <c r="J2423" s="782">
        <v>600000</v>
      </c>
      <c r="K2423" s="783">
        <v>600000</v>
      </c>
      <c r="L2423" s="784">
        <f t="shared" si="19"/>
        <v>0</v>
      </c>
      <c r="M2423" s="784">
        <f t="shared" si="20"/>
        <v>0</v>
      </c>
      <c r="N2423" s="782">
        <v>600000</v>
      </c>
      <c r="O2423" s="782">
        <v>650000</v>
      </c>
      <c r="P2423" s="782">
        <v>1850000</v>
      </c>
      <c r="Q2423" s="782">
        <v>600000</v>
      </c>
      <c r="R2423" s="782"/>
      <c r="T2423" s="568"/>
    </row>
    <row r="2424" spans="1:20" s="498" customFormat="1" ht="12" x14ac:dyDescent="0.25">
      <c r="A2424" s="772"/>
      <c r="D2424" s="515" t="s">
        <v>5913</v>
      </c>
      <c r="E2424" s="779" t="s">
        <v>5914</v>
      </c>
      <c r="F2424" s="515" t="s">
        <v>5915</v>
      </c>
      <c r="G2424" s="781" t="s">
        <v>5515</v>
      </c>
      <c r="H2424" s="781" t="s">
        <v>5516</v>
      </c>
      <c r="I2424" s="781" t="s">
        <v>5517</v>
      </c>
      <c r="J2424" s="782">
        <v>200000</v>
      </c>
      <c r="K2424" s="783">
        <v>200000</v>
      </c>
      <c r="L2424" s="784">
        <f t="shared" si="19"/>
        <v>0</v>
      </c>
      <c r="M2424" s="784">
        <f t="shared" si="20"/>
        <v>0</v>
      </c>
      <c r="N2424" s="782">
        <v>200000</v>
      </c>
      <c r="O2424" s="782">
        <v>200000</v>
      </c>
      <c r="P2424" s="782">
        <v>600000</v>
      </c>
      <c r="Q2424" s="782">
        <v>200000</v>
      </c>
      <c r="R2424" s="782"/>
      <c r="T2424" s="568"/>
    </row>
    <row r="2425" spans="1:20" s="498" customFormat="1" ht="12" x14ac:dyDescent="0.25">
      <c r="A2425" s="772"/>
      <c r="D2425" s="515" t="s">
        <v>5916</v>
      </c>
      <c r="E2425" s="779" t="s">
        <v>5917</v>
      </c>
      <c r="F2425" s="780" t="s">
        <v>5703</v>
      </c>
      <c r="G2425" s="781" t="s">
        <v>5515</v>
      </c>
      <c r="H2425" s="781" t="s">
        <v>5516</v>
      </c>
      <c r="I2425" s="781" t="s">
        <v>5517</v>
      </c>
      <c r="J2425" s="782">
        <v>800000</v>
      </c>
      <c r="K2425" s="783">
        <v>800000</v>
      </c>
      <c r="L2425" s="784">
        <f t="shared" si="19"/>
        <v>0</v>
      </c>
      <c r="M2425" s="784">
        <f t="shared" si="20"/>
        <v>0</v>
      </c>
      <c r="N2425" s="782">
        <v>800000</v>
      </c>
      <c r="O2425" s="782">
        <v>800000</v>
      </c>
      <c r="P2425" s="782">
        <v>2400000</v>
      </c>
      <c r="Q2425" s="782">
        <v>800000</v>
      </c>
      <c r="R2425" s="782"/>
      <c r="T2425" s="568"/>
    </row>
    <row r="2426" spans="1:20" s="498" customFormat="1" ht="24" x14ac:dyDescent="0.25">
      <c r="A2426" s="772"/>
      <c r="D2426" s="515" t="s">
        <v>5918</v>
      </c>
      <c r="E2426" s="779" t="s">
        <v>5919</v>
      </c>
      <c r="F2426" s="780" t="s">
        <v>5724</v>
      </c>
      <c r="G2426" s="781" t="s">
        <v>5515</v>
      </c>
      <c r="H2426" s="781" t="s">
        <v>5516</v>
      </c>
      <c r="I2426" s="781" t="s">
        <v>5517</v>
      </c>
      <c r="J2426" s="782">
        <v>600000</v>
      </c>
      <c r="K2426" s="783">
        <v>600000</v>
      </c>
      <c r="L2426" s="784">
        <f t="shared" si="19"/>
        <v>0</v>
      </c>
      <c r="M2426" s="784">
        <f t="shared" si="20"/>
        <v>0</v>
      </c>
      <c r="N2426" s="782">
        <v>600000</v>
      </c>
      <c r="O2426" s="782">
        <v>600000</v>
      </c>
      <c r="P2426" s="782">
        <v>1800000</v>
      </c>
      <c r="Q2426" s="782">
        <v>500000</v>
      </c>
      <c r="R2426" s="782"/>
      <c r="T2426" s="568"/>
    </row>
    <row r="2427" spans="1:20" s="498" customFormat="1" ht="12" x14ac:dyDescent="0.25">
      <c r="A2427" s="772"/>
      <c r="D2427" s="515" t="s">
        <v>5920</v>
      </c>
      <c r="E2427" s="779" t="s">
        <v>5921</v>
      </c>
      <c r="F2427" s="780" t="s">
        <v>5739</v>
      </c>
      <c r="G2427" s="781" t="s">
        <v>5515</v>
      </c>
      <c r="H2427" s="781" t="s">
        <v>5516</v>
      </c>
      <c r="I2427" s="781" t="s">
        <v>5517</v>
      </c>
      <c r="J2427" s="782">
        <v>800000</v>
      </c>
      <c r="K2427" s="783">
        <v>800000</v>
      </c>
      <c r="L2427" s="784">
        <f t="shared" si="19"/>
        <v>0</v>
      </c>
      <c r="M2427" s="784">
        <f t="shared" si="20"/>
        <v>0</v>
      </c>
      <c r="N2427" s="782">
        <v>800000</v>
      </c>
      <c r="O2427" s="782">
        <v>800000</v>
      </c>
      <c r="P2427" s="782">
        <v>2400000</v>
      </c>
      <c r="Q2427" s="782">
        <v>800000</v>
      </c>
      <c r="R2427" s="782"/>
      <c r="T2427" s="568"/>
    </row>
    <row r="2428" spans="1:20" s="498" customFormat="1" ht="24" customHeight="1" x14ac:dyDescent="0.25">
      <c r="A2428" s="772"/>
      <c r="D2428" s="515" t="s">
        <v>5922</v>
      </c>
      <c r="E2428" s="779" t="s">
        <v>5923</v>
      </c>
      <c r="F2428" s="780" t="s">
        <v>5881</v>
      </c>
      <c r="G2428" s="781" t="s">
        <v>5515</v>
      </c>
      <c r="H2428" s="781" t="s">
        <v>5516</v>
      </c>
      <c r="I2428" s="781" t="s">
        <v>5517</v>
      </c>
      <c r="J2428" s="782">
        <v>100000</v>
      </c>
      <c r="K2428" s="783">
        <v>100000</v>
      </c>
      <c r="L2428" s="784">
        <f t="shared" si="19"/>
        <v>0</v>
      </c>
      <c r="M2428" s="784">
        <f t="shared" si="20"/>
        <v>0</v>
      </c>
      <c r="N2428" s="782">
        <v>100000</v>
      </c>
      <c r="O2428" s="782">
        <v>100000</v>
      </c>
      <c r="P2428" s="782">
        <v>300000</v>
      </c>
      <c r="Q2428" s="782">
        <v>100000</v>
      </c>
      <c r="R2428" s="782"/>
      <c r="T2428" s="568"/>
    </row>
    <row r="2429" spans="1:20" s="498" customFormat="1" ht="12" x14ac:dyDescent="0.25">
      <c r="A2429" s="772"/>
      <c r="B2429" s="566" t="s">
        <v>5924</v>
      </c>
      <c r="C2429" s="810"/>
      <c r="D2429" s="519"/>
      <c r="E2429" s="810"/>
      <c r="F2429" s="827"/>
      <c r="G2429" s="810"/>
      <c r="H2429" s="810"/>
      <c r="I2429" s="779"/>
      <c r="J2429" s="801">
        <v>6400000</v>
      </c>
      <c r="K2429" s="802">
        <f>SUM(K2411:K2428)</f>
        <v>6400000</v>
      </c>
      <c r="L2429" s="801">
        <f>SUM(L2411:L2428)</f>
        <v>0</v>
      </c>
      <c r="M2429" s="801">
        <f>SUM(M2411:M2428)</f>
        <v>0</v>
      </c>
      <c r="N2429" s="801">
        <f>SUM(N2411:N2428)</f>
        <v>6400000</v>
      </c>
      <c r="O2429" s="801">
        <f>SUM(O2411:O2428)</f>
        <v>6550000</v>
      </c>
      <c r="P2429" s="782">
        <v>19350000</v>
      </c>
      <c r="Q2429" s="801">
        <v>6300000</v>
      </c>
      <c r="R2429" s="801"/>
      <c r="T2429" s="568"/>
    </row>
    <row r="2430" spans="1:20" s="498" customFormat="1" ht="12" x14ac:dyDescent="0.25">
      <c r="D2430" s="816"/>
      <c r="F2430" s="536"/>
      <c r="J2430" s="776"/>
      <c r="K2430" s="776"/>
      <c r="L2430" s="776"/>
      <c r="M2430" s="776"/>
      <c r="N2430" s="776"/>
      <c r="O2430" s="776"/>
      <c r="P2430" s="776"/>
      <c r="Q2430" s="776"/>
      <c r="R2430" s="776"/>
      <c r="T2430" s="568"/>
    </row>
    <row r="2431" spans="1:20" s="498" customFormat="1" ht="12" x14ac:dyDescent="0.25">
      <c r="A2431" s="772" t="s">
        <v>135</v>
      </c>
      <c r="B2431" s="828" t="s">
        <v>136</v>
      </c>
      <c r="C2431" s="773"/>
      <c r="D2431" s="773"/>
      <c r="E2431" s="773"/>
      <c r="F2431" s="775"/>
      <c r="G2431" s="773"/>
      <c r="H2431" s="773"/>
      <c r="I2431" s="773"/>
      <c r="J2431" s="776"/>
      <c r="K2431" s="776"/>
      <c r="L2431" s="776"/>
      <c r="M2431" s="776"/>
      <c r="N2431" s="776"/>
      <c r="O2431" s="776"/>
      <c r="P2431" s="776"/>
      <c r="Q2431" s="776"/>
      <c r="R2431" s="776"/>
      <c r="T2431" s="568"/>
    </row>
    <row r="2432" spans="1:20" s="498" customFormat="1" ht="12" x14ac:dyDescent="0.25">
      <c r="A2432" s="772"/>
      <c r="C2432" s="773" t="s">
        <v>5142</v>
      </c>
      <c r="D2432" s="817"/>
      <c r="E2432" s="773"/>
      <c r="F2432" s="775"/>
      <c r="G2432" s="773"/>
      <c r="H2432" s="773"/>
      <c r="I2432" s="773"/>
      <c r="J2432" s="777">
        <v>221500000</v>
      </c>
      <c r="K2432" s="789">
        <f>SUM(K2433:K2459)</f>
        <v>106500000</v>
      </c>
      <c r="L2432" s="784">
        <f t="shared" ref="L2432:O2432" si="21">SUM(L2433:L2459)</f>
        <v>115000000</v>
      </c>
      <c r="M2432" s="784">
        <f t="shared" si="21"/>
        <v>0</v>
      </c>
      <c r="N2432" s="784">
        <f t="shared" si="21"/>
        <v>271500000</v>
      </c>
      <c r="O2432" s="784">
        <f t="shared" si="21"/>
        <v>272700000</v>
      </c>
      <c r="P2432" s="777">
        <f>SUM(K2432,N2432,O2432)</f>
        <v>650700000</v>
      </c>
      <c r="Q2432" s="777">
        <v>155000000</v>
      </c>
      <c r="R2432" s="777"/>
      <c r="T2432" s="568"/>
    </row>
    <row r="2433" spans="1:20" s="498" customFormat="1" ht="24" x14ac:dyDescent="0.25">
      <c r="A2433" s="772"/>
      <c r="D2433" s="515" t="s">
        <v>5925</v>
      </c>
      <c r="E2433" s="779" t="s">
        <v>5926</v>
      </c>
      <c r="F2433" s="780" t="s">
        <v>5927</v>
      </c>
      <c r="G2433" s="781" t="s">
        <v>5515</v>
      </c>
      <c r="H2433" s="781" t="s">
        <v>5813</v>
      </c>
      <c r="I2433" s="781" t="s">
        <v>5517</v>
      </c>
      <c r="J2433" s="782">
        <v>2000000</v>
      </c>
      <c r="K2433" s="783">
        <v>2000000</v>
      </c>
      <c r="L2433" s="784">
        <f>SUM(J2433-K2433)</f>
        <v>0</v>
      </c>
      <c r="M2433" s="784">
        <f>SUM(K2433-J2433)</f>
        <v>0</v>
      </c>
      <c r="N2433" s="782">
        <v>2000000</v>
      </c>
      <c r="O2433" s="782">
        <v>2000000</v>
      </c>
      <c r="P2433" s="782">
        <v>6000000</v>
      </c>
      <c r="Q2433" s="782">
        <v>2000000</v>
      </c>
      <c r="R2433" s="782"/>
      <c r="T2433" s="568"/>
    </row>
    <row r="2434" spans="1:20" s="498" customFormat="1" ht="24" x14ac:dyDescent="0.25">
      <c r="A2434" s="772"/>
      <c r="D2434" s="515" t="s">
        <v>5928</v>
      </c>
      <c r="E2434" s="779" t="s">
        <v>5929</v>
      </c>
      <c r="F2434" s="780" t="s">
        <v>5568</v>
      </c>
      <c r="G2434" s="781" t="s">
        <v>5515</v>
      </c>
      <c r="H2434" s="781" t="s">
        <v>5813</v>
      </c>
      <c r="I2434" s="781" t="s">
        <v>5517</v>
      </c>
      <c r="J2434" s="782">
        <v>30000000</v>
      </c>
      <c r="K2434" s="783">
        <v>30000000</v>
      </c>
      <c r="L2434" s="784">
        <f t="shared" ref="L2434:L2459" si="22">SUM(J2434-K2434)</f>
        <v>0</v>
      </c>
      <c r="M2434" s="784">
        <f t="shared" ref="M2434:M2459" si="23">SUM(K2434-J2434)</f>
        <v>0</v>
      </c>
      <c r="N2434" s="782">
        <v>30000000</v>
      </c>
      <c r="O2434" s="782">
        <v>30000000</v>
      </c>
      <c r="P2434" s="782">
        <v>90000000</v>
      </c>
      <c r="Q2434" s="782">
        <v>30000000</v>
      </c>
      <c r="R2434" s="782"/>
      <c r="T2434" s="568"/>
    </row>
    <row r="2435" spans="1:20" s="498" customFormat="1" ht="24" x14ac:dyDescent="0.25">
      <c r="A2435" s="772"/>
      <c r="D2435" s="515" t="s">
        <v>5930</v>
      </c>
      <c r="E2435" s="779" t="s">
        <v>5931</v>
      </c>
      <c r="F2435" s="780" t="s">
        <v>5932</v>
      </c>
      <c r="G2435" s="781" t="s">
        <v>5515</v>
      </c>
      <c r="H2435" s="781" t="s">
        <v>5813</v>
      </c>
      <c r="I2435" s="781" t="s">
        <v>5517</v>
      </c>
      <c r="J2435" s="782">
        <v>20000000</v>
      </c>
      <c r="K2435" s="783">
        <v>5000000</v>
      </c>
      <c r="L2435" s="784">
        <f t="shared" si="22"/>
        <v>15000000</v>
      </c>
      <c r="M2435" s="784">
        <v>0</v>
      </c>
      <c r="N2435" s="782">
        <v>20000000</v>
      </c>
      <c r="O2435" s="782">
        <v>20000000</v>
      </c>
      <c r="P2435" s="782">
        <v>60000000</v>
      </c>
      <c r="Q2435" s="782">
        <v>20000000</v>
      </c>
      <c r="R2435" s="782"/>
      <c r="T2435" s="568"/>
    </row>
    <row r="2436" spans="1:20" s="498" customFormat="1" ht="12" x14ac:dyDescent="0.25">
      <c r="A2436" s="772"/>
      <c r="D2436" s="515" t="s">
        <v>5933</v>
      </c>
      <c r="E2436" s="779" t="s">
        <v>5934</v>
      </c>
      <c r="F2436" s="780" t="s">
        <v>5901</v>
      </c>
      <c r="G2436" s="781" t="s">
        <v>5515</v>
      </c>
      <c r="H2436" s="781" t="s">
        <v>5813</v>
      </c>
      <c r="I2436" s="781" t="s">
        <v>5517</v>
      </c>
      <c r="J2436" s="782">
        <v>5000000</v>
      </c>
      <c r="K2436" s="783">
        <v>5000000</v>
      </c>
      <c r="L2436" s="784">
        <f t="shared" si="22"/>
        <v>0</v>
      </c>
      <c r="M2436" s="784">
        <f t="shared" si="23"/>
        <v>0</v>
      </c>
      <c r="N2436" s="782">
        <v>5000000</v>
      </c>
      <c r="O2436" s="782">
        <v>5000000</v>
      </c>
      <c r="P2436" s="782">
        <v>15000000</v>
      </c>
      <c r="Q2436" s="782">
        <v>0</v>
      </c>
      <c r="R2436" s="782"/>
      <c r="T2436" s="568"/>
    </row>
    <row r="2437" spans="1:20" s="498" customFormat="1" ht="24" x14ac:dyDescent="0.25">
      <c r="A2437" s="772"/>
      <c r="D2437" s="515" t="s">
        <v>5935</v>
      </c>
      <c r="E2437" s="779" t="s">
        <v>5936</v>
      </c>
      <c r="F2437" s="780" t="s">
        <v>5589</v>
      </c>
      <c r="G2437" s="781" t="s">
        <v>5515</v>
      </c>
      <c r="H2437" s="781" t="s">
        <v>5813</v>
      </c>
      <c r="I2437" s="781" t="s">
        <v>5517</v>
      </c>
      <c r="J2437" s="782">
        <v>300000</v>
      </c>
      <c r="K2437" s="783">
        <v>300000</v>
      </c>
      <c r="L2437" s="784">
        <f t="shared" si="22"/>
        <v>0</v>
      </c>
      <c r="M2437" s="784">
        <f t="shared" si="23"/>
        <v>0</v>
      </c>
      <c r="N2437" s="782">
        <v>300000</v>
      </c>
      <c r="O2437" s="782">
        <v>300000</v>
      </c>
      <c r="P2437" s="782">
        <v>900000</v>
      </c>
      <c r="Q2437" s="782">
        <v>300000</v>
      </c>
      <c r="R2437" s="782"/>
      <c r="T2437" s="568"/>
    </row>
    <row r="2438" spans="1:20" s="498" customFormat="1" ht="36" x14ac:dyDescent="0.25">
      <c r="A2438" s="772"/>
      <c r="D2438" s="515" t="s">
        <v>5937</v>
      </c>
      <c r="E2438" s="779" t="s">
        <v>5938</v>
      </c>
      <c r="F2438" s="780" t="s">
        <v>5939</v>
      </c>
      <c r="G2438" s="781" t="s">
        <v>5515</v>
      </c>
      <c r="H2438" s="781" t="s">
        <v>5813</v>
      </c>
      <c r="I2438" s="781" t="s">
        <v>5517</v>
      </c>
      <c r="J2438" s="782">
        <v>600000</v>
      </c>
      <c r="K2438" s="783">
        <v>600000</v>
      </c>
      <c r="L2438" s="784">
        <f t="shared" si="22"/>
        <v>0</v>
      </c>
      <c r="M2438" s="784">
        <f t="shared" si="23"/>
        <v>0</v>
      </c>
      <c r="N2438" s="782">
        <v>600000</v>
      </c>
      <c r="O2438" s="782">
        <v>600000</v>
      </c>
      <c r="P2438" s="782">
        <v>1800000</v>
      </c>
      <c r="Q2438" s="782">
        <v>600000</v>
      </c>
      <c r="R2438" s="782"/>
      <c r="T2438" s="568"/>
    </row>
    <row r="2439" spans="1:20" s="498" customFormat="1" ht="12" x14ac:dyDescent="0.25">
      <c r="A2439" s="772"/>
      <c r="D2439" s="515" t="s">
        <v>5940</v>
      </c>
      <c r="E2439" s="779" t="s">
        <v>5941</v>
      </c>
      <c r="F2439" s="780" t="s">
        <v>5942</v>
      </c>
      <c r="G2439" s="781" t="s">
        <v>5515</v>
      </c>
      <c r="H2439" s="781" t="s">
        <v>5813</v>
      </c>
      <c r="I2439" s="781" t="s">
        <v>5517</v>
      </c>
      <c r="J2439" s="782">
        <v>100000</v>
      </c>
      <c r="K2439" s="783">
        <v>100000</v>
      </c>
      <c r="L2439" s="784">
        <f t="shared" si="22"/>
        <v>0</v>
      </c>
      <c r="M2439" s="784">
        <f t="shared" si="23"/>
        <v>0</v>
      </c>
      <c r="N2439" s="782">
        <v>100000</v>
      </c>
      <c r="O2439" s="782">
        <v>150000</v>
      </c>
      <c r="P2439" s="782">
        <v>350000</v>
      </c>
      <c r="Q2439" s="782">
        <v>100000</v>
      </c>
      <c r="R2439" s="782"/>
      <c r="T2439" s="568"/>
    </row>
    <row r="2440" spans="1:20" s="498" customFormat="1" ht="12" x14ac:dyDescent="0.25">
      <c r="A2440" s="772"/>
      <c r="D2440" s="515" t="s">
        <v>5943</v>
      </c>
      <c r="E2440" s="779" t="s">
        <v>5944</v>
      </c>
      <c r="F2440" s="780" t="s">
        <v>5607</v>
      </c>
      <c r="G2440" s="781" t="s">
        <v>5515</v>
      </c>
      <c r="H2440" s="781" t="s">
        <v>5813</v>
      </c>
      <c r="I2440" s="781" t="s">
        <v>5517</v>
      </c>
      <c r="J2440" s="782">
        <v>50000</v>
      </c>
      <c r="K2440" s="783">
        <v>50000</v>
      </c>
      <c r="L2440" s="784">
        <f t="shared" si="22"/>
        <v>0</v>
      </c>
      <c r="M2440" s="784">
        <f t="shared" si="23"/>
        <v>0</v>
      </c>
      <c r="N2440" s="782">
        <v>50000</v>
      </c>
      <c r="O2440" s="782">
        <v>50000</v>
      </c>
      <c r="P2440" s="782">
        <v>150000</v>
      </c>
      <c r="Q2440" s="782">
        <v>50000</v>
      </c>
      <c r="R2440" s="782"/>
      <c r="T2440" s="568"/>
    </row>
    <row r="2441" spans="1:20" s="498" customFormat="1" ht="24" x14ac:dyDescent="0.25">
      <c r="A2441" s="772"/>
      <c r="D2441" s="515" t="s">
        <v>5945</v>
      </c>
      <c r="E2441" s="779" t="s">
        <v>5946</v>
      </c>
      <c r="F2441" s="780" t="s">
        <v>5947</v>
      </c>
      <c r="G2441" s="781" t="s">
        <v>5515</v>
      </c>
      <c r="H2441" s="781" t="s">
        <v>5813</v>
      </c>
      <c r="I2441" s="781" t="s">
        <v>5517</v>
      </c>
      <c r="J2441" s="782">
        <v>50000000</v>
      </c>
      <c r="K2441" s="783">
        <v>20000000</v>
      </c>
      <c r="L2441" s="784">
        <f t="shared" si="22"/>
        <v>30000000</v>
      </c>
      <c r="M2441" s="784">
        <v>0</v>
      </c>
      <c r="N2441" s="782">
        <v>50000000</v>
      </c>
      <c r="O2441" s="782">
        <v>50000000</v>
      </c>
      <c r="P2441" s="782">
        <v>150000000</v>
      </c>
      <c r="Q2441" s="782">
        <v>3000000</v>
      </c>
      <c r="R2441" s="782"/>
      <c r="T2441" s="568"/>
    </row>
    <row r="2442" spans="1:20" s="498" customFormat="1" ht="24" x14ac:dyDescent="0.25">
      <c r="A2442" s="772"/>
      <c r="D2442" s="515" t="s">
        <v>5948</v>
      </c>
      <c r="E2442" s="779" t="s">
        <v>5949</v>
      </c>
      <c r="F2442" s="780" t="s">
        <v>5950</v>
      </c>
      <c r="G2442" s="781" t="s">
        <v>5515</v>
      </c>
      <c r="H2442" s="781" t="s">
        <v>5813</v>
      </c>
      <c r="I2442" s="781" t="s">
        <v>5517</v>
      </c>
      <c r="J2442" s="782">
        <v>100000000</v>
      </c>
      <c r="K2442" s="783">
        <v>30000000</v>
      </c>
      <c r="L2442" s="782">
        <f t="shared" si="22"/>
        <v>70000000</v>
      </c>
      <c r="M2442" s="782">
        <v>0</v>
      </c>
      <c r="N2442" s="782">
        <v>150000000</v>
      </c>
      <c r="O2442" s="782">
        <v>150000000</v>
      </c>
      <c r="P2442" s="782">
        <v>400000000</v>
      </c>
      <c r="Q2442" s="782">
        <v>40000000</v>
      </c>
      <c r="R2442" s="782"/>
      <c r="T2442" s="568"/>
    </row>
    <row r="2443" spans="1:20" s="751" customFormat="1" ht="13.8" x14ac:dyDescent="0.3">
      <c r="A2443" s="946" t="s">
        <v>5500</v>
      </c>
      <c r="B2443" s="946"/>
      <c r="C2443" s="946"/>
      <c r="D2443" s="946"/>
      <c r="E2443" s="946"/>
      <c r="F2443" s="946"/>
      <c r="G2443" s="946"/>
      <c r="H2443" s="946"/>
      <c r="I2443" s="946"/>
      <c r="J2443" s="946"/>
      <c r="K2443" s="946"/>
      <c r="L2443" s="946"/>
      <c r="M2443" s="946"/>
      <c r="N2443" s="946"/>
      <c r="O2443" s="946"/>
      <c r="P2443" s="946"/>
      <c r="Q2443" s="946"/>
      <c r="T2443" s="752"/>
    </row>
    <row r="2444" spans="1:20" s="751" customFormat="1" ht="13.8" x14ac:dyDescent="0.3">
      <c r="A2444" s="946" t="s">
        <v>5501</v>
      </c>
      <c r="B2444" s="946"/>
      <c r="C2444" s="946"/>
      <c r="D2444" s="946"/>
      <c r="E2444" s="946"/>
      <c r="F2444" s="946"/>
      <c r="G2444" s="946"/>
      <c r="H2444" s="946"/>
      <c r="I2444" s="946"/>
      <c r="J2444" s="946"/>
      <c r="K2444" s="946"/>
      <c r="L2444" s="946"/>
      <c r="M2444" s="946"/>
      <c r="N2444" s="946"/>
      <c r="O2444" s="946"/>
      <c r="P2444" s="946"/>
      <c r="Q2444" s="946"/>
      <c r="T2444" s="752"/>
    </row>
    <row r="2445" spans="1:20" s="753" customFormat="1" ht="13.2" x14ac:dyDescent="0.25">
      <c r="A2445" s="947" t="s">
        <v>5376</v>
      </c>
      <c r="B2445" s="947"/>
      <c r="C2445" s="947"/>
      <c r="D2445" s="954"/>
      <c r="E2445" s="947"/>
      <c r="F2445" s="947"/>
      <c r="G2445" s="947"/>
      <c r="H2445" s="947"/>
      <c r="I2445" s="947"/>
      <c r="J2445" s="947"/>
      <c r="K2445" s="947"/>
      <c r="L2445" s="947"/>
      <c r="M2445" s="947"/>
      <c r="N2445" s="947"/>
      <c r="O2445" s="947"/>
      <c r="P2445" s="947"/>
      <c r="Q2445" s="947"/>
      <c r="T2445" s="754"/>
    </row>
    <row r="2446" spans="1:20" s="760" customFormat="1" ht="24" x14ac:dyDescent="0.25">
      <c r="A2446" s="943" t="s">
        <v>5502</v>
      </c>
      <c r="B2446" s="948" t="s">
        <v>5503</v>
      </c>
      <c r="C2446" s="957"/>
      <c r="D2446" s="755"/>
      <c r="E2446" s="949" t="s">
        <v>5504</v>
      </c>
      <c r="F2446" s="943" t="s">
        <v>4881</v>
      </c>
      <c r="G2446" s="943" t="s">
        <v>5505</v>
      </c>
      <c r="H2446" s="943" t="s">
        <v>5506</v>
      </c>
      <c r="I2446" s="943" t="s">
        <v>5507</v>
      </c>
      <c r="J2446" s="756" t="s">
        <v>3115</v>
      </c>
      <c r="K2446" s="757" t="s">
        <v>3116</v>
      </c>
      <c r="L2446" s="758" t="s">
        <v>5508</v>
      </c>
      <c r="M2446" s="758" t="s">
        <v>5509</v>
      </c>
      <c r="N2446" s="759" t="s">
        <v>3341</v>
      </c>
      <c r="O2446" s="759" t="s">
        <v>3341</v>
      </c>
      <c r="P2446" s="759" t="s">
        <v>3317</v>
      </c>
      <c r="Q2446" s="759" t="s">
        <v>3341</v>
      </c>
      <c r="R2446" s="759" t="s">
        <v>5510</v>
      </c>
      <c r="T2446" s="761"/>
    </row>
    <row r="2447" spans="1:20" s="760" customFormat="1" ht="24" x14ac:dyDescent="0.25">
      <c r="A2447" s="955"/>
      <c r="B2447" s="950"/>
      <c r="C2447" s="958"/>
      <c r="D2447" s="762"/>
      <c r="E2447" s="951"/>
      <c r="F2447" s="944"/>
      <c r="G2447" s="944"/>
      <c r="H2447" s="944"/>
      <c r="I2447" s="944"/>
      <c r="J2447" s="763">
        <v>2020</v>
      </c>
      <c r="K2447" s="764" t="s">
        <v>3120</v>
      </c>
      <c r="L2447" s="765" t="s">
        <v>3120</v>
      </c>
      <c r="M2447" s="765" t="s">
        <v>3120</v>
      </c>
      <c r="N2447" s="766" t="s">
        <v>5068</v>
      </c>
      <c r="O2447" s="766" t="s">
        <v>5069</v>
      </c>
      <c r="P2447" s="767" t="s">
        <v>5511</v>
      </c>
      <c r="Q2447" s="766" t="s">
        <v>5102</v>
      </c>
      <c r="R2447" s="763"/>
      <c r="T2447" s="761"/>
    </row>
    <row r="2448" spans="1:20" s="760" customFormat="1" ht="12" x14ac:dyDescent="0.25">
      <c r="A2448" s="956"/>
      <c r="B2448" s="952"/>
      <c r="C2448" s="959"/>
      <c r="D2448" s="768"/>
      <c r="E2448" s="953"/>
      <c r="F2448" s="945"/>
      <c r="G2448" s="945"/>
      <c r="H2448" s="945"/>
      <c r="I2448" s="945"/>
      <c r="J2448" s="769" t="s">
        <v>14</v>
      </c>
      <c r="K2448" s="770" t="s">
        <v>14</v>
      </c>
      <c r="L2448" s="771" t="s">
        <v>14</v>
      </c>
      <c r="M2448" s="771" t="s">
        <v>14</v>
      </c>
      <c r="N2448" s="769" t="s">
        <v>14</v>
      </c>
      <c r="O2448" s="769" t="s">
        <v>14</v>
      </c>
      <c r="P2448" s="769" t="s">
        <v>14</v>
      </c>
      <c r="Q2448" s="769" t="s">
        <v>14</v>
      </c>
      <c r="R2448" s="769"/>
      <c r="T2448" s="761"/>
    </row>
    <row r="2449" spans="1:20" s="498" customFormat="1" ht="12" x14ac:dyDescent="0.25">
      <c r="A2449" s="772"/>
      <c r="D2449" s="515" t="s">
        <v>5951</v>
      </c>
      <c r="E2449" s="779" t="s">
        <v>5952</v>
      </c>
      <c r="F2449" s="780" t="s">
        <v>5631</v>
      </c>
      <c r="G2449" s="781" t="s">
        <v>5515</v>
      </c>
      <c r="H2449" s="781" t="s">
        <v>5813</v>
      </c>
      <c r="I2449" s="781" t="s">
        <v>5517</v>
      </c>
      <c r="J2449" s="782">
        <v>5000000</v>
      </c>
      <c r="K2449" s="783">
        <v>5000000</v>
      </c>
      <c r="L2449" s="784">
        <f t="shared" si="22"/>
        <v>0</v>
      </c>
      <c r="M2449" s="784">
        <f t="shared" si="23"/>
        <v>0</v>
      </c>
      <c r="N2449" s="782">
        <v>5000000</v>
      </c>
      <c r="O2449" s="782">
        <v>6000000</v>
      </c>
      <c r="P2449" s="782">
        <v>16000000</v>
      </c>
      <c r="Q2449" s="782">
        <v>1000000</v>
      </c>
      <c r="R2449" s="782"/>
      <c r="T2449" s="568"/>
    </row>
    <row r="2450" spans="1:20" s="498" customFormat="1" ht="36" x14ac:dyDescent="0.25">
      <c r="A2450" s="772"/>
      <c r="D2450" s="515" t="s">
        <v>5953</v>
      </c>
      <c r="E2450" s="779" t="s">
        <v>5954</v>
      </c>
      <c r="F2450" s="780" t="s">
        <v>5634</v>
      </c>
      <c r="G2450" s="781" t="s">
        <v>5515</v>
      </c>
      <c r="H2450" s="781" t="s">
        <v>5813</v>
      </c>
      <c r="I2450" s="781" t="s">
        <v>5517</v>
      </c>
      <c r="J2450" s="782">
        <v>1500000</v>
      </c>
      <c r="K2450" s="783">
        <v>1500000</v>
      </c>
      <c r="L2450" s="784">
        <f t="shared" si="22"/>
        <v>0</v>
      </c>
      <c r="M2450" s="784">
        <f t="shared" si="23"/>
        <v>0</v>
      </c>
      <c r="N2450" s="782">
        <v>1500000</v>
      </c>
      <c r="O2450" s="782">
        <v>1500000</v>
      </c>
      <c r="P2450" s="782">
        <v>4500000</v>
      </c>
      <c r="Q2450" s="782">
        <v>1500000</v>
      </c>
      <c r="R2450" s="782"/>
      <c r="T2450" s="568"/>
    </row>
    <row r="2451" spans="1:20" s="498" customFormat="1" ht="24" x14ac:dyDescent="0.25">
      <c r="A2451" s="772"/>
      <c r="D2451" s="515" t="s">
        <v>5955</v>
      </c>
      <c r="E2451" s="779" t="s">
        <v>5956</v>
      </c>
      <c r="F2451" s="780" t="s">
        <v>5637</v>
      </c>
      <c r="G2451" s="781" t="s">
        <v>5515</v>
      </c>
      <c r="H2451" s="781" t="s">
        <v>5813</v>
      </c>
      <c r="I2451" s="781" t="s">
        <v>5517</v>
      </c>
      <c r="J2451" s="782">
        <v>500000</v>
      </c>
      <c r="K2451" s="783">
        <v>500000</v>
      </c>
      <c r="L2451" s="784">
        <f t="shared" si="22"/>
        <v>0</v>
      </c>
      <c r="M2451" s="784">
        <f t="shared" si="23"/>
        <v>0</v>
      </c>
      <c r="N2451" s="782">
        <v>500000</v>
      </c>
      <c r="O2451" s="782">
        <v>500000</v>
      </c>
      <c r="P2451" s="782">
        <v>1500000</v>
      </c>
      <c r="Q2451" s="782">
        <v>400000</v>
      </c>
      <c r="R2451" s="782"/>
      <c r="T2451" s="568"/>
    </row>
    <row r="2452" spans="1:20" s="498" customFormat="1" ht="12" x14ac:dyDescent="0.25">
      <c r="A2452" s="772"/>
      <c r="D2452" s="515" t="s">
        <v>5957</v>
      </c>
      <c r="E2452" s="779" t="s">
        <v>5958</v>
      </c>
      <c r="F2452" s="515" t="s">
        <v>5649</v>
      </c>
      <c r="G2452" s="781" t="s">
        <v>5515</v>
      </c>
      <c r="H2452" s="781" t="s">
        <v>5813</v>
      </c>
      <c r="I2452" s="781" t="s">
        <v>5517</v>
      </c>
      <c r="J2452" s="782">
        <v>1000000</v>
      </c>
      <c r="K2452" s="783">
        <v>1000000</v>
      </c>
      <c r="L2452" s="784">
        <f t="shared" si="22"/>
        <v>0</v>
      </c>
      <c r="M2452" s="784">
        <f t="shared" si="23"/>
        <v>0</v>
      </c>
      <c r="N2452" s="782">
        <v>1000000</v>
      </c>
      <c r="O2452" s="782">
        <v>1000000</v>
      </c>
      <c r="P2452" s="782">
        <v>3000000</v>
      </c>
      <c r="Q2452" s="782">
        <v>1000000</v>
      </c>
      <c r="R2452" s="782"/>
      <c r="T2452" s="568"/>
    </row>
    <row r="2453" spans="1:20" s="498" customFormat="1" ht="12" x14ac:dyDescent="0.25">
      <c r="A2453" s="772"/>
      <c r="D2453" s="515" t="s">
        <v>5959</v>
      </c>
      <c r="E2453" s="779" t="s">
        <v>5960</v>
      </c>
      <c r="F2453" s="780" t="s">
        <v>5664</v>
      </c>
      <c r="G2453" s="781" t="s">
        <v>5515</v>
      </c>
      <c r="H2453" s="781" t="s">
        <v>5813</v>
      </c>
      <c r="I2453" s="781" t="s">
        <v>5517</v>
      </c>
      <c r="J2453" s="782">
        <v>2000000</v>
      </c>
      <c r="K2453" s="783">
        <v>2000000</v>
      </c>
      <c r="L2453" s="784">
        <f t="shared" si="22"/>
        <v>0</v>
      </c>
      <c r="M2453" s="784">
        <f t="shared" si="23"/>
        <v>0</v>
      </c>
      <c r="N2453" s="782">
        <v>2000000</v>
      </c>
      <c r="O2453" s="782">
        <v>2000000</v>
      </c>
      <c r="P2453" s="782">
        <v>6000000</v>
      </c>
      <c r="Q2453" s="782">
        <v>2000000</v>
      </c>
      <c r="R2453" s="782"/>
      <c r="T2453" s="568"/>
    </row>
    <row r="2454" spans="1:20" s="498" customFormat="1" ht="12" x14ac:dyDescent="0.25">
      <c r="A2454" s="772"/>
      <c r="D2454" s="515" t="s">
        <v>5961</v>
      </c>
      <c r="E2454" s="779" t="s">
        <v>5962</v>
      </c>
      <c r="F2454" s="780" t="s">
        <v>5703</v>
      </c>
      <c r="G2454" s="781" t="s">
        <v>5515</v>
      </c>
      <c r="H2454" s="781" t="s">
        <v>5813</v>
      </c>
      <c r="I2454" s="781" t="s">
        <v>5517</v>
      </c>
      <c r="J2454" s="782">
        <v>1600000</v>
      </c>
      <c r="K2454" s="783">
        <v>1600000</v>
      </c>
      <c r="L2454" s="784">
        <f t="shared" si="22"/>
        <v>0</v>
      </c>
      <c r="M2454" s="784">
        <f t="shared" si="23"/>
        <v>0</v>
      </c>
      <c r="N2454" s="782">
        <v>1600000</v>
      </c>
      <c r="O2454" s="782">
        <v>1700000</v>
      </c>
      <c r="P2454" s="782">
        <v>4900000</v>
      </c>
      <c r="Q2454" s="782">
        <v>1500000</v>
      </c>
      <c r="R2454" s="782"/>
      <c r="T2454" s="568"/>
    </row>
    <row r="2455" spans="1:20" s="498" customFormat="1" ht="12" x14ac:dyDescent="0.25">
      <c r="A2455" s="772"/>
      <c r="D2455" s="515" t="s">
        <v>5963</v>
      </c>
      <c r="E2455" s="779" t="s">
        <v>5964</v>
      </c>
      <c r="F2455" s="515" t="s">
        <v>5709</v>
      </c>
      <c r="G2455" s="781" t="s">
        <v>5515</v>
      </c>
      <c r="H2455" s="781" t="s">
        <v>5813</v>
      </c>
      <c r="I2455" s="781" t="s">
        <v>5517</v>
      </c>
      <c r="J2455" s="782">
        <v>600000</v>
      </c>
      <c r="K2455" s="783">
        <v>600000</v>
      </c>
      <c r="L2455" s="784">
        <f t="shared" si="22"/>
        <v>0</v>
      </c>
      <c r="M2455" s="784">
        <f t="shared" si="23"/>
        <v>0</v>
      </c>
      <c r="N2455" s="782">
        <v>600000</v>
      </c>
      <c r="O2455" s="782">
        <v>600000</v>
      </c>
      <c r="P2455" s="782">
        <v>1800000</v>
      </c>
      <c r="Q2455" s="782">
        <v>500000</v>
      </c>
      <c r="R2455" s="782"/>
      <c r="T2455" s="568"/>
    </row>
    <row r="2456" spans="1:20" s="498" customFormat="1" ht="24" x14ac:dyDescent="0.25">
      <c r="A2456" s="772"/>
      <c r="D2456" s="515" t="s">
        <v>5965</v>
      </c>
      <c r="E2456" s="779" t="s">
        <v>5966</v>
      </c>
      <c r="F2456" s="780" t="s">
        <v>5967</v>
      </c>
      <c r="G2456" s="781" t="s">
        <v>5515</v>
      </c>
      <c r="H2456" s="781" t="s">
        <v>5813</v>
      </c>
      <c r="I2456" s="781" t="s">
        <v>5517</v>
      </c>
      <c r="J2456" s="782">
        <v>100000</v>
      </c>
      <c r="K2456" s="783">
        <v>100000</v>
      </c>
      <c r="L2456" s="784">
        <f t="shared" si="22"/>
        <v>0</v>
      </c>
      <c r="M2456" s="784">
        <f t="shared" si="23"/>
        <v>0</v>
      </c>
      <c r="N2456" s="782">
        <v>100000</v>
      </c>
      <c r="O2456" s="782">
        <v>100000</v>
      </c>
      <c r="P2456" s="782">
        <v>300000</v>
      </c>
      <c r="Q2456" s="782">
        <v>50000000</v>
      </c>
      <c r="R2456" s="782"/>
      <c r="T2456" s="568"/>
    </row>
    <row r="2457" spans="1:20" s="498" customFormat="1" ht="12" x14ac:dyDescent="0.25">
      <c r="A2457" s="772"/>
      <c r="D2457" s="515" t="s">
        <v>5968</v>
      </c>
      <c r="E2457" s="779" t="s">
        <v>5969</v>
      </c>
      <c r="F2457" s="780" t="s">
        <v>5721</v>
      </c>
      <c r="G2457" s="781" t="s">
        <v>5515</v>
      </c>
      <c r="H2457" s="781" t="s">
        <v>5813</v>
      </c>
      <c r="I2457" s="781" t="s">
        <v>5517</v>
      </c>
      <c r="J2457" s="782">
        <v>400000</v>
      </c>
      <c r="K2457" s="783">
        <v>400000</v>
      </c>
      <c r="L2457" s="784">
        <f t="shared" si="22"/>
        <v>0</v>
      </c>
      <c r="M2457" s="784">
        <f t="shared" si="23"/>
        <v>0</v>
      </c>
      <c r="N2457" s="782">
        <v>400000</v>
      </c>
      <c r="O2457" s="782">
        <v>400000</v>
      </c>
      <c r="P2457" s="782">
        <v>1200000</v>
      </c>
      <c r="Q2457" s="782">
        <v>300000</v>
      </c>
      <c r="R2457" s="782"/>
      <c r="T2457" s="568"/>
    </row>
    <row r="2458" spans="1:20" s="498" customFormat="1" ht="12" x14ac:dyDescent="0.25">
      <c r="A2458" s="772"/>
      <c r="D2458" s="515" t="s">
        <v>5970</v>
      </c>
      <c r="E2458" s="779" t="s">
        <v>5971</v>
      </c>
      <c r="F2458" s="780" t="s">
        <v>5739</v>
      </c>
      <c r="G2458" s="781" t="s">
        <v>5515</v>
      </c>
      <c r="H2458" s="781" t="s">
        <v>5813</v>
      </c>
      <c r="I2458" s="781" t="s">
        <v>5517</v>
      </c>
      <c r="J2458" s="782">
        <v>600000</v>
      </c>
      <c r="K2458" s="783">
        <v>600000</v>
      </c>
      <c r="L2458" s="784">
        <f t="shared" si="22"/>
        <v>0</v>
      </c>
      <c r="M2458" s="784">
        <f t="shared" si="23"/>
        <v>0</v>
      </c>
      <c r="N2458" s="782">
        <v>600000</v>
      </c>
      <c r="O2458" s="782">
        <v>600000</v>
      </c>
      <c r="P2458" s="782">
        <v>1800000</v>
      </c>
      <c r="Q2458" s="782">
        <v>600000</v>
      </c>
      <c r="R2458" s="782"/>
      <c r="T2458" s="568"/>
    </row>
    <row r="2459" spans="1:20" s="498" customFormat="1" ht="25.5" customHeight="1" x14ac:dyDescent="0.25">
      <c r="A2459" s="772"/>
      <c r="D2459" s="515" t="s">
        <v>5972</v>
      </c>
      <c r="E2459" s="779" t="s">
        <v>5973</v>
      </c>
      <c r="F2459" s="780" t="s">
        <v>5881</v>
      </c>
      <c r="G2459" s="781" t="s">
        <v>5515</v>
      </c>
      <c r="H2459" s="781" t="s">
        <v>5813</v>
      </c>
      <c r="I2459" s="781" t="s">
        <v>5517</v>
      </c>
      <c r="J2459" s="782">
        <v>150000</v>
      </c>
      <c r="K2459" s="783">
        <v>150000</v>
      </c>
      <c r="L2459" s="784">
        <f t="shared" si="22"/>
        <v>0</v>
      </c>
      <c r="M2459" s="784">
        <f t="shared" si="23"/>
        <v>0</v>
      </c>
      <c r="N2459" s="782">
        <v>150000</v>
      </c>
      <c r="O2459" s="782">
        <v>200000</v>
      </c>
      <c r="P2459" s="782">
        <v>500000</v>
      </c>
      <c r="Q2459" s="782">
        <v>150000</v>
      </c>
      <c r="R2459" s="782"/>
      <c r="T2459" s="568"/>
    </row>
    <row r="2460" spans="1:20" s="498" customFormat="1" ht="12" x14ac:dyDescent="0.25">
      <c r="A2460" s="772"/>
      <c r="B2460" s="566" t="s">
        <v>160</v>
      </c>
      <c r="C2460" s="810"/>
      <c r="D2460" s="519"/>
      <c r="E2460" s="810"/>
      <c r="F2460" s="827"/>
      <c r="G2460" s="810"/>
      <c r="H2460" s="810"/>
      <c r="I2460" s="779"/>
      <c r="J2460" s="801">
        <v>221500000</v>
      </c>
      <c r="K2460" s="802">
        <f>SUM(K2433:K2459)</f>
        <v>106500000</v>
      </c>
      <c r="L2460" s="801">
        <f t="shared" ref="L2460:N2460" si="24">SUM(L2433:L2459)</f>
        <v>115000000</v>
      </c>
      <c r="M2460" s="801">
        <f t="shared" si="24"/>
        <v>0</v>
      </c>
      <c r="N2460" s="801">
        <f t="shared" si="24"/>
        <v>271500000</v>
      </c>
      <c r="O2460" s="801">
        <v>272700000</v>
      </c>
      <c r="P2460" s="782">
        <v>765700000</v>
      </c>
      <c r="Q2460" s="801">
        <v>155000000</v>
      </c>
      <c r="R2460" s="801"/>
      <c r="T2460" s="568"/>
    </row>
    <row r="2461" spans="1:20" s="498" customFormat="1" ht="12" x14ac:dyDescent="0.25">
      <c r="D2461" s="816"/>
      <c r="F2461" s="536"/>
      <c r="J2461" s="776"/>
      <c r="K2461" s="776"/>
      <c r="L2461" s="776"/>
      <c r="M2461" s="776"/>
      <c r="N2461" s="776"/>
      <c r="O2461" s="776"/>
      <c r="P2461" s="776"/>
      <c r="Q2461" s="776"/>
      <c r="R2461" s="776"/>
      <c r="T2461" s="568"/>
    </row>
    <row r="2462" spans="1:20" s="498" customFormat="1" ht="12" x14ac:dyDescent="0.25">
      <c r="A2462" s="772" t="s">
        <v>5974</v>
      </c>
      <c r="B2462" s="773" t="s">
        <v>3335</v>
      </c>
      <c r="C2462" s="773"/>
      <c r="D2462" s="773"/>
      <c r="E2462" s="773"/>
      <c r="F2462" s="775"/>
      <c r="G2462" s="773"/>
      <c r="H2462" s="773"/>
      <c r="I2462" s="773"/>
      <c r="J2462" s="776"/>
      <c r="K2462" s="776"/>
      <c r="L2462" s="776"/>
      <c r="M2462" s="776"/>
      <c r="N2462" s="776"/>
      <c r="O2462" s="776"/>
      <c r="P2462" s="776"/>
      <c r="Q2462" s="776"/>
      <c r="R2462" s="776"/>
      <c r="T2462" s="568"/>
    </row>
    <row r="2463" spans="1:20" s="498" customFormat="1" ht="12" x14ac:dyDescent="0.25">
      <c r="A2463" s="772"/>
      <c r="C2463" s="773" t="s">
        <v>5142</v>
      </c>
      <c r="D2463" s="817"/>
      <c r="E2463" s="773"/>
      <c r="F2463" s="775"/>
      <c r="G2463" s="773"/>
      <c r="H2463" s="773"/>
      <c r="I2463" s="773"/>
      <c r="J2463" s="777">
        <v>52000000</v>
      </c>
      <c r="K2463" s="789">
        <f>SUM(K2464:K2490)</f>
        <v>31000000</v>
      </c>
      <c r="L2463" s="784">
        <f t="shared" ref="L2463:O2463" si="25">SUM(L2464:L2490)</f>
        <v>21000000</v>
      </c>
      <c r="M2463" s="784">
        <f t="shared" si="25"/>
        <v>0</v>
      </c>
      <c r="N2463" s="784">
        <f t="shared" si="25"/>
        <v>52000000</v>
      </c>
      <c r="O2463" s="784">
        <f t="shared" si="25"/>
        <v>52000000</v>
      </c>
      <c r="P2463" s="777">
        <f>SUM(K2463,N2463,O2463)</f>
        <v>135000000</v>
      </c>
      <c r="Q2463" s="777">
        <v>48070000</v>
      </c>
      <c r="R2463" s="777"/>
      <c r="T2463" s="568"/>
    </row>
    <row r="2464" spans="1:20" s="498" customFormat="1" ht="24" x14ac:dyDescent="0.25">
      <c r="A2464" s="772"/>
      <c r="D2464" s="515" t="s">
        <v>5975</v>
      </c>
      <c r="E2464" s="779" t="s">
        <v>5976</v>
      </c>
      <c r="F2464" s="780" t="s">
        <v>5927</v>
      </c>
      <c r="G2464" s="781" t="s">
        <v>5515</v>
      </c>
      <c r="H2464" s="781" t="s">
        <v>5516</v>
      </c>
      <c r="I2464" s="781" t="s">
        <v>5517</v>
      </c>
      <c r="J2464" s="782">
        <v>3000000</v>
      </c>
      <c r="K2464" s="783">
        <v>3000000</v>
      </c>
      <c r="L2464" s="784">
        <f>SUM(J2464-K2464)</f>
        <v>0</v>
      </c>
      <c r="M2464" s="784">
        <f>SUM(K2464-J2464)</f>
        <v>0</v>
      </c>
      <c r="N2464" s="782">
        <v>3000000</v>
      </c>
      <c r="O2464" s="782">
        <v>3000000</v>
      </c>
      <c r="P2464" s="782">
        <v>9000000</v>
      </c>
      <c r="Q2464" s="782">
        <v>3000000</v>
      </c>
      <c r="R2464" s="782"/>
      <c r="T2464" s="568"/>
    </row>
    <row r="2465" spans="1:20" s="498" customFormat="1" ht="24" x14ac:dyDescent="0.25">
      <c r="A2465" s="772"/>
      <c r="D2465" s="515" t="s">
        <v>5977</v>
      </c>
      <c r="E2465" s="779" t="s">
        <v>5978</v>
      </c>
      <c r="F2465" s="780" t="s">
        <v>5568</v>
      </c>
      <c r="G2465" s="781" t="s">
        <v>5515</v>
      </c>
      <c r="H2465" s="781" t="s">
        <v>5516</v>
      </c>
      <c r="I2465" s="781" t="s">
        <v>5517</v>
      </c>
      <c r="J2465" s="782">
        <v>5500000</v>
      </c>
      <c r="K2465" s="783">
        <v>5500000</v>
      </c>
      <c r="L2465" s="784">
        <f t="shared" ref="L2465:L2490" si="26">SUM(J2465-K2465)</f>
        <v>0</v>
      </c>
      <c r="M2465" s="784">
        <f t="shared" ref="M2465:M2490" si="27">SUM(K2465-J2465)</f>
        <v>0</v>
      </c>
      <c r="N2465" s="782">
        <v>5500000</v>
      </c>
      <c r="O2465" s="782">
        <v>5500000</v>
      </c>
      <c r="P2465" s="782">
        <v>16500000</v>
      </c>
      <c r="Q2465" s="782">
        <v>4500000</v>
      </c>
      <c r="R2465" s="782"/>
      <c r="T2465" s="568"/>
    </row>
    <row r="2466" spans="1:20" s="498" customFormat="1" ht="24" x14ac:dyDescent="0.25">
      <c r="A2466" s="772"/>
      <c r="D2466" s="515" t="s">
        <v>5979</v>
      </c>
      <c r="E2466" s="779" t="s">
        <v>5980</v>
      </c>
      <c r="F2466" s="780" t="s">
        <v>5932</v>
      </c>
      <c r="G2466" s="781" t="s">
        <v>5515</v>
      </c>
      <c r="H2466" s="781" t="s">
        <v>5516</v>
      </c>
      <c r="I2466" s="781" t="s">
        <v>5517</v>
      </c>
      <c r="J2466" s="782">
        <v>5000000</v>
      </c>
      <c r="K2466" s="783">
        <v>3000000</v>
      </c>
      <c r="L2466" s="784">
        <f t="shared" si="26"/>
        <v>2000000</v>
      </c>
      <c r="M2466" s="784">
        <v>0</v>
      </c>
      <c r="N2466" s="782">
        <v>5000000</v>
      </c>
      <c r="O2466" s="782">
        <v>5000000</v>
      </c>
      <c r="P2466" s="782">
        <v>15000000</v>
      </c>
      <c r="Q2466" s="782">
        <v>5000000</v>
      </c>
      <c r="R2466" s="782"/>
      <c r="T2466" s="568"/>
    </row>
    <row r="2467" spans="1:20" s="498" customFormat="1" ht="24" x14ac:dyDescent="0.25">
      <c r="A2467" s="772"/>
      <c r="D2467" s="515" t="s">
        <v>5981</v>
      </c>
      <c r="E2467" s="779" t="s">
        <v>5982</v>
      </c>
      <c r="F2467" s="780" t="s">
        <v>5589</v>
      </c>
      <c r="G2467" s="781" t="s">
        <v>5515</v>
      </c>
      <c r="H2467" s="781" t="s">
        <v>5516</v>
      </c>
      <c r="I2467" s="781" t="s">
        <v>5517</v>
      </c>
      <c r="J2467" s="782">
        <v>600000</v>
      </c>
      <c r="K2467" s="783">
        <v>600000</v>
      </c>
      <c r="L2467" s="784">
        <f t="shared" si="26"/>
        <v>0</v>
      </c>
      <c r="M2467" s="784">
        <f t="shared" si="27"/>
        <v>0</v>
      </c>
      <c r="N2467" s="782">
        <v>600000</v>
      </c>
      <c r="O2467" s="782">
        <v>600000</v>
      </c>
      <c r="P2467" s="782">
        <v>1800000</v>
      </c>
      <c r="Q2467" s="782">
        <v>500000</v>
      </c>
      <c r="R2467" s="782"/>
      <c r="T2467" s="568"/>
    </row>
    <row r="2468" spans="1:20" s="498" customFormat="1" ht="36" x14ac:dyDescent="0.25">
      <c r="A2468" s="772"/>
      <c r="D2468" s="515" t="s">
        <v>5983</v>
      </c>
      <c r="E2468" s="779" t="s">
        <v>5984</v>
      </c>
      <c r="F2468" s="780" t="s">
        <v>5939</v>
      </c>
      <c r="G2468" s="781" t="s">
        <v>5515</v>
      </c>
      <c r="H2468" s="781" t="s">
        <v>5516</v>
      </c>
      <c r="I2468" s="781" t="s">
        <v>5517</v>
      </c>
      <c r="J2468" s="782">
        <v>600000</v>
      </c>
      <c r="K2468" s="783">
        <v>600000</v>
      </c>
      <c r="L2468" s="784">
        <f t="shared" si="26"/>
        <v>0</v>
      </c>
      <c r="M2468" s="784">
        <f t="shared" si="27"/>
        <v>0</v>
      </c>
      <c r="N2468" s="782">
        <v>600000</v>
      </c>
      <c r="O2468" s="782">
        <v>600000</v>
      </c>
      <c r="P2468" s="782">
        <v>1800000</v>
      </c>
      <c r="Q2468" s="782">
        <v>600000</v>
      </c>
      <c r="R2468" s="782"/>
      <c r="T2468" s="568"/>
    </row>
    <row r="2469" spans="1:20" s="498" customFormat="1" ht="12" x14ac:dyDescent="0.25">
      <c r="A2469" s="772"/>
      <c r="D2469" s="515" t="s">
        <v>5985</v>
      </c>
      <c r="E2469" s="779" t="s">
        <v>5986</v>
      </c>
      <c r="F2469" s="780" t="s">
        <v>5942</v>
      </c>
      <c r="G2469" s="781" t="s">
        <v>5515</v>
      </c>
      <c r="H2469" s="781" t="s">
        <v>5516</v>
      </c>
      <c r="I2469" s="781" t="s">
        <v>5517</v>
      </c>
      <c r="J2469" s="782">
        <v>100000</v>
      </c>
      <c r="K2469" s="783">
        <v>100000</v>
      </c>
      <c r="L2469" s="784">
        <f t="shared" si="26"/>
        <v>0</v>
      </c>
      <c r="M2469" s="784">
        <f t="shared" si="27"/>
        <v>0</v>
      </c>
      <c r="N2469" s="782">
        <v>100000</v>
      </c>
      <c r="O2469" s="782">
        <v>100000</v>
      </c>
      <c r="P2469" s="782">
        <v>300000</v>
      </c>
      <c r="Q2469" s="782">
        <v>100000</v>
      </c>
      <c r="R2469" s="782"/>
      <c r="T2469" s="568"/>
    </row>
    <row r="2470" spans="1:20" s="498" customFormat="1" ht="12" x14ac:dyDescent="0.25">
      <c r="A2470" s="772"/>
      <c r="D2470" s="515" t="s">
        <v>5987</v>
      </c>
      <c r="E2470" s="779" t="s">
        <v>5988</v>
      </c>
      <c r="F2470" s="780" t="s">
        <v>5607</v>
      </c>
      <c r="G2470" s="781" t="s">
        <v>5515</v>
      </c>
      <c r="H2470" s="781" t="s">
        <v>5516</v>
      </c>
      <c r="I2470" s="781" t="s">
        <v>5517</v>
      </c>
      <c r="J2470" s="782">
        <v>100000</v>
      </c>
      <c r="K2470" s="783">
        <v>100000</v>
      </c>
      <c r="L2470" s="784">
        <f t="shared" si="26"/>
        <v>0</v>
      </c>
      <c r="M2470" s="784">
        <f t="shared" si="27"/>
        <v>0</v>
      </c>
      <c r="N2470" s="782">
        <v>100000</v>
      </c>
      <c r="O2470" s="782">
        <v>100000</v>
      </c>
      <c r="P2470" s="782">
        <v>300000</v>
      </c>
      <c r="Q2470" s="782">
        <v>50000</v>
      </c>
      <c r="R2470" s="782"/>
      <c r="T2470" s="568"/>
    </row>
    <row r="2471" spans="1:20" s="498" customFormat="1" ht="12" x14ac:dyDescent="0.25">
      <c r="A2471" s="772"/>
      <c r="D2471" s="515" t="s">
        <v>5989</v>
      </c>
      <c r="E2471" s="779" t="s">
        <v>5990</v>
      </c>
      <c r="F2471" s="780" t="s">
        <v>5631</v>
      </c>
      <c r="G2471" s="781" t="s">
        <v>5515</v>
      </c>
      <c r="H2471" s="781" t="s">
        <v>5516</v>
      </c>
      <c r="I2471" s="781" t="s">
        <v>5517</v>
      </c>
      <c r="J2471" s="782">
        <v>600000</v>
      </c>
      <c r="K2471" s="783">
        <v>600000</v>
      </c>
      <c r="L2471" s="784">
        <f t="shared" si="26"/>
        <v>0</v>
      </c>
      <c r="M2471" s="784">
        <f t="shared" si="27"/>
        <v>0</v>
      </c>
      <c r="N2471" s="782">
        <v>600000</v>
      </c>
      <c r="O2471" s="782">
        <v>600000</v>
      </c>
      <c r="P2471" s="782">
        <v>1800000</v>
      </c>
      <c r="Q2471" s="782">
        <v>500000</v>
      </c>
      <c r="R2471" s="782"/>
      <c r="T2471" s="568"/>
    </row>
    <row r="2472" spans="1:20" s="751" customFormat="1" ht="13.8" x14ac:dyDescent="0.3">
      <c r="A2472" s="946" t="s">
        <v>5500</v>
      </c>
      <c r="B2472" s="946"/>
      <c r="C2472" s="946"/>
      <c r="D2472" s="946"/>
      <c r="E2472" s="946"/>
      <c r="F2472" s="946"/>
      <c r="G2472" s="946"/>
      <c r="H2472" s="946"/>
      <c r="I2472" s="946"/>
      <c r="J2472" s="946"/>
      <c r="K2472" s="946"/>
      <c r="L2472" s="946"/>
      <c r="M2472" s="946"/>
      <c r="N2472" s="946"/>
      <c r="O2472" s="946"/>
      <c r="P2472" s="946"/>
      <c r="Q2472" s="946"/>
      <c r="T2472" s="752"/>
    </row>
    <row r="2473" spans="1:20" s="751" customFormat="1" ht="13.8" x14ac:dyDescent="0.3">
      <c r="A2473" s="946" t="s">
        <v>5501</v>
      </c>
      <c r="B2473" s="946"/>
      <c r="C2473" s="946"/>
      <c r="D2473" s="946"/>
      <c r="E2473" s="946"/>
      <c r="F2473" s="946"/>
      <c r="G2473" s="946"/>
      <c r="H2473" s="946"/>
      <c r="I2473" s="946"/>
      <c r="J2473" s="946"/>
      <c r="K2473" s="946"/>
      <c r="L2473" s="946"/>
      <c r="M2473" s="946"/>
      <c r="N2473" s="946"/>
      <c r="O2473" s="946"/>
      <c r="P2473" s="946"/>
      <c r="Q2473" s="946"/>
      <c r="T2473" s="752"/>
    </row>
    <row r="2474" spans="1:20" s="753" customFormat="1" ht="13.2" x14ac:dyDescent="0.25">
      <c r="A2474" s="947" t="s">
        <v>5376</v>
      </c>
      <c r="B2474" s="947"/>
      <c r="C2474" s="947"/>
      <c r="D2474" s="954"/>
      <c r="E2474" s="947"/>
      <c r="F2474" s="947"/>
      <c r="G2474" s="947"/>
      <c r="H2474" s="947"/>
      <c r="I2474" s="947"/>
      <c r="J2474" s="947"/>
      <c r="K2474" s="947"/>
      <c r="L2474" s="947"/>
      <c r="M2474" s="947"/>
      <c r="N2474" s="947"/>
      <c r="O2474" s="947"/>
      <c r="P2474" s="947"/>
      <c r="Q2474" s="947"/>
      <c r="T2474" s="754"/>
    </row>
    <row r="2475" spans="1:20" s="760" customFormat="1" ht="24" x14ac:dyDescent="0.25">
      <c r="A2475" s="943" t="s">
        <v>5502</v>
      </c>
      <c r="B2475" s="948" t="s">
        <v>5503</v>
      </c>
      <c r="C2475" s="957"/>
      <c r="D2475" s="755"/>
      <c r="E2475" s="949" t="s">
        <v>5504</v>
      </c>
      <c r="F2475" s="943" t="s">
        <v>4881</v>
      </c>
      <c r="G2475" s="943" t="s">
        <v>5505</v>
      </c>
      <c r="H2475" s="943" t="s">
        <v>5506</v>
      </c>
      <c r="I2475" s="943" t="s">
        <v>5507</v>
      </c>
      <c r="J2475" s="756" t="s">
        <v>3115</v>
      </c>
      <c r="K2475" s="757" t="s">
        <v>3116</v>
      </c>
      <c r="L2475" s="758" t="s">
        <v>5508</v>
      </c>
      <c r="M2475" s="758" t="s">
        <v>5509</v>
      </c>
      <c r="N2475" s="759" t="s">
        <v>3341</v>
      </c>
      <c r="O2475" s="759" t="s">
        <v>3341</v>
      </c>
      <c r="P2475" s="759" t="s">
        <v>3317</v>
      </c>
      <c r="Q2475" s="759" t="s">
        <v>3341</v>
      </c>
      <c r="R2475" s="759" t="s">
        <v>5510</v>
      </c>
      <c r="T2475" s="761"/>
    </row>
    <row r="2476" spans="1:20" s="760" customFormat="1" ht="24" x14ac:dyDescent="0.25">
      <c r="A2476" s="955"/>
      <c r="B2476" s="950"/>
      <c r="C2476" s="958"/>
      <c r="D2476" s="762"/>
      <c r="E2476" s="951"/>
      <c r="F2476" s="944"/>
      <c r="G2476" s="944"/>
      <c r="H2476" s="944"/>
      <c r="I2476" s="944"/>
      <c r="J2476" s="763">
        <v>2020</v>
      </c>
      <c r="K2476" s="764" t="s">
        <v>3120</v>
      </c>
      <c r="L2476" s="765" t="s">
        <v>3120</v>
      </c>
      <c r="M2476" s="765" t="s">
        <v>3120</v>
      </c>
      <c r="N2476" s="766" t="s">
        <v>5068</v>
      </c>
      <c r="O2476" s="766" t="s">
        <v>5069</v>
      </c>
      <c r="P2476" s="767" t="s">
        <v>5511</v>
      </c>
      <c r="Q2476" s="766" t="s">
        <v>5102</v>
      </c>
      <c r="R2476" s="763"/>
      <c r="T2476" s="761"/>
    </row>
    <row r="2477" spans="1:20" s="760" customFormat="1" ht="12" x14ac:dyDescent="0.25">
      <c r="A2477" s="956"/>
      <c r="B2477" s="952"/>
      <c r="C2477" s="959"/>
      <c r="D2477" s="768"/>
      <c r="E2477" s="953"/>
      <c r="F2477" s="945"/>
      <c r="G2477" s="945"/>
      <c r="H2477" s="945"/>
      <c r="I2477" s="945"/>
      <c r="J2477" s="769" t="s">
        <v>14</v>
      </c>
      <c r="K2477" s="770" t="s">
        <v>14</v>
      </c>
      <c r="L2477" s="771" t="s">
        <v>14</v>
      </c>
      <c r="M2477" s="771" t="s">
        <v>14</v>
      </c>
      <c r="N2477" s="769" t="s">
        <v>14</v>
      </c>
      <c r="O2477" s="769" t="s">
        <v>14</v>
      </c>
      <c r="P2477" s="769" t="s">
        <v>14</v>
      </c>
      <c r="Q2477" s="769" t="s">
        <v>14</v>
      </c>
      <c r="R2477" s="769"/>
      <c r="T2477" s="761"/>
    </row>
    <row r="2478" spans="1:20" s="498" customFormat="1" ht="36" x14ac:dyDescent="0.25">
      <c r="A2478" s="772"/>
      <c r="D2478" s="515" t="s">
        <v>5991</v>
      </c>
      <c r="E2478" s="779" t="s">
        <v>5992</v>
      </c>
      <c r="F2478" s="780" t="s">
        <v>5634</v>
      </c>
      <c r="G2478" s="781" t="s">
        <v>5515</v>
      </c>
      <c r="H2478" s="781" t="s">
        <v>5516</v>
      </c>
      <c r="I2478" s="781" t="s">
        <v>5517</v>
      </c>
      <c r="J2478" s="782">
        <v>1500000</v>
      </c>
      <c r="K2478" s="783">
        <v>1500000</v>
      </c>
      <c r="L2478" s="784">
        <f t="shared" si="26"/>
        <v>0</v>
      </c>
      <c r="M2478" s="784">
        <f t="shared" si="27"/>
        <v>0</v>
      </c>
      <c r="N2478" s="782">
        <v>1500000</v>
      </c>
      <c r="O2478" s="782">
        <v>1500000</v>
      </c>
      <c r="P2478" s="782">
        <v>4500000</v>
      </c>
      <c r="Q2478" s="782">
        <v>1500000</v>
      </c>
      <c r="R2478" s="782"/>
      <c r="T2478" s="568"/>
    </row>
    <row r="2479" spans="1:20" s="498" customFormat="1" ht="24" x14ac:dyDescent="0.25">
      <c r="A2479" s="772"/>
      <c r="D2479" s="515" t="s">
        <v>5993</v>
      </c>
      <c r="E2479" s="779" t="s">
        <v>5994</v>
      </c>
      <c r="F2479" s="780" t="s">
        <v>5995</v>
      </c>
      <c r="G2479" s="781" t="s">
        <v>5515</v>
      </c>
      <c r="H2479" s="781" t="s">
        <v>5516</v>
      </c>
      <c r="I2479" s="781" t="s">
        <v>5517</v>
      </c>
      <c r="J2479" s="782">
        <v>500000</v>
      </c>
      <c r="K2479" s="783">
        <v>500000</v>
      </c>
      <c r="L2479" s="784">
        <f t="shared" si="26"/>
        <v>0</v>
      </c>
      <c r="M2479" s="784">
        <f t="shared" si="27"/>
        <v>0</v>
      </c>
      <c r="N2479" s="782">
        <v>500000</v>
      </c>
      <c r="O2479" s="782">
        <v>500000</v>
      </c>
      <c r="P2479" s="782">
        <v>1500000</v>
      </c>
      <c r="Q2479" s="782">
        <v>500000</v>
      </c>
      <c r="R2479" s="782"/>
      <c r="T2479" s="568"/>
    </row>
    <row r="2480" spans="1:20" s="498" customFormat="1" ht="24" x14ac:dyDescent="0.25">
      <c r="A2480" s="772"/>
      <c r="D2480" s="515" t="s">
        <v>5996</v>
      </c>
      <c r="E2480" s="779" t="s">
        <v>5997</v>
      </c>
      <c r="F2480" s="780" t="s">
        <v>5998</v>
      </c>
      <c r="G2480" s="781" t="s">
        <v>5515</v>
      </c>
      <c r="H2480" s="781" t="s">
        <v>5516</v>
      </c>
      <c r="I2480" s="781" t="s">
        <v>5517</v>
      </c>
      <c r="J2480" s="782">
        <v>1600000</v>
      </c>
      <c r="K2480" s="783">
        <v>1600000</v>
      </c>
      <c r="L2480" s="784">
        <f t="shared" si="26"/>
        <v>0</v>
      </c>
      <c r="M2480" s="784">
        <f t="shared" si="27"/>
        <v>0</v>
      </c>
      <c r="N2480" s="782">
        <v>1600000</v>
      </c>
      <c r="O2480" s="782">
        <v>1600000</v>
      </c>
      <c r="P2480" s="782">
        <v>4800000</v>
      </c>
      <c r="Q2480" s="782">
        <v>50000</v>
      </c>
      <c r="R2480" s="782"/>
      <c r="T2480" s="568"/>
    </row>
    <row r="2481" spans="1:20" s="498" customFormat="1" ht="12" x14ac:dyDescent="0.25">
      <c r="A2481" s="772"/>
      <c r="D2481" s="515" t="s">
        <v>5999</v>
      </c>
      <c r="E2481" s="779" t="s">
        <v>6000</v>
      </c>
      <c r="F2481" s="515" t="s">
        <v>5649</v>
      </c>
      <c r="G2481" s="781" t="s">
        <v>5515</v>
      </c>
      <c r="H2481" s="781" t="s">
        <v>5516</v>
      </c>
      <c r="I2481" s="781" t="s">
        <v>5517</v>
      </c>
      <c r="J2481" s="782">
        <v>700000</v>
      </c>
      <c r="K2481" s="783">
        <v>700000</v>
      </c>
      <c r="L2481" s="784">
        <f t="shared" si="26"/>
        <v>0</v>
      </c>
      <c r="M2481" s="784">
        <f t="shared" si="27"/>
        <v>0</v>
      </c>
      <c r="N2481" s="782">
        <v>700000</v>
      </c>
      <c r="O2481" s="782">
        <v>700000</v>
      </c>
      <c r="P2481" s="782">
        <v>2100000</v>
      </c>
      <c r="Q2481" s="782">
        <v>700000</v>
      </c>
      <c r="R2481" s="782"/>
      <c r="T2481" s="568"/>
    </row>
    <row r="2482" spans="1:20" s="498" customFormat="1" ht="12" x14ac:dyDescent="0.25">
      <c r="A2482" s="772"/>
      <c r="D2482" s="515" t="s">
        <v>6001</v>
      </c>
      <c r="E2482" s="779" t="s">
        <v>6002</v>
      </c>
      <c r="F2482" s="780" t="s">
        <v>5664</v>
      </c>
      <c r="G2482" s="781" t="s">
        <v>5515</v>
      </c>
      <c r="H2482" s="781" t="s">
        <v>5516</v>
      </c>
      <c r="I2482" s="781" t="s">
        <v>5517</v>
      </c>
      <c r="J2482" s="782">
        <v>800000</v>
      </c>
      <c r="K2482" s="783">
        <v>800000</v>
      </c>
      <c r="L2482" s="784">
        <f t="shared" si="26"/>
        <v>0</v>
      </c>
      <c r="M2482" s="784">
        <f t="shared" si="27"/>
        <v>0</v>
      </c>
      <c r="N2482" s="782">
        <v>800000</v>
      </c>
      <c r="O2482" s="782">
        <v>800000</v>
      </c>
      <c r="P2482" s="782">
        <v>2400000</v>
      </c>
      <c r="Q2482" s="782">
        <v>700000</v>
      </c>
      <c r="R2482" s="782"/>
      <c r="T2482" s="568"/>
    </row>
    <row r="2483" spans="1:20" s="498" customFormat="1" ht="12" x14ac:dyDescent="0.25">
      <c r="A2483" s="772"/>
      <c r="D2483" s="515" t="s">
        <v>6003</v>
      </c>
      <c r="E2483" s="779" t="s">
        <v>6004</v>
      </c>
      <c r="F2483" s="780" t="s">
        <v>6005</v>
      </c>
      <c r="G2483" s="781" t="s">
        <v>5515</v>
      </c>
      <c r="H2483" s="781" t="s">
        <v>5516</v>
      </c>
      <c r="I2483" s="781" t="s">
        <v>5517</v>
      </c>
      <c r="J2483" s="782">
        <v>10000000</v>
      </c>
      <c r="K2483" s="783">
        <v>4000000</v>
      </c>
      <c r="L2483" s="784">
        <f t="shared" si="26"/>
        <v>6000000</v>
      </c>
      <c r="M2483" s="784">
        <v>0</v>
      </c>
      <c r="N2483" s="782">
        <v>10000000</v>
      </c>
      <c r="O2483" s="782">
        <v>10000000</v>
      </c>
      <c r="P2483" s="782">
        <v>30000000</v>
      </c>
      <c r="Q2483" s="782">
        <v>10000000</v>
      </c>
      <c r="R2483" s="782"/>
      <c r="T2483" s="568"/>
    </row>
    <row r="2484" spans="1:20" s="498" customFormat="1" ht="12" x14ac:dyDescent="0.25">
      <c r="A2484" s="772"/>
      <c r="D2484" s="515" t="s">
        <v>6006</v>
      </c>
      <c r="E2484" s="779" t="s">
        <v>6007</v>
      </c>
      <c r="F2484" s="780" t="s">
        <v>5703</v>
      </c>
      <c r="G2484" s="781" t="s">
        <v>5515</v>
      </c>
      <c r="H2484" s="781" t="s">
        <v>5516</v>
      </c>
      <c r="I2484" s="781" t="s">
        <v>5517</v>
      </c>
      <c r="J2484" s="782">
        <v>1600000</v>
      </c>
      <c r="K2484" s="783">
        <v>1600000</v>
      </c>
      <c r="L2484" s="784">
        <f t="shared" si="26"/>
        <v>0</v>
      </c>
      <c r="M2484" s="784">
        <f t="shared" si="27"/>
        <v>0</v>
      </c>
      <c r="N2484" s="782">
        <v>1600000</v>
      </c>
      <c r="O2484" s="782">
        <v>1600000</v>
      </c>
      <c r="P2484" s="782">
        <v>4800000</v>
      </c>
      <c r="Q2484" s="782">
        <v>1500000</v>
      </c>
      <c r="R2484" s="782"/>
      <c r="T2484" s="568"/>
    </row>
    <row r="2485" spans="1:20" s="498" customFormat="1" ht="12" x14ac:dyDescent="0.25">
      <c r="A2485" s="772"/>
      <c r="D2485" s="515" t="s">
        <v>6008</v>
      </c>
      <c r="E2485" s="779" t="s">
        <v>6009</v>
      </c>
      <c r="F2485" s="515" t="s">
        <v>5709</v>
      </c>
      <c r="G2485" s="781" t="s">
        <v>5515</v>
      </c>
      <c r="H2485" s="781" t="s">
        <v>5516</v>
      </c>
      <c r="I2485" s="781" t="s">
        <v>5517</v>
      </c>
      <c r="J2485" s="782">
        <v>600000</v>
      </c>
      <c r="K2485" s="783">
        <v>600000</v>
      </c>
      <c r="L2485" s="784">
        <f t="shared" si="26"/>
        <v>0</v>
      </c>
      <c r="M2485" s="784">
        <f t="shared" si="27"/>
        <v>0</v>
      </c>
      <c r="N2485" s="782">
        <v>600000</v>
      </c>
      <c r="O2485" s="782">
        <v>600000</v>
      </c>
      <c r="P2485" s="782">
        <v>1800000</v>
      </c>
      <c r="Q2485" s="782">
        <v>500000</v>
      </c>
      <c r="R2485" s="782"/>
      <c r="T2485" s="568"/>
    </row>
    <row r="2486" spans="1:20" s="498" customFormat="1" ht="24" x14ac:dyDescent="0.25">
      <c r="A2486" s="772"/>
      <c r="D2486" s="515" t="s">
        <v>6010</v>
      </c>
      <c r="E2486" s="779" t="s">
        <v>6011</v>
      </c>
      <c r="F2486" s="780" t="s">
        <v>5967</v>
      </c>
      <c r="G2486" s="781" t="s">
        <v>5515</v>
      </c>
      <c r="H2486" s="781" t="s">
        <v>5516</v>
      </c>
      <c r="I2486" s="781" t="s">
        <v>5517</v>
      </c>
      <c r="J2486" s="782">
        <v>50000</v>
      </c>
      <c r="K2486" s="783">
        <v>50000</v>
      </c>
      <c r="L2486" s="784">
        <f t="shared" si="26"/>
        <v>0</v>
      </c>
      <c r="M2486" s="784">
        <f t="shared" si="27"/>
        <v>0</v>
      </c>
      <c r="N2486" s="782">
        <v>50000</v>
      </c>
      <c r="O2486" s="782">
        <v>50000</v>
      </c>
      <c r="P2486" s="782">
        <v>150000</v>
      </c>
      <c r="Q2486" s="782">
        <v>30000</v>
      </c>
      <c r="R2486" s="782"/>
      <c r="T2486" s="568"/>
    </row>
    <row r="2487" spans="1:20" s="498" customFormat="1" ht="12" x14ac:dyDescent="0.25">
      <c r="A2487" s="772"/>
      <c r="D2487" s="515" t="s">
        <v>6012</v>
      </c>
      <c r="E2487" s="779" t="s">
        <v>6013</v>
      </c>
      <c r="F2487" s="780" t="s">
        <v>5721</v>
      </c>
      <c r="G2487" s="781" t="s">
        <v>5515</v>
      </c>
      <c r="H2487" s="781" t="s">
        <v>5516</v>
      </c>
      <c r="I2487" s="781" t="s">
        <v>5517</v>
      </c>
      <c r="J2487" s="782">
        <v>400000</v>
      </c>
      <c r="K2487" s="783">
        <v>400000</v>
      </c>
      <c r="L2487" s="784">
        <f t="shared" si="26"/>
        <v>0</v>
      </c>
      <c r="M2487" s="784">
        <f t="shared" si="27"/>
        <v>0</v>
      </c>
      <c r="N2487" s="782">
        <v>400000</v>
      </c>
      <c r="O2487" s="782">
        <v>400000</v>
      </c>
      <c r="P2487" s="782">
        <v>1200000</v>
      </c>
      <c r="Q2487" s="782">
        <v>300000</v>
      </c>
      <c r="R2487" s="782"/>
      <c r="T2487" s="568"/>
    </row>
    <row r="2488" spans="1:20" s="498" customFormat="1" ht="24" x14ac:dyDescent="0.25">
      <c r="A2488" s="772"/>
      <c r="D2488" s="515" t="s">
        <v>6014</v>
      </c>
      <c r="E2488" s="779" t="s">
        <v>6015</v>
      </c>
      <c r="F2488" s="780" t="s">
        <v>6016</v>
      </c>
      <c r="G2488" s="781" t="s">
        <v>5515</v>
      </c>
      <c r="H2488" s="781" t="s">
        <v>5516</v>
      </c>
      <c r="I2488" s="781" t="s">
        <v>5517</v>
      </c>
      <c r="J2488" s="782">
        <v>18000000</v>
      </c>
      <c r="K2488" s="783">
        <v>5000000</v>
      </c>
      <c r="L2488" s="784">
        <f t="shared" si="26"/>
        <v>13000000</v>
      </c>
      <c r="M2488" s="784">
        <v>0</v>
      </c>
      <c r="N2488" s="782">
        <v>18000000</v>
      </c>
      <c r="O2488" s="782">
        <v>18000000</v>
      </c>
      <c r="P2488" s="782">
        <v>54000000</v>
      </c>
      <c r="Q2488" s="782">
        <v>17840000</v>
      </c>
      <c r="R2488" s="782"/>
      <c r="T2488" s="568"/>
    </row>
    <row r="2489" spans="1:20" s="498" customFormat="1" ht="25.5" customHeight="1" x14ac:dyDescent="0.25">
      <c r="A2489" s="772"/>
      <c r="D2489" s="515" t="s">
        <v>6017</v>
      </c>
      <c r="E2489" s="779" t="s">
        <v>6018</v>
      </c>
      <c r="F2489" s="780" t="s">
        <v>5881</v>
      </c>
      <c r="G2489" s="781" t="s">
        <v>5515</v>
      </c>
      <c r="H2489" s="781" t="s">
        <v>5516</v>
      </c>
      <c r="I2489" s="781" t="s">
        <v>5517</v>
      </c>
      <c r="J2489" s="782">
        <v>250000</v>
      </c>
      <c r="K2489" s="783">
        <v>250000</v>
      </c>
      <c r="L2489" s="784">
        <f t="shared" si="26"/>
        <v>0</v>
      </c>
      <c r="M2489" s="784">
        <f t="shared" si="27"/>
        <v>0</v>
      </c>
      <c r="N2489" s="782">
        <v>250000</v>
      </c>
      <c r="O2489" s="782">
        <v>250000</v>
      </c>
      <c r="P2489" s="782">
        <v>750000</v>
      </c>
      <c r="Q2489" s="782">
        <v>200000</v>
      </c>
      <c r="R2489" s="782"/>
      <c r="T2489" s="568"/>
    </row>
    <row r="2490" spans="1:20" s="498" customFormat="1" ht="12" x14ac:dyDescent="0.25">
      <c r="A2490" s="772"/>
      <c r="D2490" s="515" t="s">
        <v>6019</v>
      </c>
      <c r="E2490" s="779" t="s">
        <v>5990</v>
      </c>
      <c r="F2490" s="780" t="s">
        <v>5631</v>
      </c>
      <c r="G2490" s="781" t="s">
        <v>5515</v>
      </c>
      <c r="H2490" s="781" t="s">
        <v>5516</v>
      </c>
      <c r="I2490" s="781" t="s">
        <v>5517</v>
      </c>
      <c r="J2490" s="782">
        <v>500000</v>
      </c>
      <c r="K2490" s="783">
        <v>500000</v>
      </c>
      <c r="L2490" s="784">
        <f t="shared" si="26"/>
        <v>0</v>
      </c>
      <c r="M2490" s="784">
        <f t="shared" si="27"/>
        <v>0</v>
      </c>
      <c r="N2490" s="782">
        <v>500000</v>
      </c>
      <c r="O2490" s="782">
        <v>500000</v>
      </c>
      <c r="P2490" s="782">
        <v>1500000</v>
      </c>
      <c r="Q2490" s="782">
        <v>0</v>
      </c>
      <c r="R2490" s="782"/>
      <c r="T2490" s="568"/>
    </row>
    <row r="2491" spans="1:20" s="498" customFormat="1" ht="12" x14ac:dyDescent="0.25">
      <c r="A2491" s="772"/>
      <c r="B2491" s="566" t="s">
        <v>6020</v>
      </c>
      <c r="C2491" s="810"/>
      <c r="D2491" s="515"/>
      <c r="E2491" s="810"/>
      <c r="F2491" s="827"/>
      <c r="G2491" s="810"/>
      <c r="H2491" s="810"/>
      <c r="I2491" s="779"/>
      <c r="J2491" s="801">
        <v>52000000</v>
      </c>
      <c r="K2491" s="802">
        <f>SUM(K2464:K2490)</f>
        <v>31000000</v>
      </c>
      <c r="L2491" s="801">
        <f t="shared" ref="L2491:O2491" si="28">SUM(L2464:L2490)</f>
        <v>21000000</v>
      </c>
      <c r="M2491" s="801">
        <f t="shared" si="28"/>
        <v>0</v>
      </c>
      <c r="N2491" s="801">
        <f t="shared" si="28"/>
        <v>52000000</v>
      </c>
      <c r="O2491" s="801">
        <f t="shared" si="28"/>
        <v>52000000</v>
      </c>
      <c r="P2491" s="782">
        <v>156000000</v>
      </c>
      <c r="Q2491" s="801">
        <v>48070000</v>
      </c>
      <c r="R2491" s="801"/>
      <c r="T2491" s="568"/>
    </row>
    <row r="2492" spans="1:20" s="498" customFormat="1" ht="12" x14ac:dyDescent="0.25">
      <c r="D2492" s="515"/>
      <c r="F2492" s="536"/>
      <c r="J2492" s="776"/>
      <c r="K2492" s="829"/>
      <c r="L2492" s="776"/>
      <c r="M2492" s="776"/>
      <c r="N2492" s="776"/>
      <c r="O2492" s="776"/>
      <c r="P2492" s="776"/>
      <c r="Q2492" s="776"/>
      <c r="R2492" s="776"/>
      <c r="T2492" s="568"/>
    </row>
    <row r="2493" spans="1:20" s="498" customFormat="1" ht="12" x14ac:dyDescent="0.25">
      <c r="A2493" s="772" t="s">
        <v>6021</v>
      </c>
      <c r="B2493" s="773" t="s">
        <v>3334</v>
      </c>
      <c r="C2493" s="773"/>
      <c r="D2493" s="794"/>
      <c r="E2493" s="773"/>
      <c r="F2493" s="775"/>
      <c r="G2493" s="773"/>
      <c r="H2493" s="773"/>
      <c r="I2493" s="773"/>
      <c r="J2493" s="776"/>
      <c r="K2493" s="829"/>
      <c r="L2493" s="776"/>
      <c r="M2493" s="776"/>
      <c r="N2493" s="776"/>
      <c r="O2493" s="776"/>
      <c r="P2493" s="776"/>
      <c r="Q2493" s="776"/>
      <c r="R2493" s="776"/>
      <c r="T2493" s="568"/>
    </row>
    <row r="2494" spans="1:20" s="498" customFormat="1" ht="12" x14ac:dyDescent="0.25">
      <c r="A2494" s="772"/>
      <c r="C2494" s="773" t="s">
        <v>5142</v>
      </c>
      <c r="D2494" s="794"/>
      <c r="E2494" s="773"/>
      <c r="F2494" s="775"/>
      <c r="G2494" s="773"/>
      <c r="H2494" s="773"/>
      <c r="I2494" s="773"/>
      <c r="J2494" s="777">
        <v>8000000</v>
      </c>
      <c r="K2494" s="789">
        <f>SUM(K2495:K2516)</f>
        <v>8000000</v>
      </c>
      <c r="L2494" s="784">
        <f t="shared" ref="L2494:O2494" si="29">SUM(L2495:L2516)</f>
        <v>0</v>
      </c>
      <c r="M2494" s="784">
        <f t="shared" si="29"/>
        <v>0</v>
      </c>
      <c r="N2494" s="784">
        <f t="shared" si="29"/>
        <v>8000000</v>
      </c>
      <c r="O2494" s="784">
        <f t="shared" si="29"/>
        <v>8100000</v>
      </c>
      <c r="P2494" s="777">
        <f>SUM(K2494,N2494,O2494)</f>
        <v>24100000</v>
      </c>
      <c r="Q2494" s="777">
        <v>7550000</v>
      </c>
      <c r="R2494" s="777"/>
      <c r="T2494" s="568"/>
    </row>
    <row r="2495" spans="1:20" s="498" customFormat="1" ht="24" x14ac:dyDescent="0.25">
      <c r="A2495" s="772"/>
      <c r="D2495" s="515" t="s">
        <v>6022</v>
      </c>
      <c r="E2495" s="779" t="s">
        <v>6023</v>
      </c>
      <c r="F2495" s="780" t="s">
        <v>5568</v>
      </c>
      <c r="G2495" s="781" t="s">
        <v>5515</v>
      </c>
      <c r="H2495" s="781" t="s">
        <v>5516</v>
      </c>
      <c r="I2495" s="781" t="s">
        <v>5517</v>
      </c>
      <c r="J2495" s="782">
        <v>1000000</v>
      </c>
      <c r="K2495" s="783">
        <v>1000000</v>
      </c>
      <c r="L2495" s="784">
        <f>SUM(J2495-K2495)</f>
        <v>0</v>
      </c>
      <c r="M2495" s="784">
        <f>SUM(K2495-J2495)</f>
        <v>0</v>
      </c>
      <c r="N2495" s="782">
        <v>1000000</v>
      </c>
      <c r="O2495" s="782">
        <v>1000000</v>
      </c>
      <c r="P2495" s="782">
        <v>3000000</v>
      </c>
      <c r="Q2495" s="782">
        <v>1000000</v>
      </c>
      <c r="R2495" s="782"/>
      <c r="T2495" s="568"/>
    </row>
    <row r="2496" spans="1:20" s="498" customFormat="1" ht="24" x14ac:dyDescent="0.25">
      <c r="A2496" s="772"/>
      <c r="D2496" s="515" t="s">
        <v>6024</v>
      </c>
      <c r="E2496" s="779" t="s">
        <v>6025</v>
      </c>
      <c r="F2496" s="780" t="s">
        <v>5574</v>
      </c>
      <c r="G2496" s="781" t="s">
        <v>5515</v>
      </c>
      <c r="H2496" s="781" t="s">
        <v>5516</v>
      </c>
      <c r="I2496" s="781" t="s">
        <v>5517</v>
      </c>
      <c r="J2496" s="782">
        <v>0</v>
      </c>
      <c r="K2496" s="783">
        <v>0</v>
      </c>
      <c r="L2496" s="784">
        <f t="shared" ref="L2496:L2516" si="30">SUM(J2496-K2496)</f>
        <v>0</v>
      </c>
      <c r="M2496" s="784">
        <f t="shared" ref="M2496:M2516" si="31">SUM(K2496-J2496)</f>
        <v>0</v>
      </c>
      <c r="N2496" s="782">
        <v>0</v>
      </c>
      <c r="O2496" s="782">
        <v>0</v>
      </c>
      <c r="P2496" s="782">
        <v>0</v>
      </c>
      <c r="Q2496" s="782">
        <v>0</v>
      </c>
      <c r="R2496" s="782"/>
      <c r="T2496" s="568"/>
    </row>
    <row r="2497" spans="1:20" s="498" customFormat="1" ht="36" x14ac:dyDescent="0.25">
      <c r="A2497" s="772"/>
      <c r="D2497" s="515" t="s">
        <v>6026</v>
      </c>
      <c r="E2497" s="779" t="s">
        <v>6027</v>
      </c>
      <c r="F2497" s="780" t="s">
        <v>5598</v>
      </c>
      <c r="G2497" s="781" t="s">
        <v>5515</v>
      </c>
      <c r="H2497" s="781" t="s">
        <v>5516</v>
      </c>
      <c r="I2497" s="781" t="s">
        <v>5517</v>
      </c>
      <c r="J2497" s="782">
        <v>1800000</v>
      </c>
      <c r="K2497" s="783">
        <v>1800000</v>
      </c>
      <c r="L2497" s="782">
        <f t="shared" si="30"/>
        <v>0</v>
      </c>
      <c r="M2497" s="782">
        <f t="shared" si="31"/>
        <v>0</v>
      </c>
      <c r="N2497" s="782">
        <v>1800000</v>
      </c>
      <c r="O2497" s="782">
        <v>1800000</v>
      </c>
      <c r="P2497" s="782">
        <v>5400000</v>
      </c>
      <c r="Q2497" s="782">
        <v>1600000</v>
      </c>
      <c r="R2497" s="782"/>
      <c r="T2497" s="568"/>
    </row>
    <row r="2498" spans="1:20" s="498" customFormat="1" ht="12" x14ac:dyDescent="0.25">
      <c r="A2498" s="772"/>
      <c r="D2498" s="515" t="s">
        <v>6028</v>
      </c>
      <c r="E2498" s="779" t="s">
        <v>6029</v>
      </c>
      <c r="F2498" s="780" t="s">
        <v>5601</v>
      </c>
      <c r="G2498" s="781" t="s">
        <v>5515</v>
      </c>
      <c r="H2498" s="781" t="s">
        <v>5516</v>
      </c>
      <c r="I2498" s="781" t="s">
        <v>5517</v>
      </c>
      <c r="J2498" s="782">
        <v>200000</v>
      </c>
      <c r="K2498" s="783">
        <v>200000</v>
      </c>
      <c r="L2498" s="784">
        <f t="shared" si="30"/>
        <v>0</v>
      </c>
      <c r="M2498" s="784">
        <f t="shared" si="31"/>
        <v>0</v>
      </c>
      <c r="N2498" s="782">
        <v>200000</v>
      </c>
      <c r="O2498" s="782">
        <v>200000</v>
      </c>
      <c r="P2498" s="782">
        <v>600000</v>
      </c>
      <c r="Q2498" s="782">
        <v>200000</v>
      </c>
      <c r="R2498" s="782"/>
      <c r="T2498" s="568"/>
    </row>
    <row r="2499" spans="1:20" s="498" customFormat="1" ht="12" x14ac:dyDescent="0.25">
      <c r="A2499" s="772"/>
      <c r="D2499" s="515" t="s">
        <v>6030</v>
      </c>
      <c r="E2499" s="779" t="s">
        <v>6031</v>
      </c>
      <c r="F2499" s="780" t="s">
        <v>5604</v>
      </c>
      <c r="G2499" s="781" t="s">
        <v>5515</v>
      </c>
      <c r="H2499" s="781" t="s">
        <v>5516</v>
      </c>
      <c r="I2499" s="781" t="s">
        <v>5517</v>
      </c>
      <c r="J2499" s="782">
        <v>100000</v>
      </c>
      <c r="K2499" s="783">
        <v>100000</v>
      </c>
      <c r="L2499" s="784">
        <f t="shared" si="30"/>
        <v>0</v>
      </c>
      <c r="M2499" s="784">
        <f t="shared" si="31"/>
        <v>0</v>
      </c>
      <c r="N2499" s="782">
        <v>100000</v>
      </c>
      <c r="O2499" s="782">
        <v>100000</v>
      </c>
      <c r="P2499" s="782">
        <v>300000</v>
      </c>
      <c r="Q2499" s="782">
        <v>100000</v>
      </c>
      <c r="R2499" s="782"/>
      <c r="T2499" s="568"/>
    </row>
    <row r="2500" spans="1:20" s="498" customFormat="1" ht="11.25" customHeight="1" x14ac:dyDescent="0.25">
      <c r="A2500" s="772"/>
      <c r="D2500" s="515" t="s">
        <v>6032</v>
      </c>
      <c r="E2500" s="779" t="s">
        <v>6033</v>
      </c>
      <c r="F2500" s="780" t="s">
        <v>5607</v>
      </c>
      <c r="G2500" s="781" t="s">
        <v>5515</v>
      </c>
      <c r="H2500" s="781" t="s">
        <v>5516</v>
      </c>
      <c r="I2500" s="781" t="s">
        <v>5517</v>
      </c>
      <c r="J2500" s="782">
        <v>0</v>
      </c>
      <c r="K2500" s="783">
        <v>0</v>
      </c>
      <c r="L2500" s="782">
        <f t="shared" si="30"/>
        <v>0</v>
      </c>
      <c r="M2500" s="782">
        <f t="shared" si="31"/>
        <v>0</v>
      </c>
      <c r="N2500" s="782">
        <v>0</v>
      </c>
      <c r="O2500" s="782">
        <v>0</v>
      </c>
      <c r="P2500" s="782">
        <v>0</v>
      </c>
      <c r="Q2500" s="782">
        <v>0</v>
      </c>
      <c r="R2500" s="782"/>
      <c r="T2500" s="568"/>
    </row>
    <row r="2501" spans="1:20" s="751" customFormat="1" ht="13.8" x14ac:dyDescent="0.3">
      <c r="A2501" s="946" t="s">
        <v>5500</v>
      </c>
      <c r="B2501" s="946"/>
      <c r="C2501" s="946"/>
      <c r="D2501" s="946"/>
      <c r="E2501" s="946"/>
      <c r="F2501" s="946"/>
      <c r="G2501" s="946"/>
      <c r="H2501" s="946"/>
      <c r="I2501" s="946"/>
      <c r="J2501" s="946"/>
      <c r="K2501" s="946"/>
      <c r="L2501" s="946"/>
      <c r="M2501" s="946"/>
      <c r="N2501" s="946"/>
      <c r="O2501" s="946"/>
      <c r="P2501" s="946"/>
      <c r="Q2501" s="946"/>
      <c r="T2501" s="752"/>
    </row>
    <row r="2502" spans="1:20" s="751" customFormat="1" ht="13.8" x14ac:dyDescent="0.3">
      <c r="A2502" s="946" t="s">
        <v>5501</v>
      </c>
      <c r="B2502" s="946"/>
      <c r="C2502" s="946"/>
      <c r="D2502" s="946"/>
      <c r="E2502" s="946"/>
      <c r="F2502" s="946"/>
      <c r="G2502" s="946"/>
      <c r="H2502" s="946"/>
      <c r="I2502" s="946"/>
      <c r="J2502" s="946"/>
      <c r="K2502" s="946"/>
      <c r="L2502" s="946"/>
      <c r="M2502" s="946"/>
      <c r="N2502" s="946"/>
      <c r="O2502" s="946"/>
      <c r="P2502" s="946"/>
      <c r="Q2502" s="946"/>
      <c r="T2502" s="752"/>
    </row>
    <row r="2503" spans="1:20" s="753" customFormat="1" ht="13.2" x14ac:dyDescent="0.25">
      <c r="A2503" s="947" t="s">
        <v>5376</v>
      </c>
      <c r="B2503" s="947"/>
      <c r="C2503" s="947"/>
      <c r="D2503" s="954"/>
      <c r="E2503" s="947"/>
      <c r="F2503" s="947"/>
      <c r="G2503" s="947"/>
      <c r="H2503" s="947"/>
      <c r="I2503" s="947"/>
      <c r="J2503" s="947"/>
      <c r="K2503" s="947"/>
      <c r="L2503" s="947"/>
      <c r="M2503" s="947"/>
      <c r="N2503" s="947"/>
      <c r="O2503" s="947"/>
      <c r="P2503" s="947"/>
      <c r="Q2503" s="947"/>
      <c r="T2503" s="754"/>
    </row>
    <row r="2504" spans="1:20" s="760" customFormat="1" ht="24" x14ac:dyDescent="0.25">
      <c r="A2504" s="943" t="s">
        <v>5502</v>
      </c>
      <c r="B2504" s="948" t="s">
        <v>5503</v>
      </c>
      <c r="C2504" s="957"/>
      <c r="D2504" s="755"/>
      <c r="E2504" s="949" t="s">
        <v>5504</v>
      </c>
      <c r="F2504" s="943" t="s">
        <v>4881</v>
      </c>
      <c r="G2504" s="943" t="s">
        <v>5505</v>
      </c>
      <c r="H2504" s="943" t="s">
        <v>5506</v>
      </c>
      <c r="I2504" s="943" t="s">
        <v>5507</v>
      </c>
      <c r="J2504" s="756" t="s">
        <v>3115</v>
      </c>
      <c r="K2504" s="757" t="s">
        <v>3116</v>
      </c>
      <c r="L2504" s="758" t="s">
        <v>5508</v>
      </c>
      <c r="M2504" s="758" t="s">
        <v>5509</v>
      </c>
      <c r="N2504" s="759" t="s">
        <v>3341</v>
      </c>
      <c r="O2504" s="759" t="s">
        <v>3341</v>
      </c>
      <c r="P2504" s="759" t="s">
        <v>3317</v>
      </c>
      <c r="Q2504" s="759" t="s">
        <v>3341</v>
      </c>
      <c r="R2504" s="759" t="s">
        <v>5510</v>
      </c>
      <c r="T2504" s="761"/>
    </row>
    <row r="2505" spans="1:20" s="760" customFormat="1" ht="24" x14ac:dyDescent="0.25">
      <c r="A2505" s="955"/>
      <c r="B2505" s="950"/>
      <c r="C2505" s="958"/>
      <c r="D2505" s="762"/>
      <c r="E2505" s="951"/>
      <c r="F2505" s="944"/>
      <c r="G2505" s="944"/>
      <c r="H2505" s="944"/>
      <c r="I2505" s="944"/>
      <c r="J2505" s="763">
        <v>2020</v>
      </c>
      <c r="K2505" s="764" t="s">
        <v>3120</v>
      </c>
      <c r="L2505" s="765" t="s">
        <v>3120</v>
      </c>
      <c r="M2505" s="765" t="s">
        <v>3120</v>
      </c>
      <c r="N2505" s="766" t="s">
        <v>5068</v>
      </c>
      <c r="O2505" s="766" t="s">
        <v>5069</v>
      </c>
      <c r="P2505" s="767" t="s">
        <v>5511</v>
      </c>
      <c r="Q2505" s="766" t="s">
        <v>5102</v>
      </c>
      <c r="R2505" s="763"/>
      <c r="T2505" s="761"/>
    </row>
    <row r="2506" spans="1:20" s="760" customFormat="1" ht="12" x14ac:dyDescent="0.25">
      <c r="A2506" s="956"/>
      <c r="B2506" s="952"/>
      <c r="C2506" s="959"/>
      <c r="D2506" s="768"/>
      <c r="E2506" s="953"/>
      <c r="F2506" s="945"/>
      <c r="G2506" s="945"/>
      <c r="H2506" s="945"/>
      <c r="I2506" s="945"/>
      <c r="J2506" s="769" t="s">
        <v>14</v>
      </c>
      <c r="K2506" s="770" t="s">
        <v>14</v>
      </c>
      <c r="L2506" s="771" t="s">
        <v>14</v>
      </c>
      <c r="M2506" s="771" t="s">
        <v>14</v>
      </c>
      <c r="N2506" s="769" t="s">
        <v>14</v>
      </c>
      <c r="O2506" s="769" t="s">
        <v>14</v>
      </c>
      <c r="P2506" s="769" t="s">
        <v>14</v>
      </c>
      <c r="Q2506" s="769" t="s">
        <v>14</v>
      </c>
      <c r="R2506" s="769"/>
      <c r="T2506" s="761"/>
    </row>
    <row r="2507" spans="1:20" s="498" customFormat="1" ht="24" x14ac:dyDescent="0.25">
      <c r="A2507" s="772"/>
      <c r="D2507" s="515" t="s">
        <v>6034</v>
      </c>
      <c r="E2507" s="779" t="s">
        <v>6035</v>
      </c>
      <c r="F2507" s="780" t="s">
        <v>5610</v>
      </c>
      <c r="G2507" s="781" t="s">
        <v>5515</v>
      </c>
      <c r="H2507" s="781" t="s">
        <v>5516</v>
      </c>
      <c r="I2507" s="781" t="s">
        <v>5517</v>
      </c>
      <c r="J2507" s="782">
        <v>1000000</v>
      </c>
      <c r="K2507" s="783">
        <v>1000000</v>
      </c>
      <c r="L2507" s="784">
        <f t="shared" si="30"/>
        <v>0</v>
      </c>
      <c r="M2507" s="784">
        <f t="shared" si="31"/>
        <v>0</v>
      </c>
      <c r="N2507" s="782">
        <v>1000000</v>
      </c>
      <c r="O2507" s="782">
        <v>1000000</v>
      </c>
      <c r="P2507" s="782">
        <v>3000000</v>
      </c>
      <c r="Q2507" s="782">
        <v>1000000</v>
      </c>
      <c r="R2507" s="782"/>
      <c r="T2507" s="568"/>
    </row>
    <row r="2508" spans="1:20" s="498" customFormat="1" ht="36" x14ac:dyDescent="0.25">
      <c r="A2508" s="772"/>
      <c r="D2508" s="515" t="s">
        <v>6036</v>
      </c>
      <c r="E2508" s="779" t="s">
        <v>6037</v>
      </c>
      <c r="F2508" s="780" t="s">
        <v>5634</v>
      </c>
      <c r="G2508" s="781" t="s">
        <v>5515</v>
      </c>
      <c r="H2508" s="781" t="s">
        <v>5516</v>
      </c>
      <c r="I2508" s="781" t="s">
        <v>5517</v>
      </c>
      <c r="J2508" s="782">
        <v>500000</v>
      </c>
      <c r="K2508" s="783">
        <v>500000</v>
      </c>
      <c r="L2508" s="784">
        <f t="shared" si="30"/>
        <v>0</v>
      </c>
      <c r="M2508" s="784">
        <f t="shared" si="31"/>
        <v>0</v>
      </c>
      <c r="N2508" s="782">
        <v>500000</v>
      </c>
      <c r="O2508" s="782">
        <v>500000</v>
      </c>
      <c r="P2508" s="782">
        <v>1500000</v>
      </c>
      <c r="Q2508" s="782">
        <v>500000</v>
      </c>
      <c r="R2508" s="782"/>
      <c r="T2508" s="568"/>
    </row>
    <row r="2509" spans="1:20" s="498" customFormat="1" ht="24" x14ac:dyDescent="0.25">
      <c r="A2509" s="772"/>
      <c r="D2509" s="515" t="s">
        <v>6038</v>
      </c>
      <c r="E2509" s="779" t="s">
        <v>6039</v>
      </c>
      <c r="F2509" s="780" t="s">
        <v>5637</v>
      </c>
      <c r="G2509" s="781" t="s">
        <v>5515</v>
      </c>
      <c r="H2509" s="781" t="s">
        <v>5516</v>
      </c>
      <c r="I2509" s="781" t="s">
        <v>5517</v>
      </c>
      <c r="J2509" s="782">
        <v>400000</v>
      </c>
      <c r="K2509" s="783">
        <v>400000</v>
      </c>
      <c r="L2509" s="784">
        <f t="shared" si="30"/>
        <v>0</v>
      </c>
      <c r="M2509" s="784">
        <f t="shared" si="31"/>
        <v>0</v>
      </c>
      <c r="N2509" s="782">
        <v>400000</v>
      </c>
      <c r="O2509" s="782">
        <v>400000</v>
      </c>
      <c r="P2509" s="782">
        <v>1200000</v>
      </c>
      <c r="Q2509" s="782">
        <v>400000</v>
      </c>
      <c r="R2509" s="782"/>
      <c r="T2509" s="568"/>
    </row>
    <row r="2510" spans="1:20" s="498" customFormat="1" ht="24" x14ac:dyDescent="0.25">
      <c r="A2510" s="772"/>
      <c r="D2510" s="515" t="s">
        <v>6040</v>
      </c>
      <c r="E2510" s="779" t="s">
        <v>6041</v>
      </c>
      <c r="F2510" s="780" t="s">
        <v>5643</v>
      </c>
      <c r="G2510" s="781" t="s">
        <v>5515</v>
      </c>
      <c r="H2510" s="781" t="s">
        <v>5516</v>
      </c>
      <c r="I2510" s="781" t="s">
        <v>5517</v>
      </c>
      <c r="J2510" s="782">
        <v>300000</v>
      </c>
      <c r="K2510" s="783">
        <v>300000</v>
      </c>
      <c r="L2510" s="784">
        <f t="shared" si="30"/>
        <v>0</v>
      </c>
      <c r="M2510" s="784">
        <f t="shared" si="31"/>
        <v>0</v>
      </c>
      <c r="N2510" s="782">
        <v>300000</v>
      </c>
      <c r="O2510" s="782">
        <v>300000</v>
      </c>
      <c r="P2510" s="782">
        <v>900000</v>
      </c>
      <c r="Q2510" s="782">
        <v>300000</v>
      </c>
      <c r="R2510" s="782"/>
      <c r="T2510" s="568"/>
    </row>
    <row r="2511" spans="1:20" s="498" customFormat="1" ht="12" x14ac:dyDescent="0.25">
      <c r="A2511" s="772"/>
      <c r="D2511" s="515" t="s">
        <v>6042</v>
      </c>
      <c r="E2511" s="779" t="s">
        <v>6043</v>
      </c>
      <c r="F2511" s="780" t="s">
        <v>5649</v>
      </c>
      <c r="G2511" s="781" t="s">
        <v>5515</v>
      </c>
      <c r="H2511" s="781" t="s">
        <v>5516</v>
      </c>
      <c r="I2511" s="781" t="s">
        <v>5517</v>
      </c>
      <c r="J2511" s="782">
        <v>600000</v>
      </c>
      <c r="K2511" s="783">
        <v>600000</v>
      </c>
      <c r="L2511" s="784">
        <f t="shared" si="30"/>
        <v>0</v>
      </c>
      <c r="M2511" s="784">
        <f t="shared" si="31"/>
        <v>0</v>
      </c>
      <c r="N2511" s="782">
        <v>600000</v>
      </c>
      <c r="O2511" s="782">
        <v>600000</v>
      </c>
      <c r="P2511" s="782">
        <v>1800000</v>
      </c>
      <c r="Q2511" s="782">
        <v>600000</v>
      </c>
      <c r="R2511" s="782"/>
      <c r="T2511" s="568"/>
    </row>
    <row r="2512" spans="1:20" s="498" customFormat="1" ht="24" x14ac:dyDescent="0.25">
      <c r="A2512" s="772"/>
      <c r="D2512" s="515" t="s">
        <v>6044</v>
      </c>
      <c r="E2512" s="779" t="s">
        <v>6045</v>
      </c>
      <c r="F2512" s="780" t="s">
        <v>6046</v>
      </c>
      <c r="G2512" s="781" t="s">
        <v>5515</v>
      </c>
      <c r="H2512" s="781" t="s">
        <v>5516</v>
      </c>
      <c r="I2512" s="781" t="s">
        <v>5517</v>
      </c>
      <c r="J2512" s="782">
        <v>400000</v>
      </c>
      <c r="K2512" s="783">
        <v>400000</v>
      </c>
      <c r="L2512" s="784">
        <f t="shared" si="30"/>
        <v>0</v>
      </c>
      <c r="M2512" s="784">
        <f t="shared" si="31"/>
        <v>0</v>
      </c>
      <c r="N2512" s="782">
        <v>400000</v>
      </c>
      <c r="O2512" s="782">
        <v>400000</v>
      </c>
      <c r="P2512" s="782">
        <v>1200000</v>
      </c>
      <c r="Q2512" s="782">
        <v>350000</v>
      </c>
      <c r="R2512" s="782"/>
      <c r="T2512" s="568"/>
    </row>
    <row r="2513" spans="1:20" s="498" customFormat="1" ht="12" x14ac:dyDescent="0.25">
      <c r="A2513" s="772"/>
      <c r="D2513" s="515" t="s">
        <v>6047</v>
      </c>
      <c r="E2513" s="779" t="s">
        <v>6048</v>
      </c>
      <c r="F2513" s="515" t="s">
        <v>5915</v>
      </c>
      <c r="G2513" s="781" t="s">
        <v>5515</v>
      </c>
      <c r="H2513" s="781" t="s">
        <v>5516</v>
      </c>
      <c r="I2513" s="781" t="s">
        <v>5517</v>
      </c>
      <c r="J2513" s="782">
        <v>600000</v>
      </c>
      <c r="K2513" s="783">
        <v>600000</v>
      </c>
      <c r="L2513" s="784">
        <f t="shared" si="30"/>
        <v>0</v>
      </c>
      <c r="M2513" s="784">
        <f t="shared" si="31"/>
        <v>0</v>
      </c>
      <c r="N2513" s="782">
        <v>600000</v>
      </c>
      <c r="O2513" s="782">
        <v>600000</v>
      </c>
      <c r="P2513" s="782">
        <v>1800000</v>
      </c>
      <c r="Q2513" s="782">
        <v>550000</v>
      </c>
      <c r="R2513" s="782"/>
      <c r="T2513" s="568"/>
    </row>
    <row r="2514" spans="1:20" s="498" customFormat="1" ht="12" x14ac:dyDescent="0.25">
      <c r="A2514" s="772"/>
      <c r="D2514" s="515" t="s">
        <v>6049</v>
      </c>
      <c r="E2514" s="779" t="s">
        <v>6050</v>
      </c>
      <c r="F2514" s="515" t="s">
        <v>5727</v>
      </c>
      <c r="G2514" s="781" t="s">
        <v>5515</v>
      </c>
      <c r="H2514" s="781" t="s">
        <v>5516</v>
      </c>
      <c r="I2514" s="781" t="s">
        <v>5517</v>
      </c>
      <c r="J2514" s="782">
        <v>550000</v>
      </c>
      <c r="K2514" s="783">
        <v>550000</v>
      </c>
      <c r="L2514" s="784">
        <f t="shared" si="30"/>
        <v>0</v>
      </c>
      <c r="M2514" s="784">
        <f t="shared" si="31"/>
        <v>0</v>
      </c>
      <c r="N2514" s="782">
        <v>550000</v>
      </c>
      <c r="O2514" s="782">
        <v>600000</v>
      </c>
      <c r="P2514" s="782">
        <v>1700000</v>
      </c>
      <c r="Q2514" s="782">
        <v>500000</v>
      </c>
      <c r="R2514" s="782"/>
      <c r="T2514" s="568"/>
    </row>
    <row r="2515" spans="1:20" s="498" customFormat="1" ht="12" x14ac:dyDescent="0.25">
      <c r="A2515" s="772"/>
      <c r="D2515" s="515" t="s">
        <v>6051</v>
      </c>
      <c r="E2515" s="779" t="s">
        <v>6052</v>
      </c>
      <c r="F2515" s="780" t="s">
        <v>5739</v>
      </c>
      <c r="G2515" s="781" t="s">
        <v>5515</v>
      </c>
      <c r="H2515" s="781" t="s">
        <v>5516</v>
      </c>
      <c r="I2515" s="781" t="s">
        <v>5517</v>
      </c>
      <c r="J2515" s="782">
        <v>400000</v>
      </c>
      <c r="K2515" s="783">
        <v>400000</v>
      </c>
      <c r="L2515" s="784">
        <f t="shared" si="30"/>
        <v>0</v>
      </c>
      <c r="M2515" s="784">
        <f t="shared" si="31"/>
        <v>0</v>
      </c>
      <c r="N2515" s="782">
        <v>400000</v>
      </c>
      <c r="O2515" s="782">
        <v>400000</v>
      </c>
      <c r="P2515" s="782">
        <v>1200000</v>
      </c>
      <c r="Q2515" s="782">
        <v>300000</v>
      </c>
      <c r="R2515" s="782"/>
      <c r="T2515" s="568"/>
    </row>
    <row r="2516" spans="1:20" s="498" customFormat="1" ht="24.75" customHeight="1" x14ac:dyDescent="0.25">
      <c r="A2516" s="772"/>
      <c r="D2516" s="515" t="s">
        <v>6053</v>
      </c>
      <c r="E2516" s="779" t="s">
        <v>6054</v>
      </c>
      <c r="F2516" s="780" t="s">
        <v>5881</v>
      </c>
      <c r="G2516" s="781" t="s">
        <v>5515</v>
      </c>
      <c r="H2516" s="781" t="s">
        <v>5516</v>
      </c>
      <c r="I2516" s="781" t="s">
        <v>5517</v>
      </c>
      <c r="J2516" s="782">
        <v>150000</v>
      </c>
      <c r="K2516" s="783">
        <v>150000</v>
      </c>
      <c r="L2516" s="782">
        <f t="shared" si="30"/>
        <v>0</v>
      </c>
      <c r="M2516" s="782">
        <f t="shared" si="31"/>
        <v>0</v>
      </c>
      <c r="N2516" s="782">
        <v>150000</v>
      </c>
      <c r="O2516" s="782">
        <v>200000</v>
      </c>
      <c r="P2516" s="782">
        <v>500000</v>
      </c>
      <c r="Q2516" s="782">
        <v>150000</v>
      </c>
      <c r="R2516" s="782"/>
      <c r="T2516" s="568"/>
    </row>
    <row r="2517" spans="1:20" s="498" customFormat="1" ht="12" x14ac:dyDescent="0.25">
      <c r="A2517" s="772"/>
      <c r="B2517" s="566" t="s">
        <v>6055</v>
      </c>
      <c r="C2517" s="810"/>
      <c r="D2517" s="515"/>
      <c r="E2517" s="810"/>
      <c r="F2517" s="827"/>
      <c r="G2517" s="810"/>
      <c r="H2517" s="810"/>
      <c r="I2517" s="779"/>
      <c r="J2517" s="801">
        <v>8000000</v>
      </c>
      <c r="K2517" s="802">
        <f>SUM(K2495:K2516)</f>
        <v>8000000</v>
      </c>
      <c r="L2517" s="782">
        <f t="shared" ref="L2517:O2517" si="32">SUM(L2495:L2516)</f>
        <v>0</v>
      </c>
      <c r="M2517" s="782">
        <f t="shared" si="32"/>
        <v>0</v>
      </c>
      <c r="N2517" s="801">
        <f t="shared" si="32"/>
        <v>8000000</v>
      </c>
      <c r="O2517" s="801">
        <f t="shared" si="32"/>
        <v>8100000</v>
      </c>
      <c r="P2517" s="782">
        <v>24100000</v>
      </c>
      <c r="Q2517" s="801">
        <v>7550000</v>
      </c>
      <c r="R2517" s="801"/>
      <c r="T2517" s="568"/>
    </row>
    <row r="2518" spans="1:20" s="498" customFormat="1" ht="12" x14ac:dyDescent="0.25">
      <c r="D2518" s="515"/>
      <c r="F2518" s="536"/>
      <c r="J2518" s="776"/>
      <c r="K2518" s="829"/>
      <c r="L2518" s="776"/>
      <c r="M2518" s="776"/>
      <c r="N2518" s="776"/>
      <c r="O2518" s="776"/>
      <c r="P2518" s="776"/>
      <c r="Q2518" s="776"/>
      <c r="R2518" s="776"/>
      <c r="T2518" s="568"/>
    </row>
    <row r="2519" spans="1:20" s="498" customFormat="1" ht="12" x14ac:dyDescent="0.25">
      <c r="A2519" s="772" t="s">
        <v>6056</v>
      </c>
      <c r="B2519" s="773" t="s">
        <v>169</v>
      </c>
      <c r="C2519" s="773"/>
      <c r="D2519" s="830"/>
      <c r="E2519" s="773"/>
      <c r="F2519" s="775"/>
      <c r="G2519" s="773"/>
      <c r="H2519" s="773"/>
      <c r="I2519" s="773"/>
      <c r="J2519" s="776"/>
      <c r="K2519" s="829"/>
      <c r="L2519" s="776"/>
      <c r="M2519" s="776"/>
      <c r="N2519" s="776"/>
      <c r="O2519" s="776"/>
      <c r="P2519" s="776"/>
      <c r="Q2519" s="776"/>
      <c r="R2519" s="776"/>
      <c r="T2519" s="568"/>
    </row>
    <row r="2520" spans="1:20" s="498" customFormat="1" ht="12" x14ac:dyDescent="0.25">
      <c r="A2520" s="772"/>
      <c r="C2520" s="773" t="s">
        <v>5123</v>
      </c>
      <c r="D2520" s="773"/>
      <c r="E2520" s="773"/>
      <c r="F2520" s="775"/>
      <c r="G2520" s="773"/>
      <c r="H2520" s="773"/>
      <c r="I2520" s="773"/>
      <c r="J2520" s="777">
        <v>1378297099</v>
      </c>
      <c r="K2520" s="789">
        <f>SUM(K2521:K2542)</f>
        <v>1378297099</v>
      </c>
      <c r="L2520" s="784">
        <f t="shared" ref="L2520:O2520" si="33">SUM(L2521:L2542)</f>
        <v>0</v>
      </c>
      <c r="M2520" s="784">
        <f t="shared" si="33"/>
        <v>0</v>
      </c>
      <c r="N2520" s="784">
        <f t="shared" si="33"/>
        <v>1424979487</v>
      </c>
      <c r="O2520" s="784">
        <f t="shared" si="33"/>
        <v>1425863210</v>
      </c>
      <c r="P2520" s="777">
        <f>SUM(K2520,N2520,O2520)</f>
        <v>4229139796</v>
      </c>
      <c r="Q2520" s="777">
        <v>480340181</v>
      </c>
      <c r="R2520" s="777"/>
      <c r="T2520" s="568"/>
    </row>
    <row r="2521" spans="1:20" s="498" customFormat="1" ht="12" x14ac:dyDescent="0.25">
      <c r="A2521" s="772"/>
      <c r="D2521" s="515" t="s">
        <v>6057</v>
      </c>
      <c r="E2521" s="779" t="s">
        <v>6058</v>
      </c>
      <c r="F2521" s="780" t="s">
        <v>6059</v>
      </c>
      <c r="G2521" s="781" t="s">
        <v>5515</v>
      </c>
      <c r="H2521" s="781" t="s">
        <v>5516</v>
      </c>
      <c r="I2521" s="781" t="s">
        <v>5517</v>
      </c>
      <c r="J2521" s="782">
        <v>506065051</v>
      </c>
      <c r="K2521" s="783">
        <v>506065051</v>
      </c>
      <c r="L2521" s="784">
        <f>SUM(J2521-K2521)</f>
        <v>0</v>
      </c>
      <c r="M2521" s="784">
        <f>SUM(K2521-J2521)</f>
        <v>0</v>
      </c>
      <c r="N2521" s="782">
        <v>548112060</v>
      </c>
      <c r="O2521" s="782">
        <v>548112060</v>
      </c>
      <c r="P2521" s="782">
        <v>1602289171</v>
      </c>
      <c r="Q2521" s="782">
        <v>103773114</v>
      </c>
      <c r="R2521" s="782"/>
      <c r="T2521" s="568"/>
    </row>
    <row r="2522" spans="1:20" s="498" customFormat="1" ht="12" x14ac:dyDescent="0.25">
      <c r="A2522" s="772"/>
      <c r="D2522" s="515" t="s">
        <v>6060</v>
      </c>
      <c r="E2522" s="779" t="s">
        <v>6061</v>
      </c>
      <c r="F2522" s="780" t="s">
        <v>5520</v>
      </c>
      <c r="G2522" s="781" t="s">
        <v>5515</v>
      </c>
      <c r="H2522" s="781" t="s">
        <v>5516</v>
      </c>
      <c r="I2522" s="781" t="s">
        <v>5517</v>
      </c>
      <c r="J2522" s="782">
        <v>0</v>
      </c>
      <c r="K2522" s="783">
        <v>0</v>
      </c>
      <c r="L2522" s="784">
        <f t="shared" ref="L2522:L2542" si="34">SUM(J2522-K2522)</f>
        <v>0</v>
      </c>
      <c r="M2522" s="784">
        <f t="shared" ref="M2522:M2542" si="35">SUM(K2522-J2522)</f>
        <v>0</v>
      </c>
      <c r="N2522" s="782">
        <v>0</v>
      </c>
      <c r="O2522" s="782">
        <v>0</v>
      </c>
      <c r="P2522" s="782">
        <v>0</v>
      </c>
      <c r="Q2522" s="782">
        <v>0</v>
      </c>
      <c r="R2522" s="782"/>
      <c r="T2522" s="568"/>
    </row>
    <row r="2523" spans="1:20" s="498" customFormat="1" ht="36" x14ac:dyDescent="0.25">
      <c r="A2523" s="772"/>
      <c r="D2523" s="515" t="s">
        <v>6062</v>
      </c>
      <c r="E2523" s="779" t="s">
        <v>6063</v>
      </c>
      <c r="F2523" s="780" t="s">
        <v>6064</v>
      </c>
      <c r="G2523" s="781" t="s">
        <v>5515</v>
      </c>
      <c r="H2523" s="781" t="s">
        <v>5516</v>
      </c>
      <c r="I2523" s="781" t="s">
        <v>5517</v>
      </c>
      <c r="J2523" s="782">
        <v>852100000</v>
      </c>
      <c r="K2523" s="783">
        <v>852100000</v>
      </c>
      <c r="L2523" s="784">
        <f t="shared" si="34"/>
        <v>0</v>
      </c>
      <c r="M2523" s="784">
        <f t="shared" si="35"/>
        <v>0</v>
      </c>
      <c r="N2523" s="782">
        <v>860000000</v>
      </c>
      <c r="O2523" s="782">
        <v>860000000</v>
      </c>
      <c r="P2523" s="782">
        <v>2572100000</v>
      </c>
      <c r="Q2523" s="782">
        <v>342131626</v>
      </c>
      <c r="R2523" s="782"/>
      <c r="T2523" s="568"/>
    </row>
    <row r="2524" spans="1:20" s="498" customFormat="1" ht="12" x14ac:dyDescent="0.25">
      <c r="A2524" s="772"/>
      <c r="D2524" s="515" t="s">
        <v>6065</v>
      </c>
      <c r="E2524" s="779" t="s">
        <v>6066</v>
      </c>
      <c r="F2524" s="780" t="s">
        <v>6067</v>
      </c>
      <c r="G2524" s="781" t="s">
        <v>5515</v>
      </c>
      <c r="H2524" s="781" t="s">
        <v>5516</v>
      </c>
      <c r="I2524" s="781" t="s">
        <v>5517</v>
      </c>
      <c r="J2524" s="782">
        <v>0</v>
      </c>
      <c r="K2524" s="783">
        <v>0</v>
      </c>
      <c r="L2524" s="784">
        <f t="shared" si="34"/>
        <v>0</v>
      </c>
      <c r="M2524" s="784">
        <f t="shared" si="35"/>
        <v>0</v>
      </c>
      <c r="N2524" s="782">
        <v>0</v>
      </c>
      <c r="O2524" s="782">
        <v>0</v>
      </c>
      <c r="P2524" s="782">
        <v>0</v>
      </c>
      <c r="Q2524" s="782">
        <v>0</v>
      </c>
      <c r="R2524" s="782"/>
      <c r="T2524" s="568"/>
    </row>
    <row r="2525" spans="1:20" s="498" customFormat="1" ht="12" x14ac:dyDescent="0.25">
      <c r="A2525" s="772"/>
      <c r="D2525" s="515" t="s">
        <v>6068</v>
      </c>
      <c r="E2525" s="779" t="s">
        <v>6069</v>
      </c>
      <c r="F2525" s="780" t="s">
        <v>5526</v>
      </c>
      <c r="G2525" s="781" t="s">
        <v>5515</v>
      </c>
      <c r="H2525" s="781" t="s">
        <v>5516</v>
      </c>
      <c r="I2525" s="781" t="s">
        <v>5517</v>
      </c>
      <c r="J2525" s="782">
        <v>8027137</v>
      </c>
      <c r="K2525" s="783">
        <v>8027137</v>
      </c>
      <c r="L2525" s="784">
        <f t="shared" si="34"/>
        <v>0</v>
      </c>
      <c r="M2525" s="784">
        <f t="shared" si="35"/>
        <v>0</v>
      </c>
      <c r="N2525" s="782">
        <v>10355211</v>
      </c>
      <c r="O2525" s="782">
        <v>10612800</v>
      </c>
      <c r="P2525" s="782">
        <v>28995148</v>
      </c>
      <c r="Q2525" s="782">
        <v>10441960</v>
      </c>
      <c r="R2525" s="782"/>
      <c r="T2525" s="568"/>
    </row>
    <row r="2526" spans="1:20" s="498" customFormat="1" ht="12" x14ac:dyDescent="0.25">
      <c r="A2526" s="772"/>
      <c r="D2526" s="515" t="s">
        <v>6070</v>
      </c>
      <c r="E2526" s="779" t="s">
        <v>6071</v>
      </c>
      <c r="F2526" s="780" t="s">
        <v>5529</v>
      </c>
      <c r="G2526" s="781" t="s">
        <v>5515</v>
      </c>
      <c r="H2526" s="781" t="s">
        <v>5516</v>
      </c>
      <c r="I2526" s="781" t="s">
        <v>5517</v>
      </c>
      <c r="J2526" s="782">
        <v>3329994</v>
      </c>
      <c r="K2526" s="783">
        <v>3329994</v>
      </c>
      <c r="L2526" s="782">
        <f t="shared" si="34"/>
        <v>0</v>
      </c>
      <c r="M2526" s="782">
        <f t="shared" si="35"/>
        <v>0</v>
      </c>
      <c r="N2526" s="782">
        <v>3477560</v>
      </c>
      <c r="O2526" s="782">
        <v>3783420</v>
      </c>
      <c r="P2526" s="782">
        <v>10590974</v>
      </c>
      <c r="Q2526" s="782">
        <v>3237000</v>
      </c>
      <c r="R2526" s="782"/>
      <c r="T2526" s="568"/>
    </row>
    <row r="2527" spans="1:20" s="498" customFormat="1" ht="12" x14ac:dyDescent="0.25">
      <c r="A2527" s="772"/>
      <c r="D2527" s="515" t="s">
        <v>6072</v>
      </c>
      <c r="E2527" s="779" t="s">
        <v>6073</v>
      </c>
      <c r="F2527" s="780" t="s">
        <v>5532</v>
      </c>
      <c r="G2527" s="781" t="s">
        <v>5515</v>
      </c>
      <c r="H2527" s="781" t="s">
        <v>5516</v>
      </c>
      <c r="I2527" s="781" t="s">
        <v>5517</v>
      </c>
      <c r="J2527" s="782">
        <v>1367208</v>
      </c>
      <c r="K2527" s="783">
        <v>1367208</v>
      </c>
      <c r="L2527" s="784">
        <f t="shared" si="34"/>
        <v>0</v>
      </c>
      <c r="M2527" s="784">
        <f t="shared" si="35"/>
        <v>0</v>
      </c>
      <c r="N2527" s="782">
        <v>1413966</v>
      </c>
      <c r="O2527" s="782">
        <v>1792450</v>
      </c>
      <c r="P2527" s="782">
        <v>4573624</v>
      </c>
      <c r="Q2527" s="782">
        <v>1442400</v>
      </c>
      <c r="R2527" s="782"/>
      <c r="T2527" s="568"/>
    </row>
    <row r="2528" spans="1:20" s="498" customFormat="1" ht="12" x14ac:dyDescent="0.25">
      <c r="A2528" s="772"/>
      <c r="D2528" s="515" t="s">
        <v>6074</v>
      </c>
      <c r="E2528" s="779" t="s">
        <v>6075</v>
      </c>
      <c r="F2528" s="780" t="s">
        <v>5535</v>
      </c>
      <c r="G2528" s="781" t="s">
        <v>5515</v>
      </c>
      <c r="H2528" s="781" t="s">
        <v>5516</v>
      </c>
      <c r="I2528" s="781" t="s">
        <v>5517</v>
      </c>
      <c r="J2528" s="782">
        <v>930036</v>
      </c>
      <c r="K2528" s="783">
        <v>930036</v>
      </c>
      <c r="L2528" s="782">
        <f t="shared" si="34"/>
        <v>0</v>
      </c>
      <c r="M2528" s="782">
        <f t="shared" si="35"/>
        <v>0</v>
      </c>
      <c r="N2528" s="782">
        <v>1085940</v>
      </c>
      <c r="O2528" s="782">
        <v>1027730</v>
      </c>
      <c r="P2528" s="782">
        <v>3043706</v>
      </c>
      <c r="Q2528" s="782">
        <v>1027800</v>
      </c>
      <c r="R2528" s="782"/>
      <c r="T2528" s="568"/>
    </row>
    <row r="2529" spans="1:20" s="498" customFormat="1" ht="12" x14ac:dyDescent="0.25">
      <c r="A2529" s="772"/>
      <c r="F2529" s="536"/>
      <c r="G2529" s="793"/>
      <c r="H2529" s="793"/>
      <c r="I2529" s="793"/>
      <c r="J2529" s="776"/>
      <c r="K2529" s="776"/>
      <c r="L2529" s="776"/>
      <c r="M2529" s="776"/>
      <c r="N2529" s="776"/>
      <c r="O2529" s="776"/>
      <c r="P2529" s="776"/>
      <c r="Q2529" s="776"/>
      <c r="R2529" s="776"/>
      <c r="T2529" s="568"/>
    </row>
    <row r="2530" spans="1:20" s="751" customFormat="1" ht="13.8" x14ac:dyDescent="0.3">
      <c r="A2530" s="946" t="s">
        <v>5500</v>
      </c>
      <c r="B2530" s="946"/>
      <c r="C2530" s="946"/>
      <c r="D2530" s="946"/>
      <c r="E2530" s="946"/>
      <c r="F2530" s="946"/>
      <c r="G2530" s="946"/>
      <c r="H2530" s="946"/>
      <c r="I2530" s="946"/>
      <c r="J2530" s="946"/>
      <c r="K2530" s="946"/>
      <c r="L2530" s="946"/>
      <c r="M2530" s="946"/>
      <c r="N2530" s="946"/>
      <c r="O2530" s="946"/>
      <c r="P2530" s="946"/>
      <c r="Q2530" s="946"/>
      <c r="T2530" s="752"/>
    </row>
    <row r="2531" spans="1:20" s="751" customFormat="1" ht="13.8" x14ac:dyDescent="0.3">
      <c r="A2531" s="946" t="s">
        <v>5501</v>
      </c>
      <c r="B2531" s="946"/>
      <c r="C2531" s="946"/>
      <c r="D2531" s="946"/>
      <c r="E2531" s="946"/>
      <c r="F2531" s="946"/>
      <c r="G2531" s="946"/>
      <c r="H2531" s="946"/>
      <c r="I2531" s="946"/>
      <c r="J2531" s="946"/>
      <c r="K2531" s="946"/>
      <c r="L2531" s="946"/>
      <c r="M2531" s="946"/>
      <c r="N2531" s="946"/>
      <c r="O2531" s="946"/>
      <c r="P2531" s="946"/>
      <c r="Q2531" s="946"/>
      <c r="T2531" s="752"/>
    </row>
    <row r="2532" spans="1:20" s="753" customFormat="1" ht="13.2" x14ac:dyDescent="0.25">
      <c r="A2532" s="947" t="s">
        <v>5376</v>
      </c>
      <c r="B2532" s="947"/>
      <c r="C2532" s="947"/>
      <c r="D2532" s="954"/>
      <c r="E2532" s="947"/>
      <c r="F2532" s="947"/>
      <c r="G2532" s="947"/>
      <c r="H2532" s="947"/>
      <c r="I2532" s="947"/>
      <c r="J2532" s="947"/>
      <c r="K2532" s="947"/>
      <c r="L2532" s="947"/>
      <c r="M2532" s="947"/>
      <c r="N2532" s="947"/>
      <c r="O2532" s="947"/>
      <c r="P2532" s="947"/>
      <c r="Q2532" s="947"/>
      <c r="T2532" s="754"/>
    </row>
    <row r="2533" spans="1:20" s="760" customFormat="1" ht="24" x14ac:dyDescent="0.25">
      <c r="A2533" s="943" t="s">
        <v>5502</v>
      </c>
      <c r="B2533" s="948" t="s">
        <v>5503</v>
      </c>
      <c r="C2533" s="957"/>
      <c r="D2533" s="755"/>
      <c r="E2533" s="949" t="s">
        <v>5504</v>
      </c>
      <c r="F2533" s="943" t="s">
        <v>4881</v>
      </c>
      <c r="G2533" s="943" t="s">
        <v>5505</v>
      </c>
      <c r="H2533" s="943" t="s">
        <v>5506</v>
      </c>
      <c r="I2533" s="943" t="s">
        <v>5507</v>
      </c>
      <c r="J2533" s="756" t="s">
        <v>3115</v>
      </c>
      <c r="K2533" s="757" t="s">
        <v>3116</v>
      </c>
      <c r="L2533" s="758" t="s">
        <v>5508</v>
      </c>
      <c r="M2533" s="758" t="s">
        <v>5509</v>
      </c>
      <c r="N2533" s="759" t="s">
        <v>3341</v>
      </c>
      <c r="O2533" s="759" t="s">
        <v>3341</v>
      </c>
      <c r="P2533" s="759" t="s">
        <v>3317</v>
      </c>
      <c r="Q2533" s="759" t="s">
        <v>3341</v>
      </c>
      <c r="R2533" s="759" t="s">
        <v>5510</v>
      </c>
      <c r="T2533" s="761"/>
    </row>
    <row r="2534" spans="1:20" s="760" customFormat="1" ht="24" x14ac:dyDescent="0.25">
      <c r="A2534" s="955"/>
      <c r="B2534" s="950"/>
      <c r="C2534" s="958"/>
      <c r="D2534" s="762"/>
      <c r="E2534" s="951"/>
      <c r="F2534" s="944"/>
      <c r="G2534" s="944"/>
      <c r="H2534" s="944"/>
      <c r="I2534" s="944"/>
      <c r="J2534" s="763">
        <v>2020</v>
      </c>
      <c r="K2534" s="764" t="s">
        <v>3120</v>
      </c>
      <c r="L2534" s="765" t="s">
        <v>3120</v>
      </c>
      <c r="M2534" s="765" t="s">
        <v>3120</v>
      </c>
      <c r="N2534" s="766" t="s">
        <v>5068</v>
      </c>
      <c r="O2534" s="766" t="s">
        <v>5069</v>
      </c>
      <c r="P2534" s="767" t="s">
        <v>5511</v>
      </c>
      <c r="Q2534" s="766" t="s">
        <v>5102</v>
      </c>
      <c r="R2534" s="763"/>
      <c r="T2534" s="761"/>
    </row>
    <row r="2535" spans="1:20" s="760" customFormat="1" ht="12" x14ac:dyDescent="0.25">
      <c r="A2535" s="956"/>
      <c r="B2535" s="952"/>
      <c r="C2535" s="959"/>
      <c r="D2535" s="768"/>
      <c r="E2535" s="953"/>
      <c r="F2535" s="945"/>
      <c r="G2535" s="945"/>
      <c r="H2535" s="945"/>
      <c r="I2535" s="945"/>
      <c r="J2535" s="769" t="s">
        <v>14</v>
      </c>
      <c r="K2535" s="770" t="s">
        <v>14</v>
      </c>
      <c r="L2535" s="771" t="s">
        <v>14</v>
      </c>
      <c r="M2535" s="771" t="s">
        <v>14</v>
      </c>
      <c r="N2535" s="769" t="s">
        <v>14</v>
      </c>
      <c r="O2535" s="769" t="s">
        <v>14</v>
      </c>
      <c r="P2535" s="769" t="s">
        <v>14</v>
      </c>
      <c r="Q2535" s="769" t="s">
        <v>14</v>
      </c>
      <c r="R2535" s="769"/>
      <c r="T2535" s="761"/>
    </row>
    <row r="2536" spans="1:20" s="498" customFormat="1" ht="12" x14ac:dyDescent="0.25">
      <c r="A2536" s="772"/>
      <c r="D2536" s="515" t="s">
        <v>6076</v>
      </c>
      <c r="E2536" s="779" t="s">
        <v>6077</v>
      </c>
      <c r="F2536" s="780" t="s">
        <v>5538</v>
      </c>
      <c r="G2536" s="781" t="s">
        <v>5515</v>
      </c>
      <c r="H2536" s="781" t="s">
        <v>5516</v>
      </c>
      <c r="I2536" s="781" t="s">
        <v>5517</v>
      </c>
      <c r="J2536" s="782">
        <v>64443</v>
      </c>
      <c r="K2536" s="783">
        <v>64443</v>
      </c>
      <c r="L2536" s="784">
        <f t="shared" si="34"/>
        <v>0</v>
      </c>
      <c r="M2536" s="784">
        <f t="shared" si="35"/>
        <v>0</v>
      </c>
      <c r="N2536" s="782">
        <v>60000</v>
      </c>
      <c r="O2536" s="782">
        <v>60000</v>
      </c>
      <c r="P2536" s="782">
        <v>184443</v>
      </c>
      <c r="Q2536" s="782">
        <v>60000</v>
      </c>
      <c r="R2536" s="782"/>
      <c r="T2536" s="568"/>
    </row>
    <row r="2537" spans="1:20" s="498" customFormat="1" ht="12" x14ac:dyDescent="0.25">
      <c r="A2537" s="772"/>
      <c r="D2537" s="515" t="s">
        <v>6078</v>
      </c>
      <c r="E2537" s="779" t="s">
        <v>6079</v>
      </c>
      <c r="F2537" s="780" t="s">
        <v>5541</v>
      </c>
      <c r="G2537" s="781" t="s">
        <v>5515</v>
      </c>
      <c r="H2537" s="781" t="s">
        <v>5516</v>
      </c>
      <c r="I2537" s="781" t="s">
        <v>5517</v>
      </c>
      <c r="J2537" s="782">
        <v>4504946</v>
      </c>
      <c r="K2537" s="783">
        <v>4504946</v>
      </c>
      <c r="L2537" s="784">
        <f t="shared" si="34"/>
        <v>0</v>
      </c>
      <c r="M2537" s="784">
        <f t="shared" si="35"/>
        <v>0</v>
      </c>
      <c r="N2537" s="782">
        <v>0</v>
      </c>
      <c r="O2537" s="782">
        <v>0</v>
      </c>
      <c r="P2537" s="782">
        <v>4504946</v>
      </c>
      <c r="Q2537" s="782">
        <v>5903531</v>
      </c>
      <c r="R2537" s="782"/>
      <c r="T2537" s="568"/>
    </row>
    <row r="2538" spans="1:20" s="498" customFormat="1" ht="12" x14ac:dyDescent="0.25">
      <c r="A2538" s="772"/>
      <c r="D2538" s="515" t="s">
        <v>6080</v>
      </c>
      <c r="E2538" s="779" t="s">
        <v>6081</v>
      </c>
      <c r="F2538" s="780" t="s">
        <v>5544</v>
      </c>
      <c r="G2538" s="781" t="s">
        <v>5515</v>
      </c>
      <c r="H2538" s="781" t="s">
        <v>5516</v>
      </c>
      <c r="I2538" s="781" t="s">
        <v>5517</v>
      </c>
      <c r="J2538" s="782">
        <v>1148730</v>
      </c>
      <c r="K2538" s="783">
        <v>1148730</v>
      </c>
      <c r="L2538" s="784">
        <f t="shared" si="34"/>
        <v>0</v>
      </c>
      <c r="M2538" s="784">
        <f t="shared" si="35"/>
        <v>0</v>
      </c>
      <c r="N2538" s="782">
        <v>474750</v>
      </c>
      <c r="O2538" s="782">
        <v>474750</v>
      </c>
      <c r="P2538" s="782">
        <v>2098230</v>
      </c>
      <c r="Q2538" s="782">
        <v>474750</v>
      </c>
      <c r="R2538" s="782"/>
      <c r="T2538" s="568"/>
    </row>
    <row r="2539" spans="1:20" s="498" customFormat="1" ht="12" x14ac:dyDescent="0.25">
      <c r="A2539" s="772"/>
      <c r="D2539" s="515" t="s">
        <v>6082</v>
      </c>
      <c r="E2539" s="779" t="s">
        <v>6083</v>
      </c>
      <c r="F2539" s="780" t="s">
        <v>5547</v>
      </c>
      <c r="G2539" s="781" t="s">
        <v>5515</v>
      </c>
      <c r="H2539" s="781" t="s">
        <v>5516</v>
      </c>
      <c r="I2539" s="781" t="s">
        <v>5517</v>
      </c>
      <c r="J2539" s="782">
        <v>324075</v>
      </c>
      <c r="K2539" s="783">
        <v>324075</v>
      </c>
      <c r="L2539" s="784">
        <f t="shared" si="34"/>
        <v>0</v>
      </c>
      <c r="M2539" s="784">
        <f t="shared" si="35"/>
        <v>0</v>
      </c>
      <c r="N2539" s="782">
        <v>0</v>
      </c>
      <c r="O2539" s="782">
        <v>0</v>
      </c>
      <c r="P2539" s="782">
        <v>324075</v>
      </c>
      <c r="Q2539" s="782">
        <v>0</v>
      </c>
      <c r="R2539" s="782"/>
      <c r="T2539" s="568"/>
    </row>
    <row r="2540" spans="1:20" s="498" customFormat="1" ht="12" x14ac:dyDescent="0.25">
      <c r="A2540" s="772"/>
      <c r="D2540" s="515" t="s">
        <v>6084</v>
      </c>
      <c r="E2540" s="779" t="s">
        <v>6085</v>
      </c>
      <c r="F2540" s="780" t="s">
        <v>5553</v>
      </c>
      <c r="G2540" s="781" t="s">
        <v>5515</v>
      </c>
      <c r="H2540" s="781" t="s">
        <v>5516</v>
      </c>
      <c r="I2540" s="781" t="s">
        <v>5517</v>
      </c>
      <c r="J2540" s="782">
        <v>0</v>
      </c>
      <c r="K2540" s="783">
        <v>0</v>
      </c>
      <c r="L2540" s="784">
        <f t="shared" si="34"/>
        <v>0</v>
      </c>
      <c r="M2540" s="784">
        <f t="shared" si="35"/>
        <v>0</v>
      </c>
      <c r="N2540" s="782">
        <v>0</v>
      </c>
      <c r="O2540" s="782">
        <v>0</v>
      </c>
      <c r="P2540" s="782">
        <v>0</v>
      </c>
      <c r="Q2540" s="782">
        <v>0</v>
      </c>
      <c r="R2540" s="782"/>
      <c r="T2540" s="568"/>
    </row>
    <row r="2541" spans="1:20" s="498" customFormat="1" ht="12" x14ac:dyDescent="0.25">
      <c r="A2541" s="772"/>
      <c r="D2541" s="515" t="s">
        <v>6086</v>
      </c>
      <c r="E2541" s="779" t="s">
        <v>6087</v>
      </c>
      <c r="F2541" s="780" t="s">
        <v>6088</v>
      </c>
      <c r="G2541" s="781" t="s">
        <v>5515</v>
      </c>
      <c r="H2541" s="781" t="s">
        <v>5516</v>
      </c>
      <c r="I2541" s="781" t="s">
        <v>5517</v>
      </c>
      <c r="J2541" s="782">
        <v>0</v>
      </c>
      <c r="K2541" s="783">
        <v>0</v>
      </c>
      <c r="L2541" s="784">
        <f t="shared" si="34"/>
        <v>0</v>
      </c>
      <c r="M2541" s="784">
        <f t="shared" si="35"/>
        <v>0</v>
      </c>
      <c r="N2541" s="782">
        <v>0</v>
      </c>
      <c r="O2541" s="782">
        <v>0</v>
      </c>
      <c r="P2541" s="782">
        <v>0</v>
      </c>
      <c r="Q2541" s="782">
        <v>11848000</v>
      </c>
      <c r="R2541" s="782"/>
      <c r="T2541" s="568"/>
    </row>
    <row r="2542" spans="1:20" s="498" customFormat="1" ht="12" x14ac:dyDescent="0.25">
      <c r="A2542" s="772"/>
      <c r="D2542" s="515" t="s">
        <v>6089</v>
      </c>
      <c r="E2542" s="779" t="s">
        <v>6090</v>
      </c>
      <c r="F2542" s="780" t="s">
        <v>5559</v>
      </c>
      <c r="G2542" s="781" t="s">
        <v>5515</v>
      </c>
      <c r="H2542" s="781" t="s">
        <v>5516</v>
      </c>
      <c r="I2542" s="781" t="s">
        <v>5517</v>
      </c>
      <c r="J2542" s="784">
        <v>435479</v>
      </c>
      <c r="K2542" s="789">
        <v>435479</v>
      </c>
      <c r="L2542" s="784">
        <f t="shared" si="34"/>
        <v>0</v>
      </c>
      <c r="M2542" s="784">
        <f t="shared" si="35"/>
        <v>0</v>
      </c>
      <c r="N2542" s="784">
        <v>0</v>
      </c>
      <c r="O2542" s="784">
        <v>0</v>
      </c>
      <c r="P2542" s="784">
        <v>435479</v>
      </c>
      <c r="Q2542" s="784">
        <v>0</v>
      </c>
      <c r="R2542" s="784"/>
      <c r="T2542" s="568"/>
    </row>
    <row r="2543" spans="1:20" s="498" customFormat="1" ht="12" x14ac:dyDescent="0.25">
      <c r="A2543" s="772"/>
      <c r="F2543" s="536"/>
      <c r="G2543" s="793"/>
      <c r="H2543" s="793"/>
      <c r="I2543" s="793"/>
      <c r="J2543" s="831"/>
      <c r="K2543" s="832"/>
      <c r="L2543" s="831"/>
      <c r="M2543" s="831"/>
      <c r="N2543" s="831"/>
      <c r="O2543" s="831"/>
      <c r="P2543" s="831"/>
      <c r="Q2543" s="831"/>
      <c r="R2543" s="831"/>
      <c r="T2543" s="568"/>
    </row>
    <row r="2544" spans="1:20" s="498" customFormat="1" ht="12" x14ac:dyDescent="0.25">
      <c r="A2544" s="772"/>
      <c r="C2544" s="773" t="s">
        <v>5142</v>
      </c>
      <c r="D2544" s="773"/>
      <c r="E2544" s="773"/>
      <c r="F2544" s="775"/>
      <c r="G2544" s="773"/>
      <c r="H2544" s="773"/>
      <c r="I2544" s="773"/>
      <c r="J2544" s="833">
        <v>327700000</v>
      </c>
      <c r="K2544" s="834">
        <f>SUM(K2545:K2603)</f>
        <v>272700000</v>
      </c>
      <c r="L2544" s="833">
        <f t="shared" ref="L2544:O2544" si="36">SUM(L2545:L2603)</f>
        <v>70000000</v>
      </c>
      <c r="M2544" s="833">
        <f t="shared" si="36"/>
        <v>0</v>
      </c>
      <c r="N2544" s="833">
        <f t="shared" si="36"/>
        <v>327700000</v>
      </c>
      <c r="O2544" s="833">
        <f t="shared" si="36"/>
        <v>329700000</v>
      </c>
      <c r="P2544" s="833">
        <f>SUM(K2544,N2544,O2544)</f>
        <v>930100000</v>
      </c>
      <c r="Q2544" s="833">
        <v>417000000</v>
      </c>
      <c r="R2544" s="833"/>
      <c r="T2544" s="568"/>
    </row>
    <row r="2545" spans="1:20" s="498" customFormat="1" ht="24" x14ac:dyDescent="0.25">
      <c r="A2545" s="772"/>
      <c r="D2545" s="515" t="s">
        <v>6091</v>
      </c>
      <c r="E2545" s="779" t="s">
        <v>6092</v>
      </c>
      <c r="F2545" s="780" t="s">
        <v>5565</v>
      </c>
      <c r="G2545" s="781" t="s">
        <v>5515</v>
      </c>
      <c r="H2545" s="781" t="s">
        <v>5516</v>
      </c>
      <c r="I2545" s="781" t="s">
        <v>5517</v>
      </c>
      <c r="J2545" s="782">
        <v>4000000</v>
      </c>
      <c r="K2545" s="783">
        <v>4000000</v>
      </c>
      <c r="L2545" s="784">
        <f>SUM(J2545-K2545)</f>
        <v>0</v>
      </c>
      <c r="M2545" s="784">
        <f>SUM(K2545-J2545)</f>
        <v>0</v>
      </c>
      <c r="N2545" s="782">
        <v>4000000</v>
      </c>
      <c r="O2545" s="782">
        <v>4500000</v>
      </c>
      <c r="P2545" s="782">
        <v>12500000</v>
      </c>
      <c r="Q2545" s="782">
        <v>4000000</v>
      </c>
      <c r="R2545" s="782"/>
      <c r="T2545" s="568"/>
    </row>
    <row r="2546" spans="1:20" s="498" customFormat="1" ht="24" x14ac:dyDescent="0.25">
      <c r="A2546" s="772"/>
      <c r="D2546" s="515" t="s">
        <v>6093</v>
      </c>
      <c r="E2546" s="779" t="s">
        <v>6094</v>
      </c>
      <c r="F2546" s="780" t="s">
        <v>5568</v>
      </c>
      <c r="G2546" s="781" t="s">
        <v>5515</v>
      </c>
      <c r="H2546" s="781" t="s">
        <v>5516</v>
      </c>
      <c r="I2546" s="781" t="s">
        <v>5517</v>
      </c>
      <c r="J2546" s="782">
        <v>5000000</v>
      </c>
      <c r="K2546" s="783">
        <v>5000000</v>
      </c>
      <c r="L2546" s="784">
        <f t="shared" ref="L2546:L2603" si="37">SUM(J2546-K2546)</f>
        <v>0</v>
      </c>
      <c r="M2546" s="784">
        <f t="shared" ref="M2546:M2603" si="38">SUM(K2546-J2546)</f>
        <v>0</v>
      </c>
      <c r="N2546" s="782">
        <v>5000000</v>
      </c>
      <c r="O2546" s="782">
        <v>5000000</v>
      </c>
      <c r="P2546" s="782">
        <v>15000000</v>
      </c>
      <c r="Q2546" s="782">
        <v>5000000</v>
      </c>
      <c r="R2546" s="782"/>
      <c r="T2546" s="568"/>
    </row>
    <row r="2547" spans="1:20" s="498" customFormat="1" ht="24" x14ac:dyDescent="0.25">
      <c r="A2547" s="772"/>
      <c r="D2547" s="515" t="s">
        <v>6095</v>
      </c>
      <c r="E2547" s="779" t="s">
        <v>6096</v>
      </c>
      <c r="F2547" s="780" t="s">
        <v>6097</v>
      </c>
      <c r="G2547" s="781" t="s">
        <v>5515</v>
      </c>
      <c r="H2547" s="781" t="s">
        <v>5516</v>
      </c>
      <c r="I2547" s="781" t="s">
        <v>5517</v>
      </c>
      <c r="J2547" s="782">
        <v>20000000</v>
      </c>
      <c r="K2547" s="783">
        <v>5000000</v>
      </c>
      <c r="L2547" s="784">
        <f t="shared" si="37"/>
        <v>15000000</v>
      </c>
      <c r="M2547" s="784">
        <v>0</v>
      </c>
      <c r="N2547" s="782">
        <v>20000000</v>
      </c>
      <c r="O2547" s="782">
        <v>20000000</v>
      </c>
      <c r="P2547" s="782">
        <v>60000000</v>
      </c>
      <c r="Q2547" s="782">
        <v>20000000</v>
      </c>
      <c r="R2547" s="782"/>
      <c r="T2547" s="568"/>
    </row>
    <row r="2548" spans="1:20" s="498" customFormat="1" ht="24" x14ac:dyDescent="0.25">
      <c r="A2548" s="772"/>
      <c r="D2548" s="515" t="s">
        <v>6098</v>
      </c>
      <c r="E2548" s="779" t="s">
        <v>6099</v>
      </c>
      <c r="F2548" s="780" t="s">
        <v>5574</v>
      </c>
      <c r="G2548" s="781" t="s">
        <v>5515</v>
      </c>
      <c r="H2548" s="781" t="s">
        <v>5516</v>
      </c>
      <c r="I2548" s="781" t="s">
        <v>5517</v>
      </c>
      <c r="J2548" s="782">
        <v>20000000</v>
      </c>
      <c r="K2548" s="783">
        <v>20000000</v>
      </c>
      <c r="L2548" s="784">
        <v>15000000</v>
      </c>
      <c r="M2548" s="784">
        <f t="shared" si="38"/>
        <v>0</v>
      </c>
      <c r="N2548" s="782">
        <v>20000000</v>
      </c>
      <c r="O2548" s="782">
        <v>20000000</v>
      </c>
      <c r="P2548" s="782">
        <v>60000000</v>
      </c>
      <c r="Q2548" s="782">
        <v>20000000</v>
      </c>
      <c r="R2548" s="782"/>
      <c r="T2548" s="568"/>
    </row>
    <row r="2549" spans="1:20" s="498" customFormat="1" ht="12" x14ac:dyDescent="0.25">
      <c r="A2549" s="772"/>
      <c r="D2549" s="515" t="s">
        <v>6100</v>
      </c>
      <c r="E2549" s="779" t="s">
        <v>6101</v>
      </c>
      <c r="F2549" s="780" t="s">
        <v>5577</v>
      </c>
      <c r="G2549" s="781" t="s">
        <v>5515</v>
      </c>
      <c r="H2549" s="781" t="s">
        <v>6102</v>
      </c>
      <c r="I2549" s="781" t="s">
        <v>5517</v>
      </c>
      <c r="J2549" s="782">
        <v>8000000</v>
      </c>
      <c r="K2549" s="783">
        <v>8000000</v>
      </c>
      <c r="L2549" s="784">
        <f t="shared" si="37"/>
        <v>0</v>
      </c>
      <c r="M2549" s="784">
        <f t="shared" si="38"/>
        <v>0</v>
      </c>
      <c r="N2549" s="782">
        <v>8000000</v>
      </c>
      <c r="O2549" s="782">
        <v>8000000</v>
      </c>
      <c r="P2549" s="782">
        <v>24000000</v>
      </c>
      <c r="Q2549" s="782">
        <v>7500000</v>
      </c>
      <c r="R2549" s="782"/>
      <c r="T2549" s="568"/>
    </row>
    <row r="2550" spans="1:20" s="498" customFormat="1" ht="12" x14ac:dyDescent="0.25">
      <c r="A2550" s="772"/>
      <c r="D2550" s="515" t="s">
        <v>6103</v>
      </c>
      <c r="E2550" s="779" t="s">
        <v>6104</v>
      </c>
      <c r="F2550" s="780" t="s">
        <v>5583</v>
      </c>
      <c r="G2550" s="781" t="s">
        <v>5515</v>
      </c>
      <c r="H2550" s="781" t="s">
        <v>5516</v>
      </c>
      <c r="I2550" s="781" t="s">
        <v>5517</v>
      </c>
      <c r="J2550" s="782">
        <v>8000000</v>
      </c>
      <c r="K2550" s="783">
        <v>8000000</v>
      </c>
      <c r="L2550" s="784">
        <f t="shared" si="37"/>
        <v>0</v>
      </c>
      <c r="M2550" s="784">
        <f t="shared" si="38"/>
        <v>0</v>
      </c>
      <c r="N2550" s="782">
        <v>8000000</v>
      </c>
      <c r="O2550" s="782">
        <v>8500000</v>
      </c>
      <c r="P2550" s="782">
        <v>24500000</v>
      </c>
      <c r="Q2550" s="782">
        <v>7000000</v>
      </c>
      <c r="R2550" s="782"/>
      <c r="T2550" s="568"/>
    </row>
    <row r="2551" spans="1:20" s="498" customFormat="1" ht="12" x14ac:dyDescent="0.25">
      <c r="A2551" s="772"/>
      <c r="D2551" s="515" t="s">
        <v>6105</v>
      </c>
      <c r="E2551" s="779" t="s">
        <v>6106</v>
      </c>
      <c r="F2551" s="780" t="s">
        <v>5586</v>
      </c>
      <c r="G2551" s="781" t="s">
        <v>5515</v>
      </c>
      <c r="H2551" s="781" t="s">
        <v>5516</v>
      </c>
      <c r="I2551" s="781" t="s">
        <v>5517</v>
      </c>
      <c r="J2551" s="782">
        <v>3500000</v>
      </c>
      <c r="K2551" s="783">
        <v>3500000</v>
      </c>
      <c r="L2551" s="784">
        <f t="shared" si="37"/>
        <v>0</v>
      </c>
      <c r="M2551" s="784">
        <f t="shared" si="38"/>
        <v>0</v>
      </c>
      <c r="N2551" s="782">
        <v>3500000</v>
      </c>
      <c r="O2551" s="782">
        <v>4000000</v>
      </c>
      <c r="P2551" s="782">
        <v>11000000</v>
      </c>
      <c r="Q2551" s="782">
        <v>3500000</v>
      </c>
      <c r="R2551" s="782"/>
      <c r="T2551" s="568"/>
    </row>
    <row r="2552" spans="1:20" s="498" customFormat="1" ht="24" x14ac:dyDescent="0.25">
      <c r="A2552" s="772"/>
      <c r="D2552" s="515" t="s">
        <v>6107</v>
      </c>
      <c r="E2552" s="779" t="s">
        <v>6108</v>
      </c>
      <c r="F2552" s="780" t="s">
        <v>5589</v>
      </c>
      <c r="G2552" s="781" t="s">
        <v>5515</v>
      </c>
      <c r="H2552" s="781" t="s">
        <v>5516</v>
      </c>
      <c r="I2552" s="781" t="s">
        <v>5517</v>
      </c>
      <c r="J2552" s="782">
        <v>2000000</v>
      </c>
      <c r="K2552" s="783">
        <v>2000000</v>
      </c>
      <c r="L2552" s="784">
        <f t="shared" si="37"/>
        <v>0</v>
      </c>
      <c r="M2552" s="784">
        <f t="shared" si="38"/>
        <v>0</v>
      </c>
      <c r="N2552" s="782">
        <v>2000000</v>
      </c>
      <c r="O2552" s="782">
        <v>2500000</v>
      </c>
      <c r="P2552" s="782">
        <v>6500000</v>
      </c>
      <c r="Q2552" s="782">
        <v>2000000</v>
      </c>
      <c r="R2552" s="782"/>
      <c r="T2552" s="568"/>
    </row>
    <row r="2553" spans="1:20" s="498" customFormat="1" ht="24" x14ac:dyDescent="0.25">
      <c r="A2553" s="772"/>
      <c r="D2553" s="515" t="s">
        <v>6109</v>
      </c>
      <c r="E2553" s="779" t="s">
        <v>6110</v>
      </c>
      <c r="F2553" s="780" t="s">
        <v>6111</v>
      </c>
      <c r="G2553" s="781" t="s">
        <v>5515</v>
      </c>
      <c r="H2553" s="781" t="s">
        <v>5516</v>
      </c>
      <c r="I2553" s="781" t="s">
        <v>5517</v>
      </c>
      <c r="J2553" s="782">
        <v>0</v>
      </c>
      <c r="K2553" s="783">
        <v>0</v>
      </c>
      <c r="L2553" s="784">
        <f t="shared" si="37"/>
        <v>0</v>
      </c>
      <c r="M2553" s="784">
        <f t="shared" si="38"/>
        <v>0</v>
      </c>
      <c r="N2553" s="782">
        <v>0</v>
      </c>
      <c r="O2553" s="782">
        <v>0</v>
      </c>
      <c r="P2553" s="782">
        <v>0</v>
      </c>
      <c r="Q2553" s="782">
        <v>0</v>
      </c>
      <c r="R2553" s="782"/>
      <c r="T2553" s="568"/>
    </row>
    <row r="2554" spans="1:20" s="498" customFormat="1" ht="36" x14ac:dyDescent="0.25">
      <c r="A2554" s="772"/>
      <c r="D2554" s="515" t="s">
        <v>6112</v>
      </c>
      <c r="E2554" s="779" t="s">
        <v>6113</v>
      </c>
      <c r="F2554" s="780" t="s">
        <v>5598</v>
      </c>
      <c r="G2554" s="781" t="s">
        <v>5515</v>
      </c>
      <c r="H2554" s="781" t="s">
        <v>5516</v>
      </c>
      <c r="I2554" s="781" t="s">
        <v>5517</v>
      </c>
      <c r="J2554" s="782">
        <v>10000000</v>
      </c>
      <c r="K2554" s="783">
        <v>10000000</v>
      </c>
      <c r="L2554" s="784">
        <f t="shared" si="37"/>
        <v>0</v>
      </c>
      <c r="M2554" s="784">
        <f t="shared" si="38"/>
        <v>0</v>
      </c>
      <c r="N2554" s="782">
        <v>10000000</v>
      </c>
      <c r="O2554" s="782">
        <v>10000000</v>
      </c>
      <c r="P2554" s="782">
        <v>30000000</v>
      </c>
      <c r="Q2554" s="782">
        <v>10000000</v>
      </c>
      <c r="R2554" s="782"/>
      <c r="T2554" s="568"/>
    </row>
    <row r="2555" spans="1:20" s="498" customFormat="1" ht="12" x14ac:dyDescent="0.25">
      <c r="A2555" s="772"/>
      <c r="D2555" s="515" t="s">
        <v>6114</v>
      </c>
      <c r="E2555" s="779" t="s">
        <v>6115</v>
      </c>
      <c r="F2555" s="780" t="s">
        <v>5601</v>
      </c>
      <c r="G2555" s="781" t="s">
        <v>5515</v>
      </c>
      <c r="H2555" s="781" t="s">
        <v>5516</v>
      </c>
      <c r="I2555" s="781" t="s">
        <v>5517</v>
      </c>
      <c r="J2555" s="782">
        <v>0</v>
      </c>
      <c r="K2555" s="783">
        <v>0</v>
      </c>
      <c r="L2555" s="784">
        <f t="shared" si="37"/>
        <v>0</v>
      </c>
      <c r="M2555" s="784">
        <f t="shared" si="38"/>
        <v>0</v>
      </c>
      <c r="N2555" s="782">
        <v>0</v>
      </c>
      <c r="O2555" s="782">
        <v>0</v>
      </c>
      <c r="P2555" s="782">
        <v>0</v>
      </c>
      <c r="Q2555" s="782">
        <v>0</v>
      </c>
      <c r="R2555" s="782"/>
      <c r="T2555" s="568"/>
    </row>
    <row r="2556" spans="1:20" s="498" customFormat="1" ht="12" x14ac:dyDescent="0.25">
      <c r="A2556" s="772"/>
      <c r="D2556" s="515" t="s">
        <v>6116</v>
      </c>
      <c r="E2556" s="779" t="s">
        <v>6117</v>
      </c>
      <c r="F2556" s="780" t="s">
        <v>5604</v>
      </c>
      <c r="G2556" s="781" t="s">
        <v>5515</v>
      </c>
      <c r="H2556" s="781" t="s">
        <v>5516</v>
      </c>
      <c r="I2556" s="781" t="s">
        <v>5517</v>
      </c>
      <c r="J2556" s="782">
        <v>300000</v>
      </c>
      <c r="K2556" s="783">
        <v>300000</v>
      </c>
      <c r="L2556" s="784">
        <f t="shared" si="37"/>
        <v>0</v>
      </c>
      <c r="M2556" s="784">
        <f t="shared" si="38"/>
        <v>0</v>
      </c>
      <c r="N2556" s="782">
        <v>300000</v>
      </c>
      <c r="O2556" s="782">
        <v>300000</v>
      </c>
      <c r="P2556" s="782">
        <v>900000</v>
      </c>
      <c r="Q2556" s="782">
        <v>1000000</v>
      </c>
      <c r="R2556" s="782"/>
      <c r="T2556" s="568"/>
    </row>
    <row r="2557" spans="1:20" s="498" customFormat="1" ht="12" x14ac:dyDescent="0.25">
      <c r="A2557" s="772"/>
      <c r="D2557" s="515" t="s">
        <v>6118</v>
      </c>
      <c r="E2557" s="779" t="s">
        <v>6119</v>
      </c>
      <c r="F2557" s="780" t="s">
        <v>5607</v>
      </c>
      <c r="G2557" s="781" t="s">
        <v>5515</v>
      </c>
      <c r="H2557" s="781" t="s">
        <v>5516</v>
      </c>
      <c r="I2557" s="781" t="s">
        <v>5517</v>
      </c>
      <c r="J2557" s="782">
        <v>300000</v>
      </c>
      <c r="K2557" s="783">
        <v>300000</v>
      </c>
      <c r="L2557" s="782">
        <f t="shared" si="37"/>
        <v>0</v>
      </c>
      <c r="M2557" s="782">
        <f t="shared" si="38"/>
        <v>0</v>
      </c>
      <c r="N2557" s="782">
        <v>300000</v>
      </c>
      <c r="O2557" s="782">
        <v>300000</v>
      </c>
      <c r="P2557" s="782">
        <v>900000</v>
      </c>
      <c r="Q2557" s="782">
        <v>2000000</v>
      </c>
      <c r="R2557" s="782"/>
      <c r="T2557" s="568"/>
    </row>
    <row r="2558" spans="1:20" s="498" customFormat="1" ht="12" x14ac:dyDescent="0.25">
      <c r="A2558" s="772"/>
      <c r="F2558" s="536"/>
      <c r="G2558" s="793"/>
      <c r="H2558" s="793"/>
      <c r="I2558" s="793"/>
      <c r="J2558" s="776"/>
      <c r="K2558" s="776"/>
      <c r="L2558" s="776"/>
      <c r="M2558" s="776"/>
      <c r="N2558" s="776"/>
      <c r="O2558" s="776"/>
      <c r="P2558" s="776"/>
      <c r="Q2558" s="776"/>
      <c r="R2558" s="776"/>
      <c r="T2558" s="568"/>
    </row>
    <row r="2559" spans="1:20" s="751" customFormat="1" ht="13.8" x14ac:dyDescent="0.3">
      <c r="A2559" s="946" t="s">
        <v>5500</v>
      </c>
      <c r="B2559" s="946"/>
      <c r="C2559" s="946"/>
      <c r="D2559" s="946"/>
      <c r="E2559" s="946"/>
      <c r="F2559" s="946"/>
      <c r="G2559" s="946"/>
      <c r="H2559" s="946"/>
      <c r="I2559" s="946"/>
      <c r="J2559" s="946"/>
      <c r="K2559" s="946"/>
      <c r="L2559" s="946"/>
      <c r="M2559" s="946"/>
      <c r="N2559" s="946"/>
      <c r="O2559" s="946"/>
      <c r="P2559" s="946"/>
      <c r="Q2559" s="946"/>
      <c r="T2559" s="752"/>
    </row>
    <row r="2560" spans="1:20" s="751" customFormat="1" ht="13.8" x14ac:dyDescent="0.3">
      <c r="A2560" s="946" t="s">
        <v>5501</v>
      </c>
      <c r="B2560" s="946"/>
      <c r="C2560" s="946"/>
      <c r="D2560" s="946"/>
      <c r="E2560" s="946"/>
      <c r="F2560" s="946"/>
      <c r="G2560" s="946"/>
      <c r="H2560" s="946"/>
      <c r="I2560" s="946"/>
      <c r="J2560" s="946"/>
      <c r="K2560" s="946"/>
      <c r="L2560" s="946"/>
      <c r="M2560" s="946"/>
      <c r="N2560" s="946"/>
      <c r="O2560" s="946"/>
      <c r="P2560" s="946"/>
      <c r="Q2560" s="946"/>
      <c r="T2560" s="752"/>
    </row>
    <row r="2561" spans="1:20" s="753" customFormat="1" ht="13.2" x14ac:dyDescent="0.25">
      <c r="A2561" s="947" t="s">
        <v>5376</v>
      </c>
      <c r="B2561" s="947"/>
      <c r="C2561" s="947"/>
      <c r="D2561" s="954"/>
      <c r="E2561" s="947"/>
      <c r="F2561" s="947"/>
      <c r="G2561" s="947"/>
      <c r="H2561" s="947"/>
      <c r="I2561" s="947"/>
      <c r="J2561" s="947"/>
      <c r="K2561" s="947"/>
      <c r="L2561" s="947"/>
      <c r="M2561" s="947"/>
      <c r="N2561" s="947"/>
      <c r="O2561" s="947"/>
      <c r="P2561" s="947"/>
      <c r="Q2561" s="947"/>
      <c r="T2561" s="754"/>
    </row>
    <row r="2562" spans="1:20" s="760" customFormat="1" ht="24" x14ac:dyDescent="0.25">
      <c r="A2562" s="943" t="s">
        <v>5502</v>
      </c>
      <c r="B2562" s="948" t="s">
        <v>5503</v>
      </c>
      <c r="C2562" s="957"/>
      <c r="D2562" s="755"/>
      <c r="E2562" s="949" t="s">
        <v>5504</v>
      </c>
      <c r="F2562" s="943" t="s">
        <v>4881</v>
      </c>
      <c r="G2562" s="943" t="s">
        <v>5505</v>
      </c>
      <c r="H2562" s="943" t="s">
        <v>5506</v>
      </c>
      <c r="I2562" s="943" t="s">
        <v>5507</v>
      </c>
      <c r="J2562" s="756" t="s">
        <v>3115</v>
      </c>
      <c r="K2562" s="757" t="s">
        <v>3116</v>
      </c>
      <c r="L2562" s="758" t="s">
        <v>5508</v>
      </c>
      <c r="M2562" s="758" t="s">
        <v>5509</v>
      </c>
      <c r="N2562" s="759" t="s">
        <v>3341</v>
      </c>
      <c r="O2562" s="759" t="s">
        <v>3341</v>
      </c>
      <c r="P2562" s="759" t="s">
        <v>3317</v>
      </c>
      <c r="Q2562" s="759" t="s">
        <v>3341</v>
      </c>
      <c r="R2562" s="759" t="s">
        <v>5510</v>
      </c>
      <c r="T2562" s="761"/>
    </row>
    <row r="2563" spans="1:20" s="760" customFormat="1" ht="24" x14ac:dyDescent="0.25">
      <c r="A2563" s="955"/>
      <c r="B2563" s="950"/>
      <c r="C2563" s="958"/>
      <c r="D2563" s="762"/>
      <c r="E2563" s="951"/>
      <c r="F2563" s="944"/>
      <c r="G2563" s="944"/>
      <c r="H2563" s="944"/>
      <c r="I2563" s="944"/>
      <c r="J2563" s="763">
        <v>2020</v>
      </c>
      <c r="K2563" s="764" t="s">
        <v>3120</v>
      </c>
      <c r="L2563" s="765" t="s">
        <v>3120</v>
      </c>
      <c r="M2563" s="765" t="s">
        <v>3120</v>
      </c>
      <c r="N2563" s="766" t="s">
        <v>5068</v>
      </c>
      <c r="O2563" s="766" t="s">
        <v>5069</v>
      </c>
      <c r="P2563" s="767" t="s">
        <v>5511</v>
      </c>
      <c r="Q2563" s="766" t="s">
        <v>5102</v>
      </c>
      <c r="R2563" s="763"/>
      <c r="T2563" s="761"/>
    </row>
    <row r="2564" spans="1:20" s="760" customFormat="1" ht="12" x14ac:dyDescent="0.25">
      <c r="A2564" s="956"/>
      <c r="B2564" s="952"/>
      <c r="C2564" s="959"/>
      <c r="D2564" s="768"/>
      <c r="E2564" s="953"/>
      <c r="F2564" s="945"/>
      <c r="G2564" s="945"/>
      <c r="H2564" s="945"/>
      <c r="I2564" s="945"/>
      <c r="J2564" s="769" t="s">
        <v>14</v>
      </c>
      <c r="K2564" s="770" t="s">
        <v>14</v>
      </c>
      <c r="L2564" s="771" t="s">
        <v>14</v>
      </c>
      <c r="M2564" s="771" t="s">
        <v>14</v>
      </c>
      <c r="N2564" s="769" t="s">
        <v>14</v>
      </c>
      <c r="O2564" s="769" t="s">
        <v>14</v>
      </c>
      <c r="P2564" s="769" t="s">
        <v>14</v>
      </c>
      <c r="Q2564" s="769" t="s">
        <v>14</v>
      </c>
      <c r="R2564" s="769"/>
      <c r="T2564" s="761"/>
    </row>
    <row r="2565" spans="1:20" s="498" customFormat="1" ht="24" x14ac:dyDescent="0.25">
      <c r="A2565" s="772"/>
      <c r="D2565" s="515" t="s">
        <v>6120</v>
      </c>
      <c r="E2565" s="779" t="s">
        <v>6121</v>
      </c>
      <c r="F2565" s="780" t="s">
        <v>5610</v>
      </c>
      <c r="G2565" s="781" t="s">
        <v>5515</v>
      </c>
      <c r="H2565" s="781" t="s">
        <v>5516</v>
      </c>
      <c r="I2565" s="781" t="s">
        <v>5517</v>
      </c>
      <c r="J2565" s="782">
        <v>2000000</v>
      </c>
      <c r="K2565" s="783">
        <v>2000000</v>
      </c>
      <c r="L2565" s="784">
        <f t="shared" si="37"/>
        <v>0</v>
      </c>
      <c r="M2565" s="784">
        <f t="shared" si="38"/>
        <v>0</v>
      </c>
      <c r="N2565" s="782">
        <v>2000000</v>
      </c>
      <c r="O2565" s="782">
        <v>2000000</v>
      </c>
      <c r="P2565" s="782">
        <v>6000000</v>
      </c>
      <c r="Q2565" s="782">
        <v>2000000</v>
      </c>
      <c r="R2565" s="782"/>
      <c r="T2565" s="568"/>
    </row>
    <row r="2566" spans="1:20" s="498" customFormat="1" ht="24" x14ac:dyDescent="0.25">
      <c r="A2566" s="772"/>
      <c r="D2566" s="515" t="s">
        <v>6122</v>
      </c>
      <c r="E2566" s="779" t="s">
        <v>6123</v>
      </c>
      <c r="F2566" s="780" t="s">
        <v>5613</v>
      </c>
      <c r="G2566" s="781" t="s">
        <v>5515</v>
      </c>
      <c r="H2566" s="781" t="s">
        <v>5516</v>
      </c>
      <c r="I2566" s="781" t="s">
        <v>5517</v>
      </c>
      <c r="J2566" s="782">
        <v>0</v>
      </c>
      <c r="K2566" s="783">
        <v>0</v>
      </c>
      <c r="L2566" s="784">
        <f t="shared" si="37"/>
        <v>0</v>
      </c>
      <c r="M2566" s="784">
        <f t="shared" si="38"/>
        <v>0</v>
      </c>
      <c r="N2566" s="782">
        <v>0</v>
      </c>
      <c r="O2566" s="782">
        <v>0</v>
      </c>
      <c r="P2566" s="782">
        <v>0</v>
      </c>
      <c r="Q2566" s="782">
        <v>0</v>
      </c>
      <c r="R2566" s="782"/>
      <c r="T2566" s="568"/>
    </row>
    <row r="2567" spans="1:20" s="498" customFormat="1" ht="36" x14ac:dyDescent="0.25">
      <c r="A2567" s="772"/>
      <c r="D2567" s="515" t="s">
        <v>6124</v>
      </c>
      <c r="E2567" s="779" t="s">
        <v>6125</v>
      </c>
      <c r="F2567" s="780" t="s">
        <v>5634</v>
      </c>
      <c r="G2567" s="781" t="s">
        <v>5515</v>
      </c>
      <c r="H2567" s="781" t="s">
        <v>5516</v>
      </c>
      <c r="I2567" s="781" t="s">
        <v>5517</v>
      </c>
      <c r="J2567" s="782">
        <v>0</v>
      </c>
      <c r="K2567" s="783">
        <v>0</v>
      </c>
      <c r="L2567" s="784">
        <f t="shared" si="37"/>
        <v>0</v>
      </c>
      <c r="M2567" s="784">
        <f t="shared" si="38"/>
        <v>0</v>
      </c>
      <c r="N2567" s="782">
        <v>0</v>
      </c>
      <c r="O2567" s="782">
        <v>0</v>
      </c>
      <c r="P2567" s="782">
        <v>0</v>
      </c>
      <c r="Q2567" s="782">
        <v>40000000</v>
      </c>
      <c r="R2567" s="782"/>
      <c r="T2567" s="568"/>
    </row>
    <row r="2568" spans="1:20" s="498" customFormat="1" ht="24" x14ac:dyDescent="0.25">
      <c r="A2568" s="772"/>
      <c r="D2568" s="515" t="s">
        <v>6126</v>
      </c>
      <c r="E2568" s="779" t="s">
        <v>6127</v>
      </c>
      <c r="F2568" s="780" t="s">
        <v>5637</v>
      </c>
      <c r="G2568" s="781" t="s">
        <v>5515</v>
      </c>
      <c r="H2568" s="781" t="s">
        <v>5516</v>
      </c>
      <c r="I2568" s="781" t="s">
        <v>5517</v>
      </c>
      <c r="J2568" s="782">
        <v>500000</v>
      </c>
      <c r="K2568" s="783">
        <v>500000</v>
      </c>
      <c r="L2568" s="784">
        <f t="shared" si="37"/>
        <v>0</v>
      </c>
      <c r="M2568" s="784">
        <f t="shared" si="38"/>
        <v>0</v>
      </c>
      <c r="N2568" s="782">
        <v>500000</v>
      </c>
      <c r="O2568" s="782">
        <v>500000</v>
      </c>
      <c r="P2568" s="782">
        <v>1500000</v>
      </c>
      <c r="Q2568" s="782">
        <v>500000</v>
      </c>
      <c r="R2568" s="782"/>
      <c r="T2568" s="568"/>
    </row>
    <row r="2569" spans="1:20" s="498" customFormat="1" ht="36" x14ac:dyDescent="0.25">
      <c r="A2569" s="772"/>
      <c r="D2569" s="515" t="s">
        <v>6128</v>
      </c>
      <c r="E2569" s="779" t="s">
        <v>6129</v>
      </c>
      <c r="F2569" s="780" t="s">
        <v>5640</v>
      </c>
      <c r="G2569" s="781" t="s">
        <v>5515</v>
      </c>
      <c r="H2569" s="781" t="s">
        <v>5516</v>
      </c>
      <c r="I2569" s="781" t="s">
        <v>5517</v>
      </c>
      <c r="J2569" s="782">
        <v>5000000</v>
      </c>
      <c r="K2569" s="783">
        <v>5000000</v>
      </c>
      <c r="L2569" s="784">
        <f t="shared" si="37"/>
        <v>0</v>
      </c>
      <c r="M2569" s="784">
        <f t="shared" si="38"/>
        <v>0</v>
      </c>
      <c r="N2569" s="782">
        <v>5000000</v>
      </c>
      <c r="O2569" s="782">
        <v>5000000</v>
      </c>
      <c r="P2569" s="782">
        <v>15000000</v>
      </c>
      <c r="Q2569" s="782">
        <v>5000000</v>
      </c>
      <c r="R2569" s="782"/>
      <c r="T2569" s="568"/>
    </row>
    <row r="2570" spans="1:20" s="498" customFormat="1" ht="24" x14ac:dyDescent="0.25">
      <c r="A2570" s="772"/>
      <c r="D2570" s="515" t="s">
        <v>6130</v>
      </c>
      <c r="E2570" s="779" t="s">
        <v>6131</v>
      </c>
      <c r="F2570" s="780" t="s">
        <v>5643</v>
      </c>
      <c r="G2570" s="781" t="s">
        <v>5515</v>
      </c>
      <c r="H2570" s="781" t="s">
        <v>5516</v>
      </c>
      <c r="I2570" s="781" t="s">
        <v>5517</v>
      </c>
      <c r="J2570" s="782">
        <v>800000</v>
      </c>
      <c r="K2570" s="783">
        <v>800000</v>
      </c>
      <c r="L2570" s="784">
        <f t="shared" si="37"/>
        <v>0</v>
      </c>
      <c r="M2570" s="784">
        <f t="shared" si="38"/>
        <v>0</v>
      </c>
      <c r="N2570" s="782">
        <v>800000</v>
      </c>
      <c r="O2570" s="782">
        <v>800000</v>
      </c>
      <c r="P2570" s="782">
        <v>2400000</v>
      </c>
      <c r="Q2570" s="782">
        <v>500000</v>
      </c>
      <c r="R2570" s="782"/>
      <c r="T2570" s="568"/>
    </row>
    <row r="2571" spans="1:20" s="498" customFormat="1" ht="24" x14ac:dyDescent="0.25">
      <c r="A2571" s="772"/>
      <c r="D2571" s="515" t="s">
        <v>6132</v>
      </c>
      <c r="E2571" s="779" t="s">
        <v>6133</v>
      </c>
      <c r="F2571" s="780" t="s">
        <v>5646</v>
      </c>
      <c r="G2571" s="781" t="s">
        <v>5515</v>
      </c>
      <c r="H2571" s="781" t="s">
        <v>5516</v>
      </c>
      <c r="I2571" s="781" t="s">
        <v>5517</v>
      </c>
      <c r="J2571" s="782">
        <v>1500000</v>
      </c>
      <c r="K2571" s="783">
        <v>1500000</v>
      </c>
      <c r="L2571" s="784">
        <f t="shared" si="37"/>
        <v>0</v>
      </c>
      <c r="M2571" s="784">
        <f t="shared" si="38"/>
        <v>0</v>
      </c>
      <c r="N2571" s="782">
        <v>1500000</v>
      </c>
      <c r="O2571" s="782">
        <v>1500000</v>
      </c>
      <c r="P2571" s="782">
        <v>4500000</v>
      </c>
      <c r="Q2571" s="782">
        <v>1500000</v>
      </c>
      <c r="R2571" s="782"/>
      <c r="T2571" s="568"/>
    </row>
    <row r="2572" spans="1:20" s="498" customFormat="1" ht="12" x14ac:dyDescent="0.25">
      <c r="A2572" s="772"/>
      <c r="D2572" s="515" t="s">
        <v>6134</v>
      </c>
      <c r="E2572" s="779" t="s">
        <v>6135</v>
      </c>
      <c r="F2572" s="780" t="s">
        <v>5649</v>
      </c>
      <c r="G2572" s="781" t="s">
        <v>5515</v>
      </c>
      <c r="H2572" s="781" t="s">
        <v>5516</v>
      </c>
      <c r="I2572" s="781" t="s">
        <v>5517</v>
      </c>
      <c r="J2572" s="782">
        <v>500000</v>
      </c>
      <c r="K2572" s="783">
        <v>500000</v>
      </c>
      <c r="L2572" s="784">
        <f t="shared" si="37"/>
        <v>0</v>
      </c>
      <c r="M2572" s="784">
        <f t="shared" si="38"/>
        <v>0</v>
      </c>
      <c r="N2572" s="782">
        <v>500000</v>
      </c>
      <c r="O2572" s="782">
        <v>500000</v>
      </c>
      <c r="P2572" s="782">
        <v>1500000</v>
      </c>
      <c r="Q2572" s="782">
        <v>500000</v>
      </c>
      <c r="R2572" s="782"/>
      <c r="T2572" s="568"/>
    </row>
    <row r="2573" spans="1:20" s="498" customFormat="1" ht="24" x14ac:dyDescent="0.25">
      <c r="A2573" s="772"/>
      <c r="D2573" s="515" t="s">
        <v>6136</v>
      </c>
      <c r="E2573" s="779" t="s">
        <v>6137</v>
      </c>
      <c r="F2573" s="780" t="s">
        <v>6138</v>
      </c>
      <c r="G2573" s="781" t="s">
        <v>5515</v>
      </c>
      <c r="H2573" s="781" t="s">
        <v>5516</v>
      </c>
      <c r="I2573" s="781" t="s">
        <v>5517</v>
      </c>
      <c r="J2573" s="782">
        <v>700000</v>
      </c>
      <c r="K2573" s="783">
        <v>700000</v>
      </c>
      <c r="L2573" s="784">
        <f t="shared" si="37"/>
        <v>0</v>
      </c>
      <c r="M2573" s="784">
        <f t="shared" si="38"/>
        <v>0</v>
      </c>
      <c r="N2573" s="782">
        <v>700000</v>
      </c>
      <c r="O2573" s="782">
        <v>700000</v>
      </c>
      <c r="P2573" s="782">
        <v>2100000</v>
      </c>
      <c r="Q2573" s="782">
        <v>0</v>
      </c>
      <c r="R2573" s="782"/>
      <c r="T2573" s="568"/>
    </row>
    <row r="2574" spans="1:20" s="498" customFormat="1" ht="12" x14ac:dyDescent="0.25">
      <c r="A2574" s="772"/>
      <c r="D2574" s="515" t="s">
        <v>6139</v>
      </c>
      <c r="E2574" s="779" t="s">
        <v>6140</v>
      </c>
      <c r="F2574" s="780" t="s">
        <v>5664</v>
      </c>
      <c r="G2574" s="781" t="s">
        <v>5515</v>
      </c>
      <c r="H2574" s="781" t="s">
        <v>5516</v>
      </c>
      <c r="I2574" s="781" t="s">
        <v>5517</v>
      </c>
      <c r="J2574" s="782">
        <v>4000000</v>
      </c>
      <c r="K2574" s="783">
        <v>4000000</v>
      </c>
      <c r="L2574" s="784">
        <f t="shared" si="37"/>
        <v>0</v>
      </c>
      <c r="M2574" s="784">
        <f t="shared" si="38"/>
        <v>0</v>
      </c>
      <c r="N2574" s="782">
        <v>4000000</v>
      </c>
      <c r="O2574" s="782">
        <v>4000000</v>
      </c>
      <c r="P2574" s="782">
        <v>12000000</v>
      </c>
      <c r="Q2574" s="782">
        <v>4000000</v>
      </c>
      <c r="R2574" s="782"/>
      <c r="T2574" s="568"/>
    </row>
    <row r="2575" spans="1:20" s="498" customFormat="1" ht="12" x14ac:dyDescent="0.25">
      <c r="A2575" s="772"/>
      <c r="D2575" s="515" t="s">
        <v>6141</v>
      </c>
      <c r="E2575" s="779" t="s">
        <v>6142</v>
      </c>
      <c r="F2575" s="780" t="s">
        <v>5667</v>
      </c>
      <c r="G2575" s="781" t="s">
        <v>5515</v>
      </c>
      <c r="H2575" s="781" t="s">
        <v>5516</v>
      </c>
      <c r="I2575" s="781" t="s">
        <v>5517</v>
      </c>
      <c r="J2575" s="782">
        <v>0</v>
      </c>
      <c r="K2575" s="783">
        <v>0</v>
      </c>
      <c r="L2575" s="784">
        <f t="shared" si="37"/>
        <v>0</v>
      </c>
      <c r="M2575" s="784">
        <f t="shared" si="38"/>
        <v>0</v>
      </c>
      <c r="N2575" s="782">
        <v>0</v>
      </c>
      <c r="O2575" s="782">
        <v>0</v>
      </c>
      <c r="P2575" s="782">
        <v>0</v>
      </c>
      <c r="Q2575" s="782">
        <v>0</v>
      </c>
      <c r="R2575" s="782"/>
      <c r="T2575" s="568"/>
    </row>
    <row r="2576" spans="1:20" s="498" customFormat="1" ht="12" x14ac:dyDescent="0.25">
      <c r="A2576" s="772"/>
      <c r="D2576" s="515" t="s">
        <v>6143</v>
      </c>
      <c r="E2576" s="779" t="s">
        <v>6144</v>
      </c>
      <c r="F2576" s="780" t="s">
        <v>6145</v>
      </c>
      <c r="G2576" s="781" t="s">
        <v>5515</v>
      </c>
      <c r="H2576" s="781" t="s">
        <v>5516</v>
      </c>
      <c r="I2576" s="781" t="s">
        <v>5517</v>
      </c>
      <c r="J2576" s="782">
        <v>20000000</v>
      </c>
      <c r="K2576" s="783">
        <v>20000000</v>
      </c>
      <c r="L2576" s="784">
        <f t="shared" si="37"/>
        <v>0</v>
      </c>
      <c r="M2576" s="784">
        <f t="shared" si="38"/>
        <v>0</v>
      </c>
      <c r="N2576" s="782">
        <v>20000000</v>
      </c>
      <c r="O2576" s="782">
        <v>20000000</v>
      </c>
      <c r="P2576" s="782">
        <v>60000000</v>
      </c>
      <c r="Q2576" s="782">
        <v>20000000</v>
      </c>
      <c r="R2576" s="782"/>
      <c r="T2576" s="568"/>
    </row>
    <row r="2577" spans="1:20" s="498" customFormat="1" ht="12" x14ac:dyDescent="0.25">
      <c r="A2577" s="772"/>
      <c r="D2577" s="515" t="s">
        <v>6146</v>
      </c>
      <c r="E2577" s="779" t="s">
        <v>6147</v>
      </c>
      <c r="F2577" s="780" t="s">
        <v>5679</v>
      </c>
      <c r="G2577" s="781" t="s">
        <v>5515</v>
      </c>
      <c r="H2577" s="781" t="s">
        <v>5516</v>
      </c>
      <c r="I2577" s="781" t="s">
        <v>5517</v>
      </c>
      <c r="J2577" s="782">
        <v>1000000</v>
      </c>
      <c r="K2577" s="783">
        <v>1000000</v>
      </c>
      <c r="L2577" s="784">
        <f t="shared" si="37"/>
        <v>0</v>
      </c>
      <c r="M2577" s="784">
        <f t="shared" si="38"/>
        <v>0</v>
      </c>
      <c r="N2577" s="782">
        <v>1000000</v>
      </c>
      <c r="O2577" s="782">
        <v>1000000</v>
      </c>
      <c r="P2577" s="782">
        <v>3000000</v>
      </c>
      <c r="Q2577" s="782">
        <v>10000000</v>
      </c>
      <c r="R2577" s="782"/>
      <c r="T2577" s="568"/>
    </row>
    <row r="2578" spans="1:20" s="498" customFormat="1" ht="12" x14ac:dyDescent="0.25">
      <c r="A2578" s="772"/>
      <c r="D2578" s="515" t="s">
        <v>6148</v>
      </c>
      <c r="E2578" s="779" t="s">
        <v>6149</v>
      </c>
      <c r="F2578" s="780" t="s">
        <v>6150</v>
      </c>
      <c r="G2578" s="781" t="s">
        <v>5515</v>
      </c>
      <c r="H2578" s="781" t="s">
        <v>5516</v>
      </c>
      <c r="I2578" s="781" t="s">
        <v>5517</v>
      </c>
      <c r="J2578" s="782">
        <v>9000000</v>
      </c>
      <c r="K2578" s="783">
        <v>9000000</v>
      </c>
      <c r="L2578" s="784">
        <f t="shared" si="37"/>
        <v>0</v>
      </c>
      <c r="M2578" s="784">
        <f t="shared" si="38"/>
        <v>0</v>
      </c>
      <c r="N2578" s="782">
        <v>9000000</v>
      </c>
      <c r="O2578" s="782">
        <v>9000000</v>
      </c>
      <c r="P2578" s="782">
        <v>27000000</v>
      </c>
      <c r="Q2578" s="782">
        <v>9000000</v>
      </c>
      <c r="R2578" s="782"/>
      <c r="T2578" s="568"/>
    </row>
    <row r="2579" spans="1:20" s="498" customFormat="1" ht="12" x14ac:dyDescent="0.25">
      <c r="A2579" s="772"/>
      <c r="D2579" s="515" t="s">
        <v>6151</v>
      </c>
      <c r="E2579" s="779" t="s">
        <v>6152</v>
      </c>
      <c r="F2579" s="780" t="s">
        <v>5682</v>
      </c>
      <c r="G2579" s="781" t="s">
        <v>5515</v>
      </c>
      <c r="H2579" s="781" t="s">
        <v>5516</v>
      </c>
      <c r="I2579" s="781" t="s">
        <v>5517</v>
      </c>
      <c r="J2579" s="782">
        <v>20000000</v>
      </c>
      <c r="K2579" s="783">
        <v>20000000</v>
      </c>
      <c r="L2579" s="784">
        <f t="shared" si="37"/>
        <v>0</v>
      </c>
      <c r="M2579" s="784">
        <f t="shared" si="38"/>
        <v>0</v>
      </c>
      <c r="N2579" s="782">
        <v>20000000</v>
      </c>
      <c r="O2579" s="782">
        <v>20000000</v>
      </c>
      <c r="P2579" s="782">
        <v>60000000</v>
      </c>
      <c r="Q2579" s="782">
        <v>20000000</v>
      </c>
      <c r="R2579" s="782"/>
      <c r="T2579" s="568"/>
    </row>
    <row r="2580" spans="1:20" s="498" customFormat="1" ht="24" x14ac:dyDescent="0.25">
      <c r="A2580" s="772"/>
      <c r="D2580" s="515" t="s">
        <v>6153</v>
      </c>
      <c r="E2580" s="779" t="s">
        <v>6154</v>
      </c>
      <c r="F2580" s="780" t="s">
        <v>5688</v>
      </c>
      <c r="G2580" s="781" t="s">
        <v>5515</v>
      </c>
      <c r="H2580" s="781" t="s">
        <v>5516</v>
      </c>
      <c r="I2580" s="781" t="s">
        <v>5517</v>
      </c>
      <c r="J2580" s="782">
        <v>500000</v>
      </c>
      <c r="K2580" s="783">
        <v>500000</v>
      </c>
      <c r="L2580" s="784">
        <f t="shared" si="37"/>
        <v>0</v>
      </c>
      <c r="M2580" s="784">
        <f t="shared" si="38"/>
        <v>0</v>
      </c>
      <c r="N2580" s="782">
        <v>500000</v>
      </c>
      <c r="O2580" s="782">
        <v>500000</v>
      </c>
      <c r="P2580" s="782">
        <v>1500000</v>
      </c>
      <c r="Q2580" s="782">
        <v>1500000</v>
      </c>
      <c r="R2580" s="782"/>
      <c r="T2580" s="568"/>
    </row>
    <row r="2581" spans="1:20" s="498" customFormat="1" ht="24" x14ac:dyDescent="0.25">
      <c r="A2581" s="772"/>
      <c r="D2581" s="515" t="s">
        <v>6155</v>
      </c>
      <c r="E2581" s="779" t="s">
        <v>6156</v>
      </c>
      <c r="F2581" s="780" t="s">
        <v>6157</v>
      </c>
      <c r="G2581" s="781" t="s">
        <v>5515</v>
      </c>
      <c r="H2581" s="781" t="s">
        <v>5516</v>
      </c>
      <c r="I2581" s="781" t="s">
        <v>5517</v>
      </c>
      <c r="J2581" s="782">
        <v>0</v>
      </c>
      <c r="K2581" s="783">
        <v>0</v>
      </c>
      <c r="L2581" s="784">
        <f t="shared" si="37"/>
        <v>0</v>
      </c>
      <c r="M2581" s="784">
        <f t="shared" si="38"/>
        <v>0</v>
      </c>
      <c r="N2581" s="782">
        <v>0</v>
      </c>
      <c r="O2581" s="782">
        <v>0</v>
      </c>
      <c r="P2581" s="782">
        <v>0</v>
      </c>
      <c r="Q2581" s="782">
        <v>0</v>
      </c>
      <c r="R2581" s="782"/>
      <c r="T2581" s="568"/>
    </row>
    <row r="2582" spans="1:20" s="498" customFormat="1" ht="12" x14ac:dyDescent="0.25">
      <c r="A2582" s="772"/>
      <c r="D2582" s="515" t="s">
        <v>6158</v>
      </c>
      <c r="E2582" s="779" t="s">
        <v>6159</v>
      </c>
      <c r="F2582" s="780" t="s">
        <v>5694</v>
      </c>
      <c r="G2582" s="781" t="s">
        <v>5515</v>
      </c>
      <c r="H2582" s="781" t="s">
        <v>5516</v>
      </c>
      <c r="I2582" s="781" t="s">
        <v>5517</v>
      </c>
      <c r="J2582" s="782">
        <v>0</v>
      </c>
      <c r="K2582" s="783">
        <v>0</v>
      </c>
      <c r="L2582" s="784">
        <f t="shared" si="37"/>
        <v>0</v>
      </c>
      <c r="M2582" s="784">
        <f t="shared" si="38"/>
        <v>0</v>
      </c>
      <c r="N2582" s="782">
        <v>0</v>
      </c>
      <c r="O2582" s="782">
        <v>0</v>
      </c>
      <c r="P2582" s="782">
        <v>0</v>
      </c>
      <c r="Q2582" s="782">
        <v>0</v>
      </c>
      <c r="R2582" s="782"/>
      <c r="T2582" s="568"/>
    </row>
    <row r="2583" spans="1:20" s="498" customFormat="1" ht="12" x14ac:dyDescent="0.25">
      <c r="A2583" s="772"/>
      <c r="D2583" s="515" t="s">
        <v>6160</v>
      </c>
      <c r="E2583" s="779" t="s">
        <v>6161</v>
      </c>
      <c r="F2583" s="780" t="s">
        <v>6162</v>
      </c>
      <c r="G2583" s="781" t="s">
        <v>5515</v>
      </c>
      <c r="H2583" s="781" t="s">
        <v>5516</v>
      </c>
      <c r="I2583" s="781" t="s">
        <v>5517</v>
      </c>
      <c r="J2583" s="782">
        <v>20000000</v>
      </c>
      <c r="K2583" s="783">
        <v>20000000</v>
      </c>
      <c r="L2583" s="784">
        <f t="shared" si="37"/>
        <v>0</v>
      </c>
      <c r="M2583" s="784">
        <f t="shared" si="38"/>
        <v>0</v>
      </c>
      <c r="N2583" s="782">
        <v>20000000</v>
      </c>
      <c r="O2583" s="782">
        <v>20000000</v>
      </c>
      <c r="P2583" s="782">
        <v>60000000</v>
      </c>
      <c r="Q2583" s="782">
        <v>20000000</v>
      </c>
      <c r="R2583" s="782"/>
      <c r="T2583" s="568"/>
    </row>
    <row r="2584" spans="1:20" s="498" customFormat="1" ht="12" x14ac:dyDescent="0.25">
      <c r="A2584" s="772"/>
      <c r="D2584" s="515" t="s">
        <v>6163</v>
      </c>
      <c r="E2584" s="779" t="s">
        <v>6164</v>
      </c>
      <c r="F2584" s="780" t="s">
        <v>5709</v>
      </c>
      <c r="G2584" s="781" t="s">
        <v>5515</v>
      </c>
      <c r="H2584" s="781" t="s">
        <v>5516</v>
      </c>
      <c r="I2584" s="781" t="s">
        <v>5517</v>
      </c>
      <c r="J2584" s="782">
        <v>600000</v>
      </c>
      <c r="K2584" s="783">
        <v>600000</v>
      </c>
      <c r="L2584" s="782">
        <f t="shared" si="37"/>
        <v>0</v>
      </c>
      <c r="M2584" s="782">
        <f t="shared" si="38"/>
        <v>0</v>
      </c>
      <c r="N2584" s="782">
        <v>600000</v>
      </c>
      <c r="O2584" s="782">
        <v>600000</v>
      </c>
      <c r="P2584" s="782">
        <v>1800000</v>
      </c>
      <c r="Q2584" s="782">
        <v>0</v>
      </c>
      <c r="R2584" s="782"/>
      <c r="T2584" s="568"/>
    </row>
    <row r="2585" spans="1:20" s="498" customFormat="1" ht="12" x14ac:dyDescent="0.25">
      <c r="A2585" s="772"/>
      <c r="F2585" s="536"/>
      <c r="G2585" s="793"/>
      <c r="H2585" s="793"/>
      <c r="I2585" s="793"/>
      <c r="J2585" s="776"/>
      <c r="K2585" s="776"/>
      <c r="L2585" s="776"/>
      <c r="M2585" s="776"/>
      <c r="N2585" s="776"/>
      <c r="O2585" s="776"/>
      <c r="P2585" s="776"/>
      <c r="Q2585" s="776"/>
      <c r="R2585" s="776"/>
      <c r="T2585" s="568"/>
    </row>
    <row r="2586" spans="1:20" s="751" customFormat="1" ht="13.8" x14ac:dyDescent="0.3">
      <c r="A2586" s="946" t="s">
        <v>5500</v>
      </c>
      <c r="B2586" s="946"/>
      <c r="C2586" s="946"/>
      <c r="D2586" s="946"/>
      <c r="E2586" s="946"/>
      <c r="F2586" s="946"/>
      <c r="G2586" s="946"/>
      <c r="H2586" s="946"/>
      <c r="I2586" s="946"/>
      <c r="J2586" s="946"/>
      <c r="K2586" s="946"/>
      <c r="L2586" s="946"/>
      <c r="M2586" s="946"/>
      <c r="N2586" s="946"/>
      <c r="O2586" s="946"/>
      <c r="P2586" s="946"/>
      <c r="Q2586" s="946"/>
      <c r="T2586" s="752"/>
    </row>
    <row r="2587" spans="1:20" s="751" customFormat="1" ht="13.8" x14ac:dyDescent="0.3">
      <c r="A2587" s="946" t="s">
        <v>5501</v>
      </c>
      <c r="B2587" s="946"/>
      <c r="C2587" s="946"/>
      <c r="D2587" s="946"/>
      <c r="E2587" s="946"/>
      <c r="F2587" s="946"/>
      <c r="G2587" s="946"/>
      <c r="H2587" s="946"/>
      <c r="I2587" s="946"/>
      <c r="J2587" s="946"/>
      <c r="K2587" s="946"/>
      <c r="L2587" s="946"/>
      <c r="M2587" s="946"/>
      <c r="N2587" s="946"/>
      <c r="O2587" s="946"/>
      <c r="P2587" s="946"/>
      <c r="Q2587" s="946"/>
      <c r="T2587" s="752"/>
    </row>
    <row r="2588" spans="1:20" s="753" customFormat="1" ht="13.2" x14ac:dyDescent="0.25">
      <c r="A2588" s="947" t="s">
        <v>5376</v>
      </c>
      <c r="B2588" s="947"/>
      <c r="C2588" s="947"/>
      <c r="D2588" s="954"/>
      <c r="E2588" s="947"/>
      <c r="F2588" s="947"/>
      <c r="G2588" s="947"/>
      <c r="H2588" s="947"/>
      <c r="I2588" s="947"/>
      <c r="J2588" s="947"/>
      <c r="K2588" s="947"/>
      <c r="L2588" s="947"/>
      <c r="M2588" s="947"/>
      <c r="N2588" s="947"/>
      <c r="O2588" s="947"/>
      <c r="P2588" s="947"/>
      <c r="Q2588" s="947"/>
      <c r="T2588" s="754"/>
    </row>
    <row r="2589" spans="1:20" s="760" customFormat="1" ht="24" x14ac:dyDescent="0.25">
      <c r="A2589" s="943" t="s">
        <v>5502</v>
      </c>
      <c r="B2589" s="948" t="s">
        <v>5503</v>
      </c>
      <c r="C2589" s="957"/>
      <c r="D2589" s="755"/>
      <c r="E2589" s="949" t="s">
        <v>5504</v>
      </c>
      <c r="F2589" s="943" t="s">
        <v>4881</v>
      </c>
      <c r="G2589" s="943" t="s">
        <v>5505</v>
      </c>
      <c r="H2589" s="943" t="s">
        <v>5506</v>
      </c>
      <c r="I2589" s="943" t="s">
        <v>5507</v>
      </c>
      <c r="J2589" s="756" t="s">
        <v>3115</v>
      </c>
      <c r="K2589" s="757" t="s">
        <v>3116</v>
      </c>
      <c r="L2589" s="758" t="s">
        <v>5508</v>
      </c>
      <c r="M2589" s="758" t="s">
        <v>5509</v>
      </c>
      <c r="N2589" s="759" t="s">
        <v>3341</v>
      </c>
      <c r="O2589" s="759" t="s">
        <v>3341</v>
      </c>
      <c r="P2589" s="759" t="s">
        <v>3317</v>
      </c>
      <c r="Q2589" s="759" t="s">
        <v>3341</v>
      </c>
      <c r="R2589" s="759" t="s">
        <v>5510</v>
      </c>
      <c r="T2589" s="761"/>
    </row>
    <row r="2590" spans="1:20" s="760" customFormat="1" ht="24" x14ac:dyDescent="0.25">
      <c r="A2590" s="955"/>
      <c r="B2590" s="950"/>
      <c r="C2590" s="958"/>
      <c r="D2590" s="762"/>
      <c r="E2590" s="951"/>
      <c r="F2590" s="944"/>
      <c r="G2590" s="944"/>
      <c r="H2590" s="944"/>
      <c r="I2590" s="944"/>
      <c r="J2590" s="763">
        <v>2020</v>
      </c>
      <c r="K2590" s="764" t="s">
        <v>3120</v>
      </c>
      <c r="L2590" s="765" t="s">
        <v>3120</v>
      </c>
      <c r="M2590" s="765" t="s">
        <v>3120</v>
      </c>
      <c r="N2590" s="766" t="s">
        <v>5068</v>
      </c>
      <c r="O2590" s="766" t="s">
        <v>5069</v>
      </c>
      <c r="P2590" s="767" t="s">
        <v>5511</v>
      </c>
      <c r="Q2590" s="766" t="s">
        <v>5102</v>
      </c>
      <c r="R2590" s="763"/>
      <c r="T2590" s="761"/>
    </row>
    <row r="2591" spans="1:20" s="760" customFormat="1" ht="12" x14ac:dyDescent="0.25">
      <c r="A2591" s="956"/>
      <c r="B2591" s="952"/>
      <c r="C2591" s="959"/>
      <c r="D2591" s="768"/>
      <c r="E2591" s="953"/>
      <c r="F2591" s="945"/>
      <c r="G2591" s="945"/>
      <c r="H2591" s="945"/>
      <c r="I2591" s="945"/>
      <c r="J2591" s="769" t="s">
        <v>14</v>
      </c>
      <c r="K2591" s="770" t="s">
        <v>14</v>
      </c>
      <c r="L2591" s="771" t="s">
        <v>14</v>
      </c>
      <c r="M2591" s="771" t="s">
        <v>14</v>
      </c>
      <c r="N2591" s="769" t="s">
        <v>14</v>
      </c>
      <c r="O2591" s="769" t="s">
        <v>14</v>
      </c>
      <c r="P2591" s="769" t="s">
        <v>14</v>
      </c>
      <c r="Q2591" s="769" t="s">
        <v>14</v>
      </c>
      <c r="R2591" s="769"/>
      <c r="T2591" s="761"/>
    </row>
    <row r="2592" spans="1:20" s="498" customFormat="1" ht="24" x14ac:dyDescent="0.25">
      <c r="A2592" s="772"/>
      <c r="D2592" s="515" t="s">
        <v>6165</v>
      </c>
      <c r="E2592" s="779" t="s">
        <v>6166</v>
      </c>
      <c r="F2592" s="780" t="s">
        <v>5715</v>
      </c>
      <c r="G2592" s="781" t="s">
        <v>5515</v>
      </c>
      <c r="H2592" s="781" t="s">
        <v>5516</v>
      </c>
      <c r="I2592" s="781" t="s">
        <v>5517</v>
      </c>
      <c r="J2592" s="782">
        <v>1000000</v>
      </c>
      <c r="K2592" s="783">
        <v>1000000</v>
      </c>
      <c r="L2592" s="784">
        <f t="shared" si="37"/>
        <v>0</v>
      </c>
      <c r="M2592" s="784">
        <f t="shared" si="38"/>
        <v>0</v>
      </c>
      <c r="N2592" s="782">
        <v>1000000</v>
      </c>
      <c r="O2592" s="782">
        <v>1000000</v>
      </c>
      <c r="P2592" s="782">
        <v>3000000</v>
      </c>
      <c r="Q2592" s="782">
        <v>1000000</v>
      </c>
      <c r="R2592" s="782"/>
      <c r="T2592" s="568"/>
    </row>
    <row r="2593" spans="1:20" s="498" customFormat="1" ht="12" x14ac:dyDescent="0.25">
      <c r="A2593" s="772"/>
      <c r="D2593" s="515" t="s">
        <v>6167</v>
      </c>
      <c r="E2593" s="779" t="s">
        <v>6168</v>
      </c>
      <c r="F2593" s="780" t="s">
        <v>5718</v>
      </c>
      <c r="G2593" s="781" t="s">
        <v>5515</v>
      </c>
      <c r="H2593" s="781" t="s">
        <v>5516</v>
      </c>
      <c r="I2593" s="781" t="s">
        <v>5517</v>
      </c>
      <c r="J2593" s="782">
        <v>40000000</v>
      </c>
      <c r="K2593" s="783">
        <v>40000000</v>
      </c>
      <c r="L2593" s="784">
        <f t="shared" si="37"/>
        <v>0</v>
      </c>
      <c r="M2593" s="784">
        <f t="shared" si="38"/>
        <v>0</v>
      </c>
      <c r="N2593" s="782">
        <v>40000000</v>
      </c>
      <c r="O2593" s="782">
        <v>40000000</v>
      </c>
      <c r="P2593" s="782">
        <v>120000000</v>
      </c>
      <c r="Q2593" s="782">
        <v>100000000</v>
      </c>
      <c r="R2593" s="782"/>
      <c r="T2593" s="568"/>
    </row>
    <row r="2594" spans="1:20" s="498" customFormat="1" ht="12" x14ac:dyDescent="0.25">
      <c r="A2594" s="772"/>
      <c r="D2594" s="515" t="s">
        <v>6169</v>
      </c>
      <c r="E2594" s="779" t="s">
        <v>6170</v>
      </c>
      <c r="F2594" s="780" t="s">
        <v>5721</v>
      </c>
      <c r="G2594" s="781" t="s">
        <v>5515</v>
      </c>
      <c r="H2594" s="781" t="s">
        <v>5516</v>
      </c>
      <c r="I2594" s="781" t="s">
        <v>5517</v>
      </c>
      <c r="J2594" s="782">
        <v>5000000</v>
      </c>
      <c r="K2594" s="783">
        <v>5000000</v>
      </c>
      <c r="L2594" s="784">
        <f t="shared" si="37"/>
        <v>0</v>
      </c>
      <c r="M2594" s="784">
        <f t="shared" si="38"/>
        <v>0</v>
      </c>
      <c r="N2594" s="782">
        <v>5000000</v>
      </c>
      <c r="O2594" s="782">
        <v>5000000</v>
      </c>
      <c r="P2594" s="782">
        <v>15000000</v>
      </c>
      <c r="Q2594" s="782">
        <v>5000000</v>
      </c>
      <c r="R2594" s="782"/>
      <c r="T2594" s="568"/>
    </row>
    <row r="2595" spans="1:20" s="498" customFormat="1" ht="24" x14ac:dyDescent="0.25">
      <c r="A2595" s="772"/>
      <c r="D2595" s="515" t="s">
        <v>6171</v>
      </c>
      <c r="E2595" s="779" t="s">
        <v>6172</v>
      </c>
      <c r="F2595" s="780" t="s">
        <v>5724</v>
      </c>
      <c r="G2595" s="781" t="s">
        <v>5515</v>
      </c>
      <c r="H2595" s="781" t="s">
        <v>5516</v>
      </c>
      <c r="I2595" s="781" t="s">
        <v>5517</v>
      </c>
      <c r="J2595" s="782">
        <v>40000000</v>
      </c>
      <c r="K2595" s="783">
        <v>40000000</v>
      </c>
      <c r="L2595" s="784">
        <f t="shared" si="37"/>
        <v>0</v>
      </c>
      <c r="M2595" s="784">
        <f t="shared" si="38"/>
        <v>0</v>
      </c>
      <c r="N2595" s="782">
        <v>40000000</v>
      </c>
      <c r="O2595" s="782">
        <v>40000000</v>
      </c>
      <c r="P2595" s="782">
        <v>120000000</v>
      </c>
      <c r="Q2595" s="782">
        <v>40000000</v>
      </c>
      <c r="R2595" s="782"/>
      <c r="T2595" s="568"/>
    </row>
    <row r="2596" spans="1:20" s="498" customFormat="1" ht="12" x14ac:dyDescent="0.25">
      <c r="A2596" s="772"/>
      <c r="D2596" s="515" t="s">
        <v>6173</v>
      </c>
      <c r="E2596" s="779" t="s">
        <v>6174</v>
      </c>
      <c r="F2596" s="780" t="s">
        <v>5727</v>
      </c>
      <c r="G2596" s="781" t="s">
        <v>5515</v>
      </c>
      <c r="H2596" s="781" t="s">
        <v>5516</v>
      </c>
      <c r="I2596" s="781" t="s">
        <v>5517</v>
      </c>
      <c r="J2596" s="782">
        <v>3000000</v>
      </c>
      <c r="K2596" s="783">
        <v>3000000</v>
      </c>
      <c r="L2596" s="784">
        <f t="shared" si="37"/>
        <v>0</v>
      </c>
      <c r="M2596" s="784">
        <f t="shared" si="38"/>
        <v>0</v>
      </c>
      <c r="N2596" s="782">
        <v>3000000</v>
      </c>
      <c r="O2596" s="782">
        <v>3000000</v>
      </c>
      <c r="P2596" s="782">
        <v>9000000</v>
      </c>
      <c r="Q2596" s="782">
        <v>3000000</v>
      </c>
      <c r="R2596" s="782"/>
      <c r="T2596" s="568"/>
    </row>
    <row r="2597" spans="1:20" s="498" customFormat="1" ht="12" x14ac:dyDescent="0.25">
      <c r="A2597" s="772"/>
      <c r="D2597" s="515" t="s">
        <v>6175</v>
      </c>
      <c r="E2597" s="779" t="s">
        <v>6176</v>
      </c>
      <c r="F2597" s="780" t="s">
        <v>5730</v>
      </c>
      <c r="G2597" s="781" t="s">
        <v>5515</v>
      </c>
      <c r="H2597" s="781" t="s">
        <v>5516</v>
      </c>
      <c r="I2597" s="781" t="s">
        <v>5517</v>
      </c>
      <c r="J2597" s="782">
        <v>5000000</v>
      </c>
      <c r="K2597" s="783">
        <v>5000000</v>
      </c>
      <c r="L2597" s="784">
        <f t="shared" si="37"/>
        <v>0</v>
      </c>
      <c r="M2597" s="784">
        <f t="shared" si="38"/>
        <v>0</v>
      </c>
      <c r="N2597" s="782">
        <v>5000000</v>
      </c>
      <c r="O2597" s="782">
        <v>5000000</v>
      </c>
      <c r="P2597" s="782">
        <v>15000000</v>
      </c>
      <c r="Q2597" s="782">
        <v>5000000</v>
      </c>
      <c r="R2597" s="782"/>
      <c r="T2597" s="568"/>
    </row>
    <row r="2598" spans="1:20" s="498" customFormat="1" ht="12" x14ac:dyDescent="0.25">
      <c r="A2598" s="772"/>
      <c r="D2598" s="515" t="s">
        <v>6177</v>
      </c>
      <c r="E2598" s="779" t="s">
        <v>6178</v>
      </c>
      <c r="F2598" s="780" t="s">
        <v>5739</v>
      </c>
      <c r="G2598" s="781" t="s">
        <v>5515</v>
      </c>
      <c r="H2598" s="781" t="s">
        <v>5516</v>
      </c>
      <c r="I2598" s="781" t="s">
        <v>5517</v>
      </c>
      <c r="J2598" s="782">
        <v>40000000</v>
      </c>
      <c r="K2598" s="783">
        <v>10000000</v>
      </c>
      <c r="L2598" s="784">
        <f t="shared" si="37"/>
        <v>30000000</v>
      </c>
      <c r="M2598" s="784">
        <v>0</v>
      </c>
      <c r="N2598" s="782">
        <v>40000000</v>
      </c>
      <c r="O2598" s="782">
        <v>40000000</v>
      </c>
      <c r="P2598" s="782">
        <v>120000000</v>
      </c>
      <c r="Q2598" s="782">
        <v>40000000</v>
      </c>
      <c r="R2598" s="782"/>
      <c r="T2598" s="568"/>
    </row>
    <row r="2599" spans="1:20" s="498" customFormat="1" ht="24" x14ac:dyDescent="0.25">
      <c r="A2599" s="772"/>
      <c r="D2599" s="515" t="s">
        <v>6179</v>
      </c>
      <c r="E2599" s="779" t="s">
        <v>6180</v>
      </c>
      <c r="F2599" s="780" t="s">
        <v>5881</v>
      </c>
      <c r="G2599" s="781" t="s">
        <v>5515</v>
      </c>
      <c r="H2599" s="781" t="s">
        <v>5516</v>
      </c>
      <c r="I2599" s="781" t="s">
        <v>5517</v>
      </c>
      <c r="J2599" s="782">
        <v>500000</v>
      </c>
      <c r="K2599" s="783">
        <v>500000</v>
      </c>
      <c r="L2599" s="784">
        <f t="shared" si="37"/>
        <v>0</v>
      </c>
      <c r="M2599" s="784">
        <f t="shared" si="38"/>
        <v>0</v>
      </c>
      <c r="N2599" s="782">
        <v>500000</v>
      </c>
      <c r="O2599" s="782">
        <v>500000</v>
      </c>
      <c r="P2599" s="782">
        <v>1500000</v>
      </c>
      <c r="Q2599" s="782">
        <v>500000</v>
      </c>
      <c r="R2599" s="782"/>
      <c r="T2599" s="568"/>
    </row>
    <row r="2600" spans="1:20" s="498" customFormat="1" ht="12" x14ac:dyDescent="0.25">
      <c r="A2600" s="772"/>
      <c r="D2600" s="515" t="s">
        <v>6181</v>
      </c>
      <c r="E2600" s="779" t="s">
        <v>6182</v>
      </c>
      <c r="F2600" s="780" t="s">
        <v>5757</v>
      </c>
      <c r="G2600" s="781" t="s">
        <v>5515</v>
      </c>
      <c r="H2600" s="781" t="s">
        <v>5516</v>
      </c>
      <c r="I2600" s="781" t="s">
        <v>5517</v>
      </c>
      <c r="J2600" s="782">
        <v>1000000</v>
      </c>
      <c r="K2600" s="783">
        <v>1000000</v>
      </c>
      <c r="L2600" s="784">
        <f t="shared" si="37"/>
        <v>0</v>
      </c>
      <c r="M2600" s="784">
        <f t="shared" si="38"/>
        <v>0</v>
      </c>
      <c r="N2600" s="782">
        <v>1000000</v>
      </c>
      <c r="O2600" s="782">
        <v>1000000</v>
      </c>
      <c r="P2600" s="782">
        <v>3000000</v>
      </c>
      <c r="Q2600" s="782">
        <v>1000000</v>
      </c>
      <c r="R2600" s="782"/>
      <c r="T2600" s="568"/>
    </row>
    <row r="2601" spans="1:20" s="498" customFormat="1" ht="24" x14ac:dyDescent="0.25">
      <c r="A2601" s="772"/>
      <c r="D2601" s="515" t="s">
        <v>6183</v>
      </c>
      <c r="E2601" s="779" t="s">
        <v>6184</v>
      </c>
      <c r="F2601" s="780" t="s">
        <v>5760</v>
      </c>
      <c r="G2601" s="781" t="s">
        <v>5515</v>
      </c>
      <c r="H2601" s="781" t="s">
        <v>5516</v>
      </c>
      <c r="I2601" s="781" t="s">
        <v>5517</v>
      </c>
      <c r="J2601" s="782">
        <v>20000000</v>
      </c>
      <c r="K2601" s="783">
        <v>10000000</v>
      </c>
      <c r="L2601" s="784">
        <f t="shared" si="37"/>
        <v>10000000</v>
      </c>
      <c r="M2601" s="784">
        <v>0</v>
      </c>
      <c r="N2601" s="782">
        <v>20000000</v>
      </c>
      <c r="O2601" s="782">
        <v>20000000</v>
      </c>
      <c r="P2601" s="782">
        <v>60000000</v>
      </c>
      <c r="Q2601" s="782">
        <v>0</v>
      </c>
      <c r="R2601" s="782"/>
      <c r="T2601" s="568"/>
    </row>
    <row r="2602" spans="1:20" s="498" customFormat="1" ht="12" x14ac:dyDescent="0.25">
      <c r="A2602" s="772"/>
      <c r="D2602" s="515" t="s">
        <v>6185</v>
      </c>
      <c r="E2602" s="779" t="s">
        <v>6186</v>
      </c>
      <c r="F2602" s="780" t="s">
        <v>5765</v>
      </c>
      <c r="G2602" s="781" t="s">
        <v>5515</v>
      </c>
      <c r="H2602" s="781" t="s">
        <v>5516</v>
      </c>
      <c r="I2602" s="781" t="s">
        <v>5517</v>
      </c>
      <c r="J2602" s="782">
        <v>3000000</v>
      </c>
      <c r="K2602" s="783">
        <v>3000000</v>
      </c>
      <c r="L2602" s="784">
        <f t="shared" si="37"/>
        <v>0</v>
      </c>
      <c r="M2602" s="784">
        <f t="shared" si="38"/>
        <v>0</v>
      </c>
      <c r="N2602" s="782">
        <v>3000000</v>
      </c>
      <c r="O2602" s="782">
        <v>3000000</v>
      </c>
      <c r="P2602" s="782">
        <v>9000000</v>
      </c>
      <c r="Q2602" s="782">
        <v>3000000</v>
      </c>
      <c r="R2602" s="782"/>
      <c r="T2602" s="568"/>
    </row>
    <row r="2603" spans="1:20" s="498" customFormat="1" ht="12" x14ac:dyDescent="0.25">
      <c r="A2603" s="772"/>
      <c r="D2603" s="515" t="s">
        <v>6187</v>
      </c>
      <c r="E2603" s="779" t="s">
        <v>6188</v>
      </c>
      <c r="F2603" s="780" t="s">
        <v>5631</v>
      </c>
      <c r="G2603" s="781" t="s">
        <v>5515</v>
      </c>
      <c r="H2603" s="781" t="s">
        <v>5516</v>
      </c>
      <c r="I2603" s="781" t="s">
        <v>5517</v>
      </c>
      <c r="J2603" s="782">
        <v>2000000</v>
      </c>
      <c r="K2603" s="783">
        <v>2000000</v>
      </c>
      <c r="L2603" s="784">
        <f t="shared" si="37"/>
        <v>0</v>
      </c>
      <c r="M2603" s="784">
        <f t="shared" si="38"/>
        <v>0</v>
      </c>
      <c r="N2603" s="782">
        <v>2000000</v>
      </c>
      <c r="O2603" s="782">
        <v>2000000</v>
      </c>
      <c r="P2603" s="782">
        <v>6000000</v>
      </c>
      <c r="Q2603" s="782">
        <v>2000000</v>
      </c>
      <c r="R2603" s="782"/>
      <c r="T2603" s="568"/>
    </row>
    <row r="2604" spans="1:20" s="498" customFormat="1" ht="12" x14ac:dyDescent="0.25">
      <c r="A2604" s="772"/>
      <c r="C2604" s="773" t="s">
        <v>5892</v>
      </c>
      <c r="D2604" s="794"/>
      <c r="E2604" s="773"/>
      <c r="F2604" s="775"/>
      <c r="G2604" s="773"/>
      <c r="H2604" s="773"/>
      <c r="I2604" s="773"/>
      <c r="J2604" s="777">
        <v>0</v>
      </c>
      <c r="K2604" s="778">
        <v>0</v>
      </c>
      <c r="L2604" s="784"/>
      <c r="M2604" s="784"/>
      <c r="N2604" s="777">
        <v>0</v>
      </c>
      <c r="O2604" s="777">
        <v>0</v>
      </c>
      <c r="P2604" s="777">
        <v>0</v>
      </c>
      <c r="Q2604" s="777">
        <v>0</v>
      </c>
      <c r="R2604" s="777"/>
      <c r="T2604" s="568"/>
    </row>
    <row r="2605" spans="1:20" s="498" customFormat="1" ht="12" x14ac:dyDescent="0.25">
      <c r="A2605" s="772"/>
      <c r="D2605" s="515" t="s">
        <v>6189</v>
      </c>
      <c r="E2605" s="779" t="s">
        <v>6190</v>
      </c>
      <c r="F2605" s="780" t="s">
        <v>5895</v>
      </c>
      <c r="G2605" s="781" t="s">
        <v>5515</v>
      </c>
      <c r="H2605" s="781" t="s">
        <v>5516</v>
      </c>
      <c r="I2605" s="781" t="s">
        <v>5517</v>
      </c>
      <c r="J2605" s="782">
        <v>0</v>
      </c>
      <c r="K2605" s="783">
        <v>0</v>
      </c>
      <c r="L2605" s="782"/>
      <c r="M2605" s="782"/>
      <c r="N2605" s="782">
        <v>0</v>
      </c>
      <c r="O2605" s="782">
        <v>0</v>
      </c>
      <c r="P2605" s="782">
        <v>0</v>
      </c>
      <c r="Q2605" s="782">
        <v>0</v>
      </c>
      <c r="R2605" s="782"/>
      <c r="T2605" s="568"/>
    </row>
    <row r="2606" spans="1:20" s="498" customFormat="1" ht="12" x14ac:dyDescent="0.25">
      <c r="A2606" s="772"/>
      <c r="B2606" s="566" t="s">
        <v>185</v>
      </c>
      <c r="C2606" s="810"/>
      <c r="D2606" s="519"/>
      <c r="E2606" s="810"/>
      <c r="F2606" s="827"/>
      <c r="G2606" s="810"/>
      <c r="H2606" s="810"/>
      <c r="I2606" s="779"/>
      <c r="J2606" s="801">
        <v>1705997099</v>
      </c>
      <c r="K2606" s="809">
        <f>SUM(K2520,K2544)</f>
        <v>1650997099</v>
      </c>
      <c r="L2606" s="808">
        <f t="shared" ref="L2606:O2606" si="39">SUM(L2520,L2544)</f>
        <v>70000000</v>
      </c>
      <c r="M2606" s="808">
        <f t="shared" si="39"/>
        <v>0</v>
      </c>
      <c r="N2606" s="808">
        <f t="shared" si="39"/>
        <v>1752679487</v>
      </c>
      <c r="O2606" s="808">
        <f t="shared" si="39"/>
        <v>1755563210</v>
      </c>
      <c r="P2606" s="782">
        <v>5214239796</v>
      </c>
      <c r="Q2606" s="801">
        <v>897340181</v>
      </c>
      <c r="R2606" s="801"/>
      <c r="T2606" s="568"/>
    </row>
    <row r="2607" spans="1:20" s="498" customFormat="1" ht="12" x14ac:dyDescent="0.25">
      <c r="D2607" s="816"/>
      <c r="F2607" s="536"/>
      <c r="J2607" s="776"/>
      <c r="K2607" s="776"/>
      <c r="L2607" s="776"/>
      <c r="M2607" s="776"/>
      <c r="N2607" s="776"/>
      <c r="O2607" s="776"/>
      <c r="P2607" s="776"/>
      <c r="Q2607" s="776"/>
      <c r="R2607" s="776"/>
      <c r="T2607" s="568"/>
    </row>
    <row r="2608" spans="1:20" s="498" customFormat="1" ht="12" x14ac:dyDescent="0.25">
      <c r="A2608" s="772" t="s">
        <v>6191</v>
      </c>
      <c r="B2608" s="773" t="s">
        <v>4989</v>
      </c>
      <c r="C2608" s="773"/>
      <c r="D2608" s="817"/>
      <c r="E2608" s="773"/>
      <c r="F2608" s="775"/>
      <c r="G2608" s="773"/>
      <c r="H2608" s="773"/>
      <c r="I2608" s="773"/>
      <c r="J2608" s="776"/>
      <c r="K2608" s="776"/>
      <c r="L2608" s="776"/>
      <c r="M2608" s="776"/>
      <c r="N2608" s="776"/>
      <c r="O2608" s="776"/>
      <c r="P2608" s="776"/>
      <c r="Q2608" s="776"/>
      <c r="R2608" s="776"/>
      <c r="T2608" s="568"/>
    </row>
    <row r="2609" spans="1:20" s="498" customFormat="1" ht="12" x14ac:dyDescent="0.25">
      <c r="A2609" s="772"/>
      <c r="C2609" s="773" t="s">
        <v>5142</v>
      </c>
      <c r="D2609" s="794"/>
      <c r="E2609" s="773"/>
      <c r="F2609" s="775"/>
      <c r="G2609" s="773"/>
      <c r="H2609" s="773"/>
      <c r="I2609" s="773"/>
      <c r="J2609" s="777">
        <v>4000000</v>
      </c>
      <c r="K2609" s="789">
        <f>SUM(K2610:K2632)</f>
        <v>4000000</v>
      </c>
      <c r="L2609" s="784">
        <f t="shared" ref="L2609:O2609" si="40">SUM(L2610:L2632)</f>
        <v>0</v>
      </c>
      <c r="M2609" s="784">
        <f t="shared" si="40"/>
        <v>0</v>
      </c>
      <c r="N2609" s="784">
        <f t="shared" si="40"/>
        <v>4000000</v>
      </c>
      <c r="O2609" s="784">
        <f t="shared" si="40"/>
        <v>4050000</v>
      </c>
      <c r="P2609" s="777">
        <f>SUM(K2609,N2609,O2609)</f>
        <v>12050000</v>
      </c>
      <c r="Q2609" s="777">
        <v>3750000</v>
      </c>
      <c r="R2609" s="777"/>
      <c r="T2609" s="568"/>
    </row>
    <row r="2610" spans="1:20" s="498" customFormat="1" ht="24" x14ac:dyDescent="0.25">
      <c r="A2610" s="772"/>
      <c r="D2610" s="515" t="s">
        <v>6192</v>
      </c>
      <c r="E2610" s="779" t="s">
        <v>6193</v>
      </c>
      <c r="F2610" s="780" t="s">
        <v>5568</v>
      </c>
      <c r="G2610" s="781" t="s">
        <v>6194</v>
      </c>
      <c r="H2610" s="781" t="s">
        <v>6195</v>
      </c>
      <c r="I2610" s="781" t="s">
        <v>5517</v>
      </c>
      <c r="J2610" s="782">
        <v>400000</v>
      </c>
      <c r="K2610" s="783">
        <v>400000</v>
      </c>
      <c r="L2610" s="784">
        <f>SUM(J2610-K2610)</f>
        <v>0</v>
      </c>
      <c r="M2610" s="784">
        <f>SUM(K2610-J2610)</f>
        <v>0</v>
      </c>
      <c r="N2610" s="782">
        <v>400000</v>
      </c>
      <c r="O2610" s="782">
        <v>400000</v>
      </c>
      <c r="P2610" s="782">
        <v>1200000</v>
      </c>
      <c r="Q2610" s="782">
        <v>400000</v>
      </c>
      <c r="R2610" s="782"/>
      <c r="T2610" s="568"/>
    </row>
    <row r="2611" spans="1:20" s="498" customFormat="1" ht="24" x14ac:dyDescent="0.25">
      <c r="A2611" s="772"/>
      <c r="D2611" s="515" t="s">
        <v>6196</v>
      </c>
      <c r="E2611" s="779" t="s">
        <v>6197</v>
      </c>
      <c r="F2611" s="780" t="s">
        <v>5574</v>
      </c>
      <c r="G2611" s="781" t="s">
        <v>6194</v>
      </c>
      <c r="H2611" s="781" t="s">
        <v>6195</v>
      </c>
      <c r="I2611" s="781" t="s">
        <v>5517</v>
      </c>
      <c r="J2611" s="782">
        <v>0</v>
      </c>
      <c r="K2611" s="783">
        <v>0</v>
      </c>
      <c r="L2611" s="784">
        <f t="shared" ref="L2611:L2632" si="41">SUM(J2611-K2611)</f>
        <v>0</v>
      </c>
      <c r="M2611" s="784">
        <f t="shared" ref="M2611:M2632" si="42">SUM(K2611-J2611)</f>
        <v>0</v>
      </c>
      <c r="N2611" s="782">
        <v>0</v>
      </c>
      <c r="O2611" s="782">
        <v>0</v>
      </c>
      <c r="P2611" s="782">
        <v>0</v>
      </c>
      <c r="Q2611" s="782">
        <v>0</v>
      </c>
      <c r="R2611" s="782"/>
      <c r="T2611" s="568"/>
    </row>
    <row r="2612" spans="1:20" s="498" customFormat="1" ht="12" x14ac:dyDescent="0.25">
      <c r="A2612" s="772"/>
      <c r="D2612" s="515" t="s">
        <v>6198</v>
      </c>
      <c r="E2612" s="779" t="s">
        <v>6199</v>
      </c>
      <c r="F2612" s="780" t="s">
        <v>5586</v>
      </c>
      <c r="G2612" s="781" t="s">
        <v>6194</v>
      </c>
      <c r="H2612" s="781" t="s">
        <v>6195</v>
      </c>
      <c r="I2612" s="781" t="s">
        <v>5517</v>
      </c>
      <c r="J2612" s="782">
        <v>100000</v>
      </c>
      <c r="K2612" s="783">
        <v>100000</v>
      </c>
      <c r="L2612" s="784">
        <f t="shared" si="41"/>
        <v>0</v>
      </c>
      <c r="M2612" s="784">
        <f t="shared" si="42"/>
        <v>0</v>
      </c>
      <c r="N2612" s="782">
        <v>100000</v>
      </c>
      <c r="O2612" s="782">
        <v>100000</v>
      </c>
      <c r="P2612" s="782">
        <v>300000</v>
      </c>
      <c r="Q2612" s="782">
        <v>100000</v>
      </c>
      <c r="R2612" s="782"/>
      <c r="T2612" s="568"/>
    </row>
    <row r="2613" spans="1:20" s="498" customFormat="1" ht="24" x14ac:dyDescent="0.25">
      <c r="A2613" s="772"/>
      <c r="D2613" s="515" t="s">
        <v>6200</v>
      </c>
      <c r="E2613" s="779" t="s">
        <v>6201</v>
      </c>
      <c r="F2613" s="780" t="s">
        <v>5589</v>
      </c>
      <c r="G2613" s="781" t="s">
        <v>6194</v>
      </c>
      <c r="H2613" s="781" t="s">
        <v>6195</v>
      </c>
      <c r="I2613" s="781" t="s">
        <v>5517</v>
      </c>
      <c r="J2613" s="782">
        <v>100000</v>
      </c>
      <c r="K2613" s="783">
        <v>100000</v>
      </c>
      <c r="L2613" s="784">
        <f t="shared" si="41"/>
        <v>0</v>
      </c>
      <c r="M2613" s="784">
        <f t="shared" si="42"/>
        <v>0</v>
      </c>
      <c r="N2613" s="782">
        <v>100000</v>
      </c>
      <c r="O2613" s="782">
        <v>100000</v>
      </c>
      <c r="P2613" s="782">
        <v>300000</v>
      </c>
      <c r="Q2613" s="782">
        <v>100000</v>
      </c>
      <c r="R2613" s="782"/>
      <c r="T2613" s="568"/>
    </row>
    <row r="2614" spans="1:20" s="498" customFormat="1" ht="36" x14ac:dyDescent="0.25">
      <c r="A2614" s="772"/>
      <c r="D2614" s="515" t="s">
        <v>6202</v>
      </c>
      <c r="E2614" s="779" t="s">
        <v>6203</v>
      </c>
      <c r="F2614" s="780" t="s">
        <v>5598</v>
      </c>
      <c r="G2614" s="781" t="s">
        <v>6194</v>
      </c>
      <c r="H2614" s="781" t="s">
        <v>6195</v>
      </c>
      <c r="I2614" s="781" t="s">
        <v>5517</v>
      </c>
      <c r="J2614" s="782">
        <v>300000</v>
      </c>
      <c r="K2614" s="783">
        <v>300000</v>
      </c>
      <c r="L2614" s="784">
        <f t="shared" si="41"/>
        <v>0</v>
      </c>
      <c r="M2614" s="784">
        <f t="shared" si="42"/>
        <v>0</v>
      </c>
      <c r="N2614" s="782">
        <v>300000</v>
      </c>
      <c r="O2614" s="782">
        <v>300000</v>
      </c>
      <c r="P2614" s="782">
        <v>900000</v>
      </c>
      <c r="Q2614" s="782">
        <v>300000</v>
      </c>
      <c r="R2614" s="782"/>
      <c r="T2614" s="568"/>
    </row>
    <row r="2615" spans="1:20" s="751" customFormat="1" ht="13.8" x14ac:dyDescent="0.3">
      <c r="A2615" s="946" t="s">
        <v>5500</v>
      </c>
      <c r="B2615" s="946"/>
      <c r="C2615" s="946"/>
      <c r="D2615" s="946"/>
      <c r="E2615" s="946"/>
      <c r="F2615" s="946"/>
      <c r="G2615" s="946"/>
      <c r="H2615" s="946"/>
      <c r="I2615" s="946"/>
      <c r="J2615" s="946"/>
      <c r="K2615" s="946"/>
      <c r="L2615" s="946"/>
      <c r="M2615" s="946"/>
      <c r="N2615" s="946"/>
      <c r="O2615" s="946"/>
      <c r="P2615" s="946"/>
      <c r="Q2615" s="946"/>
      <c r="T2615" s="752"/>
    </row>
    <row r="2616" spans="1:20" s="751" customFormat="1" ht="13.8" x14ac:dyDescent="0.3">
      <c r="A2616" s="946" t="s">
        <v>5501</v>
      </c>
      <c r="B2616" s="946"/>
      <c r="C2616" s="946"/>
      <c r="D2616" s="946"/>
      <c r="E2616" s="946"/>
      <c r="F2616" s="946"/>
      <c r="G2616" s="946"/>
      <c r="H2616" s="946"/>
      <c r="I2616" s="946"/>
      <c r="J2616" s="946"/>
      <c r="K2616" s="946"/>
      <c r="L2616" s="946"/>
      <c r="M2616" s="946"/>
      <c r="N2616" s="946"/>
      <c r="O2616" s="946"/>
      <c r="P2616" s="946"/>
      <c r="Q2616" s="946"/>
      <c r="T2616" s="752"/>
    </row>
    <row r="2617" spans="1:20" s="753" customFormat="1" ht="13.2" x14ac:dyDescent="0.25">
      <c r="A2617" s="947" t="s">
        <v>5376</v>
      </c>
      <c r="B2617" s="947"/>
      <c r="C2617" s="947"/>
      <c r="D2617" s="954"/>
      <c r="E2617" s="947"/>
      <c r="F2617" s="947"/>
      <c r="G2617" s="947"/>
      <c r="H2617" s="947"/>
      <c r="I2617" s="947"/>
      <c r="J2617" s="947"/>
      <c r="K2617" s="947"/>
      <c r="L2617" s="947"/>
      <c r="M2617" s="947"/>
      <c r="N2617" s="947"/>
      <c r="O2617" s="947"/>
      <c r="P2617" s="947"/>
      <c r="Q2617" s="947"/>
      <c r="T2617" s="754"/>
    </row>
    <row r="2618" spans="1:20" s="760" customFormat="1" ht="24" x14ac:dyDescent="0.25">
      <c r="A2618" s="943" t="s">
        <v>5502</v>
      </c>
      <c r="B2618" s="948" t="s">
        <v>5503</v>
      </c>
      <c r="C2618" s="957"/>
      <c r="D2618" s="755"/>
      <c r="E2618" s="949" t="s">
        <v>5504</v>
      </c>
      <c r="F2618" s="943" t="s">
        <v>4881</v>
      </c>
      <c r="G2618" s="943" t="s">
        <v>5505</v>
      </c>
      <c r="H2618" s="943" t="s">
        <v>5506</v>
      </c>
      <c r="I2618" s="943" t="s">
        <v>5507</v>
      </c>
      <c r="J2618" s="756" t="s">
        <v>3115</v>
      </c>
      <c r="K2618" s="757" t="s">
        <v>3116</v>
      </c>
      <c r="L2618" s="758" t="s">
        <v>5508</v>
      </c>
      <c r="M2618" s="758" t="s">
        <v>5509</v>
      </c>
      <c r="N2618" s="759" t="s">
        <v>3341</v>
      </c>
      <c r="O2618" s="759" t="s">
        <v>3341</v>
      </c>
      <c r="P2618" s="759" t="s">
        <v>3317</v>
      </c>
      <c r="Q2618" s="759" t="s">
        <v>3341</v>
      </c>
      <c r="R2618" s="759" t="s">
        <v>5510</v>
      </c>
      <c r="T2618" s="761"/>
    </row>
    <row r="2619" spans="1:20" s="760" customFormat="1" ht="24" x14ac:dyDescent="0.25">
      <c r="A2619" s="955"/>
      <c r="B2619" s="950"/>
      <c r="C2619" s="958"/>
      <c r="D2619" s="762"/>
      <c r="E2619" s="951"/>
      <c r="F2619" s="944"/>
      <c r="G2619" s="944"/>
      <c r="H2619" s="944"/>
      <c r="I2619" s="944"/>
      <c r="J2619" s="763">
        <v>2020</v>
      </c>
      <c r="K2619" s="764" t="s">
        <v>3120</v>
      </c>
      <c r="L2619" s="765" t="s">
        <v>3120</v>
      </c>
      <c r="M2619" s="765" t="s">
        <v>3120</v>
      </c>
      <c r="N2619" s="766" t="s">
        <v>5068</v>
      </c>
      <c r="O2619" s="766" t="s">
        <v>5069</v>
      </c>
      <c r="P2619" s="767" t="s">
        <v>5511</v>
      </c>
      <c r="Q2619" s="766" t="s">
        <v>5102</v>
      </c>
      <c r="R2619" s="763"/>
      <c r="T2619" s="761"/>
    </row>
    <row r="2620" spans="1:20" s="760" customFormat="1" ht="12" x14ac:dyDescent="0.25">
      <c r="A2620" s="956"/>
      <c r="B2620" s="952"/>
      <c r="C2620" s="959"/>
      <c r="D2620" s="768"/>
      <c r="E2620" s="953"/>
      <c r="F2620" s="945"/>
      <c r="G2620" s="945"/>
      <c r="H2620" s="945"/>
      <c r="I2620" s="945"/>
      <c r="J2620" s="769" t="s">
        <v>14</v>
      </c>
      <c r="K2620" s="770" t="s">
        <v>14</v>
      </c>
      <c r="L2620" s="771" t="s">
        <v>14</v>
      </c>
      <c r="M2620" s="771" t="s">
        <v>14</v>
      </c>
      <c r="N2620" s="769" t="s">
        <v>14</v>
      </c>
      <c r="O2620" s="769" t="s">
        <v>14</v>
      </c>
      <c r="P2620" s="769" t="s">
        <v>14</v>
      </c>
      <c r="Q2620" s="769" t="s">
        <v>14</v>
      </c>
      <c r="R2620" s="769"/>
      <c r="T2620" s="761"/>
    </row>
    <row r="2621" spans="1:20" s="498" customFormat="1" ht="12" x14ac:dyDescent="0.25">
      <c r="A2621" s="772"/>
      <c r="D2621" s="515" t="s">
        <v>6204</v>
      </c>
      <c r="E2621" s="779" t="s">
        <v>6205</v>
      </c>
      <c r="F2621" s="780" t="s">
        <v>5604</v>
      </c>
      <c r="G2621" s="781" t="s">
        <v>6194</v>
      </c>
      <c r="H2621" s="781" t="s">
        <v>6195</v>
      </c>
      <c r="I2621" s="781" t="s">
        <v>5517</v>
      </c>
      <c r="J2621" s="782">
        <v>50000</v>
      </c>
      <c r="K2621" s="783">
        <v>50000</v>
      </c>
      <c r="L2621" s="784">
        <f t="shared" si="41"/>
        <v>0</v>
      </c>
      <c r="M2621" s="784">
        <f t="shared" si="42"/>
        <v>0</v>
      </c>
      <c r="N2621" s="782">
        <v>50000</v>
      </c>
      <c r="O2621" s="782">
        <v>50000</v>
      </c>
      <c r="P2621" s="782">
        <v>150000</v>
      </c>
      <c r="Q2621" s="782">
        <v>50000</v>
      </c>
      <c r="R2621" s="782"/>
      <c r="T2621" s="568"/>
    </row>
    <row r="2622" spans="1:20" s="498" customFormat="1" ht="12" x14ac:dyDescent="0.25">
      <c r="A2622" s="772"/>
      <c r="D2622" s="515" t="s">
        <v>6206</v>
      </c>
      <c r="E2622" s="779" t="s">
        <v>6207</v>
      </c>
      <c r="F2622" s="780" t="s">
        <v>5607</v>
      </c>
      <c r="G2622" s="781" t="s">
        <v>6194</v>
      </c>
      <c r="H2622" s="781" t="s">
        <v>6195</v>
      </c>
      <c r="I2622" s="781" t="s">
        <v>5517</v>
      </c>
      <c r="J2622" s="782">
        <v>50000</v>
      </c>
      <c r="K2622" s="783">
        <v>50000</v>
      </c>
      <c r="L2622" s="784">
        <f t="shared" si="41"/>
        <v>0</v>
      </c>
      <c r="M2622" s="784">
        <f t="shared" si="42"/>
        <v>0</v>
      </c>
      <c r="N2622" s="782">
        <v>50000</v>
      </c>
      <c r="O2622" s="782">
        <v>50000</v>
      </c>
      <c r="P2622" s="782">
        <v>150000</v>
      </c>
      <c r="Q2622" s="782">
        <v>50000</v>
      </c>
      <c r="R2622" s="782"/>
      <c r="T2622" s="568"/>
    </row>
    <row r="2623" spans="1:20" s="498" customFormat="1" ht="24" x14ac:dyDescent="0.25">
      <c r="A2623" s="772"/>
      <c r="D2623" s="515" t="s">
        <v>6208</v>
      </c>
      <c r="E2623" s="779" t="s">
        <v>6209</v>
      </c>
      <c r="F2623" s="780" t="s">
        <v>5610</v>
      </c>
      <c r="G2623" s="781" t="s">
        <v>6194</v>
      </c>
      <c r="H2623" s="781" t="s">
        <v>6195</v>
      </c>
      <c r="I2623" s="781" t="s">
        <v>5517</v>
      </c>
      <c r="J2623" s="782">
        <v>300000</v>
      </c>
      <c r="K2623" s="783">
        <v>300000</v>
      </c>
      <c r="L2623" s="784">
        <f t="shared" si="41"/>
        <v>0</v>
      </c>
      <c r="M2623" s="784">
        <f t="shared" si="42"/>
        <v>0</v>
      </c>
      <c r="N2623" s="782">
        <v>300000</v>
      </c>
      <c r="O2623" s="782">
        <v>300000</v>
      </c>
      <c r="P2623" s="782">
        <v>900000</v>
      </c>
      <c r="Q2623" s="782">
        <v>250000</v>
      </c>
      <c r="R2623" s="782"/>
      <c r="T2623" s="568"/>
    </row>
    <row r="2624" spans="1:20" s="498" customFormat="1" ht="36" x14ac:dyDescent="0.25">
      <c r="A2624" s="772"/>
      <c r="D2624" s="515" t="s">
        <v>6210</v>
      </c>
      <c r="E2624" s="779" t="s">
        <v>6211</v>
      </c>
      <c r="F2624" s="780" t="s">
        <v>5634</v>
      </c>
      <c r="G2624" s="781" t="s">
        <v>6194</v>
      </c>
      <c r="H2624" s="781" t="s">
        <v>6195</v>
      </c>
      <c r="I2624" s="781" t="s">
        <v>5517</v>
      </c>
      <c r="J2624" s="782">
        <v>550000</v>
      </c>
      <c r="K2624" s="783">
        <v>550000</v>
      </c>
      <c r="L2624" s="784">
        <f t="shared" si="41"/>
        <v>0</v>
      </c>
      <c r="M2624" s="784">
        <f t="shared" si="42"/>
        <v>0</v>
      </c>
      <c r="N2624" s="782">
        <v>550000</v>
      </c>
      <c r="O2624" s="782">
        <v>550000</v>
      </c>
      <c r="P2624" s="782">
        <v>1650000</v>
      </c>
      <c r="Q2624" s="782">
        <v>500000</v>
      </c>
      <c r="R2624" s="782"/>
      <c r="T2624" s="568"/>
    </row>
    <row r="2625" spans="1:20" s="498" customFormat="1" ht="24" x14ac:dyDescent="0.25">
      <c r="A2625" s="772"/>
      <c r="D2625" s="515" t="s">
        <v>6212</v>
      </c>
      <c r="E2625" s="779" t="s">
        <v>6213</v>
      </c>
      <c r="F2625" s="780" t="s">
        <v>5637</v>
      </c>
      <c r="G2625" s="781" t="s">
        <v>6194</v>
      </c>
      <c r="H2625" s="781" t="s">
        <v>6195</v>
      </c>
      <c r="I2625" s="781" t="s">
        <v>5517</v>
      </c>
      <c r="J2625" s="782">
        <v>250000</v>
      </c>
      <c r="K2625" s="783">
        <v>250000</v>
      </c>
      <c r="L2625" s="784">
        <f t="shared" si="41"/>
        <v>0</v>
      </c>
      <c r="M2625" s="784">
        <f t="shared" si="42"/>
        <v>0</v>
      </c>
      <c r="N2625" s="782">
        <v>250000</v>
      </c>
      <c r="O2625" s="782">
        <v>300000</v>
      </c>
      <c r="P2625" s="782">
        <v>800000</v>
      </c>
      <c r="Q2625" s="782">
        <v>200000</v>
      </c>
      <c r="R2625" s="782"/>
      <c r="T2625" s="568"/>
    </row>
    <row r="2626" spans="1:20" s="498" customFormat="1" ht="24" x14ac:dyDescent="0.25">
      <c r="A2626" s="772"/>
      <c r="D2626" s="515" t="s">
        <v>6214</v>
      </c>
      <c r="E2626" s="779" t="s">
        <v>6215</v>
      </c>
      <c r="F2626" s="780" t="s">
        <v>5643</v>
      </c>
      <c r="G2626" s="781" t="s">
        <v>6194</v>
      </c>
      <c r="H2626" s="781" t="s">
        <v>6195</v>
      </c>
      <c r="I2626" s="781" t="s">
        <v>5517</v>
      </c>
      <c r="J2626" s="782">
        <v>200000</v>
      </c>
      <c r="K2626" s="783">
        <v>200000</v>
      </c>
      <c r="L2626" s="784">
        <f t="shared" si="41"/>
        <v>0</v>
      </c>
      <c r="M2626" s="784">
        <f t="shared" si="42"/>
        <v>0</v>
      </c>
      <c r="N2626" s="782">
        <v>200000</v>
      </c>
      <c r="O2626" s="782">
        <v>200000</v>
      </c>
      <c r="P2626" s="782">
        <v>600000</v>
      </c>
      <c r="Q2626" s="782">
        <v>200000</v>
      </c>
      <c r="R2626" s="782"/>
      <c r="T2626" s="568"/>
    </row>
    <row r="2627" spans="1:20" s="498" customFormat="1" ht="12" x14ac:dyDescent="0.25">
      <c r="A2627" s="772"/>
      <c r="D2627" s="515" t="s">
        <v>6216</v>
      </c>
      <c r="E2627" s="779" t="s">
        <v>6217</v>
      </c>
      <c r="F2627" s="780" t="s">
        <v>5915</v>
      </c>
      <c r="G2627" s="781" t="s">
        <v>5515</v>
      </c>
      <c r="H2627" s="781" t="s">
        <v>5516</v>
      </c>
      <c r="I2627" s="781" t="s">
        <v>5517</v>
      </c>
      <c r="J2627" s="782">
        <v>700000</v>
      </c>
      <c r="K2627" s="783">
        <v>700000</v>
      </c>
      <c r="L2627" s="784">
        <f t="shared" si="41"/>
        <v>0</v>
      </c>
      <c r="M2627" s="784">
        <f t="shared" si="42"/>
        <v>0</v>
      </c>
      <c r="N2627" s="782">
        <v>700000</v>
      </c>
      <c r="O2627" s="782">
        <v>700000</v>
      </c>
      <c r="P2627" s="782">
        <v>2100000</v>
      </c>
      <c r="Q2627" s="782">
        <v>600000</v>
      </c>
      <c r="R2627" s="782"/>
      <c r="T2627" s="568"/>
    </row>
    <row r="2628" spans="1:20" s="498" customFormat="1" ht="12" x14ac:dyDescent="0.25">
      <c r="A2628" s="772"/>
      <c r="D2628" s="515" t="s">
        <v>6218</v>
      </c>
      <c r="E2628" s="779" t="s">
        <v>6219</v>
      </c>
      <c r="F2628" s="780" t="s">
        <v>5703</v>
      </c>
      <c r="G2628" s="781" t="s">
        <v>6194</v>
      </c>
      <c r="H2628" s="781" t="s">
        <v>6195</v>
      </c>
      <c r="I2628" s="781" t="s">
        <v>5517</v>
      </c>
      <c r="J2628" s="782">
        <v>600000</v>
      </c>
      <c r="K2628" s="783">
        <v>600000</v>
      </c>
      <c r="L2628" s="784">
        <f t="shared" si="41"/>
        <v>0</v>
      </c>
      <c r="M2628" s="784">
        <f t="shared" si="42"/>
        <v>0</v>
      </c>
      <c r="N2628" s="782">
        <v>600000</v>
      </c>
      <c r="O2628" s="782">
        <v>600000</v>
      </c>
      <c r="P2628" s="782">
        <v>1800000</v>
      </c>
      <c r="Q2628" s="782">
        <v>600000</v>
      </c>
      <c r="R2628" s="782"/>
      <c r="T2628" s="568"/>
    </row>
    <row r="2629" spans="1:20" s="498" customFormat="1" ht="12" x14ac:dyDescent="0.25">
      <c r="A2629" s="772"/>
      <c r="D2629" s="515" t="s">
        <v>6220</v>
      </c>
      <c r="E2629" s="779" t="s">
        <v>6221</v>
      </c>
      <c r="F2629" s="780" t="s">
        <v>5727</v>
      </c>
      <c r="G2629" s="781" t="s">
        <v>6194</v>
      </c>
      <c r="H2629" s="781" t="s">
        <v>6195</v>
      </c>
      <c r="I2629" s="781" t="s">
        <v>5517</v>
      </c>
      <c r="J2629" s="782">
        <v>0</v>
      </c>
      <c r="K2629" s="783">
        <v>0</v>
      </c>
      <c r="L2629" s="784">
        <f t="shared" si="41"/>
        <v>0</v>
      </c>
      <c r="M2629" s="784">
        <f t="shared" si="42"/>
        <v>0</v>
      </c>
      <c r="N2629" s="782">
        <v>0</v>
      </c>
      <c r="O2629" s="782">
        <v>0</v>
      </c>
      <c r="P2629" s="782">
        <v>0</v>
      </c>
      <c r="Q2629" s="782">
        <v>0</v>
      </c>
      <c r="R2629" s="782"/>
      <c r="T2629" s="568"/>
    </row>
    <row r="2630" spans="1:20" s="498" customFormat="1" ht="12" x14ac:dyDescent="0.25">
      <c r="A2630" s="772"/>
      <c r="D2630" s="515" t="s">
        <v>6222</v>
      </c>
      <c r="E2630" s="779" t="s">
        <v>6223</v>
      </c>
      <c r="F2630" s="780" t="s">
        <v>6224</v>
      </c>
      <c r="G2630" s="781" t="s">
        <v>5515</v>
      </c>
      <c r="H2630" s="781" t="s">
        <v>6225</v>
      </c>
      <c r="I2630" s="781" t="s">
        <v>5517</v>
      </c>
      <c r="J2630" s="782">
        <v>0</v>
      </c>
      <c r="K2630" s="783">
        <v>0</v>
      </c>
      <c r="L2630" s="784">
        <f t="shared" si="41"/>
        <v>0</v>
      </c>
      <c r="M2630" s="784">
        <f t="shared" si="42"/>
        <v>0</v>
      </c>
      <c r="N2630" s="782">
        <v>0</v>
      </c>
      <c r="O2630" s="782">
        <v>0</v>
      </c>
      <c r="P2630" s="782">
        <v>0</v>
      </c>
      <c r="Q2630" s="782">
        <v>0</v>
      </c>
      <c r="R2630" s="782"/>
      <c r="T2630" s="568"/>
    </row>
    <row r="2631" spans="1:20" s="498" customFormat="1" ht="12" x14ac:dyDescent="0.25">
      <c r="A2631" s="772"/>
      <c r="D2631" s="515" t="s">
        <v>6226</v>
      </c>
      <c r="E2631" s="779" t="s">
        <v>6227</v>
      </c>
      <c r="F2631" s="780" t="s">
        <v>5739</v>
      </c>
      <c r="G2631" s="781" t="s">
        <v>5515</v>
      </c>
      <c r="H2631" s="781" t="s">
        <v>5516</v>
      </c>
      <c r="I2631" s="781" t="s">
        <v>5517</v>
      </c>
      <c r="J2631" s="782">
        <v>300000</v>
      </c>
      <c r="K2631" s="783">
        <v>300000</v>
      </c>
      <c r="L2631" s="784">
        <f t="shared" si="41"/>
        <v>0</v>
      </c>
      <c r="M2631" s="784">
        <f t="shared" si="42"/>
        <v>0</v>
      </c>
      <c r="N2631" s="782">
        <v>300000</v>
      </c>
      <c r="O2631" s="782">
        <v>300000</v>
      </c>
      <c r="P2631" s="782">
        <v>900000</v>
      </c>
      <c r="Q2631" s="782">
        <v>300000</v>
      </c>
      <c r="R2631" s="782"/>
      <c r="T2631" s="568"/>
    </row>
    <row r="2632" spans="1:20" s="498" customFormat="1" ht="24" x14ac:dyDescent="0.25">
      <c r="A2632" s="772"/>
      <c r="D2632" s="515" t="s">
        <v>6228</v>
      </c>
      <c r="E2632" s="779" t="s">
        <v>6229</v>
      </c>
      <c r="F2632" s="780" t="s">
        <v>5881</v>
      </c>
      <c r="G2632" s="781" t="s">
        <v>6194</v>
      </c>
      <c r="H2632" s="781" t="s">
        <v>6195</v>
      </c>
      <c r="I2632" s="781" t="s">
        <v>5517</v>
      </c>
      <c r="J2632" s="782">
        <v>100000</v>
      </c>
      <c r="K2632" s="783">
        <v>100000</v>
      </c>
      <c r="L2632" s="784">
        <f t="shared" si="41"/>
        <v>0</v>
      </c>
      <c r="M2632" s="784">
        <f t="shared" si="42"/>
        <v>0</v>
      </c>
      <c r="N2632" s="782">
        <v>100000</v>
      </c>
      <c r="O2632" s="782">
        <v>100000</v>
      </c>
      <c r="P2632" s="782">
        <v>300000</v>
      </c>
      <c r="Q2632" s="782">
        <v>100000</v>
      </c>
      <c r="R2632" s="782"/>
      <c r="T2632" s="568"/>
    </row>
    <row r="2633" spans="1:20" s="498" customFormat="1" ht="12" x14ac:dyDescent="0.25">
      <c r="A2633" s="772"/>
      <c r="B2633" s="805" t="s">
        <v>6230</v>
      </c>
      <c r="C2633" s="796"/>
      <c r="D2633" s="794"/>
      <c r="E2633" s="796"/>
      <c r="F2633" s="806"/>
      <c r="G2633" s="796"/>
      <c r="H2633" s="796"/>
      <c r="I2633" s="807"/>
      <c r="J2633" s="808">
        <v>4000000</v>
      </c>
      <c r="K2633" s="809">
        <f>SUM(K2610:K2632)</f>
        <v>4000000</v>
      </c>
      <c r="L2633" s="808">
        <f t="shared" ref="L2633:O2633" si="43">SUM(L2610:L2632)</f>
        <v>0</v>
      </c>
      <c r="M2633" s="808">
        <f t="shared" si="43"/>
        <v>0</v>
      </c>
      <c r="N2633" s="808">
        <f t="shared" si="43"/>
        <v>4000000</v>
      </c>
      <c r="O2633" s="808">
        <f t="shared" si="43"/>
        <v>4050000</v>
      </c>
      <c r="P2633" s="797">
        <v>12050000</v>
      </c>
      <c r="Q2633" s="808">
        <v>3750000</v>
      </c>
      <c r="R2633" s="808"/>
      <c r="T2633" s="568"/>
    </row>
    <row r="2634" spans="1:20" s="498" customFormat="1" ht="12" x14ac:dyDescent="0.25">
      <c r="D2634" s="515"/>
      <c r="F2634" s="536"/>
      <c r="J2634" s="776"/>
      <c r="K2634" s="776"/>
      <c r="L2634" s="776"/>
      <c r="M2634" s="776"/>
      <c r="N2634" s="776"/>
      <c r="O2634" s="776"/>
      <c r="P2634" s="776"/>
      <c r="Q2634" s="776"/>
      <c r="R2634" s="776"/>
      <c r="T2634" s="568"/>
    </row>
    <row r="2635" spans="1:20" s="498" customFormat="1" ht="12" x14ac:dyDescent="0.25">
      <c r="A2635" s="772" t="s">
        <v>6231</v>
      </c>
      <c r="B2635" s="773" t="s">
        <v>4990</v>
      </c>
      <c r="C2635" s="773"/>
      <c r="D2635" s="794"/>
      <c r="E2635" s="773"/>
      <c r="F2635" s="775"/>
      <c r="G2635" s="773"/>
      <c r="H2635" s="773"/>
      <c r="I2635" s="773"/>
      <c r="J2635" s="776"/>
      <c r="K2635" s="776"/>
      <c r="L2635" s="776"/>
      <c r="M2635" s="776"/>
      <c r="N2635" s="776"/>
      <c r="O2635" s="776"/>
      <c r="P2635" s="776"/>
      <c r="Q2635" s="776"/>
      <c r="R2635" s="776"/>
      <c r="T2635" s="568"/>
    </row>
    <row r="2636" spans="1:20" s="498" customFormat="1" ht="12" x14ac:dyDescent="0.25">
      <c r="A2636" s="772"/>
      <c r="C2636" s="773" t="s">
        <v>5142</v>
      </c>
      <c r="D2636" s="794"/>
      <c r="E2636" s="773"/>
      <c r="F2636" s="775"/>
      <c r="G2636" s="773"/>
      <c r="H2636" s="773"/>
      <c r="I2636" s="773"/>
      <c r="J2636" s="777">
        <v>4350000</v>
      </c>
      <c r="K2636" s="789">
        <f>SUM(K2637:K2659)</f>
        <v>4350000</v>
      </c>
      <c r="L2636" s="784">
        <f t="shared" ref="L2636:O2636" si="44">SUM(L2637:L2659)</f>
        <v>0</v>
      </c>
      <c r="M2636" s="784">
        <f t="shared" si="44"/>
        <v>0</v>
      </c>
      <c r="N2636" s="784">
        <f t="shared" si="44"/>
        <v>4350000</v>
      </c>
      <c r="O2636" s="784">
        <f t="shared" si="44"/>
        <v>4850000</v>
      </c>
      <c r="P2636" s="777">
        <f>SUM(K2636,N2636,O2636)</f>
        <v>13550000</v>
      </c>
      <c r="Q2636" s="777">
        <v>3340000</v>
      </c>
      <c r="R2636" s="777"/>
      <c r="T2636" s="568"/>
    </row>
    <row r="2637" spans="1:20" s="498" customFormat="1" ht="24" x14ac:dyDescent="0.25">
      <c r="A2637" s="772"/>
      <c r="D2637" s="515" t="s">
        <v>6232</v>
      </c>
      <c r="E2637" s="779" t="s">
        <v>6233</v>
      </c>
      <c r="F2637" s="780" t="s">
        <v>5568</v>
      </c>
      <c r="G2637" s="781" t="s">
        <v>6194</v>
      </c>
      <c r="H2637" s="781" t="s">
        <v>6195</v>
      </c>
      <c r="I2637" s="781" t="s">
        <v>5517</v>
      </c>
      <c r="J2637" s="782">
        <v>400000</v>
      </c>
      <c r="K2637" s="783">
        <v>400000</v>
      </c>
      <c r="L2637" s="784">
        <f>SUM(J2637-K2637)</f>
        <v>0</v>
      </c>
      <c r="M2637" s="784">
        <f>SUM(K2637-J2637)</f>
        <v>0</v>
      </c>
      <c r="N2637" s="782">
        <v>400000</v>
      </c>
      <c r="O2637" s="782">
        <v>400000</v>
      </c>
      <c r="P2637" s="782">
        <v>1200000</v>
      </c>
      <c r="Q2637" s="782">
        <v>400000</v>
      </c>
      <c r="R2637" s="782"/>
      <c r="T2637" s="568"/>
    </row>
    <row r="2638" spans="1:20" s="498" customFormat="1" ht="24" x14ac:dyDescent="0.25">
      <c r="A2638" s="772"/>
      <c r="D2638" s="515" t="s">
        <v>6234</v>
      </c>
      <c r="E2638" s="779" t="s">
        <v>6235</v>
      </c>
      <c r="F2638" s="780" t="s">
        <v>5574</v>
      </c>
      <c r="G2638" s="781" t="s">
        <v>5515</v>
      </c>
      <c r="H2638" s="781" t="s">
        <v>5516</v>
      </c>
      <c r="I2638" s="781" t="s">
        <v>5517</v>
      </c>
      <c r="J2638" s="782">
        <v>0</v>
      </c>
      <c r="K2638" s="783">
        <v>0</v>
      </c>
      <c r="L2638" s="784">
        <f t="shared" ref="L2638:L2659" si="45">SUM(J2638-K2638)</f>
        <v>0</v>
      </c>
      <c r="M2638" s="784">
        <f t="shared" ref="M2638:M2659" si="46">SUM(K2638-J2638)</f>
        <v>0</v>
      </c>
      <c r="N2638" s="782">
        <v>0</v>
      </c>
      <c r="O2638" s="782">
        <v>0</v>
      </c>
      <c r="P2638" s="782">
        <v>0</v>
      </c>
      <c r="Q2638" s="782">
        <v>0</v>
      </c>
      <c r="R2638" s="782"/>
      <c r="T2638" s="568"/>
    </row>
    <row r="2639" spans="1:20" s="498" customFormat="1" ht="12" x14ac:dyDescent="0.25">
      <c r="A2639" s="772"/>
      <c r="D2639" s="515" t="s">
        <v>6236</v>
      </c>
      <c r="E2639" s="779" t="s">
        <v>6237</v>
      </c>
      <c r="F2639" s="780" t="s">
        <v>5586</v>
      </c>
      <c r="G2639" s="781" t="s">
        <v>5515</v>
      </c>
      <c r="H2639" s="781" t="s">
        <v>5813</v>
      </c>
      <c r="I2639" s="781" t="s">
        <v>5517</v>
      </c>
      <c r="J2639" s="782">
        <v>100000</v>
      </c>
      <c r="K2639" s="783">
        <v>100000</v>
      </c>
      <c r="L2639" s="784">
        <f t="shared" si="45"/>
        <v>0</v>
      </c>
      <c r="M2639" s="784">
        <f t="shared" si="46"/>
        <v>0</v>
      </c>
      <c r="N2639" s="782">
        <v>100000</v>
      </c>
      <c r="O2639" s="782">
        <v>100000</v>
      </c>
      <c r="P2639" s="782">
        <v>300000</v>
      </c>
      <c r="Q2639" s="782">
        <v>100000</v>
      </c>
      <c r="R2639" s="782"/>
      <c r="T2639" s="568"/>
    </row>
    <row r="2640" spans="1:20" s="498" customFormat="1" ht="36" x14ac:dyDescent="0.25">
      <c r="A2640" s="772"/>
      <c r="D2640" s="515" t="s">
        <v>6238</v>
      </c>
      <c r="E2640" s="779" t="s">
        <v>6239</v>
      </c>
      <c r="F2640" s="780" t="s">
        <v>5598</v>
      </c>
      <c r="G2640" s="781" t="s">
        <v>6194</v>
      </c>
      <c r="H2640" s="781" t="s">
        <v>6195</v>
      </c>
      <c r="I2640" s="781" t="s">
        <v>5517</v>
      </c>
      <c r="J2640" s="782">
        <v>600000</v>
      </c>
      <c r="K2640" s="783">
        <v>600000</v>
      </c>
      <c r="L2640" s="784">
        <f t="shared" si="45"/>
        <v>0</v>
      </c>
      <c r="M2640" s="784">
        <f t="shared" si="46"/>
        <v>0</v>
      </c>
      <c r="N2640" s="782">
        <v>600000</v>
      </c>
      <c r="O2640" s="782">
        <v>100000</v>
      </c>
      <c r="P2640" s="782">
        <v>1300000</v>
      </c>
      <c r="Q2640" s="782">
        <v>600000</v>
      </c>
      <c r="R2640" s="782"/>
      <c r="T2640" s="568"/>
    </row>
    <row r="2641" spans="1:20" s="498" customFormat="1" ht="12" x14ac:dyDescent="0.25">
      <c r="A2641" s="772"/>
      <c r="D2641" s="515" t="s">
        <v>6240</v>
      </c>
      <c r="E2641" s="779" t="s">
        <v>6241</v>
      </c>
      <c r="F2641" s="780" t="s">
        <v>5601</v>
      </c>
      <c r="G2641" s="781" t="s">
        <v>6194</v>
      </c>
      <c r="H2641" s="781" t="s">
        <v>6195</v>
      </c>
      <c r="I2641" s="781" t="s">
        <v>5517</v>
      </c>
      <c r="J2641" s="782">
        <v>0</v>
      </c>
      <c r="K2641" s="783">
        <v>0</v>
      </c>
      <c r="L2641" s="784">
        <f t="shared" si="45"/>
        <v>0</v>
      </c>
      <c r="M2641" s="784">
        <f t="shared" si="46"/>
        <v>0</v>
      </c>
      <c r="N2641" s="782">
        <v>0</v>
      </c>
      <c r="O2641" s="782">
        <v>300000</v>
      </c>
      <c r="P2641" s="782">
        <v>300000</v>
      </c>
      <c r="Q2641" s="782">
        <v>0</v>
      </c>
      <c r="R2641" s="782"/>
      <c r="T2641" s="568"/>
    </row>
    <row r="2642" spans="1:20" s="751" customFormat="1" ht="13.8" x14ac:dyDescent="0.3">
      <c r="A2642" s="946" t="s">
        <v>5500</v>
      </c>
      <c r="B2642" s="946"/>
      <c r="C2642" s="946"/>
      <c r="D2642" s="946"/>
      <c r="E2642" s="946"/>
      <c r="F2642" s="946"/>
      <c r="G2642" s="946"/>
      <c r="H2642" s="946"/>
      <c r="I2642" s="946"/>
      <c r="J2642" s="946"/>
      <c r="K2642" s="946"/>
      <c r="L2642" s="946"/>
      <c r="M2642" s="946"/>
      <c r="N2642" s="946"/>
      <c r="O2642" s="946"/>
      <c r="P2642" s="946"/>
      <c r="Q2642" s="946"/>
      <c r="T2642" s="752"/>
    </row>
    <row r="2643" spans="1:20" s="751" customFormat="1" ht="13.8" x14ac:dyDescent="0.3">
      <c r="A2643" s="946" t="s">
        <v>5501</v>
      </c>
      <c r="B2643" s="946"/>
      <c r="C2643" s="946"/>
      <c r="D2643" s="946"/>
      <c r="E2643" s="946"/>
      <c r="F2643" s="946"/>
      <c r="G2643" s="946"/>
      <c r="H2643" s="946"/>
      <c r="I2643" s="946"/>
      <c r="J2643" s="946"/>
      <c r="K2643" s="946"/>
      <c r="L2643" s="946"/>
      <c r="M2643" s="946"/>
      <c r="N2643" s="946"/>
      <c r="O2643" s="946"/>
      <c r="P2643" s="946"/>
      <c r="Q2643" s="946"/>
      <c r="T2643" s="752"/>
    </row>
    <row r="2644" spans="1:20" s="753" customFormat="1" ht="13.2" x14ac:dyDescent="0.25">
      <c r="A2644" s="947" t="s">
        <v>5376</v>
      </c>
      <c r="B2644" s="947"/>
      <c r="C2644" s="947"/>
      <c r="D2644" s="954"/>
      <c r="E2644" s="947"/>
      <c r="F2644" s="947"/>
      <c r="G2644" s="947"/>
      <c r="H2644" s="947"/>
      <c r="I2644" s="947"/>
      <c r="J2644" s="947"/>
      <c r="K2644" s="947"/>
      <c r="L2644" s="947"/>
      <c r="M2644" s="947"/>
      <c r="N2644" s="947"/>
      <c r="O2644" s="947"/>
      <c r="P2644" s="947"/>
      <c r="Q2644" s="947"/>
      <c r="T2644" s="754"/>
    </row>
    <row r="2645" spans="1:20" s="760" customFormat="1" ht="24" x14ac:dyDescent="0.25">
      <c r="A2645" s="943" t="s">
        <v>5502</v>
      </c>
      <c r="B2645" s="948" t="s">
        <v>5503</v>
      </c>
      <c r="C2645" s="957"/>
      <c r="D2645" s="755"/>
      <c r="E2645" s="949" t="s">
        <v>5504</v>
      </c>
      <c r="F2645" s="943" t="s">
        <v>4881</v>
      </c>
      <c r="G2645" s="943" t="s">
        <v>5505</v>
      </c>
      <c r="H2645" s="943" t="s">
        <v>5506</v>
      </c>
      <c r="I2645" s="943" t="s">
        <v>5507</v>
      </c>
      <c r="J2645" s="756" t="s">
        <v>3115</v>
      </c>
      <c r="K2645" s="757" t="s">
        <v>3116</v>
      </c>
      <c r="L2645" s="758" t="s">
        <v>5508</v>
      </c>
      <c r="M2645" s="758" t="s">
        <v>5509</v>
      </c>
      <c r="N2645" s="759" t="s">
        <v>3341</v>
      </c>
      <c r="O2645" s="759" t="s">
        <v>3341</v>
      </c>
      <c r="P2645" s="759" t="s">
        <v>3317</v>
      </c>
      <c r="Q2645" s="759" t="s">
        <v>3341</v>
      </c>
      <c r="R2645" s="759" t="s">
        <v>5510</v>
      </c>
      <c r="T2645" s="761"/>
    </row>
    <row r="2646" spans="1:20" s="760" customFormat="1" ht="24" x14ac:dyDescent="0.25">
      <c r="A2646" s="955"/>
      <c r="B2646" s="950"/>
      <c r="C2646" s="958"/>
      <c r="D2646" s="762"/>
      <c r="E2646" s="951"/>
      <c r="F2646" s="944"/>
      <c r="G2646" s="944"/>
      <c r="H2646" s="944"/>
      <c r="I2646" s="944"/>
      <c r="J2646" s="763">
        <v>2020</v>
      </c>
      <c r="K2646" s="764" t="s">
        <v>3120</v>
      </c>
      <c r="L2646" s="765" t="s">
        <v>3120</v>
      </c>
      <c r="M2646" s="765" t="s">
        <v>3120</v>
      </c>
      <c r="N2646" s="766" t="s">
        <v>5068</v>
      </c>
      <c r="O2646" s="766" t="s">
        <v>5069</v>
      </c>
      <c r="P2646" s="767" t="s">
        <v>5511</v>
      </c>
      <c r="Q2646" s="766" t="s">
        <v>5102</v>
      </c>
      <c r="R2646" s="763"/>
      <c r="T2646" s="761"/>
    </row>
    <row r="2647" spans="1:20" s="760" customFormat="1" ht="12" x14ac:dyDescent="0.25">
      <c r="A2647" s="956"/>
      <c r="B2647" s="952"/>
      <c r="C2647" s="959"/>
      <c r="D2647" s="768"/>
      <c r="E2647" s="953"/>
      <c r="F2647" s="945"/>
      <c r="G2647" s="945"/>
      <c r="H2647" s="945"/>
      <c r="I2647" s="945"/>
      <c r="J2647" s="769" t="s">
        <v>14</v>
      </c>
      <c r="K2647" s="770" t="s">
        <v>14</v>
      </c>
      <c r="L2647" s="771" t="s">
        <v>14</v>
      </c>
      <c r="M2647" s="771" t="s">
        <v>14</v>
      </c>
      <c r="N2647" s="769" t="s">
        <v>14</v>
      </c>
      <c r="O2647" s="769" t="s">
        <v>14</v>
      </c>
      <c r="P2647" s="769" t="s">
        <v>14</v>
      </c>
      <c r="Q2647" s="769" t="s">
        <v>14</v>
      </c>
      <c r="R2647" s="769"/>
      <c r="T2647" s="761"/>
    </row>
    <row r="2648" spans="1:20" s="498" customFormat="1" ht="12" x14ac:dyDescent="0.25">
      <c r="A2648" s="772"/>
      <c r="D2648" s="515" t="s">
        <v>6242</v>
      </c>
      <c r="E2648" s="779" t="s">
        <v>6243</v>
      </c>
      <c r="F2648" s="780" t="s">
        <v>5604</v>
      </c>
      <c r="G2648" s="781" t="s">
        <v>6194</v>
      </c>
      <c r="H2648" s="781" t="s">
        <v>6195</v>
      </c>
      <c r="I2648" s="781" t="s">
        <v>5517</v>
      </c>
      <c r="J2648" s="782">
        <v>0</v>
      </c>
      <c r="K2648" s="783">
        <v>0</v>
      </c>
      <c r="L2648" s="784">
        <f t="shared" si="45"/>
        <v>0</v>
      </c>
      <c r="M2648" s="784">
        <f t="shared" si="46"/>
        <v>0</v>
      </c>
      <c r="N2648" s="782">
        <v>0</v>
      </c>
      <c r="O2648" s="782">
        <v>50000</v>
      </c>
      <c r="P2648" s="782">
        <v>50000</v>
      </c>
      <c r="Q2648" s="782">
        <v>0</v>
      </c>
      <c r="R2648" s="782"/>
      <c r="T2648" s="568"/>
    </row>
    <row r="2649" spans="1:20" s="498" customFormat="1" ht="9.75" customHeight="1" x14ac:dyDescent="0.25">
      <c r="A2649" s="772"/>
      <c r="D2649" s="515" t="s">
        <v>6244</v>
      </c>
      <c r="E2649" s="779" t="s">
        <v>6245</v>
      </c>
      <c r="F2649" s="780" t="s">
        <v>5607</v>
      </c>
      <c r="G2649" s="781" t="s">
        <v>6194</v>
      </c>
      <c r="H2649" s="781" t="s">
        <v>6195</v>
      </c>
      <c r="I2649" s="781" t="s">
        <v>5517</v>
      </c>
      <c r="J2649" s="782">
        <v>0</v>
      </c>
      <c r="K2649" s="783">
        <v>0</v>
      </c>
      <c r="L2649" s="784">
        <f t="shared" si="45"/>
        <v>0</v>
      </c>
      <c r="M2649" s="784">
        <f t="shared" si="46"/>
        <v>0</v>
      </c>
      <c r="N2649" s="782">
        <v>0</v>
      </c>
      <c r="O2649" s="782">
        <v>50000</v>
      </c>
      <c r="P2649" s="782">
        <v>50000</v>
      </c>
      <c r="Q2649" s="782">
        <v>0</v>
      </c>
      <c r="R2649" s="782"/>
      <c r="T2649" s="568"/>
    </row>
    <row r="2650" spans="1:20" s="498" customFormat="1" ht="24" x14ac:dyDescent="0.25">
      <c r="A2650" s="772"/>
      <c r="D2650" s="515" t="s">
        <v>6246</v>
      </c>
      <c r="E2650" s="779" t="s">
        <v>6247</v>
      </c>
      <c r="F2650" s="780" t="s">
        <v>5610</v>
      </c>
      <c r="G2650" s="781" t="s">
        <v>6194</v>
      </c>
      <c r="H2650" s="781" t="s">
        <v>6195</v>
      </c>
      <c r="I2650" s="781" t="s">
        <v>5517</v>
      </c>
      <c r="J2650" s="782">
        <v>200000</v>
      </c>
      <c r="K2650" s="783">
        <v>200000</v>
      </c>
      <c r="L2650" s="784">
        <f t="shared" si="45"/>
        <v>0</v>
      </c>
      <c r="M2650" s="784">
        <f t="shared" si="46"/>
        <v>0</v>
      </c>
      <c r="N2650" s="782">
        <v>200000</v>
      </c>
      <c r="O2650" s="782">
        <v>300000</v>
      </c>
      <c r="P2650" s="782">
        <v>700000</v>
      </c>
      <c r="Q2650" s="782">
        <v>200000</v>
      </c>
      <c r="R2650" s="782"/>
      <c r="T2650" s="568"/>
    </row>
    <row r="2651" spans="1:20" s="498" customFormat="1" ht="36" x14ac:dyDescent="0.25">
      <c r="A2651" s="772"/>
      <c r="D2651" s="515" t="s">
        <v>6248</v>
      </c>
      <c r="E2651" s="779" t="s">
        <v>6249</v>
      </c>
      <c r="F2651" s="780" t="s">
        <v>5634</v>
      </c>
      <c r="G2651" s="781" t="s">
        <v>6194</v>
      </c>
      <c r="H2651" s="781" t="s">
        <v>6195</v>
      </c>
      <c r="I2651" s="781" t="s">
        <v>5517</v>
      </c>
      <c r="J2651" s="782">
        <v>600000</v>
      </c>
      <c r="K2651" s="783">
        <v>600000</v>
      </c>
      <c r="L2651" s="784">
        <f t="shared" si="45"/>
        <v>0</v>
      </c>
      <c r="M2651" s="784">
        <f t="shared" si="46"/>
        <v>0</v>
      </c>
      <c r="N2651" s="782">
        <v>600000</v>
      </c>
      <c r="O2651" s="782">
        <v>550000</v>
      </c>
      <c r="P2651" s="782">
        <v>1750000</v>
      </c>
      <c r="Q2651" s="782">
        <v>550000</v>
      </c>
      <c r="R2651" s="782"/>
      <c r="T2651" s="568"/>
    </row>
    <row r="2652" spans="1:20" s="498" customFormat="1" ht="24" x14ac:dyDescent="0.25">
      <c r="A2652" s="772"/>
      <c r="D2652" s="515" t="s">
        <v>6250</v>
      </c>
      <c r="E2652" s="779" t="s">
        <v>6251</v>
      </c>
      <c r="F2652" s="780" t="s">
        <v>5637</v>
      </c>
      <c r="G2652" s="781" t="s">
        <v>6194</v>
      </c>
      <c r="H2652" s="781" t="s">
        <v>6195</v>
      </c>
      <c r="I2652" s="781" t="s">
        <v>5517</v>
      </c>
      <c r="J2652" s="782">
        <v>200000</v>
      </c>
      <c r="K2652" s="783">
        <v>200000</v>
      </c>
      <c r="L2652" s="784">
        <f t="shared" si="45"/>
        <v>0</v>
      </c>
      <c r="M2652" s="784">
        <f t="shared" si="46"/>
        <v>0</v>
      </c>
      <c r="N2652" s="782">
        <v>200000</v>
      </c>
      <c r="O2652" s="782">
        <v>300000</v>
      </c>
      <c r="P2652" s="782">
        <v>700000</v>
      </c>
      <c r="Q2652" s="782">
        <v>200000</v>
      </c>
      <c r="R2652" s="782"/>
      <c r="T2652" s="568"/>
    </row>
    <row r="2653" spans="1:20" s="498" customFormat="1" ht="24" x14ac:dyDescent="0.25">
      <c r="A2653" s="772"/>
      <c r="D2653" s="515" t="s">
        <v>6252</v>
      </c>
      <c r="E2653" s="779" t="s">
        <v>6253</v>
      </c>
      <c r="F2653" s="780" t="s">
        <v>6254</v>
      </c>
      <c r="G2653" s="781" t="s">
        <v>6194</v>
      </c>
      <c r="H2653" s="781" t="s">
        <v>6195</v>
      </c>
      <c r="I2653" s="781" t="s">
        <v>5517</v>
      </c>
      <c r="J2653" s="782">
        <v>250000</v>
      </c>
      <c r="K2653" s="783">
        <v>250000</v>
      </c>
      <c r="L2653" s="784">
        <f t="shared" si="45"/>
        <v>0</v>
      </c>
      <c r="M2653" s="784">
        <f t="shared" si="46"/>
        <v>0</v>
      </c>
      <c r="N2653" s="782">
        <v>250000</v>
      </c>
      <c r="O2653" s="782">
        <v>200000</v>
      </c>
      <c r="P2653" s="782">
        <v>700000</v>
      </c>
      <c r="Q2653" s="782">
        <v>200000</v>
      </c>
      <c r="R2653" s="782"/>
      <c r="T2653" s="568"/>
    </row>
    <row r="2654" spans="1:20" s="498" customFormat="1" ht="12" x14ac:dyDescent="0.25">
      <c r="A2654" s="772"/>
      <c r="D2654" s="515" t="s">
        <v>6255</v>
      </c>
      <c r="E2654" s="779" t="s">
        <v>6256</v>
      </c>
      <c r="F2654" s="780" t="s">
        <v>5649</v>
      </c>
      <c r="G2654" s="781" t="s">
        <v>6194</v>
      </c>
      <c r="H2654" s="781" t="s">
        <v>6195</v>
      </c>
      <c r="I2654" s="781" t="s">
        <v>5517</v>
      </c>
      <c r="J2654" s="782">
        <v>300000</v>
      </c>
      <c r="K2654" s="783">
        <v>300000</v>
      </c>
      <c r="L2654" s="784">
        <f t="shared" si="45"/>
        <v>0</v>
      </c>
      <c r="M2654" s="784">
        <f t="shared" si="46"/>
        <v>0</v>
      </c>
      <c r="N2654" s="782">
        <v>300000</v>
      </c>
      <c r="O2654" s="782">
        <v>400000</v>
      </c>
      <c r="P2654" s="782">
        <v>1000000</v>
      </c>
      <c r="Q2654" s="782">
        <v>120000</v>
      </c>
      <c r="R2654" s="782"/>
      <c r="T2654" s="568"/>
    </row>
    <row r="2655" spans="1:20" s="498" customFormat="1" ht="12" x14ac:dyDescent="0.25">
      <c r="A2655" s="772"/>
      <c r="D2655" s="515" t="s">
        <v>6257</v>
      </c>
      <c r="E2655" s="779" t="s">
        <v>6258</v>
      </c>
      <c r="F2655" s="515" t="s">
        <v>5915</v>
      </c>
      <c r="G2655" s="781" t="s">
        <v>6194</v>
      </c>
      <c r="H2655" s="781" t="s">
        <v>6195</v>
      </c>
      <c r="I2655" s="781" t="s">
        <v>5517</v>
      </c>
      <c r="J2655" s="782">
        <v>250000</v>
      </c>
      <c r="K2655" s="783">
        <v>250000</v>
      </c>
      <c r="L2655" s="784">
        <f t="shared" si="45"/>
        <v>0</v>
      </c>
      <c r="M2655" s="784">
        <f t="shared" si="46"/>
        <v>0</v>
      </c>
      <c r="N2655" s="782">
        <v>250000</v>
      </c>
      <c r="O2655" s="782">
        <v>600000</v>
      </c>
      <c r="P2655" s="782">
        <v>1100000</v>
      </c>
      <c r="Q2655" s="782">
        <v>200000</v>
      </c>
      <c r="R2655" s="782"/>
      <c r="T2655" s="568"/>
    </row>
    <row r="2656" spans="1:20" s="498" customFormat="1" ht="12" x14ac:dyDescent="0.25">
      <c r="A2656" s="772"/>
      <c r="D2656" s="515" t="s">
        <v>6259</v>
      </c>
      <c r="E2656" s="779" t="s">
        <v>6260</v>
      </c>
      <c r="F2656" s="780" t="s">
        <v>5703</v>
      </c>
      <c r="G2656" s="781" t="s">
        <v>6194</v>
      </c>
      <c r="H2656" s="781" t="s">
        <v>6195</v>
      </c>
      <c r="I2656" s="781" t="s">
        <v>5517</v>
      </c>
      <c r="J2656" s="782">
        <v>500000</v>
      </c>
      <c r="K2656" s="783">
        <v>500000</v>
      </c>
      <c r="L2656" s="784">
        <f t="shared" si="45"/>
        <v>0</v>
      </c>
      <c r="M2656" s="784">
        <f t="shared" si="46"/>
        <v>0</v>
      </c>
      <c r="N2656" s="782">
        <v>500000</v>
      </c>
      <c r="O2656" s="782">
        <v>600000</v>
      </c>
      <c r="P2656" s="782">
        <v>1600000</v>
      </c>
      <c r="Q2656" s="782">
        <v>500000</v>
      </c>
      <c r="R2656" s="782"/>
      <c r="T2656" s="568"/>
    </row>
    <row r="2657" spans="1:20" s="498" customFormat="1" ht="12" x14ac:dyDescent="0.25">
      <c r="A2657" s="772"/>
      <c r="D2657" s="515" t="s">
        <v>6261</v>
      </c>
      <c r="E2657" s="779" t="s">
        <v>6262</v>
      </c>
      <c r="F2657" s="515" t="s">
        <v>5727</v>
      </c>
      <c r="G2657" s="781" t="s">
        <v>6194</v>
      </c>
      <c r="H2657" s="781" t="s">
        <v>6195</v>
      </c>
      <c r="I2657" s="781" t="s">
        <v>5517</v>
      </c>
      <c r="J2657" s="782">
        <v>500000</v>
      </c>
      <c r="K2657" s="783">
        <v>500000</v>
      </c>
      <c r="L2657" s="784">
        <f t="shared" si="45"/>
        <v>0</v>
      </c>
      <c r="M2657" s="784">
        <f t="shared" si="46"/>
        <v>0</v>
      </c>
      <c r="N2657" s="782">
        <v>500000</v>
      </c>
      <c r="O2657" s="782">
        <v>500000</v>
      </c>
      <c r="P2657" s="782">
        <v>1500000</v>
      </c>
      <c r="Q2657" s="782">
        <v>0</v>
      </c>
      <c r="R2657" s="782"/>
      <c r="T2657" s="568"/>
    </row>
    <row r="2658" spans="1:20" s="498" customFormat="1" ht="12" x14ac:dyDescent="0.25">
      <c r="A2658" s="772"/>
      <c r="D2658" s="515" t="s">
        <v>6263</v>
      </c>
      <c r="E2658" s="779" t="s">
        <v>6264</v>
      </c>
      <c r="F2658" s="780" t="s">
        <v>5739</v>
      </c>
      <c r="G2658" s="781" t="s">
        <v>5515</v>
      </c>
      <c r="H2658" s="781" t="s">
        <v>5516</v>
      </c>
      <c r="I2658" s="781" t="s">
        <v>5517</v>
      </c>
      <c r="J2658" s="782">
        <v>300000</v>
      </c>
      <c r="K2658" s="783">
        <v>300000</v>
      </c>
      <c r="L2658" s="784">
        <f t="shared" si="45"/>
        <v>0</v>
      </c>
      <c r="M2658" s="784">
        <f t="shared" si="46"/>
        <v>0</v>
      </c>
      <c r="N2658" s="782">
        <v>300000</v>
      </c>
      <c r="O2658" s="782">
        <v>300000</v>
      </c>
      <c r="P2658" s="782">
        <v>900000</v>
      </c>
      <c r="Q2658" s="782">
        <v>150000</v>
      </c>
      <c r="R2658" s="782"/>
      <c r="T2658" s="568"/>
    </row>
    <row r="2659" spans="1:20" s="498" customFormat="1" ht="24" x14ac:dyDescent="0.25">
      <c r="A2659" s="772"/>
      <c r="D2659" s="515" t="s">
        <v>6265</v>
      </c>
      <c r="E2659" s="786" t="s">
        <v>6266</v>
      </c>
      <c r="F2659" s="787" t="s">
        <v>5881</v>
      </c>
      <c r="G2659" s="788" t="s">
        <v>6194</v>
      </c>
      <c r="H2659" s="788" t="s">
        <v>6195</v>
      </c>
      <c r="I2659" s="788" t="s">
        <v>5517</v>
      </c>
      <c r="J2659" s="784">
        <v>150000</v>
      </c>
      <c r="K2659" s="789">
        <v>150000</v>
      </c>
      <c r="L2659" s="784">
        <f t="shared" si="45"/>
        <v>0</v>
      </c>
      <c r="M2659" s="784">
        <f t="shared" si="46"/>
        <v>0</v>
      </c>
      <c r="N2659" s="784">
        <v>150000</v>
      </c>
      <c r="O2659" s="784">
        <v>100000</v>
      </c>
      <c r="P2659" s="784">
        <v>400000</v>
      </c>
      <c r="Q2659" s="784">
        <v>120000</v>
      </c>
      <c r="R2659" s="784"/>
      <c r="T2659" s="568"/>
    </row>
    <row r="2660" spans="1:20" s="498" customFormat="1" ht="12" x14ac:dyDescent="0.25">
      <c r="A2660" s="772"/>
      <c r="B2660" s="515" t="s">
        <v>6267</v>
      </c>
      <c r="C2660" s="566"/>
      <c r="D2660" s="519"/>
      <c r="E2660" s="779"/>
      <c r="F2660" s="780"/>
      <c r="G2660" s="515"/>
      <c r="H2660" s="515"/>
      <c r="I2660" s="515"/>
      <c r="J2660" s="782">
        <v>4350000</v>
      </c>
      <c r="K2660" s="783">
        <f>SUM(K2637:K2659)</f>
        <v>4350000</v>
      </c>
      <c r="L2660" s="782">
        <f t="shared" ref="L2660:O2660" si="47">SUM(L2637:L2659)</f>
        <v>0</v>
      </c>
      <c r="M2660" s="782">
        <f t="shared" si="47"/>
        <v>0</v>
      </c>
      <c r="N2660" s="782">
        <f t="shared" si="47"/>
        <v>4350000</v>
      </c>
      <c r="O2660" s="782">
        <f t="shared" si="47"/>
        <v>4850000</v>
      </c>
      <c r="P2660" s="782">
        <v>13550000</v>
      </c>
      <c r="Q2660" s="782">
        <v>3340000</v>
      </c>
      <c r="R2660" s="782"/>
      <c r="T2660" s="568"/>
    </row>
    <row r="2661" spans="1:20" s="498" customFormat="1" ht="12" x14ac:dyDescent="0.25">
      <c r="D2661" s="816"/>
      <c r="F2661" s="536"/>
      <c r="J2661" s="776"/>
      <c r="K2661" s="776"/>
      <c r="L2661" s="776"/>
      <c r="M2661" s="776"/>
      <c r="N2661" s="776"/>
      <c r="O2661" s="776"/>
      <c r="P2661" s="776"/>
      <c r="Q2661" s="776"/>
      <c r="R2661" s="776"/>
      <c r="T2661" s="568"/>
    </row>
    <row r="2662" spans="1:20" s="498" customFormat="1" ht="12" x14ac:dyDescent="0.25">
      <c r="A2662" s="772" t="s">
        <v>6268</v>
      </c>
      <c r="B2662" s="773" t="s">
        <v>4991</v>
      </c>
      <c r="C2662" s="773"/>
      <c r="D2662" s="773"/>
      <c r="E2662" s="773"/>
      <c r="F2662" s="775"/>
      <c r="G2662" s="773"/>
      <c r="H2662" s="773"/>
      <c r="I2662" s="773"/>
      <c r="J2662" s="776"/>
      <c r="K2662" s="776"/>
      <c r="L2662" s="776"/>
      <c r="M2662" s="776"/>
      <c r="N2662" s="776"/>
      <c r="O2662" s="776"/>
      <c r="P2662" s="776"/>
      <c r="Q2662" s="776"/>
      <c r="R2662" s="776"/>
      <c r="T2662" s="568"/>
    </row>
    <row r="2663" spans="1:20" s="498" customFormat="1" ht="12" x14ac:dyDescent="0.25">
      <c r="A2663" s="772"/>
      <c r="C2663" s="773" t="s">
        <v>5142</v>
      </c>
      <c r="D2663" s="817"/>
      <c r="E2663" s="773"/>
      <c r="F2663" s="775"/>
      <c r="G2663" s="773"/>
      <c r="H2663" s="773"/>
      <c r="I2663" s="773"/>
      <c r="J2663" s="777">
        <v>31430000</v>
      </c>
      <c r="K2663" s="789">
        <f>SUM(K2664:K2693)</f>
        <v>31430000</v>
      </c>
      <c r="L2663" s="784">
        <f t="shared" ref="L2663:O2663" si="48">SUM(L2664:L2693)</f>
        <v>0</v>
      </c>
      <c r="M2663" s="784">
        <f t="shared" si="48"/>
        <v>0</v>
      </c>
      <c r="N2663" s="784">
        <f t="shared" si="48"/>
        <v>31430000</v>
      </c>
      <c r="O2663" s="784">
        <f t="shared" si="48"/>
        <v>31880000</v>
      </c>
      <c r="P2663" s="777">
        <f>SUM(K2663,N2663,O2663)</f>
        <v>94740000</v>
      </c>
      <c r="Q2663" s="777">
        <v>28230000</v>
      </c>
      <c r="R2663" s="777"/>
      <c r="T2663" s="568"/>
    </row>
    <row r="2664" spans="1:20" s="498" customFormat="1" ht="24" x14ac:dyDescent="0.25">
      <c r="A2664" s="772"/>
      <c r="D2664" s="515" t="s">
        <v>6269</v>
      </c>
      <c r="E2664" s="779" t="s">
        <v>5976</v>
      </c>
      <c r="F2664" s="780" t="s">
        <v>5927</v>
      </c>
      <c r="G2664" s="781" t="s">
        <v>5515</v>
      </c>
      <c r="H2664" s="781" t="s">
        <v>5813</v>
      </c>
      <c r="I2664" s="781" t="s">
        <v>5517</v>
      </c>
      <c r="J2664" s="782">
        <v>3000000</v>
      </c>
      <c r="K2664" s="783">
        <v>3000000</v>
      </c>
      <c r="L2664" s="784">
        <f>SUM(J2664-K2664)</f>
        <v>0</v>
      </c>
      <c r="M2664" s="784">
        <f>SUM(K2664-J2664)</f>
        <v>0</v>
      </c>
      <c r="N2664" s="782">
        <v>3000000</v>
      </c>
      <c r="O2664" s="782">
        <v>4000000</v>
      </c>
      <c r="P2664" s="782">
        <v>10000000</v>
      </c>
      <c r="Q2664" s="782">
        <v>3000000</v>
      </c>
      <c r="R2664" s="782"/>
      <c r="T2664" s="568"/>
    </row>
    <row r="2665" spans="1:20" s="498" customFormat="1" ht="24" x14ac:dyDescent="0.25">
      <c r="A2665" s="772"/>
      <c r="D2665" s="515" t="s">
        <v>6270</v>
      </c>
      <c r="E2665" s="779" t="s">
        <v>5978</v>
      </c>
      <c r="F2665" s="780" t="s">
        <v>5568</v>
      </c>
      <c r="G2665" s="781" t="s">
        <v>5515</v>
      </c>
      <c r="H2665" s="781" t="s">
        <v>5813</v>
      </c>
      <c r="I2665" s="781" t="s">
        <v>5517</v>
      </c>
      <c r="J2665" s="782">
        <v>5500000</v>
      </c>
      <c r="K2665" s="783">
        <v>5500000</v>
      </c>
      <c r="L2665" s="784">
        <f t="shared" ref="L2665:L2693" si="49">SUM(J2665-K2665)</f>
        <v>0</v>
      </c>
      <c r="M2665" s="784">
        <f t="shared" ref="M2665:M2693" si="50">SUM(K2665-J2665)</f>
        <v>0</v>
      </c>
      <c r="N2665" s="782">
        <v>5500000</v>
      </c>
      <c r="O2665" s="782">
        <v>6000000</v>
      </c>
      <c r="P2665" s="782">
        <v>17000000</v>
      </c>
      <c r="Q2665" s="782">
        <v>4500000</v>
      </c>
      <c r="R2665" s="782"/>
      <c r="T2665" s="568"/>
    </row>
    <row r="2666" spans="1:20" s="498" customFormat="1" ht="24" x14ac:dyDescent="0.25">
      <c r="A2666" s="772"/>
      <c r="D2666" s="515" t="s">
        <v>6271</v>
      </c>
      <c r="E2666" s="779" t="s">
        <v>5980</v>
      </c>
      <c r="F2666" s="780" t="s">
        <v>5932</v>
      </c>
      <c r="G2666" s="781" t="s">
        <v>5515</v>
      </c>
      <c r="H2666" s="781" t="s">
        <v>5813</v>
      </c>
      <c r="I2666" s="781" t="s">
        <v>5517</v>
      </c>
      <c r="J2666" s="782">
        <v>5000000</v>
      </c>
      <c r="K2666" s="783">
        <v>5000000</v>
      </c>
      <c r="L2666" s="784">
        <f t="shared" si="49"/>
        <v>0</v>
      </c>
      <c r="M2666" s="784">
        <f t="shared" si="50"/>
        <v>0</v>
      </c>
      <c r="N2666" s="782">
        <v>5000000</v>
      </c>
      <c r="O2666" s="782">
        <v>5000000</v>
      </c>
      <c r="P2666" s="782">
        <v>15000000</v>
      </c>
      <c r="Q2666" s="782">
        <v>5000000</v>
      </c>
      <c r="R2666" s="782"/>
      <c r="T2666" s="568"/>
    </row>
    <row r="2667" spans="1:20" s="498" customFormat="1" ht="12" x14ac:dyDescent="0.25">
      <c r="A2667" s="772"/>
      <c r="D2667" s="515" t="s">
        <v>6272</v>
      </c>
      <c r="E2667" s="779" t="s">
        <v>6273</v>
      </c>
      <c r="F2667" s="780" t="s">
        <v>5580</v>
      </c>
      <c r="G2667" s="781" t="s">
        <v>5515</v>
      </c>
      <c r="H2667" s="781" t="s">
        <v>5813</v>
      </c>
      <c r="I2667" s="781" t="s">
        <v>5517</v>
      </c>
      <c r="J2667" s="782">
        <v>0</v>
      </c>
      <c r="K2667" s="783">
        <v>0</v>
      </c>
      <c r="L2667" s="784">
        <f t="shared" si="49"/>
        <v>0</v>
      </c>
      <c r="M2667" s="784">
        <f t="shared" si="50"/>
        <v>0</v>
      </c>
      <c r="N2667" s="782">
        <v>0</v>
      </c>
      <c r="O2667" s="782">
        <v>0</v>
      </c>
      <c r="P2667" s="782">
        <v>0</v>
      </c>
      <c r="Q2667" s="782">
        <v>0</v>
      </c>
      <c r="R2667" s="782"/>
      <c r="T2667" s="568"/>
    </row>
    <row r="2668" spans="1:20" s="498" customFormat="1" ht="12" x14ac:dyDescent="0.25">
      <c r="A2668" s="772"/>
      <c r="D2668" s="515" t="s">
        <v>6274</v>
      </c>
      <c r="E2668" s="779" t="s">
        <v>6275</v>
      </c>
      <c r="F2668" s="780" t="s">
        <v>5586</v>
      </c>
      <c r="G2668" s="781" t="s">
        <v>5515</v>
      </c>
      <c r="H2668" s="781" t="s">
        <v>5813</v>
      </c>
      <c r="I2668" s="781" t="s">
        <v>5517</v>
      </c>
      <c r="J2668" s="782">
        <v>0</v>
      </c>
      <c r="K2668" s="783">
        <v>0</v>
      </c>
      <c r="L2668" s="784">
        <f t="shared" si="49"/>
        <v>0</v>
      </c>
      <c r="M2668" s="784">
        <f t="shared" si="50"/>
        <v>0</v>
      </c>
      <c r="N2668" s="782">
        <v>0</v>
      </c>
      <c r="O2668" s="782">
        <v>0</v>
      </c>
      <c r="P2668" s="782">
        <v>0</v>
      </c>
      <c r="Q2668" s="782">
        <v>0</v>
      </c>
      <c r="R2668" s="782"/>
      <c r="T2668" s="568"/>
    </row>
    <row r="2669" spans="1:20" s="498" customFormat="1" ht="24" x14ac:dyDescent="0.25">
      <c r="A2669" s="772"/>
      <c r="D2669" s="515" t="s">
        <v>6276</v>
      </c>
      <c r="E2669" s="779" t="s">
        <v>5982</v>
      </c>
      <c r="F2669" s="780" t="s">
        <v>5589</v>
      </c>
      <c r="G2669" s="781" t="s">
        <v>5515</v>
      </c>
      <c r="H2669" s="781" t="s">
        <v>5813</v>
      </c>
      <c r="I2669" s="781" t="s">
        <v>5517</v>
      </c>
      <c r="J2669" s="782">
        <v>600000</v>
      </c>
      <c r="K2669" s="783">
        <v>600000</v>
      </c>
      <c r="L2669" s="782">
        <f t="shared" si="49"/>
        <v>0</v>
      </c>
      <c r="M2669" s="782">
        <f t="shared" si="50"/>
        <v>0</v>
      </c>
      <c r="N2669" s="782">
        <v>600000</v>
      </c>
      <c r="O2669" s="782">
        <v>700000</v>
      </c>
      <c r="P2669" s="782">
        <v>1900000</v>
      </c>
      <c r="Q2669" s="782">
        <v>500000</v>
      </c>
      <c r="R2669" s="782"/>
      <c r="T2669" s="568"/>
    </row>
    <row r="2670" spans="1:20" s="498" customFormat="1" ht="12" x14ac:dyDescent="0.25">
      <c r="A2670" s="772"/>
      <c r="F2670" s="536"/>
      <c r="G2670" s="793"/>
      <c r="H2670" s="793"/>
      <c r="I2670" s="793"/>
      <c r="J2670" s="776"/>
      <c r="K2670" s="776"/>
      <c r="L2670" s="776"/>
      <c r="M2670" s="776"/>
      <c r="N2670" s="776"/>
      <c r="O2670" s="776"/>
      <c r="P2670" s="776"/>
      <c r="Q2670" s="776"/>
      <c r="R2670" s="776"/>
      <c r="T2670" s="568"/>
    </row>
    <row r="2671" spans="1:20" s="751" customFormat="1" ht="13.8" x14ac:dyDescent="0.3">
      <c r="A2671" s="946" t="s">
        <v>5500</v>
      </c>
      <c r="B2671" s="946"/>
      <c r="C2671" s="946"/>
      <c r="D2671" s="946"/>
      <c r="E2671" s="946"/>
      <c r="F2671" s="946"/>
      <c r="G2671" s="946"/>
      <c r="H2671" s="946"/>
      <c r="I2671" s="946"/>
      <c r="J2671" s="946"/>
      <c r="K2671" s="946"/>
      <c r="L2671" s="946"/>
      <c r="M2671" s="946"/>
      <c r="N2671" s="946"/>
      <c r="O2671" s="946"/>
      <c r="P2671" s="946"/>
      <c r="Q2671" s="946"/>
      <c r="T2671" s="752"/>
    </row>
    <row r="2672" spans="1:20" s="751" customFormat="1" ht="13.8" x14ac:dyDescent="0.3">
      <c r="A2672" s="946" t="s">
        <v>5501</v>
      </c>
      <c r="B2672" s="946"/>
      <c r="C2672" s="946"/>
      <c r="D2672" s="946"/>
      <c r="E2672" s="946"/>
      <c r="F2672" s="946"/>
      <c r="G2672" s="946"/>
      <c r="H2672" s="946"/>
      <c r="I2672" s="946"/>
      <c r="J2672" s="946"/>
      <c r="K2672" s="946"/>
      <c r="L2672" s="946"/>
      <c r="M2672" s="946"/>
      <c r="N2672" s="946"/>
      <c r="O2672" s="946"/>
      <c r="P2672" s="946"/>
      <c r="Q2672" s="946"/>
      <c r="T2672" s="752"/>
    </row>
    <row r="2673" spans="1:20" s="753" customFormat="1" ht="13.2" x14ac:dyDescent="0.25">
      <c r="A2673" s="947" t="s">
        <v>5376</v>
      </c>
      <c r="B2673" s="947"/>
      <c r="C2673" s="947"/>
      <c r="D2673" s="954"/>
      <c r="E2673" s="947"/>
      <c r="F2673" s="947"/>
      <c r="G2673" s="947"/>
      <c r="H2673" s="947"/>
      <c r="I2673" s="947"/>
      <c r="J2673" s="947"/>
      <c r="K2673" s="947"/>
      <c r="L2673" s="947"/>
      <c r="M2673" s="947"/>
      <c r="N2673" s="947"/>
      <c r="O2673" s="947"/>
      <c r="P2673" s="947"/>
      <c r="Q2673" s="947"/>
      <c r="T2673" s="754"/>
    </row>
    <row r="2674" spans="1:20" s="760" customFormat="1" ht="24" x14ac:dyDescent="0.25">
      <c r="A2674" s="943" t="s">
        <v>5502</v>
      </c>
      <c r="B2674" s="948" t="s">
        <v>5503</v>
      </c>
      <c r="C2674" s="957"/>
      <c r="D2674" s="755"/>
      <c r="E2674" s="949" t="s">
        <v>5504</v>
      </c>
      <c r="F2674" s="943" t="s">
        <v>4881</v>
      </c>
      <c r="G2674" s="943" t="s">
        <v>5505</v>
      </c>
      <c r="H2674" s="943" t="s">
        <v>5506</v>
      </c>
      <c r="I2674" s="943" t="s">
        <v>5507</v>
      </c>
      <c r="J2674" s="756" t="s">
        <v>3115</v>
      </c>
      <c r="K2674" s="757" t="s">
        <v>3116</v>
      </c>
      <c r="L2674" s="758" t="s">
        <v>5508</v>
      </c>
      <c r="M2674" s="758" t="s">
        <v>5509</v>
      </c>
      <c r="N2674" s="756" t="s">
        <v>3116</v>
      </c>
      <c r="O2674" s="756" t="s">
        <v>3116</v>
      </c>
      <c r="P2674" s="759" t="s">
        <v>3317</v>
      </c>
      <c r="Q2674" s="759" t="s">
        <v>3341</v>
      </c>
      <c r="R2674" s="759" t="s">
        <v>5510</v>
      </c>
      <c r="T2674" s="761"/>
    </row>
    <row r="2675" spans="1:20" s="760" customFormat="1" ht="19.5" customHeight="1" x14ac:dyDescent="0.25">
      <c r="A2675" s="955"/>
      <c r="B2675" s="950"/>
      <c r="C2675" s="958"/>
      <c r="D2675" s="762"/>
      <c r="E2675" s="951"/>
      <c r="F2675" s="944"/>
      <c r="G2675" s="944"/>
      <c r="H2675" s="944"/>
      <c r="I2675" s="944"/>
      <c r="J2675" s="763">
        <v>2020</v>
      </c>
      <c r="K2675" s="764" t="s">
        <v>3120</v>
      </c>
      <c r="L2675" s="765" t="s">
        <v>3120</v>
      </c>
      <c r="M2675" s="765" t="s">
        <v>3120</v>
      </c>
      <c r="N2675" s="766" t="s">
        <v>5068</v>
      </c>
      <c r="O2675" s="766" t="s">
        <v>5069</v>
      </c>
      <c r="P2675" s="763" t="s">
        <v>4882</v>
      </c>
      <c r="Q2675" s="766" t="s">
        <v>5102</v>
      </c>
      <c r="R2675" s="763"/>
      <c r="T2675" s="761"/>
    </row>
    <row r="2676" spans="1:20" s="760" customFormat="1" ht="15.75" customHeight="1" x14ac:dyDescent="0.25">
      <c r="A2676" s="956"/>
      <c r="B2676" s="952"/>
      <c r="C2676" s="959"/>
      <c r="D2676" s="768"/>
      <c r="E2676" s="953"/>
      <c r="F2676" s="945"/>
      <c r="G2676" s="945"/>
      <c r="H2676" s="945"/>
      <c r="I2676" s="945"/>
      <c r="J2676" s="769" t="s">
        <v>14</v>
      </c>
      <c r="K2676" s="770" t="s">
        <v>14</v>
      </c>
      <c r="L2676" s="771" t="s">
        <v>14</v>
      </c>
      <c r="M2676" s="771" t="s">
        <v>14</v>
      </c>
      <c r="N2676" s="769" t="s">
        <v>14</v>
      </c>
      <c r="O2676" s="769" t="s">
        <v>14</v>
      </c>
      <c r="P2676" s="769" t="s">
        <v>14</v>
      </c>
      <c r="Q2676" s="769" t="s">
        <v>14</v>
      </c>
      <c r="R2676" s="769"/>
      <c r="T2676" s="761"/>
    </row>
    <row r="2677" spans="1:20" s="498" customFormat="1" ht="36" x14ac:dyDescent="0.25">
      <c r="A2677" s="772"/>
      <c r="D2677" s="515" t="s">
        <v>6277</v>
      </c>
      <c r="E2677" s="779" t="s">
        <v>6278</v>
      </c>
      <c r="F2677" s="780" t="s">
        <v>5598</v>
      </c>
      <c r="G2677" s="781" t="s">
        <v>5515</v>
      </c>
      <c r="H2677" s="781" t="s">
        <v>5813</v>
      </c>
      <c r="I2677" s="781" t="s">
        <v>5517</v>
      </c>
      <c r="J2677" s="782">
        <v>600000</v>
      </c>
      <c r="K2677" s="783">
        <v>600000</v>
      </c>
      <c r="L2677" s="784">
        <f t="shared" si="49"/>
        <v>0</v>
      </c>
      <c r="M2677" s="784">
        <f t="shared" si="50"/>
        <v>0</v>
      </c>
      <c r="N2677" s="782">
        <v>600000</v>
      </c>
      <c r="O2677" s="782">
        <v>600000</v>
      </c>
      <c r="P2677" s="782">
        <v>1800000</v>
      </c>
      <c r="Q2677" s="782">
        <v>600000</v>
      </c>
      <c r="R2677" s="782"/>
      <c r="T2677" s="568"/>
    </row>
    <row r="2678" spans="1:20" s="498" customFormat="1" ht="12" x14ac:dyDescent="0.25">
      <c r="A2678" s="772"/>
      <c r="D2678" s="515" t="s">
        <v>6279</v>
      </c>
      <c r="E2678" s="779" t="s">
        <v>5988</v>
      </c>
      <c r="F2678" s="780" t="s">
        <v>5942</v>
      </c>
      <c r="G2678" s="781" t="s">
        <v>5515</v>
      </c>
      <c r="H2678" s="781" t="s">
        <v>5813</v>
      </c>
      <c r="I2678" s="781" t="s">
        <v>5517</v>
      </c>
      <c r="J2678" s="782">
        <v>100000</v>
      </c>
      <c r="K2678" s="783">
        <v>100000</v>
      </c>
      <c r="L2678" s="784">
        <f t="shared" si="49"/>
        <v>0</v>
      </c>
      <c r="M2678" s="784">
        <f t="shared" si="50"/>
        <v>0</v>
      </c>
      <c r="N2678" s="782">
        <v>100000</v>
      </c>
      <c r="O2678" s="782">
        <v>150000</v>
      </c>
      <c r="P2678" s="782">
        <v>350000</v>
      </c>
      <c r="Q2678" s="782">
        <v>100000</v>
      </c>
      <c r="R2678" s="782"/>
      <c r="T2678" s="568"/>
    </row>
    <row r="2679" spans="1:20" s="498" customFormat="1" ht="12" x14ac:dyDescent="0.25">
      <c r="A2679" s="772"/>
      <c r="D2679" s="515" t="s">
        <v>6280</v>
      </c>
      <c r="E2679" s="779" t="s">
        <v>5988</v>
      </c>
      <c r="F2679" s="780" t="s">
        <v>5607</v>
      </c>
      <c r="G2679" s="781" t="s">
        <v>5515</v>
      </c>
      <c r="H2679" s="781" t="s">
        <v>5813</v>
      </c>
      <c r="I2679" s="781" t="s">
        <v>5517</v>
      </c>
      <c r="J2679" s="782">
        <v>50000</v>
      </c>
      <c r="K2679" s="783">
        <v>50000</v>
      </c>
      <c r="L2679" s="784">
        <f t="shared" si="49"/>
        <v>0</v>
      </c>
      <c r="M2679" s="784">
        <f t="shared" si="50"/>
        <v>0</v>
      </c>
      <c r="N2679" s="782">
        <v>50000</v>
      </c>
      <c r="O2679" s="782">
        <v>50000</v>
      </c>
      <c r="P2679" s="782">
        <v>150000</v>
      </c>
      <c r="Q2679" s="782">
        <v>50000</v>
      </c>
      <c r="R2679" s="782"/>
      <c r="T2679" s="568"/>
    </row>
    <row r="2680" spans="1:20" s="498" customFormat="1" ht="12" x14ac:dyDescent="0.25">
      <c r="A2680" s="772"/>
      <c r="D2680" s="515" t="s">
        <v>6281</v>
      </c>
      <c r="E2680" s="779" t="s">
        <v>5990</v>
      </c>
      <c r="F2680" s="780" t="s">
        <v>5631</v>
      </c>
      <c r="G2680" s="781" t="s">
        <v>5515</v>
      </c>
      <c r="H2680" s="781" t="s">
        <v>5813</v>
      </c>
      <c r="I2680" s="781" t="s">
        <v>5517</v>
      </c>
      <c r="J2680" s="782">
        <v>600000</v>
      </c>
      <c r="K2680" s="783">
        <v>600000</v>
      </c>
      <c r="L2680" s="784">
        <f t="shared" si="49"/>
        <v>0</v>
      </c>
      <c r="M2680" s="784">
        <f t="shared" si="50"/>
        <v>0</v>
      </c>
      <c r="N2680" s="782">
        <v>600000</v>
      </c>
      <c r="O2680" s="782">
        <v>600000</v>
      </c>
      <c r="P2680" s="782">
        <v>1800000</v>
      </c>
      <c r="Q2680" s="782">
        <v>500000</v>
      </c>
      <c r="R2680" s="782"/>
      <c r="T2680" s="568"/>
    </row>
    <row r="2681" spans="1:20" s="498" customFormat="1" ht="36" x14ac:dyDescent="0.25">
      <c r="A2681" s="772"/>
      <c r="D2681" s="515" t="s">
        <v>6282</v>
      </c>
      <c r="E2681" s="779" t="s">
        <v>5992</v>
      </c>
      <c r="F2681" s="780" t="s">
        <v>5634</v>
      </c>
      <c r="G2681" s="781" t="s">
        <v>5515</v>
      </c>
      <c r="H2681" s="781" t="s">
        <v>5813</v>
      </c>
      <c r="I2681" s="781" t="s">
        <v>5517</v>
      </c>
      <c r="J2681" s="782">
        <v>1500000</v>
      </c>
      <c r="K2681" s="783">
        <v>1500000</v>
      </c>
      <c r="L2681" s="784">
        <f t="shared" si="49"/>
        <v>0</v>
      </c>
      <c r="M2681" s="784">
        <f t="shared" si="50"/>
        <v>0</v>
      </c>
      <c r="N2681" s="782">
        <v>1500000</v>
      </c>
      <c r="O2681" s="782">
        <v>1600000</v>
      </c>
      <c r="P2681" s="782">
        <v>4600000</v>
      </c>
      <c r="Q2681" s="782">
        <v>1500000</v>
      </c>
      <c r="R2681" s="782"/>
      <c r="T2681" s="568"/>
    </row>
    <row r="2682" spans="1:20" s="498" customFormat="1" ht="24" x14ac:dyDescent="0.25">
      <c r="A2682" s="772"/>
      <c r="D2682" s="515" t="s">
        <v>6283</v>
      </c>
      <c r="E2682" s="779" t="s">
        <v>5994</v>
      </c>
      <c r="F2682" s="780" t="s">
        <v>5995</v>
      </c>
      <c r="G2682" s="781" t="s">
        <v>5515</v>
      </c>
      <c r="H2682" s="781" t="s">
        <v>5813</v>
      </c>
      <c r="I2682" s="781" t="s">
        <v>5517</v>
      </c>
      <c r="J2682" s="782">
        <v>500000</v>
      </c>
      <c r="K2682" s="783">
        <v>500000</v>
      </c>
      <c r="L2682" s="784">
        <f t="shared" si="49"/>
        <v>0</v>
      </c>
      <c r="M2682" s="784">
        <f t="shared" si="50"/>
        <v>0</v>
      </c>
      <c r="N2682" s="782">
        <v>500000</v>
      </c>
      <c r="O2682" s="782">
        <v>500000</v>
      </c>
      <c r="P2682" s="782">
        <v>1500000</v>
      </c>
      <c r="Q2682" s="782">
        <v>500000</v>
      </c>
      <c r="R2682" s="782"/>
      <c r="T2682" s="568"/>
    </row>
    <row r="2683" spans="1:20" s="498" customFormat="1" ht="24" x14ac:dyDescent="0.25">
      <c r="A2683" s="772"/>
      <c r="D2683" s="515" t="s">
        <v>6284</v>
      </c>
      <c r="E2683" s="779" t="s">
        <v>5997</v>
      </c>
      <c r="F2683" s="780" t="s">
        <v>5998</v>
      </c>
      <c r="G2683" s="781" t="s">
        <v>5515</v>
      </c>
      <c r="H2683" s="781" t="s">
        <v>5813</v>
      </c>
      <c r="I2683" s="781" t="s">
        <v>5517</v>
      </c>
      <c r="J2683" s="782">
        <v>1600000</v>
      </c>
      <c r="K2683" s="783">
        <v>1600000</v>
      </c>
      <c r="L2683" s="784">
        <f t="shared" si="49"/>
        <v>0</v>
      </c>
      <c r="M2683" s="784">
        <f t="shared" si="50"/>
        <v>0</v>
      </c>
      <c r="N2683" s="782">
        <v>1600000</v>
      </c>
      <c r="O2683" s="782">
        <v>50000</v>
      </c>
      <c r="P2683" s="782">
        <v>3250000</v>
      </c>
      <c r="Q2683" s="782">
        <v>50000</v>
      </c>
      <c r="R2683" s="782"/>
      <c r="T2683" s="568"/>
    </row>
    <row r="2684" spans="1:20" s="498" customFormat="1" ht="12" x14ac:dyDescent="0.25">
      <c r="A2684" s="772"/>
      <c r="D2684" s="515" t="s">
        <v>6285</v>
      </c>
      <c r="E2684" s="779" t="s">
        <v>6000</v>
      </c>
      <c r="F2684" s="780" t="s">
        <v>5649</v>
      </c>
      <c r="G2684" s="781" t="s">
        <v>5515</v>
      </c>
      <c r="H2684" s="781" t="s">
        <v>5813</v>
      </c>
      <c r="I2684" s="781" t="s">
        <v>5517</v>
      </c>
      <c r="J2684" s="782">
        <v>700000</v>
      </c>
      <c r="K2684" s="783">
        <v>700000</v>
      </c>
      <c r="L2684" s="784">
        <f t="shared" si="49"/>
        <v>0</v>
      </c>
      <c r="M2684" s="784">
        <f t="shared" si="50"/>
        <v>0</v>
      </c>
      <c r="N2684" s="782">
        <v>700000</v>
      </c>
      <c r="O2684" s="782">
        <v>800000</v>
      </c>
      <c r="P2684" s="782">
        <v>2200000</v>
      </c>
      <c r="Q2684" s="782">
        <v>700000</v>
      </c>
      <c r="R2684" s="782"/>
      <c r="T2684" s="568"/>
    </row>
    <row r="2685" spans="1:20" s="498" customFormat="1" ht="12" x14ac:dyDescent="0.25">
      <c r="A2685" s="772"/>
      <c r="D2685" s="515" t="s">
        <v>6286</v>
      </c>
      <c r="E2685" s="779" t="s">
        <v>6287</v>
      </c>
      <c r="F2685" s="780" t="s">
        <v>5664</v>
      </c>
      <c r="G2685" s="781" t="s">
        <v>5515</v>
      </c>
      <c r="H2685" s="781" t="s">
        <v>5813</v>
      </c>
      <c r="I2685" s="781" t="s">
        <v>5517</v>
      </c>
      <c r="J2685" s="782">
        <v>800000</v>
      </c>
      <c r="K2685" s="783">
        <v>800000</v>
      </c>
      <c r="L2685" s="784">
        <f t="shared" si="49"/>
        <v>0</v>
      </c>
      <c r="M2685" s="784">
        <f t="shared" si="50"/>
        <v>0</v>
      </c>
      <c r="N2685" s="782">
        <v>800000</v>
      </c>
      <c r="O2685" s="782">
        <v>800000</v>
      </c>
      <c r="P2685" s="782">
        <v>2400000</v>
      </c>
      <c r="Q2685" s="782">
        <v>700000</v>
      </c>
      <c r="R2685" s="782"/>
      <c r="T2685" s="568"/>
    </row>
    <row r="2686" spans="1:20" s="498" customFormat="1" ht="12" x14ac:dyDescent="0.25">
      <c r="A2686" s="772"/>
      <c r="D2686" s="515" t="s">
        <v>6288</v>
      </c>
      <c r="E2686" s="779" t="s">
        <v>6289</v>
      </c>
      <c r="F2686" s="780" t="s">
        <v>6290</v>
      </c>
      <c r="G2686" s="781" t="s">
        <v>5515</v>
      </c>
      <c r="H2686" s="781" t="s">
        <v>5813</v>
      </c>
      <c r="I2686" s="781" t="s">
        <v>5517</v>
      </c>
      <c r="J2686" s="782">
        <v>5000000</v>
      </c>
      <c r="K2686" s="783">
        <v>5000000</v>
      </c>
      <c r="L2686" s="784">
        <f t="shared" si="49"/>
        <v>0</v>
      </c>
      <c r="M2686" s="784">
        <f t="shared" si="50"/>
        <v>0</v>
      </c>
      <c r="N2686" s="782">
        <v>5000000</v>
      </c>
      <c r="O2686" s="782">
        <v>5000000</v>
      </c>
      <c r="P2686" s="782">
        <v>15000000</v>
      </c>
      <c r="Q2686" s="782">
        <v>5000000</v>
      </c>
      <c r="R2686" s="782"/>
      <c r="T2686" s="568"/>
    </row>
    <row r="2687" spans="1:20" s="498" customFormat="1" ht="12" x14ac:dyDescent="0.25">
      <c r="A2687" s="772"/>
      <c r="D2687" s="515" t="s">
        <v>6291</v>
      </c>
      <c r="E2687" s="779" t="s">
        <v>6292</v>
      </c>
      <c r="F2687" s="780" t="s">
        <v>5703</v>
      </c>
      <c r="G2687" s="781" t="s">
        <v>5515</v>
      </c>
      <c r="H2687" s="781" t="s">
        <v>5813</v>
      </c>
      <c r="I2687" s="781" t="s">
        <v>5517</v>
      </c>
      <c r="J2687" s="782">
        <v>1600000</v>
      </c>
      <c r="K2687" s="783">
        <v>1600000</v>
      </c>
      <c r="L2687" s="784">
        <f t="shared" si="49"/>
        <v>0</v>
      </c>
      <c r="M2687" s="784">
        <f t="shared" si="50"/>
        <v>0</v>
      </c>
      <c r="N2687" s="782">
        <v>1600000</v>
      </c>
      <c r="O2687" s="782">
        <v>1700000</v>
      </c>
      <c r="P2687" s="782">
        <v>4900000</v>
      </c>
      <c r="Q2687" s="782">
        <v>1500000</v>
      </c>
      <c r="R2687" s="782"/>
      <c r="T2687" s="568"/>
    </row>
    <row r="2688" spans="1:20" s="498" customFormat="1" ht="12" x14ac:dyDescent="0.25">
      <c r="A2688" s="772"/>
      <c r="D2688" s="515" t="s">
        <v>6293</v>
      </c>
      <c r="E2688" s="779" t="s">
        <v>6294</v>
      </c>
      <c r="F2688" s="780" t="s">
        <v>5709</v>
      </c>
      <c r="G2688" s="781" t="s">
        <v>5515</v>
      </c>
      <c r="H2688" s="781" t="s">
        <v>5813</v>
      </c>
      <c r="I2688" s="781" t="s">
        <v>5517</v>
      </c>
      <c r="J2688" s="782">
        <v>600000</v>
      </c>
      <c r="K2688" s="783">
        <v>600000</v>
      </c>
      <c r="L2688" s="784">
        <f t="shared" si="49"/>
        <v>0</v>
      </c>
      <c r="M2688" s="784">
        <f t="shared" si="50"/>
        <v>0</v>
      </c>
      <c r="N2688" s="782">
        <v>600000</v>
      </c>
      <c r="O2688" s="782">
        <v>600000</v>
      </c>
      <c r="P2688" s="782">
        <v>1800000</v>
      </c>
      <c r="Q2688" s="782">
        <v>500000</v>
      </c>
      <c r="R2688" s="782"/>
      <c r="T2688" s="568"/>
    </row>
    <row r="2689" spans="1:20" s="498" customFormat="1" ht="24" x14ac:dyDescent="0.25">
      <c r="A2689" s="772"/>
      <c r="D2689" s="515" t="s">
        <v>6295</v>
      </c>
      <c r="E2689" s="779" t="s">
        <v>6296</v>
      </c>
      <c r="F2689" s="780" t="s">
        <v>5967</v>
      </c>
      <c r="G2689" s="781" t="s">
        <v>5515</v>
      </c>
      <c r="H2689" s="781" t="s">
        <v>5813</v>
      </c>
      <c r="I2689" s="781" t="s">
        <v>5517</v>
      </c>
      <c r="J2689" s="782">
        <v>30000</v>
      </c>
      <c r="K2689" s="783">
        <v>30000</v>
      </c>
      <c r="L2689" s="784">
        <f t="shared" si="49"/>
        <v>0</v>
      </c>
      <c r="M2689" s="784">
        <f t="shared" si="50"/>
        <v>0</v>
      </c>
      <c r="N2689" s="782">
        <v>30000</v>
      </c>
      <c r="O2689" s="782">
        <v>30000</v>
      </c>
      <c r="P2689" s="782">
        <v>90000</v>
      </c>
      <c r="Q2689" s="782">
        <v>30000</v>
      </c>
      <c r="R2689" s="782"/>
      <c r="T2689" s="568"/>
    </row>
    <row r="2690" spans="1:20" s="498" customFormat="1" ht="12" x14ac:dyDescent="0.25">
      <c r="A2690" s="772"/>
      <c r="D2690" s="515" t="s">
        <v>6297</v>
      </c>
      <c r="E2690" s="779" t="s">
        <v>6298</v>
      </c>
      <c r="F2690" s="780" t="s">
        <v>5721</v>
      </c>
      <c r="G2690" s="781" t="s">
        <v>5515</v>
      </c>
      <c r="H2690" s="781" t="s">
        <v>5813</v>
      </c>
      <c r="I2690" s="781" t="s">
        <v>5517</v>
      </c>
      <c r="J2690" s="782">
        <v>400000</v>
      </c>
      <c r="K2690" s="783">
        <v>400000</v>
      </c>
      <c r="L2690" s="784">
        <f t="shared" si="49"/>
        <v>0</v>
      </c>
      <c r="M2690" s="784">
        <f t="shared" si="50"/>
        <v>0</v>
      </c>
      <c r="N2690" s="782">
        <v>400000</v>
      </c>
      <c r="O2690" s="782">
        <v>400000</v>
      </c>
      <c r="P2690" s="782">
        <v>1200000</v>
      </c>
      <c r="Q2690" s="782">
        <v>300000</v>
      </c>
      <c r="R2690" s="782"/>
      <c r="T2690" s="568"/>
    </row>
    <row r="2691" spans="1:20" s="498" customFormat="1" ht="24" x14ac:dyDescent="0.25">
      <c r="A2691" s="772"/>
      <c r="D2691" s="515" t="s">
        <v>6299</v>
      </c>
      <c r="E2691" s="779" t="s">
        <v>6300</v>
      </c>
      <c r="F2691" s="780" t="s">
        <v>6016</v>
      </c>
      <c r="G2691" s="781" t="s">
        <v>5515</v>
      </c>
      <c r="H2691" s="781" t="s">
        <v>5813</v>
      </c>
      <c r="I2691" s="781" t="s">
        <v>5517</v>
      </c>
      <c r="J2691" s="782">
        <v>3000000</v>
      </c>
      <c r="K2691" s="783">
        <v>3000000</v>
      </c>
      <c r="L2691" s="784">
        <f t="shared" si="49"/>
        <v>0</v>
      </c>
      <c r="M2691" s="784">
        <f t="shared" si="50"/>
        <v>0</v>
      </c>
      <c r="N2691" s="782">
        <v>3000000</v>
      </c>
      <c r="O2691" s="782">
        <v>3000000</v>
      </c>
      <c r="P2691" s="782">
        <v>9000000</v>
      </c>
      <c r="Q2691" s="782">
        <v>3000000</v>
      </c>
      <c r="R2691" s="782"/>
      <c r="T2691" s="568"/>
    </row>
    <row r="2692" spans="1:20" s="498" customFormat="1" ht="12" x14ac:dyDescent="0.25">
      <c r="A2692" s="772"/>
      <c r="D2692" s="515" t="s">
        <v>6301</v>
      </c>
      <c r="E2692" s="779" t="s">
        <v>6302</v>
      </c>
      <c r="F2692" s="780" t="s">
        <v>5739</v>
      </c>
      <c r="G2692" s="781" t="s">
        <v>5515</v>
      </c>
      <c r="H2692" s="781" t="s">
        <v>5813</v>
      </c>
      <c r="I2692" s="781" t="s">
        <v>5517</v>
      </c>
      <c r="J2692" s="782">
        <v>0</v>
      </c>
      <c r="K2692" s="783">
        <v>0</v>
      </c>
      <c r="L2692" s="784">
        <f t="shared" si="49"/>
        <v>0</v>
      </c>
      <c r="M2692" s="784">
        <f t="shared" si="50"/>
        <v>0</v>
      </c>
      <c r="N2692" s="782">
        <v>0</v>
      </c>
      <c r="O2692" s="782">
        <v>0</v>
      </c>
      <c r="P2692" s="782">
        <v>0</v>
      </c>
      <c r="Q2692" s="782">
        <v>0</v>
      </c>
      <c r="R2692" s="782"/>
      <c r="T2692" s="568"/>
    </row>
    <row r="2693" spans="1:20" s="498" customFormat="1" ht="24" x14ac:dyDescent="0.25">
      <c r="A2693" s="772"/>
      <c r="D2693" s="515" t="s">
        <v>6303</v>
      </c>
      <c r="E2693" s="779" t="s">
        <v>6304</v>
      </c>
      <c r="F2693" s="780" t="s">
        <v>5881</v>
      </c>
      <c r="G2693" s="781" t="s">
        <v>5515</v>
      </c>
      <c r="H2693" s="781" t="s">
        <v>5813</v>
      </c>
      <c r="I2693" s="781" t="s">
        <v>5517</v>
      </c>
      <c r="J2693" s="782">
        <v>250000</v>
      </c>
      <c r="K2693" s="783">
        <v>250000</v>
      </c>
      <c r="L2693" s="782">
        <f t="shared" si="49"/>
        <v>0</v>
      </c>
      <c r="M2693" s="782">
        <f t="shared" si="50"/>
        <v>0</v>
      </c>
      <c r="N2693" s="782">
        <v>250000</v>
      </c>
      <c r="O2693" s="782">
        <v>300000</v>
      </c>
      <c r="P2693" s="782">
        <v>800000</v>
      </c>
      <c r="Q2693" s="782">
        <v>200000</v>
      </c>
      <c r="R2693" s="782"/>
      <c r="T2693" s="568"/>
    </row>
    <row r="2694" spans="1:20" s="498" customFormat="1" ht="12" x14ac:dyDescent="0.25">
      <c r="A2694" s="772"/>
      <c r="B2694" s="805" t="s">
        <v>6305</v>
      </c>
      <c r="C2694" s="796"/>
      <c r="D2694" s="830"/>
      <c r="E2694" s="796"/>
      <c r="F2694" s="806"/>
      <c r="G2694" s="796"/>
      <c r="H2694" s="796"/>
      <c r="I2694" s="807"/>
      <c r="J2694" s="808">
        <v>31430000</v>
      </c>
      <c r="K2694" s="809">
        <f>SUM(K2664:K2693)</f>
        <v>31430000</v>
      </c>
      <c r="L2694" s="808">
        <f t="shared" ref="L2694:O2694" si="51">SUM(L2664:L2693)</f>
        <v>0</v>
      </c>
      <c r="M2694" s="808">
        <f t="shared" si="51"/>
        <v>0</v>
      </c>
      <c r="N2694" s="808">
        <f t="shared" si="51"/>
        <v>31430000</v>
      </c>
      <c r="O2694" s="808">
        <f t="shared" si="51"/>
        <v>31880000</v>
      </c>
      <c r="P2694" s="797">
        <v>94740000</v>
      </c>
      <c r="Q2694" s="808">
        <v>28230000</v>
      </c>
      <c r="R2694" s="808"/>
      <c r="T2694" s="568"/>
    </row>
    <row r="2695" spans="1:20" s="498" customFormat="1" ht="12" x14ac:dyDescent="0.25">
      <c r="D2695" s="816"/>
      <c r="F2695" s="536"/>
      <c r="J2695" s="776"/>
      <c r="K2695" s="776"/>
      <c r="L2695" s="776"/>
      <c r="M2695" s="776"/>
      <c r="N2695" s="776"/>
      <c r="O2695" s="776"/>
      <c r="P2695" s="776"/>
      <c r="Q2695" s="776"/>
      <c r="R2695" s="776"/>
      <c r="T2695" s="568"/>
    </row>
    <row r="2696" spans="1:20" s="498" customFormat="1" ht="12" x14ac:dyDescent="0.25">
      <c r="F2696" s="536"/>
      <c r="J2696" s="776"/>
      <c r="K2696" s="776"/>
      <c r="L2696" s="776"/>
      <c r="M2696" s="776"/>
      <c r="N2696" s="776"/>
      <c r="O2696" s="776"/>
      <c r="P2696" s="776"/>
      <c r="Q2696" s="776"/>
      <c r="R2696" s="776"/>
      <c r="T2696" s="568"/>
    </row>
    <row r="2697" spans="1:20" s="498" customFormat="1" ht="12" x14ac:dyDescent="0.25">
      <c r="F2697" s="536"/>
      <c r="J2697" s="776"/>
      <c r="K2697" s="776"/>
      <c r="L2697" s="776"/>
      <c r="M2697" s="776"/>
      <c r="N2697" s="776"/>
      <c r="O2697" s="776"/>
      <c r="P2697" s="776"/>
      <c r="Q2697" s="776"/>
      <c r="R2697" s="776"/>
      <c r="T2697" s="568"/>
    </row>
    <row r="2698" spans="1:20" s="751" customFormat="1" ht="13.8" x14ac:dyDescent="0.3">
      <c r="A2698" s="946" t="s">
        <v>5500</v>
      </c>
      <c r="B2698" s="946"/>
      <c r="C2698" s="946"/>
      <c r="D2698" s="946"/>
      <c r="E2698" s="946"/>
      <c r="F2698" s="946"/>
      <c r="G2698" s="946"/>
      <c r="H2698" s="946"/>
      <c r="I2698" s="946"/>
      <c r="J2698" s="946"/>
      <c r="K2698" s="946"/>
      <c r="L2698" s="946"/>
      <c r="M2698" s="946"/>
      <c r="N2698" s="946"/>
      <c r="O2698" s="946"/>
      <c r="P2698" s="946"/>
      <c r="Q2698" s="946"/>
      <c r="T2698" s="752"/>
    </row>
    <row r="2699" spans="1:20" s="751" customFormat="1" ht="13.8" x14ac:dyDescent="0.3">
      <c r="A2699" s="946" t="s">
        <v>5501</v>
      </c>
      <c r="B2699" s="946"/>
      <c r="C2699" s="946"/>
      <c r="D2699" s="946"/>
      <c r="E2699" s="946"/>
      <c r="F2699" s="946"/>
      <c r="G2699" s="946"/>
      <c r="H2699" s="946"/>
      <c r="I2699" s="946"/>
      <c r="J2699" s="946"/>
      <c r="K2699" s="946"/>
      <c r="L2699" s="946"/>
      <c r="M2699" s="946"/>
      <c r="N2699" s="946"/>
      <c r="O2699" s="946"/>
      <c r="P2699" s="946"/>
      <c r="Q2699" s="946"/>
      <c r="T2699" s="752"/>
    </row>
    <row r="2700" spans="1:20" s="753" customFormat="1" ht="13.2" x14ac:dyDescent="0.25">
      <c r="A2700" s="947" t="s">
        <v>5376</v>
      </c>
      <c r="B2700" s="947"/>
      <c r="C2700" s="947"/>
      <c r="D2700" s="954"/>
      <c r="E2700" s="947"/>
      <c r="F2700" s="947"/>
      <c r="G2700" s="947"/>
      <c r="H2700" s="947"/>
      <c r="I2700" s="947"/>
      <c r="J2700" s="947"/>
      <c r="K2700" s="947"/>
      <c r="L2700" s="947"/>
      <c r="M2700" s="947"/>
      <c r="N2700" s="947"/>
      <c r="O2700" s="947"/>
      <c r="P2700" s="947"/>
      <c r="Q2700" s="947"/>
      <c r="T2700" s="754"/>
    </row>
    <row r="2701" spans="1:20" s="760" customFormat="1" ht="24" x14ac:dyDescent="0.25">
      <c r="A2701" s="943" t="s">
        <v>5502</v>
      </c>
      <c r="B2701" s="948" t="s">
        <v>5503</v>
      </c>
      <c r="C2701" s="957"/>
      <c r="D2701" s="755"/>
      <c r="E2701" s="949" t="s">
        <v>5504</v>
      </c>
      <c r="F2701" s="943" t="s">
        <v>4881</v>
      </c>
      <c r="G2701" s="943" t="s">
        <v>5505</v>
      </c>
      <c r="H2701" s="943" t="s">
        <v>5506</v>
      </c>
      <c r="I2701" s="943" t="s">
        <v>5507</v>
      </c>
      <c r="J2701" s="756" t="s">
        <v>3115</v>
      </c>
      <c r="K2701" s="757" t="s">
        <v>3116</v>
      </c>
      <c r="L2701" s="758" t="s">
        <v>5508</v>
      </c>
      <c r="M2701" s="758" t="s">
        <v>5509</v>
      </c>
      <c r="N2701" s="756" t="s">
        <v>3116</v>
      </c>
      <c r="O2701" s="756" t="s">
        <v>3116</v>
      </c>
      <c r="P2701" s="759" t="s">
        <v>3317</v>
      </c>
      <c r="Q2701" s="759" t="s">
        <v>3341</v>
      </c>
      <c r="R2701" s="759" t="s">
        <v>5510</v>
      </c>
      <c r="T2701" s="761"/>
    </row>
    <row r="2702" spans="1:20" s="760" customFormat="1" ht="19.5" customHeight="1" x14ac:dyDescent="0.25">
      <c r="A2702" s="955"/>
      <c r="B2702" s="950"/>
      <c r="C2702" s="958"/>
      <c r="D2702" s="762"/>
      <c r="E2702" s="951"/>
      <c r="F2702" s="944"/>
      <c r="G2702" s="944"/>
      <c r="H2702" s="944"/>
      <c r="I2702" s="944"/>
      <c r="J2702" s="763">
        <v>2020</v>
      </c>
      <c r="K2702" s="764" t="s">
        <v>3120</v>
      </c>
      <c r="L2702" s="765" t="s">
        <v>3120</v>
      </c>
      <c r="M2702" s="765" t="s">
        <v>3120</v>
      </c>
      <c r="N2702" s="766" t="s">
        <v>5068</v>
      </c>
      <c r="O2702" s="766" t="s">
        <v>5069</v>
      </c>
      <c r="P2702" s="763" t="s">
        <v>4882</v>
      </c>
      <c r="Q2702" s="766" t="s">
        <v>5102</v>
      </c>
      <c r="R2702" s="763"/>
      <c r="T2702" s="761"/>
    </row>
    <row r="2703" spans="1:20" s="760" customFormat="1" ht="15.75" customHeight="1" x14ac:dyDescent="0.25">
      <c r="A2703" s="956"/>
      <c r="B2703" s="952"/>
      <c r="C2703" s="959"/>
      <c r="D2703" s="768"/>
      <c r="E2703" s="953"/>
      <c r="F2703" s="945"/>
      <c r="G2703" s="945"/>
      <c r="H2703" s="945"/>
      <c r="I2703" s="945"/>
      <c r="J2703" s="769" t="s">
        <v>14</v>
      </c>
      <c r="K2703" s="770" t="s">
        <v>14</v>
      </c>
      <c r="L2703" s="771" t="s">
        <v>14</v>
      </c>
      <c r="M2703" s="771" t="s">
        <v>14</v>
      </c>
      <c r="N2703" s="769" t="s">
        <v>14</v>
      </c>
      <c r="O2703" s="769" t="s">
        <v>14</v>
      </c>
      <c r="P2703" s="769" t="s">
        <v>14</v>
      </c>
      <c r="Q2703" s="769" t="s">
        <v>14</v>
      </c>
      <c r="R2703" s="769"/>
      <c r="T2703" s="761"/>
    </row>
    <row r="2704" spans="1:20" s="498" customFormat="1" ht="12" x14ac:dyDescent="0.25">
      <c r="A2704" s="772" t="s">
        <v>6306</v>
      </c>
      <c r="B2704" s="773" t="s">
        <v>4992</v>
      </c>
      <c r="C2704" s="773"/>
      <c r="D2704" s="830"/>
      <c r="E2704" s="773"/>
      <c r="F2704" s="775"/>
      <c r="G2704" s="773"/>
      <c r="H2704" s="773"/>
      <c r="I2704" s="773"/>
      <c r="J2704" s="776"/>
      <c r="K2704" s="829"/>
      <c r="L2704" s="776"/>
      <c r="M2704" s="776"/>
      <c r="N2704" s="776"/>
      <c r="O2704" s="776"/>
      <c r="P2704" s="776"/>
      <c r="Q2704" s="776"/>
      <c r="R2704" s="776"/>
      <c r="T2704" s="568"/>
    </row>
    <row r="2705" spans="1:20" s="498" customFormat="1" ht="12" x14ac:dyDescent="0.25">
      <c r="A2705" s="772"/>
      <c r="C2705" s="773" t="s">
        <v>5123</v>
      </c>
      <c r="D2705" s="835"/>
      <c r="E2705" s="773"/>
      <c r="F2705" s="775"/>
      <c r="G2705" s="773"/>
      <c r="H2705" s="773"/>
      <c r="I2705" s="773"/>
      <c r="J2705" s="777">
        <v>21975858</v>
      </c>
      <c r="K2705" s="789">
        <f>SUM(K2706:K2718)</f>
        <v>21975858</v>
      </c>
      <c r="L2705" s="784">
        <f t="shared" ref="L2705:O2705" si="52">SUM(L2706:L2718)</f>
        <v>0</v>
      </c>
      <c r="M2705" s="784">
        <f t="shared" si="52"/>
        <v>0</v>
      </c>
      <c r="N2705" s="784">
        <f t="shared" si="52"/>
        <v>22406755</v>
      </c>
      <c r="O2705" s="784">
        <f t="shared" si="52"/>
        <v>22837654</v>
      </c>
      <c r="P2705" s="777">
        <f>SUM(K2705,N2705,O2705)</f>
        <v>67220267</v>
      </c>
      <c r="Q2705" s="777">
        <v>25036870</v>
      </c>
      <c r="R2705" s="777"/>
      <c r="T2705" s="568"/>
    </row>
    <row r="2706" spans="1:20" s="498" customFormat="1" ht="12" x14ac:dyDescent="0.25">
      <c r="A2706" s="772"/>
      <c r="D2706" s="512" t="s">
        <v>6307</v>
      </c>
      <c r="E2706" s="779" t="s">
        <v>6308</v>
      </c>
      <c r="F2706" s="780" t="s">
        <v>6059</v>
      </c>
      <c r="G2706" s="781" t="s">
        <v>5515</v>
      </c>
      <c r="H2706" s="781" t="s">
        <v>5516</v>
      </c>
      <c r="I2706" s="781" t="s">
        <v>5517</v>
      </c>
      <c r="J2706" s="782">
        <v>14335150</v>
      </c>
      <c r="K2706" s="783">
        <v>14335150</v>
      </c>
      <c r="L2706" s="784">
        <f>SUM(J2706-K2706)</f>
        <v>0</v>
      </c>
      <c r="M2706" s="784">
        <f>SUM(K2706-J2706)</f>
        <v>0</v>
      </c>
      <c r="N2706" s="782">
        <v>14616231</v>
      </c>
      <c r="O2706" s="782">
        <v>14897312</v>
      </c>
      <c r="P2706" s="782">
        <v>43848693</v>
      </c>
      <c r="Q2706" s="782">
        <v>18662750</v>
      </c>
      <c r="R2706" s="782"/>
      <c r="T2706" s="568"/>
    </row>
    <row r="2707" spans="1:20" s="498" customFormat="1" ht="24" x14ac:dyDescent="0.25">
      <c r="A2707" s="772"/>
      <c r="D2707" s="515" t="s">
        <v>6309</v>
      </c>
      <c r="E2707" s="779" t="s">
        <v>6310</v>
      </c>
      <c r="F2707" s="780" t="s">
        <v>5523</v>
      </c>
      <c r="G2707" s="781" t="s">
        <v>5515</v>
      </c>
      <c r="H2707" s="781" t="s">
        <v>5516</v>
      </c>
      <c r="I2707" s="781" t="s">
        <v>5517</v>
      </c>
      <c r="J2707" s="782">
        <v>0</v>
      </c>
      <c r="K2707" s="783">
        <v>0</v>
      </c>
      <c r="L2707" s="784">
        <f t="shared" ref="L2707:L2717" si="53">SUM(J2707-K2707)</f>
        <v>0</v>
      </c>
      <c r="M2707" s="784">
        <f t="shared" ref="M2707:M2717" si="54">SUM(K2707-J2707)</f>
        <v>0</v>
      </c>
      <c r="N2707" s="782">
        <v>0</v>
      </c>
      <c r="O2707" s="782">
        <v>0</v>
      </c>
      <c r="P2707" s="782">
        <v>0</v>
      </c>
      <c r="Q2707" s="782">
        <v>0</v>
      </c>
      <c r="R2707" s="782"/>
      <c r="T2707" s="568"/>
    </row>
    <row r="2708" spans="1:20" s="498" customFormat="1" ht="12" x14ac:dyDescent="0.25">
      <c r="A2708" s="772"/>
      <c r="D2708" s="515" t="s">
        <v>6311</v>
      </c>
      <c r="E2708" s="779" t="s">
        <v>6312</v>
      </c>
      <c r="F2708" s="780" t="s">
        <v>5526</v>
      </c>
      <c r="G2708" s="781" t="s">
        <v>5515</v>
      </c>
      <c r="H2708" s="781" t="s">
        <v>5516</v>
      </c>
      <c r="I2708" s="781" t="s">
        <v>5517</v>
      </c>
      <c r="J2708" s="782">
        <v>3003406</v>
      </c>
      <c r="K2708" s="783">
        <v>3003406</v>
      </c>
      <c r="L2708" s="784">
        <f t="shared" si="53"/>
        <v>0</v>
      </c>
      <c r="M2708" s="784">
        <f t="shared" si="54"/>
        <v>0</v>
      </c>
      <c r="N2708" s="782">
        <v>3062296</v>
      </c>
      <c r="O2708" s="782">
        <v>3121186</v>
      </c>
      <c r="P2708" s="782">
        <v>9186888</v>
      </c>
      <c r="Q2708" s="782">
        <v>2967530</v>
      </c>
      <c r="R2708" s="782"/>
      <c r="T2708" s="568"/>
    </row>
    <row r="2709" spans="1:20" s="498" customFormat="1" ht="12" x14ac:dyDescent="0.25">
      <c r="A2709" s="772"/>
      <c r="D2709" s="515" t="s">
        <v>6313</v>
      </c>
      <c r="E2709" s="779" t="s">
        <v>6314</v>
      </c>
      <c r="F2709" s="780" t="s">
        <v>5529</v>
      </c>
      <c r="G2709" s="781" t="s">
        <v>5515</v>
      </c>
      <c r="H2709" s="781" t="s">
        <v>5516</v>
      </c>
      <c r="I2709" s="781" t="s">
        <v>5517</v>
      </c>
      <c r="J2709" s="782">
        <v>1010208</v>
      </c>
      <c r="K2709" s="783">
        <v>1010208</v>
      </c>
      <c r="L2709" s="784">
        <f t="shared" si="53"/>
        <v>0</v>
      </c>
      <c r="M2709" s="784">
        <f t="shared" si="54"/>
        <v>0</v>
      </c>
      <c r="N2709" s="782">
        <v>1030016</v>
      </c>
      <c r="O2709" s="782">
        <v>1049824</v>
      </c>
      <c r="P2709" s="782">
        <v>3090048</v>
      </c>
      <c r="Q2709" s="782">
        <v>833980</v>
      </c>
      <c r="R2709" s="782"/>
      <c r="T2709" s="568"/>
    </row>
    <row r="2710" spans="1:20" s="498" customFormat="1" ht="12" x14ac:dyDescent="0.25">
      <c r="A2710" s="772"/>
      <c r="D2710" s="515" t="s">
        <v>6315</v>
      </c>
      <c r="E2710" s="779" t="s">
        <v>6316</v>
      </c>
      <c r="F2710" s="780" t="s">
        <v>5532</v>
      </c>
      <c r="G2710" s="781" t="s">
        <v>5515</v>
      </c>
      <c r="H2710" s="781" t="s">
        <v>5516</v>
      </c>
      <c r="I2710" s="781" t="s">
        <v>5517</v>
      </c>
      <c r="J2710" s="782">
        <v>433806</v>
      </c>
      <c r="K2710" s="783">
        <v>433806</v>
      </c>
      <c r="L2710" s="784">
        <f t="shared" si="53"/>
        <v>0</v>
      </c>
      <c r="M2710" s="784">
        <f t="shared" si="54"/>
        <v>0</v>
      </c>
      <c r="N2710" s="782">
        <v>442312</v>
      </c>
      <c r="O2710" s="782">
        <v>450818</v>
      </c>
      <c r="P2710" s="782">
        <v>1326936</v>
      </c>
      <c r="Q2710" s="782">
        <v>394200</v>
      </c>
      <c r="R2710" s="782"/>
      <c r="T2710" s="568"/>
    </row>
    <row r="2711" spans="1:20" s="498" customFormat="1" ht="12" x14ac:dyDescent="0.25">
      <c r="A2711" s="772"/>
      <c r="D2711" s="515" t="s">
        <v>6317</v>
      </c>
      <c r="E2711" s="779" t="s">
        <v>6318</v>
      </c>
      <c r="F2711" s="780" t="s">
        <v>5535</v>
      </c>
      <c r="G2711" s="781" t="s">
        <v>5515</v>
      </c>
      <c r="H2711" s="781" t="s">
        <v>5516</v>
      </c>
      <c r="I2711" s="781" t="s">
        <v>5517</v>
      </c>
      <c r="J2711" s="782">
        <v>300322</v>
      </c>
      <c r="K2711" s="783">
        <v>300322</v>
      </c>
      <c r="L2711" s="784">
        <f t="shared" si="53"/>
        <v>0</v>
      </c>
      <c r="M2711" s="784">
        <f t="shared" si="54"/>
        <v>0</v>
      </c>
      <c r="N2711" s="782">
        <v>306210</v>
      </c>
      <c r="O2711" s="782">
        <v>312099</v>
      </c>
      <c r="P2711" s="782">
        <v>918631</v>
      </c>
      <c r="Q2711" s="782">
        <v>277630</v>
      </c>
      <c r="R2711" s="782"/>
      <c r="T2711" s="568"/>
    </row>
    <row r="2712" spans="1:20" s="498" customFormat="1" ht="12" x14ac:dyDescent="0.25">
      <c r="A2712" s="772"/>
      <c r="D2712" s="515" t="s">
        <v>6319</v>
      </c>
      <c r="E2712" s="779" t="s">
        <v>6320</v>
      </c>
      <c r="F2712" s="780" t="s">
        <v>5538</v>
      </c>
      <c r="G2712" s="781" t="s">
        <v>5515</v>
      </c>
      <c r="H2712" s="781" t="s">
        <v>5516</v>
      </c>
      <c r="I2712" s="781" t="s">
        <v>5517</v>
      </c>
      <c r="J2712" s="782">
        <v>18314</v>
      </c>
      <c r="K2712" s="783">
        <v>18314</v>
      </c>
      <c r="L2712" s="784">
        <f t="shared" si="53"/>
        <v>0</v>
      </c>
      <c r="M2712" s="784">
        <f t="shared" si="54"/>
        <v>0</v>
      </c>
      <c r="N2712" s="782">
        <v>18673</v>
      </c>
      <c r="O2712" s="782">
        <v>19032</v>
      </c>
      <c r="P2712" s="782">
        <v>56019</v>
      </c>
      <c r="Q2712" s="782">
        <v>0</v>
      </c>
      <c r="R2712" s="782"/>
      <c r="T2712" s="568"/>
    </row>
    <row r="2713" spans="1:20" s="498" customFormat="1" ht="12" x14ac:dyDescent="0.25">
      <c r="A2713" s="772"/>
      <c r="D2713" s="515" t="s">
        <v>6321</v>
      </c>
      <c r="E2713" s="779" t="s">
        <v>6322</v>
      </c>
      <c r="F2713" s="780" t="s">
        <v>5541</v>
      </c>
      <c r="G2713" s="781" t="s">
        <v>5515</v>
      </c>
      <c r="H2713" s="781" t="s">
        <v>5516</v>
      </c>
      <c r="I2713" s="781" t="s">
        <v>5517</v>
      </c>
      <c r="J2713" s="782">
        <v>1285860</v>
      </c>
      <c r="K2713" s="783">
        <v>1285860</v>
      </c>
      <c r="L2713" s="784">
        <f t="shared" si="53"/>
        <v>0</v>
      </c>
      <c r="M2713" s="784">
        <f t="shared" si="54"/>
        <v>0</v>
      </c>
      <c r="N2713" s="782">
        <v>1311073</v>
      </c>
      <c r="O2713" s="782">
        <v>1336286</v>
      </c>
      <c r="P2713" s="782">
        <v>3933219</v>
      </c>
      <c r="Q2713" s="782">
        <v>1544000</v>
      </c>
      <c r="R2713" s="782"/>
      <c r="T2713" s="568"/>
    </row>
    <row r="2714" spans="1:20" s="498" customFormat="1" ht="12" x14ac:dyDescent="0.25">
      <c r="A2714" s="772"/>
      <c r="D2714" s="515" t="s">
        <v>6323</v>
      </c>
      <c r="E2714" s="779" t="s">
        <v>6324</v>
      </c>
      <c r="F2714" s="780" t="s">
        <v>6325</v>
      </c>
      <c r="G2714" s="781" t="s">
        <v>5515</v>
      </c>
      <c r="H2714" s="781" t="s">
        <v>5516</v>
      </c>
      <c r="I2714" s="781" t="s">
        <v>5517</v>
      </c>
      <c r="J2714" s="782">
        <v>245234</v>
      </c>
      <c r="K2714" s="783">
        <v>245234</v>
      </c>
      <c r="L2714" s="784">
        <f t="shared" si="53"/>
        <v>0</v>
      </c>
      <c r="M2714" s="784">
        <f t="shared" si="54"/>
        <v>0</v>
      </c>
      <c r="N2714" s="782">
        <v>250043</v>
      </c>
      <c r="O2714" s="782">
        <v>254851</v>
      </c>
      <c r="P2714" s="782">
        <v>750128</v>
      </c>
      <c r="Q2714" s="782">
        <v>356780</v>
      </c>
      <c r="R2714" s="782"/>
      <c r="T2714" s="568"/>
    </row>
    <row r="2715" spans="1:20" s="498" customFormat="1" ht="12" x14ac:dyDescent="0.25">
      <c r="A2715" s="772"/>
      <c r="D2715" s="515" t="s">
        <v>6326</v>
      </c>
      <c r="E2715" s="779" t="s">
        <v>6327</v>
      </c>
      <c r="F2715" s="780" t="s">
        <v>5547</v>
      </c>
      <c r="G2715" s="781" t="s">
        <v>5515</v>
      </c>
      <c r="H2715" s="781" t="s">
        <v>5516</v>
      </c>
      <c r="I2715" s="781" t="s">
        <v>5517</v>
      </c>
      <c r="J2715" s="782">
        <v>28427</v>
      </c>
      <c r="K2715" s="783">
        <v>28427</v>
      </c>
      <c r="L2715" s="784">
        <f t="shared" si="53"/>
        <v>0</v>
      </c>
      <c r="M2715" s="784">
        <f t="shared" si="54"/>
        <v>0</v>
      </c>
      <c r="N2715" s="782">
        <v>28984</v>
      </c>
      <c r="O2715" s="782">
        <v>29542</v>
      </c>
      <c r="P2715" s="782">
        <v>86953</v>
      </c>
      <c r="Q2715" s="782">
        <v>0</v>
      </c>
      <c r="R2715" s="782"/>
      <c r="T2715" s="568"/>
    </row>
    <row r="2716" spans="1:20" s="498" customFormat="1" ht="12" x14ac:dyDescent="0.25">
      <c r="A2716" s="772"/>
      <c r="D2716" s="515" t="s">
        <v>6328</v>
      </c>
      <c r="E2716" s="779" t="s">
        <v>6329</v>
      </c>
      <c r="F2716" s="780" t="s">
        <v>5553</v>
      </c>
      <c r="G2716" s="781" t="s">
        <v>5515</v>
      </c>
      <c r="H2716" s="781" t="s">
        <v>5516</v>
      </c>
      <c r="I2716" s="781" t="s">
        <v>5517</v>
      </c>
      <c r="J2716" s="782">
        <v>920040</v>
      </c>
      <c r="K2716" s="783">
        <v>920040</v>
      </c>
      <c r="L2716" s="784">
        <f t="shared" si="53"/>
        <v>0</v>
      </c>
      <c r="M2716" s="784">
        <f t="shared" si="54"/>
        <v>0</v>
      </c>
      <c r="N2716" s="782">
        <v>938080</v>
      </c>
      <c r="O2716" s="782">
        <v>956120</v>
      </c>
      <c r="P2716" s="782">
        <v>2814240</v>
      </c>
      <c r="Q2716" s="782">
        <v>0</v>
      </c>
      <c r="R2716" s="782"/>
      <c r="T2716" s="568"/>
    </row>
    <row r="2717" spans="1:20" s="498" customFormat="1" ht="12" x14ac:dyDescent="0.25">
      <c r="A2717" s="772"/>
      <c r="D2717" s="515" t="s">
        <v>6330</v>
      </c>
      <c r="E2717" s="779" t="s">
        <v>6331</v>
      </c>
      <c r="F2717" s="780" t="s">
        <v>6332</v>
      </c>
      <c r="G2717" s="781" t="s">
        <v>5515</v>
      </c>
      <c r="H2717" s="781" t="s">
        <v>5516</v>
      </c>
      <c r="I2717" s="781" t="s">
        <v>5517</v>
      </c>
      <c r="J2717" s="782">
        <v>395091</v>
      </c>
      <c r="K2717" s="783">
        <v>395091</v>
      </c>
      <c r="L2717" s="784">
        <f t="shared" si="53"/>
        <v>0</v>
      </c>
      <c r="M2717" s="784">
        <f t="shared" si="54"/>
        <v>0</v>
      </c>
      <c r="N2717" s="782">
        <v>402837</v>
      </c>
      <c r="O2717" s="782">
        <v>410584</v>
      </c>
      <c r="P2717" s="782">
        <v>1208512</v>
      </c>
      <c r="Q2717" s="782">
        <v>0</v>
      </c>
      <c r="R2717" s="782"/>
      <c r="T2717" s="568"/>
    </row>
    <row r="2718" spans="1:20" s="498" customFormat="1" ht="12" x14ac:dyDescent="0.25">
      <c r="A2718" s="772"/>
      <c r="D2718" s="515" t="s">
        <v>6333</v>
      </c>
      <c r="E2718" s="779" t="s">
        <v>6334</v>
      </c>
      <c r="F2718" s="780" t="s">
        <v>6335</v>
      </c>
      <c r="G2718" s="781" t="s">
        <v>5515</v>
      </c>
      <c r="H2718" s="781" t="s">
        <v>5516</v>
      </c>
      <c r="I2718" s="781" t="s">
        <v>5517</v>
      </c>
      <c r="J2718" s="782"/>
      <c r="K2718" s="783"/>
      <c r="L2718" s="782"/>
      <c r="M2718" s="782"/>
      <c r="N2718" s="782">
        <v>0</v>
      </c>
      <c r="O2718" s="782">
        <v>0</v>
      </c>
      <c r="P2718" s="782">
        <v>0</v>
      </c>
      <c r="Q2718" s="782">
        <v>0</v>
      </c>
      <c r="R2718" s="782"/>
      <c r="T2718" s="568"/>
    </row>
    <row r="2719" spans="1:20" s="498" customFormat="1" ht="12" x14ac:dyDescent="0.25">
      <c r="A2719" s="772"/>
      <c r="C2719" s="773" t="s">
        <v>5142</v>
      </c>
      <c r="D2719" s="794"/>
      <c r="E2719" s="773"/>
      <c r="F2719" s="775"/>
      <c r="G2719" s="773"/>
      <c r="H2719" s="773"/>
      <c r="I2719" s="773"/>
      <c r="J2719" s="777">
        <v>18750000</v>
      </c>
      <c r="K2719" s="789">
        <f>SUM(K2720:K2757)</f>
        <v>18750000</v>
      </c>
      <c r="L2719" s="784">
        <f t="shared" ref="L2719:O2719" si="55">SUM(L2720:L2757)</f>
        <v>0</v>
      </c>
      <c r="M2719" s="784">
        <f t="shared" si="55"/>
        <v>0</v>
      </c>
      <c r="N2719" s="784">
        <f t="shared" si="55"/>
        <v>18750000</v>
      </c>
      <c r="O2719" s="784">
        <f t="shared" si="55"/>
        <v>18850000</v>
      </c>
      <c r="P2719" s="777">
        <f>SUM(K2719,N2719,O2719)</f>
        <v>56350000</v>
      </c>
      <c r="Q2719" s="777">
        <v>22020000</v>
      </c>
      <c r="R2719" s="777"/>
      <c r="T2719" s="568"/>
    </row>
    <row r="2720" spans="1:20" s="498" customFormat="1" ht="24" x14ac:dyDescent="0.25">
      <c r="A2720" s="772"/>
      <c r="D2720" s="515" t="s">
        <v>6336</v>
      </c>
      <c r="E2720" s="779" t="s">
        <v>6337</v>
      </c>
      <c r="F2720" s="780" t="s">
        <v>5568</v>
      </c>
      <c r="G2720" s="781" t="s">
        <v>5515</v>
      </c>
      <c r="H2720" s="781" t="s">
        <v>5813</v>
      </c>
      <c r="I2720" s="781" t="s">
        <v>5517</v>
      </c>
      <c r="J2720" s="782">
        <v>2000000</v>
      </c>
      <c r="K2720" s="783">
        <v>2000000</v>
      </c>
      <c r="L2720" s="784">
        <f>SUM(J2720-K2720)</f>
        <v>0</v>
      </c>
      <c r="M2720" s="784">
        <f>SUM(K2720-J2720)</f>
        <v>0</v>
      </c>
      <c r="N2720" s="782">
        <v>2000000</v>
      </c>
      <c r="O2720" s="782">
        <v>2000000</v>
      </c>
      <c r="P2720" s="782">
        <v>6000000</v>
      </c>
      <c r="Q2720" s="782">
        <v>10000000</v>
      </c>
      <c r="R2720" s="782"/>
      <c r="T2720" s="568"/>
    </row>
    <row r="2721" spans="1:20" s="498" customFormat="1" ht="24" x14ac:dyDescent="0.25">
      <c r="A2721" s="772"/>
      <c r="D2721" s="515" t="s">
        <v>6338</v>
      </c>
      <c r="E2721" s="779" t="s">
        <v>6339</v>
      </c>
      <c r="F2721" s="780" t="s">
        <v>5574</v>
      </c>
      <c r="G2721" s="781" t="s">
        <v>5515</v>
      </c>
      <c r="H2721" s="781" t="s">
        <v>5813</v>
      </c>
      <c r="I2721" s="781" t="s">
        <v>5517</v>
      </c>
      <c r="J2721" s="782">
        <v>0</v>
      </c>
      <c r="K2721" s="783">
        <v>0</v>
      </c>
      <c r="L2721" s="784">
        <f t="shared" ref="L2721:L2757" si="56">SUM(J2721-K2721)</f>
        <v>0</v>
      </c>
      <c r="M2721" s="784">
        <f t="shared" ref="M2721:M2757" si="57">SUM(K2721-J2721)</f>
        <v>0</v>
      </c>
      <c r="N2721" s="782">
        <v>0</v>
      </c>
      <c r="O2721" s="782">
        <v>0</v>
      </c>
      <c r="P2721" s="782">
        <v>0</v>
      </c>
      <c r="Q2721" s="782">
        <v>0</v>
      </c>
      <c r="R2721" s="782"/>
      <c r="T2721" s="568"/>
    </row>
    <row r="2722" spans="1:20" s="498" customFormat="1" ht="12" x14ac:dyDescent="0.25">
      <c r="A2722" s="772"/>
      <c r="D2722" s="515" t="s">
        <v>6340</v>
      </c>
      <c r="E2722" s="779" t="s">
        <v>6341</v>
      </c>
      <c r="F2722" s="780" t="s">
        <v>5577</v>
      </c>
      <c r="G2722" s="781" t="s">
        <v>5515</v>
      </c>
      <c r="H2722" s="781" t="s">
        <v>5813</v>
      </c>
      <c r="I2722" s="781" t="s">
        <v>5517</v>
      </c>
      <c r="J2722" s="782">
        <v>0</v>
      </c>
      <c r="K2722" s="783">
        <v>0</v>
      </c>
      <c r="L2722" s="784">
        <f t="shared" si="56"/>
        <v>0</v>
      </c>
      <c r="M2722" s="784">
        <f t="shared" si="57"/>
        <v>0</v>
      </c>
      <c r="N2722" s="782">
        <v>0</v>
      </c>
      <c r="O2722" s="782">
        <v>0</v>
      </c>
      <c r="P2722" s="782">
        <v>0</v>
      </c>
      <c r="Q2722" s="782">
        <v>0</v>
      </c>
      <c r="R2722" s="782"/>
      <c r="T2722" s="568"/>
    </row>
    <row r="2723" spans="1:20" s="498" customFormat="1" ht="12" x14ac:dyDescent="0.25">
      <c r="A2723" s="772"/>
      <c r="D2723" s="515" t="s">
        <v>6342</v>
      </c>
      <c r="E2723" s="779" t="s">
        <v>6343</v>
      </c>
      <c r="F2723" s="780" t="s">
        <v>5580</v>
      </c>
      <c r="G2723" s="781" t="s">
        <v>5515</v>
      </c>
      <c r="H2723" s="781" t="s">
        <v>5813</v>
      </c>
      <c r="I2723" s="781" t="s">
        <v>5517</v>
      </c>
      <c r="J2723" s="782">
        <v>1500000</v>
      </c>
      <c r="K2723" s="783">
        <v>1500000</v>
      </c>
      <c r="L2723" s="784">
        <f t="shared" si="56"/>
        <v>0</v>
      </c>
      <c r="M2723" s="784">
        <f t="shared" si="57"/>
        <v>0</v>
      </c>
      <c r="N2723" s="782">
        <v>1500000</v>
      </c>
      <c r="O2723" s="782">
        <v>1500000</v>
      </c>
      <c r="P2723" s="782">
        <v>4500000</v>
      </c>
      <c r="Q2723" s="782">
        <v>150000</v>
      </c>
      <c r="R2723" s="782"/>
      <c r="T2723" s="568"/>
    </row>
    <row r="2724" spans="1:20" s="498" customFormat="1" ht="12" x14ac:dyDescent="0.25">
      <c r="A2724" s="772"/>
      <c r="D2724" s="515" t="s">
        <v>6344</v>
      </c>
      <c r="E2724" s="779" t="s">
        <v>6345</v>
      </c>
      <c r="F2724" s="780" t="s">
        <v>5583</v>
      </c>
      <c r="G2724" s="781" t="s">
        <v>5515</v>
      </c>
      <c r="H2724" s="781" t="s">
        <v>5813</v>
      </c>
      <c r="I2724" s="781" t="s">
        <v>5517</v>
      </c>
      <c r="J2724" s="782">
        <v>300000</v>
      </c>
      <c r="K2724" s="783">
        <v>300000</v>
      </c>
      <c r="L2724" s="784">
        <f t="shared" si="56"/>
        <v>0</v>
      </c>
      <c r="M2724" s="784">
        <f t="shared" si="57"/>
        <v>0</v>
      </c>
      <c r="N2724" s="782">
        <v>300000</v>
      </c>
      <c r="O2724" s="782">
        <v>300000</v>
      </c>
      <c r="P2724" s="782">
        <v>900000</v>
      </c>
      <c r="Q2724" s="782">
        <v>1300000</v>
      </c>
      <c r="R2724" s="782"/>
      <c r="T2724" s="568"/>
    </row>
    <row r="2725" spans="1:20" s="498" customFormat="1" ht="12" x14ac:dyDescent="0.25">
      <c r="A2725" s="772"/>
      <c r="D2725" s="515" t="s">
        <v>6346</v>
      </c>
      <c r="E2725" s="779" t="s">
        <v>6347</v>
      </c>
      <c r="F2725" s="780" t="s">
        <v>5586</v>
      </c>
      <c r="G2725" s="781" t="s">
        <v>5515</v>
      </c>
      <c r="H2725" s="781" t="s">
        <v>5813</v>
      </c>
      <c r="I2725" s="781" t="s">
        <v>5517</v>
      </c>
      <c r="J2725" s="782">
        <v>250000</v>
      </c>
      <c r="K2725" s="783">
        <v>250000</v>
      </c>
      <c r="L2725" s="784">
        <f t="shared" si="56"/>
        <v>0</v>
      </c>
      <c r="M2725" s="784">
        <f t="shared" si="57"/>
        <v>0</v>
      </c>
      <c r="N2725" s="782">
        <v>250000</v>
      </c>
      <c r="O2725" s="782">
        <v>250000</v>
      </c>
      <c r="P2725" s="782">
        <v>750000</v>
      </c>
      <c r="Q2725" s="782">
        <v>250000</v>
      </c>
      <c r="R2725" s="782"/>
      <c r="T2725" s="568"/>
    </row>
    <row r="2726" spans="1:20" s="498" customFormat="1" ht="24" x14ac:dyDescent="0.25">
      <c r="A2726" s="772"/>
      <c r="D2726" s="515" t="s">
        <v>6348</v>
      </c>
      <c r="E2726" s="779" t="s">
        <v>6349</v>
      </c>
      <c r="F2726" s="780" t="s">
        <v>5589</v>
      </c>
      <c r="G2726" s="781" t="s">
        <v>5515</v>
      </c>
      <c r="H2726" s="781" t="s">
        <v>5813</v>
      </c>
      <c r="I2726" s="781" t="s">
        <v>5517</v>
      </c>
      <c r="J2726" s="782">
        <v>250000</v>
      </c>
      <c r="K2726" s="783">
        <v>250000</v>
      </c>
      <c r="L2726" s="784">
        <f t="shared" si="56"/>
        <v>0</v>
      </c>
      <c r="M2726" s="784">
        <f t="shared" si="57"/>
        <v>0</v>
      </c>
      <c r="N2726" s="782">
        <v>250000</v>
      </c>
      <c r="O2726" s="782">
        <v>250000</v>
      </c>
      <c r="P2726" s="782">
        <v>750000</v>
      </c>
      <c r="Q2726" s="782">
        <v>200000</v>
      </c>
      <c r="R2726" s="782"/>
      <c r="T2726" s="568"/>
    </row>
    <row r="2727" spans="1:20" s="498" customFormat="1" ht="12" x14ac:dyDescent="0.25">
      <c r="A2727" s="772"/>
      <c r="D2727" s="515" t="s">
        <v>6350</v>
      </c>
      <c r="E2727" s="779" t="s">
        <v>6351</v>
      </c>
      <c r="F2727" s="780" t="s">
        <v>5592</v>
      </c>
      <c r="G2727" s="781" t="s">
        <v>5515</v>
      </c>
      <c r="H2727" s="781" t="s">
        <v>5813</v>
      </c>
      <c r="I2727" s="781" t="s">
        <v>5517</v>
      </c>
      <c r="J2727" s="782">
        <v>200000</v>
      </c>
      <c r="K2727" s="783">
        <v>200000</v>
      </c>
      <c r="L2727" s="784">
        <f t="shared" si="56"/>
        <v>0</v>
      </c>
      <c r="M2727" s="784">
        <f t="shared" si="57"/>
        <v>0</v>
      </c>
      <c r="N2727" s="782">
        <v>200000</v>
      </c>
      <c r="O2727" s="782">
        <v>200000</v>
      </c>
      <c r="P2727" s="782">
        <v>600000</v>
      </c>
      <c r="Q2727" s="782">
        <v>50000</v>
      </c>
      <c r="R2727" s="782"/>
      <c r="T2727" s="568"/>
    </row>
    <row r="2728" spans="1:20" s="498" customFormat="1" ht="12" x14ac:dyDescent="0.25">
      <c r="A2728" s="772"/>
      <c r="D2728" s="515" t="s">
        <v>6352</v>
      </c>
      <c r="E2728" s="779" t="s">
        <v>6353</v>
      </c>
      <c r="F2728" s="780" t="s">
        <v>6354</v>
      </c>
      <c r="G2728" s="781" t="s">
        <v>5515</v>
      </c>
      <c r="H2728" s="781" t="s">
        <v>5813</v>
      </c>
      <c r="I2728" s="781" t="s">
        <v>5517</v>
      </c>
      <c r="J2728" s="782">
        <v>300000</v>
      </c>
      <c r="K2728" s="783">
        <v>300000</v>
      </c>
      <c r="L2728" s="784">
        <f t="shared" si="56"/>
        <v>0</v>
      </c>
      <c r="M2728" s="784">
        <f t="shared" si="57"/>
        <v>0</v>
      </c>
      <c r="N2728" s="782">
        <v>300000</v>
      </c>
      <c r="O2728" s="782">
        <v>300000</v>
      </c>
      <c r="P2728" s="782">
        <v>900000</v>
      </c>
      <c r="Q2728" s="782">
        <v>300000</v>
      </c>
      <c r="R2728" s="782"/>
      <c r="T2728" s="568"/>
    </row>
    <row r="2729" spans="1:20" s="498" customFormat="1" ht="36" x14ac:dyDescent="0.25">
      <c r="A2729" s="772"/>
      <c r="D2729" s="515" t="s">
        <v>6355</v>
      </c>
      <c r="E2729" s="779" t="s">
        <v>6356</v>
      </c>
      <c r="F2729" s="780" t="s">
        <v>5598</v>
      </c>
      <c r="G2729" s="781" t="s">
        <v>5515</v>
      </c>
      <c r="H2729" s="781" t="s">
        <v>5813</v>
      </c>
      <c r="I2729" s="781" t="s">
        <v>5517</v>
      </c>
      <c r="J2729" s="782">
        <v>500000</v>
      </c>
      <c r="K2729" s="783">
        <v>500000</v>
      </c>
      <c r="L2729" s="782">
        <f t="shared" si="56"/>
        <v>0</v>
      </c>
      <c r="M2729" s="782">
        <f t="shared" si="57"/>
        <v>0</v>
      </c>
      <c r="N2729" s="782">
        <v>500000</v>
      </c>
      <c r="O2729" s="782">
        <v>500000</v>
      </c>
      <c r="P2729" s="782">
        <v>1500000</v>
      </c>
      <c r="Q2729" s="782">
        <v>50000</v>
      </c>
      <c r="R2729" s="782"/>
      <c r="T2729" s="568"/>
    </row>
    <row r="2730" spans="1:20" s="751" customFormat="1" ht="13.8" x14ac:dyDescent="0.3">
      <c r="A2730" s="946" t="s">
        <v>5500</v>
      </c>
      <c r="B2730" s="946"/>
      <c r="C2730" s="946"/>
      <c r="D2730" s="946"/>
      <c r="E2730" s="946"/>
      <c r="F2730" s="946"/>
      <c r="G2730" s="946"/>
      <c r="H2730" s="946"/>
      <c r="I2730" s="946"/>
      <c r="J2730" s="946"/>
      <c r="K2730" s="946"/>
      <c r="L2730" s="946"/>
      <c r="M2730" s="946"/>
      <c r="N2730" s="946"/>
      <c r="O2730" s="946"/>
      <c r="P2730" s="946"/>
      <c r="Q2730" s="946"/>
      <c r="T2730" s="752"/>
    </row>
    <row r="2731" spans="1:20" s="751" customFormat="1" ht="13.8" x14ac:dyDescent="0.3">
      <c r="A2731" s="946" t="s">
        <v>5501</v>
      </c>
      <c r="B2731" s="946"/>
      <c r="C2731" s="946"/>
      <c r="D2731" s="946"/>
      <c r="E2731" s="946"/>
      <c r="F2731" s="946"/>
      <c r="G2731" s="946"/>
      <c r="H2731" s="946"/>
      <c r="I2731" s="946"/>
      <c r="J2731" s="946"/>
      <c r="K2731" s="946"/>
      <c r="L2731" s="946"/>
      <c r="M2731" s="946"/>
      <c r="N2731" s="946"/>
      <c r="O2731" s="946"/>
      <c r="P2731" s="946"/>
      <c r="Q2731" s="946"/>
      <c r="T2731" s="752"/>
    </row>
    <row r="2732" spans="1:20" s="753" customFormat="1" ht="13.2" x14ac:dyDescent="0.25">
      <c r="A2732" s="947" t="s">
        <v>5376</v>
      </c>
      <c r="B2732" s="947"/>
      <c r="C2732" s="947"/>
      <c r="D2732" s="954"/>
      <c r="E2732" s="947"/>
      <c r="F2732" s="947"/>
      <c r="G2732" s="947"/>
      <c r="H2732" s="947"/>
      <c r="I2732" s="947"/>
      <c r="J2732" s="947"/>
      <c r="K2732" s="947"/>
      <c r="L2732" s="947"/>
      <c r="M2732" s="947"/>
      <c r="N2732" s="947"/>
      <c r="O2732" s="947"/>
      <c r="P2732" s="947"/>
      <c r="Q2732" s="947"/>
      <c r="T2732" s="754"/>
    </row>
    <row r="2733" spans="1:20" s="760" customFormat="1" ht="24" x14ac:dyDescent="0.25">
      <c r="A2733" s="943" t="s">
        <v>5502</v>
      </c>
      <c r="B2733" s="948" t="s">
        <v>5503</v>
      </c>
      <c r="C2733" s="957"/>
      <c r="D2733" s="755"/>
      <c r="E2733" s="949" t="s">
        <v>5504</v>
      </c>
      <c r="F2733" s="943" t="s">
        <v>4881</v>
      </c>
      <c r="G2733" s="943" t="s">
        <v>5505</v>
      </c>
      <c r="H2733" s="943" t="s">
        <v>5506</v>
      </c>
      <c r="I2733" s="943" t="s">
        <v>5507</v>
      </c>
      <c r="J2733" s="756" t="s">
        <v>3115</v>
      </c>
      <c r="K2733" s="757" t="s">
        <v>3116</v>
      </c>
      <c r="L2733" s="758" t="s">
        <v>5508</v>
      </c>
      <c r="M2733" s="758" t="s">
        <v>5509</v>
      </c>
      <c r="N2733" s="756" t="s">
        <v>3116</v>
      </c>
      <c r="O2733" s="756" t="s">
        <v>3116</v>
      </c>
      <c r="P2733" s="759" t="s">
        <v>3317</v>
      </c>
      <c r="Q2733" s="759" t="s">
        <v>3341</v>
      </c>
      <c r="R2733" s="759" t="s">
        <v>5510</v>
      </c>
      <c r="T2733" s="761"/>
    </row>
    <row r="2734" spans="1:20" s="760" customFormat="1" ht="19.5" customHeight="1" x14ac:dyDescent="0.25">
      <c r="A2734" s="955"/>
      <c r="B2734" s="950"/>
      <c r="C2734" s="958"/>
      <c r="D2734" s="762"/>
      <c r="E2734" s="951"/>
      <c r="F2734" s="944"/>
      <c r="G2734" s="944"/>
      <c r="H2734" s="944"/>
      <c r="I2734" s="944"/>
      <c r="J2734" s="763">
        <v>2020</v>
      </c>
      <c r="K2734" s="764" t="s">
        <v>3120</v>
      </c>
      <c r="L2734" s="765" t="s">
        <v>3120</v>
      </c>
      <c r="M2734" s="765" t="s">
        <v>3120</v>
      </c>
      <c r="N2734" s="766" t="s">
        <v>5068</v>
      </c>
      <c r="O2734" s="766" t="s">
        <v>5069</v>
      </c>
      <c r="P2734" s="763" t="s">
        <v>4882</v>
      </c>
      <c r="Q2734" s="766" t="s">
        <v>5102</v>
      </c>
      <c r="R2734" s="763"/>
      <c r="T2734" s="761"/>
    </row>
    <row r="2735" spans="1:20" s="760" customFormat="1" ht="15.75" customHeight="1" x14ac:dyDescent="0.25">
      <c r="A2735" s="956"/>
      <c r="B2735" s="952"/>
      <c r="C2735" s="959"/>
      <c r="D2735" s="768"/>
      <c r="E2735" s="953"/>
      <c r="F2735" s="945"/>
      <c r="G2735" s="945"/>
      <c r="H2735" s="945"/>
      <c r="I2735" s="945"/>
      <c r="J2735" s="769" t="s">
        <v>14</v>
      </c>
      <c r="K2735" s="770" t="s">
        <v>14</v>
      </c>
      <c r="L2735" s="771" t="s">
        <v>14</v>
      </c>
      <c r="M2735" s="771" t="s">
        <v>14</v>
      </c>
      <c r="N2735" s="769" t="s">
        <v>14</v>
      </c>
      <c r="O2735" s="769" t="s">
        <v>14</v>
      </c>
      <c r="P2735" s="769" t="s">
        <v>14</v>
      </c>
      <c r="Q2735" s="769" t="s">
        <v>14</v>
      </c>
      <c r="R2735" s="769"/>
      <c r="T2735" s="761"/>
    </row>
    <row r="2736" spans="1:20" s="498" customFormat="1" ht="12" x14ac:dyDescent="0.25">
      <c r="A2736" s="772"/>
      <c r="D2736" s="515" t="s">
        <v>6357</v>
      </c>
      <c r="E2736" s="779" t="s">
        <v>6358</v>
      </c>
      <c r="F2736" s="780" t="s">
        <v>5604</v>
      </c>
      <c r="G2736" s="781" t="s">
        <v>5515</v>
      </c>
      <c r="H2736" s="781" t="s">
        <v>5813</v>
      </c>
      <c r="I2736" s="781" t="s">
        <v>5517</v>
      </c>
      <c r="J2736" s="782">
        <v>50000</v>
      </c>
      <c r="K2736" s="783">
        <v>50000</v>
      </c>
      <c r="L2736" s="784">
        <f t="shared" si="56"/>
        <v>0</v>
      </c>
      <c r="M2736" s="784">
        <f t="shared" si="57"/>
        <v>0</v>
      </c>
      <c r="N2736" s="782">
        <v>50000</v>
      </c>
      <c r="O2736" s="782">
        <v>50000</v>
      </c>
      <c r="P2736" s="782">
        <v>150000</v>
      </c>
      <c r="Q2736" s="782">
        <v>50000</v>
      </c>
      <c r="R2736" s="782"/>
      <c r="T2736" s="568"/>
    </row>
    <row r="2737" spans="1:20" s="498" customFormat="1" ht="13.5" customHeight="1" x14ac:dyDescent="0.25">
      <c r="A2737" s="772"/>
      <c r="D2737" s="515" t="s">
        <v>6359</v>
      </c>
      <c r="E2737" s="779" t="s">
        <v>6360</v>
      </c>
      <c r="F2737" s="780" t="s">
        <v>5607</v>
      </c>
      <c r="G2737" s="781" t="s">
        <v>5515</v>
      </c>
      <c r="H2737" s="781" t="s">
        <v>5813</v>
      </c>
      <c r="I2737" s="781" t="s">
        <v>5517</v>
      </c>
      <c r="J2737" s="782">
        <v>100000</v>
      </c>
      <c r="K2737" s="783">
        <v>100000</v>
      </c>
      <c r="L2737" s="784">
        <f t="shared" si="56"/>
        <v>0</v>
      </c>
      <c r="M2737" s="784">
        <f t="shared" si="57"/>
        <v>0</v>
      </c>
      <c r="N2737" s="782">
        <v>100000</v>
      </c>
      <c r="O2737" s="782">
        <v>100000</v>
      </c>
      <c r="P2737" s="782">
        <v>300000</v>
      </c>
      <c r="Q2737" s="782">
        <v>100000</v>
      </c>
      <c r="R2737" s="782"/>
      <c r="T2737" s="568"/>
    </row>
    <row r="2738" spans="1:20" s="498" customFormat="1" ht="24" x14ac:dyDescent="0.25">
      <c r="A2738" s="772"/>
      <c r="D2738" s="515" t="s">
        <v>6361</v>
      </c>
      <c r="E2738" s="779" t="s">
        <v>6362</v>
      </c>
      <c r="F2738" s="780" t="s">
        <v>5610</v>
      </c>
      <c r="G2738" s="781" t="s">
        <v>5515</v>
      </c>
      <c r="H2738" s="781" t="s">
        <v>5813</v>
      </c>
      <c r="I2738" s="781" t="s">
        <v>5517</v>
      </c>
      <c r="J2738" s="782">
        <v>0</v>
      </c>
      <c r="K2738" s="783">
        <v>0</v>
      </c>
      <c r="L2738" s="784">
        <f t="shared" si="56"/>
        <v>0</v>
      </c>
      <c r="M2738" s="784">
        <f t="shared" si="57"/>
        <v>0</v>
      </c>
      <c r="N2738" s="782">
        <v>0</v>
      </c>
      <c r="O2738" s="782">
        <v>0</v>
      </c>
      <c r="P2738" s="782">
        <v>0</v>
      </c>
      <c r="Q2738" s="782">
        <v>0</v>
      </c>
      <c r="R2738" s="782"/>
      <c r="T2738" s="568"/>
    </row>
    <row r="2739" spans="1:20" s="498" customFormat="1" ht="36" x14ac:dyDescent="0.25">
      <c r="A2739" s="772"/>
      <c r="D2739" s="515" t="s">
        <v>6363</v>
      </c>
      <c r="E2739" s="779" t="s">
        <v>6364</v>
      </c>
      <c r="F2739" s="780" t="s">
        <v>5634</v>
      </c>
      <c r="G2739" s="781" t="s">
        <v>5515</v>
      </c>
      <c r="H2739" s="781" t="s">
        <v>5516</v>
      </c>
      <c r="I2739" s="781" t="s">
        <v>5517</v>
      </c>
      <c r="J2739" s="782">
        <v>800000</v>
      </c>
      <c r="K2739" s="783">
        <v>800000</v>
      </c>
      <c r="L2739" s="784">
        <f t="shared" si="56"/>
        <v>0</v>
      </c>
      <c r="M2739" s="784">
        <f t="shared" si="57"/>
        <v>0</v>
      </c>
      <c r="N2739" s="782">
        <v>800000</v>
      </c>
      <c r="O2739" s="782">
        <v>800000</v>
      </c>
      <c r="P2739" s="782">
        <v>2400000</v>
      </c>
      <c r="Q2739" s="782">
        <v>800000</v>
      </c>
      <c r="R2739" s="782"/>
      <c r="T2739" s="568"/>
    </row>
    <row r="2740" spans="1:20" s="498" customFormat="1" ht="24" x14ac:dyDescent="0.25">
      <c r="A2740" s="772"/>
      <c r="D2740" s="515" t="s">
        <v>6365</v>
      </c>
      <c r="E2740" s="779" t="s">
        <v>6366</v>
      </c>
      <c r="F2740" s="780" t="s">
        <v>5637</v>
      </c>
      <c r="G2740" s="781" t="s">
        <v>5515</v>
      </c>
      <c r="H2740" s="781" t="s">
        <v>5813</v>
      </c>
      <c r="I2740" s="781" t="s">
        <v>5517</v>
      </c>
      <c r="J2740" s="782">
        <v>1000000</v>
      </c>
      <c r="K2740" s="783">
        <v>1000000</v>
      </c>
      <c r="L2740" s="784">
        <f t="shared" si="56"/>
        <v>0</v>
      </c>
      <c r="M2740" s="784">
        <f t="shared" si="57"/>
        <v>0</v>
      </c>
      <c r="N2740" s="782">
        <v>1000000</v>
      </c>
      <c r="O2740" s="782">
        <v>1000000</v>
      </c>
      <c r="P2740" s="782">
        <v>3000000</v>
      </c>
      <c r="Q2740" s="782">
        <v>1000000</v>
      </c>
      <c r="R2740" s="782"/>
      <c r="T2740" s="568"/>
    </row>
    <row r="2741" spans="1:20" s="498" customFormat="1" ht="36" x14ac:dyDescent="0.25">
      <c r="A2741" s="772"/>
      <c r="D2741" s="515" t="s">
        <v>6367</v>
      </c>
      <c r="E2741" s="779" t="s">
        <v>6368</v>
      </c>
      <c r="F2741" s="780" t="s">
        <v>5640</v>
      </c>
      <c r="G2741" s="781" t="s">
        <v>5515</v>
      </c>
      <c r="H2741" s="781" t="s">
        <v>5813</v>
      </c>
      <c r="I2741" s="781" t="s">
        <v>5517</v>
      </c>
      <c r="J2741" s="782">
        <v>1000000</v>
      </c>
      <c r="K2741" s="783">
        <v>1000000</v>
      </c>
      <c r="L2741" s="784">
        <f t="shared" si="56"/>
        <v>0</v>
      </c>
      <c r="M2741" s="784">
        <f t="shared" si="57"/>
        <v>0</v>
      </c>
      <c r="N2741" s="782">
        <v>1000000</v>
      </c>
      <c r="O2741" s="782">
        <v>1000000</v>
      </c>
      <c r="P2741" s="782">
        <v>3000000</v>
      </c>
      <c r="Q2741" s="782">
        <v>1000000</v>
      </c>
      <c r="R2741" s="782"/>
      <c r="T2741" s="568"/>
    </row>
    <row r="2742" spans="1:20" s="498" customFormat="1" ht="24" x14ac:dyDescent="0.25">
      <c r="A2742" s="772"/>
      <c r="D2742" s="515" t="s">
        <v>6369</v>
      </c>
      <c r="E2742" s="779" t="s">
        <v>6370</v>
      </c>
      <c r="F2742" s="780" t="s">
        <v>5643</v>
      </c>
      <c r="G2742" s="781" t="s">
        <v>5515</v>
      </c>
      <c r="H2742" s="781" t="s">
        <v>5813</v>
      </c>
      <c r="I2742" s="781" t="s">
        <v>5517</v>
      </c>
      <c r="J2742" s="782">
        <v>200000</v>
      </c>
      <c r="K2742" s="783">
        <v>200000</v>
      </c>
      <c r="L2742" s="784">
        <f t="shared" si="56"/>
        <v>0</v>
      </c>
      <c r="M2742" s="784">
        <f t="shared" si="57"/>
        <v>0</v>
      </c>
      <c r="N2742" s="782">
        <v>200000</v>
      </c>
      <c r="O2742" s="782">
        <v>200000</v>
      </c>
      <c r="P2742" s="782">
        <v>600000</v>
      </c>
      <c r="Q2742" s="782">
        <v>200000</v>
      </c>
      <c r="R2742" s="782"/>
      <c r="T2742" s="568"/>
    </row>
    <row r="2743" spans="1:20" s="498" customFormat="1" ht="24" x14ac:dyDescent="0.25">
      <c r="A2743" s="772"/>
      <c r="D2743" s="515" t="s">
        <v>6371</v>
      </c>
      <c r="E2743" s="779" t="s">
        <v>6372</v>
      </c>
      <c r="F2743" s="780" t="s">
        <v>5646</v>
      </c>
      <c r="G2743" s="781" t="s">
        <v>5515</v>
      </c>
      <c r="H2743" s="781" t="s">
        <v>5813</v>
      </c>
      <c r="I2743" s="781" t="s">
        <v>5517</v>
      </c>
      <c r="J2743" s="782">
        <v>300000</v>
      </c>
      <c r="K2743" s="783">
        <v>300000</v>
      </c>
      <c r="L2743" s="784">
        <f t="shared" si="56"/>
        <v>0</v>
      </c>
      <c r="M2743" s="784">
        <f t="shared" si="57"/>
        <v>0</v>
      </c>
      <c r="N2743" s="782">
        <v>300000</v>
      </c>
      <c r="O2743" s="782">
        <v>300000</v>
      </c>
      <c r="P2743" s="782">
        <v>900000</v>
      </c>
      <c r="Q2743" s="782">
        <v>300000</v>
      </c>
      <c r="R2743" s="782"/>
      <c r="T2743" s="568"/>
    </row>
    <row r="2744" spans="1:20" s="498" customFormat="1" ht="12" x14ac:dyDescent="0.25">
      <c r="A2744" s="772"/>
      <c r="D2744" s="515" t="s">
        <v>6373</v>
      </c>
      <c r="E2744" s="779" t="s">
        <v>6374</v>
      </c>
      <c r="F2744" s="515" t="s">
        <v>5649</v>
      </c>
      <c r="G2744" s="781" t="s">
        <v>5515</v>
      </c>
      <c r="H2744" s="781" t="s">
        <v>5813</v>
      </c>
      <c r="I2744" s="781" t="s">
        <v>5517</v>
      </c>
      <c r="J2744" s="782">
        <v>500000</v>
      </c>
      <c r="K2744" s="783">
        <v>500000</v>
      </c>
      <c r="L2744" s="784">
        <f t="shared" si="56"/>
        <v>0</v>
      </c>
      <c r="M2744" s="784">
        <f t="shared" si="57"/>
        <v>0</v>
      </c>
      <c r="N2744" s="782">
        <v>500000</v>
      </c>
      <c r="O2744" s="782">
        <v>600000</v>
      </c>
      <c r="P2744" s="782">
        <v>1600000</v>
      </c>
      <c r="Q2744" s="782">
        <v>500000</v>
      </c>
      <c r="R2744" s="782"/>
      <c r="T2744" s="568"/>
    </row>
    <row r="2745" spans="1:20" s="498" customFormat="1" ht="24" x14ac:dyDescent="0.25">
      <c r="A2745" s="772"/>
      <c r="D2745" s="515" t="s">
        <v>6375</v>
      </c>
      <c r="E2745" s="779" t="s">
        <v>6376</v>
      </c>
      <c r="F2745" s="780" t="s">
        <v>6046</v>
      </c>
      <c r="G2745" s="781" t="s">
        <v>5515</v>
      </c>
      <c r="H2745" s="781" t="s">
        <v>5813</v>
      </c>
      <c r="I2745" s="781" t="s">
        <v>5517</v>
      </c>
      <c r="J2745" s="782">
        <v>350000</v>
      </c>
      <c r="K2745" s="783">
        <v>350000</v>
      </c>
      <c r="L2745" s="784">
        <f t="shared" si="56"/>
        <v>0</v>
      </c>
      <c r="M2745" s="784">
        <f t="shared" si="57"/>
        <v>0</v>
      </c>
      <c r="N2745" s="782">
        <v>350000</v>
      </c>
      <c r="O2745" s="782">
        <v>350000</v>
      </c>
      <c r="P2745" s="782">
        <v>1050000</v>
      </c>
      <c r="Q2745" s="782">
        <v>300000</v>
      </c>
      <c r="R2745" s="782"/>
      <c r="T2745" s="568"/>
    </row>
    <row r="2746" spans="1:20" s="498" customFormat="1" ht="24" x14ac:dyDescent="0.25">
      <c r="A2746" s="772"/>
      <c r="D2746" s="515" t="s">
        <v>6377</v>
      </c>
      <c r="E2746" s="779" t="s">
        <v>6378</v>
      </c>
      <c r="F2746" s="780" t="s">
        <v>6379</v>
      </c>
      <c r="G2746" s="781" t="s">
        <v>5515</v>
      </c>
      <c r="H2746" s="781" t="s">
        <v>5813</v>
      </c>
      <c r="I2746" s="781" t="s">
        <v>5517</v>
      </c>
      <c r="J2746" s="782">
        <v>1000000</v>
      </c>
      <c r="K2746" s="783">
        <v>1000000</v>
      </c>
      <c r="L2746" s="784">
        <f t="shared" si="56"/>
        <v>0</v>
      </c>
      <c r="M2746" s="784">
        <f t="shared" si="57"/>
        <v>0</v>
      </c>
      <c r="N2746" s="782">
        <v>1000000</v>
      </c>
      <c r="O2746" s="782">
        <v>1000000</v>
      </c>
      <c r="P2746" s="782">
        <v>3000000</v>
      </c>
      <c r="Q2746" s="782">
        <v>200000</v>
      </c>
      <c r="R2746" s="782"/>
      <c r="T2746" s="568"/>
    </row>
    <row r="2747" spans="1:20" s="498" customFormat="1" ht="12" x14ac:dyDescent="0.25">
      <c r="A2747" s="772"/>
      <c r="D2747" s="515" t="s">
        <v>6380</v>
      </c>
      <c r="E2747" s="779" t="s">
        <v>6381</v>
      </c>
      <c r="F2747" s="780" t="s">
        <v>5679</v>
      </c>
      <c r="G2747" s="781" t="s">
        <v>5515</v>
      </c>
      <c r="H2747" s="781" t="s">
        <v>5813</v>
      </c>
      <c r="I2747" s="781" t="s">
        <v>5517</v>
      </c>
      <c r="J2747" s="782">
        <v>500000</v>
      </c>
      <c r="K2747" s="783">
        <v>500000</v>
      </c>
      <c r="L2747" s="784">
        <f t="shared" si="56"/>
        <v>0</v>
      </c>
      <c r="M2747" s="784">
        <f t="shared" si="57"/>
        <v>0</v>
      </c>
      <c r="N2747" s="782">
        <v>500000</v>
      </c>
      <c r="O2747" s="782">
        <v>500000</v>
      </c>
      <c r="P2747" s="782">
        <v>1500000</v>
      </c>
      <c r="Q2747" s="782">
        <v>500000</v>
      </c>
      <c r="R2747" s="782"/>
      <c r="T2747" s="568"/>
    </row>
    <row r="2748" spans="1:20" s="498" customFormat="1" ht="24" x14ac:dyDescent="0.25">
      <c r="A2748" s="772"/>
      <c r="D2748" s="515" t="s">
        <v>6382</v>
      </c>
      <c r="E2748" s="779" t="s">
        <v>6383</v>
      </c>
      <c r="F2748" s="780" t="s">
        <v>5688</v>
      </c>
      <c r="G2748" s="781" t="s">
        <v>5515</v>
      </c>
      <c r="H2748" s="781" t="s">
        <v>5813</v>
      </c>
      <c r="I2748" s="781" t="s">
        <v>5517</v>
      </c>
      <c r="J2748" s="782">
        <v>300000</v>
      </c>
      <c r="K2748" s="783">
        <v>300000</v>
      </c>
      <c r="L2748" s="784">
        <f t="shared" si="56"/>
        <v>0</v>
      </c>
      <c r="M2748" s="784">
        <f t="shared" si="57"/>
        <v>0</v>
      </c>
      <c r="N2748" s="782">
        <v>300000</v>
      </c>
      <c r="O2748" s="782">
        <v>300000</v>
      </c>
      <c r="P2748" s="782">
        <v>900000</v>
      </c>
      <c r="Q2748" s="782">
        <v>100000</v>
      </c>
      <c r="R2748" s="782"/>
      <c r="T2748" s="568"/>
    </row>
    <row r="2749" spans="1:20" s="498" customFormat="1" ht="12" x14ac:dyDescent="0.25">
      <c r="A2749" s="772"/>
      <c r="D2749" s="515" t="s">
        <v>6384</v>
      </c>
      <c r="E2749" s="779" t="s">
        <v>6385</v>
      </c>
      <c r="F2749" s="780" t="s">
        <v>5703</v>
      </c>
      <c r="G2749" s="781" t="s">
        <v>5515</v>
      </c>
      <c r="H2749" s="781" t="s">
        <v>5813</v>
      </c>
      <c r="I2749" s="781" t="s">
        <v>5517</v>
      </c>
      <c r="J2749" s="782">
        <v>1200000</v>
      </c>
      <c r="K2749" s="783">
        <v>1200000</v>
      </c>
      <c r="L2749" s="784">
        <f t="shared" si="56"/>
        <v>0</v>
      </c>
      <c r="M2749" s="784">
        <f t="shared" si="57"/>
        <v>0</v>
      </c>
      <c r="N2749" s="782">
        <v>1200000</v>
      </c>
      <c r="O2749" s="782">
        <v>1200000</v>
      </c>
      <c r="P2749" s="782">
        <v>3600000</v>
      </c>
      <c r="Q2749" s="782">
        <v>1200000</v>
      </c>
      <c r="R2749" s="782"/>
      <c r="T2749" s="568"/>
    </row>
    <row r="2750" spans="1:20" s="498" customFormat="1" ht="12" x14ac:dyDescent="0.25">
      <c r="A2750" s="772"/>
      <c r="D2750" s="515" t="s">
        <v>6386</v>
      </c>
      <c r="E2750" s="779" t="s">
        <v>6387</v>
      </c>
      <c r="F2750" s="515" t="s">
        <v>5709</v>
      </c>
      <c r="G2750" s="781" t="s">
        <v>5515</v>
      </c>
      <c r="H2750" s="781" t="s">
        <v>5813</v>
      </c>
      <c r="I2750" s="781" t="s">
        <v>5517</v>
      </c>
      <c r="J2750" s="782">
        <v>500000</v>
      </c>
      <c r="K2750" s="783">
        <v>500000</v>
      </c>
      <c r="L2750" s="784">
        <f t="shared" si="56"/>
        <v>0</v>
      </c>
      <c r="M2750" s="784">
        <f t="shared" si="57"/>
        <v>0</v>
      </c>
      <c r="N2750" s="782">
        <v>500000</v>
      </c>
      <c r="O2750" s="782">
        <v>500000</v>
      </c>
      <c r="P2750" s="782">
        <v>1500000</v>
      </c>
      <c r="Q2750" s="782">
        <v>500000</v>
      </c>
      <c r="R2750" s="782"/>
      <c r="T2750" s="568"/>
    </row>
    <row r="2751" spans="1:20" s="498" customFormat="1" ht="12" x14ac:dyDescent="0.25">
      <c r="A2751" s="772"/>
      <c r="D2751" s="515" t="s">
        <v>6388</v>
      </c>
      <c r="E2751" s="779" t="s">
        <v>6389</v>
      </c>
      <c r="F2751" s="780" t="s">
        <v>6390</v>
      </c>
      <c r="G2751" s="781" t="s">
        <v>5515</v>
      </c>
      <c r="H2751" s="781" t="s">
        <v>5813</v>
      </c>
      <c r="I2751" s="781" t="s">
        <v>5517</v>
      </c>
      <c r="J2751" s="782">
        <v>0</v>
      </c>
      <c r="K2751" s="783">
        <v>0</v>
      </c>
      <c r="L2751" s="784">
        <f t="shared" si="56"/>
        <v>0</v>
      </c>
      <c r="M2751" s="784">
        <f t="shared" si="57"/>
        <v>0</v>
      </c>
      <c r="N2751" s="782">
        <v>0</v>
      </c>
      <c r="O2751" s="782">
        <v>0</v>
      </c>
      <c r="P2751" s="782">
        <v>0</v>
      </c>
      <c r="Q2751" s="782">
        <v>0</v>
      </c>
      <c r="R2751" s="782"/>
      <c r="T2751" s="568"/>
    </row>
    <row r="2752" spans="1:20" s="498" customFormat="1" ht="12" x14ac:dyDescent="0.25">
      <c r="A2752" s="772"/>
      <c r="D2752" s="515" t="s">
        <v>6391</v>
      </c>
      <c r="E2752" s="779" t="s">
        <v>6392</v>
      </c>
      <c r="F2752" s="780" t="s">
        <v>5721</v>
      </c>
      <c r="G2752" s="781" t="s">
        <v>5515</v>
      </c>
      <c r="H2752" s="781" t="s">
        <v>5813</v>
      </c>
      <c r="I2752" s="781" t="s">
        <v>5517</v>
      </c>
      <c r="J2752" s="782">
        <v>800000</v>
      </c>
      <c r="K2752" s="783">
        <v>800000</v>
      </c>
      <c r="L2752" s="784">
        <f t="shared" si="56"/>
        <v>0</v>
      </c>
      <c r="M2752" s="784">
        <f t="shared" si="57"/>
        <v>0</v>
      </c>
      <c r="N2752" s="782">
        <v>800000</v>
      </c>
      <c r="O2752" s="782">
        <v>800000</v>
      </c>
      <c r="P2752" s="782">
        <v>2400000</v>
      </c>
      <c r="Q2752" s="782">
        <v>500000</v>
      </c>
      <c r="R2752" s="782"/>
      <c r="T2752" s="568"/>
    </row>
    <row r="2753" spans="1:20" s="498" customFormat="1" ht="12" x14ac:dyDescent="0.25">
      <c r="A2753" s="772"/>
      <c r="D2753" s="515" t="s">
        <v>6393</v>
      </c>
      <c r="E2753" s="779" t="s">
        <v>6394</v>
      </c>
      <c r="F2753" s="515" t="s">
        <v>5736</v>
      </c>
      <c r="G2753" s="781" t="s">
        <v>5515</v>
      </c>
      <c r="H2753" s="781" t="s">
        <v>5813</v>
      </c>
      <c r="I2753" s="781" t="s">
        <v>5517</v>
      </c>
      <c r="J2753" s="782">
        <v>200000</v>
      </c>
      <c r="K2753" s="783">
        <v>200000</v>
      </c>
      <c r="L2753" s="784">
        <f t="shared" si="56"/>
        <v>0</v>
      </c>
      <c r="M2753" s="784">
        <f t="shared" si="57"/>
        <v>0</v>
      </c>
      <c r="N2753" s="782">
        <v>200000</v>
      </c>
      <c r="O2753" s="782">
        <v>200000</v>
      </c>
      <c r="P2753" s="782">
        <v>600000</v>
      </c>
      <c r="Q2753" s="782">
        <v>170000</v>
      </c>
      <c r="R2753" s="782"/>
      <c r="T2753" s="568"/>
    </row>
    <row r="2754" spans="1:20" s="498" customFormat="1" ht="12" x14ac:dyDescent="0.25">
      <c r="A2754" s="772"/>
      <c r="D2754" s="515" t="s">
        <v>6395</v>
      </c>
      <c r="E2754" s="779" t="s">
        <v>6396</v>
      </c>
      <c r="F2754" s="780" t="s">
        <v>5739</v>
      </c>
      <c r="G2754" s="781" t="s">
        <v>5515</v>
      </c>
      <c r="H2754" s="781" t="s">
        <v>5813</v>
      </c>
      <c r="I2754" s="781" t="s">
        <v>5517</v>
      </c>
      <c r="J2754" s="782">
        <v>2000000</v>
      </c>
      <c r="K2754" s="783">
        <v>2000000</v>
      </c>
      <c r="L2754" s="784">
        <f t="shared" si="56"/>
        <v>0</v>
      </c>
      <c r="M2754" s="784">
        <f t="shared" si="57"/>
        <v>0</v>
      </c>
      <c r="N2754" s="782">
        <v>2000000</v>
      </c>
      <c r="O2754" s="782">
        <v>2000000</v>
      </c>
      <c r="P2754" s="782">
        <v>6000000</v>
      </c>
      <c r="Q2754" s="782">
        <v>2000000</v>
      </c>
      <c r="R2754" s="782"/>
      <c r="T2754" s="568"/>
    </row>
    <row r="2755" spans="1:20" s="498" customFormat="1" ht="21.75" customHeight="1" x14ac:dyDescent="0.25">
      <c r="A2755" s="772"/>
      <c r="D2755" s="515" t="s">
        <v>6397</v>
      </c>
      <c r="E2755" s="779" t="s">
        <v>6398</v>
      </c>
      <c r="F2755" s="780" t="s">
        <v>5881</v>
      </c>
      <c r="G2755" s="781" t="s">
        <v>5515</v>
      </c>
      <c r="H2755" s="781" t="s">
        <v>5813</v>
      </c>
      <c r="I2755" s="781" t="s">
        <v>5517</v>
      </c>
      <c r="J2755" s="782">
        <v>500000</v>
      </c>
      <c r="K2755" s="783">
        <v>500000</v>
      </c>
      <c r="L2755" s="784">
        <f t="shared" si="56"/>
        <v>0</v>
      </c>
      <c r="M2755" s="784">
        <f t="shared" si="57"/>
        <v>0</v>
      </c>
      <c r="N2755" s="782">
        <v>500000</v>
      </c>
      <c r="O2755" s="782">
        <v>500000</v>
      </c>
      <c r="P2755" s="782">
        <v>1500000</v>
      </c>
      <c r="Q2755" s="782">
        <v>150000</v>
      </c>
      <c r="R2755" s="782"/>
      <c r="T2755" s="568"/>
    </row>
    <row r="2756" spans="1:20" s="498" customFormat="1" ht="12" x14ac:dyDescent="0.25">
      <c r="A2756" s="772"/>
      <c r="D2756" s="515" t="s">
        <v>6399</v>
      </c>
      <c r="E2756" s="779" t="s">
        <v>6400</v>
      </c>
      <c r="F2756" s="780" t="s">
        <v>5757</v>
      </c>
      <c r="G2756" s="781" t="s">
        <v>5515</v>
      </c>
      <c r="H2756" s="781" t="s">
        <v>5813</v>
      </c>
      <c r="I2756" s="781" t="s">
        <v>5517</v>
      </c>
      <c r="J2756" s="782">
        <v>150000</v>
      </c>
      <c r="K2756" s="783">
        <v>150000</v>
      </c>
      <c r="L2756" s="784">
        <f t="shared" si="56"/>
        <v>0</v>
      </c>
      <c r="M2756" s="784">
        <f t="shared" si="57"/>
        <v>0</v>
      </c>
      <c r="N2756" s="782">
        <v>150000</v>
      </c>
      <c r="O2756" s="782">
        <v>150000</v>
      </c>
      <c r="P2756" s="782">
        <v>450000</v>
      </c>
      <c r="Q2756" s="782">
        <v>150000</v>
      </c>
      <c r="R2756" s="782"/>
      <c r="T2756" s="568"/>
    </row>
    <row r="2757" spans="1:20" s="498" customFormat="1" ht="12.6" thickBot="1" x14ac:dyDescent="0.3">
      <c r="A2757" s="772"/>
      <c r="D2757" s="515" t="s">
        <v>6401</v>
      </c>
      <c r="E2757" s="779" t="s">
        <v>6402</v>
      </c>
      <c r="F2757" s="515" t="s">
        <v>5765</v>
      </c>
      <c r="G2757" s="781" t="s">
        <v>5515</v>
      </c>
      <c r="H2757" s="781" t="s">
        <v>5813</v>
      </c>
      <c r="I2757" s="781" t="s">
        <v>5517</v>
      </c>
      <c r="J2757" s="782">
        <v>2000000</v>
      </c>
      <c r="K2757" s="783">
        <v>2000000</v>
      </c>
      <c r="L2757" s="784">
        <f t="shared" si="56"/>
        <v>0</v>
      </c>
      <c r="M2757" s="784">
        <f t="shared" si="57"/>
        <v>0</v>
      </c>
      <c r="N2757" s="782">
        <v>2000000</v>
      </c>
      <c r="O2757" s="782">
        <v>2000000</v>
      </c>
      <c r="P2757" s="782">
        <v>6000000</v>
      </c>
      <c r="Q2757" s="782">
        <v>0</v>
      </c>
      <c r="R2757" s="782"/>
      <c r="T2757" s="568"/>
    </row>
    <row r="2758" spans="1:20" s="498" customFormat="1" ht="12.6" thickBot="1" x14ac:dyDescent="0.3">
      <c r="A2758" s="772"/>
      <c r="B2758" s="805" t="s">
        <v>6403</v>
      </c>
      <c r="C2758" s="796"/>
      <c r="D2758" s="836"/>
      <c r="E2758" s="796"/>
      <c r="F2758" s="806"/>
      <c r="G2758" s="796"/>
      <c r="H2758" s="796"/>
      <c r="I2758" s="807"/>
      <c r="J2758" s="808">
        <v>40725858</v>
      </c>
      <c r="K2758" s="809">
        <f>SUM(K2705,K2719)</f>
        <v>40725858</v>
      </c>
      <c r="L2758" s="808">
        <f>SUM(L2705,L2719)</f>
        <v>0</v>
      </c>
      <c r="M2758" s="808">
        <f>SUM(M2705,M2719)</f>
        <v>0</v>
      </c>
      <c r="N2758" s="808">
        <f>SUM(N2705,N2719)</f>
        <v>41156755</v>
      </c>
      <c r="O2758" s="808">
        <f>SUM(O2705,O2719)</f>
        <v>41687654</v>
      </c>
      <c r="P2758" s="797">
        <v>123570267</v>
      </c>
      <c r="Q2758" s="808">
        <v>47056870</v>
      </c>
      <c r="R2758" s="801"/>
      <c r="T2758" s="568"/>
    </row>
    <row r="2759" spans="1:20" s="751" customFormat="1" ht="13.8" x14ac:dyDescent="0.3">
      <c r="A2759" s="946" t="s">
        <v>5500</v>
      </c>
      <c r="B2759" s="946"/>
      <c r="C2759" s="946"/>
      <c r="D2759" s="946"/>
      <c r="E2759" s="946"/>
      <c r="F2759" s="946"/>
      <c r="G2759" s="946"/>
      <c r="H2759" s="946"/>
      <c r="I2759" s="946"/>
      <c r="J2759" s="946"/>
      <c r="K2759" s="946"/>
      <c r="L2759" s="946"/>
      <c r="M2759" s="946"/>
      <c r="N2759" s="946"/>
      <c r="O2759" s="946"/>
      <c r="P2759" s="946"/>
      <c r="Q2759" s="946"/>
      <c r="T2759" s="752"/>
    </row>
    <row r="2760" spans="1:20" s="751" customFormat="1" ht="13.8" x14ac:dyDescent="0.3">
      <c r="A2760" s="946" t="s">
        <v>5501</v>
      </c>
      <c r="B2760" s="946"/>
      <c r="C2760" s="946"/>
      <c r="D2760" s="946"/>
      <c r="E2760" s="946"/>
      <c r="F2760" s="946"/>
      <c r="G2760" s="946"/>
      <c r="H2760" s="946"/>
      <c r="I2760" s="946"/>
      <c r="J2760" s="946"/>
      <c r="K2760" s="946"/>
      <c r="L2760" s="946"/>
      <c r="M2760" s="946"/>
      <c r="N2760" s="946"/>
      <c r="O2760" s="946"/>
      <c r="P2760" s="946"/>
      <c r="Q2760" s="946"/>
      <c r="T2760" s="752"/>
    </row>
    <row r="2761" spans="1:20" s="753" customFormat="1" ht="13.2" x14ac:dyDescent="0.25">
      <c r="A2761" s="947" t="s">
        <v>5376</v>
      </c>
      <c r="B2761" s="947"/>
      <c r="C2761" s="947"/>
      <c r="D2761" s="954"/>
      <c r="E2761" s="947"/>
      <c r="F2761" s="947"/>
      <c r="G2761" s="947"/>
      <c r="H2761" s="947"/>
      <c r="I2761" s="947"/>
      <c r="J2761" s="947"/>
      <c r="K2761" s="947"/>
      <c r="L2761" s="947"/>
      <c r="M2761" s="947"/>
      <c r="N2761" s="947"/>
      <c r="O2761" s="947"/>
      <c r="P2761" s="947"/>
      <c r="Q2761" s="947"/>
      <c r="T2761" s="754"/>
    </row>
    <row r="2762" spans="1:20" s="760" customFormat="1" ht="24" x14ac:dyDescent="0.25">
      <c r="A2762" s="943" t="s">
        <v>5502</v>
      </c>
      <c r="B2762" s="948" t="s">
        <v>5503</v>
      </c>
      <c r="C2762" s="957"/>
      <c r="D2762" s="755"/>
      <c r="E2762" s="949" t="s">
        <v>5504</v>
      </c>
      <c r="F2762" s="943" t="s">
        <v>4881</v>
      </c>
      <c r="G2762" s="943" t="s">
        <v>5505</v>
      </c>
      <c r="H2762" s="943" t="s">
        <v>5506</v>
      </c>
      <c r="I2762" s="943" t="s">
        <v>5507</v>
      </c>
      <c r="J2762" s="756" t="s">
        <v>3115</v>
      </c>
      <c r="K2762" s="757" t="s">
        <v>3116</v>
      </c>
      <c r="L2762" s="758" t="s">
        <v>5508</v>
      </c>
      <c r="M2762" s="758" t="s">
        <v>5509</v>
      </c>
      <c r="N2762" s="756" t="s">
        <v>3116</v>
      </c>
      <c r="O2762" s="756" t="s">
        <v>3116</v>
      </c>
      <c r="P2762" s="759" t="s">
        <v>3317</v>
      </c>
      <c r="Q2762" s="759" t="s">
        <v>3341</v>
      </c>
      <c r="R2762" s="759" t="s">
        <v>5510</v>
      </c>
      <c r="T2762" s="761"/>
    </row>
    <row r="2763" spans="1:20" s="760" customFormat="1" ht="19.5" customHeight="1" x14ac:dyDescent="0.25">
      <c r="A2763" s="955"/>
      <c r="B2763" s="950"/>
      <c r="C2763" s="958"/>
      <c r="D2763" s="762"/>
      <c r="E2763" s="951"/>
      <c r="F2763" s="944"/>
      <c r="G2763" s="944"/>
      <c r="H2763" s="944"/>
      <c r="I2763" s="944"/>
      <c r="J2763" s="763">
        <v>2020</v>
      </c>
      <c r="K2763" s="764" t="s">
        <v>3120</v>
      </c>
      <c r="L2763" s="765" t="s">
        <v>3120</v>
      </c>
      <c r="M2763" s="765" t="s">
        <v>3120</v>
      </c>
      <c r="N2763" s="766" t="s">
        <v>5068</v>
      </c>
      <c r="O2763" s="766" t="s">
        <v>5069</v>
      </c>
      <c r="P2763" s="763" t="s">
        <v>4882</v>
      </c>
      <c r="Q2763" s="766" t="s">
        <v>5102</v>
      </c>
      <c r="R2763" s="763"/>
      <c r="T2763" s="761"/>
    </row>
    <row r="2764" spans="1:20" s="760" customFormat="1" ht="15.75" customHeight="1" x14ac:dyDescent="0.25">
      <c r="A2764" s="956"/>
      <c r="B2764" s="952"/>
      <c r="C2764" s="959"/>
      <c r="D2764" s="768"/>
      <c r="E2764" s="953"/>
      <c r="F2764" s="945"/>
      <c r="G2764" s="945"/>
      <c r="H2764" s="945"/>
      <c r="I2764" s="945"/>
      <c r="J2764" s="769" t="s">
        <v>14</v>
      </c>
      <c r="K2764" s="770" t="s">
        <v>14</v>
      </c>
      <c r="L2764" s="771" t="s">
        <v>14</v>
      </c>
      <c r="M2764" s="771" t="s">
        <v>14</v>
      </c>
      <c r="N2764" s="769" t="s">
        <v>14</v>
      </c>
      <c r="O2764" s="769" t="s">
        <v>14</v>
      </c>
      <c r="P2764" s="769" t="s">
        <v>14</v>
      </c>
      <c r="Q2764" s="769" t="s">
        <v>14</v>
      </c>
      <c r="R2764" s="769"/>
      <c r="T2764" s="761"/>
    </row>
    <row r="2765" spans="1:20" s="498" customFormat="1" ht="12" x14ac:dyDescent="0.25">
      <c r="A2765" s="772" t="s">
        <v>6404</v>
      </c>
      <c r="B2765" s="773" t="s">
        <v>4993</v>
      </c>
      <c r="C2765" s="773"/>
      <c r="D2765" s="817"/>
      <c r="E2765" s="773"/>
      <c r="F2765" s="775"/>
      <c r="G2765" s="773"/>
      <c r="H2765" s="773"/>
      <c r="I2765" s="773"/>
      <c r="J2765" s="776"/>
      <c r="K2765" s="829"/>
      <c r="L2765" s="776"/>
      <c r="M2765" s="776"/>
      <c r="N2765" s="776"/>
      <c r="O2765" s="776"/>
      <c r="P2765" s="776"/>
      <c r="Q2765" s="776"/>
      <c r="R2765" s="776"/>
      <c r="T2765" s="568"/>
    </row>
    <row r="2766" spans="1:20" s="498" customFormat="1" ht="12" x14ac:dyDescent="0.25">
      <c r="A2766" s="772"/>
      <c r="C2766" s="773" t="s">
        <v>5123</v>
      </c>
      <c r="D2766" s="794"/>
      <c r="E2766" s="773"/>
      <c r="F2766" s="775"/>
      <c r="G2766" s="773"/>
      <c r="H2766" s="773"/>
      <c r="I2766" s="773"/>
      <c r="J2766" s="777">
        <v>17559165</v>
      </c>
      <c r="K2766" s="789">
        <f>SUM(K2767:K2780)</f>
        <v>17559165</v>
      </c>
      <c r="L2766" s="784">
        <f t="shared" ref="L2766:O2766" si="58">SUM(L2767:L2780)</f>
        <v>0</v>
      </c>
      <c r="M2766" s="784">
        <f t="shared" si="58"/>
        <v>0</v>
      </c>
      <c r="N2766" s="784">
        <f t="shared" si="58"/>
        <v>17903464</v>
      </c>
      <c r="O2766" s="784">
        <f t="shared" si="58"/>
        <v>18247761</v>
      </c>
      <c r="P2766" s="777">
        <f>SUM(K2766,N2766,O2766)</f>
        <v>53710390</v>
      </c>
      <c r="Q2766" s="777">
        <v>41525917</v>
      </c>
      <c r="R2766" s="777"/>
      <c r="T2766" s="568"/>
    </row>
    <row r="2767" spans="1:20" s="498" customFormat="1" ht="12" x14ac:dyDescent="0.25">
      <c r="A2767" s="772"/>
      <c r="D2767" s="515" t="s">
        <v>6405</v>
      </c>
      <c r="E2767" s="779" t="s">
        <v>6406</v>
      </c>
      <c r="F2767" s="780" t="s">
        <v>6059</v>
      </c>
      <c r="G2767" s="781" t="s">
        <v>5515</v>
      </c>
      <c r="H2767" s="781" t="s">
        <v>5516</v>
      </c>
      <c r="I2767" s="781" t="s">
        <v>5517</v>
      </c>
      <c r="J2767" s="782">
        <v>11152417</v>
      </c>
      <c r="K2767" s="783">
        <v>11152417</v>
      </c>
      <c r="L2767" s="784">
        <f>SUM(J2767-K2767)</f>
        <v>0</v>
      </c>
      <c r="M2767" s="784">
        <f>SUM(K2767-J2767)</f>
        <v>0</v>
      </c>
      <c r="N2767" s="782">
        <v>11371092</v>
      </c>
      <c r="O2767" s="782">
        <v>11589767</v>
      </c>
      <c r="P2767" s="782">
        <v>34113276</v>
      </c>
      <c r="Q2767" s="782">
        <v>31453670</v>
      </c>
      <c r="R2767" s="782"/>
      <c r="T2767" s="568"/>
    </row>
    <row r="2768" spans="1:20" s="498" customFormat="1" ht="24" x14ac:dyDescent="0.25">
      <c r="A2768" s="772"/>
      <c r="D2768" s="515" t="s">
        <v>6407</v>
      </c>
      <c r="E2768" s="779" t="s">
        <v>6408</v>
      </c>
      <c r="F2768" s="780" t="s">
        <v>5523</v>
      </c>
      <c r="G2768" s="781" t="s">
        <v>5515</v>
      </c>
      <c r="H2768" s="781" t="s">
        <v>5516</v>
      </c>
      <c r="I2768" s="781" t="s">
        <v>5517</v>
      </c>
      <c r="J2768" s="782">
        <v>0</v>
      </c>
      <c r="K2768" s="783">
        <v>0</v>
      </c>
      <c r="L2768" s="784">
        <f t="shared" ref="L2768:L2780" si="59">SUM(J2768-K2768)</f>
        <v>0</v>
      </c>
      <c r="M2768" s="784">
        <f t="shared" ref="M2768:M2816" si="60">SUM(K2768-J2768)</f>
        <v>0</v>
      </c>
      <c r="N2768" s="782">
        <v>0</v>
      </c>
      <c r="O2768" s="782">
        <v>0</v>
      </c>
      <c r="P2768" s="782">
        <v>0</v>
      </c>
      <c r="Q2768" s="782">
        <v>5178650</v>
      </c>
      <c r="R2768" s="782"/>
      <c r="T2768" s="568"/>
    </row>
    <row r="2769" spans="1:20" s="498" customFormat="1" ht="15" customHeight="1" x14ac:dyDescent="0.25">
      <c r="A2769" s="772"/>
      <c r="D2769" s="515" t="s">
        <v>6409</v>
      </c>
      <c r="E2769" s="779" t="s">
        <v>6410</v>
      </c>
      <c r="F2769" s="780" t="s">
        <v>5526</v>
      </c>
      <c r="G2769" s="781" t="s">
        <v>5515</v>
      </c>
      <c r="H2769" s="781" t="s">
        <v>5516</v>
      </c>
      <c r="I2769" s="781" t="s">
        <v>5517</v>
      </c>
      <c r="J2769" s="782">
        <v>2287638</v>
      </c>
      <c r="K2769" s="783">
        <v>2287638</v>
      </c>
      <c r="L2769" s="784">
        <f t="shared" si="59"/>
        <v>0</v>
      </c>
      <c r="M2769" s="784">
        <f t="shared" si="60"/>
        <v>0</v>
      </c>
      <c r="N2769" s="782">
        <v>2332494</v>
      </c>
      <c r="O2769" s="782">
        <v>2377349</v>
      </c>
      <c r="P2769" s="782">
        <v>6997481</v>
      </c>
      <c r="Q2769" s="782">
        <v>1655660</v>
      </c>
      <c r="R2769" s="782"/>
      <c r="T2769" s="568"/>
    </row>
    <row r="2770" spans="1:20" s="498" customFormat="1" ht="12" x14ac:dyDescent="0.25">
      <c r="A2770" s="772"/>
      <c r="D2770" s="515" t="s">
        <v>6411</v>
      </c>
      <c r="E2770" s="779" t="s">
        <v>6412</v>
      </c>
      <c r="F2770" s="780" t="s">
        <v>5529</v>
      </c>
      <c r="G2770" s="781" t="s">
        <v>5515</v>
      </c>
      <c r="H2770" s="781" t="s">
        <v>5516</v>
      </c>
      <c r="I2770" s="781" t="s">
        <v>5517</v>
      </c>
      <c r="J2770" s="782">
        <v>806412</v>
      </c>
      <c r="K2770" s="783">
        <v>806412</v>
      </c>
      <c r="L2770" s="784">
        <f t="shared" si="59"/>
        <v>0</v>
      </c>
      <c r="M2770" s="784">
        <f t="shared" si="60"/>
        <v>0</v>
      </c>
      <c r="N2770" s="782">
        <v>822224</v>
      </c>
      <c r="O2770" s="782">
        <v>838036</v>
      </c>
      <c r="P2770" s="782">
        <v>2466672</v>
      </c>
      <c r="Q2770" s="782">
        <v>580000</v>
      </c>
      <c r="R2770" s="782"/>
      <c r="T2770" s="568"/>
    </row>
    <row r="2771" spans="1:20" s="498" customFormat="1" ht="12" x14ac:dyDescent="0.25">
      <c r="A2771" s="772"/>
      <c r="D2771" s="515" t="s">
        <v>6413</v>
      </c>
      <c r="E2771" s="779" t="s">
        <v>6414</v>
      </c>
      <c r="F2771" s="780" t="s">
        <v>5532</v>
      </c>
      <c r="G2771" s="781" t="s">
        <v>5515</v>
      </c>
      <c r="H2771" s="781" t="s">
        <v>5516</v>
      </c>
      <c r="I2771" s="781" t="s">
        <v>5517</v>
      </c>
      <c r="J2771" s="782">
        <v>347820</v>
      </c>
      <c r="K2771" s="783">
        <v>347820</v>
      </c>
      <c r="L2771" s="784">
        <f t="shared" si="59"/>
        <v>0</v>
      </c>
      <c r="M2771" s="784">
        <f t="shared" si="60"/>
        <v>0</v>
      </c>
      <c r="N2771" s="782">
        <v>354640</v>
      </c>
      <c r="O2771" s="782">
        <v>361460</v>
      </c>
      <c r="P2771" s="782">
        <v>1063920</v>
      </c>
      <c r="Q2771" s="782">
        <v>273680</v>
      </c>
      <c r="R2771" s="782"/>
      <c r="T2771" s="568"/>
    </row>
    <row r="2772" spans="1:20" s="498" customFormat="1" ht="12" x14ac:dyDescent="0.25">
      <c r="A2772" s="772"/>
      <c r="D2772" s="515" t="s">
        <v>6415</v>
      </c>
      <c r="E2772" s="779" t="s">
        <v>6416</v>
      </c>
      <c r="F2772" s="780" t="s">
        <v>5535</v>
      </c>
      <c r="G2772" s="781" t="s">
        <v>5515</v>
      </c>
      <c r="H2772" s="781" t="s">
        <v>5516</v>
      </c>
      <c r="I2772" s="781" t="s">
        <v>5517</v>
      </c>
      <c r="J2772" s="782">
        <v>299325</v>
      </c>
      <c r="K2772" s="783">
        <v>299325</v>
      </c>
      <c r="L2772" s="784">
        <f t="shared" si="59"/>
        <v>0</v>
      </c>
      <c r="M2772" s="784">
        <f t="shared" si="60"/>
        <v>0</v>
      </c>
      <c r="N2772" s="782">
        <v>305194</v>
      </c>
      <c r="O2772" s="782">
        <v>311063</v>
      </c>
      <c r="P2772" s="782">
        <v>915582</v>
      </c>
      <c r="Q2772" s="782">
        <v>180340</v>
      </c>
      <c r="R2772" s="782"/>
      <c r="T2772" s="568"/>
    </row>
    <row r="2773" spans="1:20" s="498" customFormat="1" ht="12" x14ac:dyDescent="0.25">
      <c r="A2773" s="772"/>
      <c r="D2773" s="515" t="s">
        <v>6417</v>
      </c>
      <c r="E2773" s="779" t="s">
        <v>6418</v>
      </c>
      <c r="F2773" s="780" t="s">
        <v>5796</v>
      </c>
      <c r="G2773" s="781" t="s">
        <v>5515</v>
      </c>
      <c r="H2773" s="781" t="s">
        <v>5516</v>
      </c>
      <c r="I2773" s="781" t="s">
        <v>5517</v>
      </c>
      <c r="J2773" s="782">
        <v>1306170</v>
      </c>
      <c r="K2773" s="783">
        <v>1306170</v>
      </c>
      <c r="L2773" s="784">
        <f t="shared" si="59"/>
        <v>0</v>
      </c>
      <c r="M2773" s="784">
        <f t="shared" si="60"/>
        <v>0</v>
      </c>
      <c r="N2773" s="782">
        <v>1331782</v>
      </c>
      <c r="O2773" s="782">
        <v>1357393</v>
      </c>
      <c r="P2773" s="782">
        <v>3995345</v>
      </c>
      <c r="Q2773" s="782">
        <v>1394400</v>
      </c>
      <c r="R2773" s="782"/>
      <c r="T2773" s="568"/>
    </row>
    <row r="2774" spans="1:20" s="498" customFormat="1" ht="12" x14ac:dyDescent="0.25">
      <c r="A2774" s="772"/>
      <c r="D2774" s="515" t="s">
        <v>6419</v>
      </c>
      <c r="E2774" s="779" t="s">
        <v>6420</v>
      </c>
      <c r="F2774" s="780" t="s">
        <v>5547</v>
      </c>
      <c r="G2774" s="781" t="s">
        <v>5515</v>
      </c>
      <c r="H2774" s="781" t="s">
        <v>5516</v>
      </c>
      <c r="I2774" s="781" t="s">
        <v>5517</v>
      </c>
      <c r="J2774" s="782">
        <v>0</v>
      </c>
      <c r="K2774" s="783">
        <v>0</v>
      </c>
      <c r="L2774" s="784">
        <f t="shared" si="59"/>
        <v>0</v>
      </c>
      <c r="M2774" s="784">
        <f t="shared" si="60"/>
        <v>0</v>
      </c>
      <c r="N2774" s="782">
        <v>0</v>
      </c>
      <c r="O2774" s="782">
        <v>0</v>
      </c>
      <c r="P2774" s="782">
        <v>0</v>
      </c>
      <c r="Q2774" s="782">
        <v>0</v>
      </c>
      <c r="R2774" s="782"/>
      <c r="T2774" s="568"/>
    </row>
    <row r="2775" spans="1:20" s="498" customFormat="1" ht="12" x14ac:dyDescent="0.25">
      <c r="A2775" s="772"/>
      <c r="D2775" s="515" t="s">
        <v>6421</v>
      </c>
      <c r="E2775" s="779" t="s">
        <v>6422</v>
      </c>
      <c r="F2775" s="780" t="s">
        <v>5553</v>
      </c>
      <c r="G2775" s="781" t="s">
        <v>5515</v>
      </c>
      <c r="H2775" s="781" t="s">
        <v>5516</v>
      </c>
      <c r="I2775" s="781" t="s">
        <v>5517</v>
      </c>
      <c r="J2775" s="782">
        <v>1095276</v>
      </c>
      <c r="K2775" s="783">
        <v>1095276</v>
      </c>
      <c r="L2775" s="784">
        <f t="shared" si="59"/>
        <v>0</v>
      </c>
      <c r="M2775" s="784">
        <f t="shared" si="60"/>
        <v>0</v>
      </c>
      <c r="N2775" s="782">
        <v>1116752</v>
      </c>
      <c r="O2775" s="782">
        <v>1138228</v>
      </c>
      <c r="P2775" s="782">
        <v>3350256</v>
      </c>
      <c r="Q2775" s="782">
        <v>0</v>
      </c>
      <c r="R2775" s="782"/>
      <c r="T2775" s="568"/>
    </row>
    <row r="2776" spans="1:20" s="498" customFormat="1" ht="12" x14ac:dyDescent="0.25">
      <c r="A2776" s="772"/>
      <c r="D2776" s="515" t="s">
        <v>6423</v>
      </c>
      <c r="E2776" s="779" t="s">
        <v>6424</v>
      </c>
      <c r="F2776" s="780" t="s">
        <v>6425</v>
      </c>
      <c r="G2776" s="781" t="s">
        <v>5515</v>
      </c>
      <c r="H2776" s="781" t="s">
        <v>5516</v>
      </c>
      <c r="I2776" s="781" t="s">
        <v>5517</v>
      </c>
      <c r="J2776" s="782">
        <v>0</v>
      </c>
      <c r="K2776" s="783">
        <v>0</v>
      </c>
      <c r="L2776" s="784">
        <f t="shared" si="59"/>
        <v>0</v>
      </c>
      <c r="M2776" s="784">
        <f t="shared" si="60"/>
        <v>0</v>
      </c>
      <c r="N2776" s="782">
        <v>0</v>
      </c>
      <c r="O2776" s="782">
        <v>0</v>
      </c>
      <c r="P2776" s="782">
        <v>0</v>
      </c>
      <c r="Q2776" s="782">
        <v>0</v>
      </c>
      <c r="R2776" s="782"/>
      <c r="T2776" s="568"/>
    </row>
    <row r="2777" spans="1:20" s="498" customFormat="1" ht="12" x14ac:dyDescent="0.25">
      <c r="A2777" s="772"/>
      <c r="D2777" s="515" t="s">
        <v>6426</v>
      </c>
      <c r="E2777" s="779" t="s">
        <v>6427</v>
      </c>
      <c r="F2777" s="780" t="s">
        <v>6428</v>
      </c>
      <c r="G2777" s="781" t="s">
        <v>5515</v>
      </c>
      <c r="H2777" s="781" t="s">
        <v>5516</v>
      </c>
      <c r="I2777" s="781" t="s">
        <v>5517</v>
      </c>
      <c r="J2777" s="782">
        <v>0</v>
      </c>
      <c r="K2777" s="783">
        <v>0</v>
      </c>
      <c r="L2777" s="784">
        <f t="shared" si="59"/>
        <v>0</v>
      </c>
      <c r="M2777" s="784">
        <f t="shared" si="60"/>
        <v>0</v>
      </c>
      <c r="N2777" s="782">
        <v>0</v>
      </c>
      <c r="O2777" s="782">
        <v>0</v>
      </c>
      <c r="P2777" s="782">
        <v>0</v>
      </c>
      <c r="Q2777" s="782">
        <v>0</v>
      </c>
      <c r="R2777" s="782"/>
      <c r="T2777" s="568"/>
    </row>
    <row r="2778" spans="1:20" s="498" customFormat="1" ht="12" x14ac:dyDescent="0.25">
      <c r="A2778" s="772"/>
      <c r="D2778" s="515" t="s">
        <v>6429</v>
      </c>
      <c r="E2778" s="779" t="s">
        <v>6430</v>
      </c>
      <c r="F2778" s="780" t="s">
        <v>6431</v>
      </c>
      <c r="G2778" s="781" t="s">
        <v>5515</v>
      </c>
      <c r="H2778" s="781" t="s">
        <v>5516</v>
      </c>
      <c r="I2778" s="781" t="s">
        <v>5517</v>
      </c>
      <c r="J2778" s="782">
        <v>264107</v>
      </c>
      <c r="K2778" s="783">
        <v>264107</v>
      </c>
      <c r="L2778" s="784">
        <f t="shared" si="59"/>
        <v>0</v>
      </c>
      <c r="M2778" s="784">
        <f t="shared" si="60"/>
        <v>0</v>
      </c>
      <c r="N2778" s="782">
        <v>269286</v>
      </c>
      <c r="O2778" s="782">
        <v>274465</v>
      </c>
      <c r="P2778" s="782">
        <v>807858</v>
      </c>
      <c r="Q2778" s="782">
        <v>172517</v>
      </c>
      <c r="R2778" s="782"/>
      <c r="T2778" s="568"/>
    </row>
    <row r="2779" spans="1:20" s="498" customFormat="1" ht="12.6" thickBot="1" x14ac:dyDescent="0.3">
      <c r="A2779" s="772"/>
      <c r="D2779" s="519" t="s">
        <v>6432</v>
      </c>
      <c r="E2779" s="779" t="s">
        <v>6433</v>
      </c>
      <c r="F2779" s="780" t="s">
        <v>6434</v>
      </c>
      <c r="G2779" s="781" t="s">
        <v>5515</v>
      </c>
      <c r="H2779" s="781" t="s">
        <v>5516</v>
      </c>
      <c r="I2779" s="781" t="s">
        <v>5517</v>
      </c>
      <c r="J2779" s="782">
        <v>0</v>
      </c>
      <c r="K2779" s="783">
        <v>0</v>
      </c>
      <c r="L2779" s="784">
        <f t="shared" si="59"/>
        <v>0</v>
      </c>
      <c r="M2779" s="784">
        <f t="shared" si="60"/>
        <v>0</v>
      </c>
      <c r="N2779" s="782">
        <v>0</v>
      </c>
      <c r="O2779" s="782">
        <v>0</v>
      </c>
      <c r="P2779" s="782">
        <v>0</v>
      </c>
      <c r="Q2779" s="782">
        <v>0</v>
      </c>
      <c r="R2779" s="782"/>
      <c r="T2779" s="568"/>
    </row>
    <row r="2780" spans="1:20" s="498" customFormat="1" ht="12.6" thickBot="1" x14ac:dyDescent="0.3">
      <c r="A2780" s="772"/>
      <c r="D2780" s="837" t="s">
        <v>6435</v>
      </c>
      <c r="E2780" s="779" t="s">
        <v>6436</v>
      </c>
      <c r="F2780" s="780" t="s">
        <v>6335</v>
      </c>
      <c r="G2780" s="781" t="s">
        <v>5515</v>
      </c>
      <c r="H2780" s="781" t="s">
        <v>5516</v>
      </c>
      <c r="I2780" s="781" t="s">
        <v>5517</v>
      </c>
      <c r="J2780" s="784">
        <v>0</v>
      </c>
      <c r="K2780" s="789">
        <v>0</v>
      </c>
      <c r="L2780" s="784">
        <f t="shared" si="59"/>
        <v>0</v>
      </c>
      <c r="M2780" s="784">
        <f t="shared" si="60"/>
        <v>0</v>
      </c>
      <c r="N2780" s="784">
        <v>0</v>
      </c>
      <c r="O2780" s="784">
        <v>0</v>
      </c>
      <c r="P2780" s="784">
        <v>0</v>
      </c>
      <c r="Q2780" s="784">
        <v>637000</v>
      </c>
      <c r="R2780" s="784"/>
      <c r="T2780" s="568"/>
    </row>
    <row r="2781" spans="1:20" s="498" customFormat="1" ht="12.6" thickBot="1" x14ac:dyDescent="0.3">
      <c r="A2781" s="772"/>
      <c r="F2781" s="536"/>
      <c r="G2781" s="793"/>
      <c r="H2781" s="793"/>
      <c r="I2781" s="793"/>
      <c r="J2781" s="838"/>
      <c r="K2781" s="839"/>
      <c r="L2781" s="839"/>
      <c r="M2781" s="839"/>
      <c r="N2781" s="839"/>
      <c r="O2781" s="839"/>
      <c r="P2781" s="839"/>
      <c r="Q2781" s="839"/>
      <c r="R2781" s="840"/>
      <c r="T2781" s="568"/>
    </row>
    <row r="2782" spans="1:20" s="498" customFormat="1" ht="12" x14ac:dyDescent="0.25">
      <c r="A2782" s="772"/>
      <c r="C2782" s="773" t="s">
        <v>5142</v>
      </c>
      <c r="D2782" s="817"/>
      <c r="E2782" s="773"/>
      <c r="F2782" s="775"/>
      <c r="G2782" s="773"/>
      <c r="H2782" s="773"/>
      <c r="I2782" s="773"/>
      <c r="J2782" s="833">
        <v>41600000</v>
      </c>
      <c r="K2782" s="841">
        <f>SUM(K2783:K2816)</f>
        <v>47700000</v>
      </c>
      <c r="L2782" s="803">
        <f t="shared" ref="L2782:O2782" si="61">SUM(L2783:L2816)</f>
        <v>0</v>
      </c>
      <c r="M2782" s="803">
        <f t="shared" si="61"/>
        <v>6100000</v>
      </c>
      <c r="N2782" s="803">
        <f t="shared" si="61"/>
        <v>41600000</v>
      </c>
      <c r="O2782" s="803">
        <f t="shared" si="61"/>
        <v>41650000</v>
      </c>
      <c r="P2782" s="777">
        <f>SUM(K2782,N2782,O2782)</f>
        <v>130950000</v>
      </c>
      <c r="Q2782" s="833">
        <v>41000000</v>
      </c>
      <c r="R2782" s="833"/>
      <c r="T2782" s="568"/>
    </row>
    <row r="2783" spans="1:20" s="498" customFormat="1" ht="24" x14ac:dyDescent="0.25">
      <c r="A2783" s="772"/>
      <c r="D2783" s="515" t="s">
        <v>6437</v>
      </c>
      <c r="E2783" s="779" t="s">
        <v>6337</v>
      </c>
      <c r="F2783" s="780" t="s">
        <v>5568</v>
      </c>
      <c r="G2783" s="781" t="s">
        <v>5515</v>
      </c>
      <c r="H2783" s="781" t="s">
        <v>5516</v>
      </c>
      <c r="I2783" s="781" t="s">
        <v>5517</v>
      </c>
      <c r="J2783" s="782">
        <v>1000000</v>
      </c>
      <c r="K2783" s="783">
        <v>1000000</v>
      </c>
      <c r="L2783" s="784">
        <f>SUM(J2783-K2783)</f>
        <v>0</v>
      </c>
      <c r="M2783" s="784">
        <f t="shared" si="60"/>
        <v>0</v>
      </c>
      <c r="N2783" s="782">
        <v>1000000</v>
      </c>
      <c r="O2783" s="782">
        <v>1000000</v>
      </c>
      <c r="P2783" s="782">
        <v>3000000</v>
      </c>
      <c r="Q2783" s="782">
        <v>1000000</v>
      </c>
      <c r="R2783" s="782"/>
      <c r="T2783" s="568"/>
    </row>
    <row r="2784" spans="1:20" s="498" customFormat="1" ht="24" x14ac:dyDescent="0.25">
      <c r="A2784" s="772"/>
      <c r="D2784" s="515" t="s">
        <v>6438</v>
      </c>
      <c r="E2784" s="779" t="s">
        <v>6339</v>
      </c>
      <c r="F2784" s="780" t="s">
        <v>5574</v>
      </c>
      <c r="G2784" s="781" t="s">
        <v>5515</v>
      </c>
      <c r="H2784" s="781" t="s">
        <v>5516</v>
      </c>
      <c r="I2784" s="781" t="s">
        <v>5517</v>
      </c>
      <c r="J2784" s="782">
        <v>0</v>
      </c>
      <c r="K2784" s="783">
        <v>0</v>
      </c>
      <c r="L2784" s="784">
        <f t="shared" ref="L2784:L2816" si="62">SUM(J2784-K2784)</f>
        <v>0</v>
      </c>
      <c r="M2784" s="784">
        <f t="shared" si="60"/>
        <v>0</v>
      </c>
      <c r="N2784" s="782">
        <v>0</v>
      </c>
      <c r="O2784" s="782">
        <v>0</v>
      </c>
      <c r="P2784" s="782">
        <v>0</v>
      </c>
      <c r="Q2784" s="782">
        <v>0</v>
      </c>
      <c r="R2784" s="782"/>
      <c r="T2784" s="568"/>
    </row>
    <row r="2785" spans="1:20" s="498" customFormat="1" ht="12" x14ac:dyDescent="0.25">
      <c r="A2785" s="772"/>
      <c r="D2785" s="515" t="s">
        <v>6439</v>
      </c>
      <c r="E2785" s="779" t="s">
        <v>6343</v>
      </c>
      <c r="F2785" s="780" t="s">
        <v>5580</v>
      </c>
      <c r="G2785" s="781" t="s">
        <v>5515</v>
      </c>
      <c r="H2785" s="781" t="s">
        <v>5516</v>
      </c>
      <c r="I2785" s="781" t="s">
        <v>5517</v>
      </c>
      <c r="J2785" s="782">
        <v>4000000</v>
      </c>
      <c r="K2785" s="783">
        <v>4000000</v>
      </c>
      <c r="L2785" s="784">
        <f t="shared" si="62"/>
        <v>0</v>
      </c>
      <c r="M2785" s="784">
        <f t="shared" si="60"/>
        <v>0</v>
      </c>
      <c r="N2785" s="782">
        <v>4000000</v>
      </c>
      <c r="O2785" s="782">
        <v>4000000</v>
      </c>
      <c r="P2785" s="782">
        <v>12000000</v>
      </c>
      <c r="Q2785" s="782">
        <v>4000000</v>
      </c>
      <c r="R2785" s="782"/>
      <c r="T2785" s="568"/>
    </row>
    <row r="2786" spans="1:20" s="498" customFormat="1" ht="12" x14ac:dyDescent="0.25">
      <c r="A2786" s="772"/>
      <c r="D2786" s="515" t="s">
        <v>6440</v>
      </c>
      <c r="E2786" s="779" t="s">
        <v>6345</v>
      </c>
      <c r="F2786" s="780" t="s">
        <v>5583</v>
      </c>
      <c r="G2786" s="781" t="s">
        <v>5515</v>
      </c>
      <c r="H2786" s="781" t="s">
        <v>5516</v>
      </c>
      <c r="I2786" s="781" t="s">
        <v>5517</v>
      </c>
      <c r="J2786" s="782">
        <v>1500000</v>
      </c>
      <c r="K2786" s="783">
        <v>1500000</v>
      </c>
      <c r="L2786" s="784">
        <f t="shared" si="62"/>
        <v>0</v>
      </c>
      <c r="M2786" s="784">
        <f t="shared" si="60"/>
        <v>0</v>
      </c>
      <c r="N2786" s="782">
        <v>1500000</v>
      </c>
      <c r="O2786" s="782">
        <v>1500000</v>
      </c>
      <c r="P2786" s="782">
        <v>4500000</v>
      </c>
      <c r="Q2786" s="782">
        <v>1500000</v>
      </c>
      <c r="R2786" s="782"/>
      <c r="T2786" s="568"/>
    </row>
    <row r="2787" spans="1:20" s="498" customFormat="1" ht="12" x14ac:dyDescent="0.25">
      <c r="A2787" s="772"/>
      <c r="D2787" s="515" t="s">
        <v>6441</v>
      </c>
      <c r="E2787" s="779" t="s">
        <v>6347</v>
      </c>
      <c r="F2787" s="780" t="s">
        <v>5586</v>
      </c>
      <c r="G2787" s="781" t="s">
        <v>5515</v>
      </c>
      <c r="H2787" s="781" t="s">
        <v>5516</v>
      </c>
      <c r="I2787" s="781" t="s">
        <v>5517</v>
      </c>
      <c r="J2787" s="782">
        <v>600000</v>
      </c>
      <c r="K2787" s="783">
        <v>600000</v>
      </c>
      <c r="L2787" s="784">
        <f t="shared" si="62"/>
        <v>0</v>
      </c>
      <c r="M2787" s="784">
        <f t="shared" si="60"/>
        <v>0</v>
      </c>
      <c r="N2787" s="782">
        <v>600000</v>
      </c>
      <c r="O2787" s="782">
        <v>600000</v>
      </c>
      <c r="P2787" s="782">
        <v>1800000</v>
      </c>
      <c r="Q2787" s="782">
        <v>600000</v>
      </c>
      <c r="R2787" s="782"/>
      <c r="T2787" s="568"/>
    </row>
    <row r="2788" spans="1:20" s="498" customFormat="1" ht="24" x14ac:dyDescent="0.25">
      <c r="A2788" s="772"/>
      <c r="D2788" s="515" t="s">
        <v>6442</v>
      </c>
      <c r="E2788" s="779" t="s">
        <v>6349</v>
      </c>
      <c r="F2788" s="780" t="s">
        <v>6443</v>
      </c>
      <c r="G2788" s="781" t="s">
        <v>5515</v>
      </c>
      <c r="H2788" s="781" t="s">
        <v>5516</v>
      </c>
      <c r="I2788" s="781" t="s">
        <v>5517</v>
      </c>
      <c r="J2788" s="782">
        <v>600000</v>
      </c>
      <c r="K2788" s="783">
        <v>600000</v>
      </c>
      <c r="L2788" s="784">
        <f t="shared" si="62"/>
        <v>0</v>
      </c>
      <c r="M2788" s="784">
        <f t="shared" si="60"/>
        <v>0</v>
      </c>
      <c r="N2788" s="782">
        <v>600000</v>
      </c>
      <c r="O2788" s="782">
        <v>600000</v>
      </c>
      <c r="P2788" s="782">
        <v>1800000</v>
      </c>
      <c r="Q2788" s="782">
        <v>500000</v>
      </c>
      <c r="R2788" s="782"/>
      <c r="T2788" s="568"/>
    </row>
    <row r="2789" spans="1:20" s="498" customFormat="1" ht="12" x14ac:dyDescent="0.25">
      <c r="A2789" s="772"/>
      <c r="D2789" s="515" t="s">
        <v>6444</v>
      </c>
      <c r="E2789" s="779" t="s">
        <v>6351</v>
      </c>
      <c r="F2789" s="780" t="s">
        <v>5592</v>
      </c>
      <c r="G2789" s="781" t="s">
        <v>5515</v>
      </c>
      <c r="H2789" s="781" t="s">
        <v>5516</v>
      </c>
      <c r="I2789" s="781" t="s">
        <v>5517</v>
      </c>
      <c r="J2789" s="782">
        <v>500000</v>
      </c>
      <c r="K2789" s="783">
        <v>500000</v>
      </c>
      <c r="L2789" s="784">
        <f t="shared" si="62"/>
        <v>0</v>
      </c>
      <c r="M2789" s="784">
        <f t="shared" si="60"/>
        <v>0</v>
      </c>
      <c r="N2789" s="782">
        <v>500000</v>
      </c>
      <c r="O2789" s="782">
        <v>500000</v>
      </c>
      <c r="P2789" s="782">
        <v>1500000</v>
      </c>
      <c r="Q2789" s="782">
        <v>500000</v>
      </c>
      <c r="R2789" s="782"/>
      <c r="T2789" s="568"/>
    </row>
    <row r="2790" spans="1:20" s="498" customFormat="1" ht="12" x14ac:dyDescent="0.25">
      <c r="A2790" s="772"/>
      <c r="D2790" s="515" t="s">
        <v>6445</v>
      </c>
      <c r="E2790" s="779" t="s">
        <v>6353</v>
      </c>
      <c r="F2790" s="780" t="s">
        <v>6354</v>
      </c>
      <c r="G2790" s="781" t="s">
        <v>5515</v>
      </c>
      <c r="H2790" s="781" t="s">
        <v>5516</v>
      </c>
      <c r="I2790" s="781" t="s">
        <v>5517</v>
      </c>
      <c r="J2790" s="782">
        <v>1600000</v>
      </c>
      <c r="K2790" s="783">
        <v>1600000</v>
      </c>
      <c r="L2790" s="784">
        <f t="shared" si="62"/>
        <v>0</v>
      </c>
      <c r="M2790" s="784">
        <f t="shared" si="60"/>
        <v>0</v>
      </c>
      <c r="N2790" s="782">
        <v>1600000</v>
      </c>
      <c r="O2790" s="782">
        <v>1600000</v>
      </c>
      <c r="P2790" s="782">
        <v>4800000</v>
      </c>
      <c r="Q2790" s="782">
        <v>1500000</v>
      </c>
      <c r="R2790" s="782"/>
      <c r="T2790" s="568"/>
    </row>
    <row r="2791" spans="1:20" s="498" customFormat="1" ht="36" x14ac:dyDescent="0.25">
      <c r="A2791" s="772"/>
      <c r="D2791" s="515" t="s">
        <v>6446</v>
      </c>
      <c r="E2791" s="779" t="s">
        <v>6356</v>
      </c>
      <c r="F2791" s="780" t="s">
        <v>5598</v>
      </c>
      <c r="G2791" s="781" t="s">
        <v>5515</v>
      </c>
      <c r="H2791" s="781" t="s">
        <v>5516</v>
      </c>
      <c r="I2791" s="781" t="s">
        <v>5517</v>
      </c>
      <c r="J2791" s="782">
        <v>300000</v>
      </c>
      <c r="K2791" s="783">
        <v>300000</v>
      </c>
      <c r="L2791" s="782">
        <f t="shared" si="62"/>
        <v>0</v>
      </c>
      <c r="M2791" s="782">
        <f t="shared" si="60"/>
        <v>0</v>
      </c>
      <c r="N2791" s="782">
        <v>300000</v>
      </c>
      <c r="O2791" s="782">
        <v>300000</v>
      </c>
      <c r="P2791" s="782">
        <v>900000</v>
      </c>
      <c r="Q2791" s="782">
        <v>200000</v>
      </c>
      <c r="R2791" s="782"/>
      <c r="T2791" s="568"/>
    </row>
    <row r="2792" spans="1:20" s="751" customFormat="1" ht="13.8" x14ac:dyDescent="0.3">
      <c r="A2792" s="946" t="s">
        <v>5500</v>
      </c>
      <c r="B2792" s="946"/>
      <c r="C2792" s="946"/>
      <c r="D2792" s="946"/>
      <c r="E2792" s="946"/>
      <c r="F2792" s="946"/>
      <c r="G2792" s="946"/>
      <c r="H2792" s="946"/>
      <c r="I2792" s="946"/>
      <c r="J2792" s="946"/>
      <c r="K2792" s="946"/>
      <c r="L2792" s="946"/>
      <c r="M2792" s="946"/>
      <c r="N2792" s="946"/>
      <c r="O2792" s="946"/>
      <c r="P2792" s="946"/>
      <c r="Q2792" s="946"/>
      <c r="T2792" s="752"/>
    </row>
    <row r="2793" spans="1:20" s="751" customFormat="1" ht="13.8" x14ac:dyDescent="0.3">
      <c r="A2793" s="946" t="s">
        <v>5501</v>
      </c>
      <c r="B2793" s="946"/>
      <c r="C2793" s="946"/>
      <c r="D2793" s="946"/>
      <c r="E2793" s="946"/>
      <c r="F2793" s="946"/>
      <c r="G2793" s="946"/>
      <c r="H2793" s="946"/>
      <c r="I2793" s="946"/>
      <c r="J2793" s="946"/>
      <c r="K2793" s="946"/>
      <c r="L2793" s="946"/>
      <c r="M2793" s="946"/>
      <c r="N2793" s="946"/>
      <c r="O2793" s="946"/>
      <c r="P2793" s="946"/>
      <c r="Q2793" s="946"/>
      <c r="T2793" s="752"/>
    </row>
    <row r="2794" spans="1:20" s="753" customFormat="1" ht="13.2" x14ac:dyDescent="0.25">
      <c r="A2794" s="947" t="s">
        <v>5376</v>
      </c>
      <c r="B2794" s="947"/>
      <c r="C2794" s="947"/>
      <c r="D2794" s="954"/>
      <c r="E2794" s="947"/>
      <c r="F2794" s="947"/>
      <c r="G2794" s="947"/>
      <c r="H2794" s="947"/>
      <c r="I2794" s="947"/>
      <c r="J2794" s="947"/>
      <c r="K2794" s="947"/>
      <c r="L2794" s="947"/>
      <c r="M2794" s="947"/>
      <c r="N2794" s="947"/>
      <c r="O2794" s="947"/>
      <c r="P2794" s="947"/>
      <c r="Q2794" s="947"/>
      <c r="T2794" s="754"/>
    </row>
    <row r="2795" spans="1:20" s="760" customFormat="1" ht="24" x14ac:dyDescent="0.25">
      <c r="A2795" s="943" t="s">
        <v>5502</v>
      </c>
      <c r="B2795" s="948" t="s">
        <v>5503</v>
      </c>
      <c r="C2795" s="957"/>
      <c r="D2795" s="755"/>
      <c r="E2795" s="949" t="s">
        <v>5504</v>
      </c>
      <c r="F2795" s="943" t="s">
        <v>4881</v>
      </c>
      <c r="G2795" s="943" t="s">
        <v>5505</v>
      </c>
      <c r="H2795" s="943" t="s">
        <v>5506</v>
      </c>
      <c r="I2795" s="943" t="s">
        <v>5507</v>
      </c>
      <c r="J2795" s="756" t="s">
        <v>3115</v>
      </c>
      <c r="K2795" s="757" t="s">
        <v>3116</v>
      </c>
      <c r="L2795" s="758" t="s">
        <v>5508</v>
      </c>
      <c r="M2795" s="758" t="s">
        <v>5509</v>
      </c>
      <c r="N2795" s="756" t="s">
        <v>3116</v>
      </c>
      <c r="O2795" s="756" t="s">
        <v>3116</v>
      </c>
      <c r="P2795" s="759" t="s">
        <v>3317</v>
      </c>
      <c r="Q2795" s="759" t="s">
        <v>3341</v>
      </c>
      <c r="R2795" s="759" t="s">
        <v>5510</v>
      </c>
      <c r="T2795" s="761"/>
    </row>
    <row r="2796" spans="1:20" s="760" customFormat="1" ht="19.5" customHeight="1" x14ac:dyDescent="0.25">
      <c r="A2796" s="955"/>
      <c r="B2796" s="950"/>
      <c r="C2796" s="958"/>
      <c r="D2796" s="762"/>
      <c r="E2796" s="951"/>
      <c r="F2796" s="944"/>
      <c r="G2796" s="944"/>
      <c r="H2796" s="944"/>
      <c r="I2796" s="944"/>
      <c r="J2796" s="763">
        <v>2020</v>
      </c>
      <c r="K2796" s="764" t="s">
        <v>3120</v>
      </c>
      <c r="L2796" s="765" t="s">
        <v>3120</v>
      </c>
      <c r="M2796" s="765" t="s">
        <v>3120</v>
      </c>
      <c r="N2796" s="766" t="s">
        <v>5068</v>
      </c>
      <c r="O2796" s="766" t="s">
        <v>5069</v>
      </c>
      <c r="P2796" s="763" t="s">
        <v>4882</v>
      </c>
      <c r="Q2796" s="766" t="s">
        <v>5102</v>
      </c>
      <c r="R2796" s="763"/>
      <c r="T2796" s="761"/>
    </row>
    <row r="2797" spans="1:20" s="760" customFormat="1" ht="15.75" customHeight="1" x14ac:dyDescent="0.25">
      <c r="A2797" s="956"/>
      <c r="B2797" s="952"/>
      <c r="C2797" s="959"/>
      <c r="D2797" s="768"/>
      <c r="E2797" s="953"/>
      <c r="F2797" s="945"/>
      <c r="G2797" s="945"/>
      <c r="H2797" s="945"/>
      <c r="I2797" s="945"/>
      <c r="J2797" s="769" t="s">
        <v>14</v>
      </c>
      <c r="K2797" s="770" t="s">
        <v>14</v>
      </c>
      <c r="L2797" s="771" t="s">
        <v>14</v>
      </c>
      <c r="M2797" s="771" t="s">
        <v>14</v>
      </c>
      <c r="N2797" s="769" t="s">
        <v>14</v>
      </c>
      <c r="O2797" s="769" t="s">
        <v>14</v>
      </c>
      <c r="P2797" s="769" t="s">
        <v>14</v>
      </c>
      <c r="Q2797" s="769" t="s">
        <v>14</v>
      </c>
      <c r="R2797" s="769"/>
      <c r="T2797" s="761"/>
    </row>
    <row r="2798" spans="1:20" s="498" customFormat="1" ht="12" x14ac:dyDescent="0.25">
      <c r="A2798" s="772"/>
      <c r="D2798" s="515" t="s">
        <v>6447</v>
      </c>
      <c r="E2798" s="779" t="s">
        <v>6448</v>
      </c>
      <c r="F2798" s="780" t="s">
        <v>5601</v>
      </c>
      <c r="G2798" s="781" t="s">
        <v>5515</v>
      </c>
      <c r="H2798" s="781" t="s">
        <v>5516</v>
      </c>
      <c r="I2798" s="781" t="s">
        <v>5517</v>
      </c>
      <c r="J2798" s="782">
        <v>200000</v>
      </c>
      <c r="K2798" s="783">
        <v>200000</v>
      </c>
      <c r="L2798" s="784">
        <f t="shared" si="62"/>
        <v>0</v>
      </c>
      <c r="M2798" s="784">
        <f t="shared" si="60"/>
        <v>0</v>
      </c>
      <c r="N2798" s="782">
        <v>200000</v>
      </c>
      <c r="O2798" s="782">
        <v>200000</v>
      </c>
      <c r="P2798" s="782">
        <v>600000</v>
      </c>
      <c r="Q2798" s="782">
        <v>200000</v>
      </c>
      <c r="R2798" s="782"/>
      <c r="T2798" s="568"/>
    </row>
    <row r="2799" spans="1:20" s="498" customFormat="1" ht="12" x14ac:dyDescent="0.25">
      <c r="A2799" s="772"/>
      <c r="D2799" s="515" t="s">
        <v>6449</v>
      </c>
      <c r="E2799" s="779" t="s">
        <v>6358</v>
      </c>
      <c r="F2799" s="780" t="s">
        <v>5604</v>
      </c>
      <c r="G2799" s="781" t="s">
        <v>5515</v>
      </c>
      <c r="H2799" s="781" t="s">
        <v>5516</v>
      </c>
      <c r="I2799" s="781" t="s">
        <v>5517</v>
      </c>
      <c r="J2799" s="782">
        <v>400000</v>
      </c>
      <c r="K2799" s="783">
        <v>400000</v>
      </c>
      <c r="L2799" s="784">
        <f t="shared" si="62"/>
        <v>0</v>
      </c>
      <c r="M2799" s="784">
        <f t="shared" si="60"/>
        <v>0</v>
      </c>
      <c r="N2799" s="782">
        <v>400000</v>
      </c>
      <c r="O2799" s="782">
        <v>400000</v>
      </c>
      <c r="P2799" s="782">
        <v>1200000</v>
      </c>
      <c r="Q2799" s="782">
        <v>350000</v>
      </c>
      <c r="R2799" s="782"/>
      <c r="T2799" s="568"/>
    </row>
    <row r="2800" spans="1:20" s="498" customFormat="1" ht="13.5" customHeight="1" x14ac:dyDescent="0.25">
      <c r="A2800" s="772"/>
      <c r="D2800" s="515" t="s">
        <v>6450</v>
      </c>
      <c r="E2800" s="779" t="s">
        <v>6360</v>
      </c>
      <c r="F2800" s="780" t="s">
        <v>5607</v>
      </c>
      <c r="G2800" s="781" t="s">
        <v>5515</v>
      </c>
      <c r="H2800" s="781" t="s">
        <v>5516</v>
      </c>
      <c r="I2800" s="781" t="s">
        <v>5517</v>
      </c>
      <c r="J2800" s="782">
        <v>600000</v>
      </c>
      <c r="K2800" s="783">
        <v>600000</v>
      </c>
      <c r="L2800" s="784">
        <f t="shared" si="62"/>
        <v>0</v>
      </c>
      <c r="M2800" s="784">
        <f t="shared" si="60"/>
        <v>0</v>
      </c>
      <c r="N2800" s="782">
        <v>600000</v>
      </c>
      <c r="O2800" s="782">
        <v>600000</v>
      </c>
      <c r="P2800" s="782">
        <v>1800000</v>
      </c>
      <c r="Q2800" s="782">
        <v>500000</v>
      </c>
      <c r="R2800" s="782"/>
      <c r="T2800" s="568"/>
    </row>
    <row r="2801" spans="1:20" s="498" customFormat="1" ht="36" x14ac:dyDescent="0.25">
      <c r="A2801" s="772"/>
      <c r="D2801" s="515" t="s">
        <v>6451</v>
      </c>
      <c r="E2801" s="779" t="s">
        <v>6364</v>
      </c>
      <c r="F2801" s="780" t="s">
        <v>5634</v>
      </c>
      <c r="G2801" s="781" t="s">
        <v>5515</v>
      </c>
      <c r="H2801" s="781" t="s">
        <v>5516</v>
      </c>
      <c r="I2801" s="781" t="s">
        <v>5517</v>
      </c>
      <c r="J2801" s="782">
        <v>5000000</v>
      </c>
      <c r="K2801" s="783">
        <v>10000000</v>
      </c>
      <c r="L2801" s="784">
        <v>0</v>
      </c>
      <c r="M2801" s="784">
        <f t="shared" si="60"/>
        <v>5000000</v>
      </c>
      <c r="N2801" s="782">
        <v>5000000</v>
      </c>
      <c r="O2801" s="782">
        <v>5000000</v>
      </c>
      <c r="P2801" s="782">
        <v>15000000</v>
      </c>
      <c r="Q2801" s="782">
        <v>5000000</v>
      </c>
      <c r="R2801" s="782"/>
      <c r="T2801" s="568"/>
    </row>
    <row r="2802" spans="1:20" s="498" customFormat="1" ht="24" x14ac:dyDescent="0.25">
      <c r="A2802" s="772"/>
      <c r="D2802" s="515" t="s">
        <v>6452</v>
      </c>
      <c r="E2802" s="779" t="s">
        <v>6366</v>
      </c>
      <c r="F2802" s="780" t="s">
        <v>5637</v>
      </c>
      <c r="G2802" s="781" t="s">
        <v>5515</v>
      </c>
      <c r="H2802" s="781" t="s">
        <v>5516</v>
      </c>
      <c r="I2802" s="781" t="s">
        <v>5517</v>
      </c>
      <c r="J2802" s="782">
        <v>300000</v>
      </c>
      <c r="K2802" s="783">
        <v>300000</v>
      </c>
      <c r="L2802" s="784">
        <f t="shared" si="62"/>
        <v>0</v>
      </c>
      <c r="M2802" s="784">
        <f t="shared" si="60"/>
        <v>0</v>
      </c>
      <c r="N2802" s="782">
        <v>300000</v>
      </c>
      <c r="O2802" s="782">
        <v>300000</v>
      </c>
      <c r="P2802" s="782">
        <v>900000</v>
      </c>
      <c r="Q2802" s="782">
        <v>300000</v>
      </c>
      <c r="R2802" s="782"/>
      <c r="T2802" s="568"/>
    </row>
    <row r="2803" spans="1:20" s="498" customFormat="1" ht="36" x14ac:dyDescent="0.25">
      <c r="A2803" s="772"/>
      <c r="D2803" s="515" t="s">
        <v>6453</v>
      </c>
      <c r="E2803" s="779" t="s">
        <v>6368</v>
      </c>
      <c r="F2803" s="780" t="s">
        <v>6454</v>
      </c>
      <c r="G2803" s="781" t="s">
        <v>5515</v>
      </c>
      <c r="H2803" s="781" t="s">
        <v>5516</v>
      </c>
      <c r="I2803" s="781" t="s">
        <v>5517</v>
      </c>
      <c r="J2803" s="782">
        <v>1000000</v>
      </c>
      <c r="K2803" s="783">
        <v>1000000</v>
      </c>
      <c r="L2803" s="784">
        <f t="shared" si="62"/>
        <v>0</v>
      </c>
      <c r="M2803" s="784">
        <f t="shared" si="60"/>
        <v>0</v>
      </c>
      <c r="N2803" s="782">
        <v>1000000</v>
      </c>
      <c r="O2803" s="782">
        <v>1000000</v>
      </c>
      <c r="P2803" s="782">
        <v>3000000</v>
      </c>
      <c r="Q2803" s="782">
        <v>1000000</v>
      </c>
      <c r="R2803" s="782"/>
      <c r="T2803" s="568"/>
    </row>
    <row r="2804" spans="1:20" s="498" customFormat="1" ht="24" x14ac:dyDescent="0.25">
      <c r="A2804" s="772"/>
      <c r="D2804" s="515" t="s">
        <v>6455</v>
      </c>
      <c r="E2804" s="779" t="s">
        <v>6370</v>
      </c>
      <c r="F2804" s="780" t="s">
        <v>6254</v>
      </c>
      <c r="G2804" s="781" t="s">
        <v>5515</v>
      </c>
      <c r="H2804" s="781" t="s">
        <v>5516</v>
      </c>
      <c r="I2804" s="781" t="s">
        <v>5517</v>
      </c>
      <c r="J2804" s="782">
        <v>200000</v>
      </c>
      <c r="K2804" s="783">
        <v>200000</v>
      </c>
      <c r="L2804" s="784">
        <f t="shared" si="62"/>
        <v>0</v>
      </c>
      <c r="M2804" s="784">
        <f t="shared" si="60"/>
        <v>0</v>
      </c>
      <c r="N2804" s="782">
        <v>200000</v>
      </c>
      <c r="O2804" s="782">
        <v>200000</v>
      </c>
      <c r="P2804" s="782">
        <v>600000</v>
      </c>
      <c r="Q2804" s="782">
        <v>200000</v>
      </c>
      <c r="R2804" s="782"/>
      <c r="T2804" s="568"/>
    </row>
    <row r="2805" spans="1:20" s="498" customFormat="1" ht="24" x14ac:dyDescent="0.25">
      <c r="A2805" s="772"/>
      <c r="D2805" s="515" t="s">
        <v>6456</v>
      </c>
      <c r="E2805" s="779" t="s">
        <v>6372</v>
      </c>
      <c r="F2805" s="780" t="s">
        <v>5646</v>
      </c>
      <c r="G2805" s="781" t="s">
        <v>5515</v>
      </c>
      <c r="H2805" s="781" t="s">
        <v>5516</v>
      </c>
      <c r="I2805" s="781" t="s">
        <v>5517</v>
      </c>
      <c r="J2805" s="782">
        <v>1000000</v>
      </c>
      <c r="K2805" s="783">
        <v>1000000</v>
      </c>
      <c r="L2805" s="784">
        <f t="shared" si="62"/>
        <v>0</v>
      </c>
      <c r="M2805" s="784">
        <f t="shared" si="60"/>
        <v>0</v>
      </c>
      <c r="N2805" s="782">
        <v>1000000</v>
      </c>
      <c r="O2805" s="782">
        <v>1000000</v>
      </c>
      <c r="P2805" s="782">
        <v>3000000</v>
      </c>
      <c r="Q2805" s="782">
        <v>1000000</v>
      </c>
      <c r="R2805" s="782"/>
      <c r="T2805" s="568"/>
    </row>
    <row r="2806" spans="1:20" s="498" customFormat="1" ht="12" x14ac:dyDescent="0.25">
      <c r="A2806" s="772"/>
      <c r="D2806" s="515" t="s">
        <v>6457</v>
      </c>
      <c r="E2806" s="779" t="s">
        <v>6374</v>
      </c>
      <c r="F2806" s="780" t="s">
        <v>5649</v>
      </c>
      <c r="G2806" s="781" t="s">
        <v>5515</v>
      </c>
      <c r="H2806" s="781" t="s">
        <v>5516</v>
      </c>
      <c r="I2806" s="781" t="s">
        <v>5517</v>
      </c>
      <c r="J2806" s="782">
        <v>500000</v>
      </c>
      <c r="K2806" s="783">
        <v>500000</v>
      </c>
      <c r="L2806" s="784">
        <f t="shared" si="62"/>
        <v>0</v>
      </c>
      <c r="M2806" s="784">
        <f t="shared" si="60"/>
        <v>0</v>
      </c>
      <c r="N2806" s="782">
        <v>500000</v>
      </c>
      <c r="O2806" s="782">
        <v>500000</v>
      </c>
      <c r="P2806" s="782">
        <v>1500000</v>
      </c>
      <c r="Q2806" s="782">
        <v>400000</v>
      </c>
      <c r="R2806" s="782"/>
      <c r="T2806" s="568"/>
    </row>
    <row r="2807" spans="1:20" s="498" customFormat="1" ht="12" x14ac:dyDescent="0.25">
      <c r="A2807" s="772"/>
      <c r="D2807" s="515" t="s">
        <v>6458</v>
      </c>
      <c r="E2807" s="779" t="s">
        <v>6381</v>
      </c>
      <c r="F2807" s="780" t="s">
        <v>5679</v>
      </c>
      <c r="G2807" s="781" t="s">
        <v>5515</v>
      </c>
      <c r="H2807" s="781" t="s">
        <v>5516</v>
      </c>
      <c r="I2807" s="781" t="s">
        <v>5517</v>
      </c>
      <c r="J2807" s="782">
        <v>0</v>
      </c>
      <c r="K2807" s="783">
        <v>0</v>
      </c>
      <c r="L2807" s="784">
        <f t="shared" si="62"/>
        <v>0</v>
      </c>
      <c r="M2807" s="784">
        <f t="shared" si="60"/>
        <v>0</v>
      </c>
      <c r="N2807" s="782">
        <v>0</v>
      </c>
      <c r="O2807" s="782">
        <v>0</v>
      </c>
      <c r="P2807" s="782">
        <v>0</v>
      </c>
      <c r="Q2807" s="782">
        <v>0</v>
      </c>
      <c r="R2807" s="782"/>
      <c r="T2807" s="568"/>
    </row>
    <row r="2808" spans="1:20" s="498" customFormat="1" ht="24" x14ac:dyDescent="0.25">
      <c r="A2808" s="772"/>
      <c r="D2808" s="515" t="s">
        <v>6459</v>
      </c>
      <c r="E2808" s="779" t="s">
        <v>6383</v>
      </c>
      <c r="F2808" s="780" t="s">
        <v>5688</v>
      </c>
      <c r="G2808" s="781" t="s">
        <v>5515</v>
      </c>
      <c r="H2808" s="781" t="s">
        <v>5516</v>
      </c>
      <c r="I2808" s="781" t="s">
        <v>5517</v>
      </c>
      <c r="J2808" s="782">
        <v>400000</v>
      </c>
      <c r="K2808" s="783">
        <v>1500000</v>
      </c>
      <c r="L2808" s="784">
        <v>0</v>
      </c>
      <c r="M2808" s="784">
        <f t="shared" si="60"/>
        <v>1100000</v>
      </c>
      <c r="N2808" s="782">
        <v>400000</v>
      </c>
      <c r="O2808" s="782">
        <v>450000</v>
      </c>
      <c r="P2808" s="782">
        <v>1250000</v>
      </c>
      <c r="Q2808" s="782">
        <v>400000</v>
      </c>
      <c r="R2808" s="782"/>
      <c r="T2808" s="568"/>
    </row>
    <row r="2809" spans="1:20" s="498" customFormat="1" ht="12" x14ac:dyDescent="0.25">
      <c r="A2809" s="772"/>
      <c r="D2809" s="515" t="s">
        <v>6460</v>
      </c>
      <c r="E2809" s="779" t="s">
        <v>6385</v>
      </c>
      <c r="F2809" s="780" t="s">
        <v>5703</v>
      </c>
      <c r="G2809" s="781" t="s">
        <v>5515</v>
      </c>
      <c r="H2809" s="781" t="s">
        <v>5516</v>
      </c>
      <c r="I2809" s="781" t="s">
        <v>5517</v>
      </c>
      <c r="J2809" s="782">
        <v>10000000</v>
      </c>
      <c r="K2809" s="783">
        <v>10000000</v>
      </c>
      <c r="L2809" s="784">
        <f t="shared" si="62"/>
        <v>0</v>
      </c>
      <c r="M2809" s="784">
        <f t="shared" si="60"/>
        <v>0</v>
      </c>
      <c r="N2809" s="782">
        <v>10000000</v>
      </c>
      <c r="O2809" s="782">
        <v>10000000</v>
      </c>
      <c r="P2809" s="782">
        <v>30000000</v>
      </c>
      <c r="Q2809" s="782">
        <v>10000000</v>
      </c>
      <c r="R2809" s="782"/>
      <c r="T2809" s="568"/>
    </row>
    <row r="2810" spans="1:20" s="498" customFormat="1" ht="12" x14ac:dyDescent="0.25">
      <c r="A2810" s="772"/>
      <c r="D2810" s="515" t="s">
        <v>6461</v>
      </c>
      <c r="E2810" s="779" t="s">
        <v>6387</v>
      </c>
      <c r="F2810" s="780" t="s">
        <v>6462</v>
      </c>
      <c r="G2810" s="781" t="s">
        <v>5515</v>
      </c>
      <c r="H2810" s="781" t="s">
        <v>5516</v>
      </c>
      <c r="I2810" s="781" t="s">
        <v>5517</v>
      </c>
      <c r="J2810" s="782">
        <v>500000</v>
      </c>
      <c r="K2810" s="783">
        <v>500000</v>
      </c>
      <c r="L2810" s="784">
        <f t="shared" si="62"/>
        <v>0</v>
      </c>
      <c r="M2810" s="784">
        <f t="shared" si="60"/>
        <v>0</v>
      </c>
      <c r="N2810" s="782">
        <v>500000</v>
      </c>
      <c r="O2810" s="782">
        <v>500000</v>
      </c>
      <c r="P2810" s="782">
        <v>1500000</v>
      </c>
      <c r="Q2810" s="782">
        <v>500000</v>
      </c>
      <c r="R2810" s="782"/>
      <c r="T2810" s="568"/>
    </row>
    <row r="2811" spans="1:20" s="498" customFormat="1" ht="12" x14ac:dyDescent="0.25">
      <c r="A2811" s="772"/>
      <c r="D2811" s="515" t="s">
        <v>6463</v>
      </c>
      <c r="E2811" s="779" t="s">
        <v>6464</v>
      </c>
      <c r="F2811" s="780" t="s">
        <v>6465</v>
      </c>
      <c r="G2811" s="781" t="s">
        <v>5515</v>
      </c>
      <c r="H2811" s="781" t="s">
        <v>5516</v>
      </c>
      <c r="I2811" s="781" t="s">
        <v>5517</v>
      </c>
      <c r="J2811" s="782">
        <v>0</v>
      </c>
      <c r="K2811" s="783">
        <v>0</v>
      </c>
      <c r="L2811" s="784">
        <f t="shared" si="62"/>
        <v>0</v>
      </c>
      <c r="M2811" s="784">
        <f t="shared" si="60"/>
        <v>0</v>
      </c>
      <c r="N2811" s="782">
        <v>0</v>
      </c>
      <c r="O2811" s="782">
        <v>0</v>
      </c>
      <c r="P2811" s="782">
        <v>0</v>
      </c>
      <c r="Q2811" s="782">
        <v>0</v>
      </c>
      <c r="R2811" s="782"/>
      <c r="T2811" s="568"/>
    </row>
    <row r="2812" spans="1:20" s="498" customFormat="1" ht="24" x14ac:dyDescent="0.25">
      <c r="A2812" s="772"/>
      <c r="D2812" s="515" t="s">
        <v>6466</v>
      </c>
      <c r="E2812" s="779" t="s">
        <v>6389</v>
      </c>
      <c r="F2812" s="780" t="s">
        <v>6467</v>
      </c>
      <c r="G2812" s="781" t="s">
        <v>5515</v>
      </c>
      <c r="H2812" s="781" t="s">
        <v>5516</v>
      </c>
      <c r="I2812" s="781" t="s">
        <v>5517</v>
      </c>
      <c r="J2812" s="782">
        <v>0</v>
      </c>
      <c r="K2812" s="783">
        <v>0</v>
      </c>
      <c r="L2812" s="784">
        <f t="shared" si="62"/>
        <v>0</v>
      </c>
      <c r="M2812" s="784">
        <f t="shared" si="60"/>
        <v>0</v>
      </c>
      <c r="N2812" s="782">
        <v>0</v>
      </c>
      <c r="O2812" s="782">
        <v>0</v>
      </c>
      <c r="P2812" s="782">
        <v>0</v>
      </c>
      <c r="Q2812" s="782">
        <v>0</v>
      </c>
      <c r="R2812" s="782"/>
      <c r="T2812" s="568"/>
    </row>
    <row r="2813" spans="1:20" s="498" customFormat="1" ht="12" x14ac:dyDescent="0.25">
      <c r="A2813" s="772"/>
      <c r="D2813" s="515" t="s">
        <v>6468</v>
      </c>
      <c r="E2813" s="779" t="s">
        <v>6392</v>
      </c>
      <c r="F2813" s="780" t="s">
        <v>5721</v>
      </c>
      <c r="G2813" s="781" t="s">
        <v>5515</v>
      </c>
      <c r="H2813" s="781" t="s">
        <v>5516</v>
      </c>
      <c r="I2813" s="781" t="s">
        <v>5517</v>
      </c>
      <c r="J2813" s="782">
        <v>10000000</v>
      </c>
      <c r="K2813" s="783">
        <v>10000000</v>
      </c>
      <c r="L2813" s="784">
        <f t="shared" si="62"/>
        <v>0</v>
      </c>
      <c r="M2813" s="784">
        <f t="shared" si="60"/>
        <v>0</v>
      </c>
      <c r="N2813" s="782">
        <v>10000000</v>
      </c>
      <c r="O2813" s="782">
        <v>10000000</v>
      </c>
      <c r="P2813" s="782">
        <v>30000000</v>
      </c>
      <c r="Q2813" s="782">
        <v>10000000</v>
      </c>
      <c r="R2813" s="782"/>
      <c r="T2813" s="568"/>
    </row>
    <row r="2814" spans="1:20" s="498" customFormat="1" ht="12" x14ac:dyDescent="0.25">
      <c r="A2814" s="772"/>
      <c r="D2814" s="515" t="s">
        <v>6469</v>
      </c>
      <c r="E2814" s="779" t="s">
        <v>6396</v>
      </c>
      <c r="F2814" s="780" t="s">
        <v>5739</v>
      </c>
      <c r="G2814" s="781" t="s">
        <v>5515</v>
      </c>
      <c r="H2814" s="781" t="s">
        <v>5516</v>
      </c>
      <c r="I2814" s="781" t="s">
        <v>5517</v>
      </c>
      <c r="J2814" s="782">
        <v>1000000</v>
      </c>
      <c r="K2814" s="783">
        <v>1000000</v>
      </c>
      <c r="L2814" s="784">
        <f t="shared" si="62"/>
        <v>0</v>
      </c>
      <c r="M2814" s="784">
        <f t="shared" si="60"/>
        <v>0</v>
      </c>
      <c r="N2814" s="782">
        <v>1000000</v>
      </c>
      <c r="O2814" s="782">
        <v>1000000</v>
      </c>
      <c r="P2814" s="782">
        <v>3000000</v>
      </c>
      <c r="Q2814" s="782">
        <v>1000000</v>
      </c>
      <c r="R2814" s="782"/>
      <c r="T2814" s="568"/>
    </row>
    <row r="2815" spans="1:20" s="498" customFormat="1" ht="24" x14ac:dyDescent="0.25">
      <c r="A2815" s="772"/>
      <c r="D2815" s="515" t="s">
        <v>6470</v>
      </c>
      <c r="E2815" s="779" t="s">
        <v>6398</v>
      </c>
      <c r="F2815" s="780" t="s">
        <v>5881</v>
      </c>
      <c r="G2815" s="781" t="s">
        <v>5515</v>
      </c>
      <c r="H2815" s="781" t="s">
        <v>5516</v>
      </c>
      <c r="I2815" s="781" t="s">
        <v>5517</v>
      </c>
      <c r="J2815" s="782">
        <v>200000</v>
      </c>
      <c r="K2815" s="783">
        <v>200000</v>
      </c>
      <c r="L2815" s="784">
        <f t="shared" si="62"/>
        <v>0</v>
      </c>
      <c r="M2815" s="784">
        <f t="shared" si="60"/>
        <v>0</v>
      </c>
      <c r="N2815" s="782">
        <v>200000</v>
      </c>
      <c r="O2815" s="782">
        <v>200000</v>
      </c>
      <c r="P2815" s="782">
        <v>600000</v>
      </c>
      <c r="Q2815" s="782">
        <v>150000</v>
      </c>
      <c r="R2815" s="782"/>
      <c r="T2815" s="568"/>
    </row>
    <row r="2816" spans="1:20" s="498" customFormat="1" ht="12.6" thickBot="1" x14ac:dyDescent="0.3">
      <c r="A2816" s="772"/>
      <c r="D2816" s="519" t="s">
        <v>6471</v>
      </c>
      <c r="E2816" s="779" t="s">
        <v>6400</v>
      </c>
      <c r="F2816" s="780" t="s">
        <v>5757</v>
      </c>
      <c r="G2816" s="781" t="s">
        <v>5515</v>
      </c>
      <c r="H2816" s="781" t="s">
        <v>5516</v>
      </c>
      <c r="I2816" s="781" t="s">
        <v>5517</v>
      </c>
      <c r="J2816" s="782">
        <v>200000</v>
      </c>
      <c r="K2816" s="783">
        <v>200000</v>
      </c>
      <c r="L2816" s="784">
        <f t="shared" si="62"/>
        <v>0</v>
      </c>
      <c r="M2816" s="784">
        <f t="shared" si="60"/>
        <v>0</v>
      </c>
      <c r="N2816" s="782">
        <v>200000</v>
      </c>
      <c r="O2816" s="782">
        <v>200000</v>
      </c>
      <c r="P2816" s="782">
        <v>600000</v>
      </c>
      <c r="Q2816" s="782">
        <v>200000</v>
      </c>
      <c r="R2816" s="782"/>
      <c r="T2816" s="568"/>
    </row>
    <row r="2817" spans="1:20" s="498" customFormat="1" ht="12.6" thickBot="1" x14ac:dyDescent="0.3">
      <c r="A2817" s="772"/>
      <c r="B2817" s="566" t="s">
        <v>6472</v>
      </c>
      <c r="C2817" s="810"/>
      <c r="D2817" s="837"/>
      <c r="E2817" s="810"/>
      <c r="F2817" s="827"/>
      <c r="G2817" s="810"/>
      <c r="H2817" s="810"/>
      <c r="I2817" s="779"/>
      <c r="J2817" s="801">
        <v>59159165</v>
      </c>
      <c r="K2817" s="809">
        <f>SUM(K2766,K2782)</f>
        <v>65259165</v>
      </c>
      <c r="L2817" s="808">
        <f t="shared" ref="L2817:O2817" si="63">SUM(L2766,L2782)</f>
        <v>0</v>
      </c>
      <c r="M2817" s="808">
        <f t="shared" si="63"/>
        <v>6100000</v>
      </c>
      <c r="N2817" s="808">
        <f t="shared" si="63"/>
        <v>59503464</v>
      </c>
      <c r="O2817" s="808">
        <f t="shared" si="63"/>
        <v>59897761</v>
      </c>
      <c r="P2817" s="782">
        <v>178560390</v>
      </c>
      <c r="Q2817" s="801">
        <v>82525917</v>
      </c>
      <c r="R2817" s="801"/>
      <c r="T2817" s="568"/>
    </row>
    <row r="2818" spans="1:20" s="498" customFormat="1" ht="12" x14ac:dyDescent="0.25">
      <c r="F2818" s="536"/>
      <c r="J2818" s="776"/>
      <c r="K2818" s="829"/>
      <c r="L2818" s="776"/>
      <c r="M2818" s="776"/>
      <c r="N2818" s="776"/>
      <c r="O2818" s="776"/>
      <c r="P2818" s="776"/>
      <c r="Q2818" s="776"/>
      <c r="R2818" s="776"/>
      <c r="T2818" s="568"/>
    </row>
    <row r="2819" spans="1:20" s="498" customFormat="1" ht="12" x14ac:dyDescent="0.25">
      <c r="F2819" s="536"/>
      <c r="J2819" s="776"/>
      <c r="K2819" s="829"/>
      <c r="L2819" s="776"/>
      <c r="M2819" s="776"/>
      <c r="N2819" s="776"/>
      <c r="O2819" s="776"/>
      <c r="P2819" s="776"/>
      <c r="Q2819" s="776"/>
      <c r="R2819" s="776"/>
      <c r="T2819" s="568"/>
    </row>
    <row r="2820" spans="1:20" s="751" customFormat="1" ht="13.8" x14ac:dyDescent="0.3">
      <c r="A2820" s="946" t="s">
        <v>5500</v>
      </c>
      <c r="B2820" s="946"/>
      <c r="C2820" s="946"/>
      <c r="D2820" s="946"/>
      <c r="E2820" s="946"/>
      <c r="F2820" s="946"/>
      <c r="G2820" s="946"/>
      <c r="H2820" s="946"/>
      <c r="I2820" s="946"/>
      <c r="J2820" s="946"/>
      <c r="K2820" s="946"/>
      <c r="L2820" s="946"/>
      <c r="M2820" s="946"/>
      <c r="N2820" s="946"/>
      <c r="O2820" s="946"/>
      <c r="P2820" s="946"/>
      <c r="Q2820" s="946"/>
      <c r="T2820" s="752"/>
    </row>
    <row r="2821" spans="1:20" s="751" customFormat="1" ht="13.8" x14ac:dyDescent="0.3">
      <c r="A2821" s="946" t="s">
        <v>5501</v>
      </c>
      <c r="B2821" s="946"/>
      <c r="C2821" s="946"/>
      <c r="D2821" s="946"/>
      <c r="E2821" s="946"/>
      <c r="F2821" s="946"/>
      <c r="G2821" s="946"/>
      <c r="H2821" s="946"/>
      <c r="I2821" s="946"/>
      <c r="J2821" s="946"/>
      <c r="K2821" s="946"/>
      <c r="L2821" s="946"/>
      <c r="M2821" s="946"/>
      <c r="N2821" s="946"/>
      <c r="O2821" s="946"/>
      <c r="P2821" s="946"/>
      <c r="Q2821" s="946"/>
      <c r="T2821" s="752"/>
    </row>
    <row r="2822" spans="1:20" s="753" customFormat="1" ht="13.2" x14ac:dyDescent="0.25">
      <c r="A2822" s="947" t="s">
        <v>5376</v>
      </c>
      <c r="B2822" s="947"/>
      <c r="C2822" s="947"/>
      <c r="D2822" s="954"/>
      <c r="E2822" s="947"/>
      <c r="F2822" s="947"/>
      <c r="G2822" s="947"/>
      <c r="H2822" s="947"/>
      <c r="I2822" s="947"/>
      <c r="J2822" s="947"/>
      <c r="K2822" s="947"/>
      <c r="L2822" s="947"/>
      <c r="M2822" s="947"/>
      <c r="N2822" s="947"/>
      <c r="O2822" s="947"/>
      <c r="P2822" s="947"/>
      <c r="Q2822" s="947"/>
      <c r="T2822" s="754"/>
    </row>
    <row r="2823" spans="1:20" s="760" customFormat="1" ht="24" x14ac:dyDescent="0.25">
      <c r="A2823" s="943" t="s">
        <v>5502</v>
      </c>
      <c r="B2823" s="948" t="s">
        <v>5503</v>
      </c>
      <c r="C2823" s="957"/>
      <c r="D2823" s="755"/>
      <c r="E2823" s="949" t="s">
        <v>5504</v>
      </c>
      <c r="F2823" s="943" t="s">
        <v>4881</v>
      </c>
      <c r="G2823" s="943" t="s">
        <v>5505</v>
      </c>
      <c r="H2823" s="943" t="s">
        <v>5506</v>
      </c>
      <c r="I2823" s="943" t="s">
        <v>5507</v>
      </c>
      <c r="J2823" s="756" t="s">
        <v>3115</v>
      </c>
      <c r="K2823" s="757" t="s">
        <v>3116</v>
      </c>
      <c r="L2823" s="758" t="s">
        <v>5508</v>
      </c>
      <c r="M2823" s="758" t="s">
        <v>5509</v>
      </c>
      <c r="N2823" s="756" t="s">
        <v>3116</v>
      </c>
      <c r="O2823" s="756" t="s">
        <v>3116</v>
      </c>
      <c r="P2823" s="759" t="s">
        <v>3317</v>
      </c>
      <c r="Q2823" s="759" t="s">
        <v>3341</v>
      </c>
      <c r="R2823" s="759" t="s">
        <v>5510</v>
      </c>
      <c r="T2823" s="761"/>
    </row>
    <row r="2824" spans="1:20" s="760" customFormat="1" ht="19.5" customHeight="1" x14ac:dyDescent="0.25">
      <c r="A2824" s="955"/>
      <c r="B2824" s="950"/>
      <c r="C2824" s="958"/>
      <c r="D2824" s="762"/>
      <c r="E2824" s="951"/>
      <c r="F2824" s="944"/>
      <c r="G2824" s="944"/>
      <c r="H2824" s="944"/>
      <c r="I2824" s="944"/>
      <c r="J2824" s="763">
        <v>2020</v>
      </c>
      <c r="K2824" s="764" t="s">
        <v>3120</v>
      </c>
      <c r="L2824" s="765" t="s">
        <v>3120</v>
      </c>
      <c r="M2824" s="765" t="s">
        <v>3120</v>
      </c>
      <c r="N2824" s="766" t="s">
        <v>5068</v>
      </c>
      <c r="O2824" s="766" t="s">
        <v>5069</v>
      </c>
      <c r="P2824" s="763" t="s">
        <v>4882</v>
      </c>
      <c r="Q2824" s="766" t="s">
        <v>5102</v>
      </c>
      <c r="R2824" s="763"/>
      <c r="T2824" s="761"/>
    </row>
    <row r="2825" spans="1:20" s="760" customFormat="1" ht="15.75" customHeight="1" x14ac:dyDescent="0.25">
      <c r="A2825" s="956"/>
      <c r="B2825" s="952"/>
      <c r="C2825" s="959"/>
      <c r="D2825" s="762"/>
      <c r="E2825" s="953"/>
      <c r="F2825" s="945"/>
      <c r="G2825" s="945"/>
      <c r="H2825" s="945"/>
      <c r="I2825" s="945"/>
      <c r="J2825" s="769" t="s">
        <v>14</v>
      </c>
      <c r="K2825" s="770" t="s">
        <v>14</v>
      </c>
      <c r="L2825" s="771" t="s">
        <v>14</v>
      </c>
      <c r="M2825" s="771" t="s">
        <v>14</v>
      </c>
      <c r="N2825" s="769" t="s">
        <v>14</v>
      </c>
      <c r="O2825" s="769" t="s">
        <v>14</v>
      </c>
      <c r="P2825" s="769" t="s">
        <v>14</v>
      </c>
      <c r="Q2825" s="769" t="s">
        <v>14</v>
      </c>
      <c r="R2825" s="769"/>
      <c r="T2825" s="761"/>
    </row>
    <row r="2826" spans="1:20" s="498" customFormat="1" ht="12" x14ac:dyDescent="0.25">
      <c r="A2826" s="772" t="s">
        <v>4909</v>
      </c>
      <c r="B2826" s="773" t="s">
        <v>186</v>
      </c>
      <c r="C2826" s="773"/>
      <c r="D2826" s="842"/>
      <c r="E2826" s="773"/>
      <c r="F2826" s="775"/>
      <c r="G2826" s="773"/>
      <c r="H2826" s="773"/>
      <c r="I2826" s="773"/>
      <c r="J2826" s="776"/>
      <c r="K2826" s="776"/>
      <c r="L2826" s="776"/>
      <c r="M2826" s="776"/>
      <c r="N2826" s="776"/>
      <c r="O2826" s="776"/>
      <c r="P2826" s="776"/>
      <c r="Q2826" s="776"/>
      <c r="R2826" s="776"/>
      <c r="T2826" s="568"/>
    </row>
    <row r="2827" spans="1:20" s="498" customFormat="1" ht="12" x14ac:dyDescent="0.25">
      <c r="A2827" s="772"/>
      <c r="C2827" s="773" t="s">
        <v>5142</v>
      </c>
      <c r="D2827" s="817"/>
      <c r="E2827" s="773"/>
      <c r="F2827" s="775"/>
      <c r="G2827" s="773"/>
      <c r="H2827" s="773"/>
      <c r="I2827" s="773"/>
      <c r="J2827" s="777">
        <v>30800000</v>
      </c>
      <c r="K2827" s="789">
        <f>SUM(K2828:K2866)</f>
        <v>30800000</v>
      </c>
      <c r="L2827" s="784">
        <f t="shared" ref="L2827:O2827" si="64">SUM(L2828:L2866)</f>
        <v>0</v>
      </c>
      <c r="M2827" s="784">
        <f t="shared" si="64"/>
        <v>0</v>
      </c>
      <c r="N2827" s="784">
        <f t="shared" si="64"/>
        <v>30800000</v>
      </c>
      <c r="O2827" s="784">
        <f t="shared" si="64"/>
        <v>31700000</v>
      </c>
      <c r="P2827" s="777">
        <f>SUM(K2827,N2827,O2827)</f>
        <v>93300000</v>
      </c>
      <c r="Q2827" s="777">
        <v>27700000</v>
      </c>
      <c r="R2827" s="777"/>
      <c r="T2827" s="568"/>
    </row>
    <row r="2828" spans="1:20" s="498" customFormat="1" ht="24" x14ac:dyDescent="0.25">
      <c r="A2828" s="772"/>
      <c r="D2828" s="515" t="s">
        <v>6473</v>
      </c>
      <c r="E2828" s="779" t="s">
        <v>6474</v>
      </c>
      <c r="F2828" s="780" t="s">
        <v>5568</v>
      </c>
      <c r="G2828" s="781" t="s">
        <v>6475</v>
      </c>
      <c r="H2828" s="781" t="s">
        <v>6476</v>
      </c>
      <c r="I2828" s="781" t="s">
        <v>5517</v>
      </c>
      <c r="J2828" s="782">
        <v>2500000</v>
      </c>
      <c r="K2828" s="783">
        <v>2500000</v>
      </c>
      <c r="L2828" s="784">
        <f>SUM(J2828-K2828)</f>
        <v>0</v>
      </c>
      <c r="M2828" s="784">
        <f>SUM(K2828-J2828)</f>
        <v>0</v>
      </c>
      <c r="N2828" s="782">
        <v>2500000</v>
      </c>
      <c r="O2828" s="782">
        <v>2500000</v>
      </c>
      <c r="P2828" s="782">
        <v>7500000</v>
      </c>
      <c r="Q2828" s="782">
        <v>2000000</v>
      </c>
      <c r="R2828" s="782"/>
      <c r="T2828" s="568"/>
    </row>
    <row r="2829" spans="1:20" s="498" customFormat="1" ht="24" x14ac:dyDescent="0.25">
      <c r="A2829" s="772"/>
      <c r="D2829" s="515" t="s">
        <v>6477</v>
      </c>
      <c r="E2829" s="779" t="s">
        <v>6478</v>
      </c>
      <c r="F2829" s="780" t="s">
        <v>5574</v>
      </c>
      <c r="G2829" s="781" t="s">
        <v>6475</v>
      </c>
      <c r="H2829" s="781" t="s">
        <v>6476</v>
      </c>
      <c r="I2829" s="781" t="s">
        <v>5517</v>
      </c>
      <c r="J2829" s="782">
        <v>0</v>
      </c>
      <c r="K2829" s="783">
        <v>0</v>
      </c>
      <c r="L2829" s="784">
        <f t="shared" ref="L2829:L2866" si="65">SUM(J2829-K2829)</f>
        <v>0</v>
      </c>
      <c r="M2829" s="784">
        <f t="shared" ref="M2829:M2866" si="66">SUM(K2829-J2829)</f>
        <v>0</v>
      </c>
      <c r="N2829" s="782">
        <v>0</v>
      </c>
      <c r="O2829" s="782">
        <v>0</v>
      </c>
      <c r="P2829" s="782">
        <v>0</v>
      </c>
      <c r="Q2829" s="782">
        <v>0</v>
      </c>
      <c r="R2829" s="782"/>
      <c r="T2829" s="568"/>
    </row>
    <row r="2830" spans="1:20" s="498" customFormat="1" ht="12" x14ac:dyDescent="0.25">
      <c r="A2830" s="772"/>
      <c r="D2830" s="515" t="s">
        <v>6479</v>
      </c>
      <c r="E2830" s="779" t="s">
        <v>6480</v>
      </c>
      <c r="F2830" s="780" t="s">
        <v>5580</v>
      </c>
      <c r="G2830" s="781" t="s">
        <v>6475</v>
      </c>
      <c r="H2830" s="781" t="s">
        <v>6476</v>
      </c>
      <c r="I2830" s="781" t="s">
        <v>5517</v>
      </c>
      <c r="J2830" s="782">
        <v>0</v>
      </c>
      <c r="K2830" s="783">
        <v>0</v>
      </c>
      <c r="L2830" s="784">
        <f t="shared" si="65"/>
        <v>0</v>
      </c>
      <c r="M2830" s="784">
        <f t="shared" si="66"/>
        <v>0</v>
      </c>
      <c r="N2830" s="782">
        <v>0</v>
      </c>
      <c r="O2830" s="782">
        <v>0</v>
      </c>
      <c r="P2830" s="782">
        <v>0</v>
      </c>
      <c r="Q2830" s="782">
        <v>0</v>
      </c>
      <c r="R2830" s="782"/>
      <c r="T2830" s="568"/>
    </row>
    <row r="2831" spans="1:20" s="498" customFormat="1" ht="12" x14ac:dyDescent="0.25">
      <c r="A2831" s="772"/>
      <c r="D2831" s="515" t="s">
        <v>6481</v>
      </c>
      <c r="E2831" s="779" t="s">
        <v>6482</v>
      </c>
      <c r="F2831" s="780" t="s">
        <v>5586</v>
      </c>
      <c r="G2831" s="781" t="s">
        <v>6475</v>
      </c>
      <c r="H2831" s="781" t="s">
        <v>6476</v>
      </c>
      <c r="I2831" s="781" t="s">
        <v>5517</v>
      </c>
      <c r="J2831" s="782">
        <v>300000</v>
      </c>
      <c r="K2831" s="783">
        <v>300000</v>
      </c>
      <c r="L2831" s="784">
        <f t="shared" si="65"/>
        <v>0</v>
      </c>
      <c r="M2831" s="784">
        <f t="shared" si="66"/>
        <v>0</v>
      </c>
      <c r="N2831" s="782">
        <v>300000</v>
      </c>
      <c r="O2831" s="782">
        <v>300000</v>
      </c>
      <c r="P2831" s="782">
        <v>900000</v>
      </c>
      <c r="Q2831" s="782">
        <v>200000</v>
      </c>
      <c r="R2831" s="782"/>
      <c r="T2831" s="568"/>
    </row>
    <row r="2832" spans="1:20" s="498" customFormat="1" ht="24" x14ac:dyDescent="0.25">
      <c r="A2832" s="772"/>
      <c r="D2832" s="515" t="s">
        <v>6483</v>
      </c>
      <c r="E2832" s="779" t="s">
        <v>6484</v>
      </c>
      <c r="F2832" s="780" t="s">
        <v>5589</v>
      </c>
      <c r="G2832" s="781" t="s">
        <v>6475</v>
      </c>
      <c r="H2832" s="781" t="s">
        <v>6476</v>
      </c>
      <c r="I2832" s="781" t="s">
        <v>5517</v>
      </c>
      <c r="J2832" s="782">
        <v>300000</v>
      </c>
      <c r="K2832" s="783">
        <v>300000</v>
      </c>
      <c r="L2832" s="784">
        <f t="shared" si="65"/>
        <v>0</v>
      </c>
      <c r="M2832" s="784">
        <f t="shared" si="66"/>
        <v>0</v>
      </c>
      <c r="N2832" s="782">
        <v>300000</v>
      </c>
      <c r="O2832" s="782">
        <v>300000</v>
      </c>
      <c r="P2832" s="782">
        <v>900000</v>
      </c>
      <c r="Q2832" s="782">
        <v>200000</v>
      </c>
      <c r="R2832" s="782"/>
      <c r="T2832" s="568"/>
    </row>
    <row r="2833" spans="1:20" s="498" customFormat="1" ht="36" x14ac:dyDescent="0.25">
      <c r="A2833" s="772"/>
      <c r="D2833" s="515" t="s">
        <v>6485</v>
      </c>
      <c r="E2833" s="779" t="s">
        <v>6486</v>
      </c>
      <c r="F2833" s="780" t="s">
        <v>5598</v>
      </c>
      <c r="G2833" s="781" t="s">
        <v>6475</v>
      </c>
      <c r="H2833" s="781" t="s">
        <v>6476</v>
      </c>
      <c r="I2833" s="781" t="s">
        <v>5517</v>
      </c>
      <c r="J2833" s="782">
        <v>700000</v>
      </c>
      <c r="K2833" s="783">
        <v>700000</v>
      </c>
      <c r="L2833" s="784">
        <f t="shared" si="65"/>
        <v>0</v>
      </c>
      <c r="M2833" s="784">
        <f t="shared" si="66"/>
        <v>0</v>
      </c>
      <c r="N2833" s="782">
        <v>700000</v>
      </c>
      <c r="O2833" s="782">
        <v>800000</v>
      </c>
      <c r="P2833" s="782">
        <v>2200000</v>
      </c>
      <c r="Q2833" s="782">
        <v>600000</v>
      </c>
      <c r="R2833" s="782"/>
      <c r="T2833" s="568"/>
    </row>
    <row r="2834" spans="1:20" s="498" customFormat="1" ht="12" x14ac:dyDescent="0.25">
      <c r="A2834" s="772"/>
      <c r="D2834" s="515" t="s">
        <v>6487</v>
      </c>
      <c r="E2834" s="779" t="s">
        <v>6488</v>
      </c>
      <c r="F2834" s="780" t="s">
        <v>5604</v>
      </c>
      <c r="G2834" s="781" t="s">
        <v>6475</v>
      </c>
      <c r="H2834" s="781" t="s">
        <v>6476</v>
      </c>
      <c r="I2834" s="781" t="s">
        <v>5517</v>
      </c>
      <c r="J2834" s="782">
        <v>200000</v>
      </c>
      <c r="K2834" s="783">
        <v>200000</v>
      </c>
      <c r="L2834" s="784">
        <f t="shared" si="65"/>
        <v>0</v>
      </c>
      <c r="M2834" s="784">
        <f t="shared" si="66"/>
        <v>0</v>
      </c>
      <c r="N2834" s="782">
        <v>200000</v>
      </c>
      <c r="O2834" s="782">
        <v>200000</v>
      </c>
      <c r="P2834" s="782">
        <v>600000</v>
      </c>
      <c r="Q2834" s="782">
        <v>150000</v>
      </c>
      <c r="R2834" s="782"/>
      <c r="T2834" s="568"/>
    </row>
    <row r="2835" spans="1:20" s="498" customFormat="1" ht="24" x14ac:dyDescent="0.25">
      <c r="A2835" s="772"/>
      <c r="D2835" s="515" t="s">
        <v>6489</v>
      </c>
      <c r="E2835" s="779" t="s">
        <v>6490</v>
      </c>
      <c r="F2835" s="780" t="s">
        <v>5610</v>
      </c>
      <c r="G2835" s="781" t="s">
        <v>6475</v>
      </c>
      <c r="H2835" s="781" t="s">
        <v>6476</v>
      </c>
      <c r="I2835" s="781" t="s">
        <v>5517</v>
      </c>
      <c r="J2835" s="782">
        <v>2000000</v>
      </c>
      <c r="K2835" s="783">
        <v>2000000</v>
      </c>
      <c r="L2835" s="784">
        <f t="shared" si="65"/>
        <v>0</v>
      </c>
      <c r="M2835" s="784">
        <f t="shared" si="66"/>
        <v>0</v>
      </c>
      <c r="N2835" s="782">
        <v>2000000</v>
      </c>
      <c r="O2835" s="782">
        <v>2000000</v>
      </c>
      <c r="P2835" s="782">
        <v>6000000</v>
      </c>
      <c r="Q2835" s="782">
        <v>2000000</v>
      </c>
      <c r="R2835" s="782"/>
      <c r="T2835" s="568"/>
    </row>
    <row r="2836" spans="1:20" s="498" customFormat="1" ht="12" x14ac:dyDescent="0.25">
      <c r="A2836" s="772"/>
      <c r="D2836" s="515" t="s">
        <v>6491</v>
      </c>
      <c r="E2836" s="779" t="s">
        <v>6492</v>
      </c>
      <c r="F2836" s="780" t="s">
        <v>5616</v>
      </c>
      <c r="G2836" s="781" t="s">
        <v>6475</v>
      </c>
      <c r="H2836" s="781" t="s">
        <v>6476</v>
      </c>
      <c r="I2836" s="781" t="s">
        <v>5517</v>
      </c>
      <c r="J2836" s="782">
        <v>3000000</v>
      </c>
      <c r="K2836" s="783">
        <v>3000000</v>
      </c>
      <c r="L2836" s="784">
        <f t="shared" si="65"/>
        <v>0</v>
      </c>
      <c r="M2836" s="784">
        <f t="shared" si="66"/>
        <v>0</v>
      </c>
      <c r="N2836" s="782">
        <v>3000000</v>
      </c>
      <c r="O2836" s="782">
        <v>3000000</v>
      </c>
      <c r="P2836" s="782">
        <v>9000000</v>
      </c>
      <c r="Q2836" s="782">
        <v>0</v>
      </c>
      <c r="R2836" s="782"/>
      <c r="T2836" s="568"/>
    </row>
    <row r="2837" spans="1:20" s="498" customFormat="1" ht="12" x14ac:dyDescent="0.25">
      <c r="A2837" s="772"/>
      <c r="D2837" s="515" t="s">
        <v>6493</v>
      </c>
      <c r="E2837" s="779" t="s">
        <v>6494</v>
      </c>
      <c r="F2837" s="780" t="s">
        <v>5622</v>
      </c>
      <c r="G2837" s="781" t="s">
        <v>6475</v>
      </c>
      <c r="H2837" s="781" t="s">
        <v>6476</v>
      </c>
      <c r="I2837" s="781" t="s">
        <v>5517</v>
      </c>
      <c r="J2837" s="782">
        <v>0</v>
      </c>
      <c r="K2837" s="783">
        <v>0</v>
      </c>
      <c r="L2837" s="784">
        <f t="shared" si="65"/>
        <v>0</v>
      </c>
      <c r="M2837" s="784">
        <f t="shared" si="66"/>
        <v>0</v>
      </c>
      <c r="N2837" s="782">
        <v>0</v>
      </c>
      <c r="O2837" s="782">
        <v>0</v>
      </c>
      <c r="P2837" s="782">
        <v>0</v>
      </c>
      <c r="Q2837" s="782">
        <v>0</v>
      </c>
      <c r="R2837" s="782"/>
      <c r="T2837" s="568"/>
    </row>
    <row r="2838" spans="1:20" s="498" customFormat="1" ht="12" x14ac:dyDescent="0.25">
      <c r="A2838" s="772"/>
      <c r="D2838" s="515" t="s">
        <v>6495</v>
      </c>
      <c r="E2838" s="779" t="s">
        <v>6496</v>
      </c>
      <c r="F2838" s="780" t="s">
        <v>5631</v>
      </c>
      <c r="G2838" s="781" t="s">
        <v>6475</v>
      </c>
      <c r="H2838" s="781" t="s">
        <v>6476</v>
      </c>
      <c r="I2838" s="781" t="s">
        <v>5517</v>
      </c>
      <c r="J2838" s="782">
        <v>1200000</v>
      </c>
      <c r="K2838" s="783">
        <v>1200000</v>
      </c>
      <c r="L2838" s="784">
        <f t="shared" si="65"/>
        <v>0</v>
      </c>
      <c r="M2838" s="784">
        <f t="shared" si="66"/>
        <v>0</v>
      </c>
      <c r="N2838" s="782">
        <v>1200000</v>
      </c>
      <c r="O2838" s="782">
        <v>1200000</v>
      </c>
      <c r="P2838" s="782">
        <v>3600000</v>
      </c>
      <c r="Q2838" s="782">
        <v>1000000</v>
      </c>
      <c r="R2838" s="782"/>
      <c r="T2838" s="568"/>
    </row>
    <row r="2839" spans="1:20" s="498" customFormat="1" ht="36" x14ac:dyDescent="0.25">
      <c r="A2839" s="772"/>
      <c r="D2839" s="515" t="s">
        <v>6497</v>
      </c>
      <c r="E2839" s="779" t="s">
        <v>6498</v>
      </c>
      <c r="F2839" s="780" t="s">
        <v>5634</v>
      </c>
      <c r="G2839" s="781" t="s">
        <v>6475</v>
      </c>
      <c r="H2839" s="781" t="s">
        <v>6476</v>
      </c>
      <c r="I2839" s="781" t="s">
        <v>5517</v>
      </c>
      <c r="J2839" s="782">
        <v>1400000</v>
      </c>
      <c r="K2839" s="783">
        <v>1400000</v>
      </c>
      <c r="L2839" s="784">
        <f t="shared" si="65"/>
        <v>0</v>
      </c>
      <c r="M2839" s="784">
        <f t="shared" si="66"/>
        <v>0</v>
      </c>
      <c r="N2839" s="782">
        <v>1400000</v>
      </c>
      <c r="O2839" s="782">
        <v>1500000</v>
      </c>
      <c r="P2839" s="782">
        <v>4300000</v>
      </c>
      <c r="Q2839" s="782">
        <v>1400000</v>
      </c>
      <c r="R2839" s="782"/>
      <c r="T2839" s="568"/>
    </row>
    <row r="2840" spans="1:20" s="498" customFormat="1" ht="24" x14ac:dyDescent="0.25">
      <c r="A2840" s="772"/>
      <c r="D2840" s="515" t="s">
        <v>6499</v>
      </c>
      <c r="E2840" s="779" t="s">
        <v>6500</v>
      </c>
      <c r="F2840" s="780" t="s">
        <v>5637</v>
      </c>
      <c r="G2840" s="781" t="s">
        <v>6475</v>
      </c>
      <c r="H2840" s="781" t="s">
        <v>6476</v>
      </c>
      <c r="I2840" s="781" t="s">
        <v>5517</v>
      </c>
      <c r="J2840" s="782">
        <v>700000</v>
      </c>
      <c r="K2840" s="783">
        <v>700000</v>
      </c>
      <c r="L2840" s="784">
        <f t="shared" si="65"/>
        <v>0</v>
      </c>
      <c r="M2840" s="784">
        <f t="shared" si="66"/>
        <v>0</v>
      </c>
      <c r="N2840" s="782">
        <v>700000</v>
      </c>
      <c r="O2840" s="782">
        <v>700000</v>
      </c>
      <c r="P2840" s="782">
        <v>2100000</v>
      </c>
      <c r="Q2840" s="782">
        <v>600000</v>
      </c>
      <c r="R2840" s="782"/>
      <c r="T2840" s="568"/>
    </row>
    <row r="2841" spans="1:20" s="498" customFormat="1" ht="36" x14ac:dyDescent="0.25">
      <c r="A2841" s="772"/>
      <c r="D2841" s="515" t="s">
        <v>6501</v>
      </c>
      <c r="E2841" s="779" t="s">
        <v>6502</v>
      </c>
      <c r="F2841" s="780" t="s">
        <v>5640</v>
      </c>
      <c r="G2841" s="781" t="s">
        <v>6475</v>
      </c>
      <c r="H2841" s="781" t="s">
        <v>6476</v>
      </c>
      <c r="I2841" s="781" t="s">
        <v>5517</v>
      </c>
      <c r="J2841" s="782">
        <v>700000</v>
      </c>
      <c r="K2841" s="783">
        <v>700000</v>
      </c>
      <c r="L2841" s="784">
        <f t="shared" si="65"/>
        <v>0</v>
      </c>
      <c r="M2841" s="784">
        <f t="shared" si="66"/>
        <v>0</v>
      </c>
      <c r="N2841" s="782">
        <v>700000</v>
      </c>
      <c r="O2841" s="782">
        <v>700000</v>
      </c>
      <c r="P2841" s="782">
        <v>2100000</v>
      </c>
      <c r="Q2841" s="782">
        <v>700000</v>
      </c>
      <c r="R2841" s="782"/>
      <c r="T2841" s="568"/>
    </row>
    <row r="2842" spans="1:20" s="498" customFormat="1" ht="24" x14ac:dyDescent="0.25">
      <c r="A2842" s="772"/>
      <c r="D2842" s="515" t="s">
        <v>6503</v>
      </c>
      <c r="E2842" s="779" t="s">
        <v>6504</v>
      </c>
      <c r="F2842" s="780" t="s">
        <v>5643</v>
      </c>
      <c r="G2842" s="781" t="s">
        <v>6475</v>
      </c>
      <c r="H2842" s="781" t="s">
        <v>6476</v>
      </c>
      <c r="I2842" s="781" t="s">
        <v>5517</v>
      </c>
      <c r="J2842" s="782">
        <v>400000</v>
      </c>
      <c r="K2842" s="783">
        <v>400000</v>
      </c>
      <c r="L2842" s="784">
        <f t="shared" si="65"/>
        <v>0</v>
      </c>
      <c r="M2842" s="784">
        <f t="shared" si="66"/>
        <v>0</v>
      </c>
      <c r="N2842" s="782">
        <v>400000</v>
      </c>
      <c r="O2842" s="782">
        <v>400000</v>
      </c>
      <c r="P2842" s="782">
        <v>1200000</v>
      </c>
      <c r="Q2842" s="782">
        <v>300000</v>
      </c>
      <c r="R2842" s="782"/>
      <c r="T2842" s="568"/>
    </row>
    <row r="2843" spans="1:20" s="498" customFormat="1" ht="24" x14ac:dyDescent="0.25">
      <c r="A2843" s="772"/>
      <c r="D2843" s="515" t="s">
        <v>6505</v>
      </c>
      <c r="E2843" s="779" t="s">
        <v>6506</v>
      </c>
      <c r="F2843" s="780" t="s">
        <v>5646</v>
      </c>
      <c r="G2843" s="781" t="s">
        <v>6475</v>
      </c>
      <c r="H2843" s="781" t="s">
        <v>6476</v>
      </c>
      <c r="I2843" s="781" t="s">
        <v>5517</v>
      </c>
      <c r="J2843" s="782">
        <v>500000</v>
      </c>
      <c r="K2843" s="783">
        <v>500000</v>
      </c>
      <c r="L2843" s="784">
        <f t="shared" si="65"/>
        <v>0</v>
      </c>
      <c r="M2843" s="784">
        <f t="shared" si="66"/>
        <v>0</v>
      </c>
      <c r="N2843" s="782">
        <v>500000</v>
      </c>
      <c r="O2843" s="782">
        <v>500000</v>
      </c>
      <c r="P2843" s="782">
        <v>1500000</v>
      </c>
      <c r="Q2843" s="782">
        <v>450000</v>
      </c>
      <c r="R2843" s="782"/>
      <c r="T2843" s="568"/>
    </row>
    <row r="2844" spans="1:20" s="498" customFormat="1" ht="12" x14ac:dyDescent="0.25">
      <c r="A2844" s="772"/>
      <c r="D2844" s="515" t="s">
        <v>6507</v>
      </c>
      <c r="E2844" s="779" t="s">
        <v>6508</v>
      </c>
      <c r="F2844" s="780" t="s">
        <v>5649</v>
      </c>
      <c r="G2844" s="781" t="s">
        <v>6475</v>
      </c>
      <c r="H2844" s="781" t="s">
        <v>6476</v>
      </c>
      <c r="I2844" s="781" t="s">
        <v>5517</v>
      </c>
      <c r="J2844" s="782">
        <v>500000</v>
      </c>
      <c r="K2844" s="783">
        <v>500000</v>
      </c>
      <c r="L2844" s="784">
        <f t="shared" si="65"/>
        <v>0</v>
      </c>
      <c r="M2844" s="784">
        <f t="shared" si="66"/>
        <v>0</v>
      </c>
      <c r="N2844" s="782">
        <v>500000</v>
      </c>
      <c r="O2844" s="782">
        <v>500000</v>
      </c>
      <c r="P2844" s="782">
        <v>1500000</v>
      </c>
      <c r="Q2844" s="782">
        <v>500000</v>
      </c>
      <c r="R2844" s="782"/>
      <c r="T2844" s="568"/>
    </row>
    <row r="2845" spans="1:20" s="751" customFormat="1" ht="13.8" x14ac:dyDescent="0.3">
      <c r="A2845" s="946" t="s">
        <v>5500</v>
      </c>
      <c r="B2845" s="946"/>
      <c r="C2845" s="946"/>
      <c r="D2845" s="946"/>
      <c r="E2845" s="946"/>
      <c r="F2845" s="946"/>
      <c r="G2845" s="946"/>
      <c r="H2845" s="946"/>
      <c r="I2845" s="946"/>
      <c r="J2845" s="946"/>
      <c r="K2845" s="946"/>
      <c r="L2845" s="946"/>
      <c r="M2845" s="946"/>
      <c r="N2845" s="946"/>
      <c r="O2845" s="946"/>
      <c r="P2845" s="946"/>
      <c r="Q2845" s="946"/>
      <c r="T2845" s="752"/>
    </row>
    <row r="2846" spans="1:20" s="751" customFormat="1" ht="13.8" x14ac:dyDescent="0.3">
      <c r="A2846" s="946" t="s">
        <v>5501</v>
      </c>
      <c r="B2846" s="946"/>
      <c r="C2846" s="946"/>
      <c r="D2846" s="946"/>
      <c r="E2846" s="946"/>
      <c r="F2846" s="946"/>
      <c r="G2846" s="946"/>
      <c r="H2846" s="946"/>
      <c r="I2846" s="946"/>
      <c r="J2846" s="946"/>
      <c r="K2846" s="946"/>
      <c r="L2846" s="946"/>
      <c r="M2846" s="946"/>
      <c r="N2846" s="946"/>
      <c r="O2846" s="946"/>
      <c r="P2846" s="946"/>
      <c r="Q2846" s="946"/>
      <c r="T2846" s="752"/>
    </row>
    <row r="2847" spans="1:20" s="753" customFormat="1" ht="13.2" x14ac:dyDescent="0.25">
      <c r="A2847" s="947" t="s">
        <v>5376</v>
      </c>
      <c r="B2847" s="947"/>
      <c r="C2847" s="947"/>
      <c r="D2847" s="954"/>
      <c r="E2847" s="947"/>
      <c r="F2847" s="947"/>
      <c r="G2847" s="947"/>
      <c r="H2847" s="947"/>
      <c r="I2847" s="947"/>
      <c r="J2847" s="947"/>
      <c r="K2847" s="947"/>
      <c r="L2847" s="947"/>
      <c r="M2847" s="947"/>
      <c r="N2847" s="947"/>
      <c r="O2847" s="947"/>
      <c r="P2847" s="947"/>
      <c r="Q2847" s="947"/>
      <c r="T2847" s="754"/>
    </row>
    <row r="2848" spans="1:20" s="760" customFormat="1" ht="24" x14ac:dyDescent="0.25">
      <c r="A2848" s="943" t="s">
        <v>5502</v>
      </c>
      <c r="B2848" s="948" t="s">
        <v>5503</v>
      </c>
      <c r="C2848" s="957"/>
      <c r="D2848" s="755"/>
      <c r="E2848" s="949" t="s">
        <v>5504</v>
      </c>
      <c r="F2848" s="943" t="s">
        <v>4881</v>
      </c>
      <c r="G2848" s="943" t="s">
        <v>5505</v>
      </c>
      <c r="H2848" s="943" t="s">
        <v>5506</v>
      </c>
      <c r="I2848" s="943" t="s">
        <v>5507</v>
      </c>
      <c r="J2848" s="756" t="s">
        <v>3115</v>
      </c>
      <c r="K2848" s="757" t="s">
        <v>3116</v>
      </c>
      <c r="L2848" s="758" t="s">
        <v>5508</v>
      </c>
      <c r="M2848" s="758" t="s">
        <v>5509</v>
      </c>
      <c r="N2848" s="756" t="s">
        <v>3116</v>
      </c>
      <c r="O2848" s="756" t="s">
        <v>3116</v>
      </c>
      <c r="P2848" s="759" t="s">
        <v>3317</v>
      </c>
      <c r="Q2848" s="759" t="s">
        <v>3341</v>
      </c>
      <c r="R2848" s="759" t="s">
        <v>5510</v>
      </c>
      <c r="T2848" s="761"/>
    </row>
    <row r="2849" spans="1:20" s="760" customFormat="1" ht="19.5" customHeight="1" x14ac:dyDescent="0.25">
      <c r="A2849" s="955"/>
      <c r="B2849" s="950"/>
      <c r="C2849" s="958"/>
      <c r="D2849" s="762"/>
      <c r="E2849" s="951"/>
      <c r="F2849" s="944"/>
      <c r="G2849" s="944"/>
      <c r="H2849" s="944"/>
      <c r="I2849" s="944"/>
      <c r="J2849" s="763">
        <v>2020</v>
      </c>
      <c r="K2849" s="764" t="s">
        <v>3120</v>
      </c>
      <c r="L2849" s="765" t="s">
        <v>3120</v>
      </c>
      <c r="M2849" s="765" t="s">
        <v>3120</v>
      </c>
      <c r="N2849" s="766" t="s">
        <v>5068</v>
      </c>
      <c r="O2849" s="766" t="s">
        <v>5069</v>
      </c>
      <c r="P2849" s="763" t="s">
        <v>4882</v>
      </c>
      <c r="Q2849" s="766" t="s">
        <v>5102</v>
      </c>
      <c r="R2849" s="763"/>
      <c r="T2849" s="761"/>
    </row>
    <row r="2850" spans="1:20" s="760" customFormat="1" ht="15.75" customHeight="1" x14ac:dyDescent="0.25">
      <c r="A2850" s="956"/>
      <c r="B2850" s="952"/>
      <c r="C2850" s="959"/>
      <c r="D2850" s="768"/>
      <c r="E2850" s="953"/>
      <c r="F2850" s="945"/>
      <c r="G2850" s="945"/>
      <c r="H2850" s="945"/>
      <c r="I2850" s="945"/>
      <c r="J2850" s="769" t="s">
        <v>14</v>
      </c>
      <c r="K2850" s="770" t="s">
        <v>14</v>
      </c>
      <c r="L2850" s="771" t="s">
        <v>14</v>
      </c>
      <c r="M2850" s="771" t="s">
        <v>14</v>
      </c>
      <c r="N2850" s="769" t="s">
        <v>14</v>
      </c>
      <c r="O2850" s="769" t="s">
        <v>14</v>
      </c>
      <c r="P2850" s="769" t="s">
        <v>14</v>
      </c>
      <c r="Q2850" s="769" t="s">
        <v>14</v>
      </c>
      <c r="R2850" s="769"/>
      <c r="T2850" s="761"/>
    </row>
    <row r="2851" spans="1:20" s="498" customFormat="1" ht="12" x14ac:dyDescent="0.25">
      <c r="A2851" s="772"/>
      <c r="D2851" s="515" t="s">
        <v>6509</v>
      </c>
      <c r="E2851" s="779" t="s">
        <v>6510</v>
      </c>
      <c r="F2851" s="780" t="s">
        <v>6511</v>
      </c>
      <c r="G2851" s="781" t="s">
        <v>6475</v>
      </c>
      <c r="H2851" s="781" t="s">
        <v>6476</v>
      </c>
      <c r="I2851" s="781" t="s">
        <v>5517</v>
      </c>
      <c r="J2851" s="782">
        <v>0</v>
      </c>
      <c r="K2851" s="783">
        <v>0</v>
      </c>
      <c r="L2851" s="784">
        <f t="shared" si="65"/>
        <v>0</v>
      </c>
      <c r="M2851" s="784">
        <f t="shared" si="66"/>
        <v>0</v>
      </c>
      <c r="N2851" s="782">
        <v>0</v>
      </c>
      <c r="O2851" s="782">
        <v>0</v>
      </c>
      <c r="P2851" s="782">
        <v>0</v>
      </c>
      <c r="Q2851" s="782">
        <v>0</v>
      </c>
      <c r="R2851" s="782"/>
      <c r="T2851" s="568"/>
    </row>
    <row r="2852" spans="1:20" s="498" customFormat="1" ht="12" x14ac:dyDescent="0.25">
      <c r="A2852" s="772"/>
      <c r="D2852" s="515" t="s">
        <v>6512</v>
      </c>
      <c r="E2852" s="779" t="s">
        <v>6513</v>
      </c>
      <c r="F2852" s="780" t="s">
        <v>5664</v>
      </c>
      <c r="G2852" s="781" t="s">
        <v>6475</v>
      </c>
      <c r="H2852" s="781" t="s">
        <v>6476</v>
      </c>
      <c r="I2852" s="781" t="s">
        <v>5517</v>
      </c>
      <c r="J2852" s="782">
        <v>2000000</v>
      </c>
      <c r="K2852" s="783">
        <v>2000000</v>
      </c>
      <c r="L2852" s="784">
        <f t="shared" si="65"/>
        <v>0</v>
      </c>
      <c r="M2852" s="784">
        <f t="shared" si="66"/>
        <v>0</v>
      </c>
      <c r="N2852" s="782">
        <v>2000000</v>
      </c>
      <c r="O2852" s="782">
        <v>2500000</v>
      </c>
      <c r="P2852" s="782">
        <v>6500000</v>
      </c>
      <c r="Q2852" s="782">
        <v>2000000</v>
      </c>
      <c r="R2852" s="782"/>
      <c r="T2852" s="568"/>
    </row>
    <row r="2853" spans="1:20" s="498" customFormat="1" ht="12" x14ac:dyDescent="0.25">
      <c r="A2853" s="772"/>
      <c r="D2853" s="515" t="s">
        <v>6514</v>
      </c>
      <c r="E2853" s="779" t="s">
        <v>6515</v>
      </c>
      <c r="F2853" s="780" t="s">
        <v>5679</v>
      </c>
      <c r="G2853" s="781" t="s">
        <v>6475</v>
      </c>
      <c r="H2853" s="781" t="s">
        <v>6476</v>
      </c>
      <c r="I2853" s="781" t="s">
        <v>5517</v>
      </c>
      <c r="J2853" s="782">
        <v>500000</v>
      </c>
      <c r="K2853" s="783">
        <v>500000</v>
      </c>
      <c r="L2853" s="784">
        <f t="shared" si="65"/>
        <v>0</v>
      </c>
      <c r="M2853" s="784">
        <f t="shared" si="66"/>
        <v>0</v>
      </c>
      <c r="N2853" s="782">
        <v>500000</v>
      </c>
      <c r="O2853" s="782">
        <v>500000</v>
      </c>
      <c r="P2853" s="782">
        <v>1500000</v>
      </c>
      <c r="Q2853" s="782">
        <v>500000</v>
      </c>
      <c r="R2853" s="782"/>
      <c r="T2853" s="568"/>
    </row>
    <row r="2854" spans="1:20" s="498" customFormat="1" ht="24" x14ac:dyDescent="0.25">
      <c r="A2854" s="772"/>
      <c r="D2854" s="515" t="s">
        <v>6516</v>
      </c>
      <c r="E2854" s="779" t="s">
        <v>6517</v>
      </c>
      <c r="F2854" s="780" t="s">
        <v>5688</v>
      </c>
      <c r="G2854" s="781" t="s">
        <v>6475</v>
      </c>
      <c r="H2854" s="781" t="s">
        <v>6476</v>
      </c>
      <c r="I2854" s="781" t="s">
        <v>5517</v>
      </c>
      <c r="J2854" s="782">
        <v>400000</v>
      </c>
      <c r="K2854" s="783">
        <v>400000</v>
      </c>
      <c r="L2854" s="784">
        <f t="shared" si="65"/>
        <v>0</v>
      </c>
      <c r="M2854" s="784">
        <f t="shared" si="66"/>
        <v>0</v>
      </c>
      <c r="N2854" s="782">
        <v>400000</v>
      </c>
      <c r="O2854" s="782">
        <v>400000</v>
      </c>
      <c r="P2854" s="782">
        <v>1200000</v>
      </c>
      <c r="Q2854" s="782">
        <v>300000</v>
      </c>
      <c r="R2854" s="782"/>
      <c r="T2854" s="568"/>
    </row>
    <row r="2855" spans="1:20" s="498" customFormat="1" ht="12" x14ac:dyDescent="0.25">
      <c r="A2855" s="772"/>
      <c r="D2855" s="515" t="s">
        <v>6518</v>
      </c>
      <c r="E2855" s="779" t="s">
        <v>6519</v>
      </c>
      <c r="F2855" s="780" t="s">
        <v>5694</v>
      </c>
      <c r="G2855" s="781" t="s">
        <v>6475</v>
      </c>
      <c r="H2855" s="781" t="s">
        <v>6476</v>
      </c>
      <c r="I2855" s="781" t="s">
        <v>5517</v>
      </c>
      <c r="J2855" s="782">
        <v>0</v>
      </c>
      <c r="K2855" s="783">
        <v>0</v>
      </c>
      <c r="L2855" s="784">
        <f t="shared" si="65"/>
        <v>0</v>
      </c>
      <c r="M2855" s="784">
        <f t="shared" si="66"/>
        <v>0</v>
      </c>
      <c r="N2855" s="782">
        <v>0</v>
      </c>
      <c r="O2855" s="782">
        <v>0</v>
      </c>
      <c r="P2855" s="782">
        <v>0</v>
      </c>
      <c r="Q2855" s="782">
        <v>0</v>
      </c>
      <c r="R2855" s="782"/>
      <c r="T2855" s="568"/>
    </row>
    <row r="2856" spans="1:20" s="498" customFormat="1" ht="12" x14ac:dyDescent="0.25">
      <c r="A2856" s="772"/>
      <c r="D2856" s="515" t="s">
        <v>6520</v>
      </c>
      <c r="E2856" s="779" t="s">
        <v>6521</v>
      </c>
      <c r="F2856" s="780" t="s">
        <v>6522</v>
      </c>
      <c r="G2856" s="781" t="s">
        <v>6475</v>
      </c>
      <c r="H2856" s="781" t="s">
        <v>6476</v>
      </c>
      <c r="I2856" s="781" t="s">
        <v>5517</v>
      </c>
      <c r="J2856" s="782">
        <v>0</v>
      </c>
      <c r="K2856" s="783">
        <v>0</v>
      </c>
      <c r="L2856" s="784">
        <f t="shared" si="65"/>
        <v>0</v>
      </c>
      <c r="M2856" s="784">
        <f t="shared" si="66"/>
        <v>0</v>
      </c>
      <c r="N2856" s="782">
        <v>0</v>
      </c>
      <c r="O2856" s="782">
        <v>0</v>
      </c>
      <c r="P2856" s="782">
        <v>0</v>
      </c>
      <c r="Q2856" s="782">
        <v>0</v>
      </c>
      <c r="R2856" s="782"/>
      <c r="T2856" s="568"/>
    </row>
    <row r="2857" spans="1:20" s="498" customFormat="1" ht="12" x14ac:dyDescent="0.25">
      <c r="A2857" s="772"/>
      <c r="D2857" s="515" t="s">
        <v>6523</v>
      </c>
      <c r="E2857" s="779" t="s">
        <v>6524</v>
      </c>
      <c r="F2857" s="780" t="s">
        <v>6525</v>
      </c>
      <c r="G2857" s="781" t="s">
        <v>6475</v>
      </c>
      <c r="H2857" s="781" t="s">
        <v>6476</v>
      </c>
      <c r="I2857" s="781" t="s">
        <v>5517</v>
      </c>
      <c r="J2857" s="782">
        <v>0</v>
      </c>
      <c r="K2857" s="783">
        <v>0</v>
      </c>
      <c r="L2857" s="784">
        <f t="shared" si="65"/>
        <v>0</v>
      </c>
      <c r="M2857" s="784">
        <f t="shared" si="66"/>
        <v>0</v>
      </c>
      <c r="N2857" s="782">
        <v>0</v>
      </c>
      <c r="O2857" s="782">
        <v>0</v>
      </c>
      <c r="P2857" s="782">
        <v>0</v>
      </c>
      <c r="Q2857" s="782">
        <v>0</v>
      </c>
      <c r="R2857" s="782"/>
      <c r="T2857" s="568"/>
    </row>
    <row r="2858" spans="1:20" s="498" customFormat="1" ht="12" x14ac:dyDescent="0.25">
      <c r="A2858" s="772"/>
      <c r="D2858" s="515" t="s">
        <v>6526</v>
      </c>
      <c r="E2858" s="779" t="s">
        <v>6527</v>
      </c>
      <c r="F2858" s="780" t="s">
        <v>5915</v>
      </c>
      <c r="G2858" s="781" t="s">
        <v>6475</v>
      </c>
      <c r="H2858" s="781" t="s">
        <v>6476</v>
      </c>
      <c r="I2858" s="781" t="s">
        <v>5517</v>
      </c>
      <c r="J2858" s="782">
        <v>0</v>
      </c>
      <c r="K2858" s="783">
        <v>0</v>
      </c>
      <c r="L2858" s="784">
        <f t="shared" si="65"/>
        <v>0</v>
      </c>
      <c r="M2858" s="784">
        <f t="shared" si="66"/>
        <v>0</v>
      </c>
      <c r="N2858" s="782">
        <v>0</v>
      </c>
      <c r="O2858" s="782">
        <v>0</v>
      </c>
      <c r="P2858" s="782">
        <v>0</v>
      </c>
      <c r="Q2858" s="782">
        <v>0</v>
      </c>
      <c r="R2858" s="782"/>
      <c r="T2858" s="568"/>
    </row>
    <row r="2859" spans="1:20" s="498" customFormat="1" ht="12" x14ac:dyDescent="0.25">
      <c r="A2859" s="772"/>
      <c r="D2859" s="515" t="s">
        <v>6528</v>
      </c>
      <c r="E2859" s="779" t="s">
        <v>6529</v>
      </c>
      <c r="F2859" s="780" t="s">
        <v>5703</v>
      </c>
      <c r="G2859" s="781" t="s">
        <v>6475</v>
      </c>
      <c r="H2859" s="781" t="s">
        <v>6476</v>
      </c>
      <c r="I2859" s="781" t="s">
        <v>5517</v>
      </c>
      <c r="J2859" s="782">
        <v>1700000</v>
      </c>
      <c r="K2859" s="783">
        <v>1700000</v>
      </c>
      <c r="L2859" s="784">
        <f t="shared" si="65"/>
        <v>0</v>
      </c>
      <c r="M2859" s="784">
        <f t="shared" si="66"/>
        <v>0</v>
      </c>
      <c r="N2859" s="782">
        <v>1700000</v>
      </c>
      <c r="O2859" s="782">
        <v>1800000</v>
      </c>
      <c r="P2859" s="782">
        <v>5200000</v>
      </c>
      <c r="Q2859" s="782">
        <v>1500000</v>
      </c>
      <c r="R2859" s="782"/>
      <c r="T2859" s="568"/>
    </row>
    <row r="2860" spans="1:20" s="498" customFormat="1" ht="12" x14ac:dyDescent="0.25">
      <c r="A2860" s="772"/>
      <c r="D2860" s="515" t="s">
        <v>6530</v>
      </c>
      <c r="E2860" s="779" t="s">
        <v>6531</v>
      </c>
      <c r="F2860" s="780" t="s">
        <v>5709</v>
      </c>
      <c r="G2860" s="781" t="s">
        <v>6475</v>
      </c>
      <c r="H2860" s="781" t="s">
        <v>6476</v>
      </c>
      <c r="I2860" s="781" t="s">
        <v>5517</v>
      </c>
      <c r="J2860" s="782">
        <v>500000</v>
      </c>
      <c r="K2860" s="783">
        <v>500000</v>
      </c>
      <c r="L2860" s="784">
        <f t="shared" si="65"/>
        <v>0</v>
      </c>
      <c r="M2860" s="784">
        <f t="shared" si="66"/>
        <v>0</v>
      </c>
      <c r="N2860" s="782">
        <v>500000</v>
      </c>
      <c r="O2860" s="782">
        <v>600000</v>
      </c>
      <c r="P2860" s="782">
        <v>1600000</v>
      </c>
      <c r="Q2860" s="782">
        <v>500000</v>
      </c>
      <c r="R2860" s="782"/>
      <c r="T2860" s="568"/>
    </row>
    <row r="2861" spans="1:20" s="498" customFormat="1" ht="24" x14ac:dyDescent="0.25">
      <c r="A2861" s="772"/>
      <c r="D2861" s="515" t="s">
        <v>6532</v>
      </c>
      <c r="E2861" s="779" t="s">
        <v>6533</v>
      </c>
      <c r="F2861" s="780" t="s">
        <v>6534</v>
      </c>
      <c r="G2861" s="781" t="s">
        <v>6475</v>
      </c>
      <c r="H2861" s="781" t="s">
        <v>6476</v>
      </c>
      <c r="I2861" s="781" t="s">
        <v>5517</v>
      </c>
      <c r="J2861" s="782">
        <v>0</v>
      </c>
      <c r="K2861" s="783">
        <v>0</v>
      </c>
      <c r="L2861" s="784">
        <f t="shared" si="65"/>
        <v>0</v>
      </c>
      <c r="M2861" s="784">
        <f t="shared" si="66"/>
        <v>0</v>
      </c>
      <c r="N2861" s="782">
        <v>0</v>
      </c>
      <c r="O2861" s="782">
        <v>0</v>
      </c>
      <c r="P2861" s="782">
        <v>0</v>
      </c>
      <c r="Q2861" s="782">
        <v>0</v>
      </c>
      <c r="R2861" s="782"/>
      <c r="T2861" s="568"/>
    </row>
    <row r="2862" spans="1:20" s="498" customFormat="1" ht="12" x14ac:dyDescent="0.25">
      <c r="A2862" s="772"/>
      <c r="D2862" s="515" t="s">
        <v>6535</v>
      </c>
      <c r="E2862" s="779" t="s">
        <v>6536</v>
      </c>
      <c r="F2862" s="780" t="s">
        <v>5721</v>
      </c>
      <c r="G2862" s="781" t="s">
        <v>6475</v>
      </c>
      <c r="H2862" s="781" t="s">
        <v>6476</v>
      </c>
      <c r="I2862" s="781" t="s">
        <v>5517</v>
      </c>
      <c r="J2862" s="782">
        <v>600000</v>
      </c>
      <c r="K2862" s="783">
        <v>600000</v>
      </c>
      <c r="L2862" s="784">
        <f t="shared" si="65"/>
        <v>0</v>
      </c>
      <c r="M2862" s="784">
        <f t="shared" si="66"/>
        <v>0</v>
      </c>
      <c r="N2862" s="782">
        <v>600000</v>
      </c>
      <c r="O2862" s="782">
        <v>600000</v>
      </c>
      <c r="P2862" s="782">
        <v>1800000</v>
      </c>
      <c r="Q2862" s="782">
        <v>600000</v>
      </c>
      <c r="R2862" s="782"/>
      <c r="T2862" s="568"/>
    </row>
    <row r="2863" spans="1:20" s="498" customFormat="1" ht="12" x14ac:dyDescent="0.25">
      <c r="A2863" s="772"/>
      <c r="D2863" s="515" t="s">
        <v>6537</v>
      </c>
      <c r="E2863" s="779" t="s">
        <v>6538</v>
      </c>
      <c r="F2863" s="780" t="s">
        <v>5727</v>
      </c>
      <c r="G2863" s="781" t="s">
        <v>6475</v>
      </c>
      <c r="H2863" s="781" t="s">
        <v>6476</v>
      </c>
      <c r="I2863" s="781" t="s">
        <v>5517</v>
      </c>
      <c r="J2863" s="782">
        <v>2000000</v>
      </c>
      <c r="K2863" s="783">
        <v>2000000</v>
      </c>
      <c r="L2863" s="784">
        <f t="shared" si="65"/>
        <v>0</v>
      </c>
      <c r="M2863" s="784">
        <f t="shared" si="66"/>
        <v>0</v>
      </c>
      <c r="N2863" s="782">
        <v>2000000</v>
      </c>
      <c r="O2863" s="782">
        <v>2000000</v>
      </c>
      <c r="P2863" s="782">
        <v>6000000</v>
      </c>
      <c r="Q2863" s="782">
        <v>1500000</v>
      </c>
      <c r="R2863" s="782"/>
      <c r="T2863" s="568"/>
    </row>
    <row r="2864" spans="1:20" s="498" customFormat="1" ht="12" x14ac:dyDescent="0.25">
      <c r="A2864" s="772"/>
      <c r="D2864" s="515" t="s">
        <v>6539</v>
      </c>
      <c r="E2864" s="779" t="s">
        <v>6540</v>
      </c>
      <c r="F2864" s="780" t="s">
        <v>5739</v>
      </c>
      <c r="G2864" s="781" t="s">
        <v>6475</v>
      </c>
      <c r="H2864" s="781" t="s">
        <v>6476</v>
      </c>
      <c r="I2864" s="781" t="s">
        <v>5517</v>
      </c>
      <c r="J2864" s="782">
        <v>400000</v>
      </c>
      <c r="K2864" s="783">
        <v>400000</v>
      </c>
      <c r="L2864" s="784">
        <f t="shared" si="65"/>
        <v>0</v>
      </c>
      <c r="M2864" s="784">
        <f t="shared" si="66"/>
        <v>0</v>
      </c>
      <c r="N2864" s="782">
        <v>400000</v>
      </c>
      <c r="O2864" s="782">
        <v>400000</v>
      </c>
      <c r="P2864" s="782">
        <v>1200000</v>
      </c>
      <c r="Q2864" s="782">
        <v>400000</v>
      </c>
      <c r="R2864" s="782"/>
      <c r="T2864" s="568"/>
    </row>
    <row r="2865" spans="1:20" s="498" customFormat="1" ht="23.25" customHeight="1" x14ac:dyDescent="0.25">
      <c r="A2865" s="772"/>
      <c r="D2865" s="515" t="s">
        <v>6541</v>
      </c>
      <c r="E2865" s="779" t="s">
        <v>6542</v>
      </c>
      <c r="F2865" s="780" t="s">
        <v>5881</v>
      </c>
      <c r="G2865" s="781" t="s">
        <v>6475</v>
      </c>
      <c r="H2865" s="781" t="s">
        <v>6476</v>
      </c>
      <c r="I2865" s="781" t="s">
        <v>5517</v>
      </c>
      <c r="J2865" s="782">
        <v>300000</v>
      </c>
      <c r="K2865" s="783">
        <v>300000</v>
      </c>
      <c r="L2865" s="784">
        <f t="shared" si="65"/>
        <v>0</v>
      </c>
      <c r="M2865" s="784">
        <f t="shared" si="66"/>
        <v>0</v>
      </c>
      <c r="N2865" s="782">
        <v>300000</v>
      </c>
      <c r="O2865" s="782">
        <v>300000</v>
      </c>
      <c r="P2865" s="782">
        <v>900000</v>
      </c>
      <c r="Q2865" s="782">
        <v>300000</v>
      </c>
      <c r="R2865" s="782"/>
      <c r="T2865" s="568"/>
    </row>
    <row r="2866" spans="1:20" s="498" customFormat="1" ht="12" x14ac:dyDescent="0.25">
      <c r="A2866" s="772"/>
      <c r="D2866" s="515" t="s">
        <v>6543</v>
      </c>
      <c r="E2866" s="779" t="s">
        <v>6544</v>
      </c>
      <c r="F2866" s="780" t="s">
        <v>5765</v>
      </c>
      <c r="G2866" s="781" t="s">
        <v>6475</v>
      </c>
      <c r="H2866" s="781" t="s">
        <v>6476</v>
      </c>
      <c r="I2866" s="781" t="s">
        <v>5517</v>
      </c>
      <c r="J2866" s="782">
        <v>8000000</v>
      </c>
      <c r="K2866" s="783">
        <v>8000000</v>
      </c>
      <c r="L2866" s="782">
        <f t="shared" si="65"/>
        <v>0</v>
      </c>
      <c r="M2866" s="782">
        <f t="shared" si="66"/>
        <v>0</v>
      </c>
      <c r="N2866" s="782">
        <v>8000000</v>
      </c>
      <c r="O2866" s="782">
        <v>8000000</v>
      </c>
      <c r="P2866" s="782">
        <v>24000000</v>
      </c>
      <c r="Q2866" s="782">
        <v>10000000</v>
      </c>
      <c r="R2866" s="782"/>
      <c r="T2866" s="568"/>
    </row>
    <row r="2867" spans="1:20" s="498" customFormat="1" ht="12" x14ac:dyDescent="0.25">
      <c r="A2867" s="772"/>
      <c r="B2867" s="566" t="s">
        <v>191</v>
      </c>
      <c r="C2867" s="810"/>
      <c r="D2867" s="515"/>
      <c r="E2867" s="810"/>
      <c r="F2867" s="827"/>
      <c r="G2867" s="810"/>
      <c r="H2867" s="810"/>
      <c r="I2867" s="779"/>
      <c r="J2867" s="801">
        <v>30800000</v>
      </c>
      <c r="K2867" s="802">
        <f>SUM(K2828:K2866)</f>
        <v>30800000</v>
      </c>
      <c r="L2867" s="801">
        <f t="shared" ref="L2867:O2867" si="67">SUM(L2828:L2866)</f>
        <v>0</v>
      </c>
      <c r="M2867" s="801">
        <f t="shared" si="67"/>
        <v>0</v>
      </c>
      <c r="N2867" s="801">
        <f t="shared" si="67"/>
        <v>30800000</v>
      </c>
      <c r="O2867" s="801">
        <f t="shared" si="67"/>
        <v>31700000</v>
      </c>
      <c r="P2867" s="782">
        <v>93300000</v>
      </c>
      <c r="Q2867" s="801">
        <v>27700000</v>
      </c>
      <c r="R2867" s="801"/>
      <c r="T2867" s="568"/>
    </row>
    <row r="2868" spans="1:20" s="498" customFormat="1" ht="12" x14ac:dyDescent="0.25">
      <c r="D2868" s="515"/>
      <c r="F2868" s="536"/>
      <c r="J2868" s="776"/>
      <c r="K2868" s="776"/>
      <c r="L2868" s="776"/>
      <c r="M2868" s="776"/>
      <c r="N2868" s="776"/>
      <c r="O2868" s="776"/>
      <c r="P2868" s="776"/>
      <c r="Q2868" s="776"/>
      <c r="R2868" s="776"/>
      <c r="T2868" s="568"/>
    </row>
    <row r="2869" spans="1:20" s="498" customFormat="1" ht="12" x14ac:dyDescent="0.25">
      <c r="A2869" s="772" t="s">
        <v>6545</v>
      </c>
      <c r="B2869" s="773" t="s">
        <v>4994</v>
      </c>
      <c r="C2869" s="773"/>
      <c r="D2869" s="794"/>
      <c r="E2869" s="773"/>
      <c r="F2869" s="775"/>
      <c r="G2869" s="773"/>
      <c r="H2869" s="773"/>
      <c r="I2869" s="773"/>
      <c r="J2869" s="776"/>
      <c r="K2869" s="776"/>
      <c r="L2869" s="776"/>
      <c r="M2869" s="776"/>
      <c r="N2869" s="776"/>
      <c r="O2869" s="776"/>
      <c r="P2869" s="776"/>
      <c r="Q2869" s="776"/>
      <c r="R2869" s="776"/>
      <c r="T2869" s="568"/>
    </row>
    <row r="2870" spans="1:20" s="498" customFormat="1" ht="12" x14ac:dyDescent="0.25">
      <c r="A2870" s="772"/>
      <c r="C2870" s="773" t="s">
        <v>5142</v>
      </c>
      <c r="D2870" s="794"/>
      <c r="E2870" s="773"/>
      <c r="F2870" s="775"/>
      <c r="G2870" s="773"/>
      <c r="H2870" s="773"/>
      <c r="I2870" s="773"/>
      <c r="J2870" s="777">
        <v>30100000</v>
      </c>
      <c r="K2870" s="789">
        <f>SUM(K2871:K2890)</f>
        <v>13100000</v>
      </c>
      <c r="L2870" s="784">
        <f t="shared" ref="L2870:O2870" si="68">SUM(L2871:L2890)</f>
        <v>17000000</v>
      </c>
      <c r="M2870" s="784">
        <f t="shared" si="68"/>
        <v>0</v>
      </c>
      <c r="N2870" s="784">
        <f t="shared" si="68"/>
        <v>30100000</v>
      </c>
      <c r="O2870" s="784">
        <f t="shared" si="68"/>
        <v>30100000</v>
      </c>
      <c r="P2870" s="777">
        <f>SUM(K2870,N2870,O2870)</f>
        <v>73300000</v>
      </c>
      <c r="Q2870" s="777">
        <v>11200000</v>
      </c>
      <c r="R2870" s="777"/>
      <c r="T2870" s="568"/>
    </row>
    <row r="2871" spans="1:20" s="498" customFormat="1" ht="24" x14ac:dyDescent="0.25">
      <c r="A2871" s="772"/>
      <c r="D2871" s="515" t="s">
        <v>6546</v>
      </c>
      <c r="E2871" s="779" t="s">
        <v>6547</v>
      </c>
      <c r="F2871" s="780" t="s">
        <v>6548</v>
      </c>
      <c r="G2871" s="781" t="s">
        <v>5515</v>
      </c>
      <c r="H2871" s="781" t="s">
        <v>5813</v>
      </c>
      <c r="I2871" s="781" t="s">
        <v>5517</v>
      </c>
      <c r="J2871" s="782">
        <v>2000000</v>
      </c>
      <c r="K2871" s="783">
        <v>2000000</v>
      </c>
      <c r="L2871" s="784">
        <f>SUM(J2871-K2871)</f>
        <v>0</v>
      </c>
      <c r="M2871" s="784">
        <f>SUM(K2871-J2871)</f>
        <v>0</v>
      </c>
      <c r="N2871" s="782">
        <v>2000000</v>
      </c>
      <c r="O2871" s="782">
        <v>2000000</v>
      </c>
      <c r="P2871" s="782">
        <v>6000000</v>
      </c>
      <c r="Q2871" s="782">
        <v>1000000</v>
      </c>
      <c r="R2871" s="782"/>
      <c r="T2871" s="568"/>
    </row>
    <row r="2872" spans="1:20" s="498" customFormat="1" ht="24" x14ac:dyDescent="0.25">
      <c r="A2872" s="772"/>
      <c r="D2872" s="515" t="s">
        <v>6549</v>
      </c>
      <c r="E2872" s="779" t="s">
        <v>6550</v>
      </c>
      <c r="F2872" s="780" t="s">
        <v>5574</v>
      </c>
      <c r="G2872" s="781" t="s">
        <v>6551</v>
      </c>
      <c r="H2872" s="781" t="s">
        <v>6552</v>
      </c>
      <c r="I2872" s="781" t="s">
        <v>5517</v>
      </c>
      <c r="J2872" s="782">
        <v>20000000</v>
      </c>
      <c r="K2872" s="783">
        <v>3000000</v>
      </c>
      <c r="L2872" s="784">
        <f t="shared" ref="L2872:L2890" si="69">SUM(J2872-K2872)</f>
        <v>17000000</v>
      </c>
      <c r="M2872" s="784">
        <v>0</v>
      </c>
      <c r="N2872" s="782">
        <v>20000000</v>
      </c>
      <c r="O2872" s="782">
        <v>20000000</v>
      </c>
      <c r="P2872" s="782">
        <v>60000000</v>
      </c>
      <c r="Q2872" s="782">
        <v>5000000</v>
      </c>
      <c r="R2872" s="782"/>
      <c r="T2872" s="568"/>
    </row>
    <row r="2873" spans="1:20" s="498" customFormat="1" ht="36" x14ac:dyDescent="0.25">
      <c r="A2873" s="772"/>
      <c r="D2873" s="515" t="s">
        <v>6553</v>
      </c>
      <c r="E2873" s="779" t="s">
        <v>6554</v>
      </c>
      <c r="F2873" s="780" t="s">
        <v>5598</v>
      </c>
      <c r="G2873" s="781" t="s">
        <v>6551</v>
      </c>
      <c r="H2873" s="781" t="s">
        <v>6552</v>
      </c>
      <c r="I2873" s="781" t="s">
        <v>5517</v>
      </c>
      <c r="J2873" s="782">
        <v>600000</v>
      </c>
      <c r="K2873" s="783">
        <v>600000</v>
      </c>
      <c r="L2873" s="784">
        <f t="shared" si="69"/>
        <v>0</v>
      </c>
      <c r="M2873" s="784">
        <f t="shared" ref="M2873:M2890" si="70">SUM(K2873-J2873)</f>
        <v>0</v>
      </c>
      <c r="N2873" s="782">
        <v>600000</v>
      </c>
      <c r="O2873" s="782">
        <v>600000</v>
      </c>
      <c r="P2873" s="782">
        <v>1800000</v>
      </c>
      <c r="Q2873" s="782">
        <v>600000</v>
      </c>
      <c r="R2873" s="782"/>
      <c r="T2873" s="568"/>
    </row>
    <row r="2874" spans="1:20" s="751" customFormat="1" ht="13.8" x14ac:dyDescent="0.3">
      <c r="A2874" s="946" t="s">
        <v>5500</v>
      </c>
      <c r="B2874" s="946"/>
      <c r="C2874" s="946"/>
      <c r="D2874" s="946"/>
      <c r="E2874" s="946"/>
      <c r="F2874" s="946"/>
      <c r="G2874" s="946"/>
      <c r="H2874" s="946"/>
      <c r="I2874" s="946"/>
      <c r="J2874" s="946"/>
      <c r="K2874" s="946"/>
      <c r="L2874" s="946"/>
      <c r="M2874" s="946"/>
      <c r="N2874" s="946"/>
      <c r="O2874" s="946"/>
      <c r="P2874" s="946"/>
      <c r="Q2874" s="946"/>
      <c r="T2874" s="752"/>
    </row>
    <row r="2875" spans="1:20" s="751" customFormat="1" ht="13.8" x14ac:dyDescent="0.3">
      <c r="A2875" s="946" t="s">
        <v>5501</v>
      </c>
      <c r="B2875" s="946"/>
      <c r="C2875" s="946"/>
      <c r="D2875" s="946"/>
      <c r="E2875" s="946"/>
      <c r="F2875" s="946"/>
      <c r="G2875" s="946"/>
      <c r="H2875" s="946"/>
      <c r="I2875" s="946"/>
      <c r="J2875" s="946"/>
      <c r="K2875" s="946"/>
      <c r="L2875" s="946"/>
      <c r="M2875" s="946"/>
      <c r="N2875" s="946"/>
      <c r="O2875" s="946"/>
      <c r="P2875" s="946"/>
      <c r="Q2875" s="946"/>
      <c r="T2875" s="752"/>
    </row>
    <row r="2876" spans="1:20" s="753" customFormat="1" ht="13.2" x14ac:dyDescent="0.25">
      <c r="A2876" s="947" t="s">
        <v>5376</v>
      </c>
      <c r="B2876" s="947"/>
      <c r="C2876" s="947"/>
      <c r="D2876" s="954"/>
      <c r="E2876" s="947"/>
      <c r="F2876" s="947"/>
      <c r="G2876" s="947"/>
      <c r="H2876" s="947"/>
      <c r="I2876" s="947"/>
      <c r="J2876" s="947"/>
      <c r="K2876" s="947"/>
      <c r="L2876" s="947"/>
      <c r="M2876" s="947"/>
      <c r="N2876" s="947"/>
      <c r="O2876" s="947"/>
      <c r="P2876" s="947"/>
      <c r="Q2876" s="947"/>
      <c r="T2876" s="754"/>
    </row>
    <row r="2877" spans="1:20" s="760" customFormat="1" ht="24" x14ac:dyDescent="0.25">
      <c r="A2877" s="943" t="s">
        <v>5502</v>
      </c>
      <c r="B2877" s="948" t="s">
        <v>5503</v>
      </c>
      <c r="C2877" s="957"/>
      <c r="D2877" s="755"/>
      <c r="E2877" s="949" t="s">
        <v>5504</v>
      </c>
      <c r="F2877" s="943" t="s">
        <v>4881</v>
      </c>
      <c r="G2877" s="943" t="s">
        <v>5505</v>
      </c>
      <c r="H2877" s="943" t="s">
        <v>5506</v>
      </c>
      <c r="I2877" s="943" t="s">
        <v>5507</v>
      </c>
      <c r="J2877" s="756" t="s">
        <v>3115</v>
      </c>
      <c r="K2877" s="757" t="s">
        <v>3116</v>
      </c>
      <c r="L2877" s="758" t="s">
        <v>5508</v>
      </c>
      <c r="M2877" s="758" t="s">
        <v>5509</v>
      </c>
      <c r="N2877" s="756" t="s">
        <v>3116</v>
      </c>
      <c r="O2877" s="756" t="s">
        <v>3116</v>
      </c>
      <c r="P2877" s="759" t="s">
        <v>3317</v>
      </c>
      <c r="Q2877" s="759" t="s">
        <v>3341</v>
      </c>
      <c r="R2877" s="759" t="s">
        <v>5510</v>
      </c>
      <c r="T2877" s="761"/>
    </row>
    <row r="2878" spans="1:20" s="760" customFormat="1" ht="19.5" customHeight="1" x14ac:dyDescent="0.25">
      <c r="A2878" s="955"/>
      <c r="B2878" s="950"/>
      <c r="C2878" s="958"/>
      <c r="D2878" s="762"/>
      <c r="E2878" s="951"/>
      <c r="F2878" s="944"/>
      <c r="G2878" s="944"/>
      <c r="H2878" s="944"/>
      <c r="I2878" s="944"/>
      <c r="J2878" s="763">
        <v>2020</v>
      </c>
      <c r="K2878" s="764" t="s">
        <v>3120</v>
      </c>
      <c r="L2878" s="765" t="s">
        <v>3120</v>
      </c>
      <c r="M2878" s="765" t="s">
        <v>3120</v>
      </c>
      <c r="N2878" s="766" t="s">
        <v>5068</v>
      </c>
      <c r="O2878" s="766" t="s">
        <v>5069</v>
      </c>
      <c r="P2878" s="763" t="s">
        <v>4882</v>
      </c>
      <c r="Q2878" s="766" t="s">
        <v>5102</v>
      </c>
      <c r="R2878" s="763"/>
      <c r="T2878" s="761"/>
    </row>
    <row r="2879" spans="1:20" s="760" customFormat="1" ht="15.75" customHeight="1" x14ac:dyDescent="0.25">
      <c r="A2879" s="956"/>
      <c r="B2879" s="952"/>
      <c r="C2879" s="959"/>
      <c r="D2879" s="768"/>
      <c r="E2879" s="953"/>
      <c r="F2879" s="945"/>
      <c r="G2879" s="945"/>
      <c r="H2879" s="945"/>
      <c r="I2879" s="945"/>
      <c r="J2879" s="769" t="s">
        <v>14</v>
      </c>
      <c r="K2879" s="770" t="s">
        <v>14</v>
      </c>
      <c r="L2879" s="771" t="s">
        <v>14</v>
      </c>
      <c r="M2879" s="771" t="s">
        <v>14</v>
      </c>
      <c r="N2879" s="769" t="s">
        <v>14</v>
      </c>
      <c r="O2879" s="769" t="s">
        <v>14</v>
      </c>
      <c r="P2879" s="769" t="s">
        <v>14</v>
      </c>
      <c r="Q2879" s="769" t="s">
        <v>14</v>
      </c>
      <c r="R2879" s="769"/>
      <c r="T2879" s="761"/>
    </row>
    <row r="2880" spans="1:20" s="498" customFormat="1" ht="12" x14ac:dyDescent="0.25">
      <c r="A2880" s="772"/>
      <c r="D2880" s="515" t="s">
        <v>6555</v>
      </c>
      <c r="E2880" s="779" t="s">
        <v>6556</v>
      </c>
      <c r="F2880" s="780" t="s">
        <v>5601</v>
      </c>
      <c r="G2880" s="781" t="s">
        <v>6551</v>
      </c>
      <c r="H2880" s="781" t="s">
        <v>6552</v>
      </c>
      <c r="I2880" s="781" t="s">
        <v>5517</v>
      </c>
      <c r="J2880" s="782">
        <v>700000</v>
      </c>
      <c r="K2880" s="783">
        <v>700000</v>
      </c>
      <c r="L2880" s="784">
        <f t="shared" si="69"/>
        <v>0</v>
      </c>
      <c r="M2880" s="784">
        <f t="shared" si="70"/>
        <v>0</v>
      </c>
      <c r="N2880" s="782">
        <v>700000</v>
      </c>
      <c r="O2880" s="782">
        <v>700000</v>
      </c>
      <c r="P2880" s="782">
        <v>2100000</v>
      </c>
      <c r="Q2880" s="782">
        <v>600000</v>
      </c>
      <c r="R2880" s="782"/>
      <c r="T2880" s="568"/>
    </row>
    <row r="2881" spans="1:20" s="498" customFormat="1" ht="12" x14ac:dyDescent="0.25">
      <c r="A2881" s="772"/>
      <c r="D2881" s="515" t="s">
        <v>6557</v>
      </c>
      <c r="E2881" s="779" t="s">
        <v>6558</v>
      </c>
      <c r="F2881" s="780" t="s">
        <v>5604</v>
      </c>
      <c r="G2881" s="781" t="s">
        <v>6551</v>
      </c>
      <c r="H2881" s="781" t="s">
        <v>6552</v>
      </c>
      <c r="I2881" s="781" t="s">
        <v>5517</v>
      </c>
      <c r="J2881" s="782">
        <v>300000</v>
      </c>
      <c r="K2881" s="783">
        <v>300000</v>
      </c>
      <c r="L2881" s="784">
        <f t="shared" si="69"/>
        <v>0</v>
      </c>
      <c r="M2881" s="784">
        <f t="shared" si="70"/>
        <v>0</v>
      </c>
      <c r="N2881" s="782">
        <v>300000</v>
      </c>
      <c r="O2881" s="782">
        <v>300000</v>
      </c>
      <c r="P2881" s="782">
        <v>900000</v>
      </c>
      <c r="Q2881" s="782">
        <v>300000</v>
      </c>
      <c r="R2881" s="782"/>
      <c r="T2881" s="568"/>
    </row>
    <row r="2882" spans="1:20" s="498" customFormat="1" ht="12" x14ac:dyDescent="0.25">
      <c r="A2882" s="772"/>
      <c r="D2882" s="515" t="s">
        <v>6559</v>
      </c>
      <c r="E2882" s="779" t="s">
        <v>6560</v>
      </c>
      <c r="F2882" s="780" t="s">
        <v>5607</v>
      </c>
      <c r="G2882" s="781" t="s">
        <v>6551</v>
      </c>
      <c r="H2882" s="781" t="s">
        <v>6552</v>
      </c>
      <c r="I2882" s="781" t="s">
        <v>5517</v>
      </c>
      <c r="J2882" s="782">
        <v>500000</v>
      </c>
      <c r="K2882" s="783">
        <v>500000</v>
      </c>
      <c r="L2882" s="784">
        <f t="shared" si="69"/>
        <v>0</v>
      </c>
      <c r="M2882" s="784">
        <f t="shared" si="70"/>
        <v>0</v>
      </c>
      <c r="N2882" s="782">
        <v>500000</v>
      </c>
      <c r="O2882" s="782">
        <v>500000</v>
      </c>
      <c r="P2882" s="782">
        <v>1500000</v>
      </c>
      <c r="Q2882" s="782">
        <v>450000</v>
      </c>
      <c r="R2882" s="782"/>
      <c r="T2882" s="568"/>
    </row>
    <row r="2883" spans="1:20" s="498" customFormat="1" ht="24" x14ac:dyDescent="0.25">
      <c r="A2883" s="772"/>
      <c r="D2883" s="515" t="s">
        <v>6561</v>
      </c>
      <c r="E2883" s="779" t="s">
        <v>6562</v>
      </c>
      <c r="F2883" s="780" t="s">
        <v>5610</v>
      </c>
      <c r="G2883" s="781" t="s">
        <v>5515</v>
      </c>
      <c r="H2883" s="781" t="s">
        <v>5813</v>
      </c>
      <c r="I2883" s="781" t="s">
        <v>5517</v>
      </c>
      <c r="J2883" s="782">
        <v>600000</v>
      </c>
      <c r="K2883" s="783">
        <v>600000</v>
      </c>
      <c r="L2883" s="784">
        <f t="shared" si="69"/>
        <v>0</v>
      </c>
      <c r="M2883" s="784">
        <f t="shared" si="70"/>
        <v>0</v>
      </c>
      <c r="N2883" s="782">
        <v>600000</v>
      </c>
      <c r="O2883" s="782">
        <v>600000</v>
      </c>
      <c r="P2883" s="782">
        <v>1800000</v>
      </c>
      <c r="Q2883" s="782">
        <v>550000</v>
      </c>
      <c r="R2883" s="782"/>
      <c r="T2883" s="568"/>
    </row>
    <row r="2884" spans="1:20" s="498" customFormat="1" ht="24" x14ac:dyDescent="0.25">
      <c r="A2884" s="772"/>
      <c r="D2884" s="515" t="s">
        <v>6563</v>
      </c>
      <c r="E2884" s="779" t="s">
        <v>6564</v>
      </c>
      <c r="F2884" s="780" t="s">
        <v>5637</v>
      </c>
      <c r="G2884" s="781" t="s">
        <v>5515</v>
      </c>
      <c r="H2884" s="781" t="s">
        <v>5813</v>
      </c>
      <c r="I2884" s="781" t="s">
        <v>5517</v>
      </c>
      <c r="J2884" s="782">
        <v>500000</v>
      </c>
      <c r="K2884" s="783">
        <v>500000</v>
      </c>
      <c r="L2884" s="784">
        <f t="shared" si="69"/>
        <v>0</v>
      </c>
      <c r="M2884" s="784">
        <f t="shared" si="70"/>
        <v>0</v>
      </c>
      <c r="N2884" s="782">
        <v>500000</v>
      </c>
      <c r="O2884" s="782">
        <v>500000</v>
      </c>
      <c r="P2884" s="782">
        <v>1500000</v>
      </c>
      <c r="Q2884" s="782">
        <v>450000</v>
      </c>
      <c r="R2884" s="782"/>
      <c r="T2884" s="568"/>
    </row>
    <row r="2885" spans="1:20" s="498" customFormat="1" ht="24" x14ac:dyDescent="0.25">
      <c r="A2885" s="772"/>
      <c r="D2885" s="515" t="s">
        <v>6565</v>
      </c>
      <c r="E2885" s="779" t="s">
        <v>6566</v>
      </c>
      <c r="F2885" s="780" t="s">
        <v>6254</v>
      </c>
      <c r="G2885" s="781" t="s">
        <v>6551</v>
      </c>
      <c r="H2885" s="781" t="s">
        <v>6552</v>
      </c>
      <c r="I2885" s="781" t="s">
        <v>5517</v>
      </c>
      <c r="J2885" s="782">
        <v>300000</v>
      </c>
      <c r="K2885" s="783">
        <v>300000</v>
      </c>
      <c r="L2885" s="784">
        <f t="shared" si="69"/>
        <v>0</v>
      </c>
      <c r="M2885" s="784">
        <f t="shared" si="70"/>
        <v>0</v>
      </c>
      <c r="N2885" s="782">
        <v>300000</v>
      </c>
      <c r="O2885" s="782">
        <v>300000</v>
      </c>
      <c r="P2885" s="782">
        <v>900000</v>
      </c>
      <c r="Q2885" s="782">
        <v>300000</v>
      </c>
      <c r="R2885" s="782"/>
      <c r="T2885" s="568"/>
    </row>
    <row r="2886" spans="1:20" s="498" customFormat="1" ht="12" x14ac:dyDescent="0.25">
      <c r="A2886" s="772"/>
      <c r="D2886" s="515" t="s">
        <v>6567</v>
      </c>
      <c r="E2886" s="779" t="s">
        <v>6568</v>
      </c>
      <c r="F2886" s="780" t="s">
        <v>5703</v>
      </c>
      <c r="G2886" s="781" t="s">
        <v>6551</v>
      </c>
      <c r="H2886" s="781" t="s">
        <v>6552</v>
      </c>
      <c r="I2886" s="781" t="s">
        <v>5517</v>
      </c>
      <c r="J2886" s="782">
        <v>1000000</v>
      </c>
      <c r="K2886" s="783">
        <v>1000000</v>
      </c>
      <c r="L2886" s="784">
        <f t="shared" si="69"/>
        <v>0</v>
      </c>
      <c r="M2886" s="784">
        <f t="shared" si="70"/>
        <v>0</v>
      </c>
      <c r="N2886" s="782">
        <v>1000000</v>
      </c>
      <c r="O2886" s="782">
        <v>1000000</v>
      </c>
      <c r="P2886" s="782">
        <v>3000000</v>
      </c>
      <c r="Q2886" s="782">
        <v>0</v>
      </c>
      <c r="R2886" s="782"/>
      <c r="T2886" s="568"/>
    </row>
    <row r="2887" spans="1:20" s="498" customFormat="1" ht="24" x14ac:dyDescent="0.25">
      <c r="A2887" s="772"/>
      <c r="D2887" s="515" t="s">
        <v>6569</v>
      </c>
      <c r="E2887" s="779" t="s">
        <v>6570</v>
      </c>
      <c r="F2887" s="780" t="s">
        <v>5724</v>
      </c>
      <c r="G2887" s="781" t="s">
        <v>6551</v>
      </c>
      <c r="H2887" s="781" t="s">
        <v>6552</v>
      </c>
      <c r="I2887" s="781" t="s">
        <v>5517</v>
      </c>
      <c r="J2887" s="782">
        <v>0</v>
      </c>
      <c r="K2887" s="783">
        <v>0</v>
      </c>
      <c r="L2887" s="784">
        <f t="shared" si="69"/>
        <v>0</v>
      </c>
      <c r="M2887" s="784">
        <f t="shared" si="70"/>
        <v>0</v>
      </c>
      <c r="N2887" s="782">
        <v>0</v>
      </c>
      <c r="O2887" s="782">
        <v>0</v>
      </c>
      <c r="P2887" s="782">
        <v>0</v>
      </c>
      <c r="Q2887" s="782">
        <v>0</v>
      </c>
      <c r="R2887" s="782"/>
      <c r="T2887" s="568"/>
    </row>
    <row r="2888" spans="1:20" s="498" customFormat="1" ht="12" x14ac:dyDescent="0.25">
      <c r="A2888" s="772"/>
      <c r="D2888" s="515" t="s">
        <v>6571</v>
      </c>
      <c r="E2888" s="779" t="s">
        <v>6572</v>
      </c>
      <c r="F2888" s="780" t="s">
        <v>5727</v>
      </c>
      <c r="G2888" s="781" t="s">
        <v>6551</v>
      </c>
      <c r="H2888" s="781" t="s">
        <v>6552</v>
      </c>
      <c r="I2888" s="781" t="s">
        <v>5517</v>
      </c>
      <c r="J2888" s="782">
        <v>1500000</v>
      </c>
      <c r="K2888" s="783">
        <v>1500000</v>
      </c>
      <c r="L2888" s="784">
        <f t="shared" si="69"/>
        <v>0</v>
      </c>
      <c r="M2888" s="784">
        <f t="shared" si="70"/>
        <v>0</v>
      </c>
      <c r="N2888" s="782">
        <v>1500000</v>
      </c>
      <c r="O2888" s="782">
        <v>1500000</v>
      </c>
      <c r="P2888" s="782">
        <v>4500000</v>
      </c>
      <c r="Q2888" s="782">
        <v>1500000</v>
      </c>
      <c r="R2888" s="782"/>
      <c r="T2888" s="568"/>
    </row>
    <row r="2889" spans="1:20" s="498" customFormat="1" ht="12" x14ac:dyDescent="0.25">
      <c r="A2889" s="772"/>
      <c r="D2889" s="515" t="s">
        <v>6573</v>
      </c>
      <c r="E2889" s="779" t="s">
        <v>6574</v>
      </c>
      <c r="F2889" s="780" t="s">
        <v>5739</v>
      </c>
      <c r="G2889" s="781" t="s">
        <v>6551</v>
      </c>
      <c r="H2889" s="781" t="s">
        <v>6552</v>
      </c>
      <c r="I2889" s="781" t="s">
        <v>5517</v>
      </c>
      <c r="J2889" s="782">
        <v>2000000</v>
      </c>
      <c r="K2889" s="783">
        <v>2000000</v>
      </c>
      <c r="L2889" s="784">
        <f t="shared" si="69"/>
        <v>0</v>
      </c>
      <c r="M2889" s="784">
        <f t="shared" si="70"/>
        <v>0</v>
      </c>
      <c r="N2889" s="782">
        <v>2000000</v>
      </c>
      <c r="O2889" s="782">
        <v>2000000</v>
      </c>
      <c r="P2889" s="782">
        <v>6000000</v>
      </c>
      <c r="Q2889" s="782">
        <v>400000</v>
      </c>
      <c r="R2889" s="782"/>
      <c r="T2889" s="568"/>
    </row>
    <row r="2890" spans="1:20" s="498" customFormat="1" ht="24" x14ac:dyDescent="0.25">
      <c r="A2890" s="772"/>
      <c r="D2890" s="515" t="s">
        <v>6575</v>
      </c>
      <c r="E2890" s="779" t="s">
        <v>6576</v>
      </c>
      <c r="F2890" s="780" t="s">
        <v>5881</v>
      </c>
      <c r="G2890" s="781" t="s">
        <v>5515</v>
      </c>
      <c r="H2890" s="781" t="s">
        <v>5813</v>
      </c>
      <c r="I2890" s="781" t="s">
        <v>5517</v>
      </c>
      <c r="J2890" s="782">
        <v>100000</v>
      </c>
      <c r="K2890" s="789">
        <v>100000</v>
      </c>
      <c r="L2890" s="784">
        <f t="shared" si="69"/>
        <v>0</v>
      </c>
      <c r="M2890" s="784">
        <f t="shared" si="70"/>
        <v>0</v>
      </c>
      <c r="N2890" s="784">
        <v>100000</v>
      </c>
      <c r="O2890" s="784">
        <v>100000</v>
      </c>
      <c r="P2890" s="782">
        <v>300000</v>
      </c>
      <c r="Q2890" s="782">
        <v>50000</v>
      </c>
      <c r="R2890" s="782"/>
      <c r="T2890" s="568"/>
    </row>
    <row r="2891" spans="1:20" s="498" customFormat="1" ht="12" x14ac:dyDescent="0.25">
      <c r="A2891" s="772"/>
      <c r="B2891" s="566" t="s">
        <v>6577</v>
      </c>
      <c r="C2891" s="810"/>
      <c r="D2891" s="519"/>
      <c r="E2891" s="810"/>
      <c r="F2891" s="827"/>
      <c r="G2891" s="810"/>
      <c r="H2891" s="810"/>
      <c r="I2891" s="779"/>
      <c r="J2891" s="801">
        <v>30100000</v>
      </c>
      <c r="K2891" s="783">
        <f>SUM(K2871:K2890)</f>
        <v>13100000</v>
      </c>
      <c r="L2891" s="782">
        <f t="shared" ref="L2891:O2891" si="71">SUM(L2871:L2890)</f>
        <v>17000000</v>
      </c>
      <c r="M2891" s="782">
        <f t="shared" si="71"/>
        <v>0</v>
      </c>
      <c r="N2891" s="782">
        <f t="shared" si="71"/>
        <v>30100000</v>
      </c>
      <c r="O2891" s="782">
        <f t="shared" si="71"/>
        <v>30100000</v>
      </c>
      <c r="P2891" s="782">
        <v>90300000</v>
      </c>
      <c r="Q2891" s="801">
        <v>11200000</v>
      </c>
      <c r="R2891" s="801"/>
      <c r="T2891" s="568"/>
    </row>
    <row r="2892" spans="1:20" s="498" customFormat="1" ht="12" x14ac:dyDescent="0.25">
      <c r="F2892" s="536"/>
      <c r="J2892" s="776"/>
      <c r="K2892" s="776"/>
      <c r="L2892" s="776"/>
      <c r="M2892" s="776"/>
      <c r="N2892" s="776"/>
      <c r="O2892" s="776"/>
      <c r="P2892" s="776"/>
      <c r="Q2892" s="776"/>
      <c r="R2892" s="776"/>
      <c r="T2892" s="568"/>
    </row>
    <row r="2893" spans="1:20" s="498" customFormat="1" ht="12" x14ac:dyDescent="0.25">
      <c r="A2893" s="772" t="s">
        <v>6578</v>
      </c>
      <c r="B2893" s="773" t="s">
        <v>4995</v>
      </c>
      <c r="C2893" s="773"/>
      <c r="D2893" s="773"/>
      <c r="E2893" s="773"/>
      <c r="F2893" s="775"/>
      <c r="G2893" s="773"/>
      <c r="H2893" s="773"/>
      <c r="I2893" s="773"/>
      <c r="J2893" s="776"/>
      <c r="K2893" s="776"/>
      <c r="L2893" s="776"/>
      <c r="M2893" s="776"/>
      <c r="N2893" s="776"/>
      <c r="O2893" s="776"/>
      <c r="P2893" s="776"/>
      <c r="Q2893" s="776"/>
      <c r="R2893" s="776"/>
      <c r="T2893" s="568"/>
    </row>
    <row r="2894" spans="1:20" s="498" customFormat="1" ht="12" x14ac:dyDescent="0.25">
      <c r="A2894" s="772"/>
      <c r="C2894" s="773" t="s">
        <v>5142</v>
      </c>
      <c r="D2894" s="817"/>
      <c r="E2894" s="773"/>
      <c r="F2894" s="775"/>
      <c r="G2894" s="773"/>
      <c r="H2894" s="773"/>
      <c r="I2894" s="773"/>
      <c r="J2894" s="777">
        <v>77350000</v>
      </c>
      <c r="K2894" s="789">
        <f>SUM(K2895:K2916)</f>
        <v>22350000</v>
      </c>
      <c r="L2894" s="777">
        <f t="shared" ref="L2894:O2894" si="72">SUM(L2895:L2916)</f>
        <v>0</v>
      </c>
      <c r="M2894" s="784">
        <f t="shared" si="72"/>
        <v>0</v>
      </c>
      <c r="N2894" s="784">
        <f t="shared" si="72"/>
        <v>77350000</v>
      </c>
      <c r="O2894" s="784">
        <f t="shared" si="72"/>
        <v>77600000</v>
      </c>
      <c r="P2894" s="777">
        <f>SUM(K2894,N2894,O2894)</f>
        <v>177300000</v>
      </c>
      <c r="Q2894" s="777">
        <v>67650000</v>
      </c>
      <c r="R2894" s="777"/>
      <c r="T2894" s="568"/>
    </row>
    <row r="2895" spans="1:20" s="498" customFormat="1" ht="24" x14ac:dyDescent="0.25">
      <c r="A2895" s="772"/>
      <c r="D2895" s="515" t="s">
        <v>6579</v>
      </c>
      <c r="E2895" s="779" t="s">
        <v>6580</v>
      </c>
      <c r="F2895" s="780" t="s">
        <v>5568</v>
      </c>
      <c r="G2895" s="781" t="s">
        <v>6551</v>
      </c>
      <c r="H2895" s="781" t="s">
        <v>6552</v>
      </c>
      <c r="I2895" s="781" t="s">
        <v>5517</v>
      </c>
      <c r="J2895" s="782">
        <v>1500000</v>
      </c>
      <c r="K2895" s="783">
        <v>1500000</v>
      </c>
      <c r="L2895" s="784">
        <f>SUM(J2895-K2895)</f>
        <v>0</v>
      </c>
      <c r="M2895" s="784">
        <f>SUM(K2895-J2895)</f>
        <v>0</v>
      </c>
      <c r="N2895" s="782">
        <v>1500000</v>
      </c>
      <c r="O2895" s="782">
        <v>1500000</v>
      </c>
      <c r="P2895" s="782">
        <v>4500000</v>
      </c>
      <c r="Q2895" s="782">
        <v>1000000</v>
      </c>
      <c r="R2895" s="782"/>
      <c r="T2895" s="568"/>
    </row>
    <row r="2896" spans="1:20" s="498" customFormat="1" ht="24" x14ac:dyDescent="0.25">
      <c r="A2896" s="772"/>
      <c r="D2896" s="515" t="s">
        <v>6581</v>
      </c>
      <c r="E2896" s="779" t="s">
        <v>6582</v>
      </c>
      <c r="F2896" s="780" t="s">
        <v>5574</v>
      </c>
      <c r="G2896" s="781" t="s">
        <v>6551</v>
      </c>
      <c r="H2896" s="781" t="s">
        <v>6552</v>
      </c>
      <c r="I2896" s="781" t="s">
        <v>5517</v>
      </c>
      <c r="J2896" s="782">
        <v>70000000</v>
      </c>
      <c r="K2896" s="783">
        <v>15000000</v>
      </c>
      <c r="L2896" s="784">
        <v>0</v>
      </c>
      <c r="M2896" s="784">
        <v>0</v>
      </c>
      <c r="N2896" s="782">
        <v>70000000</v>
      </c>
      <c r="O2896" s="782">
        <v>70000000</v>
      </c>
      <c r="P2896" s="782">
        <v>210000000</v>
      </c>
      <c r="Q2896" s="782">
        <v>61000000</v>
      </c>
      <c r="R2896" s="782"/>
      <c r="T2896" s="568"/>
    </row>
    <row r="2897" spans="1:20" s="498" customFormat="1" ht="36" x14ac:dyDescent="0.25">
      <c r="A2897" s="772"/>
      <c r="D2897" s="515" t="s">
        <v>6583</v>
      </c>
      <c r="E2897" s="779" t="s">
        <v>6584</v>
      </c>
      <c r="F2897" s="780" t="s">
        <v>5598</v>
      </c>
      <c r="G2897" s="781" t="s">
        <v>6551</v>
      </c>
      <c r="H2897" s="781" t="s">
        <v>6552</v>
      </c>
      <c r="I2897" s="781" t="s">
        <v>5517</v>
      </c>
      <c r="J2897" s="782">
        <v>700000</v>
      </c>
      <c r="K2897" s="783">
        <v>700000</v>
      </c>
      <c r="L2897" s="784">
        <f t="shared" ref="L2897:L2916" si="73">SUM(J2897-K2897)</f>
        <v>0</v>
      </c>
      <c r="M2897" s="784">
        <f t="shared" ref="M2897:M2916" si="74">SUM(K2897-J2897)</f>
        <v>0</v>
      </c>
      <c r="N2897" s="782">
        <v>700000</v>
      </c>
      <c r="O2897" s="782">
        <v>700000</v>
      </c>
      <c r="P2897" s="782">
        <v>2100000</v>
      </c>
      <c r="Q2897" s="782">
        <v>700000</v>
      </c>
      <c r="R2897" s="782"/>
      <c r="T2897" s="568"/>
    </row>
    <row r="2898" spans="1:20" s="498" customFormat="1" ht="12" x14ac:dyDescent="0.25">
      <c r="A2898" s="772"/>
      <c r="D2898" s="515" t="s">
        <v>6585</v>
      </c>
      <c r="E2898" s="779" t="s">
        <v>6586</v>
      </c>
      <c r="F2898" s="780" t="s">
        <v>5601</v>
      </c>
      <c r="G2898" s="781" t="s">
        <v>6551</v>
      </c>
      <c r="H2898" s="781" t="s">
        <v>6552</v>
      </c>
      <c r="I2898" s="781" t="s">
        <v>5517</v>
      </c>
      <c r="J2898" s="782">
        <v>900000</v>
      </c>
      <c r="K2898" s="783">
        <v>900000</v>
      </c>
      <c r="L2898" s="784">
        <f t="shared" si="73"/>
        <v>0</v>
      </c>
      <c r="M2898" s="784">
        <f t="shared" si="74"/>
        <v>0</v>
      </c>
      <c r="N2898" s="782">
        <v>900000</v>
      </c>
      <c r="O2898" s="782">
        <v>900000</v>
      </c>
      <c r="P2898" s="782">
        <v>2700000</v>
      </c>
      <c r="Q2898" s="782">
        <v>900000</v>
      </c>
      <c r="R2898" s="782"/>
      <c r="T2898" s="568"/>
    </row>
    <row r="2899" spans="1:20" s="498" customFormat="1" ht="12" x14ac:dyDescent="0.25">
      <c r="A2899" s="772"/>
      <c r="D2899" s="515" t="s">
        <v>6587</v>
      </c>
      <c r="E2899" s="779" t="s">
        <v>6588</v>
      </c>
      <c r="F2899" s="780" t="s">
        <v>5604</v>
      </c>
      <c r="G2899" s="781" t="s">
        <v>6551</v>
      </c>
      <c r="H2899" s="781" t="s">
        <v>6552</v>
      </c>
      <c r="I2899" s="781" t="s">
        <v>5517</v>
      </c>
      <c r="J2899" s="782">
        <v>400000</v>
      </c>
      <c r="K2899" s="783">
        <v>400000</v>
      </c>
      <c r="L2899" s="784">
        <f t="shared" si="73"/>
        <v>0</v>
      </c>
      <c r="M2899" s="784">
        <f t="shared" si="74"/>
        <v>0</v>
      </c>
      <c r="N2899" s="782">
        <v>400000</v>
      </c>
      <c r="O2899" s="782">
        <v>400000</v>
      </c>
      <c r="P2899" s="782">
        <v>1200000</v>
      </c>
      <c r="Q2899" s="782">
        <v>300000</v>
      </c>
      <c r="R2899" s="782"/>
      <c r="T2899" s="568"/>
    </row>
    <row r="2900" spans="1:20" s="498" customFormat="1" ht="24" x14ac:dyDescent="0.25">
      <c r="A2900" s="772"/>
      <c r="D2900" s="515" t="s">
        <v>6589</v>
      </c>
      <c r="E2900" s="779" t="s">
        <v>6590</v>
      </c>
      <c r="F2900" s="780" t="s">
        <v>5610</v>
      </c>
      <c r="G2900" s="781" t="s">
        <v>5515</v>
      </c>
      <c r="H2900" s="781" t="s">
        <v>5813</v>
      </c>
      <c r="I2900" s="781" t="s">
        <v>5517</v>
      </c>
      <c r="J2900" s="782">
        <v>700000</v>
      </c>
      <c r="K2900" s="783">
        <v>700000</v>
      </c>
      <c r="L2900" s="782">
        <f t="shared" si="73"/>
        <v>0</v>
      </c>
      <c r="M2900" s="782">
        <f t="shared" si="74"/>
        <v>0</v>
      </c>
      <c r="N2900" s="782">
        <v>700000</v>
      </c>
      <c r="O2900" s="782">
        <v>700000</v>
      </c>
      <c r="P2900" s="782">
        <v>2100000</v>
      </c>
      <c r="Q2900" s="782">
        <v>700000</v>
      </c>
      <c r="R2900" s="782"/>
      <c r="T2900" s="568"/>
    </row>
    <row r="2901" spans="1:20" s="498" customFormat="1" ht="12" x14ac:dyDescent="0.25">
      <c r="A2901" s="772"/>
      <c r="F2901" s="536"/>
      <c r="G2901" s="793"/>
      <c r="H2901" s="793"/>
      <c r="I2901" s="793"/>
      <c r="J2901" s="776"/>
      <c r="K2901" s="776"/>
      <c r="L2901" s="776"/>
      <c r="M2901" s="776"/>
      <c r="N2901" s="776"/>
      <c r="O2901" s="776"/>
      <c r="P2901" s="776"/>
      <c r="Q2901" s="776"/>
      <c r="R2901" s="776"/>
      <c r="T2901" s="568"/>
    </row>
    <row r="2902" spans="1:20" s="751" customFormat="1" ht="13.8" x14ac:dyDescent="0.3">
      <c r="A2902" s="946" t="s">
        <v>5500</v>
      </c>
      <c r="B2902" s="946"/>
      <c r="C2902" s="946"/>
      <c r="D2902" s="946"/>
      <c r="E2902" s="946"/>
      <c r="F2902" s="946"/>
      <c r="G2902" s="946"/>
      <c r="H2902" s="946"/>
      <c r="I2902" s="946"/>
      <c r="J2902" s="946"/>
      <c r="K2902" s="946"/>
      <c r="L2902" s="946"/>
      <c r="M2902" s="946"/>
      <c r="N2902" s="946"/>
      <c r="O2902" s="946"/>
      <c r="P2902" s="946"/>
      <c r="Q2902" s="946"/>
      <c r="T2902" s="752"/>
    </row>
    <row r="2903" spans="1:20" s="751" customFormat="1" ht="13.8" x14ac:dyDescent="0.3">
      <c r="A2903" s="946" t="s">
        <v>5501</v>
      </c>
      <c r="B2903" s="946"/>
      <c r="C2903" s="946"/>
      <c r="D2903" s="946"/>
      <c r="E2903" s="946"/>
      <c r="F2903" s="946"/>
      <c r="G2903" s="946"/>
      <c r="H2903" s="946"/>
      <c r="I2903" s="946"/>
      <c r="J2903" s="946"/>
      <c r="K2903" s="946"/>
      <c r="L2903" s="946"/>
      <c r="M2903" s="946"/>
      <c r="N2903" s="946"/>
      <c r="O2903" s="946"/>
      <c r="P2903" s="946"/>
      <c r="Q2903" s="946"/>
      <c r="T2903" s="752"/>
    </row>
    <row r="2904" spans="1:20" s="753" customFormat="1" ht="13.2" x14ac:dyDescent="0.25">
      <c r="A2904" s="947" t="s">
        <v>5376</v>
      </c>
      <c r="B2904" s="947"/>
      <c r="C2904" s="947"/>
      <c r="D2904" s="954"/>
      <c r="E2904" s="947"/>
      <c r="F2904" s="947"/>
      <c r="G2904" s="947"/>
      <c r="H2904" s="947"/>
      <c r="I2904" s="947"/>
      <c r="J2904" s="947"/>
      <c r="K2904" s="947"/>
      <c r="L2904" s="947"/>
      <c r="M2904" s="947"/>
      <c r="N2904" s="947"/>
      <c r="O2904" s="947"/>
      <c r="P2904" s="947"/>
      <c r="Q2904" s="947"/>
      <c r="T2904" s="754"/>
    </row>
    <row r="2905" spans="1:20" s="760" customFormat="1" ht="24" x14ac:dyDescent="0.25">
      <c r="A2905" s="943" t="s">
        <v>5502</v>
      </c>
      <c r="B2905" s="948" t="s">
        <v>5503</v>
      </c>
      <c r="C2905" s="957"/>
      <c r="D2905" s="755"/>
      <c r="E2905" s="949" t="s">
        <v>5504</v>
      </c>
      <c r="F2905" s="943" t="s">
        <v>4881</v>
      </c>
      <c r="G2905" s="943" t="s">
        <v>5505</v>
      </c>
      <c r="H2905" s="943" t="s">
        <v>5506</v>
      </c>
      <c r="I2905" s="943" t="s">
        <v>5507</v>
      </c>
      <c r="J2905" s="756" t="s">
        <v>3115</v>
      </c>
      <c r="K2905" s="757" t="s">
        <v>3116</v>
      </c>
      <c r="L2905" s="758" t="s">
        <v>5508</v>
      </c>
      <c r="M2905" s="758" t="s">
        <v>5509</v>
      </c>
      <c r="N2905" s="756" t="s">
        <v>3116</v>
      </c>
      <c r="O2905" s="756" t="s">
        <v>3116</v>
      </c>
      <c r="P2905" s="759" t="s">
        <v>3317</v>
      </c>
      <c r="Q2905" s="759" t="s">
        <v>3341</v>
      </c>
      <c r="R2905" s="759" t="s">
        <v>5510</v>
      </c>
      <c r="T2905" s="761"/>
    </row>
    <row r="2906" spans="1:20" s="760" customFormat="1" ht="19.5" customHeight="1" x14ac:dyDescent="0.25">
      <c r="A2906" s="955"/>
      <c r="B2906" s="950"/>
      <c r="C2906" s="958"/>
      <c r="D2906" s="762"/>
      <c r="E2906" s="951"/>
      <c r="F2906" s="944"/>
      <c r="G2906" s="944"/>
      <c r="H2906" s="944"/>
      <c r="I2906" s="944"/>
      <c r="J2906" s="763">
        <v>2020</v>
      </c>
      <c r="K2906" s="764" t="s">
        <v>3120</v>
      </c>
      <c r="L2906" s="765" t="s">
        <v>3120</v>
      </c>
      <c r="M2906" s="765" t="s">
        <v>3120</v>
      </c>
      <c r="N2906" s="766" t="s">
        <v>5068</v>
      </c>
      <c r="O2906" s="766" t="s">
        <v>5069</v>
      </c>
      <c r="P2906" s="763" t="s">
        <v>4882</v>
      </c>
      <c r="Q2906" s="766" t="s">
        <v>5102</v>
      </c>
      <c r="R2906" s="763"/>
      <c r="T2906" s="761"/>
    </row>
    <row r="2907" spans="1:20" s="760" customFormat="1" ht="15.75" customHeight="1" x14ac:dyDescent="0.25">
      <c r="A2907" s="956"/>
      <c r="B2907" s="952"/>
      <c r="C2907" s="959"/>
      <c r="D2907" s="768"/>
      <c r="E2907" s="953"/>
      <c r="F2907" s="945"/>
      <c r="G2907" s="945"/>
      <c r="H2907" s="945"/>
      <c r="I2907" s="945"/>
      <c r="J2907" s="769" t="s">
        <v>14</v>
      </c>
      <c r="K2907" s="770" t="s">
        <v>14</v>
      </c>
      <c r="L2907" s="771" t="s">
        <v>14</v>
      </c>
      <c r="M2907" s="771" t="s">
        <v>14</v>
      </c>
      <c r="N2907" s="769" t="s">
        <v>14</v>
      </c>
      <c r="O2907" s="769" t="s">
        <v>14</v>
      </c>
      <c r="P2907" s="769" t="s">
        <v>14</v>
      </c>
      <c r="Q2907" s="769" t="s">
        <v>14</v>
      </c>
      <c r="R2907" s="769"/>
      <c r="T2907" s="761"/>
    </row>
    <row r="2908" spans="1:20" s="498" customFormat="1" ht="36" x14ac:dyDescent="0.25">
      <c r="A2908" s="772"/>
      <c r="D2908" s="515" t="s">
        <v>6591</v>
      </c>
      <c r="E2908" s="779" t="s">
        <v>6592</v>
      </c>
      <c r="F2908" s="780" t="s">
        <v>5634</v>
      </c>
      <c r="G2908" s="781" t="s">
        <v>6551</v>
      </c>
      <c r="H2908" s="781" t="s">
        <v>6552</v>
      </c>
      <c r="I2908" s="781" t="s">
        <v>5517</v>
      </c>
      <c r="J2908" s="782">
        <v>1000000</v>
      </c>
      <c r="K2908" s="783">
        <v>1000000</v>
      </c>
      <c r="L2908" s="784">
        <f t="shared" si="73"/>
        <v>0</v>
      </c>
      <c r="M2908" s="784">
        <f t="shared" si="74"/>
        <v>0</v>
      </c>
      <c r="N2908" s="782">
        <v>1000000</v>
      </c>
      <c r="O2908" s="782">
        <v>1000000</v>
      </c>
      <c r="P2908" s="782">
        <v>3000000</v>
      </c>
      <c r="Q2908" s="782">
        <v>1000000</v>
      </c>
      <c r="R2908" s="782"/>
      <c r="T2908" s="568"/>
    </row>
    <row r="2909" spans="1:20" s="498" customFormat="1" ht="24" x14ac:dyDescent="0.25">
      <c r="A2909" s="772"/>
      <c r="D2909" s="515" t="s">
        <v>6593</v>
      </c>
      <c r="E2909" s="779" t="s">
        <v>6594</v>
      </c>
      <c r="F2909" s="780" t="s">
        <v>5637</v>
      </c>
      <c r="G2909" s="781" t="s">
        <v>6551</v>
      </c>
      <c r="H2909" s="781" t="s">
        <v>6552</v>
      </c>
      <c r="I2909" s="781" t="s">
        <v>5517</v>
      </c>
      <c r="J2909" s="782">
        <v>400000</v>
      </c>
      <c r="K2909" s="783">
        <v>400000</v>
      </c>
      <c r="L2909" s="784">
        <f t="shared" si="73"/>
        <v>0</v>
      </c>
      <c r="M2909" s="784">
        <f t="shared" si="74"/>
        <v>0</v>
      </c>
      <c r="N2909" s="782">
        <v>400000</v>
      </c>
      <c r="O2909" s="782">
        <v>500000</v>
      </c>
      <c r="P2909" s="782">
        <v>1300000</v>
      </c>
      <c r="Q2909" s="782">
        <v>400000</v>
      </c>
      <c r="R2909" s="782"/>
      <c r="T2909" s="568"/>
    </row>
    <row r="2910" spans="1:20" s="498" customFormat="1" ht="24" x14ac:dyDescent="0.25">
      <c r="A2910" s="772"/>
      <c r="D2910" s="515" t="s">
        <v>6595</v>
      </c>
      <c r="E2910" s="779" t="s">
        <v>6596</v>
      </c>
      <c r="F2910" s="780" t="s">
        <v>5643</v>
      </c>
      <c r="G2910" s="781" t="s">
        <v>6551</v>
      </c>
      <c r="H2910" s="781" t="s">
        <v>6552</v>
      </c>
      <c r="I2910" s="781" t="s">
        <v>5517</v>
      </c>
      <c r="J2910" s="782">
        <v>350000</v>
      </c>
      <c r="K2910" s="783">
        <v>350000</v>
      </c>
      <c r="L2910" s="784">
        <f t="shared" si="73"/>
        <v>0</v>
      </c>
      <c r="M2910" s="784">
        <f t="shared" si="74"/>
        <v>0</v>
      </c>
      <c r="N2910" s="782">
        <v>350000</v>
      </c>
      <c r="O2910" s="782">
        <v>400000</v>
      </c>
      <c r="P2910" s="782">
        <v>1100000</v>
      </c>
      <c r="Q2910" s="782">
        <v>350000</v>
      </c>
      <c r="R2910" s="782"/>
      <c r="T2910" s="568"/>
    </row>
    <row r="2911" spans="1:20" s="498" customFormat="1" ht="12" x14ac:dyDescent="0.25">
      <c r="A2911" s="772"/>
      <c r="D2911" s="515" t="s">
        <v>6597</v>
      </c>
      <c r="E2911" s="779" t="s">
        <v>6598</v>
      </c>
      <c r="F2911" s="780" t="s">
        <v>6511</v>
      </c>
      <c r="G2911" s="781" t="s">
        <v>6551</v>
      </c>
      <c r="H2911" s="781" t="s">
        <v>6552</v>
      </c>
      <c r="I2911" s="781" t="s">
        <v>5517</v>
      </c>
      <c r="J2911" s="782">
        <v>0</v>
      </c>
      <c r="K2911" s="783">
        <v>0</v>
      </c>
      <c r="L2911" s="784">
        <f t="shared" si="73"/>
        <v>0</v>
      </c>
      <c r="M2911" s="784">
        <f t="shared" si="74"/>
        <v>0</v>
      </c>
      <c r="N2911" s="782">
        <v>0</v>
      </c>
      <c r="O2911" s="782">
        <v>0</v>
      </c>
      <c r="P2911" s="782">
        <v>0</v>
      </c>
      <c r="Q2911" s="782">
        <v>0</v>
      </c>
      <c r="R2911" s="782"/>
      <c r="T2911" s="568"/>
    </row>
    <row r="2912" spans="1:20" s="498" customFormat="1" ht="12" x14ac:dyDescent="0.25">
      <c r="A2912" s="772"/>
      <c r="D2912" s="515" t="s">
        <v>6599</v>
      </c>
      <c r="E2912" s="779" t="s">
        <v>6600</v>
      </c>
      <c r="F2912" s="780" t="s">
        <v>5703</v>
      </c>
      <c r="G2912" s="781" t="s">
        <v>6551</v>
      </c>
      <c r="H2912" s="781" t="s">
        <v>6552</v>
      </c>
      <c r="I2912" s="781" t="s">
        <v>5517</v>
      </c>
      <c r="J2912" s="782">
        <v>0</v>
      </c>
      <c r="K2912" s="783">
        <v>0</v>
      </c>
      <c r="L2912" s="784">
        <f t="shared" si="73"/>
        <v>0</v>
      </c>
      <c r="M2912" s="784">
        <f t="shared" si="74"/>
        <v>0</v>
      </c>
      <c r="N2912" s="782">
        <v>0</v>
      </c>
      <c r="O2912" s="782">
        <v>0</v>
      </c>
      <c r="P2912" s="782">
        <v>0</v>
      </c>
      <c r="Q2912" s="782">
        <v>0</v>
      </c>
      <c r="R2912" s="782"/>
      <c r="T2912" s="568"/>
    </row>
    <row r="2913" spans="1:20" s="498" customFormat="1" ht="12" x14ac:dyDescent="0.25">
      <c r="A2913" s="772"/>
      <c r="D2913" s="515" t="s">
        <v>6601</v>
      </c>
      <c r="E2913" s="779" t="s">
        <v>6602</v>
      </c>
      <c r="F2913" s="780" t="s">
        <v>5727</v>
      </c>
      <c r="G2913" s="781" t="s">
        <v>5515</v>
      </c>
      <c r="H2913" s="781" t="s">
        <v>5813</v>
      </c>
      <c r="I2913" s="781" t="s">
        <v>5517</v>
      </c>
      <c r="J2913" s="782">
        <v>0</v>
      </c>
      <c r="K2913" s="783">
        <v>0</v>
      </c>
      <c r="L2913" s="784">
        <f t="shared" si="73"/>
        <v>0</v>
      </c>
      <c r="M2913" s="784">
        <f t="shared" si="74"/>
        <v>0</v>
      </c>
      <c r="N2913" s="782">
        <v>0</v>
      </c>
      <c r="O2913" s="782">
        <v>800000</v>
      </c>
      <c r="P2913" s="782">
        <v>800000</v>
      </c>
      <c r="Q2913" s="782">
        <v>0</v>
      </c>
      <c r="R2913" s="782"/>
      <c r="T2913" s="568"/>
    </row>
    <row r="2914" spans="1:20" s="498" customFormat="1" ht="12" x14ac:dyDescent="0.25">
      <c r="A2914" s="772"/>
      <c r="D2914" s="515" t="s">
        <v>6603</v>
      </c>
      <c r="E2914" s="779" t="s">
        <v>6604</v>
      </c>
      <c r="F2914" s="780" t="s">
        <v>6605</v>
      </c>
      <c r="G2914" s="781" t="s">
        <v>5515</v>
      </c>
      <c r="H2914" s="781" t="s">
        <v>6606</v>
      </c>
      <c r="I2914" s="781" t="s">
        <v>5517</v>
      </c>
      <c r="J2914" s="782">
        <v>800000</v>
      </c>
      <c r="K2914" s="783">
        <v>800000</v>
      </c>
      <c r="L2914" s="784">
        <f t="shared" si="73"/>
        <v>0</v>
      </c>
      <c r="M2914" s="784">
        <f t="shared" si="74"/>
        <v>0</v>
      </c>
      <c r="N2914" s="782">
        <v>800000</v>
      </c>
      <c r="O2914" s="782">
        <v>500000</v>
      </c>
      <c r="P2914" s="782">
        <v>2100000</v>
      </c>
      <c r="Q2914" s="782">
        <v>800000</v>
      </c>
      <c r="R2914" s="782"/>
      <c r="T2914" s="568"/>
    </row>
    <row r="2915" spans="1:20" s="498" customFormat="1" ht="12" x14ac:dyDescent="0.25">
      <c r="A2915" s="772"/>
      <c r="D2915" s="515" t="s">
        <v>6607</v>
      </c>
      <c r="E2915" s="779" t="s">
        <v>6608</v>
      </c>
      <c r="F2915" s="780" t="s">
        <v>5739</v>
      </c>
      <c r="G2915" s="781" t="s">
        <v>6551</v>
      </c>
      <c r="H2915" s="781" t="s">
        <v>6552</v>
      </c>
      <c r="I2915" s="781" t="s">
        <v>5517</v>
      </c>
      <c r="J2915" s="782">
        <v>500000</v>
      </c>
      <c r="K2915" s="783">
        <v>500000</v>
      </c>
      <c r="L2915" s="784">
        <f t="shared" si="73"/>
        <v>0</v>
      </c>
      <c r="M2915" s="784">
        <f t="shared" si="74"/>
        <v>0</v>
      </c>
      <c r="N2915" s="782">
        <v>500000</v>
      </c>
      <c r="O2915" s="782">
        <v>100000</v>
      </c>
      <c r="P2915" s="782">
        <v>1100000</v>
      </c>
      <c r="Q2915" s="782">
        <v>400000</v>
      </c>
      <c r="R2915" s="782"/>
      <c r="T2915" s="568"/>
    </row>
    <row r="2916" spans="1:20" s="498" customFormat="1" ht="24" x14ac:dyDescent="0.25">
      <c r="A2916" s="772"/>
      <c r="D2916" s="515" t="s">
        <v>6609</v>
      </c>
      <c r="E2916" s="779" t="s">
        <v>6610</v>
      </c>
      <c r="F2916" s="780" t="s">
        <v>5881</v>
      </c>
      <c r="G2916" s="781" t="s">
        <v>5515</v>
      </c>
      <c r="H2916" s="781" t="s">
        <v>5813</v>
      </c>
      <c r="I2916" s="781" t="s">
        <v>5517</v>
      </c>
      <c r="J2916" s="782">
        <v>100000</v>
      </c>
      <c r="K2916" s="783">
        <v>100000</v>
      </c>
      <c r="L2916" s="782">
        <f t="shared" si="73"/>
        <v>0</v>
      </c>
      <c r="M2916" s="782">
        <f t="shared" si="74"/>
        <v>0</v>
      </c>
      <c r="N2916" s="782">
        <v>100000</v>
      </c>
      <c r="O2916" s="782">
        <v>100000</v>
      </c>
      <c r="P2916" s="782">
        <v>300000</v>
      </c>
      <c r="Q2916" s="782">
        <v>100000</v>
      </c>
      <c r="R2916" s="782"/>
      <c r="T2916" s="568"/>
    </row>
    <row r="2917" spans="1:20" s="498" customFormat="1" ht="12" x14ac:dyDescent="0.25">
      <c r="A2917" s="772"/>
      <c r="B2917" s="566" t="s">
        <v>6611</v>
      </c>
      <c r="C2917" s="810"/>
      <c r="D2917" s="515"/>
      <c r="E2917" s="810"/>
      <c r="F2917" s="827"/>
      <c r="G2917" s="810"/>
      <c r="H2917" s="810"/>
      <c r="I2917" s="779"/>
      <c r="J2917" s="801">
        <v>77350000</v>
      </c>
      <c r="K2917" s="802">
        <f>SUM(K2895:K2916)</f>
        <v>22350000</v>
      </c>
      <c r="L2917" s="782">
        <f t="shared" ref="L2917:O2917" si="75">SUM(L2895:L2916)</f>
        <v>0</v>
      </c>
      <c r="M2917" s="782">
        <f t="shared" si="75"/>
        <v>0</v>
      </c>
      <c r="N2917" s="782">
        <f t="shared" si="75"/>
        <v>77350000</v>
      </c>
      <c r="O2917" s="782">
        <f t="shared" si="75"/>
        <v>77600000</v>
      </c>
      <c r="P2917" s="782">
        <v>232300000</v>
      </c>
      <c r="Q2917" s="801">
        <v>67650000</v>
      </c>
      <c r="R2917" s="801"/>
      <c r="T2917" s="568"/>
    </row>
    <row r="2918" spans="1:20" s="498" customFormat="1" ht="12" x14ac:dyDescent="0.25">
      <c r="D2918" s="515"/>
      <c r="F2918" s="536"/>
      <c r="J2918" s="776"/>
      <c r="K2918" s="776"/>
      <c r="L2918" s="776"/>
      <c r="M2918" s="776"/>
      <c r="N2918" s="776"/>
      <c r="O2918" s="776"/>
      <c r="P2918" s="776"/>
      <c r="Q2918" s="776"/>
      <c r="R2918" s="776"/>
      <c r="T2918" s="568"/>
    </row>
    <row r="2919" spans="1:20" s="498" customFormat="1" ht="12" x14ac:dyDescent="0.25">
      <c r="A2919" s="772" t="s">
        <v>6612</v>
      </c>
      <c r="B2919" s="773" t="s">
        <v>192</v>
      </c>
      <c r="C2919" s="773"/>
      <c r="D2919" s="794"/>
      <c r="E2919" s="773"/>
      <c r="F2919" s="775"/>
      <c r="G2919" s="773"/>
      <c r="H2919" s="773"/>
      <c r="I2919" s="773"/>
      <c r="J2919" s="776"/>
      <c r="K2919" s="776"/>
      <c r="L2919" s="776"/>
      <c r="M2919" s="776"/>
      <c r="N2919" s="776"/>
      <c r="O2919" s="776"/>
      <c r="P2919" s="776"/>
      <c r="Q2919" s="776"/>
      <c r="R2919" s="776"/>
      <c r="T2919" s="568"/>
    </row>
    <row r="2920" spans="1:20" s="498" customFormat="1" ht="12" x14ac:dyDescent="0.25">
      <c r="A2920" s="772"/>
      <c r="C2920" s="773" t="s">
        <v>5142</v>
      </c>
      <c r="D2920" s="794"/>
      <c r="E2920" s="773"/>
      <c r="F2920" s="775"/>
      <c r="G2920" s="773"/>
      <c r="H2920" s="773"/>
      <c r="I2920" s="773"/>
      <c r="J2920" s="777">
        <v>17700000</v>
      </c>
      <c r="K2920" s="789">
        <f>SUM(K2921:K2941)</f>
        <v>17700000</v>
      </c>
      <c r="L2920" s="784">
        <f t="shared" ref="L2920:O2920" si="76">SUM(L2921:L2941)</f>
        <v>0</v>
      </c>
      <c r="M2920" s="784">
        <f t="shared" si="76"/>
        <v>0</v>
      </c>
      <c r="N2920" s="784">
        <f t="shared" si="76"/>
        <v>17700000</v>
      </c>
      <c r="O2920" s="784">
        <f t="shared" si="76"/>
        <v>17700000</v>
      </c>
      <c r="P2920" s="777">
        <f>SUM(K2920,N2920,O2920)</f>
        <v>53100000</v>
      </c>
      <c r="Q2920" s="777">
        <v>17700000</v>
      </c>
      <c r="R2920" s="777"/>
      <c r="T2920" s="568"/>
    </row>
    <row r="2921" spans="1:20" s="498" customFormat="1" ht="24" x14ac:dyDescent="0.25">
      <c r="A2921" s="772"/>
      <c r="D2921" s="515" t="s">
        <v>6613</v>
      </c>
      <c r="E2921" s="779" t="s">
        <v>6614</v>
      </c>
      <c r="F2921" s="780" t="s">
        <v>5927</v>
      </c>
      <c r="G2921" s="781" t="s">
        <v>5515</v>
      </c>
      <c r="H2921" s="781" t="s">
        <v>6615</v>
      </c>
      <c r="I2921" s="781" t="s">
        <v>5517</v>
      </c>
      <c r="J2921" s="782">
        <v>1000000</v>
      </c>
      <c r="K2921" s="783">
        <v>1000000</v>
      </c>
      <c r="L2921" s="784">
        <f>SUM(J2921-K2921)</f>
        <v>0</v>
      </c>
      <c r="M2921" s="784">
        <f>SUM(K2921-J2921)</f>
        <v>0</v>
      </c>
      <c r="N2921" s="782">
        <v>1000000</v>
      </c>
      <c r="O2921" s="782">
        <v>1000000</v>
      </c>
      <c r="P2921" s="782">
        <v>3000000</v>
      </c>
      <c r="Q2921" s="782">
        <v>1000000</v>
      </c>
      <c r="R2921" s="782"/>
      <c r="T2921" s="568"/>
    </row>
    <row r="2922" spans="1:20" s="498" customFormat="1" ht="24" x14ac:dyDescent="0.25">
      <c r="A2922" s="772"/>
      <c r="D2922" s="515" t="s">
        <v>6616</v>
      </c>
      <c r="E2922" s="779" t="s">
        <v>6617</v>
      </c>
      <c r="F2922" s="780" t="s">
        <v>6618</v>
      </c>
      <c r="G2922" s="781" t="s">
        <v>5515</v>
      </c>
      <c r="H2922" s="781" t="s">
        <v>6615</v>
      </c>
      <c r="I2922" s="781" t="s">
        <v>5517</v>
      </c>
      <c r="J2922" s="782">
        <v>500000</v>
      </c>
      <c r="K2922" s="783">
        <v>500000</v>
      </c>
      <c r="L2922" s="784">
        <f t="shared" ref="L2922:L2941" si="77">SUM(J2922-K2922)</f>
        <v>0</v>
      </c>
      <c r="M2922" s="784">
        <f t="shared" ref="M2922:M2941" si="78">SUM(K2922-J2922)</f>
        <v>0</v>
      </c>
      <c r="N2922" s="782">
        <v>500000</v>
      </c>
      <c r="O2922" s="782">
        <v>500000</v>
      </c>
      <c r="P2922" s="782">
        <v>1500000</v>
      </c>
      <c r="Q2922" s="782">
        <v>500000</v>
      </c>
      <c r="R2922" s="782"/>
      <c r="T2922" s="568"/>
    </row>
    <row r="2923" spans="1:20" s="498" customFormat="1" ht="36" x14ac:dyDescent="0.25">
      <c r="A2923" s="772"/>
      <c r="D2923" s="515" t="s">
        <v>6619</v>
      </c>
      <c r="E2923" s="779" t="s">
        <v>6620</v>
      </c>
      <c r="F2923" s="780" t="s">
        <v>5598</v>
      </c>
      <c r="G2923" s="781" t="s">
        <v>5515</v>
      </c>
      <c r="H2923" s="781" t="s">
        <v>6615</v>
      </c>
      <c r="I2923" s="781" t="s">
        <v>5517</v>
      </c>
      <c r="J2923" s="782">
        <v>700000</v>
      </c>
      <c r="K2923" s="783">
        <v>700000</v>
      </c>
      <c r="L2923" s="784">
        <f t="shared" si="77"/>
        <v>0</v>
      </c>
      <c r="M2923" s="784">
        <f t="shared" si="78"/>
        <v>0</v>
      </c>
      <c r="N2923" s="782">
        <v>700000</v>
      </c>
      <c r="O2923" s="782">
        <v>700000</v>
      </c>
      <c r="P2923" s="782">
        <v>2100000</v>
      </c>
      <c r="Q2923" s="782">
        <v>700000</v>
      </c>
      <c r="R2923" s="782"/>
      <c r="T2923" s="568"/>
    </row>
    <row r="2924" spans="1:20" s="498" customFormat="1" ht="12" x14ac:dyDescent="0.25">
      <c r="A2924" s="772"/>
      <c r="D2924" s="515" t="s">
        <v>6621</v>
      </c>
      <c r="E2924" s="779" t="s">
        <v>6622</v>
      </c>
      <c r="F2924" s="780" t="s">
        <v>5601</v>
      </c>
      <c r="G2924" s="781" t="s">
        <v>5515</v>
      </c>
      <c r="H2924" s="781" t="s">
        <v>6615</v>
      </c>
      <c r="I2924" s="781" t="s">
        <v>5517</v>
      </c>
      <c r="J2924" s="782">
        <v>600000</v>
      </c>
      <c r="K2924" s="783">
        <v>600000</v>
      </c>
      <c r="L2924" s="784">
        <f t="shared" si="77"/>
        <v>0</v>
      </c>
      <c r="M2924" s="784">
        <f t="shared" si="78"/>
        <v>0</v>
      </c>
      <c r="N2924" s="782">
        <v>600000</v>
      </c>
      <c r="O2924" s="782">
        <v>600000</v>
      </c>
      <c r="P2924" s="782">
        <v>1800000</v>
      </c>
      <c r="Q2924" s="782">
        <v>600000</v>
      </c>
      <c r="R2924" s="782"/>
      <c r="T2924" s="568"/>
    </row>
    <row r="2925" spans="1:20" s="498" customFormat="1" ht="12" x14ac:dyDescent="0.25">
      <c r="A2925" s="772"/>
      <c r="D2925" s="515" t="s">
        <v>6623</v>
      </c>
      <c r="E2925" s="779" t="s">
        <v>6624</v>
      </c>
      <c r="F2925" s="780" t="s">
        <v>5604</v>
      </c>
      <c r="G2925" s="781" t="s">
        <v>5515</v>
      </c>
      <c r="H2925" s="781" t="s">
        <v>6615</v>
      </c>
      <c r="I2925" s="781" t="s">
        <v>5517</v>
      </c>
      <c r="J2925" s="782">
        <v>200000</v>
      </c>
      <c r="K2925" s="783">
        <v>200000</v>
      </c>
      <c r="L2925" s="784">
        <f t="shared" si="77"/>
        <v>0</v>
      </c>
      <c r="M2925" s="784">
        <f t="shared" si="78"/>
        <v>0</v>
      </c>
      <c r="N2925" s="782">
        <v>200000</v>
      </c>
      <c r="O2925" s="782">
        <v>200000</v>
      </c>
      <c r="P2925" s="782">
        <v>600000</v>
      </c>
      <c r="Q2925" s="782">
        <v>200000</v>
      </c>
      <c r="R2925" s="782"/>
      <c r="T2925" s="568"/>
    </row>
    <row r="2926" spans="1:20" s="498" customFormat="1" ht="12" x14ac:dyDescent="0.25">
      <c r="A2926" s="772"/>
      <c r="D2926" s="515" t="s">
        <v>6625</v>
      </c>
      <c r="E2926" s="779" t="s">
        <v>6626</v>
      </c>
      <c r="F2926" s="780" t="s">
        <v>5607</v>
      </c>
      <c r="G2926" s="781" t="s">
        <v>5515</v>
      </c>
      <c r="H2926" s="781" t="s">
        <v>6615</v>
      </c>
      <c r="I2926" s="781" t="s">
        <v>5517</v>
      </c>
      <c r="J2926" s="782">
        <v>200000</v>
      </c>
      <c r="K2926" s="783">
        <v>200000</v>
      </c>
      <c r="L2926" s="784">
        <f t="shared" si="77"/>
        <v>0</v>
      </c>
      <c r="M2926" s="784">
        <f t="shared" si="78"/>
        <v>0</v>
      </c>
      <c r="N2926" s="782">
        <v>200000</v>
      </c>
      <c r="O2926" s="782">
        <v>200000</v>
      </c>
      <c r="P2926" s="782">
        <v>600000</v>
      </c>
      <c r="Q2926" s="782">
        <v>200000</v>
      </c>
      <c r="R2926" s="782"/>
      <c r="T2926" s="568"/>
    </row>
    <row r="2927" spans="1:20" s="498" customFormat="1" ht="24" x14ac:dyDescent="0.25">
      <c r="A2927" s="772"/>
      <c r="D2927" s="515" t="s">
        <v>6627</v>
      </c>
      <c r="E2927" s="779" t="s">
        <v>6628</v>
      </c>
      <c r="F2927" s="780" t="s">
        <v>5610</v>
      </c>
      <c r="G2927" s="781" t="s">
        <v>5515</v>
      </c>
      <c r="H2927" s="781" t="s">
        <v>6615</v>
      </c>
      <c r="I2927" s="781" t="s">
        <v>5517</v>
      </c>
      <c r="J2927" s="782">
        <v>1000000</v>
      </c>
      <c r="K2927" s="783">
        <v>1000000</v>
      </c>
      <c r="L2927" s="782">
        <f t="shared" si="77"/>
        <v>0</v>
      </c>
      <c r="M2927" s="782">
        <f t="shared" si="78"/>
        <v>0</v>
      </c>
      <c r="N2927" s="782">
        <v>1000000</v>
      </c>
      <c r="O2927" s="782">
        <v>1000000</v>
      </c>
      <c r="P2927" s="782">
        <v>3000000</v>
      </c>
      <c r="Q2927" s="782">
        <v>1000000</v>
      </c>
      <c r="R2927" s="782"/>
      <c r="T2927" s="568"/>
    </row>
    <row r="2928" spans="1:20" s="498" customFormat="1" ht="12" x14ac:dyDescent="0.25">
      <c r="A2928" s="772"/>
      <c r="F2928" s="536"/>
      <c r="G2928" s="793"/>
      <c r="H2928" s="793"/>
      <c r="I2928" s="793"/>
      <c r="J2928" s="776"/>
      <c r="K2928" s="776"/>
      <c r="L2928" s="776"/>
      <c r="M2928" s="776"/>
      <c r="N2928" s="776"/>
      <c r="O2928" s="776"/>
      <c r="P2928" s="776"/>
      <c r="Q2928" s="776"/>
      <c r="R2928" s="776"/>
      <c r="T2928" s="568"/>
    </row>
    <row r="2929" spans="1:20" s="751" customFormat="1" ht="13.8" x14ac:dyDescent="0.3">
      <c r="A2929" s="946" t="s">
        <v>5500</v>
      </c>
      <c r="B2929" s="946"/>
      <c r="C2929" s="946"/>
      <c r="D2929" s="946"/>
      <c r="E2929" s="946"/>
      <c r="F2929" s="946"/>
      <c r="G2929" s="946"/>
      <c r="H2929" s="946"/>
      <c r="I2929" s="946"/>
      <c r="J2929" s="946"/>
      <c r="K2929" s="946"/>
      <c r="L2929" s="946"/>
      <c r="M2929" s="946"/>
      <c r="N2929" s="946"/>
      <c r="O2929" s="946"/>
      <c r="P2929" s="946"/>
      <c r="Q2929" s="946"/>
      <c r="T2929" s="752"/>
    </row>
    <row r="2930" spans="1:20" s="751" customFormat="1" ht="13.8" x14ac:dyDescent="0.3">
      <c r="A2930" s="946" t="s">
        <v>5501</v>
      </c>
      <c r="B2930" s="946"/>
      <c r="C2930" s="946"/>
      <c r="D2930" s="946"/>
      <c r="E2930" s="946"/>
      <c r="F2930" s="946"/>
      <c r="G2930" s="946"/>
      <c r="H2930" s="946"/>
      <c r="I2930" s="946"/>
      <c r="J2930" s="946"/>
      <c r="K2930" s="946"/>
      <c r="L2930" s="946"/>
      <c r="M2930" s="946"/>
      <c r="N2930" s="946"/>
      <c r="O2930" s="946"/>
      <c r="P2930" s="946"/>
      <c r="Q2930" s="946"/>
      <c r="T2930" s="752"/>
    </row>
    <row r="2931" spans="1:20" s="753" customFormat="1" ht="13.2" x14ac:dyDescent="0.25">
      <c r="A2931" s="947" t="s">
        <v>5376</v>
      </c>
      <c r="B2931" s="947"/>
      <c r="C2931" s="947"/>
      <c r="D2931" s="954"/>
      <c r="E2931" s="947"/>
      <c r="F2931" s="947"/>
      <c r="G2931" s="947"/>
      <c r="H2931" s="947"/>
      <c r="I2931" s="947"/>
      <c r="J2931" s="947"/>
      <c r="K2931" s="947"/>
      <c r="L2931" s="947"/>
      <c r="M2931" s="947"/>
      <c r="N2931" s="947"/>
      <c r="O2931" s="947"/>
      <c r="P2931" s="947"/>
      <c r="Q2931" s="947"/>
      <c r="T2931" s="754"/>
    </row>
    <row r="2932" spans="1:20" s="760" customFormat="1" ht="24" x14ac:dyDescent="0.25">
      <c r="A2932" s="943" t="s">
        <v>5502</v>
      </c>
      <c r="B2932" s="948" t="s">
        <v>5503</v>
      </c>
      <c r="C2932" s="957"/>
      <c r="D2932" s="755"/>
      <c r="E2932" s="949" t="s">
        <v>5504</v>
      </c>
      <c r="F2932" s="943" t="s">
        <v>4881</v>
      </c>
      <c r="G2932" s="943" t="s">
        <v>5505</v>
      </c>
      <c r="H2932" s="943" t="s">
        <v>5506</v>
      </c>
      <c r="I2932" s="943" t="s">
        <v>5507</v>
      </c>
      <c r="J2932" s="756" t="s">
        <v>3115</v>
      </c>
      <c r="K2932" s="757" t="s">
        <v>3116</v>
      </c>
      <c r="L2932" s="758" t="s">
        <v>5508</v>
      </c>
      <c r="M2932" s="758" t="s">
        <v>5509</v>
      </c>
      <c r="N2932" s="756" t="s">
        <v>3116</v>
      </c>
      <c r="O2932" s="756" t="s">
        <v>3116</v>
      </c>
      <c r="P2932" s="759" t="s">
        <v>3317</v>
      </c>
      <c r="Q2932" s="759" t="s">
        <v>3341</v>
      </c>
      <c r="R2932" s="759" t="s">
        <v>5510</v>
      </c>
      <c r="T2932" s="761"/>
    </row>
    <row r="2933" spans="1:20" s="760" customFormat="1" ht="19.5" customHeight="1" x14ac:dyDescent="0.25">
      <c r="A2933" s="955"/>
      <c r="B2933" s="950"/>
      <c r="C2933" s="958"/>
      <c r="D2933" s="762"/>
      <c r="E2933" s="951"/>
      <c r="F2933" s="944"/>
      <c r="G2933" s="944"/>
      <c r="H2933" s="944"/>
      <c r="I2933" s="944"/>
      <c r="J2933" s="763">
        <v>2020</v>
      </c>
      <c r="K2933" s="764" t="s">
        <v>3120</v>
      </c>
      <c r="L2933" s="765" t="s">
        <v>3120</v>
      </c>
      <c r="M2933" s="765" t="s">
        <v>3120</v>
      </c>
      <c r="N2933" s="766" t="s">
        <v>5068</v>
      </c>
      <c r="O2933" s="766" t="s">
        <v>5069</v>
      </c>
      <c r="P2933" s="763" t="s">
        <v>4882</v>
      </c>
      <c r="Q2933" s="766" t="s">
        <v>5102</v>
      </c>
      <c r="R2933" s="763"/>
      <c r="T2933" s="761"/>
    </row>
    <row r="2934" spans="1:20" s="760" customFormat="1" ht="15.75" customHeight="1" x14ac:dyDescent="0.25">
      <c r="A2934" s="956"/>
      <c r="B2934" s="952"/>
      <c r="C2934" s="959"/>
      <c r="D2934" s="768"/>
      <c r="E2934" s="953"/>
      <c r="F2934" s="945"/>
      <c r="G2934" s="945"/>
      <c r="H2934" s="945"/>
      <c r="I2934" s="945"/>
      <c r="J2934" s="769" t="s">
        <v>14</v>
      </c>
      <c r="K2934" s="770" t="s">
        <v>14</v>
      </c>
      <c r="L2934" s="771" t="s">
        <v>14</v>
      </c>
      <c r="M2934" s="771" t="s">
        <v>14</v>
      </c>
      <c r="N2934" s="769" t="s">
        <v>14</v>
      </c>
      <c r="O2934" s="769" t="s">
        <v>14</v>
      </c>
      <c r="P2934" s="769" t="s">
        <v>14</v>
      </c>
      <c r="Q2934" s="769" t="s">
        <v>14</v>
      </c>
      <c r="R2934" s="769"/>
      <c r="T2934" s="761"/>
    </row>
    <row r="2935" spans="1:20" s="498" customFormat="1" ht="24" x14ac:dyDescent="0.25">
      <c r="A2935" s="772"/>
      <c r="D2935" s="515" t="s">
        <v>6629</v>
      </c>
      <c r="E2935" s="779" t="s">
        <v>6630</v>
      </c>
      <c r="F2935" s="780" t="s">
        <v>6631</v>
      </c>
      <c r="G2935" s="781" t="s">
        <v>5515</v>
      </c>
      <c r="H2935" s="781" t="s">
        <v>6615</v>
      </c>
      <c r="I2935" s="781" t="s">
        <v>5517</v>
      </c>
      <c r="J2935" s="782">
        <v>1000000</v>
      </c>
      <c r="K2935" s="783">
        <v>1000000</v>
      </c>
      <c r="L2935" s="784">
        <f t="shared" si="77"/>
        <v>0</v>
      </c>
      <c r="M2935" s="784">
        <f t="shared" si="78"/>
        <v>0</v>
      </c>
      <c r="N2935" s="782">
        <v>1000000</v>
      </c>
      <c r="O2935" s="782">
        <v>1000000</v>
      </c>
      <c r="P2935" s="782">
        <v>3000000</v>
      </c>
      <c r="Q2935" s="782">
        <v>1000000</v>
      </c>
      <c r="R2935" s="782"/>
      <c r="T2935" s="568"/>
    </row>
    <row r="2936" spans="1:20" s="498" customFormat="1" ht="24" x14ac:dyDescent="0.25">
      <c r="A2936" s="772"/>
      <c r="D2936" s="515" t="s">
        <v>6632</v>
      </c>
      <c r="E2936" s="779" t="s">
        <v>6633</v>
      </c>
      <c r="F2936" s="780" t="s">
        <v>5637</v>
      </c>
      <c r="G2936" s="781" t="s">
        <v>5515</v>
      </c>
      <c r="H2936" s="781" t="s">
        <v>6615</v>
      </c>
      <c r="I2936" s="781" t="s">
        <v>5517</v>
      </c>
      <c r="J2936" s="782">
        <v>300000</v>
      </c>
      <c r="K2936" s="783">
        <v>300000</v>
      </c>
      <c r="L2936" s="784">
        <f t="shared" si="77"/>
        <v>0</v>
      </c>
      <c r="M2936" s="784">
        <f t="shared" si="78"/>
        <v>0</v>
      </c>
      <c r="N2936" s="782">
        <v>300000</v>
      </c>
      <c r="O2936" s="782">
        <v>300000</v>
      </c>
      <c r="P2936" s="782">
        <v>900000</v>
      </c>
      <c r="Q2936" s="782">
        <v>300000</v>
      </c>
      <c r="R2936" s="782"/>
      <c r="T2936" s="568"/>
    </row>
    <row r="2937" spans="1:20" s="498" customFormat="1" ht="24" x14ac:dyDescent="0.25">
      <c r="A2937" s="772"/>
      <c r="D2937" s="515" t="s">
        <v>6634</v>
      </c>
      <c r="E2937" s="779" t="s">
        <v>6635</v>
      </c>
      <c r="F2937" s="780" t="s">
        <v>6254</v>
      </c>
      <c r="G2937" s="781" t="s">
        <v>5515</v>
      </c>
      <c r="H2937" s="781" t="s">
        <v>6615</v>
      </c>
      <c r="I2937" s="781" t="s">
        <v>5517</v>
      </c>
      <c r="J2937" s="782">
        <v>300000</v>
      </c>
      <c r="K2937" s="783">
        <v>300000</v>
      </c>
      <c r="L2937" s="784">
        <f t="shared" si="77"/>
        <v>0</v>
      </c>
      <c r="M2937" s="784">
        <f t="shared" si="78"/>
        <v>0</v>
      </c>
      <c r="N2937" s="782">
        <v>300000</v>
      </c>
      <c r="O2937" s="782">
        <v>300000</v>
      </c>
      <c r="P2937" s="782">
        <v>900000</v>
      </c>
      <c r="Q2937" s="782">
        <v>300000</v>
      </c>
      <c r="R2937" s="782"/>
      <c r="T2937" s="568"/>
    </row>
    <row r="2938" spans="1:20" s="498" customFormat="1" ht="14.25" customHeight="1" x14ac:dyDescent="0.25">
      <c r="A2938" s="772"/>
      <c r="D2938" s="515" t="s">
        <v>6636</v>
      </c>
      <c r="E2938" s="779" t="s">
        <v>6637</v>
      </c>
      <c r="F2938" s="780" t="s">
        <v>5649</v>
      </c>
      <c r="G2938" s="781" t="s">
        <v>5515</v>
      </c>
      <c r="H2938" s="781" t="s">
        <v>6615</v>
      </c>
      <c r="I2938" s="781" t="s">
        <v>5517</v>
      </c>
      <c r="J2938" s="782">
        <v>500000</v>
      </c>
      <c r="K2938" s="783">
        <v>500000</v>
      </c>
      <c r="L2938" s="784">
        <f t="shared" si="77"/>
        <v>0</v>
      </c>
      <c r="M2938" s="784">
        <f t="shared" si="78"/>
        <v>0</v>
      </c>
      <c r="N2938" s="782">
        <v>500000</v>
      </c>
      <c r="O2938" s="782">
        <v>500000</v>
      </c>
      <c r="P2938" s="782">
        <v>1500000</v>
      </c>
      <c r="Q2938" s="782">
        <v>500000</v>
      </c>
      <c r="R2938" s="782"/>
      <c r="T2938" s="568"/>
    </row>
    <row r="2939" spans="1:20" s="498" customFormat="1" ht="12" x14ac:dyDescent="0.25">
      <c r="A2939" s="772"/>
      <c r="D2939" s="515" t="s">
        <v>6638</v>
      </c>
      <c r="E2939" s="779" t="s">
        <v>6639</v>
      </c>
      <c r="F2939" s="780" t="s">
        <v>5664</v>
      </c>
      <c r="G2939" s="781" t="s">
        <v>5515</v>
      </c>
      <c r="H2939" s="781" t="s">
        <v>6615</v>
      </c>
      <c r="I2939" s="781" t="s">
        <v>5517</v>
      </c>
      <c r="J2939" s="782">
        <v>10000000</v>
      </c>
      <c r="K2939" s="783">
        <v>10000000</v>
      </c>
      <c r="L2939" s="784">
        <f t="shared" si="77"/>
        <v>0</v>
      </c>
      <c r="M2939" s="784">
        <f t="shared" si="78"/>
        <v>0</v>
      </c>
      <c r="N2939" s="782">
        <v>10000000</v>
      </c>
      <c r="O2939" s="782">
        <v>10000000</v>
      </c>
      <c r="P2939" s="782">
        <v>30000000</v>
      </c>
      <c r="Q2939" s="782">
        <v>10000000</v>
      </c>
      <c r="R2939" s="782"/>
      <c r="T2939" s="568"/>
    </row>
    <row r="2940" spans="1:20" s="498" customFormat="1" ht="12" x14ac:dyDescent="0.25">
      <c r="A2940" s="772"/>
      <c r="D2940" s="515" t="s">
        <v>6640</v>
      </c>
      <c r="E2940" s="779" t="s">
        <v>6641</v>
      </c>
      <c r="F2940" s="780" t="s">
        <v>5703</v>
      </c>
      <c r="G2940" s="781" t="s">
        <v>5515</v>
      </c>
      <c r="H2940" s="781" t="s">
        <v>6615</v>
      </c>
      <c r="I2940" s="781" t="s">
        <v>5517</v>
      </c>
      <c r="J2940" s="782">
        <v>900000</v>
      </c>
      <c r="K2940" s="783">
        <v>900000</v>
      </c>
      <c r="L2940" s="784">
        <f t="shared" si="77"/>
        <v>0</v>
      </c>
      <c r="M2940" s="784">
        <f t="shared" si="78"/>
        <v>0</v>
      </c>
      <c r="N2940" s="782">
        <v>900000</v>
      </c>
      <c r="O2940" s="782">
        <v>900000</v>
      </c>
      <c r="P2940" s="782">
        <v>2700000</v>
      </c>
      <c r="Q2940" s="782">
        <v>900000</v>
      </c>
      <c r="R2940" s="782"/>
      <c r="T2940" s="568"/>
    </row>
    <row r="2941" spans="1:20" s="498" customFormat="1" ht="12" x14ac:dyDescent="0.25">
      <c r="A2941" s="772"/>
      <c r="D2941" s="515" t="s">
        <v>6642</v>
      </c>
      <c r="E2941" s="779" t="s">
        <v>6643</v>
      </c>
      <c r="F2941" s="780" t="s">
        <v>5757</v>
      </c>
      <c r="G2941" s="781" t="s">
        <v>5515</v>
      </c>
      <c r="H2941" s="781" t="s">
        <v>6615</v>
      </c>
      <c r="I2941" s="781" t="s">
        <v>5517</v>
      </c>
      <c r="J2941" s="782">
        <v>500000</v>
      </c>
      <c r="K2941" s="789">
        <v>500000</v>
      </c>
      <c r="L2941" s="784">
        <f t="shared" si="77"/>
        <v>0</v>
      </c>
      <c r="M2941" s="784">
        <f t="shared" si="78"/>
        <v>0</v>
      </c>
      <c r="N2941" s="784">
        <v>500000</v>
      </c>
      <c r="O2941" s="784">
        <v>500000</v>
      </c>
      <c r="P2941" s="782">
        <v>1500000</v>
      </c>
      <c r="Q2941" s="782">
        <v>500000</v>
      </c>
      <c r="R2941" s="782"/>
      <c r="T2941" s="568"/>
    </row>
    <row r="2942" spans="1:20" s="498" customFormat="1" ht="12" x14ac:dyDescent="0.25">
      <c r="A2942" s="772"/>
      <c r="B2942" s="566" t="s">
        <v>199</v>
      </c>
      <c r="C2942" s="810"/>
      <c r="D2942" s="515"/>
      <c r="E2942" s="810"/>
      <c r="F2942" s="827"/>
      <c r="G2942" s="810"/>
      <c r="H2942" s="810"/>
      <c r="I2942" s="779"/>
      <c r="J2942" s="801">
        <v>17700000</v>
      </c>
      <c r="K2942" s="783">
        <f>SUM(K2921:K2941)</f>
        <v>17700000</v>
      </c>
      <c r="L2942" s="782">
        <f t="shared" ref="L2942:O2942" si="79">SUM(L2921:L2941)</f>
        <v>0</v>
      </c>
      <c r="M2942" s="782">
        <f t="shared" si="79"/>
        <v>0</v>
      </c>
      <c r="N2942" s="782">
        <f t="shared" si="79"/>
        <v>17700000</v>
      </c>
      <c r="O2942" s="782">
        <f t="shared" si="79"/>
        <v>17700000</v>
      </c>
      <c r="P2942" s="782">
        <v>53100000</v>
      </c>
      <c r="Q2942" s="801">
        <v>17700000</v>
      </c>
      <c r="R2942" s="801"/>
      <c r="T2942" s="568"/>
    </row>
    <row r="2943" spans="1:20" s="498" customFormat="1" ht="12" x14ac:dyDescent="0.25">
      <c r="D2943" s="515"/>
      <c r="F2943" s="536"/>
      <c r="J2943" s="776"/>
      <c r="K2943" s="829"/>
      <c r="L2943" s="776"/>
      <c r="M2943" s="776"/>
      <c r="N2943" s="776"/>
      <c r="O2943" s="776"/>
      <c r="P2943" s="776"/>
      <c r="Q2943" s="776"/>
      <c r="R2943" s="776"/>
      <c r="T2943" s="568"/>
    </row>
    <row r="2944" spans="1:20" s="498" customFormat="1" ht="12" x14ac:dyDescent="0.25">
      <c r="A2944" s="772" t="s">
        <v>6644</v>
      </c>
      <c r="B2944" s="773" t="s">
        <v>200</v>
      </c>
      <c r="C2944" s="773"/>
      <c r="D2944" s="794"/>
      <c r="E2944" s="773"/>
      <c r="F2944" s="775"/>
      <c r="G2944" s="773"/>
      <c r="H2944" s="773"/>
      <c r="I2944" s="773"/>
      <c r="J2944" s="776"/>
      <c r="K2944" s="829"/>
      <c r="L2944" s="776"/>
      <c r="M2944" s="776"/>
      <c r="N2944" s="776"/>
      <c r="O2944" s="776"/>
      <c r="P2944" s="776"/>
      <c r="Q2944" s="776"/>
      <c r="R2944" s="776"/>
      <c r="T2944" s="568"/>
    </row>
    <row r="2945" spans="1:20" s="498" customFormat="1" ht="12" x14ac:dyDescent="0.25">
      <c r="A2945" s="772"/>
      <c r="C2945" s="773" t="s">
        <v>5142</v>
      </c>
      <c r="D2945" s="794"/>
      <c r="E2945" s="773"/>
      <c r="F2945" s="775"/>
      <c r="G2945" s="773"/>
      <c r="H2945" s="773"/>
      <c r="I2945" s="773"/>
      <c r="J2945" s="777">
        <v>5650000</v>
      </c>
      <c r="K2945" s="789">
        <f>SUM(K2946:K2967)</f>
        <v>5650000</v>
      </c>
      <c r="L2945" s="784">
        <f t="shared" ref="L2945:O2945" si="80">SUM(L2946:L2967)</f>
        <v>0</v>
      </c>
      <c r="M2945" s="784">
        <f t="shared" si="80"/>
        <v>0</v>
      </c>
      <c r="N2945" s="784">
        <f t="shared" si="80"/>
        <v>5650000</v>
      </c>
      <c r="O2945" s="784">
        <f t="shared" si="80"/>
        <v>5700000</v>
      </c>
      <c r="P2945" s="777">
        <f>SUM(K2945,N2945,O2945)</f>
        <v>17000000</v>
      </c>
      <c r="Q2945" s="777">
        <v>5650000</v>
      </c>
      <c r="R2945" s="777"/>
      <c r="T2945" s="568"/>
    </row>
    <row r="2946" spans="1:20" s="498" customFormat="1" ht="24" x14ac:dyDescent="0.25">
      <c r="A2946" s="772"/>
      <c r="D2946" s="515" t="s">
        <v>6645</v>
      </c>
      <c r="E2946" s="779" t="s">
        <v>6646</v>
      </c>
      <c r="F2946" s="780" t="s">
        <v>6647</v>
      </c>
      <c r="G2946" s="781" t="s">
        <v>6194</v>
      </c>
      <c r="H2946" s="781" t="s">
        <v>6648</v>
      </c>
      <c r="I2946" s="781" t="s">
        <v>5517</v>
      </c>
      <c r="J2946" s="782">
        <v>800000</v>
      </c>
      <c r="K2946" s="783">
        <v>800000</v>
      </c>
      <c r="L2946" s="784">
        <f>SUM(J2946-K2946)</f>
        <v>0</v>
      </c>
      <c r="M2946" s="784">
        <f>SUM(K2946-J2946)</f>
        <v>0</v>
      </c>
      <c r="N2946" s="782">
        <v>800000</v>
      </c>
      <c r="O2946" s="782">
        <v>800000</v>
      </c>
      <c r="P2946" s="782">
        <v>2400000</v>
      </c>
      <c r="Q2946" s="782">
        <v>800000</v>
      </c>
      <c r="R2946" s="782"/>
      <c r="T2946" s="568"/>
    </row>
    <row r="2947" spans="1:20" s="498" customFormat="1" ht="36" x14ac:dyDescent="0.25">
      <c r="A2947" s="772"/>
      <c r="D2947" s="515" t="s">
        <v>6649</v>
      </c>
      <c r="E2947" s="779" t="s">
        <v>6650</v>
      </c>
      <c r="F2947" s="780" t="s">
        <v>5598</v>
      </c>
      <c r="G2947" s="781" t="s">
        <v>6194</v>
      </c>
      <c r="H2947" s="781" t="s">
        <v>6648</v>
      </c>
      <c r="I2947" s="781" t="s">
        <v>5517</v>
      </c>
      <c r="J2947" s="782">
        <v>800000</v>
      </c>
      <c r="K2947" s="783">
        <v>800000</v>
      </c>
      <c r="L2947" s="784">
        <f t="shared" ref="L2947:L2967" si="81">SUM(J2947-K2947)</f>
        <v>0</v>
      </c>
      <c r="M2947" s="784">
        <f t="shared" ref="M2947:M2967" si="82">SUM(K2947-J2947)</f>
        <v>0</v>
      </c>
      <c r="N2947" s="782">
        <v>800000</v>
      </c>
      <c r="O2947" s="782">
        <v>800000</v>
      </c>
      <c r="P2947" s="782">
        <v>2400000</v>
      </c>
      <c r="Q2947" s="782">
        <v>800000</v>
      </c>
      <c r="R2947" s="782"/>
      <c r="T2947" s="568"/>
    </row>
    <row r="2948" spans="1:20" s="498" customFormat="1" ht="24" x14ac:dyDescent="0.25">
      <c r="A2948" s="772"/>
      <c r="D2948" s="515" t="s">
        <v>6651</v>
      </c>
      <c r="E2948" s="779" t="s">
        <v>6652</v>
      </c>
      <c r="F2948" s="780" t="s">
        <v>5610</v>
      </c>
      <c r="G2948" s="781" t="s">
        <v>6194</v>
      </c>
      <c r="H2948" s="781" t="s">
        <v>6648</v>
      </c>
      <c r="I2948" s="781" t="s">
        <v>5517</v>
      </c>
      <c r="J2948" s="782">
        <v>600000</v>
      </c>
      <c r="K2948" s="783">
        <v>600000</v>
      </c>
      <c r="L2948" s="784">
        <f t="shared" si="81"/>
        <v>0</v>
      </c>
      <c r="M2948" s="784">
        <f t="shared" si="82"/>
        <v>0</v>
      </c>
      <c r="N2948" s="782">
        <v>600000</v>
      </c>
      <c r="O2948" s="782">
        <v>600000</v>
      </c>
      <c r="P2948" s="782">
        <v>1800000</v>
      </c>
      <c r="Q2948" s="782">
        <v>600000</v>
      </c>
      <c r="R2948" s="782"/>
      <c r="T2948" s="568"/>
    </row>
    <row r="2949" spans="1:20" s="498" customFormat="1" ht="36" x14ac:dyDescent="0.25">
      <c r="A2949" s="772"/>
      <c r="D2949" s="515" t="s">
        <v>6653</v>
      </c>
      <c r="E2949" s="779" t="s">
        <v>6654</v>
      </c>
      <c r="F2949" s="780" t="s">
        <v>5634</v>
      </c>
      <c r="G2949" s="781" t="s">
        <v>6194</v>
      </c>
      <c r="H2949" s="781" t="s">
        <v>6648</v>
      </c>
      <c r="I2949" s="781" t="s">
        <v>5517</v>
      </c>
      <c r="J2949" s="782">
        <v>800000</v>
      </c>
      <c r="K2949" s="783">
        <v>800000</v>
      </c>
      <c r="L2949" s="784">
        <f t="shared" si="81"/>
        <v>0</v>
      </c>
      <c r="M2949" s="784">
        <f t="shared" si="82"/>
        <v>0</v>
      </c>
      <c r="N2949" s="782">
        <v>800000</v>
      </c>
      <c r="O2949" s="782">
        <v>800000</v>
      </c>
      <c r="P2949" s="782">
        <v>2400000</v>
      </c>
      <c r="Q2949" s="782">
        <v>800000</v>
      </c>
      <c r="R2949" s="782"/>
      <c r="T2949" s="568"/>
    </row>
    <row r="2950" spans="1:20" s="498" customFormat="1" ht="24" x14ac:dyDescent="0.25">
      <c r="A2950" s="772"/>
      <c r="D2950" s="515" t="s">
        <v>6655</v>
      </c>
      <c r="E2950" s="779" t="s">
        <v>6656</v>
      </c>
      <c r="F2950" s="780" t="s">
        <v>5637</v>
      </c>
      <c r="G2950" s="781" t="s">
        <v>6194</v>
      </c>
      <c r="H2950" s="781" t="s">
        <v>6648</v>
      </c>
      <c r="I2950" s="781" t="s">
        <v>5517</v>
      </c>
      <c r="J2950" s="782">
        <v>400000</v>
      </c>
      <c r="K2950" s="783">
        <v>400000</v>
      </c>
      <c r="L2950" s="784">
        <f t="shared" si="81"/>
        <v>0</v>
      </c>
      <c r="M2950" s="784">
        <f t="shared" si="82"/>
        <v>0</v>
      </c>
      <c r="N2950" s="782">
        <v>400000</v>
      </c>
      <c r="O2950" s="782">
        <v>400000</v>
      </c>
      <c r="P2950" s="782">
        <v>1200000</v>
      </c>
      <c r="Q2950" s="782">
        <v>400000</v>
      </c>
      <c r="R2950" s="782"/>
      <c r="T2950" s="568"/>
    </row>
    <row r="2951" spans="1:20" s="498" customFormat="1" ht="24" x14ac:dyDescent="0.25">
      <c r="A2951" s="772"/>
      <c r="D2951" s="515" t="s">
        <v>6657</v>
      </c>
      <c r="E2951" s="779" t="s">
        <v>6658</v>
      </c>
      <c r="F2951" s="780" t="s">
        <v>5840</v>
      </c>
      <c r="G2951" s="781" t="s">
        <v>6194</v>
      </c>
      <c r="H2951" s="781" t="s">
        <v>6648</v>
      </c>
      <c r="I2951" s="781" t="s">
        <v>5517</v>
      </c>
      <c r="J2951" s="782">
        <v>0</v>
      </c>
      <c r="K2951" s="783">
        <v>0</v>
      </c>
      <c r="L2951" s="784">
        <f t="shared" si="81"/>
        <v>0</v>
      </c>
      <c r="M2951" s="784">
        <f t="shared" si="82"/>
        <v>0</v>
      </c>
      <c r="N2951" s="782">
        <v>0</v>
      </c>
      <c r="O2951" s="782">
        <v>0</v>
      </c>
      <c r="P2951" s="782">
        <v>0</v>
      </c>
      <c r="Q2951" s="782">
        <v>0</v>
      </c>
      <c r="R2951" s="782"/>
      <c r="T2951" s="568"/>
    </row>
    <row r="2952" spans="1:20" s="498" customFormat="1" ht="24" x14ac:dyDescent="0.25">
      <c r="A2952" s="772"/>
      <c r="D2952" s="515" t="s">
        <v>6659</v>
      </c>
      <c r="E2952" s="779" t="s">
        <v>6660</v>
      </c>
      <c r="F2952" s="780" t="s">
        <v>6254</v>
      </c>
      <c r="G2952" s="781" t="s">
        <v>6194</v>
      </c>
      <c r="H2952" s="781" t="s">
        <v>6648</v>
      </c>
      <c r="I2952" s="781" t="s">
        <v>5517</v>
      </c>
      <c r="J2952" s="782">
        <v>300000</v>
      </c>
      <c r="K2952" s="783">
        <v>300000</v>
      </c>
      <c r="L2952" s="784">
        <f t="shared" si="81"/>
        <v>0</v>
      </c>
      <c r="M2952" s="784">
        <f t="shared" si="82"/>
        <v>0</v>
      </c>
      <c r="N2952" s="782">
        <v>300000</v>
      </c>
      <c r="O2952" s="782">
        <v>300000</v>
      </c>
      <c r="P2952" s="782">
        <v>900000</v>
      </c>
      <c r="Q2952" s="782">
        <v>300000</v>
      </c>
      <c r="R2952" s="782"/>
      <c r="T2952" s="568"/>
    </row>
    <row r="2953" spans="1:20" s="498" customFormat="1" ht="12" x14ac:dyDescent="0.25">
      <c r="A2953" s="772"/>
      <c r="D2953" s="515" t="s">
        <v>6661</v>
      </c>
      <c r="E2953" s="779" t="s">
        <v>6662</v>
      </c>
      <c r="F2953" s="780" t="s">
        <v>5697</v>
      </c>
      <c r="G2953" s="781" t="s">
        <v>6194</v>
      </c>
      <c r="H2953" s="781" t="s">
        <v>6648</v>
      </c>
      <c r="I2953" s="781" t="s">
        <v>5517</v>
      </c>
      <c r="J2953" s="782">
        <v>0</v>
      </c>
      <c r="K2953" s="783">
        <v>0</v>
      </c>
      <c r="L2953" s="784">
        <f t="shared" si="81"/>
        <v>0</v>
      </c>
      <c r="M2953" s="784">
        <f t="shared" si="82"/>
        <v>0</v>
      </c>
      <c r="N2953" s="782">
        <v>0</v>
      </c>
      <c r="O2953" s="782">
        <v>0</v>
      </c>
      <c r="P2953" s="782">
        <v>0</v>
      </c>
      <c r="Q2953" s="782">
        <v>0</v>
      </c>
      <c r="R2953" s="782"/>
      <c r="T2953" s="568"/>
    </row>
    <row r="2954" spans="1:20" s="498" customFormat="1" ht="12" x14ac:dyDescent="0.25">
      <c r="A2954" s="772"/>
      <c r="D2954" s="515" t="s">
        <v>6663</v>
      </c>
      <c r="E2954" s="779" t="s">
        <v>6664</v>
      </c>
      <c r="F2954" s="780" t="s">
        <v>5915</v>
      </c>
      <c r="G2954" s="781" t="s">
        <v>6194</v>
      </c>
      <c r="H2954" s="781" t="s">
        <v>6648</v>
      </c>
      <c r="I2954" s="781" t="s">
        <v>5517</v>
      </c>
      <c r="J2954" s="782">
        <v>800000</v>
      </c>
      <c r="K2954" s="783">
        <v>800000</v>
      </c>
      <c r="L2954" s="782">
        <f t="shared" si="81"/>
        <v>0</v>
      </c>
      <c r="M2954" s="782">
        <f t="shared" si="82"/>
        <v>0</v>
      </c>
      <c r="N2954" s="782">
        <v>800000</v>
      </c>
      <c r="O2954" s="782">
        <v>800000</v>
      </c>
      <c r="P2954" s="782">
        <v>2400000</v>
      </c>
      <c r="Q2954" s="782">
        <v>800000</v>
      </c>
      <c r="R2954" s="782"/>
      <c r="T2954" s="568"/>
    </row>
    <row r="2955" spans="1:20" s="751" customFormat="1" ht="13.8" x14ac:dyDescent="0.3">
      <c r="A2955" s="946" t="s">
        <v>5500</v>
      </c>
      <c r="B2955" s="946"/>
      <c r="C2955" s="946"/>
      <c r="D2955" s="946"/>
      <c r="E2955" s="946"/>
      <c r="F2955" s="946"/>
      <c r="G2955" s="946"/>
      <c r="H2955" s="946"/>
      <c r="I2955" s="946"/>
      <c r="J2955" s="946"/>
      <c r="K2955" s="946"/>
      <c r="L2955" s="946"/>
      <c r="M2955" s="946"/>
      <c r="N2955" s="946"/>
      <c r="O2955" s="946"/>
      <c r="P2955" s="946"/>
      <c r="Q2955" s="946"/>
      <c r="T2955" s="752"/>
    </row>
    <row r="2956" spans="1:20" s="751" customFormat="1" ht="13.8" x14ac:dyDescent="0.3">
      <c r="A2956" s="946" t="s">
        <v>5501</v>
      </c>
      <c r="B2956" s="946"/>
      <c r="C2956" s="946"/>
      <c r="D2956" s="946"/>
      <c r="E2956" s="946"/>
      <c r="F2956" s="946"/>
      <c r="G2956" s="946"/>
      <c r="H2956" s="946"/>
      <c r="I2956" s="946"/>
      <c r="J2956" s="946"/>
      <c r="K2956" s="946"/>
      <c r="L2956" s="946"/>
      <c r="M2956" s="946"/>
      <c r="N2956" s="946"/>
      <c r="O2956" s="946"/>
      <c r="P2956" s="946"/>
      <c r="Q2956" s="946"/>
      <c r="T2956" s="752"/>
    </row>
    <row r="2957" spans="1:20" s="753" customFormat="1" ht="13.2" x14ac:dyDescent="0.25">
      <c r="A2957" s="947" t="s">
        <v>5376</v>
      </c>
      <c r="B2957" s="947"/>
      <c r="C2957" s="947"/>
      <c r="D2957" s="954"/>
      <c r="E2957" s="947"/>
      <c r="F2957" s="947"/>
      <c r="G2957" s="947"/>
      <c r="H2957" s="947"/>
      <c r="I2957" s="947"/>
      <c r="J2957" s="947"/>
      <c r="K2957" s="947"/>
      <c r="L2957" s="947"/>
      <c r="M2957" s="947"/>
      <c r="N2957" s="947"/>
      <c r="O2957" s="947"/>
      <c r="P2957" s="947"/>
      <c r="Q2957" s="947"/>
      <c r="T2957" s="754"/>
    </row>
    <row r="2958" spans="1:20" s="760" customFormat="1" ht="24" x14ac:dyDescent="0.25">
      <c r="A2958" s="943" t="s">
        <v>5502</v>
      </c>
      <c r="B2958" s="948" t="s">
        <v>5503</v>
      </c>
      <c r="C2958" s="957"/>
      <c r="D2958" s="755"/>
      <c r="E2958" s="949" t="s">
        <v>5504</v>
      </c>
      <c r="F2958" s="943" t="s">
        <v>4881</v>
      </c>
      <c r="G2958" s="943" t="s">
        <v>5505</v>
      </c>
      <c r="H2958" s="943" t="s">
        <v>5506</v>
      </c>
      <c r="I2958" s="943" t="s">
        <v>5507</v>
      </c>
      <c r="J2958" s="756" t="s">
        <v>3115</v>
      </c>
      <c r="K2958" s="757" t="s">
        <v>3116</v>
      </c>
      <c r="L2958" s="758" t="s">
        <v>5508</v>
      </c>
      <c r="M2958" s="758" t="s">
        <v>5509</v>
      </c>
      <c r="N2958" s="756" t="s">
        <v>3116</v>
      </c>
      <c r="O2958" s="756" t="s">
        <v>3116</v>
      </c>
      <c r="P2958" s="759" t="s">
        <v>3317</v>
      </c>
      <c r="Q2958" s="759" t="s">
        <v>3341</v>
      </c>
      <c r="R2958" s="759" t="s">
        <v>5510</v>
      </c>
      <c r="T2958" s="761"/>
    </row>
    <row r="2959" spans="1:20" s="760" customFormat="1" ht="19.5" customHeight="1" x14ac:dyDescent="0.25">
      <c r="A2959" s="955"/>
      <c r="B2959" s="950"/>
      <c r="C2959" s="958"/>
      <c r="D2959" s="762"/>
      <c r="E2959" s="951"/>
      <c r="F2959" s="944"/>
      <c r="G2959" s="944"/>
      <c r="H2959" s="944"/>
      <c r="I2959" s="944"/>
      <c r="J2959" s="763">
        <v>2020</v>
      </c>
      <c r="K2959" s="764" t="s">
        <v>3120</v>
      </c>
      <c r="L2959" s="765" t="s">
        <v>3120</v>
      </c>
      <c r="M2959" s="765" t="s">
        <v>3120</v>
      </c>
      <c r="N2959" s="766" t="s">
        <v>5068</v>
      </c>
      <c r="O2959" s="766" t="s">
        <v>5069</v>
      </c>
      <c r="P2959" s="763" t="s">
        <v>4882</v>
      </c>
      <c r="Q2959" s="766" t="s">
        <v>5102</v>
      </c>
      <c r="R2959" s="763"/>
      <c r="T2959" s="761"/>
    </row>
    <row r="2960" spans="1:20" s="760" customFormat="1" ht="15.75" customHeight="1" x14ac:dyDescent="0.25">
      <c r="A2960" s="956"/>
      <c r="B2960" s="952"/>
      <c r="C2960" s="959"/>
      <c r="D2960" s="768"/>
      <c r="E2960" s="953"/>
      <c r="F2960" s="945"/>
      <c r="G2960" s="945"/>
      <c r="H2960" s="945"/>
      <c r="I2960" s="945"/>
      <c r="J2960" s="769" t="s">
        <v>14</v>
      </c>
      <c r="K2960" s="770" t="s">
        <v>14</v>
      </c>
      <c r="L2960" s="771" t="s">
        <v>14</v>
      </c>
      <c r="M2960" s="771" t="s">
        <v>14</v>
      </c>
      <c r="N2960" s="769" t="s">
        <v>14</v>
      </c>
      <c r="O2960" s="769" t="s">
        <v>14</v>
      </c>
      <c r="P2960" s="769" t="s">
        <v>14</v>
      </c>
      <c r="Q2960" s="769" t="s">
        <v>14</v>
      </c>
      <c r="R2960" s="769"/>
      <c r="T2960" s="761"/>
    </row>
    <row r="2961" spans="1:20" s="498" customFormat="1" ht="12" x14ac:dyDescent="0.25">
      <c r="A2961" s="772"/>
      <c r="D2961" s="515" t="s">
        <v>6665</v>
      </c>
      <c r="E2961" s="779" t="s">
        <v>6666</v>
      </c>
      <c r="F2961" s="780" t="s">
        <v>5703</v>
      </c>
      <c r="G2961" s="781" t="s">
        <v>5515</v>
      </c>
      <c r="H2961" s="781" t="s">
        <v>5516</v>
      </c>
      <c r="I2961" s="781" t="s">
        <v>5517</v>
      </c>
      <c r="J2961" s="782">
        <v>0</v>
      </c>
      <c r="K2961" s="783">
        <v>0</v>
      </c>
      <c r="L2961" s="784">
        <f t="shared" si="81"/>
        <v>0</v>
      </c>
      <c r="M2961" s="784">
        <f t="shared" si="82"/>
        <v>0</v>
      </c>
      <c r="N2961" s="782">
        <v>0</v>
      </c>
      <c r="O2961" s="782">
        <v>0</v>
      </c>
      <c r="P2961" s="782">
        <v>0</v>
      </c>
      <c r="Q2961" s="782">
        <v>0</v>
      </c>
      <c r="R2961" s="782"/>
      <c r="T2961" s="568"/>
    </row>
    <row r="2962" spans="1:20" s="498" customFormat="1" ht="12" x14ac:dyDescent="0.25">
      <c r="A2962" s="772"/>
      <c r="D2962" s="515" t="s">
        <v>6667</v>
      </c>
      <c r="E2962" s="779" t="s">
        <v>6668</v>
      </c>
      <c r="F2962" s="780" t="s">
        <v>6390</v>
      </c>
      <c r="G2962" s="781" t="s">
        <v>6194</v>
      </c>
      <c r="H2962" s="781" t="s">
        <v>6648</v>
      </c>
      <c r="I2962" s="781" t="s">
        <v>5517</v>
      </c>
      <c r="J2962" s="782">
        <v>100000</v>
      </c>
      <c r="K2962" s="783">
        <v>100000</v>
      </c>
      <c r="L2962" s="784">
        <f t="shared" si="81"/>
        <v>0</v>
      </c>
      <c r="M2962" s="784">
        <f t="shared" si="82"/>
        <v>0</v>
      </c>
      <c r="N2962" s="782">
        <v>100000</v>
      </c>
      <c r="O2962" s="782">
        <v>100000</v>
      </c>
      <c r="P2962" s="782">
        <v>300000</v>
      </c>
      <c r="Q2962" s="782">
        <v>100000</v>
      </c>
      <c r="R2962" s="782"/>
      <c r="T2962" s="568"/>
    </row>
    <row r="2963" spans="1:20" s="498" customFormat="1" ht="12" x14ac:dyDescent="0.25">
      <c r="A2963" s="772"/>
      <c r="D2963" s="515" t="s">
        <v>6669</v>
      </c>
      <c r="E2963" s="779" t="s">
        <v>6670</v>
      </c>
      <c r="F2963" s="780" t="s">
        <v>6671</v>
      </c>
      <c r="G2963" s="781" t="s">
        <v>5515</v>
      </c>
      <c r="H2963" s="781" t="s">
        <v>5516</v>
      </c>
      <c r="I2963" s="781" t="s">
        <v>5517</v>
      </c>
      <c r="J2963" s="782">
        <v>400000</v>
      </c>
      <c r="K2963" s="783">
        <v>400000</v>
      </c>
      <c r="L2963" s="784">
        <f t="shared" si="81"/>
        <v>0</v>
      </c>
      <c r="M2963" s="784">
        <f t="shared" si="82"/>
        <v>0</v>
      </c>
      <c r="N2963" s="782">
        <v>400000</v>
      </c>
      <c r="O2963" s="782">
        <v>450000</v>
      </c>
      <c r="P2963" s="782">
        <v>1250000</v>
      </c>
      <c r="Q2963" s="782">
        <v>400000</v>
      </c>
      <c r="R2963" s="782"/>
      <c r="T2963" s="568"/>
    </row>
    <row r="2964" spans="1:20" s="498" customFormat="1" ht="24" x14ac:dyDescent="0.25">
      <c r="A2964" s="772"/>
      <c r="D2964" s="515" t="s">
        <v>6672</v>
      </c>
      <c r="E2964" s="779" t="s">
        <v>6673</v>
      </c>
      <c r="F2964" s="780" t="s">
        <v>5724</v>
      </c>
      <c r="G2964" s="781" t="s">
        <v>5515</v>
      </c>
      <c r="H2964" s="781" t="s">
        <v>5516</v>
      </c>
      <c r="I2964" s="781" t="s">
        <v>5517</v>
      </c>
      <c r="J2964" s="782">
        <v>0</v>
      </c>
      <c r="K2964" s="783">
        <v>0</v>
      </c>
      <c r="L2964" s="784">
        <f t="shared" si="81"/>
        <v>0</v>
      </c>
      <c r="M2964" s="784">
        <f t="shared" si="82"/>
        <v>0</v>
      </c>
      <c r="N2964" s="782">
        <v>0</v>
      </c>
      <c r="O2964" s="782">
        <v>0</v>
      </c>
      <c r="P2964" s="782">
        <v>0</v>
      </c>
      <c r="Q2964" s="782">
        <v>0</v>
      </c>
      <c r="R2964" s="782"/>
      <c r="T2964" s="568"/>
    </row>
    <row r="2965" spans="1:20" s="498" customFormat="1" ht="12" x14ac:dyDescent="0.25">
      <c r="A2965" s="772"/>
      <c r="D2965" s="515" t="s">
        <v>6674</v>
      </c>
      <c r="E2965" s="779" t="s">
        <v>6675</v>
      </c>
      <c r="F2965" s="780" t="s">
        <v>5727</v>
      </c>
      <c r="G2965" s="781" t="s">
        <v>6194</v>
      </c>
      <c r="H2965" s="781" t="s">
        <v>6648</v>
      </c>
      <c r="I2965" s="781" t="s">
        <v>5517</v>
      </c>
      <c r="J2965" s="782">
        <v>0</v>
      </c>
      <c r="K2965" s="783">
        <v>0</v>
      </c>
      <c r="L2965" s="784">
        <f t="shared" si="81"/>
        <v>0</v>
      </c>
      <c r="M2965" s="784">
        <f t="shared" si="82"/>
        <v>0</v>
      </c>
      <c r="N2965" s="782">
        <v>0</v>
      </c>
      <c r="O2965" s="782">
        <v>0</v>
      </c>
      <c r="P2965" s="782">
        <v>0</v>
      </c>
      <c r="Q2965" s="782">
        <v>0</v>
      </c>
      <c r="R2965" s="782"/>
      <c r="T2965" s="568"/>
    </row>
    <row r="2966" spans="1:20" s="498" customFormat="1" ht="12" x14ac:dyDescent="0.25">
      <c r="A2966" s="772"/>
      <c r="D2966" s="515" t="s">
        <v>6676</v>
      </c>
      <c r="E2966" s="779" t="s">
        <v>6677</v>
      </c>
      <c r="F2966" s="780" t="s">
        <v>5739</v>
      </c>
      <c r="G2966" s="781" t="s">
        <v>6194</v>
      </c>
      <c r="H2966" s="781" t="s">
        <v>6648</v>
      </c>
      <c r="I2966" s="781" t="s">
        <v>5517</v>
      </c>
      <c r="J2966" s="782">
        <v>500000</v>
      </c>
      <c r="K2966" s="783">
        <v>500000</v>
      </c>
      <c r="L2966" s="784">
        <f t="shared" si="81"/>
        <v>0</v>
      </c>
      <c r="M2966" s="784">
        <f t="shared" si="82"/>
        <v>0</v>
      </c>
      <c r="N2966" s="782">
        <v>500000</v>
      </c>
      <c r="O2966" s="782">
        <v>500000</v>
      </c>
      <c r="P2966" s="782">
        <v>1500000</v>
      </c>
      <c r="Q2966" s="782">
        <v>500000</v>
      </c>
      <c r="R2966" s="782"/>
      <c r="T2966" s="568"/>
    </row>
    <row r="2967" spans="1:20" s="498" customFormat="1" ht="24" x14ac:dyDescent="0.25">
      <c r="A2967" s="772"/>
      <c r="D2967" s="515" t="s">
        <v>6678</v>
      </c>
      <c r="E2967" s="779" t="s">
        <v>6679</v>
      </c>
      <c r="F2967" s="780" t="s">
        <v>5881</v>
      </c>
      <c r="G2967" s="781" t="s">
        <v>6194</v>
      </c>
      <c r="H2967" s="781" t="s">
        <v>6648</v>
      </c>
      <c r="I2967" s="781" t="s">
        <v>5517</v>
      </c>
      <c r="J2967" s="782">
        <v>150000</v>
      </c>
      <c r="K2967" s="783">
        <v>150000</v>
      </c>
      <c r="L2967" s="782">
        <f t="shared" si="81"/>
        <v>0</v>
      </c>
      <c r="M2967" s="782">
        <f t="shared" si="82"/>
        <v>0</v>
      </c>
      <c r="N2967" s="782">
        <v>150000</v>
      </c>
      <c r="O2967" s="782">
        <v>150000</v>
      </c>
      <c r="P2967" s="782">
        <v>450000</v>
      </c>
      <c r="Q2967" s="782">
        <v>150000</v>
      </c>
      <c r="R2967" s="782"/>
      <c r="T2967" s="568"/>
    </row>
    <row r="2968" spans="1:20" s="498" customFormat="1" ht="12" x14ac:dyDescent="0.25">
      <c r="A2968" s="772"/>
      <c r="B2968" s="566" t="s">
        <v>230</v>
      </c>
      <c r="C2968" s="810"/>
      <c r="D2968" s="515"/>
      <c r="E2968" s="810"/>
      <c r="F2968" s="827"/>
      <c r="G2968" s="810"/>
      <c r="H2968" s="810"/>
      <c r="I2968" s="779"/>
      <c r="J2968" s="801">
        <v>5650000</v>
      </c>
      <c r="K2968" s="802">
        <f>SUM(K2946:K2967)</f>
        <v>5650000</v>
      </c>
      <c r="L2968" s="801">
        <f t="shared" ref="L2968:O2968" si="83">SUM(L2946:L2967)</f>
        <v>0</v>
      </c>
      <c r="M2968" s="801">
        <f t="shared" si="83"/>
        <v>0</v>
      </c>
      <c r="N2968" s="801">
        <f t="shared" si="83"/>
        <v>5650000</v>
      </c>
      <c r="O2968" s="801">
        <f t="shared" si="83"/>
        <v>5700000</v>
      </c>
      <c r="P2968" s="782">
        <v>17000000</v>
      </c>
      <c r="Q2968" s="801">
        <v>5650000</v>
      </c>
      <c r="R2968" s="801"/>
      <c r="T2968" s="568"/>
    </row>
    <row r="2969" spans="1:20" s="498" customFormat="1" ht="12" x14ac:dyDescent="0.25">
      <c r="D2969" s="515"/>
      <c r="F2969" s="536"/>
      <c r="J2969" s="776"/>
      <c r="K2969" s="776"/>
      <c r="L2969" s="776"/>
      <c r="M2969" s="776"/>
      <c r="N2969" s="776"/>
      <c r="O2969" s="776"/>
      <c r="P2969" s="776"/>
      <c r="Q2969" s="776"/>
      <c r="R2969" s="776"/>
      <c r="T2969" s="568"/>
    </row>
    <row r="2970" spans="1:20" s="498" customFormat="1" ht="12" x14ac:dyDescent="0.25">
      <c r="A2970" s="772" t="s">
        <v>6680</v>
      </c>
      <c r="B2970" s="773" t="s">
        <v>231</v>
      </c>
      <c r="C2970" s="773"/>
      <c r="D2970" s="794"/>
      <c r="E2970" s="773"/>
      <c r="F2970" s="775"/>
      <c r="G2970" s="773"/>
      <c r="H2970" s="773"/>
      <c r="I2970" s="773"/>
      <c r="J2970" s="776"/>
      <c r="K2970" s="776"/>
      <c r="L2970" s="776"/>
      <c r="M2970" s="776"/>
      <c r="N2970" s="776"/>
      <c r="O2970" s="776"/>
      <c r="P2970" s="776"/>
      <c r="Q2970" s="776"/>
      <c r="R2970" s="776"/>
      <c r="T2970" s="568"/>
    </row>
    <row r="2971" spans="1:20" s="498" customFormat="1" ht="12" x14ac:dyDescent="0.25">
      <c r="A2971" s="772"/>
      <c r="C2971" s="773" t="s">
        <v>5142</v>
      </c>
      <c r="D2971" s="794"/>
      <c r="E2971" s="773"/>
      <c r="F2971" s="775"/>
      <c r="G2971" s="773"/>
      <c r="H2971" s="773"/>
      <c r="I2971" s="773"/>
      <c r="J2971" s="777">
        <v>5250000</v>
      </c>
      <c r="K2971" s="789">
        <f>SUM(K2972:K2996)</f>
        <v>5250000</v>
      </c>
      <c r="L2971" s="784">
        <f t="shared" ref="L2971:O2971" si="84">SUM(L2972:L2996)</f>
        <v>0</v>
      </c>
      <c r="M2971" s="784">
        <f t="shared" si="84"/>
        <v>0</v>
      </c>
      <c r="N2971" s="784">
        <f t="shared" si="84"/>
        <v>5250000</v>
      </c>
      <c r="O2971" s="784">
        <f t="shared" si="84"/>
        <v>5250000</v>
      </c>
      <c r="P2971" s="777">
        <f>SUM(K2971,N2971,O2971)</f>
        <v>15750000</v>
      </c>
      <c r="Q2971" s="777">
        <v>4250000</v>
      </c>
      <c r="R2971" s="777"/>
      <c r="T2971" s="568"/>
    </row>
    <row r="2972" spans="1:20" s="498" customFormat="1" ht="24" x14ac:dyDescent="0.25">
      <c r="A2972" s="772"/>
      <c r="D2972" s="515" t="s">
        <v>6681</v>
      </c>
      <c r="E2972" s="779" t="s">
        <v>6682</v>
      </c>
      <c r="F2972" s="780" t="s">
        <v>5565</v>
      </c>
      <c r="G2972" s="781" t="s">
        <v>5515</v>
      </c>
      <c r="H2972" s="781" t="s">
        <v>6606</v>
      </c>
      <c r="I2972" s="781" t="s">
        <v>5517</v>
      </c>
      <c r="J2972" s="782">
        <v>1000000</v>
      </c>
      <c r="K2972" s="783">
        <v>1000000</v>
      </c>
      <c r="L2972" s="784">
        <f>SUM(J2972-K2972)</f>
        <v>0</v>
      </c>
      <c r="M2972" s="784">
        <f>SUM(K2972-J2972)</f>
        <v>0</v>
      </c>
      <c r="N2972" s="782">
        <v>1000000</v>
      </c>
      <c r="O2972" s="782">
        <v>1000000</v>
      </c>
      <c r="P2972" s="782">
        <v>3000000</v>
      </c>
      <c r="Q2972" s="782">
        <v>0</v>
      </c>
      <c r="R2972" s="782"/>
      <c r="T2972" s="568"/>
    </row>
    <row r="2973" spans="1:20" s="498" customFormat="1" ht="24" x14ac:dyDescent="0.25">
      <c r="A2973" s="772"/>
      <c r="D2973" s="515" t="s">
        <v>6683</v>
      </c>
      <c r="E2973" s="779" t="s">
        <v>6684</v>
      </c>
      <c r="F2973" s="780" t="s">
        <v>5568</v>
      </c>
      <c r="G2973" s="781" t="s">
        <v>5515</v>
      </c>
      <c r="H2973" s="781" t="s">
        <v>6606</v>
      </c>
      <c r="I2973" s="781" t="s">
        <v>5517</v>
      </c>
      <c r="J2973" s="782">
        <v>700000</v>
      </c>
      <c r="K2973" s="783">
        <v>700000</v>
      </c>
      <c r="L2973" s="784">
        <f t="shared" ref="L2973:L2996" si="85">SUM(J2973-K2973)</f>
        <v>0</v>
      </c>
      <c r="M2973" s="784">
        <f t="shared" ref="M2973:M2996" si="86">SUM(K2973-J2973)</f>
        <v>0</v>
      </c>
      <c r="N2973" s="782">
        <v>700000</v>
      </c>
      <c r="O2973" s="782">
        <v>700000</v>
      </c>
      <c r="P2973" s="782">
        <v>2100000</v>
      </c>
      <c r="Q2973" s="782">
        <v>700000</v>
      </c>
      <c r="R2973" s="782"/>
      <c r="T2973" s="568"/>
    </row>
    <row r="2974" spans="1:20" s="498" customFormat="1" ht="24" x14ac:dyDescent="0.25">
      <c r="A2974" s="772"/>
      <c r="D2974" s="515" t="s">
        <v>6685</v>
      </c>
      <c r="E2974" s="779" t="s">
        <v>6686</v>
      </c>
      <c r="F2974" s="780" t="s">
        <v>6687</v>
      </c>
      <c r="G2974" s="781" t="s">
        <v>5515</v>
      </c>
      <c r="H2974" s="781" t="s">
        <v>6606</v>
      </c>
      <c r="I2974" s="781" t="s">
        <v>5517</v>
      </c>
      <c r="J2974" s="782">
        <v>0</v>
      </c>
      <c r="K2974" s="783">
        <v>0</v>
      </c>
      <c r="L2974" s="784">
        <f t="shared" si="85"/>
        <v>0</v>
      </c>
      <c r="M2974" s="784">
        <f t="shared" si="86"/>
        <v>0</v>
      </c>
      <c r="N2974" s="782">
        <v>0</v>
      </c>
      <c r="O2974" s="782">
        <v>0</v>
      </c>
      <c r="P2974" s="782">
        <v>0</v>
      </c>
      <c r="Q2974" s="782">
        <v>0</v>
      </c>
      <c r="R2974" s="782"/>
      <c r="T2974" s="568"/>
    </row>
    <row r="2975" spans="1:20" s="498" customFormat="1" ht="36" x14ac:dyDescent="0.25">
      <c r="A2975" s="772"/>
      <c r="D2975" s="515" t="s">
        <v>6688</v>
      </c>
      <c r="E2975" s="779" t="s">
        <v>6689</v>
      </c>
      <c r="F2975" s="780" t="s">
        <v>5598</v>
      </c>
      <c r="G2975" s="781" t="s">
        <v>5515</v>
      </c>
      <c r="H2975" s="781" t="s">
        <v>6606</v>
      </c>
      <c r="I2975" s="781" t="s">
        <v>5517</v>
      </c>
      <c r="J2975" s="782">
        <v>400000</v>
      </c>
      <c r="K2975" s="783">
        <v>400000</v>
      </c>
      <c r="L2975" s="784">
        <f t="shared" si="85"/>
        <v>0</v>
      </c>
      <c r="M2975" s="784">
        <f t="shared" si="86"/>
        <v>0</v>
      </c>
      <c r="N2975" s="782">
        <v>400000</v>
      </c>
      <c r="O2975" s="782">
        <v>400000</v>
      </c>
      <c r="P2975" s="782">
        <v>1200000</v>
      </c>
      <c r="Q2975" s="782">
        <v>400000</v>
      </c>
      <c r="R2975" s="782"/>
      <c r="T2975" s="568"/>
    </row>
    <row r="2976" spans="1:20" s="498" customFormat="1" ht="24" x14ac:dyDescent="0.25">
      <c r="A2976" s="772"/>
      <c r="D2976" s="515" t="s">
        <v>6690</v>
      </c>
      <c r="E2976" s="779" t="s">
        <v>6691</v>
      </c>
      <c r="F2976" s="780" t="s">
        <v>5610</v>
      </c>
      <c r="G2976" s="781" t="s">
        <v>5515</v>
      </c>
      <c r="H2976" s="781" t="s">
        <v>6606</v>
      </c>
      <c r="I2976" s="781" t="s">
        <v>5517</v>
      </c>
      <c r="J2976" s="782">
        <v>150000</v>
      </c>
      <c r="K2976" s="783">
        <v>150000</v>
      </c>
      <c r="L2976" s="784">
        <f t="shared" si="85"/>
        <v>0</v>
      </c>
      <c r="M2976" s="784">
        <f t="shared" si="86"/>
        <v>0</v>
      </c>
      <c r="N2976" s="782">
        <v>150000</v>
      </c>
      <c r="O2976" s="782">
        <v>150000</v>
      </c>
      <c r="P2976" s="782">
        <v>450000</v>
      </c>
      <c r="Q2976" s="782">
        <v>150000</v>
      </c>
      <c r="R2976" s="782"/>
      <c r="T2976" s="568"/>
    </row>
    <row r="2977" spans="1:20" s="498" customFormat="1" ht="12" x14ac:dyDescent="0.25">
      <c r="A2977" s="772"/>
      <c r="D2977" s="515" t="s">
        <v>6692</v>
      </c>
      <c r="E2977" s="779" t="s">
        <v>6693</v>
      </c>
      <c r="F2977" s="780" t="s">
        <v>6694</v>
      </c>
      <c r="G2977" s="781" t="s">
        <v>5515</v>
      </c>
      <c r="H2977" s="781" t="s">
        <v>6606</v>
      </c>
      <c r="I2977" s="781" t="s">
        <v>5517</v>
      </c>
      <c r="J2977" s="782">
        <v>0</v>
      </c>
      <c r="K2977" s="783">
        <v>0</v>
      </c>
      <c r="L2977" s="784">
        <f t="shared" si="85"/>
        <v>0</v>
      </c>
      <c r="M2977" s="784">
        <f t="shared" si="86"/>
        <v>0</v>
      </c>
      <c r="N2977" s="782">
        <v>0</v>
      </c>
      <c r="O2977" s="782">
        <v>0</v>
      </c>
      <c r="P2977" s="782">
        <v>0</v>
      </c>
      <c r="Q2977" s="782">
        <v>0</v>
      </c>
      <c r="R2977" s="782"/>
      <c r="T2977" s="568"/>
    </row>
    <row r="2978" spans="1:20" s="498" customFormat="1" ht="36" x14ac:dyDescent="0.25">
      <c r="A2978" s="772"/>
      <c r="D2978" s="515" t="s">
        <v>6695</v>
      </c>
      <c r="E2978" s="779" t="s">
        <v>6696</v>
      </c>
      <c r="F2978" s="780" t="s">
        <v>5634</v>
      </c>
      <c r="G2978" s="781" t="s">
        <v>5515</v>
      </c>
      <c r="H2978" s="781" t="s">
        <v>6606</v>
      </c>
      <c r="I2978" s="781" t="s">
        <v>5517</v>
      </c>
      <c r="J2978" s="782">
        <v>400000</v>
      </c>
      <c r="K2978" s="783">
        <v>400000</v>
      </c>
      <c r="L2978" s="784">
        <f t="shared" si="85"/>
        <v>0</v>
      </c>
      <c r="M2978" s="784">
        <f t="shared" si="86"/>
        <v>0</v>
      </c>
      <c r="N2978" s="782">
        <v>400000</v>
      </c>
      <c r="O2978" s="782">
        <v>400000</v>
      </c>
      <c r="P2978" s="782">
        <v>1200000</v>
      </c>
      <c r="Q2978" s="782">
        <v>400000</v>
      </c>
      <c r="R2978" s="782"/>
      <c r="T2978" s="568"/>
    </row>
    <row r="2979" spans="1:20" s="498" customFormat="1" ht="24" x14ac:dyDescent="0.25">
      <c r="A2979" s="772"/>
      <c r="D2979" s="515" t="s">
        <v>6697</v>
      </c>
      <c r="E2979" s="779" t="s">
        <v>6698</v>
      </c>
      <c r="F2979" s="780" t="s">
        <v>5637</v>
      </c>
      <c r="G2979" s="781" t="s">
        <v>5515</v>
      </c>
      <c r="H2979" s="781" t="s">
        <v>6606</v>
      </c>
      <c r="I2979" s="781" t="s">
        <v>5517</v>
      </c>
      <c r="J2979" s="782">
        <v>500000</v>
      </c>
      <c r="K2979" s="783">
        <v>500000</v>
      </c>
      <c r="L2979" s="784">
        <f t="shared" si="85"/>
        <v>0</v>
      </c>
      <c r="M2979" s="784">
        <f t="shared" si="86"/>
        <v>0</v>
      </c>
      <c r="N2979" s="782">
        <v>500000</v>
      </c>
      <c r="O2979" s="782">
        <v>500000</v>
      </c>
      <c r="P2979" s="782">
        <v>1500000</v>
      </c>
      <c r="Q2979" s="782">
        <v>500000</v>
      </c>
      <c r="R2979" s="782"/>
      <c r="T2979" s="568"/>
    </row>
    <row r="2980" spans="1:20" s="498" customFormat="1" ht="24" x14ac:dyDescent="0.25">
      <c r="A2980" s="772"/>
      <c r="D2980" s="515" t="s">
        <v>6699</v>
      </c>
      <c r="E2980" s="779" t="s">
        <v>6700</v>
      </c>
      <c r="F2980" s="780" t="s">
        <v>6701</v>
      </c>
      <c r="G2980" s="781" t="s">
        <v>5515</v>
      </c>
      <c r="H2980" s="781" t="s">
        <v>6606</v>
      </c>
      <c r="I2980" s="781" t="s">
        <v>5517</v>
      </c>
      <c r="J2980" s="782">
        <v>150000</v>
      </c>
      <c r="K2980" s="783">
        <v>150000</v>
      </c>
      <c r="L2980" s="782">
        <f t="shared" si="85"/>
        <v>0</v>
      </c>
      <c r="M2980" s="782">
        <f t="shared" si="86"/>
        <v>0</v>
      </c>
      <c r="N2980" s="782">
        <v>150000</v>
      </c>
      <c r="O2980" s="782">
        <v>150000</v>
      </c>
      <c r="P2980" s="782">
        <v>450000</v>
      </c>
      <c r="Q2980" s="782">
        <v>150000</v>
      </c>
      <c r="R2980" s="782"/>
      <c r="T2980" s="568"/>
    </row>
    <row r="2981" spans="1:20" s="498" customFormat="1" ht="12" x14ac:dyDescent="0.25">
      <c r="A2981" s="772"/>
      <c r="F2981" s="536"/>
      <c r="G2981" s="793"/>
      <c r="H2981" s="793"/>
      <c r="I2981" s="793"/>
      <c r="J2981" s="776"/>
      <c r="K2981" s="776"/>
      <c r="L2981" s="776"/>
      <c r="M2981" s="776"/>
      <c r="N2981" s="776"/>
      <c r="O2981" s="776"/>
      <c r="P2981" s="776"/>
      <c r="Q2981" s="776"/>
      <c r="R2981" s="776"/>
      <c r="T2981" s="568"/>
    </row>
    <row r="2982" spans="1:20" s="751" customFormat="1" ht="13.8" x14ac:dyDescent="0.3">
      <c r="A2982" s="946" t="s">
        <v>5500</v>
      </c>
      <c r="B2982" s="946"/>
      <c r="C2982" s="946"/>
      <c r="D2982" s="946"/>
      <c r="E2982" s="946"/>
      <c r="F2982" s="946"/>
      <c r="G2982" s="946"/>
      <c r="H2982" s="946"/>
      <c r="I2982" s="946"/>
      <c r="J2982" s="946"/>
      <c r="K2982" s="946"/>
      <c r="L2982" s="946"/>
      <c r="M2982" s="946"/>
      <c r="N2982" s="946"/>
      <c r="O2982" s="946"/>
      <c r="P2982" s="946"/>
      <c r="Q2982" s="946"/>
      <c r="T2982" s="752"/>
    </row>
    <row r="2983" spans="1:20" s="751" customFormat="1" ht="13.8" x14ac:dyDescent="0.3">
      <c r="A2983" s="946" t="s">
        <v>5501</v>
      </c>
      <c r="B2983" s="946"/>
      <c r="C2983" s="946"/>
      <c r="D2983" s="946"/>
      <c r="E2983" s="946"/>
      <c r="F2983" s="946"/>
      <c r="G2983" s="946"/>
      <c r="H2983" s="946"/>
      <c r="I2983" s="946"/>
      <c r="J2983" s="946"/>
      <c r="K2983" s="946"/>
      <c r="L2983" s="946"/>
      <c r="M2983" s="946"/>
      <c r="N2983" s="946"/>
      <c r="O2983" s="946"/>
      <c r="P2983" s="946"/>
      <c r="Q2983" s="946"/>
      <c r="T2983" s="752"/>
    </row>
    <row r="2984" spans="1:20" s="753" customFormat="1" ht="13.2" x14ac:dyDescent="0.25">
      <c r="A2984" s="947" t="s">
        <v>5376</v>
      </c>
      <c r="B2984" s="947"/>
      <c r="C2984" s="947"/>
      <c r="D2984" s="954"/>
      <c r="E2984" s="947"/>
      <c r="F2984" s="947"/>
      <c r="G2984" s="947"/>
      <c r="H2984" s="947"/>
      <c r="I2984" s="947"/>
      <c r="J2984" s="947"/>
      <c r="K2984" s="947"/>
      <c r="L2984" s="947"/>
      <c r="M2984" s="947"/>
      <c r="N2984" s="947"/>
      <c r="O2984" s="947"/>
      <c r="P2984" s="947"/>
      <c r="Q2984" s="947"/>
      <c r="T2984" s="754"/>
    </row>
    <row r="2985" spans="1:20" s="760" customFormat="1" ht="24" x14ac:dyDescent="0.25">
      <c r="A2985" s="943" t="s">
        <v>5502</v>
      </c>
      <c r="B2985" s="948" t="s">
        <v>5503</v>
      </c>
      <c r="C2985" s="957"/>
      <c r="D2985" s="755"/>
      <c r="E2985" s="949" t="s">
        <v>5504</v>
      </c>
      <c r="F2985" s="943" t="s">
        <v>4881</v>
      </c>
      <c r="G2985" s="943" t="s">
        <v>5505</v>
      </c>
      <c r="H2985" s="943" t="s">
        <v>5506</v>
      </c>
      <c r="I2985" s="943" t="s">
        <v>5507</v>
      </c>
      <c r="J2985" s="756" t="s">
        <v>3115</v>
      </c>
      <c r="K2985" s="757" t="s">
        <v>3116</v>
      </c>
      <c r="L2985" s="758" t="s">
        <v>5508</v>
      </c>
      <c r="M2985" s="758" t="s">
        <v>5509</v>
      </c>
      <c r="N2985" s="756" t="s">
        <v>3116</v>
      </c>
      <c r="O2985" s="756" t="s">
        <v>3116</v>
      </c>
      <c r="P2985" s="759" t="s">
        <v>3317</v>
      </c>
      <c r="Q2985" s="759" t="s">
        <v>3341</v>
      </c>
      <c r="R2985" s="759" t="s">
        <v>5510</v>
      </c>
      <c r="T2985" s="761"/>
    </row>
    <row r="2986" spans="1:20" s="760" customFormat="1" ht="19.5" customHeight="1" x14ac:dyDescent="0.25">
      <c r="A2986" s="955"/>
      <c r="B2986" s="950"/>
      <c r="C2986" s="958"/>
      <c r="D2986" s="762"/>
      <c r="E2986" s="951"/>
      <c r="F2986" s="944"/>
      <c r="G2986" s="944"/>
      <c r="H2986" s="944"/>
      <c r="I2986" s="944"/>
      <c r="J2986" s="763">
        <v>2020</v>
      </c>
      <c r="K2986" s="764" t="s">
        <v>3120</v>
      </c>
      <c r="L2986" s="765" t="s">
        <v>3120</v>
      </c>
      <c r="M2986" s="765" t="s">
        <v>3120</v>
      </c>
      <c r="N2986" s="766" t="s">
        <v>5068</v>
      </c>
      <c r="O2986" s="766" t="s">
        <v>5069</v>
      </c>
      <c r="P2986" s="763" t="s">
        <v>4882</v>
      </c>
      <c r="Q2986" s="766" t="s">
        <v>5102</v>
      </c>
      <c r="R2986" s="763"/>
      <c r="T2986" s="761"/>
    </row>
    <row r="2987" spans="1:20" s="760" customFormat="1" ht="15.75" customHeight="1" x14ac:dyDescent="0.25">
      <c r="A2987" s="956"/>
      <c r="B2987" s="952"/>
      <c r="C2987" s="959"/>
      <c r="D2987" s="768"/>
      <c r="E2987" s="953"/>
      <c r="F2987" s="945"/>
      <c r="G2987" s="945"/>
      <c r="H2987" s="945"/>
      <c r="I2987" s="945"/>
      <c r="J2987" s="769" t="s">
        <v>14</v>
      </c>
      <c r="K2987" s="770" t="s">
        <v>14</v>
      </c>
      <c r="L2987" s="771" t="s">
        <v>14</v>
      </c>
      <c r="M2987" s="771" t="s">
        <v>14</v>
      </c>
      <c r="N2987" s="769" t="s">
        <v>14</v>
      </c>
      <c r="O2987" s="769" t="s">
        <v>14</v>
      </c>
      <c r="P2987" s="769" t="s">
        <v>14</v>
      </c>
      <c r="Q2987" s="769" t="s">
        <v>14</v>
      </c>
      <c r="R2987" s="769"/>
      <c r="T2987" s="761"/>
    </row>
    <row r="2988" spans="1:20" s="498" customFormat="1" ht="12" x14ac:dyDescent="0.25">
      <c r="A2988" s="772"/>
      <c r="D2988" s="515" t="s">
        <v>6702</v>
      </c>
      <c r="E2988" s="779" t="s">
        <v>6703</v>
      </c>
      <c r="F2988" s="780" t="s">
        <v>5649</v>
      </c>
      <c r="G2988" s="781" t="s">
        <v>5515</v>
      </c>
      <c r="H2988" s="781" t="s">
        <v>6606</v>
      </c>
      <c r="I2988" s="781" t="s">
        <v>5517</v>
      </c>
      <c r="J2988" s="782">
        <v>350000</v>
      </c>
      <c r="K2988" s="783">
        <v>350000</v>
      </c>
      <c r="L2988" s="784">
        <f t="shared" si="85"/>
        <v>0</v>
      </c>
      <c r="M2988" s="784">
        <f t="shared" si="86"/>
        <v>0</v>
      </c>
      <c r="N2988" s="782">
        <v>350000</v>
      </c>
      <c r="O2988" s="782">
        <v>350000</v>
      </c>
      <c r="P2988" s="782">
        <v>1050000</v>
      </c>
      <c r="Q2988" s="782">
        <v>350000</v>
      </c>
      <c r="R2988" s="782"/>
      <c r="T2988" s="568"/>
    </row>
    <row r="2989" spans="1:20" s="498" customFormat="1" ht="24" x14ac:dyDescent="0.25">
      <c r="A2989" s="772"/>
      <c r="D2989" s="515" t="s">
        <v>6704</v>
      </c>
      <c r="E2989" s="779" t="s">
        <v>6705</v>
      </c>
      <c r="F2989" s="780" t="s">
        <v>6706</v>
      </c>
      <c r="G2989" s="781" t="s">
        <v>5515</v>
      </c>
      <c r="H2989" s="781" t="s">
        <v>6606</v>
      </c>
      <c r="I2989" s="781" t="s">
        <v>5517</v>
      </c>
      <c r="J2989" s="782">
        <v>0</v>
      </c>
      <c r="K2989" s="783">
        <v>0</v>
      </c>
      <c r="L2989" s="784">
        <f t="shared" si="85"/>
        <v>0</v>
      </c>
      <c r="M2989" s="784">
        <f t="shared" si="86"/>
        <v>0</v>
      </c>
      <c r="N2989" s="782">
        <v>0</v>
      </c>
      <c r="O2989" s="782">
        <v>0</v>
      </c>
      <c r="P2989" s="782">
        <v>0</v>
      </c>
      <c r="Q2989" s="782">
        <v>0</v>
      </c>
      <c r="R2989" s="782"/>
      <c r="T2989" s="568"/>
    </row>
    <row r="2990" spans="1:20" s="498" customFormat="1" ht="12" x14ac:dyDescent="0.25">
      <c r="A2990" s="772"/>
      <c r="D2990" s="515" t="s">
        <v>6707</v>
      </c>
      <c r="E2990" s="779" t="s">
        <v>6708</v>
      </c>
      <c r="F2990" s="780" t="s">
        <v>5915</v>
      </c>
      <c r="G2990" s="781" t="s">
        <v>5515</v>
      </c>
      <c r="H2990" s="781" t="s">
        <v>5516</v>
      </c>
      <c r="I2990" s="781" t="s">
        <v>5517</v>
      </c>
      <c r="J2990" s="782">
        <v>250000</v>
      </c>
      <c r="K2990" s="783">
        <v>250000</v>
      </c>
      <c r="L2990" s="784">
        <f t="shared" si="85"/>
        <v>0</v>
      </c>
      <c r="M2990" s="784">
        <f t="shared" si="86"/>
        <v>0</v>
      </c>
      <c r="N2990" s="782">
        <v>250000</v>
      </c>
      <c r="O2990" s="782">
        <v>250000</v>
      </c>
      <c r="P2990" s="782">
        <v>750000</v>
      </c>
      <c r="Q2990" s="782">
        <v>250000</v>
      </c>
      <c r="R2990" s="782"/>
      <c r="T2990" s="568"/>
    </row>
    <row r="2991" spans="1:20" s="498" customFormat="1" ht="12" x14ac:dyDescent="0.25">
      <c r="A2991" s="772"/>
      <c r="D2991" s="515" t="s">
        <v>6709</v>
      </c>
      <c r="E2991" s="779" t="s">
        <v>6710</v>
      </c>
      <c r="F2991" s="780" t="s">
        <v>5703</v>
      </c>
      <c r="G2991" s="781" t="s">
        <v>5515</v>
      </c>
      <c r="H2991" s="781" t="s">
        <v>6606</v>
      </c>
      <c r="I2991" s="781" t="s">
        <v>5517</v>
      </c>
      <c r="J2991" s="782">
        <v>400000</v>
      </c>
      <c r="K2991" s="783">
        <v>400000</v>
      </c>
      <c r="L2991" s="784">
        <f t="shared" si="85"/>
        <v>0</v>
      </c>
      <c r="M2991" s="784">
        <f t="shared" si="86"/>
        <v>0</v>
      </c>
      <c r="N2991" s="782">
        <v>400000</v>
      </c>
      <c r="O2991" s="782">
        <v>400000</v>
      </c>
      <c r="P2991" s="782">
        <v>1200000</v>
      </c>
      <c r="Q2991" s="782">
        <v>400000</v>
      </c>
      <c r="R2991" s="782"/>
      <c r="T2991" s="568"/>
    </row>
    <row r="2992" spans="1:20" s="498" customFormat="1" ht="24" x14ac:dyDescent="0.25">
      <c r="A2992" s="772"/>
      <c r="D2992" s="515" t="s">
        <v>6711</v>
      </c>
      <c r="E2992" s="779" t="s">
        <v>6712</v>
      </c>
      <c r="F2992" s="780" t="s">
        <v>6713</v>
      </c>
      <c r="G2992" s="781" t="s">
        <v>5515</v>
      </c>
      <c r="H2992" s="781" t="s">
        <v>6606</v>
      </c>
      <c r="I2992" s="781" t="s">
        <v>5517</v>
      </c>
      <c r="J2992" s="782">
        <v>100000</v>
      </c>
      <c r="K2992" s="783">
        <v>100000</v>
      </c>
      <c r="L2992" s="784">
        <f t="shared" si="85"/>
        <v>0</v>
      </c>
      <c r="M2992" s="784">
        <f t="shared" si="86"/>
        <v>0</v>
      </c>
      <c r="N2992" s="782">
        <v>100000</v>
      </c>
      <c r="O2992" s="782">
        <v>100000</v>
      </c>
      <c r="P2992" s="782">
        <v>300000</v>
      </c>
      <c r="Q2992" s="782">
        <v>100000</v>
      </c>
      <c r="R2992" s="782"/>
      <c r="T2992" s="568"/>
    </row>
    <row r="2993" spans="1:20" s="498" customFormat="1" ht="12" x14ac:dyDescent="0.25">
      <c r="A2993" s="772"/>
      <c r="D2993" s="515" t="s">
        <v>6714</v>
      </c>
      <c r="E2993" s="779" t="s">
        <v>6715</v>
      </c>
      <c r="F2993" s="780" t="s">
        <v>6716</v>
      </c>
      <c r="G2993" s="781" t="s">
        <v>5515</v>
      </c>
      <c r="H2993" s="781" t="s">
        <v>6606</v>
      </c>
      <c r="I2993" s="781" t="s">
        <v>5517</v>
      </c>
      <c r="J2993" s="782">
        <v>200000</v>
      </c>
      <c r="K2993" s="783">
        <v>200000</v>
      </c>
      <c r="L2993" s="784">
        <f t="shared" si="85"/>
        <v>0</v>
      </c>
      <c r="M2993" s="784">
        <f t="shared" si="86"/>
        <v>0</v>
      </c>
      <c r="N2993" s="782">
        <v>200000</v>
      </c>
      <c r="O2993" s="782">
        <v>200000</v>
      </c>
      <c r="P2993" s="782">
        <v>600000</v>
      </c>
      <c r="Q2993" s="782">
        <v>200000</v>
      </c>
      <c r="R2993" s="782"/>
      <c r="T2993" s="568"/>
    </row>
    <row r="2994" spans="1:20" s="498" customFormat="1" ht="12" x14ac:dyDescent="0.25">
      <c r="A2994" s="772"/>
      <c r="D2994" s="515" t="s">
        <v>6717</v>
      </c>
      <c r="E2994" s="779" t="s">
        <v>6718</v>
      </c>
      <c r="F2994" s="780" t="s">
        <v>5727</v>
      </c>
      <c r="G2994" s="781" t="s">
        <v>5515</v>
      </c>
      <c r="H2994" s="781" t="s">
        <v>6606</v>
      </c>
      <c r="I2994" s="781" t="s">
        <v>5517</v>
      </c>
      <c r="J2994" s="782">
        <v>300000</v>
      </c>
      <c r="K2994" s="783">
        <v>300000</v>
      </c>
      <c r="L2994" s="784">
        <f t="shared" si="85"/>
        <v>0</v>
      </c>
      <c r="M2994" s="784">
        <f t="shared" si="86"/>
        <v>0</v>
      </c>
      <c r="N2994" s="782">
        <v>300000</v>
      </c>
      <c r="O2994" s="782">
        <v>300000</v>
      </c>
      <c r="P2994" s="782">
        <v>900000</v>
      </c>
      <c r="Q2994" s="782">
        <v>300000</v>
      </c>
      <c r="R2994" s="782"/>
      <c r="T2994" s="568"/>
    </row>
    <row r="2995" spans="1:20" s="498" customFormat="1" ht="12" x14ac:dyDescent="0.25">
      <c r="A2995" s="772"/>
      <c r="D2995" s="515" t="s">
        <v>6719</v>
      </c>
      <c r="E2995" s="779" t="s">
        <v>6720</v>
      </c>
      <c r="F2995" s="780" t="s">
        <v>5739</v>
      </c>
      <c r="G2995" s="781" t="s">
        <v>5515</v>
      </c>
      <c r="H2995" s="781" t="s">
        <v>6606</v>
      </c>
      <c r="I2995" s="781" t="s">
        <v>5517</v>
      </c>
      <c r="J2995" s="782">
        <v>250000</v>
      </c>
      <c r="K2995" s="783">
        <v>250000</v>
      </c>
      <c r="L2995" s="784">
        <f t="shared" si="85"/>
        <v>0</v>
      </c>
      <c r="M2995" s="784">
        <f t="shared" si="86"/>
        <v>0</v>
      </c>
      <c r="N2995" s="782">
        <v>250000</v>
      </c>
      <c r="O2995" s="782">
        <v>250000</v>
      </c>
      <c r="P2995" s="782">
        <v>750000</v>
      </c>
      <c r="Q2995" s="782">
        <v>250000</v>
      </c>
      <c r="R2995" s="782"/>
      <c r="T2995" s="568"/>
    </row>
    <row r="2996" spans="1:20" s="498" customFormat="1" ht="24" x14ac:dyDescent="0.25">
      <c r="A2996" s="772"/>
      <c r="D2996" s="515" t="s">
        <v>6721</v>
      </c>
      <c r="E2996" s="779" t="s">
        <v>6722</v>
      </c>
      <c r="F2996" s="780" t="s">
        <v>5754</v>
      </c>
      <c r="G2996" s="781" t="s">
        <v>5515</v>
      </c>
      <c r="H2996" s="781" t="s">
        <v>6606</v>
      </c>
      <c r="I2996" s="781" t="s">
        <v>5517</v>
      </c>
      <c r="J2996" s="782">
        <v>100000</v>
      </c>
      <c r="K2996" s="783">
        <v>100000</v>
      </c>
      <c r="L2996" s="784">
        <f t="shared" si="85"/>
        <v>0</v>
      </c>
      <c r="M2996" s="784">
        <f t="shared" si="86"/>
        <v>0</v>
      </c>
      <c r="N2996" s="782">
        <v>100000</v>
      </c>
      <c r="O2996" s="782">
        <v>100000</v>
      </c>
      <c r="P2996" s="782">
        <v>300000</v>
      </c>
      <c r="Q2996" s="782">
        <v>100000</v>
      </c>
      <c r="R2996" s="782"/>
      <c r="T2996" s="568"/>
    </row>
    <row r="2997" spans="1:20" s="498" customFormat="1" ht="12" x14ac:dyDescent="0.25">
      <c r="A2997" s="772"/>
      <c r="B2997" s="566" t="s">
        <v>238</v>
      </c>
      <c r="C2997" s="810"/>
      <c r="D2997" s="515"/>
      <c r="E2997" s="810"/>
      <c r="F2997" s="827"/>
      <c r="G2997" s="810"/>
      <c r="H2997" s="810"/>
      <c r="I2997" s="779"/>
      <c r="J2997" s="801">
        <v>5250000</v>
      </c>
      <c r="K2997" s="802">
        <f>SUM(K2972:K2996)</f>
        <v>5250000</v>
      </c>
      <c r="L2997" s="801">
        <f t="shared" ref="L2997:O2997" si="87">SUM(L2972:L2996)</f>
        <v>0</v>
      </c>
      <c r="M2997" s="801">
        <f t="shared" si="87"/>
        <v>0</v>
      </c>
      <c r="N2997" s="801">
        <f t="shared" si="87"/>
        <v>5250000</v>
      </c>
      <c r="O2997" s="801">
        <f t="shared" si="87"/>
        <v>5250000</v>
      </c>
      <c r="P2997" s="782">
        <v>15750000</v>
      </c>
      <c r="Q2997" s="801">
        <v>4250000</v>
      </c>
      <c r="R2997" s="801"/>
      <c r="T2997" s="568"/>
    </row>
    <row r="2998" spans="1:20" s="498" customFormat="1" ht="12" x14ac:dyDescent="0.25">
      <c r="D2998" s="515"/>
      <c r="F2998" s="536"/>
      <c r="J2998" s="776"/>
      <c r="K2998" s="776"/>
      <c r="L2998" s="776"/>
      <c r="M2998" s="776"/>
      <c r="N2998" s="776"/>
      <c r="O2998" s="776"/>
      <c r="P2998" s="776"/>
      <c r="Q2998" s="776"/>
      <c r="R2998" s="776"/>
      <c r="T2998" s="568"/>
    </row>
    <row r="2999" spans="1:20" s="498" customFormat="1" ht="12" x14ac:dyDescent="0.25">
      <c r="A2999" s="772" t="s">
        <v>6723</v>
      </c>
      <c r="B2999" s="773" t="s">
        <v>239</v>
      </c>
      <c r="C2999" s="773"/>
      <c r="D2999" s="794"/>
      <c r="E2999" s="773"/>
      <c r="F2999" s="775"/>
      <c r="G2999" s="773"/>
      <c r="H2999" s="773"/>
      <c r="I2999" s="773"/>
      <c r="J2999" s="776"/>
      <c r="K2999" s="776"/>
      <c r="L2999" s="776"/>
      <c r="M2999" s="776"/>
      <c r="N2999" s="776"/>
      <c r="O2999" s="776"/>
      <c r="P2999" s="776"/>
      <c r="Q2999" s="776"/>
      <c r="R2999" s="776"/>
      <c r="T2999" s="568"/>
    </row>
    <row r="3000" spans="1:20" s="498" customFormat="1" ht="12" x14ac:dyDescent="0.25">
      <c r="A3000" s="772"/>
      <c r="C3000" s="773" t="s">
        <v>5123</v>
      </c>
      <c r="D3000" s="794"/>
      <c r="E3000" s="773"/>
      <c r="F3000" s="775"/>
      <c r="G3000" s="773"/>
      <c r="H3000" s="773"/>
      <c r="I3000" s="773"/>
      <c r="J3000" s="777">
        <v>221095088</v>
      </c>
      <c r="K3000" s="789">
        <f>SUM(K3001:K3036)</f>
        <v>221095088</v>
      </c>
      <c r="L3000" s="784">
        <f t="shared" ref="L3000:O3000" si="88">SUM(L3001:L3036)</f>
        <v>0</v>
      </c>
      <c r="M3000" s="784">
        <f t="shared" si="88"/>
        <v>0</v>
      </c>
      <c r="N3000" s="784">
        <f t="shared" si="88"/>
        <v>225430285</v>
      </c>
      <c r="O3000" s="784">
        <f t="shared" si="88"/>
        <v>229765482</v>
      </c>
      <c r="P3000" s="777">
        <f>SUM(K3000,N3000,O3000)</f>
        <v>676290855</v>
      </c>
      <c r="Q3000" s="777">
        <v>584000000</v>
      </c>
      <c r="R3000" s="777"/>
      <c r="T3000" s="568"/>
    </row>
    <row r="3001" spans="1:20" s="498" customFormat="1" ht="12" x14ac:dyDescent="0.25">
      <c r="A3001" s="772"/>
      <c r="D3001" s="515" t="s">
        <v>6724</v>
      </c>
      <c r="E3001" s="779" t="s">
        <v>6725</v>
      </c>
      <c r="F3001" s="780" t="s">
        <v>6726</v>
      </c>
      <c r="G3001" s="781" t="s">
        <v>5515</v>
      </c>
      <c r="H3001" s="781" t="s">
        <v>5516</v>
      </c>
      <c r="I3001" s="781" t="s">
        <v>5517</v>
      </c>
      <c r="J3001" s="782">
        <v>74399058</v>
      </c>
      <c r="K3001" s="783">
        <v>74399058</v>
      </c>
      <c r="L3001" s="784">
        <f>SUM(J3001-K3001)</f>
        <v>0</v>
      </c>
      <c r="M3001" s="784">
        <f>SUM(K3001-J3001)</f>
        <v>0</v>
      </c>
      <c r="N3001" s="782">
        <v>75857863</v>
      </c>
      <c r="O3001" s="782">
        <v>77316668</v>
      </c>
      <c r="P3001" s="782">
        <v>227573589</v>
      </c>
      <c r="Q3001" s="782">
        <v>87807139</v>
      </c>
      <c r="R3001" s="782"/>
      <c r="T3001" s="568"/>
    </row>
    <row r="3002" spans="1:20" s="498" customFormat="1" ht="12" x14ac:dyDescent="0.25">
      <c r="A3002" s="772"/>
      <c r="D3002" s="515" t="s">
        <v>6727</v>
      </c>
      <c r="E3002" s="779" t="s">
        <v>6728</v>
      </c>
      <c r="F3002" s="780" t="s">
        <v>6729</v>
      </c>
      <c r="G3002" s="781" t="s">
        <v>5515</v>
      </c>
      <c r="H3002" s="781" t="s">
        <v>5516</v>
      </c>
      <c r="I3002" s="781" t="s">
        <v>5517</v>
      </c>
      <c r="J3002" s="782">
        <v>0</v>
      </c>
      <c r="K3002" s="783">
        <v>0</v>
      </c>
      <c r="L3002" s="784">
        <f t="shared" ref="L3002:L3036" si="89">SUM(J3002-K3002)</f>
        <v>0</v>
      </c>
      <c r="M3002" s="784">
        <f t="shared" ref="M3002:M3036" si="90">SUM(K3002-J3002)</f>
        <v>0</v>
      </c>
      <c r="N3002" s="782">
        <v>0</v>
      </c>
      <c r="O3002" s="782">
        <v>0</v>
      </c>
      <c r="P3002" s="782">
        <v>0</v>
      </c>
      <c r="Q3002" s="782">
        <v>196041875</v>
      </c>
      <c r="R3002" s="782"/>
      <c r="T3002" s="568"/>
    </row>
    <row r="3003" spans="1:20" s="498" customFormat="1" ht="12" x14ac:dyDescent="0.25">
      <c r="A3003" s="772"/>
      <c r="D3003" s="515" t="s">
        <v>6730</v>
      </c>
      <c r="E3003" s="779" t="s">
        <v>6731</v>
      </c>
      <c r="F3003" s="780" t="s">
        <v>5526</v>
      </c>
      <c r="G3003" s="781" t="s">
        <v>5515</v>
      </c>
      <c r="H3003" s="781" t="s">
        <v>5516</v>
      </c>
      <c r="I3003" s="781" t="s">
        <v>5517</v>
      </c>
      <c r="J3003" s="782">
        <v>9464770</v>
      </c>
      <c r="K3003" s="783">
        <v>9464770</v>
      </c>
      <c r="L3003" s="784">
        <f t="shared" si="89"/>
        <v>0</v>
      </c>
      <c r="M3003" s="784">
        <f t="shared" si="90"/>
        <v>0</v>
      </c>
      <c r="N3003" s="782">
        <v>9650353</v>
      </c>
      <c r="O3003" s="782">
        <v>9835937</v>
      </c>
      <c r="P3003" s="782">
        <v>28951060</v>
      </c>
      <c r="Q3003" s="782">
        <v>43449425</v>
      </c>
      <c r="R3003" s="782"/>
      <c r="T3003" s="568"/>
    </row>
    <row r="3004" spans="1:20" s="498" customFormat="1" ht="12" x14ac:dyDescent="0.25">
      <c r="A3004" s="772"/>
      <c r="D3004" s="515" t="s">
        <v>6732</v>
      </c>
      <c r="E3004" s="779" t="s">
        <v>6733</v>
      </c>
      <c r="F3004" s="780" t="s">
        <v>5529</v>
      </c>
      <c r="G3004" s="781" t="s">
        <v>5515</v>
      </c>
      <c r="H3004" s="781" t="s">
        <v>5516</v>
      </c>
      <c r="I3004" s="781" t="s">
        <v>5517</v>
      </c>
      <c r="J3004" s="782">
        <v>3320142</v>
      </c>
      <c r="K3004" s="783">
        <v>3320142</v>
      </c>
      <c r="L3004" s="784">
        <f t="shared" si="89"/>
        <v>0</v>
      </c>
      <c r="M3004" s="784">
        <f t="shared" si="90"/>
        <v>0</v>
      </c>
      <c r="N3004" s="782">
        <v>3385243</v>
      </c>
      <c r="O3004" s="782">
        <v>3450344</v>
      </c>
      <c r="P3004" s="782">
        <v>10155729</v>
      </c>
      <c r="Q3004" s="782">
        <v>32142911</v>
      </c>
      <c r="R3004" s="782"/>
      <c r="T3004" s="568"/>
    </row>
    <row r="3005" spans="1:20" s="498" customFormat="1" ht="12" x14ac:dyDescent="0.25">
      <c r="A3005" s="772"/>
      <c r="D3005" s="515" t="s">
        <v>6734</v>
      </c>
      <c r="E3005" s="779" t="s">
        <v>6735</v>
      </c>
      <c r="F3005" s="780" t="s">
        <v>5532</v>
      </c>
      <c r="G3005" s="781" t="s">
        <v>5515</v>
      </c>
      <c r="H3005" s="781" t="s">
        <v>5516</v>
      </c>
      <c r="I3005" s="781" t="s">
        <v>5517</v>
      </c>
      <c r="J3005" s="782">
        <v>4913028</v>
      </c>
      <c r="K3005" s="783">
        <v>4913028</v>
      </c>
      <c r="L3005" s="784">
        <f t="shared" si="89"/>
        <v>0</v>
      </c>
      <c r="M3005" s="784">
        <f t="shared" si="90"/>
        <v>0</v>
      </c>
      <c r="N3005" s="782">
        <v>5009362</v>
      </c>
      <c r="O3005" s="782">
        <v>5105696</v>
      </c>
      <c r="P3005" s="782">
        <v>15028086</v>
      </c>
      <c r="Q3005" s="782">
        <v>1308000</v>
      </c>
      <c r="R3005" s="782"/>
      <c r="T3005" s="568"/>
    </row>
    <row r="3006" spans="1:20" s="498" customFormat="1" ht="12" x14ac:dyDescent="0.25">
      <c r="A3006" s="772"/>
      <c r="D3006" s="515" t="s">
        <v>6736</v>
      </c>
      <c r="E3006" s="779" t="s">
        <v>6737</v>
      </c>
      <c r="F3006" s="780" t="s">
        <v>5535</v>
      </c>
      <c r="G3006" s="781" t="s">
        <v>5515</v>
      </c>
      <c r="H3006" s="781" t="s">
        <v>5516</v>
      </c>
      <c r="I3006" s="781" t="s">
        <v>5517</v>
      </c>
      <c r="J3006" s="782">
        <v>5409050</v>
      </c>
      <c r="K3006" s="783">
        <v>5409050</v>
      </c>
      <c r="L3006" s="784">
        <f t="shared" si="89"/>
        <v>0</v>
      </c>
      <c r="M3006" s="784">
        <f t="shared" si="90"/>
        <v>0</v>
      </c>
      <c r="N3006" s="782">
        <v>5515110</v>
      </c>
      <c r="O3006" s="782">
        <v>5621169</v>
      </c>
      <c r="P3006" s="782">
        <v>16545329</v>
      </c>
      <c r="Q3006" s="782">
        <v>61424544</v>
      </c>
      <c r="R3006" s="782"/>
      <c r="T3006" s="568"/>
    </row>
    <row r="3007" spans="1:20" s="498" customFormat="1" ht="12" x14ac:dyDescent="0.25">
      <c r="A3007" s="772"/>
      <c r="D3007" s="515" t="s">
        <v>6738</v>
      </c>
      <c r="E3007" s="779" t="s">
        <v>6739</v>
      </c>
      <c r="F3007" s="780" t="s">
        <v>5538</v>
      </c>
      <c r="G3007" s="781" t="s">
        <v>5515</v>
      </c>
      <c r="H3007" s="781" t="s">
        <v>5516</v>
      </c>
      <c r="I3007" s="781" t="s">
        <v>5517</v>
      </c>
      <c r="J3007" s="782">
        <v>15921762</v>
      </c>
      <c r="K3007" s="783">
        <v>15921762</v>
      </c>
      <c r="L3007" s="784">
        <f t="shared" si="89"/>
        <v>0</v>
      </c>
      <c r="M3007" s="784">
        <f t="shared" si="90"/>
        <v>0</v>
      </c>
      <c r="N3007" s="782">
        <v>16233953</v>
      </c>
      <c r="O3007" s="782">
        <v>16546145</v>
      </c>
      <c r="P3007" s="782">
        <v>48701860</v>
      </c>
      <c r="Q3007" s="782">
        <v>6000000</v>
      </c>
      <c r="R3007" s="782"/>
      <c r="T3007" s="568"/>
    </row>
    <row r="3008" spans="1:20" s="498" customFormat="1" ht="12" x14ac:dyDescent="0.25">
      <c r="A3008" s="772"/>
      <c r="D3008" s="515" t="s">
        <v>6740</v>
      </c>
      <c r="E3008" s="779" t="s">
        <v>6741</v>
      </c>
      <c r="F3008" s="780" t="s">
        <v>5541</v>
      </c>
      <c r="G3008" s="781" t="s">
        <v>5515</v>
      </c>
      <c r="H3008" s="781" t="s">
        <v>5516</v>
      </c>
      <c r="I3008" s="781" t="s">
        <v>5517</v>
      </c>
      <c r="J3008" s="782">
        <v>4790238</v>
      </c>
      <c r="K3008" s="783">
        <v>4790238</v>
      </c>
      <c r="L3008" s="784">
        <f t="shared" si="89"/>
        <v>0</v>
      </c>
      <c r="M3008" s="784">
        <f t="shared" si="90"/>
        <v>0</v>
      </c>
      <c r="N3008" s="782">
        <v>4884164</v>
      </c>
      <c r="O3008" s="782">
        <v>4978090</v>
      </c>
      <c r="P3008" s="782">
        <v>14652492</v>
      </c>
      <c r="Q3008" s="782">
        <v>6096106</v>
      </c>
      <c r="R3008" s="782"/>
      <c r="T3008" s="568"/>
    </row>
    <row r="3009" spans="1:20" s="498" customFormat="1" ht="12" x14ac:dyDescent="0.25">
      <c r="A3009" s="772"/>
      <c r="D3009" s="515" t="s">
        <v>6742</v>
      </c>
      <c r="E3009" s="779" t="s">
        <v>6743</v>
      </c>
      <c r="F3009" s="780" t="s">
        <v>5544</v>
      </c>
      <c r="G3009" s="781" t="s">
        <v>5515</v>
      </c>
      <c r="H3009" s="781" t="s">
        <v>5516</v>
      </c>
      <c r="I3009" s="781" t="s">
        <v>5517</v>
      </c>
      <c r="J3009" s="782">
        <v>6631318</v>
      </c>
      <c r="K3009" s="783">
        <v>6631318</v>
      </c>
      <c r="L3009" s="784">
        <f t="shared" si="89"/>
        <v>0</v>
      </c>
      <c r="M3009" s="784">
        <f t="shared" si="90"/>
        <v>0</v>
      </c>
      <c r="N3009" s="782">
        <v>6761344</v>
      </c>
      <c r="O3009" s="782">
        <v>6891370</v>
      </c>
      <c r="P3009" s="782">
        <v>20284032</v>
      </c>
      <c r="Q3009" s="782">
        <v>5000000</v>
      </c>
      <c r="R3009" s="782"/>
      <c r="T3009" s="568"/>
    </row>
    <row r="3010" spans="1:20" s="498" customFormat="1" ht="12" x14ac:dyDescent="0.25">
      <c r="A3010" s="772"/>
      <c r="D3010" s="515" t="s">
        <v>6744</v>
      </c>
      <c r="E3010" s="779" t="s">
        <v>6745</v>
      </c>
      <c r="F3010" s="780" t="s">
        <v>6746</v>
      </c>
      <c r="G3010" s="781" t="s">
        <v>5515</v>
      </c>
      <c r="H3010" s="781" t="s">
        <v>5516</v>
      </c>
      <c r="I3010" s="781" t="s">
        <v>5517</v>
      </c>
      <c r="J3010" s="782">
        <v>1376530</v>
      </c>
      <c r="K3010" s="783">
        <v>1376530</v>
      </c>
      <c r="L3010" s="784">
        <f t="shared" si="89"/>
        <v>0</v>
      </c>
      <c r="M3010" s="784">
        <f t="shared" si="90"/>
        <v>0</v>
      </c>
      <c r="N3010" s="782">
        <v>1403521</v>
      </c>
      <c r="O3010" s="782">
        <v>1430511</v>
      </c>
      <c r="P3010" s="782">
        <v>4210562</v>
      </c>
      <c r="Q3010" s="782">
        <v>124000000</v>
      </c>
      <c r="R3010" s="782"/>
      <c r="T3010" s="568"/>
    </row>
    <row r="3011" spans="1:20" s="498" customFormat="1" ht="12" x14ac:dyDescent="0.25">
      <c r="A3011" s="772"/>
      <c r="D3011" s="515" t="s">
        <v>6747</v>
      </c>
      <c r="E3011" s="779" t="s">
        <v>6748</v>
      </c>
      <c r="F3011" s="780" t="s">
        <v>5553</v>
      </c>
      <c r="G3011" s="781" t="s">
        <v>5515</v>
      </c>
      <c r="H3011" s="781" t="s">
        <v>5516</v>
      </c>
      <c r="I3011" s="781" t="s">
        <v>5517</v>
      </c>
      <c r="J3011" s="782">
        <v>3825000</v>
      </c>
      <c r="K3011" s="783">
        <v>3825000</v>
      </c>
      <c r="L3011" s="782">
        <f t="shared" si="89"/>
        <v>0</v>
      </c>
      <c r="M3011" s="782">
        <f t="shared" si="90"/>
        <v>0</v>
      </c>
      <c r="N3011" s="782">
        <v>3900000</v>
      </c>
      <c r="O3011" s="782">
        <v>3975000</v>
      </c>
      <c r="P3011" s="782">
        <v>11700000</v>
      </c>
      <c r="Q3011" s="782">
        <v>0</v>
      </c>
      <c r="R3011" s="782"/>
      <c r="T3011" s="568"/>
    </row>
    <row r="3012" spans="1:20" s="751" customFormat="1" ht="13.8" x14ac:dyDescent="0.3">
      <c r="A3012" s="946" t="s">
        <v>5500</v>
      </c>
      <c r="B3012" s="946"/>
      <c r="C3012" s="946"/>
      <c r="D3012" s="946"/>
      <c r="E3012" s="946"/>
      <c r="F3012" s="946"/>
      <c r="G3012" s="946"/>
      <c r="H3012" s="946"/>
      <c r="I3012" s="946"/>
      <c r="J3012" s="946"/>
      <c r="K3012" s="946"/>
      <c r="L3012" s="946"/>
      <c r="M3012" s="946"/>
      <c r="N3012" s="946"/>
      <c r="O3012" s="946"/>
      <c r="P3012" s="946"/>
      <c r="Q3012" s="946"/>
      <c r="T3012" s="752"/>
    </row>
    <row r="3013" spans="1:20" s="751" customFormat="1" ht="13.8" x14ac:dyDescent="0.3">
      <c r="A3013" s="946" t="s">
        <v>5501</v>
      </c>
      <c r="B3013" s="946"/>
      <c r="C3013" s="946"/>
      <c r="D3013" s="946"/>
      <c r="E3013" s="946"/>
      <c r="F3013" s="946"/>
      <c r="G3013" s="946"/>
      <c r="H3013" s="946"/>
      <c r="I3013" s="946"/>
      <c r="J3013" s="946"/>
      <c r="K3013" s="946"/>
      <c r="L3013" s="946"/>
      <c r="M3013" s="946"/>
      <c r="N3013" s="946"/>
      <c r="O3013" s="946"/>
      <c r="P3013" s="946"/>
      <c r="Q3013" s="946"/>
      <c r="T3013" s="752"/>
    </row>
    <row r="3014" spans="1:20" s="753" customFormat="1" ht="13.2" x14ac:dyDescent="0.25">
      <c r="A3014" s="947" t="s">
        <v>5376</v>
      </c>
      <c r="B3014" s="947"/>
      <c r="C3014" s="947"/>
      <c r="D3014" s="954"/>
      <c r="E3014" s="947"/>
      <c r="F3014" s="947"/>
      <c r="G3014" s="947"/>
      <c r="H3014" s="947"/>
      <c r="I3014" s="947"/>
      <c r="J3014" s="947"/>
      <c r="K3014" s="947"/>
      <c r="L3014" s="947"/>
      <c r="M3014" s="947"/>
      <c r="N3014" s="947"/>
      <c r="O3014" s="947"/>
      <c r="P3014" s="947"/>
      <c r="Q3014" s="947"/>
      <c r="T3014" s="754"/>
    </row>
    <row r="3015" spans="1:20" s="760" customFormat="1" ht="24" x14ac:dyDescent="0.25">
      <c r="A3015" s="943" t="s">
        <v>5502</v>
      </c>
      <c r="B3015" s="948" t="s">
        <v>5503</v>
      </c>
      <c r="C3015" s="957"/>
      <c r="D3015" s="755"/>
      <c r="E3015" s="949" t="s">
        <v>5504</v>
      </c>
      <c r="F3015" s="943" t="s">
        <v>4881</v>
      </c>
      <c r="G3015" s="943" t="s">
        <v>5505</v>
      </c>
      <c r="H3015" s="943" t="s">
        <v>5506</v>
      </c>
      <c r="I3015" s="943" t="s">
        <v>5507</v>
      </c>
      <c r="J3015" s="756" t="s">
        <v>3115</v>
      </c>
      <c r="K3015" s="757" t="s">
        <v>3116</v>
      </c>
      <c r="L3015" s="758" t="s">
        <v>5508</v>
      </c>
      <c r="M3015" s="758" t="s">
        <v>5509</v>
      </c>
      <c r="N3015" s="756" t="s">
        <v>3116</v>
      </c>
      <c r="O3015" s="756" t="s">
        <v>3116</v>
      </c>
      <c r="P3015" s="759" t="s">
        <v>3317</v>
      </c>
      <c r="Q3015" s="759" t="s">
        <v>3341</v>
      </c>
      <c r="R3015" s="759" t="s">
        <v>5510</v>
      </c>
      <c r="T3015" s="761"/>
    </row>
    <row r="3016" spans="1:20" s="760" customFormat="1" ht="19.5" customHeight="1" x14ac:dyDescent="0.25">
      <c r="A3016" s="955"/>
      <c r="B3016" s="950"/>
      <c r="C3016" s="958"/>
      <c r="D3016" s="762"/>
      <c r="E3016" s="951"/>
      <c r="F3016" s="944"/>
      <c r="G3016" s="944"/>
      <c r="H3016" s="944"/>
      <c r="I3016" s="944"/>
      <c r="J3016" s="763">
        <v>2020</v>
      </c>
      <c r="K3016" s="764" t="s">
        <v>3120</v>
      </c>
      <c r="L3016" s="765" t="s">
        <v>3120</v>
      </c>
      <c r="M3016" s="765" t="s">
        <v>3120</v>
      </c>
      <c r="N3016" s="766" t="s">
        <v>5068</v>
      </c>
      <c r="O3016" s="766" t="s">
        <v>5069</v>
      </c>
      <c r="P3016" s="763" t="s">
        <v>4882</v>
      </c>
      <c r="Q3016" s="766" t="s">
        <v>5102</v>
      </c>
      <c r="R3016" s="763"/>
      <c r="T3016" s="761"/>
    </row>
    <row r="3017" spans="1:20" s="760" customFormat="1" ht="15.75" customHeight="1" x14ac:dyDescent="0.25">
      <c r="A3017" s="956"/>
      <c r="B3017" s="952"/>
      <c r="C3017" s="959"/>
      <c r="D3017" s="768"/>
      <c r="E3017" s="953"/>
      <c r="F3017" s="945"/>
      <c r="G3017" s="945"/>
      <c r="H3017" s="945"/>
      <c r="I3017" s="945"/>
      <c r="J3017" s="769" t="s">
        <v>14</v>
      </c>
      <c r="K3017" s="770" t="s">
        <v>14</v>
      </c>
      <c r="L3017" s="771" t="s">
        <v>14</v>
      </c>
      <c r="M3017" s="771" t="s">
        <v>14</v>
      </c>
      <c r="N3017" s="769" t="s">
        <v>14</v>
      </c>
      <c r="O3017" s="769" t="s">
        <v>14</v>
      </c>
      <c r="P3017" s="769" t="s">
        <v>14</v>
      </c>
      <c r="Q3017" s="769" t="s">
        <v>14</v>
      </c>
      <c r="R3017" s="769"/>
      <c r="T3017" s="761"/>
    </row>
    <row r="3018" spans="1:20" s="498" customFormat="1" ht="12" x14ac:dyDescent="0.25">
      <c r="A3018" s="772"/>
      <c r="D3018" s="515" t="s">
        <v>6749</v>
      </c>
      <c r="E3018" s="779" t="s">
        <v>6750</v>
      </c>
      <c r="F3018" s="780" t="s">
        <v>5556</v>
      </c>
      <c r="G3018" s="781" t="s">
        <v>5515</v>
      </c>
      <c r="H3018" s="781" t="s">
        <v>5516</v>
      </c>
      <c r="I3018" s="781" t="s">
        <v>5517</v>
      </c>
      <c r="J3018" s="782">
        <v>355896</v>
      </c>
      <c r="K3018" s="783">
        <v>355896</v>
      </c>
      <c r="L3018" s="784">
        <f t="shared" si="89"/>
        <v>0</v>
      </c>
      <c r="M3018" s="784">
        <f t="shared" si="90"/>
        <v>0</v>
      </c>
      <c r="N3018" s="782">
        <v>362875</v>
      </c>
      <c r="O3018" s="782">
        <v>369853</v>
      </c>
      <c r="P3018" s="782">
        <v>1088624</v>
      </c>
      <c r="Q3018" s="782">
        <v>0</v>
      </c>
      <c r="R3018" s="782"/>
      <c r="T3018" s="568"/>
    </row>
    <row r="3019" spans="1:20" s="498" customFormat="1" ht="12" x14ac:dyDescent="0.25">
      <c r="A3019" s="772"/>
      <c r="D3019" s="515" t="s">
        <v>6751</v>
      </c>
      <c r="E3019" s="779" t="s">
        <v>6752</v>
      </c>
      <c r="F3019" s="780" t="s">
        <v>6753</v>
      </c>
      <c r="G3019" s="781" t="s">
        <v>5515</v>
      </c>
      <c r="H3019" s="781" t="s">
        <v>5516</v>
      </c>
      <c r="I3019" s="781" t="s">
        <v>5517</v>
      </c>
      <c r="J3019" s="782">
        <v>0</v>
      </c>
      <c r="K3019" s="783">
        <v>0</v>
      </c>
      <c r="L3019" s="784">
        <f t="shared" si="89"/>
        <v>0</v>
      </c>
      <c r="M3019" s="784">
        <f t="shared" si="90"/>
        <v>0</v>
      </c>
      <c r="N3019" s="782">
        <v>0</v>
      </c>
      <c r="O3019" s="782">
        <v>0</v>
      </c>
      <c r="P3019" s="782">
        <v>0</v>
      </c>
      <c r="Q3019" s="782">
        <v>0</v>
      </c>
      <c r="R3019" s="782"/>
      <c r="T3019" s="568"/>
    </row>
    <row r="3020" spans="1:20" s="498" customFormat="1" ht="24" x14ac:dyDescent="0.25">
      <c r="A3020" s="772"/>
      <c r="D3020" s="515" t="s">
        <v>6754</v>
      </c>
      <c r="E3020" s="779" t="s">
        <v>6755</v>
      </c>
      <c r="F3020" s="780" t="s">
        <v>6756</v>
      </c>
      <c r="G3020" s="781" t="s">
        <v>5515</v>
      </c>
      <c r="H3020" s="781" t="s">
        <v>5516</v>
      </c>
      <c r="I3020" s="781" t="s">
        <v>5517</v>
      </c>
      <c r="J3020" s="782">
        <v>0</v>
      </c>
      <c r="K3020" s="783">
        <v>0</v>
      </c>
      <c r="L3020" s="784">
        <f t="shared" si="89"/>
        <v>0</v>
      </c>
      <c r="M3020" s="784">
        <f t="shared" si="90"/>
        <v>0</v>
      </c>
      <c r="N3020" s="782">
        <v>0</v>
      </c>
      <c r="O3020" s="782">
        <v>0</v>
      </c>
      <c r="P3020" s="782">
        <v>0</v>
      </c>
      <c r="Q3020" s="782">
        <v>0</v>
      </c>
      <c r="R3020" s="782"/>
      <c r="T3020" s="568"/>
    </row>
    <row r="3021" spans="1:20" s="498" customFormat="1" ht="12" x14ac:dyDescent="0.25">
      <c r="A3021" s="772"/>
      <c r="D3021" s="515" t="s">
        <v>6757</v>
      </c>
      <c r="E3021" s="779" t="s">
        <v>6758</v>
      </c>
      <c r="F3021" s="780" t="s">
        <v>6759</v>
      </c>
      <c r="G3021" s="781" t="s">
        <v>5515</v>
      </c>
      <c r="H3021" s="781" t="s">
        <v>5516</v>
      </c>
      <c r="I3021" s="781" t="s">
        <v>5517</v>
      </c>
      <c r="J3021" s="782">
        <v>0</v>
      </c>
      <c r="K3021" s="783">
        <v>0</v>
      </c>
      <c r="L3021" s="784">
        <f t="shared" si="89"/>
        <v>0</v>
      </c>
      <c r="M3021" s="784">
        <f t="shared" si="90"/>
        <v>0</v>
      </c>
      <c r="N3021" s="782">
        <v>0</v>
      </c>
      <c r="O3021" s="782">
        <v>0</v>
      </c>
      <c r="P3021" s="782">
        <v>0</v>
      </c>
      <c r="Q3021" s="782">
        <v>20730000</v>
      </c>
      <c r="R3021" s="782"/>
      <c r="T3021" s="568"/>
    </row>
    <row r="3022" spans="1:20" s="498" customFormat="1" ht="12" x14ac:dyDescent="0.25">
      <c r="A3022" s="772"/>
      <c r="D3022" s="515" t="s">
        <v>6760</v>
      </c>
      <c r="E3022" s="779" t="s">
        <v>6761</v>
      </c>
      <c r="F3022" s="780" t="s">
        <v>6762</v>
      </c>
      <c r="G3022" s="781" t="s">
        <v>5515</v>
      </c>
      <c r="H3022" s="781" t="s">
        <v>5516</v>
      </c>
      <c r="I3022" s="781" t="s">
        <v>5517</v>
      </c>
      <c r="J3022" s="782">
        <v>1362224</v>
      </c>
      <c r="K3022" s="783">
        <v>1362224</v>
      </c>
      <c r="L3022" s="784">
        <f t="shared" si="89"/>
        <v>0</v>
      </c>
      <c r="M3022" s="784">
        <f t="shared" si="90"/>
        <v>0</v>
      </c>
      <c r="N3022" s="782">
        <v>1388934</v>
      </c>
      <c r="O3022" s="782">
        <v>1415644</v>
      </c>
      <c r="P3022" s="782">
        <v>4166802</v>
      </c>
      <c r="Q3022" s="782">
        <v>0</v>
      </c>
      <c r="R3022" s="782"/>
      <c r="T3022" s="568"/>
    </row>
    <row r="3023" spans="1:20" s="498" customFormat="1" ht="12" x14ac:dyDescent="0.25">
      <c r="A3023" s="772"/>
      <c r="D3023" s="515" t="s">
        <v>6763</v>
      </c>
      <c r="E3023" s="779" t="s">
        <v>6764</v>
      </c>
      <c r="F3023" s="780" t="s">
        <v>6765</v>
      </c>
      <c r="G3023" s="781" t="s">
        <v>5515</v>
      </c>
      <c r="H3023" s="781" t="s">
        <v>6195</v>
      </c>
      <c r="I3023" s="781" t="s">
        <v>5517</v>
      </c>
      <c r="J3023" s="782">
        <v>264924</v>
      </c>
      <c r="K3023" s="783">
        <v>264924</v>
      </c>
      <c r="L3023" s="784">
        <f t="shared" si="89"/>
        <v>0</v>
      </c>
      <c r="M3023" s="784">
        <f t="shared" si="90"/>
        <v>0</v>
      </c>
      <c r="N3023" s="782">
        <v>270119</v>
      </c>
      <c r="O3023" s="782">
        <v>275313</v>
      </c>
      <c r="P3023" s="782">
        <v>810356</v>
      </c>
      <c r="Q3023" s="782">
        <v>0</v>
      </c>
      <c r="R3023" s="782"/>
      <c r="T3023" s="568"/>
    </row>
    <row r="3024" spans="1:20" s="498" customFormat="1" ht="12" x14ac:dyDescent="0.25">
      <c r="A3024" s="772"/>
      <c r="D3024" s="515" t="s">
        <v>6766</v>
      </c>
      <c r="E3024" s="779" t="s">
        <v>6767</v>
      </c>
      <c r="F3024" s="780" t="s">
        <v>6768</v>
      </c>
      <c r="G3024" s="781" t="s">
        <v>5515</v>
      </c>
      <c r="H3024" s="781" t="s">
        <v>5516</v>
      </c>
      <c r="I3024" s="781" t="s">
        <v>5517</v>
      </c>
      <c r="J3024" s="782">
        <v>707592</v>
      </c>
      <c r="K3024" s="783">
        <v>707592</v>
      </c>
      <c r="L3024" s="784">
        <f t="shared" si="89"/>
        <v>0</v>
      </c>
      <c r="M3024" s="784">
        <f t="shared" si="90"/>
        <v>0</v>
      </c>
      <c r="N3024" s="782">
        <v>721466</v>
      </c>
      <c r="O3024" s="782">
        <v>735340</v>
      </c>
      <c r="P3024" s="782">
        <v>2164398</v>
      </c>
      <c r="Q3024" s="782">
        <v>0</v>
      </c>
      <c r="R3024" s="782"/>
      <c r="T3024" s="568"/>
    </row>
    <row r="3025" spans="1:20" s="498" customFormat="1" ht="12" x14ac:dyDescent="0.25">
      <c r="A3025" s="772"/>
      <c r="D3025" s="515" t="s">
        <v>6769</v>
      </c>
      <c r="E3025" s="779" t="s">
        <v>6770</v>
      </c>
      <c r="F3025" s="780" t="s">
        <v>6771</v>
      </c>
      <c r="G3025" s="781" t="s">
        <v>5515</v>
      </c>
      <c r="H3025" s="781" t="s">
        <v>5516</v>
      </c>
      <c r="I3025" s="781" t="s">
        <v>5517</v>
      </c>
      <c r="J3025" s="782">
        <v>0</v>
      </c>
      <c r="K3025" s="783">
        <v>0</v>
      </c>
      <c r="L3025" s="784">
        <f t="shared" si="89"/>
        <v>0</v>
      </c>
      <c r="M3025" s="784">
        <f t="shared" si="90"/>
        <v>0</v>
      </c>
      <c r="N3025" s="782">
        <v>0</v>
      </c>
      <c r="O3025" s="782">
        <v>0</v>
      </c>
      <c r="P3025" s="782">
        <v>0</v>
      </c>
      <c r="Q3025" s="782">
        <v>0</v>
      </c>
      <c r="R3025" s="782"/>
      <c r="T3025" s="568"/>
    </row>
    <row r="3026" spans="1:20" s="498" customFormat="1" ht="24" x14ac:dyDescent="0.25">
      <c r="A3026" s="772"/>
      <c r="D3026" s="515" t="s">
        <v>6772</v>
      </c>
      <c r="E3026" s="779" t="s">
        <v>6773</v>
      </c>
      <c r="F3026" s="780" t="s">
        <v>6774</v>
      </c>
      <c r="G3026" s="781" t="s">
        <v>5515</v>
      </c>
      <c r="H3026" s="781" t="s">
        <v>5516</v>
      </c>
      <c r="I3026" s="781" t="s">
        <v>5517</v>
      </c>
      <c r="J3026" s="782">
        <v>238692</v>
      </c>
      <c r="K3026" s="783">
        <v>238692</v>
      </c>
      <c r="L3026" s="784">
        <f t="shared" si="89"/>
        <v>0</v>
      </c>
      <c r="M3026" s="784">
        <f t="shared" si="90"/>
        <v>0</v>
      </c>
      <c r="N3026" s="782">
        <v>243372</v>
      </c>
      <c r="O3026" s="782">
        <v>248052</v>
      </c>
      <c r="P3026" s="782">
        <v>730116</v>
      </c>
      <c r="Q3026" s="782">
        <v>0</v>
      </c>
      <c r="R3026" s="782"/>
      <c r="T3026" s="568"/>
    </row>
    <row r="3027" spans="1:20" s="498" customFormat="1" ht="12" x14ac:dyDescent="0.25">
      <c r="A3027" s="772"/>
      <c r="D3027" s="515" t="s">
        <v>6775</v>
      </c>
      <c r="E3027" s="779" t="s">
        <v>6776</v>
      </c>
      <c r="F3027" s="780" t="s">
        <v>6777</v>
      </c>
      <c r="G3027" s="781" t="s">
        <v>5515</v>
      </c>
      <c r="H3027" s="781" t="s">
        <v>5516</v>
      </c>
      <c r="I3027" s="781" t="s">
        <v>5517</v>
      </c>
      <c r="J3027" s="782">
        <v>0</v>
      </c>
      <c r="K3027" s="783">
        <v>0</v>
      </c>
      <c r="L3027" s="784">
        <f t="shared" si="89"/>
        <v>0</v>
      </c>
      <c r="M3027" s="784">
        <f t="shared" si="90"/>
        <v>0</v>
      </c>
      <c r="N3027" s="782">
        <v>0</v>
      </c>
      <c r="O3027" s="782">
        <v>0</v>
      </c>
      <c r="P3027" s="782">
        <v>0</v>
      </c>
      <c r="Q3027" s="782">
        <v>0</v>
      </c>
      <c r="R3027" s="782"/>
      <c r="T3027" s="568"/>
    </row>
    <row r="3028" spans="1:20" s="498" customFormat="1" ht="12" x14ac:dyDescent="0.25">
      <c r="A3028" s="772"/>
      <c r="D3028" s="515" t="s">
        <v>6778</v>
      </c>
      <c r="E3028" s="779" t="s">
        <v>6779</v>
      </c>
      <c r="F3028" s="780" t="s">
        <v>6780</v>
      </c>
      <c r="G3028" s="781" t="s">
        <v>5515</v>
      </c>
      <c r="H3028" s="781" t="s">
        <v>5516</v>
      </c>
      <c r="I3028" s="781" t="s">
        <v>5517</v>
      </c>
      <c r="J3028" s="782">
        <v>77559152</v>
      </c>
      <c r="K3028" s="783">
        <v>77559152</v>
      </c>
      <c r="L3028" s="784">
        <f t="shared" si="89"/>
        <v>0</v>
      </c>
      <c r="M3028" s="784">
        <f t="shared" si="90"/>
        <v>0</v>
      </c>
      <c r="N3028" s="782">
        <v>79079920</v>
      </c>
      <c r="O3028" s="782">
        <v>80600688</v>
      </c>
      <c r="P3028" s="782">
        <v>237239760</v>
      </c>
      <c r="Q3028" s="782">
        <v>0</v>
      </c>
      <c r="R3028" s="782"/>
      <c r="T3028" s="568"/>
    </row>
    <row r="3029" spans="1:20" s="498" customFormat="1" ht="12" x14ac:dyDescent="0.25">
      <c r="A3029" s="772"/>
      <c r="D3029" s="515" t="s">
        <v>6781</v>
      </c>
      <c r="E3029" s="779" t="s">
        <v>6782</v>
      </c>
      <c r="F3029" s="780" t="s">
        <v>6783</v>
      </c>
      <c r="G3029" s="781" t="s">
        <v>5515</v>
      </c>
      <c r="H3029" s="781" t="s">
        <v>5516</v>
      </c>
      <c r="I3029" s="781" t="s">
        <v>5517</v>
      </c>
      <c r="J3029" s="782">
        <v>3560265</v>
      </c>
      <c r="K3029" s="783">
        <v>3560265</v>
      </c>
      <c r="L3029" s="784">
        <f t="shared" si="89"/>
        <v>0</v>
      </c>
      <c r="M3029" s="784">
        <f t="shared" si="90"/>
        <v>0</v>
      </c>
      <c r="N3029" s="782">
        <v>3630074</v>
      </c>
      <c r="O3029" s="782">
        <v>3699884</v>
      </c>
      <c r="P3029" s="782">
        <v>10890223</v>
      </c>
      <c r="Q3029" s="782">
        <v>0</v>
      </c>
      <c r="R3029" s="782"/>
      <c r="T3029" s="568"/>
    </row>
    <row r="3030" spans="1:20" s="498" customFormat="1" ht="24" x14ac:dyDescent="0.25">
      <c r="A3030" s="772"/>
      <c r="D3030" s="515" t="s">
        <v>6784</v>
      </c>
      <c r="E3030" s="779" t="s">
        <v>6785</v>
      </c>
      <c r="F3030" s="780" t="s">
        <v>6786</v>
      </c>
      <c r="G3030" s="781" t="s">
        <v>5515</v>
      </c>
      <c r="H3030" s="781" t="s">
        <v>5516</v>
      </c>
      <c r="I3030" s="781" t="s">
        <v>5517</v>
      </c>
      <c r="J3030" s="782">
        <v>0</v>
      </c>
      <c r="K3030" s="783">
        <v>0</v>
      </c>
      <c r="L3030" s="784">
        <f t="shared" si="89"/>
        <v>0</v>
      </c>
      <c r="M3030" s="784">
        <f t="shared" si="90"/>
        <v>0</v>
      </c>
      <c r="N3030" s="782">
        <v>0</v>
      </c>
      <c r="O3030" s="782">
        <v>0</v>
      </c>
      <c r="P3030" s="782">
        <v>0</v>
      </c>
      <c r="Q3030" s="782">
        <v>0</v>
      </c>
      <c r="R3030" s="782"/>
      <c r="T3030" s="568"/>
    </row>
    <row r="3031" spans="1:20" s="498" customFormat="1" ht="12" x14ac:dyDescent="0.25">
      <c r="A3031" s="772"/>
      <c r="D3031" s="515" t="s">
        <v>6787</v>
      </c>
      <c r="E3031" s="779" t="s">
        <v>6788</v>
      </c>
      <c r="F3031" s="780" t="s">
        <v>6789</v>
      </c>
      <c r="G3031" s="781" t="s">
        <v>5515</v>
      </c>
      <c r="H3031" s="781" t="s">
        <v>5516</v>
      </c>
      <c r="I3031" s="781" t="s">
        <v>5517</v>
      </c>
      <c r="J3031" s="782">
        <v>1714142</v>
      </c>
      <c r="K3031" s="783">
        <v>1714142</v>
      </c>
      <c r="L3031" s="784">
        <f t="shared" si="89"/>
        <v>0</v>
      </c>
      <c r="M3031" s="784">
        <f t="shared" si="90"/>
        <v>0</v>
      </c>
      <c r="N3031" s="782">
        <v>1747752</v>
      </c>
      <c r="O3031" s="782">
        <v>1781363</v>
      </c>
      <c r="P3031" s="782">
        <v>5243257</v>
      </c>
      <c r="Q3031" s="782">
        <v>0</v>
      </c>
      <c r="R3031" s="782"/>
      <c r="T3031" s="568"/>
    </row>
    <row r="3032" spans="1:20" s="498" customFormat="1" ht="12" x14ac:dyDescent="0.25">
      <c r="A3032" s="772"/>
      <c r="D3032" s="515" t="s">
        <v>6790</v>
      </c>
      <c r="E3032" s="779" t="s">
        <v>6791</v>
      </c>
      <c r="F3032" s="780" t="s">
        <v>6335</v>
      </c>
      <c r="G3032" s="781" t="s">
        <v>5515</v>
      </c>
      <c r="H3032" s="781" t="s">
        <v>5516</v>
      </c>
      <c r="I3032" s="781" t="s">
        <v>5517</v>
      </c>
      <c r="J3032" s="782">
        <v>0</v>
      </c>
      <c r="K3032" s="783">
        <v>0</v>
      </c>
      <c r="L3032" s="784">
        <f t="shared" si="89"/>
        <v>0</v>
      </c>
      <c r="M3032" s="784">
        <f t="shared" si="90"/>
        <v>0</v>
      </c>
      <c r="N3032" s="782">
        <v>0</v>
      </c>
      <c r="O3032" s="782">
        <v>0</v>
      </c>
      <c r="P3032" s="782">
        <v>0</v>
      </c>
      <c r="Q3032" s="782">
        <v>0</v>
      </c>
      <c r="R3032" s="782"/>
      <c r="T3032" s="568"/>
    </row>
    <row r="3033" spans="1:20" s="498" customFormat="1" ht="12" x14ac:dyDescent="0.25">
      <c r="A3033" s="772"/>
      <c r="D3033" s="515" t="s">
        <v>6792</v>
      </c>
      <c r="E3033" s="779" t="s">
        <v>6793</v>
      </c>
      <c r="F3033" s="780" t="s">
        <v>6794</v>
      </c>
      <c r="G3033" s="781" t="s">
        <v>5515</v>
      </c>
      <c r="H3033" s="781" t="s">
        <v>5516</v>
      </c>
      <c r="I3033" s="781" t="s">
        <v>5517</v>
      </c>
      <c r="J3033" s="782">
        <v>125030</v>
      </c>
      <c r="K3033" s="783">
        <v>125030</v>
      </c>
      <c r="L3033" s="784">
        <f t="shared" si="89"/>
        <v>0</v>
      </c>
      <c r="M3033" s="784">
        <f t="shared" si="90"/>
        <v>0</v>
      </c>
      <c r="N3033" s="782">
        <v>127482</v>
      </c>
      <c r="O3033" s="782">
        <v>129933</v>
      </c>
      <c r="P3033" s="782">
        <v>382445</v>
      </c>
      <c r="Q3033" s="782">
        <v>0</v>
      </c>
      <c r="R3033" s="782"/>
      <c r="T3033" s="568"/>
    </row>
    <row r="3034" spans="1:20" s="498" customFormat="1" ht="12" x14ac:dyDescent="0.25">
      <c r="A3034" s="772"/>
      <c r="D3034" s="515" t="s">
        <v>6795</v>
      </c>
      <c r="E3034" s="779" t="s">
        <v>6796</v>
      </c>
      <c r="F3034" s="780" t="s">
        <v>6797</v>
      </c>
      <c r="G3034" s="781" t="s">
        <v>5515</v>
      </c>
      <c r="H3034" s="781" t="s">
        <v>5516</v>
      </c>
      <c r="I3034" s="781" t="s">
        <v>5517</v>
      </c>
      <c r="J3034" s="782">
        <v>0</v>
      </c>
      <c r="K3034" s="783">
        <v>0</v>
      </c>
      <c r="L3034" s="784">
        <f t="shared" si="89"/>
        <v>0</v>
      </c>
      <c r="M3034" s="784">
        <f t="shared" si="90"/>
        <v>0</v>
      </c>
      <c r="N3034" s="782">
        <v>0</v>
      </c>
      <c r="O3034" s="782">
        <v>0</v>
      </c>
      <c r="P3034" s="782">
        <v>0</v>
      </c>
      <c r="Q3034" s="782">
        <v>0</v>
      </c>
      <c r="R3034" s="782"/>
      <c r="T3034" s="568"/>
    </row>
    <row r="3035" spans="1:20" s="498" customFormat="1" ht="12" x14ac:dyDescent="0.25">
      <c r="A3035" s="772"/>
      <c r="D3035" s="515" t="s">
        <v>6798</v>
      </c>
      <c r="E3035" s="779" t="s">
        <v>6799</v>
      </c>
      <c r="F3035" s="780" t="s">
        <v>6800</v>
      </c>
      <c r="G3035" s="781" t="s">
        <v>5515</v>
      </c>
      <c r="H3035" s="781" t="s">
        <v>5516</v>
      </c>
      <c r="I3035" s="781" t="s">
        <v>5517</v>
      </c>
      <c r="J3035" s="782">
        <v>826582</v>
      </c>
      <c r="K3035" s="783">
        <v>826582</v>
      </c>
      <c r="L3035" s="784">
        <f t="shared" si="89"/>
        <v>0</v>
      </c>
      <c r="M3035" s="784">
        <f t="shared" si="90"/>
        <v>0</v>
      </c>
      <c r="N3035" s="782">
        <v>842789</v>
      </c>
      <c r="O3035" s="782">
        <v>858997</v>
      </c>
      <c r="P3035" s="782">
        <v>2528368</v>
      </c>
      <c r="Q3035" s="782">
        <v>0</v>
      </c>
      <c r="R3035" s="782"/>
      <c r="T3035" s="568"/>
    </row>
    <row r="3036" spans="1:20" s="498" customFormat="1" ht="12.6" thickBot="1" x14ac:dyDescent="0.3">
      <c r="A3036" s="772"/>
      <c r="D3036" s="515" t="s">
        <v>6801</v>
      </c>
      <c r="E3036" s="779" t="s">
        <v>6802</v>
      </c>
      <c r="F3036" s="780" t="s">
        <v>6803</v>
      </c>
      <c r="G3036" s="781" t="s">
        <v>5515</v>
      </c>
      <c r="H3036" s="781" t="s">
        <v>5516</v>
      </c>
      <c r="I3036" s="781" t="s">
        <v>5517</v>
      </c>
      <c r="J3036" s="784">
        <v>4329693</v>
      </c>
      <c r="K3036" s="789">
        <v>4329693</v>
      </c>
      <c r="L3036" s="784">
        <f t="shared" si="89"/>
        <v>0</v>
      </c>
      <c r="M3036" s="784">
        <f t="shared" si="90"/>
        <v>0</v>
      </c>
      <c r="N3036" s="784">
        <v>4414589</v>
      </c>
      <c r="O3036" s="784">
        <v>4499485</v>
      </c>
      <c r="P3036" s="784">
        <v>13243767</v>
      </c>
      <c r="Q3036" s="784">
        <v>0</v>
      </c>
      <c r="R3036" s="784"/>
      <c r="T3036" s="568"/>
    </row>
    <row r="3037" spans="1:20" s="498" customFormat="1" ht="12.6" thickBot="1" x14ac:dyDescent="0.3">
      <c r="A3037" s="772"/>
      <c r="D3037" s="515"/>
      <c r="F3037" s="536"/>
      <c r="G3037" s="793"/>
      <c r="H3037" s="793"/>
      <c r="I3037" s="793"/>
      <c r="J3037" s="838"/>
      <c r="K3037" s="839"/>
      <c r="L3037" s="839"/>
      <c r="M3037" s="839"/>
      <c r="N3037" s="839"/>
      <c r="O3037" s="839"/>
      <c r="P3037" s="839"/>
      <c r="Q3037" s="839"/>
      <c r="R3037" s="840"/>
      <c r="T3037" s="568"/>
    </row>
    <row r="3038" spans="1:20" s="498" customFormat="1" ht="12" x14ac:dyDescent="0.25">
      <c r="A3038" s="772"/>
      <c r="C3038" s="773" t="s">
        <v>5142</v>
      </c>
      <c r="D3038" s="794"/>
      <c r="E3038" s="773"/>
      <c r="F3038" s="775"/>
      <c r="G3038" s="773"/>
      <c r="H3038" s="773"/>
      <c r="I3038" s="773"/>
      <c r="J3038" s="833">
        <v>1102000000</v>
      </c>
      <c r="K3038" s="789">
        <f>SUM(K3039:K3096)</f>
        <v>1082000000</v>
      </c>
      <c r="L3038" s="784">
        <f t="shared" ref="L3038:O3038" si="91">SUM(L3039:L3096)</f>
        <v>50000000</v>
      </c>
      <c r="M3038" s="784">
        <f t="shared" si="91"/>
        <v>30000000</v>
      </c>
      <c r="N3038" s="784">
        <f t="shared" si="91"/>
        <v>1102000000</v>
      </c>
      <c r="O3038" s="784">
        <f t="shared" si="91"/>
        <v>1118000000</v>
      </c>
      <c r="P3038" s="777">
        <f>SUM(K3038,N3038,O3038)</f>
        <v>3302000000</v>
      </c>
      <c r="Q3038" s="833">
        <v>986000000</v>
      </c>
      <c r="R3038" s="833"/>
      <c r="T3038" s="568"/>
    </row>
    <row r="3039" spans="1:20" s="498" customFormat="1" ht="24" x14ac:dyDescent="0.25">
      <c r="A3039" s="772"/>
      <c r="D3039" s="515" t="s">
        <v>6804</v>
      </c>
      <c r="E3039" s="779" t="s">
        <v>6805</v>
      </c>
      <c r="F3039" s="780" t="s">
        <v>5565</v>
      </c>
      <c r="G3039" s="781" t="s">
        <v>5515</v>
      </c>
      <c r="H3039" s="781" t="s">
        <v>5516</v>
      </c>
      <c r="I3039" s="781" t="s">
        <v>5517</v>
      </c>
      <c r="J3039" s="782">
        <v>20000000</v>
      </c>
      <c r="K3039" s="783">
        <v>20000000</v>
      </c>
      <c r="L3039" s="784">
        <f>SUM(J3039-K3039)</f>
        <v>0</v>
      </c>
      <c r="M3039" s="784">
        <f>SUM(K3039-J3039)</f>
        <v>0</v>
      </c>
      <c r="N3039" s="782">
        <v>20000000</v>
      </c>
      <c r="O3039" s="782">
        <v>20000000</v>
      </c>
      <c r="P3039" s="782">
        <v>60000000</v>
      </c>
      <c r="Q3039" s="782">
        <v>20000000</v>
      </c>
      <c r="R3039" s="782"/>
      <c r="T3039" s="568"/>
    </row>
    <row r="3040" spans="1:20" s="498" customFormat="1" ht="24" x14ac:dyDescent="0.25">
      <c r="A3040" s="772"/>
      <c r="D3040" s="515" t="s">
        <v>6806</v>
      </c>
      <c r="E3040" s="779" t="s">
        <v>6807</v>
      </c>
      <c r="F3040" s="780" t="s">
        <v>5568</v>
      </c>
      <c r="G3040" s="781" t="s">
        <v>5515</v>
      </c>
      <c r="H3040" s="781" t="s">
        <v>5516</v>
      </c>
      <c r="I3040" s="781" t="s">
        <v>5517</v>
      </c>
      <c r="J3040" s="782">
        <v>100000000</v>
      </c>
      <c r="K3040" s="783">
        <v>50000000</v>
      </c>
      <c r="L3040" s="784">
        <f t="shared" ref="L3040:L3096" si="92">SUM(J3040-K3040)</f>
        <v>50000000</v>
      </c>
      <c r="M3040" s="784">
        <v>0</v>
      </c>
      <c r="N3040" s="782">
        <v>100000000</v>
      </c>
      <c r="O3040" s="782">
        <v>100000000</v>
      </c>
      <c r="P3040" s="782">
        <v>300000000</v>
      </c>
      <c r="Q3040" s="782">
        <v>100000000</v>
      </c>
      <c r="R3040" s="782"/>
      <c r="T3040" s="568"/>
    </row>
    <row r="3041" spans="1:20" s="498" customFormat="1" ht="24" x14ac:dyDescent="0.25">
      <c r="A3041" s="772"/>
      <c r="D3041" s="515" t="s">
        <v>6808</v>
      </c>
      <c r="E3041" s="779" t="s">
        <v>6809</v>
      </c>
      <c r="F3041" s="780" t="s">
        <v>6097</v>
      </c>
      <c r="G3041" s="781" t="s">
        <v>5515</v>
      </c>
      <c r="H3041" s="781" t="s">
        <v>5516</v>
      </c>
      <c r="I3041" s="781" t="s">
        <v>5517</v>
      </c>
      <c r="J3041" s="782">
        <v>60000000</v>
      </c>
      <c r="K3041" s="783">
        <v>60000000</v>
      </c>
      <c r="L3041" s="784">
        <f t="shared" si="92"/>
        <v>0</v>
      </c>
      <c r="M3041" s="784">
        <f t="shared" ref="M3041:M3096" si="93">SUM(K3041-J3041)</f>
        <v>0</v>
      </c>
      <c r="N3041" s="782">
        <v>60000000</v>
      </c>
      <c r="O3041" s="782">
        <v>70000000</v>
      </c>
      <c r="P3041" s="782">
        <v>190000000</v>
      </c>
      <c r="Q3041" s="782">
        <v>60000000</v>
      </c>
      <c r="R3041" s="782"/>
      <c r="T3041" s="568"/>
    </row>
    <row r="3042" spans="1:20" s="498" customFormat="1" ht="24" x14ac:dyDescent="0.25">
      <c r="A3042" s="772"/>
      <c r="D3042" s="515" t="s">
        <v>6810</v>
      </c>
      <c r="E3042" s="779" t="s">
        <v>6811</v>
      </c>
      <c r="F3042" s="780" t="s">
        <v>5574</v>
      </c>
      <c r="G3042" s="781" t="s">
        <v>5515</v>
      </c>
      <c r="H3042" s="781" t="s">
        <v>5516</v>
      </c>
      <c r="I3042" s="781" t="s">
        <v>5517</v>
      </c>
      <c r="J3042" s="782">
        <v>55000000</v>
      </c>
      <c r="K3042" s="783">
        <v>55000000</v>
      </c>
      <c r="L3042" s="784">
        <f t="shared" si="92"/>
        <v>0</v>
      </c>
      <c r="M3042" s="784">
        <f t="shared" si="93"/>
        <v>0</v>
      </c>
      <c r="N3042" s="782">
        <v>55000000</v>
      </c>
      <c r="O3042" s="782">
        <v>60000000</v>
      </c>
      <c r="P3042" s="782">
        <v>170000000</v>
      </c>
      <c r="Q3042" s="782">
        <v>50000000</v>
      </c>
      <c r="R3042" s="782"/>
      <c r="T3042" s="568"/>
    </row>
    <row r="3043" spans="1:20" s="498" customFormat="1" ht="12" x14ac:dyDescent="0.25">
      <c r="A3043" s="772"/>
      <c r="D3043" s="515" t="s">
        <v>6812</v>
      </c>
      <c r="E3043" s="779" t="s">
        <v>6813</v>
      </c>
      <c r="F3043" s="780" t="s">
        <v>5901</v>
      </c>
      <c r="G3043" s="781" t="s">
        <v>5515</v>
      </c>
      <c r="H3043" s="781" t="s">
        <v>5516</v>
      </c>
      <c r="I3043" s="781" t="s">
        <v>5517</v>
      </c>
      <c r="J3043" s="782">
        <v>0</v>
      </c>
      <c r="K3043" s="783">
        <v>0</v>
      </c>
      <c r="L3043" s="782">
        <f t="shared" si="92"/>
        <v>0</v>
      </c>
      <c r="M3043" s="782">
        <f t="shared" si="93"/>
        <v>0</v>
      </c>
      <c r="N3043" s="782">
        <v>0</v>
      </c>
      <c r="O3043" s="782">
        <v>0</v>
      </c>
      <c r="P3043" s="782">
        <v>0</v>
      </c>
      <c r="Q3043" s="782">
        <v>0</v>
      </c>
      <c r="R3043" s="782"/>
      <c r="T3043" s="568"/>
    </row>
    <row r="3044" spans="1:20" s="751" customFormat="1" ht="13.8" x14ac:dyDescent="0.3">
      <c r="A3044" s="946" t="s">
        <v>5500</v>
      </c>
      <c r="B3044" s="946"/>
      <c r="C3044" s="946"/>
      <c r="D3044" s="946"/>
      <c r="E3044" s="946"/>
      <c r="F3044" s="946"/>
      <c r="G3044" s="946"/>
      <c r="H3044" s="946"/>
      <c r="I3044" s="946"/>
      <c r="J3044" s="946"/>
      <c r="K3044" s="946"/>
      <c r="L3044" s="946"/>
      <c r="M3044" s="946"/>
      <c r="N3044" s="946"/>
      <c r="O3044" s="946"/>
      <c r="P3044" s="946"/>
      <c r="Q3044" s="946"/>
      <c r="T3044" s="752"/>
    </row>
    <row r="3045" spans="1:20" s="751" customFormat="1" ht="13.8" x14ac:dyDescent="0.3">
      <c r="A3045" s="946" t="s">
        <v>5501</v>
      </c>
      <c r="B3045" s="946"/>
      <c r="C3045" s="946"/>
      <c r="D3045" s="946"/>
      <c r="E3045" s="946"/>
      <c r="F3045" s="946"/>
      <c r="G3045" s="946"/>
      <c r="H3045" s="946"/>
      <c r="I3045" s="946"/>
      <c r="J3045" s="946"/>
      <c r="K3045" s="946"/>
      <c r="L3045" s="946"/>
      <c r="M3045" s="946"/>
      <c r="N3045" s="946"/>
      <c r="O3045" s="946"/>
      <c r="P3045" s="946"/>
      <c r="Q3045" s="946"/>
      <c r="T3045" s="752"/>
    </row>
    <row r="3046" spans="1:20" s="753" customFormat="1" ht="13.2" x14ac:dyDescent="0.25">
      <c r="A3046" s="947" t="s">
        <v>5376</v>
      </c>
      <c r="B3046" s="947"/>
      <c r="C3046" s="947"/>
      <c r="D3046" s="954"/>
      <c r="E3046" s="947"/>
      <c r="F3046" s="947"/>
      <c r="G3046" s="947"/>
      <c r="H3046" s="947"/>
      <c r="I3046" s="947"/>
      <c r="J3046" s="947"/>
      <c r="K3046" s="947"/>
      <c r="L3046" s="947"/>
      <c r="M3046" s="947"/>
      <c r="N3046" s="947"/>
      <c r="O3046" s="947"/>
      <c r="P3046" s="947"/>
      <c r="Q3046" s="947"/>
      <c r="T3046" s="754"/>
    </row>
    <row r="3047" spans="1:20" s="760" customFormat="1" ht="24" x14ac:dyDescent="0.25">
      <c r="A3047" s="943" t="s">
        <v>5502</v>
      </c>
      <c r="B3047" s="948" t="s">
        <v>5503</v>
      </c>
      <c r="C3047" s="957"/>
      <c r="D3047" s="755"/>
      <c r="E3047" s="949" t="s">
        <v>5504</v>
      </c>
      <c r="F3047" s="943" t="s">
        <v>4881</v>
      </c>
      <c r="G3047" s="943" t="s">
        <v>5505</v>
      </c>
      <c r="H3047" s="943" t="s">
        <v>5506</v>
      </c>
      <c r="I3047" s="943" t="s">
        <v>5507</v>
      </c>
      <c r="J3047" s="756" t="s">
        <v>3115</v>
      </c>
      <c r="K3047" s="757" t="s">
        <v>3116</v>
      </c>
      <c r="L3047" s="758" t="s">
        <v>5508</v>
      </c>
      <c r="M3047" s="758" t="s">
        <v>5509</v>
      </c>
      <c r="N3047" s="756" t="s">
        <v>3116</v>
      </c>
      <c r="O3047" s="756" t="s">
        <v>3116</v>
      </c>
      <c r="P3047" s="759" t="s">
        <v>3317</v>
      </c>
      <c r="Q3047" s="759" t="s">
        <v>3341</v>
      </c>
      <c r="R3047" s="759" t="s">
        <v>5510</v>
      </c>
      <c r="T3047" s="761"/>
    </row>
    <row r="3048" spans="1:20" s="760" customFormat="1" ht="19.5" customHeight="1" x14ac:dyDescent="0.25">
      <c r="A3048" s="955"/>
      <c r="B3048" s="950"/>
      <c r="C3048" s="958"/>
      <c r="D3048" s="762"/>
      <c r="E3048" s="951"/>
      <c r="F3048" s="944"/>
      <c r="G3048" s="944"/>
      <c r="H3048" s="944"/>
      <c r="I3048" s="944"/>
      <c r="J3048" s="763">
        <v>2020</v>
      </c>
      <c r="K3048" s="764" t="s">
        <v>3120</v>
      </c>
      <c r="L3048" s="765" t="s">
        <v>3120</v>
      </c>
      <c r="M3048" s="765" t="s">
        <v>3120</v>
      </c>
      <c r="N3048" s="766" t="s">
        <v>5068</v>
      </c>
      <c r="O3048" s="766" t="s">
        <v>5069</v>
      </c>
      <c r="P3048" s="763" t="s">
        <v>4882</v>
      </c>
      <c r="Q3048" s="766" t="s">
        <v>5102</v>
      </c>
      <c r="R3048" s="763"/>
      <c r="T3048" s="761"/>
    </row>
    <row r="3049" spans="1:20" s="760" customFormat="1" ht="15.75" customHeight="1" x14ac:dyDescent="0.25">
      <c r="A3049" s="956"/>
      <c r="B3049" s="952"/>
      <c r="C3049" s="959"/>
      <c r="D3049" s="768"/>
      <c r="E3049" s="953"/>
      <c r="F3049" s="945"/>
      <c r="G3049" s="945"/>
      <c r="H3049" s="945"/>
      <c r="I3049" s="945"/>
      <c r="J3049" s="769" t="s">
        <v>14</v>
      </c>
      <c r="K3049" s="770" t="s">
        <v>14</v>
      </c>
      <c r="L3049" s="771" t="s">
        <v>14</v>
      </c>
      <c r="M3049" s="771" t="s">
        <v>14</v>
      </c>
      <c r="N3049" s="769" t="s">
        <v>14</v>
      </c>
      <c r="O3049" s="769" t="s">
        <v>14</v>
      </c>
      <c r="P3049" s="769" t="s">
        <v>14</v>
      </c>
      <c r="Q3049" s="769" t="s">
        <v>14</v>
      </c>
      <c r="R3049" s="769"/>
      <c r="T3049" s="761"/>
    </row>
    <row r="3050" spans="1:20" s="498" customFormat="1" ht="12" x14ac:dyDescent="0.25">
      <c r="A3050" s="772"/>
      <c r="D3050" s="515" t="s">
        <v>6814</v>
      </c>
      <c r="E3050" s="779" t="s">
        <v>6815</v>
      </c>
      <c r="F3050" s="780" t="s">
        <v>5580</v>
      </c>
      <c r="G3050" s="781" t="s">
        <v>5515</v>
      </c>
      <c r="H3050" s="781" t="s">
        <v>5516</v>
      </c>
      <c r="I3050" s="781" t="s">
        <v>5517</v>
      </c>
      <c r="J3050" s="782">
        <v>0</v>
      </c>
      <c r="K3050" s="783">
        <v>0</v>
      </c>
      <c r="L3050" s="784">
        <f t="shared" si="92"/>
        <v>0</v>
      </c>
      <c r="M3050" s="784">
        <f t="shared" si="93"/>
        <v>0</v>
      </c>
      <c r="N3050" s="782">
        <v>0</v>
      </c>
      <c r="O3050" s="782">
        <v>0</v>
      </c>
      <c r="P3050" s="782">
        <v>0</v>
      </c>
      <c r="Q3050" s="782">
        <v>0</v>
      </c>
      <c r="R3050" s="782"/>
      <c r="T3050" s="568"/>
    </row>
    <row r="3051" spans="1:20" s="498" customFormat="1" ht="12" x14ac:dyDescent="0.25">
      <c r="A3051" s="772"/>
      <c r="D3051" s="515" t="s">
        <v>6816</v>
      </c>
      <c r="E3051" s="779" t="s">
        <v>6817</v>
      </c>
      <c r="F3051" s="780" t="s">
        <v>5583</v>
      </c>
      <c r="G3051" s="781" t="s">
        <v>5515</v>
      </c>
      <c r="H3051" s="781" t="s">
        <v>5516</v>
      </c>
      <c r="I3051" s="781" t="s">
        <v>5517</v>
      </c>
      <c r="J3051" s="782">
        <v>1000000</v>
      </c>
      <c r="K3051" s="783">
        <v>1000000</v>
      </c>
      <c r="L3051" s="784">
        <f t="shared" si="92"/>
        <v>0</v>
      </c>
      <c r="M3051" s="784">
        <f t="shared" si="93"/>
        <v>0</v>
      </c>
      <c r="N3051" s="782">
        <v>1000000</v>
      </c>
      <c r="O3051" s="782">
        <v>1000000</v>
      </c>
      <c r="P3051" s="782">
        <v>3000000</v>
      </c>
      <c r="Q3051" s="782">
        <v>2000000</v>
      </c>
      <c r="R3051" s="782"/>
      <c r="T3051" s="568"/>
    </row>
    <row r="3052" spans="1:20" s="498" customFormat="1" ht="12" x14ac:dyDescent="0.25">
      <c r="A3052" s="772"/>
      <c r="D3052" s="515" t="s">
        <v>6818</v>
      </c>
      <c r="E3052" s="779" t="s">
        <v>6819</v>
      </c>
      <c r="F3052" s="780" t="s">
        <v>5586</v>
      </c>
      <c r="G3052" s="781" t="s">
        <v>5515</v>
      </c>
      <c r="H3052" s="781" t="s">
        <v>5516</v>
      </c>
      <c r="I3052" s="781" t="s">
        <v>5517</v>
      </c>
      <c r="J3052" s="782">
        <v>500000</v>
      </c>
      <c r="K3052" s="783">
        <v>500000</v>
      </c>
      <c r="L3052" s="784">
        <f t="shared" si="92"/>
        <v>0</v>
      </c>
      <c r="M3052" s="784">
        <f t="shared" si="93"/>
        <v>0</v>
      </c>
      <c r="N3052" s="782">
        <v>500000</v>
      </c>
      <c r="O3052" s="782">
        <v>500000</v>
      </c>
      <c r="P3052" s="782">
        <v>1500000</v>
      </c>
      <c r="Q3052" s="782">
        <v>2000000</v>
      </c>
      <c r="R3052" s="782"/>
      <c r="T3052" s="568"/>
    </row>
    <row r="3053" spans="1:20" s="498" customFormat="1" ht="24" x14ac:dyDescent="0.25">
      <c r="A3053" s="772"/>
      <c r="D3053" s="515" t="s">
        <v>6820</v>
      </c>
      <c r="E3053" s="779" t="s">
        <v>6821</v>
      </c>
      <c r="F3053" s="780" t="s">
        <v>5589</v>
      </c>
      <c r="G3053" s="781" t="s">
        <v>5515</v>
      </c>
      <c r="H3053" s="781" t="s">
        <v>5516</v>
      </c>
      <c r="I3053" s="781" t="s">
        <v>5517</v>
      </c>
      <c r="J3053" s="782">
        <v>1500000</v>
      </c>
      <c r="K3053" s="783">
        <v>1500000</v>
      </c>
      <c r="L3053" s="784">
        <f t="shared" si="92"/>
        <v>0</v>
      </c>
      <c r="M3053" s="784">
        <f t="shared" si="93"/>
        <v>0</v>
      </c>
      <c r="N3053" s="782">
        <v>1500000</v>
      </c>
      <c r="O3053" s="782">
        <v>2000000</v>
      </c>
      <c r="P3053" s="782">
        <v>5000000</v>
      </c>
      <c r="Q3053" s="782">
        <v>4000000</v>
      </c>
      <c r="R3053" s="782"/>
      <c r="T3053" s="568"/>
    </row>
    <row r="3054" spans="1:20" s="498" customFormat="1" ht="36" x14ac:dyDescent="0.25">
      <c r="A3054" s="772"/>
      <c r="D3054" s="515" t="s">
        <v>6822</v>
      </c>
      <c r="E3054" s="779" t="s">
        <v>6823</v>
      </c>
      <c r="F3054" s="780" t="s">
        <v>5598</v>
      </c>
      <c r="G3054" s="781" t="s">
        <v>5515</v>
      </c>
      <c r="H3054" s="781" t="s">
        <v>5516</v>
      </c>
      <c r="I3054" s="781" t="s">
        <v>5517</v>
      </c>
      <c r="J3054" s="782">
        <v>15000000</v>
      </c>
      <c r="K3054" s="783">
        <v>15000000</v>
      </c>
      <c r="L3054" s="784">
        <f t="shared" si="92"/>
        <v>0</v>
      </c>
      <c r="M3054" s="784">
        <f t="shared" si="93"/>
        <v>0</v>
      </c>
      <c r="N3054" s="782">
        <v>15000000</v>
      </c>
      <c r="O3054" s="782">
        <v>15000000</v>
      </c>
      <c r="P3054" s="782">
        <v>45000000</v>
      </c>
      <c r="Q3054" s="782">
        <v>15000000</v>
      </c>
      <c r="R3054" s="782"/>
      <c r="T3054" s="568"/>
    </row>
    <row r="3055" spans="1:20" s="498" customFormat="1" ht="12" x14ac:dyDescent="0.25">
      <c r="A3055" s="772"/>
      <c r="D3055" s="515" t="s">
        <v>6824</v>
      </c>
      <c r="E3055" s="779" t="s">
        <v>6825</v>
      </c>
      <c r="F3055" s="780" t="s">
        <v>5601</v>
      </c>
      <c r="G3055" s="781" t="s">
        <v>5515</v>
      </c>
      <c r="H3055" s="781" t="s">
        <v>5516</v>
      </c>
      <c r="I3055" s="781" t="s">
        <v>5517</v>
      </c>
      <c r="J3055" s="782">
        <v>6000000</v>
      </c>
      <c r="K3055" s="783">
        <v>6000000</v>
      </c>
      <c r="L3055" s="784">
        <f t="shared" si="92"/>
        <v>0</v>
      </c>
      <c r="M3055" s="784">
        <f t="shared" si="93"/>
        <v>0</v>
      </c>
      <c r="N3055" s="782">
        <v>6000000</v>
      </c>
      <c r="O3055" s="782">
        <v>6000000</v>
      </c>
      <c r="P3055" s="782">
        <v>18000000</v>
      </c>
      <c r="Q3055" s="782">
        <v>5000000</v>
      </c>
      <c r="R3055" s="782"/>
      <c r="T3055" s="568"/>
    </row>
    <row r="3056" spans="1:20" s="498" customFormat="1" ht="12" x14ac:dyDescent="0.25">
      <c r="A3056" s="772"/>
      <c r="D3056" s="515" t="s">
        <v>6826</v>
      </c>
      <c r="E3056" s="779" t="s">
        <v>6827</v>
      </c>
      <c r="F3056" s="780" t="s">
        <v>5604</v>
      </c>
      <c r="G3056" s="781" t="s">
        <v>5515</v>
      </c>
      <c r="H3056" s="781" t="s">
        <v>5516</v>
      </c>
      <c r="I3056" s="781" t="s">
        <v>5517</v>
      </c>
      <c r="J3056" s="782">
        <v>2500000</v>
      </c>
      <c r="K3056" s="783">
        <v>2500000</v>
      </c>
      <c r="L3056" s="784">
        <f t="shared" si="92"/>
        <v>0</v>
      </c>
      <c r="M3056" s="784">
        <f t="shared" si="93"/>
        <v>0</v>
      </c>
      <c r="N3056" s="782">
        <v>2500000</v>
      </c>
      <c r="O3056" s="782">
        <v>3000000</v>
      </c>
      <c r="P3056" s="782">
        <v>8000000</v>
      </c>
      <c r="Q3056" s="782">
        <v>3000000</v>
      </c>
      <c r="R3056" s="782"/>
      <c r="T3056" s="568"/>
    </row>
    <row r="3057" spans="1:20" s="498" customFormat="1" ht="12" x14ac:dyDescent="0.25">
      <c r="A3057" s="772"/>
      <c r="D3057" s="515" t="s">
        <v>6828</v>
      </c>
      <c r="E3057" s="779" t="s">
        <v>6829</v>
      </c>
      <c r="F3057" s="780" t="s">
        <v>5607</v>
      </c>
      <c r="G3057" s="781" t="s">
        <v>5515</v>
      </c>
      <c r="H3057" s="781" t="s">
        <v>5516</v>
      </c>
      <c r="I3057" s="781" t="s">
        <v>5517</v>
      </c>
      <c r="J3057" s="782">
        <v>2500000</v>
      </c>
      <c r="K3057" s="783">
        <v>2500000</v>
      </c>
      <c r="L3057" s="784">
        <f t="shared" si="92"/>
        <v>0</v>
      </c>
      <c r="M3057" s="784">
        <f t="shared" si="93"/>
        <v>0</v>
      </c>
      <c r="N3057" s="782">
        <v>2500000</v>
      </c>
      <c r="O3057" s="782">
        <v>1500000</v>
      </c>
      <c r="P3057" s="782">
        <v>6500000</v>
      </c>
      <c r="Q3057" s="782">
        <v>2000000</v>
      </c>
      <c r="R3057" s="782"/>
      <c r="T3057" s="568"/>
    </row>
    <row r="3058" spans="1:20" s="498" customFormat="1" ht="24" x14ac:dyDescent="0.25">
      <c r="A3058" s="772"/>
      <c r="D3058" s="515" t="s">
        <v>6830</v>
      </c>
      <c r="E3058" s="779" t="s">
        <v>6831</v>
      </c>
      <c r="F3058" s="780" t="s">
        <v>5610</v>
      </c>
      <c r="G3058" s="781" t="s">
        <v>5515</v>
      </c>
      <c r="H3058" s="781" t="s">
        <v>5516</v>
      </c>
      <c r="I3058" s="781" t="s">
        <v>5517</v>
      </c>
      <c r="J3058" s="782">
        <v>2500000</v>
      </c>
      <c r="K3058" s="783">
        <v>2500000</v>
      </c>
      <c r="L3058" s="784">
        <f t="shared" si="92"/>
        <v>0</v>
      </c>
      <c r="M3058" s="784">
        <f t="shared" si="93"/>
        <v>0</v>
      </c>
      <c r="N3058" s="782">
        <v>2500000</v>
      </c>
      <c r="O3058" s="782">
        <v>2500000</v>
      </c>
      <c r="P3058" s="782">
        <v>7500000</v>
      </c>
      <c r="Q3058" s="782">
        <v>1000000</v>
      </c>
      <c r="R3058" s="782"/>
      <c r="T3058" s="568"/>
    </row>
    <row r="3059" spans="1:20" s="498" customFormat="1" ht="24" x14ac:dyDescent="0.25">
      <c r="A3059" s="772"/>
      <c r="D3059" s="515" t="s">
        <v>6832</v>
      </c>
      <c r="E3059" s="779" t="s">
        <v>6833</v>
      </c>
      <c r="F3059" s="780" t="s">
        <v>5613</v>
      </c>
      <c r="G3059" s="781" t="s">
        <v>5515</v>
      </c>
      <c r="H3059" s="781" t="s">
        <v>5516</v>
      </c>
      <c r="I3059" s="781" t="s">
        <v>5517</v>
      </c>
      <c r="J3059" s="782">
        <v>1300000</v>
      </c>
      <c r="K3059" s="783">
        <v>1300000</v>
      </c>
      <c r="L3059" s="784">
        <f t="shared" si="92"/>
        <v>0</v>
      </c>
      <c r="M3059" s="784">
        <f t="shared" si="93"/>
        <v>0</v>
      </c>
      <c r="N3059" s="782">
        <v>1300000</v>
      </c>
      <c r="O3059" s="782">
        <v>1300000</v>
      </c>
      <c r="P3059" s="782">
        <v>3900000</v>
      </c>
      <c r="Q3059" s="782">
        <v>1300000</v>
      </c>
      <c r="R3059" s="782"/>
      <c r="T3059" s="568"/>
    </row>
    <row r="3060" spans="1:20" s="498" customFormat="1" ht="12" x14ac:dyDescent="0.25">
      <c r="A3060" s="772"/>
      <c r="D3060" s="515" t="s">
        <v>6834</v>
      </c>
      <c r="E3060" s="779" t="s">
        <v>6835</v>
      </c>
      <c r="F3060" s="780" t="s">
        <v>5622</v>
      </c>
      <c r="G3060" s="781" t="s">
        <v>5515</v>
      </c>
      <c r="H3060" s="781" t="s">
        <v>5516</v>
      </c>
      <c r="I3060" s="781" t="s">
        <v>5517</v>
      </c>
      <c r="J3060" s="782">
        <v>3500000</v>
      </c>
      <c r="K3060" s="783">
        <v>3500000</v>
      </c>
      <c r="L3060" s="784">
        <f t="shared" si="92"/>
        <v>0</v>
      </c>
      <c r="M3060" s="784">
        <f t="shared" si="93"/>
        <v>0</v>
      </c>
      <c r="N3060" s="782">
        <v>3500000</v>
      </c>
      <c r="O3060" s="782">
        <v>3500000</v>
      </c>
      <c r="P3060" s="782">
        <v>10500000</v>
      </c>
      <c r="Q3060" s="782">
        <v>3000000</v>
      </c>
      <c r="R3060" s="782"/>
      <c r="T3060" s="568"/>
    </row>
    <row r="3061" spans="1:20" s="498" customFormat="1" ht="24" x14ac:dyDescent="0.25">
      <c r="A3061" s="772"/>
      <c r="D3061" s="515" t="s">
        <v>6836</v>
      </c>
      <c r="E3061" s="779" t="s">
        <v>6837</v>
      </c>
      <c r="F3061" s="780" t="s">
        <v>6838</v>
      </c>
      <c r="G3061" s="781" t="s">
        <v>5515</v>
      </c>
      <c r="H3061" s="781" t="s">
        <v>5516</v>
      </c>
      <c r="I3061" s="781" t="s">
        <v>5517</v>
      </c>
      <c r="J3061" s="782">
        <v>0</v>
      </c>
      <c r="K3061" s="783">
        <v>0</v>
      </c>
      <c r="L3061" s="784">
        <f t="shared" si="92"/>
        <v>0</v>
      </c>
      <c r="M3061" s="784">
        <f t="shared" si="93"/>
        <v>0</v>
      </c>
      <c r="N3061" s="782">
        <v>0</v>
      </c>
      <c r="O3061" s="782">
        <v>0</v>
      </c>
      <c r="P3061" s="782">
        <v>0</v>
      </c>
      <c r="Q3061" s="782">
        <v>0</v>
      </c>
      <c r="R3061" s="782"/>
      <c r="T3061" s="568"/>
    </row>
    <row r="3062" spans="1:20" s="498" customFormat="1" ht="12" x14ac:dyDescent="0.25">
      <c r="A3062" s="772"/>
      <c r="D3062" s="515" t="s">
        <v>6839</v>
      </c>
      <c r="E3062" s="779" t="s">
        <v>6840</v>
      </c>
      <c r="F3062" s="780" t="s">
        <v>5631</v>
      </c>
      <c r="G3062" s="781" t="s">
        <v>5515</v>
      </c>
      <c r="H3062" s="781" t="s">
        <v>5516</v>
      </c>
      <c r="I3062" s="781" t="s">
        <v>5517</v>
      </c>
      <c r="J3062" s="782">
        <v>20000000</v>
      </c>
      <c r="K3062" s="783">
        <v>20000000</v>
      </c>
      <c r="L3062" s="784">
        <f t="shared" si="92"/>
        <v>0</v>
      </c>
      <c r="M3062" s="784">
        <f t="shared" si="93"/>
        <v>0</v>
      </c>
      <c r="N3062" s="782">
        <v>20000000</v>
      </c>
      <c r="O3062" s="782">
        <v>20000000</v>
      </c>
      <c r="P3062" s="782">
        <v>60000000</v>
      </c>
      <c r="Q3062" s="782">
        <v>20000000</v>
      </c>
      <c r="R3062" s="782"/>
      <c r="T3062" s="568"/>
    </row>
    <row r="3063" spans="1:20" s="498" customFormat="1" ht="36" x14ac:dyDescent="0.25">
      <c r="A3063" s="772"/>
      <c r="D3063" s="515" t="s">
        <v>6841</v>
      </c>
      <c r="E3063" s="779" t="s">
        <v>6842</v>
      </c>
      <c r="F3063" s="780" t="s">
        <v>5634</v>
      </c>
      <c r="G3063" s="781" t="s">
        <v>5515</v>
      </c>
      <c r="H3063" s="781" t="s">
        <v>5516</v>
      </c>
      <c r="I3063" s="781" t="s">
        <v>5517</v>
      </c>
      <c r="J3063" s="782">
        <v>10000000</v>
      </c>
      <c r="K3063" s="783">
        <v>10000000</v>
      </c>
      <c r="L3063" s="784">
        <f t="shared" si="92"/>
        <v>0</v>
      </c>
      <c r="M3063" s="784">
        <f t="shared" si="93"/>
        <v>0</v>
      </c>
      <c r="N3063" s="782">
        <v>10000000</v>
      </c>
      <c r="O3063" s="782">
        <v>10000000</v>
      </c>
      <c r="P3063" s="782">
        <v>30000000</v>
      </c>
      <c r="Q3063" s="782">
        <v>10000000</v>
      </c>
      <c r="R3063" s="782"/>
      <c r="T3063" s="568"/>
    </row>
    <row r="3064" spans="1:20" s="498" customFormat="1" ht="24" x14ac:dyDescent="0.25">
      <c r="A3064" s="772"/>
      <c r="D3064" s="515" t="s">
        <v>6843</v>
      </c>
      <c r="E3064" s="779" t="s">
        <v>6844</v>
      </c>
      <c r="F3064" s="780" t="s">
        <v>5637</v>
      </c>
      <c r="G3064" s="781" t="s">
        <v>5515</v>
      </c>
      <c r="H3064" s="781" t="s">
        <v>5516</v>
      </c>
      <c r="I3064" s="781" t="s">
        <v>5517</v>
      </c>
      <c r="J3064" s="782">
        <v>2500000</v>
      </c>
      <c r="K3064" s="783">
        <v>2500000</v>
      </c>
      <c r="L3064" s="784">
        <f t="shared" si="92"/>
        <v>0</v>
      </c>
      <c r="M3064" s="784">
        <f t="shared" si="93"/>
        <v>0</v>
      </c>
      <c r="N3064" s="782">
        <v>2500000</v>
      </c>
      <c r="O3064" s="782">
        <v>3000000</v>
      </c>
      <c r="P3064" s="782">
        <v>8000000</v>
      </c>
      <c r="Q3064" s="782">
        <v>4000000</v>
      </c>
      <c r="R3064" s="782"/>
      <c r="T3064" s="568"/>
    </row>
    <row r="3065" spans="1:20" s="498" customFormat="1" ht="24" x14ac:dyDescent="0.25">
      <c r="A3065" s="772"/>
      <c r="D3065" s="515" t="s">
        <v>6845</v>
      </c>
      <c r="E3065" s="779" t="s">
        <v>6846</v>
      </c>
      <c r="F3065" s="780" t="s">
        <v>5840</v>
      </c>
      <c r="G3065" s="781" t="s">
        <v>5515</v>
      </c>
      <c r="H3065" s="781" t="s">
        <v>5516</v>
      </c>
      <c r="I3065" s="781" t="s">
        <v>5517</v>
      </c>
      <c r="J3065" s="782">
        <v>10000000</v>
      </c>
      <c r="K3065" s="783">
        <v>10000000</v>
      </c>
      <c r="L3065" s="784">
        <f t="shared" si="92"/>
        <v>0</v>
      </c>
      <c r="M3065" s="784">
        <f t="shared" si="93"/>
        <v>0</v>
      </c>
      <c r="N3065" s="782">
        <v>10000000</v>
      </c>
      <c r="O3065" s="782">
        <v>10000000</v>
      </c>
      <c r="P3065" s="782">
        <v>30000000</v>
      </c>
      <c r="Q3065" s="782">
        <v>10000000</v>
      </c>
      <c r="R3065" s="782"/>
      <c r="T3065" s="568"/>
    </row>
    <row r="3066" spans="1:20" s="498" customFormat="1" ht="24" x14ac:dyDescent="0.25">
      <c r="A3066" s="772"/>
      <c r="D3066" s="515" t="s">
        <v>6847</v>
      </c>
      <c r="E3066" s="779" t="s">
        <v>6848</v>
      </c>
      <c r="F3066" s="780" t="s">
        <v>5643</v>
      </c>
      <c r="G3066" s="781" t="s">
        <v>5515</v>
      </c>
      <c r="H3066" s="781" t="s">
        <v>5516</v>
      </c>
      <c r="I3066" s="781" t="s">
        <v>5517</v>
      </c>
      <c r="J3066" s="782">
        <v>800000</v>
      </c>
      <c r="K3066" s="783">
        <v>800000</v>
      </c>
      <c r="L3066" s="784">
        <f t="shared" si="92"/>
        <v>0</v>
      </c>
      <c r="M3066" s="784">
        <f t="shared" si="93"/>
        <v>0</v>
      </c>
      <c r="N3066" s="782">
        <v>800000</v>
      </c>
      <c r="O3066" s="782">
        <v>800000</v>
      </c>
      <c r="P3066" s="782">
        <v>2400000</v>
      </c>
      <c r="Q3066" s="782">
        <v>800000</v>
      </c>
      <c r="R3066" s="782"/>
      <c r="T3066" s="568"/>
    </row>
    <row r="3067" spans="1:20" s="498" customFormat="1" ht="24" x14ac:dyDescent="0.25">
      <c r="A3067" s="772"/>
      <c r="D3067" s="515" t="s">
        <v>6849</v>
      </c>
      <c r="E3067" s="779" t="s">
        <v>6850</v>
      </c>
      <c r="F3067" s="780" t="s">
        <v>5646</v>
      </c>
      <c r="G3067" s="781" t="s">
        <v>5515</v>
      </c>
      <c r="H3067" s="781" t="s">
        <v>5516</v>
      </c>
      <c r="I3067" s="781" t="s">
        <v>5517</v>
      </c>
      <c r="J3067" s="782">
        <v>2500000</v>
      </c>
      <c r="K3067" s="783">
        <v>2500000</v>
      </c>
      <c r="L3067" s="784">
        <f t="shared" si="92"/>
        <v>0</v>
      </c>
      <c r="M3067" s="784">
        <f t="shared" si="93"/>
        <v>0</v>
      </c>
      <c r="N3067" s="782">
        <v>2500000</v>
      </c>
      <c r="O3067" s="782">
        <v>3000000</v>
      </c>
      <c r="P3067" s="782">
        <v>8000000</v>
      </c>
      <c r="Q3067" s="782">
        <v>5000000</v>
      </c>
      <c r="R3067" s="782"/>
      <c r="T3067" s="568"/>
    </row>
    <row r="3068" spans="1:20" s="498" customFormat="1" ht="12" x14ac:dyDescent="0.25">
      <c r="A3068" s="772"/>
      <c r="D3068" s="515" t="s">
        <v>6851</v>
      </c>
      <c r="E3068" s="779" t="s">
        <v>6852</v>
      </c>
      <c r="F3068" s="780" t="s">
        <v>5649</v>
      </c>
      <c r="G3068" s="781" t="s">
        <v>5515</v>
      </c>
      <c r="H3068" s="781" t="s">
        <v>5516</v>
      </c>
      <c r="I3068" s="781" t="s">
        <v>5517</v>
      </c>
      <c r="J3068" s="782">
        <v>30000000</v>
      </c>
      <c r="K3068" s="783">
        <v>30000000</v>
      </c>
      <c r="L3068" s="782">
        <f t="shared" si="92"/>
        <v>0</v>
      </c>
      <c r="M3068" s="782">
        <f t="shared" si="93"/>
        <v>0</v>
      </c>
      <c r="N3068" s="782">
        <v>30000000</v>
      </c>
      <c r="O3068" s="782">
        <v>30000000</v>
      </c>
      <c r="P3068" s="782">
        <v>90000000</v>
      </c>
      <c r="Q3068" s="782">
        <v>30000000</v>
      </c>
      <c r="R3068" s="782"/>
      <c r="T3068" s="568"/>
    </row>
    <row r="3069" spans="1:20" s="751" customFormat="1" ht="13.8" x14ac:dyDescent="0.3">
      <c r="A3069" s="946" t="s">
        <v>5500</v>
      </c>
      <c r="B3069" s="946"/>
      <c r="C3069" s="946"/>
      <c r="D3069" s="946"/>
      <c r="E3069" s="946"/>
      <c r="F3069" s="946"/>
      <c r="G3069" s="946"/>
      <c r="H3069" s="946"/>
      <c r="I3069" s="946"/>
      <c r="J3069" s="946"/>
      <c r="K3069" s="946"/>
      <c r="L3069" s="946"/>
      <c r="M3069" s="946"/>
      <c r="N3069" s="946"/>
      <c r="O3069" s="946"/>
      <c r="P3069" s="946"/>
      <c r="Q3069" s="946"/>
      <c r="T3069" s="752"/>
    </row>
    <row r="3070" spans="1:20" s="751" customFormat="1" ht="13.8" x14ac:dyDescent="0.3">
      <c r="A3070" s="946" t="s">
        <v>5501</v>
      </c>
      <c r="B3070" s="946"/>
      <c r="C3070" s="946"/>
      <c r="D3070" s="946"/>
      <c r="E3070" s="946"/>
      <c r="F3070" s="946"/>
      <c r="G3070" s="946"/>
      <c r="H3070" s="946"/>
      <c r="I3070" s="946"/>
      <c r="J3070" s="946"/>
      <c r="K3070" s="946"/>
      <c r="L3070" s="946"/>
      <c r="M3070" s="946"/>
      <c r="N3070" s="946"/>
      <c r="O3070" s="946"/>
      <c r="P3070" s="946"/>
      <c r="Q3070" s="946"/>
      <c r="T3070" s="752"/>
    </row>
    <row r="3071" spans="1:20" s="753" customFormat="1" ht="13.2" x14ac:dyDescent="0.25">
      <c r="A3071" s="947" t="s">
        <v>5376</v>
      </c>
      <c r="B3071" s="947"/>
      <c r="C3071" s="947"/>
      <c r="D3071" s="954"/>
      <c r="E3071" s="947"/>
      <c r="F3071" s="947"/>
      <c r="G3071" s="947"/>
      <c r="H3071" s="947"/>
      <c r="I3071" s="947"/>
      <c r="J3071" s="947"/>
      <c r="K3071" s="947"/>
      <c r="L3071" s="947"/>
      <c r="M3071" s="947"/>
      <c r="N3071" s="947"/>
      <c r="O3071" s="947"/>
      <c r="P3071" s="947"/>
      <c r="Q3071" s="947"/>
      <c r="T3071" s="754"/>
    </row>
    <row r="3072" spans="1:20" s="760" customFormat="1" ht="24" x14ac:dyDescent="0.25">
      <c r="A3072" s="943" t="s">
        <v>5502</v>
      </c>
      <c r="B3072" s="948" t="s">
        <v>5503</v>
      </c>
      <c r="C3072" s="957"/>
      <c r="D3072" s="755"/>
      <c r="E3072" s="949" t="s">
        <v>5504</v>
      </c>
      <c r="F3072" s="943" t="s">
        <v>4881</v>
      </c>
      <c r="G3072" s="943" t="s">
        <v>5505</v>
      </c>
      <c r="H3072" s="943" t="s">
        <v>5506</v>
      </c>
      <c r="I3072" s="943" t="s">
        <v>5507</v>
      </c>
      <c r="J3072" s="756" t="s">
        <v>3115</v>
      </c>
      <c r="K3072" s="757" t="s">
        <v>3116</v>
      </c>
      <c r="L3072" s="758" t="s">
        <v>5508</v>
      </c>
      <c r="M3072" s="758" t="s">
        <v>5509</v>
      </c>
      <c r="N3072" s="756" t="s">
        <v>3116</v>
      </c>
      <c r="O3072" s="756" t="s">
        <v>3116</v>
      </c>
      <c r="P3072" s="759" t="s">
        <v>3317</v>
      </c>
      <c r="Q3072" s="759" t="s">
        <v>3341</v>
      </c>
      <c r="R3072" s="759" t="s">
        <v>5510</v>
      </c>
      <c r="T3072" s="761"/>
    </row>
    <row r="3073" spans="1:20" s="760" customFormat="1" ht="19.5" customHeight="1" x14ac:dyDescent="0.25">
      <c r="A3073" s="955"/>
      <c r="B3073" s="950"/>
      <c r="C3073" s="958"/>
      <c r="D3073" s="762"/>
      <c r="E3073" s="951"/>
      <c r="F3073" s="944"/>
      <c r="G3073" s="944"/>
      <c r="H3073" s="944"/>
      <c r="I3073" s="944"/>
      <c r="J3073" s="763">
        <v>2020</v>
      </c>
      <c r="K3073" s="764" t="s">
        <v>3120</v>
      </c>
      <c r="L3073" s="765" t="s">
        <v>3120</v>
      </c>
      <c r="M3073" s="765" t="s">
        <v>3120</v>
      </c>
      <c r="N3073" s="766" t="s">
        <v>5068</v>
      </c>
      <c r="O3073" s="766" t="s">
        <v>5069</v>
      </c>
      <c r="P3073" s="763" t="s">
        <v>4882</v>
      </c>
      <c r="Q3073" s="766" t="s">
        <v>5102</v>
      </c>
      <c r="R3073" s="763"/>
      <c r="T3073" s="761"/>
    </row>
    <row r="3074" spans="1:20" s="760" customFormat="1" ht="15.75" customHeight="1" x14ac:dyDescent="0.25">
      <c r="A3074" s="956"/>
      <c r="B3074" s="952"/>
      <c r="C3074" s="959"/>
      <c r="D3074" s="768"/>
      <c r="E3074" s="953"/>
      <c r="F3074" s="945"/>
      <c r="G3074" s="945"/>
      <c r="H3074" s="945"/>
      <c r="I3074" s="945"/>
      <c r="J3074" s="769" t="s">
        <v>14</v>
      </c>
      <c r="K3074" s="770" t="s">
        <v>14</v>
      </c>
      <c r="L3074" s="771" t="s">
        <v>14</v>
      </c>
      <c r="M3074" s="771" t="s">
        <v>14</v>
      </c>
      <c r="N3074" s="769" t="s">
        <v>14</v>
      </c>
      <c r="O3074" s="769" t="s">
        <v>14</v>
      </c>
      <c r="P3074" s="769" t="s">
        <v>14</v>
      </c>
      <c r="Q3074" s="769" t="s">
        <v>14</v>
      </c>
      <c r="R3074" s="769"/>
      <c r="T3074" s="761"/>
    </row>
    <row r="3075" spans="1:20" s="498" customFormat="1" ht="36" x14ac:dyDescent="0.25">
      <c r="A3075" s="772"/>
      <c r="D3075" s="515" t="s">
        <v>6853</v>
      </c>
      <c r="E3075" s="779" t="s">
        <v>6854</v>
      </c>
      <c r="F3075" s="780" t="s">
        <v>5655</v>
      </c>
      <c r="G3075" s="781" t="s">
        <v>5515</v>
      </c>
      <c r="H3075" s="781" t="s">
        <v>5516</v>
      </c>
      <c r="I3075" s="781" t="s">
        <v>5517</v>
      </c>
      <c r="J3075" s="782">
        <v>1000000</v>
      </c>
      <c r="K3075" s="783">
        <v>1000000</v>
      </c>
      <c r="L3075" s="784">
        <f t="shared" si="92"/>
        <v>0</v>
      </c>
      <c r="M3075" s="784">
        <f t="shared" si="93"/>
        <v>0</v>
      </c>
      <c r="N3075" s="782">
        <v>1000000</v>
      </c>
      <c r="O3075" s="782">
        <v>1000000</v>
      </c>
      <c r="P3075" s="782">
        <v>3000000</v>
      </c>
      <c r="Q3075" s="782">
        <v>1000000</v>
      </c>
      <c r="R3075" s="782"/>
      <c r="T3075" s="568"/>
    </row>
    <row r="3076" spans="1:20" s="498" customFormat="1" ht="24" x14ac:dyDescent="0.25">
      <c r="A3076" s="772"/>
      <c r="D3076" s="515" t="s">
        <v>6855</v>
      </c>
      <c r="E3076" s="779" t="s">
        <v>6856</v>
      </c>
      <c r="F3076" s="780" t="s">
        <v>6379</v>
      </c>
      <c r="G3076" s="781" t="s">
        <v>5515</v>
      </c>
      <c r="H3076" s="781" t="s">
        <v>5516</v>
      </c>
      <c r="I3076" s="781" t="s">
        <v>5517</v>
      </c>
      <c r="J3076" s="782">
        <v>2000000</v>
      </c>
      <c r="K3076" s="783">
        <v>2000000</v>
      </c>
      <c r="L3076" s="784">
        <f t="shared" si="92"/>
        <v>0</v>
      </c>
      <c r="M3076" s="784">
        <f t="shared" si="93"/>
        <v>0</v>
      </c>
      <c r="N3076" s="782">
        <v>2000000</v>
      </c>
      <c r="O3076" s="782">
        <v>2000000</v>
      </c>
      <c r="P3076" s="782">
        <v>6000000</v>
      </c>
      <c r="Q3076" s="782">
        <v>2000000</v>
      </c>
      <c r="R3076" s="782"/>
      <c r="T3076" s="568"/>
    </row>
    <row r="3077" spans="1:20" s="498" customFormat="1" ht="24" x14ac:dyDescent="0.25">
      <c r="A3077" s="772"/>
      <c r="D3077" s="515" t="s">
        <v>6857</v>
      </c>
      <c r="E3077" s="779" t="s">
        <v>6858</v>
      </c>
      <c r="F3077" s="780" t="s">
        <v>5661</v>
      </c>
      <c r="G3077" s="781" t="s">
        <v>5515</v>
      </c>
      <c r="H3077" s="781" t="s">
        <v>5516</v>
      </c>
      <c r="I3077" s="781" t="s">
        <v>5517</v>
      </c>
      <c r="J3077" s="782">
        <v>2000000</v>
      </c>
      <c r="K3077" s="783">
        <v>2000000</v>
      </c>
      <c r="L3077" s="784">
        <f t="shared" si="92"/>
        <v>0</v>
      </c>
      <c r="M3077" s="784">
        <f t="shared" si="93"/>
        <v>0</v>
      </c>
      <c r="N3077" s="782">
        <v>2000000</v>
      </c>
      <c r="O3077" s="782">
        <v>2000000</v>
      </c>
      <c r="P3077" s="782">
        <v>6000000</v>
      </c>
      <c r="Q3077" s="782">
        <v>1000000</v>
      </c>
      <c r="R3077" s="782"/>
      <c r="T3077" s="568"/>
    </row>
    <row r="3078" spans="1:20" s="498" customFormat="1" ht="12" x14ac:dyDescent="0.25">
      <c r="A3078" s="772"/>
      <c r="D3078" s="515" t="s">
        <v>6859</v>
      </c>
      <c r="E3078" s="779" t="s">
        <v>6860</v>
      </c>
      <c r="F3078" s="780" t="s">
        <v>5664</v>
      </c>
      <c r="G3078" s="781" t="s">
        <v>5515</v>
      </c>
      <c r="H3078" s="781" t="s">
        <v>5516</v>
      </c>
      <c r="I3078" s="781" t="s">
        <v>5517</v>
      </c>
      <c r="J3078" s="782">
        <v>10000000</v>
      </c>
      <c r="K3078" s="783">
        <v>40000000</v>
      </c>
      <c r="L3078" s="784">
        <v>0</v>
      </c>
      <c r="M3078" s="784">
        <f t="shared" si="93"/>
        <v>30000000</v>
      </c>
      <c r="N3078" s="782">
        <v>10000000</v>
      </c>
      <c r="O3078" s="782">
        <v>10000000</v>
      </c>
      <c r="P3078" s="782">
        <v>30000000</v>
      </c>
      <c r="Q3078" s="782">
        <v>10000000</v>
      </c>
      <c r="R3078" s="782"/>
      <c r="T3078" s="568"/>
    </row>
    <row r="3079" spans="1:20" s="498" customFormat="1" ht="12" x14ac:dyDescent="0.25">
      <c r="A3079" s="772"/>
      <c r="D3079" s="515" t="s">
        <v>6861</v>
      </c>
      <c r="E3079" s="779" t="s">
        <v>6862</v>
      </c>
      <c r="F3079" s="780" t="s">
        <v>5667</v>
      </c>
      <c r="G3079" s="781" t="s">
        <v>5515</v>
      </c>
      <c r="H3079" s="781" t="s">
        <v>5516</v>
      </c>
      <c r="I3079" s="781" t="s">
        <v>5517</v>
      </c>
      <c r="J3079" s="782">
        <v>15000000</v>
      </c>
      <c r="K3079" s="783">
        <v>15000000</v>
      </c>
      <c r="L3079" s="784">
        <f t="shared" si="92"/>
        <v>0</v>
      </c>
      <c r="M3079" s="784">
        <f t="shared" si="93"/>
        <v>0</v>
      </c>
      <c r="N3079" s="782">
        <v>15000000</v>
      </c>
      <c r="O3079" s="782">
        <v>15000000</v>
      </c>
      <c r="P3079" s="782">
        <v>45000000</v>
      </c>
      <c r="Q3079" s="782">
        <v>15000000</v>
      </c>
      <c r="R3079" s="782"/>
      <c r="T3079" s="568"/>
    </row>
    <row r="3080" spans="1:20" s="498" customFormat="1" ht="12" x14ac:dyDescent="0.25">
      <c r="A3080" s="772"/>
      <c r="D3080" s="515" t="s">
        <v>6863</v>
      </c>
      <c r="E3080" s="779" t="s">
        <v>6864</v>
      </c>
      <c r="F3080" s="780" t="s">
        <v>5679</v>
      </c>
      <c r="G3080" s="781" t="s">
        <v>5515</v>
      </c>
      <c r="H3080" s="781" t="s">
        <v>5516</v>
      </c>
      <c r="I3080" s="781" t="s">
        <v>5517</v>
      </c>
      <c r="J3080" s="782">
        <v>100000000</v>
      </c>
      <c r="K3080" s="783">
        <v>100000000</v>
      </c>
      <c r="L3080" s="784">
        <f t="shared" si="92"/>
        <v>0</v>
      </c>
      <c r="M3080" s="784">
        <f t="shared" si="93"/>
        <v>0</v>
      </c>
      <c r="N3080" s="782">
        <v>100000000</v>
      </c>
      <c r="O3080" s="782">
        <v>100000000</v>
      </c>
      <c r="P3080" s="782">
        <v>300000000</v>
      </c>
      <c r="Q3080" s="782">
        <v>50000000</v>
      </c>
      <c r="R3080" s="782"/>
      <c r="T3080" s="568"/>
    </row>
    <row r="3081" spans="1:20" s="498" customFormat="1" ht="24" x14ac:dyDescent="0.25">
      <c r="A3081" s="772"/>
      <c r="D3081" s="515" t="s">
        <v>6865</v>
      </c>
      <c r="E3081" s="779" t="s">
        <v>6866</v>
      </c>
      <c r="F3081" s="780" t="s">
        <v>5688</v>
      </c>
      <c r="G3081" s="781" t="s">
        <v>5515</v>
      </c>
      <c r="H3081" s="781" t="s">
        <v>5516</v>
      </c>
      <c r="I3081" s="781" t="s">
        <v>5517</v>
      </c>
      <c r="J3081" s="782">
        <v>2000000</v>
      </c>
      <c r="K3081" s="783">
        <v>2000000</v>
      </c>
      <c r="L3081" s="784">
        <f t="shared" si="92"/>
        <v>0</v>
      </c>
      <c r="M3081" s="784">
        <f t="shared" si="93"/>
        <v>0</v>
      </c>
      <c r="N3081" s="782">
        <v>2000000</v>
      </c>
      <c r="O3081" s="782">
        <v>2000000</v>
      </c>
      <c r="P3081" s="782">
        <v>6000000</v>
      </c>
      <c r="Q3081" s="782">
        <v>2000000</v>
      </c>
      <c r="R3081" s="782"/>
      <c r="T3081" s="568"/>
    </row>
    <row r="3082" spans="1:20" s="498" customFormat="1" ht="12" x14ac:dyDescent="0.25">
      <c r="A3082" s="772"/>
      <c r="D3082" s="515" t="s">
        <v>6867</v>
      </c>
      <c r="E3082" s="779" t="s">
        <v>6868</v>
      </c>
      <c r="F3082" s="780" t="s">
        <v>5694</v>
      </c>
      <c r="G3082" s="781" t="s">
        <v>5515</v>
      </c>
      <c r="H3082" s="781" t="s">
        <v>5516</v>
      </c>
      <c r="I3082" s="781" t="s">
        <v>5517</v>
      </c>
      <c r="J3082" s="782">
        <v>5000000</v>
      </c>
      <c r="K3082" s="783">
        <v>5000000</v>
      </c>
      <c r="L3082" s="784">
        <f t="shared" si="92"/>
        <v>0</v>
      </c>
      <c r="M3082" s="784">
        <f t="shared" si="93"/>
        <v>0</v>
      </c>
      <c r="N3082" s="782">
        <v>5000000</v>
      </c>
      <c r="O3082" s="782">
        <v>4000000</v>
      </c>
      <c r="P3082" s="782">
        <v>14000000</v>
      </c>
      <c r="Q3082" s="782">
        <v>5000000</v>
      </c>
      <c r="R3082" s="782"/>
      <c r="T3082" s="568"/>
    </row>
    <row r="3083" spans="1:20" s="498" customFormat="1" ht="12" x14ac:dyDescent="0.25">
      <c r="A3083" s="772"/>
      <c r="D3083" s="515" t="s">
        <v>6869</v>
      </c>
      <c r="E3083" s="779" t="s">
        <v>6870</v>
      </c>
      <c r="F3083" s="780" t="s">
        <v>5915</v>
      </c>
      <c r="G3083" s="781" t="s">
        <v>5515</v>
      </c>
      <c r="H3083" s="781" t="s">
        <v>5516</v>
      </c>
      <c r="I3083" s="781" t="s">
        <v>5517</v>
      </c>
      <c r="J3083" s="782">
        <v>500000</v>
      </c>
      <c r="K3083" s="783">
        <v>500000</v>
      </c>
      <c r="L3083" s="784">
        <f t="shared" si="92"/>
        <v>0</v>
      </c>
      <c r="M3083" s="784">
        <f t="shared" si="93"/>
        <v>0</v>
      </c>
      <c r="N3083" s="782">
        <v>500000</v>
      </c>
      <c r="O3083" s="782">
        <v>500000</v>
      </c>
      <c r="P3083" s="782">
        <v>1500000</v>
      </c>
      <c r="Q3083" s="782">
        <v>5000000</v>
      </c>
      <c r="R3083" s="782"/>
      <c r="T3083" s="568"/>
    </row>
    <row r="3084" spans="1:20" s="498" customFormat="1" ht="12" x14ac:dyDescent="0.25">
      <c r="A3084" s="772"/>
      <c r="D3084" s="515" t="s">
        <v>6871</v>
      </c>
      <c r="E3084" s="779" t="s">
        <v>6872</v>
      </c>
      <c r="F3084" s="780" t="s">
        <v>5703</v>
      </c>
      <c r="G3084" s="781" t="s">
        <v>5515</v>
      </c>
      <c r="H3084" s="781" t="s">
        <v>5516</v>
      </c>
      <c r="I3084" s="781" t="s">
        <v>5517</v>
      </c>
      <c r="J3084" s="782">
        <v>25000000</v>
      </c>
      <c r="K3084" s="783">
        <v>25000000</v>
      </c>
      <c r="L3084" s="784">
        <f t="shared" si="92"/>
        <v>0</v>
      </c>
      <c r="M3084" s="784">
        <f t="shared" si="93"/>
        <v>0</v>
      </c>
      <c r="N3084" s="782">
        <v>25000000</v>
      </c>
      <c r="O3084" s="782">
        <v>25000000</v>
      </c>
      <c r="P3084" s="782">
        <v>75000000</v>
      </c>
      <c r="Q3084" s="782">
        <v>25000000</v>
      </c>
      <c r="R3084" s="782"/>
      <c r="T3084" s="568"/>
    </row>
    <row r="3085" spans="1:20" s="498" customFormat="1" ht="12" x14ac:dyDescent="0.25">
      <c r="A3085" s="772"/>
      <c r="D3085" s="515" t="s">
        <v>6873</v>
      </c>
      <c r="E3085" s="779" t="s">
        <v>6874</v>
      </c>
      <c r="F3085" s="780" t="s">
        <v>5709</v>
      </c>
      <c r="G3085" s="781" t="s">
        <v>5515</v>
      </c>
      <c r="H3085" s="781" t="s">
        <v>5516</v>
      </c>
      <c r="I3085" s="781" t="s">
        <v>5517</v>
      </c>
      <c r="J3085" s="782">
        <v>1500000</v>
      </c>
      <c r="K3085" s="783">
        <v>1500000</v>
      </c>
      <c r="L3085" s="784">
        <f t="shared" si="92"/>
        <v>0</v>
      </c>
      <c r="M3085" s="784">
        <f t="shared" si="93"/>
        <v>0</v>
      </c>
      <c r="N3085" s="782">
        <v>1500000</v>
      </c>
      <c r="O3085" s="782">
        <v>1500000</v>
      </c>
      <c r="P3085" s="782">
        <v>4500000</v>
      </c>
      <c r="Q3085" s="782">
        <v>4000000</v>
      </c>
      <c r="R3085" s="782"/>
      <c r="T3085" s="568"/>
    </row>
    <row r="3086" spans="1:20" s="498" customFormat="1" ht="24" x14ac:dyDescent="0.25">
      <c r="A3086" s="772"/>
      <c r="D3086" s="515" t="s">
        <v>6875</v>
      </c>
      <c r="E3086" s="779" t="s">
        <v>6876</v>
      </c>
      <c r="F3086" s="780" t="s">
        <v>6467</v>
      </c>
      <c r="G3086" s="781" t="s">
        <v>5515</v>
      </c>
      <c r="H3086" s="781" t="s">
        <v>5516</v>
      </c>
      <c r="I3086" s="781" t="s">
        <v>5517</v>
      </c>
      <c r="J3086" s="782">
        <v>0</v>
      </c>
      <c r="K3086" s="783">
        <v>0</v>
      </c>
      <c r="L3086" s="784">
        <f t="shared" si="92"/>
        <v>0</v>
      </c>
      <c r="M3086" s="784">
        <f t="shared" si="93"/>
        <v>0</v>
      </c>
      <c r="N3086" s="782">
        <v>0</v>
      </c>
      <c r="O3086" s="782">
        <v>0</v>
      </c>
      <c r="P3086" s="782">
        <v>0</v>
      </c>
      <c r="Q3086" s="782">
        <v>0</v>
      </c>
      <c r="R3086" s="782"/>
      <c r="T3086" s="568"/>
    </row>
    <row r="3087" spans="1:20" s="498" customFormat="1" ht="12" x14ac:dyDescent="0.25">
      <c r="A3087" s="772"/>
      <c r="D3087" s="515" t="s">
        <v>6877</v>
      </c>
      <c r="E3087" s="779" t="s">
        <v>6878</v>
      </c>
      <c r="F3087" s="780" t="s">
        <v>6716</v>
      </c>
      <c r="G3087" s="781" t="s">
        <v>5515</v>
      </c>
      <c r="H3087" s="781" t="s">
        <v>5516</v>
      </c>
      <c r="I3087" s="781" t="s">
        <v>5517</v>
      </c>
      <c r="J3087" s="782">
        <v>8000000</v>
      </c>
      <c r="K3087" s="783">
        <v>8000000</v>
      </c>
      <c r="L3087" s="784">
        <f t="shared" si="92"/>
        <v>0</v>
      </c>
      <c r="M3087" s="784">
        <f t="shared" si="93"/>
        <v>0</v>
      </c>
      <c r="N3087" s="782">
        <v>8000000</v>
      </c>
      <c r="O3087" s="782">
        <v>8500000</v>
      </c>
      <c r="P3087" s="782">
        <v>24500000</v>
      </c>
      <c r="Q3087" s="782">
        <v>8000000</v>
      </c>
      <c r="R3087" s="782"/>
      <c r="T3087" s="568"/>
    </row>
    <row r="3088" spans="1:20" s="498" customFormat="1" ht="12" x14ac:dyDescent="0.25">
      <c r="A3088" s="772"/>
      <c r="D3088" s="515" t="s">
        <v>6879</v>
      </c>
      <c r="E3088" s="779" t="s">
        <v>6880</v>
      </c>
      <c r="F3088" s="515" t="s">
        <v>6881</v>
      </c>
      <c r="G3088" s="781" t="s">
        <v>5515</v>
      </c>
      <c r="H3088" s="781" t="s">
        <v>5516</v>
      </c>
      <c r="I3088" s="781" t="s">
        <v>5517</v>
      </c>
      <c r="J3088" s="782">
        <v>450000000</v>
      </c>
      <c r="K3088" s="783">
        <v>450000000</v>
      </c>
      <c r="L3088" s="784">
        <f t="shared" si="92"/>
        <v>0</v>
      </c>
      <c r="M3088" s="784">
        <f t="shared" si="93"/>
        <v>0</v>
      </c>
      <c r="N3088" s="782">
        <v>450000000</v>
      </c>
      <c r="O3088" s="782">
        <v>450000000</v>
      </c>
      <c r="P3088" s="782">
        <v>1350000000</v>
      </c>
      <c r="Q3088" s="782">
        <v>400000000</v>
      </c>
      <c r="R3088" s="782"/>
      <c r="T3088" s="568"/>
    </row>
    <row r="3089" spans="1:20" s="498" customFormat="1" ht="12" x14ac:dyDescent="0.25">
      <c r="A3089" s="772"/>
      <c r="D3089" s="515" t="s">
        <v>6882</v>
      </c>
      <c r="E3089" s="779" t="s">
        <v>6883</v>
      </c>
      <c r="F3089" s="515" t="s">
        <v>5727</v>
      </c>
      <c r="G3089" s="781" t="s">
        <v>5515</v>
      </c>
      <c r="H3089" s="781" t="s">
        <v>5516</v>
      </c>
      <c r="I3089" s="781" t="s">
        <v>5517</v>
      </c>
      <c r="J3089" s="782">
        <v>2000000</v>
      </c>
      <c r="K3089" s="783">
        <v>2000000</v>
      </c>
      <c r="L3089" s="784">
        <f t="shared" si="92"/>
        <v>0</v>
      </c>
      <c r="M3089" s="784">
        <f t="shared" si="93"/>
        <v>0</v>
      </c>
      <c r="N3089" s="782">
        <v>2000000</v>
      </c>
      <c r="O3089" s="782">
        <v>2500000</v>
      </c>
      <c r="P3089" s="782">
        <v>6500000</v>
      </c>
      <c r="Q3089" s="782">
        <v>2000000</v>
      </c>
      <c r="R3089" s="782"/>
      <c r="T3089" s="568"/>
    </row>
    <row r="3090" spans="1:20" s="498" customFormat="1" ht="12" x14ac:dyDescent="0.25">
      <c r="A3090" s="772"/>
      <c r="D3090" s="515" t="s">
        <v>6884</v>
      </c>
      <c r="E3090" s="779" t="s">
        <v>6885</v>
      </c>
      <c r="F3090" s="780" t="s">
        <v>5730</v>
      </c>
      <c r="G3090" s="781" t="s">
        <v>5515</v>
      </c>
      <c r="H3090" s="781" t="s">
        <v>5516</v>
      </c>
      <c r="I3090" s="781" t="s">
        <v>5517</v>
      </c>
      <c r="J3090" s="782">
        <v>40000000</v>
      </c>
      <c r="K3090" s="783">
        <v>40000000</v>
      </c>
      <c r="L3090" s="784">
        <f t="shared" si="92"/>
        <v>0</v>
      </c>
      <c r="M3090" s="784">
        <f t="shared" si="93"/>
        <v>0</v>
      </c>
      <c r="N3090" s="782">
        <v>40000000</v>
      </c>
      <c r="O3090" s="782">
        <v>40000000</v>
      </c>
      <c r="P3090" s="782">
        <v>120000000</v>
      </c>
      <c r="Q3090" s="782">
        <v>32000000</v>
      </c>
      <c r="R3090" s="782"/>
      <c r="T3090" s="568"/>
    </row>
    <row r="3091" spans="1:20" s="498" customFormat="1" ht="12" x14ac:dyDescent="0.25">
      <c r="A3091" s="772"/>
      <c r="D3091" s="515" t="s">
        <v>6886</v>
      </c>
      <c r="E3091" s="779" t="s">
        <v>6887</v>
      </c>
      <c r="F3091" s="515" t="s">
        <v>5736</v>
      </c>
      <c r="G3091" s="781" t="s">
        <v>5515</v>
      </c>
      <c r="H3091" s="781" t="s">
        <v>5516</v>
      </c>
      <c r="I3091" s="781" t="s">
        <v>5517</v>
      </c>
      <c r="J3091" s="782">
        <v>400000</v>
      </c>
      <c r="K3091" s="783">
        <v>400000</v>
      </c>
      <c r="L3091" s="784">
        <f t="shared" si="92"/>
        <v>0</v>
      </c>
      <c r="M3091" s="784">
        <f t="shared" si="93"/>
        <v>0</v>
      </c>
      <c r="N3091" s="782">
        <v>400000</v>
      </c>
      <c r="O3091" s="782">
        <v>400000</v>
      </c>
      <c r="P3091" s="782">
        <v>1200000</v>
      </c>
      <c r="Q3091" s="782">
        <v>400000</v>
      </c>
      <c r="R3091" s="782"/>
      <c r="T3091" s="568"/>
    </row>
    <row r="3092" spans="1:20" s="498" customFormat="1" ht="12" x14ac:dyDescent="0.25">
      <c r="A3092" s="772"/>
      <c r="D3092" s="515" t="s">
        <v>6888</v>
      </c>
      <c r="E3092" s="779" t="s">
        <v>6889</v>
      </c>
      <c r="F3092" s="780" t="s">
        <v>5739</v>
      </c>
      <c r="G3092" s="781" t="s">
        <v>5515</v>
      </c>
      <c r="H3092" s="781" t="s">
        <v>5516</v>
      </c>
      <c r="I3092" s="781" t="s">
        <v>5517</v>
      </c>
      <c r="J3092" s="782">
        <v>20000000</v>
      </c>
      <c r="K3092" s="783">
        <v>20000000</v>
      </c>
      <c r="L3092" s="784">
        <f t="shared" si="92"/>
        <v>0</v>
      </c>
      <c r="M3092" s="784">
        <f t="shared" si="93"/>
        <v>0</v>
      </c>
      <c r="N3092" s="782">
        <v>20000000</v>
      </c>
      <c r="O3092" s="782">
        <v>20000000</v>
      </c>
      <c r="P3092" s="782">
        <v>60000000</v>
      </c>
      <c r="Q3092" s="782">
        <v>15000000</v>
      </c>
      <c r="R3092" s="782"/>
      <c r="T3092" s="568"/>
    </row>
    <row r="3093" spans="1:20" s="498" customFormat="1" ht="24.75" customHeight="1" x14ac:dyDescent="0.25">
      <c r="A3093" s="772"/>
      <c r="D3093" s="515" t="s">
        <v>6890</v>
      </c>
      <c r="E3093" s="779" t="s">
        <v>6891</v>
      </c>
      <c r="F3093" s="780" t="s">
        <v>5881</v>
      </c>
      <c r="G3093" s="781" t="s">
        <v>5515</v>
      </c>
      <c r="H3093" s="781" t="s">
        <v>5516</v>
      </c>
      <c r="I3093" s="781" t="s">
        <v>5517</v>
      </c>
      <c r="J3093" s="782">
        <v>20000000</v>
      </c>
      <c r="K3093" s="783">
        <v>20000000</v>
      </c>
      <c r="L3093" s="784">
        <f t="shared" si="92"/>
        <v>0</v>
      </c>
      <c r="M3093" s="784">
        <f t="shared" si="93"/>
        <v>0</v>
      </c>
      <c r="N3093" s="782">
        <v>20000000</v>
      </c>
      <c r="O3093" s="782">
        <v>20000000</v>
      </c>
      <c r="P3093" s="782">
        <v>60000000</v>
      </c>
      <c r="Q3093" s="782">
        <v>20000000</v>
      </c>
      <c r="R3093" s="782"/>
      <c r="T3093" s="568"/>
    </row>
    <row r="3094" spans="1:20" s="498" customFormat="1" ht="12" x14ac:dyDescent="0.25">
      <c r="A3094" s="772"/>
      <c r="D3094" s="515" t="s">
        <v>6892</v>
      </c>
      <c r="E3094" s="779" t="s">
        <v>6893</v>
      </c>
      <c r="F3094" s="780" t="s">
        <v>5757</v>
      </c>
      <c r="G3094" s="781" t="s">
        <v>5515</v>
      </c>
      <c r="H3094" s="781" t="s">
        <v>5516</v>
      </c>
      <c r="I3094" s="781" t="s">
        <v>5517</v>
      </c>
      <c r="J3094" s="782">
        <v>500000</v>
      </c>
      <c r="K3094" s="783">
        <v>500000</v>
      </c>
      <c r="L3094" s="784">
        <f t="shared" si="92"/>
        <v>0</v>
      </c>
      <c r="M3094" s="784">
        <f t="shared" si="93"/>
        <v>0</v>
      </c>
      <c r="N3094" s="782">
        <v>500000</v>
      </c>
      <c r="O3094" s="782">
        <v>500000</v>
      </c>
      <c r="P3094" s="782">
        <v>1500000</v>
      </c>
      <c r="Q3094" s="782">
        <v>500000</v>
      </c>
      <c r="R3094" s="782"/>
      <c r="T3094" s="568"/>
    </row>
    <row r="3095" spans="1:20" s="498" customFormat="1" ht="12" x14ac:dyDescent="0.25">
      <c r="A3095" s="772"/>
      <c r="D3095" s="515" t="s">
        <v>6894</v>
      </c>
      <c r="E3095" s="779" t="s">
        <v>6895</v>
      </c>
      <c r="F3095" s="515" t="s">
        <v>5760</v>
      </c>
      <c r="G3095" s="781" t="s">
        <v>5515</v>
      </c>
      <c r="H3095" s="781" t="s">
        <v>5516</v>
      </c>
      <c r="I3095" s="781" t="s">
        <v>5517</v>
      </c>
      <c r="J3095" s="782">
        <v>30000000</v>
      </c>
      <c r="K3095" s="783">
        <v>30000000</v>
      </c>
      <c r="L3095" s="784">
        <f t="shared" si="92"/>
        <v>0</v>
      </c>
      <c r="M3095" s="784">
        <f t="shared" si="93"/>
        <v>0</v>
      </c>
      <c r="N3095" s="782">
        <v>30000000</v>
      </c>
      <c r="O3095" s="782">
        <v>30000000</v>
      </c>
      <c r="P3095" s="782">
        <v>90000000</v>
      </c>
      <c r="Q3095" s="782">
        <v>20000000</v>
      </c>
      <c r="R3095" s="782"/>
      <c r="T3095" s="568"/>
    </row>
    <row r="3096" spans="1:20" s="498" customFormat="1" ht="33" customHeight="1" x14ac:dyDescent="0.25">
      <c r="A3096" s="772"/>
      <c r="D3096" s="515" t="s">
        <v>6896</v>
      </c>
      <c r="E3096" s="779" t="s">
        <v>6897</v>
      </c>
      <c r="F3096" s="780" t="s">
        <v>6898</v>
      </c>
      <c r="G3096" s="781" t="s">
        <v>5515</v>
      </c>
      <c r="H3096" s="781" t="s">
        <v>5516</v>
      </c>
      <c r="I3096" s="781" t="s">
        <v>5517</v>
      </c>
      <c r="J3096" s="782">
        <v>20000000</v>
      </c>
      <c r="K3096" s="783">
        <v>20000000</v>
      </c>
      <c r="L3096" s="782">
        <f t="shared" si="92"/>
        <v>0</v>
      </c>
      <c r="M3096" s="782">
        <f t="shared" si="93"/>
        <v>0</v>
      </c>
      <c r="N3096" s="782">
        <v>20000000</v>
      </c>
      <c r="O3096" s="782">
        <v>20000000</v>
      </c>
      <c r="P3096" s="782">
        <v>60000000</v>
      </c>
      <c r="Q3096" s="782">
        <v>20000000</v>
      </c>
      <c r="R3096" s="782"/>
      <c r="T3096" s="568"/>
    </row>
    <row r="3097" spans="1:20" s="498" customFormat="1" ht="12" x14ac:dyDescent="0.25">
      <c r="A3097" s="772"/>
      <c r="B3097" s="566" t="s">
        <v>402</v>
      </c>
      <c r="C3097" s="810"/>
      <c r="D3097" s="515"/>
      <c r="E3097" s="810"/>
      <c r="F3097" s="827"/>
      <c r="G3097" s="810"/>
      <c r="H3097" s="810"/>
      <c r="I3097" s="779"/>
      <c r="J3097" s="801">
        <v>1323095088</v>
      </c>
      <c r="K3097" s="783">
        <f>SUM(K3000,K3038)</f>
        <v>1303095088</v>
      </c>
      <c r="L3097" s="782">
        <f t="shared" ref="L3097:O3097" si="94">SUM(L3000,L3038)</f>
        <v>50000000</v>
      </c>
      <c r="M3097" s="782">
        <f t="shared" si="94"/>
        <v>30000000</v>
      </c>
      <c r="N3097" s="782">
        <f t="shared" si="94"/>
        <v>1327430285</v>
      </c>
      <c r="O3097" s="782">
        <f t="shared" si="94"/>
        <v>1347765482</v>
      </c>
      <c r="P3097" s="782">
        <v>3998290855</v>
      </c>
      <c r="Q3097" s="801">
        <v>1570000000</v>
      </c>
      <c r="R3097" s="801"/>
      <c r="T3097" s="568"/>
    </row>
    <row r="3098" spans="1:20" s="498" customFormat="1" ht="12" x14ac:dyDescent="0.25">
      <c r="D3098" s="515"/>
      <c r="F3098" s="536"/>
      <c r="J3098" s="776"/>
      <c r="K3098" s="776"/>
      <c r="L3098" s="776"/>
      <c r="M3098" s="776"/>
      <c r="N3098" s="776"/>
      <c r="O3098" s="776"/>
      <c r="P3098" s="776"/>
      <c r="Q3098" s="776"/>
      <c r="R3098" s="776"/>
      <c r="T3098" s="568"/>
    </row>
    <row r="3099" spans="1:20" s="751" customFormat="1" ht="13.8" x14ac:dyDescent="0.3">
      <c r="A3099" s="946" t="s">
        <v>5500</v>
      </c>
      <c r="B3099" s="946"/>
      <c r="C3099" s="946"/>
      <c r="D3099" s="946"/>
      <c r="E3099" s="946"/>
      <c r="F3099" s="946"/>
      <c r="G3099" s="946"/>
      <c r="H3099" s="946"/>
      <c r="I3099" s="946"/>
      <c r="J3099" s="946"/>
      <c r="K3099" s="946"/>
      <c r="L3099" s="946"/>
      <c r="M3099" s="946"/>
      <c r="N3099" s="946"/>
      <c r="O3099" s="946"/>
      <c r="P3099" s="946"/>
      <c r="Q3099" s="946"/>
      <c r="T3099" s="752"/>
    </row>
    <row r="3100" spans="1:20" s="751" customFormat="1" ht="13.8" x14ac:dyDescent="0.3">
      <c r="A3100" s="946" t="s">
        <v>5501</v>
      </c>
      <c r="B3100" s="946"/>
      <c r="C3100" s="946"/>
      <c r="D3100" s="946"/>
      <c r="E3100" s="946"/>
      <c r="F3100" s="946"/>
      <c r="G3100" s="946"/>
      <c r="H3100" s="946"/>
      <c r="I3100" s="946"/>
      <c r="J3100" s="946"/>
      <c r="K3100" s="946"/>
      <c r="L3100" s="946"/>
      <c r="M3100" s="946"/>
      <c r="N3100" s="946"/>
      <c r="O3100" s="946"/>
      <c r="P3100" s="946"/>
      <c r="Q3100" s="946"/>
      <c r="T3100" s="752"/>
    </row>
    <row r="3101" spans="1:20" s="753" customFormat="1" ht="13.2" x14ac:dyDescent="0.25">
      <c r="A3101" s="947" t="s">
        <v>5376</v>
      </c>
      <c r="B3101" s="947"/>
      <c r="C3101" s="947"/>
      <c r="D3101" s="954"/>
      <c r="E3101" s="947"/>
      <c r="F3101" s="947"/>
      <c r="G3101" s="947"/>
      <c r="H3101" s="947"/>
      <c r="I3101" s="947"/>
      <c r="J3101" s="947"/>
      <c r="K3101" s="947"/>
      <c r="L3101" s="947"/>
      <c r="M3101" s="947"/>
      <c r="N3101" s="947"/>
      <c r="O3101" s="947"/>
      <c r="P3101" s="947"/>
      <c r="Q3101" s="947"/>
      <c r="T3101" s="754"/>
    </row>
    <row r="3102" spans="1:20" s="760" customFormat="1" ht="24" x14ac:dyDescent="0.25">
      <c r="A3102" s="943" t="s">
        <v>5502</v>
      </c>
      <c r="B3102" s="948" t="s">
        <v>5503</v>
      </c>
      <c r="C3102" s="957"/>
      <c r="D3102" s="755"/>
      <c r="E3102" s="949" t="s">
        <v>5504</v>
      </c>
      <c r="F3102" s="943" t="s">
        <v>4881</v>
      </c>
      <c r="G3102" s="943" t="s">
        <v>5505</v>
      </c>
      <c r="H3102" s="943" t="s">
        <v>5506</v>
      </c>
      <c r="I3102" s="943" t="s">
        <v>5507</v>
      </c>
      <c r="J3102" s="756" t="s">
        <v>3115</v>
      </c>
      <c r="K3102" s="757" t="s">
        <v>3116</v>
      </c>
      <c r="L3102" s="758" t="s">
        <v>5508</v>
      </c>
      <c r="M3102" s="758" t="s">
        <v>5509</v>
      </c>
      <c r="N3102" s="756" t="s">
        <v>3116</v>
      </c>
      <c r="O3102" s="756" t="s">
        <v>3116</v>
      </c>
      <c r="P3102" s="759" t="s">
        <v>3317</v>
      </c>
      <c r="Q3102" s="759" t="s">
        <v>3341</v>
      </c>
      <c r="R3102" s="759" t="s">
        <v>5510</v>
      </c>
      <c r="T3102" s="761"/>
    </row>
    <row r="3103" spans="1:20" s="760" customFormat="1" ht="19.5" customHeight="1" x14ac:dyDescent="0.25">
      <c r="A3103" s="955"/>
      <c r="B3103" s="950"/>
      <c r="C3103" s="958"/>
      <c r="D3103" s="762"/>
      <c r="E3103" s="951"/>
      <c r="F3103" s="944"/>
      <c r="G3103" s="944"/>
      <c r="H3103" s="944"/>
      <c r="I3103" s="944"/>
      <c r="J3103" s="763">
        <v>2020</v>
      </c>
      <c r="K3103" s="764" t="s">
        <v>3120</v>
      </c>
      <c r="L3103" s="765" t="s">
        <v>3120</v>
      </c>
      <c r="M3103" s="765" t="s">
        <v>3120</v>
      </c>
      <c r="N3103" s="766" t="s">
        <v>5068</v>
      </c>
      <c r="O3103" s="766" t="s">
        <v>5069</v>
      </c>
      <c r="P3103" s="763" t="s">
        <v>4882</v>
      </c>
      <c r="Q3103" s="766" t="s">
        <v>5102</v>
      </c>
      <c r="R3103" s="763"/>
      <c r="T3103" s="761"/>
    </row>
    <row r="3104" spans="1:20" s="760" customFormat="1" ht="15.75" customHeight="1" x14ac:dyDescent="0.25">
      <c r="A3104" s="956"/>
      <c r="B3104" s="952"/>
      <c r="C3104" s="959"/>
      <c r="D3104" s="768"/>
      <c r="E3104" s="953"/>
      <c r="F3104" s="945"/>
      <c r="G3104" s="945"/>
      <c r="H3104" s="945"/>
      <c r="I3104" s="945"/>
      <c r="J3104" s="769" t="s">
        <v>14</v>
      </c>
      <c r="K3104" s="770" t="s">
        <v>14</v>
      </c>
      <c r="L3104" s="771" t="s">
        <v>14</v>
      </c>
      <c r="M3104" s="771" t="s">
        <v>14</v>
      </c>
      <c r="N3104" s="769" t="s">
        <v>14</v>
      </c>
      <c r="O3104" s="769" t="s">
        <v>14</v>
      </c>
      <c r="P3104" s="769" t="s">
        <v>14</v>
      </c>
      <c r="Q3104" s="769" t="s">
        <v>14</v>
      </c>
      <c r="R3104" s="769"/>
      <c r="T3104" s="761"/>
    </row>
    <row r="3105" spans="1:20" s="498" customFormat="1" ht="12" x14ac:dyDescent="0.25">
      <c r="A3105" s="772" t="s">
        <v>6899</v>
      </c>
      <c r="B3105" s="773" t="s">
        <v>429</v>
      </c>
      <c r="C3105" s="773"/>
      <c r="D3105" s="794"/>
      <c r="E3105" s="773"/>
      <c r="F3105" s="775"/>
      <c r="G3105" s="773"/>
      <c r="H3105" s="773"/>
      <c r="I3105" s="773"/>
      <c r="J3105" s="776"/>
      <c r="K3105" s="829"/>
      <c r="L3105" s="776"/>
      <c r="M3105" s="776"/>
      <c r="N3105" s="776"/>
      <c r="O3105" s="776"/>
      <c r="P3105" s="776"/>
      <c r="Q3105" s="776"/>
      <c r="R3105" s="776"/>
      <c r="T3105" s="568"/>
    </row>
    <row r="3106" spans="1:20" s="498" customFormat="1" ht="12" x14ac:dyDescent="0.25">
      <c r="A3106" s="772"/>
      <c r="C3106" s="773" t="s">
        <v>5123</v>
      </c>
      <c r="D3106" s="794"/>
      <c r="E3106" s="773"/>
      <c r="F3106" s="775"/>
      <c r="G3106" s="773"/>
      <c r="H3106" s="773"/>
      <c r="I3106" s="773"/>
      <c r="J3106" s="777">
        <v>85684139</v>
      </c>
      <c r="K3106" s="789">
        <f>SUM(K3107:K3118)</f>
        <v>85684139</v>
      </c>
      <c r="L3106" s="784">
        <f t="shared" ref="L3106:O3106" si="95">SUM(L3107:L3118)</f>
        <v>0</v>
      </c>
      <c r="M3106" s="784">
        <f t="shared" si="95"/>
        <v>0</v>
      </c>
      <c r="N3106" s="784">
        <f t="shared" si="95"/>
        <v>87364221</v>
      </c>
      <c r="O3106" s="784">
        <f t="shared" si="95"/>
        <v>89044300</v>
      </c>
      <c r="P3106" s="777">
        <f>SUM(K3106,N3106,O3106)</f>
        <v>262092660</v>
      </c>
      <c r="Q3106" s="777">
        <v>83607404</v>
      </c>
      <c r="R3106" s="777"/>
      <c r="T3106" s="568"/>
    </row>
    <row r="3107" spans="1:20" s="498" customFormat="1" ht="12" x14ac:dyDescent="0.25">
      <c r="A3107" s="772"/>
      <c r="D3107" s="515" t="s">
        <v>6900</v>
      </c>
      <c r="E3107" s="779" t="s">
        <v>6901</v>
      </c>
      <c r="F3107" s="780" t="s">
        <v>6059</v>
      </c>
      <c r="G3107" s="781" t="s">
        <v>6551</v>
      </c>
      <c r="H3107" s="781" t="s">
        <v>6902</v>
      </c>
      <c r="I3107" s="781" t="s">
        <v>5517</v>
      </c>
      <c r="J3107" s="782">
        <v>56591699</v>
      </c>
      <c r="K3107" s="783">
        <v>56591699</v>
      </c>
      <c r="L3107" s="784">
        <f>SUM(J3107-K3107)</f>
        <v>0</v>
      </c>
      <c r="M3107" s="784">
        <f>SUM(K3107-J3107)</f>
        <v>0</v>
      </c>
      <c r="N3107" s="782">
        <v>57701340</v>
      </c>
      <c r="O3107" s="782">
        <v>58810981</v>
      </c>
      <c r="P3107" s="782">
        <v>173104020</v>
      </c>
      <c r="Q3107" s="782">
        <v>59113990</v>
      </c>
      <c r="R3107" s="782"/>
      <c r="T3107" s="568"/>
    </row>
    <row r="3108" spans="1:20" s="498" customFormat="1" ht="12" x14ac:dyDescent="0.25">
      <c r="A3108" s="772"/>
      <c r="D3108" s="515" t="s">
        <v>6903</v>
      </c>
      <c r="E3108" s="779" t="s">
        <v>6904</v>
      </c>
      <c r="F3108" s="780" t="s">
        <v>6905</v>
      </c>
      <c r="G3108" s="781" t="s">
        <v>6551</v>
      </c>
      <c r="H3108" s="781" t="s">
        <v>6902</v>
      </c>
      <c r="I3108" s="781" t="s">
        <v>5517</v>
      </c>
      <c r="J3108" s="782">
        <v>0</v>
      </c>
      <c r="K3108" s="783">
        <v>0</v>
      </c>
      <c r="L3108" s="784">
        <f t="shared" ref="L3108:L3118" si="96">SUM(J3108-K3108)</f>
        <v>0</v>
      </c>
      <c r="M3108" s="784">
        <f t="shared" ref="M3108:M3118" si="97">SUM(K3108-J3108)</f>
        <v>0</v>
      </c>
      <c r="N3108" s="782">
        <v>0</v>
      </c>
      <c r="O3108" s="782">
        <v>0</v>
      </c>
      <c r="P3108" s="782">
        <v>0</v>
      </c>
      <c r="Q3108" s="782">
        <v>0</v>
      </c>
      <c r="R3108" s="782"/>
      <c r="T3108" s="568"/>
    </row>
    <row r="3109" spans="1:20" s="498" customFormat="1" ht="24" x14ac:dyDescent="0.25">
      <c r="A3109" s="772"/>
      <c r="D3109" s="515" t="s">
        <v>6906</v>
      </c>
      <c r="E3109" s="779" t="s">
        <v>6907</v>
      </c>
      <c r="F3109" s="780" t="s">
        <v>5523</v>
      </c>
      <c r="G3109" s="781" t="s">
        <v>6551</v>
      </c>
      <c r="H3109" s="781" t="s">
        <v>6902</v>
      </c>
      <c r="I3109" s="781" t="s">
        <v>5517</v>
      </c>
      <c r="J3109" s="782">
        <v>0</v>
      </c>
      <c r="K3109" s="783">
        <v>0</v>
      </c>
      <c r="L3109" s="784">
        <f t="shared" si="96"/>
        <v>0</v>
      </c>
      <c r="M3109" s="784">
        <f t="shared" si="97"/>
        <v>0</v>
      </c>
      <c r="N3109" s="782">
        <v>0</v>
      </c>
      <c r="O3109" s="782">
        <v>0</v>
      </c>
      <c r="P3109" s="782">
        <v>0</v>
      </c>
      <c r="Q3109" s="782">
        <v>0</v>
      </c>
      <c r="R3109" s="782"/>
      <c r="T3109" s="568"/>
    </row>
    <row r="3110" spans="1:20" s="498" customFormat="1" ht="12" x14ac:dyDescent="0.25">
      <c r="A3110" s="772"/>
      <c r="D3110" s="515" t="s">
        <v>6908</v>
      </c>
      <c r="E3110" s="779" t="s">
        <v>6909</v>
      </c>
      <c r="F3110" s="780" t="s">
        <v>5526</v>
      </c>
      <c r="G3110" s="781" t="s">
        <v>6551</v>
      </c>
      <c r="H3110" s="781" t="s">
        <v>6902</v>
      </c>
      <c r="I3110" s="781" t="s">
        <v>5517</v>
      </c>
      <c r="J3110" s="782">
        <v>10284648</v>
      </c>
      <c r="K3110" s="783">
        <v>10284648</v>
      </c>
      <c r="L3110" s="784">
        <f t="shared" si="96"/>
        <v>0</v>
      </c>
      <c r="M3110" s="784">
        <f t="shared" si="97"/>
        <v>0</v>
      </c>
      <c r="N3110" s="782">
        <v>10486308</v>
      </c>
      <c r="O3110" s="782">
        <v>10687968</v>
      </c>
      <c r="P3110" s="782">
        <v>31458924</v>
      </c>
      <c r="Q3110" s="782">
        <v>12910000</v>
      </c>
      <c r="R3110" s="782"/>
      <c r="T3110" s="568"/>
    </row>
    <row r="3111" spans="1:20" s="498" customFormat="1" ht="12" x14ac:dyDescent="0.25">
      <c r="A3111" s="772"/>
      <c r="D3111" s="515" t="s">
        <v>6910</v>
      </c>
      <c r="E3111" s="779" t="s">
        <v>6911</v>
      </c>
      <c r="F3111" s="780" t="s">
        <v>5529</v>
      </c>
      <c r="G3111" s="781" t="s">
        <v>6551</v>
      </c>
      <c r="H3111" s="781" t="s">
        <v>6902</v>
      </c>
      <c r="I3111" s="781" t="s">
        <v>5517</v>
      </c>
      <c r="J3111" s="782">
        <v>3886021</v>
      </c>
      <c r="K3111" s="783">
        <v>3886021</v>
      </c>
      <c r="L3111" s="784">
        <f t="shared" si="96"/>
        <v>0</v>
      </c>
      <c r="M3111" s="784">
        <f t="shared" si="97"/>
        <v>0</v>
      </c>
      <c r="N3111" s="782">
        <v>3962218</v>
      </c>
      <c r="O3111" s="782">
        <v>4038414</v>
      </c>
      <c r="P3111" s="782">
        <v>11886653</v>
      </c>
      <c r="Q3111" s="782">
        <v>1226400</v>
      </c>
      <c r="R3111" s="782"/>
      <c r="T3111" s="568"/>
    </row>
    <row r="3112" spans="1:20" s="498" customFormat="1" ht="12" x14ac:dyDescent="0.25">
      <c r="A3112" s="772"/>
      <c r="D3112" s="515" t="s">
        <v>6912</v>
      </c>
      <c r="E3112" s="779" t="s">
        <v>6913</v>
      </c>
      <c r="F3112" s="780" t="s">
        <v>5532</v>
      </c>
      <c r="G3112" s="781" t="s">
        <v>6551</v>
      </c>
      <c r="H3112" s="781" t="s">
        <v>6902</v>
      </c>
      <c r="I3112" s="781" t="s">
        <v>5517</v>
      </c>
      <c r="J3112" s="782">
        <v>1661768</v>
      </c>
      <c r="K3112" s="783">
        <v>1661768</v>
      </c>
      <c r="L3112" s="784">
        <f t="shared" si="96"/>
        <v>0</v>
      </c>
      <c r="M3112" s="784">
        <f t="shared" si="97"/>
        <v>0</v>
      </c>
      <c r="N3112" s="782">
        <v>1694352</v>
      </c>
      <c r="O3112" s="782">
        <v>1726936</v>
      </c>
      <c r="P3112" s="782">
        <v>5083056</v>
      </c>
      <c r="Q3112" s="782">
        <v>1557920</v>
      </c>
      <c r="R3112" s="782"/>
      <c r="T3112" s="568"/>
    </row>
    <row r="3113" spans="1:20" s="498" customFormat="1" ht="12" x14ac:dyDescent="0.25">
      <c r="A3113" s="772"/>
      <c r="D3113" s="515" t="s">
        <v>6914</v>
      </c>
      <c r="E3113" s="779" t="s">
        <v>6915</v>
      </c>
      <c r="F3113" s="780" t="s">
        <v>5535</v>
      </c>
      <c r="G3113" s="781" t="s">
        <v>6551</v>
      </c>
      <c r="H3113" s="781" t="s">
        <v>6902</v>
      </c>
      <c r="I3113" s="781" t="s">
        <v>5517</v>
      </c>
      <c r="J3113" s="782">
        <v>1533672</v>
      </c>
      <c r="K3113" s="783">
        <v>1533672</v>
      </c>
      <c r="L3113" s="784">
        <f t="shared" si="96"/>
        <v>0</v>
      </c>
      <c r="M3113" s="784">
        <f t="shared" si="97"/>
        <v>0</v>
      </c>
      <c r="N3113" s="782">
        <v>1563744</v>
      </c>
      <c r="O3113" s="782">
        <v>1593816</v>
      </c>
      <c r="P3113" s="782">
        <v>4691232</v>
      </c>
      <c r="Q3113" s="782">
        <v>1199400</v>
      </c>
      <c r="R3113" s="782"/>
      <c r="T3113" s="568"/>
    </row>
    <row r="3114" spans="1:20" s="498" customFormat="1" ht="12" x14ac:dyDescent="0.25">
      <c r="A3114" s="772"/>
      <c r="D3114" s="515" t="s">
        <v>6916</v>
      </c>
      <c r="E3114" s="779" t="s">
        <v>6917</v>
      </c>
      <c r="F3114" s="780" t="s">
        <v>5538</v>
      </c>
      <c r="G3114" s="781" t="s">
        <v>6551</v>
      </c>
      <c r="H3114" s="781" t="s">
        <v>6902</v>
      </c>
      <c r="I3114" s="781" t="s">
        <v>5517</v>
      </c>
      <c r="J3114" s="782">
        <v>281807</v>
      </c>
      <c r="K3114" s="783">
        <v>281807</v>
      </c>
      <c r="L3114" s="784">
        <f t="shared" si="96"/>
        <v>0</v>
      </c>
      <c r="M3114" s="784">
        <f t="shared" si="97"/>
        <v>0</v>
      </c>
      <c r="N3114" s="782">
        <v>287333</v>
      </c>
      <c r="O3114" s="782">
        <v>292858</v>
      </c>
      <c r="P3114" s="782">
        <v>861998</v>
      </c>
      <c r="Q3114" s="782">
        <v>0</v>
      </c>
      <c r="R3114" s="782"/>
      <c r="T3114" s="568"/>
    </row>
    <row r="3115" spans="1:20" s="498" customFormat="1" ht="12" x14ac:dyDescent="0.25">
      <c r="A3115" s="772"/>
      <c r="D3115" s="515" t="s">
        <v>6918</v>
      </c>
      <c r="E3115" s="779" t="s">
        <v>6919</v>
      </c>
      <c r="F3115" s="780" t="s">
        <v>5796</v>
      </c>
      <c r="G3115" s="781" t="s">
        <v>6551</v>
      </c>
      <c r="H3115" s="781" t="s">
        <v>6902</v>
      </c>
      <c r="I3115" s="781" t="s">
        <v>5517</v>
      </c>
      <c r="J3115" s="782">
        <v>5785301</v>
      </c>
      <c r="K3115" s="783">
        <v>5785301</v>
      </c>
      <c r="L3115" s="784">
        <f t="shared" si="96"/>
        <v>0</v>
      </c>
      <c r="M3115" s="784">
        <f t="shared" si="97"/>
        <v>0</v>
      </c>
      <c r="N3115" s="782">
        <v>5898738</v>
      </c>
      <c r="O3115" s="782">
        <v>6012175</v>
      </c>
      <c r="P3115" s="782">
        <v>17696214</v>
      </c>
      <c r="Q3115" s="782">
        <v>5910734</v>
      </c>
      <c r="R3115" s="782"/>
      <c r="T3115" s="568"/>
    </row>
    <row r="3116" spans="1:20" s="498" customFormat="1" ht="12" x14ac:dyDescent="0.25">
      <c r="A3116" s="772"/>
      <c r="D3116" s="515" t="s">
        <v>6920</v>
      </c>
      <c r="E3116" s="779" t="s">
        <v>6921</v>
      </c>
      <c r="F3116" s="780" t="s">
        <v>5544</v>
      </c>
      <c r="G3116" s="781" t="s">
        <v>6551</v>
      </c>
      <c r="H3116" s="781" t="s">
        <v>6902</v>
      </c>
      <c r="I3116" s="781" t="s">
        <v>5517</v>
      </c>
      <c r="J3116" s="782">
        <v>2013761</v>
      </c>
      <c r="K3116" s="783">
        <v>2013761</v>
      </c>
      <c r="L3116" s="784">
        <f t="shared" si="96"/>
        <v>0</v>
      </c>
      <c r="M3116" s="784">
        <f t="shared" si="97"/>
        <v>0</v>
      </c>
      <c r="N3116" s="782">
        <v>2053247</v>
      </c>
      <c r="O3116" s="782">
        <v>2092732</v>
      </c>
      <c r="P3116" s="782">
        <v>6159740</v>
      </c>
      <c r="Q3116" s="782">
        <v>1688960</v>
      </c>
      <c r="R3116" s="782"/>
      <c r="T3116" s="568"/>
    </row>
    <row r="3117" spans="1:20" s="498" customFormat="1" ht="12" x14ac:dyDescent="0.25">
      <c r="A3117" s="772"/>
      <c r="D3117" s="515" t="s">
        <v>6922</v>
      </c>
      <c r="E3117" s="779" t="s">
        <v>6923</v>
      </c>
      <c r="F3117" s="780" t="s">
        <v>5547</v>
      </c>
      <c r="G3117" s="781" t="s">
        <v>5515</v>
      </c>
      <c r="H3117" s="781" t="s">
        <v>5516</v>
      </c>
      <c r="I3117" s="781" t="s">
        <v>5517</v>
      </c>
      <c r="J3117" s="782">
        <v>157717</v>
      </c>
      <c r="K3117" s="783">
        <v>157717</v>
      </c>
      <c r="L3117" s="784">
        <f t="shared" si="96"/>
        <v>0</v>
      </c>
      <c r="M3117" s="784">
        <f t="shared" si="97"/>
        <v>0</v>
      </c>
      <c r="N3117" s="782">
        <v>160809</v>
      </c>
      <c r="O3117" s="782">
        <v>163901</v>
      </c>
      <c r="P3117" s="782">
        <v>482427</v>
      </c>
      <c r="Q3117" s="782">
        <v>0</v>
      </c>
      <c r="R3117" s="782"/>
      <c r="T3117" s="568"/>
    </row>
    <row r="3118" spans="1:20" s="498" customFormat="1" ht="12.6" thickBot="1" x14ac:dyDescent="0.3">
      <c r="A3118" s="772"/>
      <c r="D3118" s="515" t="s">
        <v>6924</v>
      </c>
      <c r="E3118" s="779" t="s">
        <v>6925</v>
      </c>
      <c r="F3118" s="780" t="s">
        <v>5559</v>
      </c>
      <c r="G3118" s="781" t="s">
        <v>6551</v>
      </c>
      <c r="H3118" s="781" t="s">
        <v>6902</v>
      </c>
      <c r="I3118" s="781" t="s">
        <v>5517</v>
      </c>
      <c r="J3118" s="784">
        <v>3487745</v>
      </c>
      <c r="K3118" s="789">
        <v>3487745</v>
      </c>
      <c r="L3118" s="784">
        <f t="shared" si="96"/>
        <v>0</v>
      </c>
      <c r="M3118" s="784">
        <f t="shared" si="97"/>
        <v>0</v>
      </c>
      <c r="N3118" s="784">
        <v>3556132</v>
      </c>
      <c r="O3118" s="784">
        <v>3624519</v>
      </c>
      <c r="P3118" s="784">
        <v>10668396</v>
      </c>
      <c r="Q3118" s="784">
        <v>0</v>
      </c>
      <c r="R3118" s="784"/>
      <c r="T3118" s="568"/>
    </row>
    <row r="3119" spans="1:20" s="498" customFormat="1" ht="12.6" thickBot="1" x14ac:dyDescent="0.3">
      <c r="A3119" s="772"/>
      <c r="D3119" s="515"/>
      <c r="F3119" s="536"/>
      <c r="G3119" s="793"/>
      <c r="H3119" s="793"/>
      <c r="I3119" s="793"/>
      <c r="J3119" s="838"/>
      <c r="K3119" s="839"/>
      <c r="L3119" s="839"/>
      <c r="M3119" s="839"/>
      <c r="N3119" s="839"/>
      <c r="O3119" s="839"/>
      <c r="P3119" s="839"/>
      <c r="Q3119" s="839"/>
      <c r="R3119" s="840"/>
      <c r="T3119" s="568"/>
    </row>
    <row r="3120" spans="1:20" s="498" customFormat="1" ht="12" x14ac:dyDescent="0.25">
      <c r="A3120" s="772"/>
      <c r="C3120" s="773" t="s">
        <v>5142</v>
      </c>
      <c r="D3120" s="794"/>
      <c r="E3120" s="773"/>
      <c r="F3120" s="775"/>
      <c r="G3120" s="773"/>
      <c r="H3120" s="773"/>
      <c r="I3120" s="773"/>
      <c r="J3120" s="833">
        <v>92650000</v>
      </c>
      <c r="K3120" s="841">
        <f>SUM(K3121:K3176)</f>
        <v>64650000</v>
      </c>
      <c r="L3120" s="803">
        <f t="shared" ref="L3120:O3120" si="98">SUM(L3121:L3176)</f>
        <v>28000000</v>
      </c>
      <c r="M3120" s="803">
        <f t="shared" si="98"/>
        <v>0</v>
      </c>
      <c r="N3120" s="803">
        <f t="shared" si="98"/>
        <v>92650000</v>
      </c>
      <c r="O3120" s="803">
        <f t="shared" si="98"/>
        <v>92950000</v>
      </c>
      <c r="P3120" s="777">
        <f>SUM(K3120,N3120,O3120)</f>
        <v>250250000</v>
      </c>
      <c r="Q3120" s="833">
        <v>91650000</v>
      </c>
      <c r="R3120" s="833"/>
      <c r="T3120" s="568"/>
    </row>
    <row r="3121" spans="1:20" s="498" customFormat="1" ht="24" x14ac:dyDescent="0.25">
      <c r="A3121" s="772"/>
      <c r="D3121" s="515" t="s">
        <v>6926</v>
      </c>
      <c r="E3121" s="779" t="s">
        <v>6927</v>
      </c>
      <c r="F3121" s="780" t="s">
        <v>5565</v>
      </c>
      <c r="G3121" s="781" t="s">
        <v>6551</v>
      </c>
      <c r="H3121" s="781" t="s">
        <v>6902</v>
      </c>
      <c r="I3121" s="781" t="s">
        <v>5517</v>
      </c>
      <c r="J3121" s="782">
        <v>800000</v>
      </c>
      <c r="K3121" s="783">
        <v>800000</v>
      </c>
      <c r="L3121" s="784">
        <f>SUM(J3121-K3121)</f>
        <v>0</v>
      </c>
      <c r="M3121" s="784">
        <f>SUM(K3121-J3121)</f>
        <v>0</v>
      </c>
      <c r="N3121" s="782">
        <v>800000</v>
      </c>
      <c r="O3121" s="782">
        <v>800000</v>
      </c>
      <c r="P3121" s="782">
        <v>2400000</v>
      </c>
      <c r="Q3121" s="782">
        <v>800000</v>
      </c>
      <c r="R3121" s="782"/>
      <c r="T3121" s="568"/>
    </row>
    <row r="3122" spans="1:20" s="498" customFormat="1" ht="24" x14ac:dyDescent="0.25">
      <c r="A3122" s="772"/>
      <c r="D3122" s="515" t="s">
        <v>6928</v>
      </c>
      <c r="E3122" s="779" t="s">
        <v>6929</v>
      </c>
      <c r="F3122" s="780" t="s">
        <v>5568</v>
      </c>
      <c r="G3122" s="781" t="s">
        <v>6551</v>
      </c>
      <c r="H3122" s="781" t="s">
        <v>6902</v>
      </c>
      <c r="I3122" s="781" t="s">
        <v>5517</v>
      </c>
      <c r="J3122" s="782">
        <v>2000000</v>
      </c>
      <c r="K3122" s="783">
        <v>2000000</v>
      </c>
      <c r="L3122" s="784">
        <f t="shared" ref="L3122:L3176" si="99">SUM(J3122-K3122)</f>
        <v>0</v>
      </c>
      <c r="M3122" s="784">
        <f t="shared" ref="M3122:M3176" si="100">SUM(K3122-J3122)</f>
        <v>0</v>
      </c>
      <c r="N3122" s="782">
        <v>2000000</v>
      </c>
      <c r="O3122" s="782">
        <v>2000000</v>
      </c>
      <c r="P3122" s="782">
        <v>6000000</v>
      </c>
      <c r="Q3122" s="782">
        <v>2000000</v>
      </c>
      <c r="R3122" s="782"/>
      <c r="T3122" s="568"/>
    </row>
    <row r="3123" spans="1:20" s="498" customFormat="1" ht="24" x14ac:dyDescent="0.25">
      <c r="A3123" s="772"/>
      <c r="D3123" s="515" t="s">
        <v>6930</v>
      </c>
      <c r="E3123" s="779" t="s">
        <v>6931</v>
      </c>
      <c r="F3123" s="780" t="s">
        <v>6097</v>
      </c>
      <c r="G3123" s="781" t="s">
        <v>6551</v>
      </c>
      <c r="H3123" s="781" t="s">
        <v>6902</v>
      </c>
      <c r="I3123" s="781" t="s">
        <v>5517</v>
      </c>
      <c r="J3123" s="782">
        <v>0</v>
      </c>
      <c r="K3123" s="783">
        <v>0</v>
      </c>
      <c r="L3123" s="784">
        <f t="shared" si="99"/>
        <v>0</v>
      </c>
      <c r="M3123" s="784">
        <f t="shared" si="100"/>
        <v>0</v>
      </c>
      <c r="N3123" s="782">
        <v>0</v>
      </c>
      <c r="O3123" s="782">
        <v>0</v>
      </c>
      <c r="P3123" s="782">
        <v>0</v>
      </c>
      <c r="Q3123" s="782">
        <v>0</v>
      </c>
      <c r="R3123" s="782"/>
      <c r="T3123" s="568"/>
    </row>
    <row r="3124" spans="1:20" s="498" customFormat="1" ht="24" x14ac:dyDescent="0.25">
      <c r="A3124" s="772"/>
      <c r="D3124" s="515" t="s">
        <v>6932</v>
      </c>
      <c r="E3124" s="779" t="s">
        <v>6933</v>
      </c>
      <c r="F3124" s="780" t="s">
        <v>5574</v>
      </c>
      <c r="G3124" s="781" t="s">
        <v>6551</v>
      </c>
      <c r="H3124" s="781" t="s">
        <v>6902</v>
      </c>
      <c r="I3124" s="781" t="s">
        <v>5517</v>
      </c>
      <c r="J3124" s="782">
        <v>0</v>
      </c>
      <c r="K3124" s="783">
        <v>0</v>
      </c>
      <c r="L3124" s="784">
        <f t="shared" si="99"/>
        <v>0</v>
      </c>
      <c r="M3124" s="784">
        <f t="shared" si="100"/>
        <v>0</v>
      </c>
      <c r="N3124" s="782">
        <v>0</v>
      </c>
      <c r="O3124" s="782">
        <v>0</v>
      </c>
      <c r="P3124" s="782">
        <v>0</v>
      </c>
      <c r="Q3124" s="782">
        <v>0</v>
      </c>
      <c r="R3124" s="782"/>
      <c r="T3124" s="568"/>
    </row>
    <row r="3125" spans="1:20" s="498" customFormat="1" ht="12" x14ac:dyDescent="0.25">
      <c r="A3125" s="772"/>
      <c r="D3125" s="515" t="s">
        <v>6934</v>
      </c>
      <c r="E3125" s="779" t="s">
        <v>6935</v>
      </c>
      <c r="F3125" s="780" t="s">
        <v>5580</v>
      </c>
      <c r="G3125" s="781" t="s">
        <v>6551</v>
      </c>
      <c r="H3125" s="781" t="s">
        <v>6902</v>
      </c>
      <c r="I3125" s="781" t="s">
        <v>5517</v>
      </c>
      <c r="J3125" s="782">
        <v>0</v>
      </c>
      <c r="K3125" s="783">
        <v>0</v>
      </c>
      <c r="L3125" s="784">
        <f t="shared" si="99"/>
        <v>0</v>
      </c>
      <c r="M3125" s="784">
        <f t="shared" si="100"/>
        <v>0</v>
      </c>
      <c r="N3125" s="782">
        <v>0</v>
      </c>
      <c r="O3125" s="782">
        <v>0</v>
      </c>
      <c r="P3125" s="782">
        <v>0</v>
      </c>
      <c r="Q3125" s="782">
        <v>0</v>
      </c>
      <c r="R3125" s="782"/>
      <c r="T3125" s="568"/>
    </row>
    <row r="3126" spans="1:20" s="498" customFormat="1" ht="12" x14ac:dyDescent="0.25">
      <c r="A3126" s="772"/>
      <c r="D3126" s="515" t="s">
        <v>6936</v>
      </c>
      <c r="E3126" s="779" t="s">
        <v>6937</v>
      </c>
      <c r="F3126" s="780" t="s">
        <v>5583</v>
      </c>
      <c r="G3126" s="781" t="s">
        <v>6551</v>
      </c>
      <c r="H3126" s="781" t="s">
        <v>6902</v>
      </c>
      <c r="I3126" s="781" t="s">
        <v>5517</v>
      </c>
      <c r="J3126" s="782">
        <v>400000</v>
      </c>
      <c r="K3126" s="783">
        <v>400000</v>
      </c>
      <c r="L3126" s="784">
        <f t="shared" si="99"/>
        <v>0</v>
      </c>
      <c r="M3126" s="784">
        <f t="shared" si="100"/>
        <v>0</v>
      </c>
      <c r="N3126" s="782">
        <v>400000</v>
      </c>
      <c r="O3126" s="782">
        <v>400000</v>
      </c>
      <c r="P3126" s="782">
        <v>1200000</v>
      </c>
      <c r="Q3126" s="782">
        <v>400000</v>
      </c>
      <c r="R3126" s="782"/>
      <c r="T3126" s="568"/>
    </row>
    <row r="3127" spans="1:20" s="498" customFormat="1" ht="12" x14ac:dyDescent="0.25">
      <c r="A3127" s="772"/>
      <c r="D3127" s="515" t="s">
        <v>6938</v>
      </c>
      <c r="E3127" s="779" t="s">
        <v>6939</v>
      </c>
      <c r="F3127" s="780" t="s">
        <v>5586</v>
      </c>
      <c r="G3127" s="781" t="s">
        <v>6551</v>
      </c>
      <c r="H3127" s="781" t="s">
        <v>6902</v>
      </c>
      <c r="I3127" s="781" t="s">
        <v>5517</v>
      </c>
      <c r="J3127" s="782">
        <v>1000000</v>
      </c>
      <c r="K3127" s="783">
        <v>1000000</v>
      </c>
      <c r="L3127" s="784">
        <f t="shared" si="99"/>
        <v>0</v>
      </c>
      <c r="M3127" s="784">
        <f t="shared" si="100"/>
        <v>0</v>
      </c>
      <c r="N3127" s="782">
        <v>1000000</v>
      </c>
      <c r="O3127" s="782">
        <v>1000000</v>
      </c>
      <c r="P3127" s="782">
        <v>3000000</v>
      </c>
      <c r="Q3127" s="782">
        <v>1000000</v>
      </c>
      <c r="R3127" s="782"/>
      <c r="T3127" s="568"/>
    </row>
    <row r="3128" spans="1:20" s="498" customFormat="1" ht="24" x14ac:dyDescent="0.25">
      <c r="A3128" s="772"/>
      <c r="D3128" s="515" t="s">
        <v>6940</v>
      </c>
      <c r="E3128" s="779" t="s">
        <v>6941</v>
      </c>
      <c r="F3128" s="780" t="s">
        <v>5589</v>
      </c>
      <c r="G3128" s="781" t="s">
        <v>6551</v>
      </c>
      <c r="H3128" s="781" t="s">
        <v>6902</v>
      </c>
      <c r="I3128" s="781" t="s">
        <v>5517</v>
      </c>
      <c r="J3128" s="782">
        <v>500000</v>
      </c>
      <c r="K3128" s="783">
        <v>500000</v>
      </c>
      <c r="L3128" s="784">
        <f t="shared" si="99"/>
        <v>0</v>
      </c>
      <c r="M3128" s="784">
        <f t="shared" si="100"/>
        <v>0</v>
      </c>
      <c r="N3128" s="782">
        <v>500000</v>
      </c>
      <c r="O3128" s="782">
        <v>500000</v>
      </c>
      <c r="P3128" s="782">
        <v>1500000</v>
      </c>
      <c r="Q3128" s="782">
        <v>500000</v>
      </c>
      <c r="R3128" s="782"/>
      <c r="T3128" s="568"/>
    </row>
    <row r="3129" spans="1:20" s="498" customFormat="1" ht="12" x14ac:dyDescent="0.25">
      <c r="A3129" s="772"/>
      <c r="D3129" s="515" t="s">
        <v>6942</v>
      </c>
      <c r="E3129" s="779" t="s">
        <v>6943</v>
      </c>
      <c r="F3129" s="780" t="s">
        <v>6944</v>
      </c>
      <c r="G3129" s="781" t="s">
        <v>6551</v>
      </c>
      <c r="H3129" s="781" t="s">
        <v>6902</v>
      </c>
      <c r="I3129" s="781" t="s">
        <v>5517</v>
      </c>
      <c r="J3129" s="782">
        <v>0</v>
      </c>
      <c r="K3129" s="783">
        <v>0</v>
      </c>
      <c r="L3129" s="782">
        <f t="shared" si="99"/>
        <v>0</v>
      </c>
      <c r="M3129" s="782">
        <f t="shared" si="100"/>
        <v>0</v>
      </c>
      <c r="N3129" s="782">
        <v>0</v>
      </c>
      <c r="O3129" s="782">
        <v>0</v>
      </c>
      <c r="P3129" s="782">
        <v>0</v>
      </c>
      <c r="Q3129" s="782">
        <v>0</v>
      </c>
      <c r="R3129" s="782"/>
      <c r="T3129" s="568"/>
    </row>
    <row r="3130" spans="1:20" s="498" customFormat="1" ht="12" x14ac:dyDescent="0.25">
      <c r="A3130" s="772"/>
      <c r="F3130" s="536"/>
      <c r="G3130" s="793"/>
      <c r="H3130" s="793"/>
      <c r="I3130" s="793"/>
      <c r="J3130" s="776"/>
      <c r="K3130" s="776"/>
      <c r="L3130" s="776"/>
      <c r="M3130" s="776"/>
      <c r="N3130" s="776"/>
      <c r="O3130" s="776"/>
      <c r="P3130" s="776"/>
      <c r="Q3130" s="776"/>
      <c r="R3130" s="776"/>
      <c r="T3130" s="568"/>
    </row>
    <row r="3131" spans="1:20" s="751" customFormat="1" ht="13.8" x14ac:dyDescent="0.3">
      <c r="A3131" s="946" t="s">
        <v>5500</v>
      </c>
      <c r="B3131" s="946"/>
      <c r="C3131" s="946"/>
      <c r="D3131" s="946"/>
      <c r="E3131" s="946"/>
      <c r="F3131" s="946"/>
      <c r="G3131" s="946"/>
      <c r="H3131" s="946"/>
      <c r="I3131" s="946"/>
      <c r="J3131" s="946"/>
      <c r="K3131" s="946"/>
      <c r="L3131" s="946"/>
      <c r="M3131" s="946"/>
      <c r="N3131" s="946"/>
      <c r="O3131" s="946"/>
      <c r="P3131" s="946"/>
      <c r="Q3131" s="946"/>
      <c r="T3131" s="752"/>
    </row>
    <row r="3132" spans="1:20" s="751" customFormat="1" ht="13.8" x14ac:dyDescent="0.3">
      <c r="A3132" s="946" t="s">
        <v>5501</v>
      </c>
      <c r="B3132" s="946"/>
      <c r="C3132" s="946"/>
      <c r="D3132" s="946"/>
      <c r="E3132" s="946"/>
      <c r="F3132" s="946"/>
      <c r="G3132" s="946"/>
      <c r="H3132" s="946"/>
      <c r="I3132" s="946"/>
      <c r="J3132" s="946"/>
      <c r="K3132" s="946"/>
      <c r="L3132" s="946"/>
      <c r="M3132" s="946"/>
      <c r="N3132" s="946"/>
      <c r="O3132" s="946"/>
      <c r="P3132" s="946"/>
      <c r="Q3132" s="946"/>
      <c r="T3132" s="752"/>
    </row>
    <row r="3133" spans="1:20" s="753" customFormat="1" ht="13.2" x14ac:dyDescent="0.25">
      <c r="A3133" s="947" t="s">
        <v>5376</v>
      </c>
      <c r="B3133" s="947"/>
      <c r="C3133" s="947"/>
      <c r="D3133" s="954"/>
      <c r="E3133" s="947"/>
      <c r="F3133" s="947"/>
      <c r="G3133" s="947"/>
      <c r="H3133" s="947"/>
      <c r="I3133" s="947"/>
      <c r="J3133" s="947"/>
      <c r="K3133" s="947"/>
      <c r="L3133" s="947"/>
      <c r="M3133" s="947"/>
      <c r="N3133" s="947"/>
      <c r="O3133" s="947"/>
      <c r="P3133" s="947"/>
      <c r="Q3133" s="947"/>
      <c r="T3133" s="754"/>
    </row>
    <row r="3134" spans="1:20" s="760" customFormat="1" ht="24" x14ac:dyDescent="0.25">
      <c r="A3134" s="943" t="s">
        <v>5502</v>
      </c>
      <c r="B3134" s="948" t="s">
        <v>5503</v>
      </c>
      <c r="C3134" s="957"/>
      <c r="D3134" s="755"/>
      <c r="E3134" s="949" t="s">
        <v>5504</v>
      </c>
      <c r="F3134" s="943" t="s">
        <v>4881</v>
      </c>
      <c r="G3134" s="943" t="s">
        <v>5505</v>
      </c>
      <c r="H3134" s="943" t="s">
        <v>5506</v>
      </c>
      <c r="I3134" s="943" t="s">
        <v>5507</v>
      </c>
      <c r="J3134" s="756" t="s">
        <v>3115</v>
      </c>
      <c r="K3134" s="757" t="s">
        <v>3116</v>
      </c>
      <c r="L3134" s="758" t="s">
        <v>5508</v>
      </c>
      <c r="M3134" s="758" t="s">
        <v>5509</v>
      </c>
      <c r="N3134" s="756" t="s">
        <v>3116</v>
      </c>
      <c r="O3134" s="756" t="s">
        <v>3116</v>
      </c>
      <c r="P3134" s="759" t="s">
        <v>3317</v>
      </c>
      <c r="Q3134" s="759" t="s">
        <v>3341</v>
      </c>
      <c r="R3134" s="759" t="s">
        <v>5510</v>
      </c>
      <c r="T3134" s="761"/>
    </row>
    <row r="3135" spans="1:20" s="760" customFormat="1" ht="19.5" customHeight="1" x14ac:dyDescent="0.25">
      <c r="A3135" s="955"/>
      <c r="B3135" s="950"/>
      <c r="C3135" s="958"/>
      <c r="D3135" s="762"/>
      <c r="E3135" s="951"/>
      <c r="F3135" s="944"/>
      <c r="G3135" s="944"/>
      <c r="H3135" s="944"/>
      <c r="I3135" s="944"/>
      <c r="J3135" s="763">
        <v>2020</v>
      </c>
      <c r="K3135" s="764" t="s">
        <v>3120</v>
      </c>
      <c r="L3135" s="765" t="s">
        <v>3120</v>
      </c>
      <c r="M3135" s="765" t="s">
        <v>3120</v>
      </c>
      <c r="N3135" s="766" t="s">
        <v>5068</v>
      </c>
      <c r="O3135" s="766" t="s">
        <v>5069</v>
      </c>
      <c r="P3135" s="763" t="s">
        <v>4882</v>
      </c>
      <c r="Q3135" s="766" t="s">
        <v>5102</v>
      </c>
      <c r="R3135" s="763"/>
      <c r="T3135" s="761"/>
    </row>
    <row r="3136" spans="1:20" s="760" customFormat="1" ht="15.75" customHeight="1" x14ac:dyDescent="0.25">
      <c r="A3136" s="956"/>
      <c r="B3136" s="952"/>
      <c r="C3136" s="959"/>
      <c r="D3136" s="768"/>
      <c r="E3136" s="953"/>
      <c r="F3136" s="945"/>
      <c r="G3136" s="945"/>
      <c r="H3136" s="945"/>
      <c r="I3136" s="945"/>
      <c r="J3136" s="769" t="s">
        <v>14</v>
      </c>
      <c r="K3136" s="770" t="s">
        <v>14</v>
      </c>
      <c r="L3136" s="771" t="s">
        <v>14</v>
      </c>
      <c r="M3136" s="771" t="s">
        <v>14</v>
      </c>
      <c r="N3136" s="769" t="s">
        <v>14</v>
      </c>
      <c r="O3136" s="769" t="s">
        <v>14</v>
      </c>
      <c r="P3136" s="769" t="s">
        <v>14</v>
      </c>
      <c r="Q3136" s="769" t="s">
        <v>14</v>
      </c>
      <c r="R3136" s="769"/>
      <c r="T3136" s="761"/>
    </row>
    <row r="3137" spans="1:20" s="498" customFormat="1" ht="36" x14ac:dyDescent="0.25">
      <c r="A3137" s="772"/>
      <c r="D3137" s="515" t="s">
        <v>6945</v>
      </c>
      <c r="E3137" s="779" t="s">
        <v>6946</v>
      </c>
      <c r="F3137" s="780" t="s">
        <v>5598</v>
      </c>
      <c r="G3137" s="781" t="s">
        <v>6551</v>
      </c>
      <c r="H3137" s="781" t="s">
        <v>6902</v>
      </c>
      <c r="I3137" s="781" t="s">
        <v>5517</v>
      </c>
      <c r="J3137" s="782">
        <v>8000000</v>
      </c>
      <c r="K3137" s="783">
        <v>2000000</v>
      </c>
      <c r="L3137" s="784">
        <f t="shared" si="99"/>
        <v>6000000</v>
      </c>
      <c r="M3137" s="784">
        <v>0</v>
      </c>
      <c r="N3137" s="782">
        <v>8000000</v>
      </c>
      <c r="O3137" s="782">
        <v>8200000</v>
      </c>
      <c r="P3137" s="782">
        <v>24200000</v>
      </c>
      <c r="Q3137" s="782">
        <v>8000000</v>
      </c>
      <c r="R3137" s="782"/>
      <c r="T3137" s="568"/>
    </row>
    <row r="3138" spans="1:20" s="498" customFormat="1" ht="12" x14ac:dyDescent="0.25">
      <c r="A3138" s="772"/>
      <c r="D3138" s="515" t="s">
        <v>6947</v>
      </c>
      <c r="E3138" s="779" t="s">
        <v>6948</v>
      </c>
      <c r="F3138" s="780" t="s">
        <v>5601</v>
      </c>
      <c r="G3138" s="781" t="s">
        <v>6551</v>
      </c>
      <c r="H3138" s="781" t="s">
        <v>6902</v>
      </c>
      <c r="I3138" s="781" t="s">
        <v>5517</v>
      </c>
      <c r="J3138" s="782">
        <v>500000</v>
      </c>
      <c r="K3138" s="783">
        <v>500000</v>
      </c>
      <c r="L3138" s="784">
        <f t="shared" si="99"/>
        <v>0</v>
      </c>
      <c r="M3138" s="784">
        <f t="shared" si="100"/>
        <v>0</v>
      </c>
      <c r="N3138" s="782">
        <v>500000</v>
      </c>
      <c r="O3138" s="782">
        <v>500000</v>
      </c>
      <c r="P3138" s="782">
        <v>1500000</v>
      </c>
      <c r="Q3138" s="782">
        <v>400000</v>
      </c>
      <c r="R3138" s="782"/>
      <c r="T3138" s="568"/>
    </row>
    <row r="3139" spans="1:20" s="498" customFormat="1" ht="12" x14ac:dyDescent="0.25">
      <c r="A3139" s="772"/>
      <c r="D3139" s="515" t="s">
        <v>6949</v>
      </c>
      <c r="E3139" s="779" t="s">
        <v>6950</v>
      </c>
      <c r="F3139" s="780" t="s">
        <v>5604</v>
      </c>
      <c r="G3139" s="781" t="s">
        <v>6551</v>
      </c>
      <c r="H3139" s="781" t="s">
        <v>6902</v>
      </c>
      <c r="I3139" s="781" t="s">
        <v>5517</v>
      </c>
      <c r="J3139" s="782">
        <v>400000</v>
      </c>
      <c r="K3139" s="783">
        <v>400000</v>
      </c>
      <c r="L3139" s="784">
        <f t="shared" si="99"/>
        <v>0</v>
      </c>
      <c r="M3139" s="784">
        <f t="shared" si="100"/>
        <v>0</v>
      </c>
      <c r="N3139" s="782">
        <v>400000</v>
      </c>
      <c r="O3139" s="782">
        <v>400000</v>
      </c>
      <c r="P3139" s="782">
        <v>1200000</v>
      </c>
      <c r="Q3139" s="782">
        <v>400000</v>
      </c>
      <c r="R3139" s="782"/>
      <c r="T3139" s="568"/>
    </row>
    <row r="3140" spans="1:20" s="498" customFormat="1" ht="12" x14ac:dyDescent="0.25">
      <c r="A3140" s="772"/>
      <c r="D3140" s="515" t="s">
        <v>6951</v>
      </c>
      <c r="E3140" s="779" t="s">
        <v>6952</v>
      </c>
      <c r="F3140" s="780" t="s">
        <v>5607</v>
      </c>
      <c r="G3140" s="781" t="s">
        <v>6551</v>
      </c>
      <c r="H3140" s="781" t="s">
        <v>6902</v>
      </c>
      <c r="I3140" s="781" t="s">
        <v>5517</v>
      </c>
      <c r="J3140" s="782">
        <v>400000</v>
      </c>
      <c r="K3140" s="783">
        <v>400000</v>
      </c>
      <c r="L3140" s="784">
        <f t="shared" si="99"/>
        <v>0</v>
      </c>
      <c r="M3140" s="784">
        <f t="shared" si="100"/>
        <v>0</v>
      </c>
      <c r="N3140" s="782">
        <v>400000</v>
      </c>
      <c r="O3140" s="782">
        <v>400000</v>
      </c>
      <c r="P3140" s="782">
        <v>1200000</v>
      </c>
      <c r="Q3140" s="782">
        <v>300000</v>
      </c>
      <c r="R3140" s="782"/>
      <c r="T3140" s="568"/>
    </row>
    <row r="3141" spans="1:20" s="498" customFormat="1" ht="36" x14ac:dyDescent="0.25">
      <c r="A3141" s="772"/>
      <c r="D3141" s="515" t="s">
        <v>6953</v>
      </c>
      <c r="E3141" s="779" t="s">
        <v>6954</v>
      </c>
      <c r="F3141" s="780" t="s">
        <v>6955</v>
      </c>
      <c r="G3141" s="781" t="s">
        <v>6551</v>
      </c>
      <c r="H3141" s="781" t="s">
        <v>6902</v>
      </c>
      <c r="I3141" s="781" t="s">
        <v>5517</v>
      </c>
      <c r="J3141" s="782">
        <v>15000000</v>
      </c>
      <c r="K3141" s="783">
        <v>5000000</v>
      </c>
      <c r="L3141" s="784">
        <f t="shared" si="99"/>
        <v>10000000</v>
      </c>
      <c r="M3141" s="784">
        <v>0</v>
      </c>
      <c r="N3141" s="782">
        <v>15000000</v>
      </c>
      <c r="O3141" s="782">
        <v>15000000</v>
      </c>
      <c r="P3141" s="782">
        <v>45000000</v>
      </c>
      <c r="Q3141" s="782">
        <v>15000000</v>
      </c>
      <c r="R3141" s="782"/>
      <c r="T3141" s="568"/>
    </row>
    <row r="3142" spans="1:20" s="498" customFormat="1" ht="24" x14ac:dyDescent="0.25">
      <c r="A3142" s="772"/>
      <c r="D3142" s="515" t="s">
        <v>6956</v>
      </c>
      <c r="E3142" s="779" t="s">
        <v>6957</v>
      </c>
      <c r="F3142" s="780" t="s">
        <v>5613</v>
      </c>
      <c r="G3142" s="781" t="s">
        <v>6551</v>
      </c>
      <c r="H3142" s="781" t="s">
        <v>6902</v>
      </c>
      <c r="I3142" s="781" t="s">
        <v>5517</v>
      </c>
      <c r="J3142" s="782">
        <v>0</v>
      </c>
      <c r="K3142" s="783">
        <v>0</v>
      </c>
      <c r="L3142" s="784">
        <f t="shared" si="99"/>
        <v>0</v>
      </c>
      <c r="M3142" s="784">
        <f t="shared" si="100"/>
        <v>0</v>
      </c>
      <c r="N3142" s="782">
        <v>0</v>
      </c>
      <c r="O3142" s="782">
        <v>0</v>
      </c>
      <c r="P3142" s="782">
        <v>0</v>
      </c>
      <c r="Q3142" s="782">
        <v>0</v>
      </c>
      <c r="R3142" s="782"/>
      <c r="T3142" s="568"/>
    </row>
    <row r="3143" spans="1:20" s="498" customFormat="1" ht="24" x14ac:dyDescent="0.25">
      <c r="A3143" s="772"/>
      <c r="D3143" s="515" t="s">
        <v>6958</v>
      </c>
      <c r="E3143" s="779" t="s">
        <v>6959</v>
      </c>
      <c r="F3143" s="780" t="s">
        <v>6960</v>
      </c>
      <c r="G3143" s="781" t="s">
        <v>6551</v>
      </c>
      <c r="H3143" s="781" t="s">
        <v>6902</v>
      </c>
      <c r="I3143" s="781" t="s">
        <v>5517</v>
      </c>
      <c r="J3143" s="782">
        <v>1000000</v>
      </c>
      <c r="K3143" s="783">
        <v>1000000</v>
      </c>
      <c r="L3143" s="784">
        <f t="shared" si="99"/>
        <v>0</v>
      </c>
      <c r="M3143" s="784">
        <f t="shared" si="100"/>
        <v>0</v>
      </c>
      <c r="N3143" s="782">
        <v>1000000</v>
      </c>
      <c r="O3143" s="782">
        <v>1000000</v>
      </c>
      <c r="P3143" s="782">
        <v>3000000</v>
      </c>
      <c r="Q3143" s="782">
        <v>1000000</v>
      </c>
      <c r="R3143" s="782"/>
      <c r="T3143" s="568"/>
    </row>
    <row r="3144" spans="1:20" s="498" customFormat="1" ht="12" x14ac:dyDescent="0.25">
      <c r="A3144" s="772"/>
      <c r="D3144" s="515" t="s">
        <v>6961</v>
      </c>
      <c r="E3144" s="779" t="s">
        <v>6962</v>
      </c>
      <c r="F3144" s="780" t="s">
        <v>5631</v>
      </c>
      <c r="G3144" s="781" t="s">
        <v>6551</v>
      </c>
      <c r="H3144" s="781" t="s">
        <v>6902</v>
      </c>
      <c r="I3144" s="781" t="s">
        <v>5517</v>
      </c>
      <c r="J3144" s="782">
        <v>600000</v>
      </c>
      <c r="K3144" s="783">
        <v>600000</v>
      </c>
      <c r="L3144" s="784">
        <f t="shared" si="99"/>
        <v>0</v>
      </c>
      <c r="M3144" s="784">
        <f t="shared" si="100"/>
        <v>0</v>
      </c>
      <c r="N3144" s="782">
        <v>600000</v>
      </c>
      <c r="O3144" s="782">
        <v>700000</v>
      </c>
      <c r="P3144" s="782">
        <v>1900000</v>
      </c>
      <c r="Q3144" s="782">
        <v>600000</v>
      </c>
      <c r="R3144" s="782"/>
      <c r="T3144" s="568"/>
    </row>
    <row r="3145" spans="1:20" s="498" customFormat="1" ht="36" x14ac:dyDescent="0.25">
      <c r="A3145" s="772"/>
      <c r="D3145" s="515" t="s">
        <v>6963</v>
      </c>
      <c r="E3145" s="779" t="s">
        <v>6964</v>
      </c>
      <c r="F3145" s="780" t="s">
        <v>5634</v>
      </c>
      <c r="G3145" s="781" t="s">
        <v>6551</v>
      </c>
      <c r="H3145" s="781" t="s">
        <v>6902</v>
      </c>
      <c r="I3145" s="781" t="s">
        <v>5517</v>
      </c>
      <c r="J3145" s="782">
        <v>800000</v>
      </c>
      <c r="K3145" s="783">
        <v>800000</v>
      </c>
      <c r="L3145" s="784">
        <f t="shared" si="99"/>
        <v>0</v>
      </c>
      <c r="M3145" s="784">
        <f t="shared" si="100"/>
        <v>0</v>
      </c>
      <c r="N3145" s="782">
        <v>800000</v>
      </c>
      <c r="O3145" s="782">
        <v>800000</v>
      </c>
      <c r="P3145" s="782">
        <v>2400000</v>
      </c>
      <c r="Q3145" s="782">
        <v>800000</v>
      </c>
      <c r="R3145" s="782"/>
      <c r="T3145" s="568"/>
    </row>
    <row r="3146" spans="1:20" s="498" customFormat="1" ht="24" x14ac:dyDescent="0.25">
      <c r="A3146" s="772"/>
      <c r="D3146" s="515" t="s">
        <v>6965</v>
      </c>
      <c r="E3146" s="779" t="s">
        <v>6966</v>
      </c>
      <c r="F3146" s="780" t="s">
        <v>5637</v>
      </c>
      <c r="G3146" s="781" t="s">
        <v>6551</v>
      </c>
      <c r="H3146" s="781" t="s">
        <v>6902</v>
      </c>
      <c r="I3146" s="781" t="s">
        <v>5517</v>
      </c>
      <c r="J3146" s="782">
        <v>300000</v>
      </c>
      <c r="K3146" s="783">
        <v>300000</v>
      </c>
      <c r="L3146" s="784">
        <f t="shared" si="99"/>
        <v>0</v>
      </c>
      <c r="M3146" s="784">
        <f t="shared" si="100"/>
        <v>0</v>
      </c>
      <c r="N3146" s="782">
        <v>300000</v>
      </c>
      <c r="O3146" s="782">
        <v>300000</v>
      </c>
      <c r="P3146" s="782">
        <v>900000</v>
      </c>
      <c r="Q3146" s="782">
        <v>300000</v>
      </c>
      <c r="R3146" s="782"/>
      <c r="T3146" s="568"/>
    </row>
    <row r="3147" spans="1:20" s="498" customFormat="1" ht="36" x14ac:dyDescent="0.25">
      <c r="A3147" s="772"/>
      <c r="D3147" s="515" t="s">
        <v>6967</v>
      </c>
      <c r="E3147" s="779" t="s">
        <v>6968</v>
      </c>
      <c r="F3147" s="780" t="s">
        <v>5640</v>
      </c>
      <c r="G3147" s="781" t="s">
        <v>6551</v>
      </c>
      <c r="H3147" s="781" t="s">
        <v>6902</v>
      </c>
      <c r="I3147" s="781" t="s">
        <v>5517</v>
      </c>
      <c r="J3147" s="782">
        <v>0</v>
      </c>
      <c r="K3147" s="783">
        <v>0</v>
      </c>
      <c r="L3147" s="784">
        <f t="shared" si="99"/>
        <v>0</v>
      </c>
      <c r="M3147" s="784">
        <f t="shared" si="100"/>
        <v>0</v>
      </c>
      <c r="N3147" s="782">
        <v>0</v>
      </c>
      <c r="O3147" s="782">
        <v>0</v>
      </c>
      <c r="P3147" s="782">
        <v>0</v>
      </c>
      <c r="Q3147" s="782">
        <v>0</v>
      </c>
      <c r="R3147" s="782"/>
      <c r="T3147" s="568"/>
    </row>
    <row r="3148" spans="1:20" s="498" customFormat="1" ht="24" x14ac:dyDescent="0.25">
      <c r="A3148" s="772"/>
      <c r="D3148" s="515" t="s">
        <v>6969</v>
      </c>
      <c r="E3148" s="779" t="s">
        <v>6970</v>
      </c>
      <c r="F3148" s="780" t="s">
        <v>5643</v>
      </c>
      <c r="G3148" s="781" t="s">
        <v>6551</v>
      </c>
      <c r="H3148" s="781" t="s">
        <v>6902</v>
      </c>
      <c r="I3148" s="781" t="s">
        <v>5517</v>
      </c>
      <c r="J3148" s="782">
        <v>300000</v>
      </c>
      <c r="K3148" s="783">
        <v>300000</v>
      </c>
      <c r="L3148" s="784">
        <f t="shared" si="99"/>
        <v>0</v>
      </c>
      <c r="M3148" s="784">
        <f t="shared" si="100"/>
        <v>0</v>
      </c>
      <c r="N3148" s="782">
        <v>300000</v>
      </c>
      <c r="O3148" s="782">
        <v>300000</v>
      </c>
      <c r="P3148" s="782">
        <v>900000</v>
      </c>
      <c r="Q3148" s="782">
        <v>300000</v>
      </c>
      <c r="R3148" s="782"/>
      <c r="T3148" s="568"/>
    </row>
    <row r="3149" spans="1:20" s="498" customFormat="1" ht="24" x14ac:dyDescent="0.25">
      <c r="A3149" s="772"/>
      <c r="D3149" s="515" t="s">
        <v>6971</v>
      </c>
      <c r="E3149" s="779" t="s">
        <v>6972</v>
      </c>
      <c r="F3149" s="780" t="s">
        <v>5646</v>
      </c>
      <c r="G3149" s="781" t="s">
        <v>6551</v>
      </c>
      <c r="H3149" s="781" t="s">
        <v>6902</v>
      </c>
      <c r="I3149" s="781" t="s">
        <v>5517</v>
      </c>
      <c r="J3149" s="782">
        <v>150000</v>
      </c>
      <c r="K3149" s="783">
        <v>150000</v>
      </c>
      <c r="L3149" s="784">
        <f t="shared" si="99"/>
        <v>0</v>
      </c>
      <c r="M3149" s="784">
        <f t="shared" si="100"/>
        <v>0</v>
      </c>
      <c r="N3149" s="782">
        <v>150000</v>
      </c>
      <c r="O3149" s="782">
        <v>150000</v>
      </c>
      <c r="P3149" s="782">
        <v>450000</v>
      </c>
      <c r="Q3149" s="782">
        <v>150000</v>
      </c>
      <c r="R3149" s="782"/>
      <c r="T3149" s="568"/>
    </row>
    <row r="3150" spans="1:20" s="498" customFormat="1" ht="12" x14ac:dyDescent="0.25">
      <c r="A3150" s="772"/>
      <c r="D3150" s="515" t="s">
        <v>6973</v>
      </c>
      <c r="E3150" s="779" t="s">
        <v>6974</v>
      </c>
      <c r="F3150" s="780" t="s">
        <v>5649</v>
      </c>
      <c r="G3150" s="781" t="s">
        <v>6551</v>
      </c>
      <c r="H3150" s="781" t="s">
        <v>6902</v>
      </c>
      <c r="I3150" s="781" t="s">
        <v>5517</v>
      </c>
      <c r="J3150" s="782">
        <v>700000</v>
      </c>
      <c r="K3150" s="783">
        <v>700000</v>
      </c>
      <c r="L3150" s="784">
        <f t="shared" si="99"/>
        <v>0</v>
      </c>
      <c r="M3150" s="784">
        <f t="shared" si="100"/>
        <v>0</v>
      </c>
      <c r="N3150" s="782">
        <v>700000</v>
      </c>
      <c r="O3150" s="782">
        <v>700000</v>
      </c>
      <c r="P3150" s="782">
        <v>2100000</v>
      </c>
      <c r="Q3150" s="782">
        <v>600000</v>
      </c>
      <c r="R3150" s="782"/>
      <c r="T3150" s="568"/>
    </row>
    <row r="3151" spans="1:20" s="498" customFormat="1" ht="36" x14ac:dyDescent="0.25">
      <c r="A3151" s="772"/>
      <c r="D3151" s="515" t="s">
        <v>6975</v>
      </c>
      <c r="E3151" s="779" t="s">
        <v>6976</v>
      </c>
      <c r="F3151" s="780" t="s">
        <v>5655</v>
      </c>
      <c r="G3151" s="781" t="s">
        <v>6551</v>
      </c>
      <c r="H3151" s="781" t="s">
        <v>6902</v>
      </c>
      <c r="I3151" s="781" t="s">
        <v>5517</v>
      </c>
      <c r="J3151" s="782">
        <v>500000</v>
      </c>
      <c r="K3151" s="783">
        <v>500000</v>
      </c>
      <c r="L3151" s="784">
        <f t="shared" si="99"/>
        <v>0</v>
      </c>
      <c r="M3151" s="784">
        <f t="shared" si="100"/>
        <v>0</v>
      </c>
      <c r="N3151" s="782">
        <v>500000</v>
      </c>
      <c r="O3151" s="782">
        <v>500000</v>
      </c>
      <c r="P3151" s="782">
        <v>1500000</v>
      </c>
      <c r="Q3151" s="782">
        <v>500000</v>
      </c>
      <c r="R3151" s="782"/>
      <c r="T3151" s="568"/>
    </row>
    <row r="3152" spans="1:20" s="498" customFormat="1" ht="12" x14ac:dyDescent="0.25">
      <c r="A3152" s="772"/>
      <c r="D3152" s="515" t="s">
        <v>6977</v>
      </c>
      <c r="E3152" s="779" t="s">
        <v>6978</v>
      </c>
      <c r="F3152" s="780" t="s">
        <v>5664</v>
      </c>
      <c r="G3152" s="781" t="s">
        <v>6551</v>
      </c>
      <c r="H3152" s="781" t="s">
        <v>6902</v>
      </c>
      <c r="I3152" s="781" t="s">
        <v>5517</v>
      </c>
      <c r="J3152" s="782">
        <v>7500000</v>
      </c>
      <c r="K3152" s="783">
        <v>1500000</v>
      </c>
      <c r="L3152" s="784">
        <f t="shared" si="99"/>
        <v>6000000</v>
      </c>
      <c r="M3152" s="784">
        <v>0</v>
      </c>
      <c r="N3152" s="782">
        <v>7500000</v>
      </c>
      <c r="O3152" s="782">
        <v>7500000</v>
      </c>
      <c r="P3152" s="782">
        <v>22500000</v>
      </c>
      <c r="Q3152" s="782">
        <v>7000000</v>
      </c>
      <c r="R3152" s="782"/>
      <c r="T3152" s="568"/>
    </row>
    <row r="3153" spans="1:20" s="498" customFormat="1" ht="12" x14ac:dyDescent="0.25">
      <c r="A3153" s="772"/>
      <c r="D3153" s="515" t="s">
        <v>6979</v>
      </c>
      <c r="E3153" s="779" t="s">
        <v>6980</v>
      </c>
      <c r="F3153" s="780" t="s">
        <v>5667</v>
      </c>
      <c r="G3153" s="781" t="s">
        <v>6551</v>
      </c>
      <c r="H3153" s="781" t="s">
        <v>6902</v>
      </c>
      <c r="I3153" s="781" t="s">
        <v>5517</v>
      </c>
      <c r="J3153" s="782">
        <v>0</v>
      </c>
      <c r="K3153" s="783">
        <v>0</v>
      </c>
      <c r="L3153" s="784">
        <f t="shared" si="99"/>
        <v>0</v>
      </c>
      <c r="M3153" s="784">
        <f t="shared" si="100"/>
        <v>0</v>
      </c>
      <c r="N3153" s="782">
        <v>0</v>
      </c>
      <c r="O3153" s="782">
        <v>0</v>
      </c>
      <c r="P3153" s="782">
        <v>0</v>
      </c>
      <c r="Q3153" s="782">
        <v>0</v>
      </c>
      <c r="R3153" s="782"/>
      <c r="T3153" s="568"/>
    </row>
    <row r="3154" spans="1:20" s="498" customFormat="1" ht="12" x14ac:dyDescent="0.25">
      <c r="A3154" s="772"/>
      <c r="D3154" s="515" t="s">
        <v>6981</v>
      </c>
      <c r="E3154" s="779" t="s">
        <v>6982</v>
      </c>
      <c r="F3154" s="780" t="s">
        <v>5679</v>
      </c>
      <c r="G3154" s="781" t="s">
        <v>6551</v>
      </c>
      <c r="H3154" s="781" t="s">
        <v>6902</v>
      </c>
      <c r="I3154" s="781" t="s">
        <v>5517</v>
      </c>
      <c r="J3154" s="782">
        <v>0</v>
      </c>
      <c r="K3154" s="783">
        <v>0</v>
      </c>
      <c r="L3154" s="782">
        <f t="shared" si="99"/>
        <v>0</v>
      </c>
      <c r="M3154" s="782">
        <f t="shared" si="100"/>
        <v>0</v>
      </c>
      <c r="N3154" s="782">
        <v>0</v>
      </c>
      <c r="O3154" s="782">
        <v>0</v>
      </c>
      <c r="P3154" s="782">
        <v>0</v>
      </c>
      <c r="Q3154" s="782">
        <v>0</v>
      </c>
      <c r="R3154" s="782"/>
      <c r="T3154" s="568"/>
    </row>
    <row r="3155" spans="1:20" s="498" customFormat="1" ht="12" x14ac:dyDescent="0.25">
      <c r="A3155" s="772"/>
      <c r="F3155" s="536"/>
      <c r="G3155" s="793"/>
      <c r="H3155" s="793"/>
      <c r="I3155" s="793"/>
      <c r="J3155" s="776"/>
      <c r="K3155" s="776"/>
      <c r="L3155" s="776"/>
      <c r="M3155" s="776"/>
      <c r="N3155" s="776"/>
      <c r="O3155" s="776"/>
      <c r="P3155" s="776"/>
      <c r="Q3155" s="776"/>
      <c r="R3155" s="776"/>
      <c r="T3155" s="568"/>
    </row>
    <row r="3156" spans="1:20" s="751" customFormat="1" ht="13.8" x14ac:dyDescent="0.3">
      <c r="A3156" s="946" t="s">
        <v>5500</v>
      </c>
      <c r="B3156" s="946"/>
      <c r="C3156" s="946"/>
      <c r="D3156" s="946"/>
      <c r="E3156" s="946"/>
      <c r="F3156" s="946"/>
      <c r="G3156" s="946"/>
      <c r="H3156" s="946"/>
      <c r="I3156" s="946"/>
      <c r="J3156" s="946"/>
      <c r="K3156" s="946"/>
      <c r="L3156" s="946"/>
      <c r="M3156" s="946"/>
      <c r="N3156" s="946"/>
      <c r="O3156" s="946"/>
      <c r="P3156" s="946"/>
      <c r="Q3156" s="946"/>
      <c r="T3156" s="752"/>
    </row>
    <row r="3157" spans="1:20" s="751" customFormat="1" ht="13.8" x14ac:dyDescent="0.3">
      <c r="A3157" s="946" t="s">
        <v>5501</v>
      </c>
      <c r="B3157" s="946"/>
      <c r="C3157" s="946"/>
      <c r="D3157" s="946"/>
      <c r="E3157" s="946"/>
      <c r="F3157" s="946"/>
      <c r="G3157" s="946"/>
      <c r="H3157" s="946"/>
      <c r="I3157" s="946"/>
      <c r="J3157" s="946"/>
      <c r="K3157" s="946"/>
      <c r="L3157" s="946"/>
      <c r="M3157" s="946"/>
      <c r="N3157" s="946"/>
      <c r="O3157" s="946"/>
      <c r="P3157" s="946"/>
      <c r="Q3157" s="946"/>
      <c r="T3157" s="752"/>
    </row>
    <row r="3158" spans="1:20" s="753" customFormat="1" ht="13.2" x14ac:dyDescent="0.25">
      <c r="A3158" s="947" t="s">
        <v>5376</v>
      </c>
      <c r="B3158" s="947"/>
      <c r="C3158" s="947"/>
      <c r="D3158" s="954"/>
      <c r="E3158" s="947"/>
      <c r="F3158" s="947"/>
      <c r="G3158" s="947"/>
      <c r="H3158" s="947"/>
      <c r="I3158" s="947"/>
      <c r="J3158" s="947"/>
      <c r="K3158" s="947"/>
      <c r="L3158" s="947"/>
      <c r="M3158" s="947"/>
      <c r="N3158" s="947"/>
      <c r="O3158" s="947"/>
      <c r="P3158" s="947"/>
      <c r="Q3158" s="947"/>
      <c r="T3158" s="754"/>
    </row>
    <row r="3159" spans="1:20" s="760" customFormat="1" ht="24" x14ac:dyDescent="0.25">
      <c r="A3159" s="943" t="s">
        <v>5502</v>
      </c>
      <c r="B3159" s="948" t="s">
        <v>5503</v>
      </c>
      <c r="C3159" s="957"/>
      <c r="D3159" s="755"/>
      <c r="E3159" s="949" t="s">
        <v>5504</v>
      </c>
      <c r="F3159" s="943" t="s">
        <v>4881</v>
      </c>
      <c r="G3159" s="943" t="s">
        <v>5505</v>
      </c>
      <c r="H3159" s="943" t="s">
        <v>5506</v>
      </c>
      <c r="I3159" s="943" t="s">
        <v>5507</v>
      </c>
      <c r="J3159" s="756" t="s">
        <v>3115</v>
      </c>
      <c r="K3159" s="757" t="s">
        <v>3116</v>
      </c>
      <c r="L3159" s="758" t="s">
        <v>5508</v>
      </c>
      <c r="M3159" s="758" t="s">
        <v>5509</v>
      </c>
      <c r="N3159" s="756" t="s">
        <v>3116</v>
      </c>
      <c r="O3159" s="756" t="s">
        <v>3116</v>
      </c>
      <c r="P3159" s="759" t="s">
        <v>3317</v>
      </c>
      <c r="Q3159" s="759" t="s">
        <v>3341</v>
      </c>
      <c r="R3159" s="759" t="s">
        <v>5510</v>
      </c>
      <c r="T3159" s="761"/>
    </row>
    <row r="3160" spans="1:20" s="760" customFormat="1" ht="19.5" customHeight="1" x14ac:dyDescent="0.25">
      <c r="A3160" s="955"/>
      <c r="B3160" s="950"/>
      <c r="C3160" s="958"/>
      <c r="D3160" s="762"/>
      <c r="E3160" s="951"/>
      <c r="F3160" s="944"/>
      <c r="G3160" s="944"/>
      <c r="H3160" s="944"/>
      <c r="I3160" s="944"/>
      <c r="J3160" s="763">
        <v>2020</v>
      </c>
      <c r="K3160" s="764" t="s">
        <v>3120</v>
      </c>
      <c r="L3160" s="765" t="s">
        <v>3120</v>
      </c>
      <c r="M3160" s="765" t="s">
        <v>3120</v>
      </c>
      <c r="N3160" s="766" t="s">
        <v>5068</v>
      </c>
      <c r="O3160" s="766" t="s">
        <v>5069</v>
      </c>
      <c r="P3160" s="763" t="s">
        <v>4882</v>
      </c>
      <c r="Q3160" s="766" t="s">
        <v>5102</v>
      </c>
      <c r="R3160" s="763"/>
      <c r="T3160" s="761"/>
    </row>
    <row r="3161" spans="1:20" s="760" customFormat="1" ht="15.75" customHeight="1" x14ac:dyDescent="0.25">
      <c r="A3161" s="956"/>
      <c r="B3161" s="952"/>
      <c r="C3161" s="959"/>
      <c r="D3161" s="768"/>
      <c r="E3161" s="953"/>
      <c r="F3161" s="945"/>
      <c r="G3161" s="945"/>
      <c r="H3161" s="945"/>
      <c r="I3161" s="945"/>
      <c r="J3161" s="769" t="s">
        <v>14</v>
      </c>
      <c r="K3161" s="770" t="s">
        <v>14</v>
      </c>
      <c r="L3161" s="771" t="s">
        <v>14</v>
      </c>
      <c r="M3161" s="771" t="s">
        <v>14</v>
      </c>
      <c r="N3161" s="769" t="s">
        <v>14</v>
      </c>
      <c r="O3161" s="769" t="s">
        <v>14</v>
      </c>
      <c r="P3161" s="769" t="s">
        <v>14</v>
      </c>
      <c r="Q3161" s="769" t="s">
        <v>14</v>
      </c>
      <c r="R3161" s="769"/>
      <c r="T3161" s="761"/>
    </row>
    <row r="3162" spans="1:20" s="498" customFormat="1" ht="24" x14ac:dyDescent="0.25">
      <c r="A3162" s="772"/>
      <c r="D3162" s="515" t="s">
        <v>6983</v>
      </c>
      <c r="E3162" s="779" t="s">
        <v>6984</v>
      </c>
      <c r="F3162" s="780" t="s">
        <v>5688</v>
      </c>
      <c r="G3162" s="781" t="s">
        <v>6551</v>
      </c>
      <c r="H3162" s="781" t="s">
        <v>6902</v>
      </c>
      <c r="I3162" s="781" t="s">
        <v>5517</v>
      </c>
      <c r="J3162" s="782">
        <v>0</v>
      </c>
      <c r="K3162" s="783">
        <v>0</v>
      </c>
      <c r="L3162" s="784">
        <f t="shared" si="99"/>
        <v>0</v>
      </c>
      <c r="M3162" s="784">
        <f t="shared" si="100"/>
        <v>0</v>
      </c>
      <c r="N3162" s="782">
        <v>0</v>
      </c>
      <c r="O3162" s="782">
        <v>0</v>
      </c>
      <c r="P3162" s="782">
        <v>0</v>
      </c>
      <c r="Q3162" s="782">
        <v>0</v>
      </c>
      <c r="R3162" s="782"/>
      <c r="T3162" s="568"/>
    </row>
    <row r="3163" spans="1:20" s="498" customFormat="1" ht="24" x14ac:dyDescent="0.25">
      <c r="A3163" s="772"/>
      <c r="D3163" s="515" t="s">
        <v>6985</v>
      </c>
      <c r="E3163" s="779" t="s">
        <v>6986</v>
      </c>
      <c r="F3163" s="780" t="s">
        <v>6157</v>
      </c>
      <c r="G3163" s="781" t="s">
        <v>6551</v>
      </c>
      <c r="H3163" s="781" t="s">
        <v>6902</v>
      </c>
      <c r="I3163" s="781" t="s">
        <v>5517</v>
      </c>
      <c r="J3163" s="782">
        <v>2000000</v>
      </c>
      <c r="K3163" s="783">
        <v>2000000</v>
      </c>
      <c r="L3163" s="784">
        <f t="shared" si="99"/>
        <v>0</v>
      </c>
      <c r="M3163" s="784">
        <f t="shared" si="100"/>
        <v>0</v>
      </c>
      <c r="N3163" s="782">
        <v>2000000</v>
      </c>
      <c r="O3163" s="782">
        <v>2000000</v>
      </c>
      <c r="P3163" s="782">
        <v>6000000</v>
      </c>
      <c r="Q3163" s="782">
        <v>2000000</v>
      </c>
      <c r="R3163" s="782"/>
      <c r="T3163" s="568"/>
    </row>
    <row r="3164" spans="1:20" s="498" customFormat="1" ht="12" x14ac:dyDescent="0.25">
      <c r="A3164" s="772"/>
      <c r="D3164" s="515" t="s">
        <v>6987</v>
      </c>
      <c r="E3164" s="779" t="s">
        <v>6988</v>
      </c>
      <c r="F3164" s="780" t="s">
        <v>6989</v>
      </c>
      <c r="G3164" s="781" t="s">
        <v>5515</v>
      </c>
      <c r="H3164" s="781" t="s">
        <v>5813</v>
      </c>
      <c r="I3164" s="781" t="s">
        <v>5517</v>
      </c>
      <c r="J3164" s="782">
        <v>6000000</v>
      </c>
      <c r="K3164" s="783">
        <v>0</v>
      </c>
      <c r="L3164" s="784">
        <f t="shared" si="99"/>
        <v>6000000</v>
      </c>
      <c r="M3164" s="784">
        <v>0</v>
      </c>
      <c r="N3164" s="782">
        <v>6000000</v>
      </c>
      <c r="O3164" s="782">
        <v>6000000</v>
      </c>
      <c r="P3164" s="782">
        <v>18000000</v>
      </c>
      <c r="Q3164" s="782">
        <v>6000000</v>
      </c>
      <c r="R3164" s="782"/>
      <c r="T3164" s="568"/>
    </row>
    <row r="3165" spans="1:20" s="498" customFormat="1" ht="12" x14ac:dyDescent="0.25">
      <c r="A3165" s="772"/>
      <c r="D3165" s="515" t="s">
        <v>6990</v>
      </c>
      <c r="E3165" s="779" t="s">
        <v>6991</v>
      </c>
      <c r="F3165" s="780" t="s">
        <v>5703</v>
      </c>
      <c r="G3165" s="781" t="s">
        <v>6551</v>
      </c>
      <c r="H3165" s="781" t="s">
        <v>6902</v>
      </c>
      <c r="I3165" s="781" t="s">
        <v>5517</v>
      </c>
      <c r="J3165" s="782">
        <v>800000</v>
      </c>
      <c r="K3165" s="783">
        <v>800000</v>
      </c>
      <c r="L3165" s="784">
        <f t="shared" si="99"/>
        <v>0</v>
      </c>
      <c r="M3165" s="784">
        <f t="shared" si="100"/>
        <v>0</v>
      </c>
      <c r="N3165" s="782">
        <v>800000</v>
      </c>
      <c r="O3165" s="782">
        <v>800000</v>
      </c>
      <c r="P3165" s="782">
        <v>2400000</v>
      </c>
      <c r="Q3165" s="782">
        <v>800000</v>
      </c>
      <c r="R3165" s="782"/>
      <c r="T3165" s="568"/>
    </row>
    <row r="3166" spans="1:20" s="498" customFormat="1" ht="12" x14ac:dyDescent="0.25">
      <c r="A3166" s="772"/>
      <c r="D3166" s="515" t="s">
        <v>6992</v>
      </c>
      <c r="E3166" s="779" t="s">
        <v>6993</v>
      </c>
      <c r="F3166" s="515" t="s">
        <v>5709</v>
      </c>
      <c r="G3166" s="781" t="s">
        <v>6551</v>
      </c>
      <c r="H3166" s="781" t="s">
        <v>6902</v>
      </c>
      <c r="I3166" s="781" t="s">
        <v>5517</v>
      </c>
      <c r="J3166" s="782">
        <v>500000</v>
      </c>
      <c r="K3166" s="783">
        <v>500000</v>
      </c>
      <c r="L3166" s="784">
        <f t="shared" si="99"/>
        <v>0</v>
      </c>
      <c r="M3166" s="784">
        <f t="shared" si="100"/>
        <v>0</v>
      </c>
      <c r="N3166" s="782">
        <v>500000</v>
      </c>
      <c r="O3166" s="782">
        <v>500000</v>
      </c>
      <c r="P3166" s="782">
        <v>1500000</v>
      </c>
      <c r="Q3166" s="782">
        <v>400000</v>
      </c>
      <c r="R3166" s="782"/>
      <c r="T3166" s="568"/>
    </row>
    <row r="3167" spans="1:20" s="498" customFormat="1" ht="12" x14ac:dyDescent="0.25">
      <c r="A3167" s="772"/>
      <c r="D3167" s="515" t="s">
        <v>6994</v>
      </c>
      <c r="E3167" s="779" t="s">
        <v>6995</v>
      </c>
      <c r="F3167" s="780" t="s">
        <v>6390</v>
      </c>
      <c r="G3167" s="781" t="s">
        <v>6551</v>
      </c>
      <c r="H3167" s="781" t="s">
        <v>6902</v>
      </c>
      <c r="I3167" s="781" t="s">
        <v>5517</v>
      </c>
      <c r="J3167" s="782">
        <v>100000</v>
      </c>
      <c r="K3167" s="783">
        <v>100000</v>
      </c>
      <c r="L3167" s="784">
        <f t="shared" si="99"/>
        <v>0</v>
      </c>
      <c r="M3167" s="784">
        <f t="shared" si="100"/>
        <v>0</v>
      </c>
      <c r="N3167" s="782">
        <v>100000</v>
      </c>
      <c r="O3167" s="782">
        <v>100000</v>
      </c>
      <c r="P3167" s="782">
        <v>300000</v>
      </c>
      <c r="Q3167" s="782">
        <v>100000</v>
      </c>
      <c r="R3167" s="782"/>
      <c r="T3167" s="568"/>
    </row>
    <row r="3168" spans="1:20" s="498" customFormat="1" ht="12" x14ac:dyDescent="0.25">
      <c r="A3168" s="772"/>
      <c r="D3168" s="515" t="s">
        <v>6996</v>
      </c>
      <c r="E3168" s="779" t="s">
        <v>6997</v>
      </c>
      <c r="F3168" s="780" t="s">
        <v>6716</v>
      </c>
      <c r="G3168" s="781" t="s">
        <v>6551</v>
      </c>
      <c r="H3168" s="781" t="s">
        <v>6902</v>
      </c>
      <c r="I3168" s="781" t="s">
        <v>5517</v>
      </c>
      <c r="J3168" s="782">
        <v>400000</v>
      </c>
      <c r="K3168" s="783">
        <v>400000</v>
      </c>
      <c r="L3168" s="784">
        <f t="shared" si="99"/>
        <v>0</v>
      </c>
      <c r="M3168" s="784">
        <f t="shared" si="100"/>
        <v>0</v>
      </c>
      <c r="N3168" s="782">
        <v>400000</v>
      </c>
      <c r="O3168" s="782">
        <v>400000</v>
      </c>
      <c r="P3168" s="782">
        <v>1200000</v>
      </c>
      <c r="Q3168" s="782">
        <v>300000</v>
      </c>
      <c r="R3168" s="782"/>
      <c r="T3168" s="568"/>
    </row>
    <row r="3169" spans="1:20" s="498" customFormat="1" ht="24" x14ac:dyDescent="0.25">
      <c r="A3169" s="772"/>
      <c r="D3169" s="515" t="s">
        <v>6998</v>
      </c>
      <c r="E3169" s="779" t="s">
        <v>6999</v>
      </c>
      <c r="F3169" s="780" t="s">
        <v>7000</v>
      </c>
      <c r="G3169" s="781" t="s">
        <v>6551</v>
      </c>
      <c r="H3169" s="781" t="s">
        <v>6902</v>
      </c>
      <c r="I3169" s="781" t="s">
        <v>5517</v>
      </c>
      <c r="J3169" s="782">
        <v>0</v>
      </c>
      <c r="K3169" s="783">
        <v>0</v>
      </c>
      <c r="L3169" s="784">
        <f t="shared" si="99"/>
        <v>0</v>
      </c>
      <c r="M3169" s="784">
        <f t="shared" si="100"/>
        <v>0</v>
      </c>
      <c r="N3169" s="782">
        <v>0</v>
      </c>
      <c r="O3169" s="782">
        <v>0</v>
      </c>
      <c r="P3169" s="782">
        <v>0</v>
      </c>
      <c r="Q3169" s="782">
        <v>0</v>
      </c>
      <c r="R3169" s="782"/>
      <c r="T3169" s="568"/>
    </row>
    <row r="3170" spans="1:20" s="498" customFormat="1" ht="12" x14ac:dyDescent="0.25">
      <c r="A3170" s="772"/>
      <c r="D3170" s="515" t="s">
        <v>7001</v>
      </c>
      <c r="E3170" s="779" t="s">
        <v>7002</v>
      </c>
      <c r="F3170" s="515" t="s">
        <v>5727</v>
      </c>
      <c r="G3170" s="781" t="s">
        <v>6551</v>
      </c>
      <c r="H3170" s="781" t="s">
        <v>6902</v>
      </c>
      <c r="I3170" s="781" t="s">
        <v>5517</v>
      </c>
      <c r="J3170" s="782">
        <v>40000000</v>
      </c>
      <c r="K3170" s="783">
        <v>40000000</v>
      </c>
      <c r="L3170" s="784">
        <f t="shared" si="99"/>
        <v>0</v>
      </c>
      <c r="M3170" s="784">
        <f t="shared" si="100"/>
        <v>0</v>
      </c>
      <c r="N3170" s="782">
        <v>40000000</v>
      </c>
      <c r="O3170" s="782">
        <v>40000000</v>
      </c>
      <c r="P3170" s="782">
        <v>120000000</v>
      </c>
      <c r="Q3170" s="782">
        <v>40000000</v>
      </c>
      <c r="R3170" s="782"/>
      <c r="T3170" s="568"/>
    </row>
    <row r="3171" spans="1:20" s="498" customFormat="1" ht="12" x14ac:dyDescent="0.25">
      <c r="A3171" s="772"/>
      <c r="D3171" s="515" t="s">
        <v>7003</v>
      </c>
      <c r="E3171" s="779" t="s">
        <v>7004</v>
      </c>
      <c r="F3171" s="780" t="s">
        <v>5730</v>
      </c>
      <c r="G3171" s="781" t="s">
        <v>6551</v>
      </c>
      <c r="H3171" s="781" t="s">
        <v>6902</v>
      </c>
      <c r="I3171" s="781" t="s">
        <v>5517</v>
      </c>
      <c r="J3171" s="782">
        <v>1000000</v>
      </c>
      <c r="K3171" s="783">
        <v>1000000</v>
      </c>
      <c r="L3171" s="784">
        <f t="shared" si="99"/>
        <v>0</v>
      </c>
      <c r="M3171" s="784">
        <f t="shared" si="100"/>
        <v>0</v>
      </c>
      <c r="N3171" s="782">
        <v>1000000</v>
      </c>
      <c r="O3171" s="782">
        <v>1000000</v>
      </c>
      <c r="P3171" s="782">
        <v>3000000</v>
      </c>
      <c r="Q3171" s="782">
        <v>1000000</v>
      </c>
      <c r="R3171" s="782"/>
      <c r="T3171" s="568"/>
    </row>
    <row r="3172" spans="1:20" s="498" customFormat="1" ht="12" x14ac:dyDescent="0.25">
      <c r="A3172" s="772"/>
      <c r="D3172" s="515" t="s">
        <v>7005</v>
      </c>
      <c r="E3172" s="779" t="s">
        <v>7006</v>
      </c>
      <c r="F3172" s="515" t="s">
        <v>5736</v>
      </c>
      <c r="G3172" s="781" t="s">
        <v>6551</v>
      </c>
      <c r="H3172" s="781" t="s">
        <v>6902</v>
      </c>
      <c r="I3172" s="781" t="s">
        <v>5517</v>
      </c>
      <c r="J3172" s="782">
        <v>100000</v>
      </c>
      <c r="K3172" s="783">
        <v>100000</v>
      </c>
      <c r="L3172" s="784">
        <f t="shared" si="99"/>
        <v>0</v>
      </c>
      <c r="M3172" s="784">
        <f t="shared" si="100"/>
        <v>0</v>
      </c>
      <c r="N3172" s="782">
        <v>100000</v>
      </c>
      <c r="O3172" s="782">
        <v>100000</v>
      </c>
      <c r="P3172" s="782">
        <v>300000</v>
      </c>
      <c r="Q3172" s="782">
        <v>100000</v>
      </c>
      <c r="R3172" s="782"/>
      <c r="T3172" s="568"/>
    </row>
    <row r="3173" spans="1:20" s="498" customFormat="1" ht="12" x14ac:dyDescent="0.25">
      <c r="A3173" s="772"/>
      <c r="D3173" s="515" t="s">
        <v>7007</v>
      </c>
      <c r="E3173" s="779" t="s">
        <v>7008</v>
      </c>
      <c r="F3173" s="780" t="s">
        <v>5739</v>
      </c>
      <c r="G3173" s="781" t="s">
        <v>6551</v>
      </c>
      <c r="H3173" s="781" t="s">
        <v>6902</v>
      </c>
      <c r="I3173" s="781" t="s">
        <v>5517</v>
      </c>
      <c r="J3173" s="782">
        <v>500000</v>
      </c>
      <c r="K3173" s="783">
        <v>500000</v>
      </c>
      <c r="L3173" s="784">
        <f t="shared" si="99"/>
        <v>0</v>
      </c>
      <c r="M3173" s="784">
        <f t="shared" si="100"/>
        <v>0</v>
      </c>
      <c r="N3173" s="782">
        <v>500000</v>
      </c>
      <c r="O3173" s="782">
        <v>500000</v>
      </c>
      <c r="P3173" s="782">
        <v>1500000</v>
      </c>
      <c r="Q3173" s="782">
        <v>500000</v>
      </c>
      <c r="R3173" s="782"/>
      <c r="T3173" s="568"/>
    </row>
    <row r="3174" spans="1:20" s="498" customFormat="1" ht="21.75" customHeight="1" x14ac:dyDescent="0.25">
      <c r="A3174" s="772"/>
      <c r="D3174" s="515" t="s">
        <v>7009</v>
      </c>
      <c r="E3174" s="779" t="s">
        <v>7010</v>
      </c>
      <c r="F3174" s="780" t="s">
        <v>7011</v>
      </c>
      <c r="G3174" s="781" t="s">
        <v>6551</v>
      </c>
      <c r="H3174" s="781" t="s">
        <v>6902</v>
      </c>
      <c r="I3174" s="781" t="s">
        <v>5517</v>
      </c>
      <c r="J3174" s="782">
        <v>200000</v>
      </c>
      <c r="K3174" s="783">
        <v>200000</v>
      </c>
      <c r="L3174" s="784">
        <f t="shared" si="99"/>
        <v>0</v>
      </c>
      <c r="M3174" s="784">
        <f t="shared" si="100"/>
        <v>0</v>
      </c>
      <c r="N3174" s="782">
        <v>200000</v>
      </c>
      <c r="O3174" s="782">
        <v>200000</v>
      </c>
      <c r="P3174" s="782">
        <v>600000</v>
      </c>
      <c r="Q3174" s="782">
        <v>200000</v>
      </c>
      <c r="R3174" s="782"/>
      <c r="T3174" s="568"/>
    </row>
    <row r="3175" spans="1:20" s="498" customFormat="1" ht="12" x14ac:dyDescent="0.25">
      <c r="A3175" s="772"/>
      <c r="D3175" s="515" t="s">
        <v>7012</v>
      </c>
      <c r="E3175" s="779" t="s">
        <v>7013</v>
      </c>
      <c r="F3175" s="780" t="s">
        <v>5757</v>
      </c>
      <c r="G3175" s="781" t="s">
        <v>6551</v>
      </c>
      <c r="H3175" s="781" t="s">
        <v>6902</v>
      </c>
      <c r="I3175" s="781" t="s">
        <v>5517</v>
      </c>
      <c r="J3175" s="782">
        <v>200000</v>
      </c>
      <c r="K3175" s="783">
        <v>200000</v>
      </c>
      <c r="L3175" s="784">
        <f t="shared" si="99"/>
        <v>0</v>
      </c>
      <c r="M3175" s="784">
        <f t="shared" si="100"/>
        <v>0</v>
      </c>
      <c r="N3175" s="782">
        <v>200000</v>
      </c>
      <c r="O3175" s="782">
        <v>200000</v>
      </c>
      <c r="P3175" s="782">
        <v>600000</v>
      </c>
      <c r="Q3175" s="782">
        <v>200000</v>
      </c>
      <c r="R3175" s="782"/>
      <c r="T3175" s="568"/>
    </row>
    <row r="3176" spans="1:20" s="498" customFormat="1" ht="12" x14ac:dyDescent="0.25">
      <c r="A3176" s="772"/>
      <c r="D3176" s="515" t="s">
        <v>7014</v>
      </c>
      <c r="E3176" s="779" t="s">
        <v>7015</v>
      </c>
      <c r="F3176" s="515" t="s">
        <v>7016</v>
      </c>
      <c r="G3176" s="781" t="s">
        <v>6551</v>
      </c>
      <c r="H3176" s="781" t="s">
        <v>6902</v>
      </c>
      <c r="I3176" s="781" t="s">
        <v>5517</v>
      </c>
      <c r="J3176" s="782">
        <v>0</v>
      </c>
      <c r="K3176" s="783">
        <v>0</v>
      </c>
      <c r="L3176" s="784">
        <f t="shared" si="99"/>
        <v>0</v>
      </c>
      <c r="M3176" s="784">
        <f t="shared" si="100"/>
        <v>0</v>
      </c>
      <c r="N3176" s="782">
        <v>0</v>
      </c>
      <c r="O3176" s="782">
        <v>0</v>
      </c>
      <c r="P3176" s="782">
        <v>0</v>
      </c>
      <c r="Q3176" s="782">
        <v>0</v>
      </c>
      <c r="R3176" s="782"/>
      <c r="T3176" s="568"/>
    </row>
    <row r="3177" spans="1:20" s="498" customFormat="1" ht="12" x14ac:dyDescent="0.25">
      <c r="A3177" s="772"/>
      <c r="C3177" s="773" t="s">
        <v>5892</v>
      </c>
      <c r="D3177" s="794"/>
      <c r="E3177" s="773"/>
      <c r="F3177" s="775"/>
      <c r="G3177" s="773"/>
      <c r="H3177" s="773"/>
      <c r="I3177" s="773"/>
      <c r="J3177" s="777">
        <v>0</v>
      </c>
      <c r="K3177" s="778">
        <v>0</v>
      </c>
      <c r="L3177" s="784">
        <v>0</v>
      </c>
      <c r="M3177" s="784"/>
      <c r="N3177" s="777">
        <v>0</v>
      </c>
      <c r="O3177" s="777">
        <v>0</v>
      </c>
      <c r="P3177" s="777">
        <v>0</v>
      </c>
      <c r="Q3177" s="777">
        <v>0</v>
      </c>
      <c r="R3177" s="777"/>
      <c r="T3177" s="568"/>
    </row>
    <row r="3178" spans="1:20" s="498" customFormat="1" ht="12" x14ac:dyDescent="0.25">
      <c r="A3178" s="772"/>
      <c r="D3178" s="515" t="s">
        <v>7017</v>
      </c>
      <c r="E3178" s="779" t="s">
        <v>7018</v>
      </c>
      <c r="F3178" s="780" t="s">
        <v>7019</v>
      </c>
      <c r="G3178" s="781" t="s">
        <v>6551</v>
      </c>
      <c r="H3178" s="781" t="s">
        <v>6902</v>
      </c>
      <c r="I3178" s="781" t="s">
        <v>5517</v>
      </c>
      <c r="J3178" s="782">
        <v>0</v>
      </c>
      <c r="K3178" s="783">
        <v>0</v>
      </c>
      <c r="L3178" s="784">
        <v>0</v>
      </c>
      <c r="M3178" s="782"/>
      <c r="N3178" s="782">
        <v>0</v>
      </c>
      <c r="O3178" s="782">
        <v>0</v>
      </c>
      <c r="P3178" s="782">
        <v>0</v>
      </c>
      <c r="Q3178" s="782">
        <v>0</v>
      </c>
      <c r="R3178" s="782"/>
      <c r="T3178" s="568"/>
    </row>
    <row r="3179" spans="1:20" s="498" customFormat="1" ht="12" x14ac:dyDescent="0.25">
      <c r="A3179" s="772"/>
      <c r="D3179" s="515" t="s">
        <v>7020</v>
      </c>
      <c r="E3179" s="779" t="s">
        <v>7021</v>
      </c>
      <c r="F3179" s="780" t="s">
        <v>5895</v>
      </c>
      <c r="G3179" s="781" t="s">
        <v>6551</v>
      </c>
      <c r="H3179" s="781" t="s">
        <v>6902</v>
      </c>
      <c r="I3179" s="781" t="s">
        <v>5517</v>
      </c>
      <c r="J3179" s="782">
        <v>0</v>
      </c>
      <c r="K3179" s="789">
        <v>0</v>
      </c>
      <c r="L3179" s="784">
        <v>0</v>
      </c>
      <c r="M3179" s="784"/>
      <c r="N3179" s="784">
        <v>0</v>
      </c>
      <c r="O3179" s="784">
        <v>0</v>
      </c>
      <c r="P3179" s="782">
        <v>0</v>
      </c>
      <c r="Q3179" s="782">
        <v>0</v>
      </c>
      <c r="R3179" s="782"/>
      <c r="T3179" s="568"/>
    </row>
    <row r="3180" spans="1:20" s="498" customFormat="1" ht="12" x14ac:dyDescent="0.25">
      <c r="A3180" s="772"/>
      <c r="B3180" s="566" t="s">
        <v>492</v>
      </c>
      <c r="C3180" s="810"/>
      <c r="D3180" s="515"/>
      <c r="E3180" s="810"/>
      <c r="F3180" s="827"/>
      <c r="G3180" s="810"/>
      <c r="H3180" s="810"/>
      <c r="I3180" s="779"/>
      <c r="J3180" s="801">
        <v>178334139</v>
      </c>
      <c r="K3180" s="783">
        <f>SUM(K3106,K3120)</f>
        <v>150334139</v>
      </c>
      <c r="L3180" s="782">
        <f t="shared" ref="L3180:O3180" si="101">SUM(L3106,L3120)</f>
        <v>28000000</v>
      </c>
      <c r="M3180" s="782">
        <f t="shared" si="101"/>
        <v>0</v>
      </c>
      <c r="N3180" s="782">
        <f t="shared" si="101"/>
        <v>180014221</v>
      </c>
      <c r="O3180" s="782">
        <f t="shared" si="101"/>
        <v>181994300</v>
      </c>
      <c r="P3180" s="782">
        <v>540342660</v>
      </c>
      <c r="Q3180" s="801">
        <v>175257404</v>
      </c>
      <c r="R3180" s="801"/>
      <c r="T3180" s="568"/>
    </row>
    <row r="3181" spans="1:20" s="498" customFormat="1" ht="12" x14ac:dyDescent="0.25">
      <c r="D3181" s="515"/>
      <c r="F3181" s="536"/>
      <c r="J3181" s="776"/>
      <c r="K3181" s="776"/>
      <c r="L3181" s="776"/>
      <c r="M3181" s="776"/>
      <c r="N3181" s="776"/>
      <c r="O3181" s="776"/>
      <c r="P3181" s="776"/>
      <c r="Q3181" s="776"/>
      <c r="R3181" s="776"/>
      <c r="T3181" s="568"/>
    </row>
    <row r="3182" spans="1:20" s="498" customFormat="1" ht="12" x14ac:dyDescent="0.25">
      <c r="A3182" s="772" t="s">
        <v>7022</v>
      </c>
      <c r="B3182" s="773" t="s">
        <v>493</v>
      </c>
      <c r="C3182" s="773"/>
      <c r="D3182" s="794"/>
      <c r="E3182" s="773"/>
      <c r="F3182" s="775"/>
      <c r="G3182" s="773"/>
      <c r="H3182" s="773"/>
      <c r="I3182" s="773"/>
      <c r="J3182" s="776"/>
      <c r="K3182" s="776"/>
      <c r="L3182" s="776"/>
      <c r="M3182" s="776"/>
      <c r="N3182" s="776"/>
      <c r="O3182" s="776"/>
      <c r="P3182" s="776"/>
      <c r="Q3182" s="776"/>
      <c r="R3182" s="776"/>
      <c r="T3182" s="568"/>
    </row>
    <row r="3183" spans="1:20" s="498" customFormat="1" ht="12" x14ac:dyDescent="0.25">
      <c r="A3183" s="772"/>
      <c r="C3183" s="773" t="s">
        <v>5123</v>
      </c>
      <c r="D3183" s="794"/>
      <c r="E3183" s="773"/>
      <c r="F3183" s="775"/>
      <c r="G3183" s="773"/>
      <c r="H3183" s="773"/>
      <c r="I3183" s="773"/>
      <c r="J3183" s="777">
        <v>109667607</v>
      </c>
      <c r="K3183" s="789">
        <f>SUM(K3184:K3204)</f>
        <v>109667607</v>
      </c>
      <c r="L3183" s="784">
        <f t="shared" ref="L3183:O3183" si="102">SUM(L3184:L3204)</f>
        <v>0</v>
      </c>
      <c r="M3183" s="784">
        <f t="shared" si="102"/>
        <v>0</v>
      </c>
      <c r="N3183" s="784">
        <f t="shared" si="102"/>
        <v>109667607</v>
      </c>
      <c r="O3183" s="784">
        <f t="shared" si="102"/>
        <v>109667607</v>
      </c>
      <c r="P3183" s="777">
        <f>SUM(K3183,N3183,O3183)</f>
        <v>329002821</v>
      </c>
      <c r="Q3183" s="777">
        <v>101021520</v>
      </c>
      <c r="R3183" s="777"/>
      <c r="T3183" s="568"/>
    </row>
    <row r="3184" spans="1:20" s="498" customFormat="1" ht="12" x14ac:dyDescent="0.25">
      <c r="A3184" s="772"/>
      <c r="D3184" s="515" t="s">
        <v>7023</v>
      </c>
      <c r="E3184" s="779" t="s">
        <v>7024</v>
      </c>
      <c r="F3184" s="780" t="s">
        <v>6059</v>
      </c>
      <c r="G3184" s="781" t="s">
        <v>6551</v>
      </c>
      <c r="H3184" s="781" t="s">
        <v>6902</v>
      </c>
      <c r="I3184" s="781" t="s">
        <v>5517</v>
      </c>
      <c r="J3184" s="782">
        <v>53362340</v>
      </c>
      <c r="K3184" s="783">
        <v>53362340</v>
      </c>
      <c r="L3184" s="784">
        <f>SUM(J3184-K3184)</f>
        <v>0</v>
      </c>
      <c r="M3184" s="784">
        <f>SUM(K3184-J3184)</f>
        <v>0</v>
      </c>
      <c r="N3184" s="782">
        <v>53362340</v>
      </c>
      <c r="O3184" s="782">
        <v>53362340</v>
      </c>
      <c r="P3184" s="782">
        <v>160087020</v>
      </c>
      <c r="Q3184" s="782">
        <v>64080260</v>
      </c>
      <c r="R3184" s="782"/>
      <c r="T3184" s="568"/>
    </row>
    <row r="3185" spans="1:20" s="498" customFormat="1" ht="12" x14ac:dyDescent="0.25">
      <c r="A3185" s="772"/>
      <c r="D3185" s="515" t="s">
        <v>7025</v>
      </c>
      <c r="E3185" s="779" t="s">
        <v>7026</v>
      </c>
      <c r="F3185" s="780" t="s">
        <v>6905</v>
      </c>
      <c r="G3185" s="781" t="s">
        <v>6551</v>
      </c>
      <c r="H3185" s="781" t="s">
        <v>6902</v>
      </c>
      <c r="I3185" s="781" t="s">
        <v>5517</v>
      </c>
      <c r="J3185" s="782">
        <v>397206</v>
      </c>
      <c r="K3185" s="783">
        <v>397206</v>
      </c>
      <c r="L3185" s="784">
        <f t="shared" ref="L3185:L3204" si="103">SUM(J3185-K3185)</f>
        <v>0</v>
      </c>
      <c r="M3185" s="784">
        <f t="shared" ref="M3185:M3204" si="104">SUM(K3185-J3185)</f>
        <v>0</v>
      </c>
      <c r="N3185" s="782">
        <v>397206</v>
      </c>
      <c r="O3185" s="782">
        <v>397206</v>
      </c>
      <c r="P3185" s="782">
        <v>1191618</v>
      </c>
      <c r="Q3185" s="782">
        <v>0</v>
      </c>
      <c r="R3185" s="782"/>
      <c r="T3185" s="568"/>
    </row>
    <row r="3186" spans="1:20" s="498" customFormat="1" ht="24" x14ac:dyDescent="0.25">
      <c r="A3186" s="772"/>
      <c r="D3186" s="515" t="s">
        <v>7027</v>
      </c>
      <c r="E3186" s="779" t="s">
        <v>7028</v>
      </c>
      <c r="F3186" s="780" t="s">
        <v>5523</v>
      </c>
      <c r="G3186" s="781" t="s">
        <v>6551</v>
      </c>
      <c r="H3186" s="781" t="s">
        <v>6902</v>
      </c>
      <c r="I3186" s="781" t="s">
        <v>5517</v>
      </c>
      <c r="J3186" s="782">
        <v>0</v>
      </c>
      <c r="K3186" s="783">
        <v>0</v>
      </c>
      <c r="L3186" s="784">
        <f t="shared" si="103"/>
        <v>0</v>
      </c>
      <c r="M3186" s="784">
        <f t="shared" si="104"/>
        <v>0</v>
      </c>
      <c r="N3186" s="782">
        <v>0</v>
      </c>
      <c r="O3186" s="782">
        <v>0</v>
      </c>
      <c r="P3186" s="782">
        <v>0</v>
      </c>
      <c r="Q3186" s="782">
        <v>4780640</v>
      </c>
      <c r="R3186" s="782"/>
      <c r="T3186" s="568"/>
    </row>
    <row r="3187" spans="1:20" s="498" customFormat="1" ht="12" x14ac:dyDescent="0.25">
      <c r="A3187" s="772"/>
      <c r="D3187" s="515" t="s">
        <v>7029</v>
      </c>
      <c r="E3187" s="779" t="s">
        <v>7030</v>
      </c>
      <c r="F3187" s="780" t="s">
        <v>6067</v>
      </c>
      <c r="G3187" s="781" t="s">
        <v>6551</v>
      </c>
      <c r="H3187" s="781" t="s">
        <v>6902</v>
      </c>
      <c r="I3187" s="781" t="s">
        <v>5517</v>
      </c>
      <c r="J3187" s="782">
        <v>16919997</v>
      </c>
      <c r="K3187" s="783">
        <v>16919997</v>
      </c>
      <c r="L3187" s="784">
        <f t="shared" si="103"/>
        <v>0</v>
      </c>
      <c r="M3187" s="784">
        <f t="shared" si="104"/>
        <v>0</v>
      </c>
      <c r="N3187" s="782">
        <v>16919997</v>
      </c>
      <c r="O3187" s="782">
        <v>16919997</v>
      </c>
      <c r="P3187" s="782">
        <v>50759991</v>
      </c>
      <c r="Q3187" s="782">
        <v>1772930</v>
      </c>
      <c r="R3187" s="782"/>
      <c r="T3187" s="568"/>
    </row>
    <row r="3188" spans="1:20" s="498" customFormat="1" ht="12" x14ac:dyDescent="0.25">
      <c r="A3188" s="772"/>
      <c r="D3188" s="515" t="s">
        <v>7031</v>
      </c>
      <c r="E3188" s="779" t="s">
        <v>7032</v>
      </c>
      <c r="F3188" s="780" t="s">
        <v>5526</v>
      </c>
      <c r="G3188" s="781" t="s">
        <v>6551</v>
      </c>
      <c r="H3188" s="781" t="s">
        <v>6902</v>
      </c>
      <c r="I3188" s="781" t="s">
        <v>5517</v>
      </c>
      <c r="J3188" s="782">
        <v>8902240</v>
      </c>
      <c r="K3188" s="783">
        <v>8902240</v>
      </c>
      <c r="L3188" s="784">
        <f t="shared" si="103"/>
        <v>0</v>
      </c>
      <c r="M3188" s="784">
        <f t="shared" si="104"/>
        <v>0</v>
      </c>
      <c r="N3188" s="782">
        <v>8902240</v>
      </c>
      <c r="O3188" s="782">
        <v>8902240</v>
      </c>
      <c r="P3188" s="782">
        <v>26706720</v>
      </c>
      <c r="Q3188" s="782">
        <v>1897480</v>
      </c>
      <c r="R3188" s="782"/>
      <c r="T3188" s="568"/>
    </row>
    <row r="3189" spans="1:20" s="498" customFormat="1" ht="12" x14ac:dyDescent="0.25">
      <c r="A3189" s="772"/>
      <c r="D3189" s="515" t="s">
        <v>7033</v>
      </c>
      <c r="E3189" s="779" t="s">
        <v>7034</v>
      </c>
      <c r="F3189" s="780" t="s">
        <v>5529</v>
      </c>
      <c r="G3189" s="781" t="s">
        <v>6551</v>
      </c>
      <c r="H3189" s="781" t="s">
        <v>6902</v>
      </c>
      <c r="I3189" s="781" t="s">
        <v>5517</v>
      </c>
      <c r="J3189" s="782">
        <v>3154200</v>
      </c>
      <c r="K3189" s="783">
        <v>3154200</v>
      </c>
      <c r="L3189" s="782">
        <f t="shared" si="103"/>
        <v>0</v>
      </c>
      <c r="M3189" s="782">
        <f t="shared" si="104"/>
        <v>0</v>
      </c>
      <c r="N3189" s="782">
        <v>3154200</v>
      </c>
      <c r="O3189" s="782">
        <v>3154200</v>
      </c>
      <c r="P3189" s="782">
        <v>9462600</v>
      </c>
      <c r="Q3189" s="782">
        <v>1051100</v>
      </c>
      <c r="R3189" s="782"/>
      <c r="T3189" s="568"/>
    </row>
    <row r="3190" spans="1:20" s="751" customFormat="1" ht="13.8" x14ac:dyDescent="0.3">
      <c r="A3190" s="946" t="s">
        <v>5500</v>
      </c>
      <c r="B3190" s="946"/>
      <c r="C3190" s="946"/>
      <c r="D3190" s="946"/>
      <c r="E3190" s="946"/>
      <c r="F3190" s="946"/>
      <c r="G3190" s="946"/>
      <c r="H3190" s="946"/>
      <c r="I3190" s="946"/>
      <c r="J3190" s="946"/>
      <c r="K3190" s="946"/>
      <c r="L3190" s="946"/>
      <c r="M3190" s="946"/>
      <c r="N3190" s="946"/>
      <c r="O3190" s="946"/>
      <c r="P3190" s="946"/>
      <c r="Q3190" s="946"/>
      <c r="T3190" s="752"/>
    </row>
    <row r="3191" spans="1:20" s="751" customFormat="1" ht="13.8" x14ac:dyDescent="0.3">
      <c r="A3191" s="946" t="s">
        <v>5501</v>
      </c>
      <c r="B3191" s="946"/>
      <c r="C3191" s="946"/>
      <c r="D3191" s="946"/>
      <c r="E3191" s="946"/>
      <c r="F3191" s="946"/>
      <c r="G3191" s="946"/>
      <c r="H3191" s="946"/>
      <c r="I3191" s="946"/>
      <c r="J3191" s="946"/>
      <c r="K3191" s="946"/>
      <c r="L3191" s="946"/>
      <c r="M3191" s="946"/>
      <c r="N3191" s="946"/>
      <c r="O3191" s="946"/>
      <c r="P3191" s="946"/>
      <c r="Q3191" s="946"/>
      <c r="T3191" s="752"/>
    </row>
    <row r="3192" spans="1:20" s="753" customFormat="1" ht="13.2" x14ac:dyDescent="0.25">
      <c r="A3192" s="947" t="s">
        <v>5376</v>
      </c>
      <c r="B3192" s="947"/>
      <c r="C3192" s="947"/>
      <c r="D3192" s="954"/>
      <c r="E3192" s="947"/>
      <c r="F3192" s="947"/>
      <c r="G3192" s="947"/>
      <c r="H3192" s="947"/>
      <c r="I3192" s="947"/>
      <c r="J3192" s="947"/>
      <c r="K3192" s="947"/>
      <c r="L3192" s="947"/>
      <c r="M3192" s="947"/>
      <c r="N3192" s="947"/>
      <c r="O3192" s="947"/>
      <c r="P3192" s="947"/>
      <c r="Q3192" s="947"/>
      <c r="T3192" s="754"/>
    </row>
    <row r="3193" spans="1:20" s="760" customFormat="1" ht="24" x14ac:dyDescent="0.25">
      <c r="A3193" s="943" t="s">
        <v>5502</v>
      </c>
      <c r="B3193" s="948" t="s">
        <v>5503</v>
      </c>
      <c r="C3193" s="957"/>
      <c r="D3193" s="755"/>
      <c r="E3193" s="949" t="s">
        <v>5504</v>
      </c>
      <c r="F3193" s="943" t="s">
        <v>4881</v>
      </c>
      <c r="G3193" s="943" t="s">
        <v>5505</v>
      </c>
      <c r="H3193" s="943" t="s">
        <v>5506</v>
      </c>
      <c r="I3193" s="943" t="s">
        <v>5507</v>
      </c>
      <c r="J3193" s="756" t="s">
        <v>3115</v>
      </c>
      <c r="K3193" s="757" t="s">
        <v>3116</v>
      </c>
      <c r="L3193" s="758" t="s">
        <v>5508</v>
      </c>
      <c r="M3193" s="758" t="s">
        <v>5509</v>
      </c>
      <c r="N3193" s="756" t="s">
        <v>3116</v>
      </c>
      <c r="O3193" s="756" t="s">
        <v>3116</v>
      </c>
      <c r="P3193" s="759" t="s">
        <v>3317</v>
      </c>
      <c r="Q3193" s="759" t="s">
        <v>3341</v>
      </c>
      <c r="R3193" s="759" t="s">
        <v>5510</v>
      </c>
      <c r="T3193" s="761"/>
    </row>
    <row r="3194" spans="1:20" s="760" customFormat="1" ht="19.5" customHeight="1" x14ac:dyDescent="0.25">
      <c r="A3194" s="955"/>
      <c r="B3194" s="950"/>
      <c r="C3194" s="958"/>
      <c r="D3194" s="762"/>
      <c r="E3194" s="951"/>
      <c r="F3194" s="944"/>
      <c r="G3194" s="944"/>
      <c r="H3194" s="944"/>
      <c r="I3194" s="944"/>
      <c r="J3194" s="763">
        <v>2020</v>
      </c>
      <c r="K3194" s="764" t="s">
        <v>3120</v>
      </c>
      <c r="L3194" s="765" t="s">
        <v>3120</v>
      </c>
      <c r="M3194" s="765" t="s">
        <v>3120</v>
      </c>
      <c r="N3194" s="766" t="s">
        <v>5068</v>
      </c>
      <c r="O3194" s="766" t="s">
        <v>5069</v>
      </c>
      <c r="P3194" s="763" t="s">
        <v>4882</v>
      </c>
      <c r="Q3194" s="766" t="s">
        <v>5102</v>
      </c>
      <c r="R3194" s="763"/>
      <c r="T3194" s="761"/>
    </row>
    <row r="3195" spans="1:20" s="760" customFormat="1" ht="15.75" customHeight="1" x14ac:dyDescent="0.25">
      <c r="A3195" s="956"/>
      <c r="B3195" s="952"/>
      <c r="C3195" s="959"/>
      <c r="D3195" s="768"/>
      <c r="E3195" s="953"/>
      <c r="F3195" s="945"/>
      <c r="G3195" s="945"/>
      <c r="H3195" s="945"/>
      <c r="I3195" s="945"/>
      <c r="J3195" s="769" t="s">
        <v>14</v>
      </c>
      <c r="K3195" s="770" t="s">
        <v>14</v>
      </c>
      <c r="L3195" s="771" t="s">
        <v>14</v>
      </c>
      <c r="M3195" s="771" t="s">
        <v>14</v>
      </c>
      <c r="N3195" s="769" t="s">
        <v>14</v>
      </c>
      <c r="O3195" s="769" t="s">
        <v>14</v>
      </c>
      <c r="P3195" s="769" t="s">
        <v>14</v>
      </c>
      <c r="Q3195" s="769" t="s">
        <v>14</v>
      </c>
      <c r="R3195" s="769"/>
      <c r="T3195" s="761"/>
    </row>
    <row r="3196" spans="1:20" s="498" customFormat="1" ht="12" x14ac:dyDescent="0.25">
      <c r="A3196" s="772"/>
      <c r="D3196" s="515" t="s">
        <v>7035</v>
      </c>
      <c r="E3196" s="779" t="s">
        <v>7036</v>
      </c>
      <c r="F3196" s="780" t="s">
        <v>5532</v>
      </c>
      <c r="G3196" s="781" t="s">
        <v>6551</v>
      </c>
      <c r="H3196" s="781" t="s">
        <v>6902</v>
      </c>
      <c r="I3196" s="781" t="s">
        <v>5517</v>
      </c>
      <c r="J3196" s="782">
        <v>1429200</v>
      </c>
      <c r="K3196" s="783">
        <v>1429200</v>
      </c>
      <c r="L3196" s="784">
        <f t="shared" si="103"/>
        <v>0</v>
      </c>
      <c r="M3196" s="784">
        <f t="shared" si="104"/>
        <v>0</v>
      </c>
      <c r="N3196" s="782">
        <v>1429200</v>
      </c>
      <c r="O3196" s="782">
        <v>1429200</v>
      </c>
      <c r="P3196" s="782">
        <v>4287600</v>
      </c>
      <c r="Q3196" s="782">
        <v>1375300</v>
      </c>
      <c r="R3196" s="782"/>
      <c r="T3196" s="568"/>
    </row>
    <row r="3197" spans="1:20" s="498" customFormat="1" ht="12" x14ac:dyDescent="0.25">
      <c r="A3197" s="772"/>
      <c r="D3197" s="515" t="s">
        <v>7037</v>
      </c>
      <c r="E3197" s="779" t="s">
        <v>7038</v>
      </c>
      <c r="F3197" s="780" t="s">
        <v>5535</v>
      </c>
      <c r="G3197" s="781" t="s">
        <v>6551</v>
      </c>
      <c r="H3197" s="781" t="s">
        <v>6902</v>
      </c>
      <c r="I3197" s="781" t="s">
        <v>5517</v>
      </c>
      <c r="J3197" s="782">
        <v>1018200</v>
      </c>
      <c r="K3197" s="783">
        <v>1018200</v>
      </c>
      <c r="L3197" s="784">
        <f t="shared" si="103"/>
        <v>0</v>
      </c>
      <c r="M3197" s="784">
        <f t="shared" si="104"/>
        <v>0</v>
      </c>
      <c r="N3197" s="782">
        <v>1018200</v>
      </c>
      <c r="O3197" s="782">
        <v>1018200</v>
      </c>
      <c r="P3197" s="782">
        <v>3054600</v>
      </c>
      <c r="Q3197" s="782">
        <v>995100</v>
      </c>
      <c r="R3197" s="782"/>
      <c r="T3197" s="568"/>
    </row>
    <row r="3198" spans="1:20" s="498" customFormat="1" ht="12" x14ac:dyDescent="0.25">
      <c r="A3198" s="772"/>
      <c r="D3198" s="515" t="s">
        <v>7039</v>
      </c>
      <c r="E3198" s="779" t="s">
        <v>7040</v>
      </c>
      <c r="F3198" s="780" t="s">
        <v>5538</v>
      </c>
      <c r="G3198" s="781" t="s">
        <v>6551</v>
      </c>
      <c r="H3198" s="781" t="s">
        <v>6902</v>
      </c>
      <c r="I3198" s="781" t="s">
        <v>5517</v>
      </c>
      <c r="J3198" s="782">
        <v>0</v>
      </c>
      <c r="K3198" s="783">
        <v>0</v>
      </c>
      <c r="L3198" s="784">
        <f t="shared" si="103"/>
        <v>0</v>
      </c>
      <c r="M3198" s="784">
        <f t="shared" si="104"/>
        <v>0</v>
      </c>
      <c r="N3198" s="782">
        <v>0</v>
      </c>
      <c r="O3198" s="782">
        <v>0</v>
      </c>
      <c r="P3198" s="782">
        <v>0</v>
      </c>
      <c r="Q3198" s="782">
        <v>0</v>
      </c>
      <c r="R3198" s="782"/>
      <c r="T3198" s="568"/>
    </row>
    <row r="3199" spans="1:20" s="498" customFormat="1" ht="12" x14ac:dyDescent="0.25">
      <c r="A3199" s="772"/>
      <c r="D3199" s="515" t="s">
        <v>7041</v>
      </c>
      <c r="E3199" s="779" t="s">
        <v>7042</v>
      </c>
      <c r="F3199" s="780" t="s">
        <v>5796</v>
      </c>
      <c r="G3199" s="781" t="s">
        <v>6551</v>
      </c>
      <c r="H3199" s="781" t="s">
        <v>6902</v>
      </c>
      <c r="I3199" s="781" t="s">
        <v>5517</v>
      </c>
      <c r="J3199" s="782">
        <v>5336234</v>
      </c>
      <c r="K3199" s="783">
        <v>5336234</v>
      </c>
      <c r="L3199" s="784">
        <f t="shared" si="103"/>
        <v>0</v>
      </c>
      <c r="M3199" s="784">
        <f t="shared" si="104"/>
        <v>0</v>
      </c>
      <c r="N3199" s="782">
        <v>5336234</v>
      </c>
      <c r="O3199" s="782">
        <v>5336234</v>
      </c>
      <c r="P3199" s="782">
        <v>16008702</v>
      </c>
      <c r="Q3199" s="782">
        <v>5408026</v>
      </c>
      <c r="R3199" s="782"/>
      <c r="T3199" s="568"/>
    </row>
    <row r="3200" spans="1:20" s="498" customFormat="1" ht="12" x14ac:dyDescent="0.25">
      <c r="A3200" s="772"/>
      <c r="D3200" s="515" t="s">
        <v>7043</v>
      </c>
      <c r="E3200" s="779" t="s">
        <v>7044</v>
      </c>
      <c r="F3200" s="780" t="s">
        <v>7045</v>
      </c>
      <c r="G3200" s="781" t="s">
        <v>6551</v>
      </c>
      <c r="H3200" s="781" t="s">
        <v>6902</v>
      </c>
      <c r="I3200" s="781" t="s">
        <v>5517</v>
      </c>
      <c r="J3200" s="782">
        <v>19147990</v>
      </c>
      <c r="K3200" s="783">
        <v>19147990</v>
      </c>
      <c r="L3200" s="784">
        <f t="shared" si="103"/>
        <v>0</v>
      </c>
      <c r="M3200" s="784">
        <f t="shared" si="104"/>
        <v>0</v>
      </c>
      <c r="N3200" s="782">
        <v>19147990</v>
      </c>
      <c r="O3200" s="782">
        <v>19147990</v>
      </c>
      <c r="P3200" s="782">
        <v>57443970</v>
      </c>
      <c r="Q3200" s="782">
        <v>19660684</v>
      </c>
      <c r="R3200" s="782"/>
      <c r="T3200" s="568"/>
    </row>
    <row r="3201" spans="1:20" s="498" customFormat="1" ht="12" x14ac:dyDescent="0.25">
      <c r="A3201" s="772"/>
      <c r="D3201" s="515" t="s">
        <v>7046</v>
      </c>
      <c r="E3201" s="779" t="s">
        <v>7047</v>
      </c>
      <c r="F3201" s="780" t="s">
        <v>7048</v>
      </c>
      <c r="G3201" s="781" t="s">
        <v>6551</v>
      </c>
      <c r="H3201" s="781" t="s">
        <v>6902</v>
      </c>
      <c r="I3201" s="781" t="s">
        <v>5517</v>
      </c>
      <c r="J3201" s="782">
        <v>0</v>
      </c>
      <c r="K3201" s="783">
        <v>0</v>
      </c>
      <c r="L3201" s="784">
        <f t="shared" si="103"/>
        <v>0</v>
      </c>
      <c r="M3201" s="784">
        <f t="shared" si="104"/>
        <v>0</v>
      </c>
      <c r="N3201" s="782">
        <v>0</v>
      </c>
      <c r="O3201" s="782">
        <v>0</v>
      </c>
      <c r="P3201" s="782">
        <v>0</v>
      </c>
      <c r="Q3201" s="782">
        <v>0</v>
      </c>
      <c r="R3201" s="782"/>
      <c r="T3201" s="568"/>
    </row>
    <row r="3202" spans="1:20" s="498" customFormat="1" ht="12" x14ac:dyDescent="0.25">
      <c r="A3202" s="772"/>
      <c r="D3202" s="515" t="s">
        <v>7049</v>
      </c>
      <c r="E3202" s="779" t="s">
        <v>7050</v>
      </c>
      <c r="F3202" s="780" t="s">
        <v>7051</v>
      </c>
      <c r="G3202" s="781" t="s">
        <v>6551</v>
      </c>
      <c r="H3202" s="781" t="s">
        <v>6902</v>
      </c>
      <c r="I3202" s="781" t="s">
        <v>5517</v>
      </c>
      <c r="J3202" s="782">
        <v>0</v>
      </c>
      <c r="K3202" s="783">
        <v>0</v>
      </c>
      <c r="L3202" s="784">
        <f t="shared" si="103"/>
        <v>0</v>
      </c>
      <c r="M3202" s="784">
        <f t="shared" si="104"/>
        <v>0</v>
      </c>
      <c r="N3202" s="782">
        <v>0</v>
      </c>
      <c r="O3202" s="782">
        <v>0</v>
      </c>
      <c r="P3202" s="782">
        <v>0</v>
      </c>
      <c r="Q3202" s="782">
        <v>0</v>
      </c>
      <c r="R3202" s="782"/>
      <c r="T3202" s="568"/>
    </row>
    <row r="3203" spans="1:20" s="498" customFormat="1" ht="24" x14ac:dyDescent="0.25">
      <c r="A3203" s="772"/>
      <c r="D3203" s="515" t="s">
        <v>7052</v>
      </c>
      <c r="E3203" s="779" t="s">
        <v>7053</v>
      </c>
      <c r="F3203" s="780" t="s">
        <v>7054</v>
      </c>
      <c r="G3203" s="781" t="s">
        <v>6551</v>
      </c>
      <c r="H3203" s="781" t="s">
        <v>6902</v>
      </c>
      <c r="I3203" s="781" t="s">
        <v>5517</v>
      </c>
      <c r="J3203" s="782">
        <v>0</v>
      </c>
      <c r="K3203" s="783">
        <v>0</v>
      </c>
      <c r="L3203" s="784">
        <f t="shared" si="103"/>
        <v>0</v>
      </c>
      <c r="M3203" s="784">
        <f t="shared" si="104"/>
        <v>0</v>
      </c>
      <c r="N3203" s="782">
        <v>0</v>
      </c>
      <c r="O3203" s="782">
        <v>0</v>
      </c>
      <c r="P3203" s="782">
        <v>0</v>
      </c>
      <c r="Q3203" s="782">
        <v>0</v>
      </c>
      <c r="R3203" s="782"/>
      <c r="T3203" s="568"/>
    </row>
    <row r="3204" spans="1:20" s="498" customFormat="1" ht="12.6" thickBot="1" x14ac:dyDescent="0.3">
      <c r="A3204" s="772"/>
      <c r="D3204" s="515" t="s">
        <v>7055</v>
      </c>
      <c r="E3204" s="779" t="s">
        <v>7056</v>
      </c>
      <c r="F3204" s="780" t="s">
        <v>7057</v>
      </c>
      <c r="G3204" s="781" t="s">
        <v>6551</v>
      </c>
      <c r="H3204" s="781" t="s">
        <v>6902</v>
      </c>
      <c r="I3204" s="781" t="s">
        <v>5517</v>
      </c>
      <c r="J3204" s="784">
        <v>0</v>
      </c>
      <c r="K3204" s="789">
        <v>0</v>
      </c>
      <c r="L3204" s="784">
        <f t="shared" si="103"/>
        <v>0</v>
      </c>
      <c r="M3204" s="784">
        <f t="shared" si="104"/>
        <v>0</v>
      </c>
      <c r="N3204" s="784">
        <v>0</v>
      </c>
      <c r="O3204" s="784">
        <v>0</v>
      </c>
      <c r="P3204" s="784">
        <v>0</v>
      </c>
      <c r="Q3204" s="784">
        <v>0</v>
      </c>
      <c r="R3204" s="784"/>
      <c r="T3204" s="568"/>
    </row>
    <row r="3205" spans="1:20" s="498" customFormat="1" ht="12.6" thickBot="1" x14ac:dyDescent="0.3">
      <c r="A3205" s="772"/>
      <c r="D3205" s="515"/>
      <c r="F3205" s="536"/>
      <c r="G3205" s="793"/>
      <c r="H3205" s="793"/>
      <c r="I3205" s="793"/>
      <c r="J3205" s="838"/>
      <c r="K3205" s="839"/>
      <c r="L3205" s="839"/>
      <c r="M3205" s="839"/>
      <c r="N3205" s="839"/>
      <c r="O3205" s="839"/>
      <c r="P3205" s="839"/>
      <c r="Q3205" s="839"/>
      <c r="R3205" s="840"/>
      <c r="T3205" s="568"/>
    </row>
    <row r="3206" spans="1:20" s="498" customFormat="1" ht="12" x14ac:dyDescent="0.25">
      <c r="A3206" s="772"/>
      <c r="C3206" s="773" t="s">
        <v>5142</v>
      </c>
      <c r="D3206" s="794"/>
      <c r="E3206" s="773"/>
      <c r="F3206" s="775"/>
      <c r="G3206" s="773"/>
      <c r="H3206" s="773"/>
      <c r="I3206" s="773"/>
      <c r="J3206" s="833">
        <v>129900000</v>
      </c>
      <c r="K3206" s="841">
        <f>SUM(K3207:K3275)</f>
        <v>129900000</v>
      </c>
      <c r="L3206" s="803">
        <f t="shared" ref="L3206:O3206" si="105">SUM(L3207:L3275)</f>
        <v>0</v>
      </c>
      <c r="M3206" s="803">
        <f t="shared" si="105"/>
        <v>0</v>
      </c>
      <c r="N3206" s="803">
        <f t="shared" si="105"/>
        <v>134400000</v>
      </c>
      <c r="O3206" s="803">
        <f t="shared" si="105"/>
        <v>130800000</v>
      </c>
      <c r="P3206" s="777">
        <f>SUM(K3206,N3206,O3206)</f>
        <v>395100000</v>
      </c>
      <c r="Q3206" s="833">
        <v>116950000</v>
      </c>
      <c r="R3206" s="833"/>
      <c r="T3206" s="568"/>
    </row>
    <row r="3207" spans="1:20" s="498" customFormat="1" ht="24" x14ac:dyDescent="0.25">
      <c r="A3207" s="772"/>
      <c r="D3207" s="515" t="s">
        <v>7058</v>
      </c>
      <c r="E3207" s="779" t="s">
        <v>7059</v>
      </c>
      <c r="F3207" s="780" t="s">
        <v>5565</v>
      </c>
      <c r="G3207" s="781" t="s">
        <v>6551</v>
      </c>
      <c r="H3207" s="781" t="s">
        <v>6902</v>
      </c>
      <c r="I3207" s="781" t="s">
        <v>5517</v>
      </c>
      <c r="J3207" s="782">
        <v>1000000</v>
      </c>
      <c r="K3207" s="783">
        <v>1000000</v>
      </c>
      <c r="L3207" s="784">
        <f>SUM(J3207-K3207)</f>
        <v>0</v>
      </c>
      <c r="M3207" s="784">
        <f>SUM(K3207-J3207)</f>
        <v>0</v>
      </c>
      <c r="N3207" s="782">
        <v>1000000</v>
      </c>
      <c r="O3207" s="782">
        <v>1000000</v>
      </c>
      <c r="P3207" s="782">
        <v>3000000</v>
      </c>
      <c r="Q3207" s="782">
        <v>1000000</v>
      </c>
      <c r="R3207" s="782"/>
      <c r="T3207" s="568"/>
    </row>
    <row r="3208" spans="1:20" s="498" customFormat="1" ht="24" x14ac:dyDescent="0.25">
      <c r="A3208" s="772"/>
      <c r="D3208" s="515" t="s">
        <v>7060</v>
      </c>
      <c r="E3208" s="779" t="s">
        <v>7061</v>
      </c>
      <c r="F3208" s="780" t="s">
        <v>5568</v>
      </c>
      <c r="G3208" s="781" t="s">
        <v>6551</v>
      </c>
      <c r="H3208" s="781" t="s">
        <v>6902</v>
      </c>
      <c r="I3208" s="781" t="s">
        <v>5517</v>
      </c>
      <c r="J3208" s="782">
        <v>6000000</v>
      </c>
      <c r="K3208" s="783">
        <v>6000000</v>
      </c>
      <c r="L3208" s="784">
        <f t="shared" ref="L3208:L3275" si="106">SUM(J3208-K3208)</f>
        <v>0</v>
      </c>
      <c r="M3208" s="784">
        <f t="shared" ref="M3208:M3275" si="107">SUM(K3208-J3208)</f>
        <v>0</v>
      </c>
      <c r="N3208" s="782">
        <v>6000000</v>
      </c>
      <c r="O3208" s="782">
        <v>6000000</v>
      </c>
      <c r="P3208" s="782">
        <v>18000000</v>
      </c>
      <c r="Q3208" s="782">
        <v>6000000</v>
      </c>
      <c r="R3208" s="782"/>
      <c r="T3208" s="568"/>
    </row>
    <row r="3209" spans="1:20" s="498" customFormat="1" ht="24" x14ac:dyDescent="0.25">
      <c r="A3209" s="772"/>
      <c r="D3209" s="515" t="s">
        <v>7062</v>
      </c>
      <c r="E3209" s="779" t="s">
        <v>7063</v>
      </c>
      <c r="F3209" s="780" t="s">
        <v>7064</v>
      </c>
      <c r="G3209" s="781" t="s">
        <v>6551</v>
      </c>
      <c r="H3209" s="781" t="s">
        <v>6902</v>
      </c>
      <c r="I3209" s="781" t="s">
        <v>5517</v>
      </c>
      <c r="J3209" s="782">
        <v>0</v>
      </c>
      <c r="K3209" s="783">
        <v>0</v>
      </c>
      <c r="L3209" s="784">
        <f t="shared" si="106"/>
        <v>0</v>
      </c>
      <c r="M3209" s="784">
        <f t="shared" si="107"/>
        <v>0</v>
      </c>
      <c r="N3209" s="782">
        <v>0</v>
      </c>
      <c r="O3209" s="782">
        <v>0</v>
      </c>
      <c r="P3209" s="782">
        <v>0</v>
      </c>
      <c r="Q3209" s="782">
        <v>0</v>
      </c>
      <c r="R3209" s="782"/>
      <c r="T3209" s="568"/>
    </row>
    <row r="3210" spans="1:20" s="498" customFormat="1" ht="12" x14ac:dyDescent="0.25">
      <c r="A3210" s="772"/>
      <c r="D3210" s="515" t="s">
        <v>7065</v>
      </c>
      <c r="E3210" s="779" t="s">
        <v>7066</v>
      </c>
      <c r="F3210" s="780" t="s">
        <v>5901</v>
      </c>
      <c r="G3210" s="781" t="s">
        <v>6551</v>
      </c>
      <c r="H3210" s="781" t="s">
        <v>6902</v>
      </c>
      <c r="I3210" s="781" t="s">
        <v>5517</v>
      </c>
      <c r="J3210" s="782">
        <v>0</v>
      </c>
      <c r="K3210" s="783">
        <v>0</v>
      </c>
      <c r="L3210" s="784">
        <f t="shared" si="106"/>
        <v>0</v>
      </c>
      <c r="M3210" s="784">
        <f t="shared" si="107"/>
        <v>0</v>
      </c>
      <c r="N3210" s="782">
        <v>0</v>
      </c>
      <c r="O3210" s="782">
        <v>0</v>
      </c>
      <c r="P3210" s="782">
        <v>0</v>
      </c>
      <c r="Q3210" s="782">
        <v>0</v>
      </c>
      <c r="R3210" s="782"/>
      <c r="T3210" s="568"/>
    </row>
    <row r="3211" spans="1:20" s="498" customFormat="1" ht="12" x14ac:dyDescent="0.25">
      <c r="A3211" s="772"/>
      <c r="D3211" s="515" t="s">
        <v>7067</v>
      </c>
      <c r="E3211" s="779" t="s">
        <v>7068</v>
      </c>
      <c r="F3211" s="780" t="s">
        <v>5580</v>
      </c>
      <c r="G3211" s="781" t="s">
        <v>6551</v>
      </c>
      <c r="H3211" s="781" t="s">
        <v>6902</v>
      </c>
      <c r="I3211" s="781" t="s">
        <v>5517</v>
      </c>
      <c r="J3211" s="782">
        <v>10000000</v>
      </c>
      <c r="K3211" s="783">
        <v>10000000</v>
      </c>
      <c r="L3211" s="784">
        <f t="shared" si="106"/>
        <v>0</v>
      </c>
      <c r="M3211" s="784">
        <f t="shared" si="107"/>
        <v>0</v>
      </c>
      <c r="N3211" s="782">
        <v>10000000</v>
      </c>
      <c r="O3211" s="782">
        <v>10000000</v>
      </c>
      <c r="P3211" s="782">
        <v>30000000</v>
      </c>
      <c r="Q3211" s="782">
        <v>10000000</v>
      </c>
      <c r="R3211" s="782"/>
      <c r="T3211" s="568"/>
    </row>
    <row r="3212" spans="1:20" s="498" customFormat="1" ht="12" x14ac:dyDescent="0.25">
      <c r="A3212" s="772"/>
      <c r="D3212" s="515" t="s">
        <v>7069</v>
      </c>
      <c r="E3212" s="779" t="s">
        <v>7070</v>
      </c>
      <c r="F3212" s="780" t="s">
        <v>5583</v>
      </c>
      <c r="G3212" s="781" t="s">
        <v>6551</v>
      </c>
      <c r="H3212" s="781" t="s">
        <v>6902</v>
      </c>
      <c r="I3212" s="781" t="s">
        <v>5517</v>
      </c>
      <c r="J3212" s="782">
        <v>700000</v>
      </c>
      <c r="K3212" s="783">
        <v>700000</v>
      </c>
      <c r="L3212" s="784">
        <f t="shared" si="106"/>
        <v>0</v>
      </c>
      <c r="M3212" s="784">
        <f t="shared" si="107"/>
        <v>0</v>
      </c>
      <c r="N3212" s="782">
        <v>700000</v>
      </c>
      <c r="O3212" s="782">
        <v>700000</v>
      </c>
      <c r="P3212" s="782">
        <v>2100000</v>
      </c>
      <c r="Q3212" s="782">
        <v>600000</v>
      </c>
      <c r="R3212" s="782"/>
      <c r="T3212" s="568"/>
    </row>
    <row r="3213" spans="1:20" s="498" customFormat="1" ht="12" x14ac:dyDescent="0.25">
      <c r="A3213" s="772"/>
      <c r="D3213" s="515" t="s">
        <v>7071</v>
      </c>
      <c r="E3213" s="779" t="s">
        <v>7072</v>
      </c>
      <c r="F3213" s="780" t="s">
        <v>5586</v>
      </c>
      <c r="G3213" s="781" t="s">
        <v>6551</v>
      </c>
      <c r="H3213" s="781" t="s">
        <v>6902</v>
      </c>
      <c r="I3213" s="781" t="s">
        <v>5517</v>
      </c>
      <c r="J3213" s="782">
        <v>5000000</v>
      </c>
      <c r="K3213" s="783">
        <v>5000000</v>
      </c>
      <c r="L3213" s="784">
        <f t="shared" si="106"/>
        <v>0</v>
      </c>
      <c r="M3213" s="784">
        <f t="shared" si="107"/>
        <v>0</v>
      </c>
      <c r="N3213" s="782">
        <v>5000000</v>
      </c>
      <c r="O3213" s="782">
        <v>5000000</v>
      </c>
      <c r="P3213" s="782">
        <v>15000000</v>
      </c>
      <c r="Q3213" s="782">
        <v>5000000</v>
      </c>
      <c r="R3213" s="782"/>
      <c r="T3213" s="568"/>
    </row>
    <row r="3214" spans="1:20" s="498" customFormat="1" ht="24" x14ac:dyDescent="0.25">
      <c r="A3214" s="772"/>
      <c r="D3214" s="515" t="s">
        <v>7073</v>
      </c>
      <c r="E3214" s="779" t="s">
        <v>7074</v>
      </c>
      <c r="F3214" s="780" t="s">
        <v>5589</v>
      </c>
      <c r="G3214" s="781" t="s">
        <v>6551</v>
      </c>
      <c r="H3214" s="781" t="s">
        <v>6902</v>
      </c>
      <c r="I3214" s="781" t="s">
        <v>5517</v>
      </c>
      <c r="J3214" s="782">
        <v>5000000</v>
      </c>
      <c r="K3214" s="783">
        <v>5000000</v>
      </c>
      <c r="L3214" s="784">
        <f t="shared" si="106"/>
        <v>0</v>
      </c>
      <c r="M3214" s="784">
        <f t="shared" si="107"/>
        <v>0</v>
      </c>
      <c r="N3214" s="782">
        <v>5000000</v>
      </c>
      <c r="O3214" s="782">
        <v>5000000</v>
      </c>
      <c r="P3214" s="782">
        <v>15000000</v>
      </c>
      <c r="Q3214" s="782">
        <v>5000000</v>
      </c>
      <c r="R3214" s="782"/>
      <c r="T3214" s="568"/>
    </row>
    <row r="3215" spans="1:20" s="498" customFormat="1" ht="12" x14ac:dyDescent="0.25">
      <c r="A3215" s="772"/>
      <c r="D3215" s="515" t="s">
        <v>7075</v>
      </c>
      <c r="E3215" s="779" t="s">
        <v>7076</v>
      </c>
      <c r="F3215" s="780" t="s">
        <v>5592</v>
      </c>
      <c r="G3215" s="781" t="s">
        <v>6551</v>
      </c>
      <c r="H3215" s="781" t="s">
        <v>6902</v>
      </c>
      <c r="I3215" s="781" t="s">
        <v>5517</v>
      </c>
      <c r="J3215" s="782">
        <v>400000</v>
      </c>
      <c r="K3215" s="783">
        <v>400000</v>
      </c>
      <c r="L3215" s="784">
        <f t="shared" si="106"/>
        <v>0</v>
      </c>
      <c r="M3215" s="784">
        <f t="shared" si="107"/>
        <v>0</v>
      </c>
      <c r="N3215" s="782">
        <v>400000</v>
      </c>
      <c r="O3215" s="782">
        <v>400000</v>
      </c>
      <c r="P3215" s="782">
        <v>1200000</v>
      </c>
      <c r="Q3215" s="782">
        <v>400000</v>
      </c>
      <c r="R3215" s="782"/>
      <c r="T3215" s="568"/>
    </row>
    <row r="3216" spans="1:20" s="498" customFormat="1" ht="12" x14ac:dyDescent="0.25">
      <c r="A3216" s="772"/>
      <c r="D3216" s="515" t="s">
        <v>7077</v>
      </c>
      <c r="E3216" s="779" t="s">
        <v>7078</v>
      </c>
      <c r="F3216" s="780" t="s">
        <v>6354</v>
      </c>
      <c r="G3216" s="781" t="s">
        <v>6551</v>
      </c>
      <c r="H3216" s="781" t="s">
        <v>6902</v>
      </c>
      <c r="I3216" s="781" t="s">
        <v>5517</v>
      </c>
      <c r="J3216" s="782">
        <v>400000</v>
      </c>
      <c r="K3216" s="783">
        <v>400000</v>
      </c>
      <c r="L3216" s="784">
        <f t="shared" si="106"/>
        <v>0</v>
      </c>
      <c r="M3216" s="784">
        <f t="shared" si="107"/>
        <v>0</v>
      </c>
      <c r="N3216" s="782">
        <v>400000</v>
      </c>
      <c r="O3216" s="782">
        <v>400000</v>
      </c>
      <c r="P3216" s="782">
        <v>1200000</v>
      </c>
      <c r="Q3216" s="782">
        <v>300000</v>
      </c>
      <c r="R3216" s="782"/>
      <c r="T3216" s="568"/>
    </row>
    <row r="3217" spans="1:20" s="498" customFormat="1" ht="36" x14ac:dyDescent="0.25">
      <c r="A3217" s="772"/>
      <c r="D3217" s="515" t="s">
        <v>7079</v>
      </c>
      <c r="E3217" s="779" t="s">
        <v>7080</v>
      </c>
      <c r="F3217" s="780" t="s">
        <v>5598</v>
      </c>
      <c r="G3217" s="781" t="s">
        <v>6551</v>
      </c>
      <c r="H3217" s="781" t="s">
        <v>6902</v>
      </c>
      <c r="I3217" s="781" t="s">
        <v>5517</v>
      </c>
      <c r="J3217" s="782">
        <v>10000000</v>
      </c>
      <c r="K3217" s="783">
        <v>10000000</v>
      </c>
      <c r="L3217" s="784">
        <f t="shared" si="106"/>
        <v>0</v>
      </c>
      <c r="M3217" s="784">
        <f t="shared" si="107"/>
        <v>0</v>
      </c>
      <c r="N3217" s="782">
        <v>10000000</v>
      </c>
      <c r="O3217" s="782">
        <v>10000000</v>
      </c>
      <c r="P3217" s="782">
        <v>30000000</v>
      </c>
      <c r="Q3217" s="782">
        <v>10000000</v>
      </c>
      <c r="R3217" s="782"/>
      <c r="T3217" s="568"/>
    </row>
    <row r="3218" spans="1:20" s="498" customFormat="1" ht="12" x14ac:dyDescent="0.25">
      <c r="A3218" s="772"/>
      <c r="D3218" s="515" t="s">
        <v>7081</v>
      </c>
      <c r="E3218" s="779" t="s">
        <v>7082</v>
      </c>
      <c r="F3218" s="780" t="s">
        <v>5601</v>
      </c>
      <c r="G3218" s="781" t="s">
        <v>6551</v>
      </c>
      <c r="H3218" s="781" t="s">
        <v>6902</v>
      </c>
      <c r="I3218" s="781" t="s">
        <v>5517</v>
      </c>
      <c r="J3218" s="782">
        <v>100000</v>
      </c>
      <c r="K3218" s="783">
        <v>100000</v>
      </c>
      <c r="L3218" s="784">
        <f t="shared" si="106"/>
        <v>0</v>
      </c>
      <c r="M3218" s="784">
        <f t="shared" si="107"/>
        <v>0</v>
      </c>
      <c r="N3218" s="782">
        <v>100000</v>
      </c>
      <c r="O3218" s="782">
        <v>100000</v>
      </c>
      <c r="P3218" s="782">
        <v>300000</v>
      </c>
      <c r="Q3218" s="782">
        <v>100000</v>
      </c>
      <c r="R3218" s="782"/>
      <c r="T3218" s="568"/>
    </row>
    <row r="3219" spans="1:20" s="498" customFormat="1" ht="12" x14ac:dyDescent="0.25">
      <c r="A3219" s="772"/>
      <c r="D3219" s="515" t="s">
        <v>7083</v>
      </c>
      <c r="E3219" s="779" t="s">
        <v>7084</v>
      </c>
      <c r="F3219" s="780" t="s">
        <v>5604</v>
      </c>
      <c r="G3219" s="781" t="s">
        <v>6551</v>
      </c>
      <c r="H3219" s="781" t="s">
        <v>6902</v>
      </c>
      <c r="I3219" s="781" t="s">
        <v>5517</v>
      </c>
      <c r="J3219" s="782">
        <v>400000</v>
      </c>
      <c r="K3219" s="783">
        <v>400000</v>
      </c>
      <c r="L3219" s="784">
        <f t="shared" si="106"/>
        <v>0</v>
      </c>
      <c r="M3219" s="784">
        <f t="shared" si="107"/>
        <v>0</v>
      </c>
      <c r="N3219" s="782">
        <v>400000</v>
      </c>
      <c r="O3219" s="782">
        <v>400000</v>
      </c>
      <c r="P3219" s="782">
        <v>1200000</v>
      </c>
      <c r="Q3219" s="782">
        <v>350000</v>
      </c>
      <c r="R3219" s="782"/>
      <c r="T3219" s="568"/>
    </row>
    <row r="3220" spans="1:20" s="498" customFormat="1" ht="12" x14ac:dyDescent="0.25">
      <c r="A3220" s="772"/>
      <c r="D3220" s="515" t="s">
        <v>7085</v>
      </c>
      <c r="E3220" s="779" t="s">
        <v>7086</v>
      </c>
      <c r="F3220" s="780" t="s">
        <v>5607</v>
      </c>
      <c r="G3220" s="781" t="s">
        <v>6551</v>
      </c>
      <c r="H3220" s="781" t="s">
        <v>6902</v>
      </c>
      <c r="I3220" s="781" t="s">
        <v>5517</v>
      </c>
      <c r="J3220" s="782">
        <v>500000</v>
      </c>
      <c r="K3220" s="783">
        <v>500000</v>
      </c>
      <c r="L3220" s="782">
        <f t="shared" si="106"/>
        <v>0</v>
      </c>
      <c r="M3220" s="782">
        <f t="shared" si="107"/>
        <v>0</v>
      </c>
      <c r="N3220" s="782">
        <v>500000</v>
      </c>
      <c r="O3220" s="782">
        <v>500000</v>
      </c>
      <c r="P3220" s="782">
        <v>1500000</v>
      </c>
      <c r="Q3220" s="782">
        <v>500000</v>
      </c>
      <c r="R3220" s="782"/>
      <c r="T3220" s="568"/>
    </row>
    <row r="3221" spans="1:20" s="751" customFormat="1" ht="13.8" x14ac:dyDescent="0.3">
      <c r="A3221" s="946" t="s">
        <v>5500</v>
      </c>
      <c r="B3221" s="946"/>
      <c r="C3221" s="946"/>
      <c r="D3221" s="946"/>
      <c r="E3221" s="946"/>
      <c r="F3221" s="946"/>
      <c r="G3221" s="946"/>
      <c r="H3221" s="946"/>
      <c r="I3221" s="946"/>
      <c r="J3221" s="946"/>
      <c r="K3221" s="946"/>
      <c r="L3221" s="946"/>
      <c r="M3221" s="946"/>
      <c r="N3221" s="946"/>
      <c r="O3221" s="946"/>
      <c r="P3221" s="946"/>
      <c r="Q3221" s="946"/>
      <c r="T3221" s="752"/>
    </row>
    <row r="3222" spans="1:20" s="751" customFormat="1" ht="13.8" x14ac:dyDescent="0.3">
      <c r="A3222" s="946" t="s">
        <v>5501</v>
      </c>
      <c r="B3222" s="946"/>
      <c r="C3222" s="946"/>
      <c r="D3222" s="946"/>
      <c r="E3222" s="946"/>
      <c r="F3222" s="946"/>
      <c r="G3222" s="946"/>
      <c r="H3222" s="946"/>
      <c r="I3222" s="946"/>
      <c r="J3222" s="946"/>
      <c r="K3222" s="946"/>
      <c r="L3222" s="946"/>
      <c r="M3222" s="946"/>
      <c r="N3222" s="946"/>
      <c r="O3222" s="946"/>
      <c r="P3222" s="946"/>
      <c r="Q3222" s="946"/>
      <c r="T3222" s="752"/>
    </row>
    <row r="3223" spans="1:20" s="753" customFormat="1" ht="13.2" x14ac:dyDescent="0.25">
      <c r="A3223" s="947" t="s">
        <v>5376</v>
      </c>
      <c r="B3223" s="947"/>
      <c r="C3223" s="947"/>
      <c r="D3223" s="954"/>
      <c r="E3223" s="947"/>
      <c r="F3223" s="947"/>
      <c r="G3223" s="947"/>
      <c r="H3223" s="947"/>
      <c r="I3223" s="947"/>
      <c r="J3223" s="947"/>
      <c r="K3223" s="947"/>
      <c r="L3223" s="947"/>
      <c r="M3223" s="947"/>
      <c r="N3223" s="947"/>
      <c r="O3223" s="947"/>
      <c r="P3223" s="947"/>
      <c r="Q3223" s="947"/>
      <c r="T3223" s="754"/>
    </row>
    <row r="3224" spans="1:20" s="760" customFormat="1" ht="24" x14ac:dyDescent="0.25">
      <c r="A3224" s="943" t="s">
        <v>5502</v>
      </c>
      <c r="B3224" s="948" t="s">
        <v>5503</v>
      </c>
      <c r="C3224" s="957"/>
      <c r="D3224" s="755"/>
      <c r="E3224" s="949" t="s">
        <v>5504</v>
      </c>
      <c r="F3224" s="943" t="s">
        <v>4881</v>
      </c>
      <c r="G3224" s="943" t="s">
        <v>5505</v>
      </c>
      <c r="H3224" s="943" t="s">
        <v>5506</v>
      </c>
      <c r="I3224" s="943" t="s">
        <v>5507</v>
      </c>
      <c r="J3224" s="756" t="s">
        <v>3115</v>
      </c>
      <c r="K3224" s="757" t="s">
        <v>3116</v>
      </c>
      <c r="L3224" s="758" t="s">
        <v>5508</v>
      </c>
      <c r="M3224" s="758" t="s">
        <v>5509</v>
      </c>
      <c r="N3224" s="756" t="s">
        <v>3116</v>
      </c>
      <c r="O3224" s="756" t="s">
        <v>3116</v>
      </c>
      <c r="P3224" s="759" t="s">
        <v>3317</v>
      </c>
      <c r="Q3224" s="759" t="s">
        <v>3341</v>
      </c>
      <c r="R3224" s="759" t="s">
        <v>5510</v>
      </c>
      <c r="T3224" s="761"/>
    </row>
    <row r="3225" spans="1:20" s="760" customFormat="1" ht="19.5" customHeight="1" x14ac:dyDescent="0.25">
      <c r="A3225" s="955"/>
      <c r="B3225" s="950"/>
      <c r="C3225" s="958"/>
      <c r="D3225" s="762"/>
      <c r="E3225" s="951"/>
      <c r="F3225" s="944"/>
      <c r="G3225" s="944"/>
      <c r="H3225" s="944"/>
      <c r="I3225" s="944"/>
      <c r="J3225" s="763">
        <v>2020</v>
      </c>
      <c r="K3225" s="764" t="s">
        <v>3120</v>
      </c>
      <c r="L3225" s="765" t="s">
        <v>3120</v>
      </c>
      <c r="M3225" s="765" t="s">
        <v>3120</v>
      </c>
      <c r="N3225" s="766" t="s">
        <v>5068</v>
      </c>
      <c r="O3225" s="766" t="s">
        <v>5069</v>
      </c>
      <c r="P3225" s="763" t="s">
        <v>4882</v>
      </c>
      <c r="Q3225" s="766" t="s">
        <v>5102</v>
      </c>
      <c r="R3225" s="763"/>
      <c r="T3225" s="761"/>
    </row>
    <row r="3226" spans="1:20" s="760" customFormat="1" ht="15.75" customHeight="1" x14ac:dyDescent="0.25">
      <c r="A3226" s="956"/>
      <c r="B3226" s="952"/>
      <c r="C3226" s="959"/>
      <c r="D3226" s="768"/>
      <c r="E3226" s="953"/>
      <c r="F3226" s="945"/>
      <c r="G3226" s="945"/>
      <c r="H3226" s="945"/>
      <c r="I3226" s="945"/>
      <c r="J3226" s="769" t="s">
        <v>14</v>
      </c>
      <c r="K3226" s="770" t="s">
        <v>14</v>
      </c>
      <c r="L3226" s="771" t="s">
        <v>14</v>
      </c>
      <c r="M3226" s="771" t="s">
        <v>14</v>
      </c>
      <c r="N3226" s="769" t="s">
        <v>14</v>
      </c>
      <c r="O3226" s="769" t="s">
        <v>14</v>
      </c>
      <c r="P3226" s="769" t="s">
        <v>14</v>
      </c>
      <c r="Q3226" s="769" t="s">
        <v>14</v>
      </c>
      <c r="R3226" s="769"/>
      <c r="T3226" s="761"/>
    </row>
    <row r="3227" spans="1:20" s="498" customFormat="1" ht="24" x14ac:dyDescent="0.25">
      <c r="A3227" s="772"/>
      <c r="D3227" s="515" t="s">
        <v>7087</v>
      </c>
      <c r="E3227" s="779" t="s">
        <v>7088</v>
      </c>
      <c r="F3227" s="780" t="s">
        <v>5610</v>
      </c>
      <c r="G3227" s="781" t="s">
        <v>6551</v>
      </c>
      <c r="H3227" s="781" t="s">
        <v>6902</v>
      </c>
      <c r="I3227" s="781" t="s">
        <v>5517</v>
      </c>
      <c r="J3227" s="782">
        <v>0</v>
      </c>
      <c r="K3227" s="783">
        <v>0</v>
      </c>
      <c r="L3227" s="784">
        <f t="shared" si="106"/>
        <v>0</v>
      </c>
      <c r="M3227" s="784">
        <f t="shared" si="107"/>
        <v>0</v>
      </c>
      <c r="N3227" s="782">
        <v>0</v>
      </c>
      <c r="O3227" s="782">
        <v>0</v>
      </c>
      <c r="P3227" s="782">
        <v>0</v>
      </c>
      <c r="Q3227" s="782">
        <v>0</v>
      </c>
      <c r="R3227" s="782"/>
      <c r="T3227" s="568"/>
    </row>
    <row r="3228" spans="1:20" s="498" customFormat="1" ht="24" x14ac:dyDescent="0.25">
      <c r="A3228" s="772"/>
      <c r="D3228" s="515" t="s">
        <v>7089</v>
      </c>
      <c r="E3228" s="779" t="s">
        <v>7090</v>
      </c>
      <c r="F3228" s="780" t="s">
        <v>5613</v>
      </c>
      <c r="G3228" s="781" t="s">
        <v>6551</v>
      </c>
      <c r="H3228" s="781" t="s">
        <v>6902</v>
      </c>
      <c r="I3228" s="781" t="s">
        <v>5517</v>
      </c>
      <c r="J3228" s="782">
        <v>0</v>
      </c>
      <c r="K3228" s="783">
        <v>0</v>
      </c>
      <c r="L3228" s="784">
        <f t="shared" si="106"/>
        <v>0</v>
      </c>
      <c r="M3228" s="784">
        <f t="shared" si="107"/>
        <v>0</v>
      </c>
      <c r="N3228" s="782">
        <v>0</v>
      </c>
      <c r="O3228" s="782">
        <v>0</v>
      </c>
      <c r="P3228" s="782">
        <v>0</v>
      </c>
      <c r="Q3228" s="782">
        <v>0</v>
      </c>
      <c r="R3228" s="782"/>
      <c r="T3228" s="568"/>
    </row>
    <row r="3229" spans="1:20" s="498" customFormat="1" ht="24" x14ac:dyDescent="0.25">
      <c r="A3229" s="772"/>
      <c r="D3229" s="515" t="s">
        <v>7091</v>
      </c>
      <c r="E3229" s="779" t="s">
        <v>7092</v>
      </c>
      <c r="F3229" s="780" t="s">
        <v>6960</v>
      </c>
      <c r="G3229" s="781" t="s">
        <v>6551</v>
      </c>
      <c r="H3229" s="781" t="s">
        <v>6902</v>
      </c>
      <c r="I3229" s="781" t="s">
        <v>5517</v>
      </c>
      <c r="J3229" s="782">
        <v>1000000</v>
      </c>
      <c r="K3229" s="783">
        <v>1000000</v>
      </c>
      <c r="L3229" s="784">
        <f t="shared" si="106"/>
        <v>0</v>
      </c>
      <c r="M3229" s="784">
        <f t="shared" si="107"/>
        <v>0</v>
      </c>
      <c r="N3229" s="782">
        <v>1000000</v>
      </c>
      <c r="O3229" s="782">
        <v>1000000</v>
      </c>
      <c r="P3229" s="782">
        <v>3000000</v>
      </c>
      <c r="Q3229" s="782">
        <v>1000000</v>
      </c>
      <c r="R3229" s="782"/>
      <c r="T3229" s="568"/>
    </row>
    <row r="3230" spans="1:20" s="498" customFormat="1" ht="12" x14ac:dyDescent="0.25">
      <c r="A3230" s="772"/>
      <c r="D3230" s="515" t="s">
        <v>7093</v>
      </c>
      <c r="E3230" s="779" t="s">
        <v>7094</v>
      </c>
      <c r="F3230" s="780" t="s">
        <v>5622</v>
      </c>
      <c r="G3230" s="781" t="s">
        <v>6551</v>
      </c>
      <c r="H3230" s="781" t="s">
        <v>6902</v>
      </c>
      <c r="I3230" s="781" t="s">
        <v>5517</v>
      </c>
      <c r="J3230" s="782">
        <v>500000</v>
      </c>
      <c r="K3230" s="783">
        <v>500000</v>
      </c>
      <c r="L3230" s="784">
        <f t="shared" si="106"/>
        <v>0</v>
      </c>
      <c r="M3230" s="784">
        <f t="shared" si="107"/>
        <v>0</v>
      </c>
      <c r="N3230" s="782">
        <v>500000</v>
      </c>
      <c r="O3230" s="782">
        <v>500000</v>
      </c>
      <c r="P3230" s="782">
        <v>1500000</v>
      </c>
      <c r="Q3230" s="782">
        <v>500000</v>
      </c>
      <c r="R3230" s="782"/>
      <c r="T3230" s="568"/>
    </row>
    <row r="3231" spans="1:20" s="498" customFormat="1" ht="24" x14ac:dyDescent="0.25">
      <c r="A3231" s="772"/>
      <c r="D3231" s="515" t="s">
        <v>7095</v>
      </c>
      <c r="E3231" s="779" t="s">
        <v>7096</v>
      </c>
      <c r="F3231" s="780" t="s">
        <v>7097</v>
      </c>
      <c r="G3231" s="781" t="s">
        <v>6551</v>
      </c>
      <c r="H3231" s="781" t="s">
        <v>6902</v>
      </c>
      <c r="I3231" s="781" t="s">
        <v>5517</v>
      </c>
      <c r="J3231" s="782">
        <v>0</v>
      </c>
      <c r="K3231" s="783">
        <v>0</v>
      </c>
      <c r="L3231" s="784">
        <f t="shared" si="106"/>
        <v>0</v>
      </c>
      <c r="M3231" s="784">
        <f t="shared" si="107"/>
        <v>0</v>
      </c>
      <c r="N3231" s="782">
        <v>0</v>
      </c>
      <c r="O3231" s="782">
        <v>0</v>
      </c>
      <c r="P3231" s="782">
        <v>0</v>
      </c>
      <c r="Q3231" s="782">
        <v>0</v>
      </c>
      <c r="R3231" s="782"/>
      <c r="T3231" s="568"/>
    </row>
    <row r="3232" spans="1:20" s="498" customFormat="1" ht="12" x14ac:dyDescent="0.25">
      <c r="A3232" s="772"/>
      <c r="D3232" s="515" t="s">
        <v>7098</v>
      </c>
      <c r="E3232" s="779" t="s">
        <v>7099</v>
      </c>
      <c r="F3232" s="780" t="s">
        <v>5631</v>
      </c>
      <c r="G3232" s="781" t="s">
        <v>6551</v>
      </c>
      <c r="H3232" s="781" t="s">
        <v>6902</v>
      </c>
      <c r="I3232" s="781" t="s">
        <v>5517</v>
      </c>
      <c r="J3232" s="782">
        <v>1500000</v>
      </c>
      <c r="K3232" s="783">
        <v>1500000</v>
      </c>
      <c r="L3232" s="784">
        <f t="shared" si="106"/>
        <v>0</v>
      </c>
      <c r="M3232" s="784">
        <f t="shared" si="107"/>
        <v>0</v>
      </c>
      <c r="N3232" s="782">
        <v>1500000</v>
      </c>
      <c r="O3232" s="782">
        <v>1500000</v>
      </c>
      <c r="P3232" s="782">
        <v>4500000</v>
      </c>
      <c r="Q3232" s="782">
        <v>1400000</v>
      </c>
      <c r="R3232" s="782"/>
      <c r="T3232" s="568"/>
    </row>
    <row r="3233" spans="1:20" s="498" customFormat="1" ht="36" x14ac:dyDescent="0.25">
      <c r="A3233" s="772"/>
      <c r="D3233" s="515" t="s">
        <v>7100</v>
      </c>
      <c r="E3233" s="779" t="s">
        <v>7101</v>
      </c>
      <c r="F3233" s="780" t="s">
        <v>5634</v>
      </c>
      <c r="G3233" s="781" t="s">
        <v>6551</v>
      </c>
      <c r="H3233" s="781" t="s">
        <v>6902</v>
      </c>
      <c r="I3233" s="781" t="s">
        <v>5517</v>
      </c>
      <c r="J3233" s="782">
        <v>5000000</v>
      </c>
      <c r="K3233" s="783">
        <v>5000000</v>
      </c>
      <c r="L3233" s="784">
        <f t="shared" si="106"/>
        <v>0</v>
      </c>
      <c r="M3233" s="784">
        <f t="shared" si="107"/>
        <v>0</v>
      </c>
      <c r="N3233" s="782">
        <v>5000000</v>
      </c>
      <c r="O3233" s="782">
        <v>5000000</v>
      </c>
      <c r="P3233" s="782">
        <v>15000000</v>
      </c>
      <c r="Q3233" s="782">
        <v>5000000</v>
      </c>
      <c r="R3233" s="782"/>
      <c r="T3233" s="568"/>
    </row>
    <row r="3234" spans="1:20" s="498" customFormat="1" ht="24" x14ac:dyDescent="0.25">
      <c r="A3234" s="772"/>
      <c r="D3234" s="515" t="s">
        <v>7102</v>
      </c>
      <c r="E3234" s="779" t="s">
        <v>7103</v>
      </c>
      <c r="F3234" s="780" t="s">
        <v>5637</v>
      </c>
      <c r="G3234" s="781" t="s">
        <v>6551</v>
      </c>
      <c r="H3234" s="781" t="s">
        <v>6902</v>
      </c>
      <c r="I3234" s="781" t="s">
        <v>5517</v>
      </c>
      <c r="J3234" s="782">
        <v>500000</v>
      </c>
      <c r="K3234" s="783">
        <v>500000</v>
      </c>
      <c r="L3234" s="784">
        <f t="shared" si="106"/>
        <v>0</v>
      </c>
      <c r="M3234" s="784">
        <f t="shared" si="107"/>
        <v>0</v>
      </c>
      <c r="N3234" s="782">
        <v>500000</v>
      </c>
      <c r="O3234" s="782">
        <v>600000</v>
      </c>
      <c r="P3234" s="782">
        <v>1600000</v>
      </c>
      <c r="Q3234" s="782">
        <v>500000</v>
      </c>
      <c r="R3234" s="782"/>
      <c r="T3234" s="568"/>
    </row>
    <row r="3235" spans="1:20" s="498" customFormat="1" ht="24" x14ac:dyDescent="0.25">
      <c r="A3235" s="772"/>
      <c r="D3235" s="515" t="s">
        <v>7104</v>
      </c>
      <c r="E3235" s="779" t="s">
        <v>7105</v>
      </c>
      <c r="F3235" s="780" t="s">
        <v>5840</v>
      </c>
      <c r="G3235" s="781" t="s">
        <v>6551</v>
      </c>
      <c r="H3235" s="781" t="s">
        <v>6902</v>
      </c>
      <c r="I3235" s="781" t="s">
        <v>5517</v>
      </c>
      <c r="J3235" s="782">
        <v>800000</v>
      </c>
      <c r="K3235" s="783">
        <v>800000</v>
      </c>
      <c r="L3235" s="784">
        <f t="shared" si="106"/>
        <v>0</v>
      </c>
      <c r="M3235" s="784">
        <f t="shared" si="107"/>
        <v>0</v>
      </c>
      <c r="N3235" s="782">
        <v>800000</v>
      </c>
      <c r="O3235" s="782">
        <v>800000</v>
      </c>
      <c r="P3235" s="782">
        <v>2400000</v>
      </c>
      <c r="Q3235" s="782">
        <v>700000</v>
      </c>
      <c r="R3235" s="782"/>
      <c r="T3235" s="568"/>
    </row>
    <row r="3236" spans="1:20" s="498" customFormat="1" ht="24" x14ac:dyDescent="0.25">
      <c r="A3236" s="772"/>
      <c r="D3236" s="515" t="s">
        <v>7106</v>
      </c>
      <c r="E3236" s="779" t="s">
        <v>7107</v>
      </c>
      <c r="F3236" s="780" t="s">
        <v>5643</v>
      </c>
      <c r="G3236" s="781" t="s">
        <v>6551</v>
      </c>
      <c r="H3236" s="781" t="s">
        <v>6902</v>
      </c>
      <c r="I3236" s="781" t="s">
        <v>5517</v>
      </c>
      <c r="J3236" s="782">
        <v>2000000</v>
      </c>
      <c r="K3236" s="783">
        <v>2000000</v>
      </c>
      <c r="L3236" s="784">
        <f t="shared" si="106"/>
        <v>0</v>
      </c>
      <c r="M3236" s="784">
        <f t="shared" si="107"/>
        <v>0</v>
      </c>
      <c r="N3236" s="782">
        <v>2000000</v>
      </c>
      <c r="O3236" s="782">
        <v>2000000</v>
      </c>
      <c r="P3236" s="782">
        <v>6000000</v>
      </c>
      <c r="Q3236" s="782">
        <v>1800000</v>
      </c>
      <c r="R3236" s="782"/>
      <c r="T3236" s="568"/>
    </row>
    <row r="3237" spans="1:20" s="498" customFormat="1" ht="24" x14ac:dyDescent="0.25">
      <c r="A3237" s="772"/>
      <c r="D3237" s="515" t="s">
        <v>7108</v>
      </c>
      <c r="E3237" s="779" t="s">
        <v>7109</v>
      </c>
      <c r="F3237" s="780" t="s">
        <v>5646</v>
      </c>
      <c r="G3237" s="781" t="s">
        <v>6551</v>
      </c>
      <c r="H3237" s="781" t="s">
        <v>6902</v>
      </c>
      <c r="I3237" s="781" t="s">
        <v>5517</v>
      </c>
      <c r="J3237" s="782">
        <v>3000000</v>
      </c>
      <c r="K3237" s="783">
        <v>3000000</v>
      </c>
      <c r="L3237" s="784">
        <f t="shared" si="106"/>
        <v>0</v>
      </c>
      <c r="M3237" s="784">
        <f t="shared" si="107"/>
        <v>0</v>
      </c>
      <c r="N3237" s="782">
        <v>3000000</v>
      </c>
      <c r="O3237" s="782">
        <v>3200000</v>
      </c>
      <c r="P3237" s="782">
        <v>9200000</v>
      </c>
      <c r="Q3237" s="782">
        <v>3000000</v>
      </c>
      <c r="R3237" s="782"/>
      <c r="T3237" s="568"/>
    </row>
    <row r="3238" spans="1:20" s="498" customFormat="1" ht="12" x14ac:dyDescent="0.25">
      <c r="A3238" s="772"/>
      <c r="D3238" s="515" t="s">
        <v>7110</v>
      </c>
      <c r="E3238" s="779" t="s">
        <v>7111</v>
      </c>
      <c r="F3238" s="780" t="s">
        <v>5649</v>
      </c>
      <c r="G3238" s="781" t="s">
        <v>6551</v>
      </c>
      <c r="H3238" s="781" t="s">
        <v>6902</v>
      </c>
      <c r="I3238" s="781" t="s">
        <v>5517</v>
      </c>
      <c r="J3238" s="782">
        <v>3000000</v>
      </c>
      <c r="K3238" s="783">
        <v>3000000</v>
      </c>
      <c r="L3238" s="784">
        <f t="shared" si="106"/>
        <v>0</v>
      </c>
      <c r="M3238" s="784">
        <f t="shared" si="107"/>
        <v>0</v>
      </c>
      <c r="N3238" s="782">
        <v>3000000</v>
      </c>
      <c r="O3238" s="782">
        <v>3000000</v>
      </c>
      <c r="P3238" s="782">
        <v>9000000</v>
      </c>
      <c r="Q3238" s="782">
        <v>3000000</v>
      </c>
      <c r="R3238" s="782"/>
      <c r="T3238" s="568"/>
    </row>
    <row r="3239" spans="1:20" s="498" customFormat="1" ht="36" x14ac:dyDescent="0.25">
      <c r="A3239" s="772"/>
      <c r="D3239" s="515" t="s">
        <v>7112</v>
      </c>
      <c r="E3239" s="779" t="s">
        <v>7113</v>
      </c>
      <c r="F3239" s="780" t="s">
        <v>5655</v>
      </c>
      <c r="G3239" s="781" t="s">
        <v>6551</v>
      </c>
      <c r="H3239" s="781" t="s">
        <v>6902</v>
      </c>
      <c r="I3239" s="781" t="s">
        <v>5517</v>
      </c>
      <c r="J3239" s="782">
        <v>2000000</v>
      </c>
      <c r="K3239" s="783">
        <v>2000000</v>
      </c>
      <c r="L3239" s="784">
        <f t="shared" si="106"/>
        <v>0</v>
      </c>
      <c r="M3239" s="784">
        <f t="shared" si="107"/>
        <v>0</v>
      </c>
      <c r="N3239" s="782">
        <v>2000000</v>
      </c>
      <c r="O3239" s="782">
        <v>2000000</v>
      </c>
      <c r="P3239" s="782">
        <v>6000000</v>
      </c>
      <c r="Q3239" s="782">
        <v>2000000</v>
      </c>
      <c r="R3239" s="782"/>
      <c r="T3239" s="568"/>
    </row>
    <row r="3240" spans="1:20" s="498" customFormat="1" ht="12" x14ac:dyDescent="0.25">
      <c r="A3240" s="772"/>
      <c r="D3240" s="515" t="s">
        <v>7114</v>
      </c>
      <c r="E3240" s="779" t="s">
        <v>7115</v>
      </c>
      <c r="F3240" s="780" t="s">
        <v>5664</v>
      </c>
      <c r="G3240" s="781" t="s">
        <v>6551</v>
      </c>
      <c r="H3240" s="781" t="s">
        <v>6902</v>
      </c>
      <c r="I3240" s="781" t="s">
        <v>5517</v>
      </c>
      <c r="J3240" s="782">
        <v>2000000</v>
      </c>
      <c r="K3240" s="783">
        <v>2000000</v>
      </c>
      <c r="L3240" s="784">
        <f t="shared" si="106"/>
        <v>0</v>
      </c>
      <c r="M3240" s="784">
        <f t="shared" si="107"/>
        <v>0</v>
      </c>
      <c r="N3240" s="782">
        <v>2000000</v>
      </c>
      <c r="O3240" s="782">
        <v>2000000</v>
      </c>
      <c r="P3240" s="782">
        <v>6000000</v>
      </c>
      <c r="Q3240" s="782">
        <v>2000000</v>
      </c>
      <c r="R3240" s="782"/>
      <c r="T3240" s="568"/>
    </row>
    <row r="3241" spans="1:20" s="498" customFormat="1" ht="12" x14ac:dyDescent="0.25">
      <c r="A3241" s="772"/>
      <c r="D3241" s="515" t="s">
        <v>7116</v>
      </c>
      <c r="E3241" s="779" t="s">
        <v>7117</v>
      </c>
      <c r="F3241" s="780" t="s">
        <v>5667</v>
      </c>
      <c r="G3241" s="781" t="s">
        <v>6551</v>
      </c>
      <c r="H3241" s="781" t="s">
        <v>6902</v>
      </c>
      <c r="I3241" s="781" t="s">
        <v>5517</v>
      </c>
      <c r="J3241" s="782">
        <v>0</v>
      </c>
      <c r="K3241" s="783">
        <v>0</v>
      </c>
      <c r="L3241" s="784">
        <f t="shared" si="106"/>
        <v>0</v>
      </c>
      <c r="M3241" s="784">
        <f t="shared" si="107"/>
        <v>0</v>
      </c>
      <c r="N3241" s="782">
        <v>0</v>
      </c>
      <c r="O3241" s="782">
        <v>0</v>
      </c>
      <c r="P3241" s="782">
        <v>0</v>
      </c>
      <c r="Q3241" s="782">
        <v>0</v>
      </c>
      <c r="R3241" s="782"/>
      <c r="T3241" s="568"/>
    </row>
    <row r="3242" spans="1:20" s="498" customFormat="1" ht="12" x14ac:dyDescent="0.25">
      <c r="A3242" s="772"/>
      <c r="D3242" s="515" t="s">
        <v>7118</v>
      </c>
      <c r="E3242" s="779" t="s">
        <v>7119</v>
      </c>
      <c r="F3242" s="780" t="s">
        <v>6145</v>
      </c>
      <c r="G3242" s="781" t="s">
        <v>6551</v>
      </c>
      <c r="H3242" s="781" t="s">
        <v>6902</v>
      </c>
      <c r="I3242" s="781" t="s">
        <v>5517</v>
      </c>
      <c r="J3242" s="782">
        <v>0</v>
      </c>
      <c r="K3242" s="783">
        <v>0</v>
      </c>
      <c r="L3242" s="784">
        <f t="shared" si="106"/>
        <v>0</v>
      </c>
      <c r="M3242" s="784">
        <f t="shared" si="107"/>
        <v>0</v>
      </c>
      <c r="N3242" s="782">
        <v>0</v>
      </c>
      <c r="O3242" s="782">
        <v>0</v>
      </c>
      <c r="P3242" s="782">
        <v>0</v>
      </c>
      <c r="Q3242" s="782">
        <v>0</v>
      </c>
      <c r="R3242" s="782"/>
      <c r="T3242" s="568"/>
    </row>
    <row r="3243" spans="1:20" s="498" customFormat="1" ht="12" x14ac:dyDescent="0.25">
      <c r="A3243" s="772"/>
      <c r="D3243" s="515" t="s">
        <v>7120</v>
      </c>
      <c r="E3243" s="779" t="s">
        <v>7121</v>
      </c>
      <c r="F3243" s="780" t="s">
        <v>7122</v>
      </c>
      <c r="G3243" s="781" t="s">
        <v>6551</v>
      </c>
      <c r="H3243" s="781" t="s">
        <v>6902</v>
      </c>
      <c r="I3243" s="781" t="s">
        <v>5517</v>
      </c>
      <c r="J3243" s="782">
        <v>3000000</v>
      </c>
      <c r="K3243" s="783">
        <v>3000000</v>
      </c>
      <c r="L3243" s="784">
        <f t="shared" si="106"/>
        <v>0</v>
      </c>
      <c r="M3243" s="784">
        <f t="shared" si="107"/>
        <v>0</v>
      </c>
      <c r="N3243" s="782">
        <v>3000000</v>
      </c>
      <c r="O3243" s="782">
        <v>3000000</v>
      </c>
      <c r="P3243" s="782">
        <v>9000000</v>
      </c>
      <c r="Q3243" s="782">
        <v>3000000</v>
      </c>
      <c r="R3243" s="782"/>
      <c r="T3243" s="568"/>
    </row>
    <row r="3244" spans="1:20" s="498" customFormat="1" ht="12" x14ac:dyDescent="0.25">
      <c r="A3244" s="772"/>
      <c r="D3244" s="515" t="s">
        <v>7123</v>
      </c>
      <c r="E3244" s="779" t="s">
        <v>7124</v>
      </c>
      <c r="F3244" s="780" t="s">
        <v>5682</v>
      </c>
      <c r="G3244" s="781" t="s">
        <v>6551</v>
      </c>
      <c r="H3244" s="781" t="s">
        <v>6902</v>
      </c>
      <c r="I3244" s="781" t="s">
        <v>5517</v>
      </c>
      <c r="J3244" s="782">
        <v>0</v>
      </c>
      <c r="K3244" s="783">
        <v>0</v>
      </c>
      <c r="L3244" s="784">
        <f t="shared" si="106"/>
        <v>0</v>
      </c>
      <c r="M3244" s="784">
        <f t="shared" si="107"/>
        <v>0</v>
      </c>
      <c r="N3244" s="782">
        <v>0</v>
      </c>
      <c r="O3244" s="782">
        <v>0</v>
      </c>
      <c r="P3244" s="782">
        <v>0</v>
      </c>
      <c r="Q3244" s="782">
        <v>0</v>
      </c>
      <c r="R3244" s="782"/>
      <c r="T3244" s="568"/>
    </row>
    <row r="3245" spans="1:20" s="498" customFormat="1" ht="24" x14ac:dyDescent="0.25">
      <c r="A3245" s="772"/>
      <c r="D3245" s="515" t="s">
        <v>7125</v>
      </c>
      <c r="E3245" s="779" t="s">
        <v>7126</v>
      </c>
      <c r="F3245" s="780" t="s">
        <v>5688</v>
      </c>
      <c r="G3245" s="781" t="s">
        <v>6551</v>
      </c>
      <c r="H3245" s="781" t="s">
        <v>6902</v>
      </c>
      <c r="I3245" s="781" t="s">
        <v>5517</v>
      </c>
      <c r="J3245" s="782">
        <v>500000</v>
      </c>
      <c r="K3245" s="783">
        <v>500000</v>
      </c>
      <c r="L3245" s="782">
        <f t="shared" si="106"/>
        <v>0</v>
      </c>
      <c r="M3245" s="782">
        <f t="shared" si="107"/>
        <v>0</v>
      </c>
      <c r="N3245" s="782">
        <v>500000</v>
      </c>
      <c r="O3245" s="782">
        <v>500000</v>
      </c>
      <c r="P3245" s="782">
        <v>1500000</v>
      </c>
      <c r="Q3245" s="782">
        <v>500000</v>
      </c>
      <c r="R3245" s="782"/>
      <c r="T3245" s="568"/>
    </row>
    <row r="3246" spans="1:20" s="751" customFormat="1" ht="13.8" x14ac:dyDescent="0.3">
      <c r="A3246" s="946" t="s">
        <v>5500</v>
      </c>
      <c r="B3246" s="946"/>
      <c r="C3246" s="946"/>
      <c r="D3246" s="946"/>
      <c r="E3246" s="946"/>
      <c r="F3246" s="946"/>
      <c r="G3246" s="946"/>
      <c r="H3246" s="946"/>
      <c r="I3246" s="946"/>
      <c r="J3246" s="946"/>
      <c r="K3246" s="946"/>
      <c r="L3246" s="946"/>
      <c r="M3246" s="946"/>
      <c r="N3246" s="946"/>
      <c r="O3246" s="946"/>
      <c r="P3246" s="946"/>
      <c r="Q3246" s="946"/>
      <c r="T3246" s="752"/>
    </row>
    <row r="3247" spans="1:20" s="751" customFormat="1" ht="13.8" x14ac:dyDescent="0.3">
      <c r="A3247" s="946" t="s">
        <v>5501</v>
      </c>
      <c r="B3247" s="946"/>
      <c r="C3247" s="946"/>
      <c r="D3247" s="946"/>
      <c r="E3247" s="946"/>
      <c r="F3247" s="946"/>
      <c r="G3247" s="946"/>
      <c r="H3247" s="946"/>
      <c r="I3247" s="946"/>
      <c r="J3247" s="946"/>
      <c r="K3247" s="946"/>
      <c r="L3247" s="946"/>
      <c r="M3247" s="946"/>
      <c r="N3247" s="946"/>
      <c r="O3247" s="946"/>
      <c r="P3247" s="946"/>
      <c r="Q3247" s="946"/>
      <c r="T3247" s="752"/>
    </row>
    <row r="3248" spans="1:20" s="753" customFormat="1" ht="13.2" x14ac:dyDescent="0.25">
      <c r="A3248" s="947" t="s">
        <v>5376</v>
      </c>
      <c r="B3248" s="947"/>
      <c r="C3248" s="947"/>
      <c r="D3248" s="954"/>
      <c r="E3248" s="947"/>
      <c r="F3248" s="947"/>
      <c r="G3248" s="947"/>
      <c r="H3248" s="947"/>
      <c r="I3248" s="947"/>
      <c r="J3248" s="947"/>
      <c r="K3248" s="947"/>
      <c r="L3248" s="947"/>
      <c r="M3248" s="947"/>
      <c r="N3248" s="947"/>
      <c r="O3248" s="947"/>
      <c r="P3248" s="947"/>
      <c r="Q3248" s="947"/>
      <c r="T3248" s="754"/>
    </row>
    <row r="3249" spans="1:20" s="760" customFormat="1" ht="24" x14ac:dyDescent="0.25">
      <c r="A3249" s="943" t="s">
        <v>5502</v>
      </c>
      <c r="B3249" s="948" t="s">
        <v>5503</v>
      </c>
      <c r="C3249" s="957"/>
      <c r="D3249" s="755"/>
      <c r="E3249" s="949" t="s">
        <v>5504</v>
      </c>
      <c r="F3249" s="943" t="s">
        <v>4881</v>
      </c>
      <c r="G3249" s="943" t="s">
        <v>5505</v>
      </c>
      <c r="H3249" s="943" t="s">
        <v>5506</v>
      </c>
      <c r="I3249" s="943" t="s">
        <v>5507</v>
      </c>
      <c r="J3249" s="756" t="s">
        <v>3115</v>
      </c>
      <c r="K3249" s="757" t="s">
        <v>3116</v>
      </c>
      <c r="L3249" s="758" t="s">
        <v>5508</v>
      </c>
      <c r="M3249" s="758" t="s">
        <v>5509</v>
      </c>
      <c r="N3249" s="756" t="s">
        <v>3116</v>
      </c>
      <c r="O3249" s="756" t="s">
        <v>3116</v>
      </c>
      <c r="P3249" s="759" t="s">
        <v>3317</v>
      </c>
      <c r="Q3249" s="759" t="s">
        <v>3341</v>
      </c>
      <c r="R3249" s="759" t="s">
        <v>5510</v>
      </c>
      <c r="T3249" s="761"/>
    </row>
    <row r="3250" spans="1:20" s="760" customFormat="1" ht="19.5" customHeight="1" x14ac:dyDescent="0.25">
      <c r="A3250" s="955"/>
      <c r="B3250" s="950"/>
      <c r="C3250" s="958"/>
      <c r="D3250" s="762"/>
      <c r="E3250" s="951"/>
      <c r="F3250" s="944"/>
      <c r="G3250" s="944"/>
      <c r="H3250" s="944"/>
      <c r="I3250" s="944"/>
      <c r="J3250" s="763">
        <v>2020</v>
      </c>
      <c r="K3250" s="764" t="s">
        <v>3120</v>
      </c>
      <c r="L3250" s="765" t="s">
        <v>3120</v>
      </c>
      <c r="M3250" s="765" t="s">
        <v>3120</v>
      </c>
      <c r="N3250" s="766" t="s">
        <v>5068</v>
      </c>
      <c r="O3250" s="766" t="s">
        <v>5069</v>
      </c>
      <c r="P3250" s="763" t="s">
        <v>4882</v>
      </c>
      <c r="Q3250" s="766" t="s">
        <v>5102</v>
      </c>
      <c r="R3250" s="763"/>
      <c r="T3250" s="761"/>
    </row>
    <row r="3251" spans="1:20" s="760" customFormat="1" ht="15.75" customHeight="1" x14ac:dyDescent="0.25">
      <c r="A3251" s="956"/>
      <c r="B3251" s="952"/>
      <c r="C3251" s="959"/>
      <c r="D3251" s="768"/>
      <c r="E3251" s="953"/>
      <c r="F3251" s="945"/>
      <c r="G3251" s="945"/>
      <c r="H3251" s="945"/>
      <c r="I3251" s="945"/>
      <c r="J3251" s="769" t="s">
        <v>14</v>
      </c>
      <c r="K3251" s="770" t="s">
        <v>14</v>
      </c>
      <c r="L3251" s="771" t="s">
        <v>14</v>
      </c>
      <c r="M3251" s="771" t="s">
        <v>14</v>
      </c>
      <c r="N3251" s="769" t="s">
        <v>14</v>
      </c>
      <c r="O3251" s="769" t="s">
        <v>14</v>
      </c>
      <c r="P3251" s="769" t="s">
        <v>14</v>
      </c>
      <c r="Q3251" s="769" t="s">
        <v>14</v>
      </c>
      <c r="R3251" s="769"/>
      <c r="T3251" s="761"/>
    </row>
    <row r="3252" spans="1:20" s="498" customFormat="1" ht="12" x14ac:dyDescent="0.25">
      <c r="A3252" s="772"/>
      <c r="D3252" s="515" t="s">
        <v>7127</v>
      </c>
      <c r="E3252" s="779" t="s">
        <v>7128</v>
      </c>
      <c r="F3252" s="780" t="s">
        <v>5691</v>
      </c>
      <c r="G3252" s="781" t="s">
        <v>6551</v>
      </c>
      <c r="H3252" s="781" t="s">
        <v>6902</v>
      </c>
      <c r="I3252" s="781" t="s">
        <v>5517</v>
      </c>
      <c r="J3252" s="782">
        <v>0</v>
      </c>
      <c r="K3252" s="783">
        <v>0</v>
      </c>
      <c r="L3252" s="784">
        <f t="shared" si="106"/>
        <v>0</v>
      </c>
      <c r="M3252" s="784">
        <f t="shared" si="107"/>
        <v>0</v>
      </c>
      <c r="N3252" s="782">
        <v>0</v>
      </c>
      <c r="O3252" s="782">
        <v>0</v>
      </c>
      <c r="P3252" s="782">
        <v>0</v>
      </c>
      <c r="Q3252" s="782">
        <v>0</v>
      </c>
      <c r="R3252" s="782"/>
      <c r="T3252" s="568"/>
    </row>
    <row r="3253" spans="1:20" s="498" customFormat="1" ht="24" x14ac:dyDescent="0.25">
      <c r="A3253" s="772"/>
      <c r="D3253" s="515" t="s">
        <v>7129</v>
      </c>
      <c r="E3253" s="779" t="s">
        <v>7130</v>
      </c>
      <c r="F3253" s="780" t="s">
        <v>6157</v>
      </c>
      <c r="G3253" s="781" t="s">
        <v>6551</v>
      </c>
      <c r="H3253" s="781" t="s">
        <v>6902</v>
      </c>
      <c r="I3253" s="781" t="s">
        <v>5517</v>
      </c>
      <c r="J3253" s="782">
        <v>0</v>
      </c>
      <c r="K3253" s="783">
        <v>0</v>
      </c>
      <c r="L3253" s="784">
        <f t="shared" si="106"/>
        <v>0</v>
      </c>
      <c r="M3253" s="784">
        <f t="shared" si="107"/>
        <v>0</v>
      </c>
      <c r="N3253" s="782">
        <v>0</v>
      </c>
      <c r="O3253" s="782">
        <v>0</v>
      </c>
      <c r="P3253" s="782">
        <v>0</v>
      </c>
      <c r="Q3253" s="782">
        <v>0</v>
      </c>
      <c r="R3253" s="782"/>
      <c r="T3253" s="568"/>
    </row>
    <row r="3254" spans="1:20" s="498" customFormat="1" ht="12" x14ac:dyDescent="0.25">
      <c r="A3254" s="772"/>
      <c r="D3254" s="515" t="s">
        <v>7131</v>
      </c>
      <c r="E3254" s="779" t="s">
        <v>7132</v>
      </c>
      <c r="F3254" s="780" t="s">
        <v>5694</v>
      </c>
      <c r="G3254" s="781" t="s">
        <v>6551</v>
      </c>
      <c r="H3254" s="781" t="s">
        <v>6902</v>
      </c>
      <c r="I3254" s="781" t="s">
        <v>5517</v>
      </c>
      <c r="J3254" s="782">
        <v>0</v>
      </c>
      <c r="K3254" s="783">
        <v>0</v>
      </c>
      <c r="L3254" s="784">
        <f t="shared" si="106"/>
        <v>0</v>
      </c>
      <c r="M3254" s="784">
        <f t="shared" si="107"/>
        <v>0</v>
      </c>
      <c r="N3254" s="782">
        <v>0</v>
      </c>
      <c r="O3254" s="782">
        <v>0</v>
      </c>
      <c r="P3254" s="782">
        <v>0</v>
      </c>
      <c r="Q3254" s="782">
        <v>0</v>
      </c>
      <c r="R3254" s="782"/>
      <c r="T3254" s="568"/>
    </row>
    <row r="3255" spans="1:20" s="498" customFormat="1" ht="12" x14ac:dyDescent="0.25">
      <c r="A3255" s="772"/>
      <c r="D3255" s="515" t="s">
        <v>7133</v>
      </c>
      <c r="E3255" s="779" t="s">
        <v>7134</v>
      </c>
      <c r="F3255" s="780" t="s">
        <v>7135</v>
      </c>
      <c r="G3255" s="781" t="s">
        <v>6551</v>
      </c>
      <c r="H3255" s="781" t="s">
        <v>6902</v>
      </c>
      <c r="I3255" s="781" t="s">
        <v>5517</v>
      </c>
      <c r="J3255" s="782">
        <v>0</v>
      </c>
      <c r="K3255" s="783">
        <v>0</v>
      </c>
      <c r="L3255" s="784">
        <f t="shared" si="106"/>
        <v>0</v>
      </c>
      <c r="M3255" s="784">
        <f t="shared" si="107"/>
        <v>0</v>
      </c>
      <c r="N3255" s="782">
        <v>0</v>
      </c>
      <c r="O3255" s="782">
        <v>0</v>
      </c>
      <c r="P3255" s="782">
        <v>0</v>
      </c>
      <c r="Q3255" s="782">
        <v>0</v>
      </c>
      <c r="R3255" s="782"/>
      <c r="T3255" s="568"/>
    </row>
    <row r="3256" spans="1:20" s="498" customFormat="1" ht="12" x14ac:dyDescent="0.25">
      <c r="A3256" s="772"/>
      <c r="D3256" s="515" t="s">
        <v>7136</v>
      </c>
      <c r="E3256" s="779" t="s">
        <v>7137</v>
      </c>
      <c r="F3256" s="780" t="s">
        <v>6525</v>
      </c>
      <c r="G3256" s="781" t="s">
        <v>6551</v>
      </c>
      <c r="H3256" s="781" t="s">
        <v>6902</v>
      </c>
      <c r="I3256" s="781" t="s">
        <v>5517</v>
      </c>
      <c r="J3256" s="782">
        <v>0</v>
      </c>
      <c r="K3256" s="783">
        <v>0</v>
      </c>
      <c r="L3256" s="784">
        <f t="shared" si="106"/>
        <v>0</v>
      </c>
      <c r="M3256" s="784">
        <f t="shared" si="107"/>
        <v>0</v>
      </c>
      <c r="N3256" s="782">
        <v>0</v>
      </c>
      <c r="O3256" s="782">
        <v>0</v>
      </c>
      <c r="P3256" s="782">
        <v>0</v>
      </c>
      <c r="Q3256" s="782">
        <v>0</v>
      </c>
      <c r="R3256" s="782"/>
      <c r="T3256" s="568"/>
    </row>
    <row r="3257" spans="1:20" s="498" customFormat="1" ht="12" x14ac:dyDescent="0.25">
      <c r="A3257" s="772"/>
      <c r="D3257" s="515" t="s">
        <v>7138</v>
      </c>
      <c r="E3257" s="779" t="s">
        <v>7139</v>
      </c>
      <c r="F3257" s="780" t="s">
        <v>5915</v>
      </c>
      <c r="G3257" s="781" t="s">
        <v>6551</v>
      </c>
      <c r="H3257" s="781" t="s">
        <v>6902</v>
      </c>
      <c r="I3257" s="781" t="s">
        <v>5517</v>
      </c>
      <c r="J3257" s="782">
        <v>1000000</v>
      </c>
      <c r="K3257" s="783">
        <v>1000000</v>
      </c>
      <c r="L3257" s="784">
        <f t="shared" si="106"/>
        <v>0</v>
      </c>
      <c r="M3257" s="784">
        <f t="shared" si="107"/>
        <v>0</v>
      </c>
      <c r="N3257" s="782">
        <v>1000000</v>
      </c>
      <c r="O3257" s="782">
        <v>1000000</v>
      </c>
      <c r="P3257" s="782">
        <v>3000000</v>
      </c>
      <c r="Q3257" s="782">
        <v>800000</v>
      </c>
      <c r="R3257" s="782"/>
      <c r="T3257" s="568"/>
    </row>
    <row r="3258" spans="1:20" s="498" customFormat="1" ht="12" x14ac:dyDescent="0.25">
      <c r="A3258" s="772"/>
      <c r="D3258" s="515" t="s">
        <v>7140</v>
      </c>
      <c r="E3258" s="779" t="s">
        <v>7141</v>
      </c>
      <c r="F3258" s="780" t="s">
        <v>7142</v>
      </c>
      <c r="G3258" s="781" t="s">
        <v>6551</v>
      </c>
      <c r="H3258" s="781" t="s">
        <v>6902</v>
      </c>
      <c r="I3258" s="781" t="s">
        <v>5517</v>
      </c>
      <c r="J3258" s="782">
        <v>3000000</v>
      </c>
      <c r="K3258" s="783">
        <v>3000000</v>
      </c>
      <c r="L3258" s="784">
        <f t="shared" si="106"/>
        <v>0</v>
      </c>
      <c r="M3258" s="784">
        <f t="shared" si="107"/>
        <v>0</v>
      </c>
      <c r="N3258" s="782">
        <v>3000000</v>
      </c>
      <c r="O3258" s="782">
        <v>3500000</v>
      </c>
      <c r="P3258" s="782">
        <v>9500000</v>
      </c>
      <c r="Q3258" s="782">
        <v>3000000</v>
      </c>
      <c r="R3258" s="782"/>
      <c r="T3258" s="568"/>
    </row>
    <row r="3259" spans="1:20" s="498" customFormat="1" ht="12" x14ac:dyDescent="0.25">
      <c r="A3259" s="772"/>
      <c r="D3259" s="515" t="s">
        <v>7143</v>
      </c>
      <c r="E3259" s="779" t="s">
        <v>7144</v>
      </c>
      <c r="F3259" s="780" t="s">
        <v>5703</v>
      </c>
      <c r="G3259" s="781" t="s">
        <v>6551</v>
      </c>
      <c r="H3259" s="781" t="s">
        <v>6902</v>
      </c>
      <c r="I3259" s="781" t="s">
        <v>5517</v>
      </c>
      <c r="J3259" s="782">
        <v>8000000</v>
      </c>
      <c r="K3259" s="783">
        <v>8000000</v>
      </c>
      <c r="L3259" s="784">
        <f t="shared" si="106"/>
        <v>0</v>
      </c>
      <c r="M3259" s="784">
        <f t="shared" si="107"/>
        <v>0</v>
      </c>
      <c r="N3259" s="782">
        <v>8000000</v>
      </c>
      <c r="O3259" s="782">
        <v>8000000</v>
      </c>
      <c r="P3259" s="782">
        <v>24000000</v>
      </c>
      <c r="Q3259" s="782">
        <v>8000000</v>
      </c>
      <c r="R3259" s="782"/>
      <c r="T3259" s="568"/>
    </row>
    <row r="3260" spans="1:20" s="498" customFormat="1" ht="24" x14ac:dyDescent="0.25">
      <c r="A3260" s="772"/>
      <c r="D3260" s="515" t="s">
        <v>7145</v>
      </c>
      <c r="E3260" s="779" t="s">
        <v>7146</v>
      </c>
      <c r="F3260" s="780" t="s">
        <v>5706</v>
      </c>
      <c r="G3260" s="781" t="s">
        <v>6551</v>
      </c>
      <c r="H3260" s="781" t="s">
        <v>6902</v>
      </c>
      <c r="I3260" s="781" t="s">
        <v>5517</v>
      </c>
      <c r="J3260" s="782">
        <v>1000000</v>
      </c>
      <c r="K3260" s="783">
        <v>1000000</v>
      </c>
      <c r="L3260" s="784">
        <f t="shared" si="106"/>
        <v>0</v>
      </c>
      <c r="M3260" s="784">
        <f t="shared" si="107"/>
        <v>0</v>
      </c>
      <c r="N3260" s="782">
        <v>1000000</v>
      </c>
      <c r="O3260" s="782">
        <v>1000000</v>
      </c>
      <c r="P3260" s="782">
        <v>3000000</v>
      </c>
      <c r="Q3260" s="782">
        <v>1000000</v>
      </c>
      <c r="R3260" s="782"/>
      <c r="T3260" s="568"/>
    </row>
    <row r="3261" spans="1:20" s="498" customFormat="1" ht="12" x14ac:dyDescent="0.25">
      <c r="A3261" s="772"/>
      <c r="D3261" s="515" t="s">
        <v>7147</v>
      </c>
      <c r="E3261" s="779" t="s">
        <v>7148</v>
      </c>
      <c r="F3261" s="515" t="s">
        <v>5709</v>
      </c>
      <c r="G3261" s="781" t="s">
        <v>6551</v>
      </c>
      <c r="H3261" s="781" t="s">
        <v>6902</v>
      </c>
      <c r="I3261" s="781" t="s">
        <v>5517</v>
      </c>
      <c r="J3261" s="782">
        <v>40000000</v>
      </c>
      <c r="K3261" s="783">
        <v>40000000</v>
      </c>
      <c r="L3261" s="784">
        <f t="shared" si="106"/>
        <v>0</v>
      </c>
      <c r="M3261" s="784">
        <f t="shared" si="107"/>
        <v>0</v>
      </c>
      <c r="N3261" s="782">
        <v>40000000</v>
      </c>
      <c r="O3261" s="782">
        <v>40000000</v>
      </c>
      <c r="P3261" s="782">
        <v>120000000</v>
      </c>
      <c r="Q3261" s="782">
        <v>40000000</v>
      </c>
      <c r="R3261" s="782"/>
      <c r="T3261" s="568"/>
    </row>
    <row r="3262" spans="1:20" s="498" customFormat="1" ht="24" x14ac:dyDescent="0.25">
      <c r="A3262" s="772"/>
      <c r="D3262" s="515" t="s">
        <v>7149</v>
      </c>
      <c r="E3262" s="779" t="s">
        <v>7150</v>
      </c>
      <c r="F3262" s="780" t="s">
        <v>5715</v>
      </c>
      <c r="G3262" s="781" t="s">
        <v>6551</v>
      </c>
      <c r="H3262" s="781" t="s">
        <v>6902</v>
      </c>
      <c r="I3262" s="781" t="s">
        <v>5517</v>
      </c>
      <c r="J3262" s="782">
        <v>500000</v>
      </c>
      <c r="K3262" s="783">
        <v>500000</v>
      </c>
      <c r="L3262" s="784">
        <f t="shared" si="106"/>
        <v>0</v>
      </c>
      <c r="M3262" s="784">
        <f t="shared" si="107"/>
        <v>0</v>
      </c>
      <c r="N3262" s="782">
        <v>500000</v>
      </c>
      <c r="O3262" s="782">
        <v>600000</v>
      </c>
      <c r="P3262" s="782">
        <v>1600000</v>
      </c>
      <c r="Q3262" s="782">
        <v>500000</v>
      </c>
      <c r="R3262" s="782"/>
      <c r="T3262" s="568"/>
    </row>
    <row r="3263" spans="1:20" s="498" customFormat="1" ht="12" x14ac:dyDescent="0.25">
      <c r="A3263" s="772"/>
      <c r="D3263" s="515" t="s">
        <v>7151</v>
      </c>
      <c r="E3263" s="779" t="s">
        <v>7152</v>
      </c>
      <c r="F3263" s="780" t="s">
        <v>5718</v>
      </c>
      <c r="G3263" s="781" t="s">
        <v>6551</v>
      </c>
      <c r="H3263" s="781" t="s">
        <v>6902</v>
      </c>
      <c r="I3263" s="781" t="s">
        <v>5517</v>
      </c>
      <c r="J3263" s="782">
        <v>0</v>
      </c>
      <c r="K3263" s="783">
        <v>0</v>
      </c>
      <c r="L3263" s="784">
        <f t="shared" si="106"/>
        <v>0</v>
      </c>
      <c r="M3263" s="784">
        <f t="shared" si="107"/>
        <v>0</v>
      </c>
      <c r="N3263" s="782">
        <v>0</v>
      </c>
      <c r="O3263" s="782">
        <v>0</v>
      </c>
      <c r="P3263" s="782">
        <v>0</v>
      </c>
      <c r="Q3263" s="782">
        <v>0</v>
      </c>
      <c r="R3263" s="782"/>
      <c r="T3263" s="568"/>
    </row>
    <row r="3264" spans="1:20" s="498" customFormat="1" ht="12" x14ac:dyDescent="0.25">
      <c r="A3264" s="772"/>
      <c r="D3264" s="515" t="s">
        <v>7153</v>
      </c>
      <c r="E3264" s="779" t="s">
        <v>7154</v>
      </c>
      <c r="F3264" s="780" t="s">
        <v>5721</v>
      </c>
      <c r="G3264" s="781" t="s">
        <v>6551</v>
      </c>
      <c r="H3264" s="781" t="s">
        <v>6902</v>
      </c>
      <c r="I3264" s="781" t="s">
        <v>5517</v>
      </c>
      <c r="J3264" s="782">
        <v>2500000</v>
      </c>
      <c r="K3264" s="783">
        <v>2500000</v>
      </c>
      <c r="L3264" s="784">
        <f t="shared" si="106"/>
        <v>0</v>
      </c>
      <c r="M3264" s="784">
        <f t="shared" si="107"/>
        <v>0</v>
      </c>
      <c r="N3264" s="782">
        <v>2500000</v>
      </c>
      <c r="O3264" s="782">
        <v>2500000</v>
      </c>
      <c r="P3264" s="782">
        <v>7500000</v>
      </c>
      <c r="Q3264" s="782">
        <v>0</v>
      </c>
      <c r="R3264" s="782"/>
      <c r="T3264" s="568"/>
    </row>
    <row r="3265" spans="1:20" s="498" customFormat="1" ht="24" x14ac:dyDescent="0.25">
      <c r="A3265" s="772"/>
      <c r="D3265" s="515" t="s">
        <v>7155</v>
      </c>
      <c r="E3265" s="779" t="s">
        <v>7156</v>
      </c>
      <c r="F3265" s="780" t="s">
        <v>5724</v>
      </c>
      <c r="G3265" s="781" t="s">
        <v>6551</v>
      </c>
      <c r="H3265" s="781" t="s">
        <v>6902</v>
      </c>
      <c r="I3265" s="781" t="s">
        <v>5517</v>
      </c>
      <c r="J3265" s="782">
        <v>1000000</v>
      </c>
      <c r="K3265" s="783">
        <v>1000000</v>
      </c>
      <c r="L3265" s="784">
        <f t="shared" si="106"/>
        <v>0</v>
      </c>
      <c r="M3265" s="784">
        <f t="shared" si="107"/>
        <v>0</v>
      </c>
      <c r="N3265" s="782">
        <v>1000000</v>
      </c>
      <c r="O3265" s="782">
        <v>1000000</v>
      </c>
      <c r="P3265" s="782">
        <v>3000000</v>
      </c>
      <c r="Q3265" s="782">
        <v>0</v>
      </c>
      <c r="R3265" s="782"/>
      <c r="T3265" s="568"/>
    </row>
    <row r="3266" spans="1:20" s="498" customFormat="1" ht="12" x14ac:dyDescent="0.25">
      <c r="A3266" s="772"/>
      <c r="D3266" s="515" t="s">
        <v>7157</v>
      </c>
      <c r="E3266" s="779" t="s">
        <v>7158</v>
      </c>
      <c r="F3266" s="515" t="s">
        <v>5727</v>
      </c>
      <c r="G3266" s="781" t="s">
        <v>6551</v>
      </c>
      <c r="H3266" s="781" t="s">
        <v>6902</v>
      </c>
      <c r="I3266" s="781" t="s">
        <v>5517</v>
      </c>
      <c r="J3266" s="782">
        <v>0</v>
      </c>
      <c r="K3266" s="783">
        <v>0</v>
      </c>
      <c r="L3266" s="784">
        <f t="shared" si="106"/>
        <v>0</v>
      </c>
      <c r="M3266" s="784">
        <f t="shared" si="107"/>
        <v>0</v>
      </c>
      <c r="N3266" s="782">
        <v>0</v>
      </c>
      <c r="O3266" s="782">
        <v>0</v>
      </c>
      <c r="P3266" s="782">
        <v>0</v>
      </c>
      <c r="Q3266" s="782">
        <v>0</v>
      </c>
      <c r="R3266" s="782"/>
      <c r="T3266" s="568"/>
    </row>
    <row r="3267" spans="1:20" s="498" customFormat="1" ht="12" x14ac:dyDescent="0.25">
      <c r="A3267" s="772"/>
      <c r="D3267" s="515" t="s">
        <v>7159</v>
      </c>
      <c r="E3267" s="779" t="s">
        <v>7160</v>
      </c>
      <c r="F3267" s="780" t="s">
        <v>6224</v>
      </c>
      <c r="G3267" s="781" t="s">
        <v>6551</v>
      </c>
      <c r="H3267" s="781" t="s">
        <v>6902</v>
      </c>
      <c r="I3267" s="781" t="s">
        <v>5517</v>
      </c>
      <c r="J3267" s="782">
        <v>500000</v>
      </c>
      <c r="K3267" s="783">
        <v>500000</v>
      </c>
      <c r="L3267" s="784">
        <f t="shared" si="106"/>
        <v>0</v>
      </c>
      <c r="M3267" s="784">
        <f t="shared" si="107"/>
        <v>0</v>
      </c>
      <c r="N3267" s="782">
        <v>5000000</v>
      </c>
      <c r="O3267" s="782">
        <v>500000</v>
      </c>
      <c r="P3267" s="782">
        <v>6000000</v>
      </c>
      <c r="Q3267" s="782">
        <v>0</v>
      </c>
      <c r="R3267" s="782"/>
      <c r="T3267" s="568"/>
    </row>
    <row r="3268" spans="1:20" s="498" customFormat="1" ht="12" x14ac:dyDescent="0.25">
      <c r="A3268" s="772"/>
      <c r="D3268" s="515" t="s">
        <v>7161</v>
      </c>
      <c r="E3268" s="779" t="s">
        <v>7162</v>
      </c>
      <c r="F3268" s="515" t="s">
        <v>6605</v>
      </c>
      <c r="G3268" s="781" t="s">
        <v>6551</v>
      </c>
      <c r="H3268" s="781" t="s">
        <v>6902</v>
      </c>
      <c r="I3268" s="781" t="s">
        <v>5517</v>
      </c>
      <c r="J3268" s="782">
        <v>100000</v>
      </c>
      <c r="K3268" s="783">
        <v>100000</v>
      </c>
      <c r="L3268" s="784">
        <f t="shared" si="106"/>
        <v>0</v>
      </c>
      <c r="M3268" s="784">
        <f t="shared" si="107"/>
        <v>0</v>
      </c>
      <c r="N3268" s="782">
        <v>100000</v>
      </c>
      <c r="O3268" s="782">
        <v>100000</v>
      </c>
      <c r="P3268" s="782">
        <v>300000</v>
      </c>
      <c r="Q3268" s="782">
        <v>0</v>
      </c>
      <c r="R3268" s="782"/>
      <c r="T3268" s="568"/>
    </row>
    <row r="3269" spans="1:20" s="498" customFormat="1" ht="12" x14ac:dyDescent="0.25">
      <c r="A3269" s="772"/>
      <c r="D3269" s="515" t="s">
        <v>7163</v>
      </c>
      <c r="E3269" s="779" t="s">
        <v>7164</v>
      </c>
      <c r="F3269" s="780" t="s">
        <v>5739</v>
      </c>
      <c r="G3269" s="781" t="s">
        <v>6551</v>
      </c>
      <c r="H3269" s="781" t="s">
        <v>6902</v>
      </c>
      <c r="I3269" s="781" t="s">
        <v>5517</v>
      </c>
      <c r="J3269" s="782">
        <v>2000000</v>
      </c>
      <c r="K3269" s="783">
        <v>2000000</v>
      </c>
      <c r="L3269" s="784">
        <f t="shared" si="106"/>
        <v>0</v>
      </c>
      <c r="M3269" s="784">
        <f t="shared" si="107"/>
        <v>0</v>
      </c>
      <c r="N3269" s="782">
        <v>2000000</v>
      </c>
      <c r="O3269" s="782">
        <v>2000000</v>
      </c>
      <c r="P3269" s="782">
        <v>6000000</v>
      </c>
      <c r="Q3269" s="782">
        <v>0</v>
      </c>
      <c r="R3269" s="782"/>
      <c r="T3269" s="568"/>
    </row>
    <row r="3270" spans="1:20" s="498" customFormat="1" ht="24" x14ac:dyDescent="0.25">
      <c r="A3270" s="772"/>
      <c r="D3270" s="515" t="s">
        <v>7165</v>
      </c>
      <c r="E3270" s="779" t="s">
        <v>7166</v>
      </c>
      <c r="F3270" s="780" t="s">
        <v>7167</v>
      </c>
      <c r="G3270" s="781" t="s">
        <v>6551</v>
      </c>
      <c r="H3270" s="781" t="s">
        <v>6902</v>
      </c>
      <c r="I3270" s="781" t="s">
        <v>5517</v>
      </c>
      <c r="J3270" s="782">
        <v>200000</v>
      </c>
      <c r="K3270" s="783">
        <v>200000</v>
      </c>
      <c r="L3270" s="784">
        <f t="shared" si="106"/>
        <v>0</v>
      </c>
      <c r="M3270" s="784">
        <f t="shared" si="107"/>
        <v>0</v>
      </c>
      <c r="N3270" s="782">
        <v>200000</v>
      </c>
      <c r="O3270" s="782">
        <v>200000</v>
      </c>
      <c r="P3270" s="782">
        <v>600000</v>
      </c>
      <c r="Q3270" s="782">
        <v>0</v>
      </c>
      <c r="R3270" s="782"/>
      <c r="T3270" s="568"/>
    </row>
    <row r="3271" spans="1:20" s="498" customFormat="1" ht="28.5" customHeight="1" x14ac:dyDescent="0.25">
      <c r="A3271" s="772"/>
      <c r="D3271" s="515" t="s">
        <v>7168</v>
      </c>
      <c r="E3271" s="779" t="s">
        <v>7169</v>
      </c>
      <c r="F3271" s="780" t="s">
        <v>5881</v>
      </c>
      <c r="G3271" s="781" t="s">
        <v>6551</v>
      </c>
      <c r="H3271" s="781" t="s">
        <v>6902</v>
      </c>
      <c r="I3271" s="781" t="s">
        <v>5517</v>
      </c>
      <c r="J3271" s="782">
        <v>300000</v>
      </c>
      <c r="K3271" s="783">
        <v>300000</v>
      </c>
      <c r="L3271" s="784">
        <f t="shared" si="106"/>
        <v>0</v>
      </c>
      <c r="M3271" s="784">
        <f t="shared" si="107"/>
        <v>0</v>
      </c>
      <c r="N3271" s="782">
        <v>300000</v>
      </c>
      <c r="O3271" s="782">
        <v>300000</v>
      </c>
      <c r="P3271" s="782">
        <v>900000</v>
      </c>
      <c r="Q3271" s="782">
        <v>0</v>
      </c>
      <c r="R3271" s="782"/>
      <c r="T3271" s="568"/>
    </row>
    <row r="3272" spans="1:20" s="498" customFormat="1" ht="12" x14ac:dyDescent="0.25">
      <c r="A3272" s="772"/>
      <c r="D3272" s="515" t="s">
        <v>7170</v>
      </c>
      <c r="E3272" s="779" t="s">
        <v>7171</v>
      </c>
      <c r="F3272" s="780" t="s">
        <v>5757</v>
      </c>
      <c r="G3272" s="781" t="s">
        <v>6551</v>
      </c>
      <c r="H3272" s="781" t="s">
        <v>6902</v>
      </c>
      <c r="I3272" s="781" t="s">
        <v>5517</v>
      </c>
      <c r="J3272" s="782">
        <v>500000</v>
      </c>
      <c r="K3272" s="783">
        <v>500000</v>
      </c>
      <c r="L3272" s="784">
        <f t="shared" si="106"/>
        <v>0</v>
      </c>
      <c r="M3272" s="784">
        <f t="shared" si="107"/>
        <v>0</v>
      </c>
      <c r="N3272" s="782">
        <v>500000</v>
      </c>
      <c r="O3272" s="782">
        <v>500000</v>
      </c>
      <c r="P3272" s="782">
        <v>1500000</v>
      </c>
      <c r="Q3272" s="782">
        <v>0</v>
      </c>
      <c r="R3272" s="782"/>
      <c r="T3272" s="568"/>
    </row>
    <row r="3273" spans="1:20" s="498" customFormat="1" ht="12" x14ac:dyDescent="0.25">
      <c r="A3273" s="772"/>
      <c r="D3273" s="515" t="s">
        <v>7172</v>
      </c>
      <c r="E3273" s="779" t="s">
        <v>7173</v>
      </c>
      <c r="F3273" s="515" t="s">
        <v>7174</v>
      </c>
      <c r="G3273" s="781" t="s">
        <v>6551</v>
      </c>
      <c r="H3273" s="781" t="s">
        <v>6902</v>
      </c>
      <c r="I3273" s="781" t="s">
        <v>5517</v>
      </c>
      <c r="J3273" s="782">
        <v>5000000</v>
      </c>
      <c r="K3273" s="783">
        <v>5000000</v>
      </c>
      <c r="L3273" s="784">
        <f t="shared" si="106"/>
        <v>0</v>
      </c>
      <c r="M3273" s="784">
        <f t="shared" si="107"/>
        <v>0</v>
      </c>
      <c r="N3273" s="782">
        <v>5000000</v>
      </c>
      <c r="O3273" s="782">
        <v>5000000</v>
      </c>
      <c r="P3273" s="782">
        <v>15000000</v>
      </c>
      <c r="Q3273" s="782">
        <v>0</v>
      </c>
      <c r="R3273" s="782"/>
      <c r="T3273" s="568"/>
    </row>
    <row r="3274" spans="1:20" s="498" customFormat="1" ht="12" x14ac:dyDescent="0.25">
      <c r="A3274" s="772"/>
      <c r="D3274" s="515" t="s">
        <v>7175</v>
      </c>
      <c r="E3274" s="779" t="s">
        <v>7176</v>
      </c>
      <c r="F3274" s="515" t="s">
        <v>7177</v>
      </c>
      <c r="G3274" s="781" t="s">
        <v>6551</v>
      </c>
      <c r="H3274" s="781" t="s">
        <v>6902</v>
      </c>
      <c r="I3274" s="781" t="s">
        <v>5517</v>
      </c>
      <c r="J3274" s="782">
        <v>0</v>
      </c>
      <c r="K3274" s="783">
        <v>0</v>
      </c>
      <c r="L3274" s="784">
        <f t="shared" si="106"/>
        <v>0</v>
      </c>
      <c r="M3274" s="784">
        <f t="shared" si="107"/>
        <v>0</v>
      </c>
      <c r="N3274" s="782">
        <v>0</v>
      </c>
      <c r="O3274" s="782">
        <v>0</v>
      </c>
      <c r="P3274" s="782">
        <v>0</v>
      </c>
      <c r="Q3274" s="782">
        <v>0</v>
      </c>
      <c r="R3274" s="782"/>
      <c r="T3274" s="568"/>
    </row>
    <row r="3275" spans="1:20" s="498" customFormat="1" ht="24" x14ac:dyDescent="0.25">
      <c r="A3275" s="772"/>
      <c r="D3275" s="515" t="s">
        <v>7178</v>
      </c>
      <c r="E3275" s="779" t="s">
        <v>7179</v>
      </c>
      <c r="F3275" s="780" t="s">
        <v>7180</v>
      </c>
      <c r="G3275" s="781" t="s">
        <v>6551</v>
      </c>
      <c r="H3275" s="781" t="s">
        <v>6902</v>
      </c>
      <c r="I3275" s="781" t="s">
        <v>5517</v>
      </c>
      <c r="J3275" s="782">
        <v>0</v>
      </c>
      <c r="K3275" s="783">
        <v>0</v>
      </c>
      <c r="L3275" s="784">
        <f t="shared" si="106"/>
        <v>0</v>
      </c>
      <c r="M3275" s="784">
        <f t="shared" si="107"/>
        <v>0</v>
      </c>
      <c r="N3275" s="782">
        <v>0</v>
      </c>
      <c r="O3275" s="782">
        <v>0</v>
      </c>
      <c r="P3275" s="782">
        <v>0</v>
      </c>
      <c r="Q3275" s="782">
        <v>0</v>
      </c>
      <c r="R3275" s="782"/>
      <c r="T3275" s="568"/>
    </row>
    <row r="3276" spans="1:20" s="498" customFormat="1" ht="12" x14ac:dyDescent="0.25">
      <c r="A3276" s="772"/>
      <c r="D3276" s="515"/>
      <c r="E3276" s="515"/>
      <c r="F3276" s="780"/>
      <c r="G3276" s="843"/>
      <c r="H3276" s="843"/>
      <c r="I3276" s="843"/>
      <c r="J3276" s="782"/>
      <c r="K3276" s="783"/>
      <c r="L3276" s="782"/>
      <c r="M3276" s="782"/>
      <c r="N3276" s="782"/>
      <c r="O3276" s="782"/>
      <c r="P3276" s="782"/>
      <c r="Q3276" s="782"/>
      <c r="R3276" s="782"/>
      <c r="T3276" s="568"/>
    </row>
    <row r="3277" spans="1:20" s="751" customFormat="1" ht="13.8" x14ac:dyDescent="0.3">
      <c r="A3277" s="946" t="s">
        <v>5500</v>
      </c>
      <c r="B3277" s="946"/>
      <c r="C3277" s="946"/>
      <c r="D3277" s="946"/>
      <c r="E3277" s="946"/>
      <c r="F3277" s="946"/>
      <c r="G3277" s="946"/>
      <c r="H3277" s="946"/>
      <c r="I3277" s="946"/>
      <c r="J3277" s="946"/>
      <c r="K3277" s="946"/>
      <c r="L3277" s="946"/>
      <c r="M3277" s="946"/>
      <c r="N3277" s="946"/>
      <c r="O3277" s="946"/>
      <c r="P3277" s="946"/>
      <c r="Q3277" s="946"/>
      <c r="T3277" s="752"/>
    </row>
    <row r="3278" spans="1:20" s="751" customFormat="1" ht="13.8" x14ac:dyDescent="0.3">
      <c r="A3278" s="946" t="s">
        <v>5501</v>
      </c>
      <c r="B3278" s="946"/>
      <c r="C3278" s="946"/>
      <c r="D3278" s="946"/>
      <c r="E3278" s="946"/>
      <c r="F3278" s="946"/>
      <c r="G3278" s="946"/>
      <c r="H3278" s="946"/>
      <c r="I3278" s="946"/>
      <c r="J3278" s="946"/>
      <c r="K3278" s="946"/>
      <c r="L3278" s="946"/>
      <c r="M3278" s="946"/>
      <c r="N3278" s="946"/>
      <c r="O3278" s="946"/>
      <c r="P3278" s="946"/>
      <c r="Q3278" s="946"/>
      <c r="T3278" s="752"/>
    </row>
    <row r="3279" spans="1:20" s="753" customFormat="1" ht="13.2" x14ac:dyDescent="0.25">
      <c r="A3279" s="947" t="s">
        <v>5376</v>
      </c>
      <c r="B3279" s="947"/>
      <c r="C3279" s="947"/>
      <c r="D3279" s="954"/>
      <c r="E3279" s="947"/>
      <c r="F3279" s="947"/>
      <c r="G3279" s="947"/>
      <c r="H3279" s="947"/>
      <c r="I3279" s="947"/>
      <c r="J3279" s="947"/>
      <c r="K3279" s="947"/>
      <c r="L3279" s="947"/>
      <c r="M3279" s="947"/>
      <c r="N3279" s="947"/>
      <c r="O3279" s="947"/>
      <c r="P3279" s="947"/>
      <c r="Q3279" s="947"/>
      <c r="T3279" s="754"/>
    </row>
    <row r="3280" spans="1:20" s="760" customFormat="1" ht="24" x14ac:dyDescent="0.25">
      <c r="A3280" s="943" t="s">
        <v>5502</v>
      </c>
      <c r="B3280" s="948" t="s">
        <v>5503</v>
      </c>
      <c r="C3280" s="957"/>
      <c r="D3280" s="755"/>
      <c r="E3280" s="949" t="s">
        <v>5504</v>
      </c>
      <c r="F3280" s="943" t="s">
        <v>4881</v>
      </c>
      <c r="G3280" s="943" t="s">
        <v>5505</v>
      </c>
      <c r="H3280" s="943" t="s">
        <v>5506</v>
      </c>
      <c r="I3280" s="943" t="s">
        <v>5507</v>
      </c>
      <c r="J3280" s="756" t="s">
        <v>3115</v>
      </c>
      <c r="K3280" s="757" t="s">
        <v>3116</v>
      </c>
      <c r="L3280" s="758" t="s">
        <v>5508</v>
      </c>
      <c r="M3280" s="758" t="s">
        <v>5509</v>
      </c>
      <c r="N3280" s="756" t="s">
        <v>3116</v>
      </c>
      <c r="O3280" s="756" t="s">
        <v>3116</v>
      </c>
      <c r="P3280" s="759" t="s">
        <v>3317</v>
      </c>
      <c r="Q3280" s="759" t="s">
        <v>3341</v>
      </c>
      <c r="R3280" s="759" t="s">
        <v>5510</v>
      </c>
      <c r="T3280" s="761"/>
    </row>
    <row r="3281" spans="1:20" s="760" customFormat="1" ht="19.5" customHeight="1" x14ac:dyDescent="0.25">
      <c r="A3281" s="955"/>
      <c r="B3281" s="950"/>
      <c r="C3281" s="958"/>
      <c r="D3281" s="762"/>
      <c r="E3281" s="951"/>
      <c r="F3281" s="944"/>
      <c r="G3281" s="944"/>
      <c r="H3281" s="944"/>
      <c r="I3281" s="944"/>
      <c r="J3281" s="763">
        <v>2020</v>
      </c>
      <c r="K3281" s="764" t="s">
        <v>3120</v>
      </c>
      <c r="L3281" s="765" t="s">
        <v>3120</v>
      </c>
      <c r="M3281" s="765" t="s">
        <v>3120</v>
      </c>
      <c r="N3281" s="766" t="s">
        <v>5068</v>
      </c>
      <c r="O3281" s="766" t="s">
        <v>5069</v>
      </c>
      <c r="P3281" s="763" t="s">
        <v>4882</v>
      </c>
      <c r="Q3281" s="766" t="s">
        <v>5102</v>
      </c>
      <c r="R3281" s="763"/>
      <c r="T3281" s="761"/>
    </row>
    <row r="3282" spans="1:20" s="760" customFormat="1" ht="15.75" customHeight="1" x14ac:dyDescent="0.25">
      <c r="A3282" s="956"/>
      <c r="B3282" s="952"/>
      <c r="C3282" s="959"/>
      <c r="D3282" s="768"/>
      <c r="E3282" s="953"/>
      <c r="F3282" s="945"/>
      <c r="G3282" s="945"/>
      <c r="H3282" s="945"/>
      <c r="I3282" s="945"/>
      <c r="J3282" s="769" t="s">
        <v>14</v>
      </c>
      <c r="K3282" s="770" t="s">
        <v>14</v>
      </c>
      <c r="L3282" s="771" t="s">
        <v>14</v>
      </c>
      <c r="M3282" s="771" t="s">
        <v>14</v>
      </c>
      <c r="N3282" s="769" t="s">
        <v>14</v>
      </c>
      <c r="O3282" s="769" t="s">
        <v>14</v>
      </c>
      <c r="P3282" s="769" t="s">
        <v>14</v>
      </c>
      <c r="Q3282" s="769" t="s">
        <v>14</v>
      </c>
      <c r="R3282" s="769"/>
      <c r="T3282" s="761"/>
    </row>
    <row r="3283" spans="1:20" s="498" customFormat="1" ht="12" x14ac:dyDescent="0.25">
      <c r="A3283" s="772"/>
      <c r="C3283" s="773" t="s">
        <v>5892</v>
      </c>
      <c r="D3283" s="794"/>
      <c r="E3283" s="773"/>
      <c r="F3283" s="775"/>
      <c r="G3283" s="773"/>
      <c r="H3283" s="773"/>
      <c r="I3283" s="773"/>
      <c r="J3283" s="777">
        <v>35000000</v>
      </c>
      <c r="K3283" s="789">
        <f>SUM(K3284:K3286)</f>
        <v>35000000</v>
      </c>
      <c r="L3283" s="784">
        <f t="shared" ref="L3283:O3283" si="108">SUM(L3284:L3286)</f>
        <v>0</v>
      </c>
      <c r="M3283" s="784">
        <f t="shared" si="108"/>
        <v>0</v>
      </c>
      <c r="N3283" s="784">
        <f t="shared" si="108"/>
        <v>0</v>
      </c>
      <c r="O3283" s="784">
        <f t="shared" si="108"/>
        <v>0</v>
      </c>
      <c r="P3283" s="777">
        <f>SUM(K3283,N3283,O3283)</f>
        <v>35000000</v>
      </c>
      <c r="Q3283" s="777">
        <v>19000000</v>
      </c>
      <c r="R3283" s="777"/>
      <c r="T3283" s="568"/>
    </row>
    <row r="3284" spans="1:20" s="498" customFormat="1" ht="12" x14ac:dyDescent="0.25">
      <c r="A3284" s="772"/>
      <c r="D3284" s="515" t="s">
        <v>7181</v>
      </c>
      <c r="E3284" s="779" t="s">
        <v>7182</v>
      </c>
      <c r="F3284" s="780" t="s">
        <v>7019</v>
      </c>
      <c r="G3284" s="781" t="s">
        <v>5515</v>
      </c>
      <c r="H3284" s="781" t="s">
        <v>5813</v>
      </c>
      <c r="I3284" s="781" t="s">
        <v>5517</v>
      </c>
      <c r="J3284" s="782">
        <v>10000000</v>
      </c>
      <c r="K3284" s="783">
        <v>10000000</v>
      </c>
      <c r="L3284" s="784">
        <f>SUM(J3284-K3284)</f>
        <v>0</v>
      </c>
      <c r="M3284" s="784">
        <f>SUM(K3284-J3284)</f>
        <v>0</v>
      </c>
      <c r="N3284" s="782">
        <v>0</v>
      </c>
      <c r="O3284" s="782">
        <v>0</v>
      </c>
      <c r="P3284" s="782">
        <v>10000000</v>
      </c>
      <c r="Q3284" s="782">
        <v>9000000</v>
      </c>
      <c r="R3284" s="782"/>
      <c r="T3284" s="568"/>
    </row>
    <row r="3285" spans="1:20" s="498" customFormat="1" ht="12" x14ac:dyDescent="0.25">
      <c r="A3285" s="772"/>
      <c r="D3285" s="515" t="s">
        <v>7183</v>
      </c>
      <c r="E3285" s="779" t="s">
        <v>7184</v>
      </c>
      <c r="F3285" s="780" t="s">
        <v>7185</v>
      </c>
      <c r="G3285" s="781" t="s">
        <v>5515</v>
      </c>
      <c r="H3285" s="781" t="s">
        <v>5813</v>
      </c>
      <c r="I3285" s="781" t="s">
        <v>5517</v>
      </c>
      <c r="J3285" s="782">
        <v>20000000</v>
      </c>
      <c r="K3285" s="783">
        <v>20000000</v>
      </c>
      <c r="L3285" s="784">
        <f t="shared" ref="L3285:L3286" si="109">SUM(J3285-K3285)</f>
        <v>0</v>
      </c>
      <c r="M3285" s="784">
        <f t="shared" ref="M3285:M3286" si="110">SUM(K3285-J3285)</f>
        <v>0</v>
      </c>
      <c r="N3285" s="782">
        <v>0</v>
      </c>
      <c r="O3285" s="782">
        <v>0</v>
      </c>
      <c r="P3285" s="782">
        <v>20000000</v>
      </c>
      <c r="Q3285" s="782">
        <v>10000000</v>
      </c>
      <c r="R3285" s="782"/>
      <c r="T3285" s="568"/>
    </row>
    <row r="3286" spans="1:20" s="498" customFormat="1" ht="12" x14ac:dyDescent="0.25">
      <c r="A3286" s="772"/>
      <c r="D3286" s="515" t="s">
        <v>7186</v>
      </c>
      <c r="E3286" s="779" t="s">
        <v>7187</v>
      </c>
      <c r="F3286" s="780" t="s">
        <v>5895</v>
      </c>
      <c r="G3286" s="781" t="s">
        <v>5515</v>
      </c>
      <c r="H3286" s="781" t="s">
        <v>5516</v>
      </c>
      <c r="I3286" s="781" t="s">
        <v>5517</v>
      </c>
      <c r="J3286" s="782">
        <v>5000000</v>
      </c>
      <c r="K3286" s="783">
        <v>5000000</v>
      </c>
      <c r="L3286" s="784">
        <f t="shared" si="109"/>
        <v>0</v>
      </c>
      <c r="M3286" s="784">
        <f t="shared" si="110"/>
        <v>0</v>
      </c>
      <c r="N3286" s="782">
        <v>0</v>
      </c>
      <c r="O3286" s="782">
        <v>0</v>
      </c>
      <c r="P3286" s="782">
        <v>5000000</v>
      </c>
      <c r="Q3286" s="782">
        <v>0</v>
      </c>
      <c r="R3286" s="782"/>
      <c r="T3286" s="568"/>
    </row>
    <row r="3287" spans="1:20" s="498" customFormat="1" ht="12" x14ac:dyDescent="0.25">
      <c r="A3287" s="772"/>
      <c r="B3287" s="566" t="s">
        <v>530</v>
      </c>
      <c r="C3287" s="810"/>
      <c r="D3287" s="515"/>
      <c r="E3287" s="810"/>
      <c r="F3287" s="827"/>
      <c r="G3287" s="810"/>
      <c r="H3287" s="810"/>
      <c r="I3287" s="779"/>
      <c r="J3287" s="801">
        <v>274567607</v>
      </c>
      <c r="K3287" s="783">
        <f>SUM(K3183,K3206,K3283)</f>
        <v>274567607</v>
      </c>
      <c r="L3287" s="782">
        <f t="shared" ref="L3287:O3287" si="111">SUM(L3183,L3206,L3283)</f>
        <v>0</v>
      </c>
      <c r="M3287" s="782">
        <f t="shared" si="111"/>
        <v>0</v>
      </c>
      <c r="N3287" s="782">
        <f t="shared" si="111"/>
        <v>244067607</v>
      </c>
      <c r="O3287" s="782">
        <f t="shared" si="111"/>
        <v>240467607</v>
      </c>
      <c r="P3287" s="782">
        <v>759102821</v>
      </c>
      <c r="Q3287" s="801">
        <v>236971520</v>
      </c>
      <c r="R3287" s="801"/>
      <c r="T3287" s="568"/>
    </row>
    <row r="3288" spans="1:20" s="498" customFormat="1" ht="12" x14ac:dyDescent="0.25">
      <c r="D3288" s="515"/>
      <c r="F3288" s="536"/>
      <c r="J3288" s="776"/>
      <c r="K3288" s="776"/>
      <c r="L3288" s="776"/>
      <c r="M3288" s="776"/>
      <c r="N3288" s="776"/>
      <c r="O3288" s="776"/>
      <c r="P3288" s="776"/>
      <c r="Q3288" s="776"/>
      <c r="R3288" s="776"/>
      <c r="T3288" s="568"/>
    </row>
    <row r="3289" spans="1:20" s="498" customFormat="1" ht="12" x14ac:dyDescent="0.25">
      <c r="A3289" s="772" t="s">
        <v>7188</v>
      </c>
      <c r="B3289" s="773" t="s">
        <v>531</v>
      </c>
      <c r="C3289" s="773"/>
      <c r="D3289" s="794"/>
      <c r="E3289" s="773"/>
      <c r="F3289" s="775"/>
      <c r="G3289" s="773"/>
      <c r="H3289" s="773"/>
      <c r="I3289" s="773"/>
      <c r="J3289" s="776"/>
      <c r="K3289" s="776"/>
      <c r="L3289" s="776"/>
      <c r="M3289" s="776"/>
      <c r="N3289" s="776"/>
      <c r="O3289" s="776"/>
      <c r="P3289" s="776"/>
      <c r="Q3289" s="776"/>
      <c r="R3289" s="776"/>
      <c r="T3289" s="568"/>
    </row>
    <row r="3290" spans="1:20" s="498" customFormat="1" ht="12" x14ac:dyDescent="0.25">
      <c r="A3290" s="772"/>
      <c r="C3290" s="773" t="s">
        <v>5123</v>
      </c>
      <c r="D3290" s="794"/>
      <c r="E3290" s="773"/>
      <c r="F3290" s="775"/>
      <c r="G3290" s="773"/>
      <c r="H3290" s="773"/>
      <c r="I3290" s="773"/>
      <c r="J3290" s="777">
        <v>22681225</v>
      </c>
      <c r="K3290" s="789">
        <f>SUM(K3291:K3310)</f>
        <v>22681225</v>
      </c>
      <c r="L3290" s="784">
        <f t="shared" ref="L3290:O3290" si="112">SUM(L3291:L3310)</f>
        <v>0</v>
      </c>
      <c r="M3290" s="784">
        <f t="shared" si="112"/>
        <v>0</v>
      </c>
      <c r="N3290" s="784">
        <f t="shared" si="112"/>
        <v>23125955</v>
      </c>
      <c r="O3290" s="784">
        <f t="shared" si="112"/>
        <v>23570685</v>
      </c>
      <c r="P3290" s="777">
        <f>SUM(K3290,N3290,O3290)</f>
        <v>69377865</v>
      </c>
      <c r="Q3290" s="777">
        <v>23598471</v>
      </c>
      <c r="R3290" s="777"/>
      <c r="T3290" s="568"/>
    </row>
    <row r="3291" spans="1:20" s="498" customFormat="1" ht="12" x14ac:dyDescent="0.25">
      <c r="A3291" s="772"/>
      <c r="D3291" s="515" t="s">
        <v>7189</v>
      </c>
      <c r="E3291" s="779" t="s">
        <v>7190</v>
      </c>
      <c r="F3291" s="780" t="s">
        <v>6059</v>
      </c>
      <c r="G3291" s="781" t="s">
        <v>6551</v>
      </c>
      <c r="H3291" s="781" t="s">
        <v>6902</v>
      </c>
      <c r="I3291" s="781" t="s">
        <v>5517</v>
      </c>
      <c r="J3291" s="782">
        <v>14982816</v>
      </c>
      <c r="K3291" s="783">
        <v>14982816</v>
      </c>
      <c r="L3291" s="784">
        <f>SUM(J3291-K3291)</f>
        <v>0</v>
      </c>
      <c r="M3291" s="784">
        <f>SUM(K3291-J3291)</f>
        <v>0</v>
      </c>
      <c r="N3291" s="782">
        <v>15276597</v>
      </c>
      <c r="O3291" s="782">
        <v>15570377</v>
      </c>
      <c r="P3291" s="782">
        <v>45829790</v>
      </c>
      <c r="Q3291" s="782">
        <v>16264431</v>
      </c>
      <c r="R3291" s="782"/>
      <c r="T3291" s="568"/>
    </row>
    <row r="3292" spans="1:20" s="498" customFormat="1" ht="12" x14ac:dyDescent="0.25">
      <c r="A3292" s="772"/>
      <c r="D3292" s="515" t="s">
        <v>7191</v>
      </c>
      <c r="E3292" s="779" t="s">
        <v>7192</v>
      </c>
      <c r="F3292" s="780" t="s">
        <v>6905</v>
      </c>
      <c r="G3292" s="781" t="s">
        <v>6551</v>
      </c>
      <c r="H3292" s="781" t="s">
        <v>6902</v>
      </c>
      <c r="I3292" s="781" t="s">
        <v>5517</v>
      </c>
      <c r="J3292" s="782">
        <v>0</v>
      </c>
      <c r="K3292" s="783">
        <v>0</v>
      </c>
      <c r="L3292" s="784">
        <f t="shared" ref="L3292:L3310" si="113">SUM(J3292-K3292)</f>
        <v>0</v>
      </c>
      <c r="M3292" s="784">
        <f t="shared" ref="M3292:M3310" si="114">SUM(K3292-J3292)</f>
        <v>0</v>
      </c>
      <c r="N3292" s="782">
        <v>0</v>
      </c>
      <c r="O3292" s="782">
        <v>0</v>
      </c>
      <c r="P3292" s="782">
        <v>0</v>
      </c>
      <c r="Q3292" s="782">
        <v>0</v>
      </c>
      <c r="R3292" s="782"/>
      <c r="T3292" s="568"/>
    </row>
    <row r="3293" spans="1:20" s="498" customFormat="1" ht="24" x14ac:dyDescent="0.25">
      <c r="A3293" s="772"/>
      <c r="D3293" s="515" t="s">
        <v>7193</v>
      </c>
      <c r="E3293" s="779" t="s">
        <v>7194</v>
      </c>
      <c r="F3293" s="780" t="s">
        <v>5523</v>
      </c>
      <c r="G3293" s="781" t="s">
        <v>6551</v>
      </c>
      <c r="H3293" s="781" t="s">
        <v>6902</v>
      </c>
      <c r="I3293" s="781" t="s">
        <v>5517</v>
      </c>
      <c r="J3293" s="782">
        <v>0</v>
      </c>
      <c r="K3293" s="783">
        <v>0</v>
      </c>
      <c r="L3293" s="784">
        <f t="shared" si="113"/>
        <v>0</v>
      </c>
      <c r="M3293" s="784">
        <f t="shared" si="114"/>
        <v>0</v>
      </c>
      <c r="N3293" s="782">
        <v>0</v>
      </c>
      <c r="O3293" s="782">
        <v>0</v>
      </c>
      <c r="P3293" s="782">
        <v>0</v>
      </c>
      <c r="Q3293" s="782">
        <v>0</v>
      </c>
      <c r="R3293" s="782"/>
      <c r="T3293" s="568"/>
    </row>
    <row r="3294" spans="1:20" s="498" customFormat="1" ht="12" x14ac:dyDescent="0.25">
      <c r="A3294" s="772"/>
      <c r="D3294" s="515" t="s">
        <v>7195</v>
      </c>
      <c r="E3294" s="779" t="s">
        <v>7196</v>
      </c>
      <c r="F3294" s="780" t="s">
        <v>6067</v>
      </c>
      <c r="G3294" s="781" t="s">
        <v>6551</v>
      </c>
      <c r="H3294" s="781" t="s">
        <v>6902</v>
      </c>
      <c r="I3294" s="781" t="s">
        <v>5517</v>
      </c>
      <c r="J3294" s="782">
        <v>0</v>
      </c>
      <c r="K3294" s="783">
        <v>0</v>
      </c>
      <c r="L3294" s="784">
        <f t="shared" si="113"/>
        <v>0</v>
      </c>
      <c r="M3294" s="784">
        <f t="shared" si="114"/>
        <v>0</v>
      </c>
      <c r="N3294" s="782">
        <v>0</v>
      </c>
      <c r="O3294" s="782">
        <v>0</v>
      </c>
      <c r="P3294" s="782">
        <v>0</v>
      </c>
      <c r="Q3294" s="782">
        <v>0</v>
      </c>
      <c r="R3294" s="782"/>
      <c r="T3294" s="568"/>
    </row>
    <row r="3295" spans="1:20" s="498" customFormat="1" ht="12" x14ac:dyDescent="0.25">
      <c r="A3295" s="772"/>
      <c r="D3295" s="515" t="s">
        <v>7197</v>
      </c>
      <c r="E3295" s="779" t="s">
        <v>7198</v>
      </c>
      <c r="F3295" s="780" t="s">
        <v>5526</v>
      </c>
      <c r="G3295" s="781" t="s">
        <v>6551</v>
      </c>
      <c r="H3295" s="781" t="s">
        <v>6902</v>
      </c>
      <c r="I3295" s="781" t="s">
        <v>5517</v>
      </c>
      <c r="J3295" s="782">
        <v>2682457</v>
      </c>
      <c r="K3295" s="783">
        <v>2682457</v>
      </c>
      <c r="L3295" s="784">
        <f t="shared" si="113"/>
        <v>0</v>
      </c>
      <c r="M3295" s="784">
        <f t="shared" si="114"/>
        <v>0</v>
      </c>
      <c r="N3295" s="782">
        <v>2735054</v>
      </c>
      <c r="O3295" s="782">
        <v>2787651</v>
      </c>
      <c r="P3295" s="782">
        <v>8205162</v>
      </c>
      <c r="Q3295" s="782">
        <v>3495793</v>
      </c>
      <c r="R3295" s="782"/>
      <c r="T3295" s="568"/>
    </row>
    <row r="3296" spans="1:20" s="498" customFormat="1" ht="12" x14ac:dyDescent="0.25">
      <c r="A3296" s="772"/>
      <c r="D3296" s="515" t="s">
        <v>7199</v>
      </c>
      <c r="E3296" s="779" t="s">
        <v>7200</v>
      </c>
      <c r="F3296" s="780" t="s">
        <v>5529</v>
      </c>
      <c r="G3296" s="781" t="s">
        <v>6551</v>
      </c>
      <c r="H3296" s="781" t="s">
        <v>6902</v>
      </c>
      <c r="I3296" s="781" t="s">
        <v>5517</v>
      </c>
      <c r="J3296" s="782">
        <v>1002762</v>
      </c>
      <c r="K3296" s="783">
        <v>1002762</v>
      </c>
      <c r="L3296" s="784">
        <f t="shared" si="113"/>
        <v>0</v>
      </c>
      <c r="M3296" s="784">
        <f t="shared" si="114"/>
        <v>0</v>
      </c>
      <c r="N3296" s="782">
        <v>1022424</v>
      </c>
      <c r="O3296" s="782">
        <v>1042086</v>
      </c>
      <c r="P3296" s="782">
        <v>3067272</v>
      </c>
      <c r="Q3296" s="782">
        <v>735622</v>
      </c>
      <c r="R3296" s="782"/>
      <c r="T3296" s="568"/>
    </row>
    <row r="3297" spans="1:20" s="498" customFormat="1" ht="12" x14ac:dyDescent="0.25">
      <c r="A3297" s="772"/>
      <c r="D3297" s="515" t="s">
        <v>7201</v>
      </c>
      <c r="E3297" s="779" t="s">
        <v>7202</v>
      </c>
      <c r="F3297" s="780" t="s">
        <v>5532</v>
      </c>
      <c r="G3297" s="781" t="s">
        <v>6551</v>
      </c>
      <c r="H3297" s="781" t="s">
        <v>6902</v>
      </c>
      <c r="I3297" s="781" t="s">
        <v>5517</v>
      </c>
      <c r="J3297" s="782">
        <v>468996</v>
      </c>
      <c r="K3297" s="783">
        <v>468996</v>
      </c>
      <c r="L3297" s="784">
        <f t="shared" si="113"/>
        <v>0</v>
      </c>
      <c r="M3297" s="784">
        <f t="shared" si="114"/>
        <v>0</v>
      </c>
      <c r="N3297" s="782">
        <v>478192</v>
      </c>
      <c r="O3297" s="782">
        <v>487388</v>
      </c>
      <c r="P3297" s="782">
        <v>1434576</v>
      </c>
      <c r="Q3297" s="782">
        <v>330014</v>
      </c>
      <c r="R3297" s="782"/>
      <c r="T3297" s="568"/>
    </row>
    <row r="3298" spans="1:20" s="498" customFormat="1" ht="12" x14ac:dyDescent="0.25">
      <c r="A3298" s="772"/>
      <c r="D3298" s="515" t="s">
        <v>7203</v>
      </c>
      <c r="E3298" s="779" t="s">
        <v>7204</v>
      </c>
      <c r="F3298" s="780" t="s">
        <v>5535</v>
      </c>
      <c r="G3298" s="781" t="s">
        <v>6551</v>
      </c>
      <c r="H3298" s="781" t="s">
        <v>6902</v>
      </c>
      <c r="I3298" s="781" t="s">
        <v>5517</v>
      </c>
      <c r="J3298" s="782">
        <v>294066</v>
      </c>
      <c r="K3298" s="783">
        <v>294066</v>
      </c>
      <c r="L3298" s="784">
        <f t="shared" si="113"/>
        <v>0</v>
      </c>
      <c r="M3298" s="784">
        <f t="shared" si="114"/>
        <v>0</v>
      </c>
      <c r="N3298" s="782">
        <v>299832</v>
      </c>
      <c r="O3298" s="782">
        <v>305598</v>
      </c>
      <c r="P3298" s="782">
        <v>899496</v>
      </c>
      <c r="Q3298" s="782">
        <v>263413</v>
      </c>
      <c r="R3298" s="782"/>
      <c r="T3298" s="568"/>
    </row>
    <row r="3299" spans="1:20" s="498" customFormat="1" ht="12" x14ac:dyDescent="0.25">
      <c r="A3299" s="772"/>
      <c r="D3299" s="515" t="s">
        <v>7205</v>
      </c>
      <c r="E3299" s="779" t="s">
        <v>7206</v>
      </c>
      <c r="F3299" s="780" t="s">
        <v>5538</v>
      </c>
      <c r="G3299" s="781" t="s">
        <v>6551</v>
      </c>
      <c r="H3299" s="781" t="s">
        <v>6902</v>
      </c>
      <c r="I3299" s="781" t="s">
        <v>5517</v>
      </c>
      <c r="J3299" s="782">
        <v>26438</v>
      </c>
      <c r="K3299" s="783">
        <v>26438</v>
      </c>
      <c r="L3299" s="784">
        <f t="shared" si="113"/>
        <v>0</v>
      </c>
      <c r="M3299" s="784">
        <f t="shared" si="114"/>
        <v>0</v>
      </c>
      <c r="N3299" s="782">
        <v>26956</v>
      </c>
      <c r="O3299" s="782">
        <v>27475</v>
      </c>
      <c r="P3299" s="782">
        <v>80869</v>
      </c>
      <c r="Q3299" s="782">
        <v>0</v>
      </c>
      <c r="R3299" s="782"/>
      <c r="T3299" s="568"/>
    </row>
    <row r="3300" spans="1:20" s="498" customFormat="1" ht="12" x14ac:dyDescent="0.25">
      <c r="A3300" s="772"/>
      <c r="D3300" s="515" t="s">
        <v>7207</v>
      </c>
      <c r="E3300" s="779" t="s">
        <v>7208</v>
      </c>
      <c r="F3300" s="780" t="s">
        <v>5796</v>
      </c>
      <c r="G3300" s="781" t="s">
        <v>6551</v>
      </c>
      <c r="H3300" s="781" t="s">
        <v>6902</v>
      </c>
      <c r="I3300" s="781" t="s">
        <v>5517</v>
      </c>
      <c r="J3300" s="782">
        <v>1498281</v>
      </c>
      <c r="K3300" s="783">
        <v>1498281</v>
      </c>
      <c r="L3300" s="784">
        <f t="shared" si="113"/>
        <v>0</v>
      </c>
      <c r="M3300" s="784">
        <f t="shared" si="114"/>
        <v>0</v>
      </c>
      <c r="N3300" s="782">
        <v>1527659</v>
      </c>
      <c r="O3300" s="782">
        <v>1557037</v>
      </c>
      <c r="P3300" s="782">
        <v>4582977</v>
      </c>
      <c r="Q3300" s="782">
        <v>1626448</v>
      </c>
      <c r="R3300" s="782"/>
      <c r="T3300" s="568"/>
    </row>
    <row r="3301" spans="1:20" s="498" customFormat="1" ht="12" x14ac:dyDescent="0.25">
      <c r="A3301" s="772"/>
      <c r="D3301" s="515" t="s">
        <v>7209</v>
      </c>
      <c r="E3301" s="779" t="s">
        <v>7210</v>
      </c>
      <c r="F3301" s="780" t="s">
        <v>7211</v>
      </c>
      <c r="G3301" s="781" t="s">
        <v>6551</v>
      </c>
      <c r="H3301" s="781" t="s">
        <v>6902</v>
      </c>
      <c r="I3301" s="781" t="s">
        <v>5517</v>
      </c>
      <c r="J3301" s="782">
        <v>464654</v>
      </c>
      <c r="K3301" s="783">
        <v>464654</v>
      </c>
      <c r="L3301" s="784">
        <f t="shared" si="113"/>
        <v>0</v>
      </c>
      <c r="M3301" s="784">
        <f t="shared" si="114"/>
        <v>0</v>
      </c>
      <c r="N3301" s="782">
        <v>473765</v>
      </c>
      <c r="O3301" s="782">
        <v>482876</v>
      </c>
      <c r="P3301" s="782">
        <v>1421295</v>
      </c>
      <c r="Q3301" s="782">
        <v>0</v>
      </c>
      <c r="R3301" s="782"/>
      <c r="T3301" s="568"/>
    </row>
    <row r="3302" spans="1:20" s="498" customFormat="1" ht="12" x14ac:dyDescent="0.25">
      <c r="A3302" s="772"/>
      <c r="D3302" s="515" t="s">
        <v>7212</v>
      </c>
      <c r="E3302" s="779" t="s">
        <v>7213</v>
      </c>
      <c r="F3302" s="780" t="s">
        <v>6746</v>
      </c>
      <c r="G3302" s="781" t="s">
        <v>5515</v>
      </c>
      <c r="H3302" s="781" t="s">
        <v>5516</v>
      </c>
      <c r="I3302" s="781" t="s">
        <v>5517</v>
      </c>
      <c r="J3302" s="782">
        <v>118673</v>
      </c>
      <c r="K3302" s="783">
        <v>118673</v>
      </c>
      <c r="L3302" s="784">
        <f t="shared" si="113"/>
        <v>0</v>
      </c>
      <c r="M3302" s="784">
        <f t="shared" si="114"/>
        <v>0</v>
      </c>
      <c r="N3302" s="782">
        <v>121000</v>
      </c>
      <c r="O3302" s="782">
        <v>123327</v>
      </c>
      <c r="P3302" s="782">
        <v>363000</v>
      </c>
      <c r="Q3302" s="782">
        <v>0</v>
      </c>
      <c r="R3302" s="782"/>
      <c r="T3302" s="568"/>
    </row>
    <row r="3303" spans="1:20" s="498" customFormat="1" ht="12" x14ac:dyDescent="0.25">
      <c r="A3303" s="772"/>
      <c r="D3303" s="515" t="s">
        <v>7214</v>
      </c>
      <c r="E3303" s="779" t="s">
        <v>7215</v>
      </c>
      <c r="F3303" s="780" t="s">
        <v>5553</v>
      </c>
      <c r="G3303" s="781" t="s">
        <v>6551</v>
      </c>
      <c r="H3303" s="781" t="s">
        <v>6902</v>
      </c>
      <c r="I3303" s="781" t="s">
        <v>5517</v>
      </c>
      <c r="J3303" s="782">
        <v>473280</v>
      </c>
      <c r="K3303" s="783">
        <v>473280</v>
      </c>
      <c r="L3303" s="784">
        <f t="shared" si="113"/>
        <v>0</v>
      </c>
      <c r="M3303" s="784">
        <f t="shared" si="114"/>
        <v>0</v>
      </c>
      <c r="N3303" s="782">
        <v>482560</v>
      </c>
      <c r="O3303" s="782">
        <v>491840</v>
      </c>
      <c r="P3303" s="782">
        <v>1447680</v>
      </c>
      <c r="Q3303" s="782">
        <v>882750</v>
      </c>
      <c r="R3303" s="782"/>
      <c r="T3303" s="568"/>
    </row>
    <row r="3304" spans="1:20" s="498" customFormat="1" ht="12" x14ac:dyDescent="0.25">
      <c r="A3304" s="772"/>
      <c r="D3304" s="515" t="s">
        <v>7216</v>
      </c>
      <c r="E3304" s="779" t="s">
        <v>7217</v>
      </c>
      <c r="F3304" s="780" t="s">
        <v>6425</v>
      </c>
      <c r="G3304" s="781" t="s">
        <v>6551</v>
      </c>
      <c r="H3304" s="781" t="s">
        <v>6902</v>
      </c>
      <c r="I3304" s="781" t="s">
        <v>5517</v>
      </c>
      <c r="J3304" s="782">
        <v>0</v>
      </c>
      <c r="K3304" s="783">
        <v>0</v>
      </c>
      <c r="L3304" s="784">
        <f t="shared" si="113"/>
        <v>0</v>
      </c>
      <c r="M3304" s="784">
        <f t="shared" si="114"/>
        <v>0</v>
      </c>
      <c r="N3304" s="782">
        <v>0</v>
      </c>
      <c r="O3304" s="782">
        <v>0</v>
      </c>
      <c r="P3304" s="782">
        <v>0</v>
      </c>
      <c r="Q3304" s="782">
        <v>0</v>
      </c>
      <c r="R3304" s="782"/>
      <c r="T3304" s="568"/>
    </row>
    <row r="3305" spans="1:20" s="498" customFormat="1" ht="12" x14ac:dyDescent="0.25">
      <c r="A3305" s="772"/>
      <c r="D3305" s="515" t="s">
        <v>7218</v>
      </c>
      <c r="E3305" s="779" t="s">
        <v>7219</v>
      </c>
      <c r="F3305" s="780" t="s">
        <v>6431</v>
      </c>
      <c r="G3305" s="781" t="s">
        <v>6551</v>
      </c>
      <c r="H3305" s="781" t="s">
        <v>6902</v>
      </c>
      <c r="I3305" s="781" t="s">
        <v>5517</v>
      </c>
      <c r="J3305" s="782">
        <v>668802</v>
      </c>
      <c r="K3305" s="783">
        <v>668802</v>
      </c>
      <c r="L3305" s="784">
        <f t="shared" si="113"/>
        <v>0</v>
      </c>
      <c r="M3305" s="784">
        <f t="shared" si="114"/>
        <v>0</v>
      </c>
      <c r="N3305" s="782">
        <v>681916</v>
      </c>
      <c r="O3305" s="782">
        <v>695030</v>
      </c>
      <c r="P3305" s="782">
        <v>2045748</v>
      </c>
      <c r="Q3305" s="782">
        <v>0</v>
      </c>
      <c r="R3305" s="782"/>
      <c r="T3305" s="568"/>
    </row>
    <row r="3306" spans="1:20" s="498" customFormat="1" ht="12" x14ac:dyDescent="0.25">
      <c r="A3306" s="772"/>
      <c r="D3306" s="515" t="s">
        <v>7220</v>
      </c>
      <c r="E3306" s="779" t="s">
        <v>7221</v>
      </c>
      <c r="F3306" s="780" t="s">
        <v>7222</v>
      </c>
      <c r="G3306" s="781" t="s">
        <v>6551</v>
      </c>
      <c r="H3306" s="781" t="s">
        <v>6902</v>
      </c>
      <c r="I3306" s="781" t="s">
        <v>5517</v>
      </c>
      <c r="J3306" s="782">
        <v>0</v>
      </c>
      <c r="K3306" s="783">
        <v>0</v>
      </c>
      <c r="L3306" s="784">
        <f t="shared" si="113"/>
        <v>0</v>
      </c>
      <c r="M3306" s="784">
        <f t="shared" si="114"/>
        <v>0</v>
      </c>
      <c r="N3306" s="782">
        <v>0</v>
      </c>
      <c r="O3306" s="782">
        <v>0</v>
      </c>
      <c r="P3306" s="782">
        <v>0</v>
      </c>
      <c r="Q3306" s="782">
        <v>0</v>
      </c>
      <c r="R3306" s="782"/>
      <c r="T3306" s="568"/>
    </row>
    <row r="3307" spans="1:20" s="498" customFormat="1" ht="12" x14ac:dyDescent="0.25">
      <c r="A3307" s="772"/>
      <c r="D3307" s="515" t="s">
        <v>7223</v>
      </c>
      <c r="E3307" s="779" t="s">
        <v>7224</v>
      </c>
      <c r="F3307" s="780" t="s">
        <v>7048</v>
      </c>
      <c r="G3307" s="781" t="s">
        <v>6551</v>
      </c>
      <c r="H3307" s="781" t="s">
        <v>6902</v>
      </c>
      <c r="I3307" s="781" t="s">
        <v>5517</v>
      </c>
      <c r="J3307" s="782">
        <v>0</v>
      </c>
      <c r="K3307" s="783">
        <v>0</v>
      </c>
      <c r="L3307" s="784">
        <f t="shared" si="113"/>
        <v>0</v>
      </c>
      <c r="M3307" s="784">
        <f t="shared" si="114"/>
        <v>0</v>
      </c>
      <c r="N3307" s="782">
        <v>0</v>
      </c>
      <c r="O3307" s="782">
        <v>0</v>
      </c>
      <c r="P3307" s="782">
        <v>0</v>
      </c>
      <c r="Q3307" s="782">
        <v>0</v>
      </c>
      <c r="R3307" s="782"/>
      <c r="T3307" s="568"/>
    </row>
    <row r="3308" spans="1:20" s="498" customFormat="1" ht="12" x14ac:dyDescent="0.25">
      <c r="A3308" s="772"/>
      <c r="D3308" s="515" t="s">
        <v>7225</v>
      </c>
      <c r="E3308" s="779" t="s">
        <v>7226</v>
      </c>
      <c r="F3308" s="780" t="s">
        <v>7051</v>
      </c>
      <c r="G3308" s="781" t="s">
        <v>6551</v>
      </c>
      <c r="H3308" s="781" t="s">
        <v>6902</v>
      </c>
      <c r="I3308" s="781" t="s">
        <v>5517</v>
      </c>
      <c r="J3308" s="782">
        <v>0</v>
      </c>
      <c r="K3308" s="783">
        <v>0</v>
      </c>
      <c r="L3308" s="784">
        <f t="shared" si="113"/>
        <v>0</v>
      </c>
      <c r="M3308" s="784">
        <f t="shared" si="114"/>
        <v>0</v>
      </c>
      <c r="N3308" s="782">
        <v>0</v>
      </c>
      <c r="O3308" s="782">
        <v>0</v>
      </c>
      <c r="P3308" s="782">
        <v>0</v>
      </c>
      <c r="Q3308" s="782">
        <v>0</v>
      </c>
      <c r="R3308" s="782"/>
      <c r="T3308" s="568"/>
    </row>
    <row r="3309" spans="1:20" s="498" customFormat="1" ht="24" x14ac:dyDescent="0.25">
      <c r="A3309" s="772"/>
      <c r="D3309" s="515" t="s">
        <v>7227</v>
      </c>
      <c r="E3309" s="779" t="s">
        <v>7228</v>
      </c>
      <c r="F3309" s="780" t="s">
        <v>7054</v>
      </c>
      <c r="G3309" s="781" t="s">
        <v>6551</v>
      </c>
      <c r="H3309" s="781" t="s">
        <v>6902</v>
      </c>
      <c r="I3309" s="781" t="s">
        <v>5517</v>
      </c>
      <c r="J3309" s="782">
        <v>0</v>
      </c>
      <c r="K3309" s="783">
        <v>0</v>
      </c>
      <c r="L3309" s="784">
        <f t="shared" si="113"/>
        <v>0</v>
      </c>
      <c r="M3309" s="784">
        <f t="shared" si="114"/>
        <v>0</v>
      </c>
      <c r="N3309" s="782">
        <v>0</v>
      </c>
      <c r="O3309" s="782">
        <v>0</v>
      </c>
      <c r="P3309" s="782">
        <v>0</v>
      </c>
      <c r="Q3309" s="782">
        <v>0</v>
      </c>
      <c r="R3309" s="782"/>
      <c r="T3309" s="568"/>
    </row>
    <row r="3310" spans="1:20" s="498" customFormat="1" ht="12" x14ac:dyDescent="0.25">
      <c r="A3310" s="772"/>
      <c r="D3310" s="519" t="s">
        <v>7229</v>
      </c>
      <c r="E3310" s="786" t="s">
        <v>7230</v>
      </c>
      <c r="F3310" s="787" t="s">
        <v>7057</v>
      </c>
      <c r="G3310" s="788" t="s">
        <v>6551</v>
      </c>
      <c r="H3310" s="788" t="s">
        <v>6902</v>
      </c>
      <c r="I3310" s="788" t="s">
        <v>5517</v>
      </c>
      <c r="J3310" s="784">
        <v>0</v>
      </c>
      <c r="K3310" s="789">
        <v>0</v>
      </c>
      <c r="L3310" s="784">
        <f t="shared" si="113"/>
        <v>0</v>
      </c>
      <c r="M3310" s="784">
        <f t="shared" si="114"/>
        <v>0</v>
      </c>
      <c r="N3310" s="784">
        <v>0</v>
      </c>
      <c r="O3310" s="784">
        <v>0</v>
      </c>
      <c r="P3310" s="784">
        <v>0</v>
      </c>
      <c r="Q3310" s="784">
        <v>0</v>
      </c>
      <c r="R3310" s="784"/>
      <c r="T3310" s="568"/>
    </row>
    <row r="3311" spans="1:20" s="498" customFormat="1" ht="12" x14ac:dyDescent="0.25">
      <c r="A3311" s="772"/>
      <c r="D3311" s="816"/>
      <c r="E3311" s="816"/>
      <c r="F3311" s="844"/>
      <c r="G3311" s="845"/>
      <c r="H3311" s="845"/>
      <c r="I3311" s="845"/>
      <c r="J3311" s="846"/>
      <c r="K3311" s="846"/>
      <c r="L3311" s="846"/>
      <c r="M3311" s="846"/>
      <c r="N3311" s="846"/>
      <c r="O3311" s="846"/>
      <c r="P3311" s="846"/>
      <c r="Q3311" s="846"/>
      <c r="R3311" s="846"/>
      <c r="T3311" s="568"/>
    </row>
    <row r="3312" spans="1:20" s="498" customFormat="1" ht="12" x14ac:dyDescent="0.25">
      <c r="A3312" s="772"/>
      <c r="F3312" s="536"/>
      <c r="G3312" s="793"/>
      <c r="H3312" s="793"/>
      <c r="I3312" s="793"/>
      <c r="J3312" s="776"/>
      <c r="K3312" s="776"/>
      <c r="L3312" s="776"/>
      <c r="M3312" s="776"/>
      <c r="N3312" s="776"/>
      <c r="O3312" s="776"/>
      <c r="P3312" s="776"/>
      <c r="Q3312" s="776"/>
      <c r="R3312" s="776"/>
      <c r="T3312" s="568"/>
    </row>
    <row r="3313" spans="1:20" s="751" customFormat="1" ht="13.8" x14ac:dyDescent="0.3">
      <c r="A3313" s="946" t="s">
        <v>5500</v>
      </c>
      <c r="B3313" s="946"/>
      <c r="C3313" s="946"/>
      <c r="D3313" s="946"/>
      <c r="E3313" s="946"/>
      <c r="F3313" s="946"/>
      <c r="G3313" s="946"/>
      <c r="H3313" s="946"/>
      <c r="I3313" s="946"/>
      <c r="J3313" s="946"/>
      <c r="K3313" s="946"/>
      <c r="L3313" s="946"/>
      <c r="M3313" s="946"/>
      <c r="N3313" s="946"/>
      <c r="O3313" s="946"/>
      <c r="P3313" s="946"/>
      <c r="Q3313" s="946"/>
      <c r="T3313" s="752"/>
    </row>
    <row r="3314" spans="1:20" s="751" customFormat="1" ht="13.8" x14ac:dyDescent="0.3">
      <c r="A3314" s="946" t="s">
        <v>5501</v>
      </c>
      <c r="B3314" s="946"/>
      <c r="C3314" s="946"/>
      <c r="D3314" s="946"/>
      <c r="E3314" s="946"/>
      <c r="F3314" s="946"/>
      <c r="G3314" s="946"/>
      <c r="H3314" s="946"/>
      <c r="I3314" s="946"/>
      <c r="J3314" s="946"/>
      <c r="K3314" s="946"/>
      <c r="L3314" s="946"/>
      <c r="M3314" s="946"/>
      <c r="N3314" s="946"/>
      <c r="O3314" s="946"/>
      <c r="P3314" s="946"/>
      <c r="Q3314" s="946"/>
      <c r="T3314" s="752"/>
    </row>
    <row r="3315" spans="1:20" s="753" customFormat="1" ht="13.2" x14ac:dyDescent="0.25">
      <c r="A3315" s="947" t="s">
        <v>5376</v>
      </c>
      <c r="B3315" s="947"/>
      <c r="C3315" s="947"/>
      <c r="D3315" s="954"/>
      <c r="E3315" s="947"/>
      <c r="F3315" s="947"/>
      <c r="G3315" s="947"/>
      <c r="H3315" s="947"/>
      <c r="I3315" s="947"/>
      <c r="J3315" s="947"/>
      <c r="K3315" s="947"/>
      <c r="L3315" s="947"/>
      <c r="M3315" s="947"/>
      <c r="N3315" s="947"/>
      <c r="O3315" s="947"/>
      <c r="P3315" s="947"/>
      <c r="Q3315" s="947"/>
      <c r="T3315" s="754"/>
    </row>
    <row r="3316" spans="1:20" s="760" customFormat="1" ht="24" x14ac:dyDescent="0.25">
      <c r="A3316" s="943" t="s">
        <v>5502</v>
      </c>
      <c r="B3316" s="948" t="s">
        <v>5503</v>
      </c>
      <c r="C3316" s="957"/>
      <c r="D3316" s="755"/>
      <c r="E3316" s="949" t="s">
        <v>5504</v>
      </c>
      <c r="F3316" s="943" t="s">
        <v>4881</v>
      </c>
      <c r="G3316" s="943" t="s">
        <v>5505</v>
      </c>
      <c r="H3316" s="943" t="s">
        <v>5506</v>
      </c>
      <c r="I3316" s="943" t="s">
        <v>5507</v>
      </c>
      <c r="J3316" s="756" t="s">
        <v>3115</v>
      </c>
      <c r="K3316" s="757" t="s">
        <v>3116</v>
      </c>
      <c r="L3316" s="758" t="s">
        <v>5508</v>
      </c>
      <c r="M3316" s="758" t="s">
        <v>5509</v>
      </c>
      <c r="N3316" s="756" t="s">
        <v>3116</v>
      </c>
      <c r="O3316" s="756" t="s">
        <v>3116</v>
      </c>
      <c r="P3316" s="759" t="s">
        <v>3317</v>
      </c>
      <c r="Q3316" s="759" t="s">
        <v>3341</v>
      </c>
      <c r="R3316" s="759" t="s">
        <v>5510</v>
      </c>
      <c r="T3316" s="761"/>
    </row>
    <row r="3317" spans="1:20" s="760" customFormat="1" ht="19.5" customHeight="1" x14ac:dyDescent="0.25">
      <c r="A3317" s="955"/>
      <c r="B3317" s="950"/>
      <c r="C3317" s="958"/>
      <c r="D3317" s="762"/>
      <c r="E3317" s="951"/>
      <c r="F3317" s="944"/>
      <c r="G3317" s="944"/>
      <c r="H3317" s="944"/>
      <c r="I3317" s="944"/>
      <c r="J3317" s="763">
        <v>2020</v>
      </c>
      <c r="K3317" s="764" t="s">
        <v>3120</v>
      </c>
      <c r="L3317" s="765" t="s">
        <v>3120</v>
      </c>
      <c r="M3317" s="765" t="s">
        <v>3120</v>
      </c>
      <c r="N3317" s="766" t="s">
        <v>5068</v>
      </c>
      <c r="O3317" s="766" t="s">
        <v>5069</v>
      </c>
      <c r="P3317" s="763" t="s">
        <v>4882</v>
      </c>
      <c r="Q3317" s="766" t="s">
        <v>5102</v>
      </c>
      <c r="R3317" s="763"/>
      <c r="T3317" s="761"/>
    </row>
    <row r="3318" spans="1:20" s="760" customFormat="1" ht="15.75" customHeight="1" x14ac:dyDescent="0.25">
      <c r="A3318" s="956"/>
      <c r="B3318" s="952"/>
      <c r="C3318" s="959"/>
      <c r="D3318" s="768"/>
      <c r="E3318" s="953"/>
      <c r="F3318" s="945"/>
      <c r="G3318" s="945"/>
      <c r="H3318" s="945"/>
      <c r="I3318" s="945"/>
      <c r="J3318" s="769" t="s">
        <v>14</v>
      </c>
      <c r="K3318" s="770" t="s">
        <v>14</v>
      </c>
      <c r="L3318" s="771" t="s">
        <v>14</v>
      </c>
      <c r="M3318" s="771" t="s">
        <v>14</v>
      </c>
      <c r="N3318" s="769" t="s">
        <v>14</v>
      </c>
      <c r="O3318" s="769" t="s">
        <v>14</v>
      </c>
      <c r="P3318" s="769" t="s">
        <v>14</v>
      </c>
      <c r="Q3318" s="769" t="s">
        <v>14</v>
      </c>
      <c r="R3318" s="769"/>
      <c r="T3318" s="761"/>
    </row>
    <row r="3319" spans="1:20" s="498" customFormat="1" ht="12" x14ac:dyDescent="0.25">
      <c r="A3319" s="772"/>
      <c r="C3319" s="773" t="s">
        <v>5142</v>
      </c>
      <c r="D3319" s="817"/>
      <c r="E3319" s="773"/>
      <c r="F3319" s="806"/>
      <c r="G3319" s="796"/>
      <c r="H3319" s="796"/>
      <c r="I3319" s="796"/>
      <c r="J3319" s="797">
        <v>14600000</v>
      </c>
      <c r="K3319" s="783">
        <f>SUM(K3320:K3350)</f>
        <v>14600000</v>
      </c>
      <c r="L3319" s="782">
        <f t="shared" ref="L3319:O3319" si="115">SUM(L3320:L3350)</f>
        <v>0</v>
      </c>
      <c r="M3319" s="782">
        <f t="shared" si="115"/>
        <v>0</v>
      </c>
      <c r="N3319" s="782">
        <f t="shared" si="115"/>
        <v>14600000</v>
      </c>
      <c r="O3319" s="782">
        <f t="shared" si="115"/>
        <v>14900000</v>
      </c>
      <c r="P3319" s="797">
        <f>SUM(K3319,N3319,O3319)</f>
        <v>44100000</v>
      </c>
      <c r="Q3319" s="797">
        <v>14000000</v>
      </c>
      <c r="R3319" s="797"/>
      <c r="T3319" s="568"/>
    </row>
    <row r="3320" spans="1:20" s="498" customFormat="1" ht="24" x14ac:dyDescent="0.25">
      <c r="A3320" s="772"/>
      <c r="D3320" s="515" t="s">
        <v>7231</v>
      </c>
      <c r="E3320" s="779" t="s">
        <v>7232</v>
      </c>
      <c r="F3320" s="780" t="s">
        <v>5565</v>
      </c>
      <c r="G3320" s="781" t="s">
        <v>6551</v>
      </c>
      <c r="H3320" s="781" t="s">
        <v>6902</v>
      </c>
      <c r="I3320" s="781" t="s">
        <v>5517</v>
      </c>
      <c r="J3320" s="782">
        <v>0</v>
      </c>
      <c r="K3320" s="783">
        <v>0</v>
      </c>
      <c r="L3320" s="784">
        <f>SUM(J3320-K3320)</f>
        <v>0</v>
      </c>
      <c r="M3320" s="784">
        <f>SUM(K3320-J3320)</f>
        <v>0</v>
      </c>
      <c r="N3320" s="782">
        <v>0</v>
      </c>
      <c r="O3320" s="782">
        <v>0</v>
      </c>
      <c r="P3320" s="782">
        <v>0</v>
      </c>
      <c r="Q3320" s="782">
        <v>0</v>
      </c>
      <c r="R3320" s="782"/>
      <c r="T3320" s="568"/>
    </row>
    <row r="3321" spans="1:20" s="498" customFormat="1" ht="24" x14ac:dyDescent="0.25">
      <c r="A3321" s="772"/>
      <c r="D3321" s="515" t="s">
        <v>7233</v>
      </c>
      <c r="E3321" s="779" t="s">
        <v>7234</v>
      </c>
      <c r="F3321" s="780" t="s">
        <v>5568</v>
      </c>
      <c r="G3321" s="781" t="s">
        <v>6551</v>
      </c>
      <c r="H3321" s="781" t="s">
        <v>6902</v>
      </c>
      <c r="I3321" s="781" t="s">
        <v>5517</v>
      </c>
      <c r="J3321" s="782">
        <v>800000</v>
      </c>
      <c r="K3321" s="783">
        <v>800000</v>
      </c>
      <c r="L3321" s="784">
        <f t="shared" ref="L3321:L3350" si="116">SUM(J3321-K3321)</f>
        <v>0</v>
      </c>
      <c r="M3321" s="784">
        <f t="shared" ref="M3321:M3350" si="117">SUM(K3321-J3321)</f>
        <v>0</v>
      </c>
      <c r="N3321" s="782">
        <v>800000</v>
      </c>
      <c r="O3321" s="782">
        <v>800000</v>
      </c>
      <c r="P3321" s="782">
        <v>2400000</v>
      </c>
      <c r="Q3321" s="782">
        <v>800000</v>
      </c>
      <c r="R3321" s="782"/>
      <c r="T3321" s="568"/>
    </row>
    <row r="3322" spans="1:20" s="498" customFormat="1" ht="12" x14ac:dyDescent="0.25">
      <c r="A3322" s="772"/>
      <c r="D3322" s="515" t="s">
        <v>7235</v>
      </c>
      <c r="E3322" s="779" t="s">
        <v>7236</v>
      </c>
      <c r="F3322" s="780" t="s">
        <v>5583</v>
      </c>
      <c r="G3322" s="781" t="s">
        <v>6551</v>
      </c>
      <c r="H3322" s="781" t="s">
        <v>6902</v>
      </c>
      <c r="I3322" s="781" t="s">
        <v>5517</v>
      </c>
      <c r="J3322" s="782">
        <v>0</v>
      </c>
      <c r="K3322" s="783">
        <v>0</v>
      </c>
      <c r="L3322" s="784">
        <f t="shared" si="116"/>
        <v>0</v>
      </c>
      <c r="M3322" s="784">
        <f t="shared" si="117"/>
        <v>0</v>
      </c>
      <c r="N3322" s="782">
        <v>0</v>
      </c>
      <c r="O3322" s="782">
        <v>0</v>
      </c>
      <c r="P3322" s="782">
        <v>0</v>
      </c>
      <c r="Q3322" s="782">
        <v>0</v>
      </c>
      <c r="R3322" s="782"/>
      <c r="T3322" s="568"/>
    </row>
    <row r="3323" spans="1:20" s="498" customFormat="1" ht="36" x14ac:dyDescent="0.25">
      <c r="A3323" s="772"/>
      <c r="D3323" s="515" t="s">
        <v>7237</v>
      </c>
      <c r="E3323" s="779" t="s">
        <v>7238</v>
      </c>
      <c r="F3323" s="780" t="s">
        <v>5598</v>
      </c>
      <c r="G3323" s="781" t="s">
        <v>6551</v>
      </c>
      <c r="H3323" s="781" t="s">
        <v>6902</v>
      </c>
      <c r="I3323" s="781" t="s">
        <v>5517</v>
      </c>
      <c r="J3323" s="782">
        <v>2000000</v>
      </c>
      <c r="K3323" s="783">
        <v>2000000</v>
      </c>
      <c r="L3323" s="784">
        <f t="shared" si="116"/>
        <v>0</v>
      </c>
      <c r="M3323" s="784">
        <f t="shared" si="117"/>
        <v>0</v>
      </c>
      <c r="N3323" s="782">
        <v>2000000</v>
      </c>
      <c r="O3323" s="782">
        <v>2000000</v>
      </c>
      <c r="P3323" s="782">
        <v>6000000</v>
      </c>
      <c r="Q3323" s="782">
        <v>1800000</v>
      </c>
      <c r="R3323" s="782"/>
      <c r="T3323" s="568"/>
    </row>
    <row r="3324" spans="1:20" s="498" customFormat="1" ht="12" x14ac:dyDescent="0.25">
      <c r="A3324" s="772"/>
      <c r="D3324" s="515" t="s">
        <v>7239</v>
      </c>
      <c r="E3324" s="779" t="s">
        <v>7240</v>
      </c>
      <c r="F3324" s="780" t="s">
        <v>5601</v>
      </c>
      <c r="G3324" s="781" t="s">
        <v>6551</v>
      </c>
      <c r="H3324" s="781" t="s">
        <v>6902</v>
      </c>
      <c r="I3324" s="781" t="s">
        <v>5517</v>
      </c>
      <c r="J3324" s="782">
        <v>0</v>
      </c>
      <c r="K3324" s="783">
        <v>0</v>
      </c>
      <c r="L3324" s="784">
        <f t="shared" si="116"/>
        <v>0</v>
      </c>
      <c r="M3324" s="784">
        <f t="shared" si="117"/>
        <v>0</v>
      </c>
      <c r="N3324" s="782">
        <v>0</v>
      </c>
      <c r="O3324" s="782">
        <v>0</v>
      </c>
      <c r="P3324" s="782">
        <v>0</v>
      </c>
      <c r="Q3324" s="782">
        <v>0</v>
      </c>
      <c r="R3324" s="782"/>
      <c r="T3324" s="568"/>
    </row>
    <row r="3325" spans="1:20" s="498" customFormat="1" ht="12" x14ac:dyDescent="0.25">
      <c r="A3325" s="772"/>
      <c r="D3325" s="515" t="s">
        <v>7241</v>
      </c>
      <c r="E3325" s="779" t="s">
        <v>7242</v>
      </c>
      <c r="F3325" s="780" t="s">
        <v>5604</v>
      </c>
      <c r="G3325" s="781" t="s">
        <v>6551</v>
      </c>
      <c r="H3325" s="781" t="s">
        <v>6902</v>
      </c>
      <c r="I3325" s="781" t="s">
        <v>5517</v>
      </c>
      <c r="J3325" s="782">
        <v>100000</v>
      </c>
      <c r="K3325" s="783">
        <v>100000</v>
      </c>
      <c r="L3325" s="784">
        <f t="shared" si="116"/>
        <v>0</v>
      </c>
      <c r="M3325" s="784">
        <f t="shared" si="117"/>
        <v>0</v>
      </c>
      <c r="N3325" s="782">
        <v>100000</v>
      </c>
      <c r="O3325" s="782">
        <v>100000</v>
      </c>
      <c r="P3325" s="782">
        <v>300000</v>
      </c>
      <c r="Q3325" s="782">
        <v>100000</v>
      </c>
      <c r="R3325" s="782"/>
      <c r="T3325" s="568"/>
    </row>
    <row r="3326" spans="1:20" s="498" customFormat="1" ht="12" x14ac:dyDescent="0.25">
      <c r="A3326" s="772"/>
      <c r="D3326" s="515" t="s">
        <v>7243</v>
      </c>
      <c r="E3326" s="779" t="s">
        <v>7244</v>
      </c>
      <c r="F3326" s="780" t="s">
        <v>5607</v>
      </c>
      <c r="G3326" s="781" t="s">
        <v>6551</v>
      </c>
      <c r="H3326" s="781" t="s">
        <v>6902</v>
      </c>
      <c r="I3326" s="781" t="s">
        <v>5517</v>
      </c>
      <c r="J3326" s="782">
        <v>100000</v>
      </c>
      <c r="K3326" s="783">
        <v>100000</v>
      </c>
      <c r="L3326" s="784">
        <f t="shared" si="116"/>
        <v>0</v>
      </c>
      <c r="M3326" s="784">
        <f t="shared" si="117"/>
        <v>0</v>
      </c>
      <c r="N3326" s="782">
        <v>100000</v>
      </c>
      <c r="O3326" s="782">
        <v>100000</v>
      </c>
      <c r="P3326" s="782">
        <v>300000</v>
      </c>
      <c r="Q3326" s="782">
        <v>100000</v>
      </c>
      <c r="R3326" s="782"/>
      <c r="T3326" s="568"/>
    </row>
    <row r="3327" spans="1:20" s="498" customFormat="1" ht="24" x14ac:dyDescent="0.25">
      <c r="A3327" s="772"/>
      <c r="D3327" s="515" t="s">
        <v>7245</v>
      </c>
      <c r="E3327" s="779" t="s">
        <v>7246</v>
      </c>
      <c r="F3327" s="780" t="s">
        <v>5610</v>
      </c>
      <c r="G3327" s="781" t="s">
        <v>6551</v>
      </c>
      <c r="H3327" s="781" t="s">
        <v>6902</v>
      </c>
      <c r="I3327" s="781" t="s">
        <v>5517</v>
      </c>
      <c r="J3327" s="782">
        <v>700000</v>
      </c>
      <c r="K3327" s="783">
        <v>700000</v>
      </c>
      <c r="L3327" s="784">
        <f t="shared" si="116"/>
        <v>0</v>
      </c>
      <c r="M3327" s="784">
        <f t="shared" si="117"/>
        <v>0</v>
      </c>
      <c r="N3327" s="782">
        <v>700000</v>
      </c>
      <c r="O3327" s="782">
        <v>700000</v>
      </c>
      <c r="P3327" s="782">
        <v>2100000</v>
      </c>
      <c r="Q3327" s="782">
        <v>700000</v>
      </c>
      <c r="R3327" s="782"/>
      <c r="T3327" s="568"/>
    </row>
    <row r="3328" spans="1:20" s="498" customFormat="1" ht="24" x14ac:dyDescent="0.25">
      <c r="A3328" s="772"/>
      <c r="D3328" s="515" t="s">
        <v>7247</v>
      </c>
      <c r="E3328" s="779" t="s">
        <v>7248</v>
      </c>
      <c r="F3328" s="780" t="s">
        <v>5613</v>
      </c>
      <c r="G3328" s="781" t="s">
        <v>6551</v>
      </c>
      <c r="H3328" s="781" t="s">
        <v>6902</v>
      </c>
      <c r="I3328" s="781" t="s">
        <v>5517</v>
      </c>
      <c r="J3328" s="782">
        <v>1000000</v>
      </c>
      <c r="K3328" s="783">
        <v>1000000</v>
      </c>
      <c r="L3328" s="784">
        <f t="shared" si="116"/>
        <v>0</v>
      </c>
      <c r="M3328" s="784">
        <f t="shared" si="117"/>
        <v>0</v>
      </c>
      <c r="N3328" s="782">
        <v>1000000</v>
      </c>
      <c r="O3328" s="782">
        <v>1000000</v>
      </c>
      <c r="P3328" s="782">
        <v>3000000</v>
      </c>
      <c r="Q3328" s="782">
        <v>1000000</v>
      </c>
      <c r="R3328" s="782"/>
      <c r="T3328" s="568"/>
    </row>
    <row r="3329" spans="1:20" s="498" customFormat="1" ht="12" x14ac:dyDescent="0.25">
      <c r="A3329" s="772"/>
      <c r="D3329" s="515" t="s">
        <v>7249</v>
      </c>
      <c r="E3329" s="779" t="s">
        <v>7250</v>
      </c>
      <c r="F3329" s="780" t="s">
        <v>5631</v>
      </c>
      <c r="G3329" s="781" t="s">
        <v>6551</v>
      </c>
      <c r="H3329" s="781" t="s">
        <v>6902</v>
      </c>
      <c r="I3329" s="781" t="s">
        <v>5517</v>
      </c>
      <c r="J3329" s="782">
        <v>700000</v>
      </c>
      <c r="K3329" s="783">
        <v>700000</v>
      </c>
      <c r="L3329" s="784">
        <f t="shared" si="116"/>
        <v>0</v>
      </c>
      <c r="M3329" s="784">
        <f t="shared" si="117"/>
        <v>0</v>
      </c>
      <c r="N3329" s="782">
        <v>700000</v>
      </c>
      <c r="O3329" s="782">
        <v>800000</v>
      </c>
      <c r="P3329" s="782">
        <v>2200000</v>
      </c>
      <c r="Q3329" s="782">
        <v>700000</v>
      </c>
      <c r="R3329" s="782"/>
      <c r="T3329" s="568"/>
    </row>
    <row r="3330" spans="1:20" s="498" customFormat="1" ht="36" x14ac:dyDescent="0.25">
      <c r="A3330" s="772"/>
      <c r="D3330" s="515" t="s">
        <v>7251</v>
      </c>
      <c r="E3330" s="779" t="s">
        <v>7252</v>
      </c>
      <c r="F3330" s="780" t="s">
        <v>5634</v>
      </c>
      <c r="G3330" s="781" t="s">
        <v>6551</v>
      </c>
      <c r="H3330" s="781" t="s">
        <v>6902</v>
      </c>
      <c r="I3330" s="781" t="s">
        <v>5517</v>
      </c>
      <c r="J3330" s="782">
        <v>300000</v>
      </c>
      <c r="K3330" s="783">
        <v>300000</v>
      </c>
      <c r="L3330" s="784">
        <f t="shared" si="116"/>
        <v>0</v>
      </c>
      <c r="M3330" s="784">
        <f t="shared" si="117"/>
        <v>0</v>
      </c>
      <c r="N3330" s="782">
        <v>300000</v>
      </c>
      <c r="O3330" s="782">
        <v>300000</v>
      </c>
      <c r="P3330" s="782">
        <v>900000</v>
      </c>
      <c r="Q3330" s="782">
        <v>300000</v>
      </c>
      <c r="R3330" s="782"/>
      <c r="T3330" s="568"/>
    </row>
    <row r="3331" spans="1:20" s="498" customFormat="1" ht="24" x14ac:dyDescent="0.25">
      <c r="A3331" s="772"/>
      <c r="D3331" s="515" t="s">
        <v>7253</v>
      </c>
      <c r="E3331" s="779" t="s">
        <v>7254</v>
      </c>
      <c r="F3331" s="780" t="s">
        <v>5637</v>
      </c>
      <c r="G3331" s="781" t="s">
        <v>6551</v>
      </c>
      <c r="H3331" s="781" t="s">
        <v>6902</v>
      </c>
      <c r="I3331" s="781" t="s">
        <v>5517</v>
      </c>
      <c r="J3331" s="782">
        <v>200000</v>
      </c>
      <c r="K3331" s="783">
        <v>200000</v>
      </c>
      <c r="L3331" s="784">
        <f t="shared" si="116"/>
        <v>0</v>
      </c>
      <c r="M3331" s="784">
        <f t="shared" si="117"/>
        <v>0</v>
      </c>
      <c r="N3331" s="782">
        <v>200000</v>
      </c>
      <c r="O3331" s="782">
        <v>300000</v>
      </c>
      <c r="P3331" s="782">
        <v>700000</v>
      </c>
      <c r="Q3331" s="782">
        <v>200000</v>
      </c>
      <c r="R3331" s="782"/>
      <c r="T3331" s="568"/>
    </row>
    <row r="3332" spans="1:20" s="498" customFormat="1" ht="24" x14ac:dyDescent="0.25">
      <c r="A3332" s="772"/>
      <c r="D3332" s="515" t="s">
        <v>7255</v>
      </c>
      <c r="E3332" s="779" t="s">
        <v>7256</v>
      </c>
      <c r="F3332" s="780" t="s">
        <v>5840</v>
      </c>
      <c r="G3332" s="781" t="s">
        <v>6551</v>
      </c>
      <c r="H3332" s="781" t="s">
        <v>6902</v>
      </c>
      <c r="I3332" s="781" t="s">
        <v>5517</v>
      </c>
      <c r="J3332" s="782">
        <v>800000</v>
      </c>
      <c r="K3332" s="783">
        <v>800000</v>
      </c>
      <c r="L3332" s="784">
        <f t="shared" si="116"/>
        <v>0</v>
      </c>
      <c r="M3332" s="784">
        <f t="shared" si="117"/>
        <v>0</v>
      </c>
      <c r="N3332" s="782">
        <v>800000</v>
      </c>
      <c r="O3332" s="782">
        <v>800000</v>
      </c>
      <c r="P3332" s="782">
        <v>2400000</v>
      </c>
      <c r="Q3332" s="782">
        <v>800000</v>
      </c>
      <c r="R3332" s="782"/>
      <c r="T3332" s="568"/>
    </row>
    <row r="3333" spans="1:20" s="498" customFormat="1" ht="24" x14ac:dyDescent="0.25">
      <c r="A3333" s="772"/>
      <c r="D3333" s="515" t="s">
        <v>7257</v>
      </c>
      <c r="E3333" s="779" t="s">
        <v>7258</v>
      </c>
      <c r="F3333" s="780" t="s">
        <v>5643</v>
      </c>
      <c r="G3333" s="781" t="s">
        <v>6551</v>
      </c>
      <c r="H3333" s="781" t="s">
        <v>6902</v>
      </c>
      <c r="I3333" s="781" t="s">
        <v>5517</v>
      </c>
      <c r="J3333" s="782">
        <v>700000</v>
      </c>
      <c r="K3333" s="783">
        <v>700000</v>
      </c>
      <c r="L3333" s="784">
        <f t="shared" si="116"/>
        <v>0</v>
      </c>
      <c r="M3333" s="784">
        <f t="shared" si="117"/>
        <v>0</v>
      </c>
      <c r="N3333" s="782">
        <v>700000</v>
      </c>
      <c r="O3333" s="782">
        <v>700000</v>
      </c>
      <c r="P3333" s="782">
        <v>2100000</v>
      </c>
      <c r="Q3333" s="782">
        <v>500000</v>
      </c>
      <c r="R3333" s="782"/>
      <c r="T3333" s="568"/>
    </row>
    <row r="3334" spans="1:20" s="498" customFormat="1" ht="24" x14ac:dyDescent="0.25">
      <c r="A3334" s="772"/>
      <c r="D3334" s="515" t="s">
        <v>7259</v>
      </c>
      <c r="E3334" s="779" t="s">
        <v>7260</v>
      </c>
      <c r="F3334" s="780" t="s">
        <v>5646</v>
      </c>
      <c r="G3334" s="781" t="s">
        <v>6551</v>
      </c>
      <c r="H3334" s="781" t="s">
        <v>6902</v>
      </c>
      <c r="I3334" s="781" t="s">
        <v>5517</v>
      </c>
      <c r="J3334" s="782">
        <v>700000</v>
      </c>
      <c r="K3334" s="783">
        <v>700000</v>
      </c>
      <c r="L3334" s="784">
        <f t="shared" si="116"/>
        <v>0</v>
      </c>
      <c r="M3334" s="784">
        <f t="shared" si="117"/>
        <v>0</v>
      </c>
      <c r="N3334" s="782">
        <v>700000</v>
      </c>
      <c r="O3334" s="782">
        <v>700000</v>
      </c>
      <c r="P3334" s="782">
        <v>2100000</v>
      </c>
      <c r="Q3334" s="782">
        <v>600000</v>
      </c>
      <c r="R3334" s="782"/>
      <c r="T3334" s="568"/>
    </row>
    <row r="3335" spans="1:20" s="498" customFormat="1" ht="12" x14ac:dyDescent="0.25">
      <c r="A3335" s="772"/>
      <c r="D3335" s="515" t="s">
        <v>7261</v>
      </c>
      <c r="E3335" s="779" t="s">
        <v>7262</v>
      </c>
      <c r="F3335" s="780" t="s">
        <v>5649</v>
      </c>
      <c r="G3335" s="781" t="s">
        <v>6551</v>
      </c>
      <c r="H3335" s="781" t="s">
        <v>6902</v>
      </c>
      <c r="I3335" s="781" t="s">
        <v>5517</v>
      </c>
      <c r="J3335" s="782">
        <v>1000000</v>
      </c>
      <c r="K3335" s="783">
        <v>1000000</v>
      </c>
      <c r="L3335" s="784">
        <f t="shared" si="116"/>
        <v>0</v>
      </c>
      <c r="M3335" s="784">
        <f t="shared" si="117"/>
        <v>0</v>
      </c>
      <c r="N3335" s="782">
        <v>1000000</v>
      </c>
      <c r="O3335" s="782">
        <v>1000000</v>
      </c>
      <c r="P3335" s="782">
        <v>3000000</v>
      </c>
      <c r="Q3335" s="782">
        <v>1000000</v>
      </c>
      <c r="R3335" s="782"/>
      <c r="T3335" s="568"/>
    </row>
    <row r="3336" spans="1:20" s="498" customFormat="1" ht="12" x14ac:dyDescent="0.25">
      <c r="A3336" s="772"/>
      <c r="D3336" s="515" t="s">
        <v>7263</v>
      </c>
      <c r="E3336" s="779" t="s">
        <v>7264</v>
      </c>
      <c r="F3336" s="780" t="s">
        <v>5664</v>
      </c>
      <c r="G3336" s="781" t="s">
        <v>6551</v>
      </c>
      <c r="H3336" s="781" t="s">
        <v>6902</v>
      </c>
      <c r="I3336" s="781" t="s">
        <v>5517</v>
      </c>
      <c r="J3336" s="782">
        <v>3000000</v>
      </c>
      <c r="K3336" s="783">
        <v>3000000</v>
      </c>
      <c r="L3336" s="784">
        <f t="shared" si="116"/>
        <v>0</v>
      </c>
      <c r="M3336" s="784">
        <f t="shared" si="117"/>
        <v>0</v>
      </c>
      <c r="N3336" s="782">
        <v>3000000</v>
      </c>
      <c r="O3336" s="782">
        <v>3000000</v>
      </c>
      <c r="P3336" s="782">
        <v>9000000</v>
      </c>
      <c r="Q3336" s="782">
        <v>3000000</v>
      </c>
      <c r="R3336" s="782"/>
      <c r="T3336" s="568"/>
    </row>
    <row r="3337" spans="1:20" s="498" customFormat="1" ht="24" x14ac:dyDescent="0.25">
      <c r="A3337" s="772"/>
      <c r="D3337" s="515" t="s">
        <v>7265</v>
      </c>
      <c r="E3337" s="779" t="s">
        <v>7266</v>
      </c>
      <c r="F3337" s="780" t="s">
        <v>5688</v>
      </c>
      <c r="G3337" s="781" t="s">
        <v>6551</v>
      </c>
      <c r="H3337" s="781" t="s">
        <v>6902</v>
      </c>
      <c r="I3337" s="781" t="s">
        <v>5517</v>
      </c>
      <c r="J3337" s="782">
        <v>700000</v>
      </c>
      <c r="K3337" s="783">
        <v>700000</v>
      </c>
      <c r="L3337" s="782">
        <f t="shared" si="116"/>
        <v>0</v>
      </c>
      <c r="M3337" s="782">
        <f t="shared" si="117"/>
        <v>0</v>
      </c>
      <c r="N3337" s="782">
        <v>700000</v>
      </c>
      <c r="O3337" s="782">
        <v>700000</v>
      </c>
      <c r="P3337" s="782">
        <v>2100000</v>
      </c>
      <c r="Q3337" s="782">
        <v>600000</v>
      </c>
      <c r="R3337" s="782"/>
      <c r="T3337" s="568"/>
    </row>
    <row r="3338" spans="1:20" s="751" customFormat="1" ht="13.8" x14ac:dyDescent="0.3">
      <c r="A3338" s="946" t="s">
        <v>5500</v>
      </c>
      <c r="B3338" s="946"/>
      <c r="C3338" s="946"/>
      <c r="D3338" s="946"/>
      <c r="E3338" s="946"/>
      <c r="F3338" s="946"/>
      <c r="G3338" s="946"/>
      <c r="H3338" s="946"/>
      <c r="I3338" s="946"/>
      <c r="J3338" s="946"/>
      <c r="K3338" s="946"/>
      <c r="L3338" s="946"/>
      <c r="M3338" s="946"/>
      <c r="N3338" s="946"/>
      <c r="O3338" s="946"/>
      <c r="P3338" s="946"/>
      <c r="Q3338" s="946"/>
      <c r="T3338" s="752"/>
    </row>
    <row r="3339" spans="1:20" s="751" customFormat="1" ht="13.8" x14ac:dyDescent="0.3">
      <c r="A3339" s="946" t="s">
        <v>5501</v>
      </c>
      <c r="B3339" s="946"/>
      <c r="C3339" s="946"/>
      <c r="D3339" s="946"/>
      <c r="E3339" s="946"/>
      <c r="F3339" s="946"/>
      <c r="G3339" s="946"/>
      <c r="H3339" s="946"/>
      <c r="I3339" s="946"/>
      <c r="J3339" s="946"/>
      <c r="K3339" s="946"/>
      <c r="L3339" s="946"/>
      <c r="M3339" s="946"/>
      <c r="N3339" s="946"/>
      <c r="O3339" s="946"/>
      <c r="P3339" s="946"/>
      <c r="Q3339" s="946"/>
      <c r="T3339" s="752"/>
    </row>
    <row r="3340" spans="1:20" s="753" customFormat="1" ht="13.2" x14ac:dyDescent="0.25">
      <c r="A3340" s="947" t="s">
        <v>5376</v>
      </c>
      <c r="B3340" s="947"/>
      <c r="C3340" s="947"/>
      <c r="D3340" s="954"/>
      <c r="E3340" s="947"/>
      <c r="F3340" s="947"/>
      <c r="G3340" s="947"/>
      <c r="H3340" s="947"/>
      <c r="I3340" s="947"/>
      <c r="J3340" s="947"/>
      <c r="K3340" s="947"/>
      <c r="L3340" s="947"/>
      <c r="M3340" s="947"/>
      <c r="N3340" s="947"/>
      <c r="O3340" s="947"/>
      <c r="P3340" s="947"/>
      <c r="Q3340" s="947"/>
      <c r="T3340" s="754"/>
    </row>
    <row r="3341" spans="1:20" s="760" customFormat="1" ht="24" x14ac:dyDescent="0.25">
      <c r="A3341" s="943" t="s">
        <v>5502</v>
      </c>
      <c r="B3341" s="948" t="s">
        <v>5503</v>
      </c>
      <c r="C3341" s="957"/>
      <c r="D3341" s="755"/>
      <c r="E3341" s="949" t="s">
        <v>5504</v>
      </c>
      <c r="F3341" s="943" t="s">
        <v>4881</v>
      </c>
      <c r="G3341" s="943" t="s">
        <v>5505</v>
      </c>
      <c r="H3341" s="943" t="s">
        <v>5506</v>
      </c>
      <c r="I3341" s="943" t="s">
        <v>5507</v>
      </c>
      <c r="J3341" s="756" t="s">
        <v>3115</v>
      </c>
      <c r="K3341" s="757" t="s">
        <v>3116</v>
      </c>
      <c r="L3341" s="758" t="s">
        <v>5508</v>
      </c>
      <c r="M3341" s="758" t="s">
        <v>5509</v>
      </c>
      <c r="N3341" s="756" t="s">
        <v>3116</v>
      </c>
      <c r="O3341" s="756" t="s">
        <v>3116</v>
      </c>
      <c r="P3341" s="759" t="s">
        <v>3317</v>
      </c>
      <c r="Q3341" s="759" t="s">
        <v>3341</v>
      </c>
      <c r="R3341" s="759" t="s">
        <v>5510</v>
      </c>
      <c r="T3341" s="761"/>
    </row>
    <row r="3342" spans="1:20" s="760" customFormat="1" ht="19.5" customHeight="1" x14ac:dyDescent="0.25">
      <c r="A3342" s="955"/>
      <c r="B3342" s="950"/>
      <c r="C3342" s="958"/>
      <c r="D3342" s="762"/>
      <c r="E3342" s="951"/>
      <c r="F3342" s="944"/>
      <c r="G3342" s="944"/>
      <c r="H3342" s="944"/>
      <c r="I3342" s="944"/>
      <c r="J3342" s="763">
        <v>2020</v>
      </c>
      <c r="K3342" s="764" t="s">
        <v>3120</v>
      </c>
      <c r="L3342" s="765" t="s">
        <v>3120</v>
      </c>
      <c r="M3342" s="765" t="s">
        <v>3120</v>
      </c>
      <c r="N3342" s="766" t="s">
        <v>5068</v>
      </c>
      <c r="O3342" s="766" t="s">
        <v>5069</v>
      </c>
      <c r="P3342" s="763" t="s">
        <v>4882</v>
      </c>
      <c r="Q3342" s="766" t="s">
        <v>5102</v>
      </c>
      <c r="R3342" s="763"/>
      <c r="T3342" s="761"/>
    </row>
    <row r="3343" spans="1:20" s="760" customFormat="1" ht="15.75" customHeight="1" x14ac:dyDescent="0.25">
      <c r="A3343" s="956"/>
      <c r="B3343" s="952"/>
      <c r="C3343" s="959"/>
      <c r="D3343" s="768"/>
      <c r="E3343" s="953"/>
      <c r="F3343" s="945"/>
      <c r="G3343" s="945"/>
      <c r="H3343" s="945"/>
      <c r="I3343" s="945"/>
      <c r="J3343" s="769" t="s">
        <v>14</v>
      </c>
      <c r="K3343" s="770" t="s">
        <v>14</v>
      </c>
      <c r="L3343" s="771" t="s">
        <v>14</v>
      </c>
      <c r="M3343" s="771" t="s">
        <v>14</v>
      </c>
      <c r="N3343" s="769" t="s">
        <v>14</v>
      </c>
      <c r="O3343" s="769" t="s">
        <v>14</v>
      </c>
      <c r="P3343" s="769" t="s">
        <v>14</v>
      </c>
      <c r="Q3343" s="769" t="s">
        <v>14</v>
      </c>
      <c r="R3343" s="769"/>
      <c r="T3343" s="761"/>
    </row>
    <row r="3344" spans="1:20" s="498" customFormat="1" ht="12" x14ac:dyDescent="0.25">
      <c r="A3344" s="772"/>
      <c r="D3344" s="515" t="s">
        <v>7267</v>
      </c>
      <c r="E3344" s="779" t="s">
        <v>7268</v>
      </c>
      <c r="F3344" s="780" t="s">
        <v>5703</v>
      </c>
      <c r="G3344" s="781" t="s">
        <v>6551</v>
      </c>
      <c r="H3344" s="781" t="s">
        <v>6902</v>
      </c>
      <c r="I3344" s="781" t="s">
        <v>5517</v>
      </c>
      <c r="J3344" s="782">
        <v>900000</v>
      </c>
      <c r="K3344" s="783">
        <v>900000</v>
      </c>
      <c r="L3344" s="784">
        <f t="shared" si="116"/>
        <v>0</v>
      </c>
      <c r="M3344" s="784">
        <f t="shared" si="117"/>
        <v>0</v>
      </c>
      <c r="N3344" s="782">
        <v>900000</v>
      </c>
      <c r="O3344" s="782">
        <v>900000</v>
      </c>
      <c r="P3344" s="782">
        <v>2700000</v>
      </c>
      <c r="Q3344" s="782">
        <v>900000</v>
      </c>
      <c r="R3344" s="782"/>
      <c r="T3344" s="568"/>
    </row>
    <row r="3345" spans="1:20" s="498" customFormat="1" ht="12" x14ac:dyDescent="0.25">
      <c r="A3345" s="772"/>
      <c r="D3345" s="515" t="s">
        <v>7269</v>
      </c>
      <c r="E3345" s="779" t="s">
        <v>7270</v>
      </c>
      <c r="F3345" s="515" t="s">
        <v>5709</v>
      </c>
      <c r="G3345" s="781" t="s">
        <v>6551</v>
      </c>
      <c r="H3345" s="781" t="s">
        <v>6902</v>
      </c>
      <c r="I3345" s="781" t="s">
        <v>5517</v>
      </c>
      <c r="J3345" s="782">
        <v>500000</v>
      </c>
      <c r="K3345" s="783">
        <v>500000</v>
      </c>
      <c r="L3345" s="784">
        <f t="shared" si="116"/>
        <v>0</v>
      </c>
      <c r="M3345" s="784">
        <f t="shared" si="117"/>
        <v>0</v>
      </c>
      <c r="N3345" s="782">
        <v>500000</v>
      </c>
      <c r="O3345" s="782">
        <v>500000</v>
      </c>
      <c r="P3345" s="782">
        <v>1500000</v>
      </c>
      <c r="Q3345" s="782">
        <v>500000</v>
      </c>
      <c r="R3345" s="782"/>
      <c r="T3345" s="568"/>
    </row>
    <row r="3346" spans="1:20" s="498" customFormat="1" ht="24" x14ac:dyDescent="0.25">
      <c r="A3346" s="772"/>
      <c r="D3346" s="515" t="s">
        <v>7271</v>
      </c>
      <c r="E3346" s="779" t="s">
        <v>7272</v>
      </c>
      <c r="F3346" s="780" t="s">
        <v>6467</v>
      </c>
      <c r="G3346" s="781" t="s">
        <v>6551</v>
      </c>
      <c r="H3346" s="781" t="s">
        <v>6902</v>
      </c>
      <c r="I3346" s="781" t="s">
        <v>5517</v>
      </c>
      <c r="J3346" s="782">
        <v>0</v>
      </c>
      <c r="K3346" s="783">
        <v>0</v>
      </c>
      <c r="L3346" s="784">
        <f t="shared" si="116"/>
        <v>0</v>
      </c>
      <c r="M3346" s="784">
        <f t="shared" si="117"/>
        <v>0</v>
      </c>
      <c r="N3346" s="782">
        <v>0</v>
      </c>
      <c r="O3346" s="782">
        <v>0</v>
      </c>
      <c r="P3346" s="782">
        <v>0</v>
      </c>
      <c r="Q3346" s="782">
        <v>0</v>
      </c>
      <c r="R3346" s="782"/>
      <c r="T3346" s="568"/>
    </row>
    <row r="3347" spans="1:20" s="498" customFormat="1" ht="12" x14ac:dyDescent="0.25">
      <c r="A3347" s="772"/>
      <c r="D3347" s="515" t="s">
        <v>7273</v>
      </c>
      <c r="E3347" s="779" t="s">
        <v>7274</v>
      </c>
      <c r="F3347" s="780" t="s">
        <v>6716</v>
      </c>
      <c r="G3347" s="781" t="s">
        <v>5515</v>
      </c>
      <c r="H3347" s="781" t="s">
        <v>5516</v>
      </c>
      <c r="I3347" s="781" t="s">
        <v>5517</v>
      </c>
      <c r="J3347" s="782">
        <v>0</v>
      </c>
      <c r="K3347" s="783">
        <v>0</v>
      </c>
      <c r="L3347" s="784">
        <f t="shared" si="116"/>
        <v>0</v>
      </c>
      <c r="M3347" s="784">
        <f t="shared" si="117"/>
        <v>0</v>
      </c>
      <c r="N3347" s="782">
        <v>0</v>
      </c>
      <c r="O3347" s="782">
        <v>0</v>
      </c>
      <c r="P3347" s="782">
        <v>0</v>
      </c>
      <c r="Q3347" s="782">
        <v>0</v>
      </c>
      <c r="R3347" s="782"/>
      <c r="T3347" s="568"/>
    </row>
    <row r="3348" spans="1:20" s="498" customFormat="1" ht="12" x14ac:dyDescent="0.25">
      <c r="A3348" s="772"/>
      <c r="D3348" s="515" t="s">
        <v>7275</v>
      </c>
      <c r="E3348" s="779" t="s">
        <v>7276</v>
      </c>
      <c r="F3348" s="515" t="s">
        <v>5727</v>
      </c>
      <c r="G3348" s="781" t="s">
        <v>6551</v>
      </c>
      <c r="H3348" s="781" t="s">
        <v>6902</v>
      </c>
      <c r="I3348" s="781" t="s">
        <v>5517</v>
      </c>
      <c r="J3348" s="782">
        <v>0</v>
      </c>
      <c r="K3348" s="783">
        <v>0</v>
      </c>
      <c r="L3348" s="784">
        <f t="shared" si="116"/>
        <v>0</v>
      </c>
      <c r="M3348" s="784">
        <f t="shared" si="117"/>
        <v>0</v>
      </c>
      <c r="N3348" s="782">
        <v>0</v>
      </c>
      <c r="O3348" s="782">
        <v>300000</v>
      </c>
      <c r="P3348" s="782">
        <v>300000</v>
      </c>
      <c r="Q3348" s="782">
        <v>0</v>
      </c>
      <c r="R3348" s="782"/>
      <c r="T3348" s="568"/>
    </row>
    <row r="3349" spans="1:20" s="498" customFormat="1" ht="12" x14ac:dyDescent="0.25">
      <c r="A3349" s="772"/>
      <c r="D3349" s="515" t="s">
        <v>7277</v>
      </c>
      <c r="E3349" s="779" t="s">
        <v>7278</v>
      </c>
      <c r="F3349" s="780" t="s">
        <v>5739</v>
      </c>
      <c r="G3349" s="781" t="s">
        <v>6551</v>
      </c>
      <c r="H3349" s="781" t="s">
        <v>6902</v>
      </c>
      <c r="I3349" s="781" t="s">
        <v>5517</v>
      </c>
      <c r="J3349" s="782">
        <v>300000</v>
      </c>
      <c r="K3349" s="783">
        <v>300000</v>
      </c>
      <c r="L3349" s="784">
        <f t="shared" si="116"/>
        <v>0</v>
      </c>
      <c r="M3349" s="784">
        <f t="shared" si="117"/>
        <v>0</v>
      </c>
      <c r="N3349" s="782">
        <v>300000</v>
      </c>
      <c r="O3349" s="782">
        <v>100000</v>
      </c>
      <c r="P3349" s="782">
        <v>700000</v>
      </c>
      <c r="Q3349" s="782">
        <v>300000</v>
      </c>
      <c r="R3349" s="782"/>
      <c r="T3349" s="568"/>
    </row>
    <row r="3350" spans="1:20" s="498" customFormat="1" ht="21.75" customHeight="1" x14ac:dyDescent="0.25">
      <c r="A3350" s="772"/>
      <c r="D3350" s="515" t="s">
        <v>7279</v>
      </c>
      <c r="E3350" s="779" t="s">
        <v>7280</v>
      </c>
      <c r="F3350" s="780" t="s">
        <v>5881</v>
      </c>
      <c r="G3350" s="781" t="s">
        <v>6551</v>
      </c>
      <c r="H3350" s="781" t="s">
        <v>6902</v>
      </c>
      <c r="I3350" s="781" t="s">
        <v>5517</v>
      </c>
      <c r="J3350" s="782">
        <v>100000</v>
      </c>
      <c r="K3350" s="783">
        <v>100000</v>
      </c>
      <c r="L3350" s="782">
        <f t="shared" si="116"/>
        <v>0</v>
      </c>
      <c r="M3350" s="782">
        <f t="shared" si="117"/>
        <v>0</v>
      </c>
      <c r="N3350" s="782">
        <v>100000</v>
      </c>
      <c r="O3350" s="782">
        <v>100000</v>
      </c>
      <c r="P3350" s="782">
        <v>300000</v>
      </c>
      <c r="Q3350" s="782">
        <v>100000</v>
      </c>
      <c r="R3350" s="782"/>
      <c r="T3350" s="568"/>
    </row>
    <row r="3351" spans="1:20" s="498" customFormat="1" ht="12" x14ac:dyDescent="0.25">
      <c r="A3351" s="772"/>
      <c r="B3351" s="566" t="s">
        <v>550</v>
      </c>
      <c r="C3351" s="810"/>
      <c r="D3351" s="519"/>
      <c r="E3351" s="810"/>
      <c r="F3351" s="827"/>
      <c r="G3351" s="810"/>
      <c r="H3351" s="810"/>
      <c r="I3351" s="779"/>
      <c r="J3351" s="801">
        <v>37281225</v>
      </c>
      <c r="K3351" s="783">
        <f>SUM(K3290,K3319)</f>
        <v>37281225</v>
      </c>
      <c r="L3351" s="782">
        <f t="shared" ref="L3351:O3351" si="118">SUM(L3290,L3319)</f>
        <v>0</v>
      </c>
      <c r="M3351" s="782">
        <f t="shared" si="118"/>
        <v>0</v>
      </c>
      <c r="N3351" s="782">
        <f t="shared" si="118"/>
        <v>37725955</v>
      </c>
      <c r="O3351" s="782">
        <f t="shared" si="118"/>
        <v>38470685</v>
      </c>
      <c r="P3351" s="782">
        <v>113477865</v>
      </c>
      <c r="Q3351" s="801">
        <v>37598471</v>
      </c>
      <c r="R3351" s="801"/>
      <c r="T3351" s="568"/>
    </row>
    <row r="3352" spans="1:20" s="498" customFormat="1" ht="12" x14ac:dyDescent="0.25">
      <c r="D3352" s="816"/>
      <c r="F3352" s="536"/>
      <c r="J3352" s="776"/>
      <c r="K3352" s="776"/>
      <c r="L3352" s="776"/>
      <c r="M3352" s="776"/>
      <c r="N3352" s="776"/>
      <c r="O3352" s="776"/>
      <c r="P3352" s="776"/>
      <c r="Q3352" s="776"/>
      <c r="R3352" s="776"/>
      <c r="T3352" s="568"/>
    </row>
    <row r="3353" spans="1:20" s="498" customFormat="1" ht="12" x14ac:dyDescent="0.25">
      <c r="A3353" s="772" t="s">
        <v>7281</v>
      </c>
      <c r="B3353" s="773" t="s">
        <v>551</v>
      </c>
      <c r="C3353" s="773"/>
      <c r="D3353" s="773"/>
      <c r="E3353" s="773"/>
      <c r="F3353" s="775"/>
      <c r="G3353" s="773"/>
      <c r="H3353" s="773"/>
      <c r="I3353" s="773"/>
      <c r="J3353" s="776"/>
      <c r="K3353" s="776"/>
      <c r="L3353" s="776"/>
      <c r="M3353" s="776"/>
      <c r="N3353" s="776"/>
      <c r="O3353" s="776"/>
      <c r="P3353" s="776"/>
      <c r="Q3353" s="776"/>
      <c r="R3353" s="776"/>
      <c r="T3353" s="568"/>
    </row>
    <row r="3354" spans="1:20" s="498" customFormat="1" ht="12" x14ac:dyDescent="0.25">
      <c r="A3354" s="772"/>
      <c r="C3354" s="773" t="s">
        <v>5123</v>
      </c>
      <c r="D3354" s="817"/>
      <c r="E3354" s="773"/>
      <c r="F3354" s="775"/>
      <c r="G3354" s="773"/>
      <c r="H3354" s="773"/>
      <c r="I3354" s="773"/>
      <c r="J3354" s="777">
        <v>37974530</v>
      </c>
      <c r="K3354" s="789">
        <f>SUM(K3355:K3369)</f>
        <v>37974530</v>
      </c>
      <c r="L3354" s="784">
        <f t="shared" ref="L3354:O3354" si="119">SUM(L3355:L3369)</f>
        <v>0</v>
      </c>
      <c r="M3354" s="784">
        <f t="shared" si="119"/>
        <v>0</v>
      </c>
      <c r="N3354" s="784">
        <f t="shared" si="119"/>
        <v>41363490</v>
      </c>
      <c r="O3354" s="784">
        <f t="shared" si="119"/>
        <v>42022580</v>
      </c>
      <c r="P3354" s="777">
        <f>SUM(K3354,N3354,O3354)</f>
        <v>121360600</v>
      </c>
      <c r="Q3354" s="777">
        <v>32438320</v>
      </c>
      <c r="R3354" s="777"/>
      <c r="T3354" s="568"/>
    </row>
    <row r="3355" spans="1:20" s="498" customFormat="1" ht="12" x14ac:dyDescent="0.25">
      <c r="A3355" s="772"/>
      <c r="D3355" s="515" t="s">
        <v>7282</v>
      </c>
      <c r="E3355" s="779" t="s">
        <v>7283</v>
      </c>
      <c r="F3355" s="780" t="s">
        <v>6059</v>
      </c>
      <c r="G3355" s="781" t="s">
        <v>6551</v>
      </c>
      <c r="H3355" s="781" t="s">
        <v>6902</v>
      </c>
      <c r="I3355" s="781" t="s">
        <v>5517</v>
      </c>
      <c r="J3355" s="782">
        <v>12444000</v>
      </c>
      <c r="K3355" s="783">
        <v>12444000</v>
      </c>
      <c r="L3355" s="784">
        <f>SUM(J3355-K3355)</f>
        <v>0</v>
      </c>
      <c r="M3355" s="784">
        <f>SUM(K3355-J3355)</f>
        <v>0</v>
      </c>
      <c r="N3355" s="782">
        <v>12604380</v>
      </c>
      <c r="O3355" s="782">
        <v>12922910</v>
      </c>
      <c r="P3355" s="782">
        <v>37971290</v>
      </c>
      <c r="Q3355" s="782">
        <v>19222460</v>
      </c>
      <c r="R3355" s="782"/>
      <c r="T3355" s="568"/>
    </row>
    <row r="3356" spans="1:20" s="498" customFormat="1" ht="12" x14ac:dyDescent="0.25">
      <c r="A3356" s="772"/>
      <c r="D3356" s="515" t="s">
        <v>7284</v>
      </c>
      <c r="E3356" s="779" t="s">
        <v>7285</v>
      </c>
      <c r="F3356" s="780" t="s">
        <v>5520</v>
      </c>
      <c r="G3356" s="781" t="s">
        <v>6551</v>
      </c>
      <c r="H3356" s="781" t="s">
        <v>6902</v>
      </c>
      <c r="I3356" s="781" t="s">
        <v>5517</v>
      </c>
      <c r="J3356" s="782">
        <v>0</v>
      </c>
      <c r="K3356" s="783">
        <v>0</v>
      </c>
      <c r="L3356" s="784">
        <f t="shared" ref="L3356:L3369" si="120">SUM(J3356-K3356)</f>
        <v>0</v>
      </c>
      <c r="M3356" s="784">
        <f t="shared" ref="M3356:M3369" si="121">SUM(K3356-J3356)</f>
        <v>0</v>
      </c>
      <c r="N3356" s="782">
        <v>0</v>
      </c>
      <c r="O3356" s="782">
        <v>0</v>
      </c>
      <c r="P3356" s="782">
        <v>0</v>
      </c>
      <c r="Q3356" s="782">
        <v>0</v>
      </c>
      <c r="R3356" s="782"/>
      <c r="T3356" s="568"/>
    </row>
    <row r="3357" spans="1:20" s="498" customFormat="1" ht="24" x14ac:dyDescent="0.25">
      <c r="A3357" s="772"/>
      <c r="D3357" s="515" t="s">
        <v>7286</v>
      </c>
      <c r="E3357" s="779" t="s">
        <v>7287</v>
      </c>
      <c r="F3357" s="780" t="s">
        <v>5523</v>
      </c>
      <c r="G3357" s="781" t="s">
        <v>6551</v>
      </c>
      <c r="H3357" s="781" t="s">
        <v>6902</v>
      </c>
      <c r="I3357" s="781" t="s">
        <v>5517</v>
      </c>
      <c r="J3357" s="782">
        <v>4780640</v>
      </c>
      <c r="K3357" s="783">
        <v>4780640</v>
      </c>
      <c r="L3357" s="784">
        <f t="shared" si="120"/>
        <v>0</v>
      </c>
      <c r="M3357" s="784">
        <f t="shared" si="121"/>
        <v>0</v>
      </c>
      <c r="N3357" s="782">
        <v>4780640</v>
      </c>
      <c r="O3357" s="782">
        <v>4780640</v>
      </c>
      <c r="P3357" s="782">
        <v>14341920</v>
      </c>
      <c r="Q3357" s="782">
        <v>4780640</v>
      </c>
      <c r="R3357" s="782"/>
      <c r="T3357" s="568"/>
    </row>
    <row r="3358" spans="1:20" s="498" customFormat="1" ht="12" x14ac:dyDescent="0.25">
      <c r="A3358" s="772"/>
      <c r="D3358" s="515" t="s">
        <v>7288</v>
      </c>
      <c r="E3358" s="779" t="s">
        <v>7289</v>
      </c>
      <c r="F3358" s="780" t="s">
        <v>6067</v>
      </c>
      <c r="G3358" s="781" t="s">
        <v>6551</v>
      </c>
      <c r="H3358" s="781" t="s">
        <v>6902</v>
      </c>
      <c r="I3358" s="781" t="s">
        <v>5517</v>
      </c>
      <c r="J3358" s="782">
        <v>15600000</v>
      </c>
      <c r="K3358" s="783">
        <v>15600000</v>
      </c>
      <c r="L3358" s="784">
        <f t="shared" si="120"/>
        <v>0</v>
      </c>
      <c r="M3358" s="784">
        <f t="shared" si="121"/>
        <v>0</v>
      </c>
      <c r="N3358" s="782">
        <v>15600000</v>
      </c>
      <c r="O3358" s="782">
        <v>15600000</v>
      </c>
      <c r="P3358" s="782">
        <v>46800000</v>
      </c>
      <c r="Q3358" s="782">
        <v>0</v>
      </c>
      <c r="R3358" s="782"/>
      <c r="T3358" s="568"/>
    </row>
    <row r="3359" spans="1:20" s="498" customFormat="1" ht="12" x14ac:dyDescent="0.25">
      <c r="A3359" s="772"/>
      <c r="D3359" s="515" t="s">
        <v>7290</v>
      </c>
      <c r="E3359" s="779" t="s">
        <v>7291</v>
      </c>
      <c r="F3359" s="780" t="s">
        <v>5526</v>
      </c>
      <c r="G3359" s="781" t="s">
        <v>6551</v>
      </c>
      <c r="H3359" s="781" t="s">
        <v>6902</v>
      </c>
      <c r="I3359" s="781" t="s">
        <v>5517</v>
      </c>
      <c r="J3359" s="782">
        <v>2726490</v>
      </c>
      <c r="K3359" s="783">
        <v>2726490</v>
      </c>
      <c r="L3359" s="784">
        <f t="shared" si="120"/>
        <v>0</v>
      </c>
      <c r="M3359" s="784">
        <f t="shared" si="121"/>
        <v>0</v>
      </c>
      <c r="N3359" s="782">
        <v>3856080</v>
      </c>
      <c r="O3359" s="782">
        <v>3922740</v>
      </c>
      <c r="P3359" s="782">
        <v>10505310</v>
      </c>
      <c r="Q3359" s="782">
        <v>3788560</v>
      </c>
      <c r="R3359" s="782"/>
      <c r="T3359" s="568"/>
    </row>
    <row r="3360" spans="1:20" s="498" customFormat="1" ht="12" x14ac:dyDescent="0.25">
      <c r="A3360" s="772"/>
      <c r="D3360" s="515" t="s">
        <v>7292</v>
      </c>
      <c r="E3360" s="779" t="s">
        <v>7293</v>
      </c>
      <c r="F3360" s="780" t="s">
        <v>5529</v>
      </c>
      <c r="G3360" s="781" t="s">
        <v>6551</v>
      </c>
      <c r="H3360" s="781" t="s">
        <v>6902</v>
      </c>
      <c r="I3360" s="781" t="s">
        <v>5517</v>
      </c>
      <c r="J3360" s="782">
        <v>521400</v>
      </c>
      <c r="K3360" s="783">
        <v>521400</v>
      </c>
      <c r="L3360" s="784">
        <f t="shared" si="120"/>
        <v>0</v>
      </c>
      <c r="M3360" s="784">
        <f t="shared" si="121"/>
        <v>0</v>
      </c>
      <c r="N3360" s="782">
        <v>585450</v>
      </c>
      <c r="O3360" s="782">
        <v>622150</v>
      </c>
      <c r="P3360" s="782">
        <v>1729000</v>
      </c>
      <c r="Q3360" s="782">
        <v>846050</v>
      </c>
      <c r="R3360" s="782"/>
      <c r="T3360" s="568"/>
    </row>
    <row r="3361" spans="1:20" s="498" customFormat="1" ht="12" x14ac:dyDescent="0.25">
      <c r="A3361" s="772"/>
      <c r="D3361" s="515" t="s">
        <v>7294</v>
      </c>
      <c r="E3361" s="779" t="s">
        <v>7295</v>
      </c>
      <c r="F3361" s="780" t="s">
        <v>5532</v>
      </c>
      <c r="G3361" s="781" t="s">
        <v>6551</v>
      </c>
      <c r="H3361" s="781" t="s">
        <v>6902</v>
      </c>
      <c r="I3361" s="781" t="s">
        <v>5517</v>
      </c>
      <c r="J3361" s="782">
        <v>456000</v>
      </c>
      <c r="K3361" s="783">
        <v>456000</v>
      </c>
      <c r="L3361" s="784">
        <f t="shared" si="120"/>
        <v>0</v>
      </c>
      <c r="M3361" s="784">
        <f t="shared" si="121"/>
        <v>0</v>
      </c>
      <c r="N3361" s="782">
        <v>473780</v>
      </c>
      <c r="O3361" s="782">
        <v>521340</v>
      </c>
      <c r="P3361" s="782">
        <v>1451120</v>
      </c>
      <c r="Q3361" s="782">
        <v>456730</v>
      </c>
      <c r="R3361" s="782"/>
      <c r="T3361" s="568"/>
    </row>
    <row r="3362" spans="1:20" s="498" customFormat="1" ht="12" x14ac:dyDescent="0.25">
      <c r="A3362" s="772"/>
      <c r="D3362" s="515" t="s">
        <v>7296</v>
      </c>
      <c r="E3362" s="779" t="s">
        <v>7297</v>
      </c>
      <c r="F3362" s="780" t="s">
        <v>5535</v>
      </c>
      <c r="G3362" s="781" t="s">
        <v>6551</v>
      </c>
      <c r="H3362" s="781" t="s">
        <v>6902</v>
      </c>
      <c r="I3362" s="781" t="s">
        <v>5517</v>
      </c>
      <c r="J3362" s="782">
        <v>201600</v>
      </c>
      <c r="K3362" s="783">
        <v>201600</v>
      </c>
      <c r="L3362" s="784">
        <f t="shared" si="120"/>
        <v>0</v>
      </c>
      <c r="M3362" s="784">
        <f t="shared" si="121"/>
        <v>0</v>
      </c>
      <c r="N3362" s="782">
        <v>290120</v>
      </c>
      <c r="O3362" s="782">
        <v>310230</v>
      </c>
      <c r="P3362" s="782">
        <v>801950</v>
      </c>
      <c r="Q3362" s="782">
        <v>455320</v>
      </c>
      <c r="R3362" s="782"/>
      <c r="T3362" s="568"/>
    </row>
    <row r="3363" spans="1:20" s="498" customFormat="1" ht="12" x14ac:dyDescent="0.25">
      <c r="A3363" s="772"/>
      <c r="D3363" s="515" t="s">
        <v>7298</v>
      </c>
      <c r="E3363" s="779" t="s">
        <v>7299</v>
      </c>
      <c r="F3363" s="780" t="s">
        <v>5538</v>
      </c>
      <c r="G3363" s="781" t="s">
        <v>6551</v>
      </c>
      <c r="H3363" s="781" t="s">
        <v>6902</v>
      </c>
      <c r="I3363" s="781" t="s">
        <v>5517</v>
      </c>
      <c r="J3363" s="782">
        <v>0</v>
      </c>
      <c r="K3363" s="783">
        <v>0</v>
      </c>
      <c r="L3363" s="784">
        <f t="shared" si="120"/>
        <v>0</v>
      </c>
      <c r="M3363" s="784">
        <f t="shared" si="121"/>
        <v>0</v>
      </c>
      <c r="N3363" s="782">
        <v>0</v>
      </c>
      <c r="O3363" s="782">
        <v>0</v>
      </c>
      <c r="P3363" s="782">
        <v>0</v>
      </c>
      <c r="Q3363" s="782">
        <v>0</v>
      </c>
      <c r="R3363" s="782"/>
      <c r="T3363" s="568"/>
    </row>
    <row r="3364" spans="1:20" s="498" customFormat="1" ht="12" x14ac:dyDescent="0.25">
      <c r="A3364" s="772"/>
      <c r="D3364" s="515" t="s">
        <v>7300</v>
      </c>
      <c r="E3364" s="779" t="s">
        <v>7301</v>
      </c>
      <c r="F3364" s="780" t="s">
        <v>5796</v>
      </c>
      <c r="G3364" s="781" t="s">
        <v>6551</v>
      </c>
      <c r="H3364" s="781" t="s">
        <v>6902</v>
      </c>
      <c r="I3364" s="781" t="s">
        <v>5517</v>
      </c>
      <c r="J3364" s="782">
        <v>1244400</v>
      </c>
      <c r="K3364" s="783">
        <v>1244400</v>
      </c>
      <c r="L3364" s="784">
        <f t="shared" si="120"/>
        <v>0</v>
      </c>
      <c r="M3364" s="784">
        <f t="shared" si="121"/>
        <v>0</v>
      </c>
      <c r="N3364" s="782">
        <v>3173040</v>
      </c>
      <c r="O3364" s="782">
        <v>3342570</v>
      </c>
      <c r="P3364" s="782">
        <v>7760010</v>
      </c>
      <c r="Q3364" s="782">
        <v>2888560</v>
      </c>
      <c r="R3364" s="782"/>
      <c r="T3364" s="568"/>
    </row>
    <row r="3365" spans="1:20" s="498" customFormat="1" ht="12" x14ac:dyDescent="0.25">
      <c r="A3365" s="772"/>
      <c r="D3365" s="515" t="s">
        <v>7302</v>
      </c>
      <c r="E3365" s="779" t="s">
        <v>7303</v>
      </c>
      <c r="F3365" s="780" t="s">
        <v>7304</v>
      </c>
      <c r="G3365" s="781" t="s">
        <v>6551</v>
      </c>
      <c r="H3365" s="781" t="s">
        <v>6902</v>
      </c>
      <c r="I3365" s="781" t="s">
        <v>5517</v>
      </c>
      <c r="J3365" s="782">
        <v>0</v>
      </c>
      <c r="K3365" s="783">
        <v>0</v>
      </c>
      <c r="L3365" s="784">
        <f t="shared" si="120"/>
        <v>0</v>
      </c>
      <c r="M3365" s="784">
        <f t="shared" si="121"/>
        <v>0</v>
      </c>
      <c r="N3365" s="782">
        <v>0</v>
      </c>
      <c r="O3365" s="782">
        <v>0</v>
      </c>
      <c r="P3365" s="782">
        <v>0</v>
      </c>
      <c r="Q3365" s="782">
        <v>0</v>
      </c>
      <c r="R3365" s="782"/>
      <c r="T3365" s="568"/>
    </row>
    <row r="3366" spans="1:20" s="498" customFormat="1" ht="12" x14ac:dyDescent="0.25">
      <c r="A3366" s="772"/>
      <c r="D3366" s="515" t="s">
        <v>7305</v>
      </c>
      <c r="E3366" s="779" t="s">
        <v>7306</v>
      </c>
      <c r="F3366" s="780" t="s">
        <v>7048</v>
      </c>
      <c r="G3366" s="781" t="s">
        <v>6551</v>
      </c>
      <c r="H3366" s="781" t="s">
        <v>6902</v>
      </c>
      <c r="I3366" s="781" t="s">
        <v>5517</v>
      </c>
      <c r="J3366" s="782">
        <v>0</v>
      </c>
      <c r="K3366" s="783">
        <v>0</v>
      </c>
      <c r="L3366" s="784">
        <f t="shared" si="120"/>
        <v>0</v>
      </c>
      <c r="M3366" s="784">
        <f t="shared" si="121"/>
        <v>0</v>
      </c>
      <c r="N3366" s="782">
        <v>0</v>
      </c>
      <c r="O3366" s="782">
        <v>0</v>
      </c>
      <c r="P3366" s="782">
        <v>0</v>
      </c>
      <c r="Q3366" s="782">
        <v>0</v>
      </c>
      <c r="R3366" s="782"/>
      <c r="T3366" s="568"/>
    </row>
    <row r="3367" spans="1:20" s="498" customFormat="1" ht="12" x14ac:dyDescent="0.25">
      <c r="A3367" s="772"/>
      <c r="D3367" s="515" t="s">
        <v>7307</v>
      </c>
      <c r="E3367" s="779" t="s">
        <v>7308</v>
      </c>
      <c r="F3367" s="780" t="s">
        <v>7309</v>
      </c>
      <c r="G3367" s="781" t="s">
        <v>6551</v>
      </c>
      <c r="H3367" s="781" t="s">
        <v>6902</v>
      </c>
      <c r="I3367" s="781" t="s">
        <v>5517</v>
      </c>
      <c r="J3367" s="782">
        <v>0</v>
      </c>
      <c r="K3367" s="783">
        <v>0</v>
      </c>
      <c r="L3367" s="784">
        <f t="shared" si="120"/>
        <v>0</v>
      </c>
      <c r="M3367" s="784">
        <f t="shared" si="121"/>
        <v>0</v>
      </c>
      <c r="N3367" s="782">
        <v>0</v>
      </c>
      <c r="O3367" s="782">
        <v>0</v>
      </c>
      <c r="P3367" s="782">
        <v>0</v>
      </c>
      <c r="Q3367" s="782">
        <v>0</v>
      </c>
      <c r="R3367" s="782"/>
      <c r="T3367" s="568"/>
    </row>
    <row r="3368" spans="1:20" s="498" customFormat="1" ht="24" x14ac:dyDescent="0.25">
      <c r="A3368" s="772"/>
      <c r="D3368" s="515" t="s">
        <v>7310</v>
      </c>
      <c r="E3368" s="779" t="s">
        <v>7311</v>
      </c>
      <c r="F3368" s="780" t="s">
        <v>7312</v>
      </c>
      <c r="G3368" s="781" t="s">
        <v>6551</v>
      </c>
      <c r="H3368" s="781" t="s">
        <v>6902</v>
      </c>
      <c r="I3368" s="781" t="s">
        <v>5517</v>
      </c>
      <c r="J3368" s="782">
        <v>0</v>
      </c>
      <c r="K3368" s="783">
        <v>0</v>
      </c>
      <c r="L3368" s="784">
        <f t="shared" si="120"/>
        <v>0</v>
      </c>
      <c r="M3368" s="784">
        <f t="shared" si="121"/>
        <v>0</v>
      </c>
      <c r="N3368" s="782">
        <v>0</v>
      </c>
      <c r="O3368" s="782">
        <v>0</v>
      </c>
      <c r="P3368" s="782">
        <v>0</v>
      </c>
      <c r="Q3368" s="782">
        <v>0</v>
      </c>
      <c r="R3368" s="782"/>
      <c r="T3368" s="568"/>
    </row>
    <row r="3369" spans="1:20" s="498" customFormat="1" ht="12" x14ac:dyDescent="0.25">
      <c r="A3369" s="772"/>
      <c r="D3369" s="519" t="s">
        <v>7313</v>
      </c>
      <c r="E3369" s="786" t="s">
        <v>7314</v>
      </c>
      <c r="F3369" s="787" t="s">
        <v>7057</v>
      </c>
      <c r="G3369" s="788" t="s">
        <v>6551</v>
      </c>
      <c r="H3369" s="788" t="s">
        <v>6902</v>
      </c>
      <c r="I3369" s="788" t="s">
        <v>5517</v>
      </c>
      <c r="J3369" s="784">
        <v>0</v>
      </c>
      <c r="K3369" s="783">
        <v>0</v>
      </c>
      <c r="L3369" s="784">
        <f t="shared" si="120"/>
        <v>0</v>
      </c>
      <c r="M3369" s="784">
        <f t="shared" si="121"/>
        <v>0</v>
      </c>
      <c r="N3369" s="784">
        <v>0</v>
      </c>
      <c r="O3369" s="784">
        <v>0</v>
      </c>
      <c r="P3369" s="784">
        <v>0</v>
      </c>
      <c r="Q3369" s="784">
        <v>0</v>
      </c>
      <c r="R3369" s="784"/>
      <c r="T3369" s="568"/>
    </row>
    <row r="3370" spans="1:20" s="498" customFormat="1" ht="12" x14ac:dyDescent="0.25">
      <c r="A3370" s="772"/>
      <c r="D3370" s="816"/>
      <c r="E3370" s="816"/>
      <c r="F3370" s="844"/>
      <c r="G3370" s="845"/>
      <c r="H3370" s="845"/>
      <c r="I3370" s="845"/>
      <c r="J3370" s="846"/>
      <c r="K3370" s="776"/>
      <c r="L3370" s="846"/>
      <c r="M3370" s="846"/>
      <c r="N3370" s="846"/>
      <c r="O3370" s="846"/>
      <c r="P3370" s="846"/>
      <c r="Q3370" s="846"/>
      <c r="R3370" s="846"/>
      <c r="T3370" s="568"/>
    </row>
    <row r="3371" spans="1:20" s="498" customFormat="1" ht="12" x14ac:dyDescent="0.25">
      <c r="A3371" s="772"/>
      <c r="F3371" s="536"/>
      <c r="G3371" s="793"/>
      <c r="H3371" s="793"/>
      <c r="I3371" s="793"/>
      <c r="J3371" s="776"/>
      <c r="K3371" s="776"/>
      <c r="L3371" s="776"/>
      <c r="M3371" s="776"/>
      <c r="N3371" s="776"/>
      <c r="O3371" s="776"/>
      <c r="P3371" s="776"/>
      <c r="Q3371" s="776"/>
      <c r="R3371" s="776"/>
      <c r="T3371" s="568"/>
    </row>
    <row r="3372" spans="1:20" s="751" customFormat="1" ht="13.8" x14ac:dyDescent="0.3">
      <c r="A3372" s="946" t="s">
        <v>5500</v>
      </c>
      <c r="B3372" s="946"/>
      <c r="C3372" s="946"/>
      <c r="D3372" s="946"/>
      <c r="E3372" s="946"/>
      <c r="F3372" s="946"/>
      <c r="G3372" s="946"/>
      <c r="H3372" s="946"/>
      <c r="I3372" s="946"/>
      <c r="J3372" s="946"/>
      <c r="K3372" s="946"/>
      <c r="L3372" s="946"/>
      <c r="M3372" s="946"/>
      <c r="N3372" s="946"/>
      <c r="O3372" s="946"/>
      <c r="P3372" s="946"/>
      <c r="Q3372" s="946"/>
      <c r="T3372" s="752"/>
    </row>
    <row r="3373" spans="1:20" s="751" customFormat="1" ht="13.8" x14ac:dyDescent="0.3">
      <c r="A3373" s="946" t="s">
        <v>5501</v>
      </c>
      <c r="B3373" s="946"/>
      <c r="C3373" s="946"/>
      <c r="D3373" s="946"/>
      <c r="E3373" s="946"/>
      <c r="F3373" s="946"/>
      <c r="G3373" s="946"/>
      <c r="H3373" s="946"/>
      <c r="I3373" s="946"/>
      <c r="J3373" s="946"/>
      <c r="K3373" s="946"/>
      <c r="L3373" s="946"/>
      <c r="M3373" s="946"/>
      <c r="N3373" s="946"/>
      <c r="O3373" s="946"/>
      <c r="P3373" s="946"/>
      <c r="Q3373" s="946"/>
      <c r="T3373" s="752"/>
    </row>
    <row r="3374" spans="1:20" s="753" customFormat="1" ht="13.2" x14ac:dyDescent="0.25">
      <c r="A3374" s="947" t="s">
        <v>5376</v>
      </c>
      <c r="B3374" s="947"/>
      <c r="C3374" s="947"/>
      <c r="D3374" s="954"/>
      <c r="E3374" s="947"/>
      <c r="F3374" s="947"/>
      <c r="G3374" s="947"/>
      <c r="H3374" s="947"/>
      <c r="I3374" s="947"/>
      <c r="J3374" s="947"/>
      <c r="K3374" s="947"/>
      <c r="L3374" s="947"/>
      <c r="M3374" s="947"/>
      <c r="N3374" s="947"/>
      <c r="O3374" s="947"/>
      <c r="P3374" s="947"/>
      <c r="Q3374" s="947"/>
      <c r="T3374" s="754"/>
    </row>
    <row r="3375" spans="1:20" s="760" customFormat="1" ht="24" x14ac:dyDescent="0.25">
      <c r="A3375" s="943" t="s">
        <v>5502</v>
      </c>
      <c r="B3375" s="948" t="s">
        <v>5503</v>
      </c>
      <c r="C3375" s="957"/>
      <c r="D3375" s="755"/>
      <c r="E3375" s="949" t="s">
        <v>5504</v>
      </c>
      <c r="F3375" s="943" t="s">
        <v>4881</v>
      </c>
      <c r="G3375" s="943" t="s">
        <v>5505</v>
      </c>
      <c r="H3375" s="943" t="s">
        <v>5506</v>
      </c>
      <c r="I3375" s="943" t="s">
        <v>5507</v>
      </c>
      <c r="J3375" s="756" t="s">
        <v>3115</v>
      </c>
      <c r="K3375" s="757" t="s">
        <v>3116</v>
      </c>
      <c r="L3375" s="758" t="s">
        <v>5508</v>
      </c>
      <c r="M3375" s="758" t="s">
        <v>5509</v>
      </c>
      <c r="N3375" s="756" t="s">
        <v>3116</v>
      </c>
      <c r="O3375" s="756" t="s">
        <v>3116</v>
      </c>
      <c r="P3375" s="759" t="s">
        <v>3317</v>
      </c>
      <c r="Q3375" s="759" t="s">
        <v>3341</v>
      </c>
      <c r="R3375" s="759" t="s">
        <v>5510</v>
      </c>
      <c r="T3375" s="761"/>
    </row>
    <row r="3376" spans="1:20" s="760" customFormat="1" ht="19.5" customHeight="1" x14ac:dyDescent="0.25">
      <c r="A3376" s="955"/>
      <c r="B3376" s="950"/>
      <c r="C3376" s="958"/>
      <c r="D3376" s="762"/>
      <c r="E3376" s="951"/>
      <c r="F3376" s="944"/>
      <c r="G3376" s="944"/>
      <c r="H3376" s="944"/>
      <c r="I3376" s="944"/>
      <c r="J3376" s="763">
        <v>2020</v>
      </c>
      <c r="K3376" s="764" t="s">
        <v>3120</v>
      </c>
      <c r="L3376" s="765" t="s">
        <v>3120</v>
      </c>
      <c r="M3376" s="765" t="s">
        <v>3120</v>
      </c>
      <c r="N3376" s="766" t="s">
        <v>5068</v>
      </c>
      <c r="O3376" s="766" t="s">
        <v>5069</v>
      </c>
      <c r="P3376" s="763" t="s">
        <v>4882</v>
      </c>
      <c r="Q3376" s="766" t="s">
        <v>5102</v>
      </c>
      <c r="R3376" s="763"/>
      <c r="T3376" s="761"/>
    </row>
    <row r="3377" spans="1:20" s="760" customFormat="1" ht="15.75" customHeight="1" x14ac:dyDescent="0.25">
      <c r="A3377" s="956"/>
      <c r="B3377" s="952"/>
      <c r="C3377" s="959"/>
      <c r="D3377" s="768"/>
      <c r="E3377" s="953"/>
      <c r="F3377" s="945"/>
      <c r="G3377" s="945"/>
      <c r="H3377" s="945"/>
      <c r="I3377" s="945"/>
      <c r="J3377" s="769" t="s">
        <v>14</v>
      </c>
      <c r="K3377" s="770" t="s">
        <v>14</v>
      </c>
      <c r="L3377" s="771" t="s">
        <v>14</v>
      </c>
      <c r="M3377" s="771" t="s">
        <v>14</v>
      </c>
      <c r="N3377" s="769" t="s">
        <v>14</v>
      </c>
      <c r="O3377" s="769" t="s">
        <v>14</v>
      </c>
      <c r="P3377" s="769" t="s">
        <v>14</v>
      </c>
      <c r="Q3377" s="769" t="s">
        <v>14</v>
      </c>
      <c r="R3377" s="769"/>
      <c r="T3377" s="761"/>
    </row>
    <row r="3378" spans="1:20" s="498" customFormat="1" ht="12" x14ac:dyDescent="0.25">
      <c r="A3378" s="772"/>
      <c r="C3378" s="773" t="s">
        <v>5142</v>
      </c>
      <c r="D3378" s="817"/>
      <c r="E3378" s="773"/>
      <c r="F3378" s="795"/>
      <c r="G3378" s="796"/>
      <c r="H3378" s="796"/>
      <c r="I3378" s="796"/>
      <c r="J3378" s="797">
        <v>16260000</v>
      </c>
      <c r="K3378" s="783">
        <f>SUM(K3379:K3423)</f>
        <v>16260000</v>
      </c>
      <c r="L3378" s="782">
        <f t="shared" ref="L3378:O3378" si="122">SUM(L3379:L3423)</f>
        <v>0</v>
      </c>
      <c r="M3378" s="782">
        <f t="shared" si="122"/>
        <v>0</v>
      </c>
      <c r="N3378" s="782">
        <f t="shared" si="122"/>
        <v>16260000</v>
      </c>
      <c r="O3378" s="782">
        <f t="shared" si="122"/>
        <v>16810000</v>
      </c>
      <c r="P3378" s="797">
        <f>SUM(K3378,N3378,O3378)</f>
        <v>49330000</v>
      </c>
      <c r="Q3378" s="797">
        <v>15980000</v>
      </c>
      <c r="R3378" s="797"/>
      <c r="T3378" s="568"/>
    </row>
    <row r="3379" spans="1:20" s="498" customFormat="1" ht="24" x14ac:dyDescent="0.25">
      <c r="A3379" s="772"/>
      <c r="D3379" s="515" t="s">
        <v>7315</v>
      </c>
      <c r="E3379" s="779" t="s">
        <v>7316</v>
      </c>
      <c r="F3379" s="780" t="s">
        <v>5565</v>
      </c>
      <c r="G3379" s="781" t="s">
        <v>6551</v>
      </c>
      <c r="H3379" s="781" t="s">
        <v>6902</v>
      </c>
      <c r="I3379" s="781" t="s">
        <v>5517</v>
      </c>
      <c r="J3379" s="782">
        <v>800000</v>
      </c>
      <c r="K3379" s="783">
        <v>800000</v>
      </c>
      <c r="L3379" s="784">
        <f>SUM(J3379-K3379)</f>
        <v>0</v>
      </c>
      <c r="M3379" s="784">
        <f>SUM(K3379-J3379)</f>
        <v>0</v>
      </c>
      <c r="N3379" s="782">
        <v>800000</v>
      </c>
      <c r="O3379" s="782">
        <v>800000</v>
      </c>
      <c r="P3379" s="782">
        <v>2400000</v>
      </c>
      <c r="Q3379" s="782">
        <v>800000</v>
      </c>
      <c r="R3379" s="782"/>
      <c r="T3379" s="568"/>
    </row>
    <row r="3380" spans="1:20" s="498" customFormat="1" ht="24" x14ac:dyDescent="0.25">
      <c r="A3380" s="772"/>
      <c r="D3380" s="515" t="s">
        <v>7317</v>
      </c>
      <c r="E3380" s="779" t="s">
        <v>7318</v>
      </c>
      <c r="F3380" s="780" t="s">
        <v>5568</v>
      </c>
      <c r="G3380" s="781" t="s">
        <v>6551</v>
      </c>
      <c r="H3380" s="781" t="s">
        <v>6902</v>
      </c>
      <c r="I3380" s="781" t="s">
        <v>5517</v>
      </c>
      <c r="J3380" s="782">
        <v>700000</v>
      </c>
      <c r="K3380" s="783">
        <v>700000</v>
      </c>
      <c r="L3380" s="784">
        <f t="shared" ref="L3380:L3423" si="123">SUM(J3380-K3380)</f>
        <v>0</v>
      </c>
      <c r="M3380" s="784">
        <f t="shared" ref="M3380:M3423" si="124">SUM(K3380-J3380)</f>
        <v>0</v>
      </c>
      <c r="N3380" s="782">
        <v>700000</v>
      </c>
      <c r="O3380" s="782">
        <v>800000</v>
      </c>
      <c r="P3380" s="782">
        <v>2200000</v>
      </c>
      <c r="Q3380" s="782">
        <v>600000</v>
      </c>
      <c r="R3380" s="782"/>
      <c r="T3380" s="568"/>
    </row>
    <row r="3381" spans="1:20" s="498" customFormat="1" ht="12" x14ac:dyDescent="0.25">
      <c r="A3381" s="772"/>
      <c r="D3381" s="515" t="s">
        <v>7319</v>
      </c>
      <c r="E3381" s="779" t="s">
        <v>7320</v>
      </c>
      <c r="F3381" s="780" t="s">
        <v>5901</v>
      </c>
      <c r="G3381" s="781" t="s">
        <v>6551</v>
      </c>
      <c r="H3381" s="781" t="s">
        <v>6902</v>
      </c>
      <c r="I3381" s="781" t="s">
        <v>5517</v>
      </c>
      <c r="J3381" s="782">
        <v>0</v>
      </c>
      <c r="K3381" s="783">
        <v>0</v>
      </c>
      <c r="L3381" s="784">
        <f t="shared" si="123"/>
        <v>0</v>
      </c>
      <c r="M3381" s="784">
        <f t="shared" si="124"/>
        <v>0</v>
      </c>
      <c r="N3381" s="782">
        <v>0</v>
      </c>
      <c r="O3381" s="782">
        <v>0</v>
      </c>
      <c r="P3381" s="782">
        <v>0</v>
      </c>
      <c r="Q3381" s="782">
        <v>0</v>
      </c>
      <c r="R3381" s="782"/>
      <c r="T3381" s="568"/>
    </row>
    <row r="3382" spans="1:20" s="498" customFormat="1" ht="12" x14ac:dyDescent="0.25">
      <c r="A3382" s="772"/>
      <c r="D3382" s="515" t="s">
        <v>7321</v>
      </c>
      <c r="E3382" s="779" t="s">
        <v>7322</v>
      </c>
      <c r="F3382" s="780" t="s">
        <v>5580</v>
      </c>
      <c r="G3382" s="781" t="s">
        <v>6551</v>
      </c>
      <c r="H3382" s="781" t="s">
        <v>6902</v>
      </c>
      <c r="I3382" s="781" t="s">
        <v>5517</v>
      </c>
      <c r="J3382" s="782">
        <v>500000</v>
      </c>
      <c r="K3382" s="783">
        <v>500000</v>
      </c>
      <c r="L3382" s="784">
        <f t="shared" si="123"/>
        <v>0</v>
      </c>
      <c r="M3382" s="784">
        <f t="shared" si="124"/>
        <v>0</v>
      </c>
      <c r="N3382" s="782">
        <v>500000</v>
      </c>
      <c r="O3382" s="782">
        <v>500000</v>
      </c>
      <c r="P3382" s="782">
        <v>1500000</v>
      </c>
      <c r="Q3382" s="782">
        <v>450000</v>
      </c>
      <c r="R3382" s="782"/>
      <c r="T3382" s="568"/>
    </row>
    <row r="3383" spans="1:20" s="498" customFormat="1" ht="12" x14ac:dyDescent="0.25">
      <c r="A3383" s="772"/>
      <c r="D3383" s="515" t="s">
        <v>7323</v>
      </c>
      <c r="E3383" s="779" t="s">
        <v>7324</v>
      </c>
      <c r="F3383" s="780" t="s">
        <v>5583</v>
      </c>
      <c r="G3383" s="781" t="s">
        <v>6551</v>
      </c>
      <c r="H3383" s="781" t="s">
        <v>6902</v>
      </c>
      <c r="I3383" s="781" t="s">
        <v>5517</v>
      </c>
      <c r="J3383" s="782">
        <v>200000</v>
      </c>
      <c r="K3383" s="783">
        <v>200000</v>
      </c>
      <c r="L3383" s="784">
        <f t="shared" si="123"/>
        <v>0</v>
      </c>
      <c r="M3383" s="784">
        <f t="shared" si="124"/>
        <v>0</v>
      </c>
      <c r="N3383" s="782">
        <v>200000</v>
      </c>
      <c r="O3383" s="782">
        <v>200000</v>
      </c>
      <c r="P3383" s="782">
        <v>600000</v>
      </c>
      <c r="Q3383" s="782">
        <v>200000</v>
      </c>
      <c r="R3383" s="782"/>
      <c r="T3383" s="568"/>
    </row>
    <row r="3384" spans="1:20" s="498" customFormat="1" ht="12" x14ac:dyDescent="0.25">
      <c r="A3384" s="772"/>
      <c r="D3384" s="515" t="s">
        <v>7325</v>
      </c>
      <c r="E3384" s="779" t="s">
        <v>7326</v>
      </c>
      <c r="F3384" s="780" t="s">
        <v>5586</v>
      </c>
      <c r="G3384" s="781" t="s">
        <v>6551</v>
      </c>
      <c r="H3384" s="781" t="s">
        <v>6902</v>
      </c>
      <c r="I3384" s="781" t="s">
        <v>5517</v>
      </c>
      <c r="J3384" s="782">
        <v>150000</v>
      </c>
      <c r="K3384" s="783">
        <v>150000</v>
      </c>
      <c r="L3384" s="784">
        <f t="shared" si="123"/>
        <v>0</v>
      </c>
      <c r="M3384" s="784">
        <f t="shared" si="124"/>
        <v>0</v>
      </c>
      <c r="N3384" s="782">
        <v>150000</v>
      </c>
      <c r="O3384" s="782">
        <v>200000</v>
      </c>
      <c r="P3384" s="782">
        <v>500000</v>
      </c>
      <c r="Q3384" s="782">
        <v>150000</v>
      </c>
      <c r="R3384" s="782"/>
      <c r="T3384" s="568"/>
    </row>
    <row r="3385" spans="1:20" s="498" customFormat="1" ht="24" x14ac:dyDescent="0.25">
      <c r="A3385" s="772"/>
      <c r="D3385" s="515" t="s">
        <v>7327</v>
      </c>
      <c r="E3385" s="779" t="s">
        <v>7328</v>
      </c>
      <c r="F3385" s="780" t="s">
        <v>5589</v>
      </c>
      <c r="G3385" s="781" t="s">
        <v>6551</v>
      </c>
      <c r="H3385" s="781" t="s">
        <v>6902</v>
      </c>
      <c r="I3385" s="781" t="s">
        <v>5517</v>
      </c>
      <c r="J3385" s="782">
        <v>200000</v>
      </c>
      <c r="K3385" s="783">
        <v>200000</v>
      </c>
      <c r="L3385" s="784">
        <f t="shared" si="123"/>
        <v>0</v>
      </c>
      <c r="M3385" s="784">
        <f t="shared" si="124"/>
        <v>0</v>
      </c>
      <c r="N3385" s="782">
        <v>200000</v>
      </c>
      <c r="O3385" s="782">
        <v>200000</v>
      </c>
      <c r="P3385" s="782">
        <v>600000</v>
      </c>
      <c r="Q3385" s="782">
        <v>200000</v>
      </c>
      <c r="R3385" s="782"/>
      <c r="T3385" s="568"/>
    </row>
    <row r="3386" spans="1:20" s="498" customFormat="1" ht="12" x14ac:dyDescent="0.25">
      <c r="A3386" s="772"/>
      <c r="D3386" s="515" t="s">
        <v>7329</v>
      </c>
      <c r="E3386" s="779" t="s">
        <v>7330</v>
      </c>
      <c r="F3386" s="780" t="s">
        <v>5592</v>
      </c>
      <c r="G3386" s="781" t="s">
        <v>6551</v>
      </c>
      <c r="H3386" s="781" t="s">
        <v>6902</v>
      </c>
      <c r="I3386" s="781" t="s">
        <v>5517</v>
      </c>
      <c r="J3386" s="782">
        <v>100000</v>
      </c>
      <c r="K3386" s="783">
        <v>100000</v>
      </c>
      <c r="L3386" s="784">
        <f t="shared" si="123"/>
        <v>0</v>
      </c>
      <c r="M3386" s="784">
        <f t="shared" si="124"/>
        <v>0</v>
      </c>
      <c r="N3386" s="782">
        <v>100000</v>
      </c>
      <c r="O3386" s="782">
        <v>100000</v>
      </c>
      <c r="P3386" s="782">
        <v>300000</v>
      </c>
      <c r="Q3386" s="782">
        <v>100000</v>
      </c>
      <c r="R3386" s="782"/>
      <c r="T3386" s="568"/>
    </row>
    <row r="3387" spans="1:20" s="498" customFormat="1" ht="36" x14ac:dyDescent="0.25">
      <c r="A3387" s="772"/>
      <c r="D3387" s="515" t="s">
        <v>7331</v>
      </c>
      <c r="E3387" s="779" t="s">
        <v>7332</v>
      </c>
      <c r="F3387" s="780" t="s">
        <v>5598</v>
      </c>
      <c r="G3387" s="781" t="s">
        <v>6551</v>
      </c>
      <c r="H3387" s="781" t="s">
        <v>6902</v>
      </c>
      <c r="I3387" s="781" t="s">
        <v>5517</v>
      </c>
      <c r="J3387" s="782">
        <v>4000000</v>
      </c>
      <c r="K3387" s="783">
        <v>4000000</v>
      </c>
      <c r="L3387" s="784">
        <f t="shared" si="123"/>
        <v>0</v>
      </c>
      <c r="M3387" s="784">
        <f t="shared" si="124"/>
        <v>0</v>
      </c>
      <c r="N3387" s="782">
        <v>4000000</v>
      </c>
      <c r="O3387" s="782">
        <v>4000000</v>
      </c>
      <c r="P3387" s="782">
        <v>12000000</v>
      </c>
      <c r="Q3387" s="782">
        <v>4000000</v>
      </c>
      <c r="R3387" s="782"/>
      <c r="T3387" s="568"/>
    </row>
    <row r="3388" spans="1:20" s="498" customFormat="1" ht="12" x14ac:dyDescent="0.25">
      <c r="A3388" s="772"/>
      <c r="D3388" s="515" t="s">
        <v>7333</v>
      </c>
      <c r="E3388" s="779" t="s">
        <v>7334</v>
      </c>
      <c r="F3388" s="780" t="s">
        <v>5601</v>
      </c>
      <c r="G3388" s="781" t="s">
        <v>6551</v>
      </c>
      <c r="H3388" s="781" t="s">
        <v>6902</v>
      </c>
      <c r="I3388" s="781" t="s">
        <v>5517</v>
      </c>
      <c r="J3388" s="782">
        <v>150000</v>
      </c>
      <c r="K3388" s="783">
        <v>150000</v>
      </c>
      <c r="L3388" s="784">
        <f t="shared" si="123"/>
        <v>0</v>
      </c>
      <c r="M3388" s="784">
        <f t="shared" si="124"/>
        <v>0</v>
      </c>
      <c r="N3388" s="782">
        <v>150000</v>
      </c>
      <c r="O3388" s="782">
        <v>200000</v>
      </c>
      <c r="P3388" s="782">
        <v>500000</v>
      </c>
      <c r="Q3388" s="782">
        <v>120000</v>
      </c>
      <c r="R3388" s="782"/>
      <c r="T3388" s="568"/>
    </row>
    <row r="3389" spans="1:20" s="498" customFormat="1" ht="12" x14ac:dyDescent="0.25">
      <c r="A3389" s="772"/>
      <c r="D3389" s="515" t="s">
        <v>7335</v>
      </c>
      <c r="E3389" s="779" t="s">
        <v>7336</v>
      </c>
      <c r="F3389" s="780" t="s">
        <v>5604</v>
      </c>
      <c r="G3389" s="781" t="s">
        <v>6551</v>
      </c>
      <c r="H3389" s="781" t="s">
        <v>6902</v>
      </c>
      <c r="I3389" s="781" t="s">
        <v>5517</v>
      </c>
      <c r="J3389" s="782">
        <v>300000</v>
      </c>
      <c r="K3389" s="783">
        <v>300000</v>
      </c>
      <c r="L3389" s="784">
        <f t="shared" si="123"/>
        <v>0</v>
      </c>
      <c r="M3389" s="784">
        <f t="shared" si="124"/>
        <v>0</v>
      </c>
      <c r="N3389" s="782">
        <v>300000</v>
      </c>
      <c r="O3389" s="782">
        <v>300000</v>
      </c>
      <c r="P3389" s="782">
        <v>900000</v>
      </c>
      <c r="Q3389" s="782">
        <v>300000</v>
      </c>
      <c r="R3389" s="782"/>
      <c r="T3389" s="568"/>
    </row>
    <row r="3390" spans="1:20" s="498" customFormat="1" ht="14.25" customHeight="1" x14ac:dyDescent="0.25">
      <c r="A3390" s="772"/>
      <c r="D3390" s="515" t="s">
        <v>7337</v>
      </c>
      <c r="E3390" s="779" t="s">
        <v>7338</v>
      </c>
      <c r="F3390" s="780" t="s">
        <v>5607</v>
      </c>
      <c r="G3390" s="781" t="s">
        <v>6551</v>
      </c>
      <c r="H3390" s="781" t="s">
        <v>6902</v>
      </c>
      <c r="I3390" s="781" t="s">
        <v>5517</v>
      </c>
      <c r="J3390" s="782">
        <v>300000</v>
      </c>
      <c r="K3390" s="783">
        <v>300000</v>
      </c>
      <c r="L3390" s="784">
        <f t="shared" si="123"/>
        <v>0</v>
      </c>
      <c r="M3390" s="784">
        <f t="shared" si="124"/>
        <v>0</v>
      </c>
      <c r="N3390" s="782">
        <v>300000</v>
      </c>
      <c r="O3390" s="782">
        <v>300000</v>
      </c>
      <c r="P3390" s="782">
        <v>900000</v>
      </c>
      <c r="Q3390" s="782">
        <v>300000</v>
      </c>
      <c r="R3390" s="782"/>
      <c r="T3390" s="568"/>
    </row>
    <row r="3391" spans="1:20" s="498" customFormat="1" ht="24" x14ac:dyDescent="0.25">
      <c r="A3391" s="772"/>
      <c r="D3391" s="515" t="s">
        <v>7339</v>
      </c>
      <c r="E3391" s="779" t="s">
        <v>7340</v>
      </c>
      <c r="F3391" s="780" t="s">
        <v>5610</v>
      </c>
      <c r="G3391" s="781" t="s">
        <v>6551</v>
      </c>
      <c r="H3391" s="781" t="s">
        <v>6902</v>
      </c>
      <c r="I3391" s="781" t="s">
        <v>5517</v>
      </c>
      <c r="J3391" s="782">
        <v>0</v>
      </c>
      <c r="K3391" s="783">
        <v>0</v>
      </c>
      <c r="L3391" s="784">
        <f t="shared" si="123"/>
        <v>0</v>
      </c>
      <c r="M3391" s="784">
        <f t="shared" si="124"/>
        <v>0</v>
      </c>
      <c r="N3391" s="782">
        <v>0</v>
      </c>
      <c r="O3391" s="782">
        <v>0</v>
      </c>
      <c r="P3391" s="782">
        <v>0</v>
      </c>
      <c r="Q3391" s="782">
        <v>0</v>
      </c>
      <c r="R3391" s="782"/>
      <c r="T3391" s="568"/>
    </row>
    <row r="3392" spans="1:20" s="498" customFormat="1" ht="12" x14ac:dyDescent="0.25">
      <c r="A3392" s="772"/>
      <c r="D3392" s="515" t="s">
        <v>7341</v>
      </c>
      <c r="E3392" s="779" t="s">
        <v>7342</v>
      </c>
      <c r="F3392" s="515" t="s">
        <v>5613</v>
      </c>
      <c r="G3392" s="781" t="s">
        <v>6551</v>
      </c>
      <c r="H3392" s="781" t="s">
        <v>6902</v>
      </c>
      <c r="I3392" s="781" t="s">
        <v>5517</v>
      </c>
      <c r="J3392" s="782">
        <v>0</v>
      </c>
      <c r="K3392" s="783">
        <v>0</v>
      </c>
      <c r="L3392" s="784">
        <f t="shared" si="123"/>
        <v>0</v>
      </c>
      <c r="M3392" s="784">
        <f t="shared" si="124"/>
        <v>0</v>
      </c>
      <c r="N3392" s="782">
        <v>0</v>
      </c>
      <c r="O3392" s="782">
        <v>0</v>
      </c>
      <c r="P3392" s="782">
        <v>0</v>
      </c>
      <c r="Q3392" s="782">
        <v>0</v>
      </c>
      <c r="R3392" s="782"/>
      <c r="T3392" s="568"/>
    </row>
    <row r="3393" spans="1:20" s="498" customFormat="1" ht="12" x14ac:dyDescent="0.25">
      <c r="A3393" s="772"/>
      <c r="D3393" s="515" t="s">
        <v>7343</v>
      </c>
      <c r="E3393" s="779" t="s">
        <v>7344</v>
      </c>
      <c r="F3393" s="515" t="s">
        <v>5622</v>
      </c>
      <c r="G3393" s="781" t="s">
        <v>6551</v>
      </c>
      <c r="H3393" s="781" t="s">
        <v>6902</v>
      </c>
      <c r="I3393" s="781" t="s">
        <v>5517</v>
      </c>
      <c r="J3393" s="782">
        <v>0</v>
      </c>
      <c r="K3393" s="783">
        <v>0</v>
      </c>
      <c r="L3393" s="784">
        <f t="shared" si="123"/>
        <v>0</v>
      </c>
      <c r="M3393" s="784">
        <f t="shared" si="124"/>
        <v>0</v>
      </c>
      <c r="N3393" s="782">
        <v>0</v>
      </c>
      <c r="O3393" s="782">
        <v>0</v>
      </c>
      <c r="P3393" s="782">
        <v>0</v>
      </c>
      <c r="Q3393" s="782">
        <v>0</v>
      </c>
      <c r="R3393" s="782"/>
      <c r="T3393" s="568"/>
    </row>
    <row r="3394" spans="1:20" s="498" customFormat="1" ht="12" x14ac:dyDescent="0.25">
      <c r="A3394" s="772"/>
      <c r="D3394" s="515" t="s">
        <v>7345</v>
      </c>
      <c r="E3394" s="779" t="s">
        <v>7346</v>
      </c>
      <c r="F3394" s="780" t="s">
        <v>5631</v>
      </c>
      <c r="G3394" s="781" t="s">
        <v>6551</v>
      </c>
      <c r="H3394" s="781" t="s">
        <v>6902</v>
      </c>
      <c r="I3394" s="781" t="s">
        <v>5517</v>
      </c>
      <c r="J3394" s="782">
        <v>2000000</v>
      </c>
      <c r="K3394" s="783">
        <v>2000000</v>
      </c>
      <c r="L3394" s="784">
        <f t="shared" si="123"/>
        <v>0</v>
      </c>
      <c r="M3394" s="784">
        <f t="shared" si="124"/>
        <v>0</v>
      </c>
      <c r="N3394" s="782">
        <v>2000000</v>
      </c>
      <c r="O3394" s="782">
        <v>2000000</v>
      </c>
      <c r="P3394" s="782">
        <v>6000000</v>
      </c>
      <c r="Q3394" s="782">
        <v>2000000</v>
      </c>
      <c r="R3394" s="782"/>
      <c r="T3394" s="568"/>
    </row>
    <row r="3395" spans="1:20" s="498" customFormat="1" ht="36" x14ac:dyDescent="0.25">
      <c r="A3395" s="772"/>
      <c r="D3395" s="515" t="s">
        <v>7347</v>
      </c>
      <c r="E3395" s="779" t="s">
        <v>7348</v>
      </c>
      <c r="F3395" s="780" t="s">
        <v>5634</v>
      </c>
      <c r="G3395" s="781" t="s">
        <v>6551</v>
      </c>
      <c r="H3395" s="781" t="s">
        <v>6902</v>
      </c>
      <c r="I3395" s="781" t="s">
        <v>5517</v>
      </c>
      <c r="J3395" s="782">
        <v>400000</v>
      </c>
      <c r="K3395" s="783">
        <v>400000</v>
      </c>
      <c r="L3395" s="784">
        <f t="shared" si="123"/>
        <v>0</v>
      </c>
      <c r="M3395" s="784">
        <f t="shared" si="124"/>
        <v>0</v>
      </c>
      <c r="N3395" s="782">
        <v>400000</v>
      </c>
      <c r="O3395" s="782">
        <v>400000</v>
      </c>
      <c r="P3395" s="782">
        <v>1200000</v>
      </c>
      <c r="Q3395" s="782">
        <v>400000</v>
      </c>
      <c r="R3395" s="782"/>
      <c r="T3395" s="568"/>
    </row>
    <row r="3396" spans="1:20" s="498" customFormat="1" ht="24" x14ac:dyDescent="0.25">
      <c r="A3396" s="772"/>
      <c r="D3396" s="515" t="s">
        <v>7349</v>
      </c>
      <c r="E3396" s="779" t="s">
        <v>7350</v>
      </c>
      <c r="F3396" s="780" t="s">
        <v>5637</v>
      </c>
      <c r="G3396" s="781" t="s">
        <v>6551</v>
      </c>
      <c r="H3396" s="781" t="s">
        <v>6902</v>
      </c>
      <c r="I3396" s="781" t="s">
        <v>5517</v>
      </c>
      <c r="J3396" s="782">
        <v>400000</v>
      </c>
      <c r="K3396" s="783">
        <v>400000</v>
      </c>
      <c r="L3396" s="784">
        <f t="shared" si="123"/>
        <v>0</v>
      </c>
      <c r="M3396" s="784">
        <f t="shared" si="124"/>
        <v>0</v>
      </c>
      <c r="N3396" s="782">
        <v>400000</v>
      </c>
      <c r="O3396" s="782">
        <v>500000</v>
      </c>
      <c r="P3396" s="782">
        <v>1300000</v>
      </c>
      <c r="Q3396" s="782">
        <v>300000</v>
      </c>
      <c r="R3396" s="782"/>
      <c r="T3396" s="568"/>
    </row>
    <row r="3397" spans="1:20" s="498" customFormat="1" ht="24" x14ac:dyDescent="0.25">
      <c r="A3397" s="772"/>
      <c r="D3397" s="515" t="s">
        <v>7351</v>
      </c>
      <c r="E3397" s="779" t="s">
        <v>7352</v>
      </c>
      <c r="F3397" s="780" t="s">
        <v>5840</v>
      </c>
      <c r="G3397" s="781" t="s">
        <v>6551</v>
      </c>
      <c r="H3397" s="781" t="s">
        <v>6902</v>
      </c>
      <c r="I3397" s="781" t="s">
        <v>5517</v>
      </c>
      <c r="J3397" s="782">
        <v>500000</v>
      </c>
      <c r="K3397" s="783">
        <v>500000</v>
      </c>
      <c r="L3397" s="784">
        <f t="shared" si="123"/>
        <v>0</v>
      </c>
      <c r="M3397" s="784">
        <f t="shared" si="124"/>
        <v>0</v>
      </c>
      <c r="N3397" s="782">
        <v>500000</v>
      </c>
      <c r="O3397" s="782">
        <v>600000</v>
      </c>
      <c r="P3397" s="782">
        <v>1600000</v>
      </c>
      <c r="Q3397" s="782">
        <v>500000</v>
      </c>
      <c r="R3397" s="782"/>
      <c r="T3397" s="568"/>
    </row>
    <row r="3398" spans="1:20" s="498" customFormat="1" ht="24" x14ac:dyDescent="0.25">
      <c r="A3398" s="772"/>
      <c r="D3398" s="515" t="s">
        <v>7353</v>
      </c>
      <c r="E3398" s="779" t="s">
        <v>7354</v>
      </c>
      <c r="F3398" s="780" t="s">
        <v>5643</v>
      </c>
      <c r="G3398" s="781" t="s">
        <v>6551</v>
      </c>
      <c r="H3398" s="781" t="s">
        <v>6902</v>
      </c>
      <c r="I3398" s="781" t="s">
        <v>5517</v>
      </c>
      <c r="J3398" s="782">
        <v>500000</v>
      </c>
      <c r="K3398" s="783">
        <v>500000</v>
      </c>
      <c r="L3398" s="784">
        <f t="shared" si="123"/>
        <v>0</v>
      </c>
      <c r="M3398" s="784">
        <f t="shared" si="124"/>
        <v>0</v>
      </c>
      <c r="N3398" s="782">
        <v>500000</v>
      </c>
      <c r="O3398" s="782">
        <v>500000</v>
      </c>
      <c r="P3398" s="782">
        <v>1500000</v>
      </c>
      <c r="Q3398" s="782">
        <v>500000</v>
      </c>
      <c r="R3398" s="782"/>
      <c r="T3398" s="568"/>
    </row>
    <row r="3399" spans="1:20" s="498" customFormat="1" ht="24" x14ac:dyDescent="0.25">
      <c r="A3399" s="772"/>
      <c r="D3399" s="515" t="s">
        <v>7355</v>
      </c>
      <c r="E3399" s="779" t="s">
        <v>7356</v>
      </c>
      <c r="F3399" s="780" t="s">
        <v>5646</v>
      </c>
      <c r="G3399" s="781" t="s">
        <v>6551</v>
      </c>
      <c r="H3399" s="781" t="s">
        <v>6902</v>
      </c>
      <c r="I3399" s="781" t="s">
        <v>5517</v>
      </c>
      <c r="J3399" s="782">
        <v>800000</v>
      </c>
      <c r="K3399" s="783">
        <v>800000</v>
      </c>
      <c r="L3399" s="782">
        <f t="shared" si="123"/>
        <v>0</v>
      </c>
      <c r="M3399" s="782">
        <f t="shared" si="124"/>
        <v>0</v>
      </c>
      <c r="N3399" s="782">
        <v>800000</v>
      </c>
      <c r="O3399" s="782">
        <v>800000</v>
      </c>
      <c r="P3399" s="782">
        <v>2400000</v>
      </c>
      <c r="Q3399" s="782">
        <v>800000</v>
      </c>
      <c r="R3399" s="782"/>
      <c r="T3399" s="568"/>
    </row>
    <row r="3400" spans="1:20" s="751" customFormat="1" ht="13.8" x14ac:dyDescent="0.3">
      <c r="A3400" s="946" t="s">
        <v>5500</v>
      </c>
      <c r="B3400" s="946"/>
      <c r="C3400" s="946"/>
      <c r="D3400" s="946"/>
      <c r="E3400" s="946"/>
      <c r="F3400" s="946"/>
      <c r="G3400" s="946"/>
      <c r="H3400" s="946"/>
      <c r="I3400" s="946"/>
      <c r="J3400" s="946"/>
      <c r="K3400" s="946"/>
      <c r="L3400" s="946"/>
      <c r="M3400" s="946"/>
      <c r="N3400" s="946"/>
      <c r="O3400" s="946"/>
      <c r="P3400" s="946"/>
      <c r="Q3400" s="946"/>
      <c r="T3400" s="752"/>
    </row>
    <row r="3401" spans="1:20" s="751" customFormat="1" ht="13.8" x14ac:dyDescent="0.3">
      <c r="A3401" s="946" t="s">
        <v>5501</v>
      </c>
      <c r="B3401" s="946"/>
      <c r="C3401" s="946"/>
      <c r="D3401" s="946"/>
      <c r="E3401" s="946"/>
      <c r="F3401" s="946"/>
      <c r="G3401" s="946"/>
      <c r="H3401" s="946"/>
      <c r="I3401" s="946"/>
      <c r="J3401" s="946"/>
      <c r="K3401" s="946"/>
      <c r="L3401" s="946"/>
      <c r="M3401" s="946"/>
      <c r="N3401" s="946"/>
      <c r="O3401" s="946"/>
      <c r="P3401" s="946"/>
      <c r="Q3401" s="946"/>
      <c r="T3401" s="752"/>
    </row>
    <row r="3402" spans="1:20" s="753" customFormat="1" ht="13.2" x14ac:dyDescent="0.25">
      <c r="A3402" s="947" t="s">
        <v>5376</v>
      </c>
      <c r="B3402" s="947"/>
      <c r="C3402" s="947"/>
      <c r="D3402" s="954"/>
      <c r="E3402" s="947"/>
      <c r="F3402" s="947"/>
      <c r="G3402" s="947"/>
      <c r="H3402" s="947"/>
      <c r="I3402" s="947"/>
      <c r="J3402" s="947"/>
      <c r="K3402" s="947"/>
      <c r="L3402" s="947"/>
      <c r="M3402" s="947"/>
      <c r="N3402" s="947"/>
      <c r="O3402" s="947"/>
      <c r="P3402" s="947"/>
      <c r="Q3402" s="947"/>
      <c r="T3402" s="754"/>
    </row>
    <row r="3403" spans="1:20" s="760" customFormat="1" ht="24" x14ac:dyDescent="0.25">
      <c r="A3403" s="943" t="s">
        <v>5502</v>
      </c>
      <c r="B3403" s="948" t="s">
        <v>5503</v>
      </c>
      <c r="C3403" s="957"/>
      <c r="D3403" s="755"/>
      <c r="E3403" s="949" t="s">
        <v>5504</v>
      </c>
      <c r="F3403" s="943" t="s">
        <v>4881</v>
      </c>
      <c r="G3403" s="943" t="s">
        <v>5505</v>
      </c>
      <c r="H3403" s="943" t="s">
        <v>5506</v>
      </c>
      <c r="I3403" s="943" t="s">
        <v>5507</v>
      </c>
      <c r="J3403" s="756" t="s">
        <v>3115</v>
      </c>
      <c r="K3403" s="757" t="s">
        <v>3116</v>
      </c>
      <c r="L3403" s="758" t="s">
        <v>5508</v>
      </c>
      <c r="M3403" s="758" t="s">
        <v>5509</v>
      </c>
      <c r="N3403" s="756" t="s">
        <v>3116</v>
      </c>
      <c r="O3403" s="756" t="s">
        <v>3116</v>
      </c>
      <c r="P3403" s="759" t="s">
        <v>3317</v>
      </c>
      <c r="Q3403" s="759" t="s">
        <v>3341</v>
      </c>
      <c r="R3403" s="759" t="s">
        <v>5510</v>
      </c>
      <c r="T3403" s="761"/>
    </row>
    <row r="3404" spans="1:20" s="760" customFormat="1" ht="19.5" customHeight="1" x14ac:dyDescent="0.25">
      <c r="A3404" s="955"/>
      <c r="B3404" s="950"/>
      <c r="C3404" s="958"/>
      <c r="D3404" s="762"/>
      <c r="E3404" s="951"/>
      <c r="F3404" s="944"/>
      <c r="G3404" s="944"/>
      <c r="H3404" s="944"/>
      <c r="I3404" s="944"/>
      <c r="J3404" s="763">
        <v>2020</v>
      </c>
      <c r="K3404" s="764" t="s">
        <v>3120</v>
      </c>
      <c r="L3404" s="765" t="s">
        <v>3120</v>
      </c>
      <c r="M3404" s="765" t="s">
        <v>3120</v>
      </c>
      <c r="N3404" s="766" t="s">
        <v>5068</v>
      </c>
      <c r="O3404" s="766" t="s">
        <v>5069</v>
      </c>
      <c r="P3404" s="763" t="s">
        <v>4882</v>
      </c>
      <c r="Q3404" s="766" t="s">
        <v>5102</v>
      </c>
      <c r="R3404" s="763"/>
      <c r="T3404" s="761"/>
    </row>
    <row r="3405" spans="1:20" s="760" customFormat="1" ht="15.75" customHeight="1" x14ac:dyDescent="0.25">
      <c r="A3405" s="956"/>
      <c r="B3405" s="952"/>
      <c r="C3405" s="959"/>
      <c r="D3405" s="768"/>
      <c r="E3405" s="953"/>
      <c r="F3405" s="945"/>
      <c r="G3405" s="945"/>
      <c r="H3405" s="945"/>
      <c r="I3405" s="945"/>
      <c r="J3405" s="769" t="s">
        <v>14</v>
      </c>
      <c r="K3405" s="770" t="s">
        <v>14</v>
      </c>
      <c r="L3405" s="771" t="s">
        <v>14</v>
      </c>
      <c r="M3405" s="771" t="s">
        <v>14</v>
      </c>
      <c r="N3405" s="769" t="s">
        <v>14</v>
      </c>
      <c r="O3405" s="769" t="s">
        <v>14</v>
      </c>
      <c r="P3405" s="769" t="s">
        <v>14</v>
      </c>
      <c r="Q3405" s="769" t="s">
        <v>14</v>
      </c>
      <c r="R3405" s="769"/>
      <c r="T3405" s="761"/>
    </row>
    <row r="3406" spans="1:20" s="498" customFormat="1" ht="12" x14ac:dyDescent="0.25">
      <c r="A3406" s="772"/>
      <c r="D3406" s="515" t="s">
        <v>7357</v>
      </c>
      <c r="E3406" s="779" t="s">
        <v>7358</v>
      </c>
      <c r="F3406" s="515" t="s">
        <v>5649</v>
      </c>
      <c r="G3406" s="781" t="s">
        <v>6551</v>
      </c>
      <c r="H3406" s="781" t="s">
        <v>6902</v>
      </c>
      <c r="I3406" s="781" t="s">
        <v>5517</v>
      </c>
      <c r="J3406" s="782">
        <v>600000</v>
      </c>
      <c r="K3406" s="783">
        <v>600000</v>
      </c>
      <c r="L3406" s="784">
        <f t="shared" si="123"/>
        <v>0</v>
      </c>
      <c r="M3406" s="784">
        <f t="shared" si="124"/>
        <v>0</v>
      </c>
      <c r="N3406" s="782">
        <v>600000</v>
      </c>
      <c r="O3406" s="782">
        <v>700000</v>
      </c>
      <c r="P3406" s="782">
        <v>1900000</v>
      </c>
      <c r="Q3406" s="782">
        <v>600000</v>
      </c>
      <c r="R3406" s="782"/>
      <c r="T3406" s="568"/>
    </row>
    <row r="3407" spans="1:20" s="498" customFormat="1" ht="36" x14ac:dyDescent="0.25">
      <c r="A3407" s="772"/>
      <c r="D3407" s="515" t="s">
        <v>7359</v>
      </c>
      <c r="E3407" s="779" t="s">
        <v>7360</v>
      </c>
      <c r="F3407" s="780" t="s">
        <v>5655</v>
      </c>
      <c r="G3407" s="781" t="s">
        <v>6551</v>
      </c>
      <c r="H3407" s="781" t="s">
        <v>6902</v>
      </c>
      <c r="I3407" s="781" t="s">
        <v>5517</v>
      </c>
      <c r="J3407" s="782">
        <v>400000</v>
      </c>
      <c r="K3407" s="783">
        <v>400000</v>
      </c>
      <c r="L3407" s="784">
        <f t="shared" si="123"/>
        <v>0</v>
      </c>
      <c r="M3407" s="784">
        <f t="shared" si="124"/>
        <v>0</v>
      </c>
      <c r="N3407" s="782">
        <v>400000</v>
      </c>
      <c r="O3407" s="782">
        <v>400000</v>
      </c>
      <c r="P3407" s="782">
        <v>1200000</v>
      </c>
      <c r="Q3407" s="782">
        <v>400000</v>
      </c>
      <c r="R3407" s="782"/>
      <c r="T3407" s="568"/>
    </row>
    <row r="3408" spans="1:20" s="498" customFormat="1" ht="12" x14ac:dyDescent="0.25">
      <c r="A3408" s="772"/>
      <c r="D3408" s="515" t="s">
        <v>7361</v>
      </c>
      <c r="E3408" s="779" t="s">
        <v>7362</v>
      </c>
      <c r="F3408" s="780" t="s">
        <v>5664</v>
      </c>
      <c r="G3408" s="781" t="s">
        <v>6551</v>
      </c>
      <c r="H3408" s="781" t="s">
        <v>6902</v>
      </c>
      <c r="I3408" s="781" t="s">
        <v>5517</v>
      </c>
      <c r="J3408" s="782">
        <v>300000</v>
      </c>
      <c r="K3408" s="783">
        <v>300000</v>
      </c>
      <c r="L3408" s="784">
        <f t="shared" si="123"/>
        <v>0</v>
      </c>
      <c r="M3408" s="784">
        <f t="shared" si="124"/>
        <v>0</v>
      </c>
      <c r="N3408" s="782">
        <v>300000</v>
      </c>
      <c r="O3408" s="782">
        <v>300000</v>
      </c>
      <c r="P3408" s="782">
        <v>900000</v>
      </c>
      <c r="Q3408" s="782">
        <v>300000</v>
      </c>
      <c r="R3408" s="782"/>
      <c r="T3408" s="568"/>
    </row>
    <row r="3409" spans="1:20" s="498" customFormat="1" ht="12" x14ac:dyDescent="0.25">
      <c r="A3409" s="772"/>
      <c r="D3409" s="515" t="s">
        <v>7363</v>
      </c>
      <c r="E3409" s="779" t="s">
        <v>7364</v>
      </c>
      <c r="F3409" s="780" t="s">
        <v>5667</v>
      </c>
      <c r="G3409" s="781" t="s">
        <v>6551</v>
      </c>
      <c r="H3409" s="781" t="s">
        <v>6902</v>
      </c>
      <c r="I3409" s="781" t="s">
        <v>5517</v>
      </c>
      <c r="J3409" s="782">
        <v>0</v>
      </c>
      <c r="K3409" s="783">
        <v>0</v>
      </c>
      <c r="L3409" s="784">
        <f t="shared" si="123"/>
        <v>0</v>
      </c>
      <c r="M3409" s="784">
        <f t="shared" si="124"/>
        <v>0</v>
      </c>
      <c r="N3409" s="782">
        <v>0</v>
      </c>
      <c r="O3409" s="782">
        <v>0</v>
      </c>
      <c r="P3409" s="782">
        <v>0</v>
      </c>
      <c r="Q3409" s="782">
        <v>0</v>
      </c>
      <c r="R3409" s="782"/>
      <c r="T3409" s="568"/>
    </row>
    <row r="3410" spans="1:20" s="498" customFormat="1" ht="24" x14ac:dyDescent="0.25">
      <c r="A3410" s="772"/>
      <c r="D3410" s="515" t="s">
        <v>7365</v>
      </c>
      <c r="E3410" s="779" t="s">
        <v>7366</v>
      </c>
      <c r="F3410" s="780" t="s">
        <v>5688</v>
      </c>
      <c r="G3410" s="781" t="s">
        <v>6551</v>
      </c>
      <c r="H3410" s="781" t="s">
        <v>6902</v>
      </c>
      <c r="I3410" s="781" t="s">
        <v>5517</v>
      </c>
      <c r="J3410" s="782">
        <v>450000</v>
      </c>
      <c r="K3410" s="783">
        <v>450000</v>
      </c>
      <c r="L3410" s="784">
        <f t="shared" si="123"/>
        <v>0</v>
      </c>
      <c r="M3410" s="784">
        <f t="shared" si="124"/>
        <v>0</v>
      </c>
      <c r="N3410" s="782">
        <v>450000</v>
      </c>
      <c r="O3410" s="782">
        <v>500000</v>
      </c>
      <c r="P3410" s="782">
        <v>1400000</v>
      </c>
      <c r="Q3410" s="782">
        <v>450000</v>
      </c>
      <c r="R3410" s="782"/>
      <c r="T3410" s="568"/>
    </row>
    <row r="3411" spans="1:20" s="498" customFormat="1" ht="24" x14ac:dyDescent="0.25">
      <c r="A3411" s="772"/>
      <c r="D3411" s="515" t="s">
        <v>7367</v>
      </c>
      <c r="E3411" s="779" t="s">
        <v>7368</v>
      </c>
      <c r="F3411" s="780" t="s">
        <v>6157</v>
      </c>
      <c r="G3411" s="781" t="s">
        <v>6551</v>
      </c>
      <c r="H3411" s="781" t="s">
        <v>6902</v>
      </c>
      <c r="I3411" s="781" t="s">
        <v>5517</v>
      </c>
      <c r="J3411" s="782">
        <v>0</v>
      </c>
      <c r="K3411" s="783">
        <v>0</v>
      </c>
      <c r="L3411" s="784">
        <f t="shared" si="123"/>
        <v>0</v>
      </c>
      <c r="M3411" s="784">
        <f t="shared" si="124"/>
        <v>0</v>
      </c>
      <c r="N3411" s="782">
        <v>0</v>
      </c>
      <c r="O3411" s="782">
        <v>0</v>
      </c>
      <c r="P3411" s="782">
        <v>0</v>
      </c>
      <c r="Q3411" s="782">
        <v>0</v>
      </c>
      <c r="R3411" s="782"/>
      <c r="T3411" s="568"/>
    </row>
    <row r="3412" spans="1:20" s="498" customFormat="1" ht="12" x14ac:dyDescent="0.25">
      <c r="A3412" s="772"/>
      <c r="D3412" s="515" t="s">
        <v>7369</v>
      </c>
      <c r="E3412" s="779" t="s">
        <v>7370</v>
      </c>
      <c r="F3412" s="780" t="s">
        <v>5694</v>
      </c>
      <c r="G3412" s="781" t="s">
        <v>6551</v>
      </c>
      <c r="H3412" s="781" t="s">
        <v>6902</v>
      </c>
      <c r="I3412" s="781" t="s">
        <v>5517</v>
      </c>
      <c r="J3412" s="782">
        <v>600000</v>
      </c>
      <c r="K3412" s="783">
        <v>600000</v>
      </c>
      <c r="L3412" s="784">
        <f t="shared" si="123"/>
        <v>0</v>
      </c>
      <c r="M3412" s="784">
        <f t="shared" si="124"/>
        <v>0</v>
      </c>
      <c r="N3412" s="782">
        <v>600000</v>
      </c>
      <c r="O3412" s="782">
        <v>600000</v>
      </c>
      <c r="P3412" s="782">
        <v>1800000</v>
      </c>
      <c r="Q3412" s="782">
        <v>600000</v>
      </c>
      <c r="R3412" s="782"/>
      <c r="T3412" s="568"/>
    </row>
    <row r="3413" spans="1:20" s="498" customFormat="1" ht="12" x14ac:dyDescent="0.25">
      <c r="A3413" s="772"/>
      <c r="D3413" s="515" t="s">
        <v>7371</v>
      </c>
      <c r="E3413" s="779" t="s">
        <v>7372</v>
      </c>
      <c r="F3413" s="780" t="s">
        <v>6525</v>
      </c>
      <c r="G3413" s="781" t="s">
        <v>6551</v>
      </c>
      <c r="H3413" s="781" t="s">
        <v>6902</v>
      </c>
      <c r="I3413" s="781" t="s">
        <v>5517</v>
      </c>
      <c r="J3413" s="782">
        <v>0</v>
      </c>
      <c r="K3413" s="783">
        <v>0</v>
      </c>
      <c r="L3413" s="784">
        <f t="shared" si="123"/>
        <v>0</v>
      </c>
      <c r="M3413" s="784">
        <f t="shared" si="124"/>
        <v>0</v>
      </c>
      <c r="N3413" s="782">
        <v>0</v>
      </c>
      <c r="O3413" s="782">
        <v>0</v>
      </c>
      <c r="P3413" s="782">
        <v>0</v>
      </c>
      <c r="Q3413" s="782">
        <v>0</v>
      </c>
      <c r="R3413" s="782"/>
      <c r="T3413" s="568"/>
    </row>
    <row r="3414" spans="1:20" s="498" customFormat="1" ht="12" x14ac:dyDescent="0.25">
      <c r="A3414" s="772"/>
      <c r="D3414" s="515" t="s">
        <v>7373</v>
      </c>
      <c r="E3414" s="779" t="s">
        <v>7374</v>
      </c>
      <c r="F3414" s="780" t="s">
        <v>7142</v>
      </c>
      <c r="G3414" s="781" t="s">
        <v>6551</v>
      </c>
      <c r="H3414" s="781" t="s">
        <v>6902</v>
      </c>
      <c r="I3414" s="781" t="s">
        <v>5517</v>
      </c>
      <c r="J3414" s="782">
        <v>0</v>
      </c>
      <c r="K3414" s="783">
        <v>0</v>
      </c>
      <c r="L3414" s="784">
        <f t="shared" si="123"/>
        <v>0</v>
      </c>
      <c r="M3414" s="784">
        <f t="shared" si="124"/>
        <v>0</v>
      </c>
      <c r="N3414" s="782">
        <v>0</v>
      </c>
      <c r="O3414" s="782">
        <v>0</v>
      </c>
      <c r="P3414" s="782">
        <v>0</v>
      </c>
      <c r="Q3414" s="782">
        <v>0</v>
      </c>
      <c r="R3414" s="782"/>
      <c r="T3414" s="568"/>
    </row>
    <row r="3415" spans="1:20" s="498" customFormat="1" ht="12" x14ac:dyDescent="0.25">
      <c r="A3415" s="772"/>
      <c r="D3415" s="515" t="s">
        <v>7375</v>
      </c>
      <c r="E3415" s="779" t="s">
        <v>7376</v>
      </c>
      <c r="F3415" s="780" t="s">
        <v>5703</v>
      </c>
      <c r="G3415" s="781" t="s">
        <v>6551</v>
      </c>
      <c r="H3415" s="781" t="s">
        <v>6902</v>
      </c>
      <c r="I3415" s="781" t="s">
        <v>5517</v>
      </c>
      <c r="J3415" s="782">
        <v>850000</v>
      </c>
      <c r="K3415" s="783">
        <v>850000</v>
      </c>
      <c r="L3415" s="784">
        <f t="shared" si="123"/>
        <v>0</v>
      </c>
      <c r="M3415" s="784">
        <f t="shared" si="124"/>
        <v>0</v>
      </c>
      <c r="N3415" s="782">
        <v>850000</v>
      </c>
      <c r="O3415" s="782">
        <v>850000</v>
      </c>
      <c r="P3415" s="782">
        <v>2550000</v>
      </c>
      <c r="Q3415" s="782">
        <v>850000</v>
      </c>
      <c r="R3415" s="782"/>
      <c r="T3415" s="568"/>
    </row>
    <row r="3416" spans="1:20" s="498" customFormat="1" ht="12" x14ac:dyDescent="0.25">
      <c r="A3416" s="772"/>
      <c r="D3416" s="515" t="s">
        <v>7377</v>
      </c>
      <c r="E3416" s="779" t="s">
        <v>7378</v>
      </c>
      <c r="F3416" s="780" t="s">
        <v>5709</v>
      </c>
      <c r="G3416" s="781" t="s">
        <v>6551</v>
      </c>
      <c r="H3416" s="781" t="s">
        <v>6902</v>
      </c>
      <c r="I3416" s="781" t="s">
        <v>5517</v>
      </c>
      <c r="J3416" s="782">
        <v>300000</v>
      </c>
      <c r="K3416" s="783">
        <v>300000</v>
      </c>
      <c r="L3416" s="784">
        <f t="shared" si="123"/>
        <v>0</v>
      </c>
      <c r="M3416" s="784">
        <f t="shared" si="124"/>
        <v>0</v>
      </c>
      <c r="N3416" s="782">
        <v>300000</v>
      </c>
      <c r="O3416" s="782">
        <v>300000</v>
      </c>
      <c r="P3416" s="782">
        <v>900000</v>
      </c>
      <c r="Q3416" s="782">
        <v>300000</v>
      </c>
      <c r="R3416" s="782"/>
      <c r="T3416" s="568"/>
    </row>
    <row r="3417" spans="1:20" s="498" customFormat="1" ht="24" x14ac:dyDescent="0.25">
      <c r="A3417" s="772"/>
      <c r="D3417" s="515" t="s">
        <v>7379</v>
      </c>
      <c r="E3417" s="779" t="s">
        <v>7380</v>
      </c>
      <c r="F3417" s="780" t="s">
        <v>5715</v>
      </c>
      <c r="G3417" s="781" t="s">
        <v>6551</v>
      </c>
      <c r="H3417" s="781" t="s">
        <v>6902</v>
      </c>
      <c r="I3417" s="781" t="s">
        <v>5517</v>
      </c>
      <c r="J3417" s="782">
        <v>30000</v>
      </c>
      <c r="K3417" s="783">
        <v>30000</v>
      </c>
      <c r="L3417" s="784">
        <f t="shared" si="123"/>
        <v>0</v>
      </c>
      <c r="M3417" s="784">
        <f t="shared" si="124"/>
        <v>0</v>
      </c>
      <c r="N3417" s="782">
        <v>30000</v>
      </c>
      <c r="O3417" s="782">
        <v>30000</v>
      </c>
      <c r="P3417" s="782">
        <v>90000</v>
      </c>
      <c r="Q3417" s="782">
        <v>30000</v>
      </c>
      <c r="R3417" s="782"/>
      <c r="T3417" s="568"/>
    </row>
    <row r="3418" spans="1:20" s="498" customFormat="1" ht="12" x14ac:dyDescent="0.25">
      <c r="A3418" s="772"/>
      <c r="D3418" s="515" t="s">
        <v>7381</v>
      </c>
      <c r="E3418" s="779" t="s">
        <v>7382</v>
      </c>
      <c r="F3418" s="780" t="s">
        <v>5718</v>
      </c>
      <c r="G3418" s="781" t="s">
        <v>6551</v>
      </c>
      <c r="H3418" s="781" t="s">
        <v>6902</v>
      </c>
      <c r="I3418" s="781" t="s">
        <v>5517</v>
      </c>
      <c r="J3418" s="782">
        <v>0</v>
      </c>
      <c r="K3418" s="783">
        <v>0</v>
      </c>
      <c r="L3418" s="784">
        <f t="shared" si="123"/>
        <v>0</v>
      </c>
      <c r="M3418" s="784">
        <f t="shared" si="124"/>
        <v>0</v>
      </c>
      <c r="N3418" s="782">
        <v>0</v>
      </c>
      <c r="O3418" s="782">
        <v>0</v>
      </c>
      <c r="P3418" s="782">
        <v>0</v>
      </c>
      <c r="Q3418" s="782">
        <v>0</v>
      </c>
      <c r="R3418" s="782"/>
      <c r="T3418" s="568"/>
    </row>
    <row r="3419" spans="1:20" s="498" customFormat="1" ht="12" x14ac:dyDescent="0.25">
      <c r="A3419" s="772"/>
      <c r="D3419" s="515" t="s">
        <v>7383</v>
      </c>
      <c r="E3419" s="779" t="s">
        <v>7384</v>
      </c>
      <c r="F3419" s="780" t="s">
        <v>5721</v>
      </c>
      <c r="G3419" s="781" t="s">
        <v>6551</v>
      </c>
      <c r="H3419" s="781" t="s">
        <v>6902</v>
      </c>
      <c r="I3419" s="781" t="s">
        <v>5517</v>
      </c>
      <c r="J3419" s="782">
        <v>200000</v>
      </c>
      <c r="K3419" s="783">
        <v>200000</v>
      </c>
      <c r="L3419" s="784">
        <f t="shared" si="123"/>
        <v>0</v>
      </c>
      <c r="M3419" s="784">
        <f t="shared" si="124"/>
        <v>0</v>
      </c>
      <c r="N3419" s="782">
        <v>200000</v>
      </c>
      <c r="O3419" s="782">
        <v>200000</v>
      </c>
      <c r="P3419" s="782">
        <v>600000</v>
      </c>
      <c r="Q3419" s="782">
        <v>200000</v>
      </c>
      <c r="R3419" s="782"/>
      <c r="T3419" s="568"/>
    </row>
    <row r="3420" spans="1:20" s="498" customFormat="1" ht="24" x14ac:dyDescent="0.25">
      <c r="A3420" s="772"/>
      <c r="D3420" s="515" t="s">
        <v>7385</v>
      </c>
      <c r="E3420" s="779" t="s">
        <v>7386</v>
      </c>
      <c r="F3420" s="780" t="s">
        <v>5724</v>
      </c>
      <c r="G3420" s="781" t="s">
        <v>6551</v>
      </c>
      <c r="H3420" s="781" t="s">
        <v>6902</v>
      </c>
      <c r="I3420" s="781" t="s">
        <v>5517</v>
      </c>
      <c r="J3420" s="782">
        <v>0</v>
      </c>
      <c r="K3420" s="783">
        <v>0</v>
      </c>
      <c r="L3420" s="784">
        <f t="shared" si="123"/>
        <v>0</v>
      </c>
      <c r="M3420" s="784">
        <f t="shared" si="124"/>
        <v>0</v>
      </c>
      <c r="N3420" s="782">
        <v>0</v>
      </c>
      <c r="O3420" s="782">
        <v>0</v>
      </c>
      <c r="P3420" s="782">
        <v>0</v>
      </c>
      <c r="Q3420" s="782">
        <v>0</v>
      </c>
      <c r="R3420" s="782"/>
      <c r="T3420" s="568"/>
    </row>
    <row r="3421" spans="1:20" s="498" customFormat="1" ht="12" x14ac:dyDescent="0.25">
      <c r="A3421" s="772"/>
      <c r="D3421" s="515" t="s">
        <v>7387</v>
      </c>
      <c r="E3421" s="779" t="s">
        <v>7388</v>
      </c>
      <c r="F3421" s="780" t="s">
        <v>5739</v>
      </c>
      <c r="G3421" s="781" t="s">
        <v>6551</v>
      </c>
      <c r="H3421" s="781" t="s">
        <v>6902</v>
      </c>
      <c r="I3421" s="781" t="s">
        <v>5517</v>
      </c>
      <c r="J3421" s="782">
        <v>500000</v>
      </c>
      <c r="K3421" s="783">
        <v>500000</v>
      </c>
      <c r="L3421" s="784">
        <f t="shared" si="123"/>
        <v>0</v>
      </c>
      <c r="M3421" s="784">
        <f t="shared" si="124"/>
        <v>0</v>
      </c>
      <c r="N3421" s="782">
        <v>500000</v>
      </c>
      <c r="O3421" s="782">
        <v>500000</v>
      </c>
      <c r="P3421" s="782">
        <v>1500000</v>
      </c>
      <c r="Q3421" s="782">
        <v>500000</v>
      </c>
      <c r="R3421" s="782"/>
      <c r="T3421" s="568"/>
    </row>
    <row r="3422" spans="1:20" s="498" customFormat="1" ht="24" x14ac:dyDescent="0.25">
      <c r="A3422" s="772"/>
      <c r="D3422" s="515" t="s">
        <v>7389</v>
      </c>
      <c r="E3422" s="779" t="s">
        <v>7390</v>
      </c>
      <c r="F3422" s="780" t="s">
        <v>7167</v>
      </c>
      <c r="G3422" s="781" t="s">
        <v>6551</v>
      </c>
      <c r="H3422" s="781" t="s">
        <v>6902</v>
      </c>
      <c r="I3422" s="781" t="s">
        <v>5517</v>
      </c>
      <c r="J3422" s="782">
        <v>0</v>
      </c>
      <c r="K3422" s="783">
        <v>0</v>
      </c>
      <c r="L3422" s="784">
        <f t="shared" si="123"/>
        <v>0</v>
      </c>
      <c r="M3422" s="784">
        <f t="shared" si="124"/>
        <v>0</v>
      </c>
      <c r="N3422" s="782">
        <v>0</v>
      </c>
      <c r="O3422" s="782">
        <v>0</v>
      </c>
      <c r="P3422" s="782">
        <v>0</v>
      </c>
      <c r="Q3422" s="782">
        <v>0</v>
      </c>
      <c r="R3422" s="782"/>
      <c r="T3422" s="568"/>
    </row>
    <row r="3423" spans="1:20" s="498" customFormat="1" ht="24.6" thickBot="1" x14ac:dyDescent="0.3">
      <c r="A3423" s="772"/>
      <c r="D3423" s="515" t="s">
        <v>7391</v>
      </c>
      <c r="E3423" s="779" t="s">
        <v>7392</v>
      </c>
      <c r="F3423" s="780" t="s">
        <v>5881</v>
      </c>
      <c r="G3423" s="781" t="s">
        <v>6551</v>
      </c>
      <c r="H3423" s="781" t="s">
        <v>6902</v>
      </c>
      <c r="I3423" s="781" t="s">
        <v>5517</v>
      </c>
      <c r="J3423" s="784">
        <v>30000</v>
      </c>
      <c r="K3423" s="789">
        <v>30000</v>
      </c>
      <c r="L3423" s="784">
        <f t="shared" si="123"/>
        <v>0</v>
      </c>
      <c r="M3423" s="784">
        <f t="shared" si="124"/>
        <v>0</v>
      </c>
      <c r="N3423" s="784">
        <v>30000</v>
      </c>
      <c r="O3423" s="784">
        <v>30000</v>
      </c>
      <c r="P3423" s="784">
        <v>90000</v>
      </c>
      <c r="Q3423" s="784">
        <v>30000</v>
      </c>
      <c r="R3423" s="784"/>
      <c r="T3423" s="568"/>
    </row>
    <row r="3424" spans="1:20" s="498" customFormat="1" ht="12.6" thickBot="1" x14ac:dyDescent="0.3">
      <c r="A3424" s="772"/>
      <c r="D3424" s="515"/>
      <c r="F3424" s="536"/>
      <c r="G3424" s="793"/>
      <c r="H3424" s="793"/>
      <c r="I3424" s="793"/>
      <c r="J3424" s="838"/>
      <c r="K3424" s="839"/>
      <c r="L3424" s="839"/>
      <c r="M3424" s="839"/>
      <c r="N3424" s="839"/>
      <c r="O3424" s="839"/>
      <c r="P3424" s="839"/>
      <c r="Q3424" s="839"/>
      <c r="R3424" s="840"/>
      <c r="T3424" s="568"/>
    </row>
    <row r="3425" spans="1:20" s="498" customFormat="1" ht="12" x14ac:dyDescent="0.25">
      <c r="A3425" s="772"/>
      <c r="C3425" s="773" t="s">
        <v>5892</v>
      </c>
      <c r="D3425" s="794"/>
      <c r="E3425" s="773"/>
      <c r="F3425" s="775"/>
      <c r="G3425" s="773"/>
      <c r="H3425" s="773"/>
      <c r="I3425" s="773"/>
      <c r="J3425" s="833">
        <v>29700000</v>
      </c>
      <c r="K3425" s="841">
        <f>SUM(K3426:K3428)</f>
        <v>29700000</v>
      </c>
      <c r="L3425" s="803">
        <f t="shared" ref="L3425:O3425" si="125">SUM(L3426:L3428)</f>
        <v>0</v>
      </c>
      <c r="M3425" s="803">
        <f t="shared" si="125"/>
        <v>0</v>
      </c>
      <c r="N3425" s="803">
        <f t="shared" si="125"/>
        <v>29700000</v>
      </c>
      <c r="O3425" s="803">
        <f t="shared" si="125"/>
        <v>29700000</v>
      </c>
      <c r="P3425" s="777">
        <f>SUM(K3425,N3425,O3425)</f>
        <v>89100000</v>
      </c>
      <c r="Q3425" s="833">
        <v>11000000</v>
      </c>
      <c r="R3425" s="833"/>
      <c r="T3425" s="568"/>
    </row>
    <row r="3426" spans="1:20" s="498" customFormat="1" ht="12" x14ac:dyDescent="0.25">
      <c r="A3426" s="772"/>
      <c r="D3426" s="515" t="s">
        <v>7393</v>
      </c>
      <c r="E3426" s="779" t="s">
        <v>7394</v>
      </c>
      <c r="F3426" s="780" t="s">
        <v>7019</v>
      </c>
      <c r="G3426" s="781" t="s">
        <v>5515</v>
      </c>
      <c r="H3426" s="781" t="s">
        <v>6615</v>
      </c>
      <c r="I3426" s="781" t="s">
        <v>5517</v>
      </c>
      <c r="J3426" s="782">
        <v>13000000</v>
      </c>
      <c r="K3426" s="783">
        <v>13000000</v>
      </c>
      <c r="L3426" s="784">
        <f>SUM(J3426-K3426)</f>
        <v>0</v>
      </c>
      <c r="M3426" s="784">
        <f>SUM(K3426-J3426)</f>
        <v>0</v>
      </c>
      <c r="N3426" s="782">
        <v>13000000</v>
      </c>
      <c r="O3426" s="782">
        <v>13000000</v>
      </c>
      <c r="P3426" s="782">
        <v>39000000</v>
      </c>
      <c r="Q3426" s="782">
        <v>7000000</v>
      </c>
      <c r="R3426" s="782"/>
      <c r="T3426" s="568"/>
    </row>
    <row r="3427" spans="1:20" s="498" customFormat="1" ht="12" x14ac:dyDescent="0.25">
      <c r="A3427" s="772"/>
      <c r="D3427" s="515" t="s">
        <v>7395</v>
      </c>
      <c r="E3427" s="779" t="s">
        <v>7396</v>
      </c>
      <c r="F3427" s="780" t="s">
        <v>7185</v>
      </c>
      <c r="G3427" s="781" t="s">
        <v>5515</v>
      </c>
      <c r="H3427" s="781" t="s">
        <v>6615</v>
      </c>
      <c r="I3427" s="781" t="s">
        <v>5517</v>
      </c>
      <c r="J3427" s="782">
        <v>10000000</v>
      </c>
      <c r="K3427" s="783">
        <v>10000000</v>
      </c>
      <c r="L3427" s="784">
        <f t="shared" ref="L3427:L3428" si="126">SUM(J3427-K3427)</f>
        <v>0</v>
      </c>
      <c r="M3427" s="784">
        <f t="shared" ref="M3427:M3428" si="127">SUM(K3427-J3427)</f>
        <v>0</v>
      </c>
      <c r="N3427" s="782">
        <v>10000000</v>
      </c>
      <c r="O3427" s="782">
        <v>10000000</v>
      </c>
      <c r="P3427" s="782">
        <v>30000000</v>
      </c>
      <c r="Q3427" s="782">
        <v>4000000</v>
      </c>
      <c r="R3427" s="782"/>
      <c r="T3427" s="568"/>
    </row>
    <row r="3428" spans="1:20" s="498" customFormat="1" ht="12" x14ac:dyDescent="0.25">
      <c r="A3428" s="772"/>
      <c r="D3428" s="515" t="s">
        <v>7397</v>
      </c>
      <c r="E3428" s="779" t="s">
        <v>7398</v>
      </c>
      <c r="F3428" s="780" t="s">
        <v>7399</v>
      </c>
      <c r="G3428" s="781" t="s">
        <v>5515</v>
      </c>
      <c r="H3428" s="781" t="s">
        <v>6615</v>
      </c>
      <c r="I3428" s="781" t="s">
        <v>5517</v>
      </c>
      <c r="J3428" s="782">
        <v>6700000</v>
      </c>
      <c r="K3428" s="783">
        <v>6700000</v>
      </c>
      <c r="L3428" s="782">
        <f t="shared" si="126"/>
        <v>0</v>
      </c>
      <c r="M3428" s="782">
        <f t="shared" si="127"/>
        <v>0</v>
      </c>
      <c r="N3428" s="782">
        <v>6700000</v>
      </c>
      <c r="O3428" s="782">
        <v>6700000</v>
      </c>
      <c r="P3428" s="782">
        <v>20100000</v>
      </c>
      <c r="Q3428" s="782">
        <v>0</v>
      </c>
      <c r="R3428" s="782"/>
      <c r="T3428" s="568"/>
    </row>
    <row r="3429" spans="1:20" s="498" customFormat="1" ht="12" x14ac:dyDescent="0.25">
      <c r="A3429" s="772"/>
      <c r="B3429" s="566" t="s">
        <v>574</v>
      </c>
      <c r="C3429" s="810"/>
      <c r="D3429" s="515"/>
      <c r="E3429" s="810"/>
      <c r="F3429" s="827"/>
      <c r="G3429" s="810"/>
      <c r="H3429" s="810"/>
      <c r="I3429" s="779"/>
      <c r="J3429" s="801">
        <v>83934530</v>
      </c>
      <c r="K3429" s="783">
        <f>SUM(K3354,K3378,K3425)</f>
        <v>83934530</v>
      </c>
      <c r="L3429" s="782">
        <f t="shared" ref="L3429:O3429" si="128">SUM(L3354,L3378,L3425)</f>
        <v>0</v>
      </c>
      <c r="M3429" s="782">
        <f t="shared" si="128"/>
        <v>0</v>
      </c>
      <c r="N3429" s="782">
        <f t="shared" si="128"/>
        <v>87323490</v>
      </c>
      <c r="O3429" s="782">
        <f t="shared" si="128"/>
        <v>88532580</v>
      </c>
      <c r="P3429" s="782">
        <v>259790600</v>
      </c>
      <c r="Q3429" s="801">
        <v>59418320</v>
      </c>
      <c r="R3429" s="801"/>
      <c r="T3429" s="568"/>
    </row>
    <row r="3430" spans="1:20" s="751" customFormat="1" ht="13.8" x14ac:dyDescent="0.3">
      <c r="A3430" s="946" t="s">
        <v>5500</v>
      </c>
      <c r="B3430" s="946"/>
      <c r="C3430" s="946"/>
      <c r="D3430" s="946"/>
      <c r="E3430" s="946"/>
      <c r="F3430" s="946"/>
      <c r="G3430" s="946"/>
      <c r="H3430" s="946"/>
      <c r="I3430" s="946"/>
      <c r="J3430" s="946"/>
      <c r="K3430" s="946"/>
      <c r="L3430" s="946"/>
      <c r="M3430" s="946"/>
      <c r="N3430" s="946"/>
      <c r="O3430" s="946"/>
      <c r="P3430" s="946"/>
      <c r="Q3430" s="946"/>
      <c r="T3430" s="752"/>
    </row>
    <row r="3431" spans="1:20" s="751" customFormat="1" ht="13.8" x14ac:dyDescent="0.3">
      <c r="A3431" s="946" t="s">
        <v>5501</v>
      </c>
      <c r="B3431" s="946"/>
      <c r="C3431" s="946"/>
      <c r="D3431" s="946"/>
      <c r="E3431" s="946"/>
      <c r="F3431" s="946"/>
      <c r="G3431" s="946"/>
      <c r="H3431" s="946"/>
      <c r="I3431" s="946"/>
      <c r="J3431" s="946"/>
      <c r="K3431" s="946"/>
      <c r="L3431" s="946"/>
      <c r="M3431" s="946"/>
      <c r="N3431" s="946"/>
      <c r="O3431" s="946"/>
      <c r="P3431" s="946"/>
      <c r="Q3431" s="946"/>
      <c r="T3431" s="752"/>
    </row>
    <row r="3432" spans="1:20" s="753" customFormat="1" ht="13.2" x14ac:dyDescent="0.25">
      <c r="A3432" s="947" t="s">
        <v>5376</v>
      </c>
      <c r="B3432" s="947"/>
      <c r="C3432" s="947"/>
      <c r="D3432" s="954"/>
      <c r="E3432" s="947"/>
      <c r="F3432" s="947"/>
      <c r="G3432" s="947"/>
      <c r="H3432" s="947"/>
      <c r="I3432" s="947"/>
      <c r="J3432" s="947"/>
      <c r="K3432" s="947"/>
      <c r="L3432" s="947"/>
      <c r="M3432" s="947"/>
      <c r="N3432" s="947"/>
      <c r="O3432" s="947"/>
      <c r="P3432" s="947"/>
      <c r="Q3432" s="947"/>
      <c r="T3432" s="754"/>
    </row>
    <row r="3433" spans="1:20" s="760" customFormat="1" ht="24" x14ac:dyDescent="0.25">
      <c r="A3433" s="943" t="s">
        <v>5502</v>
      </c>
      <c r="B3433" s="948" t="s">
        <v>5503</v>
      </c>
      <c r="C3433" s="957"/>
      <c r="D3433" s="755"/>
      <c r="E3433" s="949" t="s">
        <v>5504</v>
      </c>
      <c r="F3433" s="943" t="s">
        <v>4881</v>
      </c>
      <c r="G3433" s="943" t="s">
        <v>5505</v>
      </c>
      <c r="H3433" s="943" t="s">
        <v>5506</v>
      </c>
      <c r="I3433" s="943" t="s">
        <v>5507</v>
      </c>
      <c r="J3433" s="756" t="s">
        <v>3115</v>
      </c>
      <c r="K3433" s="757" t="s">
        <v>3116</v>
      </c>
      <c r="L3433" s="758" t="s">
        <v>5508</v>
      </c>
      <c r="M3433" s="758" t="s">
        <v>5509</v>
      </c>
      <c r="N3433" s="756" t="s">
        <v>3116</v>
      </c>
      <c r="O3433" s="756" t="s">
        <v>3116</v>
      </c>
      <c r="P3433" s="759" t="s">
        <v>3317</v>
      </c>
      <c r="Q3433" s="759" t="s">
        <v>3341</v>
      </c>
      <c r="R3433" s="759" t="s">
        <v>5510</v>
      </c>
      <c r="T3433" s="761"/>
    </row>
    <row r="3434" spans="1:20" s="760" customFormat="1" ht="19.5" customHeight="1" x14ac:dyDescent="0.25">
      <c r="A3434" s="955"/>
      <c r="B3434" s="950"/>
      <c r="C3434" s="958"/>
      <c r="D3434" s="762"/>
      <c r="E3434" s="951"/>
      <c r="F3434" s="944"/>
      <c r="G3434" s="944"/>
      <c r="H3434" s="944"/>
      <c r="I3434" s="944"/>
      <c r="J3434" s="763">
        <v>2020</v>
      </c>
      <c r="K3434" s="764" t="s">
        <v>3120</v>
      </c>
      <c r="L3434" s="765" t="s">
        <v>3120</v>
      </c>
      <c r="M3434" s="765" t="s">
        <v>3120</v>
      </c>
      <c r="N3434" s="766" t="s">
        <v>5068</v>
      </c>
      <c r="O3434" s="766" t="s">
        <v>5069</v>
      </c>
      <c r="P3434" s="763" t="s">
        <v>4882</v>
      </c>
      <c r="Q3434" s="766" t="s">
        <v>5102</v>
      </c>
      <c r="R3434" s="763"/>
      <c r="T3434" s="761"/>
    </row>
    <row r="3435" spans="1:20" s="760" customFormat="1" ht="15.75" customHeight="1" x14ac:dyDescent="0.25">
      <c r="A3435" s="956"/>
      <c r="B3435" s="952"/>
      <c r="C3435" s="959"/>
      <c r="D3435" s="768"/>
      <c r="E3435" s="953"/>
      <c r="F3435" s="945"/>
      <c r="G3435" s="945"/>
      <c r="H3435" s="945"/>
      <c r="I3435" s="945"/>
      <c r="J3435" s="769" t="s">
        <v>14</v>
      </c>
      <c r="K3435" s="770" t="s">
        <v>14</v>
      </c>
      <c r="L3435" s="771" t="s">
        <v>14</v>
      </c>
      <c r="M3435" s="771" t="s">
        <v>14</v>
      </c>
      <c r="N3435" s="769" t="s">
        <v>14</v>
      </c>
      <c r="O3435" s="769" t="s">
        <v>14</v>
      </c>
      <c r="P3435" s="769" t="s">
        <v>14</v>
      </c>
      <c r="Q3435" s="769" t="s">
        <v>14</v>
      </c>
      <c r="R3435" s="769"/>
      <c r="T3435" s="761"/>
    </row>
    <row r="3436" spans="1:20" s="498" customFormat="1" ht="12" x14ac:dyDescent="0.25">
      <c r="A3436" s="772" t="s">
        <v>7400</v>
      </c>
      <c r="B3436" s="773" t="s">
        <v>575</v>
      </c>
      <c r="C3436" s="773"/>
      <c r="D3436" s="794"/>
      <c r="E3436" s="773"/>
      <c r="F3436" s="775"/>
      <c r="G3436" s="773"/>
      <c r="H3436" s="773"/>
      <c r="I3436" s="773"/>
      <c r="J3436" s="776"/>
      <c r="K3436" s="776"/>
      <c r="L3436" s="776"/>
      <c r="M3436" s="776"/>
      <c r="N3436" s="776"/>
      <c r="O3436" s="776"/>
      <c r="P3436" s="776"/>
      <c r="Q3436" s="776"/>
      <c r="R3436" s="776"/>
      <c r="T3436" s="568"/>
    </row>
    <row r="3437" spans="1:20" s="498" customFormat="1" ht="12" x14ac:dyDescent="0.25">
      <c r="A3437" s="772"/>
      <c r="C3437" s="773" t="s">
        <v>5123</v>
      </c>
      <c r="D3437" s="794"/>
      <c r="E3437" s="773"/>
      <c r="F3437" s="775"/>
      <c r="G3437" s="773"/>
      <c r="H3437" s="773"/>
      <c r="I3437" s="773"/>
      <c r="J3437" s="777">
        <v>1117235420</v>
      </c>
      <c r="K3437" s="789">
        <f>SUM(K3438:K3467)</f>
        <v>1117235420</v>
      </c>
      <c r="L3437" s="784">
        <f t="shared" ref="L3437:O3437" si="129">SUM(L3438:L3467)</f>
        <v>0</v>
      </c>
      <c r="M3437" s="784">
        <f t="shared" si="129"/>
        <v>0</v>
      </c>
      <c r="N3437" s="784">
        <f t="shared" si="129"/>
        <v>1337306430</v>
      </c>
      <c r="O3437" s="784">
        <f t="shared" si="129"/>
        <v>1348306430</v>
      </c>
      <c r="P3437" s="777">
        <f>SUM(K3437,N3437,O3437)</f>
        <v>3802848280</v>
      </c>
      <c r="Q3437" s="777">
        <v>1318436294</v>
      </c>
      <c r="R3437" s="777"/>
      <c r="T3437" s="568"/>
    </row>
    <row r="3438" spans="1:20" s="498" customFormat="1" ht="12" x14ac:dyDescent="0.25">
      <c r="A3438" s="772"/>
      <c r="D3438" s="515" t="s">
        <v>7401</v>
      </c>
      <c r="E3438" s="779" t="s">
        <v>7402</v>
      </c>
      <c r="F3438" s="780" t="s">
        <v>6059</v>
      </c>
      <c r="G3438" s="781" t="s">
        <v>5515</v>
      </c>
      <c r="H3438" s="781" t="s">
        <v>6102</v>
      </c>
      <c r="I3438" s="781" t="s">
        <v>5517</v>
      </c>
      <c r="J3438" s="782">
        <v>397445350</v>
      </c>
      <c r="K3438" s="783">
        <v>397445350</v>
      </c>
      <c r="L3438" s="784">
        <f>SUM(J3438-K3438)</f>
        <v>0</v>
      </c>
      <c r="M3438" s="784">
        <f>SUM(K3438-J3438)</f>
        <v>0</v>
      </c>
      <c r="N3438" s="782">
        <v>166786880</v>
      </c>
      <c r="O3438" s="782">
        <v>176786880</v>
      </c>
      <c r="P3438" s="782">
        <v>741019110</v>
      </c>
      <c r="Q3438" s="782">
        <v>151338970</v>
      </c>
      <c r="R3438" s="782"/>
      <c r="T3438" s="568"/>
    </row>
    <row r="3439" spans="1:20" s="498" customFormat="1" ht="12" x14ac:dyDescent="0.25">
      <c r="A3439" s="772"/>
      <c r="D3439" s="515" t="s">
        <v>7403</v>
      </c>
      <c r="E3439" s="779" t="s">
        <v>7404</v>
      </c>
      <c r="F3439" s="780" t="s">
        <v>5520</v>
      </c>
      <c r="G3439" s="781" t="s">
        <v>5515</v>
      </c>
      <c r="H3439" s="781" t="s">
        <v>6102</v>
      </c>
      <c r="I3439" s="781" t="s">
        <v>5517</v>
      </c>
      <c r="J3439" s="782">
        <v>0</v>
      </c>
      <c r="K3439" s="783">
        <v>0</v>
      </c>
      <c r="L3439" s="784">
        <f t="shared" ref="L3439:L3467" si="130">SUM(J3439-K3439)</f>
        <v>0</v>
      </c>
      <c r="M3439" s="784">
        <f t="shared" ref="M3439:M3467" si="131">SUM(K3439-J3439)</f>
        <v>0</v>
      </c>
      <c r="N3439" s="782">
        <v>0</v>
      </c>
      <c r="O3439" s="782">
        <v>0</v>
      </c>
      <c r="P3439" s="782">
        <v>0</v>
      </c>
      <c r="Q3439" s="782">
        <v>0</v>
      </c>
      <c r="R3439" s="782"/>
      <c r="T3439" s="568"/>
    </row>
    <row r="3440" spans="1:20" s="498" customFormat="1" ht="24" x14ac:dyDescent="0.25">
      <c r="A3440" s="772"/>
      <c r="D3440" s="515" t="s">
        <v>7405</v>
      </c>
      <c r="E3440" s="779" t="s">
        <v>7406</v>
      </c>
      <c r="F3440" s="780" t="s">
        <v>5523</v>
      </c>
      <c r="G3440" s="781" t="s">
        <v>5515</v>
      </c>
      <c r="H3440" s="781" t="s">
        <v>6102</v>
      </c>
      <c r="I3440" s="781" t="s">
        <v>5517</v>
      </c>
      <c r="J3440" s="782">
        <v>0</v>
      </c>
      <c r="K3440" s="783">
        <v>0</v>
      </c>
      <c r="L3440" s="784">
        <f t="shared" si="130"/>
        <v>0</v>
      </c>
      <c r="M3440" s="784">
        <f t="shared" si="131"/>
        <v>0</v>
      </c>
      <c r="N3440" s="782">
        <v>1123726940</v>
      </c>
      <c r="O3440" s="782">
        <v>1123726940</v>
      </c>
      <c r="P3440" s="782">
        <v>2247453880</v>
      </c>
      <c r="Q3440" s="782">
        <v>1123726940</v>
      </c>
      <c r="R3440" s="782"/>
      <c r="T3440" s="568"/>
    </row>
    <row r="3441" spans="1:20" s="498" customFormat="1" ht="12" x14ac:dyDescent="0.25">
      <c r="A3441" s="772"/>
      <c r="D3441" s="515" t="s">
        <v>7407</v>
      </c>
      <c r="E3441" s="779" t="s">
        <v>7408</v>
      </c>
      <c r="F3441" s="780" t="s">
        <v>6067</v>
      </c>
      <c r="G3441" s="781" t="s">
        <v>5515</v>
      </c>
      <c r="H3441" s="781" t="s">
        <v>6102</v>
      </c>
      <c r="I3441" s="781" t="s">
        <v>5517</v>
      </c>
      <c r="J3441" s="782">
        <v>0</v>
      </c>
      <c r="K3441" s="783">
        <v>0</v>
      </c>
      <c r="L3441" s="784">
        <f t="shared" si="130"/>
        <v>0</v>
      </c>
      <c r="M3441" s="784">
        <f t="shared" si="131"/>
        <v>0</v>
      </c>
      <c r="N3441" s="782">
        <v>0</v>
      </c>
      <c r="O3441" s="782">
        <v>0</v>
      </c>
      <c r="P3441" s="782">
        <v>0</v>
      </c>
      <c r="Q3441" s="782">
        <v>0</v>
      </c>
      <c r="R3441" s="782"/>
      <c r="T3441" s="568"/>
    </row>
    <row r="3442" spans="1:20" s="498" customFormat="1" ht="12.75" customHeight="1" x14ac:dyDescent="0.25">
      <c r="A3442" s="772"/>
      <c r="D3442" s="515" t="s">
        <v>7409</v>
      </c>
      <c r="E3442" s="779" t="s">
        <v>7410</v>
      </c>
      <c r="F3442" s="780" t="s">
        <v>5526</v>
      </c>
      <c r="G3442" s="781" t="s">
        <v>5515</v>
      </c>
      <c r="H3442" s="781" t="s">
        <v>6102</v>
      </c>
      <c r="I3442" s="781" t="s">
        <v>5517</v>
      </c>
      <c r="J3442" s="782">
        <v>223850630</v>
      </c>
      <c r="K3442" s="783">
        <v>223850630</v>
      </c>
      <c r="L3442" s="784">
        <f t="shared" si="130"/>
        <v>0</v>
      </c>
      <c r="M3442" s="784">
        <f t="shared" si="131"/>
        <v>0</v>
      </c>
      <c r="N3442" s="782">
        <v>20734630</v>
      </c>
      <c r="O3442" s="782">
        <v>21734630</v>
      </c>
      <c r="P3442" s="782">
        <v>266319890</v>
      </c>
      <c r="Q3442" s="782">
        <v>20333567</v>
      </c>
      <c r="R3442" s="782"/>
      <c r="T3442" s="568"/>
    </row>
    <row r="3443" spans="1:20" s="498" customFormat="1" ht="12" x14ac:dyDescent="0.25">
      <c r="A3443" s="772"/>
      <c r="D3443" s="515" t="s">
        <v>7411</v>
      </c>
      <c r="E3443" s="779" t="s">
        <v>7412</v>
      </c>
      <c r="F3443" s="780" t="s">
        <v>5529</v>
      </c>
      <c r="G3443" s="781" t="s">
        <v>5515</v>
      </c>
      <c r="H3443" s="781" t="s">
        <v>6102</v>
      </c>
      <c r="I3443" s="781" t="s">
        <v>5517</v>
      </c>
      <c r="J3443" s="782">
        <v>202796560</v>
      </c>
      <c r="K3443" s="783">
        <v>202796560</v>
      </c>
      <c r="L3443" s="784">
        <f t="shared" si="130"/>
        <v>0</v>
      </c>
      <c r="M3443" s="784">
        <f t="shared" si="131"/>
        <v>0</v>
      </c>
      <c r="N3443" s="782">
        <v>6557910</v>
      </c>
      <c r="O3443" s="782">
        <v>6557910</v>
      </c>
      <c r="P3443" s="782">
        <v>215912380</v>
      </c>
      <c r="Q3443" s="782">
        <v>6047890</v>
      </c>
      <c r="R3443" s="782"/>
      <c r="T3443" s="568"/>
    </row>
    <row r="3444" spans="1:20" s="498" customFormat="1" ht="12" x14ac:dyDescent="0.25">
      <c r="A3444" s="772"/>
      <c r="D3444" s="515" t="s">
        <v>7413</v>
      </c>
      <c r="E3444" s="779" t="s">
        <v>7414</v>
      </c>
      <c r="F3444" s="780" t="s">
        <v>5532</v>
      </c>
      <c r="G3444" s="781" t="s">
        <v>5515</v>
      </c>
      <c r="H3444" s="781" t="s">
        <v>6102</v>
      </c>
      <c r="I3444" s="781" t="s">
        <v>5517</v>
      </c>
      <c r="J3444" s="782">
        <v>2778600</v>
      </c>
      <c r="K3444" s="783">
        <v>2778600</v>
      </c>
      <c r="L3444" s="784">
        <f t="shared" si="130"/>
        <v>0</v>
      </c>
      <c r="M3444" s="784">
        <f t="shared" si="131"/>
        <v>0</v>
      </c>
      <c r="N3444" s="782">
        <v>4155560</v>
      </c>
      <c r="O3444" s="782">
        <v>4155560</v>
      </c>
      <c r="P3444" s="782">
        <v>11089720</v>
      </c>
      <c r="Q3444" s="782">
        <v>3789065</v>
      </c>
      <c r="R3444" s="782"/>
      <c r="T3444" s="568"/>
    </row>
    <row r="3445" spans="1:20" s="498" customFormat="1" ht="12" x14ac:dyDescent="0.25">
      <c r="A3445" s="772"/>
      <c r="D3445" s="515" t="s">
        <v>7415</v>
      </c>
      <c r="E3445" s="779" t="s">
        <v>7416</v>
      </c>
      <c r="F3445" s="780" t="s">
        <v>5535</v>
      </c>
      <c r="G3445" s="781" t="s">
        <v>5515</v>
      </c>
      <c r="H3445" s="781" t="s">
        <v>6102</v>
      </c>
      <c r="I3445" s="781" t="s">
        <v>5517</v>
      </c>
      <c r="J3445" s="782">
        <v>54574090</v>
      </c>
      <c r="K3445" s="783">
        <v>54574090</v>
      </c>
      <c r="L3445" s="784">
        <f t="shared" si="130"/>
        <v>0</v>
      </c>
      <c r="M3445" s="784">
        <f t="shared" si="131"/>
        <v>0</v>
      </c>
      <c r="N3445" s="782">
        <v>2644380</v>
      </c>
      <c r="O3445" s="782">
        <v>2644380</v>
      </c>
      <c r="P3445" s="782">
        <v>59862850</v>
      </c>
      <c r="Q3445" s="782">
        <v>2000786</v>
      </c>
      <c r="R3445" s="782"/>
      <c r="T3445" s="568"/>
    </row>
    <row r="3446" spans="1:20" s="498" customFormat="1" ht="12" x14ac:dyDescent="0.25">
      <c r="A3446" s="772"/>
      <c r="D3446" s="515" t="s">
        <v>7417</v>
      </c>
      <c r="E3446" s="779" t="s">
        <v>7418</v>
      </c>
      <c r="F3446" s="515" t="s">
        <v>5538</v>
      </c>
      <c r="G3446" s="781" t="s">
        <v>5515</v>
      </c>
      <c r="H3446" s="781" t="s">
        <v>6102</v>
      </c>
      <c r="I3446" s="781" t="s">
        <v>5517</v>
      </c>
      <c r="J3446" s="782">
        <v>0</v>
      </c>
      <c r="K3446" s="783">
        <v>0</v>
      </c>
      <c r="L3446" s="784">
        <f t="shared" si="130"/>
        <v>0</v>
      </c>
      <c r="M3446" s="784">
        <f t="shared" si="131"/>
        <v>0</v>
      </c>
      <c r="N3446" s="782">
        <v>0</v>
      </c>
      <c r="O3446" s="782">
        <v>0</v>
      </c>
      <c r="P3446" s="782">
        <v>0</v>
      </c>
      <c r="Q3446" s="782">
        <v>0</v>
      </c>
      <c r="R3446" s="782"/>
      <c r="T3446" s="568"/>
    </row>
    <row r="3447" spans="1:20" s="498" customFormat="1" ht="12" x14ac:dyDescent="0.25">
      <c r="A3447" s="772"/>
      <c r="D3447" s="515" t="s">
        <v>7419</v>
      </c>
      <c r="E3447" s="779" t="s">
        <v>7420</v>
      </c>
      <c r="F3447" s="780" t="s">
        <v>5796</v>
      </c>
      <c r="G3447" s="781" t="s">
        <v>5515</v>
      </c>
      <c r="H3447" s="781" t="s">
        <v>6102</v>
      </c>
      <c r="I3447" s="781" t="s">
        <v>5517</v>
      </c>
      <c r="J3447" s="782">
        <v>39744820</v>
      </c>
      <c r="K3447" s="783">
        <v>39744820</v>
      </c>
      <c r="L3447" s="784">
        <f t="shared" si="130"/>
        <v>0</v>
      </c>
      <c r="M3447" s="784">
        <f t="shared" si="131"/>
        <v>0</v>
      </c>
      <c r="N3447" s="782">
        <v>12700130</v>
      </c>
      <c r="O3447" s="782">
        <v>12700130</v>
      </c>
      <c r="P3447" s="782">
        <v>65145080</v>
      </c>
      <c r="Q3447" s="782">
        <v>11199076</v>
      </c>
      <c r="R3447" s="782"/>
      <c r="T3447" s="568"/>
    </row>
    <row r="3448" spans="1:20" s="498" customFormat="1" ht="12" x14ac:dyDescent="0.25">
      <c r="A3448" s="772"/>
      <c r="D3448" s="515" t="s">
        <v>7421</v>
      </c>
      <c r="E3448" s="779" t="s">
        <v>7422</v>
      </c>
      <c r="F3448" s="515" t="s">
        <v>5544</v>
      </c>
      <c r="G3448" s="781" t="s">
        <v>5515</v>
      </c>
      <c r="H3448" s="781" t="s">
        <v>6102</v>
      </c>
      <c r="I3448" s="781" t="s">
        <v>5517</v>
      </c>
      <c r="J3448" s="782">
        <v>196045370</v>
      </c>
      <c r="K3448" s="783">
        <v>196045370</v>
      </c>
      <c r="L3448" s="784">
        <f t="shared" si="130"/>
        <v>0</v>
      </c>
      <c r="M3448" s="784">
        <f t="shared" si="131"/>
        <v>0</v>
      </c>
      <c r="N3448" s="782">
        <v>0</v>
      </c>
      <c r="O3448" s="782">
        <v>0</v>
      </c>
      <c r="P3448" s="782">
        <v>196045370</v>
      </c>
      <c r="Q3448" s="782">
        <v>0</v>
      </c>
      <c r="R3448" s="782"/>
      <c r="T3448" s="568"/>
    </row>
    <row r="3449" spans="1:20" s="498" customFormat="1" ht="12" x14ac:dyDescent="0.25">
      <c r="A3449" s="772"/>
      <c r="D3449" s="515" t="s">
        <v>7423</v>
      </c>
      <c r="E3449" s="779" t="s">
        <v>7424</v>
      </c>
      <c r="F3449" s="780" t="s">
        <v>6746</v>
      </c>
      <c r="G3449" s="781" t="s">
        <v>5515</v>
      </c>
      <c r="H3449" s="781" t="s">
        <v>6102</v>
      </c>
      <c r="I3449" s="781" t="s">
        <v>5517</v>
      </c>
      <c r="J3449" s="782">
        <v>0</v>
      </c>
      <c r="K3449" s="783">
        <v>0</v>
      </c>
      <c r="L3449" s="784">
        <f t="shared" si="130"/>
        <v>0</v>
      </c>
      <c r="M3449" s="784">
        <f t="shared" si="131"/>
        <v>0</v>
      </c>
      <c r="N3449" s="782">
        <v>0</v>
      </c>
      <c r="O3449" s="782">
        <v>0</v>
      </c>
      <c r="P3449" s="782">
        <v>0</v>
      </c>
      <c r="Q3449" s="782">
        <v>0</v>
      </c>
      <c r="R3449" s="782"/>
      <c r="T3449" s="568"/>
    </row>
    <row r="3450" spans="1:20" s="498" customFormat="1" ht="12" x14ac:dyDescent="0.25">
      <c r="A3450" s="772"/>
      <c r="D3450" s="515" t="s">
        <v>7425</v>
      </c>
      <c r="E3450" s="779" t="s">
        <v>7426</v>
      </c>
      <c r="F3450" s="780" t="s">
        <v>5553</v>
      </c>
      <c r="G3450" s="781" t="s">
        <v>5515</v>
      </c>
      <c r="H3450" s="781" t="s">
        <v>6102</v>
      </c>
      <c r="I3450" s="781" t="s">
        <v>5517</v>
      </c>
      <c r="J3450" s="782">
        <v>0</v>
      </c>
      <c r="K3450" s="783">
        <v>0</v>
      </c>
      <c r="L3450" s="784">
        <f t="shared" si="130"/>
        <v>0</v>
      </c>
      <c r="M3450" s="784">
        <f t="shared" si="131"/>
        <v>0</v>
      </c>
      <c r="N3450" s="782">
        <v>0</v>
      </c>
      <c r="O3450" s="782">
        <v>0</v>
      </c>
      <c r="P3450" s="782">
        <v>0</v>
      </c>
      <c r="Q3450" s="782">
        <v>0</v>
      </c>
      <c r="R3450" s="782"/>
      <c r="T3450" s="568"/>
    </row>
    <row r="3451" spans="1:20" s="498" customFormat="1" ht="12" x14ac:dyDescent="0.25">
      <c r="A3451" s="772"/>
      <c r="D3451" s="515" t="s">
        <v>7427</v>
      </c>
      <c r="E3451" s="779" t="s">
        <v>7428</v>
      </c>
      <c r="F3451" s="780" t="s">
        <v>7429</v>
      </c>
      <c r="G3451" s="781" t="s">
        <v>5515</v>
      </c>
      <c r="H3451" s="781" t="s">
        <v>6102</v>
      </c>
      <c r="I3451" s="781" t="s">
        <v>5517</v>
      </c>
      <c r="J3451" s="782">
        <v>0</v>
      </c>
      <c r="K3451" s="783">
        <v>0</v>
      </c>
      <c r="L3451" s="784">
        <f t="shared" si="130"/>
        <v>0</v>
      </c>
      <c r="M3451" s="784">
        <f t="shared" si="131"/>
        <v>0</v>
      </c>
      <c r="N3451" s="782">
        <v>0</v>
      </c>
      <c r="O3451" s="782">
        <v>0</v>
      </c>
      <c r="P3451" s="782">
        <v>0</v>
      </c>
      <c r="Q3451" s="782">
        <v>0</v>
      </c>
      <c r="R3451" s="782"/>
      <c r="T3451" s="568"/>
    </row>
    <row r="3452" spans="1:20" s="498" customFormat="1" ht="12" x14ac:dyDescent="0.25">
      <c r="A3452" s="772"/>
      <c r="D3452" s="515" t="s">
        <v>7430</v>
      </c>
      <c r="E3452" s="779" t="s">
        <v>7431</v>
      </c>
      <c r="F3452" s="515" t="s">
        <v>7432</v>
      </c>
      <c r="G3452" s="781" t="s">
        <v>5515</v>
      </c>
      <c r="H3452" s="781" t="s">
        <v>6102</v>
      </c>
      <c r="I3452" s="781" t="s">
        <v>5517</v>
      </c>
      <c r="J3452" s="782">
        <v>0</v>
      </c>
      <c r="K3452" s="783">
        <v>0</v>
      </c>
      <c r="L3452" s="784">
        <f t="shared" si="130"/>
        <v>0</v>
      </c>
      <c r="M3452" s="784">
        <f t="shared" si="131"/>
        <v>0</v>
      </c>
      <c r="N3452" s="782">
        <v>0</v>
      </c>
      <c r="O3452" s="782">
        <v>0</v>
      </c>
      <c r="P3452" s="782">
        <v>0</v>
      </c>
      <c r="Q3452" s="782">
        <v>0</v>
      </c>
      <c r="R3452" s="782"/>
      <c r="T3452" s="568"/>
    </row>
    <row r="3453" spans="1:20" s="498" customFormat="1" ht="12" x14ac:dyDescent="0.25">
      <c r="A3453" s="772"/>
      <c r="D3453" s="515" t="s">
        <v>7433</v>
      </c>
      <c r="E3453" s="779" t="s">
        <v>7434</v>
      </c>
      <c r="F3453" s="780" t="s">
        <v>7435</v>
      </c>
      <c r="G3453" s="781" t="s">
        <v>5515</v>
      </c>
      <c r="H3453" s="781" t="s">
        <v>6102</v>
      </c>
      <c r="I3453" s="781" t="s">
        <v>5517</v>
      </c>
      <c r="J3453" s="782">
        <v>0</v>
      </c>
      <c r="K3453" s="783">
        <v>0</v>
      </c>
      <c r="L3453" s="784">
        <f t="shared" si="130"/>
        <v>0</v>
      </c>
      <c r="M3453" s="784">
        <f t="shared" si="131"/>
        <v>0</v>
      </c>
      <c r="N3453" s="782">
        <v>0</v>
      </c>
      <c r="O3453" s="782">
        <v>0</v>
      </c>
      <c r="P3453" s="782">
        <v>0</v>
      </c>
      <c r="Q3453" s="782">
        <v>0</v>
      </c>
      <c r="R3453" s="782"/>
      <c r="T3453" s="568"/>
    </row>
    <row r="3454" spans="1:20" s="498" customFormat="1" ht="12" x14ac:dyDescent="0.25">
      <c r="A3454" s="772"/>
      <c r="D3454" s="515" t="s">
        <v>7436</v>
      </c>
      <c r="E3454" s="779" t="s">
        <v>7437</v>
      </c>
      <c r="F3454" s="780" t="s">
        <v>6762</v>
      </c>
      <c r="G3454" s="781" t="s">
        <v>5515</v>
      </c>
      <c r="H3454" s="781" t="s">
        <v>6102</v>
      </c>
      <c r="I3454" s="781" t="s">
        <v>5517</v>
      </c>
      <c r="J3454" s="782">
        <v>0</v>
      </c>
      <c r="K3454" s="783">
        <v>0</v>
      </c>
      <c r="L3454" s="784">
        <f t="shared" si="130"/>
        <v>0</v>
      </c>
      <c r="M3454" s="784">
        <f t="shared" si="131"/>
        <v>0</v>
      </c>
      <c r="N3454" s="782">
        <v>0</v>
      </c>
      <c r="O3454" s="782">
        <v>0</v>
      </c>
      <c r="P3454" s="782">
        <v>0</v>
      </c>
      <c r="Q3454" s="782">
        <v>0</v>
      </c>
      <c r="R3454" s="782"/>
      <c r="T3454" s="568"/>
    </row>
    <row r="3455" spans="1:20" s="498" customFormat="1" ht="12" x14ac:dyDescent="0.25">
      <c r="A3455" s="772"/>
      <c r="D3455" s="515" t="s">
        <v>7438</v>
      </c>
      <c r="E3455" s="779" t="s">
        <v>7439</v>
      </c>
      <c r="F3455" s="780" t="s">
        <v>6765</v>
      </c>
      <c r="G3455" s="781" t="s">
        <v>5515</v>
      </c>
      <c r="H3455" s="781" t="s">
        <v>6102</v>
      </c>
      <c r="I3455" s="781" t="s">
        <v>5517</v>
      </c>
      <c r="J3455" s="782">
        <v>0</v>
      </c>
      <c r="K3455" s="783">
        <v>0</v>
      </c>
      <c r="L3455" s="784">
        <f t="shared" si="130"/>
        <v>0</v>
      </c>
      <c r="M3455" s="784">
        <f t="shared" si="131"/>
        <v>0</v>
      </c>
      <c r="N3455" s="782">
        <v>0</v>
      </c>
      <c r="O3455" s="782">
        <v>0</v>
      </c>
      <c r="P3455" s="782">
        <v>0</v>
      </c>
      <c r="Q3455" s="782">
        <v>0</v>
      </c>
      <c r="R3455" s="782"/>
      <c r="T3455" s="568"/>
    </row>
    <row r="3456" spans="1:20" s="498" customFormat="1" ht="12" x14ac:dyDescent="0.25">
      <c r="A3456" s="772"/>
      <c r="D3456" s="515" t="s">
        <v>7440</v>
      </c>
      <c r="E3456" s="779" t="s">
        <v>7441</v>
      </c>
      <c r="F3456" s="780" t="s">
        <v>6431</v>
      </c>
      <c r="G3456" s="781" t="s">
        <v>5515</v>
      </c>
      <c r="H3456" s="781" t="s">
        <v>6102</v>
      </c>
      <c r="I3456" s="781" t="s">
        <v>5517</v>
      </c>
      <c r="J3456" s="782">
        <v>0</v>
      </c>
      <c r="K3456" s="783">
        <v>0</v>
      </c>
      <c r="L3456" s="784">
        <f t="shared" si="130"/>
        <v>0</v>
      </c>
      <c r="M3456" s="784">
        <f t="shared" si="131"/>
        <v>0</v>
      </c>
      <c r="N3456" s="782">
        <v>0</v>
      </c>
      <c r="O3456" s="782">
        <v>0</v>
      </c>
      <c r="P3456" s="782">
        <v>0</v>
      </c>
      <c r="Q3456" s="782">
        <v>0</v>
      </c>
      <c r="R3456" s="782"/>
      <c r="T3456" s="568"/>
    </row>
    <row r="3457" spans="1:20" s="498" customFormat="1" ht="12" x14ac:dyDescent="0.25">
      <c r="A3457" s="772"/>
      <c r="D3457" s="515" t="s">
        <v>7442</v>
      </c>
      <c r="E3457" s="779" t="s">
        <v>7443</v>
      </c>
      <c r="F3457" s="515" t="s">
        <v>7444</v>
      </c>
      <c r="G3457" s="781" t="s">
        <v>5515</v>
      </c>
      <c r="H3457" s="781" t="s">
        <v>6102</v>
      </c>
      <c r="I3457" s="781" t="s">
        <v>5517</v>
      </c>
      <c r="J3457" s="782">
        <v>0</v>
      </c>
      <c r="K3457" s="783">
        <v>0</v>
      </c>
      <c r="L3457" s="784">
        <f t="shared" si="130"/>
        <v>0</v>
      </c>
      <c r="M3457" s="784">
        <f t="shared" si="131"/>
        <v>0</v>
      </c>
      <c r="N3457" s="782">
        <v>0</v>
      </c>
      <c r="O3457" s="782">
        <v>0</v>
      </c>
      <c r="P3457" s="782">
        <v>0</v>
      </c>
      <c r="Q3457" s="782">
        <v>0</v>
      </c>
      <c r="R3457" s="782"/>
      <c r="T3457" s="568"/>
    </row>
    <row r="3458" spans="1:20" s="498" customFormat="1" ht="12" x14ac:dyDescent="0.25">
      <c r="A3458" s="772"/>
      <c r="D3458" s="515" t="s">
        <v>7445</v>
      </c>
      <c r="E3458" s="779" t="s">
        <v>7446</v>
      </c>
      <c r="F3458" s="780" t="s">
        <v>7222</v>
      </c>
      <c r="G3458" s="781" t="s">
        <v>5515</v>
      </c>
      <c r="H3458" s="781" t="s">
        <v>6102</v>
      </c>
      <c r="I3458" s="781" t="s">
        <v>5517</v>
      </c>
      <c r="J3458" s="782">
        <v>0</v>
      </c>
      <c r="K3458" s="783">
        <v>0</v>
      </c>
      <c r="L3458" s="784">
        <f t="shared" si="130"/>
        <v>0</v>
      </c>
      <c r="M3458" s="784">
        <f t="shared" si="131"/>
        <v>0</v>
      </c>
      <c r="N3458" s="782">
        <v>0</v>
      </c>
      <c r="O3458" s="782">
        <v>0</v>
      </c>
      <c r="P3458" s="782">
        <v>0</v>
      </c>
      <c r="Q3458" s="782">
        <v>0</v>
      </c>
      <c r="R3458" s="782"/>
      <c r="T3458" s="568"/>
    </row>
    <row r="3459" spans="1:20" s="498" customFormat="1" ht="12" x14ac:dyDescent="0.25">
      <c r="A3459" s="772"/>
      <c r="D3459" s="515" t="s">
        <v>7447</v>
      </c>
      <c r="E3459" s="779" t="s">
        <v>7448</v>
      </c>
      <c r="F3459" s="780" t="s">
        <v>6335</v>
      </c>
      <c r="G3459" s="781" t="s">
        <v>5515</v>
      </c>
      <c r="H3459" s="781" t="s">
        <v>6102</v>
      </c>
      <c r="I3459" s="781" t="s">
        <v>5517</v>
      </c>
      <c r="J3459" s="782">
        <v>0</v>
      </c>
      <c r="K3459" s="783">
        <v>0</v>
      </c>
      <c r="L3459" s="784">
        <f t="shared" si="130"/>
        <v>0</v>
      </c>
      <c r="M3459" s="784">
        <f t="shared" si="131"/>
        <v>0</v>
      </c>
      <c r="N3459" s="782">
        <v>0</v>
      </c>
      <c r="O3459" s="782">
        <v>0</v>
      </c>
      <c r="P3459" s="782">
        <v>0</v>
      </c>
      <c r="Q3459" s="782">
        <v>0</v>
      </c>
      <c r="R3459" s="782"/>
      <c r="T3459" s="568"/>
    </row>
    <row r="3460" spans="1:20" s="498" customFormat="1" ht="12" x14ac:dyDescent="0.25">
      <c r="A3460" s="772"/>
      <c r="D3460" s="515" t="s">
        <v>7449</v>
      </c>
      <c r="E3460" s="779" t="s">
        <v>7450</v>
      </c>
      <c r="F3460" s="780" t="s">
        <v>7451</v>
      </c>
      <c r="G3460" s="781" t="s">
        <v>5515</v>
      </c>
      <c r="H3460" s="781" t="s">
        <v>6102</v>
      </c>
      <c r="I3460" s="781" t="s">
        <v>5517</v>
      </c>
      <c r="J3460" s="782">
        <v>0</v>
      </c>
      <c r="K3460" s="783">
        <v>0</v>
      </c>
      <c r="L3460" s="784">
        <f t="shared" si="130"/>
        <v>0</v>
      </c>
      <c r="M3460" s="784">
        <f t="shared" si="131"/>
        <v>0</v>
      </c>
      <c r="N3460" s="782">
        <v>0</v>
      </c>
      <c r="O3460" s="782">
        <v>0</v>
      </c>
      <c r="P3460" s="782">
        <v>0</v>
      </c>
      <c r="Q3460" s="782">
        <v>0</v>
      </c>
      <c r="R3460" s="782"/>
      <c r="T3460" s="568"/>
    </row>
    <row r="3461" spans="1:20" s="498" customFormat="1" ht="12" x14ac:dyDescent="0.25">
      <c r="A3461" s="772"/>
      <c r="D3461" s="515" t="s">
        <v>7452</v>
      </c>
      <c r="E3461" s="779" t="s">
        <v>7453</v>
      </c>
      <c r="F3461" s="780" t="s">
        <v>6800</v>
      </c>
      <c r="G3461" s="781" t="s">
        <v>5515</v>
      </c>
      <c r="H3461" s="781" t="s">
        <v>6102</v>
      </c>
      <c r="I3461" s="781" t="s">
        <v>5517</v>
      </c>
      <c r="J3461" s="782">
        <v>0</v>
      </c>
      <c r="K3461" s="783">
        <v>0</v>
      </c>
      <c r="L3461" s="784">
        <f t="shared" si="130"/>
        <v>0</v>
      </c>
      <c r="M3461" s="784">
        <f t="shared" si="131"/>
        <v>0</v>
      </c>
      <c r="N3461" s="782">
        <v>0</v>
      </c>
      <c r="O3461" s="782">
        <v>0</v>
      </c>
      <c r="P3461" s="782">
        <v>0</v>
      </c>
      <c r="Q3461" s="782">
        <v>0</v>
      </c>
      <c r="R3461" s="782"/>
      <c r="T3461" s="568"/>
    </row>
    <row r="3462" spans="1:20" s="498" customFormat="1" ht="12" x14ac:dyDescent="0.25">
      <c r="A3462" s="772"/>
      <c r="D3462" s="515" t="s">
        <v>7454</v>
      </c>
      <c r="E3462" s="779" t="s">
        <v>7455</v>
      </c>
      <c r="F3462" s="515" t="s">
        <v>7456</v>
      </c>
      <c r="G3462" s="781" t="s">
        <v>5515</v>
      </c>
      <c r="H3462" s="781" t="s">
        <v>6102</v>
      </c>
      <c r="I3462" s="781" t="s">
        <v>5517</v>
      </c>
      <c r="J3462" s="782">
        <v>0</v>
      </c>
      <c r="K3462" s="783">
        <v>0</v>
      </c>
      <c r="L3462" s="784">
        <f t="shared" si="130"/>
        <v>0</v>
      </c>
      <c r="M3462" s="784">
        <f t="shared" si="131"/>
        <v>0</v>
      </c>
      <c r="N3462" s="782">
        <v>0</v>
      </c>
      <c r="O3462" s="782">
        <v>0</v>
      </c>
      <c r="P3462" s="782">
        <v>0</v>
      </c>
      <c r="Q3462" s="782">
        <v>0</v>
      </c>
      <c r="R3462" s="782"/>
      <c r="T3462" s="568"/>
    </row>
    <row r="3463" spans="1:20" s="498" customFormat="1" ht="12" x14ac:dyDescent="0.25">
      <c r="A3463" s="772"/>
      <c r="D3463" s="515" t="s">
        <v>7457</v>
      </c>
      <c r="E3463" s="779" t="s">
        <v>7458</v>
      </c>
      <c r="F3463" s="780" t="s">
        <v>7304</v>
      </c>
      <c r="G3463" s="781" t="s">
        <v>5515</v>
      </c>
      <c r="H3463" s="781" t="s">
        <v>6102</v>
      </c>
      <c r="I3463" s="781" t="s">
        <v>5517</v>
      </c>
      <c r="J3463" s="782">
        <v>0</v>
      </c>
      <c r="K3463" s="783">
        <v>0</v>
      </c>
      <c r="L3463" s="784">
        <f t="shared" si="130"/>
        <v>0</v>
      </c>
      <c r="M3463" s="784">
        <f t="shared" si="131"/>
        <v>0</v>
      </c>
      <c r="N3463" s="782">
        <v>0</v>
      </c>
      <c r="O3463" s="782">
        <v>0</v>
      </c>
      <c r="P3463" s="782">
        <v>0</v>
      </c>
      <c r="Q3463" s="782">
        <v>0</v>
      </c>
      <c r="R3463" s="782"/>
      <c r="T3463" s="568"/>
    </row>
    <row r="3464" spans="1:20" s="498" customFormat="1" ht="12" x14ac:dyDescent="0.25">
      <c r="A3464" s="772"/>
      <c r="D3464" s="515" t="s">
        <v>7459</v>
      </c>
      <c r="E3464" s="779" t="s">
        <v>7460</v>
      </c>
      <c r="F3464" s="780" t="s">
        <v>7048</v>
      </c>
      <c r="G3464" s="781" t="s">
        <v>5515</v>
      </c>
      <c r="H3464" s="781" t="s">
        <v>6102</v>
      </c>
      <c r="I3464" s="781" t="s">
        <v>5517</v>
      </c>
      <c r="J3464" s="782">
        <v>0</v>
      </c>
      <c r="K3464" s="783">
        <v>0</v>
      </c>
      <c r="L3464" s="784">
        <f t="shared" si="130"/>
        <v>0</v>
      </c>
      <c r="M3464" s="784">
        <f t="shared" si="131"/>
        <v>0</v>
      </c>
      <c r="N3464" s="782">
        <v>0</v>
      </c>
      <c r="O3464" s="782">
        <v>0</v>
      </c>
      <c r="P3464" s="782">
        <v>0</v>
      </c>
      <c r="Q3464" s="782">
        <v>0</v>
      </c>
      <c r="R3464" s="782"/>
      <c r="T3464" s="568"/>
    </row>
    <row r="3465" spans="1:20" s="498" customFormat="1" ht="12" x14ac:dyDescent="0.25">
      <c r="A3465" s="772"/>
      <c r="D3465" s="515" t="s">
        <v>7461</v>
      </c>
      <c r="E3465" s="779" t="s">
        <v>7462</v>
      </c>
      <c r="F3465" s="780" t="s">
        <v>7309</v>
      </c>
      <c r="G3465" s="781" t="s">
        <v>5515</v>
      </c>
      <c r="H3465" s="781" t="s">
        <v>6102</v>
      </c>
      <c r="I3465" s="781" t="s">
        <v>5517</v>
      </c>
      <c r="J3465" s="782">
        <v>0</v>
      </c>
      <c r="K3465" s="783">
        <v>0</v>
      </c>
      <c r="L3465" s="784">
        <f t="shared" si="130"/>
        <v>0</v>
      </c>
      <c r="M3465" s="784">
        <f t="shared" si="131"/>
        <v>0</v>
      </c>
      <c r="N3465" s="782">
        <v>0</v>
      </c>
      <c r="O3465" s="782">
        <v>0</v>
      </c>
      <c r="P3465" s="782">
        <v>0</v>
      </c>
      <c r="Q3465" s="782">
        <v>0</v>
      </c>
      <c r="R3465" s="782"/>
      <c r="T3465" s="568"/>
    </row>
    <row r="3466" spans="1:20" s="498" customFormat="1" ht="24" x14ac:dyDescent="0.25">
      <c r="A3466" s="772"/>
      <c r="D3466" s="515" t="s">
        <v>7463</v>
      </c>
      <c r="E3466" s="779" t="s">
        <v>7464</v>
      </c>
      <c r="F3466" s="780" t="s">
        <v>7312</v>
      </c>
      <c r="G3466" s="781" t="s">
        <v>5515</v>
      </c>
      <c r="H3466" s="781" t="s">
        <v>6102</v>
      </c>
      <c r="I3466" s="781" t="s">
        <v>5517</v>
      </c>
      <c r="J3466" s="782">
        <v>0</v>
      </c>
      <c r="K3466" s="783">
        <v>0</v>
      </c>
      <c r="L3466" s="784">
        <f t="shared" si="130"/>
        <v>0</v>
      </c>
      <c r="M3466" s="784">
        <f t="shared" si="131"/>
        <v>0</v>
      </c>
      <c r="N3466" s="782">
        <v>0</v>
      </c>
      <c r="O3466" s="782">
        <v>0</v>
      </c>
      <c r="P3466" s="782">
        <v>0</v>
      </c>
      <c r="Q3466" s="782">
        <v>0</v>
      </c>
      <c r="R3466" s="782"/>
      <c r="T3466" s="568"/>
    </row>
    <row r="3467" spans="1:20" s="498" customFormat="1" ht="12" x14ac:dyDescent="0.25">
      <c r="A3467" s="772"/>
      <c r="D3467" s="519" t="s">
        <v>7465</v>
      </c>
      <c r="E3467" s="786" t="s">
        <v>7466</v>
      </c>
      <c r="F3467" s="519" t="s">
        <v>7057</v>
      </c>
      <c r="G3467" s="788" t="s">
        <v>5515</v>
      </c>
      <c r="H3467" s="788" t="s">
        <v>6102</v>
      </c>
      <c r="I3467" s="788" t="s">
        <v>5517</v>
      </c>
      <c r="J3467" s="784">
        <v>0</v>
      </c>
      <c r="K3467" s="789">
        <v>0</v>
      </c>
      <c r="L3467" s="784">
        <f t="shared" si="130"/>
        <v>0</v>
      </c>
      <c r="M3467" s="784">
        <f t="shared" si="131"/>
        <v>0</v>
      </c>
      <c r="N3467" s="784">
        <v>0</v>
      </c>
      <c r="O3467" s="784">
        <v>0</v>
      </c>
      <c r="P3467" s="784">
        <v>0</v>
      </c>
      <c r="Q3467" s="784">
        <v>0</v>
      </c>
      <c r="R3467" s="784"/>
      <c r="T3467" s="568"/>
    </row>
    <row r="3468" spans="1:20" s="498" customFormat="1" ht="12" x14ac:dyDescent="0.25">
      <c r="A3468" s="772"/>
      <c r="D3468" s="816"/>
      <c r="E3468" s="816"/>
      <c r="F3468" s="844"/>
      <c r="G3468" s="845"/>
      <c r="H3468" s="845"/>
      <c r="I3468" s="845"/>
      <c r="J3468" s="846"/>
      <c r="K3468" s="847"/>
      <c r="L3468" s="846"/>
      <c r="M3468" s="846"/>
      <c r="N3468" s="846"/>
      <c r="O3468" s="846"/>
      <c r="P3468" s="846"/>
      <c r="Q3468" s="846"/>
      <c r="R3468" s="846"/>
      <c r="T3468" s="568"/>
    </row>
    <row r="3469" spans="1:20" s="751" customFormat="1" ht="13.8" x14ac:dyDescent="0.3">
      <c r="A3469" s="946" t="s">
        <v>5500</v>
      </c>
      <c r="B3469" s="946"/>
      <c r="C3469" s="946"/>
      <c r="D3469" s="946"/>
      <c r="E3469" s="946"/>
      <c r="F3469" s="946"/>
      <c r="G3469" s="946"/>
      <c r="H3469" s="946"/>
      <c r="I3469" s="946"/>
      <c r="J3469" s="946"/>
      <c r="K3469" s="946"/>
      <c r="L3469" s="946"/>
      <c r="M3469" s="946"/>
      <c r="N3469" s="946"/>
      <c r="O3469" s="946"/>
      <c r="P3469" s="946"/>
      <c r="Q3469" s="946"/>
      <c r="T3469" s="752"/>
    </row>
    <row r="3470" spans="1:20" s="751" customFormat="1" ht="13.8" x14ac:dyDescent="0.3">
      <c r="A3470" s="946" t="s">
        <v>5501</v>
      </c>
      <c r="B3470" s="946"/>
      <c r="C3470" s="946"/>
      <c r="D3470" s="946"/>
      <c r="E3470" s="946"/>
      <c r="F3470" s="946"/>
      <c r="G3470" s="946"/>
      <c r="H3470" s="946"/>
      <c r="I3470" s="946"/>
      <c r="J3470" s="946"/>
      <c r="K3470" s="946"/>
      <c r="L3470" s="946"/>
      <c r="M3470" s="946"/>
      <c r="N3470" s="946"/>
      <c r="O3470" s="946"/>
      <c r="P3470" s="946"/>
      <c r="Q3470" s="946"/>
      <c r="T3470" s="752"/>
    </row>
    <row r="3471" spans="1:20" s="753" customFormat="1" ht="13.2" x14ac:dyDescent="0.25">
      <c r="A3471" s="947" t="s">
        <v>5376</v>
      </c>
      <c r="B3471" s="947"/>
      <c r="C3471" s="947"/>
      <c r="D3471" s="954"/>
      <c r="E3471" s="947"/>
      <c r="F3471" s="947"/>
      <c r="G3471" s="947"/>
      <c r="H3471" s="947"/>
      <c r="I3471" s="947"/>
      <c r="J3471" s="947"/>
      <c r="K3471" s="947"/>
      <c r="L3471" s="947"/>
      <c r="M3471" s="947"/>
      <c r="N3471" s="947"/>
      <c r="O3471" s="947"/>
      <c r="P3471" s="947"/>
      <c r="Q3471" s="947"/>
      <c r="T3471" s="754"/>
    </row>
    <row r="3472" spans="1:20" s="760" customFormat="1" ht="24" x14ac:dyDescent="0.25">
      <c r="A3472" s="943" t="s">
        <v>5502</v>
      </c>
      <c r="B3472" s="948" t="s">
        <v>5503</v>
      </c>
      <c r="C3472" s="957"/>
      <c r="D3472" s="755"/>
      <c r="E3472" s="949" t="s">
        <v>5504</v>
      </c>
      <c r="F3472" s="943" t="s">
        <v>4881</v>
      </c>
      <c r="G3472" s="943" t="s">
        <v>5505</v>
      </c>
      <c r="H3472" s="943" t="s">
        <v>5506</v>
      </c>
      <c r="I3472" s="943" t="s">
        <v>5507</v>
      </c>
      <c r="J3472" s="756" t="s">
        <v>3115</v>
      </c>
      <c r="K3472" s="757" t="s">
        <v>3116</v>
      </c>
      <c r="L3472" s="758" t="s">
        <v>5508</v>
      </c>
      <c r="M3472" s="758" t="s">
        <v>5509</v>
      </c>
      <c r="N3472" s="756" t="s">
        <v>3116</v>
      </c>
      <c r="O3472" s="756" t="s">
        <v>3116</v>
      </c>
      <c r="P3472" s="759" t="s">
        <v>3317</v>
      </c>
      <c r="Q3472" s="759" t="s">
        <v>3341</v>
      </c>
      <c r="R3472" s="759" t="s">
        <v>5510</v>
      </c>
      <c r="T3472" s="761"/>
    </row>
    <row r="3473" spans="1:20" s="760" customFormat="1" ht="19.5" customHeight="1" x14ac:dyDescent="0.25">
      <c r="A3473" s="955"/>
      <c r="B3473" s="950"/>
      <c r="C3473" s="958"/>
      <c r="D3473" s="762"/>
      <c r="E3473" s="951"/>
      <c r="F3473" s="944"/>
      <c r="G3473" s="944"/>
      <c r="H3473" s="944"/>
      <c r="I3473" s="944"/>
      <c r="J3473" s="763">
        <v>2020</v>
      </c>
      <c r="K3473" s="764" t="s">
        <v>3120</v>
      </c>
      <c r="L3473" s="765" t="s">
        <v>3120</v>
      </c>
      <c r="M3473" s="765" t="s">
        <v>3120</v>
      </c>
      <c r="N3473" s="766" t="s">
        <v>5068</v>
      </c>
      <c r="O3473" s="766" t="s">
        <v>5069</v>
      </c>
      <c r="P3473" s="763" t="s">
        <v>4882</v>
      </c>
      <c r="Q3473" s="766" t="s">
        <v>5102</v>
      </c>
      <c r="R3473" s="763"/>
      <c r="T3473" s="761"/>
    </row>
    <row r="3474" spans="1:20" s="760" customFormat="1" ht="15.75" customHeight="1" x14ac:dyDescent="0.25">
      <c r="A3474" s="956"/>
      <c r="B3474" s="952"/>
      <c r="C3474" s="959"/>
      <c r="D3474" s="768"/>
      <c r="E3474" s="953"/>
      <c r="F3474" s="945"/>
      <c r="G3474" s="945"/>
      <c r="H3474" s="945"/>
      <c r="I3474" s="945"/>
      <c r="J3474" s="769" t="s">
        <v>14</v>
      </c>
      <c r="K3474" s="770" t="s">
        <v>14</v>
      </c>
      <c r="L3474" s="771" t="s">
        <v>14</v>
      </c>
      <c r="M3474" s="771" t="s">
        <v>14</v>
      </c>
      <c r="N3474" s="769" t="s">
        <v>14</v>
      </c>
      <c r="O3474" s="769" t="s">
        <v>14</v>
      </c>
      <c r="P3474" s="769" t="s">
        <v>14</v>
      </c>
      <c r="Q3474" s="769" t="s">
        <v>14</v>
      </c>
      <c r="R3474" s="769"/>
      <c r="T3474" s="761"/>
    </row>
    <row r="3475" spans="1:20" s="498" customFormat="1" ht="12" x14ac:dyDescent="0.25">
      <c r="A3475" s="772"/>
      <c r="C3475" s="773" t="s">
        <v>5142</v>
      </c>
      <c r="D3475" s="794"/>
      <c r="E3475" s="773"/>
      <c r="F3475" s="775"/>
      <c r="G3475" s="773"/>
      <c r="H3475" s="773"/>
      <c r="I3475" s="773"/>
      <c r="J3475" s="833">
        <v>57400000</v>
      </c>
      <c r="K3475" s="841">
        <f>SUM(K3476:K3533)</f>
        <v>57400000</v>
      </c>
      <c r="L3475" s="803">
        <f t="shared" ref="L3475:P3475" si="132">SUM(L3476:L3533)</f>
        <v>0</v>
      </c>
      <c r="M3475" s="803">
        <f t="shared" si="132"/>
        <v>0</v>
      </c>
      <c r="N3475" s="803">
        <f t="shared" si="132"/>
        <v>58400000</v>
      </c>
      <c r="O3475" s="803">
        <f t="shared" si="132"/>
        <v>59850000</v>
      </c>
      <c r="P3475" s="803">
        <f t="shared" si="132"/>
        <v>175650000</v>
      </c>
      <c r="Q3475" s="833">
        <v>56650000</v>
      </c>
      <c r="R3475" s="833"/>
      <c r="T3475" s="568"/>
    </row>
    <row r="3476" spans="1:20" s="498" customFormat="1" ht="12" x14ac:dyDescent="0.25">
      <c r="A3476" s="772"/>
      <c r="D3476" s="515" t="s">
        <v>7467</v>
      </c>
      <c r="E3476" s="779" t="s">
        <v>7468</v>
      </c>
      <c r="F3476" s="780" t="s">
        <v>5703</v>
      </c>
      <c r="G3476" s="781" t="s">
        <v>5515</v>
      </c>
      <c r="H3476" s="781" t="s">
        <v>6102</v>
      </c>
      <c r="I3476" s="781" t="s">
        <v>5517</v>
      </c>
      <c r="J3476" s="782">
        <v>0</v>
      </c>
      <c r="K3476" s="783">
        <v>0</v>
      </c>
      <c r="L3476" s="784">
        <f>SUM(J3476-K3476)</f>
        <v>0</v>
      </c>
      <c r="M3476" s="784">
        <f>SUM(K3476-J3476)</f>
        <v>0</v>
      </c>
      <c r="N3476" s="782">
        <v>0</v>
      </c>
      <c r="O3476" s="782">
        <v>0</v>
      </c>
      <c r="P3476" s="782">
        <v>0</v>
      </c>
      <c r="Q3476" s="782">
        <v>0</v>
      </c>
      <c r="R3476" s="782"/>
      <c r="T3476" s="568"/>
    </row>
    <row r="3477" spans="1:20" s="498" customFormat="1" ht="24" x14ac:dyDescent="0.25">
      <c r="A3477" s="772"/>
      <c r="D3477" s="515" t="s">
        <v>7469</v>
      </c>
      <c r="E3477" s="779" t="s">
        <v>7470</v>
      </c>
      <c r="F3477" s="780" t="s">
        <v>5565</v>
      </c>
      <c r="G3477" s="781" t="s">
        <v>5515</v>
      </c>
      <c r="H3477" s="781" t="s">
        <v>6102</v>
      </c>
      <c r="I3477" s="781" t="s">
        <v>5517</v>
      </c>
      <c r="J3477" s="782">
        <v>2000000</v>
      </c>
      <c r="K3477" s="783">
        <v>2000000</v>
      </c>
      <c r="L3477" s="784">
        <f t="shared" ref="L3477:L3533" si="133">SUM(J3477-K3477)</f>
        <v>0</v>
      </c>
      <c r="M3477" s="784">
        <f t="shared" ref="M3477:M3533" si="134">SUM(K3477-J3477)</f>
        <v>0</v>
      </c>
      <c r="N3477" s="782">
        <v>2000000</v>
      </c>
      <c r="O3477" s="782">
        <v>2000000</v>
      </c>
      <c r="P3477" s="782">
        <v>6000000</v>
      </c>
      <c r="Q3477" s="782">
        <v>1100000</v>
      </c>
      <c r="R3477" s="782"/>
      <c r="T3477" s="568"/>
    </row>
    <row r="3478" spans="1:20" s="498" customFormat="1" ht="24" x14ac:dyDescent="0.25">
      <c r="A3478" s="772"/>
      <c r="D3478" s="515" t="s">
        <v>7471</v>
      </c>
      <c r="E3478" s="779" t="s">
        <v>7472</v>
      </c>
      <c r="F3478" s="780" t="s">
        <v>5568</v>
      </c>
      <c r="G3478" s="781" t="s">
        <v>5515</v>
      </c>
      <c r="H3478" s="781" t="s">
        <v>6102</v>
      </c>
      <c r="I3478" s="781" t="s">
        <v>5517</v>
      </c>
      <c r="J3478" s="782">
        <v>5000000</v>
      </c>
      <c r="K3478" s="783">
        <v>5000000</v>
      </c>
      <c r="L3478" s="784">
        <f t="shared" si="133"/>
        <v>0</v>
      </c>
      <c r="M3478" s="784">
        <f t="shared" si="134"/>
        <v>0</v>
      </c>
      <c r="N3478" s="782">
        <v>5000000</v>
      </c>
      <c r="O3478" s="782">
        <v>5000000</v>
      </c>
      <c r="P3478" s="782">
        <v>15000000</v>
      </c>
      <c r="Q3478" s="782">
        <v>5000000</v>
      </c>
      <c r="R3478" s="782"/>
      <c r="T3478" s="568"/>
    </row>
    <row r="3479" spans="1:20" s="498" customFormat="1" ht="24" x14ac:dyDescent="0.25">
      <c r="A3479" s="772"/>
      <c r="D3479" s="515" t="s">
        <v>7473</v>
      </c>
      <c r="E3479" s="779" t="s">
        <v>7474</v>
      </c>
      <c r="F3479" s="780" t="s">
        <v>5571</v>
      </c>
      <c r="G3479" s="781" t="s">
        <v>5515</v>
      </c>
      <c r="H3479" s="781" t="s">
        <v>6102</v>
      </c>
      <c r="I3479" s="781" t="s">
        <v>5517</v>
      </c>
      <c r="J3479" s="782">
        <v>2000000</v>
      </c>
      <c r="K3479" s="783">
        <v>2000000</v>
      </c>
      <c r="L3479" s="784">
        <f t="shared" si="133"/>
        <v>0</v>
      </c>
      <c r="M3479" s="784">
        <f t="shared" si="134"/>
        <v>0</v>
      </c>
      <c r="N3479" s="782">
        <v>2000000</v>
      </c>
      <c r="O3479" s="782">
        <v>2000000</v>
      </c>
      <c r="P3479" s="782">
        <v>6000000</v>
      </c>
      <c r="Q3479" s="782">
        <v>0</v>
      </c>
      <c r="R3479" s="782"/>
      <c r="T3479" s="568"/>
    </row>
    <row r="3480" spans="1:20" s="498" customFormat="1" ht="24" x14ac:dyDescent="0.25">
      <c r="A3480" s="772"/>
      <c r="D3480" s="515" t="s">
        <v>7475</v>
      </c>
      <c r="E3480" s="779" t="s">
        <v>7476</v>
      </c>
      <c r="F3480" s="780" t="s">
        <v>5574</v>
      </c>
      <c r="G3480" s="781" t="s">
        <v>5515</v>
      </c>
      <c r="H3480" s="781" t="s">
        <v>6102</v>
      </c>
      <c r="I3480" s="781" t="s">
        <v>5517</v>
      </c>
      <c r="J3480" s="782">
        <v>5000000</v>
      </c>
      <c r="K3480" s="783">
        <v>5000000</v>
      </c>
      <c r="L3480" s="784">
        <f t="shared" si="133"/>
        <v>0</v>
      </c>
      <c r="M3480" s="784">
        <f t="shared" si="134"/>
        <v>0</v>
      </c>
      <c r="N3480" s="782">
        <v>5000000</v>
      </c>
      <c r="O3480" s="782">
        <v>5000000</v>
      </c>
      <c r="P3480" s="782">
        <v>15000000</v>
      </c>
      <c r="Q3480" s="782">
        <v>3200000</v>
      </c>
      <c r="R3480" s="782"/>
      <c r="T3480" s="568"/>
    </row>
    <row r="3481" spans="1:20" s="498" customFormat="1" ht="12" x14ac:dyDescent="0.25">
      <c r="A3481" s="772"/>
      <c r="D3481" s="515" t="s">
        <v>7477</v>
      </c>
      <c r="E3481" s="779" t="s">
        <v>7478</v>
      </c>
      <c r="F3481" s="780" t="s">
        <v>5901</v>
      </c>
      <c r="G3481" s="781" t="s">
        <v>5515</v>
      </c>
      <c r="H3481" s="781" t="s">
        <v>6102</v>
      </c>
      <c r="I3481" s="781" t="s">
        <v>5517</v>
      </c>
      <c r="J3481" s="782">
        <v>0</v>
      </c>
      <c r="K3481" s="783">
        <v>0</v>
      </c>
      <c r="L3481" s="784">
        <f t="shared" si="133"/>
        <v>0</v>
      </c>
      <c r="M3481" s="784">
        <f t="shared" si="134"/>
        <v>0</v>
      </c>
      <c r="N3481" s="782">
        <v>0</v>
      </c>
      <c r="O3481" s="782">
        <v>0</v>
      </c>
      <c r="P3481" s="782">
        <v>0</v>
      </c>
      <c r="Q3481" s="782">
        <v>0</v>
      </c>
      <c r="R3481" s="782"/>
      <c r="T3481" s="568"/>
    </row>
    <row r="3482" spans="1:20" s="498" customFormat="1" ht="12" x14ac:dyDescent="0.25">
      <c r="A3482" s="772"/>
      <c r="D3482" s="515" t="s">
        <v>7479</v>
      </c>
      <c r="E3482" s="779" t="s">
        <v>7480</v>
      </c>
      <c r="F3482" s="780" t="s">
        <v>5583</v>
      </c>
      <c r="G3482" s="781" t="s">
        <v>5515</v>
      </c>
      <c r="H3482" s="781" t="s">
        <v>6102</v>
      </c>
      <c r="I3482" s="781" t="s">
        <v>5517</v>
      </c>
      <c r="J3482" s="782">
        <v>200000</v>
      </c>
      <c r="K3482" s="783">
        <v>200000</v>
      </c>
      <c r="L3482" s="784">
        <f t="shared" si="133"/>
        <v>0</v>
      </c>
      <c r="M3482" s="784">
        <f t="shared" si="134"/>
        <v>0</v>
      </c>
      <c r="N3482" s="782">
        <v>200000</v>
      </c>
      <c r="O3482" s="782">
        <v>200000</v>
      </c>
      <c r="P3482" s="782">
        <v>600000</v>
      </c>
      <c r="Q3482" s="782">
        <v>0</v>
      </c>
      <c r="R3482" s="782"/>
      <c r="T3482" s="568"/>
    </row>
    <row r="3483" spans="1:20" s="498" customFormat="1" ht="12" x14ac:dyDescent="0.25">
      <c r="A3483" s="772"/>
      <c r="D3483" s="515" t="s">
        <v>7481</v>
      </c>
      <c r="E3483" s="779" t="s">
        <v>7482</v>
      </c>
      <c r="F3483" s="780" t="s">
        <v>5586</v>
      </c>
      <c r="G3483" s="781" t="s">
        <v>5515</v>
      </c>
      <c r="H3483" s="781" t="s">
        <v>6102</v>
      </c>
      <c r="I3483" s="781" t="s">
        <v>5517</v>
      </c>
      <c r="J3483" s="782">
        <v>300000</v>
      </c>
      <c r="K3483" s="783">
        <v>300000</v>
      </c>
      <c r="L3483" s="784">
        <f t="shared" si="133"/>
        <v>0</v>
      </c>
      <c r="M3483" s="784">
        <f t="shared" si="134"/>
        <v>0</v>
      </c>
      <c r="N3483" s="782">
        <v>300000</v>
      </c>
      <c r="O3483" s="782">
        <v>300000</v>
      </c>
      <c r="P3483" s="782">
        <v>900000</v>
      </c>
      <c r="Q3483" s="782">
        <v>300000</v>
      </c>
      <c r="R3483" s="782"/>
      <c r="T3483" s="568"/>
    </row>
    <row r="3484" spans="1:20" s="498" customFormat="1" ht="24" x14ac:dyDescent="0.25">
      <c r="A3484" s="772"/>
      <c r="D3484" s="515" t="s">
        <v>7483</v>
      </c>
      <c r="E3484" s="779" t="s">
        <v>7484</v>
      </c>
      <c r="F3484" s="780" t="s">
        <v>5589</v>
      </c>
      <c r="G3484" s="781" t="s">
        <v>5515</v>
      </c>
      <c r="H3484" s="781" t="s">
        <v>6102</v>
      </c>
      <c r="I3484" s="781" t="s">
        <v>5517</v>
      </c>
      <c r="J3484" s="782">
        <v>300000</v>
      </c>
      <c r="K3484" s="783">
        <v>300000</v>
      </c>
      <c r="L3484" s="784">
        <f t="shared" si="133"/>
        <v>0</v>
      </c>
      <c r="M3484" s="784">
        <f t="shared" si="134"/>
        <v>0</v>
      </c>
      <c r="N3484" s="782">
        <v>300000</v>
      </c>
      <c r="O3484" s="782">
        <v>300000</v>
      </c>
      <c r="P3484" s="782">
        <v>900000</v>
      </c>
      <c r="Q3484" s="782">
        <v>300000</v>
      </c>
      <c r="R3484" s="782"/>
      <c r="T3484" s="568"/>
    </row>
    <row r="3485" spans="1:20" s="498" customFormat="1" ht="36" x14ac:dyDescent="0.25">
      <c r="A3485" s="772"/>
      <c r="D3485" s="515" t="s">
        <v>7485</v>
      </c>
      <c r="E3485" s="779" t="s">
        <v>7486</v>
      </c>
      <c r="F3485" s="780" t="s">
        <v>5598</v>
      </c>
      <c r="G3485" s="781" t="s">
        <v>5515</v>
      </c>
      <c r="H3485" s="781" t="s">
        <v>6102</v>
      </c>
      <c r="I3485" s="781" t="s">
        <v>5517</v>
      </c>
      <c r="J3485" s="782">
        <v>6000000</v>
      </c>
      <c r="K3485" s="783">
        <v>6000000</v>
      </c>
      <c r="L3485" s="784">
        <f t="shared" si="133"/>
        <v>0</v>
      </c>
      <c r="M3485" s="784">
        <f t="shared" si="134"/>
        <v>0</v>
      </c>
      <c r="N3485" s="782">
        <v>6000000</v>
      </c>
      <c r="O3485" s="782">
        <v>6000000</v>
      </c>
      <c r="P3485" s="782">
        <v>18000000</v>
      </c>
      <c r="Q3485" s="782">
        <v>2000000</v>
      </c>
      <c r="R3485" s="782"/>
      <c r="T3485" s="568"/>
    </row>
    <row r="3486" spans="1:20" s="498" customFormat="1" ht="12" x14ac:dyDescent="0.25">
      <c r="A3486" s="772"/>
      <c r="D3486" s="515" t="s">
        <v>7487</v>
      </c>
      <c r="E3486" s="779" t="s">
        <v>7488</v>
      </c>
      <c r="F3486" s="780" t="s">
        <v>5601</v>
      </c>
      <c r="G3486" s="781" t="s">
        <v>5515</v>
      </c>
      <c r="H3486" s="781" t="s">
        <v>6102</v>
      </c>
      <c r="I3486" s="781" t="s">
        <v>5517</v>
      </c>
      <c r="J3486" s="782">
        <v>300000</v>
      </c>
      <c r="K3486" s="783">
        <v>300000</v>
      </c>
      <c r="L3486" s="784">
        <f t="shared" si="133"/>
        <v>0</v>
      </c>
      <c r="M3486" s="784">
        <f t="shared" si="134"/>
        <v>0</v>
      </c>
      <c r="N3486" s="782">
        <v>300000</v>
      </c>
      <c r="O3486" s="782">
        <v>300000</v>
      </c>
      <c r="P3486" s="782">
        <v>900000</v>
      </c>
      <c r="Q3486" s="782">
        <v>250000</v>
      </c>
      <c r="R3486" s="782"/>
      <c r="T3486" s="568"/>
    </row>
    <row r="3487" spans="1:20" s="498" customFormat="1" ht="12" x14ac:dyDescent="0.25">
      <c r="A3487" s="772"/>
      <c r="D3487" s="515" t="s">
        <v>7489</v>
      </c>
      <c r="E3487" s="779" t="s">
        <v>7490</v>
      </c>
      <c r="F3487" s="780" t="s">
        <v>5604</v>
      </c>
      <c r="G3487" s="781" t="s">
        <v>5515</v>
      </c>
      <c r="H3487" s="781" t="s">
        <v>5516</v>
      </c>
      <c r="I3487" s="781" t="s">
        <v>5517</v>
      </c>
      <c r="J3487" s="782">
        <v>200000</v>
      </c>
      <c r="K3487" s="783">
        <v>200000</v>
      </c>
      <c r="L3487" s="784">
        <f t="shared" si="133"/>
        <v>0</v>
      </c>
      <c r="M3487" s="784">
        <f t="shared" si="134"/>
        <v>0</v>
      </c>
      <c r="N3487" s="782">
        <v>200000</v>
      </c>
      <c r="O3487" s="782">
        <v>200000</v>
      </c>
      <c r="P3487" s="782">
        <v>600000</v>
      </c>
      <c r="Q3487" s="782">
        <v>200000</v>
      </c>
      <c r="R3487" s="782"/>
      <c r="T3487" s="568"/>
    </row>
    <row r="3488" spans="1:20" s="498" customFormat="1" ht="24" x14ac:dyDescent="0.25">
      <c r="A3488" s="772"/>
      <c r="D3488" s="515" t="s">
        <v>7491</v>
      </c>
      <c r="E3488" s="779" t="s">
        <v>7492</v>
      </c>
      <c r="F3488" s="780" t="s">
        <v>5610</v>
      </c>
      <c r="G3488" s="781" t="s">
        <v>5515</v>
      </c>
      <c r="H3488" s="781" t="s">
        <v>6102</v>
      </c>
      <c r="I3488" s="781" t="s">
        <v>5517</v>
      </c>
      <c r="J3488" s="782">
        <v>2000000</v>
      </c>
      <c r="K3488" s="783">
        <v>2000000</v>
      </c>
      <c r="L3488" s="784">
        <f t="shared" si="133"/>
        <v>0</v>
      </c>
      <c r="M3488" s="784">
        <f t="shared" si="134"/>
        <v>0</v>
      </c>
      <c r="N3488" s="782">
        <v>2000000</v>
      </c>
      <c r="O3488" s="782">
        <v>2000000</v>
      </c>
      <c r="P3488" s="782">
        <v>6000000</v>
      </c>
      <c r="Q3488" s="782">
        <v>2000000</v>
      </c>
      <c r="R3488" s="782"/>
      <c r="T3488" s="568"/>
    </row>
    <row r="3489" spans="1:20" s="498" customFormat="1" ht="24" x14ac:dyDescent="0.25">
      <c r="A3489" s="772"/>
      <c r="D3489" s="515" t="s">
        <v>7493</v>
      </c>
      <c r="E3489" s="779" t="s">
        <v>7494</v>
      </c>
      <c r="F3489" s="780" t="s">
        <v>5613</v>
      </c>
      <c r="G3489" s="781" t="s">
        <v>5515</v>
      </c>
      <c r="H3489" s="781" t="s">
        <v>6102</v>
      </c>
      <c r="I3489" s="781" t="s">
        <v>5517</v>
      </c>
      <c r="J3489" s="782">
        <v>100000</v>
      </c>
      <c r="K3489" s="783">
        <v>100000</v>
      </c>
      <c r="L3489" s="784">
        <f t="shared" si="133"/>
        <v>0</v>
      </c>
      <c r="M3489" s="784">
        <f t="shared" si="134"/>
        <v>0</v>
      </c>
      <c r="N3489" s="782">
        <v>100000</v>
      </c>
      <c r="O3489" s="782">
        <v>50000</v>
      </c>
      <c r="P3489" s="782">
        <v>250000</v>
      </c>
      <c r="Q3489" s="782">
        <v>50000</v>
      </c>
      <c r="R3489" s="782"/>
      <c r="T3489" s="568"/>
    </row>
    <row r="3490" spans="1:20" s="498" customFormat="1" ht="24" x14ac:dyDescent="0.25">
      <c r="A3490" s="772"/>
      <c r="D3490" s="515" t="s">
        <v>7495</v>
      </c>
      <c r="E3490" s="779" t="s">
        <v>7496</v>
      </c>
      <c r="F3490" s="780" t="s">
        <v>5625</v>
      </c>
      <c r="G3490" s="781" t="s">
        <v>5515</v>
      </c>
      <c r="H3490" s="781" t="s">
        <v>6102</v>
      </c>
      <c r="I3490" s="781" t="s">
        <v>5517</v>
      </c>
      <c r="J3490" s="782">
        <v>0</v>
      </c>
      <c r="K3490" s="783">
        <v>0</v>
      </c>
      <c r="L3490" s="784">
        <f t="shared" si="133"/>
        <v>0</v>
      </c>
      <c r="M3490" s="784">
        <f t="shared" si="134"/>
        <v>0</v>
      </c>
      <c r="N3490" s="782">
        <v>0</v>
      </c>
      <c r="O3490" s="782">
        <v>0</v>
      </c>
      <c r="P3490" s="782">
        <v>0</v>
      </c>
      <c r="Q3490" s="782">
        <v>0</v>
      </c>
      <c r="R3490" s="782"/>
      <c r="T3490" s="568"/>
    </row>
    <row r="3491" spans="1:20" s="498" customFormat="1" ht="12" x14ac:dyDescent="0.25">
      <c r="A3491" s="772"/>
      <c r="D3491" s="515" t="s">
        <v>7497</v>
      </c>
      <c r="E3491" s="779" t="s">
        <v>7498</v>
      </c>
      <c r="F3491" s="780" t="s">
        <v>5631</v>
      </c>
      <c r="G3491" s="781" t="s">
        <v>5515</v>
      </c>
      <c r="H3491" s="781" t="s">
        <v>6102</v>
      </c>
      <c r="I3491" s="781" t="s">
        <v>5517</v>
      </c>
      <c r="J3491" s="782">
        <v>2000000</v>
      </c>
      <c r="K3491" s="783">
        <v>2000000</v>
      </c>
      <c r="L3491" s="784">
        <f t="shared" si="133"/>
        <v>0</v>
      </c>
      <c r="M3491" s="784">
        <f t="shared" si="134"/>
        <v>0</v>
      </c>
      <c r="N3491" s="782">
        <v>2000000</v>
      </c>
      <c r="O3491" s="782">
        <v>2000000</v>
      </c>
      <c r="P3491" s="782">
        <v>6000000</v>
      </c>
      <c r="Q3491" s="782">
        <v>4000000</v>
      </c>
      <c r="R3491" s="782"/>
      <c r="T3491" s="568"/>
    </row>
    <row r="3492" spans="1:20" s="498" customFormat="1" ht="36" x14ac:dyDescent="0.25">
      <c r="A3492" s="772"/>
      <c r="D3492" s="515" t="s">
        <v>7499</v>
      </c>
      <c r="E3492" s="779" t="s">
        <v>7500</v>
      </c>
      <c r="F3492" s="780" t="s">
        <v>5634</v>
      </c>
      <c r="G3492" s="781" t="s">
        <v>5515</v>
      </c>
      <c r="H3492" s="781" t="s">
        <v>6102</v>
      </c>
      <c r="I3492" s="781" t="s">
        <v>5517</v>
      </c>
      <c r="J3492" s="782">
        <v>1000000</v>
      </c>
      <c r="K3492" s="783">
        <v>1000000</v>
      </c>
      <c r="L3492" s="784">
        <f t="shared" si="133"/>
        <v>0</v>
      </c>
      <c r="M3492" s="784">
        <f t="shared" si="134"/>
        <v>0</v>
      </c>
      <c r="N3492" s="782">
        <v>1000000</v>
      </c>
      <c r="O3492" s="782">
        <v>1000000</v>
      </c>
      <c r="P3492" s="782">
        <v>3000000</v>
      </c>
      <c r="Q3492" s="782">
        <v>900000</v>
      </c>
      <c r="R3492" s="782"/>
      <c r="T3492" s="568"/>
    </row>
    <row r="3493" spans="1:20" s="498" customFormat="1" ht="24" x14ac:dyDescent="0.25">
      <c r="A3493" s="772"/>
      <c r="D3493" s="515" t="s">
        <v>7501</v>
      </c>
      <c r="E3493" s="779" t="s">
        <v>7502</v>
      </c>
      <c r="F3493" s="780" t="s">
        <v>5637</v>
      </c>
      <c r="G3493" s="781" t="s">
        <v>5515</v>
      </c>
      <c r="H3493" s="781" t="s">
        <v>6102</v>
      </c>
      <c r="I3493" s="781" t="s">
        <v>5517</v>
      </c>
      <c r="J3493" s="782">
        <v>600000</v>
      </c>
      <c r="K3493" s="783">
        <v>600000</v>
      </c>
      <c r="L3493" s="782">
        <f t="shared" si="133"/>
        <v>0</v>
      </c>
      <c r="M3493" s="782">
        <f t="shared" si="134"/>
        <v>0</v>
      </c>
      <c r="N3493" s="782">
        <v>600000</v>
      </c>
      <c r="O3493" s="782">
        <v>600000</v>
      </c>
      <c r="P3493" s="782">
        <v>1800000</v>
      </c>
      <c r="Q3493" s="782">
        <v>400000</v>
      </c>
      <c r="R3493" s="782"/>
      <c r="T3493" s="568"/>
    </row>
    <row r="3494" spans="1:20" s="498" customFormat="1" ht="12" x14ac:dyDescent="0.25">
      <c r="A3494" s="772"/>
      <c r="F3494" s="536"/>
      <c r="G3494" s="793"/>
      <c r="H3494" s="793"/>
      <c r="I3494" s="793"/>
      <c r="J3494" s="776"/>
      <c r="K3494" s="776"/>
      <c r="L3494" s="776"/>
      <c r="M3494" s="776"/>
      <c r="N3494" s="776"/>
      <c r="O3494" s="776"/>
      <c r="P3494" s="776"/>
      <c r="Q3494" s="776"/>
      <c r="R3494" s="776"/>
      <c r="T3494" s="568"/>
    </row>
    <row r="3495" spans="1:20" s="498" customFormat="1" ht="12" x14ac:dyDescent="0.25">
      <c r="A3495" s="772"/>
      <c r="F3495" s="536"/>
      <c r="G3495" s="793"/>
      <c r="H3495" s="793"/>
      <c r="I3495" s="793"/>
      <c r="J3495" s="776"/>
      <c r="K3495" s="776"/>
      <c r="L3495" s="776"/>
      <c r="M3495" s="776"/>
      <c r="N3495" s="776"/>
      <c r="O3495" s="776"/>
      <c r="P3495" s="776"/>
      <c r="Q3495" s="776"/>
      <c r="R3495" s="776"/>
      <c r="T3495" s="568"/>
    </row>
    <row r="3496" spans="1:20" s="751" customFormat="1" ht="13.8" x14ac:dyDescent="0.3">
      <c r="A3496" s="946" t="s">
        <v>5500</v>
      </c>
      <c r="B3496" s="946"/>
      <c r="C3496" s="946"/>
      <c r="D3496" s="946"/>
      <c r="E3496" s="946"/>
      <c r="F3496" s="946"/>
      <c r="G3496" s="946"/>
      <c r="H3496" s="946"/>
      <c r="I3496" s="946"/>
      <c r="J3496" s="946"/>
      <c r="K3496" s="946"/>
      <c r="L3496" s="946"/>
      <c r="M3496" s="946"/>
      <c r="N3496" s="946"/>
      <c r="O3496" s="946"/>
      <c r="P3496" s="946"/>
      <c r="Q3496" s="946"/>
      <c r="T3496" s="752"/>
    </row>
    <row r="3497" spans="1:20" s="751" customFormat="1" ht="13.8" x14ac:dyDescent="0.3">
      <c r="A3497" s="946" t="s">
        <v>5501</v>
      </c>
      <c r="B3497" s="946"/>
      <c r="C3497" s="946"/>
      <c r="D3497" s="946"/>
      <c r="E3497" s="946"/>
      <c r="F3497" s="946"/>
      <c r="G3497" s="946"/>
      <c r="H3497" s="946"/>
      <c r="I3497" s="946"/>
      <c r="J3497" s="946"/>
      <c r="K3497" s="946"/>
      <c r="L3497" s="946"/>
      <c r="M3497" s="946"/>
      <c r="N3497" s="946"/>
      <c r="O3497" s="946"/>
      <c r="P3497" s="946"/>
      <c r="Q3497" s="946"/>
      <c r="T3497" s="752"/>
    </row>
    <row r="3498" spans="1:20" s="753" customFormat="1" ht="13.2" x14ac:dyDescent="0.25">
      <c r="A3498" s="947" t="s">
        <v>5376</v>
      </c>
      <c r="B3498" s="947"/>
      <c r="C3498" s="947"/>
      <c r="D3498" s="954"/>
      <c r="E3498" s="947"/>
      <c r="F3498" s="947"/>
      <c r="G3498" s="947"/>
      <c r="H3498" s="947"/>
      <c r="I3498" s="947"/>
      <c r="J3498" s="947"/>
      <c r="K3498" s="947"/>
      <c r="L3498" s="947"/>
      <c r="M3498" s="947"/>
      <c r="N3498" s="947"/>
      <c r="O3498" s="947"/>
      <c r="P3498" s="947"/>
      <c r="Q3498" s="947"/>
      <c r="T3498" s="754"/>
    </row>
    <row r="3499" spans="1:20" s="760" customFormat="1" ht="24" x14ac:dyDescent="0.25">
      <c r="A3499" s="943" t="s">
        <v>5502</v>
      </c>
      <c r="B3499" s="948" t="s">
        <v>5503</v>
      </c>
      <c r="C3499" s="957"/>
      <c r="D3499" s="755"/>
      <c r="E3499" s="949" t="s">
        <v>5504</v>
      </c>
      <c r="F3499" s="943" t="s">
        <v>4881</v>
      </c>
      <c r="G3499" s="943" t="s">
        <v>5505</v>
      </c>
      <c r="H3499" s="943" t="s">
        <v>5506</v>
      </c>
      <c r="I3499" s="943" t="s">
        <v>5507</v>
      </c>
      <c r="J3499" s="756" t="s">
        <v>3115</v>
      </c>
      <c r="K3499" s="757" t="s">
        <v>3116</v>
      </c>
      <c r="L3499" s="758" t="s">
        <v>5508</v>
      </c>
      <c r="M3499" s="758" t="s">
        <v>5509</v>
      </c>
      <c r="N3499" s="756" t="s">
        <v>3116</v>
      </c>
      <c r="O3499" s="756" t="s">
        <v>3116</v>
      </c>
      <c r="P3499" s="759" t="s">
        <v>3317</v>
      </c>
      <c r="Q3499" s="759" t="s">
        <v>3341</v>
      </c>
      <c r="R3499" s="759" t="s">
        <v>5510</v>
      </c>
      <c r="T3499" s="761"/>
    </row>
    <row r="3500" spans="1:20" s="760" customFormat="1" ht="19.5" customHeight="1" x14ac:dyDescent="0.25">
      <c r="A3500" s="955"/>
      <c r="B3500" s="950"/>
      <c r="C3500" s="958"/>
      <c r="D3500" s="762"/>
      <c r="E3500" s="951"/>
      <c r="F3500" s="944"/>
      <c r="G3500" s="944"/>
      <c r="H3500" s="944"/>
      <c r="I3500" s="944"/>
      <c r="J3500" s="763">
        <v>2020</v>
      </c>
      <c r="K3500" s="764" t="s">
        <v>3120</v>
      </c>
      <c r="L3500" s="765" t="s">
        <v>3120</v>
      </c>
      <c r="M3500" s="765" t="s">
        <v>3120</v>
      </c>
      <c r="N3500" s="766" t="s">
        <v>5068</v>
      </c>
      <c r="O3500" s="766" t="s">
        <v>5069</v>
      </c>
      <c r="P3500" s="763" t="s">
        <v>4882</v>
      </c>
      <c r="Q3500" s="766" t="s">
        <v>5102</v>
      </c>
      <c r="R3500" s="763"/>
      <c r="T3500" s="761"/>
    </row>
    <row r="3501" spans="1:20" s="760" customFormat="1" ht="15.75" customHeight="1" x14ac:dyDescent="0.25">
      <c r="A3501" s="956"/>
      <c r="B3501" s="952"/>
      <c r="C3501" s="959"/>
      <c r="D3501" s="768"/>
      <c r="E3501" s="953"/>
      <c r="F3501" s="945"/>
      <c r="G3501" s="945"/>
      <c r="H3501" s="945"/>
      <c r="I3501" s="945"/>
      <c r="J3501" s="769" t="s">
        <v>14</v>
      </c>
      <c r="K3501" s="770" t="s">
        <v>14</v>
      </c>
      <c r="L3501" s="771" t="s">
        <v>14</v>
      </c>
      <c r="M3501" s="771" t="s">
        <v>14</v>
      </c>
      <c r="N3501" s="769" t="s">
        <v>14</v>
      </c>
      <c r="O3501" s="769" t="s">
        <v>14</v>
      </c>
      <c r="P3501" s="769" t="s">
        <v>14</v>
      </c>
      <c r="Q3501" s="769" t="s">
        <v>14</v>
      </c>
      <c r="R3501" s="769"/>
      <c r="T3501" s="761"/>
    </row>
    <row r="3502" spans="1:20" s="498" customFormat="1" ht="24" x14ac:dyDescent="0.25">
      <c r="A3502" s="772"/>
      <c r="D3502" s="515" t="s">
        <v>7503</v>
      </c>
      <c r="E3502" s="779" t="s">
        <v>7504</v>
      </c>
      <c r="F3502" s="780" t="s">
        <v>5840</v>
      </c>
      <c r="G3502" s="781" t="s">
        <v>5515</v>
      </c>
      <c r="H3502" s="781" t="s">
        <v>6102</v>
      </c>
      <c r="I3502" s="781" t="s">
        <v>5517</v>
      </c>
      <c r="J3502" s="782">
        <v>800000</v>
      </c>
      <c r="K3502" s="783">
        <v>800000</v>
      </c>
      <c r="L3502" s="784">
        <f t="shared" si="133"/>
        <v>0</v>
      </c>
      <c r="M3502" s="784">
        <f t="shared" si="134"/>
        <v>0</v>
      </c>
      <c r="N3502" s="782">
        <v>800000</v>
      </c>
      <c r="O3502" s="782">
        <v>800000</v>
      </c>
      <c r="P3502" s="782">
        <v>2400000</v>
      </c>
      <c r="Q3502" s="782">
        <v>0</v>
      </c>
      <c r="R3502" s="782"/>
      <c r="T3502" s="568"/>
    </row>
    <row r="3503" spans="1:20" s="498" customFormat="1" ht="24" x14ac:dyDescent="0.25">
      <c r="A3503" s="772"/>
      <c r="D3503" s="515" t="s">
        <v>7505</v>
      </c>
      <c r="E3503" s="779" t="s">
        <v>7506</v>
      </c>
      <c r="F3503" s="780" t="s">
        <v>5643</v>
      </c>
      <c r="G3503" s="781" t="s">
        <v>5515</v>
      </c>
      <c r="H3503" s="781" t="s">
        <v>6102</v>
      </c>
      <c r="I3503" s="781" t="s">
        <v>5517</v>
      </c>
      <c r="J3503" s="782">
        <v>300000</v>
      </c>
      <c r="K3503" s="783">
        <v>300000</v>
      </c>
      <c r="L3503" s="784">
        <f t="shared" si="133"/>
        <v>0</v>
      </c>
      <c r="M3503" s="784">
        <f t="shared" si="134"/>
        <v>0</v>
      </c>
      <c r="N3503" s="782">
        <v>300000</v>
      </c>
      <c r="O3503" s="782">
        <v>300000</v>
      </c>
      <c r="P3503" s="782">
        <v>900000</v>
      </c>
      <c r="Q3503" s="782">
        <v>500000</v>
      </c>
      <c r="R3503" s="782"/>
      <c r="T3503" s="568"/>
    </row>
    <row r="3504" spans="1:20" s="498" customFormat="1" ht="24" x14ac:dyDescent="0.25">
      <c r="A3504" s="772"/>
      <c r="D3504" s="515" t="s">
        <v>7507</v>
      </c>
      <c r="E3504" s="779" t="s">
        <v>7508</v>
      </c>
      <c r="F3504" s="780" t="s">
        <v>5646</v>
      </c>
      <c r="G3504" s="781" t="s">
        <v>5515</v>
      </c>
      <c r="H3504" s="781" t="s">
        <v>6102</v>
      </c>
      <c r="I3504" s="781" t="s">
        <v>5517</v>
      </c>
      <c r="J3504" s="782">
        <v>400000</v>
      </c>
      <c r="K3504" s="783">
        <v>400000</v>
      </c>
      <c r="L3504" s="784">
        <f t="shared" si="133"/>
        <v>0</v>
      </c>
      <c r="M3504" s="784">
        <f t="shared" si="134"/>
        <v>0</v>
      </c>
      <c r="N3504" s="782">
        <v>400000</v>
      </c>
      <c r="O3504" s="782">
        <v>400000</v>
      </c>
      <c r="P3504" s="782">
        <v>1200000</v>
      </c>
      <c r="Q3504" s="782">
        <v>400000</v>
      </c>
      <c r="R3504" s="782"/>
      <c r="T3504" s="568"/>
    </row>
    <row r="3505" spans="1:20" s="498" customFormat="1" ht="12" x14ac:dyDescent="0.25">
      <c r="A3505" s="772"/>
      <c r="D3505" s="515" t="s">
        <v>7509</v>
      </c>
      <c r="E3505" s="779" t="s">
        <v>7510</v>
      </c>
      <c r="F3505" s="780" t="s">
        <v>5649</v>
      </c>
      <c r="G3505" s="781" t="s">
        <v>5515</v>
      </c>
      <c r="H3505" s="781" t="s">
        <v>6102</v>
      </c>
      <c r="I3505" s="781" t="s">
        <v>5517</v>
      </c>
      <c r="J3505" s="782">
        <v>500000</v>
      </c>
      <c r="K3505" s="783">
        <v>500000</v>
      </c>
      <c r="L3505" s="784">
        <f t="shared" si="133"/>
        <v>0</v>
      </c>
      <c r="M3505" s="784">
        <f t="shared" si="134"/>
        <v>0</v>
      </c>
      <c r="N3505" s="782">
        <v>500000</v>
      </c>
      <c r="O3505" s="782">
        <v>500000</v>
      </c>
      <c r="P3505" s="782">
        <v>1500000</v>
      </c>
      <c r="Q3505" s="782">
        <v>900000</v>
      </c>
      <c r="R3505" s="782"/>
      <c r="T3505" s="568"/>
    </row>
    <row r="3506" spans="1:20" s="498" customFormat="1" ht="24" x14ac:dyDescent="0.25">
      <c r="A3506" s="772"/>
      <c r="D3506" s="515" t="s">
        <v>7511</v>
      </c>
      <c r="E3506" s="779" t="s">
        <v>7512</v>
      </c>
      <c r="F3506" s="780" t="s">
        <v>5661</v>
      </c>
      <c r="G3506" s="781" t="s">
        <v>6551</v>
      </c>
      <c r="H3506" s="781" t="s">
        <v>6902</v>
      </c>
      <c r="I3506" s="781" t="s">
        <v>5517</v>
      </c>
      <c r="J3506" s="782">
        <v>500000</v>
      </c>
      <c r="K3506" s="783">
        <v>500000</v>
      </c>
      <c r="L3506" s="784">
        <f t="shared" si="133"/>
        <v>0</v>
      </c>
      <c r="M3506" s="784">
        <f t="shared" si="134"/>
        <v>0</v>
      </c>
      <c r="N3506" s="782">
        <v>500000</v>
      </c>
      <c r="O3506" s="782">
        <v>500000</v>
      </c>
      <c r="P3506" s="782">
        <v>1500000</v>
      </c>
      <c r="Q3506" s="782">
        <v>0</v>
      </c>
      <c r="R3506" s="782"/>
      <c r="T3506" s="568"/>
    </row>
    <row r="3507" spans="1:20" s="498" customFormat="1" ht="36" x14ac:dyDescent="0.25">
      <c r="A3507" s="772"/>
      <c r="D3507" s="515" t="s">
        <v>7513</v>
      </c>
      <c r="E3507" s="779" t="s">
        <v>7514</v>
      </c>
      <c r="F3507" s="780" t="s">
        <v>7515</v>
      </c>
      <c r="G3507" s="781" t="s">
        <v>5515</v>
      </c>
      <c r="H3507" s="781" t="s">
        <v>6102</v>
      </c>
      <c r="I3507" s="781" t="s">
        <v>5517</v>
      </c>
      <c r="J3507" s="782">
        <v>2000000</v>
      </c>
      <c r="K3507" s="783">
        <v>2000000</v>
      </c>
      <c r="L3507" s="784">
        <f t="shared" si="133"/>
        <v>0</v>
      </c>
      <c r="M3507" s="784">
        <f t="shared" si="134"/>
        <v>0</v>
      </c>
      <c r="N3507" s="782">
        <v>2000000</v>
      </c>
      <c r="O3507" s="782">
        <v>2000000</v>
      </c>
      <c r="P3507" s="782">
        <v>6000000</v>
      </c>
      <c r="Q3507" s="782">
        <v>0</v>
      </c>
      <c r="R3507" s="782"/>
      <c r="T3507" s="568"/>
    </row>
    <row r="3508" spans="1:20" s="498" customFormat="1" ht="24" x14ac:dyDescent="0.25">
      <c r="A3508" s="772"/>
      <c r="D3508" s="515" t="s">
        <v>7516</v>
      </c>
      <c r="E3508" s="779" t="s">
        <v>7517</v>
      </c>
      <c r="F3508" s="780" t="s">
        <v>7518</v>
      </c>
      <c r="G3508" s="781" t="s">
        <v>5515</v>
      </c>
      <c r="H3508" s="781" t="s">
        <v>6102</v>
      </c>
      <c r="I3508" s="781" t="s">
        <v>5517</v>
      </c>
      <c r="J3508" s="782">
        <v>2000000</v>
      </c>
      <c r="K3508" s="783">
        <v>2000000</v>
      </c>
      <c r="L3508" s="784">
        <f t="shared" si="133"/>
        <v>0</v>
      </c>
      <c r="M3508" s="784">
        <f t="shared" si="134"/>
        <v>0</v>
      </c>
      <c r="N3508" s="782">
        <v>2000000</v>
      </c>
      <c r="O3508" s="782">
        <v>3500000</v>
      </c>
      <c r="P3508" s="782">
        <v>7500000</v>
      </c>
      <c r="Q3508" s="782">
        <v>3500000</v>
      </c>
      <c r="R3508" s="782"/>
      <c r="T3508" s="568"/>
    </row>
    <row r="3509" spans="1:20" s="498" customFormat="1" ht="12" x14ac:dyDescent="0.25">
      <c r="A3509" s="772"/>
      <c r="D3509" s="515" t="s">
        <v>7519</v>
      </c>
      <c r="E3509" s="779" t="s">
        <v>7520</v>
      </c>
      <c r="F3509" s="780" t="s">
        <v>5673</v>
      </c>
      <c r="G3509" s="781" t="s">
        <v>5515</v>
      </c>
      <c r="H3509" s="781" t="s">
        <v>6102</v>
      </c>
      <c r="I3509" s="781" t="s">
        <v>5517</v>
      </c>
      <c r="J3509" s="782">
        <v>2000000</v>
      </c>
      <c r="K3509" s="783">
        <v>2000000</v>
      </c>
      <c r="L3509" s="784">
        <f t="shared" si="133"/>
        <v>0</v>
      </c>
      <c r="M3509" s="784">
        <f t="shared" si="134"/>
        <v>0</v>
      </c>
      <c r="N3509" s="782">
        <v>2000000</v>
      </c>
      <c r="O3509" s="782">
        <v>2000000</v>
      </c>
      <c r="P3509" s="782">
        <v>6000000</v>
      </c>
      <c r="Q3509" s="782">
        <v>1000000</v>
      </c>
      <c r="R3509" s="782"/>
      <c r="T3509" s="568"/>
    </row>
    <row r="3510" spans="1:20" s="498" customFormat="1" ht="24" x14ac:dyDescent="0.25">
      <c r="A3510" s="772"/>
      <c r="D3510" s="515" t="s">
        <v>7521</v>
      </c>
      <c r="E3510" s="779" t="s">
        <v>7522</v>
      </c>
      <c r="F3510" s="780" t="s">
        <v>7523</v>
      </c>
      <c r="G3510" s="781" t="s">
        <v>5515</v>
      </c>
      <c r="H3510" s="781" t="s">
        <v>6102</v>
      </c>
      <c r="I3510" s="781" t="s">
        <v>5517</v>
      </c>
      <c r="J3510" s="782">
        <v>2000000</v>
      </c>
      <c r="K3510" s="783">
        <v>2000000</v>
      </c>
      <c r="L3510" s="784">
        <f t="shared" si="133"/>
        <v>0</v>
      </c>
      <c r="M3510" s="784">
        <f t="shared" si="134"/>
        <v>0</v>
      </c>
      <c r="N3510" s="782">
        <v>2000000</v>
      </c>
      <c r="O3510" s="782">
        <v>2000000</v>
      </c>
      <c r="P3510" s="782">
        <v>6000000</v>
      </c>
      <c r="Q3510" s="782">
        <v>1500000</v>
      </c>
      <c r="R3510" s="782"/>
      <c r="T3510" s="568"/>
    </row>
    <row r="3511" spans="1:20" s="498" customFormat="1" ht="12" x14ac:dyDescent="0.25">
      <c r="A3511" s="772"/>
      <c r="D3511" s="515" t="s">
        <v>7524</v>
      </c>
      <c r="E3511" s="779" t="s">
        <v>7525</v>
      </c>
      <c r="F3511" s="780" t="s">
        <v>5679</v>
      </c>
      <c r="G3511" s="781" t="s">
        <v>5515</v>
      </c>
      <c r="H3511" s="781" t="s">
        <v>5813</v>
      </c>
      <c r="I3511" s="781" t="s">
        <v>5517</v>
      </c>
      <c r="J3511" s="782">
        <v>4000000</v>
      </c>
      <c r="K3511" s="783">
        <v>4000000</v>
      </c>
      <c r="L3511" s="784">
        <f t="shared" si="133"/>
        <v>0</v>
      </c>
      <c r="M3511" s="784">
        <f t="shared" si="134"/>
        <v>0</v>
      </c>
      <c r="N3511" s="782">
        <v>5000000</v>
      </c>
      <c r="O3511" s="782">
        <v>5000000</v>
      </c>
      <c r="P3511" s="782">
        <v>14000000</v>
      </c>
      <c r="Q3511" s="782">
        <v>5000000</v>
      </c>
      <c r="R3511" s="782"/>
      <c r="T3511" s="568"/>
    </row>
    <row r="3512" spans="1:20" s="498" customFormat="1" ht="24" x14ac:dyDescent="0.25">
      <c r="A3512" s="772"/>
      <c r="D3512" s="515" t="s">
        <v>7526</v>
      </c>
      <c r="E3512" s="779" t="s">
        <v>7527</v>
      </c>
      <c r="F3512" s="780" t="s">
        <v>5688</v>
      </c>
      <c r="G3512" s="781" t="s">
        <v>5515</v>
      </c>
      <c r="H3512" s="781" t="s">
        <v>6102</v>
      </c>
      <c r="I3512" s="781" t="s">
        <v>5517</v>
      </c>
      <c r="J3512" s="782">
        <v>3000000</v>
      </c>
      <c r="K3512" s="783">
        <v>3000000</v>
      </c>
      <c r="L3512" s="784">
        <f t="shared" si="133"/>
        <v>0</v>
      </c>
      <c r="M3512" s="784">
        <f t="shared" si="134"/>
        <v>0</v>
      </c>
      <c r="N3512" s="782">
        <v>3000000</v>
      </c>
      <c r="O3512" s="782">
        <v>3000000</v>
      </c>
      <c r="P3512" s="782">
        <v>9000000</v>
      </c>
      <c r="Q3512" s="782">
        <v>1000000</v>
      </c>
      <c r="R3512" s="782"/>
      <c r="T3512" s="568"/>
    </row>
    <row r="3513" spans="1:20" s="498" customFormat="1" ht="24" x14ac:dyDescent="0.25">
      <c r="A3513" s="772"/>
      <c r="D3513" s="515" t="s">
        <v>7528</v>
      </c>
      <c r="E3513" s="779" t="s">
        <v>7529</v>
      </c>
      <c r="F3513" s="780" t="s">
        <v>6157</v>
      </c>
      <c r="G3513" s="781" t="s">
        <v>5515</v>
      </c>
      <c r="H3513" s="781" t="s">
        <v>6102</v>
      </c>
      <c r="I3513" s="781" t="s">
        <v>5517</v>
      </c>
      <c r="J3513" s="782">
        <v>2000000</v>
      </c>
      <c r="K3513" s="783">
        <v>2000000</v>
      </c>
      <c r="L3513" s="784">
        <f t="shared" si="133"/>
        <v>0</v>
      </c>
      <c r="M3513" s="784">
        <f t="shared" si="134"/>
        <v>0</v>
      </c>
      <c r="N3513" s="782">
        <v>2000000</v>
      </c>
      <c r="O3513" s="782">
        <v>2000000</v>
      </c>
      <c r="P3513" s="782">
        <v>6000000</v>
      </c>
      <c r="Q3513" s="782">
        <v>1800000</v>
      </c>
      <c r="R3513" s="782"/>
      <c r="T3513" s="568"/>
    </row>
    <row r="3514" spans="1:20" s="498" customFormat="1" ht="12" x14ac:dyDescent="0.25">
      <c r="A3514" s="772"/>
      <c r="D3514" s="515" t="s">
        <v>7530</v>
      </c>
      <c r="E3514" s="779" t="s">
        <v>7468</v>
      </c>
      <c r="F3514" s="780" t="s">
        <v>5703</v>
      </c>
      <c r="G3514" s="781" t="s">
        <v>5515</v>
      </c>
      <c r="H3514" s="781" t="s">
        <v>6102</v>
      </c>
      <c r="I3514" s="781" t="s">
        <v>5517</v>
      </c>
      <c r="J3514" s="782">
        <v>500000</v>
      </c>
      <c r="K3514" s="783">
        <v>500000</v>
      </c>
      <c r="L3514" s="784">
        <f t="shared" si="133"/>
        <v>0</v>
      </c>
      <c r="M3514" s="784">
        <f t="shared" si="134"/>
        <v>0</v>
      </c>
      <c r="N3514" s="782">
        <v>500000</v>
      </c>
      <c r="O3514" s="782">
        <v>500000</v>
      </c>
      <c r="P3514" s="782">
        <v>1500000</v>
      </c>
      <c r="Q3514" s="782">
        <v>1000000</v>
      </c>
      <c r="R3514" s="782"/>
      <c r="T3514" s="568"/>
    </row>
    <row r="3515" spans="1:20" s="498" customFormat="1" ht="12" x14ac:dyDescent="0.25">
      <c r="A3515" s="772"/>
      <c r="D3515" s="515" t="s">
        <v>7531</v>
      </c>
      <c r="E3515" s="779" t="s">
        <v>7532</v>
      </c>
      <c r="F3515" s="780" t="s">
        <v>5709</v>
      </c>
      <c r="G3515" s="781" t="s">
        <v>5515</v>
      </c>
      <c r="H3515" s="781" t="s">
        <v>6102</v>
      </c>
      <c r="I3515" s="781" t="s">
        <v>5517</v>
      </c>
      <c r="J3515" s="782">
        <v>100000</v>
      </c>
      <c r="K3515" s="783">
        <v>100000</v>
      </c>
      <c r="L3515" s="784">
        <f t="shared" si="133"/>
        <v>0</v>
      </c>
      <c r="M3515" s="784">
        <f t="shared" si="134"/>
        <v>0</v>
      </c>
      <c r="N3515" s="782">
        <v>100000</v>
      </c>
      <c r="O3515" s="782">
        <v>100000</v>
      </c>
      <c r="P3515" s="782">
        <v>300000</v>
      </c>
      <c r="Q3515" s="782">
        <v>50000</v>
      </c>
      <c r="R3515" s="782"/>
      <c r="T3515" s="568"/>
    </row>
    <row r="3516" spans="1:20" s="498" customFormat="1" ht="24" x14ac:dyDescent="0.25">
      <c r="A3516" s="772"/>
      <c r="D3516" s="515" t="s">
        <v>7533</v>
      </c>
      <c r="E3516" s="779" t="s">
        <v>7534</v>
      </c>
      <c r="F3516" s="780" t="s">
        <v>6467</v>
      </c>
      <c r="G3516" s="781" t="s">
        <v>5515</v>
      </c>
      <c r="H3516" s="781" t="s">
        <v>6102</v>
      </c>
      <c r="I3516" s="781" t="s">
        <v>5517</v>
      </c>
      <c r="J3516" s="782">
        <v>100000</v>
      </c>
      <c r="K3516" s="783">
        <v>100000</v>
      </c>
      <c r="L3516" s="784">
        <f t="shared" si="133"/>
        <v>0</v>
      </c>
      <c r="M3516" s="784">
        <f t="shared" si="134"/>
        <v>0</v>
      </c>
      <c r="N3516" s="782">
        <v>100000</v>
      </c>
      <c r="O3516" s="782">
        <v>100000</v>
      </c>
      <c r="P3516" s="782">
        <v>300000</v>
      </c>
      <c r="Q3516" s="782">
        <v>5000000</v>
      </c>
      <c r="R3516" s="782"/>
      <c r="T3516" s="568"/>
    </row>
    <row r="3517" spans="1:20" s="498" customFormat="1" ht="12" x14ac:dyDescent="0.25">
      <c r="A3517" s="772"/>
      <c r="D3517" s="515" t="s">
        <v>7535</v>
      </c>
      <c r="E3517" s="779" t="s">
        <v>7536</v>
      </c>
      <c r="F3517" s="780" t="s">
        <v>5721</v>
      </c>
      <c r="G3517" s="781" t="s">
        <v>5515</v>
      </c>
      <c r="H3517" s="781" t="s">
        <v>6102</v>
      </c>
      <c r="I3517" s="781" t="s">
        <v>5517</v>
      </c>
      <c r="J3517" s="782">
        <v>600000</v>
      </c>
      <c r="K3517" s="783">
        <v>600000</v>
      </c>
      <c r="L3517" s="784">
        <f t="shared" si="133"/>
        <v>0</v>
      </c>
      <c r="M3517" s="784">
        <f t="shared" si="134"/>
        <v>0</v>
      </c>
      <c r="N3517" s="782">
        <v>600000</v>
      </c>
      <c r="O3517" s="782">
        <v>600000</v>
      </c>
      <c r="P3517" s="782">
        <v>1800000</v>
      </c>
      <c r="Q3517" s="782">
        <v>1000000</v>
      </c>
      <c r="R3517" s="782"/>
      <c r="T3517" s="568"/>
    </row>
    <row r="3518" spans="1:20" s="498" customFormat="1" ht="12" x14ac:dyDescent="0.25">
      <c r="A3518" s="772"/>
      <c r="D3518" s="515" t="s">
        <v>7537</v>
      </c>
      <c r="E3518" s="779" t="s">
        <v>7538</v>
      </c>
      <c r="F3518" s="780" t="s">
        <v>5727</v>
      </c>
      <c r="G3518" s="781" t="s">
        <v>5515</v>
      </c>
      <c r="H3518" s="781" t="s">
        <v>6102</v>
      </c>
      <c r="I3518" s="781" t="s">
        <v>5517</v>
      </c>
      <c r="J3518" s="782">
        <v>500000</v>
      </c>
      <c r="K3518" s="783">
        <v>500000</v>
      </c>
      <c r="L3518" s="784">
        <f t="shared" si="133"/>
        <v>0</v>
      </c>
      <c r="M3518" s="784">
        <f t="shared" si="134"/>
        <v>0</v>
      </c>
      <c r="N3518" s="782">
        <v>500000</v>
      </c>
      <c r="O3518" s="782">
        <v>500000</v>
      </c>
      <c r="P3518" s="782">
        <v>1500000</v>
      </c>
      <c r="Q3518" s="782">
        <v>2000000</v>
      </c>
      <c r="R3518" s="782"/>
      <c r="T3518" s="568"/>
    </row>
    <row r="3519" spans="1:20" s="498" customFormat="1" ht="12" x14ac:dyDescent="0.25">
      <c r="A3519" s="772"/>
      <c r="D3519" s="515" t="s">
        <v>7539</v>
      </c>
      <c r="E3519" s="779" t="s">
        <v>7540</v>
      </c>
      <c r="F3519" s="780" t="s">
        <v>5739</v>
      </c>
      <c r="G3519" s="781" t="s">
        <v>5515</v>
      </c>
      <c r="H3519" s="781" t="s">
        <v>6102</v>
      </c>
      <c r="I3519" s="781" t="s">
        <v>5517</v>
      </c>
      <c r="J3519" s="782">
        <v>1000000</v>
      </c>
      <c r="K3519" s="783">
        <v>1000000</v>
      </c>
      <c r="L3519" s="782">
        <f t="shared" si="133"/>
        <v>0</v>
      </c>
      <c r="M3519" s="782">
        <f t="shared" si="134"/>
        <v>0</v>
      </c>
      <c r="N3519" s="782">
        <v>1000000</v>
      </c>
      <c r="O3519" s="782">
        <v>1000000</v>
      </c>
      <c r="P3519" s="782">
        <v>3000000</v>
      </c>
      <c r="Q3519" s="782">
        <v>0</v>
      </c>
      <c r="R3519" s="782"/>
      <c r="T3519" s="568"/>
    </row>
    <row r="3520" spans="1:20" s="498" customFormat="1" ht="12" x14ac:dyDescent="0.25">
      <c r="A3520" s="772"/>
      <c r="F3520" s="536"/>
      <c r="G3520" s="793"/>
      <c r="H3520" s="793"/>
      <c r="I3520" s="793"/>
      <c r="J3520" s="776"/>
      <c r="K3520" s="776"/>
      <c r="L3520" s="776"/>
      <c r="M3520" s="776"/>
      <c r="N3520" s="776"/>
      <c r="O3520" s="776"/>
      <c r="P3520" s="776"/>
      <c r="Q3520" s="776"/>
      <c r="R3520" s="776"/>
      <c r="T3520" s="568"/>
    </row>
    <row r="3521" spans="1:20" s="751" customFormat="1" ht="13.8" x14ac:dyDescent="0.3">
      <c r="A3521" s="946" t="s">
        <v>5500</v>
      </c>
      <c r="B3521" s="946"/>
      <c r="C3521" s="946"/>
      <c r="D3521" s="946"/>
      <c r="E3521" s="946"/>
      <c r="F3521" s="946"/>
      <c r="G3521" s="946"/>
      <c r="H3521" s="946"/>
      <c r="I3521" s="946"/>
      <c r="J3521" s="946"/>
      <c r="K3521" s="946"/>
      <c r="L3521" s="946"/>
      <c r="M3521" s="946"/>
      <c r="N3521" s="946"/>
      <c r="O3521" s="946"/>
      <c r="P3521" s="946"/>
      <c r="Q3521" s="946"/>
      <c r="T3521" s="752"/>
    </row>
    <row r="3522" spans="1:20" s="751" customFormat="1" ht="13.8" x14ac:dyDescent="0.3">
      <c r="A3522" s="946" t="s">
        <v>5501</v>
      </c>
      <c r="B3522" s="946"/>
      <c r="C3522" s="946"/>
      <c r="D3522" s="946"/>
      <c r="E3522" s="946"/>
      <c r="F3522" s="946"/>
      <c r="G3522" s="946"/>
      <c r="H3522" s="946"/>
      <c r="I3522" s="946"/>
      <c r="J3522" s="946"/>
      <c r="K3522" s="946"/>
      <c r="L3522" s="946"/>
      <c r="M3522" s="946"/>
      <c r="N3522" s="946"/>
      <c r="O3522" s="946"/>
      <c r="P3522" s="946"/>
      <c r="Q3522" s="946"/>
      <c r="T3522" s="752"/>
    </row>
    <row r="3523" spans="1:20" s="753" customFormat="1" ht="13.2" x14ac:dyDescent="0.25">
      <c r="A3523" s="947" t="s">
        <v>5376</v>
      </c>
      <c r="B3523" s="947"/>
      <c r="C3523" s="947"/>
      <c r="D3523" s="954"/>
      <c r="E3523" s="947"/>
      <c r="F3523" s="947"/>
      <c r="G3523" s="947"/>
      <c r="H3523" s="947"/>
      <c r="I3523" s="947"/>
      <c r="J3523" s="947"/>
      <c r="K3523" s="947"/>
      <c r="L3523" s="947"/>
      <c r="M3523" s="947"/>
      <c r="N3523" s="947"/>
      <c r="O3523" s="947"/>
      <c r="P3523" s="947"/>
      <c r="Q3523" s="947"/>
      <c r="T3523" s="754"/>
    </row>
    <row r="3524" spans="1:20" s="760" customFormat="1" ht="24" x14ac:dyDescent="0.25">
      <c r="A3524" s="943" t="s">
        <v>5502</v>
      </c>
      <c r="B3524" s="948" t="s">
        <v>5503</v>
      </c>
      <c r="C3524" s="957"/>
      <c r="D3524" s="755"/>
      <c r="E3524" s="949" t="s">
        <v>5504</v>
      </c>
      <c r="F3524" s="943" t="s">
        <v>4881</v>
      </c>
      <c r="G3524" s="943" t="s">
        <v>5505</v>
      </c>
      <c r="H3524" s="943" t="s">
        <v>5506</v>
      </c>
      <c r="I3524" s="943" t="s">
        <v>5507</v>
      </c>
      <c r="J3524" s="756" t="s">
        <v>3115</v>
      </c>
      <c r="K3524" s="757" t="s">
        <v>3116</v>
      </c>
      <c r="L3524" s="758" t="s">
        <v>5508</v>
      </c>
      <c r="M3524" s="758" t="s">
        <v>5509</v>
      </c>
      <c r="N3524" s="756" t="s">
        <v>3116</v>
      </c>
      <c r="O3524" s="756" t="s">
        <v>3116</v>
      </c>
      <c r="P3524" s="759" t="s">
        <v>3317</v>
      </c>
      <c r="Q3524" s="759" t="s">
        <v>3341</v>
      </c>
      <c r="R3524" s="759" t="s">
        <v>5510</v>
      </c>
      <c r="T3524" s="761"/>
    </row>
    <row r="3525" spans="1:20" s="760" customFormat="1" ht="19.5" customHeight="1" x14ac:dyDescent="0.25">
      <c r="A3525" s="955"/>
      <c r="B3525" s="950"/>
      <c r="C3525" s="958"/>
      <c r="D3525" s="762"/>
      <c r="E3525" s="951"/>
      <c r="F3525" s="944"/>
      <c r="G3525" s="944"/>
      <c r="H3525" s="944"/>
      <c r="I3525" s="944"/>
      <c r="J3525" s="763">
        <v>2020</v>
      </c>
      <c r="K3525" s="764" t="s">
        <v>3120</v>
      </c>
      <c r="L3525" s="765" t="s">
        <v>3120</v>
      </c>
      <c r="M3525" s="765" t="s">
        <v>3120</v>
      </c>
      <c r="N3525" s="766" t="s">
        <v>5068</v>
      </c>
      <c r="O3525" s="766" t="s">
        <v>5069</v>
      </c>
      <c r="P3525" s="763" t="s">
        <v>4882</v>
      </c>
      <c r="Q3525" s="766" t="s">
        <v>5102</v>
      </c>
      <c r="R3525" s="763"/>
      <c r="T3525" s="761"/>
    </row>
    <row r="3526" spans="1:20" s="760" customFormat="1" ht="15.75" customHeight="1" x14ac:dyDescent="0.25">
      <c r="A3526" s="956"/>
      <c r="B3526" s="952"/>
      <c r="C3526" s="959"/>
      <c r="D3526" s="768"/>
      <c r="E3526" s="953"/>
      <c r="F3526" s="945"/>
      <c r="G3526" s="945"/>
      <c r="H3526" s="945"/>
      <c r="I3526" s="945"/>
      <c r="J3526" s="769" t="s">
        <v>14</v>
      </c>
      <c r="K3526" s="770" t="s">
        <v>14</v>
      </c>
      <c r="L3526" s="771" t="s">
        <v>14</v>
      </c>
      <c r="M3526" s="771" t="s">
        <v>14</v>
      </c>
      <c r="N3526" s="769" t="s">
        <v>14</v>
      </c>
      <c r="O3526" s="769" t="s">
        <v>14</v>
      </c>
      <c r="P3526" s="769" t="s">
        <v>14</v>
      </c>
      <c r="Q3526" s="769" t="s">
        <v>14</v>
      </c>
      <c r="R3526" s="769"/>
      <c r="T3526" s="761"/>
    </row>
    <row r="3527" spans="1:20" s="498" customFormat="1" ht="24" x14ac:dyDescent="0.25">
      <c r="A3527" s="772"/>
      <c r="D3527" s="515" t="s">
        <v>7541</v>
      </c>
      <c r="E3527" s="779" t="s">
        <v>7542</v>
      </c>
      <c r="F3527" s="780" t="s">
        <v>7167</v>
      </c>
      <c r="G3527" s="781" t="s">
        <v>5515</v>
      </c>
      <c r="H3527" s="781" t="s">
        <v>5813</v>
      </c>
      <c r="I3527" s="781" t="s">
        <v>5517</v>
      </c>
      <c r="J3527" s="782">
        <v>500000</v>
      </c>
      <c r="K3527" s="783">
        <v>500000</v>
      </c>
      <c r="L3527" s="784">
        <f t="shared" si="133"/>
        <v>0</v>
      </c>
      <c r="M3527" s="784">
        <f t="shared" si="134"/>
        <v>0</v>
      </c>
      <c r="N3527" s="782">
        <v>500000</v>
      </c>
      <c r="O3527" s="782">
        <v>500000</v>
      </c>
      <c r="P3527" s="782">
        <v>1500000</v>
      </c>
      <c r="Q3527" s="782">
        <v>900000</v>
      </c>
      <c r="R3527" s="782"/>
      <c r="T3527" s="568"/>
    </row>
    <row r="3528" spans="1:20" s="498" customFormat="1" ht="12" x14ac:dyDescent="0.25">
      <c r="A3528" s="772"/>
      <c r="D3528" s="515" t="s">
        <v>7543</v>
      </c>
      <c r="E3528" s="779" t="s">
        <v>7544</v>
      </c>
      <c r="F3528" s="780" t="s">
        <v>7545</v>
      </c>
      <c r="G3528" s="781" t="s">
        <v>5515</v>
      </c>
      <c r="H3528" s="781" t="s">
        <v>5516</v>
      </c>
      <c r="I3528" s="781" t="s">
        <v>5517</v>
      </c>
      <c r="J3528" s="782">
        <v>1000000</v>
      </c>
      <c r="K3528" s="783">
        <v>1000000</v>
      </c>
      <c r="L3528" s="784">
        <f t="shared" si="133"/>
        <v>0</v>
      </c>
      <c r="M3528" s="784">
        <f t="shared" si="134"/>
        <v>0</v>
      </c>
      <c r="N3528" s="782">
        <v>1000000</v>
      </c>
      <c r="O3528" s="782">
        <v>1000000</v>
      </c>
      <c r="P3528" s="782">
        <v>3000000</v>
      </c>
      <c r="Q3528" s="782">
        <v>350000</v>
      </c>
      <c r="R3528" s="782"/>
      <c r="T3528" s="568"/>
    </row>
    <row r="3529" spans="1:20" s="498" customFormat="1" ht="24" x14ac:dyDescent="0.25">
      <c r="A3529" s="772"/>
      <c r="D3529" s="515" t="s">
        <v>7546</v>
      </c>
      <c r="E3529" s="779" t="s">
        <v>7547</v>
      </c>
      <c r="F3529" s="780" t="s">
        <v>5881</v>
      </c>
      <c r="G3529" s="781" t="s">
        <v>5515</v>
      </c>
      <c r="H3529" s="781" t="s">
        <v>5516</v>
      </c>
      <c r="I3529" s="781" t="s">
        <v>5517</v>
      </c>
      <c r="J3529" s="782">
        <v>300000</v>
      </c>
      <c r="K3529" s="783">
        <v>300000</v>
      </c>
      <c r="L3529" s="784">
        <f t="shared" si="133"/>
        <v>0</v>
      </c>
      <c r="M3529" s="784">
        <f t="shared" si="134"/>
        <v>0</v>
      </c>
      <c r="N3529" s="782">
        <v>300000</v>
      </c>
      <c r="O3529" s="782">
        <v>300000</v>
      </c>
      <c r="P3529" s="782">
        <v>900000</v>
      </c>
      <c r="Q3529" s="782">
        <v>550000</v>
      </c>
      <c r="R3529" s="782"/>
      <c r="T3529" s="568"/>
    </row>
    <row r="3530" spans="1:20" s="498" customFormat="1" ht="12" x14ac:dyDescent="0.25">
      <c r="A3530" s="772"/>
      <c r="D3530" s="515" t="s">
        <v>7548</v>
      </c>
      <c r="E3530" s="779" t="s">
        <v>7549</v>
      </c>
      <c r="F3530" s="780" t="s">
        <v>5757</v>
      </c>
      <c r="G3530" s="781" t="s">
        <v>5515</v>
      </c>
      <c r="H3530" s="781" t="s">
        <v>6102</v>
      </c>
      <c r="I3530" s="781" t="s">
        <v>5517</v>
      </c>
      <c r="J3530" s="782">
        <v>300000</v>
      </c>
      <c r="K3530" s="783">
        <v>300000</v>
      </c>
      <c r="L3530" s="784">
        <f t="shared" si="133"/>
        <v>0</v>
      </c>
      <c r="M3530" s="784">
        <f t="shared" si="134"/>
        <v>0</v>
      </c>
      <c r="N3530" s="782">
        <v>300000</v>
      </c>
      <c r="O3530" s="782">
        <v>300000</v>
      </c>
      <c r="P3530" s="782">
        <v>900000</v>
      </c>
      <c r="Q3530" s="782">
        <v>4500000</v>
      </c>
      <c r="R3530" s="782"/>
      <c r="T3530" s="568"/>
    </row>
    <row r="3531" spans="1:20" s="498" customFormat="1" ht="36" x14ac:dyDescent="0.25">
      <c r="A3531" s="772"/>
      <c r="D3531" s="515" t="s">
        <v>7550</v>
      </c>
      <c r="E3531" s="779" t="s">
        <v>7551</v>
      </c>
      <c r="F3531" s="780" t="s">
        <v>7552</v>
      </c>
      <c r="G3531" s="781" t="s">
        <v>5515</v>
      </c>
      <c r="H3531" s="781" t="s">
        <v>6102</v>
      </c>
      <c r="I3531" s="781" t="s">
        <v>5517</v>
      </c>
      <c r="J3531" s="782">
        <v>6000000</v>
      </c>
      <c r="K3531" s="783">
        <v>6000000</v>
      </c>
      <c r="L3531" s="784">
        <f t="shared" si="133"/>
        <v>0</v>
      </c>
      <c r="M3531" s="784">
        <f t="shared" si="134"/>
        <v>0</v>
      </c>
      <c r="N3531" s="782">
        <v>6000000</v>
      </c>
      <c r="O3531" s="782">
        <v>6000000</v>
      </c>
      <c r="P3531" s="782">
        <v>18000000</v>
      </c>
      <c r="Q3531" s="782">
        <v>6000000</v>
      </c>
      <c r="R3531" s="782"/>
      <c r="T3531" s="568"/>
    </row>
    <row r="3532" spans="1:20" s="498" customFormat="1" ht="12" x14ac:dyDescent="0.25">
      <c r="A3532" s="772"/>
      <c r="D3532" s="515" t="s">
        <v>7553</v>
      </c>
      <c r="E3532" s="779" t="s">
        <v>7554</v>
      </c>
      <c r="F3532" s="780" t="s">
        <v>7555</v>
      </c>
      <c r="G3532" s="781" t="s">
        <v>5515</v>
      </c>
      <c r="H3532" s="781" t="s">
        <v>6102</v>
      </c>
      <c r="I3532" s="781" t="s">
        <v>5517</v>
      </c>
      <c r="J3532" s="782">
        <v>0</v>
      </c>
      <c r="K3532" s="783">
        <v>0</v>
      </c>
      <c r="L3532" s="784">
        <f t="shared" si="133"/>
        <v>0</v>
      </c>
      <c r="M3532" s="784">
        <f t="shared" si="134"/>
        <v>0</v>
      </c>
      <c r="N3532" s="782">
        <v>0</v>
      </c>
      <c r="O3532" s="782">
        <v>0</v>
      </c>
      <c r="P3532" s="782">
        <v>0</v>
      </c>
      <c r="Q3532" s="782">
        <v>0</v>
      </c>
      <c r="R3532" s="782"/>
      <c r="T3532" s="568"/>
    </row>
    <row r="3533" spans="1:20" s="498" customFormat="1" ht="12.6" thickBot="1" x14ac:dyDescent="0.3">
      <c r="A3533" s="772"/>
      <c r="D3533" s="515" t="s">
        <v>7556</v>
      </c>
      <c r="E3533" s="779" t="s">
        <v>7557</v>
      </c>
      <c r="F3533" s="780" t="s">
        <v>7558</v>
      </c>
      <c r="G3533" s="781" t="s">
        <v>5515</v>
      </c>
      <c r="H3533" s="781" t="s">
        <v>6102</v>
      </c>
      <c r="I3533" s="781" t="s">
        <v>5517</v>
      </c>
      <c r="J3533" s="784">
        <v>0</v>
      </c>
      <c r="K3533" s="789">
        <v>0</v>
      </c>
      <c r="L3533" s="784">
        <f t="shared" si="133"/>
        <v>0</v>
      </c>
      <c r="M3533" s="784">
        <f t="shared" si="134"/>
        <v>0</v>
      </c>
      <c r="N3533" s="784">
        <v>0</v>
      </c>
      <c r="O3533" s="784">
        <v>0</v>
      </c>
      <c r="P3533" s="784">
        <v>0</v>
      </c>
      <c r="Q3533" s="784">
        <v>0</v>
      </c>
      <c r="R3533" s="784"/>
      <c r="T3533" s="568"/>
    </row>
    <row r="3534" spans="1:20" s="498" customFormat="1" ht="12.6" thickBot="1" x14ac:dyDescent="0.3">
      <c r="A3534" s="772"/>
      <c r="D3534" s="515"/>
      <c r="F3534" s="536"/>
      <c r="G3534" s="793"/>
      <c r="H3534" s="793"/>
      <c r="I3534" s="793"/>
      <c r="J3534" s="838"/>
      <c r="K3534" s="839"/>
      <c r="L3534" s="839"/>
      <c r="M3534" s="839"/>
      <c r="N3534" s="839"/>
      <c r="O3534" s="839"/>
      <c r="P3534" s="839"/>
      <c r="Q3534" s="839"/>
      <c r="R3534" s="840"/>
      <c r="T3534" s="568"/>
    </row>
    <row r="3535" spans="1:20" s="498" customFormat="1" ht="12" x14ac:dyDescent="0.25">
      <c r="A3535" s="772"/>
      <c r="C3535" s="773" t="s">
        <v>5892</v>
      </c>
      <c r="D3535" s="794"/>
      <c r="E3535" s="773"/>
      <c r="F3535" s="775"/>
      <c r="G3535" s="773"/>
      <c r="H3535" s="773"/>
      <c r="I3535" s="773"/>
      <c r="J3535" s="833">
        <v>9005000000</v>
      </c>
      <c r="K3535" s="841">
        <f>SUM(K3536:K3538)</f>
        <v>9005000000</v>
      </c>
      <c r="L3535" s="803">
        <f t="shared" ref="L3535:O3535" si="135">SUM(L3536:L3538)</f>
        <v>0</v>
      </c>
      <c r="M3535" s="803">
        <f t="shared" si="135"/>
        <v>0</v>
      </c>
      <c r="N3535" s="803">
        <f t="shared" si="135"/>
        <v>10505000000</v>
      </c>
      <c r="O3535" s="803">
        <f t="shared" si="135"/>
        <v>10505000000</v>
      </c>
      <c r="P3535" s="777">
        <f>SUM(K3535,N3535,O3535)</f>
        <v>30015000000</v>
      </c>
      <c r="Q3535" s="833">
        <v>10505000000</v>
      </c>
      <c r="R3535" s="833"/>
      <c r="T3535" s="568"/>
    </row>
    <row r="3536" spans="1:20" s="498" customFormat="1" ht="12" x14ac:dyDescent="0.25">
      <c r="A3536" s="772"/>
      <c r="D3536" s="515" t="s">
        <v>7559</v>
      </c>
      <c r="E3536" s="779" t="s">
        <v>7560</v>
      </c>
      <c r="F3536" s="780" t="s">
        <v>7019</v>
      </c>
      <c r="G3536" s="781" t="s">
        <v>5515</v>
      </c>
      <c r="H3536" s="781" t="s">
        <v>6225</v>
      </c>
      <c r="I3536" s="781" t="s">
        <v>5517</v>
      </c>
      <c r="J3536" s="782">
        <v>3000000000</v>
      </c>
      <c r="K3536" s="783">
        <v>3000000000</v>
      </c>
      <c r="L3536" s="784">
        <f>SUM(J3536-K3536)</f>
        <v>0</v>
      </c>
      <c r="M3536" s="784">
        <f>SUM(K3536-J3536)</f>
        <v>0</v>
      </c>
      <c r="N3536" s="782">
        <v>4000000000</v>
      </c>
      <c r="O3536" s="782">
        <v>4000000000</v>
      </c>
      <c r="P3536" s="782">
        <v>11000000000</v>
      </c>
      <c r="Q3536" s="782">
        <v>5000000000</v>
      </c>
      <c r="R3536" s="782"/>
      <c r="T3536" s="568"/>
    </row>
    <row r="3537" spans="1:20" s="498" customFormat="1" ht="12" x14ac:dyDescent="0.25">
      <c r="A3537" s="772"/>
      <c r="D3537" s="515" t="s">
        <v>7561</v>
      </c>
      <c r="E3537" s="779" t="s">
        <v>7562</v>
      </c>
      <c r="F3537" s="780" t="s">
        <v>7185</v>
      </c>
      <c r="G3537" s="781" t="s">
        <v>5515</v>
      </c>
      <c r="H3537" s="781" t="s">
        <v>5516</v>
      </c>
      <c r="I3537" s="781" t="s">
        <v>5517</v>
      </c>
      <c r="J3537" s="782">
        <v>6000000000</v>
      </c>
      <c r="K3537" s="783">
        <v>6000000000</v>
      </c>
      <c r="L3537" s="784">
        <f t="shared" ref="L3537:L3538" si="136">SUM(J3537-K3537)</f>
        <v>0</v>
      </c>
      <c r="M3537" s="784">
        <f t="shared" ref="M3537:M3538" si="137">SUM(K3537-J3537)</f>
        <v>0</v>
      </c>
      <c r="N3537" s="782">
        <v>6500000000</v>
      </c>
      <c r="O3537" s="782">
        <v>6500000000</v>
      </c>
      <c r="P3537" s="782">
        <v>19000000000</v>
      </c>
      <c r="Q3537" s="782">
        <v>5500000000</v>
      </c>
      <c r="R3537" s="782"/>
      <c r="T3537" s="568"/>
    </row>
    <row r="3538" spans="1:20" s="498" customFormat="1" ht="12" x14ac:dyDescent="0.25">
      <c r="A3538" s="772"/>
      <c r="D3538" s="515" t="s">
        <v>7563</v>
      </c>
      <c r="E3538" s="779" t="s">
        <v>7564</v>
      </c>
      <c r="F3538" s="780" t="s">
        <v>5895</v>
      </c>
      <c r="G3538" s="781" t="s">
        <v>5515</v>
      </c>
      <c r="H3538" s="781" t="s">
        <v>5516</v>
      </c>
      <c r="I3538" s="781" t="s">
        <v>5517</v>
      </c>
      <c r="J3538" s="782">
        <v>5000000</v>
      </c>
      <c r="K3538" s="783">
        <v>5000000</v>
      </c>
      <c r="L3538" s="782">
        <f t="shared" si="136"/>
        <v>0</v>
      </c>
      <c r="M3538" s="782">
        <f t="shared" si="137"/>
        <v>0</v>
      </c>
      <c r="N3538" s="782">
        <v>5000000</v>
      </c>
      <c r="O3538" s="782">
        <v>5000000</v>
      </c>
      <c r="P3538" s="782">
        <v>15000000</v>
      </c>
      <c r="Q3538" s="782">
        <v>5000000</v>
      </c>
      <c r="R3538" s="782"/>
      <c r="T3538" s="568"/>
    </row>
    <row r="3539" spans="1:20" s="498" customFormat="1" ht="12" x14ac:dyDescent="0.25">
      <c r="A3539" s="772"/>
      <c r="B3539" s="566" t="s">
        <v>594</v>
      </c>
      <c r="C3539" s="810"/>
      <c r="D3539" s="519"/>
      <c r="E3539" s="810"/>
      <c r="F3539" s="827"/>
      <c r="G3539" s="810"/>
      <c r="H3539" s="810"/>
      <c r="I3539" s="779"/>
      <c r="J3539" s="801">
        <v>10179635420</v>
      </c>
      <c r="K3539" s="783">
        <f>SUM(K3437,K3475,K3535)</f>
        <v>10179635420</v>
      </c>
      <c r="L3539" s="782">
        <f t="shared" ref="L3539:O3539" si="138">SUM(L3437,L3475,L3535)</f>
        <v>0</v>
      </c>
      <c r="M3539" s="782">
        <f t="shared" si="138"/>
        <v>0</v>
      </c>
      <c r="N3539" s="782">
        <f t="shared" si="138"/>
        <v>11900706430</v>
      </c>
      <c r="O3539" s="782">
        <f t="shared" si="138"/>
        <v>11913156430</v>
      </c>
      <c r="P3539" s="782">
        <v>33993498280</v>
      </c>
      <c r="Q3539" s="801">
        <v>11880086294</v>
      </c>
      <c r="R3539" s="801"/>
      <c r="T3539" s="568"/>
    </row>
    <row r="3540" spans="1:20" s="498" customFormat="1" ht="12" x14ac:dyDescent="0.25">
      <c r="D3540" s="816"/>
      <c r="F3540" s="536"/>
      <c r="J3540" s="776"/>
      <c r="K3540" s="776"/>
      <c r="L3540" s="776"/>
      <c r="M3540" s="776"/>
      <c r="N3540" s="776"/>
      <c r="O3540" s="776"/>
      <c r="P3540" s="776"/>
      <c r="Q3540" s="776"/>
      <c r="R3540" s="776"/>
      <c r="T3540" s="568"/>
    </row>
    <row r="3541" spans="1:20" s="498" customFormat="1" ht="12" x14ac:dyDescent="0.25">
      <c r="A3541" s="772" t="s">
        <v>7565</v>
      </c>
      <c r="B3541" s="773" t="s">
        <v>595</v>
      </c>
      <c r="C3541" s="773"/>
      <c r="D3541" s="773"/>
      <c r="E3541" s="773"/>
      <c r="F3541" s="775"/>
      <c r="G3541" s="773"/>
      <c r="H3541" s="773"/>
      <c r="I3541" s="773"/>
      <c r="J3541" s="776"/>
      <c r="K3541" s="776"/>
      <c r="L3541" s="776"/>
      <c r="M3541" s="776"/>
      <c r="N3541" s="776"/>
      <c r="O3541" s="776"/>
      <c r="P3541" s="776"/>
      <c r="Q3541" s="776"/>
      <c r="R3541" s="776"/>
      <c r="T3541" s="568"/>
    </row>
    <row r="3542" spans="1:20" s="498" customFormat="1" ht="12" x14ac:dyDescent="0.25">
      <c r="A3542" s="772"/>
      <c r="C3542" s="773" t="s">
        <v>5142</v>
      </c>
      <c r="D3542" s="817"/>
      <c r="E3542" s="773"/>
      <c r="F3542" s="775"/>
      <c r="G3542" s="773"/>
      <c r="H3542" s="773"/>
      <c r="I3542" s="773"/>
      <c r="J3542" s="777">
        <v>6750000</v>
      </c>
      <c r="K3542" s="789">
        <f>SUM(K3543:K3572)</f>
        <v>6750000</v>
      </c>
      <c r="L3542" s="784">
        <f t="shared" ref="L3542:O3542" si="139">SUM(L3543:L3572)</f>
        <v>0</v>
      </c>
      <c r="M3542" s="784">
        <f t="shared" si="139"/>
        <v>0</v>
      </c>
      <c r="N3542" s="784">
        <f t="shared" si="139"/>
        <v>6750000</v>
      </c>
      <c r="O3542" s="784">
        <f t="shared" si="139"/>
        <v>6750000</v>
      </c>
      <c r="P3542" s="777">
        <f>SUM(K3542,N3542,O3542)</f>
        <v>20250000</v>
      </c>
      <c r="Q3542" s="777">
        <v>5710000</v>
      </c>
      <c r="R3542" s="777"/>
      <c r="T3542" s="568"/>
    </row>
    <row r="3543" spans="1:20" s="498" customFormat="1" ht="24" x14ac:dyDescent="0.25">
      <c r="A3543" s="772"/>
      <c r="D3543" s="515" t="s">
        <v>7566</v>
      </c>
      <c r="E3543" s="779" t="s">
        <v>7567</v>
      </c>
      <c r="F3543" s="780" t="s">
        <v>5568</v>
      </c>
      <c r="G3543" s="781" t="s">
        <v>5515</v>
      </c>
      <c r="H3543" s="781" t="s">
        <v>6102</v>
      </c>
      <c r="I3543" s="781" t="s">
        <v>5517</v>
      </c>
      <c r="J3543" s="782">
        <v>500000</v>
      </c>
      <c r="K3543" s="783">
        <v>500000</v>
      </c>
      <c r="L3543" s="784">
        <f>SUM(J3543-K3543)</f>
        <v>0</v>
      </c>
      <c r="M3543" s="784">
        <f>SUM(K3543-J3543)</f>
        <v>0</v>
      </c>
      <c r="N3543" s="782">
        <v>500000</v>
      </c>
      <c r="O3543" s="782">
        <v>500000</v>
      </c>
      <c r="P3543" s="782">
        <v>1500000</v>
      </c>
      <c r="Q3543" s="782">
        <v>500000</v>
      </c>
      <c r="R3543" s="782"/>
      <c r="T3543" s="568"/>
    </row>
    <row r="3544" spans="1:20" s="498" customFormat="1" ht="12" x14ac:dyDescent="0.25">
      <c r="A3544" s="772"/>
      <c r="D3544" s="515" t="s">
        <v>7568</v>
      </c>
      <c r="E3544" s="779" t="s">
        <v>7569</v>
      </c>
      <c r="F3544" s="780" t="s">
        <v>5901</v>
      </c>
      <c r="G3544" s="781" t="s">
        <v>5515</v>
      </c>
      <c r="H3544" s="781" t="s">
        <v>6102</v>
      </c>
      <c r="I3544" s="781" t="s">
        <v>5517</v>
      </c>
      <c r="J3544" s="782">
        <v>0</v>
      </c>
      <c r="K3544" s="783">
        <v>0</v>
      </c>
      <c r="L3544" s="784">
        <f t="shared" ref="L3544:L3572" si="140">SUM(J3544-K3544)</f>
        <v>0</v>
      </c>
      <c r="M3544" s="784">
        <f t="shared" ref="M3544:M3572" si="141">SUM(K3544-J3544)</f>
        <v>0</v>
      </c>
      <c r="N3544" s="782">
        <v>0</v>
      </c>
      <c r="O3544" s="782">
        <v>0</v>
      </c>
      <c r="P3544" s="782">
        <v>0</v>
      </c>
      <c r="Q3544" s="782">
        <v>0</v>
      </c>
      <c r="R3544" s="782"/>
      <c r="T3544" s="568"/>
    </row>
    <row r="3545" spans="1:20" s="498" customFormat="1" ht="12" x14ac:dyDescent="0.25">
      <c r="A3545" s="772"/>
      <c r="D3545" s="515" t="s">
        <v>7570</v>
      </c>
      <c r="E3545" s="779" t="s">
        <v>7571</v>
      </c>
      <c r="F3545" s="780" t="s">
        <v>5583</v>
      </c>
      <c r="G3545" s="781" t="s">
        <v>5515</v>
      </c>
      <c r="H3545" s="781" t="s">
        <v>5516</v>
      </c>
      <c r="I3545" s="781" t="s">
        <v>5517</v>
      </c>
      <c r="J3545" s="782">
        <v>0</v>
      </c>
      <c r="K3545" s="783">
        <v>0</v>
      </c>
      <c r="L3545" s="784">
        <f t="shared" si="140"/>
        <v>0</v>
      </c>
      <c r="M3545" s="784">
        <f t="shared" si="141"/>
        <v>0</v>
      </c>
      <c r="N3545" s="782">
        <v>0</v>
      </c>
      <c r="O3545" s="782">
        <v>0</v>
      </c>
      <c r="P3545" s="782">
        <v>0</v>
      </c>
      <c r="Q3545" s="782">
        <v>0</v>
      </c>
      <c r="R3545" s="782"/>
      <c r="T3545" s="568"/>
    </row>
    <row r="3546" spans="1:20" s="498" customFormat="1" ht="36" x14ac:dyDescent="0.25">
      <c r="A3546" s="772"/>
      <c r="D3546" s="515" t="s">
        <v>7572</v>
      </c>
      <c r="E3546" s="779" t="s">
        <v>7573</v>
      </c>
      <c r="F3546" s="780" t="s">
        <v>5598</v>
      </c>
      <c r="G3546" s="781" t="s">
        <v>5515</v>
      </c>
      <c r="H3546" s="781" t="s">
        <v>6102</v>
      </c>
      <c r="I3546" s="781" t="s">
        <v>5517</v>
      </c>
      <c r="J3546" s="782">
        <v>700000</v>
      </c>
      <c r="K3546" s="783">
        <v>700000</v>
      </c>
      <c r="L3546" s="784">
        <f t="shared" si="140"/>
        <v>0</v>
      </c>
      <c r="M3546" s="784">
        <f t="shared" si="141"/>
        <v>0</v>
      </c>
      <c r="N3546" s="782">
        <v>700000</v>
      </c>
      <c r="O3546" s="782">
        <v>700000</v>
      </c>
      <c r="P3546" s="782">
        <v>2100000</v>
      </c>
      <c r="Q3546" s="782">
        <v>700000</v>
      </c>
      <c r="R3546" s="782"/>
      <c r="T3546" s="568"/>
    </row>
    <row r="3547" spans="1:20" s="498" customFormat="1" ht="12" x14ac:dyDescent="0.25">
      <c r="A3547" s="772"/>
      <c r="D3547" s="515" t="s">
        <v>7574</v>
      </c>
      <c r="E3547" s="779" t="s">
        <v>7575</v>
      </c>
      <c r="F3547" s="780" t="s">
        <v>5601</v>
      </c>
      <c r="G3547" s="781" t="s">
        <v>5515</v>
      </c>
      <c r="H3547" s="781" t="s">
        <v>6102</v>
      </c>
      <c r="I3547" s="781" t="s">
        <v>5517</v>
      </c>
      <c r="J3547" s="782">
        <v>0</v>
      </c>
      <c r="K3547" s="783">
        <v>0</v>
      </c>
      <c r="L3547" s="784">
        <f t="shared" si="140"/>
        <v>0</v>
      </c>
      <c r="M3547" s="784">
        <f t="shared" si="141"/>
        <v>0</v>
      </c>
      <c r="N3547" s="782">
        <v>0</v>
      </c>
      <c r="O3547" s="782">
        <v>0</v>
      </c>
      <c r="P3547" s="782">
        <v>0</v>
      </c>
      <c r="Q3547" s="782">
        <v>20000</v>
      </c>
      <c r="R3547" s="782"/>
      <c r="T3547" s="568"/>
    </row>
    <row r="3548" spans="1:20" s="498" customFormat="1" ht="12" x14ac:dyDescent="0.25">
      <c r="A3548" s="772"/>
      <c r="D3548" s="515" t="s">
        <v>7576</v>
      </c>
      <c r="E3548" s="779" t="s">
        <v>7577</v>
      </c>
      <c r="F3548" s="780" t="s">
        <v>5604</v>
      </c>
      <c r="G3548" s="781" t="s">
        <v>5515</v>
      </c>
      <c r="H3548" s="781" t="s">
        <v>6102</v>
      </c>
      <c r="I3548" s="781" t="s">
        <v>5517</v>
      </c>
      <c r="J3548" s="782">
        <v>20000</v>
      </c>
      <c r="K3548" s="783">
        <v>20000</v>
      </c>
      <c r="L3548" s="784">
        <f t="shared" si="140"/>
        <v>0</v>
      </c>
      <c r="M3548" s="784">
        <f t="shared" si="141"/>
        <v>0</v>
      </c>
      <c r="N3548" s="782">
        <v>20000</v>
      </c>
      <c r="O3548" s="782">
        <v>20000</v>
      </c>
      <c r="P3548" s="782">
        <v>60000</v>
      </c>
      <c r="Q3548" s="782">
        <v>40000</v>
      </c>
      <c r="R3548" s="782"/>
      <c r="T3548" s="568"/>
    </row>
    <row r="3549" spans="1:20" s="498" customFormat="1" ht="12" x14ac:dyDescent="0.25">
      <c r="A3549" s="772"/>
      <c r="D3549" s="515" t="s">
        <v>7578</v>
      </c>
      <c r="E3549" s="779" t="s">
        <v>7579</v>
      </c>
      <c r="F3549" s="780" t="s">
        <v>5607</v>
      </c>
      <c r="G3549" s="781" t="s">
        <v>5515</v>
      </c>
      <c r="H3549" s="781" t="s">
        <v>6102</v>
      </c>
      <c r="I3549" s="781" t="s">
        <v>5517</v>
      </c>
      <c r="J3549" s="782">
        <v>30000</v>
      </c>
      <c r="K3549" s="783">
        <v>30000</v>
      </c>
      <c r="L3549" s="782">
        <f t="shared" si="140"/>
        <v>0</v>
      </c>
      <c r="M3549" s="782">
        <f t="shared" si="141"/>
        <v>0</v>
      </c>
      <c r="N3549" s="782">
        <v>30000</v>
      </c>
      <c r="O3549" s="782">
        <v>30000</v>
      </c>
      <c r="P3549" s="782">
        <v>90000</v>
      </c>
      <c r="Q3549" s="782">
        <v>50000</v>
      </c>
      <c r="R3549" s="782"/>
      <c r="T3549" s="568"/>
    </row>
    <row r="3550" spans="1:20" s="498" customFormat="1" ht="12" x14ac:dyDescent="0.25">
      <c r="A3550" s="772"/>
      <c r="F3550" s="536"/>
      <c r="G3550" s="793"/>
      <c r="H3550" s="793"/>
      <c r="I3550" s="793"/>
      <c r="J3550" s="776"/>
      <c r="K3550" s="776"/>
      <c r="L3550" s="776"/>
      <c r="M3550" s="776"/>
      <c r="N3550" s="776"/>
      <c r="O3550" s="776"/>
      <c r="P3550" s="776"/>
      <c r="Q3550" s="776"/>
      <c r="R3550" s="776"/>
      <c r="T3550" s="568"/>
    </row>
    <row r="3551" spans="1:20" s="751" customFormat="1" ht="13.8" x14ac:dyDescent="0.3">
      <c r="A3551" s="946" t="s">
        <v>5500</v>
      </c>
      <c r="B3551" s="946"/>
      <c r="C3551" s="946"/>
      <c r="D3551" s="946"/>
      <c r="E3551" s="946"/>
      <c r="F3551" s="946"/>
      <c r="G3551" s="946"/>
      <c r="H3551" s="946"/>
      <c r="I3551" s="946"/>
      <c r="J3551" s="946"/>
      <c r="K3551" s="946"/>
      <c r="L3551" s="946"/>
      <c r="M3551" s="946"/>
      <c r="N3551" s="946"/>
      <c r="O3551" s="946"/>
      <c r="P3551" s="946"/>
      <c r="Q3551" s="946"/>
      <c r="T3551" s="752"/>
    </row>
    <row r="3552" spans="1:20" s="751" customFormat="1" ht="13.8" x14ac:dyDescent="0.3">
      <c r="A3552" s="946" t="s">
        <v>5501</v>
      </c>
      <c r="B3552" s="946"/>
      <c r="C3552" s="946"/>
      <c r="D3552" s="946"/>
      <c r="E3552" s="946"/>
      <c r="F3552" s="946"/>
      <c r="G3552" s="946"/>
      <c r="H3552" s="946"/>
      <c r="I3552" s="946"/>
      <c r="J3552" s="946"/>
      <c r="K3552" s="946"/>
      <c r="L3552" s="946"/>
      <c r="M3552" s="946"/>
      <c r="N3552" s="946"/>
      <c r="O3552" s="946"/>
      <c r="P3552" s="946"/>
      <c r="Q3552" s="946"/>
      <c r="T3552" s="752"/>
    </row>
    <row r="3553" spans="1:20" s="753" customFormat="1" ht="13.2" x14ac:dyDescent="0.25">
      <c r="A3553" s="947" t="s">
        <v>5376</v>
      </c>
      <c r="B3553" s="947"/>
      <c r="C3553" s="947"/>
      <c r="D3553" s="954"/>
      <c r="E3553" s="947"/>
      <c r="F3553" s="947"/>
      <c r="G3553" s="947"/>
      <c r="H3553" s="947"/>
      <c r="I3553" s="947"/>
      <c r="J3553" s="947"/>
      <c r="K3553" s="947"/>
      <c r="L3553" s="947"/>
      <c r="M3553" s="947"/>
      <c r="N3553" s="947"/>
      <c r="O3553" s="947"/>
      <c r="P3553" s="947"/>
      <c r="Q3553" s="947"/>
      <c r="T3553" s="754"/>
    </row>
    <row r="3554" spans="1:20" s="760" customFormat="1" ht="24" x14ac:dyDescent="0.25">
      <c r="A3554" s="943" t="s">
        <v>5502</v>
      </c>
      <c r="B3554" s="948" t="s">
        <v>5503</v>
      </c>
      <c r="C3554" s="957"/>
      <c r="D3554" s="755"/>
      <c r="E3554" s="949" t="s">
        <v>5504</v>
      </c>
      <c r="F3554" s="943" t="s">
        <v>4881</v>
      </c>
      <c r="G3554" s="943" t="s">
        <v>5505</v>
      </c>
      <c r="H3554" s="943" t="s">
        <v>5506</v>
      </c>
      <c r="I3554" s="943" t="s">
        <v>5507</v>
      </c>
      <c r="J3554" s="756" t="s">
        <v>3115</v>
      </c>
      <c r="K3554" s="757" t="s">
        <v>3116</v>
      </c>
      <c r="L3554" s="758" t="s">
        <v>5508</v>
      </c>
      <c r="M3554" s="758" t="s">
        <v>5509</v>
      </c>
      <c r="N3554" s="756" t="s">
        <v>3116</v>
      </c>
      <c r="O3554" s="756" t="s">
        <v>3116</v>
      </c>
      <c r="P3554" s="759" t="s">
        <v>3317</v>
      </c>
      <c r="Q3554" s="759" t="s">
        <v>3341</v>
      </c>
      <c r="R3554" s="759" t="s">
        <v>5510</v>
      </c>
      <c r="T3554" s="761"/>
    </row>
    <row r="3555" spans="1:20" s="760" customFormat="1" ht="19.5" customHeight="1" x14ac:dyDescent="0.25">
      <c r="A3555" s="955"/>
      <c r="B3555" s="950"/>
      <c r="C3555" s="958"/>
      <c r="D3555" s="762"/>
      <c r="E3555" s="951"/>
      <c r="F3555" s="944"/>
      <c r="G3555" s="944"/>
      <c r="H3555" s="944"/>
      <c r="I3555" s="944"/>
      <c r="J3555" s="763">
        <v>2020</v>
      </c>
      <c r="K3555" s="764" t="s">
        <v>3120</v>
      </c>
      <c r="L3555" s="765" t="s">
        <v>3120</v>
      </c>
      <c r="M3555" s="765" t="s">
        <v>3120</v>
      </c>
      <c r="N3555" s="766" t="s">
        <v>5068</v>
      </c>
      <c r="O3555" s="766" t="s">
        <v>5069</v>
      </c>
      <c r="P3555" s="763" t="s">
        <v>4882</v>
      </c>
      <c r="Q3555" s="766" t="s">
        <v>5102</v>
      </c>
      <c r="R3555" s="763"/>
      <c r="T3555" s="761"/>
    </row>
    <row r="3556" spans="1:20" s="760" customFormat="1" ht="15.75" customHeight="1" x14ac:dyDescent="0.25">
      <c r="A3556" s="956"/>
      <c r="B3556" s="952"/>
      <c r="C3556" s="959"/>
      <c r="D3556" s="768"/>
      <c r="E3556" s="953"/>
      <c r="F3556" s="945"/>
      <c r="G3556" s="945"/>
      <c r="H3556" s="945"/>
      <c r="I3556" s="945"/>
      <c r="J3556" s="769" t="s">
        <v>14</v>
      </c>
      <c r="K3556" s="770" t="s">
        <v>14</v>
      </c>
      <c r="L3556" s="771" t="s">
        <v>14</v>
      </c>
      <c r="M3556" s="771" t="s">
        <v>14</v>
      </c>
      <c r="N3556" s="769" t="s">
        <v>14</v>
      </c>
      <c r="O3556" s="769" t="s">
        <v>14</v>
      </c>
      <c r="P3556" s="769" t="s">
        <v>14</v>
      </c>
      <c r="Q3556" s="769" t="s">
        <v>14</v>
      </c>
      <c r="R3556" s="769"/>
      <c r="T3556" s="761"/>
    </row>
    <row r="3557" spans="1:20" s="498" customFormat="1" ht="24" x14ac:dyDescent="0.25">
      <c r="A3557" s="772"/>
      <c r="D3557" s="515" t="s">
        <v>7580</v>
      </c>
      <c r="E3557" s="779" t="s">
        <v>7581</v>
      </c>
      <c r="F3557" s="780" t="s">
        <v>5610</v>
      </c>
      <c r="G3557" s="781" t="s">
        <v>5515</v>
      </c>
      <c r="H3557" s="781" t="s">
        <v>6102</v>
      </c>
      <c r="I3557" s="781" t="s">
        <v>5517</v>
      </c>
      <c r="J3557" s="782">
        <v>600000</v>
      </c>
      <c r="K3557" s="783">
        <v>600000</v>
      </c>
      <c r="L3557" s="784">
        <f t="shared" si="140"/>
        <v>0</v>
      </c>
      <c r="M3557" s="784">
        <f t="shared" si="141"/>
        <v>0</v>
      </c>
      <c r="N3557" s="782">
        <v>600000</v>
      </c>
      <c r="O3557" s="782">
        <v>600000</v>
      </c>
      <c r="P3557" s="782">
        <v>1800000</v>
      </c>
      <c r="Q3557" s="782">
        <v>550000</v>
      </c>
      <c r="R3557" s="782"/>
      <c r="T3557" s="568"/>
    </row>
    <row r="3558" spans="1:20" s="498" customFormat="1" ht="36" x14ac:dyDescent="0.25">
      <c r="A3558" s="772"/>
      <c r="D3558" s="515" t="s">
        <v>7582</v>
      </c>
      <c r="E3558" s="779" t="s">
        <v>7583</v>
      </c>
      <c r="F3558" s="780" t="s">
        <v>5634</v>
      </c>
      <c r="G3558" s="781" t="s">
        <v>5515</v>
      </c>
      <c r="H3558" s="781" t="s">
        <v>6102</v>
      </c>
      <c r="I3558" s="781" t="s">
        <v>5517</v>
      </c>
      <c r="J3558" s="782">
        <v>600000</v>
      </c>
      <c r="K3558" s="783">
        <v>600000</v>
      </c>
      <c r="L3558" s="784">
        <f t="shared" si="140"/>
        <v>0</v>
      </c>
      <c r="M3558" s="784">
        <f t="shared" si="141"/>
        <v>0</v>
      </c>
      <c r="N3558" s="782">
        <v>600000</v>
      </c>
      <c r="O3558" s="782">
        <v>600000</v>
      </c>
      <c r="P3558" s="782">
        <v>1800000</v>
      </c>
      <c r="Q3558" s="782">
        <v>550000</v>
      </c>
      <c r="R3558" s="782"/>
      <c r="T3558" s="568"/>
    </row>
    <row r="3559" spans="1:20" s="498" customFormat="1" ht="24" x14ac:dyDescent="0.25">
      <c r="A3559" s="772"/>
      <c r="D3559" s="515" t="s">
        <v>7584</v>
      </c>
      <c r="E3559" s="779" t="s">
        <v>7585</v>
      </c>
      <c r="F3559" s="780" t="s">
        <v>5637</v>
      </c>
      <c r="G3559" s="781" t="s">
        <v>5515</v>
      </c>
      <c r="H3559" s="781" t="s">
        <v>6102</v>
      </c>
      <c r="I3559" s="781" t="s">
        <v>5517</v>
      </c>
      <c r="J3559" s="782">
        <v>500000</v>
      </c>
      <c r="K3559" s="783">
        <v>500000</v>
      </c>
      <c r="L3559" s="784">
        <f t="shared" si="140"/>
        <v>0</v>
      </c>
      <c r="M3559" s="784">
        <f t="shared" si="141"/>
        <v>0</v>
      </c>
      <c r="N3559" s="782">
        <v>500000</v>
      </c>
      <c r="O3559" s="782">
        <v>500000</v>
      </c>
      <c r="P3559" s="782">
        <v>1500000</v>
      </c>
      <c r="Q3559" s="782">
        <v>400000</v>
      </c>
      <c r="R3559" s="782"/>
      <c r="T3559" s="568"/>
    </row>
    <row r="3560" spans="1:20" s="498" customFormat="1" ht="24" x14ac:dyDescent="0.25">
      <c r="A3560" s="772"/>
      <c r="D3560" s="515" t="s">
        <v>7586</v>
      </c>
      <c r="E3560" s="779" t="s">
        <v>7587</v>
      </c>
      <c r="F3560" s="780" t="s">
        <v>5643</v>
      </c>
      <c r="G3560" s="781" t="s">
        <v>5515</v>
      </c>
      <c r="H3560" s="781" t="s">
        <v>6102</v>
      </c>
      <c r="I3560" s="781" t="s">
        <v>5517</v>
      </c>
      <c r="J3560" s="782">
        <v>300000</v>
      </c>
      <c r="K3560" s="783">
        <v>300000</v>
      </c>
      <c r="L3560" s="784">
        <f t="shared" si="140"/>
        <v>0</v>
      </c>
      <c r="M3560" s="784">
        <f t="shared" si="141"/>
        <v>0</v>
      </c>
      <c r="N3560" s="782">
        <v>300000</v>
      </c>
      <c r="O3560" s="782">
        <v>300000</v>
      </c>
      <c r="P3560" s="782">
        <v>900000</v>
      </c>
      <c r="Q3560" s="782">
        <v>300000</v>
      </c>
      <c r="R3560" s="782"/>
      <c r="T3560" s="568"/>
    </row>
    <row r="3561" spans="1:20" s="498" customFormat="1" ht="24" x14ac:dyDescent="0.25">
      <c r="A3561" s="772"/>
      <c r="D3561" s="515" t="s">
        <v>7588</v>
      </c>
      <c r="E3561" s="779" t="s">
        <v>7589</v>
      </c>
      <c r="F3561" s="780" t="s">
        <v>5646</v>
      </c>
      <c r="G3561" s="781" t="s">
        <v>5515</v>
      </c>
      <c r="H3561" s="781" t="s">
        <v>6102</v>
      </c>
      <c r="I3561" s="781" t="s">
        <v>5517</v>
      </c>
      <c r="J3561" s="782">
        <v>0</v>
      </c>
      <c r="K3561" s="783">
        <v>0</v>
      </c>
      <c r="L3561" s="784">
        <f t="shared" si="140"/>
        <v>0</v>
      </c>
      <c r="M3561" s="784">
        <f t="shared" si="141"/>
        <v>0</v>
      </c>
      <c r="N3561" s="782">
        <v>0</v>
      </c>
      <c r="O3561" s="782">
        <v>0</v>
      </c>
      <c r="P3561" s="782">
        <v>0</v>
      </c>
      <c r="Q3561" s="782">
        <v>0</v>
      </c>
      <c r="R3561" s="782"/>
      <c r="T3561" s="568"/>
    </row>
    <row r="3562" spans="1:20" s="498" customFormat="1" ht="12" x14ac:dyDescent="0.25">
      <c r="A3562" s="772"/>
      <c r="D3562" s="515" t="s">
        <v>7590</v>
      </c>
      <c r="E3562" s="779" t="s">
        <v>7591</v>
      </c>
      <c r="F3562" s="780" t="s">
        <v>5649</v>
      </c>
      <c r="G3562" s="781" t="s">
        <v>5515</v>
      </c>
      <c r="H3562" s="781" t="s">
        <v>6102</v>
      </c>
      <c r="I3562" s="781" t="s">
        <v>5517</v>
      </c>
      <c r="J3562" s="782">
        <v>100000</v>
      </c>
      <c r="K3562" s="783">
        <v>100000</v>
      </c>
      <c r="L3562" s="784">
        <f t="shared" si="140"/>
        <v>0</v>
      </c>
      <c r="M3562" s="784">
        <f t="shared" si="141"/>
        <v>0</v>
      </c>
      <c r="N3562" s="782">
        <v>100000</v>
      </c>
      <c r="O3562" s="782">
        <v>100000</v>
      </c>
      <c r="P3562" s="782">
        <v>300000</v>
      </c>
      <c r="Q3562" s="782">
        <v>100000</v>
      </c>
      <c r="R3562" s="782"/>
      <c r="T3562" s="568"/>
    </row>
    <row r="3563" spans="1:20" s="498" customFormat="1" ht="24" x14ac:dyDescent="0.25">
      <c r="A3563" s="772"/>
      <c r="D3563" s="515" t="s">
        <v>7592</v>
      </c>
      <c r="E3563" s="779" t="s">
        <v>7593</v>
      </c>
      <c r="F3563" s="780" t="s">
        <v>6379</v>
      </c>
      <c r="G3563" s="781" t="s">
        <v>5515</v>
      </c>
      <c r="H3563" s="781" t="s">
        <v>6102</v>
      </c>
      <c r="I3563" s="781" t="s">
        <v>5517</v>
      </c>
      <c r="J3563" s="782">
        <v>0</v>
      </c>
      <c r="K3563" s="783">
        <v>0</v>
      </c>
      <c r="L3563" s="784">
        <f t="shared" si="140"/>
        <v>0</v>
      </c>
      <c r="M3563" s="784">
        <f t="shared" si="141"/>
        <v>0</v>
      </c>
      <c r="N3563" s="782">
        <v>0</v>
      </c>
      <c r="O3563" s="782">
        <v>0</v>
      </c>
      <c r="P3563" s="782">
        <v>0</v>
      </c>
      <c r="Q3563" s="782">
        <v>0</v>
      </c>
      <c r="R3563" s="782"/>
      <c r="T3563" s="568"/>
    </row>
    <row r="3564" spans="1:20" s="498" customFormat="1" ht="12" x14ac:dyDescent="0.25">
      <c r="A3564" s="772"/>
      <c r="D3564" s="515" t="s">
        <v>7594</v>
      </c>
      <c r="E3564" s="779" t="s">
        <v>7595</v>
      </c>
      <c r="F3564" s="780" t="s">
        <v>5664</v>
      </c>
      <c r="G3564" s="781" t="s">
        <v>5515</v>
      </c>
      <c r="H3564" s="781" t="s">
        <v>6102</v>
      </c>
      <c r="I3564" s="781" t="s">
        <v>5517</v>
      </c>
      <c r="J3564" s="782">
        <v>500000</v>
      </c>
      <c r="K3564" s="783">
        <v>500000</v>
      </c>
      <c r="L3564" s="784">
        <f t="shared" si="140"/>
        <v>0</v>
      </c>
      <c r="M3564" s="784">
        <f t="shared" si="141"/>
        <v>0</v>
      </c>
      <c r="N3564" s="782">
        <v>500000</v>
      </c>
      <c r="O3564" s="782">
        <v>500000</v>
      </c>
      <c r="P3564" s="782">
        <v>1500000</v>
      </c>
      <c r="Q3564" s="782">
        <v>500000</v>
      </c>
      <c r="R3564" s="782"/>
      <c r="T3564" s="568"/>
    </row>
    <row r="3565" spans="1:20" s="498" customFormat="1" ht="12" x14ac:dyDescent="0.25">
      <c r="A3565" s="772"/>
      <c r="D3565" s="515" t="s">
        <v>7596</v>
      </c>
      <c r="E3565" s="779" t="s">
        <v>7597</v>
      </c>
      <c r="F3565" s="780" t="s">
        <v>5915</v>
      </c>
      <c r="G3565" s="781" t="s">
        <v>5515</v>
      </c>
      <c r="H3565" s="781" t="s">
        <v>6102</v>
      </c>
      <c r="I3565" s="781" t="s">
        <v>5517</v>
      </c>
      <c r="J3565" s="782">
        <v>900000</v>
      </c>
      <c r="K3565" s="783">
        <v>900000</v>
      </c>
      <c r="L3565" s="784">
        <f t="shared" si="140"/>
        <v>0</v>
      </c>
      <c r="M3565" s="784">
        <f t="shared" si="141"/>
        <v>0</v>
      </c>
      <c r="N3565" s="782">
        <v>900000</v>
      </c>
      <c r="O3565" s="782">
        <v>900000</v>
      </c>
      <c r="P3565" s="782">
        <v>2700000</v>
      </c>
      <c r="Q3565" s="782">
        <v>800000</v>
      </c>
      <c r="R3565" s="782"/>
      <c r="T3565" s="568"/>
    </row>
    <row r="3566" spans="1:20" s="498" customFormat="1" ht="12" x14ac:dyDescent="0.25">
      <c r="A3566" s="772"/>
      <c r="D3566" s="515" t="s">
        <v>7598</v>
      </c>
      <c r="E3566" s="779" t="s">
        <v>7599</v>
      </c>
      <c r="F3566" s="780" t="s">
        <v>5703</v>
      </c>
      <c r="G3566" s="781" t="s">
        <v>5515</v>
      </c>
      <c r="H3566" s="781" t="s">
        <v>6102</v>
      </c>
      <c r="I3566" s="781" t="s">
        <v>5517</v>
      </c>
      <c r="J3566" s="782">
        <v>0</v>
      </c>
      <c r="K3566" s="783">
        <v>0</v>
      </c>
      <c r="L3566" s="784">
        <f t="shared" si="140"/>
        <v>0</v>
      </c>
      <c r="M3566" s="784">
        <f t="shared" si="141"/>
        <v>0</v>
      </c>
      <c r="N3566" s="782">
        <v>0</v>
      </c>
      <c r="O3566" s="782">
        <v>0</v>
      </c>
      <c r="P3566" s="782">
        <v>0</v>
      </c>
      <c r="Q3566" s="782">
        <v>0</v>
      </c>
      <c r="R3566" s="782"/>
      <c r="T3566" s="568"/>
    </row>
    <row r="3567" spans="1:20" s="498" customFormat="1" ht="12" x14ac:dyDescent="0.25">
      <c r="A3567" s="772"/>
      <c r="D3567" s="515" t="s">
        <v>7600</v>
      </c>
      <c r="E3567" s="779" t="s">
        <v>7601</v>
      </c>
      <c r="F3567" s="515" t="s">
        <v>5709</v>
      </c>
      <c r="G3567" s="781" t="s">
        <v>5515</v>
      </c>
      <c r="H3567" s="781" t="s">
        <v>6102</v>
      </c>
      <c r="I3567" s="781" t="s">
        <v>5517</v>
      </c>
      <c r="J3567" s="782">
        <v>0</v>
      </c>
      <c r="K3567" s="783">
        <v>0</v>
      </c>
      <c r="L3567" s="784">
        <f t="shared" si="140"/>
        <v>0</v>
      </c>
      <c r="M3567" s="784">
        <f t="shared" si="141"/>
        <v>0</v>
      </c>
      <c r="N3567" s="782">
        <v>0</v>
      </c>
      <c r="O3567" s="782">
        <v>0</v>
      </c>
      <c r="P3567" s="782">
        <v>0</v>
      </c>
      <c r="Q3567" s="782">
        <v>0</v>
      </c>
      <c r="R3567" s="782"/>
      <c r="T3567" s="568"/>
    </row>
    <row r="3568" spans="1:20" s="498" customFormat="1" ht="24" x14ac:dyDescent="0.25">
      <c r="A3568" s="772"/>
      <c r="D3568" s="515" t="s">
        <v>7602</v>
      </c>
      <c r="E3568" s="779" t="s">
        <v>7603</v>
      </c>
      <c r="F3568" s="780" t="s">
        <v>6467</v>
      </c>
      <c r="G3568" s="781" t="s">
        <v>5515</v>
      </c>
      <c r="H3568" s="781" t="s">
        <v>5516</v>
      </c>
      <c r="I3568" s="781" t="s">
        <v>5517</v>
      </c>
      <c r="J3568" s="782">
        <v>0</v>
      </c>
      <c r="K3568" s="783">
        <v>0</v>
      </c>
      <c r="L3568" s="784">
        <f t="shared" si="140"/>
        <v>0</v>
      </c>
      <c r="M3568" s="784">
        <f t="shared" si="141"/>
        <v>0</v>
      </c>
      <c r="N3568" s="782">
        <v>0</v>
      </c>
      <c r="O3568" s="782">
        <v>0</v>
      </c>
      <c r="P3568" s="782">
        <v>0</v>
      </c>
      <c r="Q3568" s="782">
        <v>0</v>
      </c>
      <c r="R3568" s="782"/>
      <c r="T3568" s="568"/>
    </row>
    <row r="3569" spans="1:20" s="498" customFormat="1" ht="12" x14ac:dyDescent="0.25">
      <c r="A3569" s="772"/>
      <c r="D3569" s="515" t="s">
        <v>7604</v>
      </c>
      <c r="E3569" s="779" t="s">
        <v>7605</v>
      </c>
      <c r="F3569" s="780" t="s">
        <v>5721</v>
      </c>
      <c r="G3569" s="781" t="s">
        <v>5515</v>
      </c>
      <c r="H3569" s="781" t="s">
        <v>6102</v>
      </c>
      <c r="I3569" s="781" t="s">
        <v>5517</v>
      </c>
      <c r="J3569" s="782">
        <v>500000</v>
      </c>
      <c r="K3569" s="783">
        <v>500000</v>
      </c>
      <c r="L3569" s="784">
        <f t="shared" si="140"/>
        <v>0</v>
      </c>
      <c r="M3569" s="784">
        <f t="shared" si="141"/>
        <v>0</v>
      </c>
      <c r="N3569" s="782">
        <v>500000</v>
      </c>
      <c r="O3569" s="782">
        <v>500000</v>
      </c>
      <c r="P3569" s="782">
        <v>1500000</v>
      </c>
      <c r="Q3569" s="782">
        <v>0</v>
      </c>
      <c r="R3569" s="782"/>
      <c r="T3569" s="568"/>
    </row>
    <row r="3570" spans="1:20" s="498" customFormat="1" ht="12" x14ac:dyDescent="0.25">
      <c r="A3570" s="772"/>
      <c r="D3570" s="515" t="s">
        <v>7606</v>
      </c>
      <c r="E3570" s="779" t="s">
        <v>7607</v>
      </c>
      <c r="F3570" s="515" t="s">
        <v>5727</v>
      </c>
      <c r="G3570" s="781" t="s">
        <v>5515</v>
      </c>
      <c r="H3570" s="781" t="s">
        <v>6102</v>
      </c>
      <c r="I3570" s="781" t="s">
        <v>5517</v>
      </c>
      <c r="J3570" s="782">
        <v>500000</v>
      </c>
      <c r="K3570" s="783">
        <v>500000</v>
      </c>
      <c r="L3570" s="784">
        <f t="shared" si="140"/>
        <v>0</v>
      </c>
      <c r="M3570" s="784">
        <f t="shared" si="141"/>
        <v>0</v>
      </c>
      <c r="N3570" s="782">
        <v>500000</v>
      </c>
      <c r="O3570" s="782">
        <v>500000</v>
      </c>
      <c r="P3570" s="782">
        <v>1500000</v>
      </c>
      <c r="Q3570" s="782">
        <v>500000</v>
      </c>
      <c r="R3570" s="782"/>
      <c r="T3570" s="568"/>
    </row>
    <row r="3571" spans="1:20" s="498" customFormat="1" ht="12" x14ac:dyDescent="0.25">
      <c r="A3571" s="772"/>
      <c r="D3571" s="515" t="s">
        <v>7608</v>
      </c>
      <c r="E3571" s="779" t="s">
        <v>7609</v>
      </c>
      <c r="F3571" s="780" t="s">
        <v>7610</v>
      </c>
      <c r="G3571" s="781" t="s">
        <v>5515</v>
      </c>
      <c r="H3571" s="781" t="s">
        <v>5516</v>
      </c>
      <c r="I3571" s="781" t="s">
        <v>5517</v>
      </c>
      <c r="J3571" s="782">
        <v>600000</v>
      </c>
      <c r="K3571" s="783">
        <v>600000</v>
      </c>
      <c r="L3571" s="784">
        <f t="shared" si="140"/>
        <v>0</v>
      </c>
      <c r="M3571" s="784">
        <f t="shared" si="141"/>
        <v>0</v>
      </c>
      <c r="N3571" s="782">
        <v>600000</v>
      </c>
      <c r="O3571" s="782">
        <v>600000</v>
      </c>
      <c r="P3571" s="782">
        <v>1800000</v>
      </c>
      <c r="Q3571" s="782">
        <v>400000</v>
      </c>
      <c r="R3571" s="782"/>
      <c r="T3571" s="568"/>
    </row>
    <row r="3572" spans="1:20" s="498" customFormat="1" ht="28.5" customHeight="1" x14ac:dyDescent="0.25">
      <c r="A3572" s="772"/>
      <c r="D3572" s="515" t="s">
        <v>7611</v>
      </c>
      <c r="E3572" s="779" t="s">
        <v>7612</v>
      </c>
      <c r="F3572" s="780" t="s">
        <v>5881</v>
      </c>
      <c r="G3572" s="781" t="s">
        <v>5515</v>
      </c>
      <c r="H3572" s="781" t="s">
        <v>6102</v>
      </c>
      <c r="I3572" s="781" t="s">
        <v>5517</v>
      </c>
      <c r="J3572" s="782">
        <v>400000</v>
      </c>
      <c r="K3572" s="789">
        <v>400000</v>
      </c>
      <c r="L3572" s="784">
        <f t="shared" si="140"/>
        <v>0</v>
      </c>
      <c r="M3572" s="784">
        <f t="shared" si="141"/>
        <v>0</v>
      </c>
      <c r="N3572" s="784">
        <v>400000</v>
      </c>
      <c r="O3572" s="784">
        <v>400000</v>
      </c>
      <c r="P3572" s="782">
        <v>1200000</v>
      </c>
      <c r="Q3572" s="782">
        <v>300000</v>
      </c>
      <c r="R3572" s="782"/>
      <c r="T3572" s="568"/>
    </row>
    <row r="3573" spans="1:20" s="498" customFormat="1" ht="12" x14ac:dyDescent="0.25">
      <c r="A3573" s="772"/>
      <c r="B3573" s="566" t="s">
        <v>598</v>
      </c>
      <c r="C3573" s="810"/>
      <c r="D3573" s="519"/>
      <c r="E3573" s="810"/>
      <c r="F3573" s="827"/>
      <c r="G3573" s="810"/>
      <c r="H3573" s="810"/>
      <c r="I3573" s="779"/>
      <c r="J3573" s="801">
        <v>6750000</v>
      </c>
      <c r="K3573" s="783">
        <f>SUM(K3543:K3572)</f>
        <v>6750000</v>
      </c>
      <c r="L3573" s="782">
        <f t="shared" ref="L3573:O3573" si="142">SUM(L3543:L3572)</f>
        <v>0</v>
      </c>
      <c r="M3573" s="782">
        <f t="shared" si="142"/>
        <v>0</v>
      </c>
      <c r="N3573" s="782">
        <f t="shared" si="142"/>
        <v>6750000</v>
      </c>
      <c r="O3573" s="782">
        <f t="shared" si="142"/>
        <v>6750000</v>
      </c>
      <c r="P3573" s="782">
        <v>20250000</v>
      </c>
      <c r="Q3573" s="801">
        <v>5710000</v>
      </c>
      <c r="R3573" s="801"/>
      <c r="T3573" s="568"/>
    </row>
    <row r="3574" spans="1:20" s="498" customFormat="1" ht="12" x14ac:dyDescent="0.25">
      <c r="D3574" s="816"/>
      <c r="F3574" s="536"/>
      <c r="J3574" s="776"/>
      <c r="K3574" s="776"/>
      <c r="L3574" s="776"/>
      <c r="M3574" s="776"/>
      <c r="N3574" s="776"/>
      <c r="O3574" s="776"/>
      <c r="P3574" s="776"/>
      <c r="Q3574" s="776"/>
      <c r="R3574" s="776"/>
      <c r="T3574" s="568"/>
    </row>
    <row r="3575" spans="1:20" s="498" customFormat="1" ht="12" x14ac:dyDescent="0.25">
      <c r="F3575" s="536"/>
      <c r="J3575" s="776"/>
      <c r="K3575" s="776"/>
      <c r="L3575" s="776"/>
      <c r="M3575" s="776"/>
      <c r="N3575" s="776"/>
      <c r="O3575" s="776"/>
      <c r="P3575" s="776"/>
      <c r="Q3575" s="776"/>
      <c r="R3575" s="776"/>
      <c r="T3575" s="568"/>
    </row>
    <row r="3576" spans="1:20" s="498" customFormat="1" ht="12" x14ac:dyDescent="0.25">
      <c r="F3576" s="536"/>
      <c r="J3576" s="776"/>
      <c r="K3576" s="776"/>
      <c r="L3576" s="776"/>
      <c r="M3576" s="776"/>
      <c r="N3576" s="776"/>
      <c r="O3576" s="776"/>
      <c r="P3576" s="776"/>
      <c r="Q3576" s="776"/>
      <c r="R3576" s="776"/>
      <c r="T3576" s="568"/>
    </row>
    <row r="3577" spans="1:20" s="498" customFormat="1" ht="12" x14ac:dyDescent="0.25">
      <c r="F3577" s="536"/>
      <c r="J3577" s="776"/>
      <c r="K3577" s="776"/>
      <c r="L3577" s="776"/>
      <c r="M3577" s="776"/>
      <c r="N3577" s="776"/>
      <c r="O3577" s="776"/>
      <c r="P3577" s="776"/>
      <c r="Q3577" s="776"/>
      <c r="R3577" s="776"/>
      <c r="T3577" s="568"/>
    </row>
    <row r="3578" spans="1:20" s="498" customFormat="1" ht="12" x14ac:dyDescent="0.25">
      <c r="F3578" s="536"/>
      <c r="J3578" s="776"/>
      <c r="K3578" s="776"/>
      <c r="L3578" s="776"/>
      <c r="M3578" s="776"/>
      <c r="N3578" s="776"/>
      <c r="O3578" s="776"/>
      <c r="P3578" s="776"/>
      <c r="Q3578" s="776"/>
      <c r="R3578" s="776"/>
      <c r="T3578" s="568"/>
    </row>
    <row r="3579" spans="1:20" s="498" customFormat="1" ht="12" x14ac:dyDescent="0.25">
      <c r="F3579" s="536"/>
      <c r="J3579" s="776"/>
      <c r="K3579" s="776"/>
      <c r="L3579" s="776"/>
      <c r="M3579" s="776"/>
      <c r="N3579" s="776"/>
      <c r="O3579" s="776"/>
      <c r="P3579" s="776"/>
      <c r="Q3579" s="776"/>
      <c r="R3579" s="776"/>
      <c r="T3579" s="568"/>
    </row>
    <row r="3580" spans="1:20" s="498" customFormat="1" ht="12" x14ac:dyDescent="0.25">
      <c r="F3580" s="536"/>
      <c r="J3580" s="776"/>
      <c r="K3580" s="776"/>
      <c r="L3580" s="776"/>
      <c r="M3580" s="776"/>
      <c r="N3580" s="776"/>
      <c r="O3580" s="776"/>
      <c r="P3580" s="776"/>
      <c r="Q3580" s="776"/>
      <c r="R3580" s="776"/>
      <c r="T3580" s="568"/>
    </row>
    <row r="3581" spans="1:20" s="751" customFormat="1" ht="13.8" x14ac:dyDescent="0.3">
      <c r="A3581" s="946" t="s">
        <v>5500</v>
      </c>
      <c r="B3581" s="946"/>
      <c r="C3581" s="946"/>
      <c r="D3581" s="946"/>
      <c r="E3581" s="946"/>
      <c r="F3581" s="946"/>
      <c r="G3581" s="946"/>
      <c r="H3581" s="946"/>
      <c r="I3581" s="946"/>
      <c r="J3581" s="946"/>
      <c r="K3581" s="946"/>
      <c r="L3581" s="946"/>
      <c r="M3581" s="946"/>
      <c r="N3581" s="946"/>
      <c r="O3581" s="946"/>
      <c r="P3581" s="946"/>
      <c r="Q3581" s="946"/>
      <c r="T3581" s="752"/>
    </row>
    <row r="3582" spans="1:20" s="751" customFormat="1" ht="13.8" x14ac:dyDescent="0.3">
      <c r="A3582" s="946" t="s">
        <v>5501</v>
      </c>
      <c r="B3582" s="946"/>
      <c r="C3582" s="946"/>
      <c r="D3582" s="946"/>
      <c r="E3582" s="946"/>
      <c r="F3582" s="946"/>
      <c r="G3582" s="946"/>
      <c r="H3582" s="946"/>
      <c r="I3582" s="946"/>
      <c r="J3582" s="946"/>
      <c r="K3582" s="946"/>
      <c r="L3582" s="946"/>
      <c r="M3582" s="946"/>
      <c r="N3582" s="946"/>
      <c r="O3582" s="946"/>
      <c r="P3582" s="946"/>
      <c r="Q3582" s="946"/>
      <c r="T3582" s="752"/>
    </row>
    <row r="3583" spans="1:20" s="753" customFormat="1" ht="13.2" x14ac:dyDescent="0.25">
      <c r="A3583" s="947" t="s">
        <v>5376</v>
      </c>
      <c r="B3583" s="947"/>
      <c r="C3583" s="947"/>
      <c r="D3583" s="954"/>
      <c r="E3583" s="947"/>
      <c r="F3583" s="947"/>
      <c r="G3583" s="947"/>
      <c r="H3583" s="947"/>
      <c r="I3583" s="947"/>
      <c r="J3583" s="947"/>
      <c r="K3583" s="947"/>
      <c r="L3583" s="947"/>
      <c r="M3583" s="947"/>
      <c r="N3583" s="947"/>
      <c r="O3583" s="947"/>
      <c r="P3583" s="947"/>
      <c r="Q3583" s="947"/>
      <c r="T3583" s="754"/>
    </row>
    <row r="3584" spans="1:20" s="760" customFormat="1" ht="24" x14ac:dyDescent="0.25">
      <c r="A3584" s="943" t="s">
        <v>5502</v>
      </c>
      <c r="B3584" s="948" t="s">
        <v>5503</v>
      </c>
      <c r="C3584" s="957"/>
      <c r="D3584" s="755"/>
      <c r="E3584" s="949" t="s">
        <v>5504</v>
      </c>
      <c r="F3584" s="943" t="s">
        <v>4881</v>
      </c>
      <c r="G3584" s="943" t="s">
        <v>5505</v>
      </c>
      <c r="H3584" s="943" t="s">
        <v>5506</v>
      </c>
      <c r="I3584" s="943" t="s">
        <v>5507</v>
      </c>
      <c r="J3584" s="756" t="s">
        <v>3115</v>
      </c>
      <c r="K3584" s="757" t="s">
        <v>3116</v>
      </c>
      <c r="L3584" s="758" t="s">
        <v>5508</v>
      </c>
      <c r="M3584" s="758" t="s">
        <v>5509</v>
      </c>
      <c r="N3584" s="756" t="s">
        <v>3116</v>
      </c>
      <c r="O3584" s="756" t="s">
        <v>3116</v>
      </c>
      <c r="P3584" s="759" t="s">
        <v>3317</v>
      </c>
      <c r="Q3584" s="759" t="s">
        <v>3341</v>
      </c>
      <c r="R3584" s="759" t="s">
        <v>5510</v>
      </c>
      <c r="T3584" s="761"/>
    </row>
    <row r="3585" spans="1:20" s="760" customFormat="1" ht="19.5" customHeight="1" x14ac:dyDescent="0.25">
      <c r="A3585" s="955"/>
      <c r="B3585" s="950"/>
      <c r="C3585" s="958"/>
      <c r="D3585" s="762"/>
      <c r="E3585" s="951"/>
      <c r="F3585" s="944"/>
      <c r="G3585" s="944"/>
      <c r="H3585" s="944"/>
      <c r="I3585" s="944"/>
      <c r="J3585" s="763">
        <v>2020</v>
      </c>
      <c r="K3585" s="764" t="s">
        <v>3120</v>
      </c>
      <c r="L3585" s="765" t="s">
        <v>3120</v>
      </c>
      <c r="M3585" s="765" t="s">
        <v>3120</v>
      </c>
      <c r="N3585" s="766" t="s">
        <v>5068</v>
      </c>
      <c r="O3585" s="766" t="s">
        <v>5069</v>
      </c>
      <c r="P3585" s="763" t="s">
        <v>4882</v>
      </c>
      <c r="Q3585" s="766" t="s">
        <v>5102</v>
      </c>
      <c r="R3585" s="763"/>
      <c r="T3585" s="761"/>
    </row>
    <row r="3586" spans="1:20" s="760" customFormat="1" ht="15.75" customHeight="1" x14ac:dyDescent="0.25">
      <c r="A3586" s="956"/>
      <c r="B3586" s="952"/>
      <c r="C3586" s="959"/>
      <c r="D3586" s="768"/>
      <c r="E3586" s="953"/>
      <c r="F3586" s="945"/>
      <c r="G3586" s="945"/>
      <c r="H3586" s="945"/>
      <c r="I3586" s="945"/>
      <c r="J3586" s="769" t="s">
        <v>14</v>
      </c>
      <c r="K3586" s="770" t="s">
        <v>14</v>
      </c>
      <c r="L3586" s="771" t="s">
        <v>14</v>
      </c>
      <c r="M3586" s="771" t="s">
        <v>14</v>
      </c>
      <c r="N3586" s="769" t="s">
        <v>14</v>
      </c>
      <c r="O3586" s="769" t="s">
        <v>14</v>
      </c>
      <c r="P3586" s="769" t="s">
        <v>14</v>
      </c>
      <c r="Q3586" s="769" t="s">
        <v>14</v>
      </c>
      <c r="R3586" s="769"/>
      <c r="T3586" s="761"/>
    </row>
    <row r="3587" spans="1:20" s="498" customFormat="1" ht="12" x14ac:dyDescent="0.25">
      <c r="A3587" s="772" t="s">
        <v>7613</v>
      </c>
      <c r="B3587" s="773" t="s">
        <v>599</v>
      </c>
      <c r="C3587" s="773"/>
      <c r="D3587" s="817"/>
      <c r="E3587" s="773"/>
      <c r="F3587" s="775"/>
      <c r="G3587" s="773"/>
      <c r="H3587" s="773"/>
      <c r="I3587" s="773"/>
      <c r="J3587" s="776"/>
      <c r="K3587" s="776"/>
      <c r="L3587" s="776"/>
      <c r="M3587" s="776"/>
      <c r="N3587" s="776"/>
      <c r="O3587" s="776"/>
      <c r="P3587" s="776"/>
      <c r="Q3587" s="776"/>
      <c r="R3587" s="776"/>
      <c r="T3587" s="568"/>
    </row>
    <row r="3588" spans="1:20" s="498" customFormat="1" ht="12" x14ac:dyDescent="0.25">
      <c r="A3588" s="772"/>
      <c r="C3588" s="773" t="s">
        <v>5142</v>
      </c>
      <c r="D3588" s="794"/>
      <c r="E3588" s="773"/>
      <c r="F3588" s="775"/>
      <c r="G3588" s="773"/>
      <c r="H3588" s="773"/>
      <c r="I3588" s="773"/>
      <c r="J3588" s="777">
        <v>5130000</v>
      </c>
      <c r="K3588" s="789">
        <f>SUM(K3589:K3611)</f>
        <v>5130000</v>
      </c>
      <c r="L3588" s="784">
        <f t="shared" ref="L3588:O3588" si="143">SUM(L3589:L3611)</f>
        <v>0</v>
      </c>
      <c r="M3588" s="784">
        <f t="shared" si="143"/>
        <v>0</v>
      </c>
      <c r="N3588" s="784">
        <f t="shared" si="143"/>
        <v>5130000</v>
      </c>
      <c r="O3588" s="784">
        <f t="shared" si="143"/>
        <v>5260000</v>
      </c>
      <c r="P3588" s="777">
        <f>SUM(K3588,N3588,O3588)</f>
        <v>15520000</v>
      </c>
      <c r="Q3588" s="777">
        <v>4850000</v>
      </c>
      <c r="R3588" s="777"/>
      <c r="T3588" s="568"/>
    </row>
    <row r="3589" spans="1:20" s="498" customFormat="1" ht="24" x14ac:dyDescent="0.25">
      <c r="A3589" s="772"/>
      <c r="D3589" s="515" t="s">
        <v>7614</v>
      </c>
      <c r="E3589" s="779" t="s">
        <v>7615</v>
      </c>
      <c r="F3589" s="780" t="s">
        <v>5568</v>
      </c>
      <c r="G3589" s="781" t="s">
        <v>5515</v>
      </c>
      <c r="H3589" s="781" t="s">
        <v>6102</v>
      </c>
      <c r="I3589" s="781" t="s">
        <v>5517</v>
      </c>
      <c r="J3589" s="782">
        <v>600000</v>
      </c>
      <c r="K3589" s="783">
        <v>600000</v>
      </c>
      <c r="L3589" s="784">
        <f>SUM(J3589-K3589)</f>
        <v>0</v>
      </c>
      <c r="M3589" s="784">
        <f>SUM(K3589-J3589)</f>
        <v>0</v>
      </c>
      <c r="N3589" s="782">
        <v>600000</v>
      </c>
      <c r="O3589" s="782">
        <v>600000</v>
      </c>
      <c r="P3589" s="782">
        <v>1800000</v>
      </c>
      <c r="Q3589" s="782">
        <v>500000</v>
      </c>
      <c r="R3589" s="782"/>
      <c r="T3589" s="568"/>
    </row>
    <row r="3590" spans="1:20" s="498" customFormat="1" ht="12" x14ac:dyDescent="0.25">
      <c r="A3590" s="772"/>
      <c r="D3590" s="515" t="s">
        <v>7616</v>
      </c>
      <c r="E3590" s="779" t="s">
        <v>7617</v>
      </c>
      <c r="F3590" s="780" t="s">
        <v>5901</v>
      </c>
      <c r="G3590" s="781" t="s">
        <v>5515</v>
      </c>
      <c r="H3590" s="781" t="s">
        <v>6102</v>
      </c>
      <c r="I3590" s="781" t="s">
        <v>5517</v>
      </c>
      <c r="J3590" s="782">
        <v>0</v>
      </c>
      <c r="K3590" s="783">
        <v>0</v>
      </c>
      <c r="L3590" s="784">
        <f t="shared" ref="L3590:L3611" si="144">SUM(J3590-K3590)</f>
        <v>0</v>
      </c>
      <c r="M3590" s="784">
        <f t="shared" ref="M3590:M3611" si="145">SUM(K3590-J3590)</f>
        <v>0</v>
      </c>
      <c r="N3590" s="782">
        <v>0</v>
      </c>
      <c r="O3590" s="782">
        <v>0</v>
      </c>
      <c r="P3590" s="782">
        <v>0</v>
      </c>
      <c r="Q3590" s="782">
        <v>0</v>
      </c>
      <c r="R3590" s="782"/>
      <c r="T3590" s="568"/>
    </row>
    <row r="3591" spans="1:20" s="498" customFormat="1" ht="36" x14ac:dyDescent="0.25">
      <c r="A3591" s="772"/>
      <c r="D3591" s="515" t="s">
        <v>7618</v>
      </c>
      <c r="E3591" s="779" t="s">
        <v>7619</v>
      </c>
      <c r="F3591" s="780" t="s">
        <v>5598</v>
      </c>
      <c r="G3591" s="781" t="s">
        <v>5515</v>
      </c>
      <c r="H3591" s="781" t="s">
        <v>6102</v>
      </c>
      <c r="I3591" s="781" t="s">
        <v>5517</v>
      </c>
      <c r="J3591" s="782">
        <v>700000</v>
      </c>
      <c r="K3591" s="783">
        <v>700000</v>
      </c>
      <c r="L3591" s="784">
        <f t="shared" si="144"/>
        <v>0</v>
      </c>
      <c r="M3591" s="784">
        <f t="shared" si="145"/>
        <v>0</v>
      </c>
      <c r="N3591" s="782">
        <v>700000</v>
      </c>
      <c r="O3591" s="782">
        <v>700000</v>
      </c>
      <c r="P3591" s="782">
        <v>2100000</v>
      </c>
      <c r="Q3591" s="782">
        <v>600000</v>
      </c>
      <c r="R3591" s="782"/>
      <c r="T3591" s="568"/>
    </row>
    <row r="3592" spans="1:20" s="498" customFormat="1" ht="12" x14ac:dyDescent="0.25">
      <c r="A3592" s="772"/>
      <c r="D3592" s="515" t="s">
        <v>7620</v>
      </c>
      <c r="E3592" s="779" t="s">
        <v>7621</v>
      </c>
      <c r="F3592" s="780" t="s">
        <v>5601</v>
      </c>
      <c r="G3592" s="781" t="s">
        <v>5515</v>
      </c>
      <c r="H3592" s="781" t="s">
        <v>6102</v>
      </c>
      <c r="I3592" s="781" t="s">
        <v>5517</v>
      </c>
      <c r="J3592" s="782">
        <v>0</v>
      </c>
      <c r="K3592" s="783">
        <v>0</v>
      </c>
      <c r="L3592" s="784">
        <f t="shared" si="144"/>
        <v>0</v>
      </c>
      <c r="M3592" s="784">
        <f t="shared" si="145"/>
        <v>0</v>
      </c>
      <c r="N3592" s="782">
        <v>0</v>
      </c>
      <c r="O3592" s="782">
        <v>0</v>
      </c>
      <c r="P3592" s="782">
        <v>0</v>
      </c>
      <c r="Q3592" s="782">
        <v>0</v>
      </c>
      <c r="R3592" s="782"/>
      <c r="T3592" s="568"/>
    </row>
    <row r="3593" spans="1:20" s="498" customFormat="1" ht="12" x14ac:dyDescent="0.25">
      <c r="A3593" s="772"/>
      <c r="D3593" s="515" t="s">
        <v>7622</v>
      </c>
      <c r="E3593" s="779" t="s">
        <v>7623</v>
      </c>
      <c r="F3593" s="780" t="s">
        <v>5604</v>
      </c>
      <c r="G3593" s="781" t="s">
        <v>5515</v>
      </c>
      <c r="H3593" s="781" t="s">
        <v>6102</v>
      </c>
      <c r="I3593" s="781" t="s">
        <v>5517</v>
      </c>
      <c r="J3593" s="782">
        <v>30000</v>
      </c>
      <c r="K3593" s="783">
        <v>30000</v>
      </c>
      <c r="L3593" s="784">
        <f t="shared" si="144"/>
        <v>0</v>
      </c>
      <c r="M3593" s="784">
        <f t="shared" si="145"/>
        <v>0</v>
      </c>
      <c r="N3593" s="782">
        <v>30000</v>
      </c>
      <c r="O3593" s="782">
        <v>60000</v>
      </c>
      <c r="P3593" s="782">
        <v>120000</v>
      </c>
      <c r="Q3593" s="782">
        <v>50000</v>
      </c>
      <c r="R3593" s="782"/>
      <c r="T3593" s="568"/>
    </row>
    <row r="3594" spans="1:20" s="498" customFormat="1" ht="14.25" customHeight="1" x14ac:dyDescent="0.25">
      <c r="A3594" s="772"/>
      <c r="D3594" s="515" t="s">
        <v>7624</v>
      </c>
      <c r="E3594" s="779" t="s">
        <v>7625</v>
      </c>
      <c r="F3594" s="780" t="s">
        <v>5607</v>
      </c>
      <c r="G3594" s="781" t="s">
        <v>5515</v>
      </c>
      <c r="H3594" s="781" t="s">
        <v>6102</v>
      </c>
      <c r="I3594" s="781" t="s">
        <v>5517</v>
      </c>
      <c r="J3594" s="782">
        <v>0</v>
      </c>
      <c r="K3594" s="783">
        <v>0</v>
      </c>
      <c r="L3594" s="784">
        <f t="shared" si="144"/>
        <v>0</v>
      </c>
      <c r="M3594" s="784">
        <f t="shared" si="145"/>
        <v>0</v>
      </c>
      <c r="N3594" s="782">
        <v>0</v>
      </c>
      <c r="O3594" s="782">
        <v>0</v>
      </c>
      <c r="P3594" s="782">
        <v>0</v>
      </c>
      <c r="Q3594" s="782">
        <v>0</v>
      </c>
      <c r="R3594" s="782"/>
      <c r="T3594" s="568"/>
    </row>
    <row r="3595" spans="1:20" s="498" customFormat="1" ht="24" x14ac:dyDescent="0.25">
      <c r="A3595" s="772"/>
      <c r="D3595" s="515" t="s">
        <v>7626</v>
      </c>
      <c r="E3595" s="779" t="s">
        <v>7627</v>
      </c>
      <c r="F3595" s="780" t="s">
        <v>5610</v>
      </c>
      <c r="G3595" s="781" t="s">
        <v>5515</v>
      </c>
      <c r="H3595" s="781" t="s">
        <v>6102</v>
      </c>
      <c r="I3595" s="781" t="s">
        <v>5517</v>
      </c>
      <c r="J3595" s="782">
        <v>0</v>
      </c>
      <c r="K3595" s="783">
        <v>0</v>
      </c>
      <c r="L3595" s="784">
        <f t="shared" si="144"/>
        <v>0</v>
      </c>
      <c r="M3595" s="784">
        <f t="shared" si="145"/>
        <v>0</v>
      </c>
      <c r="N3595" s="782">
        <v>0</v>
      </c>
      <c r="O3595" s="782">
        <v>0</v>
      </c>
      <c r="P3595" s="782">
        <v>0</v>
      </c>
      <c r="Q3595" s="782">
        <v>0</v>
      </c>
      <c r="R3595" s="782"/>
      <c r="T3595" s="568"/>
    </row>
    <row r="3596" spans="1:20" s="498" customFormat="1" ht="12" x14ac:dyDescent="0.25">
      <c r="A3596" s="772"/>
      <c r="D3596" s="515" t="s">
        <v>7628</v>
      </c>
      <c r="E3596" s="779" t="s">
        <v>7629</v>
      </c>
      <c r="F3596" s="780" t="s">
        <v>5631</v>
      </c>
      <c r="G3596" s="781" t="s">
        <v>5515</v>
      </c>
      <c r="H3596" s="781" t="s">
        <v>6102</v>
      </c>
      <c r="I3596" s="781" t="s">
        <v>5517</v>
      </c>
      <c r="J3596" s="782">
        <v>500000</v>
      </c>
      <c r="K3596" s="783">
        <v>500000</v>
      </c>
      <c r="L3596" s="784">
        <f t="shared" si="144"/>
        <v>0</v>
      </c>
      <c r="M3596" s="784">
        <f t="shared" si="145"/>
        <v>0</v>
      </c>
      <c r="N3596" s="782">
        <v>500000</v>
      </c>
      <c r="O3596" s="782">
        <v>500000</v>
      </c>
      <c r="P3596" s="782">
        <v>1500000</v>
      </c>
      <c r="Q3596" s="782">
        <v>500000</v>
      </c>
      <c r="R3596" s="782"/>
      <c r="T3596" s="568"/>
    </row>
    <row r="3597" spans="1:20" s="498" customFormat="1" ht="36" x14ac:dyDescent="0.25">
      <c r="A3597" s="772"/>
      <c r="D3597" s="515" t="s">
        <v>7630</v>
      </c>
      <c r="E3597" s="779" t="s">
        <v>7631</v>
      </c>
      <c r="F3597" s="780" t="s">
        <v>5634</v>
      </c>
      <c r="G3597" s="781" t="s">
        <v>5515</v>
      </c>
      <c r="H3597" s="781" t="s">
        <v>6102</v>
      </c>
      <c r="I3597" s="781" t="s">
        <v>5517</v>
      </c>
      <c r="J3597" s="782">
        <v>400000</v>
      </c>
      <c r="K3597" s="783">
        <v>400000</v>
      </c>
      <c r="L3597" s="784">
        <f t="shared" si="144"/>
        <v>0</v>
      </c>
      <c r="M3597" s="784">
        <f t="shared" si="145"/>
        <v>0</v>
      </c>
      <c r="N3597" s="782">
        <v>400000</v>
      </c>
      <c r="O3597" s="782">
        <v>400000</v>
      </c>
      <c r="P3597" s="782">
        <v>1200000</v>
      </c>
      <c r="Q3597" s="782">
        <v>350000</v>
      </c>
      <c r="R3597" s="782"/>
      <c r="T3597" s="568"/>
    </row>
    <row r="3598" spans="1:20" s="498" customFormat="1" ht="24" x14ac:dyDescent="0.25">
      <c r="A3598" s="772"/>
      <c r="D3598" s="515" t="s">
        <v>7632</v>
      </c>
      <c r="E3598" s="779" t="s">
        <v>7633</v>
      </c>
      <c r="F3598" s="780" t="s">
        <v>5637</v>
      </c>
      <c r="G3598" s="781" t="s">
        <v>5515</v>
      </c>
      <c r="H3598" s="781" t="s">
        <v>6102</v>
      </c>
      <c r="I3598" s="781" t="s">
        <v>5517</v>
      </c>
      <c r="J3598" s="782">
        <v>400000</v>
      </c>
      <c r="K3598" s="783">
        <v>400000</v>
      </c>
      <c r="L3598" s="784">
        <f t="shared" si="144"/>
        <v>0</v>
      </c>
      <c r="M3598" s="784">
        <f t="shared" si="145"/>
        <v>0</v>
      </c>
      <c r="N3598" s="782">
        <v>400000</v>
      </c>
      <c r="O3598" s="782">
        <v>400000</v>
      </c>
      <c r="P3598" s="782">
        <v>1200000</v>
      </c>
      <c r="Q3598" s="782">
        <v>400000</v>
      </c>
      <c r="R3598" s="782"/>
      <c r="T3598" s="568"/>
    </row>
    <row r="3599" spans="1:20" s="498" customFormat="1" ht="24" x14ac:dyDescent="0.25">
      <c r="A3599" s="772"/>
      <c r="D3599" s="515" t="s">
        <v>7634</v>
      </c>
      <c r="E3599" s="779" t="s">
        <v>7635</v>
      </c>
      <c r="F3599" s="780" t="s">
        <v>5643</v>
      </c>
      <c r="G3599" s="781" t="s">
        <v>5515</v>
      </c>
      <c r="H3599" s="781" t="s">
        <v>6102</v>
      </c>
      <c r="I3599" s="781" t="s">
        <v>5517</v>
      </c>
      <c r="J3599" s="782">
        <v>300000</v>
      </c>
      <c r="K3599" s="783">
        <v>300000</v>
      </c>
      <c r="L3599" s="784">
        <f t="shared" si="144"/>
        <v>0</v>
      </c>
      <c r="M3599" s="784">
        <f t="shared" si="145"/>
        <v>0</v>
      </c>
      <c r="N3599" s="782">
        <v>300000</v>
      </c>
      <c r="O3599" s="782">
        <v>300000</v>
      </c>
      <c r="P3599" s="782">
        <v>900000</v>
      </c>
      <c r="Q3599" s="782">
        <v>300000</v>
      </c>
      <c r="R3599" s="782"/>
      <c r="T3599" s="568"/>
    </row>
    <row r="3600" spans="1:20" s="498" customFormat="1" ht="12" x14ac:dyDescent="0.25">
      <c r="A3600" s="772"/>
      <c r="D3600" s="515" t="s">
        <v>7636</v>
      </c>
      <c r="E3600" s="779" t="s">
        <v>7637</v>
      </c>
      <c r="F3600" s="515" t="s">
        <v>5646</v>
      </c>
      <c r="G3600" s="781" t="s">
        <v>5515</v>
      </c>
      <c r="H3600" s="781" t="s">
        <v>6102</v>
      </c>
      <c r="I3600" s="781" t="s">
        <v>5517</v>
      </c>
      <c r="J3600" s="782">
        <v>250000</v>
      </c>
      <c r="K3600" s="783">
        <v>250000</v>
      </c>
      <c r="L3600" s="784">
        <f t="shared" si="144"/>
        <v>0</v>
      </c>
      <c r="M3600" s="784">
        <f t="shared" si="145"/>
        <v>0</v>
      </c>
      <c r="N3600" s="782">
        <v>250000</v>
      </c>
      <c r="O3600" s="782">
        <v>300000</v>
      </c>
      <c r="P3600" s="782">
        <v>800000</v>
      </c>
      <c r="Q3600" s="782">
        <v>250000</v>
      </c>
      <c r="R3600" s="782"/>
      <c r="T3600" s="568"/>
    </row>
    <row r="3601" spans="1:20" s="498" customFormat="1" ht="12" x14ac:dyDescent="0.25">
      <c r="A3601" s="772"/>
      <c r="D3601" s="515" t="s">
        <v>7638</v>
      </c>
      <c r="E3601" s="779" t="s">
        <v>7639</v>
      </c>
      <c r="F3601" s="515" t="s">
        <v>5649</v>
      </c>
      <c r="G3601" s="781" t="s">
        <v>5515</v>
      </c>
      <c r="H3601" s="781" t="s">
        <v>6102</v>
      </c>
      <c r="I3601" s="781" t="s">
        <v>5517</v>
      </c>
      <c r="J3601" s="782">
        <v>350000</v>
      </c>
      <c r="K3601" s="783">
        <v>350000</v>
      </c>
      <c r="L3601" s="784">
        <f t="shared" si="144"/>
        <v>0</v>
      </c>
      <c r="M3601" s="784">
        <f t="shared" si="145"/>
        <v>0</v>
      </c>
      <c r="N3601" s="782">
        <v>350000</v>
      </c>
      <c r="O3601" s="782">
        <v>400000</v>
      </c>
      <c r="P3601" s="782">
        <v>1100000</v>
      </c>
      <c r="Q3601" s="782">
        <v>350000</v>
      </c>
      <c r="R3601" s="782"/>
      <c r="T3601" s="568"/>
    </row>
    <row r="3602" spans="1:20" s="498" customFormat="1" ht="12" x14ac:dyDescent="0.25">
      <c r="A3602" s="772"/>
      <c r="D3602" s="515" t="s">
        <v>7640</v>
      </c>
      <c r="E3602" s="779" t="s">
        <v>7641</v>
      </c>
      <c r="F3602" s="515" t="s">
        <v>6379</v>
      </c>
      <c r="G3602" s="781" t="s">
        <v>5515</v>
      </c>
      <c r="H3602" s="781" t="s">
        <v>6102</v>
      </c>
      <c r="I3602" s="781" t="s">
        <v>5517</v>
      </c>
      <c r="J3602" s="782">
        <v>300000</v>
      </c>
      <c r="K3602" s="783">
        <v>300000</v>
      </c>
      <c r="L3602" s="784">
        <f t="shared" si="144"/>
        <v>0</v>
      </c>
      <c r="M3602" s="784">
        <f t="shared" si="145"/>
        <v>0</v>
      </c>
      <c r="N3602" s="782">
        <v>300000</v>
      </c>
      <c r="O3602" s="782">
        <v>300000</v>
      </c>
      <c r="P3602" s="782">
        <v>900000</v>
      </c>
      <c r="Q3602" s="782">
        <v>300000</v>
      </c>
      <c r="R3602" s="782"/>
      <c r="T3602" s="568"/>
    </row>
    <row r="3603" spans="1:20" s="498" customFormat="1" ht="12" x14ac:dyDescent="0.25">
      <c r="A3603" s="772"/>
      <c r="D3603" s="515" t="s">
        <v>7642</v>
      </c>
      <c r="E3603" s="779" t="s">
        <v>7643</v>
      </c>
      <c r="F3603" s="780" t="s">
        <v>5664</v>
      </c>
      <c r="G3603" s="781" t="s">
        <v>5515</v>
      </c>
      <c r="H3603" s="781" t="s">
        <v>6102</v>
      </c>
      <c r="I3603" s="781" t="s">
        <v>5517</v>
      </c>
      <c r="J3603" s="782">
        <v>300000</v>
      </c>
      <c r="K3603" s="783">
        <v>300000</v>
      </c>
      <c r="L3603" s="784">
        <f t="shared" si="144"/>
        <v>0</v>
      </c>
      <c r="M3603" s="784">
        <f t="shared" si="145"/>
        <v>0</v>
      </c>
      <c r="N3603" s="782">
        <v>300000</v>
      </c>
      <c r="O3603" s="782">
        <v>300000</v>
      </c>
      <c r="P3603" s="782">
        <v>900000</v>
      </c>
      <c r="Q3603" s="782">
        <v>300000</v>
      </c>
      <c r="R3603" s="782"/>
      <c r="T3603" s="568"/>
    </row>
    <row r="3604" spans="1:20" s="498" customFormat="1" ht="12" x14ac:dyDescent="0.25">
      <c r="A3604" s="772"/>
      <c r="D3604" s="515" t="s">
        <v>7644</v>
      </c>
      <c r="E3604" s="779" t="s">
        <v>7645</v>
      </c>
      <c r="F3604" s="780" t="s">
        <v>6525</v>
      </c>
      <c r="G3604" s="781" t="s">
        <v>5515</v>
      </c>
      <c r="H3604" s="781" t="s">
        <v>6102</v>
      </c>
      <c r="I3604" s="781" t="s">
        <v>5517</v>
      </c>
      <c r="J3604" s="782">
        <v>0</v>
      </c>
      <c r="K3604" s="783">
        <v>0</v>
      </c>
      <c r="L3604" s="784">
        <f t="shared" si="144"/>
        <v>0</v>
      </c>
      <c r="M3604" s="784">
        <f t="shared" si="145"/>
        <v>0</v>
      </c>
      <c r="N3604" s="782">
        <v>0</v>
      </c>
      <c r="O3604" s="782">
        <v>0</v>
      </c>
      <c r="P3604" s="782">
        <v>0</v>
      </c>
      <c r="Q3604" s="782">
        <v>0</v>
      </c>
      <c r="R3604" s="782"/>
      <c r="T3604" s="568"/>
    </row>
    <row r="3605" spans="1:20" s="498" customFormat="1" ht="12" x14ac:dyDescent="0.25">
      <c r="A3605" s="772"/>
      <c r="D3605" s="515" t="s">
        <v>7646</v>
      </c>
      <c r="E3605" s="779" t="s">
        <v>7647</v>
      </c>
      <c r="F3605" s="515" t="s">
        <v>5915</v>
      </c>
      <c r="G3605" s="781" t="s">
        <v>5515</v>
      </c>
      <c r="H3605" s="781" t="s">
        <v>6102</v>
      </c>
      <c r="I3605" s="781" t="s">
        <v>5517</v>
      </c>
      <c r="J3605" s="782">
        <v>0</v>
      </c>
      <c r="K3605" s="783">
        <v>0</v>
      </c>
      <c r="L3605" s="784">
        <f t="shared" si="144"/>
        <v>0</v>
      </c>
      <c r="M3605" s="784">
        <f t="shared" si="145"/>
        <v>0</v>
      </c>
      <c r="N3605" s="782">
        <v>0</v>
      </c>
      <c r="O3605" s="782">
        <v>0</v>
      </c>
      <c r="P3605" s="782">
        <v>0</v>
      </c>
      <c r="Q3605" s="782">
        <v>0</v>
      </c>
      <c r="R3605" s="782"/>
      <c r="T3605" s="568"/>
    </row>
    <row r="3606" spans="1:20" s="498" customFormat="1" ht="12" x14ac:dyDescent="0.25">
      <c r="A3606" s="772"/>
      <c r="D3606" s="515" t="s">
        <v>7648</v>
      </c>
      <c r="E3606" s="779" t="s">
        <v>7649</v>
      </c>
      <c r="F3606" s="780" t="s">
        <v>5703</v>
      </c>
      <c r="G3606" s="781" t="s">
        <v>5515</v>
      </c>
      <c r="H3606" s="781" t="s">
        <v>6102</v>
      </c>
      <c r="I3606" s="781" t="s">
        <v>5517</v>
      </c>
      <c r="J3606" s="782">
        <v>600000</v>
      </c>
      <c r="K3606" s="783">
        <v>600000</v>
      </c>
      <c r="L3606" s="784">
        <f t="shared" si="144"/>
        <v>0</v>
      </c>
      <c r="M3606" s="784">
        <f t="shared" si="145"/>
        <v>0</v>
      </c>
      <c r="N3606" s="782">
        <v>600000</v>
      </c>
      <c r="O3606" s="782">
        <v>600000</v>
      </c>
      <c r="P3606" s="782">
        <v>1800000</v>
      </c>
      <c r="Q3606" s="782">
        <v>600000</v>
      </c>
      <c r="R3606" s="782"/>
      <c r="T3606" s="568"/>
    </row>
    <row r="3607" spans="1:20" s="498" customFormat="1" ht="12" x14ac:dyDescent="0.25">
      <c r="A3607" s="772"/>
      <c r="D3607" s="515" t="s">
        <v>7650</v>
      </c>
      <c r="E3607" s="779" t="s">
        <v>7651</v>
      </c>
      <c r="F3607" s="515" t="s">
        <v>5709</v>
      </c>
      <c r="G3607" s="781" t="s">
        <v>5515</v>
      </c>
      <c r="H3607" s="781" t="s">
        <v>6102</v>
      </c>
      <c r="I3607" s="781" t="s">
        <v>5517</v>
      </c>
      <c r="J3607" s="782">
        <v>400000</v>
      </c>
      <c r="K3607" s="783">
        <v>400000</v>
      </c>
      <c r="L3607" s="784">
        <f t="shared" si="144"/>
        <v>0</v>
      </c>
      <c r="M3607" s="784">
        <f t="shared" si="145"/>
        <v>0</v>
      </c>
      <c r="N3607" s="782">
        <v>400000</v>
      </c>
      <c r="O3607" s="782">
        <v>400000</v>
      </c>
      <c r="P3607" s="782">
        <v>1200000</v>
      </c>
      <c r="Q3607" s="782">
        <v>350000</v>
      </c>
      <c r="R3607" s="782"/>
      <c r="T3607" s="568"/>
    </row>
    <row r="3608" spans="1:20" s="498" customFormat="1" ht="12" x14ac:dyDescent="0.25">
      <c r="A3608" s="772"/>
      <c r="D3608" s="515" t="s">
        <v>7652</v>
      </c>
      <c r="E3608" s="779" t="s">
        <v>7653</v>
      </c>
      <c r="F3608" s="780" t="s">
        <v>5721</v>
      </c>
      <c r="G3608" s="781" t="s">
        <v>5515</v>
      </c>
      <c r="H3608" s="781" t="s">
        <v>6102</v>
      </c>
      <c r="I3608" s="781" t="s">
        <v>5517</v>
      </c>
      <c r="J3608" s="782">
        <v>0</v>
      </c>
      <c r="K3608" s="783">
        <v>0</v>
      </c>
      <c r="L3608" s="784">
        <f t="shared" si="144"/>
        <v>0</v>
      </c>
      <c r="M3608" s="784">
        <f t="shared" si="145"/>
        <v>0</v>
      </c>
      <c r="N3608" s="782">
        <v>0</v>
      </c>
      <c r="O3608" s="782">
        <v>0</v>
      </c>
      <c r="P3608" s="782">
        <v>0</v>
      </c>
      <c r="Q3608" s="782">
        <v>0</v>
      </c>
      <c r="R3608" s="782"/>
      <c r="T3608" s="568"/>
    </row>
    <row r="3609" spans="1:20" s="498" customFormat="1" ht="12" x14ac:dyDescent="0.25">
      <c r="A3609" s="772"/>
      <c r="D3609" s="515" t="s">
        <v>7654</v>
      </c>
      <c r="E3609" s="779" t="s">
        <v>7655</v>
      </c>
      <c r="F3609" s="515" t="s">
        <v>5727</v>
      </c>
      <c r="G3609" s="781" t="s">
        <v>5515</v>
      </c>
      <c r="H3609" s="781" t="s">
        <v>6102</v>
      </c>
      <c r="I3609" s="781" t="s">
        <v>5517</v>
      </c>
      <c r="J3609" s="782">
        <v>0</v>
      </c>
      <c r="K3609" s="783">
        <v>0</v>
      </c>
      <c r="L3609" s="784">
        <f t="shared" si="144"/>
        <v>0</v>
      </c>
      <c r="M3609" s="784">
        <f t="shared" si="145"/>
        <v>0</v>
      </c>
      <c r="N3609" s="782">
        <v>0</v>
      </c>
      <c r="O3609" s="782">
        <v>0</v>
      </c>
      <c r="P3609" s="782">
        <v>0</v>
      </c>
      <c r="Q3609" s="782">
        <v>0</v>
      </c>
      <c r="R3609" s="782"/>
      <c r="T3609" s="568"/>
    </row>
    <row r="3610" spans="1:20" s="498" customFormat="1" ht="12" x14ac:dyDescent="0.25">
      <c r="A3610" s="772"/>
      <c r="D3610" s="515" t="s">
        <v>7656</v>
      </c>
      <c r="E3610" s="779" t="s">
        <v>7657</v>
      </c>
      <c r="F3610" s="780" t="s">
        <v>5739</v>
      </c>
      <c r="G3610" s="781" t="s">
        <v>5515</v>
      </c>
      <c r="H3610" s="781" t="s">
        <v>6102</v>
      </c>
      <c r="I3610" s="781" t="s">
        <v>5517</v>
      </c>
      <c r="J3610" s="782">
        <v>0</v>
      </c>
      <c r="K3610" s="783">
        <v>0</v>
      </c>
      <c r="L3610" s="784">
        <f t="shared" si="144"/>
        <v>0</v>
      </c>
      <c r="M3610" s="784">
        <f t="shared" si="145"/>
        <v>0</v>
      </c>
      <c r="N3610" s="782">
        <v>0</v>
      </c>
      <c r="O3610" s="782">
        <v>0</v>
      </c>
      <c r="P3610" s="782">
        <v>0</v>
      </c>
      <c r="Q3610" s="782">
        <v>0</v>
      </c>
      <c r="R3610" s="782"/>
      <c r="T3610" s="568"/>
    </row>
    <row r="3611" spans="1:20" s="498" customFormat="1" ht="25.5" customHeight="1" x14ac:dyDescent="0.25">
      <c r="A3611" s="772"/>
      <c r="D3611" s="515" t="s">
        <v>7658</v>
      </c>
      <c r="E3611" s="779" t="s">
        <v>7659</v>
      </c>
      <c r="F3611" s="780" t="s">
        <v>5881</v>
      </c>
      <c r="G3611" s="781" t="s">
        <v>5515</v>
      </c>
      <c r="H3611" s="781" t="s">
        <v>6102</v>
      </c>
      <c r="I3611" s="781" t="s">
        <v>5517</v>
      </c>
      <c r="J3611" s="782">
        <v>0</v>
      </c>
      <c r="K3611" s="783">
        <v>0</v>
      </c>
      <c r="L3611" s="782">
        <f t="shared" si="144"/>
        <v>0</v>
      </c>
      <c r="M3611" s="782">
        <f t="shared" si="145"/>
        <v>0</v>
      </c>
      <c r="N3611" s="782">
        <v>0</v>
      </c>
      <c r="O3611" s="782">
        <v>0</v>
      </c>
      <c r="P3611" s="782">
        <v>0</v>
      </c>
      <c r="Q3611" s="782">
        <v>0</v>
      </c>
      <c r="R3611" s="782"/>
      <c r="T3611" s="568"/>
    </row>
    <row r="3612" spans="1:20" s="498" customFormat="1" ht="12" x14ac:dyDescent="0.25">
      <c r="A3612" s="772"/>
      <c r="B3612" s="566" t="s">
        <v>608</v>
      </c>
      <c r="C3612" s="810"/>
      <c r="D3612" s="519"/>
      <c r="E3612" s="810"/>
      <c r="F3612" s="827"/>
      <c r="G3612" s="810"/>
      <c r="H3612" s="810"/>
      <c r="I3612" s="779"/>
      <c r="J3612" s="801">
        <v>5130000</v>
      </c>
      <c r="K3612" s="802">
        <f>SUM(K3589:K3611)</f>
        <v>5130000</v>
      </c>
      <c r="L3612" s="801">
        <f t="shared" ref="L3612:O3612" si="146">SUM(L3589:L3611)</f>
        <v>0</v>
      </c>
      <c r="M3612" s="801">
        <f t="shared" si="146"/>
        <v>0</v>
      </c>
      <c r="N3612" s="801">
        <f t="shared" si="146"/>
        <v>5130000</v>
      </c>
      <c r="O3612" s="801">
        <f t="shared" si="146"/>
        <v>5260000</v>
      </c>
      <c r="P3612" s="782">
        <v>15520000</v>
      </c>
      <c r="Q3612" s="801">
        <v>4850000</v>
      </c>
      <c r="R3612" s="801"/>
      <c r="T3612" s="568"/>
    </row>
    <row r="3613" spans="1:20" s="751" customFormat="1" ht="13.8" x14ac:dyDescent="0.3">
      <c r="A3613" s="946" t="s">
        <v>5500</v>
      </c>
      <c r="B3613" s="946"/>
      <c r="C3613" s="946"/>
      <c r="D3613" s="946"/>
      <c r="E3613" s="946"/>
      <c r="F3613" s="946"/>
      <c r="G3613" s="946"/>
      <c r="H3613" s="946"/>
      <c r="I3613" s="946"/>
      <c r="J3613" s="946"/>
      <c r="K3613" s="946"/>
      <c r="L3613" s="946"/>
      <c r="M3613" s="946"/>
      <c r="N3613" s="946"/>
      <c r="O3613" s="946"/>
      <c r="P3613" s="946"/>
      <c r="Q3613" s="946"/>
      <c r="T3613" s="752"/>
    </row>
    <row r="3614" spans="1:20" s="751" customFormat="1" ht="13.8" x14ac:dyDescent="0.3">
      <c r="A3614" s="946" t="s">
        <v>5501</v>
      </c>
      <c r="B3614" s="946"/>
      <c r="C3614" s="946"/>
      <c r="D3614" s="946"/>
      <c r="E3614" s="946"/>
      <c r="F3614" s="946"/>
      <c r="G3614" s="946"/>
      <c r="H3614" s="946"/>
      <c r="I3614" s="946"/>
      <c r="J3614" s="946"/>
      <c r="K3614" s="946"/>
      <c r="L3614" s="946"/>
      <c r="M3614" s="946"/>
      <c r="N3614" s="946"/>
      <c r="O3614" s="946"/>
      <c r="P3614" s="946"/>
      <c r="Q3614" s="946"/>
      <c r="T3614" s="752"/>
    </row>
    <row r="3615" spans="1:20" s="753" customFormat="1" ht="13.2" x14ac:dyDescent="0.25">
      <c r="A3615" s="947" t="s">
        <v>5376</v>
      </c>
      <c r="B3615" s="947"/>
      <c r="C3615" s="947"/>
      <c r="D3615" s="954"/>
      <c r="E3615" s="947"/>
      <c r="F3615" s="947"/>
      <c r="G3615" s="947"/>
      <c r="H3615" s="947"/>
      <c r="I3615" s="947"/>
      <c r="J3615" s="947"/>
      <c r="K3615" s="947"/>
      <c r="L3615" s="947"/>
      <c r="M3615" s="947"/>
      <c r="N3615" s="947"/>
      <c r="O3615" s="947"/>
      <c r="P3615" s="947"/>
      <c r="Q3615" s="947"/>
      <c r="T3615" s="754"/>
    </row>
    <row r="3616" spans="1:20" s="760" customFormat="1" ht="24" x14ac:dyDescent="0.25">
      <c r="A3616" s="943" t="s">
        <v>5502</v>
      </c>
      <c r="B3616" s="948" t="s">
        <v>5503</v>
      </c>
      <c r="C3616" s="957"/>
      <c r="D3616" s="755"/>
      <c r="E3616" s="949" t="s">
        <v>5504</v>
      </c>
      <c r="F3616" s="943" t="s">
        <v>4881</v>
      </c>
      <c r="G3616" s="943" t="s">
        <v>5505</v>
      </c>
      <c r="H3616" s="943" t="s">
        <v>5506</v>
      </c>
      <c r="I3616" s="943" t="s">
        <v>5507</v>
      </c>
      <c r="J3616" s="756" t="s">
        <v>3115</v>
      </c>
      <c r="K3616" s="757" t="s">
        <v>3116</v>
      </c>
      <c r="L3616" s="758" t="s">
        <v>5508</v>
      </c>
      <c r="M3616" s="758" t="s">
        <v>5509</v>
      </c>
      <c r="N3616" s="756" t="s">
        <v>3116</v>
      </c>
      <c r="O3616" s="756" t="s">
        <v>3116</v>
      </c>
      <c r="P3616" s="759" t="s">
        <v>3317</v>
      </c>
      <c r="Q3616" s="759" t="s">
        <v>3341</v>
      </c>
      <c r="R3616" s="759" t="s">
        <v>5510</v>
      </c>
      <c r="T3616" s="761"/>
    </row>
    <row r="3617" spans="1:20" s="760" customFormat="1" ht="19.5" customHeight="1" x14ac:dyDescent="0.25">
      <c r="A3617" s="955"/>
      <c r="B3617" s="950"/>
      <c r="C3617" s="958"/>
      <c r="D3617" s="762"/>
      <c r="E3617" s="951"/>
      <c r="F3617" s="944"/>
      <c r="G3617" s="944"/>
      <c r="H3617" s="944"/>
      <c r="I3617" s="944"/>
      <c r="J3617" s="763">
        <v>2020</v>
      </c>
      <c r="K3617" s="764" t="s">
        <v>3120</v>
      </c>
      <c r="L3617" s="765" t="s">
        <v>3120</v>
      </c>
      <c r="M3617" s="765" t="s">
        <v>3120</v>
      </c>
      <c r="N3617" s="766" t="s">
        <v>5068</v>
      </c>
      <c r="O3617" s="766" t="s">
        <v>5069</v>
      </c>
      <c r="P3617" s="763" t="s">
        <v>4882</v>
      </c>
      <c r="Q3617" s="766" t="s">
        <v>5102</v>
      </c>
      <c r="R3617" s="763"/>
      <c r="T3617" s="761"/>
    </row>
    <row r="3618" spans="1:20" s="760" customFormat="1" ht="15.75" customHeight="1" x14ac:dyDescent="0.25">
      <c r="A3618" s="956"/>
      <c r="B3618" s="952"/>
      <c r="C3618" s="959"/>
      <c r="D3618" s="768"/>
      <c r="E3618" s="953"/>
      <c r="F3618" s="945"/>
      <c r="G3618" s="945"/>
      <c r="H3618" s="945"/>
      <c r="I3618" s="945"/>
      <c r="J3618" s="769" t="s">
        <v>14</v>
      </c>
      <c r="K3618" s="770" t="s">
        <v>14</v>
      </c>
      <c r="L3618" s="771" t="s">
        <v>14</v>
      </c>
      <c r="M3618" s="771" t="s">
        <v>14</v>
      </c>
      <c r="N3618" s="769" t="s">
        <v>14</v>
      </c>
      <c r="O3618" s="769" t="s">
        <v>14</v>
      </c>
      <c r="P3618" s="769" t="s">
        <v>14</v>
      </c>
      <c r="Q3618" s="769" t="s">
        <v>14</v>
      </c>
      <c r="R3618" s="769"/>
      <c r="T3618" s="761"/>
    </row>
    <row r="3619" spans="1:20" s="498" customFormat="1" ht="12" x14ac:dyDescent="0.25">
      <c r="A3619" s="772" t="s">
        <v>7660</v>
      </c>
      <c r="B3619" s="773" t="s">
        <v>613</v>
      </c>
      <c r="C3619" s="773"/>
      <c r="D3619" s="817"/>
      <c r="E3619" s="773"/>
      <c r="F3619" s="775"/>
      <c r="G3619" s="773"/>
      <c r="H3619" s="773"/>
      <c r="I3619" s="773"/>
      <c r="J3619" s="776"/>
      <c r="K3619" s="829"/>
      <c r="L3619" s="776"/>
      <c r="M3619" s="776"/>
      <c r="N3619" s="776"/>
      <c r="O3619" s="776"/>
      <c r="P3619" s="776"/>
      <c r="Q3619" s="776"/>
      <c r="R3619" s="776"/>
      <c r="T3619" s="568"/>
    </row>
    <row r="3620" spans="1:20" s="498" customFormat="1" ht="12" x14ac:dyDescent="0.25">
      <c r="A3620" s="772"/>
      <c r="C3620" s="773" t="s">
        <v>5123</v>
      </c>
      <c r="D3620" s="794"/>
      <c r="E3620" s="773"/>
      <c r="F3620" s="775"/>
      <c r="G3620" s="773"/>
      <c r="H3620" s="773"/>
      <c r="I3620" s="773"/>
      <c r="J3620" s="777">
        <v>34828531</v>
      </c>
      <c r="K3620" s="789">
        <f>SUM(K3621:K3637)</f>
        <v>34828531</v>
      </c>
      <c r="L3620" s="784">
        <f t="shared" ref="L3620:O3620" si="147">SUM(L3621:L3637)</f>
        <v>0</v>
      </c>
      <c r="M3620" s="784">
        <f t="shared" si="147"/>
        <v>0</v>
      </c>
      <c r="N3620" s="784">
        <f t="shared" si="147"/>
        <v>35511445</v>
      </c>
      <c r="O3620" s="784">
        <f t="shared" si="147"/>
        <v>36194356</v>
      </c>
      <c r="P3620" s="777">
        <f>SUM(K3620,N3620,O3620)</f>
        <v>106534332</v>
      </c>
      <c r="Q3620" s="777">
        <v>50217440</v>
      </c>
      <c r="R3620" s="777"/>
      <c r="T3620" s="568"/>
    </row>
    <row r="3621" spans="1:20" s="498" customFormat="1" ht="12" x14ac:dyDescent="0.25">
      <c r="A3621" s="772"/>
      <c r="D3621" s="515" t="s">
        <v>7661</v>
      </c>
      <c r="E3621" s="779" t="s">
        <v>7662</v>
      </c>
      <c r="F3621" s="780" t="s">
        <v>6059</v>
      </c>
      <c r="G3621" s="781" t="s">
        <v>5515</v>
      </c>
      <c r="H3621" s="781" t="s">
        <v>6225</v>
      </c>
      <c r="I3621" s="781" t="s">
        <v>5517</v>
      </c>
      <c r="J3621" s="782">
        <v>23783045</v>
      </c>
      <c r="K3621" s="783">
        <v>23783045</v>
      </c>
      <c r="L3621" s="784">
        <f>SUM(J3621-K3621)</f>
        <v>0</v>
      </c>
      <c r="M3621" s="784">
        <f>SUM(K3621-J3621)</f>
        <v>0</v>
      </c>
      <c r="N3621" s="782">
        <v>24249380</v>
      </c>
      <c r="O3621" s="782">
        <v>24715714</v>
      </c>
      <c r="P3621" s="782">
        <v>72748139</v>
      </c>
      <c r="Q3621" s="782">
        <v>34883770</v>
      </c>
      <c r="R3621" s="782"/>
      <c r="T3621" s="568"/>
    </row>
    <row r="3622" spans="1:20" s="498" customFormat="1" ht="12" x14ac:dyDescent="0.25">
      <c r="A3622" s="772"/>
      <c r="D3622" s="515" t="s">
        <v>7663</v>
      </c>
      <c r="E3622" s="779" t="s">
        <v>7664</v>
      </c>
      <c r="F3622" s="780" t="s">
        <v>6905</v>
      </c>
      <c r="G3622" s="781" t="s">
        <v>5515</v>
      </c>
      <c r="H3622" s="781" t="s">
        <v>6225</v>
      </c>
      <c r="I3622" s="781" t="s">
        <v>5517</v>
      </c>
      <c r="J3622" s="782">
        <v>0</v>
      </c>
      <c r="K3622" s="783">
        <v>0</v>
      </c>
      <c r="L3622" s="784">
        <f t="shared" ref="L3622:L3637" si="148">SUM(J3622-K3622)</f>
        <v>0</v>
      </c>
      <c r="M3622" s="784">
        <f t="shared" ref="M3622:M3637" si="149">SUM(K3622-J3622)</f>
        <v>0</v>
      </c>
      <c r="N3622" s="782">
        <v>0</v>
      </c>
      <c r="O3622" s="782">
        <v>0</v>
      </c>
      <c r="P3622" s="782">
        <v>0</v>
      </c>
      <c r="Q3622" s="782">
        <v>0</v>
      </c>
      <c r="R3622" s="782"/>
      <c r="T3622" s="568"/>
    </row>
    <row r="3623" spans="1:20" s="498" customFormat="1" ht="24" x14ac:dyDescent="0.25">
      <c r="A3623" s="772"/>
      <c r="D3623" s="515" t="s">
        <v>7665</v>
      </c>
      <c r="E3623" s="779" t="s">
        <v>7666</v>
      </c>
      <c r="F3623" s="780" t="s">
        <v>5523</v>
      </c>
      <c r="G3623" s="781" t="s">
        <v>5515</v>
      </c>
      <c r="H3623" s="781" t="s">
        <v>6225</v>
      </c>
      <c r="I3623" s="781" t="s">
        <v>5517</v>
      </c>
      <c r="J3623" s="782">
        <v>0</v>
      </c>
      <c r="K3623" s="783">
        <v>0</v>
      </c>
      <c r="L3623" s="784">
        <f t="shared" si="148"/>
        <v>0</v>
      </c>
      <c r="M3623" s="784">
        <f t="shared" si="149"/>
        <v>0</v>
      </c>
      <c r="N3623" s="782">
        <v>0</v>
      </c>
      <c r="O3623" s="782">
        <v>0</v>
      </c>
      <c r="P3623" s="782">
        <v>0</v>
      </c>
      <c r="Q3623" s="782">
        <v>0</v>
      </c>
      <c r="R3623" s="782"/>
      <c r="T3623" s="568"/>
    </row>
    <row r="3624" spans="1:20" s="498" customFormat="1" ht="15" customHeight="1" x14ac:dyDescent="0.25">
      <c r="A3624" s="772"/>
      <c r="D3624" s="515" t="s">
        <v>7667</v>
      </c>
      <c r="E3624" s="779" t="s">
        <v>7668</v>
      </c>
      <c r="F3624" s="780" t="s">
        <v>5526</v>
      </c>
      <c r="G3624" s="781" t="s">
        <v>5515</v>
      </c>
      <c r="H3624" s="781" t="s">
        <v>6225</v>
      </c>
      <c r="I3624" s="781" t="s">
        <v>5517</v>
      </c>
      <c r="J3624" s="782">
        <v>4976466</v>
      </c>
      <c r="K3624" s="783">
        <v>4976466</v>
      </c>
      <c r="L3624" s="784">
        <f t="shared" si="148"/>
        <v>0</v>
      </c>
      <c r="M3624" s="784">
        <f t="shared" si="149"/>
        <v>0</v>
      </c>
      <c r="N3624" s="782">
        <v>5074044</v>
      </c>
      <c r="O3624" s="782">
        <v>5171622</v>
      </c>
      <c r="P3624" s="782">
        <v>15222132</v>
      </c>
      <c r="Q3624" s="782">
        <v>7012020</v>
      </c>
      <c r="R3624" s="782"/>
      <c r="T3624" s="568"/>
    </row>
    <row r="3625" spans="1:20" s="498" customFormat="1" ht="12" x14ac:dyDescent="0.25">
      <c r="A3625" s="772"/>
      <c r="D3625" s="515" t="s">
        <v>7669</v>
      </c>
      <c r="E3625" s="779" t="s">
        <v>7670</v>
      </c>
      <c r="F3625" s="780" t="s">
        <v>5529</v>
      </c>
      <c r="G3625" s="781" t="s">
        <v>5515</v>
      </c>
      <c r="H3625" s="781" t="s">
        <v>6225</v>
      </c>
      <c r="I3625" s="781" t="s">
        <v>5517</v>
      </c>
      <c r="J3625" s="782">
        <v>1707684</v>
      </c>
      <c r="K3625" s="783">
        <v>1707684</v>
      </c>
      <c r="L3625" s="784">
        <f t="shared" si="148"/>
        <v>0</v>
      </c>
      <c r="M3625" s="784">
        <f t="shared" si="149"/>
        <v>0</v>
      </c>
      <c r="N3625" s="782">
        <v>1741168</v>
      </c>
      <c r="O3625" s="782">
        <v>1774652</v>
      </c>
      <c r="P3625" s="782">
        <v>5223504</v>
      </c>
      <c r="Q3625" s="782">
        <v>1762600</v>
      </c>
      <c r="R3625" s="782"/>
      <c r="T3625" s="568"/>
    </row>
    <row r="3626" spans="1:20" s="498" customFormat="1" ht="12" x14ac:dyDescent="0.25">
      <c r="A3626" s="772"/>
      <c r="D3626" s="515" t="s">
        <v>7671</v>
      </c>
      <c r="E3626" s="779" t="s">
        <v>7672</v>
      </c>
      <c r="F3626" s="780" t="s">
        <v>5532</v>
      </c>
      <c r="G3626" s="781" t="s">
        <v>5515</v>
      </c>
      <c r="H3626" s="781" t="s">
        <v>6225</v>
      </c>
      <c r="I3626" s="781" t="s">
        <v>5517</v>
      </c>
      <c r="J3626" s="782">
        <v>746334</v>
      </c>
      <c r="K3626" s="783">
        <v>746334</v>
      </c>
      <c r="L3626" s="784">
        <f t="shared" si="148"/>
        <v>0</v>
      </c>
      <c r="M3626" s="784">
        <f t="shared" si="149"/>
        <v>0</v>
      </c>
      <c r="N3626" s="782">
        <v>760968</v>
      </c>
      <c r="O3626" s="782">
        <v>775602</v>
      </c>
      <c r="P3626" s="782">
        <v>2282904</v>
      </c>
      <c r="Q3626" s="782">
        <v>814800</v>
      </c>
      <c r="R3626" s="782"/>
      <c r="T3626" s="568"/>
    </row>
    <row r="3627" spans="1:20" s="498" customFormat="1" ht="12" x14ac:dyDescent="0.25">
      <c r="A3627" s="772"/>
      <c r="D3627" s="515" t="s">
        <v>7673</v>
      </c>
      <c r="E3627" s="779" t="s">
        <v>7674</v>
      </c>
      <c r="F3627" s="780" t="s">
        <v>5535</v>
      </c>
      <c r="G3627" s="781" t="s">
        <v>5515</v>
      </c>
      <c r="H3627" s="781" t="s">
        <v>6225</v>
      </c>
      <c r="I3627" s="781" t="s">
        <v>5517</v>
      </c>
      <c r="J3627" s="782">
        <v>514794</v>
      </c>
      <c r="K3627" s="783">
        <v>514794</v>
      </c>
      <c r="L3627" s="784">
        <f t="shared" si="148"/>
        <v>0</v>
      </c>
      <c r="M3627" s="784">
        <f t="shared" si="149"/>
        <v>0</v>
      </c>
      <c r="N3627" s="782">
        <v>524888</v>
      </c>
      <c r="O3627" s="782">
        <v>534982</v>
      </c>
      <c r="P3627" s="782">
        <v>1574664</v>
      </c>
      <c r="Q3627" s="782">
        <v>609600</v>
      </c>
      <c r="R3627" s="782"/>
      <c r="T3627" s="568"/>
    </row>
    <row r="3628" spans="1:20" s="498" customFormat="1" ht="12" x14ac:dyDescent="0.25">
      <c r="A3628" s="772"/>
      <c r="D3628" s="515" t="s">
        <v>7675</v>
      </c>
      <c r="E3628" s="779" t="s">
        <v>7676</v>
      </c>
      <c r="F3628" s="780" t="s">
        <v>5538</v>
      </c>
      <c r="G3628" s="781" t="s">
        <v>5515</v>
      </c>
      <c r="H3628" s="781" t="s">
        <v>6225</v>
      </c>
      <c r="I3628" s="781" t="s">
        <v>5517</v>
      </c>
      <c r="J3628" s="782">
        <v>23133</v>
      </c>
      <c r="K3628" s="783">
        <v>23133</v>
      </c>
      <c r="L3628" s="784">
        <f t="shared" si="148"/>
        <v>0</v>
      </c>
      <c r="M3628" s="784">
        <f t="shared" si="149"/>
        <v>0</v>
      </c>
      <c r="N3628" s="782">
        <v>23587</v>
      </c>
      <c r="O3628" s="782">
        <v>24040</v>
      </c>
      <c r="P3628" s="782">
        <v>70760</v>
      </c>
      <c r="Q3628" s="782">
        <v>55200</v>
      </c>
      <c r="R3628" s="782"/>
      <c r="T3628" s="568"/>
    </row>
    <row r="3629" spans="1:20" s="498" customFormat="1" ht="12" x14ac:dyDescent="0.25">
      <c r="A3629" s="772"/>
      <c r="D3629" s="515" t="s">
        <v>7677</v>
      </c>
      <c r="E3629" s="779" t="s">
        <v>7678</v>
      </c>
      <c r="F3629" s="780" t="s">
        <v>5796</v>
      </c>
      <c r="G3629" s="781" t="s">
        <v>5515</v>
      </c>
      <c r="H3629" s="781" t="s">
        <v>6225</v>
      </c>
      <c r="I3629" s="781" t="s">
        <v>5517</v>
      </c>
      <c r="J3629" s="782">
        <v>2329123</v>
      </c>
      <c r="K3629" s="783">
        <v>2329123</v>
      </c>
      <c r="L3629" s="784">
        <f t="shared" si="148"/>
        <v>0</v>
      </c>
      <c r="M3629" s="784">
        <f t="shared" si="149"/>
        <v>0</v>
      </c>
      <c r="N3629" s="782">
        <v>2374792</v>
      </c>
      <c r="O3629" s="782">
        <v>2420461</v>
      </c>
      <c r="P3629" s="782">
        <v>7124376</v>
      </c>
      <c r="Q3629" s="782">
        <v>3590770</v>
      </c>
      <c r="R3629" s="782"/>
      <c r="T3629" s="568"/>
    </row>
    <row r="3630" spans="1:20" s="498" customFormat="1" ht="12" x14ac:dyDescent="0.25">
      <c r="A3630" s="772"/>
      <c r="D3630" s="515" t="s">
        <v>7679</v>
      </c>
      <c r="E3630" s="779" t="s">
        <v>7680</v>
      </c>
      <c r="F3630" s="780" t="s">
        <v>5544</v>
      </c>
      <c r="G3630" s="781" t="s">
        <v>5515</v>
      </c>
      <c r="H3630" s="781" t="s">
        <v>6225</v>
      </c>
      <c r="I3630" s="781" t="s">
        <v>5517</v>
      </c>
      <c r="J3630" s="782">
        <v>309769</v>
      </c>
      <c r="K3630" s="783">
        <v>309769</v>
      </c>
      <c r="L3630" s="784">
        <f t="shared" si="148"/>
        <v>0</v>
      </c>
      <c r="M3630" s="784">
        <f t="shared" si="149"/>
        <v>0</v>
      </c>
      <c r="N3630" s="782">
        <v>315843</v>
      </c>
      <c r="O3630" s="782">
        <v>321917</v>
      </c>
      <c r="P3630" s="782">
        <v>947529</v>
      </c>
      <c r="Q3630" s="782">
        <v>1214800</v>
      </c>
      <c r="R3630" s="782"/>
      <c r="T3630" s="568"/>
    </row>
    <row r="3631" spans="1:20" s="498" customFormat="1" ht="12" x14ac:dyDescent="0.25">
      <c r="A3631" s="772"/>
      <c r="D3631" s="515" t="s">
        <v>7681</v>
      </c>
      <c r="E3631" s="779" t="s">
        <v>7682</v>
      </c>
      <c r="F3631" s="780" t="s">
        <v>5547</v>
      </c>
      <c r="G3631" s="781" t="s">
        <v>5515</v>
      </c>
      <c r="H3631" s="781" t="s">
        <v>5516</v>
      </c>
      <c r="I3631" s="781" t="s">
        <v>5517</v>
      </c>
      <c r="J3631" s="782">
        <v>109999</v>
      </c>
      <c r="K3631" s="783">
        <v>109999</v>
      </c>
      <c r="L3631" s="784">
        <f t="shared" si="148"/>
        <v>0</v>
      </c>
      <c r="M3631" s="784">
        <f t="shared" si="149"/>
        <v>0</v>
      </c>
      <c r="N3631" s="782">
        <v>112156</v>
      </c>
      <c r="O3631" s="782">
        <v>114312</v>
      </c>
      <c r="P3631" s="782">
        <v>336467</v>
      </c>
      <c r="Q3631" s="782">
        <v>225750</v>
      </c>
      <c r="R3631" s="782"/>
      <c r="T3631" s="568"/>
    </row>
    <row r="3632" spans="1:20" s="498" customFormat="1" ht="12" x14ac:dyDescent="0.25">
      <c r="A3632" s="772"/>
      <c r="D3632" s="515" t="s">
        <v>7683</v>
      </c>
      <c r="E3632" s="779" t="s">
        <v>7684</v>
      </c>
      <c r="F3632" s="780" t="s">
        <v>5553</v>
      </c>
      <c r="G3632" s="781" t="s">
        <v>5515</v>
      </c>
      <c r="H3632" s="781" t="s">
        <v>6225</v>
      </c>
      <c r="I3632" s="781" t="s">
        <v>5517</v>
      </c>
      <c r="J3632" s="782">
        <v>0</v>
      </c>
      <c r="K3632" s="783">
        <v>0</v>
      </c>
      <c r="L3632" s="784">
        <f t="shared" si="148"/>
        <v>0</v>
      </c>
      <c r="M3632" s="784">
        <f t="shared" si="149"/>
        <v>0</v>
      </c>
      <c r="N3632" s="782">
        <v>0</v>
      </c>
      <c r="O3632" s="782">
        <v>0</v>
      </c>
      <c r="P3632" s="782">
        <v>0</v>
      </c>
      <c r="Q3632" s="782">
        <v>0</v>
      </c>
      <c r="R3632" s="782"/>
      <c r="T3632" s="568"/>
    </row>
    <row r="3633" spans="1:20" s="498" customFormat="1" ht="12" x14ac:dyDescent="0.25">
      <c r="A3633" s="772"/>
      <c r="D3633" s="515" t="s">
        <v>7685</v>
      </c>
      <c r="E3633" s="779" t="s">
        <v>7686</v>
      </c>
      <c r="F3633" s="780" t="s">
        <v>7429</v>
      </c>
      <c r="G3633" s="781" t="s">
        <v>5515</v>
      </c>
      <c r="H3633" s="781" t="s">
        <v>6225</v>
      </c>
      <c r="I3633" s="781" t="s">
        <v>5517</v>
      </c>
      <c r="J3633" s="782">
        <v>0</v>
      </c>
      <c r="K3633" s="783">
        <v>0</v>
      </c>
      <c r="L3633" s="784">
        <f t="shared" si="148"/>
        <v>0</v>
      </c>
      <c r="M3633" s="784">
        <f t="shared" si="149"/>
        <v>0</v>
      </c>
      <c r="N3633" s="782">
        <v>0</v>
      </c>
      <c r="O3633" s="782">
        <v>0</v>
      </c>
      <c r="P3633" s="782">
        <v>0</v>
      </c>
      <c r="Q3633" s="782">
        <v>0</v>
      </c>
      <c r="R3633" s="782"/>
      <c r="T3633" s="568"/>
    </row>
    <row r="3634" spans="1:20" s="498" customFormat="1" ht="12" x14ac:dyDescent="0.25">
      <c r="A3634" s="772"/>
      <c r="D3634" s="515" t="s">
        <v>7687</v>
      </c>
      <c r="E3634" s="779" t="s">
        <v>7688</v>
      </c>
      <c r="F3634" s="780" t="s">
        <v>6431</v>
      </c>
      <c r="G3634" s="781" t="s">
        <v>5515</v>
      </c>
      <c r="H3634" s="781" t="s">
        <v>6225</v>
      </c>
      <c r="I3634" s="781" t="s">
        <v>5517</v>
      </c>
      <c r="J3634" s="782">
        <v>299217</v>
      </c>
      <c r="K3634" s="783">
        <v>299217</v>
      </c>
      <c r="L3634" s="784">
        <f t="shared" si="148"/>
        <v>0</v>
      </c>
      <c r="M3634" s="784">
        <f t="shared" si="149"/>
        <v>0</v>
      </c>
      <c r="N3634" s="782">
        <v>305084</v>
      </c>
      <c r="O3634" s="782">
        <v>310951</v>
      </c>
      <c r="P3634" s="782">
        <v>915252</v>
      </c>
      <c r="Q3634" s="782">
        <v>0</v>
      </c>
      <c r="R3634" s="782"/>
      <c r="T3634" s="568"/>
    </row>
    <row r="3635" spans="1:20" s="498" customFormat="1" ht="12" x14ac:dyDescent="0.25">
      <c r="A3635" s="772"/>
      <c r="D3635" s="515" t="s">
        <v>7689</v>
      </c>
      <c r="E3635" s="779" t="s">
        <v>7690</v>
      </c>
      <c r="F3635" s="780" t="s">
        <v>7222</v>
      </c>
      <c r="G3635" s="781" t="s">
        <v>5515</v>
      </c>
      <c r="H3635" s="781" t="s">
        <v>6225</v>
      </c>
      <c r="I3635" s="781" t="s">
        <v>5517</v>
      </c>
      <c r="J3635" s="782">
        <v>28661</v>
      </c>
      <c r="K3635" s="783">
        <v>28661</v>
      </c>
      <c r="L3635" s="784">
        <f t="shared" si="148"/>
        <v>0</v>
      </c>
      <c r="M3635" s="784">
        <f t="shared" si="149"/>
        <v>0</v>
      </c>
      <c r="N3635" s="782">
        <v>29223</v>
      </c>
      <c r="O3635" s="782">
        <v>29785</v>
      </c>
      <c r="P3635" s="782">
        <v>87669</v>
      </c>
      <c r="Q3635" s="782">
        <v>46690</v>
      </c>
      <c r="R3635" s="782"/>
      <c r="T3635" s="568"/>
    </row>
    <row r="3636" spans="1:20" s="498" customFormat="1" ht="12" x14ac:dyDescent="0.25">
      <c r="A3636" s="772"/>
      <c r="D3636" s="515" t="s">
        <v>7691</v>
      </c>
      <c r="E3636" s="779" t="s">
        <v>7692</v>
      </c>
      <c r="F3636" s="780" t="s">
        <v>5562</v>
      </c>
      <c r="G3636" s="781" t="s">
        <v>5515</v>
      </c>
      <c r="H3636" s="781" t="s">
        <v>7693</v>
      </c>
      <c r="I3636" s="781" t="s">
        <v>5517</v>
      </c>
      <c r="J3636" s="782">
        <v>306</v>
      </c>
      <c r="K3636" s="783">
        <v>306</v>
      </c>
      <c r="L3636" s="784">
        <f t="shared" si="148"/>
        <v>0</v>
      </c>
      <c r="M3636" s="784">
        <f t="shared" si="149"/>
        <v>0</v>
      </c>
      <c r="N3636" s="782">
        <v>312</v>
      </c>
      <c r="O3636" s="782">
        <v>318</v>
      </c>
      <c r="P3636" s="782">
        <v>936</v>
      </c>
      <c r="Q3636" s="782">
        <v>1440</v>
      </c>
      <c r="R3636" s="782"/>
      <c r="T3636" s="568"/>
    </row>
    <row r="3637" spans="1:20" s="498" customFormat="1" ht="12.6" thickBot="1" x14ac:dyDescent="0.3">
      <c r="A3637" s="772"/>
      <c r="D3637" s="519" t="s">
        <v>7694</v>
      </c>
      <c r="E3637" s="779" t="s">
        <v>7695</v>
      </c>
      <c r="F3637" s="780" t="s">
        <v>7048</v>
      </c>
      <c r="G3637" s="781" t="s">
        <v>5515</v>
      </c>
      <c r="H3637" s="781" t="s">
        <v>6225</v>
      </c>
      <c r="I3637" s="781" t="s">
        <v>5517</v>
      </c>
      <c r="J3637" s="784">
        <v>0</v>
      </c>
      <c r="K3637" s="789">
        <v>0</v>
      </c>
      <c r="L3637" s="784">
        <f t="shared" si="148"/>
        <v>0</v>
      </c>
      <c r="M3637" s="784">
        <f t="shared" si="149"/>
        <v>0</v>
      </c>
      <c r="N3637" s="784">
        <v>0</v>
      </c>
      <c r="O3637" s="784">
        <v>0</v>
      </c>
      <c r="P3637" s="784">
        <v>0</v>
      </c>
      <c r="Q3637" s="784">
        <v>0</v>
      </c>
      <c r="R3637" s="784"/>
      <c r="T3637" s="568"/>
    </row>
    <row r="3638" spans="1:20" s="498" customFormat="1" ht="12.6" thickBot="1" x14ac:dyDescent="0.3">
      <c r="A3638" s="772"/>
      <c r="D3638" s="816"/>
      <c r="F3638" s="536"/>
      <c r="G3638" s="793"/>
      <c r="H3638" s="793"/>
      <c r="I3638" s="793"/>
      <c r="J3638" s="838"/>
      <c r="K3638" s="839"/>
      <c r="L3638" s="839"/>
      <c r="M3638" s="839"/>
      <c r="N3638" s="839"/>
      <c r="O3638" s="839"/>
      <c r="P3638" s="839"/>
      <c r="Q3638" s="839"/>
      <c r="R3638" s="840"/>
      <c r="T3638" s="568"/>
    </row>
    <row r="3639" spans="1:20" s="498" customFormat="1" ht="12" x14ac:dyDescent="0.25">
      <c r="A3639" s="772"/>
      <c r="C3639" s="773" t="s">
        <v>5142</v>
      </c>
      <c r="D3639" s="817"/>
      <c r="E3639" s="773"/>
      <c r="F3639" s="775"/>
      <c r="G3639" s="773"/>
      <c r="H3639" s="773"/>
      <c r="I3639" s="773"/>
      <c r="J3639" s="833">
        <v>26450000</v>
      </c>
      <c r="K3639" s="841">
        <f>SUM(K3640:K3692)</f>
        <v>28450000</v>
      </c>
      <c r="L3639" s="803">
        <f t="shared" ref="L3639:O3639" si="150">SUM(L3640:L3692)</f>
        <v>0</v>
      </c>
      <c r="M3639" s="803">
        <f t="shared" si="150"/>
        <v>2000000</v>
      </c>
      <c r="N3639" s="803">
        <f t="shared" si="150"/>
        <v>26450000</v>
      </c>
      <c r="O3639" s="803">
        <f t="shared" si="150"/>
        <v>28650000</v>
      </c>
      <c r="P3639" s="777">
        <f>SUM(K3639,N3639,O3639)</f>
        <v>83550000</v>
      </c>
      <c r="Q3639" s="833">
        <v>17100000</v>
      </c>
      <c r="R3639" s="833"/>
      <c r="T3639" s="568"/>
    </row>
    <row r="3640" spans="1:20" s="498" customFormat="1" ht="24" x14ac:dyDescent="0.25">
      <c r="A3640" s="772"/>
      <c r="D3640" s="515" t="s">
        <v>7696</v>
      </c>
      <c r="E3640" s="779" t="s">
        <v>7697</v>
      </c>
      <c r="F3640" s="780" t="s">
        <v>5565</v>
      </c>
      <c r="G3640" s="781" t="s">
        <v>5515</v>
      </c>
      <c r="H3640" s="781" t="s">
        <v>6225</v>
      </c>
      <c r="I3640" s="781" t="s">
        <v>5517</v>
      </c>
      <c r="J3640" s="782">
        <v>1000000</v>
      </c>
      <c r="K3640" s="783">
        <v>1000000</v>
      </c>
      <c r="L3640" s="784">
        <f>SUM(J3640-K3640)</f>
        <v>0</v>
      </c>
      <c r="M3640" s="784">
        <f>SUM(K3640-J3640)</f>
        <v>0</v>
      </c>
      <c r="N3640" s="782">
        <v>1000000</v>
      </c>
      <c r="O3640" s="782">
        <v>1000000</v>
      </c>
      <c r="P3640" s="782">
        <v>3000000</v>
      </c>
      <c r="Q3640" s="782">
        <v>1000000</v>
      </c>
      <c r="R3640" s="782"/>
      <c r="T3640" s="568"/>
    </row>
    <row r="3641" spans="1:20" s="498" customFormat="1" ht="24" x14ac:dyDescent="0.25">
      <c r="A3641" s="772"/>
      <c r="D3641" s="515" t="s">
        <v>7698</v>
      </c>
      <c r="E3641" s="779" t="s">
        <v>7699</v>
      </c>
      <c r="F3641" s="780" t="s">
        <v>5568</v>
      </c>
      <c r="G3641" s="781" t="s">
        <v>5515</v>
      </c>
      <c r="H3641" s="781" t="s">
        <v>6225</v>
      </c>
      <c r="I3641" s="781" t="s">
        <v>5517</v>
      </c>
      <c r="J3641" s="782">
        <v>2000000</v>
      </c>
      <c r="K3641" s="783">
        <v>4000000</v>
      </c>
      <c r="L3641" s="784">
        <v>0</v>
      </c>
      <c r="M3641" s="784">
        <f t="shared" ref="M3641:M3692" si="151">SUM(K3641-J3641)</f>
        <v>2000000</v>
      </c>
      <c r="N3641" s="782">
        <v>2000000</v>
      </c>
      <c r="O3641" s="782">
        <v>2000000</v>
      </c>
      <c r="P3641" s="782">
        <v>6000000</v>
      </c>
      <c r="Q3641" s="782">
        <v>2000000</v>
      </c>
      <c r="R3641" s="782"/>
      <c r="T3641" s="568"/>
    </row>
    <row r="3642" spans="1:20" s="498" customFormat="1" ht="12" x14ac:dyDescent="0.25">
      <c r="A3642" s="772"/>
      <c r="D3642" s="515" t="s">
        <v>7700</v>
      </c>
      <c r="E3642" s="779" t="s">
        <v>7701</v>
      </c>
      <c r="F3642" s="780" t="s">
        <v>5901</v>
      </c>
      <c r="G3642" s="781" t="s">
        <v>5515</v>
      </c>
      <c r="H3642" s="781" t="s">
        <v>6225</v>
      </c>
      <c r="I3642" s="781" t="s">
        <v>5517</v>
      </c>
      <c r="J3642" s="782">
        <v>0</v>
      </c>
      <c r="K3642" s="783">
        <v>0</v>
      </c>
      <c r="L3642" s="784">
        <f t="shared" ref="L3642:L3692" si="152">SUM(J3642-K3642)</f>
        <v>0</v>
      </c>
      <c r="M3642" s="784">
        <f t="shared" si="151"/>
        <v>0</v>
      </c>
      <c r="N3642" s="782">
        <v>0</v>
      </c>
      <c r="O3642" s="782">
        <v>0</v>
      </c>
      <c r="P3642" s="782">
        <v>0</v>
      </c>
      <c r="Q3642" s="782">
        <v>0</v>
      </c>
      <c r="R3642" s="782"/>
      <c r="T3642" s="568"/>
    </row>
    <row r="3643" spans="1:20" s="498" customFormat="1" ht="12" x14ac:dyDescent="0.25">
      <c r="A3643" s="772"/>
      <c r="D3643" s="515" t="s">
        <v>7702</v>
      </c>
      <c r="E3643" s="779" t="s">
        <v>7703</v>
      </c>
      <c r="F3643" s="780" t="s">
        <v>5580</v>
      </c>
      <c r="G3643" s="781" t="s">
        <v>5515</v>
      </c>
      <c r="H3643" s="781" t="s">
        <v>6225</v>
      </c>
      <c r="I3643" s="781" t="s">
        <v>5517</v>
      </c>
      <c r="J3643" s="782">
        <v>100000</v>
      </c>
      <c r="K3643" s="783">
        <v>100000</v>
      </c>
      <c r="L3643" s="784">
        <f t="shared" si="152"/>
        <v>0</v>
      </c>
      <c r="M3643" s="784">
        <f t="shared" si="151"/>
        <v>0</v>
      </c>
      <c r="N3643" s="782">
        <v>100000</v>
      </c>
      <c r="O3643" s="782">
        <v>100000</v>
      </c>
      <c r="P3643" s="782">
        <v>300000</v>
      </c>
      <c r="Q3643" s="782">
        <v>0</v>
      </c>
      <c r="R3643" s="782"/>
      <c r="T3643" s="568"/>
    </row>
    <row r="3644" spans="1:20" s="498" customFormat="1" ht="12" x14ac:dyDescent="0.25">
      <c r="A3644" s="772"/>
      <c r="D3644" s="515" t="s">
        <v>7704</v>
      </c>
      <c r="E3644" s="779" t="s">
        <v>7705</v>
      </c>
      <c r="F3644" s="780" t="s">
        <v>5583</v>
      </c>
      <c r="G3644" s="781" t="s">
        <v>5515</v>
      </c>
      <c r="H3644" s="781" t="s">
        <v>6225</v>
      </c>
      <c r="I3644" s="781" t="s">
        <v>5517</v>
      </c>
      <c r="J3644" s="782">
        <v>100000</v>
      </c>
      <c r="K3644" s="783">
        <v>100000</v>
      </c>
      <c r="L3644" s="784">
        <f t="shared" si="152"/>
        <v>0</v>
      </c>
      <c r="M3644" s="784">
        <f t="shared" si="151"/>
        <v>0</v>
      </c>
      <c r="N3644" s="782">
        <v>100000</v>
      </c>
      <c r="O3644" s="782">
        <v>100000</v>
      </c>
      <c r="P3644" s="782">
        <v>300000</v>
      </c>
      <c r="Q3644" s="782">
        <v>100000</v>
      </c>
      <c r="R3644" s="782"/>
      <c r="T3644" s="568"/>
    </row>
    <row r="3645" spans="1:20" s="498" customFormat="1" ht="12" x14ac:dyDescent="0.25">
      <c r="A3645" s="772"/>
      <c r="D3645" s="515" t="s">
        <v>7706</v>
      </c>
      <c r="E3645" s="779" t="s">
        <v>7707</v>
      </c>
      <c r="F3645" s="780" t="s">
        <v>6354</v>
      </c>
      <c r="G3645" s="781" t="s">
        <v>5515</v>
      </c>
      <c r="H3645" s="781" t="s">
        <v>6225</v>
      </c>
      <c r="I3645" s="781" t="s">
        <v>5517</v>
      </c>
      <c r="J3645" s="782">
        <v>0</v>
      </c>
      <c r="K3645" s="783">
        <v>0</v>
      </c>
      <c r="L3645" s="784">
        <f t="shared" si="152"/>
        <v>0</v>
      </c>
      <c r="M3645" s="784">
        <f t="shared" si="151"/>
        <v>0</v>
      </c>
      <c r="N3645" s="782">
        <v>0</v>
      </c>
      <c r="O3645" s="782">
        <v>0</v>
      </c>
      <c r="P3645" s="782">
        <v>0</v>
      </c>
      <c r="Q3645" s="782">
        <v>0</v>
      </c>
      <c r="R3645" s="782"/>
      <c r="T3645" s="568"/>
    </row>
    <row r="3646" spans="1:20" s="498" customFormat="1" ht="36" x14ac:dyDescent="0.25">
      <c r="A3646" s="772"/>
      <c r="D3646" s="515" t="s">
        <v>7708</v>
      </c>
      <c r="E3646" s="779" t="s">
        <v>7709</v>
      </c>
      <c r="F3646" s="780" t="s">
        <v>5598</v>
      </c>
      <c r="G3646" s="781" t="s">
        <v>5515</v>
      </c>
      <c r="H3646" s="781" t="s">
        <v>6225</v>
      </c>
      <c r="I3646" s="781" t="s">
        <v>5517</v>
      </c>
      <c r="J3646" s="782">
        <v>1000000</v>
      </c>
      <c r="K3646" s="783">
        <v>1000000</v>
      </c>
      <c r="L3646" s="782">
        <f t="shared" si="152"/>
        <v>0</v>
      </c>
      <c r="M3646" s="782">
        <f t="shared" si="151"/>
        <v>0</v>
      </c>
      <c r="N3646" s="782">
        <v>1000000</v>
      </c>
      <c r="O3646" s="782">
        <v>1200000</v>
      </c>
      <c r="P3646" s="782">
        <v>3200000</v>
      </c>
      <c r="Q3646" s="782">
        <v>900000</v>
      </c>
      <c r="R3646" s="782"/>
      <c r="T3646" s="568"/>
    </row>
    <row r="3647" spans="1:20" s="751" customFormat="1" ht="13.8" x14ac:dyDescent="0.3">
      <c r="A3647" s="946" t="s">
        <v>5500</v>
      </c>
      <c r="B3647" s="946"/>
      <c r="C3647" s="946"/>
      <c r="D3647" s="946"/>
      <c r="E3647" s="946"/>
      <c r="F3647" s="946"/>
      <c r="G3647" s="946"/>
      <c r="H3647" s="946"/>
      <c r="I3647" s="946"/>
      <c r="J3647" s="946"/>
      <c r="K3647" s="946"/>
      <c r="L3647" s="946"/>
      <c r="M3647" s="946"/>
      <c r="N3647" s="946"/>
      <c r="O3647" s="946"/>
      <c r="P3647" s="946"/>
      <c r="Q3647" s="946"/>
      <c r="T3647" s="752"/>
    </row>
    <row r="3648" spans="1:20" s="751" customFormat="1" ht="13.8" x14ac:dyDescent="0.3">
      <c r="A3648" s="946" t="s">
        <v>5501</v>
      </c>
      <c r="B3648" s="946"/>
      <c r="C3648" s="946"/>
      <c r="D3648" s="946"/>
      <c r="E3648" s="946"/>
      <c r="F3648" s="946"/>
      <c r="G3648" s="946"/>
      <c r="H3648" s="946"/>
      <c r="I3648" s="946"/>
      <c r="J3648" s="946"/>
      <c r="K3648" s="946"/>
      <c r="L3648" s="946"/>
      <c r="M3648" s="946"/>
      <c r="N3648" s="946"/>
      <c r="O3648" s="946"/>
      <c r="P3648" s="946"/>
      <c r="Q3648" s="946"/>
      <c r="T3648" s="752"/>
    </row>
    <row r="3649" spans="1:20" s="753" customFormat="1" ht="13.2" x14ac:dyDescent="0.25">
      <c r="A3649" s="947" t="s">
        <v>5376</v>
      </c>
      <c r="B3649" s="947"/>
      <c r="C3649" s="947"/>
      <c r="D3649" s="954"/>
      <c r="E3649" s="947"/>
      <c r="F3649" s="947"/>
      <c r="G3649" s="947"/>
      <c r="H3649" s="947"/>
      <c r="I3649" s="947"/>
      <c r="J3649" s="947"/>
      <c r="K3649" s="947"/>
      <c r="L3649" s="947"/>
      <c r="M3649" s="947"/>
      <c r="N3649" s="947"/>
      <c r="O3649" s="947"/>
      <c r="P3649" s="947"/>
      <c r="Q3649" s="947"/>
      <c r="T3649" s="754"/>
    </row>
    <row r="3650" spans="1:20" s="760" customFormat="1" ht="24" x14ac:dyDescent="0.25">
      <c r="A3650" s="943" t="s">
        <v>5502</v>
      </c>
      <c r="B3650" s="948" t="s">
        <v>5503</v>
      </c>
      <c r="C3650" s="957"/>
      <c r="D3650" s="755"/>
      <c r="E3650" s="949" t="s">
        <v>5504</v>
      </c>
      <c r="F3650" s="943" t="s">
        <v>4881</v>
      </c>
      <c r="G3650" s="943" t="s">
        <v>5505</v>
      </c>
      <c r="H3650" s="943" t="s">
        <v>5506</v>
      </c>
      <c r="I3650" s="943" t="s">
        <v>5507</v>
      </c>
      <c r="J3650" s="756" t="s">
        <v>3115</v>
      </c>
      <c r="K3650" s="757" t="s">
        <v>3116</v>
      </c>
      <c r="L3650" s="758" t="s">
        <v>5508</v>
      </c>
      <c r="M3650" s="758" t="s">
        <v>5509</v>
      </c>
      <c r="N3650" s="756" t="s">
        <v>3116</v>
      </c>
      <c r="O3650" s="756" t="s">
        <v>3116</v>
      </c>
      <c r="P3650" s="759" t="s">
        <v>3317</v>
      </c>
      <c r="Q3650" s="759" t="s">
        <v>3341</v>
      </c>
      <c r="R3650" s="759" t="s">
        <v>5510</v>
      </c>
      <c r="T3650" s="761"/>
    </row>
    <row r="3651" spans="1:20" s="760" customFormat="1" ht="19.5" customHeight="1" x14ac:dyDescent="0.25">
      <c r="A3651" s="955"/>
      <c r="B3651" s="950"/>
      <c r="C3651" s="958"/>
      <c r="D3651" s="762"/>
      <c r="E3651" s="951"/>
      <c r="F3651" s="944"/>
      <c r="G3651" s="944"/>
      <c r="H3651" s="944"/>
      <c r="I3651" s="944"/>
      <c r="J3651" s="763">
        <v>2020</v>
      </c>
      <c r="K3651" s="764" t="s">
        <v>3120</v>
      </c>
      <c r="L3651" s="765" t="s">
        <v>3120</v>
      </c>
      <c r="M3651" s="765" t="s">
        <v>3120</v>
      </c>
      <c r="N3651" s="766" t="s">
        <v>5068</v>
      </c>
      <c r="O3651" s="766" t="s">
        <v>5069</v>
      </c>
      <c r="P3651" s="763" t="s">
        <v>4882</v>
      </c>
      <c r="Q3651" s="766" t="s">
        <v>5102</v>
      </c>
      <c r="R3651" s="763"/>
      <c r="T3651" s="761"/>
    </row>
    <row r="3652" spans="1:20" s="760" customFormat="1" ht="15.75" customHeight="1" x14ac:dyDescent="0.25">
      <c r="A3652" s="956"/>
      <c r="B3652" s="952"/>
      <c r="C3652" s="959"/>
      <c r="D3652" s="768"/>
      <c r="E3652" s="953"/>
      <c r="F3652" s="945"/>
      <c r="G3652" s="945"/>
      <c r="H3652" s="945"/>
      <c r="I3652" s="945"/>
      <c r="J3652" s="769" t="s">
        <v>14</v>
      </c>
      <c r="K3652" s="770" t="s">
        <v>14</v>
      </c>
      <c r="L3652" s="771" t="s">
        <v>14</v>
      </c>
      <c r="M3652" s="771" t="s">
        <v>14</v>
      </c>
      <c r="N3652" s="769" t="s">
        <v>14</v>
      </c>
      <c r="O3652" s="769" t="s">
        <v>14</v>
      </c>
      <c r="P3652" s="769" t="s">
        <v>14</v>
      </c>
      <c r="Q3652" s="769" t="s">
        <v>14</v>
      </c>
      <c r="R3652" s="769"/>
      <c r="T3652" s="761"/>
    </row>
    <row r="3653" spans="1:20" s="498" customFormat="1" ht="12" x14ac:dyDescent="0.25">
      <c r="A3653" s="772"/>
      <c r="D3653" s="515" t="s">
        <v>7710</v>
      </c>
      <c r="E3653" s="779" t="s">
        <v>7711</v>
      </c>
      <c r="F3653" s="780" t="s">
        <v>5601</v>
      </c>
      <c r="G3653" s="781" t="s">
        <v>5515</v>
      </c>
      <c r="H3653" s="781" t="s">
        <v>6225</v>
      </c>
      <c r="I3653" s="781" t="s">
        <v>5517</v>
      </c>
      <c r="J3653" s="782">
        <v>0</v>
      </c>
      <c r="K3653" s="783">
        <v>0</v>
      </c>
      <c r="L3653" s="784">
        <f t="shared" si="152"/>
        <v>0</v>
      </c>
      <c r="M3653" s="784">
        <f t="shared" si="151"/>
        <v>0</v>
      </c>
      <c r="N3653" s="782">
        <v>0</v>
      </c>
      <c r="O3653" s="782">
        <v>0</v>
      </c>
      <c r="P3653" s="782">
        <v>0</v>
      </c>
      <c r="Q3653" s="782">
        <v>0</v>
      </c>
      <c r="R3653" s="782"/>
      <c r="T3653" s="568"/>
    </row>
    <row r="3654" spans="1:20" s="498" customFormat="1" ht="12" x14ac:dyDescent="0.25">
      <c r="A3654" s="772"/>
      <c r="D3654" s="515" t="s">
        <v>7712</v>
      </c>
      <c r="E3654" s="779" t="s">
        <v>7713</v>
      </c>
      <c r="F3654" s="780" t="s">
        <v>5604</v>
      </c>
      <c r="G3654" s="781" t="s">
        <v>5515</v>
      </c>
      <c r="H3654" s="781" t="s">
        <v>6225</v>
      </c>
      <c r="I3654" s="781" t="s">
        <v>5517</v>
      </c>
      <c r="J3654" s="782">
        <v>100000</v>
      </c>
      <c r="K3654" s="783">
        <v>100000</v>
      </c>
      <c r="L3654" s="784">
        <f t="shared" si="152"/>
        <v>0</v>
      </c>
      <c r="M3654" s="784">
        <f t="shared" si="151"/>
        <v>0</v>
      </c>
      <c r="N3654" s="782">
        <v>100000</v>
      </c>
      <c r="O3654" s="782">
        <v>100000</v>
      </c>
      <c r="P3654" s="782">
        <v>300000</v>
      </c>
      <c r="Q3654" s="782">
        <v>100000</v>
      </c>
      <c r="R3654" s="782"/>
      <c r="T3654" s="568"/>
    </row>
    <row r="3655" spans="1:20" s="498" customFormat="1" ht="24" x14ac:dyDescent="0.25">
      <c r="A3655" s="772"/>
      <c r="D3655" s="515" t="s">
        <v>7714</v>
      </c>
      <c r="E3655" s="779" t="s">
        <v>7715</v>
      </c>
      <c r="F3655" s="780" t="s">
        <v>5610</v>
      </c>
      <c r="G3655" s="781" t="s">
        <v>5515</v>
      </c>
      <c r="H3655" s="781" t="s">
        <v>6225</v>
      </c>
      <c r="I3655" s="781" t="s">
        <v>5517</v>
      </c>
      <c r="J3655" s="782">
        <v>10000000</v>
      </c>
      <c r="K3655" s="783">
        <v>10000000</v>
      </c>
      <c r="L3655" s="784">
        <f t="shared" si="152"/>
        <v>0</v>
      </c>
      <c r="M3655" s="784">
        <f t="shared" si="151"/>
        <v>0</v>
      </c>
      <c r="N3655" s="782">
        <v>10000000</v>
      </c>
      <c r="O3655" s="782">
        <v>12000000</v>
      </c>
      <c r="P3655" s="782">
        <v>32000000</v>
      </c>
      <c r="Q3655" s="782">
        <v>6500000</v>
      </c>
      <c r="R3655" s="782"/>
      <c r="T3655" s="568"/>
    </row>
    <row r="3656" spans="1:20" s="498" customFormat="1" ht="12" x14ac:dyDescent="0.25">
      <c r="A3656" s="772"/>
      <c r="D3656" s="515" t="s">
        <v>7716</v>
      </c>
      <c r="E3656" s="779" t="s">
        <v>7717</v>
      </c>
      <c r="F3656" s="515" t="s">
        <v>7718</v>
      </c>
      <c r="G3656" s="781" t="s">
        <v>5515</v>
      </c>
      <c r="H3656" s="781" t="s">
        <v>5516</v>
      </c>
      <c r="I3656" s="781" t="s">
        <v>5517</v>
      </c>
      <c r="J3656" s="782">
        <v>0</v>
      </c>
      <c r="K3656" s="783">
        <v>0</v>
      </c>
      <c r="L3656" s="784">
        <f t="shared" si="152"/>
        <v>0</v>
      </c>
      <c r="M3656" s="784">
        <f t="shared" si="151"/>
        <v>0</v>
      </c>
      <c r="N3656" s="782">
        <v>0</v>
      </c>
      <c r="O3656" s="782">
        <v>0</v>
      </c>
      <c r="P3656" s="782">
        <v>0</v>
      </c>
      <c r="Q3656" s="782">
        <v>400000</v>
      </c>
      <c r="R3656" s="782"/>
      <c r="T3656" s="568"/>
    </row>
    <row r="3657" spans="1:20" s="498" customFormat="1" ht="24" x14ac:dyDescent="0.25">
      <c r="A3657" s="772"/>
      <c r="D3657" s="515" t="s">
        <v>7719</v>
      </c>
      <c r="E3657" s="779" t="s">
        <v>7720</v>
      </c>
      <c r="F3657" s="780" t="s">
        <v>7721</v>
      </c>
      <c r="G3657" s="781" t="s">
        <v>5515</v>
      </c>
      <c r="H3657" s="781" t="s">
        <v>6225</v>
      </c>
      <c r="I3657" s="781" t="s">
        <v>5517</v>
      </c>
      <c r="J3657" s="782">
        <v>0</v>
      </c>
      <c r="K3657" s="783">
        <v>0</v>
      </c>
      <c r="L3657" s="784">
        <f t="shared" si="152"/>
        <v>0</v>
      </c>
      <c r="M3657" s="784">
        <f t="shared" si="151"/>
        <v>0</v>
      </c>
      <c r="N3657" s="782">
        <v>0</v>
      </c>
      <c r="O3657" s="782">
        <v>0</v>
      </c>
      <c r="P3657" s="782">
        <v>0</v>
      </c>
      <c r="Q3657" s="782">
        <v>0</v>
      </c>
      <c r="R3657" s="782"/>
      <c r="T3657" s="568"/>
    </row>
    <row r="3658" spans="1:20" s="498" customFormat="1" ht="12" x14ac:dyDescent="0.25">
      <c r="A3658" s="772"/>
      <c r="D3658" s="515" t="s">
        <v>7722</v>
      </c>
      <c r="E3658" s="779" t="s">
        <v>7723</v>
      </c>
      <c r="F3658" s="515" t="s">
        <v>5622</v>
      </c>
      <c r="G3658" s="781" t="s">
        <v>5515</v>
      </c>
      <c r="H3658" s="781" t="s">
        <v>6225</v>
      </c>
      <c r="I3658" s="781" t="s">
        <v>5517</v>
      </c>
      <c r="J3658" s="782">
        <v>0</v>
      </c>
      <c r="K3658" s="783">
        <v>0</v>
      </c>
      <c r="L3658" s="784">
        <f t="shared" si="152"/>
        <v>0</v>
      </c>
      <c r="M3658" s="784">
        <f t="shared" si="151"/>
        <v>0</v>
      </c>
      <c r="N3658" s="782">
        <v>0</v>
      </c>
      <c r="O3658" s="782">
        <v>0</v>
      </c>
      <c r="P3658" s="782">
        <v>0</v>
      </c>
      <c r="Q3658" s="782">
        <v>0</v>
      </c>
      <c r="R3658" s="782"/>
      <c r="T3658" s="568"/>
    </row>
    <row r="3659" spans="1:20" s="498" customFormat="1" ht="12" x14ac:dyDescent="0.25">
      <c r="A3659" s="772"/>
      <c r="D3659" s="515" t="s">
        <v>7724</v>
      </c>
      <c r="E3659" s="779" t="s">
        <v>7725</v>
      </c>
      <c r="F3659" s="780" t="s">
        <v>5631</v>
      </c>
      <c r="G3659" s="781" t="s">
        <v>5515</v>
      </c>
      <c r="H3659" s="781" t="s">
        <v>6225</v>
      </c>
      <c r="I3659" s="781" t="s">
        <v>5517</v>
      </c>
      <c r="J3659" s="782">
        <v>1000000</v>
      </c>
      <c r="K3659" s="783">
        <v>1000000</v>
      </c>
      <c r="L3659" s="784">
        <f t="shared" si="152"/>
        <v>0</v>
      </c>
      <c r="M3659" s="784">
        <f t="shared" si="151"/>
        <v>0</v>
      </c>
      <c r="N3659" s="782">
        <v>1000000</v>
      </c>
      <c r="O3659" s="782">
        <v>1000000</v>
      </c>
      <c r="P3659" s="782">
        <v>3000000</v>
      </c>
      <c r="Q3659" s="782">
        <v>200000</v>
      </c>
      <c r="R3659" s="782"/>
      <c r="T3659" s="568"/>
    </row>
    <row r="3660" spans="1:20" s="498" customFormat="1" ht="36" x14ac:dyDescent="0.25">
      <c r="A3660" s="772"/>
      <c r="D3660" s="515" t="s">
        <v>7726</v>
      </c>
      <c r="E3660" s="779" t="s">
        <v>7727</v>
      </c>
      <c r="F3660" s="780" t="s">
        <v>5634</v>
      </c>
      <c r="G3660" s="781" t="s">
        <v>5515</v>
      </c>
      <c r="H3660" s="781" t="s">
        <v>6225</v>
      </c>
      <c r="I3660" s="781" t="s">
        <v>5517</v>
      </c>
      <c r="J3660" s="782">
        <v>500000</v>
      </c>
      <c r="K3660" s="783">
        <v>500000</v>
      </c>
      <c r="L3660" s="784">
        <f t="shared" si="152"/>
        <v>0</v>
      </c>
      <c r="M3660" s="784">
        <f t="shared" si="151"/>
        <v>0</v>
      </c>
      <c r="N3660" s="782">
        <v>500000</v>
      </c>
      <c r="O3660" s="782">
        <v>500000</v>
      </c>
      <c r="P3660" s="782">
        <v>1500000</v>
      </c>
      <c r="Q3660" s="782">
        <v>500000</v>
      </c>
      <c r="R3660" s="782"/>
      <c r="T3660" s="568"/>
    </row>
    <row r="3661" spans="1:20" s="498" customFormat="1" ht="24" x14ac:dyDescent="0.25">
      <c r="A3661" s="772"/>
      <c r="D3661" s="515" t="s">
        <v>7728</v>
      </c>
      <c r="E3661" s="779" t="s">
        <v>7729</v>
      </c>
      <c r="F3661" s="780" t="s">
        <v>5637</v>
      </c>
      <c r="G3661" s="781" t="s">
        <v>5515</v>
      </c>
      <c r="H3661" s="781" t="s">
        <v>6225</v>
      </c>
      <c r="I3661" s="781" t="s">
        <v>5517</v>
      </c>
      <c r="J3661" s="782">
        <v>300000</v>
      </c>
      <c r="K3661" s="783">
        <v>300000</v>
      </c>
      <c r="L3661" s="784">
        <f t="shared" si="152"/>
        <v>0</v>
      </c>
      <c r="M3661" s="784">
        <f t="shared" si="151"/>
        <v>0</v>
      </c>
      <c r="N3661" s="782">
        <v>300000</v>
      </c>
      <c r="O3661" s="782">
        <v>300000</v>
      </c>
      <c r="P3661" s="782">
        <v>900000</v>
      </c>
      <c r="Q3661" s="782">
        <v>150000</v>
      </c>
      <c r="R3661" s="782"/>
      <c r="T3661" s="568"/>
    </row>
    <row r="3662" spans="1:20" s="498" customFormat="1" ht="24" x14ac:dyDescent="0.25">
      <c r="A3662" s="772"/>
      <c r="D3662" s="515" t="s">
        <v>7730</v>
      </c>
      <c r="E3662" s="779" t="s">
        <v>7731</v>
      </c>
      <c r="F3662" s="780" t="s">
        <v>5840</v>
      </c>
      <c r="G3662" s="781" t="s">
        <v>5515</v>
      </c>
      <c r="H3662" s="781" t="s">
        <v>6225</v>
      </c>
      <c r="I3662" s="781" t="s">
        <v>5517</v>
      </c>
      <c r="J3662" s="782">
        <v>500000</v>
      </c>
      <c r="K3662" s="783">
        <v>500000</v>
      </c>
      <c r="L3662" s="784">
        <f t="shared" si="152"/>
        <v>0</v>
      </c>
      <c r="M3662" s="784">
        <f t="shared" si="151"/>
        <v>0</v>
      </c>
      <c r="N3662" s="782">
        <v>500000</v>
      </c>
      <c r="O3662" s="782">
        <v>500000</v>
      </c>
      <c r="P3662" s="782">
        <v>1500000</v>
      </c>
      <c r="Q3662" s="782">
        <v>500000</v>
      </c>
      <c r="R3662" s="782"/>
      <c r="T3662" s="568"/>
    </row>
    <row r="3663" spans="1:20" s="498" customFormat="1" ht="24" x14ac:dyDescent="0.25">
      <c r="A3663" s="772"/>
      <c r="D3663" s="515" t="s">
        <v>7732</v>
      </c>
      <c r="E3663" s="779" t="s">
        <v>7733</v>
      </c>
      <c r="F3663" s="780" t="s">
        <v>5643</v>
      </c>
      <c r="G3663" s="781" t="s">
        <v>5515</v>
      </c>
      <c r="H3663" s="781" t="s">
        <v>6225</v>
      </c>
      <c r="I3663" s="781" t="s">
        <v>5517</v>
      </c>
      <c r="J3663" s="782">
        <v>650000</v>
      </c>
      <c r="K3663" s="783">
        <v>650000</v>
      </c>
      <c r="L3663" s="784">
        <f t="shared" si="152"/>
        <v>0</v>
      </c>
      <c r="M3663" s="784">
        <f t="shared" si="151"/>
        <v>0</v>
      </c>
      <c r="N3663" s="782">
        <v>650000</v>
      </c>
      <c r="O3663" s="782">
        <v>650000</v>
      </c>
      <c r="P3663" s="782">
        <v>1950000</v>
      </c>
      <c r="Q3663" s="782">
        <v>650000</v>
      </c>
      <c r="R3663" s="782"/>
      <c r="T3663" s="568"/>
    </row>
    <row r="3664" spans="1:20" s="498" customFormat="1" ht="24" x14ac:dyDescent="0.25">
      <c r="A3664" s="772"/>
      <c r="D3664" s="515" t="s">
        <v>7734</v>
      </c>
      <c r="E3664" s="779" t="s">
        <v>7735</v>
      </c>
      <c r="F3664" s="780" t="s">
        <v>5646</v>
      </c>
      <c r="G3664" s="781" t="s">
        <v>5515</v>
      </c>
      <c r="H3664" s="781" t="s">
        <v>6225</v>
      </c>
      <c r="I3664" s="781" t="s">
        <v>5517</v>
      </c>
      <c r="J3664" s="782">
        <v>200000</v>
      </c>
      <c r="K3664" s="783">
        <v>200000</v>
      </c>
      <c r="L3664" s="784">
        <f t="shared" si="152"/>
        <v>0</v>
      </c>
      <c r="M3664" s="784">
        <f t="shared" si="151"/>
        <v>0</v>
      </c>
      <c r="N3664" s="782">
        <v>200000</v>
      </c>
      <c r="O3664" s="782">
        <v>200000</v>
      </c>
      <c r="P3664" s="782">
        <v>600000</v>
      </c>
      <c r="Q3664" s="782">
        <v>200000</v>
      </c>
      <c r="R3664" s="782"/>
      <c r="T3664" s="568"/>
    </row>
    <row r="3665" spans="1:20" s="498" customFormat="1" ht="12" x14ac:dyDescent="0.25">
      <c r="A3665" s="772"/>
      <c r="D3665" s="515" t="s">
        <v>7736</v>
      </c>
      <c r="E3665" s="779" t="s">
        <v>7737</v>
      </c>
      <c r="F3665" s="780" t="s">
        <v>5649</v>
      </c>
      <c r="G3665" s="781" t="s">
        <v>5515</v>
      </c>
      <c r="H3665" s="781" t="s">
        <v>6225</v>
      </c>
      <c r="I3665" s="781" t="s">
        <v>5517</v>
      </c>
      <c r="J3665" s="782">
        <v>150000</v>
      </c>
      <c r="K3665" s="783">
        <v>150000</v>
      </c>
      <c r="L3665" s="784">
        <f t="shared" si="152"/>
        <v>0</v>
      </c>
      <c r="M3665" s="784">
        <f t="shared" si="151"/>
        <v>0</v>
      </c>
      <c r="N3665" s="782">
        <v>150000</v>
      </c>
      <c r="O3665" s="782">
        <v>150000</v>
      </c>
      <c r="P3665" s="782">
        <v>450000</v>
      </c>
      <c r="Q3665" s="782">
        <v>150000</v>
      </c>
      <c r="R3665" s="782"/>
      <c r="T3665" s="568"/>
    </row>
    <row r="3666" spans="1:20" s="498" customFormat="1" ht="24" x14ac:dyDescent="0.25">
      <c r="A3666" s="772"/>
      <c r="D3666" s="515" t="s">
        <v>7738</v>
      </c>
      <c r="E3666" s="779" t="s">
        <v>7739</v>
      </c>
      <c r="F3666" s="780" t="s">
        <v>6379</v>
      </c>
      <c r="G3666" s="781" t="s">
        <v>5515</v>
      </c>
      <c r="H3666" s="781" t="s">
        <v>6225</v>
      </c>
      <c r="I3666" s="781" t="s">
        <v>5517</v>
      </c>
      <c r="J3666" s="782">
        <v>400000</v>
      </c>
      <c r="K3666" s="783">
        <v>400000</v>
      </c>
      <c r="L3666" s="784">
        <f t="shared" si="152"/>
        <v>0</v>
      </c>
      <c r="M3666" s="784">
        <f t="shared" si="151"/>
        <v>0</v>
      </c>
      <c r="N3666" s="782">
        <v>400000</v>
      </c>
      <c r="O3666" s="782">
        <v>400000</v>
      </c>
      <c r="P3666" s="782">
        <v>1200000</v>
      </c>
      <c r="Q3666" s="782">
        <v>100000</v>
      </c>
      <c r="R3666" s="782"/>
      <c r="T3666" s="568"/>
    </row>
    <row r="3667" spans="1:20" s="498" customFormat="1" ht="12" x14ac:dyDescent="0.25">
      <c r="A3667" s="772"/>
      <c r="D3667" s="515" t="s">
        <v>7740</v>
      </c>
      <c r="E3667" s="779" t="s">
        <v>7741</v>
      </c>
      <c r="F3667" s="780" t="s">
        <v>5664</v>
      </c>
      <c r="G3667" s="781" t="s">
        <v>5515</v>
      </c>
      <c r="H3667" s="781" t="s">
        <v>6225</v>
      </c>
      <c r="I3667" s="781" t="s">
        <v>5517</v>
      </c>
      <c r="J3667" s="782">
        <v>1000000</v>
      </c>
      <c r="K3667" s="783">
        <v>1000000</v>
      </c>
      <c r="L3667" s="784">
        <f t="shared" si="152"/>
        <v>0</v>
      </c>
      <c r="M3667" s="784">
        <f t="shared" si="151"/>
        <v>0</v>
      </c>
      <c r="N3667" s="782">
        <v>1000000</v>
      </c>
      <c r="O3667" s="782">
        <v>1000000</v>
      </c>
      <c r="P3667" s="782">
        <v>3000000</v>
      </c>
      <c r="Q3667" s="782">
        <v>1000000</v>
      </c>
      <c r="R3667" s="782"/>
      <c r="T3667" s="568"/>
    </row>
    <row r="3668" spans="1:20" s="498" customFormat="1" ht="12" x14ac:dyDescent="0.25">
      <c r="A3668" s="772"/>
      <c r="D3668" s="515" t="s">
        <v>7742</v>
      </c>
      <c r="E3668" s="779" t="s">
        <v>7743</v>
      </c>
      <c r="F3668" s="780" t="s">
        <v>5676</v>
      </c>
      <c r="G3668" s="781" t="s">
        <v>5515</v>
      </c>
      <c r="H3668" s="781" t="s">
        <v>6225</v>
      </c>
      <c r="I3668" s="781" t="s">
        <v>5517</v>
      </c>
      <c r="J3668" s="782">
        <v>2000000</v>
      </c>
      <c r="K3668" s="783">
        <v>2000000</v>
      </c>
      <c r="L3668" s="784">
        <f t="shared" si="152"/>
        <v>0</v>
      </c>
      <c r="M3668" s="784">
        <f t="shared" si="151"/>
        <v>0</v>
      </c>
      <c r="N3668" s="782">
        <v>2000000</v>
      </c>
      <c r="O3668" s="782">
        <v>2000000</v>
      </c>
      <c r="P3668" s="782">
        <v>6000000</v>
      </c>
      <c r="Q3668" s="782">
        <v>0</v>
      </c>
      <c r="R3668" s="782"/>
      <c r="T3668" s="568"/>
    </row>
    <row r="3669" spans="1:20" s="498" customFormat="1" ht="24" x14ac:dyDescent="0.25">
      <c r="A3669" s="772"/>
      <c r="D3669" s="515" t="s">
        <v>7744</v>
      </c>
      <c r="E3669" s="779" t="s">
        <v>7745</v>
      </c>
      <c r="F3669" s="780" t="s">
        <v>5688</v>
      </c>
      <c r="G3669" s="781" t="s">
        <v>5515</v>
      </c>
      <c r="H3669" s="781" t="s">
        <v>6225</v>
      </c>
      <c r="I3669" s="781" t="s">
        <v>5517</v>
      </c>
      <c r="J3669" s="782">
        <v>250000</v>
      </c>
      <c r="K3669" s="783">
        <v>250000</v>
      </c>
      <c r="L3669" s="784">
        <f t="shared" si="152"/>
        <v>0</v>
      </c>
      <c r="M3669" s="784">
        <f t="shared" si="151"/>
        <v>0</v>
      </c>
      <c r="N3669" s="782">
        <v>250000</v>
      </c>
      <c r="O3669" s="782">
        <v>250000</v>
      </c>
      <c r="P3669" s="782">
        <v>750000</v>
      </c>
      <c r="Q3669" s="782">
        <v>250000</v>
      </c>
      <c r="R3669" s="782"/>
      <c r="T3669" s="568"/>
    </row>
    <row r="3670" spans="1:20" s="498" customFormat="1" ht="12" x14ac:dyDescent="0.25">
      <c r="A3670" s="772"/>
      <c r="D3670" s="515" t="s">
        <v>7746</v>
      </c>
      <c r="E3670" s="779" t="s">
        <v>7747</v>
      </c>
      <c r="F3670" s="780" t="s">
        <v>5691</v>
      </c>
      <c r="G3670" s="781" t="s">
        <v>5515</v>
      </c>
      <c r="H3670" s="781" t="s">
        <v>6225</v>
      </c>
      <c r="I3670" s="781" t="s">
        <v>5517</v>
      </c>
      <c r="J3670" s="782">
        <v>0</v>
      </c>
      <c r="K3670" s="783">
        <v>0</v>
      </c>
      <c r="L3670" s="784">
        <f t="shared" si="152"/>
        <v>0</v>
      </c>
      <c r="M3670" s="784">
        <f t="shared" si="151"/>
        <v>0</v>
      </c>
      <c r="N3670" s="782">
        <v>0</v>
      </c>
      <c r="O3670" s="782">
        <v>0</v>
      </c>
      <c r="P3670" s="782">
        <v>0</v>
      </c>
      <c r="Q3670" s="782">
        <v>0</v>
      </c>
      <c r="R3670" s="782"/>
      <c r="T3670" s="568"/>
    </row>
    <row r="3671" spans="1:20" s="498" customFormat="1" ht="12" x14ac:dyDescent="0.25">
      <c r="A3671" s="772"/>
      <c r="D3671" s="515" t="s">
        <v>7748</v>
      </c>
      <c r="E3671" s="779" t="s">
        <v>7749</v>
      </c>
      <c r="F3671" s="780" t="s">
        <v>6525</v>
      </c>
      <c r="G3671" s="781" t="s">
        <v>5515</v>
      </c>
      <c r="H3671" s="781" t="s">
        <v>6225</v>
      </c>
      <c r="I3671" s="781" t="s">
        <v>5517</v>
      </c>
      <c r="J3671" s="782">
        <v>0</v>
      </c>
      <c r="K3671" s="783">
        <v>0</v>
      </c>
      <c r="L3671" s="784">
        <f t="shared" si="152"/>
        <v>0</v>
      </c>
      <c r="M3671" s="784">
        <f t="shared" si="151"/>
        <v>0</v>
      </c>
      <c r="N3671" s="782">
        <v>0</v>
      </c>
      <c r="O3671" s="782">
        <v>0</v>
      </c>
      <c r="P3671" s="782">
        <v>0</v>
      </c>
      <c r="Q3671" s="782">
        <v>0</v>
      </c>
      <c r="R3671" s="782"/>
      <c r="T3671" s="568"/>
    </row>
    <row r="3672" spans="1:20" s="498" customFormat="1" ht="12" x14ac:dyDescent="0.25">
      <c r="A3672" s="772"/>
      <c r="D3672" s="515" t="s">
        <v>7750</v>
      </c>
      <c r="E3672" s="779" t="s">
        <v>7751</v>
      </c>
      <c r="F3672" s="515" t="s">
        <v>5915</v>
      </c>
      <c r="G3672" s="781" t="s">
        <v>5515</v>
      </c>
      <c r="H3672" s="781" t="s">
        <v>6225</v>
      </c>
      <c r="I3672" s="781" t="s">
        <v>5517</v>
      </c>
      <c r="J3672" s="782">
        <v>300000</v>
      </c>
      <c r="K3672" s="783">
        <v>300000</v>
      </c>
      <c r="L3672" s="784">
        <f t="shared" si="152"/>
        <v>0</v>
      </c>
      <c r="M3672" s="784">
        <f t="shared" si="151"/>
        <v>0</v>
      </c>
      <c r="N3672" s="782">
        <v>300000</v>
      </c>
      <c r="O3672" s="782">
        <v>300000</v>
      </c>
      <c r="P3672" s="782">
        <v>900000</v>
      </c>
      <c r="Q3672" s="782">
        <v>300000</v>
      </c>
      <c r="R3672" s="782"/>
      <c r="T3672" s="568"/>
    </row>
    <row r="3673" spans="1:20" s="498" customFormat="1" ht="12" x14ac:dyDescent="0.25">
      <c r="A3673" s="772"/>
      <c r="D3673" s="515" t="s">
        <v>7752</v>
      </c>
      <c r="E3673" s="779" t="s">
        <v>7753</v>
      </c>
      <c r="F3673" s="780" t="s">
        <v>5703</v>
      </c>
      <c r="G3673" s="781" t="s">
        <v>5515</v>
      </c>
      <c r="H3673" s="781" t="s">
        <v>6225</v>
      </c>
      <c r="I3673" s="781" t="s">
        <v>5517</v>
      </c>
      <c r="J3673" s="782">
        <v>400000</v>
      </c>
      <c r="K3673" s="783">
        <v>400000</v>
      </c>
      <c r="L3673" s="784">
        <f t="shared" si="152"/>
        <v>0</v>
      </c>
      <c r="M3673" s="784">
        <f t="shared" si="151"/>
        <v>0</v>
      </c>
      <c r="N3673" s="782">
        <v>400000</v>
      </c>
      <c r="O3673" s="782">
        <v>400000</v>
      </c>
      <c r="P3673" s="782">
        <v>1200000</v>
      </c>
      <c r="Q3673" s="782">
        <v>400000</v>
      </c>
      <c r="R3673" s="782"/>
      <c r="T3673" s="568"/>
    </row>
    <row r="3674" spans="1:20" s="498" customFormat="1" ht="12" x14ac:dyDescent="0.25">
      <c r="A3674" s="772"/>
      <c r="D3674" s="515" t="s">
        <v>7754</v>
      </c>
      <c r="E3674" s="779" t="s">
        <v>7755</v>
      </c>
      <c r="F3674" s="515" t="s">
        <v>5709</v>
      </c>
      <c r="G3674" s="781" t="s">
        <v>5515</v>
      </c>
      <c r="H3674" s="781" t="s">
        <v>6225</v>
      </c>
      <c r="I3674" s="781" t="s">
        <v>5517</v>
      </c>
      <c r="J3674" s="782">
        <v>200000</v>
      </c>
      <c r="K3674" s="783">
        <v>200000</v>
      </c>
      <c r="L3674" s="782">
        <f t="shared" si="152"/>
        <v>0</v>
      </c>
      <c r="M3674" s="782">
        <f t="shared" si="151"/>
        <v>0</v>
      </c>
      <c r="N3674" s="782">
        <v>200000</v>
      </c>
      <c r="O3674" s="782">
        <v>200000</v>
      </c>
      <c r="P3674" s="782">
        <v>600000</v>
      </c>
      <c r="Q3674" s="782">
        <v>200000</v>
      </c>
      <c r="R3674" s="782"/>
      <c r="T3674" s="568"/>
    </row>
    <row r="3675" spans="1:20" s="751" customFormat="1" ht="13.8" x14ac:dyDescent="0.3">
      <c r="A3675" s="946" t="s">
        <v>5500</v>
      </c>
      <c r="B3675" s="946"/>
      <c r="C3675" s="946"/>
      <c r="D3675" s="946"/>
      <c r="E3675" s="946"/>
      <c r="F3675" s="946"/>
      <c r="G3675" s="946"/>
      <c r="H3675" s="946"/>
      <c r="I3675" s="946"/>
      <c r="J3675" s="946"/>
      <c r="K3675" s="946"/>
      <c r="L3675" s="946"/>
      <c r="M3675" s="946"/>
      <c r="N3675" s="946"/>
      <c r="O3675" s="946"/>
      <c r="P3675" s="946"/>
      <c r="Q3675" s="946"/>
      <c r="T3675" s="752"/>
    </row>
    <row r="3676" spans="1:20" s="751" customFormat="1" ht="13.8" x14ac:dyDescent="0.3">
      <c r="A3676" s="946" t="s">
        <v>5501</v>
      </c>
      <c r="B3676" s="946"/>
      <c r="C3676" s="946"/>
      <c r="D3676" s="946"/>
      <c r="E3676" s="946"/>
      <c r="F3676" s="946"/>
      <c r="G3676" s="946"/>
      <c r="H3676" s="946"/>
      <c r="I3676" s="946"/>
      <c r="J3676" s="946"/>
      <c r="K3676" s="946"/>
      <c r="L3676" s="946"/>
      <c r="M3676" s="946"/>
      <c r="N3676" s="946"/>
      <c r="O3676" s="946"/>
      <c r="P3676" s="946"/>
      <c r="Q3676" s="946"/>
      <c r="T3676" s="752"/>
    </row>
    <row r="3677" spans="1:20" s="753" customFormat="1" ht="13.2" x14ac:dyDescent="0.25">
      <c r="A3677" s="947" t="s">
        <v>5376</v>
      </c>
      <c r="B3677" s="947"/>
      <c r="C3677" s="947"/>
      <c r="D3677" s="954"/>
      <c r="E3677" s="947"/>
      <c r="F3677" s="947"/>
      <c r="G3677" s="947"/>
      <c r="H3677" s="947"/>
      <c r="I3677" s="947"/>
      <c r="J3677" s="947"/>
      <c r="K3677" s="947"/>
      <c r="L3677" s="947"/>
      <c r="M3677" s="947"/>
      <c r="N3677" s="947"/>
      <c r="O3677" s="947"/>
      <c r="P3677" s="947"/>
      <c r="Q3677" s="947"/>
      <c r="T3677" s="754"/>
    </row>
    <row r="3678" spans="1:20" s="760" customFormat="1" ht="24" x14ac:dyDescent="0.25">
      <c r="A3678" s="943" t="s">
        <v>5502</v>
      </c>
      <c r="B3678" s="948" t="s">
        <v>5503</v>
      </c>
      <c r="C3678" s="957"/>
      <c r="D3678" s="755"/>
      <c r="E3678" s="949" t="s">
        <v>5504</v>
      </c>
      <c r="F3678" s="943" t="s">
        <v>4881</v>
      </c>
      <c r="G3678" s="943" t="s">
        <v>5505</v>
      </c>
      <c r="H3678" s="943" t="s">
        <v>5506</v>
      </c>
      <c r="I3678" s="943" t="s">
        <v>5507</v>
      </c>
      <c r="J3678" s="756" t="s">
        <v>3115</v>
      </c>
      <c r="K3678" s="757" t="s">
        <v>3116</v>
      </c>
      <c r="L3678" s="758" t="s">
        <v>5508</v>
      </c>
      <c r="M3678" s="758" t="s">
        <v>5509</v>
      </c>
      <c r="N3678" s="756" t="s">
        <v>3116</v>
      </c>
      <c r="O3678" s="756" t="s">
        <v>3116</v>
      </c>
      <c r="P3678" s="759" t="s">
        <v>3317</v>
      </c>
      <c r="Q3678" s="759" t="s">
        <v>3341</v>
      </c>
      <c r="R3678" s="759" t="s">
        <v>5510</v>
      </c>
      <c r="T3678" s="761"/>
    </row>
    <row r="3679" spans="1:20" s="760" customFormat="1" ht="19.5" customHeight="1" x14ac:dyDescent="0.25">
      <c r="A3679" s="955"/>
      <c r="B3679" s="950"/>
      <c r="C3679" s="958"/>
      <c r="D3679" s="762"/>
      <c r="E3679" s="951"/>
      <c r="F3679" s="944"/>
      <c r="G3679" s="944"/>
      <c r="H3679" s="944"/>
      <c r="I3679" s="944"/>
      <c r="J3679" s="763">
        <v>2020</v>
      </c>
      <c r="K3679" s="764" t="s">
        <v>3120</v>
      </c>
      <c r="L3679" s="765" t="s">
        <v>3120</v>
      </c>
      <c r="M3679" s="765" t="s">
        <v>3120</v>
      </c>
      <c r="N3679" s="766" t="s">
        <v>5068</v>
      </c>
      <c r="O3679" s="766" t="s">
        <v>5069</v>
      </c>
      <c r="P3679" s="763" t="s">
        <v>4882</v>
      </c>
      <c r="Q3679" s="766" t="s">
        <v>5102</v>
      </c>
      <c r="R3679" s="763"/>
      <c r="T3679" s="761"/>
    </row>
    <row r="3680" spans="1:20" s="760" customFormat="1" ht="15.75" customHeight="1" x14ac:dyDescent="0.25">
      <c r="A3680" s="956"/>
      <c r="B3680" s="952"/>
      <c r="C3680" s="959"/>
      <c r="D3680" s="768"/>
      <c r="E3680" s="953"/>
      <c r="F3680" s="945"/>
      <c r="G3680" s="945"/>
      <c r="H3680" s="945"/>
      <c r="I3680" s="945"/>
      <c r="J3680" s="769" t="s">
        <v>14</v>
      </c>
      <c r="K3680" s="770" t="s">
        <v>14</v>
      </c>
      <c r="L3680" s="771" t="s">
        <v>14</v>
      </c>
      <c r="M3680" s="771" t="s">
        <v>14</v>
      </c>
      <c r="N3680" s="769" t="s">
        <v>14</v>
      </c>
      <c r="O3680" s="769" t="s">
        <v>14</v>
      </c>
      <c r="P3680" s="769" t="s">
        <v>14</v>
      </c>
      <c r="Q3680" s="769" t="s">
        <v>14</v>
      </c>
      <c r="R3680" s="769"/>
      <c r="T3680" s="761"/>
    </row>
    <row r="3681" spans="1:20" s="498" customFormat="1" ht="24" x14ac:dyDescent="0.25">
      <c r="A3681" s="772"/>
      <c r="D3681" s="515" t="s">
        <v>7756</v>
      </c>
      <c r="E3681" s="779" t="s">
        <v>7757</v>
      </c>
      <c r="F3681" s="780" t="s">
        <v>7758</v>
      </c>
      <c r="G3681" s="781" t="s">
        <v>5515</v>
      </c>
      <c r="H3681" s="781" t="s">
        <v>5813</v>
      </c>
      <c r="I3681" s="781" t="s">
        <v>5517</v>
      </c>
      <c r="J3681" s="782">
        <v>0</v>
      </c>
      <c r="K3681" s="783">
        <v>0</v>
      </c>
      <c r="L3681" s="784">
        <f t="shared" si="152"/>
        <v>0</v>
      </c>
      <c r="M3681" s="784">
        <f t="shared" si="151"/>
        <v>0</v>
      </c>
      <c r="N3681" s="782">
        <v>0</v>
      </c>
      <c r="O3681" s="782">
        <v>0</v>
      </c>
      <c r="P3681" s="782">
        <v>0</v>
      </c>
      <c r="Q3681" s="782">
        <v>0</v>
      </c>
      <c r="R3681" s="782"/>
      <c r="T3681" s="568"/>
    </row>
    <row r="3682" spans="1:20" s="498" customFormat="1" ht="12" x14ac:dyDescent="0.25">
      <c r="A3682" s="772"/>
      <c r="D3682" s="515" t="s">
        <v>7759</v>
      </c>
      <c r="E3682" s="779" t="s">
        <v>7760</v>
      </c>
      <c r="F3682" s="780" t="s">
        <v>5721</v>
      </c>
      <c r="G3682" s="781" t="s">
        <v>5515</v>
      </c>
      <c r="H3682" s="781" t="s">
        <v>6225</v>
      </c>
      <c r="I3682" s="781" t="s">
        <v>5517</v>
      </c>
      <c r="J3682" s="782">
        <v>200000</v>
      </c>
      <c r="K3682" s="783">
        <v>200000</v>
      </c>
      <c r="L3682" s="784">
        <f t="shared" si="152"/>
        <v>0</v>
      </c>
      <c r="M3682" s="784">
        <f t="shared" si="151"/>
        <v>0</v>
      </c>
      <c r="N3682" s="782">
        <v>200000</v>
      </c>
      <c r="O3682" s="782">
        <v>200000</v>
      </c>
      <c r="P3682" s="782">
        <v>600000</v>
      </c>
      <c r="Q3682" s="782">
        <v>200000</v>
      </c>
      <c r="R3682" s="782"/>
      <c r="T3682" s="568"/>
    </row>
    <row r="3683" spans="1:20" s="498" customFormat="1" ht="24" x14ac:dyDescent="0.25">
      <c r="A3683" s="772"/>
      <c r="D3683" s="515" t="s">
        <v>7761</v>
      </c>
      <c r="E3683" s="779" t="s">
        <v>7762</v>
      </c>
      <c r="F3683" s="780" t="s">
        <v>5724</v>
      </c>
      <c r="G3683" s="781" t="s">
        <v>5515</v>
      </c>
      <c r="H3683" s="781" t="s">
        <v>6225</v>
      </c>
      <c r="I3683" s="781" t="s">
        <v>5517</v>
      </c>
      <c r="J3683" s="782">
        <v>0</v>
      </c>
      <c r="K3683" s="783">
        <v>0</v>
      </c>
      <c r="L3683" s="784">
        <f t="shared" si="152"/>
        <v>0</v>
      </c>
      <c r="M3683" s="784">
        <f t="shared" si="151"/>
        <v>0</v>
      </c>
      <c r="N3683" s="782">
        <v>0</v>
      </c>
      <c r="O3683" s="782">
        <v>0</v>
      </c>
      <c r="P3683" s="782">
        <v>0</v>
      </c>
      <c r="Q3683" s="782">
        <v>0</v>
      </c>
      <c r="R3683" s="782"/>
      <c r="T3683" s="568"/>
    </row>
    <row r="3684" spans="1:20" s="498" customFormat="1" ht="12" x14ac:dyDescent="0.25">
      <c r="A3684" s="772"/>
      <c r="D3684" s="515" t="s">
        <v>7763</v>
      </c>
      <c r="E3684" s="779" t="s">
        <v>7764</v>
      </c>
      <c r="F3684" s="515" t="s">
        <v>5727</v>
      </c>
      <c r="G3684" s="781" t="s">
        <v>5515</v>
      </c>
      <c r="H3684" s="781" t="s">
        <v>6225</v>
      </c>
      <c r="I3684" s="781" t="s">
        <v>5517</v>
      </c>
      <c r="J3684" s="782">
        <v>600000</v>
      </c>
      <c r="K3684" s="783">
        <v>600000</v>
      </c>
      <c r="L3684" s="784">
        <f t="shared" si="152"/>
        <v>0</v>
      </c>
      <c r="M3684" s="784">
        <f t="shared" si="151"/>
        <v>0</v>
      </c>
      <c r="N3684" s="782">
        <v>600000</v>
      </c>
      <c r="O3684" s="782">
        <v>600000</v>
      </c>
      <c r="P3684" s="782">
        <v>1800000</v>
      </c>
      <c r="Q3684" s="782">
        <v>0</v>
      </c>
      <c r="R3684" s="782"/>
      <c r="T3684" s="568"/>
    </row>
    <row r="3685" spans="1:20" s="498" customFormat="1" ht="12" x14ac:dyDescent="0.25">
      <c r="A3685" s="772"/>
      <c r="D3685" s="515" t="s">
        <v>7765</v>
      </c>
      <c r="E3685" s="779" t="s">
        <v>7766</v>
      </c>
      <c r="F3685" s="780" t="s">
        <v>6224</v>
      </c>
      <c r="G3685" s="781" t="s">
        <v>5515</v>
      </c>
      <c r="H3685" s="781" t="s">
        <v>6225</v>
      </c>
      <c r="I3685" s="781" t="s">
        <v>5517</v>
      </c>
      <c r="J3685" s="782">
        <v>2000000</v>
      </c>
      <c r="K3685" s="783">
        <v>2000000</v>
      </c>
      <c r="L3685" s="784">
        <f t="shared" si="152"/>
        <v>0</v>
      </c>
      <c r="M3685" s="784">
        <f t="shared" si="151"/>
        <v>0</v>
      </c>
      <c r="N3685" s="782">
        <v>2000000</v>
      </c>
      <c r="O3685" s="782">
        <v>2000000</v>
      </c>
      <c r="P3685" s="782">
        <v>6000000</v>
      </c>
      <c r="Q3685" s="782">
        <v>0</v>
      </c>
      <c r="R3685" s="782"/>
      <c r="T3685" s="568"/>
    </row>
    <row r="3686" spans="1:20" s="498" customFormat="1" ht="12" x14ac:dyDescent="0.25">
      <c r="A3686" s="772"/>
      <c r="D3686" s="515" t="s">
        <v>7767</v>
      </c>
      <c r="E3686" s="779" t="s">
        <v>7768</v>
      </c>
      <c r="F3686" s="515" t="s">
        <v>6605</v>
      </c>
      <c r="G3686" s="781" t="s">
        <v>5515</v>
      </c>
      <c r="H3686" s="781" t="s">
        <v>6225</v>
      </c>
      <c r="I3686" s="781" t="s">
        <v>5517</v>
      </c>
      <c r="J3686" s="782">
        <v>0</v>
      </c>
      <c r="K3686" s="783">
        <v>0</v>
      </c>
      <c r="L3686" s="784">
        <f t="shared" si="152"/>
        <v>0</v>
      </c>
      <c r="M3686" s="784">
        <f t="shared" si="151"/>
        <v>0</v>
      </c>
      <c r="N3686" s="782">
        <v>0</v>
      </c>
      <c r="O3686" s="782">
        <v>0</v>
      </c>
      <c r="P3686" s="782">
        <v>0</v>
      </c>
      <c r="Q3686" s="782">
        <v>0</v>
      </c>
      <c r="R3686" s="782"/>
      <c r="T3686" s="568"/>
    </row>
    <row r="3687" spans="1:20" s="498" customFormat="1" ht="12" x14ac:dyDescent="0.25">
      <c r="A3687" s="772"/>
      <c r="D3687" s="515" t="s">
        <v>7769</v>
      </c>
      <c r="E3687" s="779" t="s">
        <v>7770</v>
      </c>
      <c r="F3687" s="780" t="s">
        <v>5739</v>
      </c>
      <c r="G3687" s="781" t="s">
        <v>5515</v>
      </c>
      <c r="H3687" s="781" t="s">
        <v>6225</v>
      </c>
      <c r="I3687" s="781" t="s">
        <v>5517</v>
      </c>
      <c r="J3687" s="782">
        <v>500000</v>
      </c>
      <c r="K3687" s="783">
        <v>500000</v>
      </c>
      <c r="L3687" s="784">
        <f t="shared" si="152"/>
        <v>0</v>
      </c>
      <c r="M3687" s="784">
        <f t="shared" si="151"/>
        <v>0</v>
      </c>
      <c r="N3687" s="782">
        <v>500000</v>
      </c>
      <c r="O3687" s="782">
        <v>500000</v>
      </c>
      <c r="P3687" s="782">
        <v>1500000</v>
      </c>
      <c r="Q3687" s="782">
        <v>400000</v>
      </c>
      <c r="R3687" s="782"/>
      <c r="T3687" s="568"/>
    </row>
    <row r="3688" spans="1:20" s="498" customFormat="1" ht="24" x14ac:dyDescent="0.25">
      <c r="A3688" s="772"/>
      <c r="D3688" s="515" t="s">
        <v>7771</v>
      </c>
      <c r="E3688" s="779" t="s">
        <v>7772</v>
      </c>
      <c r="F3688" s="780" t="s">
        <v>7167</v>
      </c>
      <c r="G3688" s="781" t="s">
        <v>5515</v>
      </c>
      <c r="H3688" s="781" t="s">
        <v>6225</v>
      </c>
      <c r="I3688" s="781" t="s">
        <v>5517</v>
      </c>
      <c r="J3688" s="782">
        <v>600000</v>
      </c>
      <c r="K3688" s="783">
        <v>600000</v>
      </c>
      <c r="L3688" s="784">
        <f t="shared" si="152"/>
        <v>0</v>
      </c>
      <c r="M3688" s="784">
        <f t="shared" si="151"/>
        <v>0</v>
      </c>
      <c r="N3688" s="782">
        <v>600000</v>
      </c>
      <c r="O3688" s="782">
        <v>600000</v>
      </c>
      <c r="P3688" s="782">
        <v>1800000</v>
      </c>
      <c r="Q3688" s="782">
        <v>500000</v>
      </c>
      <c r="R3688" s="782"/>
      <c r="T3688" s="568"/>
    </row>
    <row r="3689" spans="1:20" s="498" customFormat="1" ht="12" x14ac:dyDescent="0.25">
      <c r="A3689" s="772"/>
      <c r="D3689" s="515" t="s">
        <v>7773</v>
      </c>
      <c r="E3689" s="779" t="s">
        <v>7774</v>
      </c>
      <c r="F3689" s="780" t="s">
        <v>5745</v>
      </c>
      <c r="G3689" s="781" t="s">
        <v>5515</v>
      </c>
      <c r="H3689" s="781" t="s">
        <v>5813</v>
      </c>
      <c r="I3689" s="781" t="s">
        <v>5517</v>
      </c>
      <c r="J3689" s="782">
        <v>0</v>
      </c>
      <c r="K3689" s="783">
        <v>0</v>
      </c>
      <c r="L3689" s="784">
        <f t="shared" si="152"/>
        <v>0</v>
      </c>
      <c r="M3689" s="784">
        <f t="shared" si="151"/>
        <v>0</v>
      </c>
      <c r="N3689" s="782">
        <v>0</v>
      </c>
      <c r="O3689" s="782">
        <v>0</v>
      </c>
      <c r="P3689" s="782">
        <v>0</v>
      </c>
      <c r="Q3689" s="782">
        <v>0</v>
      </c>
      <c r="R3689" s="782"/>
      <c r="T3689" s="568"/>
    </row>
    <row r="3690" spans="1:20" s="498" customFormat="1" ht="24.75" customHeight="1" x14ac:dyDescent="0.25">
      <c r="A3690" s="772"/>
      <c r="D3690" s="515" t="s">
        <v>7775</v>
      </c>
      <c r="E3690" s="779" t="s">
        <v>7776</v>
      </c>
      <c r="F3690" s="780" t="s">
        <v>5881</v>
      </c>
      <c r="G3690" s="781" t="s">
        <v>5515</v>
      </c>
      <c r="H3690" s="781" t="s">
        <v>6225</v>
      </c>
      <c r="I3690" s="781" t="s">
        <v>5517</v>
      </c>
      <c r="J3690" s="782">
        <v>200000</v>
      </c>
      <c r="K3690" s="783">
        <v>200000</v>
      </c>
      <c r="L3690" s="784">
        <f t="shared" si="152"/>
        <v>0</v>
      </c>
      <c r="M3690" s="784">
        <f t="shared" si="151"/>
        <v>0</v>
      </c>
      <c r="N3690" s="782">
        <v>200000</v>
      </c>
      <c r="O3690" s="782">
        <v>200000</v>
      </c>
      <c r="P3690" s="782">
        <v>600000</v>
      </c>
      <c r="Q3690" s="782">
        <v>200000</v>
      </c>
      <c r="R3690" s="782"/>
      <c r="T3690" s="568"/>
    </row>
    <row r="3691" spans="1:20" s="498" customFormat="1" ht="12" x14ac:dyDescent="0.25">
      <c r="A3691" s="772"/>
      <c r="D3691" s="515" t="s">
        <v>7777</v>
      </c>
      <c r="E3691" s="779" t="s">
        <v>7778</v>
      </c>
      <c r="F3691" s="780" t="s">
        <v>5757</v>
      </c>
      <c r="G3691" s="781" t="s">
        <v>5515</v>
      </c>
      <c r="H3691" s="781" t="s">
        <v>6225</v>
      </c>
      <c r="I3691" s="781" t="s">
        <v>5517</v>
      </c>
      <c r="J3691" s="782">
        <v>200000</v>
      </c>
      <c r="K3691" s="783">
        <v>200000</v>
      </c>
      <c r="L3691" s="784">
        <f t="shared" si="152"/>
        <v>0</v>
      </c>
      <c r="M3691" s="784">
        <f t="shared" si="151"/>
        <v>0</v>
      </c>
      <c r="N3691" s="782">
        <v>200000</v>
      </c>
      <c r="O3691" s="782">
        <v>200000</v>
      </c>
      <c r="P3691" s="782">
        <v>600000</v>
      </c>
      <c r="Q3691" s="782">
        <v>200000</v>
      </c>
      <c r="R3691" s="782"/>
      <c r="T3691" s="568"/>
    </row>
    <row r="3692" spans="1:20" s="498" customFormat="1" ht="36" x14ac:dyDescent="0.25">
      <c r="A3692" s="772"/>
      <c r="D3692" s="515" t="s">
        <v>7779</v>
      </c>
      <c r="E3692" s="779" t="s">
        <v>7780</v>
      </c>
      <c r="F3692" s="780" t="s">
        <v>5771</v>
      </c>
      <c r="G3692" s="781" t="s">
        <v>5515</v>
      </c>
      <c r="H3692" s="781" t="s">
        <v>6225</v>
      </c>
      <c r="I3692" s="781" t="s">
        <v>5517</v>
      </c>
      <c r="J3692" s="782">
        <v>0</v>
      </c>
      <c r="K3692" s="789">
        <v>0</v>
      </c>
      <c r="L3692" s="784">
        <f t="shared" si="152"/>
        <v>0</v>
      </c>
      <c r="M3692" s="784">
        <f t="shared" si="151"/>
        <v>0</v>
      </c>
      <c r="N3692" s="784">
        <v>0</v>
      </c>
      <c r="O3692" s="784">
        <v>0</v>
      </c>
      <c r="P3692" s="782">
        <v>0</v>
      </c>
      <c r="Q3692" s="782">
        <v>0</v>
      </c>
      <c r="R3692" s="782"/>
      <c r="T3692" s="568"/>
    </row>
    <row r="3693" spans="1:20" s="498" customFormat="1" ht="12" x14ac:dyDescent="0.25">
      <c r="A3693" s="772"/>
      <c r="B3693" s="566" t="s">
        <v>626</v>
      </c>
      <c r="C3693" s="810"/>
      <c r="D3693" s="515"/>
      <c r="E3693" s="810"/>
      <c r="F3693" s="827"/>
      <c r="G3693" s="810"/>
      <c r="H3693" s="810"/>
      <c r="I3693" s="779"/>
      <c r="J3693" s="801">
        <v>61278531</v>
      </c>
      <c r="K3693" s="783">
        <f>SUM(K3639,K3620)</f>
        <v>63278531</v>
      </c>
      <c r="L3693" s="782">
        <f t="shared" ref="L3693:O3693" si="153">SUM(L3639,L3620)</f>
        <v>0</v>
      </c>
      <c r="M3693" s="782">
        <f t="shared" si="153"/>
        <v>2000000</v>
      </c>
      <c r="N3693" s="782">
        <f t="shared" si="153"/>
        <v>61961445</v>
      </c>
      <c r="O3693" s="782">
        <f t="shared" si="153"/>
        <v>64844356</v>
      </c>
      <c r="P3693" s="782">
        <v>188084332</v>
      </c>
      <c r="Q3693" s="801">
        <v>67317440</v>
      </c>
      <c r="R3693" s="801"/>
      <c r="T3693" s="568"/>
    </row>
    <row r="3694" spans="1:20" s="498" customFormat="1" ht="12" x14ac:dyDescent="0.25">
      <c r="D3694" s="515"/>
      <c r="F3694" s="536"/>
      <c r="J3694" s="776"/>
      <c r="K3694" s="776"/>
      <c r="L3694" s="776"/>
      <c r="M3694" s="776"/>
      <c r="N3694" s="776"/>
      <c r="O3694" s="776"/>
      <c r="P3694" s="776"/>
      <c r="Q3694" s="776"/>
      <c r="R3694" s="776"/>
      <c r="T3694" s="568"/>
    </row>
    <row r="3695" spans="1:20" s="498" customFormat="1" ht="12" x14ac:dyDescent="0.25">
      <c r="A3695" s="772" t="s">
        <v>627</v>
      </c>
      <c r="B3695" s="773" t="s">
        <v>628</v>
      </c>
      <c r="C3695" s="773"/>
      <c r="D3695" s="794"/>
      <c r="E3695" s="773"/>
      <c r="F3695" s="775"/>
      <c r="G3695" s="773"/>
      <c r="H3695" s="773"/>
      <c r="I3695" s="773"/>
      <c r="J3695" s="776"/>
      <c r="K3695" s="776"/>
      <c r="L3695" s="776"/>
      <c r="M3695" s="776"/>
      <c r="N3695" s="776"/>
      <c r="O3695" s="776"/>
      <c r="P3695" s="776"/>
      <c r="Q3695" s="776"/>
      <c r="R3695" s="776"/>
      <c r="T3695" s="568"/>
    </row>
    <row r="3696" spans="1:20" s="498" customFormat="1" ht="12" x14ac:dyDescent="0.25">
      <c r="A3696" s="772"/>
      <c r="C3696" s="773" t="s">
        <v>5123</v>
      </c>
      <c r="D3696" s="794"/>
      <c r="E3696" s="773"/>
      <c r="F3696" s="775"/>
      <c r="G3696" s="773"/>
      <c r="H3696" s="773"/>
      <c r="I3696" s="773"/>
      <c r="J3696" s="777">
        <v>19488235</v>
      </c>
      <c r="K3696" s="789">
        <f>SUM(K3697:K3722)</f>
        <v>19488235</v>
      </c>
      <c r="L3696" s="784">
        <f t="shared" ref="L3696:O3696" si="154">SUM(L3697:L3722)</f>
        <v>0</v>
      </c>
      <c r="M3696" s="784">
        <f t="shared" si="154"/>
        <v>0</v>
      </c>
      <c r="N3696" s="784">
        <f t="shared" si="154"/>
        <v>19870359</v>
      </c>
      <c r="O3696" s="784">
        <f t="shared" si="154"/>
        <v>20252481</v>
      </c>
      <c r="P3696" s="777">
        <f>SUM(K3696,N3696,O3696)</f>
        <v>59611075</v>
      </c>
      <c r="Q3696" s="777">
        <v>49665250</v>
      </c>
      <c r="R3696" s="777"/>
      <c r="T3696" s="568"/>
    </row>
    <row r="3697" spans="1:20" s="498" customFormat="1" ht="12" x14ac:dyDescent="0.25">
      <c r="A3697" s="772"/>
      <c r="D3697" s="515" t="s">
        <v>7781</v>
      </c>
      <c r="E3697" s="779" t="s">
        <v>7782</v>
      </c>
      <c r="F3697" s="780" t="s">
        <v>6059</v>
      </c>
      <c r="G3697" s="781" t="s">
        <v>5515</v>
      </c>
      <c r="H3697" s="781" t="s">
        <v>6225</v>
      </c>
      <c r="I3697" s="781" t="s">
        <v>5517</v>
      </c>
      <c r="J3697" s="782">
        <v>12750166</v>
      </c>
      <c r="K3697" s="783">
        <v>12750166</v>
      </c>
      <c r="L3697" s="784">
        <f>SUM(J3697-K3697)</f>
        <v>0</v>
      </c>
      <c r="M3697" s="784">
        <f>SUM(K3697-J3697)</f>
        <v>0</v>
      </c>
      <c r="N3697" s="782">
        <v>13000170</v>
      </c>
      <c r="O3697" s="782">
        <v>13250173</v>
      </c>
      <c r="P3697" s="782">
        <v>39000509</v>
      </c>
      <c r="Q3697" s="782">
        <v>34665780</v>
      </c>
      <c r="R3697" s="782"/>
      <c r="T3697" s="568"/>
    </row>
    <row r="3698" spans="1:20" s="498" customFormat="1" ht="12" x14ac:dyDescent="0.25">
      <c r="A3698" s="772"/>
      <c r="D3698" s="515" t="s">
        <v>7783</v>
      </c>
      <c r="E3698" s="779" t="s">
        <v>7784</v>
      </c>
      <c r="F3698" s="780" t="s">
        <v>6905</v>
      </c>
      <c r="G3698" s="781" t="s">
        <v>5515</v>
      </c>
      <c r="H3698" s="781" t="s">
        <v>6225</v>
      </c>
      <c r="I3698" s="781" t="s">
        <v>5517</v>
      </c>
      <c r="J3698" s="782">
        <v>0</v>
      </c>
      <c r="K3698" s="783">
        <v>0</v>
      </c>
      <c r="L3698" s="784">
        <f t="shared" ref="L3698:L3722" si="155">SUM(J3698-K3698)</f>
        <v>0</v>
      </c>
      <c r="M3698" s="784">
        <f t="shared" ref="M3698:M3722" si="156">SUM(K3698-J3698)</f>
        <v>0</v>
      </c>
      <c r="N3698" s="782">
        <v>0</v>
      </c>
      <c r="O3698" s="782">
        <v>0</v>
      </c>
      <c r="P3698" s="782">
        <v>0</v>
      </c>
      <c r="Q3698" s="782">
        <v>0</v>
      </c>
      <c r="R3698" s="782"/>
      <c r="T3698" s="568"/>
    </row>
    <row r="3699" spans="1:20" s="498" customFormat="1" ht="24" x14ac:dyDescent="0.25">
      <c r="A3699" s="772"/>
      <c r="D3699" s="515" t="s">
        <v>7785</v>
      </c>
      <c r="E3699" s="779" t="s">
        <v>7786</v>
      </c>
      <c r="F3699" s="780" t="s">
        <v>5523</v>
      </c>
      <c r="G3699" s="781" t="s">
        <v>5515</v>
      </c>
      <c r="H3699" s="781" t="s">
        <v>6225</v>
      </c>
      <c r="I3699" s="781" t="s">
        <v>5517</v>
      </c>
      <c r="J3699" s="782">
        <v>0</v>
      </c>
      <c r="K3699" s="783">
        <v>0</v>
      </c>
      <c r="L3699" s="784">
        <f t="shared" si="155"/>
        <v>0</v>
      </c>
      <c r="M3699" s="784">
        <f t="shared" si="156"/>
        <v>0</v>
      </c>
      <c r="N3699" s="782">
        <v>0</v>
      </c>
      <c r="O3699" s="782">
        <v>0</v>
      </c>
      <c r="P3699" s="782">
        <v>0</v>
      </c>
      <c r="Q3699" s="782">
        <v>0</v>
      </c>
      <c r="R3699" s="782"/>
      <c r="T3699" s="568"/>
    </row>
    <row r="3700" spans="1:20" s="498" customFormat="1" ht="14.25" customHeight="1" x14ac:dyDescent="0.25">
      <c r="A3700" s="772"/>
      <c r="D3700" s="515" t="s">
        <v>7787</v>
      </c>
      <c r="E3700" s="779" t="s">
        <v>7788</v>
      </c>
      <c r="F3700" s="780" t="s">
        <v>5526</v>
      </c>
      <c r="G3700" s="781" t="s">
        <v>5515</v>
      </c>
      <c r="H3700" s="781" t="s">
        <v>6225</v>
      </c>
      <c r="I3700" s="781" t="s">
        <v>5517</v>
      </c>
      <c r="J3700" s="782">
        <v>2801683</v>
      </c>
      <c r="K3700" s="783">
        <v>2801683</v>
      </c>
      <c r="L3700" s="784">
        <f t="shared" si="155"/>
        <v>0</v>
      </c>
      <c r="M3700" s="784">
        <f t="shared" si="156"/>
        <v>0</v>
      </c>
      <c r="N3700" s="782">
        <v>2856618</v>
      </c>
      <c r="O3700" s="782">
        <v>2911553</v>
      </c>
      <c r="P3700" s="782">
        <v>8569854</v>
      </c>
      <c r="Q3700" s="782">
        <v>6077820</v>
      </c>
      <c r="R3700" s="782"/>
      <c r="T3700" s="568"/>
    </row>
    <row r="3701" spans="1:20" s="498" customFormat="1" ht="12" x14ac:dyDescent="0.25">
      <c r="A3701" s="772"/>
      <c r="D3701" s="515" t="s">
        <v>7789</v>
      </c>
      <c r="E3701" s="779" t="s">
        <v>7790</v>
      </c>
      <c r="F3701" s="780" t="s">
        <v>5529</v>
      </c>
      <c r="G3701" s="781" t="s">
        <v>5515</v>
      </c>
      <c r="H3701" s="781" t="s">
        <v>6225</v>
      </c>
      <c r="I3701" s="781" t="s">
        <v>5517</v>
      </c>
      <c r="J3701" s="782">
        <v>882096</v>
      </c>
      <c r="K3701" s="783">
        <v>882096</v>
      </c>
      <c r="L3701" s="784">
        <f t="shared" si="155"/>
        <v>0</v>
      </c>
      <c r="M3701" s="784">
        <f t="shared" si="156"/>
        <v>0</v>
      </c>
      <c r="N3701" s="782">
        <v>899392</v>
      </c>
      <c r="O3701" s="782">
        <v>916688</v>
      </c>
      <c r="P3701" s="782">
        <v>2698176</v>
      </c>
      <c r="Q3701" s="782">
        <v>2762600</v>
      </c>
      <c r="R3701" s="782"/>
      <c r="T3701" s="568"/>
    </row>
    <row r="3702" spans="1:20" s="498" customFormat="1" ht="12" x14ac:dyDescent="0.25">
      <c r="A3702" s="772"/>
      <c r="D3702" s="515" t="s">
        <v>7791</v>
      </c>
      <c r="E3702" s="779" t="s">
        <v>7792</v>
      </c>
      <c r="F3702" s="780" t="s">
        <v>5532</v>
      </c>
      <c r="G3702" s="781" t="s">
        <v>5515</v>
      </c>
      <c r="H3702" s="781" t="s">
        <v>6225</v>
      </c>
      <c r="I3702" s="781" t="s">
        <v>5517</v>
      </c>
      <c r="J3702" s="782">
        <v>399534</v>
      </c>
      <c r="K3702" s="783">
        <v>399534</v>
      </c>
      <c r="L3702" s="784">
        <f t="shared" si="155"/>
        <v>0</v>
      </c>
      <c r="M3702" s="784">
        <f t="shared" si="156"/>
        <v>0</v>
      </c>
      <c r="N3702" s="782">
        <v>407368</v>
      </c>
      <c r="O3702" s="782">
        <v>415202</v>
      </c>
      <c r="P3702" s="782">
        <v>1222104</v>
      </c>
      <c r="Q3702" s="782">
        <v>814800</v>
      </c>
      <c r="R3702" s="782"/>
      <c r="T3702" s="568"/>
    </row>
    <row r="3703" spans="1:20" s="498" customFormat="1" ht="12" x14ac:dyDescent="0.25">
      <c r="A3703" s="772"/>
      <c r="D3703" s="515" t="s">
        <v>7793</v>
      </c>
      <c r="E3703" s="779" t="s">
        <v>7794</v>
      </c>
      <c r="F3703" s="780" t="s">
        <v>5535</v>
      </c>
      <c r="G3703" s="781" t="s">
        <v>5515</v>
      </c>
      <c r="H3703" s="781" t="s">
        <v>6225</v>
      </c>
      <c r="I3703" s="781" t="s">
        <v>5517</v>
      </c>
      <c r="J3703" s="782">
        <v>264282</v>
      </c>
      <c r="K3703" s="783">
        <v>264282</v>
      </c>
      <c r="L3703" s="784">
        <f t="shared" si="155"/>
        <v>0</v>
      </c>
      <c r="M3703" s="784">
        <f t="shared" si="156"/>
        <v>0</v>
      </c>
      <c r="N3703" s="782">
        <v>269464</v>
      </c>
      <c r="O3703" s="782">
        <v>274646</v>
      </c>
      <c r="P3703" s="782">
        <v>808392</v>
      </c>
      <c r="Q3703" s="782">
        <v>609600</v>
      </c>
      <c r="R3703" s="782"/>
      <c r="T3703" s="568"/>
    </row>
    <row r="3704" spans="1:20" s="498" customFormat="1" ht="12" x14ac:dyDescent="0.25">
      <c r="A3704" s="772"/>
      <c r="D3704" s="515" t="s">
        <v>7795</v>
      </c>
      <c r="E3704" s="779" t="s">
        <v>7796</v>
      </c>
      <c r="F3704" s="515" t="s">
        <v>5538</v>
      </c>
      <c r="G3704" s="781" t="s">
        <v>5515</v>
      </c>
      <c r="H3704" s="781" t="s">
        <v>6225</v>
      </c>
      <c r="I3704" s="781" t="s">
        <v>5517</v>
      </c>
      <c r="J3704" s="782">
        <v>40070</v>
      </c>
      <c r="K3704" s="783">
        <v>40070</v>
      </c>
      <c r="L3704" s="784">
        <f t="shared" si="155"/>
        <v>0</v>
      </c>
      <c r="M3704" s="784">
        <f t="shared" si="156"/>
        <v>0</v>
      </c>
      <c r="N3704" s="782">
        <v>40856</v>
      </c>
      <c r="O3704" s="782">
        <v>41642</v>
      </c>
      <c r="P3704" s="782">
        <v>122568</v>
      </c>
      <c r="Q3704" s="782">
        <v>55200</v>
      </c>
      <c r="R3704" s="782"/>
      <c r="T3704" s="568"/>
    </row>
    <row r="3705" spans="1:20" s="498" customFormat="1" ht="12" x14ac:dyDescent="0.25">
      <c r="A3705" s="772"/>
      <c r="D3705" s="515" t="s">
        <v>7797</v>
      </c>
      <c r="E3705" s="779" t="s">
        <v>7798</v>
      </c>
      <c r="F3705" s="780" t="s">
        <v>5796</v>
      </c>
      <c r="G3705" s="781" t="s">
        <v>5515</v>
      </c>
      <c r="H3705" s="781" t="s">
        <v>6225</v>
      </c>
      <c r="I3705" s="781" t="s">
        <v>5517</v>
      </c>
      <c r="J3705" s="782">
        <v>1427440</v>
      </c>
      <c r="K3705" s="783">
        <v>1427440</v>
      </c>
      <c r="L3705" s="784">
        <f t="shared" si="155"/>
        <v>0</v>
      </c>
      <c r="M3705" s="784">
        <f t="shared" si="156"/>
        <v>0</v>
      </c>
      <c r="N3705" s="782">
        <v>1455429</v>
      </c>
      <c r="O3705" s="782">
        <v>1483418</v>
      </c>
      <c r="P3705" s="782">
        <v>4366287</v>
      </c>
      <c r="Q3705" s="782">
        <v>3590770</v>
      </c>
      <c r="R3705" s="782"/>
      <c r="T3705" s="568"/>
    </row>
    <row r="3706" spans="1:20" s="498" customFormat="1" ht="12" x14ac:dyDescent="0.25">
      <c r="A3706" s="772"/>
      <c r="D3706" s="515" t="s">
        <v>7799</v>
      </c>
      <c r="E3706" s="779" t="s">
        <v>7800</v>
      </c>
      <c r="F3706" s="515" t="s">
        <v>5544</v>
      </c>
      <c r="G3706" s="781" t="s">
        <v>5515</v>
      </c>
      <c r="H3706" s="781" t="s">
        <v>6225</v>
      </c>
      <c r="I3706" s="781" t="s">
        <v>5517</v>
      </c>
      <c r="J3706" s="782">
        <v>813146</v>
      </c>
      <c r="K3706" s="783">
        <v>813146</v>
      </c>
      <c r="L3706" s="784">
        <f t="shared" si="155"/>
        <v>0</v>
      </c>
      <c r="M3706" s="784">
        <f t="shared" si="156"/>
        <v>0</v>
      </c>
      <c r="N3706" s="782">
        <v>829090</v>
      </c>
      <c r="O3706" s="782">
        <v>845034</v>
      </c>
      <c r="P3706" s="782">
        <v>2487270</v>
      </c>
      <c r="Q3706" s="782">
        <v>814800</v>
      </c>
      <c r="R3706" s="782"/>
      <c r="T3706" s="568"/>
    </row>
    <row r="3707" spans="1:20" s="498" customFormat="1" ht="12" x14ac:dyDescent="0.25">
      <c r="A3707" s="772"/>
      <c r="D3707" s="515" t="s">
        <v>7801</v>
      </c>
      <c r="E3707" s="779" t="s">
        <v>7802</v>
      </c>
      <c r="F3707" s="780" t="s">
        <v>5547</v>
      </c>
      <c r="G3707" s="781" t="s">
        <v>5515</v>
      </c>
      <c r="H3707" s="781" t="s">
        <v>5516</v>
      </c>
      <c r="I3707" s="781" t="s">
        <v>5517</v>
      </c>
      <c r="J3707" s="782">
        <v>0</v>
      </c>
      <c r="K3707" s="783">
        <v>0</v>
      </c>
      <c r="L3707" s="784">
        <f t="shared" si="155"/>
        <v>0</v>
      </c>
      <c r="M3707" s="784">
        <f t="shared" si="156"/>
        <v>0</v>
      </c>
      <c r="N3707" s="782">
        <v>0</v>
      </c>
      <c r="O3707" s="782">
        <v>0</v>
      </c>
      <c r="P3707" s="782">
        <v>0</v>
      </c>
      <c r="Q3707" s="782">
        <v>225750</v>
      </c>
      <c r="R3707" s="782"/>
      <c r="T3707" s="568"/>
    </row>
    <row r="3708" spans="1:20" s="498" customFormat="1" ht="12" x14ac:dyDescent="0.25">
      <c r="A3708" s="772"/>
      <c r="D3708" s="515" t="s">
        <v>7803</v>
      </c>
      <c r="E3708" s="779" t="s">
        <v>7804</v>
      </c>
      <c r="F3708" s="780" t="s">
        <v>5553</v>
      </c>
      <c r="G3708" s="781" t="s">
        <v>5515</v>
      </c>
      <c r="H3708" s="781" t="s">
        <v>6102</v>
      </c>
      <c r="I3708" s="781" t="s">
        <v>5517</v>
      </c>
      <c r="J3708" s="782">
        <v>0</v>
      </c>
      <c r="K3708" s="783">
        <v>0</v>
      </c>
      <c r="L3708" s="782">
        <f t="shared" si="155"/>
        <v>0</v>
      </c>
      <c r="M3708" s="782">
        <f t="shared" si="156"/>
        <v>0</v>
      </c>
      <c r="N3708" s="782">
        <v>0</v>
      </c>
      <c r="O3708" s="782">
        <v>0</v>
      </c>
      <c r="P3708" s="782">
        <v>0</v>
      </c>
      <c r="Q3708" s="782">
        <v>0</v>
      </c>
      <c r="R3708" s="782"/>
      <c r="T3708" s="568"/>
    </row>
    <row r="3709" spans="1:20" s="751" customFormat="1" ht="13.8" x14ac:dyDescent="0.3">
      <c r="A3709" s="946" t="s">
        <v>5500</v>
      </c>
      <c r="B3709" s="946"/>
      <c r="C3709" s="946"/>
      <c r="D3709" s="946"/>
      <c r="E3709" s="946"/>
      <c r="F3709" s="946"/>
      <c r="G3709" s="946"/>
      <c r="H3709" s="946"/>
      <c r="I3709" s="946"/>
      <c r="J3709" s="946"/>
      <c r="K3709" s="946"/>
      <c r="L3709" s="946"/>
      <c r="M3709" s="946"/>
      <c r="N3709" s="946"/>
      <c r="O3709" s="946"/>
      <c r="P3709" s="946"/>
      <c r="Q3709" s="946"/>
      <c r="T3709" s="752"/>
    </row>
    <row r="3710" spans="1:20" s="751" customFormat="1" ht="13.8" x14ac:dyDescent="0.3">
      <c r="A3710" s="946" t="s">
        <v>5501</v>
      </c>
      <c r="B3710" s="946"/>
      <c r="C3710" s="946"/>
      <c r="D3710" s="946"/>
      <c r="E3710" s="946"/>
      <c r="F3710" s="946"/>
      <c r="G3710" s="946"/>
      <c r="H3710" s="946"/>
      <c r="I3710" s="946"/>
      <c r="J3710" s="946"/>
      <c r="K3710" s="946"/>
      <c r="L3710" s="946"/>
      <c r="M3710" s="946"/>
      <c r="N3710" s="946"/>
      <c r="O3710" s="946"/>
      <c r="P3710" s="946"/>
      <c r="Q3710" s="946"/>
      <c r="T3710" s="752"/>
    </row>
    <row r="3711" spans="1:20" s="753" customFormat="1" ht="13.2" x14ac:dyDescent="0.25">
      <c r="A3711" s="947" t="s">
        <v>5376</v>
      </c>
      <c r="B3711" s="947"/>
      <c r="C3711" s="947"/>
      <c r="D3711" s="954"/>
      <c r="E3711" s="947"/>
      <c r="F3711" s="947"/>
      <c r="G3711" s="947"/>
      <c r="H3711" s="947"/>
      <c r="I3711" s="947"/>
      <c r="J3711" s="947"/>
      <c r="K3711" s="947"/>
      <c r="L3711" s="947"/>
      <c r="M3711" s="947"/>
      <c r="N3711" s="947"/>
      <c r="O3711" s="947"/>
      <c r="P3711" s="947"/>
      <c r="Q3711" s="947"/>
      <c r="T3711" s="754"/>
    </row>
    <row r="3712" spans="1:20" s="760" customFormat="1" ht="24" x14ac:dyDescent="0.25">
      <c r="A3712" s="943" t="s">
        <v>5502</v>
      </c>
      <c r="B3712" s="948" t="s">
        <v>5503</v>
      </c>
      <c r="C3712" s="957"/>
      <c r="D3712" s="755"/>
      <c r="E3712" s="949" t="s">
        <v>5504</v>
      </c>
      <c r="F3712" s="943" t="s">
        <v>4881</v>
      </c>
      <c r="G3712" s="943" t="s">
        <v>5505</v>
      </c>
      <c r="H3712" s="943" t="s">
        <v>5506</v>
      </c>
      <c r="I3712" s="943" t="s">
        <v>5507</v>
      </c>
      <c r="J3712" s="756" t="s">
        <v>3115</v>
      </c>
      <c r="K3712" s="757" t="s">
        <v>3116</v>
      </c>
      <c r="L3712" s="758" t="s">
        <v>5508</v>
      </c>
      <c r="M3712" s="758" t="s">
        <v>5509</v>
      </c>
      <c r="N3712" s="756" t="s">
        <v>3116</v>
      </c>
      <c r="O3712" s="756" t="s">
        <v>3116</v>
      </c>
      <c r="P3712" s="759" t="s">
        <v>3317</v>
      </c>
      <c r="Q3712" s="759" t="s">
        <v>3341</v>
      </c>
      <c r="R3712" s="759" t="s">
        <v>5510</v>
      </c>
      <c r="T3712" s="761"/>
    </row>
    <row r="3713" spans="1:20" s="760" customFormat="1" ht="19.5" customHeight="1" x14ac:dyDescent="0.25">
      <c r="A3713" s="955"/>
      <c r="B3713" s="950"/>
      <c r="C3713" s="958"/>
      <c r="D3713" s="762"/>
      <c r="E3713" s="951"/>
      <c r="F3713" s="944"/>
      <c r="G3713" s="944"/>
      <c r="H3713" s="944"/>
      <c r="I3713" s="944"/>
      <c r="J3713" s="763">
        <v>2020</v>
      </c>
      <c r="K3713" s="764" t="s">
        <v>3120</v>
      </c>
      <c r="L3713" s="765" t="s">
        <v>3120</v>
      </c>
      <c r="M3713" s="765" t="s">
        <v>3120</v>
      </c>
      <c r="N3713" s="766" t="s">
        <v>5068</v>
      </c>
      <c r="O3713" s="766" t="s">
        <v>5069</v>
      </c>
      <c r="P3713" s="763" t="s">
        <v>4882</v>
      </c>
      <c r="Q3713" s="766" t="s">
        <v>5102</v>
      </c>
      <c r="R3713" s="763"/>
      <c r="T3713" s="761"/>
    </row>
    <row r="3714" spans="1:20" s="760" customFormat="1" ht="15.75" customHeight="1" x14ac:dyDescent="0.25">
      <c r="A3714" s="956"/>
      <c r="B3714" s="952"/>
      <c r="C3714" s="959"/>
      <c r="D3714" s="768"/>
      <c r="E3714" s="953"/>
      <c r="F3714" s="945"/>
      <c r="G3714" s="945"/>
      <c r="H3714" s="945"/>
      <c r="I3714" s="945"/>
      <c r="J3714" s="769" t="s">
        <v>14</v>
      </c>
      <c r="K3714" s="770" t="s">
        <v>14</v>
      </c>
      <c r="L3714" s="771" t="s">
        <v>14</v>
      </c>
      <c r="M3714" s="771" t="s">
        <v>14</v>
      </c>
      <c r="N3714" s="769" t="s">
        <v>14</v>
      </c>
      <c r="O3714" s="769" t="s">
        <v>14</v>
      </c>
      <c r="P3714" s="769" t="s">
        <v>14</v>
      </c>
      <c r="Q3714" s="769" t="s">
        <v>14</v>
      </c>
      <c r="R3714" s="769"/>
      <c r="T3714" s="761"/>
    </row>
    <row r="3715" spans="1:20" s="498" customFormat="1" ht="12" x14ac:dyDescent="0.25">
      <c r="A3715" s="772"/>
      <c r="D3715" s="515" t="s">
        <v>7805</v>
      </c>
      <c r="E3715" s="779" t="s">
        <v>7806</v>
      </c>
      <c r="F3715" s="780" t="s">
        <v>6431</v>
      </c>
      <c r="G3715" s="781" t="s">
        <v>5515</v>
      </c>
      <c r="H3715" s="781" t="s">
        <v>6225</v>
      </c>
      <c r="I3715" s="781" t="s">
        <v>5517</v>
      </c>
      <c r="J3715" s="782">
        <v>100469</v>
      </c>
      <c r="K3715" s="783">
        <v>100469</v>
      </c>
      <c r="L3715" s="784">
        <f t="shared" si="155"/>
        <v>0</v>
      </c>
      <c r="M3715" s="784">
        <f t="shared" si="156"/>
        <v>0</v>
      </c>
      <c r="N3715" s="782">
        <v>102439</v>
      </c>
      <c r="O3715" s="782">
        <v>104409</v>
      </c>
      <c r="P3715" s="782">
        <v>307317</v>
      </c>
      <c r="Q3715" s="782">
        <v>0</v>
      </c>
      <c r="R3715" s="782"/>
      <c r="T3715" s="568"/>
    </row>
    <row r="3716" spans="1:20" s="498" customFormat="1" ht="12" x14ac:dyDescent="0.25">
      <c r="A3716" s="772"/>
      <c r="D3716" s="515" t="s">
        <v>7807</v>
      </c>
      <c r="E3716" s="779" t="s">
        <v>7808</v>
      </c>
      <c r="F3716" s="780" t="s">
        <v>7809</v>
      </c>
      <c r="G3716" s="781" t="s">
        <v>5515</v>
      </c>
      <c r="H3716" s="781" t="s">
        <v>6225</v>
      </c>
      <c r="I3716" s="781" t="s">
        <v>5517</v>
      </c>
      <c r="J3716" s="782">
        <v>9349</v>
      </c>
      <c r="K3716" s="783">
        <v>9349</v>
      </c>
      <c r="L3716" s="784">
        <f t="shared" si="155"/>
        <v>0</v>
      </c>
      <c r="M3716" s="784">
        <f t="shared" si="156"/>
        <v>0</v>
      </c>
      <c r="N3716" s="782">
        <v>9533</v>
      </c>
      <c r="O3716" s="782">
        <v>9716</v>
      </c>
      <c r="P3716" s="782">
        <v>28598</v>
      </c>
      <c r="Q3716" s="782">
        <v>46690</v>
      </c>
      <c r="R3716" s="782"/>
      <c r="T3716" s="568"/>
    </row>
    <row r="3717" spans="1:20" s="498" customFormat="1" ht="12" x14ac:dyDescent="0.25">
      <c r="A3717" s="772"/>
      <c r="D3717" s="515" t="s">
        <v>7810</v>
      </c>
      <c r="E3717" s="779" t="s">
        <v>7811</v>
      </c>
      <c r="F3717" s="780" t="s">
        <v>5562</v>
      </c>
      <c r="G3717" s="781" t="s">
        <v>5515</v>
      </c>
      <c r="H3717" s="781" t="s">
        <v>6225</v>
      </c>
      <c r="I3717" s="781" t="s">
        <v>5517</v>
      </c>
      <c r="J3717" s="782">
        <v>0</v>
      </c>
      <c r="K3717" s="783">
        <v>0</v>
      </c>
      <c r="L3717" s="784">
        <f t="shared" si="155"/>
        <v>0</v>
      </c>
      <c r="M3717" s="784">
        <f t="shared" si="156"/>
        <v>0</v>
      </c>
      <c r="N3717" s="782">
        <v>0</v>
      </c>
      <c r="O3717" s="782">
        <v>0</v>
      </c>
      <c r="P3717" s="782">
        <v>0</v>
      </c>
      <c r="Q3717" s="782">
        <v>1440</v>
      </c>
      <c r="R3717" s="782"/>
      <c r="T3717" s="568"/>
    </row>
    <row r="3718" spans="1:20" s="498" customFormat="1" ht="24" x14ac:dyDescent="0.25">
      <c r="A3718" s="772"/>
      <c r="D3718" s="515" t="s">
        <v>7812</v>
      </c>
      <c r="E3718" s="779" t="s">
        <v>7813</v>
      </c>
      <c r="F3718" s="780" t="s">
        <v>7814</v>
      </c>
      <c r="G3718" s="781" t="s">
        <v>5515</v>
      </c>
      <c r="H3718" s="781" t="s">
        <v>6225</v>
      </c>
      <c r="I3718" s="781" t="s">
        <v>5517</v>
      </c>
      <c r="J3718" s="782">
        <v>0</v>
      </c>
      <c r="K3718" s="783">
        <v>0</v>
      </c>
      <c r="L3718" s="784">
        <f t="shared" si="155"/>
        <v>0</v>
      </c>
      <c r="M3718" s="784">
        <f t="shared" si="156"/>
        <v>0</v>
      </c>
      <c r="N3718" s="782">
        <v>0</v>
      </c>
      <c r="O3718" s="782">
        <v>0</v>
      </c>
      <c r="P3718" s="782">
        <v>0</v>
      </c>
      <c r="Q3718" s="782">
        <v>0</v>
      </c>
      <c r="R3718" s="782"/>
      <c r="T3718" s="568"/>
    </row>
    <row r="3719" spans="1:20" s="498" customFormat="1" ht="12" x14ac:dyDescent="0.25">
      <c r="A3719" s="772"/>
      <c r="D3719" s="515" t="s">
        <v>7815</v>
      </c>
      <c r="E3719" s="779" t="s">
        <v>7816</v>
      </c>
      <c r="F3719" s="780" t="s">
        <v>7048</v>
      </c>
      <c r="G3719" s="781" t="s">
        <v>5515</v>
      </c>
      <c r="H3719" s="781" t="s">
        <v>6225</v>
      </c>
      <c r="I3719" s="781" t="s">
        <v>5517</v>
      </c>
      <c r="J3719" s="782">
        <v>0</v>
      </c>
      <c r="K3719" s="783">
        <v>0</v>
      </c>
      <c r="L3719" s="784">
        <f t="shared" si="155"/>
        <v>0</v>
      </c>
      <c r="M3719" s="784">
        <f t="shared" si="156"/>
        <v>0</v>
      </c>
      <c r="N3719" s="782">
        <v>0</v>
      </c>
      <c r="O3719" s="782">
        <v>0</v>
      </c>
      <c r="P3719" s="782">
        <v>0</v>
      </c>
      <c r="Q3719" s="782">
        <v>0</v>
      </c>
      <c r="R3719" s="782"/>
      <c r="T3719" s="568"/>
    </row>
    <row r="3720" spans="1:20" s="498" customFormat="1" ht="12" x14ac:dyDescent="0.25">
      <c r="A3720" s="772"/>
      <c r="D3720" s="515" t="s">
        <v>7817</v>
      </c>
      <c r="E3720" s="779" t="s">
        <v>7818</v>
      </c>
      <c r="F3720" s="780" t="s">
        <v>7309</v>
      </c>
      <c r="G3720" s="781" t="s">
        <v>5515</v>
      </c>
      <c r="H3720" s="781" t="s">
        <v>6225</v>
      </c>
      <c r="I3720" s="781" t="s">
        <v>5517</v>
      </c>
      <c r="J3720" s="782">
        <v>0</v>
      </c>
      <c r="K3720" s="783">
        <v>0</v>
      </c>
      <c r="L3720" s="784">
        <f t="shared" si="155"/>
        <v>0</v>
      </c>
      <c r="M3720" s="784">
        <f t="shared" si="156"/>
        <v>0</v>
      </c>
      <c r="N3720" s="782">
        <v>0</v>
      </c>
      <c r="O3720" s="782">
        <v>0</v>
      </c>
      <c r="P3720" s="782">
        <v>0</v>
      </c>
      <c r="Q3720" s="782">
        <v>0</v>
      </c>
      <c r="R3720" s="782"/>
      <c r="T3720" s="568"/>
    </row>
    <row r="3721" spans="1:20" s="498" customFormat="1" ht="24" x14ac:dyDescent="0.25">
      <c r="A3721" s="772"/>
      <c r="D3721" s="515" t="s">
        <v>7819</v>
      </c>
      <c r="E3721" s="779" t="s">
        <v>7820</v>
      </c>
      <c r="F3721" s="780" t="s">
        <v>7312</v>
      </c>
      <c r="G3721" s="781" t="s">
        <v>5515</v>
      </c>
      <c r="H3721" s="781" t="s">
        <v>6225</v>
      </c>
      <c r="I3721" s="781" t="s">
        <v>5517</v>
      </c>
      <c r="J3721" s="782">
        <v>0</v>
      </c>
      <c r="K3721" s="783">
        <v>0</v>
      </c>
      <c r="L3721" s="784">
        <f t="shared" si="155"/>
        <v>0</v>
      </c>
      <c r="M3721" s="784">
        <f t="shared" si="156"/>
        <v>0</v>
      </c>
      <c r="N3721" s="782">
        <v>0</v>
      </c>
      <c r="O3721" s="782">
        <v>0</v>
      </c>
      <c r="P3721" s="782">
        <v>0</v>
      </c>
      <c r="Q3721" s="782">
        <v>0</v>
      </c>
      <c r="R3721" s="782"/>
      <c r="T3721" s="568"/>
    </row>
    <row r="3722" spans="1:20" s="498" customFormat="1" ht="12.6" thickBot="1" x14ac:dyDescent="0.3">
      <c r="A3722" s="772"/>
      <c r="D3722" s="515" t="s">
        <v>7821</v>
      </c>
      <c r="E3722" s="779" t="s">
        <v>7822</v>
      </c>
      <c r="F3722" s="780" t="s">
        <v>7057</v>
      </c>
      <c r="G3722" s="781" t="s">
        <v>5515</v>
      </c>
      <c r="H3722" s="781" t="s">
        <v>6225</v>
      </c>
      <c r="I3722" s="781" t="s">
        <v>5517</v>
      </c>
      <c r="J3722" s="784">
        <v>0</v>
      </c>
      <c r="K3722" s="789">
        <v>0</v>
      </c>
      <c r="L3722" s="784">
        <f t="shared" si="155"/>
        <v>0</v>
      </c>
      <c r="M3722" s="784">
        <f t="shared" si="156"/>
        <v>0</v>
      </c>
      <c r="N3722" s="784">
        <v>0</v>
      </c>
      <c r="O3722" s="784">
        <v>0</v>
      </c>
      <c r="P3722" s="784">
        <v>0</v>
      </c>
      <c r="Q3722" s="784">
        <v>0</v>
      </c>
      <c r="R3722" s="784"/>
      <c r="T3722" s="568"/>
    </row>
    <row r="3723" spans="1:20" s="498" customFormat="1" ht="12.6" thickBot="1" x14ac:dyDescent="0.3">
      <c r="A3723" s="772"/>
      <c r="D3723" s="515"/>
      <c r="F3723" s="536"/>
      <c r="G3723" s="793"/>
      <c r="H3723" s="793"/>
      <c r="I3723" s="793"/>
      <c r="J3723" s="838"/>
      <c r="K3723" s="839"/>
      <c r="L3723" s="839"/>
      <c r="M3723" s="839"/>
      <c r="N3723" s="839"/>
      <c r="O3723" s="839"/>
      <c r="P3723" s="839"/>
      <c r="Q3723" s="839"/>
      <c r="R3723" s="840"/>
      <c r="T3723" s="568"/>
    </row>
    <row r="3724" spans="1:20" s="498" customFormat="1" ht="12" x14ac:dyDescent="0.25">
      <c r="A3724" s="772"/>
      <c r="C3724" s="773" t="s">
        <v>5142</v>
      </c>
      <c r="D3724" s="794"/>
      <c r="E3724" s="773"/>
      <c r="F3724" s="775"/>
      <c r="G3724" s="773"/>
      <c r="H3724" s="773"/>
      <c r="I3724" s="773"/>
      <c r="J3724" s="833">
        <v>13550000</v>
      </c>
      <c r="K3724" s="841">
        <f>SUM(K3725:K3768)</f>
        <v>13550000</v>
      </c>
      <c r="L3724" s="803">
        <f t="shared" ref="L3724:O3724" si="157">SUM(L3725:L3768)</f>
        <v>0</v>
      </c>
      <c r="M3724" s="803">
        <f t="shared" si="157"/>
        <v>0</v>
      </c>
      <c r="N3724" s="803">
        <f t="shared" si="157"/>
        <v>13550000</v>
      </c>
      <c r="O3724" s="803">
        <f t="shared" si="157"/>
        <v>13700000</v>
      </c>
      <c r="P3724" s="777">
        <f>SUM(K3724,N3724,O3724)</f>
        <v>40800000</v>
      </c>
      <c r="Q3724" s="833">
        <v>13500000</v>
      </c>
      <c r="R3724" s="833"/>
      <c r="T3724" s="568"/>
    </row>
    <row r="3725" spans="1:20" s="498" customFormat="1" ht="24" x14ac:dyDescent="0.25">
      <c r="A3725" s="772"/>
      <c r="D3725" s="515" t="s">
        <v>7823</v>
      </c>
      <c r="E3725" s="779" t="s">
        <v>7824</v>
      </c>
      <c r="F3725" s="780" t="s">
        <v>5565</v>
      </c>
      <c r="G3725" s="781" t="s">
        <v>5515</v>
      </c>
      <c r="H3725" s="781" t="s">
        <v>6225</v>
      </c>
      <c r="I3725" s="781" t="s">
        <v>5517</v>
      </c>
      <c r="J3725" s="782">
        <v>1000000</v>
      </c>
      <c r="K3725" s="783">
        <v>1000000</v>
      </c>
      <c r="L3725" s="784">
        <f>SUM(J3725-K3725)</f>
        <v>0</v>
      </c>
      <c r="M3725" s="784">
        <f>SUM(K3725-J3725)</f>
        <v>0</v>
      </c>
      <c r="N3725" s="782">
        <v>1000000</v>
      </c>
      <c r="O3725" s="782">
        <v>1000000</v>
      </c>
      <c r="P3725" s="782">
        <v>3000000</v>
      </c>
      <c r="Q3725" s="782">
        <v>1000000</v>
      </c>
      <c r="R3725" s="782"/>
      <c r="T3725" s="568"/>
    </row>
    <row r="3726" spans="1:20" s="498" customFormat="1" ht="24" x14ac:dyDescent="0.25">
      <c r="A3726" s="772"/>
      <c r="D3726" s="515" t="s">
        <v>7825</v>
      </c>
      <c r="E3726" s="779" t="s">
        <v>7826</v>
      </c>
      <c r="F3726" s="780" t="s">
        <v>5568</v>
      </c>
      <c r="G3726" s="781" t="s">
        <v>5515</v>
      </c>
      <c r="H3726" s="781" t="s">
        <v>6225</v>
      </c>
      <c r="I3726" s="781" t="s">
        <v>5517</v>
      </c>
      <c r="J3726" s="782">
        <v>1500000</v>
      </c>
      <c r="K3726" s="783">
        <v>1500000</v>
      </c>
      <c r="L3726" s="784">
        <f t="shared" ref="L3726:L3768" si="158">SUM(J3726-K3726)</f>
        <v>0</v>
      </c>
      <c r="M3726" s="784">
        <f t="shared" ref="M3726:M3768" si="159">SUM(K3726-J3726)</f>
        <v>0</v>
      </c>
      <c r="N3726" s="782">
        <v>1500000</v>
      </c>
      <c r="O3726" s="782">
        <v>1500000</v>
      </c>
      <c r="P3726" s="782">
        <v>4500000</v>
      </c>
      <c r="Q3726" s="782">
        <v>1500000</v>
      </c>
      <c r="R3726" s="782"/>
      <c r="T3726" s="568"/>
    </row>
    <row r="3727" spans="1:20" s="498" customFormat="1" ht="12" x14ac:dyDescent="0.25">
      <c r="A3727" s="772"/>
      <c r="D3727" s="515" t="s">
        <v>7827</v>
      </c>
      <c r="E3727" s="779" t="s">
        <v>7828</v>
      </c>
      <c r="F3727" s="780" t="s">
        <v>5901</v>
      </c>
      <c r="G3727" s="781" t="s">
        <v>5515</v>
      </c>
      <c r="H3727" s="781" t="s">
        <v>6225</v>
      </c>
      <c r="I3727" s="781" t="s">
        <v>5517</v>
      </c>
      <c r="J3727" s="782">
        <v>0</v>
      </c>
      <c r="K3727" s="783">
        <v>0</v>
      </c>
      <c r="L3727" s="784">
        <f t="shared" si="158"/>
        <v>0</v>
      </c>
      <c r="M3727" s="784">
        <f t="shared" si="159"/>
        <v>0</v>
      </c>
      <c r="N3727" s="782">
        <v>0</v>
      </c>
      <c r="O3727" s="782">
        <v>0</v>
      </c>
      <c r="P3727" s="782">
        <v>0</v>
      </c>
      <c r="Q3727" s="782">
        <v>0</v>
      </c>
      <c r="R3727" s="782"/>
      <c r="T3727" s="568"/>
    </row>
    <row r="3728" spans="1:20" s="498" customFormat="1" ht="12" x14ac:dyDescent="0.25">
      <c r="A3728" s="772"/>
      <c r="D3728" s="515" t="s">
        <v>7829</v>
      </c>
      <c r="E3728" s="779" t="s">
        <v>7830</v>
      </c>
      <c r="F3728" s="780" t="s">
        <v>5580</v>
      </c>
      <c r="G3728" s="781" t="s">
        <v>5515</v>
      </c>
      <c r="H3728" s="781" t="s">
        <v>6225</v>
      </c>
      <c r="I3728" s="781" t="s">
        <v>5517</v>
      </c>
      <c r="J3728" s="782">
        <v>0</v>
      </c>
      <c r="K3728" s="783">
        <v>0</v>
      </c>
      <c r="L3728" s="784">
        <f t="shared" si="158"/>
        <v>0</v>
      </c>
      <c r="M3728" s="784">
        <f t="shared" si="159"/>
        <v>0</v>
      </c>
      <c r="N3728" s="782">
        <v>0</v>
      </c>
      <c r="O3728" s="782">
        <v>0</v>
      </c>
      <c r="P3728" s="782">
        <v>0</v>
      </c>
      <c r="Q3728" s="782">
        <v>0</v>
      </c>
      <c r="R3728" s="782"/>
      <c r="T3728" s="568"/>
    </row>
    <row r="3729" spans="1:20" s="498" customFormat="1" ht="12" x14ac:dyDescent="0.25">
      <c r="A3729" s="772"/>
      <c r="D3729" s="515" t="s">
        <v>7831</v>
      </c>
      <c r="E3729" s="779" t="s">
        <v>7832</v>
      </c>
      <c r="F3729" s="780" t="s">
        <v>5583</v>
      </c>
      <c r="G3729" s="781" t="s">
        <v>5515</v>
      </c>
      <c r="H3729" s="781" t="s">
        <v>6225</v>
      </c>
      <c r="I3729" s="781" t="s">
        <v>5517</v>
      </c>
      <c r="J3729" s="782">
        <v>100000</v>
      </c>
      <c r="K3729" s="783">
        <v>100000</v>
      </c>
      <c r="L3729" s="784">
        <f t="shared" si="158"/>
        <v>0</v>
      </c>
      <c r="M3729" s="784">
        <f t="shared" si="159"/>
        <v>0</v>
      </c>
      <c r="N3729" s="782">
        <v>100000</v>
      </c>
      <c r="O3729" s="782">
        <v>100000</v>
      </c>
      <c r="P3729" s="782">
        <v>300000</v>
      </c>
      <c r="Q3729" s="782">
        <v>100000</v>
      </c>
      <c r="R3729" s="782"/>
      <c r="T3729" s="568"/>
    </row>
    <row r="3730" spans="1:20" s="498" customFormat="1" ht="12" x14ac:dyDescent="0.25">
      <c r="A3730" s="772"/>
      <c r="D3730" s="515" t="s">
        <v>7833</v>
      </c>
      <c r="E3730" s="779" t="s">
        <v>7834</v>
      </c>
      <c r="F3730" s="780" t="s">
        <v>6354</v>
      </c>
      <c r="G3730" s="781" t="s">
        <v>5515</v>
      </c>
      <c r="H3730" s="781" t="s">
        <v>6225</v>
      </c>
      <c r="I3730" s="781" t="s">
        <v>5517</v>
      </c>
      <c r="J3730" s="782">
        <v>0</v>
      </c>
      <c r="K3730" s="783">
        <v>0</v>
      </c>
      <c r="L3730" s="784">
        <f t="shared" si="158"/>
        <v>0</v>
      </c>
      <c r="M3730" s="784">
        <f t="shared" si="159"/>
        <v>0</v>
      </c>
      <c r="N3730" s="782">
        <v>0</v>
      </c>
      <c r="O3730" s="782">
        <v>0</v>
      </c>
      <c r="P3730" s="782">
        <v>0</v>
      </c>
      <c r="Q3730" s="782">
        <v>0</v>
      </c>
      <c r="R3730" s="782"/>
      <c r="T3730" s="568"/>
    </row>
    <row r="3731" spans="1:20" s="498" customFormat="1" ht="36" x14ac:dyDescent="0.25">
      <c r="A3731" s="772"/>
      <c r="D3731" s="515" t="s">
        <v>7835</v>
      </c>
      <c r="E3731" s="779" t="s">
        <v>7836</v>
      </c>
      <c r="F3731" s="780" t="s">
        <v>5598</v>
      </c>
      <c r="G3731" s="781" t="s">
        <v>5515</v>
      </c>
      <c r="H3731" s="781" t="s">
        <v>6225</v>
      </c>
      <c r="I3731" s="781" t="s">
        <v>5517</v>
      </c>
      <c r="J3731" s="782">
        <v>900000</v>
      </c>
      <c r="K3731" s="783">
        <v>900000</v>
      </c>
      <c r="L3731" s="784">
        <f t="shared" si="158"/>
        <v>0</v>
      </c>
      <c r="M3731" s="784">
        <f t="shared" si="159"/>
        <v>0</v>
      </c>
      <c r="N3731" s="782">
        <v>900000</v>
      </c>
      <c r="O3731" s="782">
        <v>900000</v>
      </c>
      <c r="P3731" s="782">
        <v>2700000</v>
      </c>
      <c r="Q3731" s="782">
        <v>900000</v>
      </c>
      <c r="R3731" s="782"/>
      <c r="T3731" s="568"/>
    </row>
    <row r="3732" spans="1:20" s="498" customFormat="1" ht="12" x14ac:dyDescent="0.25">
      <c r="A3732" s="772"/>
      <c r="D3732" s="515" t="s">
        <v>7837</v>
      </c>
      <c r="E3732" s="779" t="s">
        <v>7838</v>
      </c>
      <c r="F3732" s="780" t="s">
        <v>5601</v>
      </c>
      <c r="G3732" s="781" t="s">
        <v>5515</v>
      </c>
      <c r="H3732" s="781" t="s">
        <v>6225</v>
      </c>
      <c r="I3732" s="781" t="s">
        <v>5517</v>
      </c>
      <c r="J3732" s="782">
        <v>400000</v>
      </c>
      <c r="K3732" s="783">
        <v>400000</v>
      </c>
      <c r="L3732" s="784">
        <f t="shared" si="158"/>
        <v>0</v>
      </c>
      <c r="M3732" s="784">
        <f t="shared" si="159"/>
        <v>0</v>
      </c>
      <c r="N3732" s="782">
        <v>400000</v>
      </c>
      <c r="O3732" s="782">
        <v>400000</v>
      </c>
      <c r="P3732" s="782">
        <v>1200000</v>
      </c>
      <c r="Q3732" s="782">
        <v>400000</v>
      </c>
      <c r="R3732" s="782"/>
      <c r="T3732" s="568"/>
    </row>
    <row r="3733" spans="1:20" s="498" customFormat="1" ht="12" x14ac:dyDescent="0.25">
      <c r="A3733" s="772"/>
      <c r="D3733" s="515" t="s">
        <v>7839</v>
      </c>
      <c r="E3733" s="779" t="s">
        <v>7840</v>
      </c>
      <c r="F3733" s="780" t="s">
        <v>5604</v>
      </c>
      <c r="G3733" s="781" t="s">
        <v>5515</v>
      </c>
      <c r="H3733" s="781" t="s">
        <v>6225</v>
      </c>
      <c r="I3733" s="781" t="s">
        <v>5517</v>
      </c>
      <c r="J3733" s="782">
        <v>100000</v>
      </c>
      <c r="K3733" s="783">
        <v>100000</v>
      </c>
      <c r="L3733" s="784">
        <f t="shared" si="158"/>
        <v>0</v>
      </c>
      <c r="M3733" s="784">
        <f t="shared" si="159"/>
        <v>0</v>
      </c>
      <c r="N3733" s="782">
        <v>100000</v>
      </c>
      <c r="O3733" s="782">
        <v>100000</v>
      </c>
      <c r="P3733" s="782">
        <v>300000</v>
      </c>
      <c r="Q3733" s="782">
        <v>100000</v>
      </c>
      <c r="R3733" s="782"/>
      <c r="T3733" s="568"/>
    </row>
    <row r="3734" spans="1:20" s="498" customFormat="1" ht="36" x14ac:dyDescent="0.25">
      <c r="A3734" s="772"/>
      <c r="D3734" s="515" t="s">
        <v>7841</v>
      </c>
      <c r="E3734" s="779" t="s">
        <v>7842</v>
      </c>
      <c r="F3734" s="780" t="s">
        <v>7843</v>
      </c>
      <c r="G3734" s="781" t="s">
        <v>6194</v>
      </c>
      <c r="H3734" s="781" t="s">
        <v>6195</v>
      </c>
      <c r="I3734" s="781" t="s">
        <v>5517</v>
      </c>
      <c r="J3734" s="782">
        <v>3000000</v>
      </c>
      <c r="K3734" s="783">
        <v>3000000</v>
      </c>
      <c r="L3734" s="784">
        <f t="shared" si="158"/>
        <v>0</v>
      </c>
      <c r="M3734" s="784">
        <f t="shared" si="159"/>
        <v>0</v>
      </c>
      <c r="N3734" s="782">
        <v>3000000</v>
      </c>
      <c r="O3734" s="782">
        <v>3000000</v>
      </c>
      <c r="P3734" s="782">
        <v>9000000</v>
      </c>
      <c r="Q3734" s="782">
        <v>3000000</v>
      </c>
      <c r="R3734" s="782"/>
      <c r="T3734" s="568"/>
    </row>
    <row r="3735" spans="1:20" s="498" customFormat="1" ht="12" x14ac:dyDescent="0.25">
      <c r="A3735" s="772"/>
      <c r="D3735" s="515" t="s">
        <v>7844</v>
      </c>
      <c r="E3735" s="779" t="s">
        <v>7845</v>
      </c>
      <c r="F3735" s="515" t="s">
        <v>7718</v>
      </c>
      <c r="G3735" s="781" t="s">
        <v>5515</v>
      </c>
      <c r="H3735" s="781" t="s">
        <v>6225</v>
      </c>
      <c r="I3735" s="781" t="s">
        <v>5517</v>
      </c>
      <c r="J3735" s="782">
        <v>400000</v>
      </c>
      <c r="K3735" s="783">
        <v>400000</v>
      </c>
      <c r="L3735" s="784">
        <f t="shared" si="158"/>
        <v>0</v>
      </c>
      <c r="M3735" s="784">
        <f t="shared" si="159"/>
        <v>0</v>
      </c>
      <c r="N3735" s="782">
        <v>400000</v>
      </c>
      <c r="O3735" s="782">
        <v>500000</v>
      </c>
      <c r="P3735" s="782">
        <v>1300000</v>
      </c>
      <c r="Q3735" s="782">
        <v>400000</v>
      </c>
      <c r="R3735" s="782"/>
      <c r="T3735" s="568"/>
    </row>
    <row r="3736" spans="1:20" s="498" customFormat="1" ht="12" x14ac:dyDescent="0.25">
      <c r="A3736" s="772"/>
      <c r="D3736" s="515" t="s">
        <v>7846</v>
      </c>
      <c r="E3736" s="779" t="s">
        <v>7847</v>
      </c>
      <c r="F3736" s="515" t="s">
        <v>5622</v>
      </c>
      <c r="G3736" s="781" t="s">
        <v>5515</v>
      </c>
      <c r="H3736" s="781" t="s">
        <v>6225</v>
      </c>
      <c r="I3736" s="781" t="s">
        <v>5517</v>
      </c>
      <c r="J3736" s="782">
        <v>0</v>
      </c>
      <c r="K3736" s="783">
        <v>0</v>
      </c>
      <c r="L3736" s="784">
        <f t="shared" si="158"/>
        <v>0</v>
      </c>
      <c r="M3736" s="784">
        <f t="shared" si="159"/>
        <v>0</v>
      </c>
      <c r="N3736" s="782">
        <v>0</v>
      </c>
      <c r="O3736" s="782">
        <v>0</v>
      </c>
      <c r="P3736" s="782">
        <v>0</v>
      </c>
      <c r="Q3736" s="782">
        <v>0</v>
      </c>
      <c r="R3736" s="782"/>
      <c r="T3736" s="568"/>
    </row>
    <row r="3737" spans="1:20" s="498" customFormat="1" ht="12" x14ac:dyDescent="0.25">
      <c r="A3737" s="772"/>
      <c r="D3737" s="515" t="s">
        <v>7848</v>
      </c>
      <c r="E3737" s="779" t="s">
        <v>7849</v>
      </c>
      <c r="F3737" s="780" t="s">
        <v>5631</v>
      </c>
      <c r="G3737" s="781" t="s">
        <v>5515</v>
      </c>
      <c r="H3737" s="781" t="s">
        <v>6225</v>
      </c>
      <c r="I3737" s="781" t="s">
        <v>5517</v>
      </c>
      <c r="J3737" s="782">
        <v>200000</v>
      </c>
      <c r="K3737" s="783">
        <v>200000</v>
      </c>
      <c r="L3737" s="782">
        <f t="shared" si="158"/>
        <v>0</v>
      </c>
      <c r="M3737" s="782">
        <f t="shared" si="159"/>
        <v>0</v>
      </c>
      <c r="N3737" s="782">
        <v>200000</v>
      </c>
      <c r="O3737" s="782">
        <v>200000</v>
      </c>
      <c r="P3737" s="782">
        <v>600000</v>
      </c>
      <c r="Q3737" s="782">
        <v>200000</v>
      </c>
      <c r="R3737" s="782"/>
      <c r="T3737" s="568"/>
    </row>
    <row r="3738" spans="1:20" s="498" customFormat="1" ht="12" x14ac:dyDescent="0.25">
      <c r="A3738" s="772"/>
      <c r="F3738" s="536"/>
      <c r="G3738" s="793"/>
      <c r="H3738" s="793"/>
      <c r="I3738" s="793"/>
      <c r="J3738" s="776"/>
      <c r="K3738" s="776"/>
      <c r="L3738" s="776"/>
      <c r="M3738" s="776"/>
      <c r="N3738" s="776"/>
      <c r="O3738" s="776"/>
      <c r="P3738" s="776"/>
      <c r="Q3738" s="776"/>
      <c r="R3738" s="776"/>
      <c r="T3738" s="568"/>
    </row>
    <row r="3739" spans="1:20" s="498" customFormat="1" ht="12" x14ac:dyDescent="0.25">
      <c r="A3739" s="772"/>
      <c r="F3739" s="536"/>
      <c r="G3739" s="793"/>
      <c r="H3739" s="793"/>
      <c r="I3739" s="793"/>
      <c r="J3739" s="776"/>
      <c r="K3739" s="776"/>
      <c r="L3739" s="776"/>
      <c r="M3739" s="776"/>
      <c r="N3739" s="776"/>
      <c r="O3739" s="776"/>
      <c r="P3739" s="776"/>
      <c r="Q3739" s="776"/>
      <c r="R3739" s="776"/>
      <c r="T3739" s="568"/>
    </row>
    <row r="3740" spans="1:20" s="751" customFormat="1" ht="13.8" x14ac:dyDescent="0.3">
      <c r="A3740" s="946" t="s">
        <v>5500</v>
      </c>
      <c r="B3740" s="946"/>
      <c r="C3740" s="946"/>
      <c r="D3740" s="946"/>
      <c r="E3740" s="946"/>
      <c r="F3740" s="946"/>
      <c r="G3740" s="946"/>
      <c r="H3740" s="946"/>
      <c r="I3740" s="946"/>
      <c r="J3740" s="946"/>
      <c r="K3740" s="946"/>
      <c r="L3740" s="946"/>
      <c r="M3740" s="946"/>
      <c r="N3740" s="946"/>
      <c r="O3740" s="946"/>
      <c r="P3740" s="946"/>
      <c r="Q3740" s="946"/>
      <c r="T3740" s="752"/>
    </row>
    <row r="3741" spans="1:20" s="751" customFormat="1" ht="13.8" x14ac:dyDescent="0.3">
      <c r="A3741" s="946" t="s">
        <v>5501</v>
      </c>
      <c r="B3741" s="946"/>
      <c r="C3741" s="946"/>
      <c r="D3741" s="946"/>
      <c r="E3741" s="946"/>
      <c r="F3741" s="946"/>
      <c r="G3741" s="946"/>
      <c r="H3741" s="946"/>
      <c r="I3741" s="946"/>
      <c r="J3741" s="946"/>
      <c r="K3741" s="946"/>
      <c r="L3741" s="946"/>
      <c r="M3741" s="946"/>
      <c r="N3741" s="946"/>
      <c r="O3741" s="946"/>
      <c r="P3741" s="946"/>
      <c r="Q3741" s="946"/>
      <c r="T3741" s="752"/>
    </row>
    <row r="3742" spans="1:20" s="753" customFormat="1" ht="13.2" x14ac:dyDescent="0.25">
      <c r="A3742" s="947" t="s">
        <v>5376</v>
      </c>
      <c r="B3742" s="947"/>
      <c r="C3742" s="947"/>
      <c r="D3742" s="954"/>
      <c r="E3742" s="947"/>
      <c r="F3742" s="947"/>
      <c r="G3742" s="947"/>
      <c r="H3742" s="947"/>
      <c r="I3742" s="947"/>
      <c r="J3742" s="947"/>
      <c r="K3742" s="947"/>
      <c r="L3742" s="947"/>
      <c r="M3742" s="947"/>
      <c r="N3742" s="947"/>
      <c r="O3742" s="947"/>
      <c r="P3742" s="947"/>
      <c r="Q3742" s="947"/>
      <c r="T3742" s="754"/>
    </row>
    <row r="3743" spans="1:20" s="760" customFormat="1" ht="24" x14ac:dyDescent="0.25">
      <c r="A3743" s="943" t="s">
        <v>5502</v>
      </c>
      <c r="B3743" s="948" t="s">
        <v>5503</v>
      </c>
      <c r="C3743" s="957"/>
      <c r="D3743" s="755"/>
      <c r="E3743" s="949" t="s">
        <v>5504</v>
      </c>
      <c r="F3743" s="943" t="s">
        <v>4881</v>
      </c>
      <c r="G3743" s="943" t="s">
        <v>5505</v>
      </c>
      <c r="H3743" s="943" t="s">
        <v>5506</v>
      </c>
      <c r="I3743" s="943" t="s">
        <v>5507</v>
      </c>
      <c r="J3743" s="756" t="s">
        <v>3115</v>
      </c>
      <c r="K3743" s="757" t="s">
        <v>3116</v>
      </c>
      <c r="L3743" s="758" t="s">
        <v>5508</v>
      </c>
      <c r="M3743" s="758" t="s">
        <v>5509</v>
      </c>
      <c r="N3743" s="756" t="s">
        <v>3116</v>
      </c>
      <c r="O3743" s="756" t="s">
        <v>3116</v>
      </c>
      <c r="P3743" s="759" t="s">
        <v>3317</v>
      </c>
      <c r="Q3743" s="759" t="s">
        <v>3341</v>
      </c>
      <c r="R3743" s="759" t="s">
        <v>5510</v>
      </c>
      <c r="T3743" s="761"/>
    </row>
    <row r="3744" spans="1:20" s="760" customFormat="1" ht="19.5" customHeight="1" x14ac:dyDescent="0.25">
      <c r="A3744" s="955"/>
      <c r="B3744" s="950"/>
      <c r="C3744" s="958"/>
      <c r="D3744" s="762"/>
      <c r="E3744" s="951"/>
      <c r="F3744" s="944"/>
      <c r="G3744" s="944"/>
      <c r="H3744" s="944"/>
      <c r="I3744" s="944"/>
      <c r="J3744" s="763">
        <v>2020</v>
      </c>
      <c r="K3744" s="764" t="s">
        <v>3120</v>
      </c>
      <c r="L3744" s="765" t="s">
        <v>3120</v>
      </c>
      <c r="M3744" s="765" t="s">
        <v>3120</v>
      </c>
      <c r="N3744" s="766" t="s">
        <v>5068</v>
      </c>
      <c r="O3744" s="766" t="s">
        <v>5069</v>
      </c>
      <c r="P3744" s="763" t="s">
        <v>4882</v>
      </c>
      <c r="Q3744" s="766" t="s">
        <v>5102</v>
      </c>
      <c r="R3744" s="763"/>
      <c r="T3744" s="761"/>
    </row>
    <row r="3745" spans="1:20" s="760" customFormat="1" ht="15.75" customHeight="1" x14ac:dyDescent="0.25">
      <c r="A3745" s="956"/>
      <c r="B3745" s="952"/>
      <c r="C3745" s="959"/>
      <c r="D3745" s="768"/>
      <c r="E3745" s="953"/>
      <c r="F3745" s="945"/>
      <c r="G3745" s="945"/>
      <c r="H3745" s="945"/>
      <c r="I3745" s="945"/>
      <c r="J3745" s="769" t="s">
        <v>14</v>
      </c>
      <c r="K3745" s="770" t="s">
        <v>14</v>
      </c>
      <c r="L3745" s="771" t="s">
        <v>14</v>
      </c>
      <c r="M3745" s="771" t="s">
        <v>14</v>
      </c>
      <c r="N3745" s="769" t="s">
        <v>14</v>
      </c>
      <c r="O3745" s="769" t="s">
        <v>14</v>
      </c>
      <c r="P3745" s="769" t="s">
        <v>14</v>
      </c>
      <c r="Q3745" s="769" t="s">
        <v>14</v>
      </c>
      <c r="R3745" s="769"/>
      <c r="T3745" s="761"/>
    </row>
    <row r="3746" spans="1:20" s="498" customFormat="1" ht="36" x14ac:dyDescent="0.25">
      <c r="A3746" s="772"/>
      <c r="D3746" s="515" t="s">
        <v>7850</v>
      </c>
      <c r="E3746" s="779" t="s">
        <v>7851</v>
      </c>
      <c r="F3746" s="780" t="s">
        <v>5634</v>
      </c>
      <c r="G3746" s="781" t="s">
        <v>5515</v>
      </c>
      <c r="H3746" s="781" t="s">
        <v>6225</v>
      </c>
      <c r="I3746" s="781" t="s">
        <v>5517</v>
      </c>
      <c r="J3746" s="782">
        <v>500000</v>
      </c>
      <c r="K3746" s="783">
        <v>500000</v>
      </c>
      <c r="L3746" s="784">
        <f t="shared" si="158"/>
        <v>0</v>
      </c>
      <c r="M3746" s="784">
        <f t="shared" si="159"/>
        <v>0</v>
      </c>
      <c r="N3746" s="782">
        <v>500000</v>
      </c>
      <c r="O3746" s="782">
        <v>500000</v>
      </c>
      <c r="P3746" s="782">
        <v>1500000</v>
      </c>
      <c r="Q3746" s="782">
        <v>500000</v>
      </c>
      <c r="R3746" s="782"/>
      <c r="T3746" s="568"/>
    </row>
    <row r="3747" spans="1:20" s="498" customFormat="1" ht="24" x14ac:dyDescent="0.25">
      <c r="A3747" s="772"/>
      <c r="D3747" s="515" t="s">
        <v>7852</v>
      </c>
      <c r="E3747" s="779" t="s">
        <v>7853</v>
      </c>
      <c r="F3747" s="780" t="s">
        <v>5637</v>
      </c>
      <c r="G3747" s="781" t="s">
        <v>5515</v>
      </c>
      <c r="H3747" s="781" t="s">
        <v>6225</v>
      </c>
      <c r="I3747" s="781" t="s">
        <v>5517</v>
      </c>
      <c r="J3747" s="782">
        <v>150000</v>
      </c>
      <c r="K3747" s="783">
        <v>150000</v>
      </c>
      <c r="L3747" s="784">
        <f t="shared" si="158"/>
        <v>0</v>
      </c>
      <c r="M3747" s="784">
        <f t="shared" si="159"/>
        <v>0</v>
      </c>
      <c r="N3747" s="782">
        <v>150000</v>
      </c>
      <c r="O3747" s="782">
        <v>150000</v>
      </c>
      <c r="P3747" s="782">
        <v>450000</v>
      </c>
      <c r="Q3747" s="782">
        <v>150000</v>
      </c>
      <c r="R3747" s="782"/>
      <c r="T3747" s="568"/>
    </row>
    <row r="3748" spans="1:20" s="498" customFormat="1" ht="24" x14ac:dyDescent="0.25">
      <c r="A3748" s="772"/>
      <c r="D3748" s="515" t="s">
        <v>7854</v>
      </c>
      <c r="E3748" s="779" t="s">
        <v>7855</v>
      </c>
      <c r="F3748" s="780" t="s">
        <v>5840</v>
      </c>
      <c r="G3748" s="781" t="s">
        <v>5515</v>
      </c>
      <c r="H3748" s="781" t="s">
        <v>6225</v>
      </c>
      <c r="I3748" s="781" t="s">
        <v>5517</v>
      </c>
      <c r="J3748" s="782">
        <v>500000</v>
      </c>
      <c r="K3748" s="783">
        <v>500000</v>
      </c>
      <c r="L3748" s="784">
        <f t="shared" si="158"/>
        <v>0</v>
      </c>
      <c r="M3748" s="784">
        <f t="shared" si="159"/>
        <v>0</v>
      </c>
      <c r="N3748" s="782">
        <v>500000</v>
      </c>
      <c r="O3748" s="782">
        <v>500000</v>
      </c>
      <c r="P3748" s="782">
        <v>1500000</v>
      </c>
      <c r="Q3748" s="782">
        <v>500000</v>
      </c>
      <c r="R3748" s="782"/>
      <c r="T3748" s="568"/>
    </row>
    <row r="3749" spans="1:20" s="498" customFormat="1" ht="24" x14ac:dyDescent="0.25">
      <c r="A3749" s="772"/>
      <c r="D3749" s="515" t="s">
        <v>7856</v>
      </c>
      <c r="E3749" s="779" t="s">
        <v>7857</v>
      </c>
      <c r="F3749" s="780" t="s">
        <v>5643</v>
      </c>
      <c r="G3749" s="781" t="s">
        <v>5515</v>
      </c>
      <c r="H3749" s="781" t="s">
        <v>6225</v>
      </c>
      <c r="I3749" s="781" t="s">
        <v>5517</v>
      </c>
      <c r="J3749" s="782">
        <v>650000</v>
      </c>
      <c r="K3749" s="783">
        <v>650000</v>
      </c>
      <c r="L3749" s="784">
        <f t="shared" si="158"/>
        <v>0</v>
      </c>
      <c r="M3749" s="784">
        <f t="shared" si="159"/>
        <v>0</v>
      </c>
      <c r="N3749" s="782">
        <v>650000</v>
      </c>
      <c r="O3749" s="782">
        <v>650000</v>
      </c>
      <c r="P3749" s="782">
        <v>1950000</v>
      </c>
      <c r="Q3749" s="782">
        <v>650000</v>
      </c>
      <c r="R3749" s="782"/>
      <c r="T3749" s="568"/>
    </row>
    <row r="3750" spans="1:20" s="498" customFormat="1" ht="12" x14ac:dyDescent="0.25">
      <c r="A3750" s="772"/>
      <c r="D3750" s="515" t="s">
        <v>7858</v>
      </c>
      <c r="E3750" s="779" t="s">
        <v>7859</v>
      </c>
      <c r="F3750" s="515" t="s">
        <v>5646</v>
      </c>
      <c r="G3750" s="781" t="s">
        <v>5515</v>
      </c>
      <c r="H3750" s="781" t="s">
        <v>6225</v>
      </c>
      <c r="I3750" s="781" t="s">
        <v>5517</v>
      </c>
      <c r="J3750" s="782">
        <v>200000</v>
      </c>
      <c r="K3750" s="783">
        <v>200000</v>
      </c>
      <c r="L3750" s="784">
        <f t="shared" si="158"/>
        <v>0</v>
      </c>
      <c r="M3750" s="784">
        <f t="shared" si="159"/>
        <v>0</v>
      </c>
      <c r="N3750" s="782">
        <v>200000</v>
      </c>
      <c r="O3750" s="782">
        <v>200000</v>
      </c>
      <c r="P3750" s="782">
        <v>600000</v>
      </c>
      <c r="Q3750" s="782">
        <v>200000</v>
      </c>
      <c r="R3750" s="782"/>
      <c r="T3750" s="568"/>
    </row>
    <row r="3751" spans="1:20" s="498" customFormat="1" ht="12" x14ac:dyDescent="0.25">
      <c r="A3751" s="772"/>
      <c r="D3751" s="515" t="s">
        <v>7860</v>
      </c>
      <c r="E3751" s="779" t="s">
        <v>7861</v>
      </c>
      <c r="F3751" s="515" t="s">
        <v>5649</v>
      </c>
      <c r="G3751" s="781" t="s">
        <v>5515</v>
      </c>
      <c r="H3751" s="781" t="s">
        <v>6225</v>
      </c>
      <c r="I3751" s="781" t="s">
        <v>5517</v>
      </c>
      <c r="J3751" s="782">
        <v>150000</v>
      </c>
      <c r="K3751" s="783">
        <v>150000</v>
      </c>
      <c r="L3751" s="784">
        <f t="shared" si="158"/>
        <v>0</v>
      </c>
      <c r="M3751" s="784">
        <f t="shared" si="159"/>
        <v>0</v>
      </c>
      <c r="N3751" s="782">
        <v>150000</v>
      </c>
      <c r="O3751" s="782">
        <v>150000</v>
      </c>
      <c r="P3751" s="782">
        <v>450000</v>
      </c>
      <c r="Q3751" s="782">
        <v>150000</v>
      </c>
      <c r="R3751" s="782"/>
      <c r="T3751" s="568"/>
    </row>
    <row r="3752" spans="1:20" s="498" customFormat="1" ht="24" x14ac:dyDescent="0.25">
      <c r="A3752" s="772"/>
      <c r="D3752" s="515" t="s">
        <v>7862</v>
      </c>
      <c r="E3752" s="779" t="s">
        <v>7863</v>
      </c>
      <c r="F3752" s="780" t="s">
        <v>6379</v>
      </c>
      <c r="G3752" s="781" t="s">
        <v>5515</v>
      </c>
      <c r="H3752" s="781" t="s">
        <v>6225</v>
      </c>
      <c r="I3752" s="781" t="s">
        <v>5517</v>
      </c>
      <c r="J3752" s="782">
        <v>100000</v>
      </c>
      <c r="K3752" s="783">
        <v>100000</v>
      </c>
      <c r="L3752" s="784">
        <f t="shared" si="158"/>
        <v>0</v>
      </c>
      <c r="M3752" s="784">
        <f t="shared" si="159"/>
        <v>0</v>
      </c>
      <c r="N3752" s="782">
        <v>100000</v>
      </c>
      <c r="O3752" s="782">
        <v>100000</v>
      </c>
      <c r="P3752" s="782">
        <v>300000</v>
      </c>
      <c r="Q3752" s="782">
        <v>100000</v>
      </c>
      <c r="R3752" s="782"/>
      <c r="T3752" s="568"/>
    </row>
    <row r="3753" spans="1:20" s="498" customFormat="1" ht="12" x14ac:dyDescent="0.25">
      <c r="A3753" s="772"/>
      <c r="D3753" s="515" t="s">
        <v>7864</v>
      </c>
      <c r="E3753" s="779" t="s">
        <v>7865</v>
      </c>
      <c r="F3753" s="780" t="s">
        <v>5664</v>
      </c>
      <c r="G3753" s="781" t="s">
        <v>5515</v>
      </c>
      <c r="H3753" s="781" t="s">
        <v>6225</v>
      </c>
      <c r="I3753" s="781" t="s">
        <v>5517</v>
      </c>
      <c r="J3753" s="782">
        <v>1000000</v>
      </c>
      <c r="K3753" s="783">
        <v>1000000</v>
      </c>
      <c r="L3753" s="784">
        <f t="shared" si="158"/>
        <v>0</v>
      </c>
      <c r="M3753" s="784">
        <f t="shared" si="159"/>
        <v>0</v>
      </c>
      <c r="N3753" s="782">
        <v>1000000</v>
      </c>
      <c r="O3753" s="782">
        <v>1000000</v>
      </c>
      <c r="P3753" s="782">
        <v>3000000</v>
      </c>
      <c r="Q3753" s="782">
        <v>1000000</v>
      </c>
      <c r="R3753" s="782"/>
      <c r="T3753" s="568"/>
    </row>
    <row r="3754" spans="1:20" s="498" customFormat="1" ht="24" x14ac:dyDescent="0.25">
      <c r="A3754" s="772"/>
      <c r="D3754" s="515" t="s">
        <v>7866</v>
      </c>
      <c r="E3754" s="779" t="s">
        <v>7867</v>
      </c>
      <c r="F3754" s="780" t="s">
        <v>5688</v>
      </c>
      <c r="G3754" s="781" t="s">
        <v>5515</v>
      </c>
      <c r="H3754" s="781" t="s">
        <v>6225</v>
      </c>
      <c r="I3754" s="781" t="s">
        <v>5517</v>
      </c>
      <c r="J3754" s="782">
        <v>250000</v>
      </c>
      <c r="K3754" s="783">
        <v>250000</v>
      </c>
      <c r="L3754" s="784">
        <f t="shared" si="158"/>
        <v>0</v>
      </c>
      <c r="M3754" s="784">
        <f t="shared" si="159"/>
        <v>0</v>
      </c>
      <c r="N3754" s="782">
        <v>250000</v>
      </c>
      <c r="O3754" s="782">
        <v>250000</v>
      </c>
      <c r="P3754" s="782">
        <v>750000</v>
      </c>
      <c r="Q3754" s="782">
        <v>250000</v>
      </c>
      <c r="R3754" s="782"/>
      <c r="T3754" s="568"/>
    </row>
    <row r="3755" spans="1:20" s="498" customFormat="1" ht="12" x14ac:dyDescent="0.25">
      <c r="A3755" s="772"/>
      <c r="D3755" s="515" t="s">
        <v>7868</v>
      </c>
      <c r="E3755" s="779" t="s">
        <v>7869</v>
      </c>
      <c r="F3755" s="780" t="s">
        <v>5691</v>
      </c>
      <c r="G3755" s="781" t="s">
        <v>5515</v>
      </c>
      <c r="H3755" s="781" t="s">
        <v>6225</v>
      </c>
      <c r="I3755" s="781" t="s">
        <v>5517</v>
      </c>
      <c r="J3755" s="782">
        <v>0</v>
      </c>
      <c r="K3755" s="783">
        <v>0</v>
      </c>
      <c r="L3755" s="784">
        <f t="shared" si="158"/>
        <v>0</v>
      </c>
      <c r="M3755" s="784">
        <f t="shared" si="159"/>
        <v>0</v>
      </c>
      <c r="N3755" s="782">
        <v>0</v>
      </c>
      <c r="O3755" s="782">
        <v>0</v>
      </c>
      <c r="P3755" s="782">
        <v>0</v>
      </c>
      <c r="Q3755" s="782">
        <v>0</v>
      </c>
      <c r="R3755" s="782"/>
      <c r="T3755" s="568"/>
    </row>
    <row r="3756" spans="1:20" s="498" customFormat="1" ht="12" x14ac:dyDescent="0.25">
      <c r="A3756" s="772"/>
      <c r="D3756" s="515" t="s">
        <v>7870</v>
      </c>
      <c r="E3756" s="779" t="s">
        <v>7871</v>
      </c>
      <c r="F3756" s="780" t="s">
        <v>7872</v>
      </c>
      <c r="G3756" s="781" t="s">
        <v>5515</v>
      </c>
      <c r="H3756" s="781" t="s">
        <v>6225</v>
      </c>
      <c r="I3756" s="781" t="s">
        <v>5517</v>
      </c>
      <c r="J3756" s="782">
        <v>0</v>
      </c>
      <c r="K3756" s="783">
        <v>0</v>
      </c>
      <c r="L3756" s="784">
        <f t="shared" si="158"/>
        <v>0</v>
      </c>
      <c r="M3756" s="784">
        <f t="shared" si="159"/>
        <v>0</v>
      </c>
      <c r="N3756" s="782">
        <v>0</v>
      </c>
      <c r="O3756" s="782">
        <v>0</v>
      </c>
      <c r="P3756" s="782">
        <v>0</v>
      </c>
      <c r="Q3756" s="782">
        <v>0</v>
      </c>
      <c r="R3756" s="782"/>
      <c r="T3756" s="568"/>
    </row>
    <row r="3757" spans="1:20" s="498" customFormat="1" ht="12" x14ac:dyDescent="0.25">
      <c r="A3757" s="772"/>
      <c r="D3757" s="515" t="s">
        <v>7873</v>
      </c>
      <c r="E3757" s="779" t="s">
        <v>7874</v>
      </c>
      <c r="F3757" s="515" t="s">
        <v>5915</v>
      </c>
      <c r="G3757" s="781" t="s">
        <v>5515</v>
      </c>
      <c r="H3757" s="781" t="s">
        <v>6225</v>
      </c>
      <c r="I3757" s="781" t="s">
        <v>5517</v>
      </c>
      <c r="J3757" s="782">
        <v>300000</v>
      </c>
      <c r="K3757" s="783">
        <v>300000</v>
      </c>
      <c r="L3757" s="784">
        <f t="shared" si="158"/>
        <v>0</v>
      </c>
      <c r="M3757" s="784">
        <f t="shared" si="159"/>
        <v>0</v>
      </c>
      <c r="N3757" s="782">
        <v>300000</v>
      </c>
      <c r="O3757" s="782">
        <v>300000</v>
      </c>
      <c r="P3757" s="782">
        <v>900000</v>
      </c>
      <c r="Q3757" s="782">
        <v>300000</v>
      </c>
      <c r="R3757" s="782"/>
      <c r="T3757" s="568"/>
    </row>
    <row r="3758" spans="1:20" s="498" customFormat="1" ht="12" x14ac:dyDescent="0.25">
      <c r="A3758" s="772"/>
      <c r="D3758" s="515" t="s">
        <v>7875</v>
      </c>
      <c r="E3758" s="779" t="s">
        <v>7876</v>
      </c>
      <c r="F3758" s="780" t="s">
        <v>5703</v>
      </c>
      <c r="G3758" s="781" t="s">
        <v>5515</v>
      </c>
      <c r="H3758" s="781" t="s">
        <v>6225</v>
      </c>
      <c r="I3758" s="781" t="s">
        <v>5517</v>
      </c>
      <c r="J3758" s="782">
        <v>400000</v>
      </c>
      <c r="K3758" s="783">
        <v>400000</v>
      </c>
      <c r="L3758" s="784">
        <f t="shared" si="158"/>
        <v>0</v>
      </c>
      <c r="M3758" s="784">
        <f t="shared" si="159"/>
        <v>0</v>
      </c>
      <c r="N3758" s="782">
        <v>400000</v>
      </c>
      <c r="O3758" s="782">
        <v>400000</v>
      </c>
      <c r="P3758" s="782">
        <v>1200000</v>
      </c>
      <c r="Q3758" s="782">
        <v>400000</v>
      </c>
      <c r="R3758" s="782"/>
      <c r="T3758" s="568"/>
    </row>
    <row r="3759" spans="1:20" s="498" customFormat="1" ht="12" x14ac:dyDescent="0.25">
      <c r="A3759" s="772"/>
      <c r="D3759" s="515" t="s">
        <v>7877</v>
      </c>
      <c r="E3759" s="779" t="s">
        <v>7878</v>
      </c>
      <c r="F3759" s="515" t="s">
        <v>5709</v>
      </c>
      <c r="G3759" s="781" t="s">
        <v>5515</v>
      </c>
      <c r="H3759" s="781" t="s">
        <v>6225</v>
      </c>
      <c r="I3759" s="781" t="s">
        <v>5517</v>
      </c>
      <c r="J3759" s="782">
        <v>200000</v>
      </c>
      <c r="K3759" s="783">
        <v>200000</v>
      </c>
      <c r="L3759" s="784">
        <f t="shared" si="158"/>
        <v>0</v>
      </c>
      <c r="M3759" s="784">
        <f t="shared" si="159"/>
        <v>0</v>
      </c>
      <c r="N3759" s="782">
        <v>200000</v>
      </c>
      <c r="O3759" s="782">
        <v>200000</v>
      </c>
      <c r="P3759" s="782">
        <v>600000</v>
      </c>
      <c r="Q3759" s="782">
        <v>200000</v>
      </c>
      <c r="R3759" s="782"/>
      <c r="T3759" s="568"/>
    </row>
    <row r="3760" spans="1:20" s="498" customFormat="1" ht="24" x14ac:dyDescent="0.25">
      <c r="A3760" s="772"/>
      <c r="D3760" s="515" t="s">
        <v>7879</v>
      </c>
      <c r="E3760" s="779" t="s">
        <v>7880</v>
      </c>
      <c r="F3760" s="780" t="s">
        <v>6467</v>
      </c>
      <c r="G3760" s="781" t="s">
        <v>5515</v>
      </c>
      <c r="H3760" s="781" t="s">
        <v>6225</v>
      </c>
      <c r="I3760" s="781" t="s">
        <v>5517</v>
      </c>
      <c r="J3760" s="782">
        <v>0</v>
      </c>
      <c r="K3760" s="783">
        <v>0</v>
      </c>
      <c r="L3760" s="784">
        <f t="shared" si="158"/>
        <v>0</v>
      </c>
      <c r="M3760" s="784">
        <f t="shared" si="159"/>
        <v>0</v>
      </c>
      <c r="N3760" s="782">
        <v>0</v>
      </c>
      <c r="O3760" s="782">
        <v>0</v>
      </c>
      <c r="P3760" s="782">
        <v>0</v>
      </c>
      <c r="Q3760" s="782">
        <v>0</v>
      </c>
      <c r="R3760" s="782"/>
      <c r="T3760" s="568"/>
    </row>
    <row r="3761" spans="1:20" s="498" customFormat="1" ht="12" x14ac:dyDescent="0.25">
      <c r="A3761" s="772"/>
      <c r="D3761" s="515" t="s">
        <v>7881</v>
      </c>
      <c r="E3761" s="779" t="s">
        <v>7882</v>
      </c>
      <c r="F3761" s="780" t="s">
        <v>5721</v>
      </c>
      <c r="G3761" s="781" t="s">
        <v>5515</v>
      </c>
      <c r="H3761" s="781" t="s">
        <v>6225</v>
      </c>
      <c r="I3761" s="781" t="s">
        <v>5517</v>
      </c>
      <c r="J3761" s="782">
        <v>200000</v>
      </c>
      <c r="K3761" s="783">
        <v>200000</v>
      </c>
      <c r="L3761" s="784">
        <f t="shared" si="158"/>
        <v>0</v>
      </c>
      <c r="M3761" s="784">
        <f t="shared" si="159"/>
        <v>0</v>
      </c>
      <c r="N3761" s="782">
        <v>200000</v>
      </c>
      <c r="O3761" s="782">
        <v>200000</v>
      </c>
      <c r="P3761" s="782">
        <v>600000</v>
      </c>
      <c r="Q3761" s="782">
        <v>200000</v>
      </c>
      <c r="R3761" s="782"/>
      <c r="T3761" s="568"/>
    </row>
    <row r="3762" spans="1:20" s="498" customFormat="1" ht="12" x14ac:dyDescent="0.25">
      <c r="A3762" s="772"/>
      <c r="D3762" s="515" t="s">
        <v>7883</v>
      </c>
      <c r="E3762" s="779" t="s">
        <v>7884</v>
      </c>
      <c r="F3762" s="515" t="s">
        <v>5724</v>
      </c>
      <c r="G3762" s="781" t="s">
        <v>5515</v>
      </c>
      <c r="H3762" s="781" t="s">
        <v>6225</v>
      </c>
      <c r="I3762" s="781" t="s">
        <v>5517</v>
      </c>
      <c r="J3762" s="782">
        <v>0</v>
      </c>
      <c r="K3762" s="783">
        <v>0</v>
      </c>
      <c r="L3762" s="784">
        <f t="shared" si="158"/>
        <v>0</v>
      </c>
      <c r="M3762" s="784">
        <f t="shared" si="159"/>
        <v>0</v>
      </c>
      <c r="N3762" s="782">
        <v>0</v>
      </c>
      <c r="O3762" s="782">
        <v>0</v>
      </c>
      <c r="P3762" s="782">
        <v>0</v>
      </c>
      <c r="Q3762" s="782">
        <v>0</v>
      </c>
      <c r="R3762" s="782"/>
      <c r="T3762" s="568"/>
    </row>
    <row r="3763" spans="1:20" s="498" customFormat="1" ht="12" x14ac:dyDescent="0.25">
      <c r="A3763" s="772"/>
      <c r="D3763" s="515" t="s">
        <v>7885</v>
      </c>
      <c r="E3763" s="779" t="s">
        <v>7886</v>
      </c>
      <c r="F3763" s="780" t="s">
        <v>6224</v>
      </c>
      <c r="G3763" s="781" t="s">
        <v>5515</v>
      </c>
      <c r="H3763" s="781" t="s">
        <v>6225</v>
      </c>
      <c r="I3763" s="781" t="s">
        <v>5517</v>
      </c>
      <c r="J3763" s="782">
        <v>0</v>
      </c>
      <c r="K3763" s="783">
        <v>0</v>
      </c>
      <c r="L3763" s="784">
        <f t="shared" si="158"/>
        <v>0</v>
      </c>
      <c r="M3763" s="784">
        <f t="shared" si="159"/>
        <v>0</v>
      </c>
      <c r="N3763" s="782">
        <v>0</v>
      </c>
      <c r="O3763" s="782">
        <v>0</v>
      </c>
      <c r="P3763" s="782">
        <v>0</v>
      </c>
      <c r="Q3763" s="782">
        <v>0</v>
      </c>
      <c r="R3763" s="782"/>
      <c r="T3763" s="568"/>
    </row>
    <row r="3764" spans="1:20" s="498" customFormat="1" ht="12" x14ac:dyDescent="0.25">
      <c r="A3764" s="772"/>
      <c r="D3764" s="515" t="s">
        <v>7887</v>
      </c>
      <c r="E3764" s="779" t="s">
        <v>7888</v>
      </c>
      <c r="F3764" s="515" t="s">
        <v>6605</v>
      </c>
      <c r="G3764" s="781" t="s">
        <v>5515</v>
      </c>
      <c r="H3764" s="781" t="s">
        <v>6225</v>
      </c>
      <c r="I3764" s="781" t="s">
        <v>5517</v>
      </c>
      <c r="J3764" s="782">
        <v>0</v>
      </c>
      <c r="K3764" s="783">
        <v>0</v>
      </c>
      <c r="L3764" s="784">
        <f t="shared" si="158"/>
        <v>0</v>
      </c>
      <c r="M3764" s="784">
        <f t="shared" si="159"/>
        <v>0</v>
      </c>
      <c r="N3764" s="782">
        <v>0</v>
      </c>
      <c r="O3764" s="782">
        <v>0</v>
      </c>
      <c r="P3764" s="782">
        <v>0</v>
      </c>
      <c r="Q3764" s="782">
        <v>0</v>
      </c>
      <c r="R3764" s="782"/>
      <c r="T3764" s="568"/>
    </row>
    <row r="3765" spans="1:20" s="498" customFormat="1" ht="12" x14ac:dyDescent="0.25">
      <c r="A3765" s="772"/>
      <c r="D3765" s="515" t="s">
        <v>7889</v>
      </c>
      <c r="E3765" s="779" t="s">
        <v>7890</v>
      </c>
      <c r="F3765" s="780" t="s">
        <v>5739</v>
      </c>
      <c r="G3765" s="781" t="s">
        <v>5515</v>
      </c>
      <c r="H3765" s="781" t="s">
        <v>6225</v>
      </c>
      <c r="I3765" s="781" t="s">
        <v>5517</v>
      </c>
      <c r="J3765" s="782">
        <v>400000</v>
      </c>
      <c r="K3765" s="783">
        <v>400000</v>
      </c>
      <c r="L3765" s="784">
        <f t="shared" si="158"/>
        <v>0</v>
      </c>
      <c r="M3765" s="784">
        <f t="shared" si="159"/>
        <v>0</v>
      </c>
      <c r="N3765" s="782">
        <v>400000</v>
      </c>
      <c r="O3765" s="782">
        <v>400000</v>
      </c>
      <c r="P3765" s="782">
        <v>1200000</v>
      </c>
      <c r="Q3765" s="782">
        <v>400000</v>
      </c>
      <c r="R3765" s="782"/>
      <c r="T3765" s="568"/>
    </row>
    <row r="3766" spans="1:20" s="498" customFormat="1" ht="24" x14ac:dyDescent="0.25">
      <c r="A3766" s="772"/>
      <c r="D3766" s="515" t="s">
        <v>7891</v>
      </c>
      <c r="E3766" s="779" t="s">
        <v>7892</v>
      </c>
      <c r="F3766" s="780" t="s">
        <v>7167</v>
      </c>
      <c r="G3766" s="781" t="s">
        <v>5515</v>
      </c>
      <c r="H3766" s="781" t="s">
        <v>6225</v>
      </c>
      <c r="I3766" s="781" t="s">
        <v>5517</v>
      </c>
      <c r="J3766" s="782">
        <v>550000</v>
      </c>
      <c r="K3766" s="783">
        <v>550000</v>
      </c>
      <c r="L3766" s="784">
        <f t="shared" si="158"/>
        <v>0</v>
      </c>
      <c r="M3766" s="784">
        <f t="shared" si="159"/>
        <v>0</v>
      </c>
      <c r="N3766" s="782">
        <v>550000</v>
      </c>
      <c r="O3766" s="782">
        <v>600000</v>
      </c>
      <c r="P3766" s="782">
        <v>1700000</v>
      </c>
      <c r="Q3766" s="782">
        <v>500000</v>
      </c>
      <c r="R3766" s="782"/>
      <c r="T3766" s="568"/>
    </row>
    <row r="3767" spans="1:20" s="498" customFormat="1" ht="22.5" customHeight="1" x14ac:dyDescent="0.25">
      <c r="A3767" s="772"/>
      <c r="D3767" s="515" t="s">
        <v>7893</v>
      </c>
      <c r="E3767" s="779" t="s">
        <v>7894</v>
      </c>
      <c r="F3767" s="780" t="s">
        <v>5881</v>
      </c>
      <c r="G3767" s="781" t="s">
        <v>5515</v>
      </c>
      <c r="H3767" s="781" t="s">
        <v>6225</v>
      </c>
      <c r="I3767" s="781" t="s">
        <v>5517</v>
      </c>
      <c r="J3767" s="782">
        <v>200000</v>
      </c>
      <c r="K3767" s="783">
        <v>200000</v>
      </c>
      <c r="L3767" s="784">
        <f t="shared" si="158"/>
        <v>0</v>
      </c>
      <c r="M3767" s="784">
        <f t="shared" si="159"/>
        <v>0</v>
      </c>
      <c r="N3767" s="782">
        <v>200000</v>
      </c>
      <c r="O3767" s="782">
        <v>200000</v>
      </c>
      <c r="P3767" s="782">
        <v>600000</v>
      </c>
      <c r="Q3767" s="782">
        <v>200000</v>
      </c>
      <c r="R3767" s="782"/>
      <c r="T3767" s="568"/>
    </row>
    <row r="3768" spans="1:20" s="498" customFormat="1" ht="12" x14ac:dyDescent="0.25">
      <c r="A3768" s="772"/>
      <c r="D3768" s="515" t="s">
        <v>7895</v>
      </c>
      <c r="E3768" s="779" t="s">
        <v>7896</v>
      </c>
      <c r="F3768" s="780" t="s">
        <v>5757</v>
      </c>
      <c r="G3768" s="781" t="s">
        <v>5515</v>
      </c>
      <c r="H3768" s="781" t="s">
        <v>6225</v>
      </c>
      <c r="I3768" s="781" t="s">
        <v>5517</v>
      </c>
      <c r="J3768" s="782">
        <v>200000</v>
      </c>
      <c r="K3768" s="783">
        <v>200000</v>
      </c>
      <c r="L3768" s="782">
        <f t="shared" si="158"/>
        <v>0</v>
      </c>
      <c r="M3768" s="782">
        <f t="shared" si="159"/>
        <v>0</v>
      </c>
      <c r="N3768" s="782">
        <v>200000</v>
      </c>
      <c r="O3768" s="782">
        <v>200000</v>
      </c>
      <c r="P3768" s="782">
        <v>600000</v>
      </c>
      <c r="Q3768" s="782">
        <v>200000</v>
      </c>
      <c r="R3768" s="782"/>
      <c r="T3768" s="568"/>
    </row>
    <row r="3769" spans="1:20" s="498" customFormat="1" ht="12" x14ac:dyDescent="0.25">
      <c r="A3769" s="772"/>
      <c r="B3769" s="566" t="s">
        <v>635</v>
      </c>
      <c r="C3769" s="810"/>
      <c r="D3769" s="515"/>
      <c r="E3769" s="810"/>
      <c r="F3769" s="827"/>
      <c r="G3769" s="810"/>
      <c r="H3769" s="810"/>
      <c r="I3769" s="779"/>
      <c r="J3769" s="801">
        <v>33038235</v>
      </c>
      <c r="K3769" s="802">
        <f>SUM(K3724,K3696)</f>
        <v>33038235</v>
      </c>
      <c r="L3769" s="801">
        <f t="shared" ref="L3769:O3769" si="160">SUM(L3724,L3696)</f>
        <v>0</v>
      </c>
      <c r="M3769" s="801">
        <f t="shared" si="160"/>
        <v>0</v>
      </c>
      <c r="N3769" s="801">
        <f t="shared" si="160"/>
        <v>33420359</v>
      </c>
      <c r="O3769" s="801">
        <f t="shared" si="160"/>
        <v>33952481</v>
      </c>
      <c r="P3769" s="782">
        <v>100411075</v>
      </c>
      <c r="Q3769" s="801">
        <v>63165250</v>
      </c>
      <c r="R3769" s="801"/>
      <c r="T3769" s="568"/>
    </row>
    <row r="3770" spans="1:20" s="498" customFormat="1" ht="12" x14ac:dyDescent="0.25">
      <c r="D3770" s="515"/>
      <c r="F3770" s="536"/>
      <c r="J3770" s="776"/>
      <c r="K3770" s="776"/>
      <c r="L3770" s="776"/>
      <c r="M3770" s="776"/>
      <c r="N3770" s="776"/>
      <c r="O3770" s="776"/>
      <c r="P3770" s="776"/>
      <c r="Q3770" s="776"/>
      <c r="R3770" s="776"/>
      <c r="T3770" s="568"/>
    </row>
    <row r="3771" spans="1:20" s="751" customFormat="1" ht="13.8" x14ac:dyDescent="0.3">
      <c r="A3771" s="946" t="s">
        <v>5500</v>
      </c>
      <c r="B3771" s="946"/>
      <c r="C3771" s="946"/>
      <c r="D3771" s="946"/>
      <c r="E3771" s="946"/>
      <c r="F3771" s="946"/>
      <c r="G3771" s="946"/>
      <c r="H3771" s="946"/>
      <c r="I3771" s="946"/>
      <c r="J3771" s="946"/>
      <c r="K3771" s="946"/>
      <c r="L3771" s="946"/>
      <c r="M3771" s="946"/>
      <c r="N3771" s="946"/>
      <c r="O3771" s="946"/>
      <c r="P3771" s="946"/>
      <c r="Q3771" s="946"/>
      <c r="T3771" s="752"/>
    </row>
    <row r="3772" spans="1:20" s="751" customFormat="1" ht="13.8" x14ac:dyDescent="0.3">
      <c r="A3772" s="946" t="s">
        <v>5501</v>
      </c>
      <c r="B3772" s="946"/>
      <c r="C3772" s="946"/>
      <c r="D3772" s="946"/>
      <c r="E3772" s="946"/>
      <c r="F3772" s="946"/>
      <c r="G3772" s="946"/>
      <c r="H3772" s="946"/>
      <c r="I3772" s="946"/>
      <c r="J3772" s="946"/>
      <c r="K3772" s="946"/>
      <c r="L3772" s="946"/>
      <c r="M3772" s="946"/>
      <c r="N3772" s="946"/>
      <c r="O3772" s="946"/>
      <c r="P3772" s="946"/>
      <c r="Q3772" s="946"/>
      <c r="T3772" s="752"/>
    </row>
    <row r="3773" spans="1:20" s="753" customFormat="1" ht="13.2" x14ac:dyDescent="0.25">
      <c r="A3773" s="947" t="s">
        <v>5376</v>
      </c>
      <c r="B3773" s="947"/>
      <c r="C3773" s="947"/>
      <c r="D3773" s="954"/>
      <c r="E3773" s="947"/>
      <c r="F3773" s="947"/>
      <c r="G3773" s="947"/>
      <c r="H3773" s="947"/>
      <c r="I3773" s="947"/>
      <c r="J3773" s="947"/>
      <c r="K3773" s="947"/>
      <c r="L3773" s="947"/>
      <c r="M3773" s="947"/>
      <c r="N3773" s="947"/>
      <c r="O3773" s="947"/>
      <c r="P3773" s="947"/>
      <c r="Q3773" s="947"/>
      <c r="T3773" s="754"/>
    </row>
    <row r="3774" spans="1:20" s="760" customFormat="1" ht="24" x14ac:dyDescent="0.25">
      <c r="A3774" s="943" t="s">
        <v>5502</v>
      </c>
      <c r="B3774" s="948" t="s">
        <v>5503</v>
      </c>
      <c r="C3774" s="957"/>
      <c r="D3774" s="755"/>
      <c r="E3774" s="949" t="s">
        <v>5504</v>
      </c>
      <c r="F3774" s="943" t="s">
        <v>4881</v>
      </c>
      <c r="G3774" s="943" t="s">
        <v>5505</v>
      </c>
      <c r="H3774" s="943" t="s">
        <v>5506</v>
      </c>
      <c r="I3774" s="943" t="s">
        <v>5507</v>
      </c>
      <c r="J3774" s="756" t="s">
        <v>3115</v>
      </c>
      <c r="K3774" s="757" t="s">
        <v>3116</v>
      </c>
      <c r="L3774" s="758" t="s">
        <v>5508</v>
      </c>
      <c r="M3774" s="758" t="s">
        <v>5509</v>
      </c>
      <c r="N3774" s="756" t="s">
        <v>3116</v>
      </c>
      <c r="O3774" s="756" t="s">
        <v>3116</v>
      </c>
      <c r="P3774" s="759" t="s">
        <v>3317</v>
      </c>
      <c r="Q3774" s="759" t="s">
        <v>3341</v>
      </c>
      <c r="R3774" s="759" t="s">
        <v>5510</v>
      </c>
      <c r="T3774" s="761"/>
    </row>
    <row r="3775" spans="1:20" s="760" customFormat="1" ht="19.5" customHeight="1" x14ac:dyDescent="0.25">
      <c r="A3775" s="955"/>
      <c r="B3775" s="950"/>
      <c r="C3775" s="958"/>
      <c r="D3775" s="762"/>
      <c r="E3775" s="951"/>
      <c r="F3775" s="944"/>
      <c r="G3775" s="944"/>
      <c r="H3775" s="944"/>
      <c r="I3775" s="944"/>
      <c r="J3775" s="763">
        <v>2020</v>
      </c>
      <c r="K3775" s="764" t="s">
        <v>3120</v>
      </c>
      <c r="L3775" s="765" t="s">
        <v>3120</v>
      </c>
      <c r="M3775" s="765" t="s">
        <v>3120</v>
      </c>
      <c r="N3775" s="766" t="s">
        <v>5068</v>
      </c>
      <c r="O3775" s="766" t="s">
        <v>5069</v>
      </c>
      <c r="P3775" s="763" t="s">
        <v>4882</v>
      </c>
      <c r="Q3775" s="766" t="s">
        <v>5102</v>
      </c>
      <c r="R3775" s="763"/>
      <c r="T3775" s="761"/>
    </row>
    <row r="3776" spans="1:20" s="760" customFormat="1" ht="15.75" customHeight="1" x14ac:dyDescent="0.25">
      <c r="A3776" s="956"/>
      <c r="B3776" s="952"/>
      <c r="C3776" s="959"/>
      <c r="D3776" s="768"/>
      <c r="E3776" s="953"/>
      <c r="F3776" s="945"/>
      <c r="G3776" s="945"/>
      <c r="H3776" s="945"/>
      <c r="I3776" s="945"/>
      <c r="J3776" s="769" t="s">
        <v>14</v>
      </c>
      <c r="K3776" s="770" t="s">
        <v>14</v>
      </c>
      <c r="L3776" s="771" t="s">
        <v>14</v>
      </c>
      <c r="M3776" s="771" t="s">
        <v>14</v>
      </c>
      <c r="N3776" s="769" t="s">
        <v>14</v>
      </c>
      <c r="O3776" s="769" t="s">
        <v>14</v>
      </c>
      <c r="P3776" s="769" t="s">
        <v>14</v>
      </c>
      <c r="Q3776" s="769" t="s">
        <v>14</v>
      </c>
      <c r="R3776" s="769"/>
      <c r="T3776" s="761"/>
    </row>
    <row r="3777" spans="1:20" s="498" customFormat="1" ht="12" x14ac:dyDescent="0.25">
      <c r="A3777" s="772" t="s">
        <v>7897</v>
      </c>
      <c r="B3777" s="773" t="s">
        <v>636</v>
      </c>
      <c r="C3777" s="773"/>
      <c r="D3777" s="794"/>
      <c r="E3777" s="773"/>
      <c r="F3777" s="775"/>
      <c r="G3777" s="773"/>
      <c r="H3777" s="773"/>
      <c r="I3777" s="773"/>
      <c r="J3777" s="776"/>
      <c r="K3777" s="829"/>
      <c r="L3777" s="776"/>
      <c r="M3777" s="776"/>
      <c r="N3777" s="776"/>
      <c r="O3777" s="776"/>
      <c r="P3777" s="776"/>
      <c r="Q3777" s="776"/>
      <c r="R3777" s="776"/>
      <c r="T3777" s="568"/>
    </row>
    <row r="3778" spans="1:20" s="498" customFormat="1" ht="12" x14ac:dyDescent="0.25">
      <c r="A3778" s="772"/>
      <c r="C3778" s="773" t="s">
        <v>5123</v>
      </c>
      <c r="D3778" s="794"/>
      <c r="E3778" s="773"/>
      <c r="F3778" s="775"/>
      <c r="G3778" s="773"/>
      <c r="H3778" s="773"/>
      <c r="I3778" s="773"/>
      <c r="J3778" s="777">
        <v>48160250</v>
      </c>
      <c r="K3778" s="789">
        <f>SUM(K3779:K3797)</f>
        <v>48160250</v>
      </c>
      <c r="L3778" s="784">
        <f t="shared" ref="L3778:O3778" si="161">SUM(L3779:L3797)</f>
        <v>0</v>
      </c>
      <c r="M3778" s="784">
        <f t="shared" si="161"/>
        <v>0</v>
      </c>
      <c r="N3778" s="784">
        <f t="shared" si="161"/>
        <v>49104568</v>
      </c>
      <c r="O3778" s="784">
        <f t="shared" si="161"/>
        <v>50048886</v>
      </c>
      <c r="P3778" s="777">
        <f>SUM(K3778,N3778,O3778)</f>
        <v>147313704</v>
      </c>
      <c r="Q3778" s="777">
        <v>69479040</v>
      </c>
      <c r="R3778" s="777"/>
      <c r="T3778" s="568"/>
    </row>
    <row r="3779" spans="1:20" s="498" customFormat="1" ht="12" x14ac:dyDescent="0.25">
      <c r="A3779" s="772"/>
      <c r="D3779" s="515" t="s">
        <v>7898</v>
      </c>
      <c r="E3779" s="779" t="s">
        <v>7899</v>
      </c>
      <c r="F3779" s="780" t="s">
        <v>6059</v>
      </c>
      <c r="G3779" s="781" t="s">
        <v>5515</v>
      </c>
      <c r="H3779" s="781" t="s">
        <v>6102</v>
      </c>
      <c r="I3779" s="781" t="s">
        <v>5517</v>
      </c>
      <c r="J3779" s="782">
        <v>32932555</v>
      </c>
      <c r="K3779" s="783">
        <v>32932555</v>
      </c>
      <c r="L3779" s="784">
        <f>SUM(J3779-K3779)</f>
        <v>0</v>
      </c>
      <c r="M3779" s="784">
        <f>SUM(K3779-J3779)</f>
        <v>0</v>
      </c>
      <c r="N3779" s="782">
        <v>33578291</v>
      </c>
      <c r="O3779" s="782">
        <v>34224028</v>
      </c>
      <c r="P3779" s="782">
        <v>100734874</v>
      </c>
      <c r="Q3779" s="782">
        <v>30587710</v>
      </c>
      <c r="R3779" s="782"/>
      <c r="T3779" s="568"/>
    </row>
    <row r="3780" spans="1:20" s="498" customFormat="1" ht="12" x14ac:dyDescent="0.25">
      <c r="A3780" s="772"/>
      <c r="D3780" s="515" t="s">
        <v>7900</v>
      </c>
      <c r="E3780" s="779" t="s">
        <v>7901</v>
      </c>
      <c r="F3780" s="780" t="s">
        <v>6905</v>
      </c>
      <c r="G3780" s="781" t="s">
        <v>5515</v>
      </c>
      <c r="H3780" s="781" t="s">
        <v>5516</v>
      </c>
      <c r="I3780" s="781" t="s">
        <v>5517</v>
      </c>
      <c r="J3780" s="782">
        <v>0</v>
      </c>
      <c r="K3780" s="783">
        <v>0</v>
      </c>
      <c r="L3780" s="784">
        <f t="shared" ref="L3780:L3797" si="162">SUM(J3780-K3780)</f>
        <v>0</v>
      </c>
      <c r="M3780" s="784">
        <f t="shared" ref="M3780:M3797" si="163">SUM(K3780-J3780)</f>
        <v>0</v>
      </c>
      <c r="N3780" s="782">
        <v>0</v>
      </c>
      <c r="O3780" s="782">
        <v>0</v>
      </c>
      <c r="P3780" s="782">
        <v>0</v>
      </c>
      <c r="Q3780" s="782">
        <v>0</v>
      </c>
      <c r="R3780" s="782"/>
      <c r="T3780" s="568"/>
    </row>
    <row r="3781" spans="1:20" s="498" customFormat="1" ht="24" x14ac:dyDescent="0.25">
      <c r="A3781" s="772"/>
      <c r="D3781" s="515" t="s">
        <v>7902</v>
      </c>
      <c r="E3781" s="779" t="s">
        <v>7903</v>
      </c>
      <c r="F3781" s="780" t="s">
        <v>5523</v>
      </c>
      <c r="G3781" s="781" t="s">
        <v>5515</v>
      </c>
      <c r="H3781" s="781" t="s">
        <v>5516</v>
      </c>
      <c r="I3781" s="781" t="s">
        <v>5517</v>
      </c>
      <c r="J3781" s="782">
        <v>0</v>
      </c>
      <c r="K3781" s="783">
        <v>0</v>
      </c>
      <c r="L3781" s="784">
        <f t="shared" si="162"/>
        <v>0</v>
      </c>
      <c r="M3781" s="784">
        <f t="shared" si="163"/>
        <v>0</v>
      </c>
      <c r="N3781" s="782">
        <v>0</v>
      </c>
      <c r="O3781" s="782">
        <v>0</v>
      </c>
      <c r="P3781" s="782">
        <v>0</v>
      </c>
      <c r="Q3781" s="782">
        <v>26301700</v>
      </c>
      <c r="R3781" s="782"/>
      <c r="T3781" s="568"/>
    </row>
    <row r="3782" spans="1:20" s="498" customFormat="1" ht="12" x14ac:dyDescent="0.25">
      <c r="A3782" s="772"/>
      <c r="D3782" s="515" t="s">
        <v>7904</v>
      </c>
      <c r="E3782" s="779" t="s">
        <v>7905</v>
      </c>
      <c r="F3782" s="780" t="s">
        <v>5526</v>
      </c>
      <c r="G3782" s="781" t="s">
        <v>5515</v>
      </c>
      <c r="H3782" s="781" t="s">
        <v>5516</v>
      </c>
      <c r="I3782" s="781" t="s">
        <v>5517</v>
      </c>
      <c r="J3782" s="782">
        <v>6587491</v>
      </c>
      <c r="K3782" s="783">
        <v>6587491</v>
      </c>
      <c r="L3782" s="784">
        <f t="shared" si="162"/>
        <v>0</v>
      </c>
      <c r="M3782" s="784">
        <f t="shared" si="163"/>
        <v>0</v>
      </c>
      <c r="N3782" s="782">
        <v>6716658</v>
      </c>
      <c r="O3782" s="782">
        <v>6845824</v>
      </c>
      <c r="P3782" s="782">
        <v>20149973</v>
      </c>
      <c r="Q3782" s="782">
        <v>6297390</v>
      </c>
      <c r="R3782" s="782"/>
      <c r="T3782" s="568"/>
    </row>
    <row r="3783" spans="1:20" s="498" customFormat="1" ht="12" x14ac:dyDescent="0.25">
      <c r="A3783" s="772"/>
      <c r="D3783" s="515" t="s">
        <v>7906</v>
      </c>
      <c r="E3783" s="779" t="s">
        <v>7907</v>
      </c>
      <c r="F3783" s="780" t="s">
        <v>5529</v>
      </c>
      <c r="G3783" s="781" t="s">
        <v>5515</v>
      </c>
      <c r="H3783" s="781" t="s">
        <v>5516</v>
      </c>
      <c r="I3783" s="781" t="s">
        <v>5517</v>
      </c>
      <c r="J3783" s="782">
        <v>2358546</v>
      </c>
      <c r="K3783" s="783">
        <v>2358546</v>
      </c>
      <c r="L3783" s="784">
        <f t="shared" si="162"/>
        <v>0</v>
      </c>
      <c r="M3783" s="784">
        <f t="shared" si="163"/>
        <v>0</v>
      </c>
      <c r="N3783" s="782">
        <v>2404792</v>
      </c>
      <c r="O3783" s="782">
        <v>2451038</v>
      </c>
      <c r="P3783" s="782">
        <v>7214376</v>
      </c>
      <c r="Q3783" s="782">
        <v>1438200</v>
      </c>
      <c r="R3783" s="782"/>
      <c r="T3783" s="568"/>
    </row>
    <row r="3784" spans="1:20" s="498" customFormat="1" ht="12" x14ac:dyDescent="0.25">
      <c r="A3784" s="772"/>
      <c r="D3784" s="515" t="s">
        <v>7908</v>
      </c>
      <c r="E3784" s="779" t="s">
        <v>7909</v>
      </c>
      <c r="F3784" s="780" t="s">
        <v>5532</v>
      </c>
      <c r="G3784" s="781" t="s">
        <v>5515</v>
      </c>
      <c r="H3784" s="781" t="s">
        <v>5516</v>
      </c>
      <c r="I3784" s="781" t="s">
        <v>5517</v>
      </c>
      <c r="J3784" s="782">
        <v>911897</v>
      </c>
      <c r="K3784" s="783">
        <v>911897</v>
      </c>
      <c r="L3784" s="784">
        <f t="shared" si="162"/>
        <v>0</v>
      </c>
      <c r="M3784" s="784">
        <f t="shared" si="163"/>
        <v>0</v>
      </c>
      <c r="N3784" s="782">
        <v>929777</v>
      </c>
      <c r="O3784" s="782">
        <v>947658</v>
      </c>
      <c r="P3784" s="782">
        <v>2789332</v>
      </c>
      <c r="Q3784" s="782">
        <v>545400</v>
      </c>
      <c r="R3784" s="782"/>
      <c r="T3784" s="568"/>
    </row>
    <row r="3785" spans="1:20" s="498" customFormat="1" ht="12" x14ac:dyDescent="0.25">
      <c r="A3785" s="772"/>
      <c r="D3785" s="515" t="s">
        <v>7910</v>
      </c>
      <c r="E3785" s="779" t="s">
        <v>7911</v>
      </c>
      <c r="F3785" s="780" t="s">
        <v>5535</v>
      </c>
      <c r="G3785" s="781" t="s">
        <v>5515</v>
      </c>
      <c r="H3785" s="781" t="s">
        <v>5516</v>
      </c>
      <c r="I3785" s="781" t="s">
        <v>5517</v>
      </c>
      <c r="J3785" s="782">
        <v>689214</v>
      </c>
      <c r="K3785" s="783">
        <v>689214</v>
      </c>
      <c r="L3785" s="784">
        <f t="shared" si="162"/>
        <v>0</v>
      </c>
      <c r="M3785" s="784">
        <f t="shared" si="163"/>
        <v>0</v>
      </c>
      <c r="N3785" s="782">
        <v>702728</v>
      </c>
      <c r="O3785" s="782">
        <v>716242</v>
      </c>
      <c r="P3785" s="782">
        <v>2108184</v>
      </c>
      <c r="Q3785" s="782">
        <v>618400</v>
      </c>
      <c r="R3785" s="782"/>
      <c r="T3785" s="568"/>
    </row>
    <row r="3786" spans="1:20" s="498" customFormat="1" ht="12" x14ac:dyDescent="0.25">
      <c r="A3786" s="772"/>
      <c r="D3786" s="515" t="s">
        <v>7912</v>
      </c>
      <c r="E3786" s="779" t="s">
        <v>7913</v>
      </c>
      <c r="F3786" s="780" t="s">
        <v>5538</v>
      </c>
      <c r="G3786" s="781" t="s">
        <v>5515</v>
      </c>
      <c r="H3786" s="781" t="s">
        <v>5516</v>
      </c>
      <c r="I3786" s="781" t="s">
        <v>5517</v>
      </c>
      <c r="J3786" s="782">
        <v>13632</v>
      </c>
      <c r="K3786" s="783">
        <v>13632</v>
      </c>
      <c r="L3786" s="784">
        <f t="shared" si="162"/>
        <v>0</v>
      </c>
      <c r="M3786" s="784">
        <f t="shared" si="163"/>
        <v>0</v>
      </c>
      <c r="N3786" s="782">
        <v>13899</v>
      </c>
      <c r="O3786" s="782">
        <v>14166</v>
      </c>
      <c r="P3786" s="782">
        <v>41697</v>
      </c>
      <c r="Q3786" s="782">
        <v>37260</v>
      </c>
      <c r="R3786" s="782"/>
      <c r="T3786" s="568"/>
    </row>
    <row r="3787" spans="1:20" s="498" customFormat="1" ht="12" x14ac:dyDescent="0.25">
      <c r="A3787" s="772"/>
      <c r="D3787" s="515" t="s">
        <v>7914</v>
      </c>
      <c r="E3787" s="779" t="s">
        <v>7915</v>
      </c>
      <c r="F3787" s="780" t="s">
        <v>5796</v>
      </c>
      <c r="G3787" s="781" t="s">
        <v>5515</v>
      </c>
      <c r="H3787" s="781" t="s">
        <v>5516</v>
      </c>
      <c r="I3787" s="781" t="s">
        <v>5517</v>
      </c>
      <c r="J3787" s="782">
        <v>3188846</v>
      </c>
      <c r="K3787" s="783">
        <v>3188846</v>
      </c>
      <c r="L3787" s="784">
        <f t="shared" si="162"/>
        <v>0</v>
      </c>
      <c r="M3787" s="784">
        <f t="shared" si="163"/>
        <v>0</v>
      </c>
      <c r="N3787" s="782">
        <v>3251373</v>
      </c>
      <c r="O3787" s="782">
        <v>3313899</v>
      </c>
      <c r="P3787" s="782">
        <v>9754118</v>
      </c>
      <c r="Q3787" s="782">
        <v>3045580</v>
      </c>
      <c r="R3787" s="782"/>
      <c r="T3787" s="568"/>
    </row>
    <row r="3788" spans="1:20" s="498" customFormat="1" ht="12" x14ac:dyDescent="0.25">
      <c r="A3788" s="772"/>
      <c r="D3788" s="515" t="s">
        <v>7916</v>
      </c>
      <c r="E3788" s="779" t="s">
        <v>7917</v>
      </c>
      <c r="F3788" s="780" t="s">
        <v>5544</v>
      </c>
      <c r="G3788" s="781" t="s">
        <v>5515</v>
      </c>
      <c r="H3788" s="781" t="s">
        <v>5516</v>
      </c>
      <c r="I3788" s="781" t="s">
        <v>5517</v>
      </c>
      <c r="J3788" s="782">
        <v>292744</v>
      </c>
      <c r="K3788" s="783">
        <v>292744</v>
      </c>
      <c r="L3788" s="784">
        <f t="shared" si="162"/>
        <v>0</v>
      </c>
      <c r="M3788" s="784">
        <f t="shared" si="163"/>
        <v>0</v>
      </c>
      <c r="N3788" s="782">
        <v>298484</v>
      </c>
      <c r="O3788" s="782">
        <v>304224</v>
      </c>
      <c r="P3788" s="782">
        <v>895452</v>
      </c>
      <c r="Q3788" s="782">
        <v>607400</v>
      </c>
      <c r="R3788" s="782"/>
      <c r="T3788" s="568"/>
    </row>
    <row r="3789" spans="1:20" s="498" customFormat="1" ht="12" x14ac:dyDescent="0.25">
      <c r="A3789" s="772"/>
      <c r="D3789" s="515" t="s">
        <v>7918</v>
      </c>
      <c r="E3789" s="779" t="s">
        <v>7919</v>
      </c>
      <c r="F3789" s="780" t="s">
        <v>6746</v>
      </c>
      <c r="G3789" s="781" t="s">
        <v>5515</v>
      </c>
      <c r="H3789" s="781" t="s">
        <v>5516</v>
      </c>
      <c r="I3789" s="781" t="s">
        <v>5517</v>
      </c>
      <c r="J3789" s="782">
        <v>90597</v>
      </c>
      <c r="K3789" s="783">
        <v>90597</v>
      </c>
      <c r="L3789" s="784">
        <f t="shared" si="162"/>
        <v>0</v>
      </c>
      <c r="M3789" s="784">
        <f t="shared" si="163"/>
        <v>0</v>
      </c>
      <c r="N3789" s="782">
        <v>92373</v>
      </c>
      <c r="O3789" s="782">
        <v>94149</v>
      </c>
      <c r="P3789" s="782">
        <v>277119</v>
      </c>
      <c r="Q3789" s="782">
        <v>0</v>
      </c>
      <c r="R3789" s="782"/>
      <c r="T3789" s="568"/>
    </row>
    <row r="3790" spans="1:20" s="498" customFormat="1" ht="12" x14ac:dyDescent="0.25">
      <c r="A3790" s="772"/>
      <c r="D3790" s="515" t="s">
        <v>7920</v>
      </c>
      <c r="E3790" s="779" t="s">
        <v>7921</v>
      </c>
      <c r="F3790" s="780" t="s">
        <v>7922</v>
      </c>
      <c r="G3790" s="781" t="s">
        <v>5515</v>
      </c>
      <c r="H3790" s="781" t="s">
        <v>5516</v>
      </c>
      <c r="I3790" s="781" t="s">
        <v>5517</v>
      </c>
      <c r="J3790" s="782">
        <v>117504</v>
      </c>
      <c r="K3790" s="783">
        <v>117504</v>
      </c>
      <c r="L3790" s="784">
        <f t="shared" si="162"/>
        <v>0</v>
      </c>
      <c r="M3790" s="784">
        <f t="shared" si="163"/>
        <v>0</v>
      </c>
      <c r="N3790" s="782">
        <v>119808</v>
      </c>
      <c r="O3790" s="782">
        <v>122112</v>
      </c>
      <c r="P3790" s="782">
        <v>359424</v>
      </c>
      <c r="Q3790" s="782">
        <v>0</v>
      </c>
      <c r="R3790" s="782"/>
      <c r="T3790" s="568"/>
    </row>
    <row r="3791" spans="1:20" s="498" customFormat="1" ht="12" x14ac:dyDescent="0.25">
      <c r="A3791" s="772"/>
      <c r="D3791" s="515" t="s">
        <v>7923</v>
      </c>
      <c r="E3791" s="779" t="s">
        <v>7924</v>
      </c>
      <c r="F3791" s="780" t="s">
        <v>6431</v>
      </c>
      <c r="G3791" s="781" t="s">
        <v>5515</v>
      </c>
      <c r="H3791" s="781" t="s">
        <v>5516</v>
      </c>
      <c r="I3791" s="781" t="s">
        <v>5517</v>
      </c>
      <c r="J3791" s="782">
        <v>977224</v>
      </c>
      <c r="K3791" s="783">
        <v>977224</v>
      </c>
      <c r="L3791" s="784">
        <f t="shared" si="162"/>
        <v>0</v>
      </c>
      <c r="M3791" s="784">
        <f t="shared" si="163"/>
        <v>0</v>
      </c>
      <c r="N3791" s="782">
        <v>996385</v>
      </c>
      <c r="O3791" s="782">
        <v>1015546</v>
      </c>
      <c r="P3791" s="782">
        <v>2989155</v>
      </c>
      <c r="Q3791" s="782">
        <v>0</v>
      </c>
      <c r="R3791" s="782"/>
      <c r="T3791" s="568"/>
    </row>
    <row r="3792" spans="1:20" s="498" customFormat="1" ht="12" x14ac:dyDescent="0.25">
      <c r="A3792" s="772"/>
      <c r="D3792" s="515" t="s">
        <v>7925</v>
      </c>
      <c r="E3792" s="779" t="s">
        <v>7926</v>
      </c>
      <c r="F3792" s="780" t="s">
        <v>5562</v>
      </c>
      <c r="G3792" s="781" t="s">
        <v>5515</v>
      </c>
      <c r="H3792" s="781" t="s">
        <v>5516</v>
      </c>
      <c r="I3792" s="781" t="s">
        <v>5517</v>
      </c>
      <c r="J3792" s="782">
        <v>0</v>
      </c>
      <c r="K3792" s="783">
        <v>0</v>
      </c>
      <c r="L3792" s="784">
        <f t="shared" si="162"/>
        <v>0</v>
      </c>
      <c r="M3792" s="784">
        <f t="shared" si="163"/>
        <v>0</v>
      </c>
      <c r="N3792" s="782">
        <v>0</v>
      </c>
      <c r="O3792" s="782">
        <v>0</v>
      </c>
      <c r="P3792" s="782">
        <v>0</v>
      </c>
      <c r="Q3792" s="782">
        <v>0</v>
      </c>
      <c r="R3792" s="782"/>
      <c r="T3792" s="568"/>
    </row>
    <row r="3793" spans="1:20" s="498" customFormat="1" ht="36" x14ac:dyDescent="0.25">
      <c r="A3793" s="772"/>
      <c r="D3793" s="515" t="s">
        <v>7927</v>
      </c>
      <c r="E3793" s="779" t="s">
        <v>7928</v>
      </c>
      <c r="F3793" s="780" t="s">
        <v>7929</v>
      </c>
      <c r="G3793" s="781" t="s">
        <v>5515</v>
      </c>
      <c r="H3793" s="781" t="s">
        <v>5516</v>
      </c>
      <c r="I3793" s="781" t="s">
        <v>5517</v>
      </c>
      <c r="J3793" s="782">
        <v>0</v>
      </c>
      <c r="K3793" s="783">
        <v>0</v>
      </c>
      <c r="L3793" s="784">
        <f t="shared" si="162"/>
        <v>0</v>
      </c>
      <c r="M3793" s="784">
        <f t="shared" si="163"/>
        <v>0</v>
      </c>
      <c r="N3793" s="782">
        <v>0</v>
      </c>
      <c r="O3793" s="782">
        <v>0</v>
      </c>
      <c r="P3793" s="782">
        <v>0</v>
      </c>
      <c r="Q3793" s="782">
        <v>0</v>
      </c>
      <c r="R3793" s="782"/>
      <c r="T3793" s="568"/>
    </row>
    <row r="3794" spans="1:20" s="498" customFormat="1" ht="12" x14ac:dyDescent="0.25">
      <c r="A3794" s="772"/>
      <c r="D3794" s="515" t="s">
        <v>7930</v>
      </c>
      <c r="E3794" s="779" t="s">
        <v>7931</v>
      </c>
      <c r="F3794" s="780" t="s">
        <v>7048</v>
      </c>
      <c r="G3794" s="781" t="s">
        <v>5515</v>
      </c>
      <c r="H3794" s="781" t="s">
        <v>5516</v>
      </c>
      <c r="I3794" s="781" t="s">
        <v>5517</v>
      </c>
      <c r="J3794" s="782">
        <v>0</v>
      </c>
      <c r="K3794" s="783">
        <v>0</v>
      </c>
      <c r="L3794" s="784">
        <f t="shared" si="162"/>
        <v>0</v>
      </c>
      <c r="M3794" s="784">
        <f t="shared" si="163"/>
        <v>0</v>
      </c>
      <c r="N3794" s="782">
        <v>0</v>
      </c>
      <c r="O3794" s="782">
        <v>0</v>
      </c>
      <c r="P3794" s="782">
        <v>0</v>
      </c>
      <c r="Q3794" s="782">
        <v>0</v>
      </c>
      <c r="R3794" s="782"/>
      <c r="T3794" s="568"/>
    </row>
    <row r="3795" spans="1:20" s="498" customFormat="1" ht="12" x14ac:dyDescent="0.25">
      <c r="A3795" s="772"/>
      <c r="D3795" s="515" t="s">
        <v>7932</v>
      </c>
      <c r="E3795" s="779" t="s">
        <v>7933</v>
      </c>
      <c r="F3795" s="780" t="s">
        <v>7309</v>
      </c>
      <c r="G3795" s="781" t="s">
        <v>5515</v>
      </c>
      <c r="H3795" s="781" t="s">
        <v>5516</v>
      </c>
      <c r="I3795" s="781" t="s">
        <v>5517</v>
      </c>
      <c r="J3795" s="782">
        <v>0</v>
      </c>
      <c r="K3795" s="783">
        <v>0</v>
      </c>
      <c r="L3795" s="784">
        <f t="shared" si="162"/>
        <v>0</v>
      </c>
      <c r="M3795" s="784">
        <f t="shared" si="163"/>
        <v>0</v>
      </c>
      <c r="N3795" s="782">
        <v>0</v>
      </c>
      <c r="O3795" s="782">
        <v>0</v>
      </c>
      <c r="P3795" s="782">
        <v>0</v>
      </c>
      <c r="Q3795" s="782">
        <v>0</v>
      </c>
      <c r="R3795" s="782"/>
      <c r="T3795" s="568"/>
    </row>
    <row r="3796" spans="1:20" s="498" customFormat="1" ht="24" x14ac:dyDescent="0.25">
      <c r="A3796" s="772"/>
      <c r="D3796" s="515" t="s">
        <v>7934</v>
      </c>
      <c r="E3796" s="779" t="s">
        <v>7935</v>
      </c>
      <c r="F3796" s="780" t="s">
        <v>7312</v>
      </c>
      <c r="G3796" s="781" t="s">
        <v>5515</v>
      </c>
      <c r="H3796" s="781" t="s">
        <v>5516</v>
      </c>
      <c r="I3796" s="781" t="s">
        <v>5517</v>
      </c>
      <c r="J3796" s="782">
        <v>0</v>
      </c>
      <c r="K3796" s="783">
        <v>0</v>
      </c>
      <c r="L3796" s="784">
        <f t="shared" si="162"/>
        <v>0</v>
      </c>
      <c r="M3796" s="784">
        <f t="shared" si="163"/>
        <v>0</v>
      </c>
      <c r="N3796" s="782">
        <v>0</v>
      </c>
      <c r="O3796" s="782">
        <v>0</v>
      </c>
      <c r="P3796" s="782">
        <v>0</v>
      </c>
      <c r="Q3796" s="782">
        <v>0</v>
      </c>
      <c r="R3796" s="782"/>
      <c r="T3796" s="568"/>
    </row>
    <row r="3797" spans="1:20" s="498" customFormat="1" ht="12" x14ac:dyDescent="0.25">
      <c r="A3797" s="772"/>
      <c r="D3797" s="519" t="s">
        <v>7936</v>
      </c>
      <c r="E3797" s="786" t="s">
        <v>7937</v>
      </c>
      <c r="F3797" s="787" t="s">
        <v>7057</v>
      </c>
      <c r="G3797" s="788" t="s">
        <v>5515</v>
      </c>
      <c r="H3797" s="788" t="s">
        <v>5516</v>
      </c>
      <c r="I3797" s="788" t="s">
        <v>5517</v>
      </c>
      <c r="J3797" s="784">
        <v>0</v>
      </c>
      <c r="K3797" s="789">
        <v>0</v>
      </c>
      <c r="L3797" s="784">
        <f t="shared" si="162"/>
        <v>0</v>
      </c>
      <c r="M3797" s="784">
        <f t="shared" si="163"/>
        <v>0</v>
      </c>
      <c r="N3797" s="784">
        <v>0</v>
      </c>
      <c r="O3797" s="784">
        <v>0</v>
      </c>
      <c r="P3797" s="784">
        <v>0</v>
      </c>
      <c r="Q3797" s="784">
        <v>0</v>
      </c>
      <c r="R3797" s="784"/>
      <c r="T3797" s="568"/>
    </row>
    <row r="3798" spans="1:20" s="498" customFormat="1" ht="12" x14ac:dyDescent="0.25">
      <c r="A3798" s="772"/>
      <c r="D3798" s="816"/>
      <c r="E3798" s="816"/>
      <c r="F3798" s="844"/>
      <c r="G3798" s="845"/>
      <c r="H3798" s="845"/>
      <c r="I3798" s="845"/>
      <c r="J3798" s="846"/>
      <c r="K3798" s="846"/>
      <c r="L3798" s="846"/>
      <c r="M3798" s="846"/>
      <c r="N3798" s="846"/>
      <c r="O3798" s="846"/>
      <c r="P3798" s="846"/>
      <c r="Q3798" s="846"/>
      <c r="R3798" s="846"/>
      <c r="T3798" s="568"/>
    </row>
    <row r="3799" spans="1:20" s="498" customFormat="1" ht="12" x14ac:dyDescent="0.25">
      <c r="A3799" s="772"/>
      <c r="F3799" s="536"/>
      <c r="G3799" s="793"/>
      <c r="H3799" s="793"/>
      <c r="I3799" s="793"/>
      <c r="J3799" s="776"/>
      <c r="K3799" s="776"/>
      <c r="L3799" s="776"/>
      <c r="M3799" s="776"/>
      <c r="N3799" s="776"/>
      <c r="O3799" s="776"/>
      <c r="P3799" s="776"/>
      <c r="Q3799" s="776"/>
      <c r="R3799" s="776"/>
      <c r="T3799" s="568"/>
    </row>
    <row r="3800" spans="1:20" s="498" customFormat="1" ht="12" x14ac:dyDescent="0.25">
      <c r="A3800" s="772"/>
      <c r="F3800" s="536"/>
      <c r="G3800" s="793"/>
      <c r="H3800" s="793"/>
      <c r="I3800" s="793"/>
      <c r="J3800" s="776"/>
      <c r="K3800" s="776"/>
      <c r="L3800" s="776"/>
      <c r="M3800" s="776"/>
      <c r="N3800" s="776"/>
      <c r="O3800" s="776"/>
      <c r="P3800" s="776"/>
      <c r="Q3800" s="776"/>
      <c r="R3800" s="776"/>
      <c r="T3800" s="568"/>
    </row>
    <row r="3801" spans="1:20" s="498" customFormat="1" ht="12" x14ac:dyDescent="0.25">
      <c r="A3801" s="772"/>
      <c r="F3801" s="536"/>
      <c r="G3801" s="793"/>
      <c r="H3801" s="793"/>
      <c r="I3801" s="793"/>
      <c r="J3801" s="776"/>
      <c r="K3801" s="776"/>
      <c r="L3801" s="776"/>
      <c r="M3801" s="776"/>
      <c r="N3801" s="776"/>
      <c r="O3801" s="776"/>
      <c r="P3801" s="776"/>
      <c r="Q3801" s="776"/>
      <c r="R3801" s="776"/>
      <c r="T3801" s="568"/>
    </row>
    <row r="3802" spans="1:20" s="498" customFormat="1" ht="12" x14ac:dyDescent="0.25">
      <c r="A3802" s="772"/>
      <c r="F3802" s="536"/>
      <c r="G3802" s="793"/>
      <c r="H3802" s="793"/>
      <c r="I3802" s="793"/>
      <c r="J3802" s="776"/>
      <c r="K3802" s="776"/>
      <c r="L3802" s="776"/>
      <c r="M3802" s="776"/>
      <c r="N3802" s="776"/>
      <c r="O3802" s="776"/>
      <c r="P3802" s="776"/>
      <c r="Q3802" s="776"/>
      <c r="R3802" s="776"/>
      <c r="T3802" s="568"/>
    </row>
    <row r="3803" spans="1:20" s="751" customFormat="1" ht="13.8" x14ac:dyDescent="0.3">
      <c r="A3803" s="946" t="s">
        <v>5500</v>
      </c>
      <c r="B3803" s="946"/>
      <c r="C3803" s="946"/>
      <c r="D3803" s="946"/>
      <c r="E3803" s="946"/>
      <c r="F3803" s="946"/>
      <c r="G3803" s="946"/>
      <c r="H3803" s="946"/>
      <c r="I3803" s="946"/>
      <c r="J3803" s="946"/>
      <c r="K3803" s="946"/>
      <c r="L3803" s="946"/>
      <c r="M3803" s="946"/>
      <c r="N3803" s="946"/>
      <c r="O3803" s="946"/>
      <c r="P3803" s="946"/>
      <c r="Q3803" s="946"/>
      <c r="T3803" s="752"/>
    </row>
    <row r="3804" spans="1:20" s="751" customFormat="1" ht="13.8" x14ac:dyDescent="0.3">
      <c r="A3804" s="946" t="s">
        <v>5501</v>
      </c>
      <c r="B3804" s="946"/>
      <c r="C3804" s="946"/>
      <c r="D3804" s="946"/>
      <c r="E3804" s="946"/>
      <c r="F3804" s="946"/>
      <c r="G3804" s="946"/>
      <c r="H3804" s="946"/>
      <c r="I3804" s="946"/>
      <c r="J3804" s="946"/>
      <c r="K3804" s="946"/>
      <c r="L3804" s="946"/>
      <c r="M3804" s="946"/>
      <c r="N3804" s="946"/>
      <c r="O3804" s="946"/>
      <c r="P3804" s="946"/>
      <c r="Q3804" s="946"/>
      <c r="T3804" s="752"/>
    </row>
    <row r="3805" spans="1:20" s="753" customFormat="1" ht="13.2" x14ac:dyDescent="0.25">
      <c r="A3805" s="947" t="s">
        <v>5376</v>
      </c>
      <c r="B3805" s="947"/>
      <c r="C3805" s="947"/>
      <c r="D3805" s="954"/>
      <c r="E3805" s="947"/>
      <c r="F3805" s="947"/>
      <c r="G3805" s="947"/>
      <c r="H3805" s="947"/>
      <c r="I3805" s="947"/>
      <c r="J3805" s="947"/>
      <c r="K3805" s="947"/>
      <c r="L3805" s="947"/>
      <c r="M3805" s="947"/>
      <c r="N3805" s="947"/>
      <c r="O3805" s="947"/>
      <c r="P3805" s="947"/>
      <c r="Q3805" s="947"/>
      <c r="T3805" s="754"/>
    </row>
    <row r="3806" spans="1:20" s="760" customFormat="1" ht="24" x14ac:dyDescent="0.25">
      <c r="A3806" s="943" t="s">
        <v>5502</v>
      </c>
      <c r="B3806" s="948" t="s">
        <v>5503</v>
      </c>
      <c r="C3806" s="957"/>
      <c r="D3806" s="755"/>
      <c r="E3806" s="949" t="s">
        <v>5504</v>
      </c>
      <c r="F3806" s="943" t="s">
        <v>4881</v>
      </c>
      <c r="G3806" s="943" t="s">
        <v>5505</v>
      </c>
      <c r="H3806" s="943" t="s">
        <v>5506</v>
      </c>
      <c r="I3806" s="943" t="s">
        <v>5507</v>
      </c>
      <c r="J3806" s="756" t="s">
        <v>3115</v>
      </c>
      <c r="K3806" s="757" t="s">
        <v>3116</v>
      </c>
      <c r="L3806" s="758" t="s">
        <v>5508</v>
      </c>
      <c r="M3806" s="758" t="s">
        <v>5509</v>
      </c>
      <c r="N3806" s="756" t="s">
        <v>3116</v>
      </c>
      <c r="O3806" s="756" t="s">
        <v>3116</v>
      </c>
      <c r="P3806" s="759" t="s">
        <v>3317</v>
      </c>
      <c r="Q3806" s="759" t="s">
        <v>3341</v>
      </c>
      <c r="R3806" s="759" t="s">
        <v>5510</v>
      </c>
      <c r="T3806" s="761"/>
    </row>
    <row r="3807" spans="1:20" s="760" customFormat="1" ht="19.5" customHeight="1" x14ac:dyDescent="0.25">
      <c r="A3807" s="955"/>
      <c r="B3807" s="950"/>
      <c r="C3807" s="958"/>
      <c r="D3807" s="762"/>
      <c r="E3807" s="951"/>
      <c r="F3807" s="944"/>
      <c r="G3807" s="944"/>
      <c r="H3807" s="944"/>
      <c r="I3807" s="944"/>
      <c r="J3807" s="763">
        <v>2020</v>
      </c>
      <c r="K3807" s="764" t="s">
        <v>3120</v>
      </c>
      <c r="L3807" s="765" t="s">
        <v>3120</v>
      </c>
      <c r="M3807" s="765" t="s">
        <v>3120</v>
      </c>
      <c r="N3807" s="766" t="s">
        <v>5068</v>
      </c>
      <c r="O3807" s="766" t="s">
        <v>5069</v>
      </c>
      <c r="P3807" s="763" t="s">
        <v>4882</v>
      </c>
      <c r="Q3807" s="766" t="s">
        <v>5102</v>
      </c>
      <c r="R3807" s="763"/>
      <c r="T3807" s="761"/>
    </row>
    <row r="3808" spans="1:20" s="760" customFormat="1" ht="15.75" customHeight="1" x14ac:dyDescent="0.25">
      <c r="A3808" s="956"/>
      <c r="B3808" s="952"/>
      <c r="C3808" s="959"/>
      <c r="D3808" s="768"/>
      <c r="E3808" s="953"/>
      <c r="F3808" s="945"/>
      <c r="G3808" s="945"/>
      <c r="H3808" s="945"/>
      <c r="I3808" s="945"/>
      <c r="J3808" s="769" t="s">
        <v>14</v>
      </c>
      <c r="K3808" s="770" t="s">
        <v>14</v>
      </c>
      <c r="L3808" s="771" t="s">
        <v>14</v>
      </c>
      <c r="M3808" s="771" t="s">
        <v>14</v>
      </c>
      <c r="N3808" s="769" t="s">
        <v>14</v>
      </c>
      <c r="O3808" s="769" t="s">
        <v>14</v>
      </c>
      <c r="P3808" s="769" t="s">
        <v>14</v>
      </c>
      <c r="Q3808" s="769" t="s">
        <v>14</v>
      </c>
      <c r="R3808" s="769"/>
      <c r="T3808" s="761"/>
    </row>
    <row r="3809" spans="1:20" s="498" customFormat="1" ht="12" x14ac:dyDescent="0.25">
      <c r="A3809" s="772"/>
      <c r="C3809" s="773" t="s">
        <v>5142</v>
      </c>
      <c r="D3809" s="817"/>
      <c r="E3809" s="773"/>
      <c r="F3809" s="795"/>
      <c r="G3809" s="796"/>
      <c r="H3809" s="796"/>
      <c r="I3809" s="796"/>
      <c r="J3809" s="797">
        <v>42900000</v>
      </c>
      <c r="K3809" s="783">
        <f>SUM(K3810:K3868)</f>
        <v>42900000</v>
      </c>
      <c r="L3809" s="782">
        <f t="shared" ref="L3809:N3809" si="164">SUM(L3810:L3868)</f>
        <v>0</v>
      </c>
      <c r="M3809" s="782">
        <f t="shared" si="164"/>
        <v>0</v>
      </c>
      <c r="N3809" s="782">
        <f t="shared" si="164"/>
        <v>42900000</v>
      </c>
      <c r="O3809" s="782">
        <f>SUM(O3810:O3868)</f>
        <v>43500000</v>
      </c>
      <c r="P3809" s="797">
        <f>SUM(K3809,N3809,O3809)</f>
        <v>129300000</v>
      </c>
      <c r="Q3809" s="797">
        <v>30150000</v>
      </c>
      <c r="R3809" s="797"/>
      <c r="T3809" s="568"/>
    </row>
    <row r="3810" spans="1:20" s="498" customFormat="1" ht="24" x14ac:dyDescent="0.25">
      <c r="A3810" s="772"/>
      <c r="D3810" s="515" t="s">
        <v>7938</v>
      </c>
      <c r="E3810" s="779" t="s">
        <v>7939</v>
      </c>
      <c r="F3810" s="780" t="s">
        <v>5565</v>
      </c>
      <c r="G3810" s="781" t="s">
        <v>5515</v>
      </c>
      <c r="H3810" s="781" t="s">
        <v>6102</v>
      </c>
      <c r="I3810" s="781" t="s">
        <v>5517</v>
      </c>
      <c r="J3810" s="782">
        <v>2000000</v>
      </c>
      <c r="K3810" s="783">
        <v>2000000</v>
      </c>
      <c r="L3810" s="784">
        <f>SUM(J3810-K3810)</f>
        <v>0</v>
      </c>
      <c r="M3810" s="784">
        <f>SUM(K3810-J3810)</f>
        <v>0</v>
      </c>
      <c r="N3810" s="782">
        <v>2000000</v>
      </c>
      <c r="O3810" s="782">
        <v>2000000</v>
      </c>
      <c r="P3810" s="782">
        <v>6000000</v>
      </c>
      <c r="Q3810" s="782">
        <v>2000000</v>
      </c>
      <c r="R3810" s="782"/>
      <c r="T3810" s="568"/>
    </row>
    <row r="3811" spans="1:20" s="498" customFormat="1" ht="24" x14ac:dyDescent="0.25">
      <c r="A3811" s="772"/>
      <c r="D3811" s="515" t="s">
        <v>7940</v>
      </c>
      <c r="E3811" s="779" t="s">
        <v>7941</v>
      </c>
      <c r="F3811" s="780" t="s">
        <v>5568</v>
      </c>
      <c r="G3811" s="781" t="s">
        <v>5515</v>
      </c>
      <c r="H3811" s="781" t="s">
        <v>6102</v>
      </c>
      <c r="I3811" s="781" t="s">
        <v>5517</v>
      </c>
      <c r="J3811" s="782">
        <v>4000000</v>
      </c>
      <c r="K3811" s="783">
        <v>4000000</v>
      </c>
      <c r="L3811" s="784">
        <f t="shared" ref="L3811:L3868" si="165">SUM(J3811-K3811)</f>
        <v>0</v>
      </c>
      <c r="M3811" s="784">
        <f t="shared" ref="M3811:M3868" si="166">SUM(K3811-J3811)</f>
        <v>0</v>
      </c>
      <c r="N3811" s="782">
        <v>4000000</v>
      </c>
      <c r="O3811" s="782">
        <v>4000000</v>
      </c>
      <c r="P3811" s="782">
        <v>12000000</v>
      </c>
      <c r="Q3811" s="782">
        <v>4000000</v>
      </c>
      <c r="R3811" s="782"/>
      <c r="T3811" s="568"/>
    </row>
    <row r="3812" spans="1:20" s="498" customFormat="1" ht="24" x14ac:dyDescent="0.25">
      <c r="A3812" s="772"/>
      <c r="D3812" s="515" t="s">
        <v>7942</v>
      </c>
      <c r="E3812" s="779" t="s">
        <v>7943</v>
      </c>
      <c r="F3812" s="780" t="s">
        <v>5571</v>
      </c>
      <c r="G3812" s="781" t="s">
        <v>5515</v>
      </c>
      <c r="H3812" s="781" t="s">
        <v>6102</v>
      </c>
      <c r="I3812" s="781" t="s">
        <v>5517</v>
      </c>
      <c r="J3812" s="782">
        <v>0</v>
      </c>
      <c r="K3812" s="783">
        <v>0</v>
      </c>
      <c r="L3812" s="784">
        <f t="shared" si="165"/>
        <v>0</v>
      </c>
      <c r="M3812" s="784">
        <f t="shared" si="166"/>
        <v>0</v>
      </c>
      <c r="N3812" s="782">
        <v>0</v>
      </c>
      <c r="O3812" s="782">
        <v>0</v>
      </c>
      <c r="P3812" s="782">
        <v>0</v>
      </c>
      <c r="Q3812" s="782">
        <v>0</v>
      </c>
      <c r="R3812" s="782"/>
      <c r="T3812" s="568"/>
    </row>
    <row r="3813" spans="1:20" s="498" customFormat="1" ht="24" x14ac:dyDescent="0.25">
      <c r="A3813" s="772"/>
      <c r="D3813" s="515" t="s">
        <v>7944</v>
      </c>
      <c r="E3813" s="779" t="s">
        <v>7945</v>
      </c>
      <c r="F3813" s="780" t="s">
        <v>5574</v>
      </c>
      <c r="G3813" s="781" t="s">
        <v>5515</v>
      </c>
      <c r="H3813" s="781" t="s">
        <v>6102</v>
      </c>
      <c r="I3813" s="781" t="s">
        <v>5517</v>
      </c>
      <c r="J3813" s="782">
        <v>0</v>
      </c>
      <c r="K3813" s="783">
        <v>0</v>
      </c>
      <c r="L3813" s="784">
        <f t="shared" si="165"/>
        <v>0</v>
      </c>
      <c r="M3813" s="784">
        <f t="shared" si="166"/>
        <v>0</v>
      </c>
      <c r="N3813" s="782">
        <v>0</v>
      </c>
      <c r="O3813" s="782">
        <v>0</v>
      </c>
      <c r="P3813" s="782">
        <v>0</v>
      </c>
      <c r="Q3813" s="782">
        <v>0</v>
      </c>
      <c r="R3813" s="782"/>
      <c r="T3813" s="568"/>
    </row>
    <row r="3814" spans="1:20" s="498" customFormat="1" ht="12" x14ac:dyDescent="0.25">
      <c r="A3814" s="772"/>
      <c r="D3814" s="515" t="s">
        <v>7946</v>
      </c>
      <c r="E3814" s="779" t="s">
        <v>7947</v>
      </c>
      <c r="F3814" s="780" t="s">
        <v>5901</v>
      </c>
      <c r="G3814" s="781" t="s">
        <v>5515</v>
      </c>
      <c r="H3814" s="781" t="s">
        <v>6102</v>
      </c>
      <c r="I3814" s="781" t="s">
        <v>5517</v>
      </c>
      <c r="J3814" s="782">
        <v>0</v>
      </c>
      <c r="K3814" s="783">
        <v>0</v>
      </c>
      <c r="L3814" s="784">
        <f t="shared" si="165"/>
        <v>0</v>
      </c>
      <c r="M3814" s="784">
        <f t="shared" si="166"/>
        <v>0</v>
      </c>
      <c r="N3814" s="782">
        <v>0</v>
      </c>
      <c r="O3814" s="782">
        <v>0</v>
      </c>
      <c r="P3814" s="782">
        <v>0</v>
      </c>
      <c r="Q3814" s="782">
        <v>0</v>
      </c>
      <c r="R3814" s="782"/>
      <c r="T3814" s="568"/>
    </row>
    <row r="3815" spans="1:20" s="498" customFormat="1" ht="12" x14ac:dyDescent="0.25">
      <c r="A3815" s="772"/>
      <c r="D3815" s="515" t="s">
        <v>7948</v>
      </c>
      <c r="E3815" s="779" t="s">
        <v>7949</v>
      </c>
      <c r="F3815" s="780" t="s">
        <v>5583</v>
      </c>
      <c r="G3815" s="781" t="s">
        <v>5515</v>
      </c>
      <c r="H3815" s="781" t="s">
        <v>6102</v>
      </c>
      <c r="I3815" s="781" t="s">
        <v>5517</v>
      </c>
      <c r="J3815" s="782">
        <v>0</v>
      </c>
      <c r="K3815" s="783">
        <v>0</v>
      </c>
      <c r="L3815" s="784">
        <f t="shared" si="165"/>
        <v>0</v>
      </c>
      <c r="M3815" s="784">
        <f t="shared" si="166"/>
        <v>0</v>
      </c>
      <c r="N3815" s="782">
        <v>0</v>
      </c>
      <c r="O3815" s="782">
        <v>0</v>
      </c>
      <c r="P3815" s="782">
        <v>0</v>
      </c>
      <c r="Q3815" s="782">
        <v>0</v>
      </c>
      <c r="R3815" s="782"/>
      <c r="T3815" s="568"/>
    </row>
    <row r="3816" spans="1:20" s="498" customFormat="1" ht="12" x14ac:dyDescent="0.25">
      <c r="A3816" s="772"/>
      <c r="D3816" s="515" t="s">
        <v>7950</v>
      </c>
      <c r="E3816" s="779" t="s">
        <v>7951</v>
      </c>
      <c r="F3816" s="780" t="s">
        <v>5586</v>
      </c>
      <c r="G3816" s="781" t="s">
        <v>5515</v>
      </c>
      <c r="H3816" s="781" t="s">
        <v>6102</v>
      </c>
      <c r="I3816" s="781" t="s">
        <v>5517</v>
      </c>
      <c r="J3816" s="782">
        <v>150000</v>
      </c>
      <c r="K3816" s="783">
        <v>150000</v>
      </c>
      <c r="L3816" s="784">
        <f t="shared" si="165"/>
        <v>0</v>
      </c>
      <c r="M3816" s="784">
        <f t="shared" si="166"/>
        <v>0</v>
      </c>
      <c r="N3816" s="782">
        <v>150000</v>
      </c>
      <c r="O3816" s="782">
        <v>200000</v>
      </c>
      <c r="P3816" s="782">
        <v>500000</v>
      </c>
      <c r="Q3816" s="782">
        <v>150000</v>
      </c>
      <c r="R3816" s="782"/>
      <c r="T3816" s="568"/>
    </row>
    <row r="3817" spans="1:20" s="498" customFormat="1" ht="24" x14ac:dyDescent="0.25">
      <c r="A3817" s="772"/>
      <c r="D3817" s="515" t="s">
        <v>7952</v>
      </c>
      <c r="E3817" s="779" t="s">
        <v>7953</v>
      </c>
      <c r="F3817" s="780" t="s">
        <v>5589</v>
      </c>
      <c r="G3817" s="781" t="s">
        <v>5515</v>
      </c>
      <c r="H3817" s="781" t="s">
        <v>6102</v>
      </c>
      <c r="I3817" s="781" t="s">
        <v>5517</v>
      </c>
      <c r="J3817" s="782">
        <v>0</v>
      </c>
      <c r="K3817" s="783">
        <v>0</v>
      </c>
      <c r="L3817" s="784">
        <f t="shared" si="165"/>
        <v>0</v>
      </c>
      <c r="M3817" s="784">
        <f t="shared" si="166"/>
        <v>0</v>
      </c>
      <c r="N3817" s="782">
        <v>0</v>
      </c>
      <c r="O3817" s="782">
        <v>0</v>
      </c>
      <c r="P3817" s="782">
        <v>0</v>
      </c>
      <c r="Q3817" s="782">
        <v>0</v>
      </c>
      <c r="R3817" s="782"/>
      <c r="T3817" s="568"/>
    </row>
    <row r="3818" spans="1:20" s="498" customFormat="1" ht="12" x14ac:dyDescent="0.25">
      <c r="A3818" s="772"/>
      <c r="D3818" s="515" t="s">
        <v>7954</v>
      </c>
      <c r="E3818" s="779" t="s">
        <v>7955</v>
      </c>
      <c r="F3818" s="780" t="s">
        <v>6944</v>
      </c>
      <c r="G3818" s="781" t="s">
        <v>5515</v>
      </c>
      <c r="H3818" s="781" t="s">
        <v>5813</v>
      </c>
      <c r="I3818" s="781" t="s">
        <v>5517</v>
      </c>
      <c r="J3818" s="782">
        <v>0</v>
      </c>
      <c r="K3818" s="783">
        <v>0</v>
      </c>
      <c r="L3818" s="784">
        <f t="shared" si="165"/>
        <v>0</v>
      </c>
      <c r="M3818" s="784">
        <f t="shared" si="166"/>
        <v>0</v>
      </c>
      <c r="N3818" s="782">
        <v>0</v>
      </c>
      <c r="O3818" s="782">
        <v>0</v>
      </c>
      <c r="P3818" s="782">
        <v>0</v>
      </c>
      <c r="Q3818" s="782">
        <v>0</v>
      </c>
      <c r="R3818" s="782"/>
      <c r="T3818" s="568"/>
    </row>
    <row r="3819" spans="1:20" s="498" customFormat="1" ht="36" x14ac:dyDescent="0.25">
      <c r="A3819" s="772"/>
      <c r="D3819" s="515" t="s">
        <v>7956</v>
      </c>
      <c r="E3819" s="779" t="s">
        <v>7957</v>
      </c>
      <c r="F3819" s="780" t="s">
        <v>5598</v>
      </c>
      <c r="G3819" s="781" t="s">
        <v>5515</v>
      </c>
      <c r="H3819" s="781" t="s">
        <v>6102</v>
      </c>
      <c r="I3819" s="781" t="s">
        <v>5517</v>
      </c>
      <c r="J3819" s="782">
        <v>2500000</v>
      </c>
      <c r="K3819" s="783">
        <v>2500000</v>
      </c>
      <c r="L3819" s="784">
        <f t="shared" si="165"/>
        <v>0</v>
      </c>
      <c r="M3819" s="784">
        <f t="shared" si="166"/>
        <v>0</v>
      </c>
      <c r="N3819" s="782">
        <v>2500000</v>
      </c>
      <c r="O3819" s="782">
        <v>2500000</v>
      </c>
      <c r="P3819" s="782">
        <v>7500000</v>
      </c>
      <c r="Q3819" s="782">
        <v>2500000</v>
      </c>
      <c r="R3819" s="782"/>
      <c r="T3819" s="568"/>
    </row>
    <row r="3820" spans="1:20" s="498" customFormat="1" ht="12" x14ac:dyDescent="0.25">
      <c r="A3820" s="772"/>
      <c r="D3820" s="515" t="s">
        <v>7958</v>
      </c>
      <c r="E3820" s="779" t="s">
        <v>7959</v>
      </c>
      <c r="F3820" s="780" t="s">
        <v>5601</v>
      </c>
      <c r="G3820" s="781" t="s">
        <v>5515</v>
      </c>
      <c r="H3820" s="781" t="s">
        <v>6102</v>
      </c>
      <c r="I3820" s="781" t="s">
        <v>5517</v>
      </c>
      <c r="J3820" s="782">
        <v>250000</v>
      </c>
      <c r="K3820" s="783">
        <v>250000</v>
      </c>
      <c r="L3820" s="784">
        <f t="shared" si="165"/>
        <v>0</v>
      </c>
      <c r="M3820" s="784">
        <f t="shared" si="166"/>
        <v>0</v>
      </c>
      <c r="N3820" s="782">
        <v>250000</v>
      </c>
      <c r="O3820" s="782">
        <v>300000</v>
      </c>
      <c r="P3820" s="782">
        <v>800000</v>
      </c>
      <c r="Q3820" s="782">
        <v>250000</v>
      </c>
      <c r="R3820" s="782"/>
      <c r="T3820" s="568"/>
    </row>
    <row r="3821" spans="1:20" s="498" customFormat="1" ht="12" x14ac:dyDescent="0.25">
      <c r="A3821" s="772"/>
      <c r="D3821" s="515" t="s">
        <v>7960</v>
      </c>
      <c r="E3821" s="779" t="s">
        <v>7961</v>
      </c>
      <c r="F3821" s="780" t="s">
        <v>5604</v>
      </c>
      <c r="G3821" s="781" t="s">
        <v>5515</v>
      </c>
      <c r="H3821" s="781" t="s">
        <v>6102</v>
      </c>
      <c r="I3821" s="781" t="s">
        <v>5517</v>
      </c>
      <c r="J3821" s="782">
        <v>250000</v>
      </c>
      <c r="K3821" s="783">
        <v>250000</v>
      </c>
      <c r="L3821" s="784">
        <f t="shared" si="165"/>
        <v>0</v>
      </c>
      <c r="M3821" s="784">
        <f t="shared" si="166"/>
        <v>0</v>
      </c>
      <c r="N3821" s="782">
        <v>250000</v>
      </c>
      <c r="O3821" s="782">
        <v>250000</v>
      </c>
      <c r="P3821" s="782">
        <v>750000</v>
      </c>
      <c r="Q3821" s="782">
        <v>250000</v>
      </c>
      <c r="R3821" s="782"/>
      <c r="T3821" s="568"/>
    </row>
    <row r="3822" spans="1:20" s="498" customFormat="1" ht="12.75" customHeight="1" x14ac:dyDescent="0.25">
      <c r="A3822" s="772"/>
      <c r="D3822" s="515" t="s">
        <v>7962</v>
      </c>
      <c r="E3822" s="779" t="s">
        <v>7963</v>
      </c>
      <c r="F3822" s="780" t="s">
        <v>5607</v>
      </c>
      <c r="G3822" s="781" t="s">
        <v>5515</v>
      </c>
      <c r="H3822" s="781" t="s">
        <v>6102</v>
      </c>
      <c r="I3822" s="781" t="s">
        <v>5517</v>
      </c>
      <c r="J3822" s="782">
        <v>300000</v>
      </c>
      <c r="K3822" s="783">
        <v>300000</v>
      </c>
      <c r="L3822" s="784">
        <f t="shared" si="165"/>
        <v>0</v>
      </c>
      <c r="M3822" s="784">
        <f t="shared" si="166"/>
        <v>0</v>
      </c>
      <c r="N3822" s="782">
        <v>300000</v>
      </c>
      <c r="O3822" s="782">
        <v>300000</v>
      </c>
      <c r="P3822" s="782">
        <v>900000</v>
      </c>
      <c r="Q3822" s="782">
        <v>300000</v>
      </c>
      <c r="R3822" s="782"/>
      <c r="T3822" s="568"/>
    </row>
    <row r="3823" spans="1:20" s="498" customFormat="1" ht="24" x14ac:dyDescent="0.25">
      <c r="A3823" s="772"/>
      <c r="D3823" s="515" t="s">
        <v>7964</v>
      </c>
      <c r="E3823" s="779" t="s">
        <v>7965</v>
      </c>
      <c r="F3823" s="780" t="s">
        <v>5610</v>
      </c>
      <c r="G3823" s="781" t="s">
        <v>5515</v>
      </c>
      <c r="H3823" s="781" t="s">
        <v>6102</v>
      </c>
      <c r="I3823" s="781" t="s">
        <v>5517</v>
      </c>
      <c r="J3823" s="782">
        <v>900000</v>
      </c>
      <c r="K3823" s="783">
        <v>900000</v>
      </c>
      <c r="L3823" s="784">
        <f t="shared" si="165"/>
        <v>0</v>
      </c>
      <c r="M3823" s="784">
        <f t="shared" si="166"/>
        <v>0</v>
      </c>
      <c r="N3823" s="782">
        <v>900000</v>
      </c>
      <c r="O3823" s="782">
        <v>1000000</v>
      </c>
      <c r="P3823" s="782">
        <v>2800000</v>
      </c>
      <c r="Q3823" s="782">
        <v>900000</v>
      </c>
      <c r="R3823" s="782"/>
      <c r="T3823" s="568"/>
    </row>
    <row r="3824" spans="1:20" s="498" customFormat="1" ht="24" x14ac:dyDescent="0.25">
      <c r="A3824" s="772"/>
      <c r="D3824" s="515" t="s">
        <v>7966</v>
      </c>
      <c r="E3824" s="779" t="s">
        <v>7967</v>
      </c>
      <c r="F3824" s="780" t="s">
        <v>5613</v>
      </c>
      <c r="G3824" s="781" t="s">
        <v>5515</v>
      </c>
      <c r="H3824" s="781" t="s">
        <v>6102</v>
      </c>
      <c r="I3824" s="781" t="s">
        <v>5517</v>
      </c>
      <c r="J3824" s="782">
        <v>500000</v>
      </c>
      <c r="K3824" s="783">
        <v>500000</v>
      </c>
      <c r="L3824" s="784">
        <f t="shared" si="165"/>
        <v>0</v>
      </c>
      <c r="M3824" s="784">
        <f t="shared" si="166"/>
        <v>0</v>
      </c>
      <c r="N3824" s="782">
        <v>500000</v>
      </c>
      <c r="O3824" s="782">
        <v>500000</v>
      </c>
      <c r="P3824" s="782">
        <v>1500000</v>
      </c>
      <c r="Q3824" s="782">
        <v>500000</v>
      </c>
      <c r="R3824" s="782"/>
      <c r="T3824" s="568"/>
    </row>
    <row r="3825" spans="1:20" s="498" customFormat="1" ht="15" customHeight="1" x14ac:dyDescent="0.25">
      <c r="A3825" s="772"/>
      <c r="D3825" s="515" t="s">
        <v>7968</v>
      </c>
      <c r="E3825" s="779" t="s">
        <v>7969</v>
      </c>
      <c r="F3825" s="780" t="s">
        <v>7970</v>
      </c>
      <c r="G3825" s="781" t="s">
        <v>5515</v>
      </c>
      <c r="H3825" s="781" t="s">
        <v>6102</v>
      </c>
      <c r="I3825" s="781" t="s">
        <v>5517</v>
      </c>
      <c r="J3825" s="782">
        <v>0</v>
      </c>
      <c r="K3825" s="783">
        <v>0</v>
      </c>
      <c r="L3825" s="784">
        <f t="shared" si="165"/>
        <v>0</v>
      </c>
      <c r="M3825" s="784">
        <f t="shared" si="166"/>
        <v>0</v>
      </c>
      <c r="N3825" s="782">
        <v>0</v>
      </c>
      <c r="O3825" s="782">
        <v>0</v>
      </c>
      <c r="P3825" s="782">
        <v>0</v>
      </c>
      <c r="Q3825" s="782">
        <v>0</v>
      </c>
      <c r="R3825" s="782"/>
      <c r="T3825" s="568"/>
    </row>
    <row r="3826" spans="1:20" s="498" customFormat="1" ht="24" x14ac:dyDescent="0.25">
      <c r="A3826" s="772"/>
      <c r="D3826" s="515" t="s">
        <v>7971</v>
      </c>
      <c r="E3826" s="779" t="s">
        <v>7972</v>
      </c>
      <c r="F3826" s="780" t="s">
        <v>5625</v>
      </c>
      <c r="G3826" s="781" t="s">
        <v>5515</v>
      </c>
      <c r="H3826" s="781" t="s">
        <v>6102</v>
      </c>
      <c r="I3826" s="781" t="s">
        <v>5517</v>
      </c>
      <c r="J3826" s="782">
        <v>0</v>
      </c>
      <c r="K3826" s="783">
        <v>0</v>
      </c>
      <c r="L3826" s="784">
        <f t="shared" si="165"/>
        <v>0</v>
      </c>
      <c r="M3826" s="784">
        <f t="shared" si="166"/>
        <v>0</v>
      </c>
      <c r="N3826" s="782">
        <v>0</v>
      </c>
      <c r="O3826" s="782">
        <v>0</v>
      </c>
      <c r="P3826" s="782">
        <v>0</v>
      </c>
      <c r="Q3826" s="782">
        <v>0</v>
      </c>
      <c r="R3826" s="782"/>
      <c r="T3826" s="568"/>
    </row>
    <row r="3827" spans="1:20" s="498" customFormat="1" ht="12" x14ac:dyDescent="0.25">
      <c r="A3827" s="772"/>
      <c r="D3827" s="515" t="s">
        <v>7973</v>
      </c>
      <c r="E3827" s="779" t="s">
        <v>7974</v>
      </c>
      <c r="F3827" s="780" t="s">
        <v>5631</v>
      </c>
      <c r="G3827" s="781" t="s">
        <v>5515</v>
      </c>
      <c r="H3827" s="781" t="s">
        <v>6102</v>
      </c>
      <c r="I3827" s="781" t="s">
        <v>5517</v>
      </c>
      <c r="J3827" s="782">
        <v>300000</v>
      </c>
      <c r="K3827" s="783">
        <v>300000</v>
      </c>
      <c r="L3827" s="784">
        <f t="shared" si="165"/>
        <v>0</v>
      </c>
      <c r="M3827" s="784">
        <f t="shared" si="166"/>
        <v>0</v>
      </c>
      <c r="N3827" s="782">
        <v>300000</v>
      </c>
      <c r="O3827" s="782">
        <v>300000</v>
      </c>
      <c r="P3827" s="782">
        <v>900000</v>
      </c>
      <c r="Q3827" s="782">
        <v>300000</v>
      </c>
      <c r="R3827" s="782"/>
      <c r="T3827" s="568"/>
    </row>
    <row r="3828" spans="1:20" s="498" customFormat="1" ht="36" x14ac:dyDescent="0.25">
      <c r="A3828" s="772"/>
      <c r="D3828" s="515" t="s">
        <v>7975</v>
      </c>
      <c r="E3828" s="779" t="s">
        <v>7976</v>
      </c>
      <c r="F3828" s="780" t="s">
        <v>7977</v>
      </c>
      <c r="G3828" s="781" t="s">
        <v>5515</v>
      </c>
      <c r="H3828" s="781" t="s">
        <v>5516</v>
      </c>
      <c r="I3828" s="781" t="s">
        <v>5517</v>
      </c>
      <c r="J3828" s="782">
        <v>2000000</v>
      </c>
      <c r="K3828" s="783">
        <v>2000000</v>
      </c>
      <c r="L3828" s="784">
        <f t="shared" si="165"/>
        <v>0</v>
      </c>
      <c r="M3828" s="784">
        <f t="shared" si="166"/>
        <v>0</v>
      </c>
      <c r="N3828" s="782">
        <v>2000000</v>
      </c>
      <c r="O3828" s="782">
        <v>2000000</v>
      </c>
      <c r="P3828" s="782">
        <v>6000000</v>
      </c>
      <c r="Q3828" s="782">
        <v>2000000</v>
      </c>
      <c r="R3828" s="782"/>
      <c r="T3828" s="568"/>
    </row>
    <row r="3829" spans="1:20" s="498" customFormat="1" ht="24" x14ac:dyDescent="0.25">
      <c r="A3829" s="772"/>
      <c r="D3829" s="515" t="s">
        <v>7978</v>
      </c>
      <c r="E3829" s="779" t="s">
        <v>7979</v>
      </c>
      <c r="F3829" s="780" t="s">
        <v>5637</v>
      </c>
      <c r="G3829" s="781" t="s">
        <v>5515</v>
      </c>
      <c r="H3829" s="781" t="s">
        <v>5516</v>
      </c>
      <c r="I3829" s="781" t="s">
        <v>5517</v>
      </c>
      <c r="J3829" s="782">
        <v>1000000</v>
      </c>
      <c r="K3829" s="783">
        <v>1000000</v>
      </c>
      <c r="L3829" s="782">
        <f t="shared" si="165"/>
        <v>0</v>
      </c>
      <c r="M3829" s="782">
        <f t="shared" si="166"/>
        <v>0</v>
      </c>
      <c r="N3829" s="782">
        <v>1000000</v>
      </c>
      <c r="O3829" s="782">
        <v>1000000</v>
      </c>
      <c r="P3829" s="782">
        <v>3000000</v>
      </c>
      <c r="Q3829" s="782">
        <v>1000000</v>
      </c>
      <c r="R3829" s="782"/>
      <c r="T3829" s="568"/>
    </row>
    <row r="3830" spans="1:20" s="751" customFormat="1" ht="13.8" x14ac:dyDescent="0.3">
      <c r="A3830" s="946" t="s">
        <v>5500</v>
      </c>
      <c r="B3830" s="946"/>
      <c r="C3830" s="946"/>
      <c r="D3830" s="946"/>
      <c r="E3830" s="946"/>
      <c r="F3830" s="946"/>
      <c r="G3830" s="946"/>
      <c r="H3830" s="946"/>
      <c r="I3830" s="946"/>
      <c r="J3830" s="946"/>
      <c r="K3830" s="946"/>
      <c r="L3830" s="946"/>
      <c r="M3830" s="946"/>
      <c r="N3830" s="946"/>
      <c r="O3830" s="946"/>
      <c r="P3830" s="946"/>
      <c r="Q3830" s="946"/>
      <c r="T3830" s="752"/>
    </row>
    <row r="3831" spans="1:20" s="751" customFormat="1" ht="13.8" x14ac:dyDescent="0.3">
      <c r="A3831" s="946" t="s">
        <v>5501</v>
      </c>
      <c r="B3831" s="946"/>
      <c r="C3831" s="946"/>
      <c r="D3831" s="946"/>
      <c r="E3831" s="946"/>
      <c r="F3831" s="946"/>
      <c r="G3831" s="946"/>
      <c r="H3831" s="946"/>
      <c r="I3831" s="946"/>
      <c r="J3831" s="946"/>
      <c r="K3831" s="946"/>
      <c r="L3831" s="946"/>
      <c r="M3831" s="946"/>
      <c r="N3831" s="946"/>
      <c r="O3831" s="946"/>
      <c r="P3831" s="946"/>
      <c r="Q3831" s="946"/>
      <c r="T3831" s="752"/>
    </row>
    <row r="3832" spans="1:20" s="753" customFormat="1" ht="13.2" x14ac:dyDescent="0.25">
      <c r="A3832" s="947" t="s">
        <v>5376</v>
      </c>
      <c r="B3832" s="947"/>
      <c r="C3832" s="947"/>
      <c r="D3832" s="954"/>
      <c r="E3832" s="947"/>
      <c r="F3832" s="947"/>
      <c r="G3832" s="947"/>
      <c r="H3832" s="947"/>
      <c r="I3832" s="947"/>
      <c r="J3832" s="947"/>
      <c r="K3832" s="947"/>
      <c r="L3832" s="947"/>
      <c r="M3832" s="947"/>
      <c r="N3832" s="947"/>
      <c r="O3832" s="947"/>
      <c r="P3832" s="947"/>
      <c r="Q3832" s="947"/>
      <c r="T3832" s="754"/>
    </row>
    <row r="3833" spans="1:20" s="760" customFormat="1" ht="24" x14ac:dyDescent="0.25">
      <c r="A3833" s="943" t="s">
        <v>5502</v>
      </c>
      <c r="B3833" s="948" t="s">
        <v>5503</v>
      </c>
      <c r="C3833" s="957"/>
      <c r="D3833" s="755"/>
      <c r="E3833" s="949" t="s">
        <v>5504</v>
      </c>
      <c r="F3833" s="943" t="s">
        <v>4881</v>
      </c>
      <c r="G3833" s="943" t="s">
        <v>5505</v>
      </c>
      <c r="H3833" s="943" t="s">
        <v>5506</v>
      </c>
      <c r="I3833" s="943" t="s">
        <v>5507</v>
      </c>
      <c r="J3833" s="756" t="s">
        <v>3115</v>
      </c>
      <c r="K3833" s="757" t="s">
        <v>3116</v>
      </c>
      <c r="L3833" s="758" t="s">
        <v>5508</v>
      </c>
      <c r="M3833" s="758" t="s">
        <v>5509</v>
      </c>
      <c r="N3833" s="756" t="s">
        <v>3116</v>
      </c>
      <c r="O3833" s="756" t="s">
        <v>3116</v>
      </c>
      <c r="P3833" s="759" t="s">
        <v>3317</v>
      </c>
      <c r="Q3833" s="759" t="s">
        <v>3341</v>
      </c>
      <c r="R3833" s="759" t="s">
        <v>5510</v>
      </c>
      <c r="T3833" s="761"/>
    </row>
    <row r="3834" spans="1:20" s="760" customFormat="1" ht="19.5" customHeight="1" x14ac:dyDescent="0.25">
      <c r="A3834" s="955"/>
      <c r="B3834" s="950"/>
      <c r="C3834" s="958"/>
      <c r="D3834" s="762"/>
      <c r="E3834" s="951"/>
      <c r="F3834" s="944"/>
      <c r="G3834" s="944"/>
      <c r="H3834" s="944"/>
      <c r="I3834" s="944"/>
      <c r="J3834" s="763">
        <v>2020</v>
      </c>
      <c r="K3834" s="764" t="s">
        <v>3120</v>
      </c>
      <c r="L3834" s="765" t="s">
        <v>3120</v>
      </c>
      <c r="M3834" s="765" t="s">
        <v>3120</v>
      </c>
      <c r="N3834" s="766" t="s">
        <v>5068</v>
      </c>
      <c r="O3834" s="766" t="s">
        <v>5069</v>
      </c>
      <c r="P3834" s="763" t="s">
        <v>4882</v>
      </c>
      <c r="Q3834" s="766" t="s">
        <v>5102</v>
      </c>
      <c r="R3834" s="763"/>
      <c r="T3834" s="761"/>
    </row>
    <row r="3835" spans="1:20" s="760" customFormat="1" ht="15.75" customHeight="1" x14ac:dyDescent="0.25">
      <c r="A3835" s="956"/>
      <c r="B3835" s="952"/>
      <c r="C3835" s="959"/>
      <c r="D3835" s="768"/>
      <c r="E3835" s="953"/>
      <c r="F3835" s="945"/>
      <c r="G3835" s="945"/>
      <c r="H3835" s="945"/>
      <c r="I3835" s="945"/>
      <c r="J3835" s="769" t="s">
        <v>14</v>
      </c>
      <c r="K3835" s="770" t="s">
        <v>14</v>
      </c>
      <c r="L3835" s="771" t="s">
        <v>14</v>
      </c>
      <c r="M3835" s="771" t="s">
        <v>14</v>
      </c>
      <c r="N3835" s="769" t="s">
        <v>14</v>
      </c>
      <c r="O3835" s="769" t="s">
        <v>14</v>
      </c>
      <c r="P3835" s="769" t="s">
        <v>14</v>
      </c>
      <c r="Q3835" s="769" t="s">
        <v>14</v>
      </c>
      <c r="R3835" s="769"/>
      <c r="T3835" s="761"/>
    </row>
    <row r="3836" spans="1:20" s="498" customFormat="1" ht="24" customHeight="1" x14ac:dyDescent="0.25">
      <c r="A3836" s="772"/>
      <c r="D3836" s="515" t="s">
        <v>7980</v>
      </c>
      <c r="E3836" s="779" t="s">
        <v>7981</v>
      </c>
      <c r="F3836" s="780" t="s">
        <v>7982</v>
      </c>
      <c r="G3836" s="781" t="s">
        <v>5515</v>
      </c>
      <c r="H3836" s="781" t="s">
        <v>6102</v>
      </c>
      <c r="I3836" s="781" t="s">
        <v>5517</v>
      </c>
      <c r="J3836" s="782">
        <v>300000</v>
      </c>
      <c r="K3836" s="783">
        <v>300000</v>
      </c>
      <c r="L3836" s="784">
        <f t="shared" si="165"/>
        <v>0</v>
      </c>
      <c r="M3836" s="784">
        <f t="shared" si="166"/>
        <v>0</v>
      </c>
      <c r="N3836" s="782">
        <v>300000</v>
      </c>
      <c r="O3836" s="782">
        <v>400000</v>
      </c>
      <c r="P3836" s="782">
        <v>1000000</v>
      </c>
      <c r="Q3836" s="782">
        <v>300000</v>
      </c>
      <c r="R3836" s="782"/>
      <c r="T3836" s="568"/>
    </row>
    <row r="3837" spans="1:20" s="498" customFormat="1" ht="24" x14ac:dyDescent="0.25">
      <c r="A3837" s="772"/>
      <c r="D3837" s="515" t="s">
        <v>7983</v>
      </c>
      <c r="E3837" s="779" t="s">
        <v>7984</v>
      </c>
      <c r="F3837" s="780" t="s">
        <v>7985</v>
      </c>
      <c r="G3837" s="781" t="s">
        <v>5515</v>
      </c>
      <c r="H3837" s="781" t="s">
        <v>6102</v>
      </c>
      <c r="I3837" s="781" t="s">
        <v>5517</v>
      </c>
      <c r="J3837" s="782">
        <v>100000</v>
      </c>
      <c r="K3837" s="783">
        <v>100000</v>
      </c>
      <c r="L3837" s="784">
        <f t="shared" si="165"/>
        <v>0</v>
      </c>
      <c r="M3837" s="784">
        <f t="shared" si="166"/>
        <v>0</v>
      </c>
      <c r="N3837" s="782">
        <v>100000</v>
      </c>
      <c r="O3837" s="782">
        <v>100000</v>
      </c>
      <c r="P3837" s="782">
        <v>300000</v>
      </c>
      <c r="Q3837" s="782">
        <v>100000</v>
      </c>
      <c r="R3837" s="782"/>
      <c r="T3837" s="568"/>
    </row>
    <row r="3838" spans="1:20" s="498" customFormat="1" ht="24" x14ac:dyDescent="0.25">
      <c r="A3838" s="772"/>
      <c r="D3838" s="515" t="s">
        <v>7986</v>
      </c>
      <c r="E3838" s="779" t="s">
        <v>7987</v>
      </c>
      <c r="F3838" s="780" t="s">
        <v>7988</v>
      </c>
      <c r="G3838" s="781" t="s">
        <v>5515</v>
      </c>
      <c r="H3838" s="781" t="s">
        <v>6102</v>
      </c>
      <c r="I3838" s="781" t="s">
        <v>5517</v>
      </c>
      <c r="J3838" s="782">
        <v>250000</v>
      </c>
      <c r="K3838" s="783">
        <v>250000</v>
      </c>
      <c r="L3838" s="784">
        <f t="shared" si="165"/>
        <v>0</v>
      </c>
      <c r="M3838" s="784">
        <f t="shared" si="166"/>
        <v>0</v>
      </c>
      <c r="N3838" s="782">
        <v>250000</v>
      </c>
      <c r="O3838" s="782">
        <v>250000</v>
      </c>
      <c r="P3838" s="782">
        <v>750000</v>
      </c>
      <c r="Q3838" s="782">
        <v>250000</v>
      </c>
      <c r="R3838" s="782"/>
      <c r="T3838" s="568"/>
    </row>
    <row r="3839" spans="1:20" s="498" customFormat="1" ht="12" x14ac:dyDescent="0.25">
      <c r="A3839" s="772"/>
      <c r="D3839" s="515" t="s">
        <v>7989</v>
      </c>
      <c r="E3839" s="779" t="s">
        <v>7990</v>
      </c>
      <c r="F3839" s="515" t="s">
        <v>5649</v>
      </c>
      <c r="G3839" s="781" t="s">
        <v>5515</v>
      </c>
      <c r="H3839" s="781" t="s">
        <v>6102</v>
      </c>
      <c r="I3839" s="781" t="s">
        <v>5517</v>
      </c>
      <c r="J3839" s="782">
        <v>300000</v>
      </c>
      <c r="K3839" s="783">
        <v>300000</v>
      </c>
      <c r="L3839" s="784">
        <f t="shared" si="165"/>
        <v>0</v>
      </c>
      <c r="M3839" s="784">
        <f t="shared" si="166"/>
        <v>0</v>
      </c>
      <c r="N3839" s="782">
        <v>300000</v>
      </c>
      <c r="O3839" s="782">
        <v>300000</v>
      </c>
      <c r="P3839" s="782">
        <v>900000</v>
      </c>
      <c r="Q3839" s="782">
        <v>300000</v>
      </c>
      <c r="R3839" s="782"/>
      <c r="T3839" s="568"/>
    </row>
    <row r="3840" spans="1:20" s="498" customFormat="1" ht="24" x14ac:dyDescent="0.25">
      <c r="A3840" s="772"/>
      <c r="D3840" s="515" t="s">
        <v>7991</v>
      </c>
      <c r="E3840" s="779" t="s">
        <v>7992</v>
      </c>
      <c r="F3840" s="780" t="s">
        <v>6379</v>
      </c>
      <c r="G3840" s="781" t="s">
        <v>5515</v>
      </c>
      <c r="H3840" s="781" t="s">
        <v>6102</v>
      </c>
      <c r="I3840" s="781" t="s">
        <v>5517</v>
      </c>
      <c r="J3840" s="782">
        <v>0</v>
      </c>
      <c r="K3840" s="783">
        <v>0</v>
      </c>
      <c r="L3840" s="784">
        <f t="shared" si="165"/>
        <v>0</v>
      </c>
      <c r="M3840" s="784">
        <f t="shared" si="166"/>
        <v>0</v>
      </c>
      <c r="N3840" s="782">
        <v>0</v>
      </c>
      <c r="O3840" s="782">
        <v>0</v>
      </c>
      <c r="P3840" s="782">
        <v>0</v>
      </c>
      <c r="Q3840" s="782">
        <v>0</v>
      </c>
      <c r="R3840" s="782"/>
      <c r="T3840" s="568"/>
    </row>
    <row r="3841" spans="1:20" s="498" customFormat="1" ht="12" x14ac:dyDescent="0.25">
      <c r="A3841" s="772"/>
      <c r="D3841" s="515" t="s">
        <v>7993</v>
      </c>
      <c r="E3841" s="779" t="s">
        <v>7994</v>
      </c>
      <c r="F3841" s="780" t="s">
        <v>5664</v>
      </c>
      <c r="G3841" s="781" t="s">
        <v>5515</v>
      </c>
      <c r="H3841" s="781" t="s">
        <v>6102</v>
      </c>
      <c r="I3841" s="781" t="s">
        <v>5517</v>
      </c>
      <c r="J3841" s="782">
        <v>500000</v>
      </c>
      <c r="K3841" s="783">
        <v>500000</v>
      </c>
      <c r="L3841" s="784">
        <f t="shared" si="165"/>
        <v>0</v>
      </c>
      <c r="M3841" s="784">
        <f t="shared" si="166"/>
        <v>0</v>
      </c>
      <c r="N3841" s="782">
        <v>500000</v>
      </c>
      <c r="O3841" s="782">
        <v>500000</v>
      </c>
      <c r="P3841" s="782">
        <v>1500000</v>
      </c>
      <c r="Q3841" s="782">
        <v>500000</v>
      </c>
      <c r="R3841" s="782"/>
      <c r="T3841" s="568"/>
    </row>
    <row r="3842" spans="1:20" s="498" customFormat="1" ht="14.25" customHeight="1" x14ac:dyDescent="0.25">
      <c r="A3842" s="772"/>
      <c r="D3842" s="515" t="s">
        <v>7995</v>
      </c>
      <c r="E3842" s="779" t="s">
        <v>7996</v>
      </c>
      <c r="F3842" s="780" t="s">
        <v>5673</v>
      </c>
      <c r="G3842" s="781" t="s">
        <v>5515</v>
      </c>
      <c r="H3842" s="781" t="s">
        <v>6102</v>
      </c>
      <c r="I3842" s="781" t="s">
        <v>5517</v>
      </c>
      <c r="J3842" s="782">
        <v>5000000</v>
      </c>
      <c r="K3842" s="783">
        <v>5000000</v>
      </c>
      <c r="L3842" s="784">
        <f t="shared" si="165"/>
        <v>0</v>
      </c>
      <c r="M3842" s="784">
        <f t="shared" si="166"/>
        <v>0</v>
      </c>
      <c r="N3842" s="782">
        <v>5000000</v>
      </c>
      <c r="O3842" s="782">
        <v>5000000</v>
      </c>
      <c r="P3842" s="782">
        <v>15000000</v>
      </c>
      <c r="Q3842" s="782">
        <v>5000000</v>
      </c>
      <c r="R3842" s="782"/>
      <c r="T3842" s="568"/>
    </row>
    <row r="3843" spans="1:20" s="498" customFormat="1" ht="24" x14ac:dyDescent="0.25">
      <c r="A3843" s="772"/>
      <c r="D3843" s="515" t="s">
        <v>7997</v>
      </c>
      <c r="E3843" s="779" t="s">
        <v>7998</v>
      </c>
      <c r="F3843" s="780" t="s">
        <v>5688</v>
      </c>
      <c r="G3843" s="781" t="s">
        <v>5515</v>
      </c>
      <c r="H3843" s="781" t="s">
        <v>6102</v>
      </c>
      <c r="I3843" s="781" t="s">
        <v>5517</v>
      </c>
      <c r="J3843" s="782">
        <v>400000</v>
      </c>
      <c r="K3843" s="783">
        <v>400000</v>
      </c>
      <c r="L3843" s="784">
        <f t="shared" si="165"/>
        <v>0</v>
      </c>
      <c r="M3843" s="784">
        <f t="shared" si="166"/>
        <v>0</v>
      </c>
      <c r="N3843" s="782">
        <v>400000</v>
      </c>
      <c r="O3843" s="782">
        <v>500000</v>
      </c>
      <c r="P3843" s="782">
        <v>1300000</v>
      </c>
      <c r="Q3843" s="782">
        <v>400000</v>
      </c>
      <c r="R3843" s="782"/>
      <c r="T3843" s="568"/>
    </row>
    <row r="3844" spans="1:20" s="498" customFormat="1" ht="24" x14ac:dyDescent="0.25">
      <c r="A3844" s="772"/>
      <c r="D3844" s="515" t="s">
        <v>7999</v>
      </c>
      <c r="E3844" s="779" t="s">
        <v>8000</v>
      </c>
      <c r="F3844" s="780" t="s">
        <v>6157</v>
      </c>
      <c r="G3844" s="781" t="s">
        <v>5515</v>
      </c>
      <c r="H3844" s="781" t="s">
        <v>6102</v>
      </c>
      <c r="I3844" s="781" t="s">
        <v>5517</v>
      </c>
      <c r="J3844" s="782">
        <v>0</v>
      </c>
      <c r="K3844" s="783">
        <v>0</v>
      </c>
      <c r="L3844" s="784">
        <f t="shared" si="165"/>
        <v>0</v>
      </c>
      <c r="M3844" s="784">
        <f t="shared" si="166"/>
        <v>0</v>
      </c>
      <c r="N3844" s="782">
        <v>0</v>
      </c>
      <c r="O3844" s="782">
        <v>0</v>
      </c>
      <c r="P3844" s="782">
        <v>0</v>
      </c>
      <c r="Q3844" s="782">
        <v>0</v>
      </c>
      <c r="R3844" s="782"/>
      <c r="T3844" s="568"/>
    </row>
    <row r="3845" spans="1:20" s="498" customFormat="1" ht="12" x14ac:dyDescent="0.25">
      <c r="A3845" s="772"/>
      <c r="D3845" s="515" t="s">
        <v>8001</v>
      </c>
      <c r="E3845" s="779" t="s">
        <v>8002</v>
      </c>
      <c r="F3845" s="780" t="s">
        <v>7872</v>
      </c>
      <c r="G3845" s="781" t="s">
        <v>5515</v>
      </c>
      <c r="H3845" s="781" t="s">
        <v>6102</v>
      </c>
      <c r="I3845" s="781" t="s">
        <v>5517</v>
      </c>
      <c r="J3845" s="782">
        <v>0</v>
      </c>
      <c r="K3845" s="783">
        <v>0</v>
      </c>
      <c r="L3845" s="784">
        <f t="shared" si="165"/>
        <v>0</v>
      </c>
      <c r="M3845" s="784">
        <f t="shared" si="166"/>
        <v>0</v>
      </c>
      <c r="N3845" s="782">
        <v>0</v>
      </c>
      <c r="O3845" s="782">
        <v>0</v>
      </c>
      <c r="P3845" s="782">
        <v>0</v>
      </c>
      <c r="Q3845" s="782">
        <v>0</v>
      </c>
      <c r="R3845" s="782"/>
      <c r="T3845" s="568"/>
    </row>
    <row r="3846" spans="1:20" s="498" customFormat="1" ht="12" x14ac:dyDescent="0.25">
      <c r="A3846" s="772"/>
      <c r="D3846" s="515" t="s">
        <v>8003</v>
      </c>
      <c r="E3846" s="779" t="s">
        <v>8004</v>
      </c>
      <c r="F3846" s="515" t="s">
        <v>5915</v>
      </c>
      <c r="G3846" s="781" t="s">
        <v>5515</v>
      </c>
      <c r="H3846" s="781" t="s">
        <v>6102</v>
      </c>
      <c r="I3846" s="781" t="s">
        <v>5517</v>
      </c>
      <c r="J3846" s="782">
        <v>0</v>
      </c>
      <c r="K3846" s="783">
        <v>0</v>
      </c>
      <c r="L3846" s="784">
        <f t="shared" si="165"/>
        <v>0</v>
      </c>
      <c r="M3846" s="784">
        <f t="shared" si="166"/>
        <v>0</v>
      </c>
      <c r="N3846" s="782">
        <v>0</v>
      </c>
      <c r="O3846" s="782">
        <v>0</v>
      </c>
      <c r="P3846" s="782">
        <v>0</v>
      </c>
      <c r="Q3846" s="782">
        <v>0</v>
      </c>
      <c r="R3846" s="782"/>
      <c r="T3846" s="568"/>
    </row>
    <row r="3847" spans="1:20" s="498" customFormat="1" ht="12" x14ac:dyDescent="0.25">
      <c r="A3847" s="772"/>
      <c r="D3847" s="515" t="s">
        <v>8005</v>
      </c>
      <c r="E3847" s="779" t="s">
        <v>8006</v>
      </c>
      <c r="F3847" s="780" t="s">
        <v>5703</v>
      </c>
      <c r="G3847" s="781" t="s">
        <v>5515</v>
      </c>
      <c r="H3847" s="781" t="s">
        <v>6102</v>
      </c>
      <c r="I3847" s="781" t="s">
        <v>5517</v>
      </c>
      <c r="J3847" s="782">
        <v>2000000</v>
      </c>
      <c r="K3847" s="783">
        <v>2000000</v>
      </c>
      <c r="L3847" s="784">
        <f t="shared" si="165"/>
        <v>0</v>
      </c>
      <c r="M3847" s="784">
        <f t="shared" si="166"/>
        <v>0</v>
      </c>
      <c r="N3847" s="782">
        <v>2000000</v>
      </c>
      <c r="O3847" s="782">
        <v>2000000</v>
      </c>
      <c r="P3847" s="782">
        <v>6000000</v>
      </c>
      <c r="Q3847" s="782">
        <v>2000000</v>
      </c>
      <c r="R3847" s="782"/>
      <c r="T3847" s="568"/>
    </row>
    <row r="3848" spans="1:20" s="498" customFormat="1" ht="12" x14ac:dyDescent="0.25">
      <c r="A3848" s="772"/>
      <c r="D3848" s="515" t="s">
        <v>8007</v>
      </c>
      <c r="E3848" s="779" t="s">
        <v>8008</v>
      </c>
      <c r="F3848" s="515" t="s">
        <v>5709</v>
      </c>
      <c r="G3848" s="781" t="s">
        <v>5515</v>
      </c>
      <c r="H3848" s="781" t="s">
        <v>5516</v>
      </c>
      <c r="I3848" s="781" t="s">
        <v>5517</v>
      </c>
      <c r="J3848" s="782">
        <v>400000</v>
      </c>
      <c r="K3848" s="783">
        <v>400000</v>
      </c>
      <c r="L3848" s="784">
        <f t="shared" si="165"/>
        <v>0</v>
      </c>
      <c r="M3848" s="784">
        <f t="shared" si="166"/>
        <v>0</v>
      </c>
      <c r="N3848" s="782">
        <v>400000</v>
      </c>
      <c r="O3848" s="782">
        <v>400000</v>
      </c>
      <c r="P3848" s="782">
        <v>1200000</v>
      </c>
      <c r="Q3848" s="782">
        <v>350000</v>
      </c>
      <c r="R3848" s="782"/>
      <c r="T3848" s="568"/>
    </row>
    <row r="3849" spans="1:20" s="498" customFormat="1" ht="12" x14ac:dyDescent="0.25">
      <c r="A3849" s="772"/>
      <c r="D3849" s="515" t="s">
        <v>8009</v>
      </c>
      <c r="E3849" s="779" t="s">
        <v>8010</v>
      </c>
      <c r="F3849" s="780" t="s">
        <v>8011</v>
      </c>
      <c r="G3849" s="781" t="s">
        <v>5515</v>
      </c>
      <c r="H3849" s="781" t="s">
        <v>6102</v>
      </c>
      <c r="I3849" s="781" t="s">
        <v>5517</v>
      </c>
      <c r="J3849" s="782">
        <v>0</v>
      </c>
      <c r="K3849" s="783">
        <v>0</v>
      </c>
      <c r="L3849" s="784">
        <f t="shared" si="165"/>
        <v>0</v>
      </c>
      <c r="M3849" s="784">
        <f t="shared" si="166"/>
        <v>0</v>
      </c>
      <c r="N3849" s="782">
        <v>0</v>
      </c>
      <c r="O3849" s="782">
        <v>0</v>
      </c>
      <c r="P3849" s="782">
        <v>0</v>
      </c>
      <c r="Q3849" s="782">
        <v>0</v>
      </c>
      <c r="R3849" s="782"/>
      <c r="T3849" s="568"/>
    </row>
    <row r="3850" spans="1:20" s="498" customFormat="1" ht="24" x14ac:dyDescent="0.25">
      <c r="A3850" s="772"/>
      <c r="D3850" s="515" t="s">
        <v>8012</v>
      </c>
      <c r="E3850" s="779" t="s">
        <v>8013</v>
      </c>
      <c r="F3850" s="780" t="s">
        <v>6467</v>
      </c>
      <c r="G3850" s="781" t="s">
        <v>5515</v>
      </c>
      <c r="H3850" s="781" t="s">
        <v>6102</v>
      </c>
      <c r="I3850" s="781" t="s">
        <v>5517</v>
      </c>
      <c r="J3850" s="782">
        <v>0</v>
      </c>
      <c r="K3850" s="783">
        <v>0</v>
      </c>
      <c r="L3850" s="784">
        <f t="shared" si="165"/>
        <v>0</v>
      </c>
      <c r="M3850" s="784">
        <f t="shared" si="166"/>
        <v>0</v>
      </c>
      <c r="N3850" s="782">
        <v>0</v>
      </c>
      <c r="O3850" s="782">
        <v>0</v>
      </c>
      <c r="P3850" s="782">
        <v>0</v>
      </c>
      <c r="Q3850" s="782">
        <v>0</v>
      </c>
      <c r="R3850" s="782"/>
      <c r="T3850" s="568"/>
    </row>
    <row r="3851" spans="1:20" s="498" customFormat="1" ht="12" x14ac:dyDescent="0.25">
      <c r="A3851" s="772"/>
      <c r="D3851" s="515" t="s">
        <v>8014</v>
      </c>
      <c r="E3851" s="779" t="s">
        <v>8015</v>
      </c>
      <c r="F3851" s="780" t="s">
        <v>5721</v>
      </c>
      <c r="G3851" s="781" t="s">
        <v>5515</v>
      </c>
      <c r="H3851" s="781" t="s">
        <v>6102</v>
      </c>
      <c r="I3851" s="781" t="s">
        <v>5517</v>
      </c>
      <c r="J3851" s="782">
        <v>800000</v>
      </c>
      <c r="K3851" s="783">
        <v>800000</v>
      </c>
      <c r="L3851" s="784">
        <f t="shared" si="165"/>
        <v>0</v>
      </c>
      <c r="M3851" s="784">
        <f t="shared" si="166"/>
        <v>0</v>
      </c>
      <c r="N3851" s="782">
        <v>800000</v>
      </c>
      <c r="O3851" s="782">
        <v>800000</v>
      </c>
      <c r="P3851" s="782">
        <v>2400000</v>
      </c>
      <c r="Q3851" s="782">
        <v>800000</v>
      </c>
      <c r="R3851" s="782"/>
      <c r="T3851" s="568"/>
    </row>
    <row r="3852" spans="1:20" s="498" customFormat="1" ht="12" x14ac:dyDescent="0.25">
      <c r="A3852" s="772"/>
      <c r="D3852" s="515" t="s">
        <v>8016</v>
      </c>
      <c r="E3852" s="779" t="s">
        <v>8017</v>
      </c>
      <c r="F3852" s="515" t="s">
        <v>5724</v>
      </c>
      <c r="G3852" s="781" t="s">
        <v>5515</v>
      </c>
      <c r="H3852" s="781" t="s">
        <v>6102</v>
      </c>
      <c r="I3852" s="781" t="s">
        <v>5517</v>
      </c>
      <c r="J3852" s="782">
        <v>700000</v>
      </c>
      <c r="K3852" s="783">
        <v>700000</v>
      </c>
      <c r="L3852" s="784">
        <f t="shared" si="165"/>
        <v>0</v>
      </c>
      <c r="M3852" s="784">
        <f t="shared" si="166"/>
        <v>0</v>
      </c>
      <c r="N3852" s="782">
        <v>700000</v>
      </c>
      <c r="O3852" s="782">
        <v>700000</v>
      </c>
      <c r="P3852" s="782">
        <v>2100000</v>
      </c>
      <c r="Q3852" s="782">
        <v>700000</v>
      </c>
      <c r="R3852" s="782"/>
      <c r="T3852" s="568"/>
    </row>
    <row r="3853" spans="1:20" s="498" customFormat="1" ht="12" x14ac:dyDescent="0.25">
      <c r="A3853" s="772"/>
      <c r="D3853" s="515" t="s">
        <v>8018</v>
      </c>
      <c r="E3853" s="779" t="s">
        <v>8019</v>
      </c>
      <c r="F3853" s="515" t="s">
        <v>5727</v>
      </c>
      <c r="G3853" s="781" t="s">
        <v>5515</v>
      </c>
      <c r="H3853" s="781" t="s">
        <v>6102</v>
      </c>
      <c r="I3853" s="781" t="s">
        <v>5517</v>
      </c>
      <c r="J3853" s="782">
        <v>600000</v>
      </c>
      <c r="K3853" s="783">
        <v>600000</v>
      </c>
      <c r="L3853" s="784">
        <f t="shared" si="165"/>
        <v>0</v>
      </c>
      <c r="M3853" s="784">
        <f t="shared" si="166"/>
        <v>0</v>
      </c>
      <c r="N3853" s="782">
        <v>600000</v>
      </c>
      <c r="O3853" s="782">
        <v>700000</v>
      </c>
      <c r="P3853" s="782">
        <v>1900000</v>
      </c>
      <c r="Q3853" s="782">
        <v>600000</v>
      </c>
      <c r="R3853" s="782"/>
      <c r="T3853" s="568"/>
    </row>
    <row r="3854" spans="1:20" s="498" customFormat="1" ht="12" x14ac:dyDescent="0.25">
      <c r="A3854" s="772"/>
      <c r="D3854" s="515" t="s">
        <v>8020</v>
      </c>
      <c r="E3854" s="779" t="s">
        <v>8021</v>
      </c>
      <c r="F3854" s="780" t="s">
        <v>5730</v>
      </c>
      <c r="G3854" s="781" t="s">
        <v>5515</v>
      </c>
      <c r="H3854" s="781" t="s">
        <v>6102</v>
      </c>
      <c r="I3854" s="781" t="s">
        <v>5517</v>
      </c>
      <c r="J3854" s="782">
        <v>5000000</v>
      </c>
      <c r="K3854" s="783">
        <v>5000000</v>
      </c>
      <c r="L3854" s="784">
        <f t="shared" si="165"/>
        <v>0</v>
      </c>
      <c r="M3854" s="784">
        <f t="shared" si="166"/>
        <v>0</v>
      </c>
      <c r="N3854" s="782">
        <v>5000000</v>
      </c>
      <c r="O3854" s="782">
        <v>5000000</v>
      </c>
      <c r="P3854" s="782">
        <v>15000000</v>
      </c>
      <c r="Q3854" s="782">
        <v>0</v>
      </c>
      <c r="R3854" s="782"/>
      <c r="T3854" s="568"/>
    </row>
    <row r="3855" spans="1:20" s="498" customFormat="1" ht="12" x14ac:dyDescent="0.25">
      <c r="A3855" s="772"/>
      <c r="D3855" s="515" t="s">
        <v>8022</v>
      </c>
      <c r="E3855" s="779" t="s">
        <v>8023</v>
      </c>
      <c r="F3855" s="515" t="s">
        <v>5736</v>
      </c>
      <c r="G3855" s="781" t="s">
        <v>5515</v>
      </c>
      <c r="H3855" s="781" t="s">
        <v>6102</v>
      </c>
      <c r="I3855" s="781" t="s">
        <v>5517</v>
      </c>
      <c r="J3855" s="782">
        <v>0</v>
      </c>
      <c r="K3855" s="783">
        <v>0</v>
      </c>
      <c r="L3855" s="784">
        <f t="shared" si="165"/>
        <v>0</v>
      </c>
      <c r="M3855" s="784">
        <f t="shared" si="166"/>
        <v>0</v>
      </c>
      <c r="N3855" s="782">
        <v>0</v>
      </c>
      <c r="O3855" s="782">
        <v>0</v>
      </c>
      <c r="P3855" s="782">
        <v>0</v>
      </c>
      <c r="Q3855" s="782">
        <v>0</v>
      </c>
      <c r="R3855" s="782"/>
      <c r="T3855" s="568"/>
    </row>
    <row r="3856" spans="1:20" s="498" customFormat="1" ht="12" x14ac:dyDescent="0.25">
      <c r="A3856" s="772"/>
      <c r="D3856" s="515" t="s">
        <v>8024</v>
      </c>
      <c r="E3856" s="779" t="s">
        <v>8025</v>
      </c>
      <c r="F3856" s="780" t="s">
        <v>5739</v>
      </c>
      <c r="G3856" s="781" t="s">
        <v>5515</v>
      </c>
      <c r="H3856" s="781" t="s">
        <v>6102</v>
      </c>
      <c r="I3856" s="781" t="s">
        <v>5517</v>
      </c>
      <c r="J3856" s="782">
        <v>1000000</v>
      </c>
      <c r="K3856" s="783">
        <v>1000000</v>
      </c>
      <c r="L3856" s="784">
        <f t="shared" si="165"/>
        <v>0</v>
      </c>
      <c r="M3856" s="784">
        <f t="shared" si="166"/>
        <v>0</v>
      </c>
      <c r="N3856" s="782">
        <v>1000000</v>
      </c>
      <c r="O3856" s="782">
        <v>1000000</v>
      </c>
      <c r="P3856" s="782">
        <v>3000000</v>
      </c>
      <c r="Q3856" s="782">
        <v>0</v>
      </c>
      <c r="R3856" s="782"/>
      <c r="T3856" s="568"/>
    </row>
    <row r="3857" spans="1:20" s="498" customFormat="1" ht="36" x14ac:dyDescent="0.25">
      <c r="A3857" s="772"/>
      <c r="D3857" s="515" t="s">
        <v>8026</v>
      </c>
      <c r="E3857" s="779" t="s">
        <v>8027</v>
      </c>
      <c r="F3857" s="780" t="s">
        <v>5751</v>
      </c>
      <c r="G3857" s="781" t="s">
        <v>5515</v>
      </c>
      <c r="H3857" s="781" t="s">
        <v>6102</v>
      </c>
      <c r="I3857" s="781" t="s">
        <v>5517</v>
      </c>
      <c r="J3857" s="782">
        <v>4000000</v>
      </c>
      <c r="K3857" s="783">
        <v>4000000</v>
      </c>
      <c r="L3857" s="784">
        <f t="shared" si="165"/>
        <v>0</v>
      </c>
      <c r="M3857" s="784">
        <f t="shared" si="166"/>
        <v>0</v>
      </c>
      <c r="N3857" s="782">
        <v>4000000</v>
      </c>
      <c r="O3857" s="782">
        <v>4000000</v>
      </c>
      <c r="P3857" s="782">
        <v>12000000</v>
      </c>
      <c r="Q3857" s="782">
        <v>4000000</v>
      </c>
      <c r="R3857" s="782"/>
      <c r="T3857" s="568"/>
    </row>
    <row r="3858" spans="1:20" s="498" customFormat="1" ht="24" x14ac:dyDescent="0.25">
      <c r="A3858" s="772"/>
      <c r="D3858" s="515" t="s">
        <v>8028</v>
      </c>
      <c r="E3858" s="779" t="s">
        <v>8029</v>
      </c>
      <c r="F3858" s="780" t="s">
        <v>8030</v>
      </c>
      <c r="G3858" s="781" t="s">
        <v>5515</v>
      </c>
      <c r="H3858" s="781" t="s">
        <v>5516</v>
      </c>
      <c r="I3858" s="781" t="s">
        <v>5517</v>
      </c>
      <c r="J3858" s="782">
        <v>700000</v>
      </c>
      <c r="K3858" s="783">
        <v>700000</v>
      </c>
      <c r="L3858" s="784">
        <f t="shared" si="165"/>
        <v>0</v>
      </c>
      <c r="M3858" s="784">
        <f t="shared" si="166"/>
        <v>0</v>
      </c>
      <c r="N3858" s="782">
        <v>700000</v>
      </c>
      <c r="O3858" s="782">
        <v>800000</v>
      </c>
      <c r="P3858" s="782">
        <v>2200000</v>
      </c>
      <c r="Q3858" s="782">
        <v>700000</v>
      </c>
      <c r="R3858" s="782"/>
      <c r="T3858" s="568"/>
    </row>
    <row r="3859" spans="1:20" s="498" customFormat="1" ht="11.25" customHeight="1" x14ac:dyDescent="0.25">
      <c r="A3859" s="772"/>
      <c r="D3859" s="515" t="s">
        <v>8031</v>
      </c>
      <c r="E3859" s="779" t="s">
        <v>8032</v>
      </c>
      <c r="F3859" s="780" t="s">
        <v>7545</v>
      </c>
      <c r="G3859" s="781" t="s">
        <v>5515</v>
      </c>
      <c r="H3859" s="781" t="s">
        <v>6102</v>
      </c>
      <c r="I3859" s="781" t="s">
        <v>5517</v>
      </c>
      <c r="J3859" s="782">
        <v>4000000</v>
      </c>
      <c r="K3859" s="783">
        <v>4000000</v>
      </c>
      <c r="L3859" s="782">
        <f t="shared" si="165"/>
        <v>0</v>
      </c>
      <c r="M3859" s="782">
        <f t="shared" si="166"/>
        <v>0</v>
      </c>
      <c r="N3859" s="782">
        <v>4000000</v>
      </c>
      <c r="O3859" s="782">
        <v>4000000</v>
      </c>
      <c r="P3859" s="782">
        <v>12000000</v>
      </c>
      <c r="Q3859" s="782">
        <v>0</v>
      </c>
      <c r="R3859" s="782"/>
      <c r="T3859" s="568"/>
    </row>
    <row r="3860" spans="1:20" s="751" customFormat="1" ht="13.8" x14ac:dyDescent="0.3">
      <c r="A3860" s="946" t="s">
        <v>5500</v>
      </c>
      <c r="B3860" s="946"/>
      <c r="C3860" s="946"/>
      <c r="D3860" s="946"/>
      <c r="E3860" s="946"/>
      <c r="F3860" s="946"/>
      <c r="G3860" s="946"/>
      <c r="H3860" s="946"/>
      <c r="I3860" s="946"/>
      <c r="J3860" s="946"/>
      <c r="K3860" s="946"/>
      <c r="L3860" s="946"/>
      <c r="M3860" s="946"/>
      <c r="N3860" s="946"/>
      <c r="O3860" s="946"/>
      <c r="P3860" s="946"/>
      <c r="Q3860" s="946"/>
      <c r="T3860" s="752"/>
    </row>
    <row r="3861" spans="1:20" s="751" customFormat="1" ht="13.8" x14ac:dyDescent="0.3">
      <c r="A3861" s="946" t="s">
        <v>5501</v>
      </c>
      <c r="B3861" s="946"/>
      <c r="C3861" s="946"/>
      <c r="D3861" s="946"/>
      <c r="E3861" s="946"/>
      <c r="F3861" s="946"/>
      <c r="G3861" s="946"/>
      <c r="H3861" s="946"/>
      <c r="I3861" s="946"/>
      <c r="J3861" s="946"/>
      <c r="K3861" s="946"/>
      <c r="L3861" s="946"/>
      <c r="M3861" s="946"/>
      <c r="N3861" s="946"/>
      <c r="O3861" s="946"/>
      <c r="P3861" s="946"/>
      <c r="Q3861" s="946"/>
      <c r="T3861" s="752"/>
    </row>
    <row r="3862" spans="1:20" s="753" customFormat="1" ht="13.2" x14ac:dyDescent="0.25">
      <c r="A3862" s="947" t="s">
        <v>5376</v>
      </c>
      <c r="B3862" s="947"/>
      <c r="C3862" s="947"/>
      <c r="D3862" s="954"/>
      <c r="E3862" s="947"/>
      <c r="F3862" s="947"/>
      <c r="G3862" s="947"/>
      <c r="H3862" s="947"/>
      <c r="I3862" s="947"/>
      <c r="J3862" s="947"/>
      <c r="K3862" s="947"/>
      <c r="L3862" s="947"/>
      <c r="M3862" s="947"/>
      <c r="N3862" s="947"/>
      <c r="O3862" s="947"/>
      <c r="P3862" s="947"/>
      <c r="Q3862" s="947"/>
      <c r="T3862" s="754"/>
    </row>
    <row r="3863" spans="1:20" s="760" customFormat="1" ht="24" x14ac:dyDescent="0.25">
      <c r="A3863" s="943" t="s">
        <v>5502</v>
      </c>
      <c r="B3863" s="948" t="s">
        <v>5503</v>
      </c>
      <c r="C3863" s="957"/>
      <c r="D3863" s="755"/>
      <c r="E3863" s="949" t="s">
        <v>5504</v>
      </c>
      <c r="F3863" s="943" t="s">
        <v>4881</v>
      </c>
      <c r="G3863" s="943" t="s">
        <v>5505</v>
      </c>
      <c r="H3863" s="943" t="s">
        <v>5506</v>
      </c>
      <c r="I3863" s="943" t="s">
        <v>5507</v>
      </c>
      <c r="J3863" s="756" t="s">
        <v>3115</v>
      </c>
      <c r="K3863" s="757" t="s">
        <v>3116</v>
      </c>
      <c r="L3863" s="758" t="s">
        <v>5508</v>
      </c>
      <c r="M3863" s="758" t="s">
        <v>5509</v>
      </c>
      <c r="N3863" s="756" t="s">
        <v>3116</v>
      </c>
      <c r="O3863" s="756" t="s">
        <v>3116</v>
      </c>
      <c r="P3863" s="759" t="s">
        <v>3317</v>
      </c>
      <c r="Q3863" s="759" t="s">
        <v>3341</v>
      </c>
      <c r="R3863" s="759" t="s">
        <v>5510</v>
      </c>
      <c r="T3863" s="761"/>
    </row>
    <row r="3864" spans="1:20" s="760" customFormat="1" ht="19.5" customHeight="1" x14ac:dyDescent="0.25">
      <c r="A3864" s="955"/>
      <c r="B3864" s="950"/>
      <c r="C3864" s="958"/>
      <c r="D3864" s="762"/>
      <c r="E3864" s="951"/>
      <c r="F3864" s="944"/>
      <c r="G3864" s="944"/>
      <c r="H3864" s="944"/>
      <c r="I3864" s="944"/>
      <c r="J3864" s="763">
        <v>2020</v>
      </c>
      <c r="K3864" s="764" t="s">
        <v>3120</v>
      </c>
      <c r="L3864" s="765" t="s">
        <v>3120</v>
      </c>
      <c r="M3864" s="765" t="s">
        <v>3120</v>
      </c>
      <c r="N3864" s="766" t="s">
        <v>5068</v>
      </c>
      <c r="O3864" s="766" t="s">
        <v>5069</v>
      </c>
      <c r="P3864" s="763" t="s">
        <v>4882</v>
      </c>
      <c r="Q3864" s="766" t="s">
        <v>5102</v>
      </c>
      <c r="R3864" s="763"/>
      <c r="T3864" s="761"/>
    </row>
    <row r="3865" spans="1:20" s="760" customFormat="1" ht="15.75" customHeight="1" x14ac:dyDescent="0.25">
      <c r="A3865" s="956"/>
      <c r="B3865" s="952"/>
      <c r="C3865" s="959"/>
      <c r="D3865" s="768"/>
      <c r="E3865" s="953"/>
      <c r="F3865" s="945"/>
      <c r="G3865" s="945"/>
      <c r="H3865" s="945"/>
      <c r="I3865" s="945"/>
      <c r="J3865" s="769" t="s">
        <v>14</v>
      </c>
      <c r="K3865" s="770" t="s">
        <v>14</v>
      </c>
      <c r="L3865" s="771" t="s">
        <v>14</v>
      </c>
      <c r="M3865" s="771" t="s">
        <v>14</v>
      </c>
      <c r="N3865" s="769" t="s">
        <v>14</v>
      </c>
      <c r="O3865" s="769" t="s">
        <v>14</v>
      </c>
      <c r="P3865" s="769" t="s">
        <v>14</v>
      </c>
      <c r="Q3865" s="769" t="s">
        <v>14</v>
      </c>
      <c r="R3865" s="769"/>
      <c r="T3865" s="761"/>
    </row>
    <row r="3866" spans="1:20" s="498" customFormat="1" ht="24" customHeight="1" x14ac:dyDescent="0.25">
      <c r="A3866" s="772"/>
      <c r="D3866" s="515" t="s">
        <v>8033</v>
      </c>
      <c r="E3866" s="779" t="s">
        <v>8034</v>
      </c>
      <c r="F3866" s="780" t="s">
        <v>5881</v>
      </c>
      <c r="G3866" s="781" t="s">
        <v>5515</v>
      </c>
      <c r="H3866" s="781" t="s">
        <v>6102</v>
      </c>
      <c r="I3866" s="781" t="s">
        <v>5517</v>
      </c>
      <c r="J3866" s="782">
        <v>400000</v>
      </c>
      <c r="K3866" s="783">
        <v>400000</v>
      </c>
      <c r="L3866" s="784">
        <f t="shared" si="165"/>
        <v>0</v>
      </c>
      <c r="M3866" s="784">
        <f t="shared" si="166"/>
        <v>0</v>
      </c>
      <c r="N3866" s="782">
        <v>400000</v>
      </c>
      <c r="O3866" s="782">
        <v>400000</v>
      </c>
      <c r="P3866" s="782">
        <v>1200000</v>
      </c>
      <c r="Q3866" s="782">
        <v>0</v>
      </c>
      <c r="R3866" s="782"/>
      <c r="T3866" s="568"/>
    </row>
    <row r="3867" spans="1:20" s="498" customFormat="1" ht="12" x14ac:dyDescent="0.25">
      <c r="A3867" s="772"/>
      <c r="D3867" s="515" t="s">
        <v>8035</v>
      </c>
      <c r="E3867" s="779" t="s">
        <v>8034</v>
      </c>
      <c r="F3867" s="780" t="s">
        <v>5757</v>
      </c>
      <c r="G3867" s="781" t="s">
        <v>5515</v>
      </c>
      <c r="H3867" s="781" t="s">
        <v>6102</v>
      </c>
      <c r="I3867" s="781" t="s">
        <v>5517</v>
      </c>
      <c r="J3867" s="782">
        <v>300000</v>
      </c>
      <c r="K3867" s="783">
        <v>300000</v>
      </c>
      <c r="L3867" s="784">
        <f t="shared" si="165"/>
        <v>0</v>
      </c>
      <c r="M3867" s="784">
        <f t="shared" si="166"/>
        <v>0</v>
      </c>
      <c r="N3867" s="782">
        <v>300000</v>
      </c>
      <c r="O3867" s="782">
        <v>300000</v>
      </c>
      <c r="P3867" s="782">
        <v>900000</v>
      </c>
      <c r="Q3867" s="782">
        <v>0</v>
      </c>
      <c r="R3867" s="782"/>
      <c r="T3867" s="568"/>
    </row>
    <row r="3868" spans="1:20" s="498" customFormat="1" ht="24" x14ac:dyDescent="0.25">
      <c r="A3868" s="772"/>
      <c r="D3868" s="515" t="s">
        <v>8036</v>
      </c>
      <c r="E3868" s="779" t="s">
        <v>8037</v>
      </c>
      <c r="F3868" s="780" t="s">
        <v>8038</v>
      </c>
      <c r="G3868" s="781" t="s">
        <v>5515</v>
      </c>
      <c r="H3868" s="781" t="s">
        <v>6102</v>
      </c>
      <c r="I3868" s="781" t="s">
        <v>5517</v>
      </c>
      <c r="J3868" s="782">
        <v>2000000</v>
      </c>
      <c r="K3868" s="783">
        <v>2000000</v>
      </c>
      <c r="L3868" s="782">
        <f t="shared" si="165"/>
        <v>0</v>
      </c>
      <c r="M3868" s="782">
        <f t="shared" si="166"/>
        <v>0</v>
      </c>
      <c r="N3868" s="782">
        <v>2000000</v>
      </c>
      <c r="O3868" s="782">
        <v>2000000</v>
      </c>
      <c r="P3868" s="782">
        <v>6000000</v>
      </c>
      <c r="Q3868" s="782">
        <v>0</v>
      </c>
      <c r="R3868" s="782"/>
      <c r="T3868" s="568"/>
    </row>
    <row r="3869" spans="1:20" s="498" customFormat="1" ht="12" x14ac:dyDescent="0.25">
      <c r="A3869" s="772"/>
      <c r="B3869" s="566" t="s">
        <v>645</v>
      </c>
      <c r="C3869" s="810"/>
      <c r="D3869" s="515"/>
      <c r="E3869" s="810"/>
      <c r="F3869" s="827"/>
      <c r="G3869" s="810"/>
      <c r="H3869" s="810"/>
      <c r="I3869" s="779"/>
      <c r="J3869" s="801">
        <v>91060250</v>
      </c>
      <c r="K3869" s="802">
        <f>SUM(K3809,K3778)</f>
        <v>91060250</v>
      </c>
      <c r="L3869" s="801">
        <f t="shared" ref="L3869:O3869" si="167">SUM(L3809,L3778)</f>
        <v>0</v>
      </c>
      <c r="M3869" s="801">
        <f t="shared" si="167"/>
        <v>0</v>
      </c>
      <c r="N3869" s="801">
        <f t="shared" si="167"/>
        <v>92004568</v>
      </c>
      <c r="O3869" s="801">
        <f t="shared" si="167"/>
        <v>93548886</v>
      </c>
      <c r="P3869" s="782">
        <v>276613704</v>
      </c>
      <c r="Q3869" s="801">
        <v>99629040</v>
      </c>
      <c r="R3869" s="801"/>
      <c r="T3869" s="568"/>
    </row>
    <row r="3870" spans="1:20" s="498" customFormat="1" ht="12" x14ac:dyDescent="0.25">
      <c r="D3870" s="515"/>
      <c r="F3870" s="536"/>
      <c r="J3870" s="776"/>
      <c r="K3870" s="829"/>
      <c r="L3870" s="776"/>
      <c r="M3870" s="776"/>
      <c r="N3870" s="776"/>
      <c r="O3870" s="776"/>
      <c r="P3870" s="776"/>
      <c r="Q3870" s="776"/>
      <c r="R3870" s="776"/>
      <c r="T3870" s="568"/>
    </row>
    <row r="3871" spans="1:20" s="498" customFormat="1" ht="12" x14ac:dyDescent="0.25">
      <c r="A3871" s="772" t="s">
        <v>8039</v>
      </c>
      <c r="B3871" s="773" t="s">
        <v>646</v>
      </c>
      <c r="C3871" s="773"/>
      <c r="D3871" s="794"/>
      <c r="E3871" s="773"/>
      <c r="F3871" s="775"/>
      <c r="G3871" s="773"/>
      <c r="H3871" s="773"/>
      <c r="I3871" s="773"/>
      <c r="J3871" s="776"/>
      <c r="K3871" s="829"/>
      <c r="L3871" s="776"/>
      <c r="M3871" s="776"/>
      <c r="N3871" s="776"/>
      <c r="O3871" s="776"/>
      <c r="P3871" s="776"/>
      <c r="Q3871" s="776"/>
      <c r="R3871" s="776"/>
      <c r="T3871" s="568"/>
    </row>
    <row r="3872" spans="1:20" s="498" customFormat="1" ht="12" x14ac:dyDescent="0.25">
      <c r="A3872" s="772"/>
      <c r="C3872" s="773" t="s">
        <v>5123</v>
      </c>
      <c r="D3872" s="794"/>
      <c r="E3872" s="773"/>
      <c r="F3872" s="775"/>
      <c r="G3872" s="773"/>
      <c r="H3872" s="773"/>
      <c r="I3872" s="773"/>
      <c r="J3872" s="777">
        <v>16922130</v>
      </c>
      <c r="K3872" s="789">
        <f>SUM(K3873:K3890)</f>
        <v>16922130</v>
      </c>
      <c r="L3872" s="784">
        <f t="shared" ref="L3872:O3872" si="168">SUM(L3873:L3890)</f>
        <v>0</v>
      </c>
      <c r="M3872" s="784">
        <f t="shared" si="168"/>
        <v>0</v>
      </c>
      <c r="N3872" s="784">
        <f t="shared" si="168"/>
        <v>17253938</v>
      </c>
      <c r="O3872" s="784">
        <f t="shared" si="168"/>
        <v>17585744</v>
      </c>
      <c r="P3872" s="777">
        <f>SUM(K3872,N3872,O3872)</f>
        <v>51761812</v>
      </c>
      <c r="Q3872" s="777">
        <v>34087257</v>
      </c>
      <c r="R3872" s="777"/>
      <c r="T3872" s="568"/>
    </row>
    <row r="3873" spans="1:20" s="498" customFormat="1" ht="12" x14ac:dyDescent="0.25">
      <c r="A3873" s="772"/>
      <c r="D3873" s="515" t="s">
        <v>8040</v>
      </c>
      <c r="E3873" s="779" t="s">
        <v>8041</v>
      </c>
      <c r="F3873" s="780" t="s">
        <v>6059</v>
      </c>
      <c r="G3873" s="781" t="s">
        <v>5515</v>
      </c>
      <c r="H3873" s="781" t="s">
        <v>6102</v>
      </c>
      <c r="I3873" s="781" t="s">
        <v>5517</v>
      </c>
      <c r="J3873" s="782">
        <v>11805699</v>
      </c>
      <c r="K3873" s="783">
        <v>11805699</v>
      </c>
      <c r="L3873" s="784">
        <f>SUM(J3873-K3873)</f>
        <v>0</v>
      </c>
      <c r="M3873" s="784">
        <f>SUM(K3873-J3873)</f>
        <v>0</v>
      </c>
      <c r="N3873" s="782">
        <v>12037183</v>
      </c>
      <c r="O3873" s="782">
        <v>12268668</v>
      </c>
      <c r="P3873" s="782">
        <v>36111550</v>
      </c>
      <c r="Q3873" s="782">
        <v>10571736</v>
      </c>
      <c r="R3873" s="782"/>
      <c r="T3873" s="568"/>
    </row>
    <row r="3874" spans="1:20" s="498" customFormat="1" ht="12" x14ac:dyDescent="0.25">
      <c r="A3874" s="772"/>
      <c r="D3874" s="515" t="s">
        <v>8042</v>
      </c>
      <c r="E3874" s="779" t="s">
        <v>8043</v>
      </c>
      <c r="F3874" s="780" t="s">
        <v>6905</v>
      </c>
      <c r="G3874" s="781" t="s">
        <v>5515</v>
      </c>
      <c r="H3874" s="781" t="s">
        <v>6102</v>
      </c>
      <c r="I3874" s="781" t="s">
        <v>5517</v>
      </c>
      <c r="J3874" s="782">
        <v>0</v>
      </c>
      <c r="K3874" s="783">
        <v>0</v>
      </c>
      <c r="L3874" s="784">
        <f t="shared" ref="L3874:L3890" si="169">SUM(J3874-K3874)</f>
        <v>0</v>
      </c>
      <c r="M3874" s="784">
        <f t="shared" ref="M3874:M3890" si="170">SUM(K3874-J3874)</f>
        <v>0</v>
      </c>
      <c r="N3874" s="782">
        <v>0</v>
      </c>
      <c r="O3874" s="782">
        <v>0</v>
      </c>
      <c r="P3874" s="782">
        <v>0</v>
      </c>
      <c r="Q3874" s="782">
        <v>0</v>
      </c>
      <c r="R3874" s="782"/>
      <c r="T3874" s="568"/>
    </row>
    <row r="3875" spans="1:20" s="498" customFormat="1" ht="24" x14ac:dyDescent="0.25">
      <c r="A3875" s="772"/>
      <c r="D3875" s="515" t="s">
        <v>8044</v>
      </c>
      <c r="E3875" s="779" t="s">
        <v>8045</v>
      </c>
      <c r="F3875" s="780" t="s">
        <v>5523</v>
      </c>
      <c r="G3875" s="781" t="s">
        <v>5515</v>
      </c>
      <c r="H3875" s="781" t="s">
        <v>6102</v>
      </c>
      <c r="I3875" s="781" t="s">
        <v>5517</v>
      </c>
      <c r="J3875" s="782">
        <v>0</v>
      </c>
      <c r="K3875" s="783">
        <v>0</v>
      </c>
      <c r="L3875" s="784">
        <f t="shared" si="169"/>
        <v>0</v>
      </c>
      <c r="M3875" s="784">
        <f t="shared" si="170"/>
        <v>0</v>
      </c>
      <c r="N3875" s="782">
        <v>0</v>
      </c>
      <c r="O3875" s="782">
        <v>0</v>
      </c>
      <c r="P3875" s="782">
        <v>0</v>
      </c>
      <c r="Q3875" s="782">
        <v>18818280</v>
      </c>
      <c r="R3875" s="782"/>
      <c r="T3875" s="568"/>
    </row>
    <row r="3876" spans="1:20" s="498" customFormat="1" ht="15" customHeight="1" x14ac:dyDescent="0.25">
      <c r="A3876" s="772"/>
      <c r="D3876" s="515" t="s">
        <v>8046</v>
      </c>
      <c r="E3876" s="779" t="s">
        <v>8047</v>
      </c>
      <c r="F3876" s="780" t="s">
        <v>5526</v>
      </c>
      <c r="G3876" s="781" t="s">
        <v>5515</v>
      </c>
      <c r="H3876" s="781" t="s">
        <v>6102</v>
      </c>
      <c r="I3876" s="781" t="s">
        <v>5517</v>
      </c>
      <c r="J3876" s="782">
        <v>2497819</v>
      </c>
      <c r="K3876" s="783">
        <v>2497819</v>
      </c>
      <c r="L3876" s="784">
        <f t="shared" si="169"/>
        <v>0</v>
      </c>
      <c r="M3876" s="784">
        <f t="shared" si="170"/>
        <v>0</v>
      </c>
      <c r="N3876" s="782">
        <v>2546796</v>
      </c>
      <c r="O3876" s="782">
        <v>2595773</v>
      </c>
      <c r="P3876" s="782">
        <v>7640388</v>
      </c>
      <c r="Q3876" s="782">
        <v>2365834</v>
      </c>
      <c r="R3876" s="782"/>
      <c r="T3876" s="568"/>
    </row>
    <row r="3877" spans="1:20" s="498" customFormat="1" ht="12" x14ac:dyDescent="0.25">
      <c r="A3877" s="772"/>
      <c r="D3877" s="515" t="s">
        <v>8048</v>
      </c>
      <c r="E3877" s="779" t="s">
        <v>8049</v>
      </c>
      <c r="F3877" s="780" t="s">
        <v>5529</v>
      </c>
      <c r="G3877" s="781" t="s">
        <v>5515</v>
      </c>
      <c r="H3877" s="781" t="s">
        <v>6102</v>
      </c>
      <c r="I3877" s="781" t="s">
        <v>5517</v>
      </c>
      <c r="J3877" s="782">
        <v>831402</v>
      </c>
      <c r="K3877" s="783">
        <v>831402</v>
      </c>
      <c r="L3877" s="784">
        <f t="shared" si="169"/>
        <v>0</v>
      </c>
      <c r="M3877" s="784">
        <f t="shared" si="170"/>
        <v>0</v>
      </c>
      <c r="N3877" s="782">
        <v>847704</v>
      </c>
      <c r="O3877" s="782">
        <v>864006</v>
      </c>
      <c r="P3877" s="782">
        <v>2543112</v>
      </c>
      <c r="Q3877" s="782">
        <v>478200</v>
      </c>
      <c r="R3877" s="782"/>
      <c r="T3877" s="568"/>
    </row>
    <row r="3878" spans="1:20" s="498" customFormat="1" ht="12" x14ac:dyDescent="0.25">
      <c r="A3878" s="772"/>
      <c r="D3878" s="515" t="s">
        <v>8050</v>
      </c>
      <c r="E3878" s="779" t="s">
        <v>8051</v>
      </c>
      <c r="F3878" s="780" t="s">
        <v>5532</v>
      </c>
      <c r="G3878" s="781" t="s">
        <v>5515</v>
      </c>
      <c r="H3878" s="781" t="s">
        <v>6102</v>
      </c>
      <c r="I3878" s="781" t="s">
        <v>5517</v>
      </c>
      <c r="J3878" s="782">
        <v>355878</v>
      </c>
      <c r="K3878" s="783">
        <v>355878</v>
      </c>
      <c r="L3878" s="784">
        <f t="shared" si="169"/>
        <v>0</v>
      </c>
      <c r="M3878" s="784">
        <f t="shared" si="170"/>
        <v>0</v>
      </c>
      <c r="N3878" s="782">
        <v>362856</v>
      </c>
      <c r="O3878" s="782">
        <v>369834</v>
      </c>
      <c r="P3878" s="782">
        <v>1088568</v>
      </c>
      <c r="Q3878" s="782">
        <v>210300</v>
      </c>
      <c r="R3878" s="782"/>
      <c r="T3878" s="568"/>
    </row>
    <row r="3879" spans="1:20" s="498" customFormat="1" ht="12" x14ac:dyDescent="0.25">
      <c r="A3879" s="772"/>
      <c r="D3879" s="515" t="s">
        <v>8052</v>
      </c>
      <c r="E3879" s="779" t="s">
        <v>8053</v>
      </c>
      <c r="F3879" s="780" t="s">
        <v>5535</v>
      </c>
      <c r="G3879" s="781" t="s">
        <v>5515</v>
      </c>
      <c r="H3879" s="781" t="s">
        <v>6102</v>
      </c>
      <c r="I3879" s="781" t="s">
        <v>5517</v>
      </c>
      <c r="J3879" s="782">
        <v>261732</v>
      </c>
      <c r="K3879" s="783">
        <v>261732</v>
      </c>
      <c r="L3879" s="784">
        <f t="shared" si="169"/>
        <v>0</v>
      </c>
      <c r="M3879" s="784">
        <f t="shared" si="170"/>
        <v>0</v>
      </c>
      <c r="N3879" s="782">
        <v>266864</v>
      </c>
      <c r="O3879" s="782">
        <v>271996</v>
      </c>
      <c r="P3879" s="782">
        <v>800592</v>
      </c>
      <c r="Q3879" s="782">
        <v>174000</v>
      </c>
      <c r="R3879" s="782"/>
      <c r="T3879" s="568"/>
    </row>
    <row r="3880" spans="1:20" s="498" customFormat="1" ht="12" x14ac:dyDescent="0.25">
      <c r="A3880" s="772"/>
      <c r="D3880" s="515" t="s">
        <v>8054</v>
      </c>
      <c r="E3880" s="779" t="s">
        <v>8055</v>
      </c>
      <c r="F3880" s="780" t="s">
        <v>5538</v>
      </c>
      <c r="G3880" s="781" t="s">
        <v>5515</v>
      </c>
      <c r="H3880" s="781" t="s">
        <v>6102</v>
      </c>
      <c r="I3880" s="781" t="s">
        <v>5517</v>
      </c>
      <c r="J3880" s="782">
        <v>4681</v>
      </c>
      <c r="K3880" s="783">
        <v>4681</v>
      </c>
      <c r="L3880" s="784">
        <f t="shared" si="169"/>
        <v>0</v>
      </c>
      <c r="M3880" s="784">
        <f t="shared" si="170"/>
        <v>0</v>
      </c>
      <c r="N3880" s="782">
        <v>4773</v>
      </c>
      <c r="O3880" s="782">
        <v>4865</v>
      </c>
      <c r="P3880" s="782">
        <v>14319</v>
      </c>
      <c r="Q3880" s="782">
        <v>0</v>
      </c>
      <c r="R3880" s="782"/>
      <c r="T3880" s="568"/>
    </row>
    <row r="3881" spans="1:20" s="498" customFormat="1" ht="12" x14ac:dyDescent="0.25">
      <c r="A3881" s="772"/>
      <c r="D3881" s="515" t="s">
        <v>8056</v>
      </c>
      <c r="E3881" s="779" t="s">
        <v>8057</v>
      </c>
      <c r="F3881" s="780" t="s">
        <v>5796</v>
      </c>
      <c r="G3881" s="781" t="s">
        <v>5515</v>
      </c>
      <c r="H3881" s="781" t="s">
        <v>6102</v>
      </c>
      <c r="I3881" s="781" t="s">
        <v>5517</v>
      </c>
      <c r="J3881" s="782">
        <v>1039710</v>
      </c>
      <c r="K3881" s="783">
        <v>1039710</v>
      </c>
      <c r="L3881" s="784">
        <f t="shared" si="169"/>
        <v>0</v>
      </c>
      <c r="M3881" s="784">
        <f t="shared" si="170"/>
        <v>0</v>
      </c>
      <c r="N3881" s="782">
        <v>1060097</v>
      </c>
      <c r="O3881" s="782">
        <v>1080483</v>
      </c>
      <c r="P3881" s="782">
        <v>3180290</v>
      </c>
      <c r="Q3881" s="782">
        <v>1057147</v>
      </c>
      <c r="R3881" s="782"/>
      <c r="T3881" s="568"/>
    </row>
    <row r="3882" spans="1:20" s="498" customFormat="1" ht="12" x14ac:dyDescent="0.25">
      <c r="A3882" s="772"/>
      <c r="D3882" s="515" t="s">
        <v>8058</v>
      </c>
      <c r="E3882" s="779" t="s">
        <v>8059</v>
      </c>
      <c r="F3882" s="515" t="s">
        <v>5544</v>
      </c>
      <c r="G3882" s="781" t="s">
        <v>5515</v>
      </c>
      <c r="H3882" s="781" t="s">
        <v>6102</v>
      </c>
      <c r="I3882" s="781" t="s">
        <v>5517</v>
      </c>
      <c r="J3882" s="782">
        <v>90349</v>
      </c>
      <c r="K3882" s="783">
        <v>90349</v>
      </c>
      <c r="L3882" s="784">
        <f t="shared" si="169"/>
        <v>0</v>
      </c>
      <c r="M3882" s="784">
        <f t="shared" si="170"/>
        <v>0</v>
      </c>
      <c r="N3882" s="782">
        <v>92121</v>
      </c>
      <c r="O3882" s="782">
        <v>93892</v>
      </c>
      <c r="P3882" s="782">
        <v>276362</v>
      </c>
      <c r="Q3882" s="782">
        <v>411760</v>
      </c>
      <c r="R3882" s="782"/>
      <c r="T3882" s="568"/>
    </row>
    <row r="3883" spans="1:20" s="498" customFormat="1" ht="12" x14ac:dyDescent="0.25">
      <c r="A3883" s="772"/>
      <c r="D3883" s="515" t="s">
        <v>8060</v>
      </c>
      <c r="E3883" s="779" t="s">
        <v>8061</v>
      </c>
      <c r="F3883" s="780" t="s">
        <v>6746</v>
      </c>
      <c r="G3883" s="781" t="s">
        <v>5515</v>
      </c>
      <c r="H3883" s="781" t="s">
        <v>5516</v>
      </c>
      <c r="I3883" s="781" t="s">
        <v>5517</v>
      </c>
      <c r="J3883" s="782">
        <v>0</v>
      </c>
      <c r="K3883" s="783">
        <v>0</v>
      </c>
      <c r="L3883" s="784">
        <f t="shared" si="169"/>
        <v>0</v>
      </c>
      <c r="M3883" s="784">
        <f t="shared" si="170"/>
        <v>0</v>
      </c>
      <c r="N3883" s="782">
        <v>0</v>
      </c>
      <c r="O3883" s="782">
        <v>0</v>
      </c>
      <c r="P3883" s="782">
        <v>0</v>
      </c>
      <c r="Q3883" s="782">
        <v>0</v>
      </c>
      <c r="R3883" s="782"/>
      <c r="T3883" s="568"/>
    </row>
    <row r="3884" spans="1:20" s="498" customFormat="1" ht="12" x14ac:dyDescent="0.25">
      <c r="A3884" s="772"/>
      <c r="D3884" s="515" t="s">
        <v>8062</v>
      </c>
      <c r="E3884" s="779" t="s">
        <v>8063</v>
      </c>
      <c r="F3884" s="780" t="s">
        <v>6431</v>
      </c>
      <c r="G3884" s="781" t="s">
        <v>5515</v>
      </c>
      <c r="H3884" s="781" t="s">
        <v>5516</v>
      </c>
      <c r="I3884" s="781" t="s">
        <v>5517</v>
      </c>
      <c r="J3884" s="782">
        <v>34860</v>
      </c>
      <c r="K3884" s="783">
        <v>34860</v>
      </c>
      <c r="L3884" s="784">
        <f t="shared" si="169"/>
        <v>0</v>
      </c>
      <c r="M3884" s="784">
        <f t="shared" si="170"/>
        <v>0</v>
      </c>
      <c r="N3884" s="782">
        <v>35544</v>
      </c>
      <c r="O3884" s="782">
        <v>36227</v>
      </c>
      <c r="P3884" s="782">
        <v>106631</v>
      </c>
      <c r="Q3884" s="782">
        <v>0</v>
      </c>
      <c r="R3884" s="782"/>
      <c r="T3884" s="568"/>
    </row>
    <row r="3885" spans="1:20" s="498" customFormat="1" ht="12" x14ac:dyDescent="0.25">
      <c r="A3885" s="772"/>
      <c r="D3885" s="515" t="s">
        <v>8064</v>
      </c>
      <c r="E3885" s="779" t="s">
        <v>8065</v>
      </c>
      <c r="F3885" s="780" t="s">
        <v>5562</v>
      </c>
      <c r="G3885" s="781" t="s">
        <v>5515</v>
      </c>
      <c r="H3885" s="781" t="s">
        <v>5813</v>
      </c>
      <c r="I3885" s="781" t="s">
        <v>5517</v>
      </c>
      <c r="J3885" s="782">
        <v>0</v>
      </c>
      <c r="K3885" s="783">
        <v>0</v>
      </c>
      <c r="L3885" s="784">
        <f t="shared" si="169"/>
        <v>0</v>
      </c>
      <c r="M3885" s="784">
        <f t="shared" si="170"/>
        <v>0</v>
      </c>
      <c r="N3885" s="782">
        <v>0</v>
      </c>
      <c r="O3885" s="782">
        <v>0</v>
      </c>
      <c r="P3885" s="782">
        <v>0</v>
      </c>
      <c r="Q3885" s="782">
        <v>0</v>
      </c>
      <c r="R3885" s="782"/>
      <c r="T3885" s="568"/>
    </row>
    <row r="3886" spans="1:20" s="498" customFormat="1" ht="24" x14ac:dyDescent="0.25">
      <c r="A3886" s="772"/>
      <c r="D3886" s="515" t="s">
        <v>8066</v>
      </c>
      <c r="E3886" s="779" t="s">
        <v>8067</v>
      </c>
      <c r="F3886" s="780" t="s">
        <v>4354</v>
      </c>
      <c r="G3886" s="781" t="s">
        <v>5515</v>
      </c>
      <c r="H3886" s="781" t="s">
        <v>6102</v>
      </c>
      <c r="I3886" s="781" t="s">
        <v>5517</v>
      </c>
      <c r="J3886" s="782">
        <v>0</v>
      </c>
      <c r="K3886" s="783">
        <v>0</v>
      </c>
      <c r="L3886" s="784">
        <f t="shared" si="169"/>
        <v>0</v>
      </c>
      <c r="M3886" s="784">
        <f t="shared" si="170"/>
        <v>0</v>
      </c>
      <c r="N3886" s="782">
        <v>0</v>
      </c>
      <c r="O3886" s="782">
        <v>0</v>
      </c>
      <c r="P3886" s="782">
        <v>0</v>
      </c>
      <c r="Q3886" s="782">
        <v>0</v>
      </c>
      <c r="R3886" s="782"/>
      <c r="T3886" s="568"/>
    </row>
    <row r="3887" spans="1:20" s="498" customFormat="1" ht="12" x14ac:dyDescent="0.25">
      <c r="A3887" s="772"/>
      <c r="D3887" s="515" t="s">
        <v>8068</v>
      </c>
      <c r="E3887" s="779" t="s">
        <v>8069</v>
      </c>
      <c r="F3887" s="780" t="s">
        <v>7048</v>
      </c>
      <c r="G3887" s="781" t="s">
        <v>5515</v>
      </c>
      <c r="H3887" s="781" t="s">
        <v>6102</v>
      </c>
      <c r="I3887" s="781" t="s">
        <v>5517</v>
      </c>
      <c r="J3887" s="782">
        <v>0</v>
      </c>
      <c r="K3887" s="783">
        <v>0</v>
      </c>
      <c r="L3887" s="784">
        <f t="shared" si="169"/>
        <v>0</v>
      </c>
      <c r="M3887" s="784">
        <f t="shared" si="170"/>
        <v>0</v>
      </c>
      <c r="N3887" s="782">
        <v>0</v>
      </c>
      <c r="O3887" s="782">
        <v>0</v>
      </c>
      <c r="P3887" s="782">
        <v>0</v>
      </c>
      <c r="Q3887" s="782">
        <v>0</v>
      </c>
      <c r="R3887" s="782"/>
      <c r="T3887" s="568"/>
    </row>
    <row r="3888" spans="1:20" s="498" customFormat="1" ht="12" x14ac:dyDescent="0.25">
      <c r="A3888" s="772"/>
      <c r="D3888" s="515" t="s">
        <v>8070</v>
      </c>
      <c r="E3888" s="779" t="s">
        <v>8071</v>
      </c>
      <c r="F3888" s="780" t="s">
        <v>7309</v>
      </c>
      <c r="G3888" s="781" t="s">
        <v>5515</v>
      </c>
      <c r="H3888" s="781" t="s">
        <v>6102</v>
      </c>
      <c r="I3888" s="781" t="s">
        <v>5517</v>
      </c>
      <c r="J3888" s="782">
        <v>0</v>
      </c>
      <c r="K3888" s="783">
        <v>0</v>
      </c>
      <c r="L3888" s="784">
        <f t="shared" si="169"/>
        <v>0</v>
      </c>
      <c r="M3888" s="784">
        <f t="shared" si="170"/>
        <v>0</v>
      </c>
      <c r="N3888" s="782">
        <v>0</v>
      </c>
      <c r="O3888" s="782">
        <v>0</v>
      </c>
      <c r="P3888" s="782">
        <v>0</v>
      </c>
      <c r="Q3888" s="782">
        <v>0</v>
      </c>
      <c r="R3888" s="782"/>
      <c r="T3888" s="568"/>
    </row>
    <row r="3889" spans="1:20" s="498" customFormat="1" ht="24" x14ac:dyDescent="0.25">
      <c r="A3889" s="772"/>
      <c r="D3889" s="515" t="s">
        <v>8072</v>
      </c>
      <c r="E3889" s="779" t="s">
        <v>8073</v>
      </c>
      <c r="F3889" s="780" t="s">
        <v>7312</v>
      </c>
      <c r="G3889" s="781" t="s">
        <v>5515</v>
      </c>
      <c r="H3889" s="781" t="s">
        <v>6102</v>
      </c>
      <c r="I3889" s="781" t="s">
        <v>5517</v>
      </c>
      <c r="J3889" s="782">
        <v>0</v>
      </c>
      <c r="K3889" s="783">
        <v>0</v>
      </c>
      <c r="L3889" s="784">
        <f t="shared" si="169"/>
        <v>0</v>
      </c>
      <c r="M3889" s="784">
        <f t="shared" si="170"/>
        <v>0</v>
      </c>
      <c r="N3889" s="782">
        <v>0</v>
      </c>
      <c r="O3889" s="782">
        <v>0</v>
      </c>
      <c r="P3889" s="782">
        <v>0</v>
      </c>
      <c r="Q3889" s="782">
        <v>0</v>
      </c>
      <c r="R3889" s="782"/>
      <c r="T3889" s="568"/>
    </row>
    <row r="3890" spans="1:20" s="498" customFormat="1" ht="12" x14ac:dyDescent="0.25">
      <c r="A3890" s="772"/>
      <c r="D3890" s="519" t="s">
        <v>8074</v>
      </c>
      <c r="E3890" s="786" t="s">
        <v>8075</v>
      </c>
      <c r="F3890" s="787" t="s">
        <v>7057</v>
      </c>
      <c r="G3890" s="788" t="s">
        <v>5515</v>
      </c>
      <c r="H3890" s="788" t="s">
        <v>6102</v>
      </c>
      <c r="I3890" s="788" t="s">
        <v>5517</v>
      </c>
      <c r="J3890" s="784">
        <v>0</v>
      </c>
      <c r="K3890" s="789">
        <v>0</v>
      </c>
      <c r="L3890" s="784">
        <f t="shared" si="169"/>
        <v>0</v>
      </c>
      <c r="M3890" s="784">
        <f t="shared" si="170"/>
        <v>0</v>
      </c>
      <c r="N3890" s="784">
        <v>0</v>
      </c>
      <c r="O3890" s="784">
        <v>0</v>
      </c>
      <c r="P3890" s="784">
        <v>0</v>
      </c>
      <c r="Q3890" s="784">
        <v>0</v>
      </c>
      <c r="R3890" s="784"/>
      <c r="T3890" s="568"/>
    </row>
    <row r="3891" spans="1:20" s="498" customFormat="1" ht="12" x14ac:dyDescent="0.25">
      <c r="A3891" s="772"/>
      <c r="D3891" s="816"/>
      <c r="E3891" s="816"/>
      <c r="F3891" s="844"/>
      <c r="G3891" s="845"/>
      <c r="H3891" s="845"/>
      <c r="I3891" s="845"/>
      <c r="J3891" s="846"/>
      <c r="K3891" s="846"/>
      <c r="L3891" s="846"/>
      <c r="M3891" s="846"/>
      <c r="N3891" s="846"/>
      <c r="O3891" s="846"/>
      <c r="P3891" s="846"/>
      <c r="Q3891" s="846"/>
      <c r="R3891" s="846"/>
      <c r="T3891" s="568"/>
    </row>
    <row r="3892" spans="1:20" s="498" customFormat="1" ht="12" x14ac:dyDescent="0.25">
      <c r="A3892" s="772"/>
      <c r="F3892" s="536"/>
      <c r="G3892" s="793"/>
      <c r="H3892" s="793"/>
      <c r="I3892" s="793"/>
      <c r="J3892" s="776"/>
      <c r="K3892" s="776"/>
      <c r="L3892" s="776"/>
      <c r="M3892" s="776"/>
      <c r="N3892" s="776"/>
      <c r="O3892" s="776"/>
      <c r="P3892" s="776"/>
      <c r="Q3892" s="776"/>
      <c r="R3892" s="776"/>
      <c r="T3892" s="568"/>
    </row>
    <row r="3893" spans="1:20" s="498" customFormat="1" ht="12" x14ac:dyDescent="0.25">
      <c r="A3893" s="772"/>
      <c r="D3893" s="512"/>
      <c r="F3893" s="536"/>
      <c r="G3893" s="793"/>
      <c r="H3893" s="793"/>
      <c r="I3893" s="793"/>
      <c r="J3893" s="776"/>
      <c r="K3893" s="776"/>
      <c r="L3893" s="776"/>
      <c r="M3893" s="776"/>
      <c r="N3893" s="776"/>
      <c r="O3893" s="776"/>
      <c r="P3893" s="776"/>
      <c r="Q3893" s="776"/>
      <c r="R3893" s="776"/>
      <c r="T3893" s="568"/>
    </row>
    <row r="3894" spans="1:20" s="751" customFormat="1" ht="13.8" x14ac:dyDescent="0.3">
      <c r="A3894" s="946" t="s">
        <v>5500</v>
      </c>
      <c r="B3894" s="946"/>
      <c r="C3894" s="946"/>
      <c r="D3894" s="946"/>
      <c r="E3894" s="946"/>
      <c r="F3894" s="946"/>
      <c r="G3894" s="946"/>
      <c r="H3894" s="946"/>
      <c r="I3894" s="946"/>
      <c r="J3894" s="946"/>
      <c r="K3894" s="946"/>
      <c r="L3894" s="946"/>
      <c r="M3894" s="946"/>
      <c r="N3894" s="946"/>
      <c r="O3894" s="946"/>
      <c r="P3894" s="946"/>
      <c r="Q3894" s="946"/>
      <c r="T3894" s="752"/>
    </row>
    <row r="3895" spans="1:20" s="751" customFormat="1" ht="13.8" x14ac:dyDescent="0.3">
      <c r="A3895" s="946" t="s">
        <v>5501</v>
      </c>
      <c r="B3895" s="946"/>
      <c r="C3895" s="946"/>
      <c r="D3895" s="946"/>
      <c r="E3895" s="946"/>
      <c r="F3895" s="946"/>
      <c r="G3895" s="946"/>
      <c r="H3895" s="946"/>
      <c r="I3895" s="946"/>
      <c r="J3895" s="946"/>
      <c r="K3895" s="946"/>
      <c r="L3895" s="946"/>
      <c r="M3895" s="946"/>
      <c r="N3895" s="946"/>
      <c r="O3895" s="946"/>
      <c r="P3895" s="946"/>
      <c r="Q3895" s="946"/>
      <c r="T3895" s="752"/>
    </row>
    <row r="3896" spans="1:20" s="753" customFormat="1" ht="13.2" x14ac:dyDescent="0.25">
      <c r="A3896" s="947" t="s">
        <v>5376</v>
      </c>
      <c r="B3896" s="947"/>
      <c r="C3896" s="947"/>
      <c r="D3896" s="954"/>
      <c r="E3896" s="947"/>
      <c r="F3896" s="947"/>
      <c r="G3896" s="947"/>
      <c r="H3896" s="947"/>
      <c r="I3896" s="947"/>
      <c r="J3896" s="947"/>
      <c r="K3896" s="947"/>
      <c r="L3896" s="947"/>
      <c r="M3896" s="947"/>
      <c r="N3896" s="947"/>
      <c r="O3896" s="947"/>
      <c r="P3896" s="947"/>
      <c r="Q3896" s="947"/>
      <c r="T3896" s="754"/>
    </row>
    <row r="3897" spans="1:20" s="760" customFormat="1" ht="24" x14ac:dyDescent="0.25">
      <c r="A3897" s="943" t="s">
        <v>5502</v>
      </c>
      <c r="B3897" s="948" t="s">
        <v>5503</v>
      </c>
      <c r="C3897" s="957"/>
      <c r="D3897" s="755"/>
      <c r="E3897" s="949" t="s">
        <v>5504</v>
      </c>
      <c r="F3897" s="943" t="s">
        <v>4881</v>
      </c>
      <c r="G3897" s="943" t="s">
        <v>5505</v>
      </c>
      <c r="H3897" s="943" t="s">
        <v>5506</v>
      </c>
      <c r="I3897" s="943" t="s">
        <v>5507</v>
      </c>
      <c r="J3897" s="756" t="s">
        <v>3115</v>
      </c>
      <c r="K3897" s="757" t="s">
        <v>3116</v>
      </c>
      <c r="L3897" s="758" t="s">
        <v>5508</v>
      </c>
      <c r="M3897" s="758" t="s">
        <v>5509</v>
      </c>
      <c r="N3897" s="756" t="s">
        <v>3116</v>
      </c>
      <c r="O3897" s="756" t="s">
        <v>3116</v>
      </c>
      <c r="P3897" s="759" t="s">
        <v>3317</v>
      </c>
      <c r="Q3897" s="759" t="s">
        <v>3341</v>
      </c>
      <c r="R3897" s="759" t="s">
        <v>5510</v>
      </c>
      <c r="T3897" s="761"/>
    </row>
    <row r="3898" spans="1:20" s="760" customFormat="1" ht="19.5" customHeight="1" x14ac:dyDescent="0.25">
      <c r="A3898" s="955"/>
      <c r="B3898" s="950"/>
      <c r="C3898" s="958"/>
      <c r="D3898" s="762"/>
      <c r="E3898" s="951"/>
      <c r="F3898" s="944"/>
      <c r="G3898" s="944"/>
      <c r="H3898" s="944"/>
      <c r="I3898" s="944"/>
      <c r="J3898" s="763">
        <v>2020</v>
      </c>
      <c r="K3898" s="764" t="s">
        <v>3120</v>
      </c>
      <c r="L3898" s="765" t="s">
        <v>3120</v>
      </c>
      <c r="M3898" s="765" t="s">
        <v>3120</v>
      </c>
      <c r="N3898" s="766" t="s">
        <v>5068</v>
      </c>
      <c r="O3898" s="766" t="s">
        <v>5069</v>
      </c>
      <c r="P3898" s="763" t="s">
        <v>4882</v>
      </c>
      <c r="Q3898" s="766" t="s">
        <v>5102</v>
      </c>
      <c r="R3898" s="763"/>
      <c r="T3898" s="761"/>
    </row>
    <row r="3899" spans="1:20" s="760" customFormat="1" ht="15.75" customHeight="1" x14ac:dyDescent="0.25">
      <c r="A3899" s="956"/>
      <c r="B3899" s="952"/>
      <c r="C3899" s="959"/>
      <c r="D3899" s="768"/>
      <c r="E3899" s="953"/>
      <c r="F3899" s="945"/>
      <c r="G3899" s="945"/>
      <c r="H3899" s="945"/>
      <c r="I3899" s="945"/>
      <c r="J3899" s="769" t="s">
        <v>14</v>
      </c>
      <c r="K3899" s="770" t="s">
        <v>14</v>
      </c>
      <c r="L3899" s="771" t="s">
        <v>14</v>
      </c>
      <c r="M3899" s="771" t="s">
        <v>14</v>
      </c>
      <c r="N3899" s="769" t="s">
        <v>14</v>
      </c>
      <c r="O3899" s="769" t="s">
        <v>14</v>
      </c>
      <c r="P3899" s="769" t="s">
        <v>14</v>
      </c>
      <c r="Q3899" s="769" t="s">
        <v>14</v>
      </c>
      <c r="R3899" s="769"/>
      <c r="T3899" s="761"/>
    </row>
    <row r="3900" spans="1:20" s="498" customFormat="1" ht="12" x14ac:dyDescent="0.25">
      <c r="A3900" s="772"/>
      <c r="C3900" s="773" t="s">
        <v>5142</v>
      </c>
      <c r="D3900" s="794"/>
      <c r="E3900" s="773"/>
      <c r="F3900" s="775"/>
      <c r="G3900" s="773"/>
      <c r="H3900" s="773"/>
      <c r="I3900" s="773"/>
      <c r="J3900" s="833">
        <v>10950000</v>
      </c>
      <c r="K3900" s="841">
        <f>SUM(K3901:K3945)</f>
        <v>10950000</v>
      </c>
      <c r="L3900" s="803">
        <f t="shared" ref="L3900:O3900" si="171">SUM(L3901:L3945)</f>
        <v>0</v>
      </c>
      <c r="M3900" s="803">
        <f t="shared" si="171"/>
        <v>0</v>
      </c>
      <c r="N3900" s="803">
        <f t="shared" si="171"/>
        <v>10950000</v>
      </c>
      <c r="O3900" s="803">
        <f t="shared" si="171"/>
        <v>11350009</v>
      </c>
      <c r="P3900" s="777">
        <f>SUM(K3900,N3900,O3900)</f>
        <v>33250009</v>
      </c>
      <c r="Q3900" s="833">
        <v>10150000</v>
      </c>
      <c r="R3900" s="833"/>
      <c r="T3900" s="568"/>
    </row>
    <row r="3901" spans="1:20" s="498" customFormat="1" ht="24" x14ac:dyDescent="0.25">
      <c r="A3901" s="772"/>
      <c r="D3901" s="515" t="s">
        <v>8076</v>
      </c>
      <c r="E3901" s="779" t="s">
        <v>8077</v>
      </c>
      <c r="F3901" s="780" t="s">
        <v>5565</v>
      </c>
      <c r="G3901" s="781" t="s">
        <v>5515</v>
      </c>
      <c r="H3901" s="781" t="s">
        <v>6102</v>
      </c>
      <c r="I3901" s="781" t="s">
        <v>5517</v>
      </c>
      <c r="J3901" s="782">
        <v>1000000</v>
      </c>
      <c r="K3901" s="783">
        <v>1000000</v>
      </c>
      <c r="L3901" s="784">
        <f>SUM(J3901-K3901)</f>
        <v>0</v>
      </c>
      <c r="M3901" s="784">
        <f>SUM(K3901-J3901)</f>
        <v>0</v>
      </c>
      <c r="N3901" s="782">
        <v>1000000</v>
      </c>
      <c r="O3901" s="782">
        <v>1000000</v>
      </c>
      <c r="P3901" s="782">
        <v>3000000</v>
      </c>
      <c r="Q3901" s="782">
        <v>1000000</v>
      </c>
      <c r="R3901" s="782"/>
      <c r="T3901" s="568"/>
    </row>
    <row r="3902" spans="1:20" s="498" customFormat="1" ht="24" x14ac:dyDescent="0.25">
      <c r="A3902" s="772"/>
      <c r="D3902" s="515" t="s">
        <v>8078</v>
      </c>
      <c r="E3902" s="779" t="s">
        <v>8079</v>
      </c>
      <c r="F3902" s="780" t="s">
        <v>5568</v>
      </c>
      <c r="G3902" s="781" t="s">
        <v>5515</v>
      </c>
      <c r="H3902" s="781" t="s">
        <v>6102</v>
      </c>
      <c r="I3902" s="781" t="s">
        <v>5517</v>
      </c>
      <c r="J3902" s="782">
        <v>1000000</v>
      </c>
      <c r="K3902" s="783">
        <v>1000000</v>
      </c>
      <c r="L3902" s="784">
        <f t="shared" ref="L3902:L3945" si="172">SUM(J3902-K3902)</f>
        <v>0</v>
      </c>
      <c r="M3902" s="784">
        <f t="shared" ref="M3902:M3945" si="173">SUM(K3902-J3902)</f>
        <v>0</v>
      </c>
      <c r="N3902" s="782">
        <v>1000000</v>
      </c>
      <c r="O3902" s="782">
        <v>1000000</v>
      </c>
      <c r="P3902" s="782">
        <v>3000000</v>
      </c>
      <c r="Q3902" s="782">
        <v>1000000</v>
      </c>
      <c r="R3902" s="782"/>
      <c r="T3902" s="568"/>
    </row>
    <row r="3903" spans="1:20" s="498" customFormat="1" ht="12" x14ac:dyDescent="0.25">
      <c r="A3903" s="772"/>
      <c r="D3903" s="515" t="s">
        <v>8080</v>
      </c>
      <c r="E3903" s="779" t="s">
        <v>8081</v>
      </c>
      <c r="F3903" s="780" t="s">
        <v>5901</v>
      </c>
      <c r="G3903" s="781" t="s">
        <v>5515</v>
      </c>
      <c r="H3903" s="781" t="s">
        <v>6102</v>
      </c>
      <c r="I3903" s="781" t="s">
        <v>5517</v>
      </c>
      <c r="J3903" s="782">
        <v>0</v>
      </c>
      <c r="K3903" s="783">
        <v>0</v>
      </c>
      <c r="L3903" s="784">
        <f t="shared" si="172"/>
        <v>0</v>
      </c>
      <c r="M3903" s="784">
        <f t="shared" si="173"/>
        <v>0</v>
      </c>
      <c r="N3903" s="782">
        <v>0</v>
      </c>
      <c r="O3903" s="782">
        <v>0</v>
      </c>
      <c r="P3903" s="782">
        <v>0</v>
      </c>
      <c r="Q3903" s="782">
        <v>0</v>
      </c>
      <c r="R3903" s="782"/>
      <c r="T3903" s="568"/>
    </row>
    <row r="3904" spans="1:20" s="498" customFormat="1" ht="12" x14ac:dyDescent="0.25">
      <c r="A3904" s="772"/>
      <c r="D3904" s="515" t="s">
        <v>8082</v>
      </c>
      <c r="E3904" s="779" t="s">
        <v>8083</v>
      </c>
      <c r="F3904" s="780" t="s">
        <v>5592</v>
      </c>
      <c r="G3904" s="781" t="s">
        <v>5515</v>
      </c>
      <c r="H3904" s="781" t="s">
        <v>6102</v>
      </c>
      <c r="I3904" s="781" t="s">
        <v>5517</v>
      </c>
      <c r="J3904" s="782">
        <v>200000</v>
      </c>
      <c r="K3904" s="783">
        <v>200000</v>
      </c>
      <c r="L3904" s="784">
        <f t="shared" si="172"/>
        <v>0</v>
      </c>
      <c r="M3904" s="784">
        <f t="shared" si="173"/>
        <v>0</v>
      </c>
      <c r="N3904" s="782">
        <v>200000</v>
      </c>
      <c r="O3904" s="782">
        <v>250000</v>
      </c>
      <c r="P3904" s="782">
        <v>650000</v>
      </c>
      <c r="Q3904" s="782">
        <v>200000</v>
      </c>
      <c r="R3904" s="782"/>
      <c r="T3904" s="568"/>
    </row>
    <row r="3905" spans="1:20" s="498" customFormat="1" ht="12" x14ac:dyDescent="0.25">
      <c r="A3905" s="772"/>
      <c r="D3905" s="515" t="s">
        <v>8084</v>
      </c>
      <c r="E3905" s="779" t="s">
        <v>8085</v>
      </c>
      <c r="F3905" s="780" t="s">
        <v>6354</v>
      </c>
      <c r="G3905" s="781" t="s">
        <v>5515</v>
      </c>
      <c r="H3905" s="781" t="s">
        <v>6102</v>
      </c>
      <c r="I3905" s="781" t="s">
        <v>5517</v>
      </c>
      <c r="J3905" s="782">
        <v>250000</v>
      </c>
      <c r="K3905" s="783">
        <v>250000</v>
      </c>
      <c r="L3905" s="784">
        <f t="shared" si="172"/>
        <v>0</v>
      </c>
      <c r="M3905" s="784">
        <f t="shared" si="173"/>
        <v>0</v>
      </c>
      <c r="N3905" s="782">
        <v>250000</v>
      </c>
      <c r="O3905" s="782">
        <v>250000</v>
      </c>
      <c r="P3905" s="782">
        <v>750000</v>
      </c>
      <c r="Q3905" s="782">
        <v>250000</v>
      </c>
      <c r="R3905" s="782"/>
      <c r="T3905" s="568"/>
    </row>
    <row r="3906" spans="1:20" s="498" customFormat="1" ht="36" x14ac:dyDescent="0.25">
      <c r="A3906" s="772"/>
      <c r="D3906" s="515" t="s">
        <v>8086</v>
      </c>
      <c r="E3906" s="779" t="s">
        <v>8087</v>
      </c>
      <c r="F3906" s="780" t="s">
        <v>5598</v>
      </c>
      <c r="G3906" s="781" t="s">
        <v>5515</v>
      </c>
      <c r="H3906" s="781" t="s">
        <v>6102</v>
      </c>
      <c r="I3906" s="781" t="s">
        <v>5517</v>
      </c>
      <c r="J3906" s="782">
        <v>1000000</v>
      </c>
      <c r="K3906" s="783">
        <v>1000000</v>
      </c>
      <c r="L3906" s="784">
        <f t="shared" si="172"/>
        <v>0</v>
      </c>
      <c r="M3906" s="784">
        <f t="shared" si="173"/>
        <v>0</v>
      </c>
      <c r="N3906" s="782">
        <v>1000000</v>
      </c>
      <c r="O3906" s="782">
        <v>1000000</v>
      </c>
      <c r="P3906" s="782">
        <v>3000000</v>
      </c>
      <c r="Q3906" s="782">
        <v>1000000</v>
      </c>
      <c r="R3906" s="782"/>
      <c r="T3906" s="568"/>
    </row>
    <row r="3907" spans="1:20" s="498" customFormat="1" ht="12" x14ac:dyDescent="0.25">
      <c r="A3907" s="772"/>
      <c r="D3907" s="515" t="s">
        <v>8088</v>
      </c>
      <c r="E3907" s="779" t="s">
        <v>8089</v>
      </c>
      <c r="F3907" s="780" t="s">
        <v>5601</v>
      </c>
      <c r="G3907" s="781" t="s">
        <v>5515</v>
      </c>
      <c r="H3907" s="781" t="s">
        <v>6102</v>
      </c>
      <c r="I3907" s="781" t="s">
        <v>5517</v>
      </c>
      <c r="J3907" s="782">
        <v>200000</v>
      </c>
      <c r="K3907" s="783">
        <v>200000</v>
      </c>
      <c r="L3907" s="784">
        <f t="shared" si="172"/>
        <v>0</v>
      </c>
      <c r="M3907" s="784">
        <f t="shared" si="173"/>
        <v>0</v>
      </c>
      <c r="N3907" s="782">
        <v>200000</v>
      </c>
      <c r="O3907" s="782">
        <v>200000</v>
      </c>
      <c r="P3907" s="782">
        <v>600000</v>
      </c>
      <c r="Q3907" s="782">
        <v>200000</v>
      </c>
      <c r="R3907" s="782"/>
      <c r="T3907" s="568"/>
    </row>
    <row r="3908" spans="1:20" s="498" customFormat="1" ht="12" x14ac:dyDescent="0.25">
      <c r="A3908" s="772"/>
      <c r="D3908" s="515" t="s">
        <v>8090</v>
      </c>
      <c r="E3908" s="779" t="s">
        <v>8091</v>
      </c>
      <c r="F3908" s="515" t="s">
        <v>5613</v>
      </c>
      <c r="G3908" s="781" t="s">
        <v>5515</v>
      </c>
      <c r="H3908" s="781" t="s">
        <v>6102</v>
      </c>
      <c r="I3908" s="781" t="s">
        <v>5517</v>
      </c>
      <c r="J3908" s="782">
        <v>0</v>
      </c>
      <c r="K3908" s="783">
        <v>0</v>
      </c>
      <c r="L3908" s="784">
        <f t="shared" si="172"/>
        <v>0</v>
      </c>
      <c r="M3908" s="784">
        <f t="shared" si="173"/>
        <v>0</v>
      </c>
      <c r="N3908" s="782">
        <v>0</v>
      </c>
      <c r="O3908" s="782">
        <v>0</v>
      </c>
      <c r="P3908" s="782">
        <v>0</v>
      </c>
      <c r="Q3908" s="782">
        <v>0</v>
      </c>
      <c r="R3908" s="782"/>
      <c r="T3908" s="568"/>
    </row>
    <row r="3909" spans="1:20" s="498" customFormat="1" ht="12" x14ac:dyDescent="0.25">
      <c r="A3909" s="772"/>
      <c r="D3909" s="515" t="s">
        <v>8092</v>
      </c>
      <c r="E3909" s="779" t="s">
        <v>8093</v>
      </c>
      <c r="F3909" s="780" t="s">
        <v>5631</v>
      </c>
      <c r="G3909" s="781" t="s">
        <v>5515</v>
      </c>
      <c r="H3909" s="781" t="s">
        <v>6102</v>
      </c>
      <c r="I3909" s="781" t="s">
        <v>5517</v>
      </c>
      <c r="J3909" s="782">
        <v>500000</v>
      </c>
      <c r="K3909" s="783">
        <v>500000</v>
      </c>
      <c r="L3909" s="784">
        <f t="shared" si="172"/>
        <v>0</v>
      </c>
      <c r="M3909" s="784">
        <f t="shared" si="173"/>
        <v>0</v>
      </c>
      <c r="N3909" s="782">
        <v>500000</v>
      </c>
      <c r="O3909" s="782">
        <v>500000</v>
      </c>
      <c r="P3909" s="782">
        <v>1500000</v>
      </c>
      <c r="Q3909" s="782">
        <v>0</v>
      </c>
      <c r="R3909" s="782"/>
      <c r="T3909" s="568"/>
    </row>
    <row r="3910" spans="1:20" s="498" customFormat="1" ht="36" x14ac:dyDescent="0.25">
      <c r="A3910" s="772"/>
      <c r="D3910" s="515" t="s">
        <v>8094</v>
      </c>
      <c r="E3910" s="779" t="s">
        <v>8095</v>
      </c>
      <c r="F3910" s="780" t="s">
        <v>5634</v>
      </c>
      <c r="G3910" s="781" t="s">
        <v>5515</v>
      </c>
      <c r="H3910" s="781" t="s">
        <v>6102</v>
      </c>
      <c r="I3910" s="781" t="s">
        <v>5517</v>
      </c>
      <c r="J3910" s="782">
        <v>300000</v>
      </c>
      <c r="K3910" s="783">
        <v>300000</v>
      </c>
      <c r="L3910" s="784">
        <f t="shared" si="172"/>
        <v>0</v>
      </c>
      <c r="M3910" s="784">
        <f t="shared" si="173"/>
        <v>0</v>
      </c>
      <c r="N3910" s="782">
        <v>300000</v>
      </c>
      <c r="O3910" s="782">
        <v>300000</v>
      </c>
      <c r="P3910" s="782">
        <v>900000</v>
      </c>
      <c r="Q3910" s="782">
        <v>300000</v>
      </c>
      <c r="R3910" s="782"/>
      <c r="T3910" s="568"/>
    </row>
    <row r="3911" spans="1:20" s="498" customFormat="1" ht="24" x14ac:dyDescent="0.25">
      <c r="A3911" s="772"/>
      <c r="D3911" s="515" t="s">
        <v>8096</v>
      </c>
      <c r="E3911" s="779" t="s">
        <v>8097</v>
      </c>
      <c r="F3911" s="780" t="s">
        <v>5637</v>
      </c>
      <c r="G3911" s="781" t="s">
        <v>5515</v>
      </c>
      <c r="H3911" s="781" t="s">
        <v>6102</v>
      </c>
      <c r="I3911" s="781" t="s">
        <v>5517</v>
      </c>
      <c r="J3911" s="782">
        <v>400000</v>
      </c>
      <c r="K3911" s="783">
        <v>400000</v>
      </c>
      <c r="L3911" s="784">
        <f t="shared" si="172"/>
        <v>0</v>
      </c>
      <c r="M3911" s="784">
        <f t="shared" si="173"/>
        <v>0</v>
      </c>
      <c r="N3911" s="782">
        <v>400000</v>
      </c>
      <c r="O3911" s="782">
        <v>400000</v>
      </c>
      <c r="P3911" s="782">
        <v>1200000</v>
      </c>
      <c r="Q3911" s="782">
        <v>350000</v>
      </c>
      <c r="R3911" s="782"/>
      <c r="T3911" s="568"/>
    </row>
    <row r="3912" spans="1:20" s="498" customFormat="1" ht="24" x14ac:dyDescent="0.25">
      <c r="A3912" s="772"/>
      <c r="D3912" s="515" t="s">
        <v>8098</v>
      </c>
      <c r="E3912" s="779" t="s">
        <v>8099</v>
      </c>
      <c r="F3912" s="780" t="s">
        <v>8100</v>
      </c>
      <c r="G3912" s="781" t="s">
        <v>5515</v>
      </c>
      <c r="H3912" s="781" t="s">
        <v>5813</v>
      </c>
      <c r="I3912" s="781" t="s">
        <v>5517</v>
      </c>
      <c r="J3912" s="782">
        <v>400000</v>
      </c>
      <c r="K3912" s="783">
        <v>400000</v>
      </c>
      <c r="L3912" s="784">
        <f t="shared" si="172"/>
        <v>0</v>
      </c>
      <c r="M3912" s="784">
        <f t="shared" si="173"/>
        <v>0</v>
      </c>
      <c r="N3912" s="782">
        <v>400000</v>
      </c>
      <c r="O3912" s="782">
        <v>400000</v>
      </c>
      <c r="P3912" s="782">
        <v>1200000</v>
      </c>
      <c r="Q3912" s="782">
        <v>400000</v>
      </c>
      <c r="R3912" s="782"/>
      <c r="T3912" s="568"/>
    </row>
    <row r="3913" spans="1:20" s="498" customFormat="1" ht="24" x14ac:dyDescent="0.25">
      <c r="A3913" s="772"/>
      <c r="D3913" s="515" t="s">
        <v>8101</v>
      </c>
      <c r="E3913" s="779" t="s">
        <v>8102</v>
      </c>
      <c r="F3913" s="780" t="s">
        <v>6046</v>
      </c>
      <c r="G3913" s="781" t="s">
        <v>5515</v>
      </c>
      <c r="H3913" s="781" t="s">
        <v>6102</v>
      </c>
      <c r="I3913" s="781" t="s">
        <v>5517</v>
      </c>
      <c r="J3913" s="782">
        <v>500000</v>
      </c>
      <c r="K3913" s="783">
        <v>500000</v>
      </c>
      <c r="L3913" s="784">
        <f t="shared" si="172"/>
        <v>0</v>
      </c>
      <c r="M3913" s="784">
        <f t="shared" si="173"/>
        <v>0</v>
      </c>
      <c r="N3913" s="782">
        <v>500000</v>
      </c>
      <c r="O3913" s="782">
        <v>550000</v>
      </c>
      <c r="P3913" s="782">
        <v>1550000</v>
      </c>
      <c r="Q3913" s="782">
        <v>500000</v>
      </c>
      <c r="R3913" s="782"/>
      <c r="T3913" s="568"/>
    </row>
    <row r="3914" spans="1:20" s="498" customFormat="1" ht="24" x14ac:dyDescent="0.25">
      <c r="A3914" s="772"/>
      <c r="D3914" s="515" t="s">
        <v>8103</v>
      </c>
      <c r="E3914" s="779" t="s">
        <v>8104</v>
      </c>
      <c r="F3914" s="780" t="s">
        <v>5646</v>
      </c>
      <c r="G3914" s="781" t="s">
        <v>5515</v>
      </c>
      <c r="H3914" s="781" t="s">
        <v>6102</v>
      </c>
      <c r="I3914" s="781" t="s">
        <v>5517</v>
      </c>
      <c r="J3914" s="782">
        <v>300000</v>
      </c>
      <c r="K3914" s="783">
        <v>300000</v>
      </c>
      <c r="L3914" s="784">
        <f t="shared" si="172"/>
        <v>0</v>
      </c>
      <c r="M3914" s="784">
        <f t="shared" si="173"/>
        <v>0</v>
      </c>
      <c r="N3914" s="782">
        <v>300000</v>
      </c>
      <c r="O3914" s="782">
        <v>300000</v>
      </c>
      <c r="P3914" s="782">
        <v>900000</v>
      </c>
      <c r="Q3914" s="782">
        <v>300000</v>
      </c>
      <c r="R3914" s="782"/>
      <c r="T3914" s="568"/>
    </row>
    <row r="3915" spans="1:20" s="498" customFormat="1" ht="24" x14ac:dyDescent="0.25">
      <c r="A3915" s="772"/>
      <c r="D3915" s="515" t="s">
        <v>8105</v>
      </c>
      <c r="E3915" s="779" t="s">
        <v>8106</v>
      </c>
      <c r="F3915" s="780" t="s">
        <v>6379</v>
      </c>
      <c r="G3915" s="781" t="s">
        <v>5515</v>
      </c>
      <c r="H3915" s="781" t="s">
        <v>6102</v>
      </c>
      <c r="I3915" s="781" t="s">
        <v>5517</v>
      </c>
      <c r="J3915" s="782">
        <v>0</v>
      </c>
      <c r="K3915" s="783">
        <v>0</v>
      </c>
      <c r="L3915" s="784">
        <f t="shared" si="172"/>
        <v>0</v>
      </c>
      <c r="M3915" s="784">
        <f t="shared" si="173"/>
        <v>0</v>
      </c>
      <c r="N3915" s="782">
        <v>0</v>
      </c>
      <c r="O3915" s="782">
        <v>0</v>
      </c>
      <c r="P3915" s="782">
        <v>0</v>
      </c>
      <c r="Q3915" s="782">
        <v>0</v>
      </c>
      <c r="R3915" s="782"/>
      <c r="T3915" s="568"/>
    </row>
    <row r="3916" spans="1:20" s="498" customFormat="1" ht="12" x14ac:dyDescent="0.25">
      <c r="A3916" s="772"/>
      <c r="D3916" s="515" t="s">
        <v>8107</v>
      </c>
      <c r="E3916" s="779" t="s">
        <v>8108</v>
      </c>
      <c r="F3916" s="780" t="s">
        <v>5664</v>
      </c>
      <c r="G3916" s="781" t="s">
        <v>5515</v>
      </c>
      <c r="H3916" s="781" t="s">
        <v>6102</v>
      </c>
      <c r="I3916" s="781" t="s">
        <v>5517</v>
      </c>
      <c r="J3916" s="782">
        <v>1700000</v>
      </c>
      <c r="K3916" s="783">
        <v>1700000</v>
      </c>
      <c r="L3916" s="784">
        <f t="shared" si="172"/>
        <v>0</v>
      </c>
      <c r="M3916" s="784">
        <f t="shared" si="173"/>
        <v>0</v>
      </c>
      <c r="N3916" s="782">
        <v>1700000</v>
      </c>
      <c r="O3916" s="782">
        <v>1800000</v>
      </c>
      <c r="P3916" s="782">
        <v>5200000</v>
      </c>
      <c r="Q3916" s="782">
        <v>1500000</v>
      </c>
      <c r="R3916" s="782"/>
      <c r="T3916" s="568"/>
    </row>
    <row r="3917" spans="1:20" s="498" customFormat="1" ht="24" x14ac:dyDescent="0.25">
      <c r="A3917" s="772"/>
      <c r="D3917" s="515" t="s">
        <v>8109</v>
      </c>
      <c r="E3917" s="779" t="s">
        <v>8110</v>
      </c>
      <c r="F3917" s="780" t="s">
        <v>8111</v>
      </c>
      <c r="G3917" s="781" t="s">
        <v>5515</v>
      </c>
      <c r="H3917" s="781" t="s">
        <v>6102</v>
      </c>
      <c r="I3917" s="781" t="s">
        <v>5517</v>
      </c>
      <c r="J3917" s="782">
        <v>300000</v>
      </c>
      <c r="K3917" s="783">
        <v>300000</v>
      </c>
      <c r="L3917" s="784">
        <f t="shared" si="172"/>
        <v>0</v>
      </c>
      <c r="M3917" s="784">
        <f t="shared" si="173"/>
        <v>0</v>
      </c>
      <c r="N3917" s="782">
        <v>300000</v>
      </c>
      <c r="O3917" s="782">
        <v>300000</v>
      </c>
      <c r="P3917" s="782">
        <v>900000</v>
      </c>
      <c r="Q3917" s="782">
        <v>300000</v>
      </c>
      <c r="R3917" s="782"/>
      <c r="T3917" s="568"/>
    </row>
    <row r="3918" spans="1:20" s="498" customFormat="1" ht="12" x14ac:dyDescent="0.25">
      <c r="A3918" s="772"/>
      <c r="D3918" s="515" t="s">
        <v>8112</v>
      </c>
      <c r="E3918" s="779" t="s">
        <v>8113</v>
      </c>
      <c r="F3918" s="780" t="s">
        <v>7872</v>
      </c>
      <c r="G3918" s="781" t="s">
        <v>5515</v>
      </c>
      <c r="H3918" s="781" t="s">
        <v>6102</v>
      </c>
      <c r="I3918" s="781" t="s">
        <v>5517</v>
      </c>
      <c r="J3918" s="782">
        <v>0</v>
      </c>
      <c r="K3918" s="783">
        <v>0</v>
      </c>
      <c r="L3918" s="784">
        <f t="shared" si="172"/>
        <v>0</v>
      </c>
      <c r="M3918" s="784">
        <f t="shared" si="173"/>
        <v>0</v>
      </c>
      <c r="N3918" s="782">
        <v>0</v>
      </c>
      <c r="O3918" s="782">
        <v>0</v>
      </c>
      <c r="P3918" s="782">
        <v>0</v>
      </c>
      <c r="Q3918" s="782">
        <v>0</v>
      </c>
      <c r="R3918" s="782"/>
      <c r="T3918" s="568"/>
    </row>
    <row r="3919" spans="1:20" s="498" customFormat="1" ht="12" x14ac:dyDescent="0.25">
      <c r="A3919" s="772"/>
      <c r="D3919" s="515" t="s">
        <v>8114</v>
      </c>
      <c r="E3919" s="779" t="s">
        <v>8115</v>
      </c>
      <c r="F3919" s="515" t="s">
        <v>5915</v>
      </c>
      <c r="G3919" s="781" t="s">
        <v>5515</v>
      </c>
      <c r="H3919" s="781" t="s">
        <v>6102</v>
      </c>
      <c r="I3919" s="781" t="s">
        <v>5517</v>
      </c>
      <c r="J3919" s="782">
        <v>0</v>
      </c>
      <c r="K3919" s="783">
        <v>0</v>
      </c>
      <c r="L3919" s="784">
        <f t="shared" si="172"/>
        <v>0</v>
      </c>
      <c r="M3919" s="784">
        <f t="shared" si="173"/>
        <v>0</v>
      </c>
      <c r="N3919" s="782">
        <v>0</v>
      </c>
      <c r="O3919" s="782">
        <v>0</v>
      </c>
      <c r="P3919" s="782">
        <v>0</v>
      </c>
      <c r="Q3919" s="782">
        <v>0</v>
      </c>
      <c r="R3919" s="782"/>
      <c r="T3919" s="568"/>
    </row>
    <row r="3920" spans="1:20" s="498" customFormat="1" ht="12" x14ac:dyDescent="0.25">
      <c r="A3920" s="772"/>
      <c r="D3920" s="515" t="s">
        <v>8116</v>
      </c>
      <c r="E3920" s="779" t="s">
        <v>8117</v>
      </c>
      <c r="F3920" s="780" t="s">
        <v>5703</v>
      </c>
      <c r="G3920" s="781" t="s">
        <v>5515</v>
      </c>
      <c r="H3920" s="781" t="s">
        <v>6102</v>
      </c>
      <c r="I3920" s="781" t="s">
        <v>5517</v>
      </c>
      <c r="J3920" s="782">
        <v>500000</v>
      </c>
      <c r="K3920" s="783">
        <v>500000</v>
      </c>
      <c r="L3920" s="784">
        <f t="shared" si="172"/>
        <v>0</v>
      </c>
      <c r="M3920" s="784">
        <f t="shared" si="173"/>
        <v>0</v>
      </c>
      <c r="N3920" s="782">
        <v>500000</v>
      </c>
      <c r="O3920" s="782">
        <v>500000</v>
      </c>
      <c r="P3920" s="782">
        <v>1500000</v>
      </c>
      <c r="Q3920" s="782">
        <v>500000</v>
      </c>
      <c r="R3920" s="782"/>
      <c r="T3920" s="568"/>
    </row>
    <row r="3921" spans="1:20" s="498" customFormat="1" ht="12" x14ac:dyDescent="0.25">
      <c r="A3921" s="772"/>
      <c r="D3921" s="515" t="s">
        <v>8118</v>
      </c>
      <c r="E3921" s="779" t="s">
        <v>8119</v>
      </c>
      <c r="F3921" s="515" t="s">
        <v>5709</v>
      </c>
      <c r="G3921" s="781" t="s">
        <v>5515</v>
      </c>
      <c r="H3921" s="781" t="s">
        <v>6102</v>
      </c>
      <c r="I3921" s="781" t="s">
        <v>5517</v>
      </c>
      <c r="J3921" s="782">
        <v>300000</v>
      </c>
      <c r="K3921" s="783">
        <v>300000</v>
      </c>
      <c r="L3921" s="782">
        <f t="shared" si="172"/>
        <v>0</v>
      </c>
      <c r="M3921" s="782">
        <f t="shared" si="173"/>
        <v>0</v>
      </c>
      <c r="N3921" s="782">
        <v>300000</v>
      </c>
      <c r="O3921" s="782">
        <v>500000</v>
      </c>
      <c r="P3921" s="782">
        <v>1100000</v>
      </c>
      <c r="Q3921" s="782">
        <v>300000</v>
      </c>
      <c r="R3921" s="782"/>
      <c r="T3921" s="568"/>
    </row>
    <row r="3922" spans="1:20" s="751" customFormat="1" ht="13.8" x14ac:dyDescent="0.3">
      <c r="A3922" s="946" t="s">
        <v>5500</v>
      </c>
      <c r="B3922" s="946"/>
      <c r="C3922" s="946"/>
      <c r="D3922" s="946"/>
      <c r="E3922" s="946"/>
      <c r="F3922" s="946"/>
      <c r="G3922" s="946"/>
      <c r="H3922" s="946"/>
      <c r="I3922" s="946"/>
      <c r="J3922" s="946"/>
      <c r="K3922" s="946"/>
      <c r="L3922" s="946"/>
      <c r="M3922" s="946"/>
      <c r="N3922" s="946"/>
      <c r="O3922" s="946"/>
      <c r="P3922" s="946"/>
      <c r="Q3922" s="946"/>
      <c r="T3922" s="752"/>
    </row>
    <row r="3923" spans="1:20" s="751" customFormat="1" ht="13.8" x14ac:dyDescent="0.3">
      <c r="A3923" s="946" t="s">
        <v>5501</v>
      </c>
      <c r="B3923" s="946"/>
      <c r="C3923" s="946"/>
      <c r="D3923" s="946"/>
      <c r="E3923" s="946"/>
      <c r="F3923" s="946"/>
      <c r="G3923" s="946"/>
      <c r="H3923" s="946"/>
      <c r="I3923" s="946"/>
      <c r="J3923" s="946"/>
      <c r="K3923" s="946"/>
      <c r="L3923" s="946"/>
      <c r="M3923" s="946"/>
      <c r="N3923" s="946"/>
      <c r="O3923" s="946"/>
      <c r="P3923" s="946"/>
      <c r="Q3923" s="946"/>
      <c r="T3923" s="752"/>
    </row>
    <row r="3924" spans="1:20" s="753" customFormat="1" ht="13.2" x14ac:dyDescent="0.25">
      <c r="A3924" s="947" t="s">
        <v>5376</v>
      </c>
      <c r="B3924" s="947"/>
      <c r="C3924" s="947"/>
      <c r="D3924" s="954"/>
      <c r="E3924" s="947"/>
      <c r="F3924" s="947"/>
      <c r="G3924" s="947"/>
      <c r="H3924" s="947"/>
      <c r="I3924" s="947"/>
      <c r="J3924" s="947"/>
      <c r="K3924" s="947"/>
      <c r="L3924" s="947"/>
      <c r="M3924" s="947"/>
      <c r="N3924" s="947"/>
      <c r="O3924" s="947"/>
      <c r="P3924" s="947"/>
      <c r="Q3924" s="947"/>
      <c r="T3924" s="754"/>
    </row>
    <row r="3925" spans="1:20" s="760" customFormat="1" ht="24" x14ac:dyDescent="0.25">
      <c r="A3925" s="943" t="s">
        <v>5502</v>
      </c>
      <c r="B3925" s="948" t="s">
        <v>5503</v>
      </c>
      <c r="C3925" s="957"/>
      <c r="D3925" s="755"/>
      <c r="E3925" s="949" t="s">
        <v>5504</v>
      </c>
      <c r="F3925" s="943" t="s">
        <v>4881</v>
      </c>
      <c r="G3925" s="943" t="s">
        <v>5505</v>
      </c>
      <c r="H3925" s="943" t="s">
        <v>5506</v>
      </c>
      <c r="I3925" s="943" t="s">
        <v>5507</v>
      </c>
      <c r="J3925" s="756" t="s">
        <v>3115</v>
      </c>
      <c r="K3925" s="757" t="s">
        <v>3116</v>
      </c>
      <c r="L3925" s="758" t="s">
        <v>5508</v>
      </c>
      <c r="M3925" s="758" t="s">
        <v>5509</v>
      </c>
      <c r="N3925" s="756" t="s">
        <v>3116</v>
      </c>
      <c r="O3925" s="756" t="s">
        <v>3116</v>
      </c>
      <c r="P3925" s="759" t="s">
        <v>3317</v>
      </c>
      <c r="Q3925" s="759" t="s">
        <v>3341</v>
      </c>
      <c r="R3925" s="759" t="s">
        <v>5510</v>
      </c>
      <c r="T3925" s="761"/>
    </row>
    <row r="3926" spans="1:20" s="760" customFormat="1" ht="19.5" customHeight="1" x14ac:dyDescent="0.25">
      <c r="A3926" s="955"/>
      <c r="B3926" s="950"/>
      <c r="C3926" s="958"/>
      <c r="D3926" s="762"/>
      <c r="E3926" s="951"/>
      <c r="F3926" s="944"/>
      <c r="G3926" s="944"/>
      <c r="H3926" s="944"/>
      <c r="I3926" s="944"/>
      <c r="J3926" s="763">
        <v>2020</v>
      </c>
      <c r="K3926" s="764" t="s">
        <v>3120</v>
      </c>
      <c r="L3926" s="765" t="s">
        <v>3120</v>
      </c>
      <c r="M3926" s="765" t="s">
        <v>3120</v>
      </c>
      <c r="N3926" s="766" t="s">
        <v>5068</v>
      </c>
      <c r="O3926" s="766" t="s">
        <v>5069</v>
      </c>
      <c r="P3926" s="763" t="s">
        <v>4882</v>
      </c>
      <c r="Q3926" s="766" t="s">
        <v>5102</v>
      </c>
      <c r="R3926" s="763"/>
      <c r="T3926" s="761"/>
    </row>
    <row r="3927" spans="1:20" s="760" customFormat="1" ht="15.75" customHeight="1" x14ac:dyDescent="0.25">
      <c r="A3927" s="956"/>
      <c r="B3927" s="952"/>
      <c r="C3927" s="959"/>
      <c r="D3927" s="768"/>
      <c r="E3927" s="953"/>
      <c r="F3927" s="945"/>
      <c r="G3927" s="945"/>
      <c r="H3927" s="945"/>
      <c r="I3927" s="945"/>
      <c r="J3927" s="769" t="s">
        <v>14</v>
      </c>
      <c r="K3927" s="770" t="s">
        <v>14</v>
      </c>
      <c r="L3927" s="771" t="s">
        <v>14</v>
      </c>
      <c r="M3927" s="771" t="s">
        <v>14</v>
      </c>
      <c r="N3927" s="769" t="s">
        <v>14</v>
      </c>
      <c r="O3927" s="769" t="s">
        <v>14</v>
      </c>
      <c r="P3927" s="769" t="s">
        <v>14</v>
      </c>
      <c r="Q3927" s="769" t="s">
        <v>14</v>
      </c>
      <c r="R3927" s="769"/>
      <c r="T3927" s="761"/>
    </row>
    <row r="3928" spans="1:20" s="498" customFormat="1" ht="12" x14ac:dyDescent="0.25">
      <c r="A3928" s="772"/>
      <c r="D3928" s="515" t="s">
        <v>8120</v>
      </c>
      <c r="E3928" s="779" t="s">
        <v>8121</v>
      </c>
      <c r="F3928" s="515" t="s">
        <v>5724</v>
      </c>
      <c r="G3928" s="781" t="s">
        <v>5515</v>
      </c>
      <c r="H3928" s="781" t="s">
        <v>6102</v>
      </c>
      <c r="I3928" s="781" t="s">
        <v>5517</v>
      </c>
      <c r="J3928" s="782">
        <v>500000</v>
      </c>
      <c r="K3928" s="783">
        <v>500000</v>
      </c>
      <c r="L3928" s="784">
        <f t="shared" si="172"/>
        <v>0</v>
      </c>
      <c r="M3928" s="784">
        <f t="shared" si="173"/>
        <v>0</v>
      </c>
      <c r="N3928" s="782">
        <v>500000</v>
      </c>
      <c r="O3928" s="782">
        <v>500000</v>
      </c>
      <c r="P3928" s="782">
        <v>1500000</v>
      </c>
      <c r="Q3928" s="782">
        <v>500000</v>
      </c>
      <c r="R3928" s="782"/>
      <c r="T3928" s="568"/>
    </row>
    <row r="3929" spans="1:20" s="498" customFormat="1" ht="12" x14ac:dyDescent="0.25">
      <c r="A3929" s="772"/>
      <c r="D3929" s="515" t="s">
        <v>8122</v>
      </c>
      <c r="E3929" s="779" t="s">
        <v>8123</v>
      </c>
      <c r="F3929" s="780" t="s">
        <v>5739</v>
      </c>
      <c r="G3929" s="781" t="s">
        <v>5515</v>
      </c>
      <c r="H3929" s="781" t="s">
        <v>6102</v>
      </c>
      <c r="I3929" s="781" t="s">
        <v>5517</v>
      </c>
      <c r="J3929" s="782">
        <v>400000</v>
      </c>
      <c r="K3929" s="783">
        <v>400000</v>
      </c>
      <c r="L3929" s="784">
        <f t="shared" si="172"/>
        <v>0</v>
      </c>
      <c r="M3929" s="784">
        <f t="shared" si="173"/>
        <v>0</v>
      </c>
      <c r="N3929" s="782">
        <v>400000</v>
      </c>
      <c r="O3929" s="782">
        <v>400000</v>
      </c>
      <c r="P3929" s="782">
        <v>1200000</v>
      </c>
      <c r="Q3929" s="782">
        <v>400000</v>
      </c>
      <c r="R3929" s="782"/>
      <c r="T3929" s="568"/>
    </row>
    <row r="3930" spans="1:20" s="498" customFormat="1" ht="36" x14ac:dyDescent="0.25">
      <c r="A3930" s="772"/>
      <c r="D3930" s="515" t="s">
        <v>8124</v>
      </c>
      <c r="E3930" s="779" t="s">
        <v>8125</v>
      </c>
      <c r="F3930" s="780" t="s">
        <v>5751</v>
      </c>
      <c r="G3930" s="781" t="s">
        <v>5515</v>
      </c>
      <c r="H3930" s="781" t="s">
        <v>6102</v>
      </c>
      <c r="I3930" s="781" t="s">
        <v>5517</v>
      </c>
      <c r="J3930" s="782">
        <v>500000</v>
      </c>
      <c r="K3930" s="783">
        <v>500000</v>
      </c>
      <c r="L3930" s="784">
        <f t="shared" si="172"/>
        <v>0</v>
      </c>
      <c r="M3930" s="784">
        <f t="shared" si="173"/>
        <v>0</v>
      </c>
      <c r="N3930" s="782">
        <v>500000</v>
      </c>
      <c r="O3930" s="782">
        <v>500000</v>
      </c>
      <c r="P3930" s="782">
        <v>1500000</v>
      </c>
      <c r="Q3930" s="782">
        <v>500000</v>
      </c>
      <c r="R3930" s="782"/>
      <c r="T3930" s="568"/>
    </row>
    <row r="3931" spans="1:20" s="498" customFormat="1" ht="24" x14ac:dyDescent="0.25">
      <c r="A3931" s="772"/>
      <c r="D3931" s="515" t="s">
        <v>8126</v>
      </c>
      <c r="E3931" s="779" t="s">
        <v>8127</v>
      </c>
      <c r="F3931" s="780" t="s">
        <v>8128</v>
      </c>
      <c r="G3931" s="781" t="s">
        <v>5515</v>
      </c>
      <c r="H3931" s="781" t="s">
        <v>6102</v>
      </c>
      <c r="I3931" s="781" t="s">
        <v>5517</v>
      </c>
      <c r="J3931" s="782">
        <v>400000</v>
      </c>
      <c r="K3931" s="783">
        <v>400000</v>
      </c>
      <c r="L3931" s="784">
        <f t="shared" si="172"/>
        <v>0</v>
      </c>
      <c r="M3931" s="784">
        <f t="shared" si="173"/>
        <v>0</v>
      </c>
      <c r="N3931" s="782">
        <v>400000</v>
      </c>
      <c r="O3931" s="782">
        <v>400000</v>
      </c>
      <c r="P3931" s="782">
        <v>1200000</v>
      </c>
      <c r="Q3931" s="782">
        <v>400000</v>
      </c>
      <c r="R3931" s="782"/>
      <c r="T3931" s="568"/>
    </row>
    <row r="3932" spans="1:20" s="498" customFormat="1" ht="15" customHeight="1" x14ac:dyDescent="0.25">
      <c r="A3932" s="772"/>
      <c r="D3932" s="515" t="s">
        <v>8129</v>
      </c>
      <c r="E3932" s="779" t="s">
        <v>8130</v>
      </c>
      <c r="F3932" s="780" t="s">
        <v>7545</v>
      </c>
      <c r="G3932" s="781" t="s">
        <v>5515</v>
      </c>
      <c r="H3932" s="781" t="s">
        <v>6102</v>
      </c>
      <c r="I3932" s="781" t="s">
        <v>5517</v>
      </c>
      <c r="J3932" s="782">
        <v>0</v>
      </c>
      <c r="K3932" s="783">
        <v>0</v>
      </c>
      <c r="L3932" s="784">
        <f t="shared" si="172"/>
        <v>0</v>
      </c>
      <c r="M3932" s="784">
        <f t="shared" si="173"/>
        <v>0</v>
      </c>
      <c r="N3932" s="782">
        <v>0</v>
      </c>
      <c r="O3932" s="782">
        <v>9</v>
      </c>
      <c r="P3932" s="782">
        <v>9</v>
      </c>
      <c r="Q3932" s="782">
        <v>0</v>
      </c>
      <c r="R3932" s="782"/>
      <c r="T3932" s="568"/>
    </row>
    <row r="3933" spans="1:20" s="498" customFormat="1" ht="27" customHeight="1" x14ac:dyDescent="0.25">
      <c r="A3933" s="772"/>
      <c r="D3933" s="515" t="s">
        <v>8131</v>
      </c>
      <c r="E3933" s="779" t="s">
        <v>8132</v>
      </c>
      <c r="F3933" s="780" t="s">
        <v>5881</v>
      </c>
      <c r="G3933" s="781" t="s">
        <v>5515</v>
      </c>
      <c r="H3933" s="781" t="s">
        <v>6102</v>
      </c>
      <c r="I3933" s="781" t="s">
        <v>5517</v>
      </c>
      <c r="J3933" s="782">
        <v>300000</v>
      </c>
      <c r="K3933" s="783">
        <v>300000</v>
      </c>
      <c r="L3933" s="784">
        <f t="shared" si="172"/>
        <v>0</v>
      </c>
      <c r="M3933" s="784">
        <f t="shared" si="173"/>
        <v>0</v>
      </c>
      <c r="N3933" s="782">
        <v>300000</v>
      </c>
      <c r="O3933" s="782">
        <v>300000</v>
      </c>
      <c r="P3933" s="782">
        <v>900000</v>
      </c>
      <c r="Q3933" s="782">
        <v>250000</v>
      </c>
      <c r="R3933" s="782"/>
      <c r="T3933" s="568"/>
    </row>
    <row r="3934" spans="1:20" s="498" customFormat="1" ht="24" x14ac:dyDescent="0.25">
      <c r="A3934" s="772"/>
      <c r="D3934" s="515" t="s">
        <v>8133</v>
      </c>
      <c r="E3934" s="779" t="s">
        <v>8077</v>
      </c>
      <c r="F3934" s="780" t="s">
        <v>5565</v>
      </c>
      <c r="G3934" s="781" t="s">
        <v>5515</v>
      </c>
      <c r="H3934" s="781" t="s">
        <v>6102</v>
      </c>
      <c r="I3934" s="781" t="s">
        <v>5517</v>
      </c>
      <c r="J3934" s="782">
        <v>0</v>
      </c>
      <c r="K3934" s="783">
        <v>0</v>
      </c>
      <c r="L3934" s="784">
        <f t="shared" si="172"/>
        <v>0</v>
      </c>
      <c r="M3934" s="784">
        <f t="shared" si="173"/>
        <v>0</v>
      </c>
      <c r="N3934" s="782">
        <v>0</v>
      </c>
      <c r="O3934" s="782">
        <v>0</v>
      </c>
      <c r="P3934" s="782">
        <v>0</v>
      </c>
      <c r="Q3934" s="782">
        <v>0</v>
      </c>
      <c r="R3934" s="782"/>
      <c r="T3934" s="568"/>
    </row>
    <row r="3935" spans="1:20" s="498" customFormat="1" ht="24" x14ac:dyDescent="0.25">
      <c r="A3935" s="772"/>
      <c r="D3935" s="515" t="s">
        <v>8134</v>
      </c>
      <c r="E3935" s="779" t="s">
        <v>8079</v>
      </c>
      <c r="F3935" s="780" t="s">
        <v>5568</v>
      </c>
      <c r="G3935" s="781" t="s">
        <v>5515</v>
      </c>
      <c r="H3935" s="781" t="s">
        <v>6102</v>
      </c>
      <c r="I3935" s="781" t="s">
        <v>5517</v>
      </c>
      <c r="J3935" s="782">
        <v>0</v>
      </c>
      <c r="K3935" s="783">
        <v>0</v>
      </c>
      <c r="L3935" s="784">
        <f t="shared" si="172"/>
        <v>0</v>
      </c>
      <c r="M3935" s="784">
        <f t="shared" si="173"/>
        <v>0</v>
      </c>
      <c r="N3935" s="782">
        <v>0</v>
      </c>
      <c r="O3935" s="782">
        <v>0</v>
      </c>
      <c r="P3935" s="782">
        <v>0</v>
      </c>
      <c r="Q3935" s="782">
        <v>0</v>
      </c>
      <c r="R3935" s="782"/>
      <c r="T3935" s="568"/>
    </row>
    <row r="3936" spans="1:20" s="498" customFormat="1" ht="36" x14ac:dyDescent="0.25">
      <c r="A3936" s="772"/>
      <c r="D3936" s="515" t="s">
        <v>8135</v>
      </c>
      <c r="E3936" s="779" t="s">
        <v>8087</v>
      </c>
      <c r="F3936" s="780" t="s">
        <v>5598</v>
      </c>
      <c r="G3936" s="781" t="s">
        <v>5515</v>
      </c>
      <c r="H3936" s="781" t="s">
        <v>6102</v>
      </c>
      <c r="I3936" s="781" t="s">
        <v>5517</v>
      </c>
      <c r="J3936" s="782">
        <v>0</v>
      </c>
      <c r="K3936" s="783">
        <v>0</v>
      </c>
      <c r="L3936" s="784">
        <f t="shared" si="172"/>
        <v>0</v>
      </c>
      <c r="M3936" s="784">
        <f t="shared" si="173"/>
        <v>0</v>
      </c>
      <c r="N3936" s="782">
        <v>0</v>
      </c>
      <c r="O3936" s="782">
        <v>0</v>
      </c>
      <c r="P3936" s="782">
        <v>0</v>
      </c>
      <c r="Q3936" s="782">
        <v>0</v>
      </c>
      <c r="R3936" s="782"/>
      <c r="T3936" s="568"/>
    </row>
    <row r="3937" spans="1:20" s="498" customFormat="1" ht="12" x14ac:dyDescent="0.25">
      <c r="A3937" s="772"/>
      <c r="D3937" s="515" t="s">
        <v>8136</v>
      </c>
      <c r="E3937" s="779" t="s">
        <v>8089</v>
      </c>
      <c r="F3937" s="780" t="s">
        <v>5601</v>
      </c>
      <c r="G3937" s="781" t="s">
        <v>5515</v>
      </c>
      <c r="H3937" s="781" t="s">
        <v>6102</v>
      </c>
      <c r="I3937" s="781" t="s">
        <v>5517</v>
      </c>
      <c r="J3937" s="782">
        <v>0</v>
      </c>
      <c r="K3937" s="783">
        <v>0</v>
      </c>
      <c r="L3937" s="784">
        <f t="shared" si="172"/>
        <v>0</v>
      </c>
      <c r="M3937" s="784">
        <f t="shared" si="173"/>
        <v>0</v>
      </c>
      <c r="N3937" s="782">
        <v>0</v>
      </c>
      <c r="O3937" s="782">
        <v>0</v>
      </c>
      <c r="P3937" s="782">
        <v>0</v>
      </c>
      <c r="Q3937" s="782">
        <v>0</v>
      </c>
      <c r="R3937" s="782"/>
      <c r="T3937" s="568"/>
    </row>
    <row r="3938" spans="1:20" s="498" customFormat="1" ht="36" x14ac:dyDescent="0.25">
      <c r="A3938" s="772"/>
      <c r="D3938" s="515" t="s">
        <v>8137</v>
      </c>
      <c r="E3938" s="779" t="s">
        <v>8095</v>
      </c>
      <c r="F3938" s="780" t="s">
        <v>5634</v>
      </c>
      <c r="G3938" s="781" t="s">
        <v>5515</v>
      </c>
      <c r="H3938" s="781" t="s">
        <v>6102</v>
      </c>
      <c r="I3938" s="781" t="s">
        <v>5517</v>
      </c>
      <c r="J3938" s="782">
        <v>0</v>
      </c>
      <c r="K3938" s="783">
        <v>0</v>
      </c>
      <c r="L3938" s="784">
        <f t="shared" si="172"/>
        <v>0</v>
      </c>
      <c r="M3938" s="784">
        <f t="shared" si="173"/>
        <v>0</v>
      </c>
      <c r="N3938" s="782">
        <v>0</v>
      </c>
      <c r="O3938" s="782">
        <v>0</v>
      </c>
      <c r="P3938" s="782">
        <v>0</v>
      </c>
      <c r="Q3938" s="782">
        <v>0</v>
      </c>
      <c r="R3938" s="782"/>
      <c r="T3938" s="568"/>
    </row>
    <row r="3939" spans="1:20" s="498" customFormat="1" ht="24" x14ac:dyDescent="0.25">
      <c r="A3939" s="772"/>
      <c r="D3939" s="515" t="s">
        <v>8138</v>
      </c>
      <c r="E3939" s="779" t="s">
        <v>8097</v>
      </c>
      <c r="F3939" s="780" t="s">
        <v>5637</v>
      </c>
      <c r="G3939" s="781" t="s">
        <v>5515</v>
      </c>
      <c r="H3939" s="781" t="s">
        <v>6102</v>
      </c>
      <c r="I3939" s="781" t="s">
        <v>5517</v>
      </c>
      <c r="J3939" s="782">
        <v>0</v>
      </c>
      <c r="K3939" s="783">
        <v>0</v>
      </c>
      <c r="L3939" s="784">
        <f t="shared" si="172"/>
        <v>0</v>
      </c>
      <c r="M3939" s="784">
        <f t="shared" si="173"/>
        <v>0</v>
      </c>
      <c r="N3939" s="782">
        <v>0</v>
      </c>
      <c r="O3939" s="782">
        <v>0</v>
      </c>
      <c r="P3939" s="782">
        <v>0</v>
      </c>
      <c r="Q3939" s="782">
        <v>0</v>
      </c>
      <c r="R3939" s="782"/>
      <c r="T3939" s="568"/>
    </row>
    <row r="3940" spans="1:20" s="498" customFormat="1" ht="24" x14ac:dyDescent="0.25">
      <c r="A3940" s="772"/>
      <c r="D3940" s="515" t="s">
        <v>8139</v>
      </c>
      <c r="E3940" s="779" t="s">
        <v>8102</v>
      </c>
      <c r="F3940" s="780" t="s">
        <v>6046</v>
      </c>
      <c r="G3940" s="781" t="s">
        <v>5515</v>
      </c>
      <c r="H3940" s="781" t="s">
        <v>6102</v>
      </c>
      <c r="I3940" s="781" t="s">
        <v>5517</v>
      </c>
      <c r="J3940" s="782">
        <v>0</v>
      </c>
      <c r="K3940" s="783">
        <v>0</v>
      </c>
      <c r="L3940" s="784">
        <f t="shared" si="172"/>
        <v>0</v>
      </c>
      <c r="M3940" s="784">
        <f t="shared" si="173"/>
        <v>0</v>
      </c>
      <c r="N3940" s="782">
        <v>0</v>
      </c>
      <c r="O3940" s="782">
        <v>0</v>
      </c>
      <c r="P3940" s="782">
        <v>0</v>
      </c>
      <c r="Q3940" s="782">
        <v>0</v>
      </c>
      <c r="R3940" s="782"/>
      <c r="T3940" s="568"/>
    </row>
    <row r="3941" spans="1:20" s="498" customFormat="1" ht="24" x14ac:dyDescent="0.25">
      <c r="A3941" s="772"/>
      <c r="D3941" s="515" t="s">
        <v>8140</v>
      </c>
      <c r="E3941" s="779" t="s">
        <v>8104</v>
      </c>
      <c r="F3941" s="780" t="s">
        <v>5646</v>
      </c>
      <c r="G3941" s="781" t="s">
        <v>5515</v>
      </c>
      <c r="H3941" s="781" t="s">
        <v>6102</v>
      </c>
      <c r="I3941" s="781" t="s">
        <v>5517</v>
      </c>
      <c r="J3941" s="782">
        <v>0</v>
      </c>
      <c r="K3941" s="783">
        <v>0</v>
      </c>
      <c r="L3941" s="784">
        <f t="shared" si="172"/>
        <v>0</v>
      </c>
      <c r="M3941" s="784">
        <f t="shared" si="173"/>
        <v>0</v>
      </c>
      <c r="N3941" s="782">
        <v>0</v>
      </c>
      <c r="O3941" s="782">
        <v>0</v>
      </c>
      <c r="P3941" s="782">
        <v>0</v>
      </c>
      <c r="Q3941" s="782">
        <v>0</v>
      </c>
      <c r="R3941" s="782"/>
      <c r="T3941" s="568"/>
    </row>
    <row r="3942" spans="1:20" s="498" customFormat="1" ht="12" x14ac:dyDescent="0.25">
      <c r="A3942" s="772"/>
      <c r="D3942" s="515" t="s">
        <v>8141</v>
      </c>
      <c r="E3942" s="779" t="s">
        <v>8108</v>
      </c>
      <c r="F3942" s="780" t="s">
        <v>5664</v>
      </c>
      <c r="G3942" s="781" t="s">
        <v>5515</v>
      </c>
      <c r="H3942" s="781" t="s">
        <v>6102</v>
      </c>
      <c r="I3942" s="781" t="s">
        <v>5517</v>
      </c>
      <c r="J3942" s="782">
        <v>0</v>
      </c>
      <c r="K3942" s="783">
        <v>0</v>
      </c>
      <c r="L3942" s="784">
        <f t="shared" si="172"/>
        <v>0</v>
      </c>
      <c r="M3942" s="784">
        <f t="shared" si="173"/>
        <v>0</v>
      </c>
      <c r="N3942" s="782">
        <v>0</v>
      </c>
      <c r="O3942" s="782">
        <v>0</v>
      </c>
      <c r="P3942" s="782">
        <v>0</v>
      </c>
      <c r="Q3942" s="782">
        <v>0</v>
      </c>
      <c r="R3942" s="782"/>
      <c r="T3942" s="568"/>
    </row>
    <row r="3943" spans="1:20" s="498" customFormat="1" ht="12" x14ac:dyDescent="0.25">
      <c r="A3943" s="772"/>
      <c r="D3943" s="515" t="s">
        <v>8142</v>
      </c>
      <c r="E3943" s="779" t="s">
        <v>8117</v>
      </c>
      <c r="F3943" s="780" t="s">
        <v>5703</v>
      </c>
      <c r="G3943" s="781" t="s">
        <v>5515</v>
      </c>
      <c r="H3943" s="781" t="s">
        <v>6102</v>
      </c>
      <c r="I3943" s="781" t="s">
        <v>5517</v>
      </c>
      <c r="J3943" s="782">
        <v>0</v>
      </c>
      <c r="K3943" s="783">
        <v>0</v>
      </c>
      <c r="L3943" s="784">
        <f t="shared" si="172"/>
        <v>0</v>
      </c>
      <c r="M3943" s="784">
        <f t="shared" si="173"/>
        <v>0</v>
      </c>
      <c r="N3943" s="782">
        <v>0</v>
      </c>
      <c r="O3943" s="782">
        <v>0</v>
      </c>
      <c r="P3943" s="782">
        <v>0</v>
      </c>
      <c r="Q3943" s="782">
        <v>0</v>
      </c>
      <c r="R3943" s="782"/>
      <c r="T3943" s="568"/>
    </row>
    <row r="3944" spans="1:20" s="498" customFormat="1" ht="12" x14ac:dyDescent="0.25">
      <c r="A3944" s="772"/>
      <c r="D3944" s="515" t="s">
        <v>8143</v>
      </c>
      <c r="E3944" s="779" t="s">
        <v>8119</v>
      </c>
      <c r="F3944" s="515" t="s">
        <v>5709</v>
      </c>
      <c r="G3944" s="781" t="s">
        <v>5515</v>
      </c>
      <c r="H3944" s="781" t="s">
        <v>6102</v>
      </c>
      <c r="I3944" s="781" t="s">
        <v>5517</v>
      </c>
      <c r="J3944" s="782">
        <v>0</v>
      </c>
      <c r="K3944" s="783">
        <v>0</v>
      </c>
      <c r="L3944" s="784">
        <f t="shared" si="172"/>
        <v>0</v>
      </c>
      <c r="M3944" s="784">
        <f t="shared" si="173"/>
        <v>0</v>
      </c>
      <c r="N3944" s="782">
        <v>0</v>
      </c>
      <c r="O3944" s="782">
        <v>0</v>
      </c>
      <c r="P3944" s="782">
        <v>0</v>
      </c>
      <c r="Q3944" s="782">
        <v>0</v>
      </c>
      <c r="R3944" s="782"/>
      <c r="T3944" s="568"/>
    </row>
    <row r="3945" spans="1:20" s="498" customFormat="1" ht="12" x14ac:dyDescent="0.25">
      <c r="A3945" s="772"/>
      <c r="D3945" s="515" t="s">
        <v>8144</v>
      </c>
      <c r="E3945" s="779" t="s">
        <v>8123</v>
      </c>
      <c r="F3945" s="780" t="s">
        <v>5739</v>
      </c>
      <c r="G3945" s="781" t="s">
        <v>5515</v>
      </c>
      <c r="H3945" s="781" t="s">
        <v>6102</v>
      </c>
      <c r="I3945" s="781" t="s">
        <v>5517</v>
      </c>
      <c r="J3945" s="782">
        <v>0</v>
      </c>
      <c r="K3945" s="783">
        <v>0</v>
      </c>
      <c r="L3945" s="782">
        <f t="shared" si="172"/>
        <v>0</v>
      </c>
      <c r="M3945" s="782">
        <f t="shared" si="173"/>
        <v>0</v>
      </c>
      <c r="N3945" s="782">
        <v>0</v>
      </c>
      <c r="O3945" s="782">
        <v>0</v>
      </c>
      <c r="P3945" s="782">
        <v>0</v>
      </c>
      <c r="Q3945" s="782">
        <v>0</v>
      </c>
      <c r="R3945" s="782"/>
      <c r="T3945" s="568"/>
    </row>
    <row r="3946" spans="1:20" s="498" customFormat="1" ht="12" x14ac:dyDescent="0.25">
      <c r="A3946" s="772"/>
      <c r="B3946" s="566" t="s">
        <v>657</v>
      </c>
      <c r="C3946" s="810"/>
      <c r="D3946" s="515"/>
      <c r="E3946" s="810"/>
      <c r="F3946" s="827"/>
      <c r="G3946" s="810"/>
      <c r="H3946" s="810"/>
      <c r="I3946" s="779"/>
      <c r="J3946" s="801">
        <v>27872130</v>
      </c>
      <c r="K3946" s="802">
        <f>SUM(K3900,K3872)</f>
        <v>27872130</v>
      </c>
      <c r="L3946" s="801">
        <f t="shared" ref="L3946:O3946" si="174">SUM(L3900,L3872)</f>
        <v>0</v>
      </c>
      <c r="M3946" s="801">
        <f t="shared" si="174"/>
        <v>0</v>
      </c>
      <c r="N3946" s="801">
        <f t="shared" si="174"/>
        <v>28203938</v>
      </c>
      <c r="O3946" s="801">
        <f t="shared" si="174"/>
        <v>28935753</v>
      </c>
      <c r="P3946" s="782">
        <v>85011821</v>
      </c>
      <c r="Q3946" s="801">
        <v>44237257</v>
      </c>
      <c r="R3946" s="801"/>
      <c r="T3946" s="568"/>
    </row>
    <row r="3947" spans="1:20" s="498" customFormat="1" ht="12" x14ac:dyDescent="0.25">
      <c r="D3947" s="515"/>
      <c r="F3947" s="536"/>
      <c r="J3947" s="776"/>
      <c r="K3947" s="776"/>
      <c r="L3947" s="776"/>
      <c r="M3947" s="776"/>
      <c r="N3947" s="776"/>
      <c r="O3947" s="776"/>
      <c r="P3947" s="776"/>
      <c r="Q3947" s="776"/>
      <c r="R3947" s="776"/>
      <c r="T3947" s="568"/>
    </row>
    <row r="3948" spans="1:20" s="751" customFormat="1" ht="13.8" x14ac:dyDescent="0.3">
      <c r="A3948" s="946" t="s">
        <v>5500</v>
      </c>
      <c r="B3948" s="946"/>
      <c r="C3948" s="946"/>
      <c r="D3948" s="946"/>
      <c r="E3948" s="946"/>
      <c r="F3948" s="946"/>
      <c r="G3948" s="946"/>
      <c r="H3948" s="946"/>
      <c r="I3948" s="946"/>
      <c r="J3948" s="946"/>
      <c r="K3948" s="946"/>
      <c r="L3948" s="946"/>
      <c r="M3948" s="946"/>
      <c r="N3948" s="946"/>
      <c r="O3948" s="946"/>
      <c r="P3948" s="946"/>
      <c r="Q3948" s="946"/>
      <c r="T3948" s="752"/>
    </row>
    <row r="3949" spans="1:20" s="751" customFormat="1" ht="13.8" x14ac:dyDescent="0.3">
      <c r="A3949" s="946" t="s">
        <v>5501</v>
      </c>
      <c r="B3949" s="946"/>
      <c r="C3949" s="946"/>
      <c r="D3949" s="946"/>
      <c r="E3949" s="946"/>
      <c r="F3949" s="946"/>
      <c r="G3949" s="946"/>
      <c r="H3949" s="946"/>
      <c r="I3949" s="946"/>
      <c r="J3949" s="946"/>
      <c r="K3949" s="946"/>
      <c r="L3949" s="946"/>
      <c r="M3949" s="946"/>
      <c r="N3949" s="946"/>
      <c r="O3949" s="946"/>
      <c r="P3949" s="946"/>
      <c r="Q3949" s="946"/>
      <c r="T3949" s="752"/>
    </row>
    <row r="3950" spans="1:20" s="753" customFormat="1" ht="13.2" x14ac:dyDescent="0.25">
      <c r="A3950" s="947" t="s">
        <v>5376</v>
      </c>
      <c r="B3950" s="947"/>
      <c r="C3950" s="947"/>
      <c r="D3950" s="954"/>
      <c r="E3950" s="947"/>
      <c r="F3950" s="947"/>
      <c r="G3950" s="947"/>
      <c r="H3950" s="947"/>
      <c r="I3950" s="947"/>
      <c r="J3950" s="947"/>
      <c r="K3950" s="947"/>
      <c r="L3950" s="947"/>
      <c r="M3950" s="947"/>
      <c r="N3950" s="947"/>
      <c r="O3950" s="947"/>
      <c r="P3950" s="947"/>
      <c r="Q3950" s="947"/>
      <c r="T3950" s="754"/>
    </row>
    <row r="3951" spans="1:20" s="760" customFormat="1" ht="24" x14ac:dyDescent="0.25">
      <c r="A3951" s="943" t="s">
        <v>5502</v>
      </c>
      <c r="B3951" s="948" t="s">
        <v>5503</v>
      </c>
      <c r="C3951" s="957"/>
      <c r="D3951" s="755"/>
      <c r="E3951" s="949" t="s">
        <v>5504</v>
      </c>
      <c r="F3951" s="943" t="s">
        <v>4881</v>
      </c>
      <c r="G3951" s="943" t="s">
        <v>5505</v>
      </c>
      <c r="H3951" s="943" t="s">
        <v>5506</v>
      </c>
      <c r="I3951" s="943" t="s">
        <v>5507</v>
      </c>
      <c r="J3951" s="756" t="s">
        <v>3115</v>
      </c>
      <c r="K3951" s="757" t="s">
        <v>3116</v>
      </c>
      <c r="L3951" s="758" t="s">
        <v>5508</v>
      </c>
      <c r="M3951" s="758" t="s">
        <v>5509</v>
      </c>
      <c r="N3951" s="756" t="s">
        <v>3116</v>
      </c>
      <c r="O3951" s="756" t="s">
        <v>3116</v>
      </c>
      <c r="P3951" s="759" t="s">
        <v>3317</v>
      </c>
      <c r="Q3951" s="759" t="s">
        <v>3341</v>
      </c>
      <c r="R3951" s="759" t="s">
        <v>5510</v>
      </c>
      <c r="T3951" s="761"/>
    </row>
    <row r="3952" spans="1:20" s="760" customFormat="1" ht="19.5" customHeight="1" x14ac:dyDescent="0.25">
      <c r="A3952" s="955"/>
      <c r="B3952" s="950"/>
      <c r="C3952" s="958"/>
      <c r="D3952" s="762"/>
      <c r="E3952" s="951"/>
      <c r="F3952" s="944"/>
      <c r="G3952" s="944"/>
      <c r="H3952" s="944"/>
      <c r="I3952" s="944"/>
      <c r="J3952" s="763">
        <v>2020</v>
      </c>
      <c r="K3952" s="764" t="s">
        <v>3120</v>
      </c>
      <c r="L3952" s="765" t="s">
        <v>3120</v>
      </c>
      <c r="M3952" s="765" t="s">
        <v>3120</v>
      </c>
      <c r="N3952" s="766" t="s">
        <v>5068</v>
      </c>
      <c r="O3952" s="766" t="s">
        <v>5069</v>
      </c>
      <c r="P3952" s="763" t="s">
        <v>4882</v>
      </c>
      <c r="Q3952" s="766" t="s">
        <v>5102</v>
      </c>
      <c r="R3952" s="763"/>
      <c r="T3952" s="761"/>
    </row>
    <row r="3953" spans="1:20" s="760" customFormat="1" ht="15.75" customHeight="1" x14ac:dyDescent="0.25">
      <c r="A3953" s="956"/>
      <c r="B3953" s="952"/>
      <c r="C3953" s="959"/>
      <c r="D3953" s="768"/>
      <c r="E3953" s="953"/>
      <c r="F3953" s="945"/>
      <c r="G3953" s="945"/>
      <c r="H3953" s="945"/>
      <c r="I3953" s="945"/>
      <c r="J3953" s="769" t="s">
        <v>14</v>
      </c>
      <c r="K3953" s="770" t="s">
        <v>14</v>
      </c>
      <c r="L3953" s="771" t="s">
        <v>14</v>
      </c>
      <c r="M3953" s="771" t="s">
        <v>14</v>
      </c>
      <c r="N3953" s="769" t="s">
        <v>14</v>
      </c>
      <c r="O3953" s="769" t="s">
        <v>14</v>
      </c>
      <c r="P3953" s="769" t="s">
        <v>14</v>
      </c>
      <c r="Q3953" s="769" t="s">
        <v>14</v>
      </c>
      <c r="R3953" s="769"/>
      <c r="T3953" s="761"/>
    </row>
    <row r="3954" spans="1:20" s="498" customFormat="1" ht="12" x14ac:dyDescent="0.25">
      <c r="A3954" s="772" t="s">
        <v>8145</v>
      </c>
      <c r="B3954" s="773" t="s">
        <v>658</v>
      </c>
      <c r="C3954" s="773"/>
      <c r="D3954" s="794"/>
      <c r="E3954" s="773"/>
      <c r="F3954" s="775"/>
      <c r="G3954" s="773"/>
      <c r="H3954" s="773"/>
      <c r="I3954" s="773"/>
      <c r="J3954" s="776"/>
      <c r="K3954" s="829"/>
      <c r="L3954" s="776"/>
      <c r="M3954" s="776"/>
      <c r="N3954" s="776"/>
      <c r="O3954" s="776"/>
      <c r="P3954" s="776"/>
      <c r="Q3954" s="776"/>
      <c r="R3954" s="776"/>
      <c r="T3954" s="568"/>
    </row>
    <row r="3955" spans="1:20" s="498" customFormat="1" ht="12" x14ac:dyDescent="0.25">
      <c r="A3955" s="772"/>
      <c r="C3955" s="773" t="s">
        <v>5123</v>
      </c>
      <c r="D3955" s="794"/>
      <c r="E3955" s="773"/>
      <c r="F3955" s="775"/>
      <c r="G3955" s="773"/>
      <c r="H3955" s="773"/>
      <c r="I3955" s="773"/>
      <c r="J3955" s="777">
        <v>83276201</v>
      </c>
      <c r="K3955" s="789">
        <f>SUM(K3956:K3975)</f>
        <v>83276201</v>
      </c>
      <c r="L3955" s="784">
        <f t="shared" ref="L3955:O3955" si="175">SUM(L3956:L3975)</f>
        <v>0</v>
      </c>
      <c r="M3955" s="784">
        <f t="shared" si="175"/>
        <v>0</v>
      </c>
      <c r="N3955" s="784">
        <f t="shared" si="175"/>
        <v>84909068</v>
      </c>
      <c r="O3955" s="784">
        <f t="shared" si="175"/>
        <v>86541935</v>
      </c>
      <c r="P3955" s="777">
        <f>SUM(K3955,N3955,O3955)</f>
        <v>254727204</v>
      </c>
      <c r="Q3955" s="777">
        <v>72782948</v>
      </c>
      <c r="R3955" s="777"/>
      <c r="T3955" s="568"/>
    </row>
    <row r="3956" spans="1:20" s="498" customFormat="1" ht="12" x14ac:dyDescent="0.25">
      <c r="A3956" s="772"/>
      <c r="D3956" s="515" t="s">
        <v>8146</v>
      </c>
      <c r="E3956" s="779" t="s">
        <v>8147</v>
      </c>
      <c r="F3956" s="780" t="s">
        <v>6059</v>
      </c>
      <c r="G3956" s="781" t="s">
        <v>5515</v>
      </c>
      <c r="H3956" s="781" t="s">
        <v>5813</v>
      </c>
      <c r="I3956" s="781" t="s">
        <v>5517</v>
      </c>
      <c r="J3956" s="782">
        <v>49311641</v>
      </c>
      <c r="K3956" s="783">
        <v>49311641</v>
      </c>
      <c r="L3956" s="784">
        <f>SUM(J3956-K3956)</f>
        <v>0</v>
      </c>
      <c r="M3956" s="784">
        <f>SUM(K3956-J3956)</f>
        <v>0</v>
      </c>
      <c r="N3956" s="782">
        <v>50278536</v>
      </c>
      <c r="O3956" s="782">
        <v>51245431</v>
      </c>
      <c r="P3956" s="782">
        <v>150835608</v>
      </c>
      <c r="Q3956" s="782">
        <v>44873522</v>
      </c>
      <c r="R3956" s="782"/>
      <c r="T3956" s="568"/>
    </row>
    <row r="3957" spans="1:20" s="498" customFormat="1" ht="12" x14ac:dyDescent="0.25">
      <c r="A3957" s="772"/>
      <c r="D3957" s="515" t="s">
        <v>8148</v>
      </c>
      <c r="E3957" s="779" t="s">
        <v>8149</v>
      </c>
      <c r="F3957" s="780" t="s">
        <v>6905</v>
      </c>
      <c r="G3957" s="781" t="s">
        <v>5515</v>
      </c>
      <c r="H3957" s="781" t="s">
        <v>5813</v>
      </c>
      <c r="I3957" s="781" t="s">
        <v>5517</v>
      </c>
      <c r="J3957" s="782">
        <v>0</v>
      </c>
      <c r="K3957" s="783">
        <v>0</v>
      </c>
      <c r="L3957" s="784">
        <f t="shared" ref="L3957:L3975" si="176">SUM(J3957-K3957)</f>
        <v>0</v>
      </c>
      <c r="M3957" s="784">
        <f t="shared" ref="M3957:M3975" si="177">SUM(K3957-J3957)</f>
        <v>0</v>
      </c>
      <c r="N3957" s="782">
        <v>0</v>
      </c>
      <c r="O3957" s="782">
        <v>0</v>
      </c>
      <c r="P3957" s="782">
        <v>0</v>
      </c>
      <c r="Q3957" s="782">
        <v>0</v>
      </c>
      <c r="R3957" s="782"/>
      <c r="T3957" s="568"/>
    </row>
    <row r="3958" spans="1:20" s="498" customFormat="1" ht="24" x14ac:dyDescent="0.25">
      <c r="A3958" s="772"/>
      <c r="D3958" s="515" t="s">
        <v>8150</v>
      </c>
      <c r="E3958" s="779" t="s">
        <v>8151</v>
      </c>
      <c r="F3958" s="780" t="s">
        <v>5523</v>
      </c>
      <c r="G3958" s="781" t="s">
        <v>5515</v>
      </c>
      <c r="H3958" s="781" t="s">
        <v>5813</v>
      </c>
      <c r="I3958" s="781" t="s">
        <v>5517</v>
      </c>
      <c r="J3958" s="782">
        <v>0</v>
      </c>
      <c r="K3958" s="783">
        <v>0</v>
      </c>
      <c r="L3958" s="784">
        <f t="shared" si="176"/>
        <v>0</v>
      </c>
      <c r="M3958" s="784">
        <f t="shared" si="177"/>
        <v>0</v>
      </c>
      <c r="N3958" s="782">
        <v>0</v>
      </c>
      <c r="O3958" s="782">
        <v>0</v>
      </c>
      <c r="P3958" s="782">
        <v>0</v>
      </c>
      <c r="Q3958" s="782">
        <v>0</v>
      </c>
      <c r="R3958" s="782"/>
      <c r="T3958" s="568"/>
    </row>
    <row r="3959" spans="1:20" s="498" customFormat="1" ht="12" x14ac:dyDescent="0.25">
      <c r="A3959" s="772"/>
      <c r="D3959" s="515" t="s">
        <v>8152</v>
      </c>
      <c r="E3959" s="779" t="s">
        <v>8153</v>
      </c>
      <c r="F3959" s="780" t="s">
        <v>5526</v>
      </c>
      <c r="G3959" s="781" t="s">
        <v>5515</v>
      </c>
      <c r="H3959" s="781" t="s">
        <v>5813</v>
      </c>
      <c r="I3959" s="781" t="s">
        <v>5517</v>
      </c>
      <c r="J3959" s="782">
        <v>8439796</v>
      </c>
      <c r="K3959" s="783">
        <v>8439796</v>
      </c>
      <c r="L3959" s="784">
        <f t="shared" si="176"/>
        <v>0</v>
      </c>
      <c r="M3959" s="784">
        <f t="shared" si="177"/>
        <v>0</v>
      </c>
      <c r="N3959" s="782">
        <v>8605282</v>
      </c>
      <c r="O3959" s="782">
        <v>8770768</v>
      </c>
      <c r="P3959" s="782">
        <v>25815846</v>
      </c>
      <c r="Q3959" s="782">
        <v>13505422</v>
      </c>
      <c r="R3959" s="782"/>
      <c r="T3959" s="568"/>
    </row>
    <row r="3960" spans="1:20" s="498" customFormat="1" ht="12" x14ac:dyDescent="0.25">
      <c r="A3960" s="772"/>
      <c r="D3960" s="515" t="s">
        <v>8154</v>
      </c>
      <c r="E3960" s="779" t="s">
        <v>8155</v>
      </c>
      <c r="F3960" s="780" t="s">
        <v>5529</v>
      </c>
      <c r="G3960" s="781" t="s">
        <v>5515</v>
      </c>
      <c r="H3960" s="781" t="s">
        <v>5813</v>
      </c>
      <c r="I3960" s="781" t="s">
        <v>5517</v>
      </c>
      <c r="J3960" s="782">
        <v>3940158</v>
      </c>
      <c r="K3960" s="783">
        <v>3940158</v>
      </c>
      <c r="L3960" s="784">
        <f t="shared" si="176"/>
        <v>0</v>
      </c>
      <c r="M3960" s="784">
        <f t="shared" si="177"/>
        <v>0</v>
      </c>
      <c r="N3960" s="782">
        <v>4017416</v>
      </c>
      <c r="O3960" s="782">
        <v>4094674</v>
      </c>
      <c r="P3960" s="782">
        <v>12052248</v>
      </c>
      <c r="Q3960" s="782">
        <v>3983600</v>
      </c>
      <c r="R3960" s="782"/>
      <c r="T3960" s="568"/>
    </row>
    <row r="3961" spans="1:20" s="498" customFormat="1" ht="12" x14ac:dyDescent="0.25">
      <c r="A3961" s="772"/>
      <c r="D3961" s="515" t="s">
        <v>8156</v>
      </c>
      <c r="E3961" s="779" t="s">
        <v>8157</v>
      </c>
      <c r="F3961" s="780" t="s">
        <v>5532</v>
      </c>
      <c r="G3961" s="781" t="s">
        <v>5515</v>
      </c>
      <c r="H3961" s="781" t="s">
        <v>5813</v>
      </c>
      <c r="I3961" s="781" t="s">
        <v>5517</v>
      </c>
      <c r="J3961" s="782">
        <v>1626084</v>
      </c>
      <c r="K3961" s="783">
        <v>1626084</v>
      </c>
      <c r="L3961" s="784">
        <f t="shared" si="176"/>
        <v>0</v>
      </c>
      <c r="M3961" s="784">
        <f t="shared" si="177"/>
        <v>0</v>
      </c>
      <c r="N3961" s="782">
        <v>1657968</v>
      </c>
      <c r="O3961" s="782">
        <v>1689852</v>
      </c>
      <c r="P3961" s="782">
        <v>4973904</v>
      </c>
      <c r="Q3961" s="782">
        <v>1740600</v>
      </c>
      <c r="R3961" s="782"/>
      <c r="T3961" s="568"/>
    </row>
    <row r="3962" spans="1:20" s="498" customFormat="1" ht="12" x14ac:dyDescent="0.25">
      <c r="A3962" s="772"/>
      <c r="D3962" s="515" t="s">
        <v>8158</v>
      </c>
      <c r="E3962" s="779" t="s">
        <v>8159</v>
      </c>
      <c r="F3962" s="780" t="s">
        <v>5535</v>
      </c>
      <c r="G3962" s="781" t="s">
        <v>5515</v>
      </c>
      <c r="H3962" s="781" t="s">
        <v>5813</v>
      </c>
      <c r="I3962" s="781" t="s">
        <v>5517</v>
      </c>
      <c r="J3962" s="782">
        <v>1193910</v>
      </c>
      <c r="K3962" s="783">
        <v>1193910</v>
      </c>
      <c r="L3962" s="784">
        <f t="shared" si="176"/>
        <v>0</v>
      </c>
      <c r="M3962" s="784">
        <f t="shared" si="177"/>
        <v>0</v>
      </c>
      <c r="N3962" s="782">
        <v>1217320</v>
      </c>
      <c r="O3962" s="782">
        <v>1240730</v>
      </c>
      <c r="P3962" s="782">
        <v>3651960</v>
      </c>
      <c r="Q3962" s="782">
        <v>1347000</v>
      </c>
      <c r="R3962" s="782"/>
      <c r="T3962" s="568"/>
    </row>
    <row r="3963" spans="1:20" s="498" customFormat="1" ht="12" x14ac:dyDescent="0.25">
      <c r="A3963" s="772"/>
      <c r="D3963" s="515" t="s">
        <v>8160</v>
      </c>
      <c r="E3963" s="779" t="s">
        <v>8161</v>
      </c>
      <c r="F3963" s="780" t="s">
        <v>5538</v>
      </c>
      <c r="G3963" s="781" t="s">
        <v>5515</v>
      </c>
      <c r="H3963" s="781" t="s">
        <v>5813</v>
      </c>
      <c r="I3963" s="781" t="s">
        <v>5517</v>
      </c>
      <c r="J3963" s="782">
        <v>28503</v>
      </c>
      <c r="K3963" s="783">
        <v>28503</v>
      </c>
      <c r="L3963" s="784">
        <f t="shared" si="176"/>
        <v>0</v>
      </c>
      <c r="M3963" s="784">
        <f t="shared" si="177"/>
        <v>0</v>
      </c>
      <c r="N3963" s="782">
        <v>29062</v>
      </c>
      <c r="O3963" s="782">
        <v>29621</v>
      </c>
      <c r="P3963" s="782">
        <v>87186</v>
      </c>
      <c r="Q3963" s="782">
        <v>0</v>
      </c>
      <c r="R3963" s="782"/>
      <c r="T3963" s="568"/>
    </row>
    <row r="3964" spans="1:20" s="498" customFormat="1" ht="12" x14ac:dyDescent="0.25">
      <c r="A3964" s="772"/>
      <c r="D3964" s="515" t="s">
        <v>8162</v>
      </c>
      <c r="E3964" s="779" t="s">
        <v>8163</v>
      </c>
      <c r="F3964" s="780" t="s">
        <v>5796</v>
      </c>
      <c r="G3964" s="781" t="s">
        <v>5515</v>
      </c>
      <c r="H3964" s="781" t="s">
        <v>5813</v>
      </c>
      <c r="I3964" s="781" t="s">
        <v>5517</v>
      </c>
      <c r="J3964" s="782">
        <v>5599661</v>
      </c>
      <c r="K3964" s="783">
        <v>5599661</v>
      </c>
      <c r="L3964" s="784">
        <f t="shared" si="176"/>
        <v>0</v>
      </c>
      <c r="M3964" s="784">
        <f t="shared" si="177"/>
        <v>0</v>
      </c>
      <c r="N3964" s="782">
        <v>5709458</v>
      </c>
      <c r="O3964" s="782">
        <v>5819255</v>
      </c>
      <c r="P3964" s="782">
        <v>17128374</v>
      </c>
      <c r="Q3964" s="782">
        <v>6921044</v>
      </c>
      <c r="R3964" s="782"/>
      <c r="T3964" s="568"/>
    </row>
    <row r="3965" spans="1:20" s="498" customFormat="1" ht="12" x14ac:dyDescent="0.25">
      <c r="A3965" s="772"/>
      <c r="D3965" s="515" t="s">
        <v>8164</v>
      </c>
      <c r="E3965" s="779" t="s">
        <v>8165</v>
      </c>
      <c r="F3965" s="780" t="s">
        <v>5544</v>
      </c>
      <c r="G3965" s="781" t="s">
        <v>5515</v>
      </c>
      <c r="H3965" s="781" t="s">
        <v>5813</v>
      </c>
      <c r="I3965" s="781" t="s">
        <v>5517</v>
      </c>
      <c r="J3965" s="782">
        <v>593725</v>
      </c>
      <c r="K3965" s="783">
        <v>593725</v>
      </c>
      <c r="L3965" s="784">
        <f t="shared" si="176"/>
        <v>0</v>
      </c>
      <c r="M3965" s="784">
        <f t="shared" si="177"/>
        <v>0</v>
      </c>
      <c r="N3965" s="782">
        <v>605367</v>
      </c>
      <c r="O3965" s="782">
        <v>617009</v>
      </c>
      <c r="P3965" s="782">
        <v>1816101</v>
      </c>
      <c r="Q3965" s="782">
        <v>411760</v>
      </c>
      <c r="R3965" s="782"/>
      <c r="T3965" s="568"/>
    </row>
    <row r="3966" spans="1:20" s="498" customFormat="1" ht="12" x14ac:dyDescent="0.25">
      <c r="A3966" s="772"/>
      <c r="D3966" s="515" t="s">
        <v>8166</v>
      </c>
      <c r="E3966" s="779" t="s">
        <v>8167</v>
      </c>
      <c r="F3966" s="780" t="s">
        <v>5547</v>
      </c>
      <c r="G3966" s="781" t="s">
        <v>5515</v>
      </c>
      <c r="H3966" s="781" t="s">
        <v>5813</v>
      </c>
      <c r="I3966" s="781" t="s">
        <v>5517</v>
      </c>
      <c r="J3966" s="782">
        <v>30589</v>
      </c>
      <c r="K3966" s="783">
        <v>30589</v>
      </c>
      <c r="L3966" s="784">
        <f t="shared" si="176"/>
        <v>0</v>
      </c>
      <c r="M3966" s="784">
        <f t="shared" si="177"/>
        <v>0</v>
      </c>
      <c r="N3966" s="782">
        <v>31189</v>
      </c>
      <c r="O3966" s="782">
        <v>31789</v>
      </c>
      <c r="P3966" s="782">
        <v>93567</v>
      </c>
      <c r="Q3966" s="782">
        <v>0</v>
      </c>
      <c r="R3966" s="782"/>
      <c r="T3966" s="568"/>
    </row>
    <row r="3967" spans="1:20" s="498" customFormat="1" ht="12" x14ac:dyDescent="0.25">
      <c r="A3967" s="772"/>
      <c r="D3967" s="515" t="s">
        <v>8168</v>
      </c>
      <c r="E3967" s="779" t="s">
        <v>8169</v>
      </c>
      <c r="F3967" s="780" t="s">
        <v>8170</v>
      </c>
      <c r="G3967" s="781" t="s">
        <v>5515</v>
      </c>
      <c r="H3967" s="781" t="s">
        <v>5813</v>
      </c>
      <c r="I3967" s="781" t="s">
        <v>5517</v>
      </c>
      <c r="J3967" s="782">
        <v>0</v>
      </c>
      <c r="K3967" s="783">
        <v>0</v>
      </c>
      <c r="L3967" s="784">
        <f t="shared" si="176"/>
        <v>0</v>
      </c>
      <c r="M3967" s="784">
        <f t="shared" si="177"/>
        <v>0</v>
      </c>
      <c r="N3967" s="782">
        <v>0</v>
      </c>
      <c r="O3967" s="782">
        <v>0</v>
      </c>
      <c r="P3967" s="782">
        <v>0</v>
      </c>
      <c r="Q3967" s="782">
        <v>0</v>
      </c>
      <c r="R3967" s="782"/>
      <c r="T3967" s="568"/>
    </row>
    <row r="3968" spans="1:20" s="498" customFormat="1" ht="12" x14ac:dyDescent="0.25">
      <c r="A3968" s="772"/>
      <c r="D3968" s="515" t="s">
        <v>8171</v>
      </c>
      <c r="E3968" s="779" t="s">
        <v>8172</v>
      </c>
      <c r="F3968" s="780" t="s">
        <v>5553</v>
      </c>
      <c r="G3968" s="781" t="s">
        <v>5515</v>
      </c>
      <c r="H3968" s="781" t="s">
        <v>5813</v>
      </c>
      <c r="I3968" s="781" t="s">
        <v>5517</v>
      </c>
      <c r="J3968" s="782">
        <v>0</v>
      </c>
      <c r="K3968" s="783">
        <v>0</v>
      </c>
      <c r="L3968" s="784">
        <f t="shared" si="176"/>
        <v>0</v>
      </c>
      <c r="M3968" s="784">
        <f t="shared" si="177"/>
        <v>0</v>
      </c>
      <c r="N3968" s="782">
        <v>0</v>
      </c>
      <c r="O3968" s="782">
        <v>0</v>
      </c>
      <c r="P3968" s="782">
        <v>0</v>
      </c>
      <c r="Q3968" s="782">
        <v>0</v>
      </c>
      <c r="R3968" s="782"/>
      <c r="T3968" s="568"/>
    </row>
    <row r="3969" spans="1:20" s="498" customFormat="1" ht="12" x14ac:dyDescent="0.25">
      <c r="A3969" s="772"/>
      <c r="D3969" s="515" t="s">
        <v>8173</v>
      </c>
      <c r="E3969" s="779" t="s">
        <v>8174</v>
      </c>
      <c r="F3969" s="780" t="s">
        <v>6431</v>
      </c>
      <c r="G3969" s="781" t="s">
        <v>5515</v>
      </c>
      <c r="H3969" s="781" t="s">
        <v>5813</v>
      </c>
      <c r="I3969" s="781" t="s">
        <v>5517</v>
      </c>
      <c r="J3969" s="782">
        <v>12512134</v>
      </c>
      <c r="K3969" s="783">
        <v>12512134</v>
      </c>
      <c r="L3969" s="784">
        <f t="shared" si="176"/>
        <v>0</v>
      </c>
      <c r="M3969" s="784">
        <f t="shared" si="177"/>
        <v>0</v>
      </c>
      <c r="N3969" s="782">
        <v>12757470</v>
      </c>
      <c r="O3969" s="782">
        <v>13002806</v>
      </c>
      <c r="P3969" s="782">
        <v>38272410</v>
      </c>
      <c r="Q3969" s="782">
        <v>0</v>
      </c>
      <c r="R3969" s="782"/>
      <c r="T3969" s="568"/>
    </row>
    <row r="3970" spans="1:20" s="498" customFormat="1" ht="12" x14ac:dyDescent="0.25">
      <c r="A3970" s="772"/>
      <c r="D3970" s="515" t="s">
        <v>8175</v>
      </c>
      <c r="E3970" s="779" t="s">
        <v>8176</v>
      </c>
      <c r="F3970" s="780" t="s">
        <v>8177</v>
      </c>
      <c r="G3970" s="781" t="s">
        <v>5515</v>
      </c>
      <c r="H3970" s="781" t="s">
        <v>5813</v>
      </c>
      <c r="I3970" s="781" t="s">
        <v>5517</v>
      </c>
      <c r="J3970" s="782">
        <v>0</v>
      </c>
      <c r="K3970" s="783">
        <v>0</v>
      </c>
      <c r="L3970" s="784">
        <f t="shared" si="176"/>
        <v>0</v>
      </c>
      <c r="M3970" s="784">
        <f t="shared" si="177"/>
        <v>0</v>
      </c>
      <c r="N3970" s="782">
        <v>0</v>
      </c>
      <c r="O3970" s="782">
        <v>0</v>
      </c>
      <c r="P3970" s="782">
        <v>0</v>
      </c>
      <c r="Q3970" s="782">
        <v>0</v>
      </c>
      <c r="R3970" s="782"/>
      <c r="T3970" s="568"/>
    </row>
    <row r="3971" spans="1:20" s="498" customFormat="1" ht="36" x14ac:dyDescent="0.25">
      <c r="A3971" s="772"/>
      <c r="D3971" s="515" t="s">
        <v>8178</v>
      </c>
      <c r="E3971" s="779" t="s">
        <v>8179</v>
      </c>
      <c r="F3971" s="780" t="s">
        <v>8180</v>
      </c>
      <c r="G3971" s="781" t="s">
        <v>5515</v>
      </c>
      <c r="H3971" s="781" t="s">
        <v>5813</v>
      </c>
      <c r="I3971" s="781" t="s">
        <v>5517</v>
      </c>
      <c r="J3971" s="782">
        <v>0</v>
      </c>
      <c r="K3971" s="783">
        <v>0</v>
      </c>
      <c r="L3971" s="784">
        <f t="shared" si="176"/>
        <v>0</v>
      </c>
      <c r="M3971" s="784">
        <f t="shared" si="177"/>
        <v>0</v>
      </c>
      <c r="N3971" s="782">
        <v>0</v>
      </c>
      <c r="O3971" s="782">
        <v>0</v>
      </c>
      <c r="P3971" s="782">
        <v>0</v>
      </c>
      <c r="Q3971" s="782">
        <v>0</v>
      </c>
      <c r="R3971" s="782"/>
      <c r="T3971" s="568"/>
    </row>
    <row r="3972" spans="1:20" s="498" customFormat="1" ht="12" x14ac:dyDescent="0.25">
      <c r="A3972" s="772"/>
      <c r="D3972" s="515" t="s">
        <v>8181</v>
      </c>
      <c r="E3972" s="779" t="s">
        <v>8182</v>
      </c>
      <c r="F3972" s="780" t="s">
        <v>7048</v>
      </c>
      <c r="G3972" s="781" t="s">
        <v>5515</v>
      </c>
      <c r="H3972" s="781" t="s">
        <v>5813</v>
      </c>
      <c r="I3972" s="781" t="s">
        <v>5517</v>
      </c>
      <c r="J3972" s="782">
        <v>0</v>
      </c>
      <c r="K3972" s="783">
        <v>0</v>
      </c>
      <c r="L3972" s="784">
        <f t="shared" si="176"/>
        <v>0</v>
      </c>
      <c r="M3972" s="784">
        <f t="shared" si="177"/>
        <v>0</v>
      </c>
      <c r="N3972" s="782">
        <v>0</v>
      </c>
      <c r="O3972" s="782">
        <v>0</v>
      </c>
      <c r="P3972" s="782">
        <v>0</v>
      </c>
      <c r="Q3972" s="782">
        <v>0</v>
      </c>
      <c r="R3972" s="782"/>
      <c r="T3972" s="568"/>
    </row>
    <row r="3973" spans="1:20" s="498" customFormat="1" ht="12" x14ac:dyDescent="0.25">
      <c r="A3973" s="772"/>
      <c r="D3973" s="515" t="s">
        <v>8183</v>
      </c>
      <c r="E3973" s="779" t="s">
        <v>8184</v>
      </c>
      <c r="F3973" s="780" t="s">
        <v>7309</v>
      </c>
      <c r="G3973" s="781" t="s">
        <v>5515</v>
      </c>
      <c r="H3973" s="781" t="s">
        <v>5813</v>
      </c>
      <c r="I3973" s="781" t="s">
        <v>5517</v>
      </c>
      <c r="J3973" s="782">
        <v>0</v>
      </c>
      <c r="K3973" s="783">
        <v>0</v>
      </c>
      <c r="L3973" s="784">
        <f t="shared" si="176"/>
        <v>0</v>
      </c>
      <c r="M3973" s="784">
        <f t="shared" si="177"/>
        <v>0</v>
      </c>
      <c r="N3973" s="782">
        <v>0</v>
      </c>
      <c r="O3973" s="782">
        <v>0</v>
      </c>
      <c r="P3973" s="782">
        <v>0</v>
      </c>
      <c r="Q3973" s="782">
        <v>0</v>
      </c>
      <c r="R3973" s="782"/>
      <c r="T3973" s="568"/>
    </row>
    <row r="3974" spans="1:20" s="498" customFormat="1" ht="24" x14ac:dyDescent="0.25">
      <c r="A3974" s="772"/>
      <c r="D3974" s="515" t="s">
        <v>8185</v>
      </c>
      <c r="E3974" s="779" t="s">
        <v>8186</v>
      </c>
      <c r="F3974" s="780" t="s">
        <v>7312</v>
      </c>
      <c r="G3974" s="781" t="s">
        <v>5515</v>
      </c>
      <c r="H3974" s="781" t="s">
        <v>5813</v>
      </c>
      <c r="I3974" s="781" t="s">
        <v>5517</v>
      </c>
      <c r="J3974" s="782">
        <v>0</v>
      </c>
      <c r="K3974" s="783">
        <v>0</v>
      </c>
      <c r="L3974" s="784">
        <f t="shared" si="176"/>
        <v>0</v>
      </c>
      <c r="M3974" s="784">
        <f t="shared" si="177"/>
        <v>0</v>
      </c>
      <c r="N3974" s="782">
        <v>0</v>
      </c>
      <c r="O3974" s="782">
        <v>0</v>
      </c>
      <c r="P3974" s="782">
        <v>0</v>
      </c>
      <c r="Q3974" s="782">
        <v>0</v>
      </c>
      <c r="R3974" s="782"/>
      <c r="T3974" s="568"/>
    </row>
    <row r="3975" spans="1:20" s="498" customFormat="1" ht="12" x14ac:dyDescent="0.25">
      <c r="A3975" s="772"/>
      <c r="D3975" s="515" t="s">
        <v>8187</v>
      </c>
      <c r="E3975" s="515" t="s">
        <v>8188</v>
      </c>
      <c r="F3975" s="780" t="s">
        <v>7057</v>
      </c>
      <c r="G3975" s="843" t="s">
        <v>5515</v>
      </c>
      <c r="H3975" s="843" t="s">
        <v>5813</v>
      </c>
      <c r="I3975" s="843" t="s">
        <v>5517</v>
      </c>
      <c r="J3975" s="782">
        <v>0</v>
      </c>
      <c r="K3975" s="783">
        <v>0</v>
      </c>
      <c r="L3975" s="782">
        <f t="shared" si="176"/>
        <v>0</v>
      </c>
      <c r="M3975" s="782">
        <f t="shared" si="177"/>
        <v>0</v>
      </c>
      <c r="N3975" s="782">
        <v>0</v>
      </c>
      <c r="O3975" s="782">
        <v>0</v>
      </c>
      <c r="P3975" s="782">
        <v>0</v>
      </c>
      <c r="Q3975" s="782">
        <v>0</v>
      </c>
      <c r="R3975" s="782"/>
      <c r="T3975" s="568"/>
    </row>
    <row r="3976" spans="1:20" s="498" customFormat="1" ht="12" x14ac:dyDescent="0.25">
      <c r="A3976" s="772"/>
      <c r="F3976" s="536"/>
      <c r="G3976" s="793"/>
      <c r="H3976" s="793"/>
      <c r="I3976" s="793"/>
      <c r="J3976" s="776"/>
      <c r="K3976" s="776"/>
      <c r="L3976" s="776"/>
      <c r="M3976" s="776"/>
      <c r="N3976" s="776"/>
      <c r="O3976" s="776"/>
      <c r="P3976" s="776"/>
      <c r="Q3976" s="776"/>
      <c r="R3976" s="776"/>
      <c r="T3976" s="568"/>
    </row>
    <row r="3977" spans="1:20" s="498" customFormat="1" ht="12" x14ac:dyDescent="0.25">
      <c r="A3977" s="772"/>
      <c r="F3977" s="536"/>
      <c r="G3977" s="793"/>
      <c r="H3977" s="793"/>
      <c r="I3977" s="793"/>
      <c r="J3977" s="776"/>
      <c r="K3977" s="776"/>
      <c r="L3977" s="776"/>
      <c r="M3977" s="776"/>
      <c r="N3977" s="776"/>
      <c r="O3977" s="776"/>
      <c r="P3977" s="776"/>
      <c r="Q3977" s="776"/>
      <c r="R3977" s="776"/>
      <c r="T3977" s="568"/>
    </row>
    <row r="3978" spans="1:20" s="498" customFormat="1" ht="12" x14ac:dyDescent="0.25">
      <c r="A3978" s="772"/>
      <c r="F3978" s="536"/>
      <c r="G3978" s="793"/>
      <c r="H3978" s="793"/>
      <c r="I3978" s="793"/>
      <c r="J3978" s="776"/>
      <c r="K3978" s="776"/>
      <c r="L3978" s="776"/>
      <c r="M3978" s="776"/>
      <c r="N3978" s="776"/>
      <c r="O3978" s="776"/>
      <c r="P3978" s="776"/>
      <c r="Q3978" s="776"/>
      <c r="R3978" s="776"/>
      <c r="T3978" s="568"/>
    </row>
    <row r="3979" spans="1:20" s="498" customFormat="1" ht="12" x14ac:dyDescent="0.25">
      <c r="A3979" s="772"/>
      <c r="F3979" s="536"/>
      <c r="G3979" s="793"/>
      <c r="H3979" s="793"/>
      <c r="I3979" s="793"/>
      <c r="J3979" s="776"/>
      <c r="K3979" s="776"/>
      <c r="L3979" s="776"/>
      <c r="M3979" s="776"/>
      <c r="N3979" s="776"/>
      <c r="O3979" s="776"/>
      <c r="P3979" s="776"/>
      <c r="Q3979" s="776"/>
      <c r="R3979" s="776"/>
      <c r="T3979" s="568"/>
    </row>
    <row r="3980" spans="1:20" s="498" customFormat="1" ht="12" x14ac:dyDescent="0.25">
      <c r="A3980" s="772"/>
      <c r="F3980" s="536"/>
      <c r="G3980" s="793"/>
      <c r="H3980" s="793"/>
      <c r="I3980" s="793"/>
      <c r="J3980" s="776"/>
      <c r="K3980" s="776"/>
      <c r="L3980" s="776"/>
      <c r="M3980" s="776"/>
      <c r="N3980" s="776"/>
      <c r="O3980" s="776"/>
      <c r="P3980" s="776"/>
      <c r="Q3980" s="776"/>
      <c r="R3980" s="776"/>
      <c r="T3980" s="568"/>
    </row>
    <row r="3981" spans="1:20" s="751" customFormat="1" ht="13.8" x14ac:dyDescent="0.3">
      <c r="A3981" s="946" t="s">
        <v>5500</v>
      </c>
      <c r="B3981" s="946"/>
      <c r="C3981" s="946"/>
      <c r="D3981" s="946"/>
      <c r="E3981" s="946"/>
      <c r="F3981" s="946"/>
      <c r="G3981" s="946"/>
      <c r="H3981" s="946"/>
      <c r="I3981" s="946"/>
      <c r="J3981" s="946"/>
      <c r="K3981" s="946"/>
      <c r="L3981" s="946"/>
      <c r="M3981" s="946"/>
      <c r="N3981" s="946"/>
      <c r="O3981" s="946"/>
      <c r="P3981" s="946"/>
      <c r="Q3981" s="946"/>
      <c r="T3981" s="752"/>
    </row>
    <row r="3982" spans="1:20" s="751" customFormat="1" ht="13.8" x14ac:dyDescent="0.3">
      <c r="A3982" s="946" t="s">
        <v>5501</v>
      </c>
      <c r="B3982" s="946"/>
      <c r="C3982" s="946"/>
      <c r="D3982" s="946"/>
      <c r="E3982" s="946"/>
      <c r="F3982" s="946"/>
      <c r="G3982" s="946"/>
      <c r="H3982" s="946"/>
      <c r="I3982" s="946"/>
      <c r="J3982" s="946"/>
      <c r="K3982" s="946"/>
      <c r="L3982" s="946"/>
      <c r="M3982" s="946"/>
      <c r="N3982" s="946"/>
      <c r="O3982" s="946"/>
      <c r="P3982" s="946"/>
      <c r="Q3982" s="946"/>
      <c r="T3982" s="752"/>
    </row>
    <row r="3983" spans="1:20" s="753" customFormat="1" ht="13.2" x14ac:dyDescent="0.25">
      <c r="A3983" s="947" t="s">
        <v>5376</v>
      </c>
      <c r="B3983" s="947"/>
      <c r="C3983" s="947"/>
      <c r="D3983" s="954"/>
      <c r="E3983" s="947"/>
      <c r="F3983" s="947"/>
      <c r="G3983" s="947"/>
      <c r="H3983" s="947"/>
      <c r="I3983" s="947"/>
      <c r="J3983" s="947"/>
      <c r="K3983" s="947"/>
      <c r="L3983" s="947"/>
      <c r="M3983" s="947"/>
      <c r="N3983" s="947"/>
      <c r="O3983" s="947"/>
      <c r="P3983" s="947"/>
      <c r="Q3983" s="947"/>
      <c r="T3983" s="754"/>
    </row>
    <row r="3984" spans="1:20" s="760" customFormat="1" ht="24" x14ac:dyDescent="0.25">
      <c r="A3984" s="943" t="s">
        <v>5502</v>
      </c>
      <c r="B3984" s="948" t="s">
        <v>5503</v>
      </c>
      <c r="C3984" s="957"/>
      <c r="D3984" s="755"/>
      <c r="E3984" s="949" t="s">
        <v>5504</v>
      </c>
      <c r="F3984" s="943" t="s">
        <v>4881</v>
      </c>
      <c r="G3984" s="943" t="s">
        <v>5505</v>
      </c>
      <c r="H3984" s="943" t="s">
        <v>5506</v>
      </c>
      <c r="I3984" s="943" t="s">
        <v>5507</v>
      </c>
      <c r="J3984" s="756" t="s">
        <v>3115</v>
      </c>
      <c r="K3984" s="757" t="s">
        <v>3116</v>
      </c>
      <c r="L3984" s="758" t="s">
        <v>5508</v>
      </c>
      <c r="M3984" s="758" t="s">
        <v>5509</v>
      </c>
      <c r="N3984" s="756" t="s">
        <v>3116</v>
      </c>
      <c r="O3984" s="756" t="s">
        <v>3116</v>
      </c>
      <c r="P3984" s="759" t="s">
        <v>3317</v>
      </c>
      <c r="Q3984" s="759" t="s">
        <v>3341</v>
      </c>
      <c r="R3984" s="759" t="s">
        <v>5510</v>
      </c>
      <c r="T3984" s="761"/>
    </row>
    <row r="3985" spans="1:20" s="760" customFormat="1" ht="19.5" customHeight="1" x14ac:dyDescent="0.25">
      <c r="A3985" s="955"/>
      <c r="B3985" s="950"/>
      <c r="C3985" s="958"/>
      <c r="D3985" s="762"/>
      <c r="E3985" s="951"/>
      <c r="F3985" s="944"/>
      <c r="G3985" s="944"/>
      <c r="H3985" s="944"/>
      <c r="I3985" s="944"/>
      <c r="J3985" s="763">
        <v>2020</v>
      </c>
      <c r="K3985" s="764" t="s">
        <v>3120</v>
      </c>
      <c r="L3985" s="765" t="s">
        <v>3120</v>
      </c>
      <c r="M3985" s="765" t="s">
        <v>3120</v>
      </c>
      <c r="N3985" s="766" t="s">
        <v>5068</v>
      </c>
      <c r="O3985" s="766" t="s">
        <v>5069</v>
      </c>
      <c r="P3985" s="763" t="s">
        <v>4882</v>
      </c>
      <c r="Q3985" s="766" t="s">
        <v>5102</v>
      </c>
      <c r="R3985" s="763"/>
      <c r="T3985" s="761"/>
    </row>
    <row r="3986" spans="1:20" s="760" customFormat="1" ht="15.75" customHeight="1" x14ac:dyDescent="0.25">
      <c r="A3986" s="956"/>
      <c r="B3986" s="952"/>
      <c r="C3986" s="959"/>
      <c r="D3986" s="768"/>
      <c r="E3986" s="953"/>
      <c r="F3986" s="945"/>
      <c r="G3986" s="945"/>
      <c r="H3986" s="945"/>
      <c r="I3986" s="945"/>
      <c r="J3986" s="769" t="s">
        <v>14</v>
      </c>
      <c r="K3986" s="770" t="s">
        <v>14</v>
      </c>
      <c r="L3986" s="771" t="s">
        <v>14</v>
      </c>
      <c r="M3986" s="771" t="s">
        <v>14</v>
      </c>
      <c r="N3986" s="769" t="s">
        <v>14</v>
      </c>
      <c r="O3986" s="769" t="s">
        <v>14</v>
      </c>
      <c r="P3986" s="769" t="s">
        <v>14</v>
      </c>
      <c r="Q3986" s="769" t="s">
        <v>14</v>
      </c>
      <c r="R3986" s="769"/>
      <c r="T3986" s="761"/>
    </row>
    <row r="3987" spans="1:20" s="498" customFormat="1" ht="12" x14ac:dyDescent="0.25">
      <c r="A3987" s="772"/>
      <c r="C3987" s="773" t="s">
        <v>5142</v>
      </c>
      <c r="D3987" s="817"/>
      <c r="E3987" s="773"/>
      <c r="F3987" s="848"/>
      <c r="G3987" s="794"/>
      <c r="H3987" s="794"/>
      <c r="I3987" s="794"/>
      <c r="J3987" s="797">
        <v>53150000</v>
      </c>
      <c r="K3987" s="783">
        <f>SUM(K3988:K4038)</f>
        <v>83450000</v>
      </c>
      <c r="L3987" s="782">
        <f t="shared" ref="L3987:O3987" si="178">SUM(L3988:L4038)</f>
        <v>0</v>
      </c>
      <c r="M3987" s="782">
        <f t="shared" si="178"/>
        <v>30300000</v>
      </c>
      <c r="N3987" s="782">
        <f t="shared" si="178"/>
        <v>53150000</v>
      </c>
      <c r="O3987" s="782">
        <f t="shared" si="178"/>
        <v>53750000</v>
      </c>
      <c r="P3987" s="797">
        <f>SUM(K3987,N3987,O3987)</f>
        <v>190350000</v>
      </c>
      <c r="Q3987" s="797">
        <v>48750000</v>
      </c>
      <c r="R3987" s="797"/>
      <c r="T3987" s="568"/>
    </row>
    <row r="3988" spans="1:20" s="498" customFormat="1" ht="24" x14ac:dyDescent="0.25">
      <c r="A3988" s="772"/>
      <c r="D3988" s="515" t="s">
        <v>8189</v>
      </c>
      <c r="E3988" s="779" t="s">
        <v>8190</v>
      </c>
      <c r="F3988" s="780" t="s">
        <v>5565</v>
      </c>
      <c r="G3988" s="781" t="s">
        <v>5515</v>
      </c>
      <c r="H3988" s="781" t="s">
        <v>5813</v>
      </c>
      <c r="I3988" s="781" t="s">
        <v>5517</v>
      </c>
      <c r="J3988" s="782">
        <v>4000000</v>
      </c>
      <c r="K3988" s="783">
        <v>4000000</v>
      </c>
      <c r="L3988" s="784">
        <f>SUM(J3988-K3988)</f>
        <v>0</v>
      </c>
      <c r="M3988" s="784">
        <f>SUM(K3988-J3988)</f>
        <v>0</v>
      </c>
      <c r="N3988" s="782">
        <v>4000000</v>
      </c>
      <c r="O3988" s="782">
        <v>4000000</v>
      </c>
      <c r="P3988" s="782">
        <v>12000000</v>
      </c>
      <c r="Q3988" s="782">
        <v>4000000</v>
      </c>
      <c r="R3988" s="782"/>
      <c r="T3988" s="568"/>
    </row>
    <row r="3989" spans="1:20" s="498" customFormat="1" ht="24" x14ac:dyDescent="0.25">
      <c r="A3989" s="772"/>
      <c r="D3989" s="515" t="s">
        <v>8191</v>
      </c>
      <c r="E3989" s="779" t="s">
        <v>8192</v>
      </c>
      <c r="F3989" s="780" t="s">
        <v>5568</v>
      </c>
      <c r="G3989" s="781" t="s">
        <v>5515</v>
      </c>
      <c r="H3989" s="781" t="s">
        <v>5813</v>
      </c>
      <c r="I3989" s="781" t="s">
        <v>5517</v>
      </c>
      <c r="J3989" s="782">
        <v>6000000</v>
      </c>
      <c r="K3989" s="783">
        <v>6000000</v>
      </c>
      <c r="L3989" s="784">
        <f t="shared" ref="L3989:L4038" si="179">SUM(J3989-K3989)</f>
        <v>0</v>
      </c>
      <c r="M3989" s="784">
        <f t="shared" ref="M3989:M4038" si="180">SUM(K3989-J3989)</f>
        <v>0</v>
      </c>
      <c r="N3989" s="782">
        <v>6000000</v>
      </c>
      <c r="O3989" s="782">
        <v>6500000</v>
      </c>
      <c r="P3989" s="782">
        <v>18500000</v>
      </c>
      <c r="Q3989" s="782">
        <v>6000000</v>
      </c>
      <c r="R3989" s="782"/>
      <c r="T3989" s="568"/>
    </row>
    <row r="3990" spans="1:20" s="498" customFormat="1" ht="24" x14ac:dyDescent="0.25">
      <c r="A3990" s="772"/>
      <c r="D3990" s="515" t="s">
        <v>8193</v>
      </c>
      <c r="E3990" s="779" t="s">
        <v>8194</v>
      </c>
      <c r="F3990" s="780" t="s">
        <v>5571</v>
      </c>
      <c r="G3990" s="781" t="s">
        <v>5515</v>
      </c>
      <c r="H3990" s="781" t="s">
        <v>5813</v>
      </c>
      <c r="I3990" s="781" t="s">
        <v>5517</v>
      </c>
      <c r="J3990" s="782">
        <v>6000000</v>
      </c>
      <c r="K3990" s="783">
        <v>6000000</v>
      </c>
      <c r="L3990" s="784">
        <f t="shared" si="179"/>
        <v>0</v>
      </c>
      <c r="M3990" s="784">
        <f t="shared" si="180"/>
        <v>0</v>
      </c>
      <c r="N3990" s="782">
        <v>6000000</v>
      </c>
      <c r="O3990" s="782">
        <v>6000000</v>
      </c>
      <c r="P3990" s="782">
        <v>18000000</v>
      </c>
      <c r="Q3990" s="782">
        <v>0</v>
      </c>
      <c r="R3990" s="782"/>
      <c r="T3990" s="568"/>
    </row>
    <row r="3991" spans="1:20" s="498" customFormat="1" ht="24" x14ac:dyDescent="0.25">
      <c r="A3991" s="772"/>
      <c r="D3991" s="515" t="s">
        <v>8195</v>
      </c>
      <c r="E3991" s="779" t="s">
        <v>8196</v>
      </c>
      <c r="F3991" s="780" t="s">
        <v>5574</v>
      </c>
      <c r="G3991" s="781" t="s">
        <v>5515</v>
      </c>
      <c r="H3991" s="781" t="s">
        <v>5813</v>
      </c>
      <c r="I3991" s="781" t="s">
        <v>5517</v>
      </c>
      <c r="J3991" s="782">
        <v>0</v>
      </c>
      <c r="K3991" s="783">
        <v>0</v>
      </c>
      <c r="L3991" s="784">
        <f t="shared" si="179"/>
        <v>0</v>
      </c>
      <c r="M3991" s="784">
        <f t="shared" si="180"/>
        <v>0</v>
      </c>
      <c r="N3991" s="782">
        <v>0</v>
      </c>
      <c r="O3991" s="782">
        <v>0</v>
      </c>
      <c r="P3991" s="782">
        <v>0</v>
      </c>
      <c r="Q3991" s="782">
        <v>0</v>
      </c>
      <c r="R3991" s="782"/>
      <c r="T3991" s="568"/>
    </row>
    <row r="3992" spans="1:20" s="498" customFormat="1" ht="12" x14ac:dyDescent="0.25">
      <c r="A3992" s="772"/>
      <c r="D3992" s="515" t="s">
        <v>8197</v>
      </c>
      <c r="E3992" s="779" t="s">
        <v>8198</v>
      </c>
      <c r="F3992" s="780" t="s">
        <v>5901</v>
      </c>
      <c r="G3992" s="781" t="s">
        <v>5515</v>
      </c>
      <c r="H3992" s="781" t="s">
        <v>5813</v>
      </c>
      <c r="I3992" s="781" t="s">
        <v>5517</v>
      </c>
      <c r="J3992" s="782">
        <v>1500000</v>
      </c>
      <c r="K3992" s="783">
        <v>1500000</v>
      </c>
      <c r="L3992" s="784">
        <f t="shared" si="179"/>
        <v>0</v>
      </c>
      <c r="M3992" s="784">
        <f t="shared" si="180"/>
        <v>0</v>
      </c>
      <c r="N3992" s="782">
        <v>1500000</v>
      </c>
      <c r="O3992" s="782">
        <v>1500000</v>
      </c>
      <c r="P3992" s="782">
        <v>4500000</v>
      </c>
      <c r="Q3992" s="782">
        <v>1500000</v>
      </c>
      <c r="R3992" s="782"/>
      <c r="T3992" s="568"/>
    </row>
    <row r="3993" spans="1:20" s="498" customFormat="1" ht="12" x14ac:dyDescent="0.25">
      <c r="A3993" s="772"/>
      <c r="D3993" s="515" t="s">
        <v>8199</v>
      </c>
      <c r="E3993" s="779" t="s">
        <v>8200</v>
      </c>
      <c r="F3993" s="780" t="s">
        <v>5580</v>
      </c>
      <c r="G3993" s="781" t="s">
        <v>5515</v>
      </c>
      <c r="H3993" s="781" t="s">
        <v>5813</v>
      </c>
      <c r="I3993" s="781" t="s">
        <v>5517</v>
      </c>
      <c r="J3993" s="782">
        <v>500000</v>
      </c>
      <c r="K3993" s="783">
        <v>500000</v>
      </c>
      <c r="L3993" s="784">
        <f t="shared" si="179"/>
        <v>0</v>
      </c>
      <c r="M3993" s="784">
        <f t="shared" si="180"/>
        <v>0</v>
      </c>
      <c r="N3993" s="782">
        <v>500000</v>
      </c>
      <c r="O3993" s="782">
        <v>500000</v>
      </c>
      <c r="P3993" s="782">
        <v>1500000</v>
      </c>
      <c r="Q3993" s="782">
        <v>400000</v>
      </c>
      <c r="R3993" s="782"/>
      <c r="T3993" s="568"/>
    </row>
    <row r="3994" spans="1:20" s="498" customFormat="1" ht="12" x14ac:dyDescent="0.25">
      <c r="A3994" s="772"/>
      <c r="D3994" s="515" t="s">
        <v>8201</v>
      </c>
      <c r="E3994" s="779" t="s">
        <v>8202</v>
      </c>
      <c r="F3994" s="780" t="s">
        <v>5583</v>
      </c>
      <c r="G3994" s="781" t="s">
        <v>5515</v>
      </c>
      <c r="H3994" s="781" t="s">
        <v>5813</v>
      </c>
      <c r="I3994" s="781" t="s">
        <v>5517</v>
      </c>
      <c r="J3994" s="782">
        <v>500000</v>
      </c>
      <c r="K3994" s="783">
        <v>500000</v>
      </c>
      <c r="L3994" s="784">
        <f t="shared" si="179"/>
        <v>0</v>
      </c>
      <c r="M3994" s="784">
        <f t="shared" si="180"/>
        <v>0</v>
      </c>
      <c r="N3994" s="782">
        <v>500000</v>
      </c>
      <c r="O3994" s="782">
        <v>500000</v>
      </c>
      <c r="P3994" s="782">
        <v>1500000</v>
      </c>
      <c r="Q3994" s="782">
        <v>400000</v>
      </c>
      <c r="R3994" s="782"/>
      <c r="T3994" s="568"/>
    </row>
    <row r="3995" spans="1:20" s="498" customFormat="1" ht="12" x14ac:dyDescent="0.25">
      <c r="A3995" s="772"/>
      <c r="D3995" s="515" t="s">
        <v>8203</v>
      </c>
      <c r="E3995" s="779" t="s">
        <v>8204</v>
      </c>
      <c r="F3995" s="780" t="s">
        <v>5586</v>
      </c>
      <c r="G3995" s="781" t="s">
        <v>5515</v>
      </c>
      <c r="H3995" s="781" t="s">
        <v>5813</v>
      </c>
      <c r="I3995" s="781" t="s">
        <v>5517</v>
      </c>
      <c r="J3995" s="782">
        <v>300000</v>
      </c>
      <c r="K3995" s="783">
        <v>300000</v>
      </c>
      <c r="L3995" s="784">
        <f t="shared" si="179"/>
        <v>0</v>
      </c>
      <c r="M3995" s="784">
        <f t="shared" si="180"/>
        <v>0</v>
      </c>
      <c r="N3995" s="782">
        <v>300000</v>
      </c>
      <c r="O3995" s="782">
        <v>300000</v>
      </c>
      <c r="P3995" s="782">
        <v>900000</v>
      </c>
      <c r="Q3995" s="782">
        <v>200000</v>
      </c>
      <c r="R3995" s="782"/>
      <c r="T3995" s="568"/>
    </row>
    <row r="3996" spans="1:20" s="498" customFormat="1" ht="24" x14ac:dyDescent="0.25">
      <c r="A3996" s="772"/>
      <c r="D3996" s="515" t="s">
        <v>8205</v>
      </c>
      <c r="E3996" s="779" t="s">
        <v>8206</v>
      </c>
      <c r="F3996" s="780" t="s">
        <v>5589</v>
      </c>
      <c r="G3996" s="781" t="s">
        <v>5515</v>
      </c>
      <c r="H3996" s="781" t="s">
        <v>5813</v>
      </c>
      <c r="I3996" s="781" t="s">
        <v>5517</v>
      </c>
      <c r="J3996" s="782">
        <v>200000</v>
      </c>
      <c r="K3996" s="783">
        <v>200000</v>
      </c>
      <c r="L3996" s="784">
        <f t="shared" si="179"/>
        <v>0</v>
      </c>
      <c r="M3996" s="784">
        <f t="shared" si="180"/>
        <v>0</v>
      </c>
      <c r="N3996" s="782">
        <v>200000</v>
      </c>
      <c r="O3996" s="782">
        <v>200000</v>
      </c>
      <c r="P3996" s="782">
        <v>600000</v>
      </c>
      <c r="Q3996" s="782">
        <v>200000</v>
      </c>
      <c r="R3996" s="782"/>
      <c r="T3996" s="568"/>
    </row>
    <row r="3997" spans="1:20" s="498" customFormat="1" ht="12" x14ac:dyDescent="0.25">
      <c r="A3997" s="772"/>
      <c r="D3997" s="515" t="s">
        <v>8207</v>
      </c>
      <c r="E3997" s="779" t="s">
        <v>8208</v>
      </c>
      <c r="F3997" s="780" t="s">
        <v>6944</v>
      </c>
      <c r="G3997" s="781" t="s">
        <v>5515</v>
      </c>
      <c r="H3997" s="781" t="s">
        <v>5813</v>
      </c>
      <c r="I3997" s="781" t="s">
        <v>5517</v>
      </c>
      <c r="J3997" s="782">
        <v>600000</v>
      </c>
      <c r="K3997" s="783">
        <v>600000</v>
      </c>
      <c r="L3997" s="784">
        <f t="shared" si="179"/>
        <v>0</v>
      </c>
      <c r="M3997" s="784">
        <f t="shared" si="180"/>
        <v>0</v>
      </c>
      <c r="N3997" s="782">
        <v>600000</v>
      </c>
      <c r="O3997" s="782">
        <v>600000</v>
      </c>
      <c r="P3997" s="782">
        <v>1800000</v>
      </c>
      <c r="Q3997" s="782">
        <v>600000</v>
      </c>
      <c r="R3997" s="782"/>
      <c r="T3997" s="568"/>
    </row>
    <row r="3998" spans="1:20" s="498" customFormat="1" ht="12" x14ac:dyDescent="0.25">
      <c r="A3998" s="772"/>
      <c r="D3998" s="515" t="s">
        <v>8209</v>
      </c>
      <c r="E3998" s="779" t="s">
        <v>8210</v>
      </c>
      <c r="F3998" s="780" t="s">
        <v>6354</v>
      </c>
      <c r="G3998" s="781" t="s">
        <v>5515</v>
      </c>
      <c r="H3998" s="781" t="s">
        <v>5813</v>
      </c>
      <c r="I3998" s="781" t="s">
        <v>5517</v>
      </c>
      <c r="J3998" s="782">
        <v>500000</v>
      </c>
      <c r="K3998" s="783">
        <v>500000</v>
      </c>
      <c r="L3998" s="784">
        <f t="shared" si="179"/>
        <v>0</v>
      </c>
      <c r="M3998" s="784">
        <f t="shared" si="180"/>
        <v>0</v>
      </c>
      <c r="N3998" s="782">
        <v>500000</v>
      </c>
      <c r="O3998" s="782">
        <v>500000</v>
      </c>
      <c r="P3998" s="782">
        <v>1500000</v>
      </c>
      <c r="Q3998" s="782">
        <v>400000</v>
      </c>
      <c r="R3998" s="782"/>
      <c r="T3998" s="568"/>
    </row>
    <row r="3999" spans="1:20" s="498" customFormat="1" ht="36" x14ac:dyDescent="0.25">
      <c r="A3999" s="772"/>
      <c r="D3999" s="515" t="s">
        <v>8211</v>
      </c>
      <c r="E3999" s="779" t="s">
        <v>8212</v>
      </c>
      <c r="F3999" s="780" t="s">
        <v>5598</v>
      </c>
      <c r="G3999" s="781" t="s">
        <v>5515</v>
      </c>
      <c r="H3999" s="781" t="s">
        <v>5813</v>
      </c>
      <c r="I3999" s="781" t="s">
        <v>5517</v>
      </c>
      <c r="J3999" s="782">
        <v>6000000</v>
      </c>
      <c r="K3999" s="783">
        <v>6000000</v>
      </c>
      <c r="L3999" s="784">
        <f t="shared" si="179"/>
        <v>0</v>
      </c>
      <c r="M3999" s="784">
        <f t="shared" si="180"/>
        <v>0</v>
      </c>
      <c r="N3999" s="782">
        <v>6000000</v>
      </c>
      <c r="O3999" s="782">
        <v>6000000</v>
      </c>
      <c r="P3999" s="782">
        <v>18000000</v>
      </c>
      <c r="Q3999" s="782">
        <v>6000000</v>
      </c>
      <c r="R3999" s="782"/>
      <c r="T3999" s="568"/>
    </row>
    <row r="4000" spans="1:20" s="498" customFormat="1" ht="12" x14ac:dyDescent="0.25">
      <c r="A4000" s="772"/>
      <c r="D4000" s="515" t="s">
        <v>8213</v>
      </c>
      <c r="E4000" s="779" t="s">
        <v>8214</v>
      </c>
      <c r="F4000" s="780" t="s">
        <v>5601</v>
      </c>
      <c r="G4000" s="781" t="s">
        <v>5515</v>
      </c>
      <c r="H4000" s="781" t="s">
        <v>5813</v>
      </c>
      <c r="I4000" s="781" t="s">
        <v>5517</v>
      </c>
      <c r="J4000" s="782">
        <v>0</v>
      </c>
      <c r="K4000" s="783">
        <v>0</v>
      </c>
      <c r="L4000" s="784">
        <f t="shared" si="179"/>
        <v>0</v>
      </c>
      <c r="M4000" s="784">
        <f t="shared" si="180"/>
        <v>0</v>
      </c>
      <c r="N4000" s="782">
        <v>0</v>
      </c>
      <c r="O4000" s="782">
        <v>0</v>
      </c>
      <c r="P4000" s="782">
        <v>0</v>
      </c>
      <c r="Q4000" s="782">
        <v>0</v>
      </c>
      <c r="R4000" s="782"/>
      <c r="T4000" s="568"/>
    </row>
    <row r="4001" spans="1:20" s="498" customFormat="1" ht="12" x14ac:dyDescent="0.25">
      <c r="A4001" s="772"/>
      <c r="D4001" s="515" t="s">
        <v>8215</v>
      </c>
      <c r="E4001" s="779" t="s">
        <v>8216</v>
      </c>
      <c r="F4001" s="780" t="s">
        <v>5604</v>
      </c>
      <c r="G4001" s="781" t="s">
        <v>5515</v>
      </c>
      <c r="H4001" s="781" t="s">
        <v>5813</v>
      </c>
      <c r="I4001" s="781" t="s">
        <v>5517</v>
      </c>
      <c r="J4001" s="782">
        <v>200000</v>
      </c>
      <c r="K4001" s="783">
        <v>200000</v>
      </c>
      <c r="L4001" s="784">
        <f t="shared" si="179"/>
        <v>0</v>
      </c>
      <c r="M4001" s="784">
        <f t="shared" si="180"/>
        <v>0</v>
      </c>
      <c r="N4001" s="782">
        <v>200000</v>
      </c>
      <c r="O4001" s="782">
        <v>200000</v>
      </c>
      <c r="P4001" s="782">
        <v>600000</v>
      </c>
      <c r="Q4001" s="782">
        <v>200000</v>
      </c>
      <c r="R4001" s="782"/>
      <c r="T4001" s="568"/>
    </row>
    <row r="4002" spans="1:20" s="498" customFormat="1" ht="14.25" customHeight="1" x14ac:dyDescent="0.25">
      <c r="A4002" s="772"/>
      <c r="D4002" s="515" t="s">
        <v>8217</v>
      </c>
      <c r="E4002" s="779" t="s">
        <v>8218</v>
      </c>
      <c r="F4002" s="780" t="s">
        <v>5607</v>
      </c>
      <c r="G4002" s="781" t="s">
        <v>5515</v>
      </c>
      <c r="H4002" s="781" t="s">
        <v>5813</v>
      </c>
      <c r="I4002" s="781" t="s">
        <v>5517</v>
      </c>
      <c r="J4002" s="782">
        <v>0</v>
      </c>
      <c r="K4002" s="783">
        <v>0</v>
      </c>
      <c r="L4002" s="784">
        <f t="shared" si="179"/>
        <v>0</v>
      </c>
      <c r="M4002" s="784">
        <f t="shared" si="180"/>
        <v>0</v>
      </c>
      <c r="N4002" s="782">
        <v>0</v>
      </c>
      <c r="O4002" s="782">
        <v>0</v>
      </c>
      <c r="P4002" s="782">
        <v>0</v>
      </c>
      <c r="Q4002" s="782">
        <v>0</v>
      </c>
      <c r="R4002" s="782"/>
      <c r="T4002" s="568"/>
    </row>
    <row r="4003" spans="1:20" s="498" customFormat="1" ht="24" x14ac:dyDescent="0.25">
      <c r="A4003" s="772"/>
      <c r="D4003" s="515" t="s">
        <v>8219</v>
      </c>
      <c r="E4003" s="779" t="s">
        <v>8220</v>
      </c>
      <c r="F4003" s="780" t="s">
        <v>5610</v>
      </c>
      <c r="G4003" s="781" t="s">
        <v>5515</v>
      </c>
      <c r="H4003" s="781" t="s">
        <v>5813</v>
      </c>
      <c r="I4003" s="781" t="s">
        <v>5517</v>
      </c>
      <c r="J4003" s="782">
        <v>400000</v>
      </c>
      <c r="K4003" s="783">
        <v>400000</v>
      </c>
      <c r="L4003" s="784">
        <f t="shared" si="179"/>
        <v>0</v>
      </c>
      <c r="M4003" s="784">
        <f t="shared" si="180"/>
        <v>0</v>
      </c>
      <c r="N4003" s="782">
        <v>400000</v>
      </c>
      <c r="O4003" s="782">
        <v>400000</v>
      </c>
      <c r="P4003" s="782">
        <v>1200000</v>
      </c>
      <c r="Q4003" s="782">
        <v>400000</v>
      </c>
      <c r="R4003" s="782"/>
      <c r="T4003" s="568"/>
    </row>
    <row r="4004" spans="1:20" s="498" customFormat="1" ht="12" x14ac:dyDescent="0.25">
      <c r="A4004" s="772"/>
      <c r="D4004" s="515" t="s">
        <v>8221</v>
      </c>
      <c r="E4004" s="779" t="s">
        <v>8222</v>
      </c>
      <c r="F4004" s="515" t="s">
        <v>5613</v>
      </c>
      <c r="G4004" s="781" t="s">
        <v>5515</v>
      </c>
      <c r="H4004" s="781" t="s">
        <v>5813</v>
      </c>
      <c r="I4004" s="781" t="s">
        <v>5517</v>
      </c>
      <c r="J4004" s="782">
        <v>0</v>
      </c>
      <c r="K4004" s="783">
        <v>0</v>
      </c>
      <c r="L4004" s="784">
        <f t="shared" si="179"/>
        <v>0</v>
      </c>
      <c r="M4004" s="784">
        <f t="shared" si="180"/>
        <v>0</v>
      </c>
      <c r="N4004" s="782">
        <v>0</v>
      </c>
      <c r="O4004" s="782">
        <v>0</v>
      </c>
      <c r="P4004" s="782">
        <v>0</v>
      </c>
      <c r="Q4004" s="782">
        <v>0</v>
      </c>
      <c r="R4004" s="782"/>
      <c r="T4004" s="568"/>
    </row>
    <row r="4005" spans="1:20" s="498" customFormat="1" ht="12" x14ac:dyDescent="0.25">
      <c r="A4005" s="772"/>
      <c r="D4005" s="515" t="s">
        <v>8223</v>
      </c>
      <c r="E4005" s="779" t="s">
        <v>8224</v>
      </c>
      <c r="F4005" s="515" t="s">
        <v>5622</v>
      </c>
      <c r="G4005" s="781" t="s">
        <v>5515</v>
      </c>
      <c r="H4005" s="781" t="s">
        <v>5813</v>
      </c>
      <c r="I4005" s="781" t="s">
        <v>5517</v>
      </c>
      <c r="J4005" s="782">
        <v>1500000</v>
      </c>
      <c r="K4005" s="783">
        <v>1500000</v>
      </c>
      <c r="L4005" s="784">
        <f t="shared" si="179"/>
        <v>0</v>
      </c>
      <c r="M4005" s="784">
        <f t="shared" si="180"/>
        <v>0</v>
      </c>
      <c r="N4005" s="782">
        <v>1500000</v>
      </c>
      <c r="O4005" s="782">
        <v>1500000</v>
      </c>
      <c r="P4005" s="782">
        <v>4500000</v>
      </c>
      <c r="Q4005" s="782">
        <v>1500000</v>
      </c>
      <c r="R4005" s="782"/>
      <c r="T4005" s="568"/>
    </row>
    <row r="4006" spans="1:20" s="498" customFormat="1" ht="12" x14ac:dyDescent="0.25">
      <c r="A4006" s="772"/>
      <c r="D4006" s="515" t="s">
        <v>8225</v>
      </c>
      <c r="E4006" s="779" t="s">
        <v>8226</v>
      </c>
      <c r="F4006" s="780" t="s">
        <v>5631</v>
      </c>
      <c r="G4006" s="781" t="s">
        <v>5515</v>
      </c>
      <c r="H4006" s="781" t="s">
        <v>5813</v>
      </c>
      <c r="I4006" s="781" t="s">
        <v>5517</v>
      </c>
      <c r="J4006" s="782">
        <v>1000000</v>
      </c>
      <c r="K4006" s="783">
        <v>25000000</v>
      </c>
      <c r="L4006" s="784">
        <v>0</v>
      </c>
      <c r="M4006" s="784">
        <f t="shared" si="180"/>
        <v>24000000</v>
      </c>
      <c r="N4006" s="782">
        <v>1000000</v>
      </c>
      <c r="O4006" s="782">
        <v>1000000</v>
      </c>
      <c r="P4006" s="782">
        <v>3000000</v>
      </c>
      <c r="Q4006" s="782">
        <v>1000000</v>
      </c>
      <c r="R4006" s="782"/>
      <c r="T4006" s="568"/>
    </row>
    <row r="4007" spans="1:20" s="498" customFormat="1" ht="36" x14ac:dyDescent="0.25">
      <c r="A4007" s="772"/>
      <c r="D4007" s="515" t="s">
        <v>8227</v>
      </c>
      <c r="E4007" s="779" t="s">
        <v>8228</v>
      </c>
      <c r="F4007" s="780" t="s">
        <v>5634</v>
      </c>
      <c r="G4007" s="781" t="s">
        <v>5515</v>
      </c>
      <c r="H4007" s="781" t="s">
        <v>5813</v>
      </c>
      <c r="I4007" s="781" t="s">
        <v>5517</v>
      </c>
      <c r="J4007" s="782">
        <v>2000000</v>
      </c>
      <c r="K4007" s="783">
        <v>2000000</v>
      </c>
      <c r="L4007" s="784">
        <f t="shared" si="179"/>
        <v>0</v>
      </c>
      <c r="M4007" s="784">
        <f t="shared" si="180"/>
        <v>0</v>
      </c>
      <c r="N4007" s="782">
        <v>2000000</v>
      </c>
      <c r="O4007" s="782">
        <v>2000000</v>
      </c>
      <c r="P4007" s="782">
        <v>6000000</v>
      </c>
      <c r="Q4007" s="782">
        <v>2000000</v>
      </c>
      <c r="R4007" s="782"/>
      <c r="T4007" s="568"/>
    </row>
    <row r="4008" spans="1:20" s="498" customFormat="1" ht="24" x14ac:dyDescent="0.25">
      <c r="A4008" s="772"/>
      <c r="D4008" s="515" t="s">
        <v>8229</v>
      </c>
      <c r="E4008" s="779" t="s">
        <v>8230</v>
      </c>
      <c r="F4008" s="780" t="s">
        <v>5637</v>
      </c>
      <c r="G4008" s="781" t="s">
        <v>5515</v>
      </c>
      <c r="H4008" s="781" t="s">
        <v>5813</v>
      </c>
      <c r="I4008" s="781" t="s">
        <v>5517</v>
      </c>
      <c r="J4008" s="782">
        <v>400000</v>
      </c>
      <c r="K4008" s="783">
        <v>400000</v>
      </c>
      <c r="L4008" s="782">
        <f t="shared" si="179"/>
        <v>0</v>
      </c>
      <c r="M4008" s="782">
        <f t="shared" si="180"/>
        <v>0</v>
      </c>
      <c r="N4008" s="782">
        <v>400000</v>
      </c>
      <c r="O4008" s="782">
        <v>400000</v>
      </c>
      <c r="P4008" s="782">
        <v>1200000</v>
      </c>
      <c r="Q4008" s="782">
        <v>400000</v>
      </c>
      <c r="R4008" s="782"/>
      <c r="T4008" s="568"/>
    </row>
    <row r="4009" spans="1:20" s="498" customFormat="1" ht="12" x14ac:dyDescent="0.25">
      <c r="A4009" s="772"/>
      <c r="F4009" s="536"/>
      <c r="G4009" s="793"/>
      <c r="H4009" s="793"/>
      <c r="I4009" s="793"/>
      <c r="J4009" s="776"/>
      <c r="K4009" s="776"/>
      <c r="L4009" s="776"/>
      <c r="M4009" s="776"/>
      <c r="N4009" s="776"/>
      <c r="O4009" s="776"/>
      <c r="P4009" s="776"/>
      <c r="Q4009" s="776"/>
      <c r="R4009" s="776"/>
      <c r="T4009" s="568"/>
    </row>
    <row r="4010" spans="1:20" s="498" customFormat="1" ht="12" x14ac:dyDescent="0.25">
      <c r="A4010" s="772"/>
      <c r="F4010" s="536"/>
      <c r="G4010" s="793"/>
      <c r="H4010" s="793"/>
      <c r="I4010" s="793"/>
      <c r="J4010" s="776"/>
      <c r="K4010" s="776"/>
      <c r="L4010" s="776"/>
      <c r="M4010" s="776"/>
      <c r="N4010" s="776"/>
      <c r="O4010" s="776"/>
      <c r="P4010" s="776"/>
      <c r="Q4010" s="776"/>
      <c r="R4010" s="776"/>
      <c r="T4010" s="568"/>
    </row>
    <row r="4011" spans="1:20" s="751" customFormat="1" ht="13.8" x14ac:dyDescent="0.3">
      <c r="A4011" s="946" t="s">
        <v>5500</v>
      </c>
      <c r="B4011" s="946"/>
      <c r="C4011" s="946"/>
      <c r="D4011" s="946"/>
      <c r="E4011" s="946"/>
      <c r="F4011" s="946"/>
      <c r="G4011" s="946"/>
      <c r="H4011" s="946"/>
      <c r="I4011" s="946"/>
      <c r="J4011" s="946"/>
      <c r="K4011" s="946"/>
      <c r="L4011" s="946"/>
      <c r="M4011" s="946"/>
      <c r="N4011" s="946"/>
      <c r="O4011" s="946"/>
      <c r="P4011" s="946"/>
      <c r="Q4011" s="946"/>
      <c r="T4011" s="752"/>
    </row>
    <row r="4012" spans="1:20" s="751" customFormat="1" ht="13.8" x14ac:dyDescent="0.3">
      <c r="A4012" s="946" t="s">
        <v>5501</v>
      </c>
      <c r="B4012" s="946"/>
      <c r="C4012" s="946"/>
      <c r="D4012" s="946"/>
      <c r="E4012" s="946"/>
      <c r="F4012" s="946"/>
      <c r="G4012" s="946"/>
      <c r="H4012" s="946"/>
      <c r="I4012" s="946"/>
      <c r="J4012" s="946"/>
      <c r="K4012" s="946"/>
      <c r="L4012" s="946"/>
      <c r="M4012" s="946"/>
      <c r="N4012" s="946"/>
      <c r="O4012" s="946"/>
      <c r="P4012" s="946"/>
      <c r="Q4012" s="946"/>
      <c r="T4012" s="752"/>
    </row>
    <row r="4013" spans="1:20" s="753" customFormat="1" ht="13.2" x14ac:dyDescent="0.25">
      <c r="A4013" s="947" t="s">
        <v>5376</v>
      </c>
      <c r="B4013" s="947"/>
      <c r="C4013" s="947"/>
      <c r="D4013" s="954"/>
      <c r="E4013" s="947"/>
      <c r="F4013" s="947"/>
      <c r="G4013" s="947"/>
      <c r="H4013" s="947"/>
      <c r="I4013" s="947"/>
      <c r="J4013" s="947"/>
      <c r="K4013" s="947"/>
      <c r="L4013" s="947"/>
      <c r="M4013" s="947"/>
      <c r="N4013" s="947"/>
      <c r="O4013" s="947"/>
      <c r="P4013" s="947"/>
      <c r="Q4013" s="947"/>
      <c r="T4013" s="754"/>
    </row>
    <row r="4014" spans="1:20" s="760" customFormat="1" ht="24" x14ac:dyDescent="0.25">
      <c r="A4014" s="943" t="s">
        <v>5502</v>
      </c>
      <c r="B4014" s="948" t="s">
        <v>5503</v>
      </c>
      <c r="C4014" s="957"/>
      <c r="D4014" s="755"/>
      <c r="E4014" s="949" t="s">
        <v>5504</v>
      </c>
      <c r="F4014" s="943" t="s">
        <v>4881</v>
      </c>
      <c r="G4014" s="943" t="s">
        <v>5505</v>
      </c>
      <c r="H4014" s="943" t="s">
        <v>5506</v>
      </c>
      <c r="I4014" s="943" t="s">
        <v>5507</v>
      </c>
      <c r="J4014" s="756" t="s">
        <v>3115</v>
      </c>
      <c r="K4014" s="757" t="s">
        <v>3116</v>
      </c>
      <c r="L4014" s="758" t="s">
        <v>5508</v>
      </c>
      <c r="M4014" s="758" t="s">
        <v>5509</v>
      </c>
      <c r="N4014" s="756" t="s">
        <v>3116</v>
      </c>
      <c r="O4014" s="756" t="s">
        <v>3116</v>
      </c>
      <c r="P4014" s="759" t="s">
        <v>3317</v>
      </c>
      <c r="Q4014" s="759" t="s">
        <v>3341</v>
      </c>
      <c r="R4014" s="759" t="s">
        <v>5510</v>
      </c>
      <c r="T4014" s="761"/>
    </row>
    <row r="4015" spans="1:20" s="760" customFormat="1" ht="19.5" customHeight="1" x14ac:dyDescent="0.25">
      <c r="A4015" s="955"/>
      <c r="B4015" s="950"/>
      <c r="C4015" s="958"/>
      <c r="D4015" s="762"/>
      <c r="E4015" s="951"/>
      <c r="F4015" s="944"/>
      <c r="G4015" s="944"/>
      <c r="H4015" s="944"/>
      <c r="I4015" s="944"/>
      <c r="J4015" s="763">
        <v>2020</v>
      </c>
      <c r="K4015" s="764" t="s">
        <v>3120</v>
      </c>
      <c r="L4015" s="765" t="s">
        <v>3120</v>
      </c>
      <c r="M4015" s="765" t="s">
        <v>3120</v>
      </c>
      <c r="N4015" s="766" t="s">
        <v>5068</v>
      </c>
      <c r="O4015" s="766" t="s">
        <v>5069</v>
      </c>
      <c r="P4015" s="763" t="s">
        <v>4882</v>
      </c>
      <c r="Q4015" s="766" t="s">
        <v>5102</v>
      </c>
      <c r="R4015" s="763"/>
      <c r="T4015" s="761"/>
    </row>
    <row r="4016" spans="1:20" s="760" customFormat="1" ht="15.75" customHeight="1" x14ac:dyDescent="0.25">
      <c r="A4016" s="956"/>
      <c r="B4016" s="952"/>
      <c r="C4016" s="959"/>
      <c r="D4016" s="768"/>
      <c r="E4016" s="953"/>
      <c r="F4016" s="945"/>
      <c r="G4016" s="945"/>
      <c r="H4016" s="945"/>
      <c r="I4016" s="945"/>
      <c r="J4016" s="769" t="s">
        <v>14</v>
      </c>
      <c r="K4016" s="770" t="s">
        <v>14</v>
      </c>
      <c r="L4016" s="771" t="s">
        <v>14</v>
      </c>
      <c r="M4016" s="771" t="s">
        <v>14</v>
      </c>
      <c r="N4016" s="769" t="s">
        <v>14</v>
      </c>
      <c r="O4016" s="769" t="s">
        <v>14</v>
      </c>
      <c r="P4016" s="769" t="s">
        <v>14</v>
      </c>
      <c r="Q4016" s="769" t="s">
        <v>14</v>
      </c>
      <c r="R4016" s="769"/>
      <c r="T4016" s="761"/>
    </row>
    <row r="4017" spans="1:20" s="498" customFormat="1" ht="24" x14ac:dyDescent="0.25">
      <c r="A4017" s="772"/>
      <c r="D4017" s="515" t="s">
        <v>8231</v>
      </c>
      <c r="E4017" s="779" t="s">
        <v>8232</v>
      </c>
      <c r="F4017" s="780" t="s">
        <v>5840</v>
      </c>
      <c r="G4017" s="781" t="s">
        <v>5515</v>
      </c>
      <c r="H4017" s="781" t="s">
        <v>5813</v>
      </c>
      <c r="I4017" s="781" t="s">
        <v>5517</v>
      </c>
      <c r="J4017" s="782">
        <v>1000000</v>
      </c>
      <c r="K4017" s="783">
        <v>1000000</v>
      </c>
      <c r="L4017" s="784">
        <f t="shared" si="179"/>
        <v>0</v>
      </c>
      <c r="M4017" s="784">
        <f t="shared" si="180"/>
        <v>0</v>
      </c>
      <c r="N4017" s="782">
        <v>1000000</v>
      </c>
      <c r="O4017" s="782">
        <v>1000000</v>
      </c>
      <c r="P4017" s="782">
        <v>3000000</v>
      </c>
      <c r="Q4017" s="782">
        <v>1000000</v>
      </c>
      <c r="R4017" s="782"/>
      <c r="T4017" s="568"/>
    </row>
    <row r="4018" spans="1:20" s="498" customFormat="1" ht="24" x14ac:dyDescent="0.25">
      <c r="A4018" s="772"/>
      <c r="D4018" s="515" t="s">
        <v>8233</v>
      </c>
      <c r="E4018" s="779" t="s">
        <v>8234</v>
      </c>
      <c r="F4018" s="780" t="s">
        <v>5643</v>
      </c>
      <c r="G4018" s="781" t="s">
        <v>5515</v>
      </c>
      <c r="H4018" s="781" t="s">
        <v>5813</v>
      </c>
      <c r="I4018" s="781" t="s">
        <v>5517</v>
      </c>
      <c r="J4018" s="782">
        <v>300000</v>
      </c>
      <c r="K4018" s="783">
        <v>300000</v>
      </c>
      <c r="L4018" s="784">
        <f t="shared" si="179"/>
        <v>0</v>
      </c>
      <c r="M4018" s="784">
        <f t="shared" si="180"/>
        <v>0</v>
      </c>
      <c r="N4018" s="782">
        <v>300000</v>
      </c>
      <c r="O4018" s="782">
        <v>400000</v>
      </c>
      <c r="P4018" s="782">
        <v>1000000</v>
      </c>
      <c r="Q4018" s="782">
        <v>300000</v>
      </c>
      <c r="R4018" s="782"/>
      <c r="T4018" s="568"/>
    </row>
    <row r="4019" spans="1:20" s="498" customFormat="1" ht="12" x14ac:dyDescent="0.25">
      <c r="A4019" s="772"/>
      <c r="D4019" s="515" t="s">
        <v>8235</v>
      </c>
      <c r="E4019" s="779" t="s">
        <v>8236</v>
      </c>
      <c r="F4019" s="515" t="s">
        <v>5646</v>
      </c>
      <c r="G4019" s="781" t="s">
        <v>5515</v>
      </c>
      <c r="H4019" s="781" t="s">
        <v>5813</v>
      </c>
      <c r="I4019" s="781" t="s">
        <v>5517</v>
      </c>
      <c r="J4019" s="782">
        <v>400000</v>
      </c>
      <c r="K4019" s="783">
        <v>400000</v>
      </c>
      <c r="L4019" s="784">
        <f t="shared" si="179"/>
        <v>0</v>
      </c>
      <c r="M4019" s="784">
        <f t="shared" si="180"/>
        <v>0</v>
      </c>
      <c r="N4019" s="782">
        <v>400000</v>
      </c>
      <c r="O4019" s="782">
        <v>400000</v>
      </c>
      <c r="P4019" s="782">
        <v>1200000</v>
      </c>
      <c r="Q4019" s="782">
        <v>400000</v>
      </c>
      <c r="R4019" s="782"/>
      <c r="T4019" s="568"/>
    </row>
    <row r="4020" spans="1:20" s="498" customFormat="1" ht="12" x14ac:dyDescent="0.25">
      <c r="A4020" s="772"/>
      <c r="D4020" s="515" t="s">
        <v>8237</v>
      </c>
      <c r="E4020" s="779" t="s">
        <v>8238</v>
      </c>
      <c r="F4020" s="515" t="s">
        <v>5649</v>
      </c>
      <c r="G4020" s="781" t="s">
        <v>5515</v>
      </c>
      <c r="H4020" s="781" t="s">
        <v>5813</v>
      </c>
      <c r="I4020" s="781" t="s">
        <v>5517</v>
      </c>
      <c r="J4020" s="782">
        <v>800000</v>
      </c>
      <c r="K4020" s="783">
        <v>800000</v>
      </c>
      <c r="L4020" s="784">
        <f t="shared" si="179"/>
        <v>0</v>
      </c>
      <c r="M4020" s="784">
        <f t="shared" si="180"/>
        <v>0</v>
      </c>
      <c r="N4020" s="782">
        <v>800000</v>
      </c>
      <c r="O4020" s="782">
        <v>800000</v>
      </c>
      <c r="P4020" s="782">
        <v>2400000</v>
      </c>
      <c r="Q4020" s="782">
        <v>800000</v>
      </c>
      <c r="R4020" s="782"/>
      <c r="T4020" s="568"/>
    </row>
    <row r="4021" spans="1:20" s="498" customFormat="1" ht="24" x14ac:dyDescent="0.25">
      <c r="A4021" s="772"/>
      <c r="D4021" s="515" t="s">
        <v>8239</v>
      </c>
      <c r="E4021" s="779" t="s">
        <v>8240</v>
      </c>
      <c r="F4021" s="780" t="s">
        <v>6379</v>
      </c>
      <c r="G4021" s="781" t="s">
        <v>5515</v>
      </c>
      <c r="H4021" s="781" t="s">
        <v>5813</v>
      </c>
      <c r="I4021" s="781" t="s">
        <v>5517</v>
      </c>
      <c r="J4021" s="782">
        <v>500000</v>
      </c>
      <c r="K4021" s="783">
        <v>500000</v>
      </c>
      <c r="L4021" s="784">
        <f t="shared" si="179"/>
        <v>0</v>
      </c>
      <c r="M4021" s="784">
        <f t="shared" si="180"/>
        <v>0</v>
      </c>
      <c r="N4021" s="782">
        <v>500000</v>
      </c>
      <c r="O4021" s="782">
        <v>500000</v>
      </c>
      <c r="P4021" s="782">
        <v>1500000</v>
      </c>
      <c r="Q4021" s="782">
        <v>500000</v>
      </c>
      <c r="R4021" s="782"/>
      <c r="T4021" s="568"/>
    </row>
    <row r="4022" spans="1:20" s="498" customFormat="1" ht="12" x14ac:dyDescent="0.25">
      <c r="A4022" s="772"/>
      <c r="D4022" s="515" t="s">
        <v>8241</v>
      </c>
      <c r="E4022" s="779" t="s">
        <v>8242</v>
      </c>
      <c r="F4022" s="780" t="s">
        <v>5664</v>
      </c>
      <c r="G4022" s="781" t="s">
        <v>5515</v>
      </c>
      <c r="H4022" s="781" t="s">
        <v>5813</v>
      </c>
      <c r="I4022" s="781" t="s">
        <v>5517</v>
      </c>
      <c r="J4022" s="782">
        <v>1000000</v>
      </c>
      <c r="K4022" s="783">
        <v>1000000</v>
      </c>
      <c r="L4022" s="784">
        <f t="shared" si="179"/>
        <v>0</v>
      </c>
      <c r="M4022" s="784">
        <f t="shared" si="180"/>
        <v>0</v>
      </c>
      <c r="N4022" s="782">
        <v>1000000</v>
      </c>
      <c r="O4022" s="782">
        <v>1000000</v>
      </c>
      <c r="P4022" s="782">
        <v>3000000</v>
      </c>
      <c r="Q4022" s="782">
        <v>1000000</v>
      </c>
      <c r="R4022" s="782"/>
      <c r="T4022" s="568"/>
    </row>
    <row r="4023" spans="1:20" s="498" customFormat="1" ht="12" x14ac:dyDescent="0.25">
      <c r="A4023" s="772"/>
      <c r="D4023" s="515" t="s">
        <v>8243</v>
      </c>
      <c r="E4023" s="779" t="s">
        <v>8244</v>
      </c>
      <c r="F4023" s="780" t="s">
        <v>5667</v>
      </c>
      <c r="G4023" s="781" t="s">
        <v>5515</v>
      </c>
      <c r="H4023" s="781" t="s">
        <v>5813</v>
      </c>
      <c r="I4023" s="781" t="s">
        <v>5517</v>
      </c>
      <c r="J4023" s="782">
        <v>0</v>
      </c>
      <c r="K4023" s="783">
        <v>0</v>
      </c>
      <c r="L4023" s="784">
        <f t="shared" si="179"/>
        <v>0</v>
      </c>
      <c r="M4023" s="784">
        <f t="shared" si="180"/>
        <v>0</v>
      </c>
      <c r="N4023" s="782">
        <v>0</v>
      </c>
      <c r="O4023" s="782">
        <v>0</v>
      </c>
      <c r="P4023" s="782">
        <v>0</v>
      </c>
      <c r="Q4023" s="782">
        <v>0</v>
      </c>
      <c r="R4023" s="782"/>
      <c r="T4023" s="568"/>
    </row>
    <row r="4024" spans="1:20" s="498" customFormat="1" ht="12" x14ac:dyDescent="0.25">
      <c r="A4024" s="772"/>
      <c r="D4024" s="515" t="s">
        <v>8245</v>
      </c>
      <c r="E4024" s="779" t="s">
        <v>8246</v>
      </c>
      <c r="F4024" s="780" t="s">
        <v>5679</v>
      </c>
      <c r="G4024" s="781" t="s">
        <v>5515</v>
      </c>
      <c r="H4024" s="781" t="s">
        <v>5813</v>
      </c>
      <c r="I4024" s="781" t="s">
        <v>5517</v>
      </c>
      <c r="J4024" s="782">
        <v>600000</v>
      </c>
      <c r="K4024" s="783">
        <v>600000</v>
      </c>
      <c r="L4024" s="784">
        <f t="shared" si="179"/>
        <v>0</v>
      </c>
      <c r="M4024" s="784">
        <f t="shared" si="180"/>
        <v>0</v>
      </c>
      <c r="N4024" s="782">
        <v>600000</v>
      </c>
      <c r="O4024" s="782">
        <v>600000</v>
      </c>
      <c r="P4024" s="782">
        <v>1800000</v>
      </c>
      <c r="Q4024" s="782">
        <v>600000</v>
      </c>
      <c r="R4024" s="782"/>
      <c r="T4024" s="568"/>
    </row>
    <row r="4025" spans="1:20" s="498" customFormat="1" ht="24" x14ac:dyDescent="0.25">
      <c r="A4025" s="772"/>
      <c r="D4025" s="515" t="s">
        <v>8247</v>
      </c>
      <c r="E4025" s="779" t="s">
        <v>8248</v>
      </c>
      <c r="F4025" s="780" t="s">
        <v>5688</v>
      </c>
      <c r="G4025" s="781" t="s">
        <v>5515</v>
      </c>
      <c r="H4025" s="781" t="s">
        <v>5813</v>
      </c>
      <c r="I4025" s="781" t="s">
        <v>5517</v>
      </c>
      <c r="J4025" s="782">
        <v>400000</v>
      </c>
      <c r="K4025" s="783">
        <v>400000</v>
      </c>
      <c r="L4025" s="784">
        <f t="shared" si="179"/>
        <v>0</v>
      </c>
      <c r="M4025" s="784">
        <f t="shared" si="180"/>
        <v>0</v>
      </c>
      <c r="N4025" s="782">
        <v>400000</v>
      </c>
      <c r="O4025" s="782">
        <v>400000</v>
      </c>
      <c r="P4025" s="782">
        <v>1200000</v>
      </c>
      <c r="Q4025" s="782">
        <v>400000</v>
      </c>
      <c r="R4025" s="782"/>
      <c r="T4025" s="568"/>
    </row>
    <row r="4026" spans="1:20" s="498" customFormat="1" ht="12" x14ac:dyDescent="0.25">
      <c r="A4026" s="772"/>
      <c r="D4026" s="515" t="s">
        <v>8249</v>
      </c>
      <c r="E4026" s="779" t="s">
        <v>8250</v>
      </c>
      <c r="F4026" s="780" t="s">
        <v>5694</v>
      </c>
      <c r="G4026" s="781" t="s">
        <v>5515</v>
      </c>
      <c r="H4026" s="781" t="s">
        <v>5813</v>
      </c>
      <c r="I4026" s="781" t="s">
        <v>5517</v>
      </c>
      <c r="J4026" s="782">
        <v>2000000</v>
      </c>
      <c r="K4026" s="783">
        <v>8300000</v>
      </c>
      <c r="L4026" s="784">
        <v>0</v>
      </c>
      <c r="M4026" s="784">
        <f t="shared" si="180"/>
        <v>6300000</v>
      </c>
      <c r="N4026" s="782">
        <v>2000000</v>
      </c>
      <c r="O4026" s="782">
        <v>2000000</v>
      </c>
      <c r="P4026" s="782">
        <v>6000000</v>
      </c>
      <c r="Q4026" s="782">
        <v>4000000</v>
      </c>
      <c r="R4026" s="782"/>
      <c r="T4026" s="568"/>
    </row>
    <row r="4027" spans="1:20" s="498" customFormat="1" ht="12" x14ac:dyDescent="0.25">
      <c r="A4027" s="772"/>
      <c r="D4027" s="515" t="s">
        <v>8251</v>
      </c>
      <c r="E4027" s="779" t="s">
        <v>8252</v>
      </c>
      <c r="F4027" s="780" t="s">
        <v>7872</v>
      </c>
      <c r="G4027" s="781" t="s">
        <v>5515</v>
      </c>
      <c r="H4027" s="781" t="s">
        <v>5813</v>
      </c>
      <c r="I4027" s="781" t="s">
        <v>5517</v>
      </c>
      <c r="J4027" s="782">
        <v>0</v>
      </c>
      <c r="K4027" s="783">
        <v>0</v>
      </c>
      <c r="L4027" s="784">
        <f t="shared" si="179"/>
        <v>0</v>
      </c>
      <c r="M4027" s="784">
        <f t="shared" si="180"/>
        <v>0</v>
      </c>
      <c r="N4027" s="782">
        <v>0</v>
      </c>
      <c r="O4027" s="782">
        <v>0</v>
      </c>
      <c r="P4027" s="782">
        <v>0</v>
      </c>
      <c r="Q4027" s="782">
        <v>0</v>
      </c>
      <c r="R4027" s="782"/>
      <c r="T4027" s="568"/>
    </row>
    <row r="4028" spans="1:20" s="498" customFormat="1" ht="12" x14ac:dyDescent="0.25">
      <c r="A4028" s="772"/>
      <c r="D4028" s="515" t="s">
        <v>8253</v>
      </c>
      <c r="E4028" s="779" t="s">
        <v>8254</v>
      </c>
      <c r="F4028" s="515" t="s">
        <v>5915</v>
      </c>
      <c r="G4028" s="781" t="s">
        <v>5515</v>
      </c>
      <c r="H4028" s="781" t="s">
        <v>5813</v>
      </c>
      <c r="I4028" s="781" t="s">
        <v>5517</v>
      </c>
      <c r="J4028" s="782">
        <v>1200000</v>
      </c>
      <c r="K4028" s="783">
        <v>1200000</v>
      </c>
      <c r="L4028" s="784">
        <f t="shared" si="179"/>
        <v>0</v>
      </c>
      <c r="M4028" s="784">
        <f t="shared" si="180"/>
        <v>0</v>
      </c>
      <c r="N4028" s="782">
        <v>1200000</v>
      </c>
      <c r="O4028" s="782">
        <v>1200000</v>
      </c>
      <c r="P4028" s="782">
        <v>3600000</v>
      </c>
      <c r="Q4028" s="782">
        <v>1200000</v>
      </c>
      <c r="R4028" s="782"/>
      <c r="T4028" s="568"/>
    </row>
    <row r="4029" spans="1:20" s="498" customFormat="1" ht="12" x14ac:dyDescent="0.25">
      <c r="A4029" s="772"/>
      <c r="D4029" s="515" t="s">
        <v>8255</v>
      </c>
      <c r="E4029" s="779" t="s">
        <v>8256</v>
      </c>
      <c r="F4029" s="780" t="s">
        <v>5703</v>
      </c>
      <c r="G4029" s="781" t="s">
        <v>5515</v>
      </c>
      <c r="H4029" s="781" t="s">
        <v>5813</v>
      </c>
      <c r="I4029" s="781" t="s">
        <v>5517</v>
      </c>
      <c r="J4029" s="782">
        <v>1600000</v>
      </c>
      <c r="K4029" s="783">
        <v>1600000</v>
      </c>
      <c r="L4029" s="784">
        <f t="shared" si="179"/>
        <v>0</v>
      </c>
      <c r="M4029" s="784">
        <f t="shared" si="180"/>
        <v>0</v>
      </c>
      <c r="N4029" s="782">
        <v>1600000</v>
      </c>
      <c r="O4029" s="782">
        <v>1600000</v>
      </c>
      <c r="P4029" s="782">
        <v>4800000</v>
      </c>
      <c r="Q4029" s="782">
        <v>1600000</v>
      </c>
      <c r="R4029" s="782"/>
      <c r="T4029" s="568"/>
    </row>
    <row r="4030" spans="1:20" s="498" customFormat="1" ht="12" x14ac:dyDescent="0.25">
      <c r="A4030" s="772"/>
      <c r="D4030" s="515" t="s">
        <v>8257</v>
      </c>
      <c r="E4030" s="779" t="s">
        <v>8258</v>
      </c>
      <c r="F4030" s="515" t="s">
        <v>5709</v>
      </c>
      <c r="G4030" s="781" t="s">
        <v>5515</v>
      </c>
      <c r="H4030" s="781" t="s">
        <v>5813</v>
      </c>
      <c r="I4030" s="781" t="s">
        <v>5517</v>
      </c>
      <c r="J4030" s="782">
        <v>600000</v>
      </c>
      <c r="K4030" s="783">
        <v>600000</v>
      </c>
      <c r="L4030" s="784">
        <f t="shared" si="179"/>
        <v>0</v>
      </c>
      <c r="M4030" s="784">
        <f t="shared" si="180"/>
        <v>0</v>
      </c>
      <c r="N4030" s="782">
        <v>600000</v>
      </c>
      <c r="O4030" s="782">
        <v>600000</v>
      </c>
      <c r="P4030" s="782">
        <v>1800000</v>
      </c>
      <c r="Q4030" s="782">
        <v>600000</v>
      </c>
      <c r="R4030" s="782"/>
      <c r="T4030" s="568"/>
    </row>
    <row r="4031" spans="1:20" s="498" customFormat="1" ht="24" x14ac:dyDescent="0.25">
      <c r="A4031" s="772"/>
      <c r="D4031" s="515" t="s">
        <v>8259</v>
      </c>
      <c r="E4031" s="779" t="s">
        <v>8260</v>
      </c>
      <c r="F4031" s="780" t="s">
        <v>5715</v>
      </c>
      <c r="G4031" s="781" t="s">
        <v>5515</v>
      </c>
      <c r="H4031" s="781" t="s">
        <v>5813</v>
      </c>
      <c r="I4031" s="781" t="s">
        <v>5517</v>
      </c>
      <c r="J4031" s="782">
        <v>50000</v>
      </c>
      <c r="K4031" s="783">
        <v>50000</v>
      </c>
      <c r="L4031" s="784">
        <f t="shared" si="179"/>
        <v>0</v>
      </c>
      <c r="M4031" s="784">
        <f t="shared" si="180"/>
        <v>0</v>
      </c>
      <c r="N4031" s="782">
        <v>50000</v>
      </c>
      <c r="O4031" s="782">
        <v>50000</v>
      </c>
      <c r="P4031" s="782">
        <v>150000</v>
      </c>
      <c r="Q4031" s="782">
        <v>50000</v>
      </c>
      <c r="R4031" s="782"/>
      <c r="T4031" s="568"/>
    </row>
    <row r="4032" spans="1:20" s="498" customFormat="1" ht="12" x14ac:dyDescent="0.25">
      <c r="A4032" s="772"/>
      <c r="D4032" s="515" t="s">
        <v>8261</v>
      </c>
      <c r="E4032" s="779" t="s">
        <v>8262</v>
      </c>
      <c r="F4032" s="780" t="s">
        <v>5721</v>
      </c>
      <c r="G4032" s="781" t="s">
        <v>5515</v>
      </c>
      <c r="H4032" s="781" t="s">
        <v>5813</v>
      </c>
      <c r="I4032" s="781" t="s">
        <v>5517</v>
      </c>
      <c r="J4032" s="782">
        <v>6000000</v>
      </c>
      <c r="K4032" s="783">
        <v>6000000</v>
      </c>
      <c r="L4032" s="784">
        <f t="shared" si="179"/>
        <v>0</v>
      </c>
      <c r="M4032" s="784">
        <f t="shared" si="180"/>
        <v>0</v>
      </c>
      <c r="N4032" s="782">
        <v>6000000</v>
      </c>
      <c r="O4032" s="782">
        <v>6000000</v>
      </c>
      <c r="P4032" s="782">
        <v>18000000</v>
      </c>
      <c r="Q4032" s="782">
        <v>6000000</v>
      </c>
      <c r="R4032" s="782"/>
      <c r="T4032" s="568"/>
    </row>
    <row r="4033" spans="1:20" s="498" customFormat="1" ht="24" x14ac:dyDescent="0.25">
      <c r="A4033" s="772"/>
      <c r="D4033" s="515" t="s">
        <v>8263</v>
      </c>
      <c r="E4033" s="779" t="s">
        <v>8264</v>
      </c>
      <c r="F4033" s="780" t="s">
        <v>5724</v>
      </c>
      <c r="G4033" s="781" t="s">
        <v>5515</v>
      </c>
      <c r="H4033" s="781" t="s">
        <v>5813</v>
      </c>
      <c r="I4033" s="781" t="s">
        <v>5517</v>
      </c>
      <c r="J4033" s="782">
        <v>2000000</v>
      </c>
      <c r="K4033" s="783">
        <v>2000000</v>
      </c>
      <c r="L4033" s="784">
        <f t="shared" si="179"/>
        <v>0</v>
      </c>
      <c r="M4033" s="784">
        <f t="shared" si="180"/>
        <v>0</v>
      </c>
      <c r="N4033" s="782">
        <v>2000000</v>
      </c>
      <c r="O4033" s="782">
        <v>2000000</v>
      </c>
      <c r="P4033" s="782">
        <v>6000000</v>
      </c>
      <c r="Q4033" s="782">
        <v>2000000</v>
      </c>
      <c r="R4033" s="782"/>
      <c r="T4033" s="568"/>
    </row>
    <row r="4034" spans="1:20" s="498" customFormat="1" ht="12" x14ac:dyDescent="0.25">
      <c r="A4034" s="772"/>
      <c r="D4034" s="515" t="s">
        <v>8265</v>
      </c>
      <c r="E4034" s="779" t="s">
        <v>8266</v>
      </c>
      <c r="F4034" s="515" t="s">
        <v>5727</v>
      </c>
      <c r="G4034" s="781" t="s">
        <v>5515</v>
      </c>
      <c r="H4034" s="781" t="s">
        <v>5813</v>
      </c>
      <c r="I4034" s="781" t="s">
        <v>5517</v>
      </c>
      <c r="J4034" s="782">
        <v>1200000</v>
      </c>
      <c r="K4034" s="783">
        <v>1200000</v>
      </c>
      <c r="L4034" s="784">
        <f t="shared" si="179"/>
        <v>0</v>
      </c>
      <c r="M4034" s="784">
        <f t="shared" si="180"/>
        <v>0</v>
      </c>
      <c r="N4034" s="782">
        <v>1200000</v>
      </c>
      <c r="O4034" s="782">
        <v>1200000</v>
      </c>
      <c r="P4034" s="782">
        <v>3600000</v>
      </c>
      <c r="Q4034" s="782">
        <v>1200000</v>
      </c>
      <c r="R4034" s="782"/>
      <c r="T4034" s="568"/>
    </row>
    <row r="4035" spans="1:20" s="498" customFormat="1" ht="12" x14ac:dyDescent="0.25">
      <c r="A4035" s="772"/>
      <c r="D4035" s="515" t="s">
        <v>8267</v>
      </c>
      <c r="E4035" s="779" t="s">
        <v>8268</v>
      </c>
      <c r="F4035" s="780" t="s">
        <v>6224</v>
      </c>
      <c r="G4035" s="781" t="s">
        <v>5515</v>
      </c>
      <c r="H4035" s="781" t="s">
        <v>5813</v>
      </c>
      <c r="I4035" s="781" t="s">
        <v>5517</v>
      </c>
      <c r="J4035" s="782">
        <v>0</v>
      </c>
      <c r="K4035" s="783">
        <v>0</v>
      </c>
      <c r="L4035" s="784">
        <f t="shared" si="179"/>
        <v>0</v>
      </c>
      <c r="M4035" s="784">
        <f t="shared" si="180"/>
        <v>0</v>
      </c>
      <c r="N4035" s="782">
        <v>0</v>
      </c>
      <c r="O4035" s="782">
        <v>0</v>
      </c>
      <c r="P4035" s="782">
        <v>0</v>
      </c>
      <c r="Q4035" s="782">
        <v>0</v>
      </c>
      <c r="R4035" s="782"/>
      <c r="T4035" s="568"/>
    </row>
    <row r="4036" spans="1:20" s="498" customFormat="1" ht="12" x14ac:dyDescent="0.25">
      <c r="A4036" s="772"/>
      <c r="D4036" s="515" t="s">
        <v>8269</v>
      </c>
      <c r="E4036" s="779" t="s">
        <v>8270</v>
      </c>
      <c r="F4036" s="780" t="s">
        <v>5739</v>
      </c>
      <c r="G4036" s="781" t="s">
        <v>5515</v>
      </c>
      <c r="H4036" s="781" t="s">
        <v>5813</v>
      </c>
      <c r="I4036" s="781" t="s">
        <v>5517</v>
      </c>
      <c r="J4036" s="782">
        <v>1500000</v>
      </c>
      <c r="K4036" s="783">
        <v>1500000</v>
      </c>
      <c r="L4036" s="784">
        <f t="shared" si="179"/>
        <v>0</v>
      </c>
      <c r="M4036" s="784">
        <f t="shared" si="180"/>
        <v>0</v>
      </c>
      <c r="N4036" s="782">
        <v>1500000</v>
      </c>
      <c r="O4036" s="782">
        <v>1500000</v>
      </c>
      <c r="P4036" s="782">
        <v>4500000</v>
      </c>
      <c r="Q4036" s="782">
        <v>1500000</v>
      </c>
      <c r="R4036" s="782"/>
      <c r="T4036" s="568"/>
    </row>
    <row r="4037" spans="1:20" s="498" customFormat="1" ht="21" customHeight="1" x14ac:dyDescent="0.25">
      <c r="A4037" s="772"/>
      <c r="D4037" s="515" t="s">
        <v>8271</v>
      </c>
      <c r="E4037" s="779" t="s">
        <v>8272</v>
      </c>
      <c r="F4037" s="780" t="s">
        <v>5881</v>
      </c>
      <c r="G4037" s="781" t="s">
        <v>5515</v>
      </c>
      <c r="H4037" s="781" t="s">
        <v>5813</v>
      </c>
      <c r="I4037" s="781" t="s">
        <v>5517</v>
      </c>
      <c r="J4037" s="782">
        <v>200000</v>
      </c>
      <c r="K4037" s="783">
        <v>200000</v>
      </c>
      <c r="L4037" s="784">
        <f t="shared" si="179"/>
        <v>0</v>
      </c>
      <c r="M4037" s="784">
        <f t="shared" si="180"/>
        <v>0</v>
      </c>
      <c r="N4037" s="782">
        <v>200000</v>
      </c>
      <c r="O4037" s="782">
        <v>200000</v>
      </c>
      <c r="P4037" s="782">
        <v>600000</v>
      </c>
      <c r="Q4037" s="782">
        <v>200000</v>
      </c>
      <c r="R4037" s="782"/>
      <c r="T4037" s="568"/>
    </row>
    <row r="4038" spans="1:20" s="498" customFormat="1" ht="12" x14ac:dyDescent="0.25">
      <c r="A4038" s="772"/>
      <c r="D4038" s="515" t="s">
        <v>8273</v>
      </c>
      <c r="E4038" s="779" t="s">
        <v>8274</v>
      </c>
      <c r="F4038" s="780" t="s">
        <v>5757</v>
      </c>
      <c r="G4038" s="781" t="s">
        <v>5515</v>
      </c>
      <c r="H4038" s="781" t="s">
        <v>5813</v>
      </c>
      <c r="I4038" s="781" t="s">
        <v>5517</v>
      </c>
      <c r="J4038" s="782">
        <v>200000</v>
      </c>
      <c r="K4038" s="783">
        <v>200000</v>
      </c>
      <c r="L4038" s="782">
        <f t="shared" si="179"/>
        <v>0</v>
      </c>
      <c r="M4038" s="782">
        <f t="shared" si="180"/>
        <v>0</v>
      </c>
      <c r="N4038" s="782">
        <v>200000</v>
      </c>
      <c r="O4038" s="782">
        <v>200000</v>
      </c>
      <c r="P4038" s="782">
        <v>600000</v>
      </c>
      <c r="Q4038" s="782">
        <v>200000</v>
      </c>
      <c r="R4038" s="782"/>
      <c r="T4038" s="568"/>
    </row>
    <row r="4039" spans="1:20" s="498" customFormat="1" ht="12" x14ac:dyDescent="0.25">
      <c r="A4039" s="772"/>
      <c r="B4039" s="566" t="s">
        <v>673</v>
      </c>
      <c r="C4039" s="810"/>
      <c r="D4039" s="519"/>
      <c r="E4039" s="810"/>
      <c r="F4039" s="827"/>
      <c r="G4039" s="810"/>
      <c r="H4039" s="810"/>
      <c r="I4039" s="779"/>
      <c r="J4039" s="801">
        <v>136426201</v>
      </c>
      <c r="K4039" s="802">
        <f>SUM(K3987,K3955)</f>
        <v>166726201</v>
      </c>
      <c r="L4039" s="782">
        <f>SUM(L3987,L3955)</f>
        <v>0</v>
      </c>
      <c r="M4039" s="782">
        <f>SUM(M3987,M3955)</f>
        <v>30300000</v>
      </c>
      <c r="N4039" s="782">
        <f>SUM(N3987,N3955)</f>
        <v>138059068</v>
      </c>
      <c r="O4039" s="782">
        <f>SUM(O3987,O3955)</f>
        <v>140291935</v>
      </c>
      <c r="P4039" s="782">
        <v>414777204</v>
      </c>
      <c r="Q4039" s="801">
        <v>121532948</v>
      </c>
      <c r="R4039" s="801"/>
      <c r="T4039" s="568"/>
    </row>
    <row r="4040" spans="1:20" s="498" customFormat="1" ht="12" x14ac:dyDescent="0.25">
      <c r="D4040" s="816"/>
      <c r="F4040" s="536"/>
      <c r="J4040" s="776"/>
      <c r="K4040" s="776"/>
      <c r="L4040" s="776"/>
      <c r="M4040" s="776"/>
      <c r="N4040" s="776"/>
      <c r="O4040" s="776"/>
      <c r="P4040" s="776"/>
      <c r="Q4040" s="776"/>
      <c r="R4040" s="776"/>
      <c r="T4040" s="568"/>
    </row>
    <row r="4041" spans="1:20" s="498" customFormat="1" ht="12" x14ac:dyDescent="0.25">
      <c r="F4041" s="536"/>
      <c r="J4041" s="776"/>
      <c r="K4041" s="776"/>
      <c r="L4041" s="776"/>
      <c r="M4041" s="776"/>
      <c r="N4041" s="776"/>
      <c r="O4041" s="776"/>
      <c r="P4041" s="776"/>
      <c r="Q4041" s="776"/>
      <c r="R4041" s="776"/>
      <c r="T4041" s="568"/>
    </row>
    <row r="4042" spans="1:20" s="498" customFormat="1" ht="12" x14ac:dyDescent="0.25">
      <c r="F4042" s="536"/>
      <c r="J4042" s="776"/>
      <c r="K4042" s="776"/>
      <c r="L4042" s="776"/>
      <c r="M4042" s="776"/>
      <c r="N4042" s="776"/>
      <c r="O4042" s="776"/>
      <c r="P4042" s="776"/>
      <c r="Q4042" s="776"/>
      <c r="R4042" s="776"/>
      <c r="T4042" s="568"/>
    </row>
    <row r="4043" spans="1:20" s="498" customFormat="1" ht="12" x14ac:dyDescent="0.25">
      <c r="F4043" s="536"/>
      <c r="J4043" s="776"/>
      <c r="K4043" s="776"/>
      <c r="L4043" s="776"/>
      <c r="M4043" s="776"/>
      <c r="N4043" s="776"/>
      <c r="O4043" s="776"/>
      <c r="P4043" s="776"/>
      <c r="Q4043" s="776"/>
      <c r="R4043" s="776"/>
      <c r="T4043" s="568"/>
    </row>
    <row r="4044" spans="1:20" s="751" customFormat="1" ht="13.8" x14ac:dyDescent="0.3">
      <c r="A4044" s="946" t="s">
        <v>5500</v>
      </c>
      <c r="B4044" s="946"/>
      <c r="C4044" s="946"/>
      <c r="D4044" s="946"/>
      <c r="E4044" s="946"/>
      <c r="F4044" s="946"/>
      <c r="G4044" s="946"/>
      <c r="H4044" s="946"/>
      <c r="I4044" s="946"/>
      <c r="J4044" s="946"/>
      <c r="K4044" s="946"/>
      <c r="L4044" s="946"/>
      <c r="M4044" s="946"/>
      <c r="N4044" s="946"/>
      <c r="O4044" s="946"/>
      <c r="P4044" s="946"/>
      <c r="Q4044" s="946"/>
      <c r="T4044" s="752"/>
    </row>
    <row r="4045" spans="1:20" s="751" customFormat="1" ht="13.8" x14ac:dyDescent="0.3">
      <c r="A4045" s="946" t="s">
        <v>5501</v>
      </c>
      <c r="B4045" s="946"/>
      <c r="C4045" s="946"/>
      <c r="D4045" s="946"/>
      <c r="E4045" s="946"/>
      <c r="F4045" s="946"/>
      <c r="G4045" s="946"/>
      <c r="H4045" s="946"/>
      <c r="I4045" s="946"/>
      <c r="J4045" s="946"/>
      <c r="K4045" s="946"/>
      <c r="L4045" s="946"/>
      <c r="M4045" s="946"/>
      <c r="N4045" s="946"/>
      <c r="O4045" s="946"/>
      <c r="P4045" s="946"/>
      <c r="Q4045" s="946"/>
      <c r="T4045" s="752"/>
    </row>
    <row r="4046" spans="1:20" s="753" customFormat="1" ht="13.2" x14ac:dyDescent="0.25">
      <c r="A4046" s="947" t="s">
        <v>5376</v>
      </c>
      <c r="B4046" s="947"/>
      <c r="C4046" s="947"/>
      <c r="D4046" s="954"/>
      <c r="E4046" s="947"/>
      <c r="F4046" s="947"/>
      <c r="G4046" s="947"/>
      <c r="H4046" s="947"/>
      <c r="I4046" s="947"/>
      <c r="J4046" s="947"/>
      <c r="K4046" s="947"/>
      <c r="L4046" s="947"/>
      <c r="M4046" s="947"/>
      <c r="N4046" s="947"/>
      <c r="O4046" s="947"/>
      <c r="P4046" s="947"/>
      <c r="Q4046" s="947"/>
      <c r="T4046" s="754"/>
    </row>
    <row r="4047" spans="1:20" s="760" customFormat="1" ht="24" x14ac:dyDescent="0.25">
      <c r="A4047" s="943" t="s">
        <v>5502</v>
      </c>
      <c r="B4047" s="948" t="s">
        <v>5503</v>
      </c>
      <c r="C4047" s="957"/>
      <c r="D4047" s="755"/>
      <c r="E4047" s="949" t="s">
        <v>5504</v>
      </c>
      <c r="F4047" s="943" t="s">
        <v>4881</v>
      </c>
      <c r="G4047" s="943" t="s">
        <v>5505</v>
      </c>
      <c r="H4047" s="943" t="s">
        <v>5506</v>
      </c>
      <c r="I4047" s="943" t="s">
        <v>5507</v>
      </c>
      <c r="J4047" s="756" t="s">
        <v>3115</v>
      </c>
      <c r="K4047" s="757" t="s">
        <v>3116</v>
      </c>
      <c r="L4047" s="758" t="s">
        <v>5508</v>
      </c>
      <c r="M4047" s="758" t="s">
        <v>5509</v>
      </c>
      <c r="N4047" s="756" t="s">
        <v>3116</v>
      </c>
      <c r="O4047" s="756" t="s">
        <v>3116</v>
      </c>
      <c r="P4047" s="759" t="s">
        <v>3317</v>
      </c>
      <c r="Q4047" s="759" t="s">
        <v>3341</v>
      </c>
      <c r="R4047" s="759" t="s">
        <v>5510</v>
      </c>
      <c r="T4047" s="761"/>
    </row>
    <row r="4048" spans="1:20" s="760" customFormat="1" ht="19.5" customHeight="1" x14ac:dyDescent="0.25">
      <c r="A4048" s="955"/>
      <c r="B4048" s="950"/>
      <c r="C4048" s="958"/>
      <c r="D4048" s="762"/>
      <c r="E4048" s="951"/>
      <c r="F4048" s="944"/>
      <c r="G4048" s="944"/>
      <c r="H4048" s="944"/>
      <c r="I4048" s="944"/>
      <c r="J4048" s="763">
        <v>2020</v>
      </c>
      <c r="K4048" s="764" t="s">
        <v>3120</v>
      </c>
      <c r="L4048" s="765" t="s">
        <v>3120</v>
      </c>
      <c r="M4048" s="765" t="s">
        <v>3120</v>
      </c>
      <c r="N4048" s="766" t="s">
        <v>5068</v>
      </c>
      <c r="O4048" s="766" t="s">
        <v>5069</v>
      </c>
      <c r="P4048" s="763" t="s">
        <v>4882</v>
      </c>
      <c r="Q4048" s="766" t="s">
        <v>5102</v>
      </c>
      <c r="R4048" s="763"/>
      <c r="T4048" s="761"/>
    </row>
    <row r="4049" spans="1:20" s="760" customFormat="1" ht="15.75" customHeight="1" x14ac:dyDescent="0.25">
      <c r="A4049" s="956"/>
      <c r="B4049" s="952"/>
      <c r="C4049" s="959"/>
      <c r="D4049" s="768"/>
      <c r="E4049" s="953"/>
      <c r="F4049" s="945"/>
      <c r="G4049" s="945"/>
      <c r="H4049" s="945"/>
      <c r="I4049" s="945"/>
      <c r="J4049" s="769" t="s">
        <v>14</v>
      </c>
      <c r="K4049" s="770" t="s">
        <v>14</v>
      </c>
      <c r="L4049" s="771" t="s">
        <v>14</v>
      </c>
      <c r="M4049" s="771" t="s">
        <v>14</v>
      </c>
      <c r="N4049" s="769" t="s">
        <v>14</v>
      </c>
      <c r="O4049" s="769" t="s">
        <v>14</v>
      </c>
      <c r="P4049" s="769" t="s">
        <v>14</v>
      </c>
      <c r="Q4049" s="769" t="s">
        <v>14</v>
      </c>
      <c r="R4049" s="769"/>
      <c r="T4049" s="761"/>
    </row>
    <row r="4050" spans="1:20" s="498" customFormat="1" ht="12" x14ac:dyDescent="0.25">
      <c r="A4050" s="772" t="s">
        <v>8275</v>
      </c>
      <c r="B4050" s="773" t="s">
        <v>3109</v>
      </c>
      <c r="C4050" s="773"/>
      <c r="D4050" s="773"/>
      <c r="E4050" s="773"/>
      <c r="F4050" s="775"/>
      <c r="G4050" s="773"/>
      <c r="H4050" s="773"/>
      <c r="I4050" s="773"/>
      <c r="J4050" s="776"/>
      <c r="K4050" s="829"/>
      <c r="L4050" s="776"/>
      <c r="M4050" s="776"/>
      <c r="N4050" s="776"/>
      <c r="O4050" s="776"/>
      <c r="P4050" s="776"/>
      <c r="Q4050" s="776"/>
      <c r="R4050" s="776"/>
      <c r="T4050" s="568"/>
    </row>
    <row r="4051" spans="1:20" s="498" customFormat="1" ht="12" x14ac:dyDescent="0.25">
      <c r="A4051" s="772"/>
      <c r="C4051" s="773" t="s">
        <v>5123</v>
      </c>
      <c r="D4051" s="817"/>
      <c r="E4051" s="773"/>
      <c r="F4051" s="775"/>
      <c r="G4051" s="773"/>
      <c r="H4051" s="773"/>
      <c r="I4051" s="773"/>
      <c r="J4051" s="777">
        <v>5434672</v>
      </c>
      <c r="K4051" s="789">
        <f>SUM(K4052:K4068)</f>
        <v>5434672</v>
      </c>
      <c r="L4051" s="784">
        <f t="shared" ref="L4051:O4051" si="181">SUM(L4052:L4068)</f>
        <v>0</v>
      </c>
      <c r="M4051" s="784">
        <f t="shared" si="181"/>
        <v>0</v>
      </c>
      <c r="N4051" s="784">
        <f t="shared" si="181"/>
        <v>5928333</v>
      </c>
      <c r="O4051" s="784">
        <f t="shared" si="181"/>
        <v>6087995</v>
      </c>
      <c r="P4051" s="777">
        <f>SUM(K4051,N4051,O4051)</f>
        <v>17451000</v>
      </c>
      <c r="Q4051" s="777">
        <v>0</v>
      </c>
      <c r="R4051" s="777"/>
      <c r="T4051" s="568"/>
    </row>
    <row r="4052" spans="1:20" s="498" customFormat="1" ht="12" x14ac:dyDescent="0.25">
      <c r="A4052" s="772"/>
      <c r="D4052" s="515" t="s">
        <v>8276</v>
      </c>
      <c r="E4052" s="779" t="s">
        <v>8277</v>
      </c>
      <c r="F4052" s="780" t="s">
        <v>6059</v>
      </c>
      <c r="G4052" s="781" t="s">
        <v>5515</v>
      </c>
      <c r="H4052" s="781" t="s">
        <v>5813</v>
      </c>
      <c r="I4052" s="781" t="s">
        <v>5517</v>
      </c>
      <c r="J4052" s="782">
        <v>3266210</v>
      </c>
      <c r="K4052" s="783">
        <v>3266210</v>
      </c>
      <c r="L4052" s="784">
        <f>SUM(J4052-K4052)</f>
        <v>0</v>
      </c>
      <c r="M4052" s="784">
        <f>SUM(K4052-J4052)</f>
        <v>0</v>
      </c>
      <c r="N4052" s="782">
        <v>3569470</v>
      </c>
      <c r="O4052" s="782">
        <v>3672730</v>
      </c>
      <c r="P4052" s="782">
        <v>10508410</v>
      </c>
      <c r="Q4052" s="782">
        <v>0</v>
      </c>
      <c r="R4052" s="782"/>
      <c r="T4052" s="568"/>
    </row>
    <row r="4053" spans="1:20" s="498" customFormat="1" ht="12" x14ac:dyDescent="0.25">
      <c r="A4053" s="772"/>
      <c r="D4053" s="515" t="s">
        <v>8278</v>
      </c>
      <c r="E4053" s="779" t="s">
        <v>8279</v>
      </c>
      <c r="F4053" s="780" t="s">
        <v>6905</v>
      </c>
      <c r="G4053" s="781" t="s">
        <v>5515</v>
      </c>
      <c r="H4053" s="781" t="s">
        <v>5813</v>
      </c>
      <c r="I4053" s="781" t="s">
        <v>5517</v>
      </c>
      <c r="J4053" s="782">
        <v>0</v>
      </c>
      <c r="K4053" s="783">
        <v>0</v>
      </c>
      <c r="L4053" s="784">
        <f t="shared" ref="L4053:L4068" si="182">SUM(J4053-K4053)</f>
        <v>0</v>
      </c>
      <c r="M4053" s="784">
        <f t="shared" ref="M4053:M4068" si="183">SUM(K4053-J4053)</f>
        <v>0</v>
      </c>
      <c r="N4053" s="782">
        <v>0</v>
      </c>
      <c r="O4053" s="782">
        <v>0</v>
      </c>
      <c r="P4053" s="782">
        <v>0</v>
      </c>
      <c r="Q4053" s="782">
        <v>0</v>
      </c>
      <c r="R4053" s="782"/>
      <c r="T4053" s="568"/>
    </row>
    <row r="4054" spans="1:20" s="498" customFormat="1" ht="24" x14ac:dyDescent="0.25">
      <c r="A4054" s="772"/>
      <c r="D4054" s="515" t="s">
        <v>8280</v>
      </c>
      <c r="E4054" s="779" t="s">
        <v>8281</v>
      </c>
      <c r="F4054" s="780" t="s">
        <v>5523</v>
      </c>
      <c r="G4054" s="781" t="s">
        <v>5515</v>
      </c>
      <c r="H4054" s="781" t="s">
        <v>5813</v>
      </c>
      <c r="I4054" s="781" t="s">
        <v>5517</v>
      </c>
      <c r="J4054" s="782">
        <v>0</v>
      </c>
      <c r="K4054" s="783">
        <v>0</v>
      </c>
      <c r="L4054" s="784">
        <f t="shared" si="182"/>
        <v>0</v>
      </c>
      <c r="M4054" s="784">
        <f t="shared" si="183"/>
        <v>0</v>
      </c>
      <c r="N4054" s="782">
        <v>0</v>
      </c>
      <c r="O4054" s="782">
        <v>0</v>
      </c>
      <c r="P4054" s="782">
        <v>0</v>
      </c>
      <c r="Q4054" s="782">
        <v>0</v>
      </c>
      <c r="R4054" s="782"/>
      <c r="T4054" s="568"/>
    </row>
    <row r="4055" spans="1:20" s="498" customFormat="1" ht="12" x14ac:dyDescent="0.25">
      <c r="A4055" s="772"/>
      <c r="D4055" s="515" t="s">
        <v>8282</v>
      </c>
      <c r="E4055" s="779" t="s">
        <v>8283</v>
      </c>
      <c r="F4055" s="780" t="s">
        <v>8284</v>
      </c>
      <c r="G4055" s="781" t="s">
        <v>5515</v>
      </c>
      <c r="H4055" s="781" t="s">
        <v>5813</v>
      </c>
      <c r="I4055" s="781" t="s">
        <v>5517</v>
      </c>
      <c r="J4055" s="782">
        <v>977690</v>
      </c>
      <c r="K4055" s="783">
        <v>977690</v>
      </c>
      <c r="L4055" s="784">
        <f t="shared" si="182"/>
        <v>0</v>
      </c>
      <c r="M4055" s="784">
        <f t="shared" si="183"/>
        <v>0</v>
      </c>
      <c r="N4055" s="782">
        <v>1098820</v>
      </c>
      <c r="O4055" s="782">
        <v>1119955</v>
      </c>
      <c r="P4055" s="782">
        <v>3196465</v>
      </c>
      <c r="Q4055" s="782">
        <v>0</v>
      </c>
      <c r="R4055" s="782"/>
      <c r="T4055" s="568"/>
    </row>
    <row r="4056" spans="1:20" s="498" customFormat="1" ht="12" x14ac:dyDescent="0.25">
      <c r="A4056" s="772"/>
      <c r="D4056" s="515" t="s">
        <v>8285</v>
      </c>
      <c r="E4056" s="779" t="s">
        <v>8286</v>
      </c>
      <c r="F4056" s="780" t="s">
        <v>5529</v>
      </c>
      <c r="G4056" s="781" t="s">
        <v>5515</v>
      </c>
      <c r="H4056" s="781" t="s">
        <v>5813</v>
      </c>
      <c r="I4056" s="781" t="s">
        <v>5517</v>
      </c>
      <c r="J4056" s="782">
        <v>380664</v>
      </c>
      <c r="K4056" s="783">
        <v>380664</v>
      </c>
      <c r="L4056" s="784">
        <f t="shared" si="182"/>
        <v>0</v>
      </c>
      <c r="M4056" s="784">
        <f t="shared" si="183"/>
        <v>0</v>
      </c>
      <c r="N4056" s="782">
        <v>388128</v>
      </c>
      <c r="O4056" s="782">
        <v>395592</v>
      </c>
      <c r="P4056" s="782">
        <v>1164384</v>
      </c>
      <c r="Q4056" s="782">
        <v>0</v>
      </c>
      <c r="R4056" s="782"/>
      <c r="T4056" s="568"/>
    </row>
    <row r="4057" spans="1:20" s="498" customFormat="1" ht="12" x14ac:dyDescent="0.25">
      <c r="A4057" s="772"/>
      <c r="D4057" s="515" t="s">
        <v>8287</v>
      </c>
      <c r="E4057" s="779" t="s">
        <v>8288</v>
      </c>
      <c r="F4057" s="780" t="s">
        <v>5532</v>
      </c>
      <c r="G4057" s="781" t="s">
        <v>5515</v>
      </c>
      <c r="H4057" s="781" t="s">
        <v>5813</v>
      </c>
      <c r="I4057" s="781" t="s">
        <v>5517</v>
      </c>
      <c r="J4057" s="782">
        <v>162384</v>
      </c>
      <c r="K4057" s="783">
        <v>162384</v>
      </c>
      <c r="L4057" s="784">
        <f t="shared" si="182"/>
        <v>0</v>
      </c>
      <c r="M4057" s="784">
        <f t="shared" si="183"/>
        <v>0</v>
      </c>
      <c r="N4057" s="782">
        <v>165568</v>
      </c>
      <c r="O4057" s="782">
        <v>168752</v>
      </c>
      <c r="P4057" s="782">
        <v>496704</v>
      </c>
      <c r="Q4057" s="782">
        <v>0</v>
      </c>
      <c r="R4057" s="782"/>
      <c r="T4057" s="568"/>
    </row>
    <row r="4058" spans="1:20" s="498" customFormat="1" ht="12" x14ac:dyDescent="0.25">
      <c r="A4058" s="772"/>
      <c r="D4058" s="515" t="s">
        <v>8289</v>
      </c>
      <c r="E4058" s="779" t="s">
        <v>8290</v>
      </c>
      <c r="F4058" s="780" t="s">
        <v>5535</v>
      </c>
      <c r="G4058" s="781" t="s">
        <v>5515</v>
      </c>
      <c r="H4058" s="781" t="s">
        <v>5813</v>
      </c>
      <c r="I4058" s="781" t="s">
        <v>5517</v>
      </c>
      <c r="J4058" s="782">
        <v>114591</v>
      </c>
      <c r="K4058" s="783">
        <v>114591</v>
      </c>
      <c r="L4058" s="784">
        <f t="shared" si="182"/>
        <v>0</v>
      </c>
      <c r="M4058" s="784">
        <f t="shared" si="183"/>
        <v>0</v>
      </c>
      <c r="N4058" s="782">
        <v>116838</v>
      </c>
      <c r="O4058" s="782">
        <v>119085</v>
      </c>
      <c r="P4058" s="782">
        <v>350514</v>
      </c>
      <c r="Q4058" s="782">
        <v>0</v>
      </c>
      <c r="R4058" s="782"/>
      <c r="T4058" s="568"/>
    </row>
    <row r="4059" spans="1:20" s="498" customFormat="1" ht="12" x14ac:dyDescent="0.25">
      <c r="A4059" s="772"/>
      <c r="D4059" s="515" t="s">
        <v>8291</v>
      </c>
      <c r="E4059" s="779" t="s">
        <v>8292</v>
      </c>
      <c r="F4059" s="780" t="s">
        <v>5538</v>
      </c>
      <c r="G4059" s="781" t="s">
        <v>5515</v>
      </c>
      <c r="H4059" s="781" t="s">
        <v>5813</v>
      </c>
      <c r="I4059" s="781" t="s">
        <v>5517</v>
      </c>
      <c r="J4059" s="782">
        <v>0</v>
      </c>
      <c r="K4059" s="783">
        <v>0</v>
      </c>
      <c r="L4059" s="784">
        <f t="shared" si="182"/>
        <v>0</v>
      </c>
      <c r="M4059" s="784">
        <f t="shared" si="183"/>
        <v>0</v>
      </c>
      <c r="N4059" s="782">
        <v>0</v>
      </c>
      <c r="O4059" s="782">
        <v>0</v>
      </c>
      <c r="P4059" s="782">
        <v>0</v>
      </c>
      <c r="Q4059" s="782">
        <v>0</v>
      </c>
      <c r="R4059" s="782"/>
      <c r="T4059" s="568"/>
    </row>
    <row r="4060" spans="1:20" s="498" customFormat="1" ht="12" x14ac:dyDescent="0.25">
      <c r="A4060" s="772"/>
      <c r="D4060" s="515" t="s">
        <v>8293</v>
      </c>
      <c r="E4060" s="779" t="s">
        <v>8294</v>
      </c>
      <c r="F4060" s="780" t="s">
        <v>5796</v>
      </c>
      <c r="G4060" s="781" t="s">
        <v>5515</v>
      </c>
      <c r="H4060" s="781" t="s">
        <v>5813</v>
      </c>
      <c r="I4060" s="781" t="s">
        <v>5517</v>
      </c>
      <c r="J4060" s="782">
        <v>326620</v>
      </c>
      <c r="K4060" s="783">
        <v>326620</v>
      </c>
      <c r="L4060" s="784">
        <f t="shared" si="182"/>
        <v>0</v>
      </c>
      <c r="M4060" s="784">
        <f t="shared" si="183"/>
        <v>0</v>
      </c>
      <c r="N4060" s="782">
        <v>378947</v>
      </c>
      <c r="O4060" s="782">
        <v>397270</v>
      </c>
      <c r="P4060" s="782">
        <v>1102837</v>
      </c>
      <c r="Q4060" s="782">
        <v>0</v>
      </c>
      <c r="R4060" s="782"/>
      <c r="T4060" s="568"/>
    </row>
    <row r="4061" spans="1:20" s="498" customFormat="1" ht="12" x14ac:dyDescent="0.25">
      <c r="A4061" s="772"/>
      <c r="D4061" s="515" t="s">
        <v>8295</v>
      </c>
      <c r="E4061" s="779" t="s">
        <v>8296</v>
      </c>
      <c r="F4061" s="780" t="s">
        <v>5544</v>
      </c>
      <c r="G4061" s="781" t="s">
        <v>5515</v>
      </c>
      <c r="H4061" s="781" t="s">
        <v>5813</v>
      </c>
      <c r="I4061" s="781" t="s">
        <v>5517</v>
      </c>
      <c r="J4061" s="782">
        <v>206513</v>
      </c>
      <c r="K4061" s="783">
        <v>206513</v>
      </c>
      <c r="L4061" s="784">
        <f t="shared" si="182"/>
        <v>0</v>
      </c>
      <c r="M4061" s="784">
        <f t="shared" si="183"/>
        <v>0</v>
      </c>
      <c r="N4061" s="782">
        <v>210562</v>
      </c>
      <c r="O4061" s="782">
        <v>214611</v>
      </c>
      <c r="P4061" s="782">
        <v>631686</v>
      </c>
      <c r="Q4061" s="782">
        <v>0</v>
      </c>
      <c r="R4061" s="782"/>
      <c r="T4061" s="568"/>
    </row>
    <row r="4062" spans="1:20" s="498" customFormat="1" ht="12" x14ac:dyDescent="0.25">
      <c r="A4062" s="772"/>
      <c r="D4062" s="515" t="s">
        <v>8297</v>
      </c>
      <c r="E4062" s="779" t="s">
        <v>8298</v>
      </c>
      <c r="F4062" s="780" t="s">
        <v>5553</v>
      </c>
      <c r="G4062" s="781" t="s">
        <v>5515</v>
      </c>
      <c r="H4062" s="781" t="s">
        <v>5813</v>
      </c>
      <c r="I4062" s="781" t="s">
        <v>5517</v>
      </c>
      <c r="J4062" s="782">
        <v>0</v>
      </c>
      <c r="K4062" s="783">
        <v>0</v>
      </c>
      <c r="L4062" s="784">
        <f t="shared" si="182"/>
        <v>0</v>
      </c>
      <c r="M4062" s="784">
        <f t="shared" si="183"/>
        <v>0</v>
      </c>
      <c r="N4062" s="782">
        <v>0</v>
      </c>
      <c r="O4062" s="782">
        <v>0</v>
      </c>
      <c r="P4062" s="782">
        <v>0</v>
      </c>
      <c r="Q4062" s="782">
        <v>0</v>
      </c>
      <c r="R4062" s="782"/>
      <c r="T4062" s="568"/>
    </row>
    <row r="4063" spans="1:20" s="498" customFormat="1" ht="12" x14ac:dyDescent="0.25">
      <c r="A4063" s="772"/>
      <c r="D4063" s="515" t="s">
        <v>8299</v>
      </c>
      <c r="E4063" s="779" t="s">
        <v>8300</v>
      </c>
      <c r="F4063" s="780" t="s">
        <v>8301</v>
      </c>
      <c r="G4063" s="781" t="s">
        <v>5515</v>
      </c>
      <c r="H4063" s="781" t="s">
        <v>5813</v>
      </c>
      <c r="I4063" s="781" t="s">
        <v>5517</v>
      </c>
      <c r="J4063" s="782">
        <v>0</v>
      </c>
      <c r="K4063" s="783">
        <v>0</v>
      </c>
      <c r="L4063" s="784">
        <f t="shared" si="182"/>
        <v>0</v>
      </c>
      <c r="M4063" s="784">
        <f t="shared" si="183"/>
        <v>0</v>
      </c>
      <c r="N4063" s="782">
        <v>0</v>
      </c>
      <c r="O4063" s="782">
        <v>0</v>
      </c>
      <c r="P4063" s="782">
        <v>0</v>
      </c>
      <c r="Q4063" s="782">
        <v>0</v>
      </c>
      <c r="R4063" s="782"/>
      <c r="T4063" s="568"/>
    </row>
    <row r="4064" spans="1:20" s="498" customFormat="1" ht="36" x14ac:dyDescent="0.25">
      <c r="A4064" s="772"/>
      <c r="D4064" s="515" t="s">
        <v>8302</v>
      </c>
      <c r="E4064" s="779" t="s">
        <v>8303</v>
      </c>
      <c r="F4064" s="780" t="s">
        <v>8180</v>
      </c>
      <c r="G4064" s="781" t="s">
        <v>5515</v>
      </c>
      <c r="H4064" s="781" t="s">
        <v>5813</v>
      </c>
      <c r="I4064" s="781" t="s">
        <v>5517</v>
      </c>
      <c r="J4064" s="782">
        <v>0</v>
      </c>
      <c r="K4064" s="783">
        <v>0</v>
      </c>
      <c r="L4064" s="784">
        <f t="shared" si="182"/>
        <v>0</v>
      </c>
      <c r="M4064" s="784">
        <f t="shared" si="183"/>
        <v>0</v>
      </c>
      <c r="N4064" s="782">
        <v>0</v>
      </c>
      <c r="O4064" s="782">
        <v>0</v>
      </c>
      <c r="P4064" s="782">
        <v>0</v>
      </c>
      <c r="Q4064" s="782">
        <v>0</v>
      </c>
      <c r="R4064" s="782"/>
      <c r="T4064" s="568"/>
    </row>
    <row r="4065" spans="1:20" s="498" customFormat="1" ht="12" x14ac:dyDescent="0.25">
      <c r="A4065" s="772"/>
      <c r="D4065" s="515" t="s">
        <v>8304</v>
      </c>
      <c r="E4065" s="779" t="s">
        <v>8305</v>
      </c>
      <c r="F4065" s="780" t="s">
        <v>7048</v>
      </c>
      <c r="G4065" s="781" t="s">
        <v>5515</v>
      </c>
      <c r="H4065" s="781" t="s">
        <v>5813</v>
      </c>
      <c r="I4065" s="781" t="s">
        <v>5517</v>
      </c>
      <c r="J4065" s="782">
        <v>0</v>
      </c>
      <c r="K4065" s="783">
        <v>0</v>
      </c>
      <c r="L4065" s="784">
        <f t="shared" si="182"/>
        <v>0</v>
      </c>
      <c r="M4065" s="784">
        <f t="shared" si="183"/>
        <v>0</v>
      </c>
      <c r="N4065" s="782">
        <v>0</v>
      </c>
      <c r="O4065" s="782">
        <v>0</v>
      </c>
      <c r="P4065" s="782">
        <v>0</v>
      </c>
      <c r="Q4065" s="782">
        <v>0</v>
      </c>
      <c r="R4065" s="782"/>
      <c r="T4065" s="568"/>
    </row>
    <row r="4066" spans="1:20" s="498" customFormat="1" ht="12" x14ac:dyDescent="0.25">
      <c r="A4066" s="772"/>
      <c r="D4066" s="515" t="s">
        <v>8306</v>
      </c>
      <c r="E4066" s="779" t="s">
        <v>8307</v>
      </c>
      <c r="F4066" s="780" t="s">
        <v>7309</v>
      </c>
      <c r="G4066" s="781" t="s">
        <v>5515</v>
      </c>
      <c r="H4066" s="781" t="s">
        <v>5813</v>
      </c>
      <c r="I4066" s="781" t="s">
        <v>5517</v>
      </c>
      <c r="J4066" s="782">
        <v>0</v>
      </c>
      <c r="K4066" s="783">
        <v>0</v>
      </c>
      <c r="L4066" s="784">
        <f t="shared" si="182"/>
        <v>0</v>
      </c>
      <c r="M4066" s="784">
        <f t="shared" si="183"/>
        <v>0</v>
      </c>
      <c r="N4066" s="782">
        <v>0</v>
      </c>
      <c r="O4066" s="782">
        <v>0</v>
      </c>
      <c r="P4066" s="782">
        <v>0</v>
      </c>
      <c r="Q4066" s="782">
        <v>0</v>
      </c>
      <c r="R4066" s="782"/>
      <c r="T4066" s="568"/>
    </row>
    <row r="4067" spans="1:20" s="498" customFormat="1" ht="24" x14ac:dyDescent="0.25">
      <c r="A4067" s="772"/>
      <c r="D4067" s="515" t="s">
        <v>8308</v>
      </c>
      <c r="E4067" s="779" t="s">
        <v>8309</v>
      </c>
      <c r="F4067" s="780" t="s">
        <v>7312</v>
      </c>
      <c r="G4067" s="781" t="s">
        <v>5515</v>
      </c>
      <c r="H4067" s="781" t="s">
        <v>5813</v>
      </c>
      <c r="I4067" s="781" t="s">
        <v>5517</v>
      </c>
      <c r="J4067" s="782">
        <v>0</v>
      </c>
      <c r="K4067" s="783">
        <v>0</v>
      </c>
      <c r="L4067" s="784">
        <f t="shared" si="182"/>
        <v>0</v>
      </c>
      <c r="M4067" s="784">
        <f t="shared" si="183"/>
        <v>0</v>
      </c>
      <c r="N4067" s="782">
        <v>0</v>
      </c>
      <c r="O4067" s="782">
        <v>0</v>
      </c>
      <c r="P4067" s="782">
        <v>0</v>
      </c>
      <c r="Q4067" s="782">
        <v>0</v>
      </c>
      <c r="R4067" s="782"/>
      <c r="T4067" s="568"/>
    </row>
    <row r="4068" spans="1:20" s="498" customFormat="1" ht="12" x14ac:dyDescent="0.25">
      <c r="A4068" s="772"/>
      <c r="D4068" s="519" t="s">
        <v>8310</v>
      </c>
      <c r="E4068" s="786" t="s">
        <v>8311</v>
      </c>
      <c r="F4068" s="787" t="s">
        <v>7057</v>
      </c>
      <c r="G4068" s="788" t="s">
        <v>5515</v>
      </c>
      <c r="H4068" s="788" t="s">
        <v>5813</v>
      </c>
      <c r="I4068" s="788" t="s">
        <v>5517</v>
      </c>
      <c r="J4068" s="784">
        <v>0</v>
      </c>
      <c r="K4068" s="789">
        <v>0</v>
      </c>
      <c r="L4068" s="784">
        <f t="shared" si="182"/>
        <v>0</v>
      </c>
      <c r="M4068" s="784">
        <f t="shared" si="183"/>
        <v>0</v>
      </c>
      <c r="N4068" s="784">
        <v>0</v>
      </c>
      <c r="O4068" s="784">
        <v>0</v>
      </c>
      <c r="P4068" s="784">
        <v>0</v>
      </c>
      <c r="Q4068" s="784">
        <v>0</v>
      </c>
      <c r="R4068" s="784"/>
      <c r="T4068" s="568"/>
    </row>
    <row r="4069" spans="1:20" s="498" customFormat="1" ht="12" x14ac:dyDescent="0.25">
      <c r="A4069" s="772"/>
      <c r="D4069" s="816"/>
      <c r="E4069" s="816"/>
      <c r="F4069" s="844"/>
      <c r="G4069" s="845"/>
      <c r="H4069" s="845"/>
      <c r="I4069" s="845"/>
      <c r="J4069" s="846"/>
      <c r="K4069" s="846"/>
      <c r="L4069" s="846"/>
      <c r="M4069" s="846"/>
      <c r="N4069" s="846"/>
      <c r="O4069" s="846"/>
      <c r="P4069" s="846"/>
      <c r="Q4069" s="846"/>
      <c r="R4069" s="846"/>
      <c r="T4069" s="568"/>
    </row>
    <row r="4070" spans="1:20" s="498" customFormat="1" ht="12" x14ac:dyDescent="0.25">
      <c r="A4070" s="772"/>
      <c r="C4070" s="773" t="s">
        <v>5142</v>
      </c>
      <c r="D4070" s="817"/>
      <c r="E4070" s="773"/>
      <c r="F4070" s="848"/>
      <c r="G4070" s="794"/>
      <c r="H4070" s="794"/>
      <c r="I4070" s="794"/>
      <c r="J4070" s="797">
        <v>18930000</v>
      </c>
      <c r="K4070" s="783">
        <f>SUM(K4071:K4112)</f>
        <v>18930000</v>
      </c>
      <c r="L4070" s="782">
        <f t="shared" ref="L4070:O4070" si="184">SUM(L4071:L4112)</f>
        <v>0</v>
      </c>
      <c r="M4070" s="782">
        <f t="shared" si="184"/>
        <v>0</v>
      </c>
      <c r="N4070" s="782">
        <f t="shared" si="184"/>
        <v>18930000</v>
      </c>
      <c r="O4070" s="782">
        <f t="shared" si="184"/>
        <v>19280000</v>
      </c>
      <c r="P4070" s="797">
        <f>SUM(K4070,N4070,O4070)</f>
        <v>57140000</v>
      </c>
      <c r="Q4070" s="797">
        <v>242650000</v>
      </c>
      <c r="R4070" s="797"/>
      <c r="T4070" s="568"/>
    </row>
    <row r="4071" spans="1:20" s="498" customFormat="1" ht="24" x14ac:dyDescent="0.25">
      <c r="A4071" s="772"/>
      <c r="D4071" s="515" t="s">
        <v>8312</v>
      </c>
      <c r="E4071" s="779" t="s">
        <v>8313</v>
      </c>
      <c r="F4071" s="780" t="s">
        <v>5565</v>
      </c>
      <c r="G4071" s="781" t="s">
        <v>5515</v>
      </c>
      <c r="H4071" s="781" t="s">
        <v>5813</v>
      </c>
      <c r="I4071" s="781" t="s">
        <v>5517</v>
      </c>
      <c r="J4071" s="782">
        <v>400000</v>
      </c>
      <c r="K4071" s="783">
        <v>400000</v>
      </c>
      <c r="L4071" s="784">
        <f>SUM(J4071-K4071)</f>
        <v>0</v>
      </c>
      <c r="M4071" s="784">
        <f>SUM(K4071-J4071)</f>
        <v>0</v>
      </c>
      <c r="N4071" s="782">
        <v>400000</v>
      </c>
      <c r="O4071" s="782">
        <v>500000</v>
      </c>
      <c r="P4071" s="782">
        <v>1300000</v>
      </c>
      <c r="Q4071" s="782">
        <v>400000</v>
      </c>
      <c r="R4071" s="782"/>
      <c r="T4071" s="568"/>
    </row>
    <row r="4072" spans="1:20" s="498" customFormat="1" ht="24" x14ac:dyDescent="0.25">
      <c r="A4072" s="772"/>
      <c r="D4072" s="515" t="s">
        <v>8314</v>
      </c>
      <c r="E4072" s="779" t="s">
        <v>8315</v>
      </c>
      <c r="F4072" s="780" t="s">
        <v>5568</v>
      </c>
      <c r="G4072" s="781" t="s">
        <v>5515</v>
      </c>
      <c r="H4072" s="781" t="s">
        <v>5813</v>
      </c>
      <c r="I4072" s="781" t="s">
        <v>5517</v>
      </c>
      <c r="J4072" s="782">
        <v>3600000</v>
      </c>
      <c r="K4072" s="783">
        <v>3600000</v>
      </c>
      <c r="L4072" s="784">
        <f t="shared" ref="L4072:L4112" si="185">SUM(J4072-K4072)</f>
        <v>0</v>
      </c>
      <c r="M4072" s="784">
        <f t="shared" ref="M4072:M4112" si="186">SUM(K4072-J4072)</f>
        <v>0</v>
      </c>
      <c r="N4072" s="782">
        <v>3600000</v>
      </c>
      <c r="O4072" s="782">
        <v>3600000</v>
      </c>
      <c r="P4072" s="782">
        <v>10800000</v>
      </c>
      <c r="Q4072" s="782">
        <v>3600000</v>
      </c>
      <c r="R4072" s="782"/>
      <c r="T4072" s="568"/>
    </row>
    <row r="4073" spans="1:20" s="498" customFormat="1" ht="12" x14ac:dyDescent="0.25">
      <c r="A4073" s="772"/>
      <c r="D4073" s="515" t="s">
        <v>8316</v>
      </c>
      <c r="E4073" s="779" t="s">
        <v>8317</v>
      </c>
      <c r="F4073" s="780" t="s">
        <v>5901</v>
      </c>
      <c r="G4073" s="781" t="s">
        <v>5515</v>
      </c>
      <c r="H4073" s="781" t="s">
        <v>5813</v>
      </c>
      <c r="I4073" s="781" t="s">
        <v>5517</v>
      </c>
      <c r="J4073" s="782">
        <v>0</v>
      </c>
      <c r="K4073" s="783">
        <v>0</v>
      </c>
      <c r="L4073" s="784">
        <f t="shared" si="185"/>
        <v>0</v>
      </c>
      <c r="M4073" s="784">
        <f t="shared" si="186"/>
        <v>0</v>
      </c>
      <c r="N4073" s="782">
        <v>0</v>
      </c>
      <c r="O4073" s="782">
        <v>0</v>
      </c>
      <c r="P4073" s="782">
        <v>0</v>
      </c>
      <c r="Q4073" s="782">
        <v>0</v>
      </c>
      <c r="R4073" s="782"/>
      <c r="T4073" s="568"/>
    </row>
    <row r="4074" spans="1:20" s="498" customFormat="1" ht="12" x14ac:dyDescent="0.25">
      <c r="A4074" s="772"/>
      <c r="D4074" s="515" t="s">
        <v>8318</v>
      </c>
      <c r="E4074" s="779" t="s">
        <v>8319</v>
      </c>
      <c r="F4074" s="780" t="s">
        <v>5586</v>
      </c>
      <c r="G4074" s="781" t="s">
        <v>5515</v>
      </c>
      <c r="H4074" s="781" t="s">
        <v>5813</v>
      </c>
      <c r="I4074" s="781" t="s">
        <v>5517</v>
      </c>
      <c r="J4074" s="782">
        <v>270000</v>
      </c>
      <c r="K4074" s="783">
        <v>270000</v>
      </c>
      <c r="L4074" s="782">
        <f t="shared" si="185"/>
        <v>0</v>
      </c>
      <c r="M4074" s="782">
        <f t="shared" si="186"/>
        <v>0</v>
      </c>
      <c r="N4074" s="782">
        <v>270000</v>
      </c>
      <c r="O4074" s="782">
        <v>300000</v>
      </c>
      <c r="P4074" s="782">
        <v>840000</v>
      </c>
      <c r="Q4074" s="782">
        <v>250000</v>
      </c>
      <c r="R4074" s="782"/>
      <c r="T4074" s="568"/>
    </row>
    <row r="4075" spans="1:20" s="751" customFormat="1" ht="13.8" x14ac:dyDescent="0.3">
      <c r="A4075" s="946" t="s">
        <v>5500</v>
      </c>
      <c r="B4075" s="946"/>
      <c r="C4075" s="946"/>
      <c r="D4075" s="946"/>
      <c r="E4075" s="946"/>
      <c r="F4075" s="946"/>
      <c r="G4075" s="946"/>
      <c r="H4075" s="946"/>
      <c r="I4075" s="946"/>
      <c r="J4075" s="946"/>
      <c r="K4075" s="946"/>
      <c r="L4075" s="946"/>
      <c r="M4075" s="946"/>
      <c r="N4075" s="946"/>
      <c r="O4075" s="946"/>
      <c r="P4075" s="946"/>
      <c r="Q4075" s="946"/>
      <c r="T4075" s="752"/>
    </row>
    <row r="4076" spans="1:20" s="751" customFormat="1" ht="13.8" x14ac:dyDescent="0.3">
      <c r="A4076" s="946" t="s">
        <v>5501</v>
      </c>
      <c r="B4076" s="946"/>
      <c r="C4076" s="946"/>
      <c r="D4076" s="946"/>
      <c r="E4076" s="946"/>
      <c r="F4076" s="946"/>
      <c r="G4076" s="946"/>
      <c r="H4076" s="946"/>
      <c r="I4076" s="946"/>
      <c r="J4076" s="946"/>
      <c r="K4076" s="946"/>
      <c r="L4076" s="946"/>
      <c r="M4076" s="946"/>
      <c r="N4076" s="946"/>
      <c r="O4076" s="946"/>
      <c r="P4076" s="946"/>
      <c r="Q4076" s="946"/>
      <c r="T4076" s="752"/>
    </row>
    <row r="4077" spans="1:20" s="753" customFormat="1" ht="13.2" x14ac:dyDescent="0.25">
      <c r="A4077" s="947" t="s">
        <v>5376</v>
      </c>
      <c r="B4077" s="947"/>
      <c r="C4077" s="947"/>
      <c r="D4077" s="954"/>
      <c r="E4077" s="947"/>
      <c r="F4077" s="947"/>
      <c r="G4077" s="947"/>
      <c r="H4077" s="947"/>
      <c r="I4077" s="947"/>
      <c r="J4077" s="947"/>
      <c r="K4077" s="947"/>
      <c r="L4077" s="947"/>
      <c r="M4077" s="947"/>
      <c r="N4077" s="947"/>
      <c r="O4077" s="947"/>
      <c r="P4077" s="947"/>
      <c r="Q4077" s="947"/>
      <c r="T4077" s="754"/>
    </row>
    <row r="4078" spans="1:20" s="760" customFormat="1" ht="24" x14ac:dyDescent="0.25">
      <c r="A4078" s="943" t="s">
        <v>5502</v>
      </c>
      <c r="B4078" s="948" t="s">
        <v>5503</v>
      </c>
      <c r="C4078" s="957"/>
      <c r="D4078" s="755"/>
      <c r="E4078" s="949" t="s">
        <v>5504</v>
      </c>
      <c r="F4078" s="943" t="s">
        <v>4881</v>
      </c>
      <c r="G4078" s="943" t="s">
        <v>5505</v>
      </c>
      <c r="H4078" s="943" t="s">
        <v>5506</v>
      </c>
      <c r="I4078" s="943" t="s">
        <v>5507</v>
      </c>
      <c r="J4078" s="756" t="s">
        <v>3115</v>
      </c>
      <c r="K4078" s="757" t="s">
        <v>3116</v>
      </c>
      <c r="L4078" s="758" t="s">
        <v>5508</v>
      </c>
      <c r="M4078" s="758" t="s">
        <v>5509</v>
      </c>
      <c r="N4078" s="756" t="s">
        <v>3116</v>
      </c>
      <c r="O4078" s="756" t="s">
        <v>3116</v>
      </c>
      <c r="P4078" s="759" t="s">
        <v>3317</v>
      </c>
      <c r="Q4078" s="759" t="s">
        <v>3341</v>
      </c>
      <c r="R4078" s="759" t="s">
        <v>5510</v>
      </c>
      <c r="T4078" s="761"/>
    </row>
    <row r="4079" spans="1:20" s="760" customFormat="1" ht="19.5" customHeight="1" x14ac:dyDescent="0.25">
      <c r="A4079" s="955"/>
      <c r="B4079" s="950"/>
      <c r="C4079" s="958"/>
      <c r="D4079" s="762"/>
      <c r="E4079" s="951"/>
      <c r="F4079" s="944"/>
      <c r="G4079" s="944"/>
      <c r="H4079" s="944"/>
      <c r="I4079" s="944"/>
      <c r="J4079" s="763">
        <v>2020</v>
      </c>
      <c r="K4079" s="764" t="s">
        <v>3120</v>
      </c>
      <c r="L4079" s="765" t="s">
        <v>3120</v>
      </c>
      <c r="M4079" s="765" t="s">
        <v>3120</v>
      </c>
      <c r="N4079" s="766" t="s">
        <v>5068</v>
      </c>
      <c r="O4079" s="766" t="s">
        <v>5069</v>
      </c>
      <c r="P4079" s="763" t="s">
        <v>4882</v>
      </c>
      <c r="Q4079" s="766" t="s">
        <v>5102</v>
      </c>
      <c r="R4079" s="763"/>
      <c r="T4079" s="761"/>
    </row>
    <row r="4080" spans="1:20" s="760" customFormat="1" ht="15.75" customHeight="1" x14ac:dyDescent="0.25">
      <c r="A4080" s="956"/>
      <c r="B4080" s="952"/>
      <c r="C4080" s="959"/>
      <c r="D4080" s="768"/>
      <c r="E4080" s="953"/>
      <c r="F4080" s="945"/>
      <c r="G4080" s="945"/>
      <c r="H4080" s="945"/>
      <c r="I4080" s="945"/>
      <c r="J4080" s="769" t="s">
        <v>14</v>
      </c>
      <c r="K4080" s="770" t="s">
        <v>14</v>
      </c>
      <c r="L4080" s="771" t="s">
        <v>14</v>
      </c>
      <c r="M4080" s="771" t="s">
        <v>14</v>
      </c>
      <c r="N4080" s="769" t="s">
        <v>14</v>
      </c>
      <c r="O4080" s="769" t="s">
        <v>14</v>
      </c>
      <c r="P4080" s="769" t="s">
        <v>14</v>
      </c>
      <c r="Q4080" s="769" t="s">
        <v>14</v>
      </c>
      <c r="R4080" s="769"/>
      <c r="T4080" s="761"/>
    </row>
    <row r="4081" spans="1:20" s="498" customFormat="1" ht="24" x14ac:dyDescent="0.25">
      <c r="A4081" s="772"/>
      <c r="D4081" s="515" t="s">
        <v>8320</v>
      </c>
      <c r="E4081" s="779" t="s">
        <v>8321</v>
      </c>
      <c r="F4081" s="780" t="s">
        <v>5589</v>
      </c>
      <c r="G4081" s="781" t="s">
        <v>5515</v>
      </c>
      <c r="H4081" s="781" t="s">
        <v>5813</v>
      </c>
      <c r="I4081" s="781" t="s">
        <v>5517</v>
      </c>
      <c r="J4081" s="782">
        <v>350000</v>
      </c>
      <c r="K4081" s="783">
        <v>350000</v>
      </c>
      <c r="L4081" s="784">
        <f t="shared" si="185"/>
        <v>0</v>
      </c>
      <c r="M4081" s="784">
        <f t="shared" si="186"/>
        <v>0</v>
      </c>
      <c r="N4081" s="782">
        <v>350000</v>
      </c>
      <c r="O4081" s="782">
        <v>400000</v>
      </c>
      <c r="P4081" s="782">
        <v>1100000</v>
      </c>
      <c r="Q4081" s="782">
        <v>300000</v>
      </c>
      <c r="R4081" s="782"/>
      <c r="T4081" s="568"/>
    </row>
    <row r="4082" spans="1:20" s="498" customFormat="1" ht="12" x14ac:dyDescent="0.25">
      <c r="A4082" s="772"/>
      <c r="D4082" s="515" t="s">
        <v>8322</v>
      </c>
      <c r="E4082" s="779" t="s">
        <v>8323</v>
      </c>
      <c r="F4082" s="780" t="s">
        <v>6944</v>
      </c>
      <c r="G4082" s="781" t="s">
        <v>5515</v>
      </c>
      <c r="H4082" s="781" t="s">
        <v>5813</v>
      </c>
      <c r="I4082" s="781" t="s">
        <v>5517</v>
      </c>
      <c r="J4082" s="782">
        <v>200000</v>
      </c>
      <c r="K4082" s="783">
        <v>200000</v>
      </c>
      <c r="L4082" s="784">
        <f t="shared" si="185"/>
        <v>0</v>
      </c>
      <c r="M4082" s="784">
        <f t="shared" si="186"/>
        <v>0</v>
      </c>
      <c r="N4082" s="782">
        <v>200000</v>
      </c>
      <c r="O4082" s="782">
        <v>200000</v>
      </c>
      <c r="P4082" s="782">
        <v>600000</v>
      </c>
      <c r="Q4082" s="782">
        <v>0</v>
      </c>
      <c r="R4082" s="782"/>
      <c r="T4082" s="568"/>
    </row>
    <row r="4083" spans="1:20" s="498" customFormat="1" ht="12" x14ac:dyDescent="0.25">
      <c r="A4083" s="772"/>
      <c r="D4083" s="515" t="s">
        <v>8324</v>
      </c>
      <c r="E4083" s="779" t="s">
        <v>8325</v>
      </c>
      <c r="F4083" s="780" t="s">
        <v>6354</v>
      </c>
      <c r="G4083" s="781" t="s">
        <v>5515</v>
      </c>
      <c r="H4083" s="781" t="s">
        <v>5813</v>
      </c>
      <c r="I4083" s="781" t="s">
        <v>5517</v>
      </c>
      <c r="J4083" s="782">
        <v>280000</v>
      </c>
      <c r="K4083" s="783">
        <v>280000</v>
      </c>
      <c r="L4083" s="784">
        <f t="shared" si="185"/>
        <v>0</v>
      </c>
      <c r="M4083" s="784">
        <f t="shared" si="186"/>
        <v>0</v>
      </c>
      <c r="N4083" s="782">
        <v>280000</v>
      </c>
      <c r="O4083" s="782">
        <v>300000</v>
      </c>
      <c r="P4083" s="782">
        <v>860000</v>
      </c>
      <c r="Q4083" s="782">
        <v>250000</v>
      </c>
      <c r="R4083" s="782"/>
      <c r="T4083" s="568"/>
    </row>
    <row r="4084" spans="1:20" s="498" customFormat="1" ht="36" x14ac:dyDescent="0.25">
      <c r="A4084" s="772"/>
      <c r="D4084" s="515" t="s">
        <v>8326</v>
      </c>
      <c r="E4084" s="779" t="s">
        <v>8327</v>
      </c>
      <c r="F4084" s="780" t="s">
        <v>5598</v>
      </c>
      <c r="G4084" s="781" t="s">
        <v>5515</v>
      </c>
      <c r="H4084" s="781" t="s">
        <v>5813</v>
      </c>
      <c r="I4084" s="781" t="s">
        <v>5517</v>
      </c>
      <c r="J4084" s="782">
        <v>2500000</v>
      </c>
      <c r="K4084" s="783">
        <v>2500000</v>
      </c>
      <c r="L4084" s="784">
        <f t="shared" si="185"/>
        <v>0</v>
      </c>
      <c r="M4084" s="784">
        <f t="shared" si="186"/>
        <v>0</v>
      </c>
      <c r="N4084" s="782">
        <v>2500000</v>
      </c>
      <c r="O4084" s="782">
        <v>2500000</v>
      </c>
      <c r="P4084" s="782">
        <v>7500000</v>
      </c>
      <c r="Q4084" s="782">
        <v>2300000</v>
      </c>
      <c r="R4084" s="782"/>
      <c r="T4084" s="568"/>
    </row>
    <row r="4085" spans="1:20" s="498" customFormat="1" ht="12" x14ac:dyDescent="0.25">
      <c r="A4085" s="772"/>
      <c r="D4085" s="515" t="s">
        <v>8328</v>
      </c>
      <c r="E4085" s="779" t="s">
        <v>8329</v>
      </c>
      <c r="F4085" s="780" t="s">
        <v>5601</v>
      </c>
      <c r="G4085" s="781" t="s">
        <v>5515</v>
      </c>
      <c r="H4085" s="781" t="s">
        <v>5813</v>
      </c>
      <c r="I4085" s="781" t="s">
        <v>5517</v>
      </c>
      <c r="J4085" s="782">
        <v>200000</v>
      </c>
      <c r="K4085" s="783">
        <v>200000</v>
      </c>
      <c r="L4085" s="784">
        <f t="shared" si="185"/>
        <v>0</v>
      </c>
      <c r="M4085" s="784">
        <f t="shared" si="186"/>
        <v>0</v>
      </c>
      <c r="N4085" s="782">
        <v>200000</v>
      </c>
      <c r="O4085" s="782">
        <v>200000</v>
      </c>
      <c r="P4085" s="782">
        <v>600000</v>
      </c>
      <c r="Q4085" s="782">
        <v>200000</v>
      </c>
      <c r="R4085" s="782"/>
      <c r="T4085" s="568"/>
    </row>
    <row r="4086" spans="1:20" s="498" customFormat="1" ht="12" x14ac:dyDescent="0.25">
      <c r="A4086" s="772"/>
      <c r="D4086" s="515" t="s">
        <v>8330</v>
      </c>
      <c r="E4086" s="779" t="s">
        <v>8331</v>
      </c>
      <c r="F4086" s="780" t="s">
        <v>5604</v>
      </c>
      <c r="G4086" s="781" t="s">
        <v>5515</v>
      </c>
      <c r="H4086" s="781" t="s">
        <v>5813</v>
      </c>
      <c r="I4086" s="781" t="s">
        <v>5517</v>
      </c>
      <c r="J4086" s="782">
        <v>0</v>
      </c>
      <c r="K4086" s="783">
        <v>0</v>
      </c>
      <c r="L4086" s="784">
        <f t="shared" si="185"/>
        <v>0</v>
      </c>
      <c r="M4086" s="784">
        <f t="shared" si="186"/>
        <v>0</v>
      </c>
      <c r="N4086" s="782">
        <v>0</v>
      </c>
      <c r="O4086" s="782">
        <v>0</v>
      </c>
      <c r="P4086" s="782">
        <v>0</v>
      </c>
      <c r="Q4086" s="782">
        <v>0</v>
      </c>
      <c r="R4086" s="782"/>
      <c r="T4086" s="568"/>
    </row>
    <row r="4087" spans="1:20" s="498" customFormat="1" ht="12" x14ac:dyDescent="0.25">
      <c r="A4087" s="772"/>
      <c r="D4087" s="515" t="s">
        <v>8332</v>
      </c>
      <c r="E4087" s="779" t="s">
        <v>8333</v>
      </c>
      <c r="F4087" s="780" t="s">
        <v>5607</v>
      </c>
      <c r="G4087" s="781" t="s">
        <v>5515</v>
      </c>
      <c r="H4087" s="781" t="s">
        <v>5813</v>
      </c>
      <c r="I4087" s="781" t="s">
        <v>5517</v>
      </c>
      <c r="J4087" s="782">
        <v>0</v>
      </c>
      <c r="K4087" s="783">
        <v>0</v>
      </c>
      <c r="L4087" s="784">
        <f t="shared" si="185"/>
        <v>0</v>
      </c>
      <c r="M4087" s="784">
        <f t="shared" si="186"/>
        <v>0</v>
      </c>
      <c r="N4087" s="782">
        <v>0</v>
      </c>
      <c r="O4087" s="782">
        <v>0</v>
      </c>
      <c r="P4087" s="782">
        <v>0</v>
      </c>
      <c r="Q4087" s="782">
        <v>0</v>
      </c>
      <c r="R4087" s="782"/>
      <c r="T4087" s="568"/>
    </row>
    <row r="4088" spans="1:20" s="498" customFormat="1" ht="24" x14ac:dyDescent="0.25">
      <c r="A4088" s="772"/>
      <c r="D4088" s="515" t="s">
        <v>8334</v>
      </c>
      <c r="E4088" s="779" t="s">
        <v>8335</v>
      </c>
      <c r="F4088" s="780" t="s">
        <v>5610</v>
      </c>
      <c r="G4088" s="781" t="s">
        <v>5515</v>
      </c>
      <c r="H4088" s="781" t="s">
        <v>5813</v>
      </c>
      <c r="I4088" s="781" t="s">
        <v>5517</v>
      </c>
      <c r="J4088" s="782">
        <v>0</v>
      </c>
      <c r="K4088" s="783">
        <v>0</v>
      </c>
      <c r="L4088" s="784">
        <f t="shared" si="185"/>
        <v>0</v>
      </c>
      <c r="M4088" s="784">
        <f t="shared" si="186"/>
        <v>0</v>
      </c>
      <c r="N4088" s="782">
        <v>0</v>
      </c>
      <c r="O4088" s="782">
        <v>0</v>
      </c>
      <c r="P4088" s="782">
        <v>0</v>
      </c>
      <c r="Q4088" s="782">
        <v>0</v>
      </c>
      <c r="R4088" s="782"/>
      <c r="T4088" s="568"/>
    </row>
    <row r="4089" spans="1:20" s="498" customFormat="1" ht="12" x14ac:dyDescent="0.25">
      <c r="A4089" s="772"/>
      <c r="D4089" s="515" t="s">
        <v>8336</v>
      </c>
      <c r="E4089" s="779" t="s">
        <v>8337</v>
      </c>
      <c r="F4089" s="780" t="s">
        <v>5631</v>
      </c>
      <c r="G4089" s="781" t="s">
        <v>5515</v>
      </c>
      <c r="H4089" s="781" t="s">
        <v>5813</v>
      </c>
      <c r="I4089" s="781" t="s">
        <v>5517</v>
      </c>
      <c r="J4089" s="782">
        <v>500000</v>
      </c>
      <c r="K4089" s="783">
        <v>500000</v>
      </c>
      <c r="L4089" s="784">
        <f t="shared" si="185"/>
        <v>0</v>
      </c>
      <c r="M4089" s="784">
        <f t="shared" si="186"/>
        <v>0</v>
      </c>
      <c r="N4089" s="782">
        <v>500000</v>
      </c>
      <c r="O4089" s="782">
        <v>500000</v>
      </c>
      <c r="P4089" s="782">
        <v>1500000</v>
      </c>
      <c r="Q4089" s="782">
        <v>0</v>
      </c>
      <c r="R4089" s="782"/>
      <c r="T4089" s="568"/>
    </row>
    <row r="4090" spans="1:20" s="498" customFormat="1" ht="36" x14ac:dyDescent="0.25">
      <c r="A4090" s="772"/>
      <c r="D4090" s="515" t="s">
        <v>8338</v>
      </c>
      <c r="E4090" s="779" t="s">
        <v>8339</v>
      </c>
      <c r="F4090" s="780" t="s">
        <v>5634</v>
      </c>
      <c r="G4090" s="781" t="s">
        <v>5515</v>
      </c>
      <c r="H4090" s="781" t="s">
        <v>5813</v>
      </c>
      <c r="I4090" s="781" t="s">
        <v>5517</v>
      </c>
      <c r="J4090" s="782">
        <v>900000</v>
      </c>
      <c r="K4090" s="783">
        <v>900000</v>
      </c>
      <c r="L4090" s="784">
        <f t="shared" si="185"/>
        <v>0</v>
      </c>
      <c r="M4090" s="784">
        <f t="shared" si="186"/>
        <v>0</v>
      </c>
      <c r="N4090" s="782">
        <v>900000</v>
      </c>
      <c r="O4090" s="782">
        <v>1000000</v>
      </c>
      <c r="P4090" s="782">
        <v>2800000</v>
      </c>
      <c r="Q4090" s="782">
        <v>900000</v>
      </c>
      <c r="R4090" s="782"/>
      <c r="T4090" s="568"/>
    </row>
    <row r="4091" spans="1:20" s="498" customFormat="1" ht="24" x14ac:dyDescent="0.25">
      <c r="A4091" s="772"/>
      <c r="D4091" s="515" t="s">
        <v>8340</v>
      </c>
      <c r="E4091" s="779" t="s">
        <v>8341</v>
      </c>
      <c r="F4091" s="780" t="s">
        <v>5637</v>
      </c>
      <c r="G4091" s="781" t="s">
        <v>5515</v>
      </c>
      <c r="H4091" s="781" t="s">
        <v>5813</v>
      </c>
      <c r="I4091" s="781" t="s">
        <v>5517</v>
      </c>
      <c r="J4091" s="782">
        <v>400000</v>
      </c>
      <c r="K4091" s="783">
        <v>400000</v>
      </c>
      <c r="L4091" s="784">
        <f t="shared" si="185"/>
        <v>0</v>
      </c>
      <c r="M4091" s="784">
        <f t="shared" si="186"/>
        <v>0</v>
      </c>
      <c r="N4091" s="782">
        <v>400000</v>
      </c>
      <c r="O4091" s="782">
        <v>400000</v>
      </c>
      <c r="P4091" s="782">
        <v>1200000</v>
      </c>
      <c r="Q4091" s="782">
        <v>350000</v>
      </c>
      <c r="R4091" s="782"/>
      <c r="T4091" s="568"/>
    </row>
    <row r="4092" spans="1:20" s="498" customFormat="1" ht="24" x14ac:dyDescent="0.25">
      <c r="A4092" s="772"/>
      <c r="D4092" s="515" t="s">
        <v>8342</v>
      </c>
      <c r="E4092" s="779" t="s">
        <v>8343</v>
      </c>
      <c r="F4092" s="780" t="s">
        <v>5643</v>
      </c>
      <c r="G4092" s="781" t="s">
        <v>5515</v>
      </c>
      <c r="H4092" s="781" t="s">
        <v>5813</v>
      </c>
      <c r="I4092" s="781" t="s">
        <v>5517</v>
      </c>
      <c r="J4092" s="782">
        <v>200000</v>
      </c>
      <c r="K4092" s="783">
        <v>200000</v>
      </c>
      <c r="L4092" s="784">
        <f t="shared" si="185"/>
        <v>0</v>
      </c>
      <c r="M4092" s="784">
        <f t="shared" si="186"/>
        <v>0</v>
      </c>
      <c r="N4092" s="782">
        <v>200000</v>
      </c>
      <c r="O4092" s="782">
        <v>200000</v>
      </c>
      <c r="P4092" s="782">
        <v>600000</v>
      </c>
      <c r="Q4092" s="782">
        <v>200000</v>
      </c>
      <c r="R4092" s="782"/>
      <c r="T4092" s="568"/>
    </row>
    <row r="4093" spans="1:20" s="498" customFormat="1" ht="24" x14ac:dyDescent="0.25">
      <c r="A4093" s="772"/>
      <c r="D4093" s="515" t="s">
        <v>8344</v>
      </c>
      <c r="E4093" s="779" t="s">
        <v>8345</v>
      </c>
      <c r="F4093" s="780" t="s">
        <v>5646</v>
      </c>
      <c r="G4093" s="781" t="s">
        <v>5515</v>
      </c>
      <c r="H4093" s="781" t="s">
        <v>5813</v>
      </c>
      <c r="I4093" s="781" t="s">
        <v>5517</v>
      </c>
      <c r="J4093" s="782">
        <v>250000</v>
      </c>
      <c r="K4093" s="783">
        <v>250000</v>
      </c>
      <c r="L4093" s="784">
        <f t="shared" si="185"/>
        <v>0</v>
      </c>
      <c r="M4093" s="784">
        <f t="shared" si="186"/>
        <v>0</v>
      </c>
      <c r="N4093" s="782">
        <v>250000</v>
      </c>
      <c r="O4093" s="782">
        <v>300000</v>
      </c>
      <c r="P4093" s="782">
        <v>800000</v>
      </c>
      <c r="Q4093" s="782">
        <v>220000</v>
      </c>
      <c r="R4093" s="782"/>
      <c r="T4093" s="568"/>
    </row>
    <row r="4094" spans="1:20" s="498" customFormat="1" ht="12" x14ac:dyDescent="0.25">
      <c r="A4094" s="772"/>
      <c r="D4094" s="515" t="s">
        <v>8346</v>
      </c>
      <c r="E4094" s="779" t="s">
        <v>8347</v>
      </c>
      <c r="F4094" s="515" t="s">
        <v>5649</v>
      </c>
      <c r="G4094" s="781" t="s">
        <v>5515</v>
      </c>
      <c r="H4094" s="781" t="s">
        <v>5813</v>
      </c>
      <c r="I4094" s="781" t="s">
        <v>5517</v>
      </c>
      <c r="J4094" s="782">
        <v>500000</v>
      </c>
      <c r="K4094" s="783">
        <v>500000</v>
      </c>
      <c r="L4094" s="784">
        <f t="shared" si="185"/>
        <v>0</v>
      </c>
      <c r="M4094" s="784">
        <f t="shared" si="186"/>
        <v>0</v>
      </c>
      <c r="N4094" s="782">
        <v>500000</v>
      </c>
      <c r="O4094" s="782">
        <v>500000</v>
      </c>
      <c r="P4094" s="782">
        <v>1500000</v>
      </c>
      <c r="Q4094" s="782">
        <v>0</v>
      </c>
      <c r="R4094" s="782"/>
      <c r="T4094" s="568"/>
    </row>
    <row r="4095" spans="1:20" s="498" customFormat="1" ht="12" x14ac:dyDescent="0.25">
      <c r="A4095" s="772"/>
      <c r="D4095" s="515" t="s">
        <v>8348</v>
      </c>
      <c r="E4095" s="779" t="s">
        <v>8349</v>
      </c>
      <c r="F4095" s="780" t="s">
        <v>5664</v>
      </c>
      <c r="G4095" s="781" t="s">
        <v>5515</v>
      </c>
      <c r="H4095" s="781" t="s">
        <v>5813</v>
      </c>
      <c r="I4095" s="781" t="s">
        <v>5517</v>
      </c>
      <c r="J4095" s="782">
        <v>2000000</v>
      </c>
      <c r="K4095" s="783">
        <v>2000000</v>
      </c>
      <c r="L4095" s="784">
        <f t="shared" si="185"/>
        <v>0</v>
      </c>
      <c r="M4095" s="784">
        <f t="shared" si="186"/>
        <v>0</v>
      </c>
      <c r="N4095" s="782">
        <v>2000000</v>
      </c>
      <c r="O4095" s="782">
        <v>2000000</v>
      </c>
      <c r="P4095" s="782">
        <v>6000000</v>
      </c>
      <c r="Q4095" s="782">
        <v>230000000</v>
      </c>
      <c r="R4095" s="782"/>
      <c r="T4095" s="568"/>
    </row>
    <row r="4096" spans="1:20" s="498" customFormat="1" ht="12" x14ac:dyDescent="0.25">
      <c r="A4096" s="772"/>
      <c r="D4096" s="515" t="s">
        <v>8350</v>
      </c>
      <c r="E4096" s="779" t="s">
        <v>8351</v>
      </c>
      <c r="F4096" s="780" t="s">
        <v>6145</v>
      </c>
      <c r="G4096" s="781" t="s">
        <v>5515</v>
      </c>
      <c r="H4096" s="781" t="s">
        <v>5813</v>
      </c>
      <c r="I4096" s="781" t="s">
        <v>5517</v>
      </c>
      <c r="J4096" s="782">
        <v>2000000</v>
      </c>
      <c r="K4096" s="783">
        <v>2000000</v>
      </c>
      <c r="L4096" s="784">
        <f t="shared" si="185"/>
        <v>0</v>
      </c>
      <c r="M4096" s="784">
        <f t="shared" si="186"/>
        <v>0</v>
      </c>
      <c r="N4096" s="782">
        <v>2000000</v>
      </c>
      <c r="O4096" s="782">
        <v>2000000</v>
      </c>
      <c r="P4096" s="782">
        <v>6000000</v>
      </c>
      <c r="Q4096" s="782">
        <v>0</v>
      </c>
      <c r="R4096" s="782"/>
      <c r="T4096" s="568"/>
    </row>
    <row r="4097" spans="1:20" s="498" customFormat="1" ht="24" x14ac:dyDescent="0.25">
      <c r="A4097" s="772"/>
      <c r="D4097" s="515" t="s">
        <v>8352</v>
      </c>
      <c r="E4097" s="779" t="s">
        <v>8353</v>
      </c>
      <c r="F4097" s="780" t="s">
        <v>5688</v>
      </c>
      <c r="G4097" s="781" t="s">
        <v>5515</v>
      </c>
      <c r="H4097" s="781" t="s">
        <v>5813</v>
      </c>
      <c r="I4097" s="781" t="s">
        <v>5517</v>
      </c>
      <c r="J4097" s="782">
        <v>200000</v>
      </c>
      <c r="K4097" s="783">
        <v>200000</v>
      </c>
      <c r="L4097" s="784">
        <f t="shared" si="185"/>
        <v>0</v>
      </c>
      <c r="M4097" s="784">
        <f t="shared" si="186"/>
        <v>0</v>
      </c>
      <c r="N4097" s="782">
        <v>200000</v>
      </c>
      <c r="O4097" s="782">
        <v>200000</v>
      </c>
      <c r="P4097" s="782">
        <v>600000</v>
      </c>
      <c r="Q4097" s="782">
        <v>0</v>
      </c>
      <c r="R4097" s="782"/>
      <c r="T4097" s="568"/>
    </row>
    <row r="4098" spans="1:20" s="498" customFormat="1" ht="24" x14ac:dyDescent="0.25">
      <c r="A4098" s="772"/>
      <c r="D4098" s="515" t="s">
        <v>8354</v>
      </c>
      <c r="E4098" s="779" t="s">
        <v>8355</v>
      </c>
      <c r="F4098" s="780" t="s">
        <v>6157</v>
      </c>
      <c r="G4098" s="781" t="s">
        <v>5515</v>
      </c>
      <c r="H4098" s="781" t="s">
        <v>5813</v>
      </c>
      <c r="I4098" s="781" t="s">
        <v>5517</v>
      </c>
      <c r="J4098" s="782">
        <v>0</v>
      </c>
      <c r="K4098" s="783">
        <v>0</v>
      </c>
      <c r="L4098" s="784">
        <f t="shared" si="185"/>
        <v>0</v>
      </c>
      <c r="M4098" s="784">
        <f t="shared" si="186"/>
        <v>0</v>
      </c>
      <c r="N4098" s="782">
        <v>0</v>
      </c>
      <c r="O4098" s="782">
        <v>0</v>
      </c>
      <c r="P4098" s="782">
        <v>0</v>
      </c>
      <c r="Q4098" s="782">
        <v>0</v>
      </c>
      <c r="R4098" s="782"/>
      <c r="T4098" s="568"/>
    </row>
    <row r="4099" spans="1:20" s="498" customFormat="1" ht="12" x14ac:dyDescent="0.25">
      <c r="A4099" s="772"/>
      <c r="D4099" s="515" t="s">
        <v>8356</v>
      </c>
      <c r="E4099" s="779" t="s">
        <v>8357</v>
      </c>
      <c r="F4099" s="780" t="s">
        <v>5703</v>
      </c>
      <c r="G4099" s="781" t="s">
        <v>5515</v>
      </c>
      <c r="H4099" s="781" t="s">
        <v>5813</v>
      </c>
      <c r="I4099" s="781" t="s">
        <v>5517</v>
      </c>
      <c r="J4099" s="782">
        <v>2000000</v>
      </c>
      <c r="K4099" s="783">
        <v>2000000</v>
      </c>
      <c r="L4099" s="784">
        <f t="shared" si="185"/>
        <v>0</v>
      </c>
      <c r="M4099" s="784">
        <f t="shared" si="186"/>
        <v>0</v>
      </c>
      <c r="N4099" s="782">
        <v>2000000</v>
      </c>
      <c r="O4099" s="782">
        <v>2000000</v>
      </c>
      <c r="P4099" s="782">
        <v>6000000</v>
      </c>
      <c r="Q4099" s="782">
        <v>2000000</v>
      </c>
      <c r="R4099" s="782"/>
      <c r="T4099" s="568"/>
    </row>
    <row r="4100" spans="1:20" s="498" customFormat="1" ht="12" x14ac:dyDescent="0.25">
      <c r="A4100" s="772"/>
      <c r="D4100" s="515" t="s">
        <v>8358</v>
      </c>
      <c r="E4100" s="779" t="s">
        <v>8359</v>
      </c>
      <c r="F4100" s="515" t="s">
        <v>5709</v>
      </c>
      <c r="G4100" s="781" t="s">
        <v>5515</v>
      </c>
      <c r="H4100" s="781" t="s">
        <v>5813</v>
      </c>
      <c r="I4100" s="781" t="s">
        <v>5517</v>
      </c>
      <c r="J4100" s="782">
        <v>300000</v>
      </c>
      <c r="K4100" s="783">
        <v>300000</v>
      </c>
      <c r="L4100" s="784">
        <f t="shared" si="185"/>
        <v>0</v>
      </c>
      <c r="M4100" s="784">
        <f t="shared" si="186"/>
        <v>0</v>
      </c>
      <c r="N4100" s="782">
        <v>300000</v>
      </c>
      <c r="O4100" s="782">
        <v>300000</v>
      </c>
      <c r="P4100" s="782">
        <v>900000</v>
      </c>
      <c r="Q4100" s="782">
        <v>300000</v>
      </c>
      <c r="R4100" s="782"/>
      <c r="T4100" s="568"/>
    </row>
    <row r="4101" spans="1:20" s="498" customFormat="1" ht="12" x14ac:dyDescent="0.25">
      <c r="A4101" s="772"/>
      <c r="D4101" s="515" t="s">
        <v>8360</v>
      </c>
      <c r="E4101" s="779" t="s">
        <v>8361</v>
      </c>
      <c r="F4101" s="780" t="s">
        <v>6716</v>
      </c>
      <c r="G4101" s="781" t="s">
        <v>5515</v>
      </c>
      <c r="H4101" s="781" t="s">
        <v>5813</v>
      </c>
      <c r="I4101" s="781" t="s">
        <v>5517</v>
      </c>
      <c r="J4101" s="782">
        <v>300000</v>
      </c>
      <c r="K4101" s="783">
        <v>300000</v>
      </c>
      <c r="L4101" s="784">
        <f t="shared" si="185"/>
        <v>0</v>
      </c>
      <c r="M4101" s="784">
        <f t="shared" si="186"/>
        <v>0</v>
      </c>
      <c r="N4101" s="782">
        <v>300000</v>
      </c>
      <c r="O4101" s="782">
        <v>300000</v>
      </c>
      <c r="P4101" s="782">
        <v>900000</v>
      </c>
      <c r="Q4101" s="782">
        <v>0</v>
      </c>
      <c r="R4101" s="782"/>
      <c r="T4101" s="568"/>
    </row>
    <row r="4102" spans="1:20" s="498" customFormat="1" ht="12" x14ac:dyDescent="0.25">
      <c r="A4102" s="772"/>
      <c r="D4102" s="515" t="s">
        <v>8362</v>
      </c>
      <c r="E4102" s="779" t="s">
        <v>8363</v>
      </c>
      <c r="F4102" s="515" t="s">
        <v>5724</v>
      </c>
      <c r="G4102" s="781" t="s">
        <v>5515</v>
      </c>
      <c r="H4102" s="781" t="s">
        <v>5813</v>
      </c>
      <c r="I4102" s="781" t="s">
        <v>5517</v>
      </c>
      <c r="J4102" s="782">
        <v>0</v>
      </c>
      <c r="K4102" s="783">
        <v>0</v>
      </c>
      <c r="L4102" s="784">
        <f t="shared" si="185"/>
        <v>0</v>
      </c>
      <c r="M4102" s="784">
        <f t="shared" si="186"/>
        <v>0</v>
      </c>
      <c r="N4102" s="782">
        <v>0</v>
      </c>
      <c r="O4102" s="782">
        <v>0</v>
      </c>
      <c r="P4102" s="782">
        <v>0</v>
      </c>
      <c r="Q4102" s="782">
        <v>0</v>
      </c>
      <c r="R4102" s="782"/>
      <c r="T4102" s="568"/>
    </row>
    <row r="4103" spans="1:20" s="498" customFormat="1" ht="12" x14ac:dyDescent="0.25">
      <c r="A4103" s="772"/>
      <c r="D4103" s="515" t="s">
        <v>8364</v>
      </c>
      <c r="E4103" s="779" t="s">
        <v>8365</v>
      </c>
      <c r="F4103" s="780" t="s">
        <v>8366</v>
      </c>
      <c r="G4103" s="781" t="s">
        <v>5515</v>
      </c>
      <c r="H4103" s="781" t="s">
        <v>5813</v>
      </c>
      <c r="I4103" s="781" t="s">
        <v>5517</v>
      </c>
      <c r="J4103" s="782">
        <v>1000000</v>
      </c>
      <c r="K4103" s="783">
        <v>1000000</v>
      </c>
      <c r="L4103" s="782">
        <f t="shared" si="185"/>
        <v>0</v>
      </c>
      <c r="M4103" s="782">
        <f t="shared" si="186"/>
        <v>0</v>
      </c>
      <c r="N4103" s="782">
        <v>1000000</v>
      </c>
      <c r="O4103" s="782">
        <v>1000000</v>
      </c>
      <c r="P4103" s="782">
        <v>3000000</v>
      </c>
      <c r="Q4103" s="782">
        <v>850000</v>
      </c>
      <c r="R4103" s="782"/>
      <c r="T4103" s="568"/>
    </row>
    <row r="4104" spans="1:20" s="751" customFormat="1" ht="13.8" x14ac:dyDescent="0.3">
      <c r="A4104" s="946" t="s">
        <v>5500</v>
      </c>
      <c r="B4104" s="946"/>
      <c r="C4104" s="946"/>
      <c r="D4104" s="946"/>
      <c r="E4104" s="946"/>
      <c r="F4104" s="946"/>
      <c r="G4104" s="946"/>
      <c r="H4104" s="946"/>
      <c r="I4104" s="946"/>
      <c r="J4104" s="946"/>
      <c r="K4104" s="946"/>
      <c r="L4104" s="946"/>
      <c r="M4104" s="946"/>
      <c r="N4104" s="946"/>
      <c r="O4104" s="946"/>
      <c r="P4104" s="946"/>
      <c r="Q4104" s="946"/>
      <c r="T4104" s="752"/>
    </row>
    <row r="4105" spans="1:20" s="751" customFormat="1" ht="13.8" x14ac:dyDescent="0.3">
      <c r="A4105" s="946" t="s">
        <v>5501</v>
      </c>
      <c r="B4105" s="946"/>
      <c r="C4105" s="946"/>
      <c r="D4105" s="946"/>
      <c r="E4105" s="946"/>
      <c r="F4105" s="946"/>
      <c r="G4105" s="946"/>
      <c r="H4105" s="946"/>
      <c r="I4105" s="946"/>
      <c r="J4105" s="946"/>
      <c r="K4105" s="946"/>
      <c r="L4105" s="946"/>
      <c r="M4105" s="946"/>
      <c r="N4105" s="946"/>
      <c r="O4105" s="946"/>
      <c r="P4105" s="946"/>
      <c r="Q4105" s="946"/>
      <c r="T4105" s="752"/>
    </row>
    <row r="4106" spans="1:20" s="753" customFormat="1" ht="13.2" x14ac:dyDescent="0.25">
      <c r="A4106" s="947" t="s">
        <v>5376</v>
      </c>
      <c r="B4106" s="947"/>
      <c r="C4106" s="947"/>
      <c r="D4106" s="954"/>
      <c r="E4106" s="947"/>
      <c r="F4106" s="947"/>
      <c r="G4106" s="947"/>
      <c r="H4106" s="947"/>
      <c r="I4106" s="947"/>
      <c r="J4106" s="947"/>
      <c r="K4106" s="947"/>
      <c r="L4106" s="947"/>
      <c r="M4106" s="947"/>
      <c r="N4106" s="947"/>
      <c r="O4106" s="947"/>
      <c r="P4106" s="947"/>
      <c r="Q4106" s="947"/>
      <c r="T4106" s="754"/>
    </row>
    <row r="4107" spans="1:20" s="760" customFormat="1" ht="24" x14ac:dyDescent="0.25">
      <c r="A4107" s="943" t="s">
        <v>5502</v>
      </c>
      <c r="B4107" s="948" t="s">
        <v>5503</v>
      </c>
      <c r="C4107" s="957"/>
      <c r="D4107" s="755"/>
      <c r="E4107" s="949" t="s">
        <v>5504</v>
      </c>
      <c r="F4107" s="943" t="s">
        <v>4881</v>
      </c>
      <c r="G4107" s="943" t="s">
        <v>5505</v>
      </c>
      <c r="H4107" s="943" t="s">
        <v>5506</v>
      </c>
      <c r="I4107" s="943" t="s">
        <v>5507</v>
      </c>
      <c r="J4107" s="756" t="s">
        <v>3115</v>
      </c>
      <c r="K4107" s="757" t="s">
        <v>3116</v>
      </c>
      <c r="L4107" s="758" t="s">
        <v>5508</v>
      </c>
      <c r="M4107" s="758" t="s">
        <v>5509</v>
      </c>
      <c r="N4107" s="756" t="s">
        <v>3116</v>
      </c>
      <c r="O4107" s="756" t="s">
        <v>3116</v>
      </c>
      <c r="P4107" s="759" t="s">
        <v>3317</v>
      </c>
      <c r="Q4107" s="759" t="s">
        <v>3341</v>
      </c>
      <c r="R4107" s="759" t="s">
        <v>5510</v>
      </c>
      <c r="T4107" s="761"/>
    </row>
    <row r="4108" spans="1:20" s="760" customFormat="1" ht="19.5" customHeight="1" x14ac:dyDescent="0.25">
      <c r="A4108" s="955"/>
      <c r="B4108" s="950"/>
      <c r="C4108" s="958"/>
      <c r="D4108" s="762"/>
      <c r="E4108" s="951"/>
      <c r="F4108" s="944"/>
      <c r="G4108" s="944"/>
      <c r="H4108" s="944"/>
      <c r="I4108" s="944"/>
      <c r="J4108" s="763">
        <v>2020</v>
      </c>
      <c r="K4108" s="764" t="s">
        <v>3120</v>
      </c>
      <c r="L4108" s="765" t="s">
        <v>3120</v>
      </c>
      <c r="M4108" s="765" t="s">
        <v>3120</v>
      </c>
      <c r="N4108" s="766" t="s">
        <v>5068</v>
      </c>
      <c r="O4108" s="766" t="s">
        <v>5069</v>
      </c>
      <c r="P4108" s="763" t="s">
        <v>4882</v>
      </c>
      <c r="Q4108" s="766" t="s">
        <v>5102</v>
      </c>
      <c r="R4108" s="763"/>
      <c r="T4108" s="761"/>
    </row>
    <row r="4109" spans="1:20" s="760" customFormat="1" ht="15.75" customHeight="1" x14ac:dyDescent="0.25">
      <c r="A4109" s="956"/>
      <c r="B4109" s="952"/>
      <c r="C4109" s="959"/>
      <c r="D4109" s="768"/>
      <c r="E4109" s="953"/>
      <c r="F4109" s="945"/>
      <c r="G4109" s="945"/>
      <c r="H4109" s="945"/>
      <c r="I4109" s="945"/>
      <c r="J4109" s="769" t="s">
        <v>14</v>
      </c>
      <c r="K4109" s="770" t="s">
        <v>14</v>
      </c>
      <c r="L4109" s="771" t="s">
        <v>14</v>
      </c>
      <c r="M4109" s="771" t="s">
        <v>14</v>
      </c>
      <c r="N4109" s="769" t="s">
        <v>14</v>
      </c>
      <c r="O4109" s="769" t="s">
        <v>14</v>
      </c>
      <c r="P4109" s="769" t="s">
        <v>14</v>
      </c>
      <c r="Q4109" s="769" t="s">
        <v>14</v>
      </c>
      <c r="R4109" s="769"/>
      <c r="T4109" s="761"/>
    </row>
    <row r="4110" spans="1:20" s="498" customFormat="1" ht="12" x14ac:dyDescent="0.25">
      <c r="A4110" s="772"/>
      <c r="D4110" s="515" t="s">
        <v>8367</v>
      </c>
      <c r="E4110" s="779" t="s">
        <v>8368</v>
      </c>
      <c r="F4110" s="780" t="s">
        <v>5739</v>
      </c>
      <c r="G4110" s="781" t="s">
        <v>5515</v>
      </c>
      <c r="H4110" s="781" t="s">
        <v>5813</v>
      </c>
      <c r="I4110" s="781" t="s">
        <v>5517</v>
      </c>
      <c r="J4110" s="782">
        <v>400000</v>
      </c>
      <c r="K4110" s="783">
        <v>400000</v>
      </c>
      <c r="L4110" s="784">
        <f t="shared" si="185"/>
        <v>0</v>
      </c>
      <c r="M4110" s="784">
        <f t="shared" si="186"/>
        <v>0</v>
      </c>
      <c r="N4110" s="782">
        <v>400000</v>
      </c>
      <c r="O4110" s="782">
        <v>400000</v>
      </c>
      <c r="P4110" s="782">
        <v>1200000</v>
      </c>
      <c r="Q4110" s="782">
        <v>350000</v>
      </c>
      <c r="R4110" s="782"/>
      <c r="T4110" s="568"/>
    </row>
    <row r="4111" spans="1:20" s="498" customFormat="1" ht="21" customHeight="1" x14ac:dyDescent="0.25">
      <c r="A4111" s="772"/>
      <c r="D4111" s="515" t="s">
        <v>8369</v>
      </c>
      <c r="E4111" s="779" t="s">
        <v>8370</v>
      </c>
      <c r="F4111" s="780" t="s">
        <v>8371</v>
      </c>
      <c r="G4111" s="781" t="s">
        <v>5515</v>
      </c>
      <c r="H4111" s="781" t="s">
        <v>5813</v>
      </c>
      <c r="I4111" s="781" t="s">
        <v>5517</v>
      </c>
      <c r="J4111" s="782">
        <v>180000</v>
      </c>
      <c r="K4111" s="783">
        <v>180000</v>
      </c>
      <c r="L4111" s="784">
        <f t="shared" si="185"/>
        <v>0</v>
      </c>
      <c r="M4111" s="784">
        <f t="shared" si="186"/>
        <v>0</v>
      </c>
      <c r="N4111" s="782">
        <v>180000</v>
      </c>
      <c r="O4111" s="782">
        <v>180000</v>
      </c>
      <c r="P4111" s="782">
        <v>540000</v>
      </c>
      <c r="Q4111" s="782">
        <v>180000</v>
      </c>
      <c r="R4111" s="782"/>
      <c r="T4111" s="568"/>
    </row>
    <row r="4112" spans="1:20" s="498" customFormat="1" ht="12" x14ac:dyDescent="0.25">
      <c r="A4112" s="772"/>
      <c r="D4112" s="515" t="s">
        <v>8372</v>
      </c>
      <c r="E4112" s="779" t="s">
        <v>8373</v>
      </c>
      <c r="F4112" s="780" t="s">
        <v>8374</v>
      </c>
      <c r="G4112" s="781" t="s">
        <v>5515</v>
      </c>
      <c r="H4112" s="781" t="s">
        <v>5813</v>
      </c>
      <c r="I4112" s="781" t="s">
        <v>5517</v>
      </c>
      <c r="J4112" s="782">
        <v>0</v>
      </c>
      <c r="K4112" s="783">
        <v>0</v>
      </c>
      <c r="L4112" s="782">
        <f t="shared" si="185"/>
        <v>0</v>
      </c>
      <c r="M4112" s="782">
        <f t="shared" si="186"/>
        <v>0</v>
      </c>
      <c r="N4112" s="782">
        <v>0</v>
      </c>
      <c r="O4112" s="782">
        <v>0</v>
      </c>
      <c r="P4112" s="782">
        <v>0</v>
      </c>
      <c r="Q4112" s="782">
        <v>0</v>
      </c>
      <c r="R4112" s="782"/>
      <c r="T4112" s="568"/>
    </row>
    <row r="4113" spans="1:20" s="498" customFormat="1" ht="12" x14ac:dyDescent="0.25">
      <c r="A4113" s="772"/>
      <c r="B4113" s="566" t="s">
        <v>3114</v>
      </c>
      <c r="C4113" s="810"/>
      <c r="D4113" s="519"/>
      <c r="E4113" s="810"/>
      <c r="F4113" s="827"/>
      <c r="G4113" s="810"/>
      <c r="H4113" s="810"/>
      <c r="I4113" s="779"/>
      <c r="J4113" s="801">
        <v>24364672</v>
      </c>
      <c r="K4113" s="802">
        <f>SUM(K4070,K4051)</f>
        <v>24364672</v>
      </c>
      <c r="L4113" s="801">
        <f t="shared" ref="L4113:O4113" si="187">SUM(L4070,L4051)</f>
        <v>0</v>
      </c>
      <c r="M4113" s="801">
        <f t="shared" si="187"/>
        <v>0</v>
      </c>
      <c r="N4113" s="801">
        <f t="shared" si="187"/>
        <v>24858333</v>
      </c>
      <c r="O4113" s="801">
        <f t="shared" si="187"/>
        <v>25367995</v>
      </c>
      <c r="P4113" s="782">
        <v>74591000</v>
      </c>
      <c r="Q4113" s="801">
        <v>242650000</v>
      </c>
      <c r="R4113" s="801"/>
      <c r="T4113" s="568"/>
    </row>
    <row r="4114" spans="1:20" s="498" customFormat="1" ht="12" x14ac:dyDescent="0.25">
      <c r="D4114" s="816"/>
      <c r="F4114" s="536"/>
      <c r="J4114" s="776"/>
      <c r="K4114" s="776"/>
      <c r="L4114" s="776"/>
      <c r="M4114" s="776"/>
      <c r="N4114" s="776"/>
      <c r="O4114" s="776"/>
      <c r="P4114" s="776"/>
      <c r="Q4114" s="776"/>
      <c r="R4114" s="776"/>
      <c r="T4114" s="568"/>
    </row>
    <row r="4115" spans="1:20" s="498" customFormat="1" ht="12" x14ac:dyDescent="0.25">
      <c r="A4115" s="772" t="s">
        <v>8375</v>
      </c>
      <c r="B4115" s="773" t="s">
        <v>674</v>
      </c>
      <c r="C4115" s="773"/>
      <c r="D4115" s="773"/>
      <c r="E4115" s="773"/>
      <c r="F4115" s="775"/>
      <c r="G4115" s="773"/>
      <c r="H4115" s="773"/>
      <c r="I4115" s="773"/>
      <c r="J4115" s="776"/>
      <c r="K4115" s="776"/>
      <c r="L4115" s="776"/>
      <c r="M4115" s="776"/>
      <c r="N4115" s="776"/>
      <c r="O4115" s="776"/>
      <c r="P4115" s="776"/>
      <c r="Q4115" s="776"/>
      <c r="R4115" s="776"/>
      <c r="T4115" s="568"/>
    </row>
    <row r="4116" spans="1:20" s="498" customFormat="1" ht="12" x14ac:dyDescent="0.25">
      <c r="A4116" s="772"/>
      <c r="C4116" s="773" t="s">
        <v>5123</v>
      </c>
      <c r="D4116" s="817"/>
      <c r="E4116" s="773"/>
      <c r="F4116" s="775"/>
      <c r="G4116" s="773"/>
      <c r="H4116" s="773"/>
      <c r="I4116" s="773"/>
      <c r="J4116" s="777">
        <v>23834243</v>
      </c>
      <c r="K4116" s="789">
        <f>SUM(K4117:K4132)</f>
        <v>23834243</v>
      </c>
      <c r="L4116" s="784">
        <f t="shared" ref="L4116:O4116" si="188">SUM(L4117:L4132)</f>
        <v>0</v>
      </c>
      <c r="M4116" s="784">
        <f t="shared" si="188"/>
        <v>0</v>
      </c>
      <c r="N4116" s="784">
        <f t="shared" si="188"/>
        <v>24301580</v>
      </c>
      <c r="O4116" s="784">
        <f t="shared" si="188"/>
        <v>24768920</v>
      </c>
      <c r="P4116" s="777">
        <f>SUM(K4116,N4116,O4116)</f>
        <v>72904743</v>
      </c>
      <c r="Q4116" s="777">
        <v>49896392</v>
      </c>
      <c r="R4116" s="777"/>
      <c r="T4116" s="568"/>
    </row>
    <row r="4117" spans="1:20" s="498" customFormat="1" ht="12" x14ac:dyDescent="0.25">
      <c r="A4117" s="772"/>
      <c r="D4117" s="515" t="s">
        <v>8376</v>
      </c>
      <c r="E4117" s="779" t="s">
        <v>8377</v>
      </c>
      <c r="F4117" s="780" t="s">
        <v>6059</v>
      </c>
      <c r="G4117" s="781" t="s">
        <v>8378</v>
      </c>
      <c r="H4117" s="781" t="s">
        <v>8379</v>
      </c>
      <c r="I4117" s="781" t="s">
        <v>5517</v>
      </c>
      <c r="J4117" s="782">
        <v>15483683</v>
      </c>
      <c r="K4117" s="783">
        <v>15483683</v>
      </c>
      <c r="L4117" s="784">
        <f>SUM(J4117-K4117)</f>
        <v>0</v>
      </c>
      <c r="M4117" s="784">
        <f>SUM(K4117-J4117)</f>
        <v>0</v>
      </c>
      <c r="N4117" s="782">
        <v>15787284</v>
      </c>
      <c r="O4117" s="782">
        <v>16090886</v>
      </c>
      <c r="P4117" s="782">
        <v>47361853</v>
      </c>
      <c r="Q4117" s="782">
        <v>27626740</v>
      </c>
      <c r="R4117" s="782"/>
      <c r="T4117" s="568"/>
    </row>
    <row r="4118" spans="1:20" s="498" customFormat="1" ht="12" x14ac:dyDescent="0.25">
      <c r="A4118" s="772"/>
      <c r="D4118" s="515" t="s">
        <v>8380</v>
      </c>
      <c r="E4118" s="779" t="s">
        <v>8381</v>
      </c>
      <c r="F4118" s="780" t="s">
        <v>6905</v>
      </c>
      <c r="G4118" s="781" t="s">
        <v>8378</v>
      </c>
      <c r="H4118" s="781" t="s">
        <v>8379</v>
      </c>
      <c r="I4118" s="781" t="s">
        <v>5517</v>
      </c>
      <c r="J4118" s="782">
        <v>0</v>
      </c>
      <c r="K4118" s="783">
        <v>0</v>
      </c>
      <c r="L4118" s="784">
        <f t="shared" ref="L4118:L4132" si="189">SUM(J4118-K4118)</f>
        <v>0</v>
      </c>
      <c r="M4118" s="784">
        <f t="shared" ref="M4118:M4132" si="190">SUM(K4118-J4118)</f>
        <v>0</v>
      </c>
      <c r="N4118" s="782">
        <v>0</v>
      </c>
      <c r="O4118" s="782">
        <v>0</v>
      </c>
      <c r="P4118" s="782">
        <v>0</v>
      </c>
      <c r="Q4118" s="782">
        <v>0</v>
      </c>
      <c r="R4118" s="782"/>
      <c r="T4118" s="568"/>
    </row>
    <row r="4119" spans="1:20" s="498" customFormat="1" ht="24" x14ac:dyDescent="0.25">
      <c r="A4119" s="772"/>
      <c r="D4119" s="515" t="s">
        <v>8382</v>
      </c>
      <c r="E4119" s="779" t="s">
        <v>8383</v>
      </c>
      <c r="F4119" s="780" t="s">
        <v>5523</v>
      </c>
      <c r="G4119" s="781" t="s">
        <v>8378</v>
      </c>
      <c r="H4119" s="781" t="s">
        <v>8379</v>
      </c>
      <c r="I4119" s="781" t="s">
        <v>5517</v>
      </c>
      <c r="J4119" s="782">
        <v>0</v>
      </c>
      <c r="K4119" s="783">
        <v>0</v>
      </c>
      <c r="L4119" s="784">
        <f t="shared" si="189"/>
        <v>0</v>
      </c>
      <c r="M4119" s="784">
        <f t="shared" si="190"/>
        <v>0</v>
      </c>
      <c r="N4119" s="782">
        <v>0</v>
      </c>
      <c r="O4119" s="782">
        <v>0</v>
      </c>
      <c r="P4119" s="782">
        <v>0</v>
      </c>
      <c r="Q4119" s="782">
        <v>10728150</v>
      </c>
      <c r="R4119" s="782"/>
      <c r="T4119" s="568"/>
    </row>
    <row r="4120" spans="1:20" s="498" customFormat="1" ht="12" x14ac:dyDescent="0.25">
      <c r="A4120" s="772"/>
      <c r="D4120" s="515" t="s">
        <v>8384</v>
      </c>
      <c r="E4120" s="779" t="s">
        <v>8385</v>
      </c>
      <c r="F4120" s="780" t="s">
        <v>5526</v>
      </c>
      <c r="G4120" s="781" t="s">
        <v>8378</v>
      </c>
      <c r="H4120" s="781" t="s">
        <v>8379</v>
      </c>
      <c r="I4120" s="781" t="s">
        <v>5517</v>
      </c>
      <c r="J4120" s="782">
        <v>3114568</v>
      </c>
      <c r="K4120" s="783">
        <v>3114568</v>
      </c>
      <c r="L4120" s="784">
        <f t="shared" si="189"/>
        <v>0</v>
      </c>
      <c r="M4120" s="784">
        <f t="shared" si="190"/>
        <v>0</v>
      </c>
      <c r="N4120" s="782">
        <v>3175638</v>
      </c>
      <c r="O4120" s="782">
        <v>3236708</v>
      </c>
      <c r="P4120" s="782">
        <v>9526914</v>
      </c>
      <c r="Q4120" s="782">
        <v>5074982</v>
      </c>
      <c r="R4120" s="782"/>
      <c r="T4120" s="568"/>
    </row>
    <row r="4121" spans="1:20" s="498" customFormat="1" ht="12" x14ac:dyDescent="0.25">
      <c r="A4121" s="772"/>
      <c r="D4121" s="515" t="s">
        <v>8386</v>
      </c>
      <c r="E4121" s="779" t="s">
        <v>8387</v>
      </c>
      <c r="F4121" s="780" t="s">
        <v>5529</v>
      </c>
      <c r="G4121" s="781" t="s">
        <v>8378</v>
      </c>
      <c r="H4121" s="781" t="s">
        <v>8379</v>
      </c>
      <c r="I4121" s="781" t="s">
        <v>5517</v>
      </c>
      <c r="J4121" s="782">
        <v>1158720</v>
      </c>
      <c r="K4121" s="783">
        <v>1158720</v>
      </c>
      <c r="L4121" s="784">
        <f t="shared" si="189"/>
        <v>0</v>
      </c>
      <c r="M4121" s="784">
        <f t="shared" si="190"/>
        <v>0</v>
      </c>
      <c r="N4121" s="782">
        <v>1181440</v>
      </c>
      <c r="O4121" s="782">
        <v>1204160</v>
      </c>
      <c r="P4121" s="782">
        <v>3544320</v>
      </c>
      <c r="Q4121" s="782">
        <v>1394540</v>
      </c>
      <c r="R4121" s="782"/>
      <c r="T4121" s="568"/>
    </row>
    <row r="4122" spans="1:20" s="498" customFormat="1" ht="12" x14ac:dyDescent="0.25">
      <c r="A4122" s="772"/>
      <c r="D4122" s="515" t="s">
        <v>8388</v>
      </c>
      <c r="E4122" s="779" t="s">
        <v>8389</v>
      </c>
      <c r="F4122" s="780" t="s">
        <v>5532</v>
      </c>
      <c r="G4122" s="781" t="s">
        <v>8378</v>
      </c>
      <c r="H4122" s="781" t="s">
        <v>8379</v>
      </c>
      <c r="I4122" s="781" t="s">
        <v>5517</v>
      </c>
      <c r="J4122" s="782">
        <v>493884</v>
      </c>
      <c r="K4122" s="783">
        <v>493884</v>
      </c>
      <c r="L4122" s="784">
        <f t="shared" si="189"/>
        <v>0</v>
      </c>
      <c r="M4122" s="784">
        <f t="shared" si="190"/>
        <v>0</v>
      </c>
      <c r="N4122" s="782">
        <v>503568</v>
      </c>
      <c r="O4122" s="782">
        <v>513252</v>
      </c>
      <c r="P4122" s="782">
        <v>1510704</v>
      </c>
      <c r="Q4122" s="782">
        <v>631200</v>
      </c>
      <c r="R4122" s="782"/>
      <c r="T4122" s="568"/>
    </row>
    <row r="4123" spans="1:20" s="498" customFormat="1" ht="12" x14ac:dyDescent="0.25">
      <c r="A4123" s="772"/>
      <c r="D4123" s="515" t="s">
        <v>8390</v>
      </c>
      <c r="E4123" s="779" t="s">
        <v>8391</v>
      </c>
      <c r="F4123" s="780" t="s">
        <v>5535</v>
      </c>
      <c r="G4123" s="781" t="s">
        <v>8378</v>
      </c>
      <c r="H4123" s="781" t="s">
        <v>8379</v>
      </c>
      <c r="I4123" s="781" t="s">
        <v>5517</v>
      </c>
      <c r="J4123" s="782">
        <v>343128</v>
      </c>
      <c r="K4123" s="783">
        <v>343128</v>
      </c>
      <c r="L4123" s="784">
        <f t="shared" si="189"/>
        <v>0</v>
      </c>
      <c r="M4123" s="784">
        <f t="shared" si="190"/>
        <v>0</v>
      </c>
      <c r="N4123" s="782">
        <v>349856</v>
      </c>
      <c r="O4123" s="782">
        <v>356584</v>
      </c>
      <c r="P4123" s="782">
        <v>1049568</v>
      </c>
      <c r="Q4123" s="782">
        <v>470400</v>
      </c>
      <c r="R4123" s="782"/>
      <c r="T4123" s="568"/>
    </row>
    <row r="4124" spans="1:20" s="498" customFormat="1" ht="12" x14ac:dyDescent="0.25">
      <c r="A4124" s="772"/>
      <c r="D4124" s="515" t="s">
        <v>8392</v>
      </c>
      <c r="E4124" s="779" t="s">
        <v>8393</v>
      </c>
      <c r="F4124" s="780" t="s">
        <v>5538</v>
      </c>
      <c r="G4124" s="781" t="s">
        <v>8378</v>
      </c>
      <c r="H4124" s="781" t="s">
        <v>8379</v>
      </c>
      <c r="I4124" s="781" t="s">
        <v>5517</v>
      </c>
      <c r="J4124" s="782">
        <v>59486</v>
      </c>
      <c r="K4124" s="783">
        <v>59486</v>
      </c>
      <c r="L4124" s="784">
        <f t="shared" si="189"/>
        <v>0</v>
      </c>
      <c r="M4124" s="784">
        <f t="shared" si="190"/>
        <v>0</v>
      </c>
      <c r="N4124" s="782">
        <v>60652</v>
      </c>
      <c r="O4124" s="782">
        <v>61819</v>
      </c>
      <c r="P4124" s="782">
        <v>181957</v>
      </c>
      <c r="Q4124" s="782">
        <v>0</v>
      </c>
      <c r="R4124" s="782"/>
      <c r="T4124" s="568"/>
    </row>
    <row r="4125" spans="1:20" s="498" customFormat="1" ht="12" x14ac:dyDescent="0.25">
      <c r="A4125" s="772"/>
      <c r="D4125" s="515" t="s">
        <v>8394</v>
      </c>
      <c r="E4125" s="779" t="s">
        <v>8395</v>
      </c>
      <c r="F4125" s="780" t="s">
        <v>5796</v>
      </c>
      <c r="G4125" s="781" t="s">
        <v>8378</v>
      </c>
      <c r="H4125" s="781" t="s">
        <v>8379</v>
      </c>
      <c r="I4125" s="781" t="s">
        <v>5517</v>
      </c>
      <c r="J4125" s="782">
        <v>1603823</v>
      </c>
      <c r="K4125" s="783">
        <v>1603823</v>
      </c>
      <c r="L4125" s="784">
        <f t="shared" si="189"/>
        <v>0</v>
      </c>
      <c r="M4125" s="784">
        <f t="shared" si="190"/>
        <v>0</v>
      </c>
      <c r="N4125" s="782">
        <v>1635270</v>
      </c>
      <c r="O4125" s="782">
        <v>1666718</v>
      </c>
      <c r="P4125" s="782">
        <v>4905811</v>
      </c>
      <c r="Q4125" s="782">
        <v>2755580</v>
      </c>
      <c r="R4125" s="782"/>
      <c r="T4125" s="568"/>
    </row>
    <row r="4126" spans="1:20" s="498" customFormat="1" ht="12" x14ac:dyDescent="0.25">
      <c r="A4126" s="772"/>
      <c r="D4126" s="515" t="s">
        <v>8396</v>
      </c>
      <c r="E4126" s="779" t="s">
        <v>8397</v>
      </c>
      <c r="F4126" s="780" t="s">
        <v>5544</v>
      </c>
      <c r="G4126" s="781" t="s">
        <v>8378</v>
      </c>
      <c r="H4126" s="781" t="s">
        <v>8379</v>
      </c>
      <c r="I4126" s="781" t="s">
        <v>5517</v>
      </c>
      <c r="J4126" s="782">
        <v>1239079</v>
      </c>
      <c r="K4126" s="783">
        <v>1239079</v>
      </c>
      <c r="L4126" s="784">
        <f t="shared" si="189"/>
        <v>0</v>
      </c>
      <c r="M4126" s="784">
        <f t="shared" si="190"/>
        <v>0</v>
      </c>
      <c r="N4126" s="782">
        <v>1263375</v>
      </c>
      <c r="O4126" s="782">
        <v>1287671</v>
      </c>
      <c r="P4126" s="782">
        <v>3790125</v>
      </c>
      <c r="Q4126" s="782">
        <v>1214800</v>
      </c>
      <c r="R4126" s="782"/>
      <c r="T4126" s="568"/>
    </row>
    <row r="4127" spans="1:20" s="498" customFormat="1" ht="12" x14ac:dyDescent="0.25">
      <c r="A4127" s="772"/>
      <c r="D4127" s="515" t="s">
        <v>8398</v>
      </c>
      <c r="E4127" s="779" t="s">
        <v>8399</v>
      </c>
      <c r="F4127" s="780" t="s">
        <v>6431</v>
      </c>
      <c r="G4127" s="781" t="s">
        <v>8378</v>
      </c>
      <c r="H4127" s="781" t="s">
        <v>8379</v>
      </c>
      <c r="I4127" s="781" t="s">
        <v>5517</v>
      </c>
      <c r="J4127" s="782">
        <v>337872</v>
      </c>
      <c r="K4127" s="783">
        <v>337872</v>
      </c>
      <c r="L4127" s="784">
        <f t="shared" si="189"/>
        <v>0</v>
      </c>
      <c r="M4127" s="784">
        <f t="shared" si="190"/>
        <v>0</v>
      </c>
      <c r="N4127" s="782">
        <v>344497</v>
      </c>
      <c r="O4127" s="782">
        <v>351122</v>
      </c>
      <c r="P4127" s="782">
        <v>1033491</v>
      </c>
      <c r="Q4127" s="782">
        <v>0</v>
      </c>
      <c r="R4127" s="782"/>
      <c r="T4127" s="568"/>
    </row>
    <row r="4128" spans="1:20" s="498" customFormat="1" ht="12" x14ac:dyDescent="0.25">
      <c r="A4128" s="772"/>
      <c r="D4128" s="515" t="s">
        <v>8400</v>
      </c>
      <c r="E4128" s="779" t="s">
        <v>8401</v>
      </c>
      <c r="F4128" s="780" t="s">
        <v>7304</v>
      </c>
      <c r="G4128" s="781" t="s">
        <v>8378</v>
      </c>
      <c r="H4128" s="781" t="s">
        <v>8379</v>
      </c>
      <c r="I4128" s="781" t="s">
        <v>5517</v>
      </c>
      <c r="J4128" s="782">
        <v>0</v>
      </c>
      <c r="K4128" s="783">
        <v>0</v>
      </c>
      <c r="L4128" s="784">
        <f t="shared" si="189"/>
        <v>0</v>
      </c>
      <c r="M4128" s="784">
        <f t="shared" si="190"/>
        <v>0</v>
      </c>
      <c r="N4128" s="782">
        <v>0</v>
      </c>
      <c r="O4128" s="782">
        <v>0</v>
      </c>
      <c r="P4128" s="782">
        <v>0</v>
      </c>
      <c r="Q4128" s="782">
        <v>0</v>
      </c>
      <c r="R4128" s="782"/>
      <c r="T4128" s="568"/>
    </row>
    <row r="4129" spans="1:20" s="498" customFormat="1" ht="12" x14ac:dyDescent="0.25">
      <c r="A4129" s="772"/>
      <c r="D4129" s="515" t="s">
        <v>8402</v>
      </c>
      <c r="E4129" s="779" t="s">
        <v>8403</v>
      </c>
      <c r="F4129" s="780" t="s">
        <v>7048</v>
      </c>
      <c r="G4129" s="781" t="s">
        <v>8378</v>
      </c>
      <c r="H4129" s="781" t="s">
        <v>8379</v>
      </c>
      <c r="I4129" s="781" t="s">
        <v>5517</v>
      </c>
      <c r="J4129" s="782">
        <v>0</v>
      </c>
      <c r="K4129" s="783">
        <v>0</v>
      </c>
      <c r="L4129" s="784">
        <f t="shared" si="189"/>
        <v>0</v>
      </c>
      <c r="M4129" s="784">
        <f t="shared" si="190"/>
        <v>0</v>
      </c>
      <c r="N4129" s="782">
        <v>0</v>
      </c>
      <c r="O4129" s="782">
        <v>0</v>
      </c>
      <c r="P4129" s="782">
        <v>0</v>
      </c>
      <c r="Q4129" s="782">
        <v>0</v>
      </c>
      <c r="R4129" s="782"/>
      <c r="T4129" s="568"/>
    </row>
    <row r="4130" spans="1:20" s="498" customFormat="1" ht="12" x14ac:dyDescent="0.25">
      <c r="A4130" s="772"/>
      <c r="D4130" s="515" t="s">
        <v>8404</v>
      </c>
      <c r="E4130" s="779" t="s">
        <v>8405</v>
      </c>
      <c r="F4130" s="780" t="s">
        <v>7309</v>
      </c>
      <c r="G4130" s="781" t="s">
        <v>8378</v>
      </c>
      <c r="H4130" s="781" t="s">
        <v>8379</v>
      </c>
      <c r="I4130" s="781" t="s">
        <v>5517</v>
      </c>
      <c r="J4130" s="782">
        <v>0</v>
      </c>
      <c r="K4130" s="783">
        <v>0</v>
      </c>
      <c r="L4130" s="784">
        <f t="shared" si="189"/>
        <v>0</v>
      </c>
      <c r="M4130" s="784">
        <f t="shared" si="190"/>
        <v>0</v>
      </c>
      <c r="N4130" s="782">
        <v>0</v>
      </c>
      <c r="O4130" s="782">
        <v>0</v>
      </c>
      <c r="P4130" s="782">
        <v>0</v>
      </c>
      <c r="Q4130" s="782">
        <v>0</v>
      </c>
      <c r="R4130" s="782"/>
      <c r="T4130" s="568"/>
    </row>
    <row r="4131" spans="1:20" s="498" customFormat="1" ht="24" x14ac:dyDescent="0.25">
      <c r="A4131" s="772"/>
      <c r="D4131" s="515" t="s">
        <v>8406</v>
      </c>
      <c r="E4131" s="779" t="s">
        <v>8407</v>
      </c>
      <c r="F4131" s="780" t="s">
        <v>7312</v>
      </c>
      <c r="G4131" s="781" t="s">
        <v>8378</v>
      </c>
      <c r="H4131" s="781" t="s">
        <v>8379</v>
      </c>
      <c r="I4131" s="781" t="s">
        <v>5517</v>
      </c>
      <c r="J4131" s="782">
        <v>0</v>
      </c>
      <c r="K4131" s="783">
        <v>0</v>
      </c>
      <c r="L4131" s="784">
        <f t="shared" si="189"/>
        <v>0</v>
      </c>
      <c r="M4131" s="784">
        <f t="shared" si="190"/>
        <v>0</v>
      </c>
      <c r="N4131" s="782">
        <v>0</v>
      </c>
      <c r="O4131" s="782">
        <v>0</v>
      </c>
      <c r="P4131" s="782">
        <v>0</v>
      </c>
      <c r="Q4131" s="782">
        <v>0</v>
      </c>
      <c r="R4131" s="782"/>
      <c r="T4131" s="568"/>
    </row>
    <row r="4132" spans="1:20" s="498" customFormat="1" ht="12" x14ac:dyDescent="0.25">
      <c r="A4132" s="772"/>
      <c r="D4132" s="519" t="s">
        <v>8408</v>
      </c>
      <c r="E4132" s="786" t="s">
        <v>8409</v>
      </c>
      <c r="F4132" s="787" t="s">
        <v>7057</v>
      </c>
      <c r="G4132" s="788" t="s">
        <v>8378</v>
      </c>
      <c r="H4132" s="788" t="s">
        <v>8379</v>
      </c>
      <c r="I4132" s="788" t="s">
        <v>5517</v>
      </c>
      <c r="J4132" s="784">
        <v>0</v>
      </c>
      <c r="K4132" s="789">
        <v>0</v>
      </c>
      <c r="L4132" s="784">
        <f t="shared" si="189"/>
        <v>0</v>
      </c>
      <c r="M4132" s="784">
        <f t="shared" si="190"/>
        <v>0</v>
      </c>
      <c r="N4132" s="784">
        <v>0</v>
      </c>
      <c r="O4132" s="784">
        <v>0</v>
      </c>
      <c r="P4132" s="784">
        <v>0</v>
      </c>
      <c r="Q4132" s="784">
        <v>0</v>
      </c>
      <c r="R4132" s="784"/>
      <c r="T4132" s="568"/>
    </row>
    <row r="4133" spans="1:20" s="498" customFormat="1" ht="12" x14ac:dyDescent="0.25">
      <c r="A4133" s="772"/>
      <c r="D4133" s="816"/>
      <c r="E4133" s="816"/>
      <c r="F4133" s="844"/>
      <c r="G4133" s="845"/>
      <c r="H4133" s="845"/>
      <c r="I4133" s="845"/>
      <c r="J4133" s="846"/>
      <c r="K4133" s="846"/>
      <c r="L4133" s="846"/>
      <c r="M4133" s="846"/>
      <c r="N4133" s="846"/>
      <c r="O4133" s="846"/>
      <c r="P4133" s="846"/>
      <c r="Q4133" s="846"/>
      <c r="R4133" s="846"/>
      <c r="T4133" s="568"/>
    </row>
    <row r="4134" spans="1:20" s="498" customFormat="1" ht="12" x14ac:dyDescent="0.25">
      <c r="A4134" s="772"/>
      <c r="F4134" s="536"/>
      <c r="G4134" s="793"/>
      <c r="H4134" s="793"/>
      <c r="I4134" s="793"/>
      <c r="J4134" s="776"/>
      <c r="K4134" s="776"/>
      <c r="L4134" s="776"/>
      <c r="M4134" s="776"/>
      <c r="N4134" s="776"/>
      <c r="O4134" s="776"/>
      <c r="P4134" s="776"/>
      <c r="Q4134" s="776"/>
      <c r="R4134" s="776"/>
      <c r="T4134" s="568"/>
    </row>
    <row r="4135" spans="1:20" s="498" customFormat="1" ht="12" x14ac:dyDescent="0.25">
      <c r="A4135" s="772"/>
      <c r="F4135" s="536"/>
      <c r="G4135" s="793"/>
      <c r="H4135" s="793"/>
      <c r="I4135" s="793"/>
      <c r="J4135" s="776"/>
      <c r="K4135" s="776"/>
      <c r="L4135" s="776"/>
      <c r="M4135" s="776"/>
      <c r="N4135" s="776"/>
      <c r="O4135" s="776"/>
      <c r="P4135" s="776"/>
      <c r="Q4135" s="776"/>
      <c r="R4135" s="776"/>
      <c r="T4135" s="568"/>
    </row>
    <row r="4136" spans="1:20" s="498" customFormat="1" ht="12" x14ac:dyDescent="0.25">
      <c r="A4136" s="772"/>
      <c r="F4136" s="536"/>
      <c r="G4136" s="793"/>
      <c r="H4136" s="793"/>
      <c r="I4136" s="793"/>
      <c r="J4136" s="776"/>
      <c r="K4136" s="776"/>
      <c r="L4136" s="776"/>
      <c r="M4136" s="776"/>
      <c r="N4136" s="776"/>
      <c r="O4136" s="776"/>
      <c r="P4136" s="776"/>
      <c r="Q4136" s="776"/>
      <c r="R4136" s="776"/>
      <c r="T4136" s="568"/>
    </row>
    <row r="4137" spans="1:20" s="498" customFormat="1" ht="12" x14ac:dyDescent="0.25">
      <c r="A4137" s="772"/>
      <c r="F4137" s="536"/>
      <c r="G4137" s="793"/>
      <c r="H4137" s="793"/>
      <c r="I4137" s="793"/>
      <c r="J4137" s="776"/>
      <c r="K4137" s="776"/>
      <c r="L4137" s="776"/>
      <c r="M4137" s="776"/>
      <c r="N4137" s="776"/>
      <c r="O4137" s="776"/>
      <c r="P4137" s="776"/>
      <c r="Q4137" s="776"/>
      <c r="R4137" s="776"/>
      <c r="T4137" s="568"/>
    </row>
    <row r="4138" spans="1:20" s="751" customFormat="1" ht="13.8" x14ac:dyDescent="0.3">
      <c r="A4138" s="946" t="s">
        <v>5500</v>
      </c>
      <c r="B4138" s="946"/>
      <c r="C4138" s="946"/>
      <c r="D4138" s="946"/>
      <c r="E4138" s="946"/>
      <c r="F4138" s="946"/>
      <c r="G4138" s="946"/>
      <c r="H4138" s="946"/>
      <c r="I4138" s="946"/>
      <c r="J4138" s="946"/>
      <c r="K4138" s="946"/>
      <c r="L4138" s="946"/>
      <c r="M4138" s="946"/>
      <c r="N4138" s="946"/>
      <c r="O4138" s="946"/>
      <c r="P4138" s="946"/>
      <c r="Q4138" s="946"/>
      <c r="T4138" s="752"/>
    </row>
    <row r="4139" spans="1:20" s="751" customFormat="1" ht="13.8" x14ac:dyDescent="0.3">
      <c r="A4139" s="946" t="s">
        <v>5501</v>
      </c>
      <c r="B4139" s="946"/>
      <c r="C4139" s="946"/>
      <c r="D4139" s="946"/>
      <c r="E4139" s="946"/>
      <c r="F4139" s="946"/>
      <c r="G4139" s="946"/>
      <c r="H4139" s="946"/>
      <c r="I4139" s="946"/>
      <c r="J4139" s="946"/>
      <c r="K4139" s="946"/>
      <c r="L4139" s="946"/>
      <c r="M4139" s="946"/>
      <c r="N4139" s="946"/>
      <c r="O4139" s="946"/>
      <c r="P4139" s="946"/>
      <c r="Q4139" s="946"/>
      <c r="T4139" s="752"/>
    </row>
    <row r="4140" spans="1:20" s="753" customFormat="1" ht="13.2" x14ac:dyDescent="0.25">
      <c r="A4140" s="947" t="s">
        <v>5376</v>
      </c>
      <c r="B4140" s="947"/>
      <c r="C4140" s="947"/>
      <c r="D4140" s="954"/>
      <c r="E4140" s="947"/>
      <c r="F4140" s="947"/>
      <c r="G4140" s="947"/>
      <c r="H4140" s="947"/>
      <c r="I4140" s="947"/>
      <c r="J4140" s="947"/>
      <c r="K4140" s="947"/>
      <c r="L4140" s="947"/>
      <c r="M4140" s="947"/>
      <c r="N4140" s="947"/>
      <c r="O4140" s="947"/>
      <c r="P4140" s="947"/>
      <c r="Q4140" s="947"/>
      <c r="T4140" s="754"/>
    </row>
    <row r="4141" spans="1:20" s="760" customFormat="1" ht="24" x14ac:dyDescent="0.25">
      <c r="A4141" s="943" t="s">
        <v>5502</v>
      </c>
      <c r="B4141" s="948" t="s">
        <v>5503</v>
      </c>
      <c r="C4141" s="957"/>
      <c r="D4141" s="755"/>
      <c r="E4141" s="949" t="s">
        <v>5504</v>
      </c>
      <c r="F4141" s="943" t="s">
        <v>4881</v>
      </c>
      <c r="G4141" s="943" t="s">
        <v>5505</v>
      </c>
      <c r="H4141" s="943" t="s">
        <v>5506</v>
      </c>
      <c r="I4141" s="943" t="s">
        <v>5507</v>
      </c>
      <c r="J4141" s="756" t="s">
        <v>3115</v>
      </c>
      <c r="K4141" s="757" t="s">
        <v>3116</v>
      </c>
      <c r="L4141" s="758" t="s">
        <v>5508</v>
      </c>
      <c r="M4141" s="758" t="s">
        <v>5509</v>
      </c>
      <c r="N4141" s="756" t="s">
        <v>3116</v>
      </c>
      <c r="O4141" s="756" t="s">
        <v>3116</v>
      </c>
      <c r="P4141" s="759" t="s">
        <v>3317</v>
      </c>
      <c r="Q4141" s="759" t="s">
        <v>3341</v>
      </c>
      <c r="R4141" s="759" t="s">
        <v>5510</v>
      </c>
      <c r="T4141" s="761"/>
    </row>
    <row r="4142" spans="1:20" s="760" customFormat="1" ht="19.5" customHeight="1" x14ac:dyDescent="0.25">
      <c r="A4142" s="955"/>
      <c r="B4142" s="950"/>
      <c r="C4142" s="958"/>
      <c r="D4142" s="762"/>
      <c r="E4142" s="951"/>
      <c r="F4142" s="944"/>
      <c r="G4142" s="944"/>
      <c r="H4142" s="944"/>
      <c r="I4142" s="944"/>
      <c r="J4142" s="763">
        <v>2020</v>
      </c>
      <c r="K4142" s="764" t="s">
        <v>3120</v>
      </c>
      <c r="L4142" s="765" t="s">
        <v>3120</v>
      </c>
      <c r="M4142" s="765" t="s">
        <v>3120</v>
      </c>
      <c r="N4142" s="766" t="s">
        <v>5068</v>
      </c>
      <c r="O4142" s="766" t="s">
        <v>5069</v>
      </c>
      <c r="P4142" s="763" t="s">
        <v>4882</v>
      </c>
      <c r="Q4142" s="766" t="s">
        <v>5102</v>
      </c>
      <c r="R4142" s="763"/>
      <c r="T4142" s="761"/>
    </row>
    <row r="4143" spans="1:20" s="760" customFormat="1" ht="15.75" customHeight="1" x14ac:dyDescent="0.25">
      <c r="A4143" s="956"/>
      <c r="B4143" s="952"/>
      <c r="C4143" s="959"/>
      <c r="D4143" s="768"/>
      <c r="E4143" s="953"/>
      <c r="F4143" s="945"/>
      <c r="G4143" s="945"/>
      <c r="H4143" s="945"/>
      <c r="I4143" s="945"/>
      <c r="J4143" s="769" t="s">
        <v>14</v>
      </c>
      <c r="K4143" s="770" t="s">
        <v>14</v>
      </c>
      <c r="L4143" s="771" t="s">
        <v>14</v>
      </c>
      <c r="M4143" s="771" t="s">
        <v>14</v>
      </c>
      <c r="N4143" s="769" t="s">
        <v>14</v>
      </c>
      <c r="O4143" s="769" t="s">
        <v>14</v>
      </c>
      <c r="P4143" s="769" t="s">
        <v>14</v>
      </c>
      <c r="Q4143" s="769" t="s">
        <v>14</v>
      </c>
      <c r="R4143" s="769"/>
      <c r="T4143" s="761"/>
    </row>
    <row r="4144" spans="1:20" s="498" customFormat="1" ht="12" x14ac:dyDescent="0.25">
      <c r="A4144" s="772"/>
      <c r="C4144" s="773" t="s">
        <v>5142</v>
      </c>
      <c r="D4144" s="817"/>
      <c r="E4144" s="773"/>
      <c r="F4144" s="848"/>
      <c r="G4144" s="794"/>
      <c r="H4144" s="794"/>
      <c r="I4144" s="794"/>
      <c r="J4144" s="797">
        <v>32250000</v>
      </c>
      <c r="K4144" s="783">
        <f>SUM(K4145:K4186)</f>
        <v>44250000</v>
      </c>
      <c r="L4144" s="782">
        <f t="shared" ref="L4144:O4144" si="191">SUM(L4145:L4186)</f>
        <v>0</v>
      </c>
      <c r="M4144" s="782">
        <f t="shared" si="191"/>
        <v>12000000</v>
      </c>
      <c r="N4144" s="782">
        <f t="shared" si="191"/>
        <v>32250000</v>
      </c>
      <c r="O4144" s="782">
        <f t="shared" si="191"/>
        <v>32941670</v>
      </c>
      <c r="P4144" s="797">
        <f>SUM(K4144,N4144,O4144)</f>
        <v>109441670</v>
      </c>
      <c r="Q4144" s="797">
        <v>26900000</v>
      </c>
      <c r="R4144" s="797"/>
      <c r="T4144" s="568"/>
    </row>
    <row r="4145" spans="1:20" s="498" customFormat="1" ht="24" x14ac:dyDescent="0.25">
      <c r="A4145" s="772"/>
      <c r="D4145" s="515" t="s">
        <v>8410</v>
      </c>
      <c r="E4145" s="779" t="s">
        <v>8411</v>
      </c>
      <c r="F4145" s="780" t="s">
        <v>5565</v>
      </c>
      <c r="G4145" s="781" t="s">
        <v>8378</v>
      </c>
      <c r="H4145" s="781" t="s">
        <v>8379</v>
      </c>
      <c r="I4145" s="781" t="s">
        <v>5517</v>
      </c>
      <c r="J4145" s="782">
        <v>2000000</v>
      </c>
      <c r="K4145" s="783">
        <v>2000000</v>
      </c>
      <c r="L4145" s="784">
        <f>SUM(J4145-K4145)</f>
        <v>0</v>
      </c>
      <c r="M4145" s="784">
        <f>SUM(K4145-J4145)</f>
        <v>0</v>
      </c>
      <c r="N4145" s="782">
        <v>2000000</v>
      </c>
      <c r="O4145" s="782">
        <v>2000000</v>
      </c>
      <c r="P4145" s="782">
        <v>6000000</v>
      </c>
      <c r="Q4145" s="782">
        <v>2000000</v>
      </c>
      <c r="R4145" s="782"/>
      <c r="T4145" s="568"/>
    </row>
    <row r="4146" spans="1:20" s="498" customFormat="1" ht="24" x14ac:dyDescent="0.25">
      <c r="A4146" s="772"/>
      <c r="D4146" s="515" t="s">
        <v>8412</v>
      </c>
      <c r="E4146" s="779" t="s">
        <v>8413</v>
      </c>
      <c r="F4146" s="780" t="s">
        <v>5568</v>
      </c>
      <c r="G4146" s="781" t="s">
        <v>8378</v>
      </c>
      <c r="H4146" s="781" t="s">
        <v>8379</v>
      </c>
      <c r="I4146" s="781" t="s">
        <v>5517</v>
      </c>
      <c r="J4146" s="782">
        <v>1000000</v>
      </c>
      <c r="K4146" s="783">
        <v>5000000</v>
      </c>
      <c r="L4146" s="784">
        <v>0</v>
      </c>
      <c r="M4146" s="784">
        <f t="shared" ref="M4146:M4186" si="192">SUM(K4146-J4146)</f>
        <v>4000000</v>
      </c>
      <c r="N4146" s="782">
        <v>1000000</v>
      </c>
      <c r="O4146" s="782">
        <v>1000000</v>
      </c>
      <c r="P4146" s="782">
        <v>3000000</v>
      </c>
      <c r="Q4146" s="782">
        <v>1000000</v>
      </c>
      <c r="R4146" s="782"/>
      <c r="T4146" s="568"/>
    </row>
    <row r="4147" spans="1:20" s="498" customFormat="1" ht="24" x14ac:dyDescent="0.25">
      <c r="A4147" s="772"/>
      <c r="D4147" s="515" t="s">
        <v>8414</v>
      </c>
      <c r="E4147" s="779" t="s">
        <v>8415</v>
      </c>
      <c r="F4147" s="780" t="s">
        <v>5571</v>
      </c>
      <c r="G4147" s="781" t="s">
        <v>8378</v>
      </c>
      <c r="H4147" s="781" t="s">
        <v>8379</v>
      </c>
      <c r="I4147" s="781" t="s">
        <v>5517</v>
      </c>
      <c r="J4147" s="782">
        <v>0</v>
      </c>
      <c r="K4147" s="783">
        <v>0</v>
      </c>
      <c r="L4147" s="784">
        <f t="shared" ref="L4147:L4186" si="193">SUM(J4147-K4147)</f>
        <v>0</v>
      </c>
      <c r="M4147" s="784">
        <f t="shared" si="192"/>
        <v>0</v>
      </c>
      <c r="N4147" s="782">
        <v>0</v>
      </c>
      <c r="O4147" s="782">
        <v>0</v>
      </c>
      <c r="P4147" s="782">
        <v>0</v>
      </c>
      <c r="Q4147" s="782">
        <v>0</v>
      </c>
      <c r="R4147" s="782"/>
      <c r="T4147" s="568"/>
    </row>
    <row r="4148" spans="1:20" s="498" customFormat="1" ht="24" x14ac:dyDescent="0.25">
      <c r="A4148" s="772"/>
      <c r="D4148" s="515" t="s">
        <v>8416</v>
      </c>
      <c r="E4148" s="779" t="s">
        <v>8417</v>
      </c>
      <c r="F4148" s="780" t="s">
        <v>5574</v>
      </c>
      <c r="G4148" s="781" t="s">
        <v>8378</v>
      </c>
      <c r="H4148" s="781" t="s">
        <v>8379</v>
      </c>
      <c r="I4148" s="781" t="s">
        <v>5517</v>
      </c>
      <c r="J4148" s="782">
        <v>5000000</v>
      </c>
      <c r="K4148" s="783">
        <v>5000000</v>
      </c>
      <c r="L4148" s="784">
        <f t="shared" si="193"/>
        <v>0</v>
      </c>
      <c r="M4148" s="784">
        <f t="shared" si="192"/>
        <v>0</v>
      </c>
      <c r="N4148" s="782">
        <v>5000000</v>
      </c>
      <c r="O4148" s="782">
        <v>5000000</v>
      </c>
      <c r="P4148" s="782">
        <v>15000000</v>
      </c>
      <c r="Q4148" s="782">
        <v>0</v>
      </c>
      <c r="R4148" s="782"/>
      <c r="T4148" s="568"/>
    </row>
    <row r="4149" spans="1:20" s="498" customFormat="1" ht="12" x14ac:dyDescent="0.25">
      <c r="A4149" s="772"/>
      <c r="D4149" s="515" t="s">
        <v>8418</v>
      </c>
      <c r="E4149" s="779" t="s">
        <v>8419</v>
      </c>
      <c r="F4149" s="780" t="s">
        <v>6224</v>
      </c>
      <c r="G4149" s="781" t="s">
        <v>8378</v>
      </c>
      <c r="H4149" s="781" t="s">
        <v>8379</v>
      </c>
      <c r="I4149" s="781" t="s">
        <v>5517</v>
      </c>
      <c r="J4149" s="782">
        <v>0</v>
      </c>
      <c r="K4149" s="783">
        <v>8000000</v>
      </c>
      <c r="L4149" s="784">
        <v>0</v>
      </c>
      <c r="M4149" s="784">
        <f t="shared" si="192"/>
        <v>8000000</v>
      </c>
      <c r="N4149" s="782">
        <v>0</v>
      </c>
      <c r="O4149" s="782">
        <v>0</v>
      </c>
      <c r="P4149" s="782">
        <v>0</v>
      </c>
      <c r="Q4149" s="782">
        <v>0</v>
      </c>
      <c r="R4149" s="782"/>
      <c r="T4149" s="568"/>
    </row>
    <row r="4150" spans="1:20" s="498" customFormat="1" ht="12" x14ac:dyDescent="0.25">
      <c r="A4150" s="772"/>
      <c r="D4150" s="515" t="s">
        <v>8420</v>
      </c>
      <c r="E4150" s="779" t="s">
        <v>8421</v>
      </c>
      <c r="F4150" s="780" t="s">
        <v>5580</v>
      </c>
      <c r="G4150" s="781" t="s">
        <v>8378</v>
      </c>
      <c r="H4150" s="781" t="s">
        <v>8379</v>
      </c>
      <c r="I4150" s="781" t="s">
        <v>5517</v>
      </c>
      <c r="J4150" s="782">
        <v>0</v>
      </c>
      <c r="K4150" s="783">
        <v>0</v>
      </c>
      <c r="L4150" s="784">
        <f t="shared" si="193"/>
        <v>0</v>
      </c>
      <c r="M4150" s="784">
        <f t="shared" si="192"/>
        <v>0</v>
      </c>
      <c r="N4150" s="782">
        <v>0</v>
      </c>
      <c r="O4150" s="782">
        <v>0</v>
      </c>
      <c r="P4150" s="782">
        <v>0</v>
      </c>
      <c r="Q4150" s="782">
        <v>0</v>
      </c>
      <c r="R4150" s="782"/>
      <c r="T4150" s="568"/>
    </row>
    <row r="4151" spans="1:20" s="498" customFormat="1" ht="12" x14ac:dyDescent="0.25">
      <c r="A4151" s="772"/>
      <c r="D4151" s="515" t="s">
        <v>8422</v>
      </c>
      <c r="E4151" s="779" t="s">
        <v>8423</v>
      </c>
      <c r="F4151" s="780" t="s">
        <v>5583</v>
      </c>
      <c r="G4151" s="781" t="s">
        <v>8378</v>
      </c>
      <c r="H4151" s="781" t="s">
        <v>8379</v>
      </c>
      <c r="I4151" s="781" t="s">
        <v>5517</v>
      </c>
      <c r="J4151" s="782">
        <v>0</v>
      </c>
      <c r="K4151" s="783">
        <v>0</v>
      </c>
      <c r="L4151" s="784">
        <f t="shared" si="193"/>
        <v>0</v>
      </c>
      <c r="M4151" s="784">
        <f t="shared" si="192"/>
        <v>0</v>
      </c>
      <c r="N4151" s="782">
        <v>0</v>
      </c>
      <c r="O4151" s="782">
        <v>0</v>
      </c>
      <c r="P4151" s="782">
        <v>0</v>
      </c>
      <c r="Q4151" s="782">
        <v>0</v>
      </c>
      <c r="R4151" s="782"/>
      <c r="T4151" s="568"/>
    </row>
    <row r="4152" spans="1:20" s="498" customFormat="1" ht="12" x14ac:dyDescent="0.25">
      <c r="A4152" s="772"/>
      <c r="D4152" s="515" t="s">
        <v>8424</v>
      </c>
      <c r="E4152" s="779" t="s">
        <v>8425</v>
      </c>
      <c r="F4152" s="780" t="s">
        <v>5586</v>
      </c>
      <c r="G4152" s="781" t="s">
        <v>8378</v>
      </c>
      <c r="H4152" s="781" t="s">
        <v>8379</v>
      </c>
      <c r="I4152" s="781" t="s">
        <v>5517</v>
      </c>
      <c r="J4152" s="782">
        <v>0</v>
      </c>
      <c r="K4152" s="783">
        <v>0</v>
      </c>
      <c r="L4152" s="784">
        <f t="shared" si="193"/>
        <v>0</v>
      </c>
      <c r="M4152" s="784">
        <f t="shared" si="192"/>
        <v>0</v>
      </c>
      <c r="N4152" s="782">
        <v>0</v>
      </c>
      <c r="O4152" s="782">
        <v>0</v>
      </c>
      <c r="P4152" s="782">
        <v>0</v>
      </c>
      <c r="Q4152" s="782">
        <v>0</v>
      </c>
      <c r="R4152" s="782"/>
      <c r="T4152" s="568"/>
    </row>
    <row r="4153" spans="1:20" s="498" customFormat="1" ht="12" x14ac:dyDescent="0.25">
      <c r="A4153" s="772"/>
      <c r="D4153" s="515" t="s">
        <v>8426</v>
      </c>
      <c r="E4153" s="779" t="s">
        <v>8427</v>
      </c>
      <c r="F4153" s="780" t="s">
        <v>6944</v>
      </c>
      <c r="G4153" s="781" t="s">
        <v>8378</v>
      </c>
      <c r="H4153" s="781" t="s">
        <v>8379</v>
      </c>
      <c r="I4153" s="781" t="s">
        <v>5517</v>
      </c>
      <c r="J4153" s="782">
        <v>300000</v>
      </c>
      <c r="K4153" s="783">
        <v>300000</v>
      </c>
      <c r="L4153" s="784">
        <f t="shared" si="193"/>
        <v>0</v>
      </c>
      <c r="M4153" s="784">
        <f t="shared" si="192"/>
        <v>0</v>
      </c>
      <c r="N4153" s="782">
        <v>300000</v>
      </c>
      <c r="O4153" s="782">
        <v>300000</v>
      </c>
      <c r="P4153" s="782">
        <v>900000</v>
      </c>
      <c r="Q4153" s="782">
        <v>300000</v>
      </c>
      <c r="R4153" s="782"/>
      <c r="T4153" s="568"/>
    </row>
    <row r="4154" spans="1:20" s="498" customFormat="1" ht="36" x14ac:dyDescent="0.25">
      <c r="A4154" s="772"/>
      <c r="D4154" s="515" t="s">
        <v>8428</v>
      </c>
      <c r="E4154" s="779" t="s">
        <v>8429</v>
      </c>
      <c r="F4154" s="780" t="s">
        <v>5598</v>
      </c>
      <c r="G4154" s="781" t="s">
        <v>8378</v>
      </c>
      <c r="H4154" s="781" t="s">
        <v>8379</v>
      </c>
      <c r="I4154" s="781" t="s">
        <v>5517</v>
      </c>
      <c r="J4154" s="782">
        <v>1000000</v>
      </c>
      <c r="K4154" s="783">
        <v>1000000</v>
      </c>
      <c r="L4154" s="784">
        <f t="shared" si="193"/>
        <v>0</v>
      </c>
      <c r="M4154" s="784">
        <f t="shared" si="192"/>
        <v>0</v>
      </c>
      <c r="N4154" s="782">
        <v>1000000</v>
      </c>
      <c r="O4154" s="782">
        <v>1000000</v>
      </c>
      <c r="P4154" s="782">
        <v>3000000</v>
      </c>
      <c r="Q4154" s="782">
        <v>1000000</v>
      </c>
      <c r="R4154" s="782"/>
      <c r="T4154" s="568"/>
    </row>
    <row r="4155" spans="1:20" s="498" customFormat="1" ht="12" x14ac:dyDescent="0.25">
      <c r="A4155" s="772"/>
      <c r="D4155" s="515" t="s">
        <v>8430</v>
      </c>
      <c r="E4155" s="779" t="s">
        <v>8431</v>
      </c>
      <c r="F4155" s="780" t="s">
        <v>5601</v>
      </c>
      <c r="G4155" s="781" t="s">
        <v>8378</v>
      </c>
      <c r="H4155" s="781" t="s">
        <v>8379</v>
      </c>
      <c r="I4155" s="781" t="s">
        <v>5517</v>
      </c>
      <c r="J4155" s="782">
        <v>0</v>
      </c>
      <c r="K4155" s="783">
        <v>0</v>
      </c>
      <c r="L4155" s="784">
        <f t="shared" si="193"/>
        <v>0</v>
      </c>
      <c r="M4155" s="784">
        <f t="shared" si="192"/>
        <v>0</v>
      </c>
      <c r="N4155" s="782">
        <v>0</v>
      </c>
      <c r="O4155" s="782">
        <v>0</v>
      </c>
      <c r="P4155" s="782">
        <v>0</v>
      </c>
      <c r="Q4155" s="782">
        <v>0</v>
      </c>
      <c r="R4155" s="782"/>
      <c r="T4155" s="568"/>
    </row>
    <row r="4156" spans="1:20" s="498" customFormat="1" ht="12" x14ac:dyDescent="0.25">
      <c r="A4156" s="772"/>
      <c r="D4156" s="515" t="s">
        <v>8432</v>
      </c>
      <c r="E4156" s="779" t="s">
        <v>8433</v>
      </c>
      <c r="F4156" s="780" t="s">
        <v>5604</v>
      </c>
      <c r="G4156" s="781" t="s">
        <v>8378</v>
      </c>
      <c r="H4156" s="781" t="s">
        <v>8379</v>
      </c>
      <c r="I4156" s="781" t="s">
        <v>5517</v>
      </c>
      <c r="J4156" s="782">
        <v>100000</v>
      </c>
      <c r="K4156" s="783">
        <v>100000</v>
      </c>
      <c r="L4156" s="784">
        <f t="shared" si="193"/>
        <v>0</v>
      </c>
      <c r="M4156" s="784">
        <f t="shared" si="192"/>
        <v>0</v>
      </c>
      <c r="N4156" s="782">
        <v>100000</v>
      </c>
      <c r="O4156" s="782">
        <v>391670</v>
      </c>
      <c r="P4156" s="782">
        <v>591670</v>
      </c>
      <c r="Q4156" s="782">
        <v>100000</v>
      </c>
      <c r="R4156" s="782"/>
      <c r="T4156" s="568"/>
    </row>
    <row r="4157" spans="1:20" s="498" customFormat="1" ht="24" x14ac:dyDescent="0.25">
      <c r="A4157" s="772"/>
      <c r="D4157" s="515" t="s">
        <v>8434</v>
      </c>
      <c r="E4157" s="779" t="s">
        <v>8435</v>
      </c>
      <c r="F4157" s="780" t="s">
        <v>5610</v>
      </c>
      <c r="G4157" s="781" t="s">
        <v>8378</v>
      </c>
      <c r="H4157" s="781" t="s">
        <v>8379</v>
      </c>
      <c r="I4157" s="781" t="s">
        <v>5517</v>
      </c>
      <c r="J4157" s="782">
        <v>500000</v>
      </c>
      <c r="K4157" s="783">
        <v>500000</v>
      </c>
      <c r="L4157" s="784">
        <f t="shared" si="193"/>
        <v>0</v>
      </c>
      <c r="M4157" s="784">
        <f t="shared" si="192"/>
        <v>0</v>
      </c>
      <c r="N4157" s="782">
        <v>500000</v>
      </c>
      <c r="O4157" s="782">
        <v>500000</v>
      </c>
      <c r="P4157" s="782">
        <v>1500000</v>
      </c>
      <c r="Q4157" s="782">
        <v>400000</v>
      </c>
      <c r="R4157" s="782"/>
      <c r="T4157" s="568"/>
    </row>
    <row r="4158" spans="1:20" s="498" customFormat="1" ht="12" x14ac:dyDescent="0.25">
      <c r="A4158" s="772"/>
      <c r="D4158" s="515" t="s">
        <v>8436</v>
      </c>
      <c r="E4158" s="779" t="s">
        <v>8437</v>
      </c>
      <c r="F4158" s="515" t="s">
        <v>5613</v>
      </c>
      <c r="G4158" s="781" t="s">
        <v>8378</v>
      </c>
      <c r="H4158" s="781" t="s">
        <v>8379</v>
      </c>
      <c r="I4158" s="781" t="s">
        <v>5517</v>
      </c>
      <c r="J4158" s="782">
        <v>0</v>
      </c>
      <c r="K4158" s="783">
        <v>0</v>
      </c>
      <c r="L4158" s="784">
        <f t="shared" si="193"/>
        <v>0</v>
      </c>
      <c r="M4158" s="784">
        <f t="shared" si="192"/>
        <v>0</v>
      </c>
      <c r="N4158" s="782">
        <v>0</v>
      </c>
      <c r="O4158" s="782">
        <v>0</v>
      </c>
      <c r="P4158" s="782">
        <v>0</v>
      </c>
      <c r="Q4158" s="782">
        <v>0</v>
      </c>
      <c r="R4158" s="782"/>
      <c r="T4158" s="568"/>
    </row>
    <row r="4159" spans="1:20" s="498" customFormat="1" ht="12" x14ac:dyDescent="0.25">
      <c r="A4159" s="772"/>
      <c r="D4159" s="515" t="s">
        <v>8438</v>
      </c>
      <c r="E4159" s="779" t="s">
        <v>8439</v>
      </c>
      <c r="F4159" s="780" t="s">
        <v>5631</v>
      </c>
      <c r="G4159" s="781" t="s">
        <v>8378</v>
      </c>
      <c r="H4159" s="781" t="s">
        <v>8379</v>
      </c>
      <c r="I4159" s="781" t="s">
        <v>5517</v>
      </c>
      <c r="J4159" s="782">
        <v>700000</v>
      </c>
      <c r="K4159" s="783">
        <v>700000</v>
      </c>
      <c r="L4159" s="784">
        <f t="shared" si="193"/>
        <v>0</v>
      </c>
      <c r="M4159" s="784">
        <f t="shared" si="192"/>
        <v>0</v>
      </c>
      <c r="N4159" s="782">
        <v>700000</v>
      </c>
      <c r="O4159" s="782">
        <v>700000</v>
      </c>
      <c r="P4159" s="782">
        <v>2100000</v>
      </c>
      <c r="Q4159" s="782">
        <v>700000</v>
      </c>
      <c r="R4159" s="782"/>
      <c r="T4159" s="568"/>
    </row>
    <row r="4160" spans="1:20" s="498" customFormat="1" ht="36" x14ac:dyDescent="0.25">
      <c r="A4160" s="772"/>
      <c r="D4160" s="515" t="s">
        <v>8440</v>
      </c>
      <c r="E4160" s="779" t="s">
        <v>8441</v>
      </c>
      <c r="F4160" s="780" t="s">
        <v>5634</v>
      </c>
      <c r="G4160" s="781" t="s">
        <v>8378</v>
      </c>
      <c r="H4160" s="781" t="s">
        <v>8379</v>
      </c>
      <c r="I4160" s="781" t="s">
        <v>5517</v>
      </c>
      <c r="J4160" s="782">
        <v>800000</v>
      </c>
      <c r="K4160" s="783">
        <v>800000</v>
      </c>
      <c r="L4160" s="784">
        <f t="shared" si="193"/>
        <v>0</v>
      </c>
      <c r="M4160" s="784">
        <f t="shared" si="192"/>
        <v>0</v>
      </c>
      <c r="N4160" s="782">
        <v>800000</v>
      </c>
      <c r="O4160" s="782">
        <v>800000</v>
      </c>
      <c r="P4160" s="782">
        <v>2400000</v>
      </c>
      <c r="Q4160" s="782">
        <v>800000</v>
      </c>
      <c r="R4160" s="782"/>
      <c r="T4160" s="568"/>
    </row>
    <row r="4161" spans="1:20" s="498" customFormat="1" ht="24" x14ac:dyDescent="0.25">
      <c r="A4161" s="772"/>
      <c r="D4161" s="515" t="s">
        <v>8442</v>
      </c>
      <c r="E4161" s="779" t="s">
        <v>8443</v>
      </c>
      <c r="F4161" s="780" t="s">
        <v>5637</v>
      </c>
      <c r="G4161" s="781" t="s">
        <v>8378</v>
      </c>
      <c r="H4161" s="781" t="s">
        <v>8379</v>
      </c>
      <c r="I4161" s="781" t="s">
        <v>5517</v>
      </c>
      <c r="J4161" s="782">
        <v>500000</v>
      </c>
      <c r="K4161" s="783">
        <v>500000</v>
      </c>
      <c r="L4161" s="784">
        <f t="shared" si="193"/>
        <v>0</v>
      </c>
      <c r="M4161" s="784">
        <f t="shared" si="192"/>
        <v>0</v>
      </c>
      <c r="N4161" s="782">
        <v>500000</v>
      </c>
      <c r="O4161" s="782">
        <v>500000</v>
      </c>
      <c r="P4161" s="782">
        <v>1500000</v>
      </c>
      <c r="Q4161" s="782">
        <v>400000</v>
      </c>
      <c r="R4161" s="782"/>
      <c r="T4161" s="568"/>
    </row>
    <row r="4162" spans="1:20" s="498" customFormat="1" ht="24" x14ac:dyDescent="0.25">
      <c r="A4162" s="772"/>
      <c r="D4162" s="515" t="s">
        <v>8444</v>
      </c>
      <c r="E4162" s="779" t="s">
        <v>8445</v>
      </c>
      <c r="F4162" s="780" t="s">
        <v>5643</v>
      </c>
      <c r="G4162" s="781" t="s">
        <v>8378</v>
      </c>
      <c r="H4162" s="781" t="s">
        <v>8379</v>
      </c>
      <c r="I4162" s="781" t="s">
        <v>5517</v>
      </c>
      <c r="J4162" s="782">
        <v>400000</v>
      </c>
      <c r="K4162" s="783">
        <v>400000</v>
      </c>
      <c r="L4162" s="784">
        <f t="shared" si="193"/>
        <v>0</v>
      </c>
      <c r="M4162" s="784">
        <f t="shared" si="192"/>
        <v>0</v>
      </c>
      <c r="N4162" s="782">
        <v>400000</v>
      </c>
      <c r="O4162" s="782">
        <v>400000</v>
      </c>
      <c r="P4162" s="782">
        <v>1200000</v>
      </c>
      <c r="Q4162" s="782">
        <v>350000</v>
      </c>
      <c r="R4162" s="782"/>
      <c r="T4162" s="568"/>
    </row>
    <row r="4163" spans="1:20" s="498" customFormat="1" ht="12" x14ac:dyDescent="0.25">
      <c r="A4163" s="772"/>
      <c r="D4163" s="515" t="s">
        <v>8446</v>
      </c>
      <c r="E4163" s="779" t="s">
        <v>8447</v>
      </c>
      <c r="F4163" s="515" t="s">
        <v>5646</v>
      </c>
      <c r="G4163" s="781" t="s">
        <v>8378</v>
      </c>
      <c r="H4163" s="781" t="s">
        <v>8379</v>
      </c>
      <c r="I4163" s="781" t="s">
        <v>5517</v>
      </c>
      <c r="J4163" s="782">
        <v>200000</v>
      </c>
      <c r="K4163" s="783">
        <v>200000</v>
      </c>
      <c r="L4163" s="784">
        <f t="shared" si="193"/>
        <v>0</v>
      </c>
      <c r="M4163" s="784">
        <f t="shared" si="192"/>
        <v>0</v>
      </c>
      <c r="N4163" s="782">
        <v>200000</v>
      </c>
      <c r="O4163" s="782">
        <v>200000</v>
      </c>
      <c r="P4163" s="782">
        <v>600000</v>
      </c>
      <c r="Q4163" s="782">
        <v>200000</v>
      </c>
      <c r="R4163" s="782"/>
      <c r="T4163" s="568"/>
    </row>
    <row r="4164" spans="1:20" s="498" customFormat="1" ht="12" x14ac:dyDescent="0.25">
      <c r="A4164" s="772"/>
      <c r="D4164" s="515" t="s">
        <v>8448</v>
      </c>
      <c r="E4164" s="779" t="s">
        <v>8449</v>
      </c>
      <c r="F4164" s="515" t="s">
        <v>5649</v>
      </c>
      <c r="G4164" s="781" t="s">
        <v>8378</v>
      </c>
      <c r="H4164" s="781" t="s">
        <v>8379</v>
      </c>
      <c r="I4164" s="781" t="s">
        <v>5517</v>
      </c>
      <c r="J4164" s="782">
        <v>400000</v>
      </c>
      <c r="K4164" s="783">
        <v>400000</v>
      </c>
      <c r="L4164" s="784">
        <f t="shared" si="193"/>
        <v>0</v>
      </c>
      <c r="M4164" s="784">
        <f t="shared" si="192"/>
        <v>0</v>
      </c>
      <c r="N4164" s="782">
        <v>400000</v>
      </c>
      <c r="O4164" s="782">
        <v>500000</v>
      </c>
      <c r="P4164" s="782">
        <v>1300000</v>
      </c>
      <c r="Q4164" s="782">
        <v>400000</v>
      </c>
      <c r="R4164" s="782"/>
      <c r="T4164" s="568"/>
    </row>
    <row r="4165" spans="1:20" s="498" customFormat="1" ht="24" x14ac:dyDescent="0.25">
      <c r="A4165" s="772"/>
      <c r="D4165" s="515" t="s">
        <v>8450</v>
      </c>
      <c r="E4165" s="779" t="s">
        <v>8451</v>
      </c>
      <c r="F4165" s="780" t="s">
        <v>6379</v>
      </c>
      <c r="G4165" s="781" t="s">
        <v>8378</v>
      </c>
      <c r="H4165" s="781" t="s">
        <v>8379</v>
      </c>
      <c r="I4165" s="781" t="s">
        <v>5517</v>
      </c>
      <c r="J4165" s="782">
        <v>0</v>
      </c>
      <c r="K4165" s="783">
        <v>0</v>
      </c>
      <c r="L4165" s="784">
        <f t="shared" si="193"/>
        <v>0</v>
      </c>
      <c r="M4165" s="784">
        <f t="shared" si="192"/>
        <v>0</v>
      </c>
      <c r="N4165" s="782">
        <v>0</v>
      </c>
      <c r="O4165" s="782">
        <v>0</v>
      </c>
      <c r="P4165" s="782">
        <v>0</v>
      </c>
      <c r="Q4165" s="782">
        <v>0</v>
      </c>
      <c r="R4165" s="782"/>
      <c r="T4165" s="568"/>
    </row>
    <row r="4166" spans="1:20" s="498" customFormat="1" ht="12" x14ac:dyDescent="0.25">
      <c r="A4166" s="772"/>
      <c r="D4166" s="515" t="s">
        <v>8452</v>
      </c>
      <c r="E4166" s="779" t="s">
        <v>8453</v>
      </c>
      <c r="F4166" s="780" t="s">
        <v>5664</v>
      </c>
      <c r="G4166" s="781" t="s">
        <v>8378</v>
      </c>
      <c r="H4166" s="781" t="s">
        <v>8379</v>
      </c>
      <c r="I4166" s="781" t="s">
        <v>5517</v>
      </c>
      <c r="J4166" s="782">
        <v>15000000</v>
      </c>
      <c r="K4166" s="783">
        <v>15000000</v>
      </c>
      <c r="L4166" s="782">
        <f t="shared" si="193"/>
        <v>0</v>
      </c>
      <c r="M4166" s="782">
        <f t="shared" si="192"/>
        <v>0</v>
      </c>
      <c r="N4166" s="782">
        <v>15000000</v>
      </c>
      <c r="O4166" s="782">
        <v>15000000</v>
      </c>
      <c r="P4166" s="782">
        <v>45000000</v>
      </c>
      <c r="Q4166" s="782">
        <v>15000000</v>
      </c>
      <c r="R4166" s="782"/>
      <c r="T4166" s="568"/>
    </row>
    <row r="4167" spans="1:20" s="751" customFormat="1" ht="13.8" x14ac:dyDescent="0.3">
      <c r="A4167" s="946" t="s">
        <v>5500</v>
      </c>
      <c r="B4167" s="946"/>
      <c r="C4167" s="946"/>
      <c r="D4167" s="946"/>
      <c r="E4167" s="946"/>
      <c r="F4167" s="946"/>
      <c r="G4167" s="946"/>
      <c r="H4167" s="946"/>
      <c r="I4167" s="946"/>
      <c r="J4167" s="946"/>
      <c r="K4167" s="946"/>
      <c r="L4167" s="946"/>
      <c r="M4167" s="946"/>
      <c r="N4167" s="946"/>
      <c r="O4167" s="946"/>
      <c r="P4167" s="946"/>
      <c r="Q4167" s="946"/>
      <c r="T4167" s="752"/>
    </row>
    <row r="4168" spans="1:20" s="751" customFormat="1" ht="13.8" x14ac:dyDescent="0.3">
      <c r="A4168" s="946" t="s">
        <v>5501</v>
      </c>
      <c r="B4168" s="946"/>
      <c r="C4168" s="946"/>
      <c r="D4168" s="946"/>
      <c r="E4168" s="946"/>
      <c r="F4168" s="946"/>
      <c r="G4168" s="946"/>
      <c r="H4168" s="946"/>
      <c r="I4168" s="946"/>
      <c r="J4168" s="946"/>
      <c r="K4168" s="946"/>
      <c r="L4168" s="946"/>
      <c r="M4168" s="946"/>
      <c r="N4168" s="946"/>
      <c r="O4168" s="946"/>
      <c r="P4168" s="946"/>
      <c r="Q4168" s="946"/>
      <c r="T4168" s="752"/>
    </row>
    <row r="4169" spans="1:20" s="753" customFormat="1" ht="13.2" x14ac:dyDescent="0.25">
      <c r="A4169" s="947" t="s">
        <v>5376</v>
      </c>
      <c r="B4169" s="947"/>
      <c r="C4169" s="947"/>
      <c r="D4169" s="954"/>
      <c r="E4169" s="947"/>
      <c r="F4169" s="947"/>
      <c r="G4169" s="947"/>
      <c r="H4169" s="947"/>
      <c r="I4169" s="947"/>
      <c r="J4169" s="947"/>
      <c r="K4169" s="947"/>
      <c r="L4169" s="947"/>
      <c r="M4169" s="947"/>
      <c r="N4169" s="947"/>
      <c r="O4169" s="947"/>
      <c r="P4169" s="947"/>
      <c r="Q4169" s="947"/>
      <c r="T4169" s="754"/>
    </row>
    <row r="4170" spans="1:20" s="760" customFormat="1" ht="24" x14ac:dyDescent="0.25">
      <c r="A4170" s="943" t="s">
        <v>5502</v>
      </c>
      <c r="B4170" s="948" t="s">
        <v>5503</v>
      </c>
      <c r="C4170" s="957"/>
      <c r="D4170" s="755"/>
      <c r="E4170" s="949" t="s">
        <v>5504</v>
      </c>
      <c r="F4170" s="943" t="s">
        <v>4881</v>
      </c>
      <c r="G4170" s="943" t="s">
        <v>5505</v>
      </c>
      <c r="H4170" s="943" t="s">
        <v>5506</v>
      </c>
      <c r="I4170" s="943" t="s">
        <v>5507</v>
      </c>
      <c r="J4170" s="756" t="s">
        <v>3115</v>
      </c>
      <c r="K4170" s="757" t="s">
        <v>3116</v>
      </c>
      <c r="L4170" s="758" t="s">
        <v>5508</v>
      </c>
      <c r="M4170" s="758" t="s">
        <v>5509</v>
      </c>
      <c r="N4170" s="756" t="s">
        <v>3116</v>
      </c>
      <c r="O4170" s="756" t="s">
        <v>3116</v>
      </c>
      <c r="P4170" s="759" t="s">
        <v>3317</v>
      </c>
      <c r="Q4170" s="759" t="s">
        <v>3341</v>
      </c>
      <c r="R4170" s="759" t="s">
        <v>5510</v>
      </c>
      <c r="T4170" s="761"/>
    </row>
    <row r="4171" spans="1:20" s="760" customFormat="1" ht="19.5" customHeight="1" x14ac:dyDescent="0.25">
      <c r="A4171" s="955"/>
      <c r="B4171" s="950"/>
      <c r="C4171" s="958"/>
      <c r="D4171" s="762"/>
      <c r="E4171" s="951"/>
      <c r="F4171" s="944"/>
      <c r="G4171" s="944"/>
      <c r="H4171" s="944"/>
      <c r="I4171" s="944"/>
      <c r="J4171" s="763">
        <v>2020</v>
      </c>
      <c r="K4171" s="764" t="s">
        <v>3120</v>
      </c>
      <c r="L4171" s="765" t="s">
        <v>3120</v>
      </c>
      <c r="M4171" s="765" t="s">
        <v>3120</v>
      </c>
      <c r="N4171" s="766" t="s">
        <v>5068</v>
      </c>
      <c r="O4171" s="766" t="s">
        <v>5069</v>
      </c>
      <c r="P4171" s="763" t="s">
        <v>4882</v>
      </c>
      <c r="Q4171" s="766" t="s">
        <v>5102</v>
      </c>
      <c r="R4171" s="763"/>
      <c r="T4171" s="761"/>
    </row>
    <row r="4172" spans="1:20" s="760" customFormat="1" ht="15.75" customHeight="1" x14ac:dyDescent="0.25">
      <c r="A4172" s="956"/>
      <c r="B4172" s="952"/>
      <c r="C4172" s="959"/>
      <c r="D4172" s="768"/>
      <c r="E4172" s="953"/>
      <c r="F4172" s="945"/>
      <c r="G4172" s="945"/>
      <c r="H4172" s="945"/>
      <c r="I4172" s="945"/>
      <c r="J4172" s="769" t="s">
        <v>14</v>
      </c>
      <c r="K4172" s="770" t="s">
        <v>14</v>
      </c>
      <c r="L4172" s="771" t="s">
        <v>14</v>
      </c>
      <c r="M4172" s="771" t="s">
        <v>14</v>
      </c>
      <c r="N4172" s="769" t="s">
        <v>14</v>
      </c>
      <c r="O4172" s="769" t="s">
        <v>14</v>
      </c>
      <c r="P4172" s="769" t="s">
        <v>14</v>
      </c>
      <c r="Q4172" s="769" t="s">
        <v>14</v>
      </c>
      <c r="R4172" s="769"/>
      <c r="T4172" s="761"/>
    </row>
    <row r="4173" spans="1:20" s="498" customFormat="1" ht="12" x14ac:dyDescent="0.25">
      <c r="A4173" s="772"/>
      <c r="D4173" s="515" t="s">
        <v>8454</v>
      </c>
      <c r="E4173" s="779" t="s">
        <v>8455</v>
      </c>
      <c r="F4173" s="780" t="s">
        <v>5667</v>
      </c>
      <c r="G4173" s="781" t="s">
        <v>8378</v>
      </c>
      <c r="H4173" s="781" t="s">
        <v>8379</v>
      </c>
      <c r="I4173" s="781" t="s">
        <v>5517</v>
      </c>
      <c r="J4173" s="782">
        <v>0</v>
      </c>
      <c r="K4173" s="783">
        <v>0</v>
      </c>
      <c r="L4173" s="784">
        <f t="shared" si="193"/>
        <v>0</v>
      </c>
      <c r="M4173" s="784">
        <f t="shared" si="192"/>
        <v>0</v>
      </c>
      <c r="N4173" s="782">
        <v>0</v>
      </c>
      <c r="O4173" s="782">
        <v>0</v>
      </c>
      <c r="P4173" s="782">
        <v>0</v>
      </c>
      <c r="Q4173" s="782">
        <v>0</v>
      </c>
      <c r="R4173" s="782"/>
      <c r="T4173" s="568"/>
    </row>
    <row r="4174" spans="1:20" s="498" customFormat="1" ht="12" x14ac:dyDescent="0.25">
      <c r="A4174" s="772"/>
      <c r="D4174" s="515" t="s">
        <v>8456</v>
      </c>
      <c r="E4174" s="779" t="s">
        <v>8457</v>
      </c>
      <c r="F4174" s="515" t="s">
        <v>5676</v>
      </c>
      <c r="G4174" s="781" t="s">
        <v>8378</v>
      </c>
      <c r="H4174" s="781" t="s">
        <v>8379</v>
      </c>
      <c r="I4174" s="781" t="s">
        <v>5517</v>
      </c>
      <c r="J4174" s="782">
        <v>600000</v>
      </c>
      <c r="K4174" s="783">
        <v>600000</v>
      </c>
      <c r="L4174" s="784">
        <f t="shared" si="193"/>
        <v>0</v>
      </c>
      <c r="M4174" s="784">
        <f t="shared" si="192"/>
        <v>0</v>
      </c>
      <c r="N4174" s="782">
        <v>600000</v>
      </c>
      <c r="O4174" s="782">
        <v>600000</v>
      </c>
      <c r="P4174" s="782">
        <v>1800000</v>
      </c>
      <c r="Q4174" s="782">
        <v>600000</v>
      </c>
      <c r="R4174" s="782"/>
      <c r="T4174" s="568"/>
    </row>
    <row r="4175" spans="1:20" s="498" customFormat="1" ht="24" x14ac:dyDescent="0.25">
      <c r="A4175" s="772"/>
      <c r="D4175" s="515" t="s">
        <v>8458</v>
      </c>
      <c r="E4175" s="779" t="s">
        <v>8459</v>
      </c>
      <c r="F4175" s="780" t="s">
        <v>5688</v>
      </c>
      <c r="G4175" s="781" t="s">
        <v>8378</v>
      </c>
      <c r="H4175" s="781" t="s">
        <v>8379</v>
      </c>
      <c r="I4175" s="781" t="s">
        <v>5517</v>
      </c>
      <c r="J4175" s="782">
        <v>0</v>
      </c>
      <c r="K4175" s="783">
        <v>0</v>
      </c>
      <c r="L4175" s="784">
        <f t="shared" si="193"/>
        <v>0</v>
      </c>
      <c r="M4175" s="784">
        <f t="shared" si="192"/>
        <v>0</v>
      </c>
      <c r="N4175" s="782">
        <v>0</v>
      </c>
      <c r="O4175" s="782">
        <v>0</v>
      </c>
      <c r="P4175" s="782">
        <v>0</v>
      </c>
      <c r="Q4175" s="782">
        <v>0</v>
      </c>
      <c r="R4175" s="782"/>
      <c r="T4175" s="568"/>
    </row>
    <row r="4176" spans="1:20" s="498" customFormat="1" ht="24" x14ac:dyDescent="0.25">
      <c r="A4176" s="772"/>
      <c r="D4176" s="515" t="s">
        <v>8460</v>
      </c>
      <c r="E4176" s="779" t="s">
        <v>8461</v>
      </c>
      <c r="F4176" s="780" t="s">
        <v>6157</v>
      </c>
      <c r="G4176" s="781" t="s">
        <v>8378</v>
      </c>
      <c r="H4176" s="781" t="s">
        <v>8379</v>
      </c>
      <c r="I4176" s="781" t="s">
        <v>5517</v>
      </c>
      <c r="J4176" s="782">
        <v>0</v>
      </c>
      <c r="K4176" s="783">
        <v>0</v>
      </c>
      <c r="L4176" s="784">
        <f t="shared" si="193"/>
        <v>0</v>
      </c>
      <c r="M4176" s="784">
        <f t="shared" si="192"/>
        <v>0</v>
      </c>
      <c r="N4176" s="782">
        <v>0</v>
      </c>
      <c r="O4176" s="782">
        <v>0</v>
      </c>
      <c r="P4176" s="782">
        <v>0</v>
      </c>
      <c r="Q4176" s="782">
        <v>0</v>
      </c>
      <c r="R4176" s="782"/>
      <c r="T4176" s="568"/>
    </row>
    <row r="4177" spans="1:20" s="498" customFormat="1" ht="12" x14ac:dyDescent="0.25">
      <c r="A4177" s="772"/>
      <c r="D4177" s="515" t="s">
        <v>8462</v>
      </c>
      <c r="E4177" s="779" t="s">
        <v>8463</v>
      </c>
      <c r="F4177" s="780" t="s">
        <v>7872</v>
      </c>
      <c r="G4177" s="781" t="s">
        <v>8378</v>
      </c>
      <c r="H4177" s="781" t="s">
        <v>8379</v>
      </c>
      <c r="I4177" s="781" t="s">
        <v>5517</v>
      </c>
      <c r="J4177" s="782">
        <v>0</v>
      </c>
      <c r="K4177" s="783">
        <v>0</v>
      </c>
      <c r="L4177" s="784">
        <f t="shared" si="193"/>
        <v>0</v>
      </c>
      <c r="M4177" s="784">
        <f t="shared" si="192"/>
        <v>0</v>
      </c>
      <c r="N4177" s="782">
        <v>0</v>
      </c>
      <c r="O4177" s="782">
        <v>0</v>
      </c>
      <c r="P4177" s="782">
        <v>0</v>
      </c>
      <c r="Q4177" s="782">
        <v>0</v>
      </c>
      <c r="R4177" s="782"/>
      <c r="T4177" s="568"/>
    </row>
    <row r="4178" spans="1:20" s="498" customFormat="1" ht="12" x14ac:dyDescent="0.25">
      <c r="A4178" s="772"/>
      <c r="D4178" s="515" t="s">
        <v>8464</v>
      </c>
      <c r="E4178" s="779" t="s">
        <v>8465</v>
      </c>
      <c r="F4178" s="780" t="s">
        <v>5700</v>
      </c>
      <c r="G4178" s="781" t="s">
        <v>8378</v>
      </c>
      <c r="H4178" s="781" t="s">
        <v>8379</v>
      </c>
      <c r="I4178" s="781" t="s">
        <v>5517</v>
      </c>
      <c r="J4178" s="782">
        <v>500000</v>
      </c>
      <c r="K4178" s="783">
        <v>500000</v>
      </c>
      <c r="L4178" s="784">
        <f t="shared" si="193"/>
        <v>0</v>
      </c>
      <c r="M4178" s="784">
        <f t="shared" si="192"/>
        <v>0</v>
      </c>
      <c r="N4178" s="782">
        <v>500000</v>
      </c>
      <c r="O4178" s="782">
        <v>500000</v>
      </c>
      <c r="P4178" s="782">
        <v>1500000</v>
      </c>
      <c r="Q4178" s="782">
        <v>400000</v>
      </c>
      <c r="R4178" s="782"/>
      <c r="T4178" s="568"/>
    </row>
    <row r="4179" spans="1:20" s="498" customFormat="1" ht="12" x14ac:dyDescent="0.25">
      <c r="A4179" s="772"/>
      <c r="D4179" s="515" t="s">
        <v>8466</v>
      </c>
      <c r="E4179" s="779" t="s">
        <v>8467</v>
      </c>
      <c r="F4179" s="780" t="s">
        <v>5703</v>
      </c>
      <c r="G4179" s="781" t="s">
        <v>8378</v>
      </c>
      <c r="H4179" s="781" t="s">
        <v>8379</v>
      </c>
      <c r="I4179" s="781" t="s">
        <v>5517</v>
      </c>
      <c r="J4179" s="782">
        <v>800000</v>
      </c>
      <c r="K4179" s="783">
        <v>800000</v>
      </c>
      <c r="L4179" s="784">
        <f t="shared" si="193"/>
        <v>0</v>
      </c>
      <c r="M4179" s="784">
        <f t="shared" si="192"/>
        <v>0</v>
      </c>
      <c r="N4179" s="782">
        <v>800000</v>
      </c>
      <c r="O4179" s="782">
        <v>800000</v>
      </c>
      <c r="P4179" s="782">
        <v>2400000</v>
      </c>
      <c r="Q4179" s="782">
        <v>800000</v>
      </c>
      <c r="R4179" s="782"/>
      <c r="T4179" s="568"/>
    </row>
    <row r="4180" spans="1:20" s="498" customFormat="1" ht="12" x14ac:dyDescent="0.25">
      <c r="A4180" s="772"/>
      <c r="D4180" s="515" t="s">
        <v>8468</v>
      </c>
      <c r="E4180" s="779" t="s">
        <v>8469</v>
      </c>
      <c r="F4180" s="515" t="s">
        <v>5709</v>
      </c>
      <c r="G4180" s="781" t="s">
        <v>8378</v>
      </c>
      <c r="H4180" s="781" t="s">
        <v>8379</v>
      </c>
      <c r="I4180" s="781" t="s">
        <v>5517</v>
      </c>
      <c r="J4180" s="782">
        <v>400000</v>
      </c>
      <c r="K4180" s="783">
        <v>400000</v>
      </c>
      <c r="L4180" s="784">
        <f t="shared" si="193"/>
        <v>0</v>
      </c>
      <c r="M4180" s="784">
        <f t="shared" si="192"/>
        <v>0</v>
      </c>
      <c r="N4180" s="782">
        <v>400000</v>
      </c>
      <c r="O4180" s="782">
        <v>500000</v>
      </c>
      <c r="P4180" s="782">
        <v>1300000</v>
      </c>
      <c r="Q4180" s="782">
        <v>400000</v>
      </c>
      <c r="R4180" s="782"/>
      <c r="T4180" s="568"/>
    </row>
    <row r="4181" spans="1:20" s="498" customFormat="1" ht="24" x14ac:dyDescent="0.25">
      <c r="A4181" s="772"/>
      <c r="D4181" s="515" t="s">
        <v>8470</v>
      </c>
      <c r="E4181" s="779" t="s">
        <v>8471</v>
      </c>
      <c r="F4181" s="780" t="s">
        <v>5715</v>
      </c>
      <c r="G4181" s="781" t="s">
        <v>8378</v>
      </c>
      <c r="H4181" s="781" t="s">
        <v>8379</v>
      </c>
      <c r="I4181" s="781" t="s">
        <v>5517</v>
      </c>
      <c r="J4181" s="782">
        <v>50000</v>
      </c>
      <c r="K4181" s="783">
        <v>50000</v>
      </c>
      <c r="L4181" s="784">
        <f t="shared" si="193"/>
        <v>0</v>
      </c>
      <c r="M4181" s="784">
        <f t="shared" si="192"/>
        <v>0</v>
      </c>
      <c r="N4181" s="782">
        <v>50000</v>
      </c>
      <c r="O4181" s="782">
        <v>50000</v>
      </c>
      <c r="P4181" s="782">
        <v>150000</v>
      </c>
      <c r="Q4181" s="782">
        <v>50000</v>
      </c>
      <c r="R4181" s="782"/>
      <c r="T4181" s="568"/>
    </row>
    <row r="4182" spans="1:20" s="498" customFormat="1" ht="12" x14ac:dyDescent="0.25">
      <c r="A4182" s="772"/>
      <c r="D4182" s="515" t="s">
        <v>8472</v>
      </c>
      <c r="E4182" s="779" t="s">
        <v>8473</v>
      </c>
      <c r="F4182" s="780" t="s">
        <v>5721</v>
      </c>
      <c r="G4182" s="781" t="s">
        <v>8378</v>
      </c>
      <c r="H4182" s="781" t="s">
        <v>8379</v>
      </c>
      <c r="I4182" s="781" t="s">
        <v>5517</v>
      </c>
      <c r="J4182" s="782">
        <v>300000</v>
      </c>
      <c r="K4182" s="783">
        <v>300000</v>
      </c>
      <c r="L4182" s="784">
        <f t="shared" si="193"/>
        <v>0</v>
      </c>
      <c r="M4182" s="784">
        <f t="shared" si="192"/>
        <v>0</v>
      </c>
      <c r="N4182" s="782">
        <v>300000</v>
      </c>
      <c r="O4182" s="782">
        <v>300000</v>
      </c>
      <c r="P4182" s="782">
        <v>900000</v>
      </c>
      <c r="Q4182" s="782">
        <v>300000</v>
      </c>
      <c r="R4182" s="782"/>
      <c r="T4182" s="568"/>
    </row>
    <row r="4183" spans="1:20" s="498" customFormat="1" ht="12" x14ac:dyDescent="0.25">
      <c r="A4183" s="772"/>
      <c r="D4183" s="515" t="s">
        <v>8474</v>
      </c>
      <c r="E4183" s="779" t="s">
        <v>8475</v>
      </c>
      <c r="F4183" s="515" t="s">
        <v>5727</v>
      </c>
      <c r="G4183" s="781" t="s">
        <v>8378</v>
      </c>
      <c r="H4183" s="781" t="s">
        <v>8379</v>
      </c>
      <c r="I4183" s="781" t="s">
        <v>5517</v>
      </c>
      <c r="J4183" s="782">
        <v>500000</v>
      </c>
      <c r="K4183" s="783">
        <v>500000</v>
      </c>
      <c r="L4183" s="784">
        <f t="shared" si="193"/>
        <v>0</v>
      </c>
      <c r="M4183" s="784">
        <f t="shared" si="192"/>
        <v>0</v>
      </c>
      <c r="N4183" s="782">
        <v>500000</v>
      </c>
      <c r="O4183" s="782">
        <v>500000</v>
      </c>
      <c r="P4183" s="782">
        <v>1500000</v>
      </c>
      <c r="Q4183" s="782">
        <v>500000</v>
      </c>
      <c r="R4183" s="782"/>
      <c r="T4183" s="568"/>
    </row>
    <row r="4184" spans="1:20" s="498" customFormat="1" ht="12" x14ac:dyDescent="0.25">
      <c r="A4184" s="772"/>
      <c r="D4184" s="515" t="s">
        <v>8476</v>
      </c>
      <c r="E4184" s="779" t="s">
        <v>8477</v>
      </c>
      <c r="F4184" s="780" t="s">
        <v>5739</v>
      </c>
      <c r="G4184" s="781" t="s">
        <v>8378</v>
      </c>
      <c r="H4184" s="781" t="s">
        <v>8379</v>
      </c>
      <c r="I4184" s="781" t="s">
        <v>5517</v>
      </c>
      <c r="J4184" s="782">
        <v>500000</v>
      </c>
      <c r="K4184" s="783">
        <v>500000</v>
      </c>
      <c r="L4184" s="784">
        <f t="shared" si="193"/>
        <v>0</v>
      </c>
      <c r="M4184" s="784">
        <f t="shared" si="192"/>
        <v>0</v>
      </c>
      <c r="N4184" s="782">
        <v>500000</v>
      </c>
      <c r="O4184" s="782">
        <v>600000</v>
      </c>
      <c r="P4184" s="782">
        <v>1600000</v>
      </c>
      <c r="Q4184" s="782">
        <v>500000</v>
      </c>
      <c r="R4184" s="782"/>
      <c r="T4184" s="568"/>
    </row>
    <row r="4185" spans="1:20" s="498" customFormat="1" ht="21.75" customHeight="1" x14ac:dyDescent="0.25">
      <c r="A4185" s="772"/>
      <c r="D4185" s="515" t="s">
        <v>8478</v>
      </c>
      <c r="E4185" s="779" t="s">
        <v>8479</v>
      </c>
      <c r="F4185" s="780" t="s">
        <v>5881</v>
      </c>
      <c r="G4185" s="781" t="s">
        <v>8378</v>
      </c>
      <c r="H4185" s="781" t="s">
        <v>8379</v>
      </c>
      <c r="I4185" s="781" t="s">
        <v>5517</v>
      </c>
      <c r="J4185" s="782">
        <v>200000</v>
      </c>
      <c r="K4185" s="783">
        <v>200000</v>
      </c>
      <c r="L4185" s="784">
        <f t="shared" si="193"/>
        <v>0</v>
      </c>
      <c r="M4185" s="784">
        <f t="shared" si="192"/>
        <v>0</v>
      </c>
      <c r="N4185" s="782">
        <v>200000</v>
      </c>
      <c r="O4185" s="782">
        <v>200000</v>
      </c>
      <c r="P4185" s="782">
        <v>600000</v>
      </c>
      <c r="Q4185" s="782">
        <v>200000</v>
      </c>
      <c r="R4185" s="782"/>
      <c r="T4185" s="568"/>
    </row>
    <row r="4186" spans="1:20" s="498" customFormat="1" ht="12" x14ac:dyDescent="0.25">
      <c r="A4186" s="772"/>
      <c r="D4186" s="515" t="s">
        <v>8480</v>
      </c>
      <c r="E4186" s="779" t="s">
        <v>8481</v>
      </c>
      <c r="F4186" s="515" t="s">
        <v>5765</v>
      </c>
      <c r="G4186" s="781" t="s">
        <v>8378</v>
      </c>
      <c r="H4186" s="781" t="s">
        <v>8379</v>
      </c>
      <c r="I4186" s="781" t="s">
        <v>5517</v>
      </c>
      <c r="J4186" s="782">
        <v>500000</v>
      </c>
      <c r="K4186" s="789">
        <v>500000</v>
      </c>
      <c r="L4186" s="784">
        <f t="shared" si="193"/>
        <v>0</v>
      </c>
      <c r="M4186" s="784">
        <f t="shared" si="192"/>
        <v>0</v>
      </c>
      <c r="N4186" s="784">
        <v>500000</v>
      </c>
      <c r="O4186" s="784">
        <v>600000</v>
      </c>
      <c r="P4186" s="782">
        <v>1600000</v>
      </c>
      <c r="Q4186" s="782">
        <v>500000</v>
      </c>
      <c r="R4186" s="782"/>
      <c r="T4186" s="568"/>
    </row>
    <row r="4187" spans="1:20" s="498" customFormat="1" ht="12" x14ac:dyDescent="0.25">
      <c r="A4187" s="772"/>
      <c r="B4187" s="566" t="s">
        <v>690</v>
      </c>
      <c r="C4187" s="810"/>
      <c r="D4187" s="515"/>
      <c r="E4187" s="810"/>
      <c r="F4187" s="827"/>
      <c r="G4187" s="810"/>
      <c r="H4187" s="810"/>
      <c r="I4187" s="779"/>
      <c r="J4187" s="801">
        <v>56084243</v>
      </c>
      <c r="K4187" s="783">
        <f>SUM(K4144,K4116)</f>
        <v>68084243</v>
      </c>
      <c r="L4187" s="782">
        <f>SUM(L4144,L4116)</f>
        <v>0</v>
      </c>
      <c r="M4187" s="782">
        <f>SUM(M4144,M4116)</f>
        <v>12000000</v>
      </c>
      <c r="N4187" s="782">
        <f>SUM(N4144,N4116)</f>
        <v>56551580</v>
      </c>
      <c r="O4187" s="782">
        <f>SUM(O4144,O4116)</f>
        <v>57710590</v>
      </c>
      <c r="P4187" s="782">
        <v>170346413</v>
      </c>
      <c r="Q4187" s="801">
        <v>76796392</v>
      </c>
      <c r="R4187" s="801"/>
      <c r="T4187" s="568"/>
    </row>
    <row r="4188" spans="1:20" s="498" customFormat="1" ht="12" x14ac:dyDescent="0.25">
      <c r="D4188" s="515"/>
      <c r="F4188" s="536"/>
      <c r="J4188" s="776"/>
      <c r="K4188" s="776"/>
      <c r="L4188" s="776"/>
      <c r="M4188" s="776"/>
      <c r="N4188" s="776"/>
      <c r="O4188" s="776"/>
      <c r="P4188" s="776"/>
      <c r="Q4188" s="776"/>
      <c r="R4188" s="776"/>
      <c r="T4188" s="568"/>
    </row>
    <row r="4189" spans="1:20" s="498" customFormat="1" ht="12" x14ac:dyDescent="0.25">
      <c r="A4189" s="772" t="s">
        <v>8482</v>
      </c>
      <c r="B4189" s="773" t="s">
        <v>691</v>
      </c>
      <c r="C4189" s="773"/>
      <c r="D4189" s="794"/>
      <c r="E4189" s="773"/>
      <c r="F4189" s="775"/>
      <c r="G4189" s="773"/>
      <c r="H4189" s="773"/>
      <c r="I4189" s="773"/>
      <c r="J4189" s="776"/>
      <c r="K4189" s="776"/>
      <c r="L4189" s="776"/>
      <c r="M4189" s="776"/>
      <c r="N4189" s="776"/>
      <c r="O4189" s="776"/>
      <c r="P4189" s="776"/>
      <c r="Q4189" s="776"/>
      <c r="R4189" s="776"/>
      <c r="T4189" s="568"/>
    </row>
    <row r="4190" spans="1:20" s="498" customFormat="1" ht="12" x14ac:dyDescent="0.25">
      <c r="A4190" s="772"/>
      <c r="C4190" s="773" t="s">
        <v>5123</v>
      </c>
      <c r="D4190" s="794"/>
      <c r="E4190" s="773"/>
      <c r="F4190" s="775"/>
      <c r="G4190" s="773"/>
      <c r="H4190" s="773"/>
      <c r="I4190" s="773"/>
      <c r="J4190" s="777">
        <v>0</v>
      </c>
      <c r="K4190" s="798">
        <v>0</v>
      </c>
      <c r="L4190" s="782"/>
      <c r="M4190" s="782"/>
      <c r="N4190" s="777">
        <v>0</v>
      </c>
      <c r="O4190" s="777">
        <v>0</v>
      </c>
      <c r="P4190" s="777">
        <v>0</v>
      </c>
      <c r="Q4190" s="777">
        <v>0</v>
      </c>
      <c r="R4190" s="777"/>
      <c r="T4190" s="568"/>
    </row>
    <row r="4191" spans="1:20" s="498" customFormat="1" ht="12" x14ac:dyDescent="0.25">
      <c r="A4191" s="772"/>
      <c r="D4191" s="515" t="s">
        <v>8483</v>
      </c>
      <c r="E4191" s="779" t="s">
        <v>8484</v>
      </c>
      <c r="F4191" s="780" t="s">
        <v>6059</v>
      </c>
      <c r="G4191" s="781" t="s">
        <v>5515</v>
      </c>
      <c r="H4191" s="781" t="s">
        <v>5516</v>
      </c>
      <c r="I4191" s="781" t="s">
        <v>5517</v>
      </c>
      <c r="J4191" s="782">
        <v>0</v>
      </c>
      <c r="K4191" s="783">
        <v>0</v>
      </c>
      <c r="L4191" s="782"/>
      <c r="M4191" s="782"/>
      <c r="N4191" s="782">
        <v>0</v>
      </c>
      <c r="O4191" s="782">
        <v>0</v>
      </c>
      <c r="P4191" s="782">
        <v>0</v>
      </c>
      <c r="Q4191" s="782">
        <v>0</v>
      </c>
      <c r="R4191" s="782"/>
      <c r="T4191" s="568"/>
    </row>
    <row r="4192" spans="1:20" s="498" customFormat="1" ht="12" x14ac:dyDescent="0.25">
      <c r="A4192" s="772"/>
      <c r="D4192" s="515" t="s">
        <v>8485</v>
      </c>
      <c r="E4192" s="779" t="s">
        <v>8486</v>
      </c>
      <c r="F4192" s="780" t="s">
        <v>5520</v>
      </c>
      <c r="G4192" s="781" t="s">
        <v>5515</v>
      </c>
      <c r="H4192" s="781" t="s">
        <v>5516</v>
      </c>
      <c r="I4192" s="781" t="s">
        <v>5517</v>
      </c>
      <c r="J4192" s="782">
        <v>0</v>
      </c>
      <c r="K4192" s="783">
        <v>0</v>
      </c>
      <c r="L4192" s="782"/>
      <c r="M4192" s="782"/>
      <c r="N4192" s="782">
        <v>0</v>
      </c>
      <c r="O4192" s="782">
        <v>0</v>
      </c>
      <c r="P4192" s="782">
        <v>0</v>
      </c>
      <c r="Q4192" s="782">
        <v>0</v>
      </c>
      <c r="R4192" s="782"/>
      <c r="T4192" s="568"/>
    </row>
    <row r="4193" spans="1:20" s="498" customFormat="1" ht="24" x14ac:dyDescent="0.25">
      <c r="A4193" s="772"/>
      <c r="D4193" s="515" t="s">
        <v>8487</v>
      </c>
      <c r="E4193" s="779" t="s">
        <v>8488</v>
      </c>
      <c r="F4193" s="780" t="s">
        <v>5523</v>
      </c>
      <c r="G4193" s="781" t="s">
        <v>5515</v>
      </c>
      <c r="H4193" s="781" t="s">
        <v>5516</v>
      </c>
      <c r="I4193" s="781" t="s">
        <v>5517</v>
      </c>
      <c r="J4193" s="782">
        <v>0</v>
      </c>
      <c r="K4193" s="783">
        <v>0</v>
      </c>
      <c r="L4193" s="782"/>
      <c r="M4193" s="782"/>
      <c r="N4193" s="782">
        <v>0</v>
      </c>
      <c r="O4193" s="782">
        <v>0</v>
      </c>
      <c r="P4193" s="782">
        <v>0</v>
      </c>
      <c r="Q4193" s="782">
        <v>0</v>
      </c>
      <c r="R4193" s="782"/>
      <c r="T4193" s="568"/>
    </row>
    <row r="4194" spans="1:20" s="498" customFormat="1" ht="12" customHeight="1" x14ac:dyDescent="0.25">
      <c r="A4194" s="772"/>
      <c r="D4194" s="515" t="s">
        <v>8489</v>
      </c>
      <c r="E4194" s="779" t="s">
        <v>8490</v>
      </c>
      <c r="F4194" s="780" t="s">
        <v>5526</v>
      </c>
      <c r="G4194" s="781" t="s">
        <v>5515</v>
      </c>
      <c r="H4194" s="781" t="s">
        <v>5516</v>
      </c>
      <c r="I4194" s="781" t="s">
        <v>5517</v>
      </c>
      <c r="J4194" s="782">
        <v>0</v>
      </c>
      <c r="K4194" s="783">
        <v>0</v>
      </c>
      <c r="L4194" s="782"/>
      <c r="M4194" s="782"/>
      <c r="N4194" s="782">
        <v>0</v>
      </c>
      <c r="O4194" s="782">
        <v>0</v>
      </c>
      <c r="P4194" s="782">
        <v>0</v>
      </c>
      <c r="Q4194" s="782">
        <v>0</v>
      </c>
      <c r="R4194" s="782"/>
      <c r="T4194" s="568"/>
    </row>
    <row r="4195" spans="1:20" s="498" customFormat="1" ht="12" x14ac:dyDescent="0.25">
      <c r="A4195" s="772"/>
      <c r="D4195" s="515" t="s">
        <v>8491</v>
      </c>
      <c r="E4195" s="779" t="s">
        <v>8492</v>
      </c>
      <c r="F4195" s="780" t="s">
        <v>5529</v>
      </c>
      <c r="G4195" s="781" t="s">
        <v>5515</v>
      </c>
      <c r="H4195" s="781" t="s">
        <v>5516</v>
      </c>
      <c r="I4195" s="781" t="s">
        <v>5517</v>
      </c>
      <c r="J4195" s="782">
        <v>0</v>
      </c>
      <c r="K4195" s="783">
        <v>0</v>
      </c>
      <c r="L4195" s="782"/>
      <c r="M4195" s="782"/>
      <c r="N4195" s="782">
        <v>0</v>
      </c>
      <c r="O4195" s="782">
        <v>0</v>
      </c>
      <c r="P4195" s="782">
        <v>0</v>
      </c>
      <c r="Q4195" s="782">
        <v>0</v>
      </c>
      <c r="R4195" s="782"/>
      <c r="T4195" s="568"/>
    </row>
    <row r="4196" spans="1:20" s="498" customFormat="1" ht="12" x14ac:dyDescent="0.25">
      <c r="A4196" s="772"/>
      <c r="D4196" s="515" t="s">
        <v>8493</v>
      </c>
      <c r="E4196" s="779" t="s">
        <v>8494</v>
      </c>
      <c r="F4196" s="780" t="s">
        <v>5532</v>
      </c>
      <c r="G4196" s="781" t="s">
        <v>5515</v>
      </c>
      <c r="H4196" s="781" t="s">
        <v>5516</v>
      </c>
      <c r="I4196" s="781" t="s">
        <v>5517</v>
      </c>
      <c r="J4196" s="782">
        <v>0</v>
      </c>
      <c r="K4196" s="783">
        <v>0</v>
      </c>
      <c r="L4196" s="782"/>
      <c r="M4196" s="782"/>
      <c r="N4196" s="782">
        <v>0</v>
      </c>
      <c r="O4196" s="782">
        <v>0</v>
      </c>
      <c r="P4196" s="782">
        <v>0</v>
      </c>
      <c r="Q4196" s="782">
        <v>0</v>
      </c>
      <c r="R4196" s="782"/>
      <c r="T4196" s="568"/>
    </row>
    <row r="4197" spans="1:20" s="498" customFormat="1" ht="12" x14ac:dyDescent="0.25">
      <c r="A4197" s="772"/>
      <c r="D4197" s="515" t="s">
        <v>8495</v>
      </c>
      <c r="E4197" s="779" t="s">
        <v>8496</v>
      </c>
      <c r="F4197" s="780" t="s">
        <v>5535</v>
      </c>
      <c r="G4197" s="781" t="s">
        <v>5515</v>
      </c>
      <c r="H4197" s="781" t="s">
        <v>5516</v>
      </c>
      <c r="I4197" s="781" t="s">
        <v>5517</v>
      </c>
      <c r="J4197" s="782">
        <v>0</v>
      </c>
      <c r="K4197" s="783">
        <v>0</v>
      </c>
      <c r="L4197" s="782"/>
      <c r="M4197" s="782"/>
      <c r="N4197" s="782">
        <v>0</v>
      </c>
      <c r="O4197" s="782">
        <v>0</v>
      </c>
      <c r="P4197" s="782">
        <v>0</v>
      </c>
      <c r="Q4197" s="782">
        <v>0</v>
      </c>
      <c r="R4197" s="782"/>
      <c r="T4197" s="568"/>
    </row>
    <row r="4198" spans="1:20" s="498" customFormat="1" ht="12" x14ac:dyDescent="0.25">
      <c r="A4198" s="772"/>
      <c r="D4198" s="515" t="s">
        <v>8497</v>
      </c>
      <c r="E4198" s="779" t="s">
        <v>8498</v>
      </c>
      <c r="F4198" s="515" t="s">
        <v>5538</v>
      </c>
      <c r="G4198" s="781" t="s">
        <v>5515</v>
      </c>
      <c r="H4198" s="781" t="s">
        <v>5516</v>
      </c>
      <c r="I4198" s="781" t="s">
        <v>5517</v>
      </c>
      <c r="J4198" s="782">
        <v>0</v>
      </c>
      <c r="K4198" s="783">
        <v>0</v>
      </c>
      <c r="L4198" s="782"/>
      <c r="M4198" s="782"/>
      <c r="N4198" s="782">
        <v>0</v>
      </c>
      <c r="O4198" s="782">
        <v>0</v>
      </c>
      <c r="P4198" s="782">
        <v>0</v>
      </c>
      <c r="Q4198" s="782">
        <v>0</v>
      </c>
      <c r="R4198" s="782"/>
      <c r="T4198" s="568"/>
    </row>
    <row r="4199" spans="1:20" s="498" customFormat="1" ht="12" x14ac:dyDescent="0.25">
      <c r="A4199" s="772"/>
      <c r="D4199" s="515" t="s">
        <v>8499</v>
      </c>
      <c r="E4199" s="779" t="s">
        <v>8500</v>
      </c>
      <c r="F4199" s="780" t="s">
        <v>8501</v>
      </c>
      <c r="G4199" s="781" t="s">
        <v>5515</v>
      </c>
      <c r="H4199" s="781" t="s">
        <v>5516</v>
      </c>
      <c r="I4199" s="781" t="s">
        <v>5517</v>
      </c>
      <c r="J4199" s="782">
        <v>0</v>
      </c>
      <c r="K4199" s="783">
        <v>0</v>
      </c>
      <c r="L4199" s="782"/>
      <c r="M4199" s="782"/>
      <c r="N4199" s="782">
        <v>0</v>
      </c>
      <c r="O4199" s="782">
        <v>0</v>
      </c>
      <c r="P4199" s="782">
        <v>0</v>
      </c>
      <c r="Q4199" s="782">
        <v>0</v>
      </c>
      <c r="R4199" s="782"/>
      <c r="T4199" s="568"/>
    </row>
    <row r="4200" spans="1:20" s="498" customFormat="1" ht="12" x14ac:dyDescent="0.25">
      <c r="A4200" s="772"/>
      <c r="D4200" s="515" t="s">
        <v>8502</v>
      </c>
      <c r="E4200" s="779" t="s">
        <v>8503</v>
      </c>
      <c r="F4200" s="780" t="s">
        <v>8504</v>
      </c>
      <c r="G4200" s="781" t="s">
        <v>5515</v>
      </c>
      <c r="H4200" s="781" t="s">
        <v>5516</v>
      </c>
      <c r="I4200" s="781" t="s">
        <v>5517</v>
      </c>
      <c r="J4200" s="782">
        <v>0</v>
      </c>
      <c r="K4200" s="783">
        <v>0</v>
      </c>
      <c r="L4200" s="782"/>
      <c r="M4200" s="782"/>
      <c r="N4200" s="782">
        <v>0</v>
      </c>
      <c r="O4200" s="782">
        <v>0</v>
      </c>
      <c r="P4200" s="782">
        <v>0</v>
      </c>
      <c r="Q4200" s="782">
        <v>0</v>
      </c>
      <c r="R4200" s="782"/>
      <c r="T4200" s="568"/>
    </row>
    <row r="4201" spans="1:20" s="498" customFormat="1" ht="12" x14ac:dyDescent="0.25">
      <c r="A4201" s="772"/>
      <c r="D4201" s="515" t="s">
        <v>8505</v>
      </c>
      <c r="E4201" s="779" t="s">
        <v>8506</v>
      </c>
      <c r="F4201" s="780" t="s">
        <v>8301</v>
      </c>
      <c r="G4201" s="781" t="s">
        <v>5515</v>
      </c>
      <c r="H4201" s="781" t="s">
        <v>5516</v>
      </c>
      <c r="I4201" s="781" t="s">
        <v>5517</v>
      </c>
      <c r="J4201" s="782">
        <v>0</v>
      </c>
      <c r="K4201" s="783">
        <v>0</v>
      </c>
      <c r="L4201" s="782"/>
      <c r="M4201" s="782"/>
      <c r="N4201" s="782">
        <v>0</v>
      </c>
      <c r="O4201" s="782">
        <v>0</v>
      </c>
      <c r="P4201" s="782">
        <v>0</v>
      </c>
      <c r="Q4201" s="782">
        <v>0</v>
      </c>
      <c r="R4201" s="782"/>
      <c r="T4201" s="568"/>
    </row>
    <row r="4202" spans="1:20" s="498" customFormat="1" ht="12" x14ac:dyDescent="0.25">
      <c r="A4202" s="772"/>
      <c r="F4202" s="536"/>
      <c r="G4202" s="793"/>
      <c r="H4202" s="793"/>
      <c r="I4202" s="793"/>
      <c r="J4202" s="776"/>
      <c r="K4202" s="776"/>
      <c r="L4202" s="776"/>
      <c r="M4202" s="776"/>
      <c r="N4202" s="776"/>
      <c r="O4202" s="776"/>
      <c r="P4202" s="776"/>
      <c r="Q4202" s="776"/>
      <c r="R4202" s="776"/>
      <c r="T4202" s="568"/>
    </row>
    <row r="4203" spans="1:20" s="751" customFormat="1" ht="13.8" x14ac:dyDescent="0.3">
      <c r="A4203" s="946" t="s">
        <v>5500</v>
      </c>
      <c r="B4203" s="946"/>
      <c r="C4203" s="946"/>
      <c r="D4203" s="946"/>
      <c r="E4203" s="946"/>
      <c r="F4203" s="946"/>
      <c r="G4203" s="946"/>
      <c r="H4203" s="946"/>
      <c r="I4203" s="946"/>
      <c r="J4203" s="946"/>
      <c r="K4203" s="946"/>
      <c r="L4203" s="946"/>
      <c r="M4203" s="946"/>
      <c r="N4203" s="946"/>
      <c r="O4203" s="946"/>
      <c r="P4203" s="946"/>
      <c r="Q4203" s="946"/>
      <c r="T4203" s="752"/>
    </row>
    <row r="4204" spans="1:20" s="751" customFormat="1" ht="13.8" x14ac:dyDescent="0.3">
      <c r="A4204" s="946" t="s">
        <v>5501</v>
      </c>
      <c r="B4204" s="946"/>
      <c r="C4204" s="946"/>
      <c r="D4204" s="946"/>
      <c r="E4204" s="946"/>
      <c r="F4204" s="946"/>
      <c r="G4204" s="946"/>
      <c r="H4204" s="946"/>
      <c r="I4204" s="946"/>
      <c r="J4204" s="946"/>
      <c r="K4204" s="946"/>
      <c r="L4204" s="946"/>
      <c r="M4204" s="946"/>
      <c r="N4204" s="946"/>
      <c r="O4204" s="946"/>
      <c r="P4204" s="946"/>
      <c r="Q4204" s="946"/>
      <c r="T4204" s="752"/>
    </row>
    <row r="4205" spans="1:20" s="753" customFormat="1" ht="13.2" x14ac:dyDescent="0.25">
      <c r="A4205" s="947" t="s">
        <v>5376</v>
      </c>
      <c r="B4205" s="947"/>
      <c r="C4205" s="947"/>
      <c r="D4205" s="954"/>
      <c r="E4205" s="947"/>
      <c r="F4205" s="947"/>
      <c r="G4205" s="947"/>
      <c r="H4205" s="947"/>
      <c r="I4205" s="947"/>
      <c r="J4205" s="947"/>
      <c r="K4205" s="947"/>
      <c r="L4205" s="947"/>
      <c r="M4205" s="947"/>
      <c r="N4205" s="947"/>
      <c r="O4205" s="947"/>
      <c r="P4205" s="947"/>
      <c r="Q4205" s="947"/>
      <c r="T4205" s="754"/>
    </row>
    <row r="4206" spans="1:20" s="760" customFormat="1" ht="24" x14ac:dyDescent="0.25">
      <c r="A4206" s="943" t="s">
        <v>5502</v>
      </c>
      <c r="B4206" s="948" t="s">
        <v>5503</v>
      </c>
      <c r="C4206" s="957"/>
      <c r="D4206" s="755"/>
      <c r="E4206" s="949" t="s">
        <v>5504</v>
      </c>
      <c r="F4206" s="943" t="s">
        <v>4881</v>
      </c>
      <c r="G4206" s="943" t="s">
        <v>5505</v>
      </c>
      <c r="H4206" s="943" t="s">
        <v>5506</v>
      </c>
      <c r="I4206" s="943" t="s">
        <v>5507</v>
      </c>
      <c r="J4206" s="756" t="s">
        <v>3115</v>
      </c>
      <c r="K4206" s="757" t="s">
        <v>3116</v>
      </c>
      <c r="L4206" s="758" t="s">
        <v>5508</v>
      </c>
      <c r="M4206" s="758" t="s">
        <v>5509</v>
      </c>
      <c r="N4206" s="756" t="s">
        <v>3116</v>
      </c>
      <c r="O4206" s="756" t="s">
        <v>3116</v>
      </c>
      <c r="P4206" s="759" t="s">
        <v>3317</v>
      </c>
      <c r="Q4206" s="759" t="s">
        <v>3341</v>
      </c>
      <c r="R4206" s="759" t="s">
        <v>5510</v>
      </c>
      <c r="T4206" s="761"/>
    </row>
    <row r="4207" spans="1:20" s="760" customFormat="1" ht="19.5" customHeight="1" x14ac:dyDescent="0.25">
      <c r="A4207" s="955"/>
      <c r="B4207" s="950"/>
      <c r="C4207" s="958"/>
      <c r="D4207" s="762"/>
      <c r="E4207" s="951"/>
      <c r="F4207" s="944"/>
      <c r="G4207" s="944"/>
      <c r="H4207" s="944"/>
      <c r="I4207" s="944"/>
      <c r="J4207" s="763">
        <v>2020</v>
      </c>
      <c r="K4207" s="764" t="s">
        <v>3120</v>
      </c>
      <c r="L4207" s="765" t="s">
        <v>3120</v>
      </c>
      <c r="M4207" s="765" t="s">
        <v>3120</v>
      </c>
      <c r="N4207" s="766" t="s">
        <v>5068</v>
      </c>
      <c r="O4207" s="766" t="s">
        <v>5069</v>
      </c>
      <c r="P4207" s="763" t="s">
        <v>4882</v>
      </c>
      <c r="Q4207" s="766" t="s">
        <v>5102</v>
      </c>
      <c r="R4207" s="763"/>
      <c r="T4207" s="761"/>
    </row>
    <row r="4208" spans="1:20" s="760" customFormat="1" ht="15.75" customHeight="1" x14ac:dyDescent="0.25">
      <c r="A4208" s="956"/>
      <c r="B4208" s="952"/>
      <c r="C4208" s="959"/>
      <c r="D4208" s="768"/>
      <c r="E4208" s="953"/>
      <c r="F4208" s="945"/>
      <c r="G4208" s="945"/>
      <c r="H4208" s="945"/>
      <c r="I4208" s="945"/>
      <c r="J4208" s="769" t="s">
        <v>14</v>
      </c>
      <c r="K4208" s="770" t="s">
        <v>14</v>
      </c>
      <c r="L4208" s="771" t="s">
        <v>14</v>
      </c>
      <c r="M4208" s="771" t="s">
        <v>14</v>
      </c>
      <c r="N4208" s="769" t="s">
        <v>14</v>
      </c>
      <c r="O4208" s="769" t="s">
        <v>14</v>
      </c>
      <c r="P4208" s="769" t="s">
        <v>14</v>
      </c>
      <c r="Q4208" s="769" t="s">
        <v>14</v>
      </c>
      <c r="R4208" s="769"/>
      <c r="T4208" s="761"/>
    </row>
    <row r="4209" spans="1:20" s="498" customFormat="1" ht="12" x14ac:dyDescent="0.25">
      <c r="A4209" s="772"/>
      <c r="C4209" s="773" t="s">
        <v>5142</v>
      </c>
      <c r="D4209" s="794"/>
      <c r="E4209" s="773"/>
      <c r="F4209" s="775"/>
      <c r="G4209" s="773"/>
      <c r="H4209" s="773"/>
      <c r="I4209" s="773"/>
      <c r="J4209" s="833">
        <v>8020000</v>
      </c>
      <c r="K4209" s="841">
        <f>SUM(K4210:K4246)</f>
        <v>8020000</v>
      </c>
      <c r="L4209" s="803">
        <f t="shared" ref="L4209:O4209" si="194">SUM(L4210:L4246)</f>
        <v>0</v>
      </c>
      <c r="M4209" s="803">
        <f t="shared" si="194"/>
        <v>0</v>
      </c>
      <c r="N4209" s="803">
        <f t="shared" si="194"/>
        <v>8020000</v>
      </c>
      <c r="O4209" s="803">
        <f t="shared" si="194"/>
        <v>8220000</v>
      </c>
      <c r="P4209" s="777">
        <f>SUM(K4209,N4209,O4209)</f>
        <v>24260000</v>
      </c>
      <c r="Q4209" s="833">
        <v>7590000</v>
      </c>
      <c r="R4209" s="833"/>
      <c r="T4209" s="568"/>
    </row>
    <row r="4210" spans="1:20" s="498" customFormat="1" ht="24" x14ac:dyDescent="0.25">
      <c r="A4210" s="772"/>
      <c r="D4210" s="515" t="s">
        <v>8507</v>
      </c>
      <c r="E4210" s="779" t="s">
        <v>8508</v>
      </c>
      <c r="F4210" s="780" t="s">
        <v>8509</v>
      </c>
      <c r="G4210" s="781" t="s">
        <v>5515</v>
      </c>
      <c r="H4210" s="781" t="s">
        <v>6225</v>
      </c>
      <c r="I4210" s="781" t="s">
        <v>5517</v>
      </c>
      <c r="J4210" s="782">
        <v>600000</v>
      </c>
      <c r="K4210" s="783">
        <v>600000</v>
      </c>
      <c r="L4210" s="784">
        <f>SUM(J4210-K4210)</f>
        <v>0</v>
      </c>
      <c r="M4210" s="784">
        <f>SUM(K4210-J4210)</f>
        <v>0</v>
      </c>
      <c r="N4210" s="782">
        <v>600000</v>
      </c>
      <c r="O4210" s="782">
        <v>600000</v>
      </c>
      <c r="P4210" s="782">
        <v>1800000</v>
      </c>
      <c r="Q4210" s="782">
        <v>500000</v>
      </c>
      <c r="R4210" s="782"/>
      <c r="T4210" s="568"/>
    </row>
    <row r="4211" spans="1:20" s="498" customFormat="1" ht="24" x14ac:dyDescent="0.25">
      <c r="A4211" s="772"/>
      <c r="D4211" s="515" t="s">
        <v>8510</v>
      </c>
      <c r="E4211" s="779" t="s">
        <v>8511</v>
      </c>
      <c r="F4211" s="780" t="s">
        <v>8512</v>
      </c>
      <c r="G4211" s="781" t="s">
        <v>5515</v>
      </c>
      <c r="H4211" s="781" t="s">
        <v>6225</v>
      </c>
      <c r="I4211" s="781" t="s">
        <v>5517</v>
      </c>
      <c r="J4211" s="782">
        <v>1000000</v>
      </c>
      <c r="K4211" s="783">
        <v>1000000</v>
      </c>
      <c r="L4211" s="784">
        <f t="shared" ref="L4211:L4246" si="195">SUM(J4211-K4211)</f>
        <v>0</v>
      </c>
      <c r="M4211" s="784">
        <f t="shared" ref="M4211:M4246" si="196">SUM(K4211-J4211)</f>
        <v>0</v>
      </c>
      <c r="N4211" s="782">
        <v>1000000</v>
      </c>
      <c r="O4211" s="782">
        <v>1000000</v>
      </c>
      <c r="P4211" s="782">
        <v>3000000</v>
      </c>
      <c r="Q4211" s="782">
        <v>1000000</v>
      </c>
      <c r="R4211" s="782"/>
      <c r="T4211" s="568"/>
    </row>
    <row r="4212" spans="1:20" s="498" customFormat="1" ht="24" x14ac:dyDescent="0.25">
      <c r="A4212" s="772"/>
      <c r="D4212" s="515" t="s">
        <v>8513</v>
      </c>
      <c r="E4212" s="779" t="s">
        <v>8514</v>
      </c>
      <c r="F4212" s="780" t="s">
        <v>8515</v>
      </c>
      <c r="G4212" s="781" t="s">
        <v>5515</v>
      </c>
      <c r="H4212" s="781" t="s">
        <v>6225</v>
      </c>
      <c r="I4212" s="781" t="s">
        <v>5517</v>
      </c>
      <c r="J4212" s="782">
        <v>0</v>
      </c>
      <c r="K4212" s="783">
        <v>0</v>
      </c>
      <c r="L4212" s="784">
        <f t="shared" si="195"/>
        <v>0</v>
      </c>
      <c r="M4212" s="784">
        <f t="shared" si="196"/>
        <v>0</v>
      </c>
      <c r="N4212" s="782">
        <v>0</v>
      </c>
      <c r="O4212" s="782">
        <v>0</v>
      </c>
      <c r="P4212" s="782">
        <v>0</v>
      </c>
      <c r="Q4212" s="782">
        <v>0</v>
      </c>
      <c r="R4212" s="782"/>
      <c r="T4212" s="568"/>
    </row>
    <row r="4213" spans="1:20" s="498" customFormat="1" ht="24" x14ac:dyDescent="0.25">
      <c r="A4213" s="772"/>
      <c r="D4213" s="515" t="s">
        <v>8516</v>
      </c>
      <c r="E4213" s="779" t="s">
        <v>8517</v>
      </c>
      <c r="F4213" s="780" t="s">
        <v>8518</v>
      </c>
      <c r="G4213" s="781" t="s">
        <v>5515</v>
      </c>
      <c r="H4213" s="781" t="s">
        <v>6225</v>
      </c>
      <c r="I4213" s="781" t="s">
        <v>5517</v>
      </c>
      <c r="J4213" s="782">
        <v>0</v>
      </c>
      <c r="K4213" s="783">
        <v>0</v>
      </c>
      <c r="L4213" s="784">
        <f t="shared" si="195"/>
        <v>0</v>
      </c>
      <c r="M4213" s="784">
        <f t="shared" si="196"/>
        <v>0</v>
      </c>
      <c r="N4213" s="782">
        <v>0</v>
      </c>
      <c r="O4213" s="782">
        <v>0</v>
      </c>
      <c r="P4213" s="782">
        <v>0</v>
      </c>
      <c r="Q4213" s="782">
        <v>0</v>
      </c>
      <c r="R4213" s="782"/>
      <c r="T4213" s="568"/>
    </row>
    <row r="4214" spans="1:20" s="498" customFormat="1" ht="12" x14ac:dyDescent="0.25">
      <c r="A4214" s="772"/>
      <c r="D4214" s="515" t="s">
        <v>8519</v>
      </c>
      <c r="E4214" s="779" t="s">
        <v>8520</v>
      </c>
      <c r="F4214" s="780" t="s">
        <v>5901</v>
      </c>
      <c r="G4214" s="781" t="s">
        <v>5515</v>
      </c>
      <c r="H4214" s="781" t="s">
        <v>6225</v>
      </c>
      <c r="I4214" s="781" t="s">
        <v>5517</v>
      </c>
      <c r="J4214" s="782">
        <v>0</v>
      </c>
      <c r="K4214" s="783">
        <v>0</v>
      </c>
      <c r="L4214" s="784">
        <f t="shared" si="195"/>
        <v>0</v>
      </c>
      <c r="M4214" s="784">
        <f t="shared" si="196"/>
        <v>0</v>
      </c>
      <c r="N4214" s="782">
        <v>0</v>
      </c>
      <c r="O4214" s="782">
        <v>0</v>
      </c>
      <c r="P4214" s="782">
        <v>0</v>
      </c>
      <c r="Q4214" s="782">
        <v>0</v>
      </c>
      <c r="R4214" s="782"/>
      <c r="T4214" s="568"/>
    </row>
    <row r="4215" spans="1:20" s="498" customFormat="1" ht="12" x14ac:dyDescent="0.25">
      <c r="A4215" s="772"/>
      <c r="D4215" s="515" t="s">
        <v>8521</v>
      </c>
      <c r="E4215" s="779" t="s">
        <v>8522</v>
      </c>
      <c r="F4215" s="780" t="s">
        <v>5580</v>
      </c>
      <c r="G4215" s="781" t="s">
        <v>5515</v>
      </c>
      <c r="H4215" s="781" t="s">
        <v>6225</v>
      </c>
      <c r="I4215" s="781" t="s">
        <v>5517</v>
      </c>
      <c r="J4215" s="782">
        <v>0</v>
      </c>
      <c r="K4215" s="783">
        <v>0</v>
      </c>
      <c r="L4215" s="784">
        <f t="shared" si="195"/>
        <v>0</v>
      </c>
      <c r="M4215" s="784">
        <f t="shared" si="196"/>
        <v>0</v>
      </c>
      <c r="N4215" s="782">
        <v>0</v>
      </c>
      <c r="O4215" s="782">
        <v>0</v>
      </c>
      <c r="P4215" s="782">
        <v>0</v>
      </c>
      <c r="Q4215" s="782">
        <v>0</v>
      </c>
      <c r="R4215" s="782"/>
      <c r="T4215" s="568"/>
    </row>
    <row r="4216" spans="1:20" s="498" customFormat="1" ht="12" x14ac:dyDescent="0.25">
      <c r="A4216" s="772"/>
      <c r="D4216" s="515" t="s">
        <v>8523</v>
      </c>
      <c r="E4216" s="779" t="s">
        <v>8524</v>
      </c>
      <c r="F4216" s="780" t="s">
        <v>5583</v>
      </c>
      <c r="G4216" s="781" t="s">
        <v>5515</v>
      </c>
      <c r="H4216" s="781" t="s">
        <v>6225</v>
      </c>
      <c r="I4216" s="781" t="s">
        <v>5517</v>
      </c>
      <c r="J4216" s="782">
        <v>0</v>
      </c>
      <c r="K4216" s="783">
        <v>0</v>
      </c>
      <c r="L4216" s="784">
        <f t="shared" si="195"/>
        <v>0</v>
      </c>
      <c r="M4216" s="784">
        <f t="shared" si="196"/>
        <v>0</v>
      </c>
      <c r="N4216" s="782">
        <v>0</v>
      </c>
      <c r="O4216" s="782">
        <v>0</v>
      </c>
      <c r="P4216" s="782">
        <v>0</v>
      </c>
      <c r="Q4216" s="782">
        <v>0</v>
      </c>
      <c r="R4216" s="782"/>
      <c r="T4216" s="568"/>
    </row>
    <row r="4217" spans="1:20" s="498" customFormat="1" ht="12" x14ac:dyDescent="0.25">
      <c r="A4217" s="772"/>
      <c r="D4217" s="515" t="s">
        <v>8525</v>
      </c>
      <c r="E4217" s="779" t="s">
        <v>8526</v>
      </c>
      <c r="F4217" s="780" t="s">
        <v>8527</v>
      </c>
      <c r="G4217" s="781" t="s">
        <v>5515</v>
      </c>
      <c r="H4217" s="781" t="s">
        <v>6225</v>
      </c>
      <c r="I4217" s="781" t="s">
        <v>5517</v>
      </c>
      <c r="J4217" s="782">
        <v>0</v>
      </c>
      <c r="K4217" s="783">
        <v>0</v>
      </c>
      <c r="L4217" s="784">
        <f t="shared" si="195"/>
        <v>0</v>
      </c>
      <c r="M4217" s="784">
        <f t="shared" si="196"/>
        <v>0</v>
      </c>
      <c r="N4217" s="782">
        <v>0</v>
      </c>
      <c r="O4217" s="782">
        <v>0</v>
      </c>
      <c r="P4217" s="782">
        <v>0</v>
      </c>
      <c r="Q4217" s="782">
        <v>0</v>
      </c>
      <c r="R4217" s="782"/>
      <c r="T4217" s="568"/>
    </row>
    <row r="4218" spans="1:20" s="498" customFormat="1" ht="24" x14ac:dyDescent="0.25">
      <c r="A4218" s="772"/>
      <c r="D4218" s="515" t="s">
        <v>8528</v>
      </c>
      <c r="E4218" s="779" t="s">
        <v>8529</v>
      </c>
      <c r="F4218" s="780" t="s">
        <v>8530</v>
      </c>
      <c r="G4218" s="781" t="s">
        <v>5515</v>
      </c>
      <c r="H4218" s="781" t="s">
        <v>6225</v>
      </c>
      <c r="I4218" s="781" t="s">
        <v>5517</v>
      </c>
      <c r="J4218" s="782">
        <v>100000</v>
      </c>
      <c r="K4218" s="783">
        <v>100000</v>
      </c>
      <c r="L4218" s="784">
        <f t="shared" si="195"/>
        <v>0</v>
      </c>
      <c r="M4218" s="784">
        <f t="shared" si="196"/>
        <v>0</v>
      </c>
      <c r="N4218" s="782">
        <v>100000</v>
      </c>
      <c r="O4218" s="782">
        <v>100000</v>
      </c>
      <c r="P4218" s="782">
        <v>300000</v>
      </c>
      <c r="Q4218" s="782">
        <v>100000</v>
      </c>
      <c r="R4218" s="782"/>
      <c r="T4218" s="568"/>
    </row>
    <row r="4219" spans="1:20" s="498" customFormat="1" ht="12" x14ac:dyDescent="0.25">
      <c r="A4219" s="772"/>
      <c r="D4219" s="515" t="s">
        <v>8531</v>
      </c>
      <c r="E4219" s="779" t="s">
        <v>8532</v>
      </c>
      <c r="F4219" s="780" t="s">
        <v>5592</v>
      </c>
      <c r="G4219" s="781" t="s">
        <v>5515</v>
      </c>
      <c r="H4219" s="781" t="s">
        <v>6225</v>
      </c>
      <c r="I4219" s="781" t="s">
        <v>5517</v>
      </c>
      <c r="J4219" s="782">
        <v>100000</v>
      </c>
      <c r="K4219" s="783">
        <v>100000</v>
      </c>
      <c r="L4219" s="784">
        <f t="shared" si="195"/>
        <v>0</v>
      </c>
      <c r="M4219" s="784">
        <f t="shared" si="196"/>
        <v>0</v>
      </c>
      <c r="N4219" s="782">
        <v>100000</v>
      </c>
      <c r="O4219" s="782">
        <v>100000</v>
      </c>
      <c r="P4219" s="782">
        <v>300000</v>
      </c>
      <c r="Q4219" s="782">
        <v>100000</v>
      </c>
      <c r="R4219" s="782"/>
      <c r="T4219" s="568"/>
    </row>
    <row r="4220" spans="1:20" s="498" customFormat="1" ht="12" x14ac:dyDescent="0.25">
      <c r="A4220" s="772"/>
      <c r="D4220" s="515" t="s">
        <v>8533</v>
      </c>
      <c r="E4220" s="779" t="s">
        <v>8534</v>
      </c>
      <c r="F4220" s="780" t="s">
        <v>6354</v>
      </c>
      <c r="G4220" s="781" t="s">
        <v>5515</v>
      </c>
      <c r="H4220" s="781" t="s">
        <v>6225</v>
      </c>
      <c r="I4220" s="781" t="s">
        <v>5517</v>
      </c>
      <c r="J4220" s="782">
        <v>200000</v>
      </c>
      <c r="K4220" s="783">
        <v>200000</v>
      </c>
      <c r="L4220" s="784">
        <f t="shared" si="195"/>
        <v>0</v>
      </c>
      <c r="M4220" s="784">
        <f t="shared" si="196"/>
        <v>0</v>
      </c>
      <c r="N4220" s="782">
        <v>200000</v>
      </c>
      <c r="O4220" s="782">
        <v>200000</v>
      </c>
      <c r="P4220" s="782">
        <v>600000</v>
      </c>
      <c r="Q4220" s="782">
        <v>200000</v>
      </c>
      <c r="R4220" s="782"/>
      <c r="T4220" s="568"/>
    </row>
    <row r="4221" spans="1:20" s="498" customFormat="1" ht="22.5" customHeight="1" x14ac:dyDescent="0.25">
      <c r="A4221" s="772"/>
      <c r="D4221" s="515" t="s">
        <v>8535</v>
      </c>
      <c r="E4221" s="779" t="s">
        <v>8536</v>
      </c>
      <c r="F4221" s="780" t="s">
        <v>8537</v>
      </c>
      <c r="G4221" s="781" t="s">
        <v>5515</v>
      </c>
      <c r="H4221" s="781" t="s">
        <v>6225</v>
      </c>
      <c r="I4221" s="781" t="s">
        <v>5517</v>
      </c>
      <c r="J4221" s="782">
        <v>0</v>
      </c>
      <c r="K4221" s="783">
        <v>0</v>
      </c>
      <c r="L4221" s="784">
        <f t="shared" si="195"/>
        <v>0</v>
      </c>
      <c r="M4221" s="784">
        <f t="shared" si="196"/>
        <v>0</v>
      </c>
      <c r="N4221" s="782">
        <v>0</v>
      </c>
      <c r="O4221" s="782">
        <v>0</v>
      </c>
      <c r="P4221" s="782">
        <v>0</v>
      </c>
      <c r="Q4221" s="782">
        <v>0</v>
      </c>
      <c r="R4221" s="782"/>
      <c r="T4221" s="568"/>
    </row>
    <row r="4222" spans="1:20" s="498" customFormat="1" ht="24" x14ac:dyDescent="0.25">
      <c r="A4222" s="772"/>
      <c r="D4222" s="515" t="s">
        <v>8538</v>
      </c>
      <c r="E4222" s="779" t="s">
        <v>8539</v>
      </c>
      <c r="F4222" s="780" t="s">
        <v>5610</v>
      </c>
      <c r="G4222" s="781" t="s">
        <v>5515</v>
      </c>
      <c r="H4222" s="781" t="s">
        <v>6225</v>
      </c>
      <c r="I4222" s="781" t="s">
        <v>5517</v>
      </c>
      <c r="J4222" s="782">
        <v>800000</v>
      </c>
      <c r="K4222" s="783">
        <v>800000</v>
      </c>
      <c r="L4222" s="784">
        <f t="shared" si="195"/>
        <v>0</v>
      </c>
      <c r="M4222" s="784">
        <f t="shared" si="196"/>
        <v>0</v>
      </c>
      <c r="N4222" s="782">
        <v>800000</v>
      </c>
      <c r="O4222" s="782">
        <v>800000</v>
      </c>
      <c r="P4222" s="782">
        <v>2400000</v>
      </c>
      <c r="Q4222" s="782">
        <v>800000</v>
      </c>
      <c r="R4222" s="782"/>
      <c r="T4222" s="568"/>
    </row>
    <row r="4223" spans="1:20" s="498" customFormat="1" ht="12" x14ac:dyDescent="0.25">
      <c r="A4223" s="772"/>
      <c r="D4223" s="515" t="s">
        <v>8540</v>
      </c>
      <c r="E4223" s="779" t="s">
        <v>8541</v>
      </c>
      <c r="F4223" s="515" t="s">
        <v>5613</v>
      </c>
      <c r="G4223" s="781" t="s">
        <v>5515</v>
      </c>
      <c r="H4223" s="781" t="s">
        <v>6225</v>
      </c>
      <c r="I4223" s="781" t="s">
        <v>5517</v>
      </c>
      <c r="J4223" s="782">
        <v>0</v>
      </c>
      <c r="K4223" s="783">
        <v>0</v>
      </c>
      <c r="L4223" s="784">
        <f t="shared" si="195"/>
        <v>0</v>
      </c>
      <c r="M4223" s="784">
        <f t="shared" si="196"/>
        <v>0</v>
      </c>
      <c r="N4223" s="782">
        <v>0</v>
      </c>
      <c r="O4223" s="782">
        <v>0</v>
      </c>
      <c r="P4223" s="782">
        <v>0</v>
      </c>
      <c r="Q4223" s="782">
        <v>0</v>
      </c>
      <c r="R4223" s="782"/>
      <c r="T4223" s="568"/>
    </row>
    <row r="4224" spans="1:20" s="498" customFormat="1" ht="12" x14ac:dyDescent="0.25">
      <c r="A4224" s="772"/>
      <c r="D4224" s="515" t="s">
        <v>8542</v>
      </c>
      <c r="E4224" s="779" t="s">
        <v>8543</v>
      </c>
      <c r="F4224" s="780" t="s">
        <v>5631</v>
      </c>
      <c r="G4224" s="781" t="s">
        <v>5515</v>
      </c>
      <c r="H4224" s="781" t="s">
        <v>6225</v>
      </c>
      <c r="I4224" s="781" t="s">
        <v>5517</v>
      </c>
      <c r="J4224" s="782">
        <v>500000</v>
      </c>
      <c r="K4224" s="783">
        <v>500000</v>
      </c>
      <c r="L4224" s="784">
        <f t="shared" si="195"/>
        <v>0</v>
      </c>
      <c r="M4224" s="784">
        <f t="shared" si="196"/>
        <v>0</v>
      </c>
      <c r="N4224" s="782">
        <v>500000</v>
      </c>
      <c r="O4224" s="782">
        <v>600000</v>
      </c>
      <c r="P4224" s="782">
        <v>1600000</v>
      </c>
      <c r="Q4224" s="782">
        <v>500000</v>
      </c>
      <c r="R4224" s="782"/>
      <c r="T4224" s="568"/>
    </row>
    <row r="4225" spans="1:20" s="498" customFormat="1" ht="36" x14ac:dyDescent="0.25">
      <c r="A4225" s="772"/>
      <c r="D4225" s="515" t="s">
        <v>8544</v>
      </c>
      <c r="E4225" s="779" t="s">
        <v>8545</v>
      </c>
      <c r="F4225" s="780" t="s">
        <v>5634</v>
      </c>
      <c r="G4225" s="781" t="s">
        <v>5515</v>
      </c>
      <c r="H4225" s="781" t="s">
        <v>6225</v>
      </c>
      <c r="I4225" s="781" t="s">
        <v>5517</v>
      </c>
      <c r="J4225" s="782">
        <v>500000</v>
      </c>
      <c r="K4225" s="783">
        <v>500000</v>
      </c>
      <c r="L4225" s="784">
        <f t="shared" si="195"/>
        <v>0</v>
      </c>
      <c r="M4225" s="784">
        <f t="shared" si="196"/>
        <v>0</v>
      </c>
      <c r="N4225" s="782">
        <v>500000</v>
      </c>
      <c r="O4225" s="782">
        <v>600000</v>
      </c>
      <c r="P4225" s="782">
        <v>1600000</v>
      </c>
      <c r="Q4225" s="782">
        <v>500000</v>
      </c>
      <c r="R4225" s="782"/>
      <c r="T4225" s="568"/>
    </row>
    <row r="4226" spans="1:20" s="498" customFormat="1" ht="24" x14ac:dyDescent="0.25">
      <c r="A4226" s="772"/>
      <c r="D4226" s="515" t="s">
        <v>8546</v>
      </c>
      <c r="E4226" s="779" t="s">
        <v>8547</v>
      </c>
      <c r="F4226" s="780" t="s">
        <v>5637</v>
      </c>
      <c r="G4226" s="781" t="s">
        <v>5515</v>
      </c>
      <c r="H4226" s="781" t="s">
        <v>6225</v>
      </c>
      <c r="I4226" s="781" t="s">
        <v>5517</v>
      </c>
      <c r="J4226" s="782">
        <v>300000</v>
      </c>
      <c r="K4226" s="783">
        <v>300000</v>
      </c>
      <c r="L4226" s="784">
        <f t="shared" si="195"/>
        <v>0</v>
      </c>
      <c r="M4226" s="784">
        <f t="shared" si="196"/>
        <v>0</v>
      </c>
      <c r="N4226" s="782">
        <v>300000</v>
      </c>
      <c r="O4226" s="782">
        <v>300000</v>
      </c>
      <c r="P4226" s="782">
        <v>900000</v>
      </c>
      <c r="Q4226" s="782">
        <v>300000</v>
      </c>
      <c r="R4226" s="782"/>
      <c r="T4226" s="568"/>
    </row>
    <row r="4227" spans="1:20" s="498" customFormat="1" ht="24" x14ac:dyDescent="0.25">
      <c r="A4227" s="772"/>
      <c r="D4227" s="515" t="s">
        <v>8548</v>
      </c>
      <c r="E4227" s="779" t="s">
        <v>8549</v>
      </c>
      <c r="F4227" s="780" t="s">
        <v>6254</v>
      </c>
      <c r="G4227" s="781" t="s">
        <v>5515</v>
      </c>
      <c r="H4227" s="781" t="s">
        <v>6606</v>
      </c>
      <c r="I4227" s="781" t="s">
        <v>5517</v>
      </c>
      <c r="J4227" s="782">
        <v>600000</v>
      </c>
      <c r="K4227" s="783">
        <v>600000</v>
      </c>
      <c r="L4227" s="784">
        <f t="shared" si="195"/>
        <v>0</v>
      </c>
      <c r="M4227" s="784">
        <f t="shared" si="196"/>
        <v>0</v>
      </c>
      <c r="N4227" s="782">
        <v>600000</v>
      </c>
      <c r="O4227" s="782">
        <v>600000</v>
      </c>
      <c r="P4227" s="782">
        <v>1800000</v>
      </c>
      <c r="Q4227" s="782">
        <v>500000</v>
      </c>
      <c r="R4227" s="782"/>
      <c r="T4227" s="568"/>
    </row>
    <row r="4228" spans="1:20" s="498" customFormat="1" ht="12" x14ac:dyDescent="0.25">
      <c r="A4228" s="772"/>
      <c r="D4228" s="515" t="s">
        <v>8550</v>
      </c>
      <c r="E4228" s="779" t="s">
        <v>8551</v>
      </c>
      <c r="F4228" s="515" t="s">
        <v>5649</v>
      </c>
      <c r="G4228" s="781" t="s">
        <v>5515</v>
      </c>
      <c r="H4228" s="781" t="s">
        <v>6225</v>
      </c>
      <c r="I4228" s="781" t="s">
        <v>5517</v>
      </c>
      <c r="J4228" s="782">
        <v>600000</v>
      </c>
      <c r="K4228" s="783">
        <v>600000</v>
      </c>
      <c r="L4228" s="784">
        <f t="shared" si="195"/>
        <v>0</v>
      </c>
      <c r="M4228" s="784">
        <f t="shared" si="196"/>
        <v>0</v>
      </c>
      <c r="N4228" s="782">
        <v>600000</v>
      </c>
      <c r="O4228" s="782">
        <v>600000</v>
      </c>
      <c r="P4228" s="782">
        <v>1800000</v>
      </c>
      <c r="Q4228" s="782">
        <v>500000</v>
      </c>
      <c r="R4228" s="782"/>
      <c r="T4228" s="568"/>
    </row>
    <row r="4229" spans="1:20" s="498" customFormat="1" ht="12" x14ac:dyDescent="0.25">
      <c r="A4229" s="772"/>
      <c r="D4229" s="515" t="s">
        <v>8552</v>
      </c>
      <c r="E4229" s="779" t="s">
        <v>8553</v>
      </c>
      <c r="F4229" s="515" t="s">
        <v>5676</v>
      </c>
      <c r="G4229" s="781" t="s">
        <v>5515</v>
      </c>
      <c r="H4229" s="781" t="s">
        <v>6225</v>
      </c>
      <c r="I4229" s="781" t="s">
        <v>5517</v>
      </c>
      <c r="J4229" s="782">
        <v>0</v>
      </c>
      <c r="K4229" s="783">
        <v>0</v>
      </c>
      <c r="L4229" s="784">
        <f t="shared" si="195"/>
        <v>0</v>
      </c>
      <c r="M4229" s="784">
        <f t="shared" si="196"/>
        <v>0</v>
      </c>
      <c r="N4229" s="782">
        <v>0</v>
      </c>
      <c r="O4229" s="782">
        <v>0</v>
      </c>
      <c r="P4229" s="782">
        <v>0</v>
      </c>
      <c r="Q4229" s="782">
        <v>0</v>
      </c>
      <c r="R4229" s="782"/>
      <c r="T4229" s="568"/>
    </row>
    <row r="4230" spans="1:20" s="498" customFormat="1" ht="24" x14ac:dyDescent="0.25">
      <c r="A4230" s="772"/>
      <c r="D4230" s="515" t="s">
        <v>8554</v>
      </c>
      <c r="E4230" s="779" t="s">
        <v>8555</v>
      </c>
      <c r="F4230" s="780" t="s">
        <v>5688</v>
      </c>
      <c r="G4230" s="781" t="s">
        <v>5515</v>
      </c>
      <c r="H4230" s="781" t="s">
        <v>6225</v>
      </c>
      <c r="I4230" s="781" t="s">
        <v>5517</v>
      </c>
      <c r="J4230" s="782">
        <v>0</v>
      </c>
      <c r="K4230" s="783">
        <v>0</v>
      </c>
      <c r="L4230" s="784">
        <f t="shared" si="195"/>
        <v>0</v>
      </c>
      <c r="M4230" s="784">
        <f t="shared" si="196"/>
        <v>0</v>
      </c>
      <c r="N4230" s="782">
        <v>0</v>
      </c>
      <c r="O4230" s="782">
        <v>0</v>
      </c>
      <c r="P4230" s="782">
        <v>0</v>
      </c>
      <c r="Q4230" s="782">
        <v>0</v>
      </c>
      <c r="R4230" s="782"/>
      <c r="T4230" s="568"/>
    </row>
    <row r="4231" spans="1:20" s="498" customFormat="1" ht="12" x14ac:dyDescent="0.25">
      <c r="A4231" s="772"/>
      <c r="D4231" s="515" t="s">
        <v>8556</v>
      </c>
      <c r="E4231" s="779" t="s">
        <v>8557</v>
      </c>
      <c r="F4231" s="780" t="s">
        <v>8558</v>
      </c>
      <c r="G4231" s="781" t="s">
        <v>5515</v>
      </c>
      <c r="H4231" s="781" t="s">
        <v>6225</v>
      </c>
      <c r="I4231" s="781" t="s">
        <v>5517</v>
      </c>
      <c r="J4231" s="782">
        <v>900000</v>
      </c>
      <c r="K4231" s="783">
        <v>900000</v>
      </c>
      <c r="L4231" s="782">
        <f t="shared" si="195"/>
        <v>0</v>
      </c>
      <c r="M4231" s="782">
        <f t="shared" si="196"/>
        <v>0</v>
      </c>
      <c r="N4231" s="782">
        <v>900000</v>
      </c>
      <c r="O4231" s="782">
        <v>900000</v>
      </c>
      <c r="P4231" s="782">
        <v>2700000</v>
      </c>
      <c r="Q4231" s="782">
        <v>850000</v>
      </c>
      <c r="R4231" s="782"/>
      <c r="T4231" s="568"/>
    </row>
    <row r="4232" spans="1:20" s="751" customFormat="1" ht="13.8" x14ac:dyDescent="0.3">
      <c r="A4232" s="946" t="s">
        <v>5500</v>
      </c>
      <c r="B4232" s="946"/>
      <c r="C4232" s="946"/>
      <c r="D4232" s="946"/>
      <c r="E4232" s="946"/>
      <c r="F4232" s="946"/>
      <c r="G4232" s="946"/>
      <c r="H4232" s="946"/>
      <c r="I4232" s="946"/>
      <c r="J4232" s="946"/>
      <c r="K4232" s="946"/>
      <c r="L4232" s="946"/>
      <c r="M4232" s="946"/>
      <c r="N4232" s="946"/>
      <c r="O4232" s="946"/>
      <c r="P4232" s="946"/>
      <c r="Q4232" s="946"/>
      <c r="T4232" s="752"/>
    </row>
    <row r="4233" spans="1:20" s="751" customFormat="1" ht="13.8" x14ac:dyDescent="0.3">
      <c r="A4233" s="946" t="s">
        <v>5501</v>
      </c>
      <c r="B4233" s="946"/>
      <c r="C4233" s="946"/>
      <c r="D4233" s="946"/>
      <c r="E4233" s="946"/>
      <c r="F4233" s="946"/>
      <c r="G4233" s="946"/>
      <c r="H4233" s="946"/>
      <c r="I4233" s="946"/>
      <c r="J4233" s="946"/>
      <c r="K4233" s="946"/>
      <c r="L4233" s="946"/>
      <c r="M4233" s="946"/>
      <c r="N4233" s="946"/>
      <c r="O4233" s="946"/>
      <c r="P4233" s="946"/>
      <c r="Q4233" s="946"/>
      <c r="T4233" s="752"/>
    </row>
    <row r="4234" spans="1:20" s="753" customFormat="1" ht="13.2" x14ac:dyDescent="0.25">
      <c r="A4234" s="947" t="s">
        <v>5376</v>
      </c>
      <c r="B4234" s="947"/>
      <c r="C4234" s="947"/>
      <c r="D4234" s="954"/>
      <c r="E4234" s="947"/>
      <c r="F4234" s="947"/>
      <c r="G4234" s="947"/>
      <c r="H4234" s="947"/>
      <c r="I4234" s="947"/>
      <c r="J4234" s="947"/>
      <c r="K4234" s="947"/>
      <c r="L4234" s="947"/>
      <c r="M4234" s="947"/>
      <c r="N4234" s="947"/>
      <c r="O4234" s="947"/>
      <c r="P4234" s="947"/>
      <c r="Q4234" s="947"/>
      <c r="T4234" s="754"/>
    </row>
    <row r="4235" spans="1:20" s="760" customFormat="1" ht="24" x14ac:dyDescent="0.25">
      <c r="A4235" s="943" t="s">
        <v>5502</v>
      </c>
      <c r="B4235" s="948" t="s">
        <v>5503</v>
      </c>
      <c r="C4235" s="957"/>
      <c r="D4235" s="755"/>
      <c r="E4235" s="949" t="s">
        <v>5504</v>
      </c>
      <c r="F4235" s="943" t="s">
        <v>4881</v>
      </c>
      <c r="G4235" s="943" t="s">
        <v>5505</v>
      </c>
      <c r="H4235" s="943" t="s">
        <v>5506</v>
      </c>
      <c r="I4235" s="943" t="s">
        <v>5507</v>
      </c>
      <c r="J4235" s="756" t="s">
        <v>3115</v>
      </c>
      <c r="K4235" s="757" t="s">
        <v>3116</v>
      </c>
      <c r="L4235" s="758" t="s">
        <v>5508</v>
      </c>
      <c r="M4235" s="758" t="s">
        <v>5509</v>
      </c>
      <c r="N4235" s="756" t="s">
        <v>3116</v>
      </c>
      <c r="O4235" s="756" t="s">
        <v>3116</v>
      </c>
      <c r="P4235" s="759" t="s">
        <v>3317</v>
      </c>
      <c r="Q4235" s="759" t="s">
        <v>3341</v>
      </c>
      <c r="R4235" s="759" t="s">
        <v>5510</v>
      </c>
      <c r="T4235" s="761"/>
    </row>
    <row r="4236" spans="1:20" s="760" customFormat="1" ht="19.5" customHeight="1" x14ac:dyDescent="0.25">
      <c r="A4236" s="955"/>
      <c r="B4236" s="950"/>
      <c r="C4236" s="958"/>
      <c r="D4236" s="762"/>
      <c r="E4236" s="951"/>
      <c r="F4236" s="944"/>
      <c r="G4236" s="944"/>
      <c r="H4236" s="944"/>
      <c r="I4236" s="944"/>
      <c r="J4236" s="763">
        <v>2020</v>
      </c>
      <c r="K4236" s="764" t="s">
        <v>3120</v>
      </c>
      <c r="L4236" s="765" t="s">
        <v>3120</v>
      </c>
      <c r="M4236" s="765" t="s">
        <v>3120</v>
      </c>
      <c r="N4236" s="766" t="s">
        <v>5068</v>
      </c>
      <c r="O4236" s="766" t="s">
        <v>5069</v>
      </c>
      <c r="P4236" s="763" t="s">
        <v>4882</v>
      </c>
      <c r="Q4236" s="766" t="s">
        <v>5102</v>
      </c>
      <c r="R4236" s="763"/>
      <c r="T4236" s="761"/>
    </row>
    <row r="4237" spans="1:20" s="760" customFormat="1" ht="15.75" customHeight="1" x14ac:dyDescent="0.25">
      <c r="A4237" s="956"/>
      <c r="B4237" s="952"/>
      <c r="C4237" s="959"/>
      <c r="D4237" s="768"/>
      <c r="E4237" s="953"/>
      <c r="F4237" s="945"/>
      <c r="G4237" s="945"/>
      <c r="H4237" s="945"/>
      <c r="I4237" s="945"/>
      <c r="J4237" s="769" t="s">
        <v>14</v>
      </c>
      <c r="K4237" s="770" t="s">
        <v>14</v>
      </c>
      <c r="L4237" s="771" t="s">
        <v>14</v>
      </c>
      <c r="M4237" s="771" t="s">
        <v>14</v>
      </c>
      <c r="N4237" s="769" t="s">
        <v>14</v>
      </c>
      <c r="O4237" s="769" t="s">
        <v>14</v>
      </c>
      <c r="P4237" s="769" t="s">
        <v>14</v>
      </c>
      <c r="Q4237" s="769" t="s">
        <v>14</v>
      </c>
      <c r="R4237" s="769"/>
      <c r="T4237" s="761"/>
    </row>
    <row r="4238" spans="1:20" s="498" customFormat="1" ht="12" x14ac:dyDescent="0.25">
      <c r="A4238" s="772"/>
      <c r="D4238" s="515" t="s">
        <v>8559</v>
      </c>
      <c r="E4238" s="779" t="s">
        <v>8560</v>
      </c>
      <c r="F4238" s="515" t="s">
        <v>6462</v>
      </c>
      <c r="G4238" s="781" t="s">
        <v>5515</v>
      </c>
      <c r="H4238" s="781" t="s">
        <v>6606</v>
      </c>
      <c r="I4238" s="781" t="s">
        <v>5517</v>
      </c>
      <c r="J4238" s="782">
        <v>300000</v>
      </c>
      <c r="K4238" s="783">
        <v>300000</v>
      </c>
      <c r="L4238" s="784">
        <f t="shared" si="195"/>
        <v>0</v>
      </c>
      <c r="M4238" s="784">
        <f t="shared" si="196"/>
        <v>0</v>
      </c>
      <c r="N4238" s="782">
        <v>300000</v>
      </c>
      <c r="O4238" s="782">
        <v>300000</v>
      </c>
      <c r="P4238" s="782">
        <v>900000</v>
      </c>
      <c r="Q4238" s="782">
        <v>300000</v>
      </c>
      <c r="R4238" s="782"/>
      <c r="T4238" s="568"/>
    </row>
    <row r="4239" spans="1:20" s="498" customFormat="1" ht="24" x14ac:dyDescent="0.25">
      <c r="A4239" s="772"/>
      <c r="D4239" s="515" t="s">
        <v>8561</v>
      </c>
      <c r="E4239" s="779" t="s">
        <v>8562</v>
      </c>
      <c r="F4239" s="780" t="s">
        <v>6467</v>
      </c>
      <c r="G4239" s="781" t="s">
        <v>5515</v>
      </c>
      <c r="H4239" s="781" t="s">
        <v>6225</v>
      </c>
      <c r="I4239" s="781" t="s">
        <v>5517</v>
      </c>
      <c r="J4239" s="782">
        <v>20000</v>
      </c>
      <c r="K4239" s="783">
        <v>20000</v>
      </c>
      <c r="L4239" s="784">
        <f t="shared" si="195"/>
        <v>0</v>
      </c>
      <c r="M4239" s="784">
        <f t="shared" si="196"/>
        <v>0</v>
      </c>
      <c r="N4239" s="782">
        <v>20000</v>
      </c>
      <c r="O4239" s="782">
        <v>20000</v>
      </c>
      <c r="P4239" s="782">
        <v>60000</v>
      </c>
      <c r="Q4239" s="782">
        <v>20000</v>
      </c>
      <c r="R4239" s="782"/>
      <c r="T4239" s="568"/>
    </row>
    <row r="4240" spans="1:20" s="498" customFormat="1" ht="12" x14ac:dyDescent="0.25">
      <c r="A4240" s="772"/>
      <c r="D4240" s="515" t="s">
        <v>8563</v>
      </c>
      <c r="E4240" s="779" t="s">
        <v>8564</v>
      </c>
      <c r="F4240" s="780" t="s">
        <v>6716</v>
      </c>
      <c r="G4240" s="781" t="s">
        <v>5515</v>
      </c>
      <c r="H4240" s="781" t="s">
        <v>6225</v>
      </c>
      <c r="I4240" s="781" t="s">
        <v>5517</v>
      </c>
      <c r="J4240" s="782">
        <v>300000</v>
      </c>
      <c r="K4240" s="783">
        <v>300000</v>
      </c>
      <c r="L4240" s="784">
        <f t="shared" si="195"/>
        <v>0</v>
      </c>
      <c r="M4240" s="784">
        <f t="shared" si="196"/>
        <v>0</v>
      </c>
      <c r="N4240" s="782">
        <v>300000</v>
      </c>
      <c r="O4240" s="782">
        <v>300000</v>
      </c>
      <c r="P4240" s="782">
        <v>900000</v>
      </c>
      <c r="Q4240" s="782">
        <v>300000</v>
      </c>
      <c r="R4240" s="782"/>
      <c r="T4240" s="568"/>
    </row>
    <row r="4241" spans="1:20" s="498" customFormat="1" ht="12" x14ac:dyDescent="0.25">
      <c r="A4241" s="772"/>
      <c r="D4241" s="515" t="s">
        <v>8565</v>
      </c>
      <c r="E4241" s="779" t="s">
        <v>8566</v>
      </c>
      <c r="F4241" s="780" t="s">
        <v>8567</v>
      </c>
      <c r="G4241" s="781" t="s">
        <v>5515</v>
      </c>
      <c r="H4241" s="781" t="s">
        <v>6225</v>
      </c>
      <c r="I4241" s="781" t="s">
        <v>5517</v>
      </c>
      <c r="J4241" s="782">
        <v>0</v>
      </c>
      <c r="K4241" s="783">
        <v>0</v>
      </c>
      <c r="L4241" s="784">
        <f t="shared" si="195"/>
        <v>0</v>
      </c>
      <c r="M4241" s="784">
        <f t="shared" si="196"/>
        <v>0</v>
      </c>
      <c r="N4241" s="782">
        <v>0</v>
      </c>
      <c r="O4241" s="782">
        <v>0</v>
      </c>
      <c r="P4241" s="782">
        <v>0</v>
      </c>
      <c r="Q4241" s="782">
        <v>0</v>
      </c>
      <c r="R4241" s="782"/>
      <c r="T4241" s="568"/>
    </row>
    <row r="4242" spans="1:20" s="498" customFormat="1" ht="12" x14ac:dyDescent="0.25">
      <c r="A4242" s="772"/>
      <c r="D4242" s="515" t="s">
        <v>8568</v>
      </c>
      <c r="E4242" s="779" t="s">
        <v>8569</v>
      </c>
      <c r="F4242" s="780" t="s">
        <v>6224</v>
      </c>
      <c r="G4242" s="781" t="s">
        <v>5515</v>
      </c>
      <c r="H4242" s="781" t="s">
        <v>6225</v>
      </c>
      <c r="I4242" s="781" t="s">
        <v>5517</v>
      </c>
      <c r="J4242" s="782">
        <v>0</v>
      </c>
      <c r="K4242" s="783">
        <v>0</v>
      </c>
      <c r="L4242" s="784">
        <f t="shared" si="195"/>
        <v>0</v>
      </c>
      <c r="M4242" s="784">
        <f t="shared" si="196"/>
        <v>0</v>
      </c>
      <c r="N4242" s="782">
        <v>0</v>
      </c>
      <c r="O4242" s="782">
        <v>0</v>
      </c>
      <c r="P4242" s="782">
        <v>0</v>
      </c>
      <c r="Q4242" s="782">
        <v>0</v>
      </c>
      <c r="R4242" s="782"/>
      <c r="T4242" s="568"/>
    </row>
    <row r="4243" spans="1:20" s="498" customFormat="1" ht="12" x14ac:dyDescent="0.25">
      <c r="A4243" s="772"/>
      <c r="D4243" s="515" t="s">
        <v>8570</v>
      </c>
      <c r="E4243" s="779" t="s">
        <v>8571</v>
      </c>
      <c r="F4243" s="780" t="s">
        <v>5739</v>
      </c>
      <c r="G4243" s="781" t="s">
        <v>5515</v>
      </c>
      <c r="H4243" s="781" t="s">
        <v>6606</v>
      </c>
      <c r="I4243" s="781" t="s">
        <v>5517</v>
      </c>
      <c r="J4243" s="782">
        <v>900000</v>
      </c>
      <c r="K4243" s="783">
        <v>900000</v>
      </c>
      <c r="L4243" s="784">
        <f t="shared" si="195"/>
        <v>0</v>
      </c>
      <c r="M4243" s="784">
        <f t="shared" si="196"/>
        <v>0</v>
      </c>
      <c r="N4243" s="782">
        <v>900000</v>
      </c>
      <c r="O4243" s="782">
        <v>900000</v>
      </c>
      <c r="P4243" s="782">
        <v>2700000</v>
      </c>
      <c r="Q4243" s="782">
        <v>900000</v>
      </c>
      <c r="R4243" s="782"/>
      <c r="T4243" s="568"/>
    </row>
    <row r="4244" spans="1:20" s="498" customFormat="1" ht="22.5" customHeight="1" x14ac:dyDescent="0.25">
      <c r="A4244" s="772"/>
      <c r="D4244" s="515" t="s">
        <v>8572</v>
      </c>
      <c r="E4244" s="779" t="s">
        <v>8573</v>
      </c>
      <c r="F4244" s="780" t="s">
        <v>5881</v>
      </c>
      <c r="G4244" s="781" t="s">
        <v>5515</v>
      </c>
      <c r="H4244" s="781" t="s">
        <v>6606</v>
      </c>
      <c r="I4244" s="781" t="s">
        <v>5517</v>
      </c>
      <c r="J4244" s="782">
        <v>150000</v>
      </c>
      <c r="K4244" s="783">
        <v>150000</v>
      </c>
      <c r="L4244" s="784">
        <f t="shared" si="195"/>
        <v>0</v>
      </c>
      <c r="M4244" s="784">
        <f t="shared" si="196"/>
        <v>0</v>
      </c>
      <c r="N4244" s="782">
        <v>150000</v>
      </c>
      <c r="O4244" s="782">
        <v>150000</v>
      </c>
      <c r="P4244" s="782">
        <v>450000</v>
      </c>
      <c r="Q4244" s="782">
        <v>120000</v>
      </c>
      <c r="R4244" s="782"/>
      <c r="T4244" s="568"/>
    </row>
    <row r="4245" spans="1:20" s="498" customFormat="1" ht="12" x14ac:dyDescent="0.25">
      <c r="A4245" s="772"/>
      <c r="D4245" s="515" t="s">
        <v>8574</v>
      </c>
      <c r="E4245" s="779" t="s">
        <v>8575</v>
      </c>
      <c r="F4245" s="780" t="s">
        <v>5757</v>
      </c>
      <c r="G4245" s="781" t="s">
        <v>5515</v>
      </c>
      <c r="H4245" s="781" t="s">
        <v>6606</v>
      </c>
      <c r="I4245" s="781" t="s">
        <v>5517</v>
      </c>
      <c r="J4245" s="782">
        <v>150000</v>
      </c>
      <c r="K4245" s="783">
        <v>150000</v>
      </c>
      <c r="L4245" s="784">
        <f t="shared" si="195"/>
        <v>0</v>
      </c>
      <c r="M4245" s="784">
        <f t="shared" si="196"/>
        <v>0</v>
      </c>
      <c r="N4245" s="782">
        <v>150000</v>
      </c>
      <c r="O4245" s="782">
        <v>150000</v>
      </c>
      <c r="P4245" s="782">
        <v>450000</v>
      </c>
      <c r="Q4245" s="782">
        <v>100000</v>
      </c>
      <c r="R4245" s="782"/>
      <c r="T4245" s="568"/>
    </row>
    <row r="4246" spans="1:20" s="498" customFormat="1" ht="24" x14ac:dyDescent="0.25">
      <c r="A4246" s="772"/>
      <c r="D4246" s="515" t="s">
        <v>8576</v>
      </c>
      <c r="E4246" s="779" t="s">
        <v>8577</v>
      </c>
      <c r="F4246" s="780" t="s">
        <v>6467</v>
      </c>
      <c r="G4246" s="781" t="s">
        <v>5515</v>
      </c>
      <c r="H4246" s="781" t="s">
        <v>5813</v>
      </c>
      <c r="I4246" s="781" t="s">
        <v>5517</v>
      </c>
      <c r="J4246" s="782">
        <v>0</v>
      </c>
      <c r="K4246" s="783">
        <v>0</v>
      </c>
      <c r="L4246" s="782">
        <f t="shared" si="195"/>
        <v>0</v>
      </c>
      <c r="M4246" s="782">
        <f t="shared" si="196"/>
        <v>0</v>
      </c>
      <c r="N4246" s="782">
        <v>0</v>
      </c>
      <c r="O4246" s="782">
        <v>0</v>
      </c>
      <c r="P4246" s="782">
        <v>0</v>
      </c>
      <c r="Q4246" s="782">
        <v>0</v>
      </c>
      <c r="R4246" s="782"/>
      <c r="T4246" s="568"/>
    </row>
    <row r="4247" spans="1:20" s="498" customFormat="1" ht="12" x14ac:dyDescent="0.25">
      <c r="A4247" s="772"/>
      <c r="B4247" s="566" t="s">
        <v>715</v>
      </c>
      <c r="C4247" s="810"/>
      <c r="D4247" s="515"/>
      <c r="E4247" s="810"/>
      <c r="F4247" s="827"/>
      <c r="G4247" s="810"/>
      <c r="H4247" s="810"/>
      <c r="I4247" s="779"/>
      <c r="J4247" s="801">
        <v>8020000</v>
      </c>
      <c r="K4247" s="802">
        <f>SUM(K4210:K4246)</f>
        <v>8020000</v>
      </c>
      <c r="L4247" s="801">
        <f t="shared" ref="L4247:O4247" si="197">SUM(L4210:L4246)</f>
        <v>0</v>
      </c>
      <c r="M4247" s="801">
        <f t="shared" si="197"/>
        <v>0</v>
      </c>
      <c r="N4247" s="801">
        <f t="shared" si="197"/>
        <v>8020000</v>
      </c>
      <c r="O4247" s="801">
        <f t="shared" si="197"/>
        <v>8220000</v>
      </c>
      <c r="P4247" s="782">
        <v>24260000</v>
      </c>
      <c r="Q4247" s="801">
        <v>7590000</v>
      </c>
      <c r="R4247" s="801"/>
      <c r="T4247" s="568"/>
    </row>
    <row r="4248" spans="1:20" s="498" customFormat="1" ht="12" x14ac:dyDescent="0.25">
      <c r="D4248" s="515"/>
      <c r="F4248" s="536"/>
      <c r="J4248" s="776"/>
      <c r="K4248" s="776"/>
      <c r="L4248" s="776"/>
      <c r="M4248" s="776"/>
      <c r="N4248" s="776"/>
      <c r="O4248" s="776"/>
      <c r="P4248" s="776"/>
      <c r="Q4248" s="776"/>
      <c r="R4248" s="776"/>
      <c r="T4248" s="568"/>
    </row>
    <row r="4249" spans="1:20" s="498" customFormat="1" ht="12" x14ac:dyDescent="0.25">
      <c r="A4249" s="849" t="s">
        <v>8578</v>
      </c>
      <c r="B4249" s="849"/>
      <c r="C4249" s="849"/>
      <c r="D4249" s="519"/>
      <c r="E4249" s="810"/>
      <c r="F4249" s="827"/>
      <c r="G4249" s="810"/>
      <c r="H4249" s="810"/>
      <c r="I4249" s="810"/>
      <c r="J4249" s="782">
        <v>32182878337</v>
      </c>
      <c r="K4249" s="783"/>
      <c r="L4249" s="782"/>
      <c r="M4249" s="782"/>
      <c r="N4249" s="782"/>
      <c r="O4249" s="782"/>
      <c r="P4249" s="782"/>
      <c r="Q4249" s="782"/>
      <c r="R4249" s="782"/>
      <c r="T4249" s="568"/>
    </row>
    <row r="4250" spans="1:20" s="498" customFormat="1" ht="12" x14ac:dyDescent="0.25">
      <c r="D4250" s="816"/>
      <c r="F4250" s="536"/>
      <c r="T4250" s="568"/>
    </row>
    <row r="4251" spans="1:20" s="498" customFormat="1" ht="12" x14ac:dyDescent="0.25">
      <c r="F4251" s="536"/>
      <c r="T4251" s="568"/>
    </row>
    <row r="4252" spans="1:20" s="498" customFormat="1" ht="12" x14ac:dyDescent="0.25">
      <c r="F4252" s="536"/>
      <c r="T4252" s="568"/>
    </row>
    <row r="4253" spans="1:20" s="498" customFormat="1" ht="12" x14ac:dyDescent="0.25">
      <c r="F4253" s="536"/>
      <c r="T4253" s="568"/>
    </row>
    <row r="4254" spans="1:20" s="498" customFormat="1" ht="12" x14ac:dyDescent="0.25">
      <c r="F4254" s="536"/>
      <c r="T4254" s="568"/>
    </row>
    <row r="4255" spans="1:20" s="498" customFormat="1" ht="12" x14ac:dyDescent="0.25">
      <c r="F4255" s="536"/>
      <c r="T4255" s="568"/>
    </row>
    <row r="4256" spans="1:20" s="498" customFormat="1" ht="12" x14ac:dyDescent="0.25">
      <c r="F4256" s="536"/>
      <c r="T4256" s="568"/>
    </row>
    <row r="4257" spans="1:20" s="498" customFormat="1" ht="12" x14ac:dyDescent="0.25">
      <c r="F4257" s="536"/>
      <c r="T4257" s="568"/>
    </row>
    <row r="4258" spans="1:20" s="498" customFormat="1" ht="12" x14ac:dyDescent="0.25">
      <c r="F4258" s="536"/>
      <c r="T4258" s="568"/>
    </row>
    <row r="4259" spans="1:20" s="498" customFormat="1" ht="12" x14ac:dyDescent="0.25">
      <c r="F4259" s="536"/>
      <c r="T4259" s="568"/>
    </row>
    <row r="4260" spans="1:20" s="498" customFormat="1" ht="12" x14ac:dyDescent="0.25">
      <c r="F4260" s="536"/>
      <c r="T4260" s="568"/>
    </row>
    <row r="4261" spans="1:20" s="498" customFormat="1" ht="12" x14ac:dyDescent="0.25">
      <c r="F4261" s="536"/>
      <c r="T4261" s="568"/>
    </row>
    <row r="4262" spans="1:20" s="498" customFormat="1" ht="12" x14ac:dyDescent="0.25">
      <c r="F4262" s="536"/>
      <c r="T4262" s="568"/>
    </row>
    <row r="4263" spans="1:20" s="498" customFormat="1" ht="12" x14ac:dyDescent="0.25">
      <c r="F4263" s="536"/>
      <c r="T4263" s="568"/>
    </row>
    <row r="4264" spans="1:20" s="498" customFormat="1" ht="12" x14ac:dyDescent="0.25">
      <c r="F4264" s="536"/>
      <c r="T4264" s="568"/>
    </row>
    <row r="4265" spans="1:20" s="498" customFormat="1" ht="12" x14ac:dyDescent="0.25">
      <c r="F4265" s="536"/>
      <c r="T4265" s="568"/>
    </row>
    <row r="4266" spans="1:20" s="498" customFormat="1" ht="12" x14ac:dyDescent="0.25">
      <c r="F4266" s="536"/>
      <c r="T4266" s="568"/>
    </row>
    <row r="4267" spans="1:20" s="498" customFormat="1" ht="12" x14ac:dyDescent="0.25">
      <c r="F4267" s="536"/>
      <c r="T4267" s="568"/>
    </row>
    <row r="4268" spans="1:20" s="498" customFormat="1" ht="12" x14ac:dyDescent="0.25">
      <c r="F4268" s="536"/>
      <c r="T4268" s="568"/>
    </row>
    <row r="4269" spans="1:20" s="498" customFormat="1" ht="12" x14ac:dyDescent="0.25">
      <c r="F4269" s="536"/>
      <c r="T4269" s="568"/>
    </row>
    <row r="4270" spans="1:20" s="751" customFormat="1" ht="13.8" x14ac:dyDescent="0.3">
      <c r="A4270" s="946" t="s">
        <v>5500</v>
      </c>
      <c r="B4270" s="946"/>
      <c r="C4270" s="946"/>
      <c r="D4270" s="946"/>
      <c r="E4270" s="946"/>
      <c r="F4270" s="946"/>
      <c r="G4270" s="946"/>
      <c r="H4270" s="946"/>
      <c r="I4270" s="946"/>
      <c r="J4270" s="946"/>
      <c r="K4270" s="946"/>
      <c r="L4270" s="946"/>
      <c r="M4270" s="946"/>
      <c r="N4270" s="946"/>
      <c r="O4270" s="946"/>
      <c r="P4270" s="946"/>
      <c r="Q4270" s="946"/>
      <c r="T4270" s="752"/>
    </row>
    <row r="4271" spans="1:20" s="751" customFormat="1" ht="13.8" x14ac:dyDescent="0.3">
      <c r="A4271" s="946" t="s">
        <v>5501</v>
      </c>
      <c r="B4271" s="946"/>
      <c r="C4271" s="946"/>
      <c r="D4271" s="946"/>
      <c r="E4271" s="946"/>
      <c r="F4271" s="946"/>
      <c r="G4271" s="946"/>
      <c r="H4271" s="946"/>
      <c r="I4271" s="946"/>
      <c r="J4271" s="946"/>
      <c r="K4271" s="946"/>
      <c r="L4271" s="946"/>
      <c r="M4271" s="946"/>
      <c r="N4271" s="946"/>
      <c r="O4271" s="946"/>
      <c r="P4271" s="946"/>
      <c r="Q4271" s="946"/>
      <c r="T4271" s="752"/>
    </row>
    <row r="4272" spans="1:20" s="753" customFormat="1" ht="13.2" x14ac:dyDescent="0.25">
      <c r="A4272" s="947" t="s">
        <v>8579</v>
      </c>
      <c r="B4272" s="947"/>
      <c r="C4272" s="947"/>
      <c r="D4272" s="954"/>
      <c r="E4272" s="947"/>
      <c r="F4272" s="947"/>
      <c r="G4272" s="947"/>
      <c r="H4272" s="947"/>
      <c r="I4272" s="947"/>
      <c r="J4272" s="947"/>
      <c r="K4272" s="947"/>
      <c r="L4272" s="947"/>
      <c r="M4272" s="947"/>
      <c r="N4272" s="947"/>
      <c r="O4272" s="947"/>
      <c r="P4272" s="947"/>
      <c r="Q4272" s="947"/>
      <c r="T4272" s="754"/>
    </row>
    <row r="4273" spans="1:20" s="760" customFormat="1" ht="24" x14ac:dyDescent="0.25">
      <c r="A4273" s="943" t="s">
        <v>5502</v>
      </c>
      <c r="B4273" s="948" t="s">
        <v>5503</v>
      </c>
      <c r="C4273" s="957"/>
      <c r="D4273" s="755"/>
      <c r="E4273" s="949" t="s">
        <v>5504</v>
      </c>
      <c r="F4273" s="943" t="s">
        <v>4881</v>
      </c>
      <c r="G4273" s="943" t="s">
        <v>5505</v>
      </c>
      <c r="H4273" s="943" t="s">
        <v>5506</v>
      </c>
      <c r="I4273" s="943" t="s">
        <v>5507</v>
      </c>
      <c r="J4273" s="756" t="s">
        <v>3115</v>
      </c>
      <c r="K4273" s="757" t="s">
        <v>3116</v>
      </c>
      <c r="L4273" s="758" t="s">
        <v>5508</v>
      </c>
      <c r="M4273" s="758" t="s">
        <v>5509</v>
      </c>
      <c r="N4273" s="756" t="s">
        <v>3116</v>
      </c>
      <c r="O4273" s="756" t="s">
        <v>3116</v>
      </c>
      <c r="P4273" s="759" t="s">
        <v>3317</v>
      </c>
      <c r="Q4273" s="759" t="s">
        <v>3341</v>
      </c>
      <c r="R4273" s="759" t="s">
        <v>5510</v>
      </c>
      <c r="T4273" s="761"/>
    </row>
    <row r="4274" spans="1:20" s="760" customFormat="1" ht="19.5" customHeight="1" x14ac:dyDescent="0.25">
      <c r="A4274" s="955"/>
      <c r="B4274" s="950"/>
      <c r="C4274" s="958"/>
      <c r="D4274" s="762"/>
      <c r="E4274" s="951"/>
      <c r="F4274" s="944"/>
      <c r="G4274" s="944"/>
      <c r="H4274" s="944"/>
      <c r="I4274" s="944"/>
      <c r="J4274" s="763">
        <v>2020</v>
      </c>
      <c r="K4274" s="764" t="s">
        <v>3120</v>
      </c>
      <c r="L4274" s="765" t="s">
        <v>3120</v>
      </c>
      <c r="M4274" s="765" t="s">
        <v>3120</v>
      </c>
      <c r="N4274" s="766" t="s">
        <v>5068</v>
      </c>
      <c r="O4274" s="766" t="s">
        <v>5069</v>
      </c>
      <c r="P4274" s="763" t="s">
        <v>4882</v>
      </c>
      <c r="Q4274" s="766" t="s">
        <v>5102</v>
      </c>
      <c r="R4274" s="763"/>
      <c r="T4274" s="761"/>
    </row>
    <row r="4275" spans="1:20" s="760" customFormat="1" ht="15.75" customHeight="1" x14ac:dyDescent="0.25">
      <c r="A4275" s="956"/>
      <c r="B4275" s="952"/>
      <c r="C4275" s="959"/>
      <c r="D4275" s="768"/>
      <c r="E4275" s="953"/>
      <c r="F4275" s="945"/>
      <c r="G4275" s="945"/>
      <c r="H4275" s="945"/>
      <c r="I4275" s="945"/>
      <c r="J4275" s="769" t="s">
        <v>14</v>
      </c>
      <c r="K4275" s="770" t="s">
        <v>14</v>
      </c>
      <c r="L4275" s="771" t="s">
        <v>14</v>
      </c>
      <c r="M4275" s="771" t="s">
        <v>14</v>
      </c>
      <c r="N4275" s="769" t="s">
        <v>14</v>
      </c>
      <c r="O4275" s="769" t="s">
        <v>14</v>
      </c>
      <c r="P4275" s="769" t="s">
        <v>14</v>
      </c>
      <c r="Q4275" s="769" t="s">
        <v>14</v>
      </c>
      <c r="R4275" s="769"/>
      <c r="T4275" s="761"/>
    </row>
    <row r="4276" spans="1:20" s="498" customFormat="1" ht="12" x14ac:dyDescent="0.25">
      <c r="A4276" s="772" t="s">
        <v>718</v>
      </c>
      <c r="B4276" s="773" t="s">
        <v>719</v>
      </c>
      <c r="C4276" s="773"/>
      <c r="D4276" s="773"/>
      <c r="E4276" s="773"/>
      <c r="F4276" s="775"/>
      <c r="G4276" s="773"/>
      <c r="H4276" s="773"/>
      <c r="I4276" s="773"/>
      <c r="J4276" s="776"/>
      <c r="K4276" s="776"/>
      <c r="L4276" s="776"/>
      <c r="M4276" s="776"/>
      <c r="N4276" s="776"/>
      <c r="O4276" s="776"/>
      <c r="P4276" s="776"/>
      <c r="Q4276" s="776"/>
      <c r="R4276" s="776"/>
      <c r="T4276" s="568"/>
    </row>
    <row r="4277" spans="1:20" s="498" customFormat="1" ht="12" x14ac:dyDescent="0.25">
      <c r="A4277" s="772"/>
      <c r="C4277" s="773" t="s">
        <v>5123</v>
      </c>
      <c r="D4277" s="817"/>
      <c r="E4277" s="773"/>
      <c r="F4277" s="775"/>
      <c r="G4277" s="773"/>
      <c r="H4277" s="773"/>
      <c r="I4277" s="773"/>
      <c r="J4277" s="777">
        <v>470681563</v>
      </c>
      <c r="K4277" s="789">
        <f>SUM(K4278:K4313)</f>
        <v>470681563</v>
      </c>
      <c r="L4277" s="784">
        <f>SUM(L4278:L4313)</f>
        <v>0</v>
      </c>
      <c r="M4277" s="784">
        <f>SUM(M4278:M4313)</f>
        <v>0</v>
      </c>
      <c r="N4277" s="784">
        <f>SUM(N4278:N4313)</f>
        <v>342299290</v>
      </c>
      <c r="O4277" s="784">
        <f>SUM(O4278:O4313)</f>
        <v>348881969</v>
      </c>
      <c r="P4277" s="777">
        <f>SUM(K4277,N4277,O4277)</f>
        <v>1161862822</v>
      </c>
      <c r="Q4277" s="777">
        <v>385517118</v>
      </c>
      <c r="R4277" s="777"/>
      <c r="T4277" s="568"/>
    </row>
    <row r="4278" spans="1:20" s="498" customFormat="1" ht="12" x14ac:dyDescent="0.25">
      <c r="A4278" s="772"/>
      <c r="D4278" s="515" t="s">
        <v>8580</v>
      </c>
      <c r="E4278" s="779" t="s">
        <v>8581</v>
      </c>
      <c r="F4278" s="780" t="s">
        <v>6059</v>
      </c>
      <c r="G4278" s="781" t="s">
        <v>6194</v>
      </c>
      <c r="H4278" s="781" t="s">
        <v>8582</v>
      </c>
      <c r="I4278" s="781" t="s">
        <v>5517</v>
      </c>
      <c r="J4278" s="782">
        <v>312357687</v>
      </c>
      <c r="K4278" s="783">
        <v>312357687</v>
      </c>
      <c r="L4278" s="784">
        <f>SUM(J4278-K4278)</f>
        <v>0</v>
      </c>
      <c r="M4278" s="784">
        <f>SUM(K4278-J4278)</f>
        <v>0</v>
      </c>
      <c r="N4278" s="782">
        <v>180871024</v>
      </c>
      <c r="O4278" s="782">
        <v>184349313</v>
      </c>
      <c r="P4278" s="782">
        <v>677578024</v>
      </c>
      <c r="Q4278" s="782">
        <v>253253964</v>
      </c>
      <c r="R4278" s="782"/>
      <c r="T4278" s="568"/>
    </row>
    <row r="4279" spans="1:20" s="498" customFormat="1" ht="12" x14ac:dyDescent="0.25">
      <c r="A4279" s="772"/>
      <c r="D4279" s="515" t="s">
        <v>8583</v>
      </c>
      <c r="E4279" s="779" t="s">
        <v>8584</v>
      </c>
      <c r="F4279" s="780" t="s">
        <v>6905</v>
      </c>
      <c r="G4279" s="781" t="s">
        <v>6194</v>
      </c>
      <c r="H4279" s="781" t="s">
        <v>8582</v>
      </c>
      <c r="I4279" s="781" t="s">
        <v>5517</v>
      </c>
      <c r="J4279" s="782">
        <v>0</v>
      </c>
      <c r="K4279" s="783">
        <v>0</v>
      </c>
      <c r="L4279" s="784">
        <f t="shared" ref="L4279:L4313" si="198">SUM(J4279-K4279)</f>
        <v>0</v>
      </c>
      <c r="M4279" s="784">
        <f t="shared" ref="M4279:M4313" si="199">SUM(K4279-J4279)</f>
        <v>0</v>
      </c>
      <c r="N4279" s="782">
        <v>0</v>
      </c>
      <c r="O4279" s="782">
        <v>0</v>
      </c>
      <c r="P4279" s="782">
        <v>0</v>
      </c>
      <c r="Q4279" s="782">
        <v>0</v>
      </c>
      <c r="R4279" s="782"/>
      <c r="T4279" s="568"/>
    </row>
    <row r="4280" spans="1:20" s="498" customFormat="1" ht="24" x14ac:dyDescent="0.25">
      <c r="A4280" s="772"/>
      <c r="D4280" s="515" t="s">
        <v>8585</v>
      </c>
      <c r="E4280" s="779" t="s">
        <v>8586</v>
      </c>
      <c r="F4280" s="780" t="s">
        <v>5523</v>
      </c>
      <c r="G4280" s="781" t="s">
        <v>6194</v>
      </c>
      <c r="H4280" s="781" t="s">
        <v>8582</v>
      </c>
      <c r="I4280" s="781" t="s">
        <v>5517</v>
      </c>
      <c r="J4280" s="782">
        <v>0</v>
      </c>
      <c r="K4280" s="783">
        <v>0</v>
      </c>
      <c r="L4280" s="784">
        <f t="shared" si="198"/>
        <v>0</v>
      </c>
      <c r="M4280" s="784">
        <f t="shared" si="199"/>
        <v>0</v>
      </c>
      <c r="N4280" s="782">
        <v>0</v>
      </c>
      <c r="O4280" s="782">
        <v>0</v>
      </c>
      <c r="P4280" s="782">
        <v>0</v>
      </c>
      <c r="Q4280" s="782">
        <v>0</v>
      </c>
      <c r="R4280" s="782"/>
      <c r="T4280" s="568"/>
    </row>
    <row r="4281" spans="1:20" s="498" customFormat="1" ht="12" x14ac:dyDescent="0.25">
      <c r="A4281" s="772"/>
      <c r="D4281" s="515" t="s">
        <v>8587</v>
      </c>
      <c r="E4281" s="779" t="s">
        <v>8588</v>
      </c>
      <c r="F4281" s="780" t="s">
        <v>8589</v>
      </c>
      <c r="G4281" s="781" t="s">
        <v>6194</v>
      </c>
      <c r="H4281" s="781" t="s">
        <v>8582</v>
      </c>
      <c r="I4281" s="781" t="s">
        <v>5517</v>
      </c>
      <c r="J4281" s="782">
        <v>35318340</v>
      </c>
      <c r="K4281" s="783">
        <v>35318340</v>
      </c>
      <c r="L4281" s="784">
        <f t="shared" si="198"/>
        <v>0</v>
      </c>
      <c r="M4281" s="784">
        <f t="shared" si="199"/>
        <v>0</v>
      </c>
      <c r="N4281" s="782">
        <v>36010856</v>
      </c>
      <c r="O4281" s="782">
        <v>36703373</v>
      </c>
      <c r="P4281" s="782">
        <v>108032569</v>
      </c>
      <c r="Q4281" s="782">
        <v>41270329</v>
      </c>
      <c r="R4281" s="782"/>
      <c r="T4281" s="568"/>
    </row>
    <row r="4282" spans="1:20" s="498" customFormat="1" ht="12" x14ac:dyDescent="0.25">
      <c r="A4282" s="772"/>
      <c r="D4282" s="515" t="s">
        <v>8590</v>
      </c>
      <c r="E4282" s="779" t="s">
        <v>8591</v>
      </c>
      <c r="F4282" s="780" t="s">
        <v>5529</v>
      </c>
      <c r="G4282" s="781" t="s">
        <v>6194</v>
      </c>
      <c r="H4282" s="781" t="s">
        <v>8582</v>
      </c>
      <c r="I4282" s="781" t="s">
        <v>5517</v>
      </c>
      <c r="J4282" s="782">
        <v>24297805</v>
      </c>
      <c r="K4282" s="783">
        <v>24297805</v>
      </c>
      <c r="L4282" s="784">
        <f t="shared" si="198"/>
        <v>0</v>
      </c>
      <c r="M4282" s="784">
        <f t="shared" si="199"/>
        <v>0</v>
      </c>
      <c r="N4282" s="782">
        <v>24774233</v>
      </c>
      <c r="O4282" s="782">
        <v>25250661</v>
      </c>
      <c r="P4282" s="782">
        <v>74322699</v>
      </c>
      <c r="Q4282" s="782">
        <v>10184210</v>
      </c>
      <c r="R4282" s="782"/>
      <c r="T4282" s="568"/>
    </row>
    <row r="4283" spans="1:20" s="498" customFormat="1" ht="12" x14ac:dyDescent="0.25">
      <c r="A4283" s="772"/>
      <c r="D4283" s="515" t="s">
        <v>8592</v>
      </c>
      <c r="E4283" s="779" t="s">
        <v>8593</v>
      </c>
      <c r="F4283" s="780" t="s">
        <v>5532</v>
      </c>
      <c r="G4283" s="781" t="s">
        <v>6194</v>
      </c>
      <c r="H4283" s="781" t="s">
        <v>8582</v>
      </c>
      <c r="I4283" s="781" t="s">
        <v>5517</v>
      </c>
      <c r="J4283" s="782">
        <v>9490945</v>
      </c>
      <c r="K4283" s="783">
        <v>9490945</v>
      </c>
      <c r="L4283" s="784">
        <f t="shared" si="198"/>
        <v>0</v>
      </c>
      <c r="M4283" s="784">
        <f t="shared" si="199"/>
        <v>0</v>
      </c>
      <c r="N4283" s="782">
        <v>9677042</v>
      </c>
      <c r="O4283" s="782">
        <v>9863139</v>
      </c>
      <c r="P4283" s="782">
        <v>29031126</v>
      </c>
      <c r="Q4283" s="782">
        <v>5692310</v>
      </c>
      <c r="R4283" s="782"/>
      <c r="T4283" s="568"/>
    </row>
    <row r="4284" spans="1:20" s="498" customFormat="1" ht="12" x14ac:dyDescent="0.25">
      <c r="A4284" s="772"/>
      <c r="D4284" s="515" t="s">
        <v>8594</v>
      </c>
      <c r="E4284" s="779" t="s">
        <v>8595</v>
      </c>
      <c r="F4284" s="780" t="s">
        <v>5535</v>
      </c>
      <c r="G4284" s="781" t="s">
        <v>6194</v>
      </c>
      <c r="H4284" s="781" t="s">
        <v>8582</v>
      </c>
      <c r="I4284" s="781" t="s">
        <v>5517</v>
      </c>
      <c r="J4284" s="782">
        <v>5556838</v>
      </c>
      <c r="K4284" s="783">
        <v>5556838</v>
      </c>
      <c r="L4284" s="784">
        <f t="shared" si="198"/>
        <v>0</v>
      </c>
      <c r="M4284" s="784">
        <f t="shared" si="199"/>
        <v>0</v>
      </c>
      <c r="N4284" s="782">
        <v>5665796</v>
      </c>
      <c r="O4284" s="782">
        <v>5774754</v>
      </c>
      <c r="P4284" s="782">
        <v>16997388</v>
      </c>
      <c r="Q4284" s="782">
        <v>3242380</v>
      </c>
      <c r="R4284" s="782"/>
      <c r="T4284" s="568"/>
    </row>
    <row r="4285" spans="1:20" s="498" customFormat="1" ht="12" x14ac:dyDescent="0.25">
      <c r="A4285" s="772"/>
      <c r="D4285" s="515" t="s">
        <v>8596</v>
      </c>
      <c r="E4285" s="779" t="s">
        <v>8597</v>
      </c>
      <c r="F4285" s="780" t="s">
        <v>5538</v>
      </c>
      <c r="G4285" s="781" t="s">
        <v>6194</v>
      </c>
      <c r="H4285" s="781" t="s">
        <v>8582</v>
      </c>
      <c r="I4285" s="781" t="s">
        <v>5517</v>
      </c>
      <c r="J4285" s="782">
        <v>687903</v>
      </c>
      <c r="K4285" s="783">
        <v>687903</v>
      </c>
      <c r="L4285" s="784">
        <f t="shared" si="198"/>
        <v>0</v>
      </c>
      <c r="M4285" s="784">
        <f t="shared" si="199"/>
        <v>0</v>
      </c>
      <c r="N4285" s="782">
        <v>701391</v>
      </c>
      <c r="O4285" s="782">
        <v>714879</v>
      </c>
      <c r="P4285" s="782">
        <v>2104173</v>
      </c>
      <c r="Q4285" s="782">
        <v>701532</v>
      </c>
      <c r="R4285" s="782"/>
      <c r="T4285" s="568"/>
    </row>
    <row r="4286" spans="1:20" s="498" customFormat="1" ht="12" x14ac:dyDescent="0.25">
      <c r="A4286" s="772"/>
      <c r="D4286" s="515" t="s">
        <v>8598</v>
      </c>
      <c r="E4286" s="779" t="s">
        <v>8599</v>
      </c>
      <c r="F4286" s="780" t="s">
        <v>5796</v>
      </c>
      <c r="G4286" s="781" t="s">
        <v>6194</v>
      </c>
      <c r="H4286" s="781" t="s">
        <v>8582</v>
      </c>
      <c r="I4286" s="781" t="s">
        <v>5517</v>
      </c>
      <c r="J4286" s="782">
        <v>18463105</v>
      </c>
      <c r="K4286" s="783">
        <v>18463105</v>
      </c>
      <c r="L4286" s="784">
        <f t="shared" si="198"/>
        <v>0</v>
      </c>
      <c r="M4286" s="784">
        <f t="shared" si="199"/>
        <v>0</v>
      </c>
      <c r="N4286" s="782">
        <v>18825126</v>
      </c>
      <c r="O4286" s="782">
        <v>19187148</v>
      </c>
      <c r="P4286" s="782">
        <v>56475379</v>
      </c>
      <c r="Q4286" s="782">
        <v>22346577</v>
      </c>
      <c r="R4286" s="782"/>
      <c r="T4286" s="568"/>
    </row>
    <row r="4287" spans="1:20" s="498" customFormat="1" ht="12" x14ac:dyDescent="0.25">
      <c r="A4287" s="772"/>
      <c r="D4287" s="515" t="s">
        <v>8600</v>
      </c>
      <c r="E4287" s="779" t="s">
        <v>8601</v>
      </c>
      <c r="F4287" s="780" t="s">
        <v>5544</v>
      </c>
      <c r="G4287" s="781" t="s">
        <v>6194</v>
      </c>
      <c r="H4287" s="781" t="s">
        <v>8582</v>
      </c>
      <c r="I4287" s="781" t="s">
        <v>5517</v>
      </c>
      <c r="J4287" s="782">
        <v>15820956</v>
      </c>
      <c r="K4287" s="783">
        <v>15820956</v>
      </c>
      <c r="L4287" s="784">
        <f t="shared" si="198"/>
        <v>0</v>
      </c>
      <c r="M4287" s="784">
        <f t="shared" si="199"/>
        <v>0</v>
      </c>
      <c r="N4287" s="782">
        <v>16131171</v>
      </c>
      <c r="O4287" s="782">
        <v>16441386</v>
      </c>
      <c r="P4287" s="782">
        <v>48393513</v>
      </c>
      <c r="Q4287" s="782">
        <v>10616709</v>
      </c>
      <c r="R4287" s="782"/>
      <c r="T4287" s="568"/>
    </row>
    <row r="4288" spans="1:20" s="498" customFormat="1" ht="12" x14ac:dyDescent="0.25">
      <c r="A4288" s="772"/>
      <c r="D4288" s="515" t="s">
        <v>8602</v>
      </c>
      <c r="E4288" s="779" t="s">
        <v>8603</v>
      </c>
      <c r="F4288" s="780" t="s">
        <v>6746</v>
      </c>
      <c r="G4288" s="781" t="s">
        <v>6194</v>
      </c>
      <c r="H4288" s="781" t="s">
        <v>8582</v>
      </c>
      <c r="I4288" s="781" t="s">
        <v>5517</v>
      </c>
      <c r="J4288" s="782">
        <v>7039549</v>
      </c>
      <c r="K4288" s="783">
        <v>7039549</v>
      </c>
      <c r="L4288" s="784">
        <f t="shared" si="198"/>
        <v>0</v>
      </c>
      <c r="M4288" s="784">
        <f t="shared" si="199"/>
        <v>0</v>
      </c>
      <c r="N4288" s="782">
        <v>7177580</v>
      </c>
      <c r="O4288" s="782">
        <v>7315610</v>
      </c>
      <c r="P4288" s="782">
        <v>21532739</v>
      </c>
      <c r="Q4288" s="782">
        <v>5446943</v>
      </c>
      <c r="R4288" s="782"/>
      <c r="T4288" s="568"/>
    </row>
    <row r="4289" spans="1:20" s="498" customFormat="1" ht="12" x14ac:dyDescent="0.25">
      <c r="A4289" s="772"/>
      <c r="D4289" s="515" t="s">
        <v>8604</v>
      </c>
      <c r="E4289" s="779" t="s">
        <v>8605</v>
      </c>
      <c r="F4289" s="780" t="s">
        <v>8606</v>
      </c>
      <c r="G4289" s="781" t="s">
        <v>6194</v>
      </c>
      <c r="H4289" s="781" t="s">
        <v>8582</v>
      </c>
      <c r="I4289" s="781" t="s">
        <v>5517</v>
      </c>
      <c r="J4289" s="782">
        <v>11375969</v>
      </c>
      <c r="K4289" s="783">
        <v>11375969</v>
      </c>
      <c r="L4289" s="784">
        <f t="shared" si="198"/>
        <v>0</v>
      </c>
      <c r="M4289" s="784">
        <f t="shared" si="199"/>
        <v>0</v>
      </c>
      <c r="N4289" s="782">
        <v>11599027</v>
      </c>
      <c r="O4289" s="782">
        <v>11822085</v>
      </c>
      <c r="P4289" s="782">
        <v>34797081</v>
      </c>
      <c r="Q4289" s="782">
        <v>9961593</v>
      </c>
      <c r="R4289" s="782"/>
      <c r="T4289" s="568"/>
    </row>
    <row r="4290" spans="1:20" s="498" customFormat="1" ht="12" x14ac:dyDescent="0.25">
      <c r="A4290" s="772"/>
      <c r="D4290" s="515" t="s">
        <v>8607</v>
      </c>
      <c r="E4290" s="779" t="s">
        <v>8608</v>
      </c>
      <c r="F4290" s="780" t="s">
        <v>8609</v>
      </c>
      <c r="G4290" s="781" t="s">
        <v>6194</v>
      </c>
      <c r="H4290" s="781" t="s">
        <v>8582</v>
      </c>
      <c r="I4290" s="781" t="s">
        <v>5517</v>
      </c>
      <c r="J4290" s="782">
        <v>283413</v>
      </c>
      <c r="K4290" s="783">
        <v>283413</v>
      </c>
      <c r="L4290" s="784">
        <f t="shared" si="198"/>
        <v>0</v>
      </c>
      <c r="M4290" s="784">
        <f t="shared" si="199"/>
        <v>0</v>
      </c>
      <c r="N4290" s="782">
        <v>288970</v>
      </c>
      <c r="O4290" s="782">
        <v>294527</v>
      </c>
      <c r="P4290" s="782">
        <v>866910</v>
      </c>
      <c r="Q4290" s="782">
        <v>1244114</v>
      </c>
      <c r="R4290" s="782"/>
      <c r="T4290" s="568"/>
    </row>
    <row r="4291" spans="1:20" s="498" customFormat="1" ht="12" x14ac:dyDescent="0.25">
      <c r="A4291" s="772"/>
      <c r="D4291" s="515" t="s">
        <v>8610</v>
      </c>
      <c r="E4291" s="779" t="s">
        <v>8611</v>
      </c>
      <c r="F4291" s="780" t="s">
        <v>5553</v>
      </c>
      <c r="G4291" s="781" t="s">
        <v>6194</v>
      </c>
      <c r="H4291" s="781" t="s">
        <v>8582</v>
      </c>
      <c r="I4291" s="781" t="s">
        <v>5517</v>
      </c>
      <c r="J4291" s="782">
        <v>9861631</v>
      </c>
      <c r="K4291" s="783">
        <v>9861631</v>
      </c>
      <c r="L4291" s="784">
        <f t="shared" si="198"/>
        <v>0</v>
      </c>
      <c r="M4291" s="784">
        <f t="shared" si="199"/>
        <v>0</v>
      </c>
      <c r="N4291" s="782">
        <v>10054996</v>
      </c>
      <c r="O4291" s="782">
        <v>10248362</v>
      </c>
      <c r="P4291" s="782">
        <v>30164989</v>
      </c>
      <c r="Q4291" s="782">
        <v>2016000</v>
      </c>
      <c r="R4291" s="782"/>
      <c r="T4291" s="568"/>
    </row>
    <row r="4292" spans="1:20" s="498" customFormat="1" ht="12" x14ac:dyDescent="0.25">
      <c r="A4292" s="772"/>
      <c r="D4292" s="515" t="s">
        <v>8612</v>
      </c>
      <c r="E4292" s="779" t="s">
        <v>8613</v>
      </c>
      <c r="F4292" s="780" t="s">
        <v>6425</v>
      </c>
      <c r="G4292" s="781" t="s">
        <v>6194</v>
      </c>
      <c r="H4292" s="781" t="s">
        <v>8582</v>
      </c>
      <c r="I4292" s="781" t="s">
        <v>5517</v>
      </c>
      <c r="J4292" s="782">
        <v>18635</v>
      </c>
      <c r="K4292" s="783">
        <v>18635</v>
      </c>
      <c r="L4292" s="784">
        <f t="shared" si="198"/>
        <v>0</v>
      </c>
      <c r="M4292" s="784">
        <f t="shared" si="199"/>
        <v>0</v>
      </c>
      <c r="N4292" s="782">
        <v>19000</v>
      </c>
      <c r="O4292" s="782">
        <v>19366</v>
      </c>
      <c r="P4292" s="782">
        <v>57001</v>
      </c>
      <c r="Q4292" s="782">
        <v>140790</v>
      </c>
      <c r="R4292" s="782"/>
      <c r="T4292" s="568"/>
    </row>
    <row r="4293" spans="1:20" s="498" customFormat="1" ht="12" x14ac:dyDescent="0.25">
      <c r="A4293" s="772"/>
      <c r="D4293" s="515" t="s">
        <v>8614</v>
      </c>
      <c r="E4293" s="779" t="s">
        <v>8615</v>
      </c>
      <c r="F4293" s="780" t="s">
        <v>7429</v>
      </c>
      <c r="G4293" s="781" t="s">
        <v>6194</v>
      </c>
      <c r="H4293" s="781" t="s">
        <v>8582</v>
      </c>
      <c r="I4293" s="781" t="s">
        <v>5517</v>
      </c>
      <c r="J4293" s="782">
        <v>2789445</v>
      </c>
      <c r="K4293" s="783">
        <v>2789445</v>
      </c>
      <c r="L4293" s="784">
        <f t="shared" si="198"/>
        <v>0</v>
      </c>
      <c r="M4293" s="784">
        <f t="shared" si="199"/>
        <v>0</v>
      </c>
      <c r="N4293" s="782">
        <v>2844140</v>
      </c>
      <c r="O4293" s="782">
        <v>2898835</v>
      </c>
      <c r="P4293" s="782">
        <v>8532420</v>
      </c>
      <c r="Q4293" s="782">
        <v>0</v>
      </c>
      <c r="R4293" s="782"/>
      <c r="T4293" s="568"/>
    </row>
    <row r="4294" spans="1:20" s="498" customFormat="1" ht="12" x14ac:dyDescent="0.25">
      <c r="A4294" s="772"/>
      <c r="D4294" s="515" t="s">
        <v>8616</v>
      </c>
      <c r="E4294" s="779" t="s">
        <v>8617</v>
      </c>
      <c r="F4294" s="780" t="s">
        <v>5556</v>
      </c>
      <c r="G4294" s="781" t="s">
        <v>6194</v>
      </c>
      <c r="H4294" s="781" t="s">
        <v>8582</v>
      </c>
      <c r="I4294" s="781" t="s">
        <v>5517</v>
      </c>
      <c r="J4294" s="782">
        <v>681443</v>
      </c>
      <c r="K4294" s="783">
        <v>681443</v>
      </c>
      <c r="L4294" s="784">
        <f t="shared" si="198"/>
        <v>0</v>
      </c>
      <c r="M4294" s="784">
        <f t="shared" si="199"/>
        <v>0</v>
      </c>
      <c r="N4294" s="782">
        <v>694804</v>
      </c>
      <c r="O4294" s="782">
        <v>708166</v>
      </c>
      <c r="P4294" s="782">
        <v>2084413</v>
      </c>
      <c r="Q4294" s="782">
        <v>765030</v>
      </c>
      <c r="R4294" s="782"/>
      <c r="T4294" s="568"/>
    </row>
    <row r="4295" spans="1:20" s="498" customFormat="1" ht="12" x14ac:dyDescent="0.25">
      <c r="A4295" s="772"/>
      <c r="D4295" s="515" t="s">
        <v>8618</v>
      </c>
      <c r="E4295" s="779" t="s">
        <v>8619</v>
      </c>
      <c r="F4295" s="780" t="s">
        <v>6768</v>
      </c>
      <c r="G4295" s="781" t="s">
        <v>6194</v>
      </c>
      <c r="H4295" s="781" t="s">
        <v>8582</v>
      </c>
      <c r="I4295" s="781" t="s">
        <v>5517</v>
      </c>
      <c r="J4295" s="782">
        <v>0</v>
      </c>
      <c r="K4295" s="783">
        <v>0</v>
      </c>
      <c r="L4295" s="784">
        <f t="shared" si="198"/>
        <v>0</v>
      </c>
      <c r="M4295" s="784">
        <f t="shared" si="199"/>
        <v>0</v>
      </c>
      <c r="N4295" s="782">
        <v>0</v>
      </c>
      <c r="O4295" s="782">
        <v>0</v>
      </c>
      <c r="P4295" s="782">
        <v>0</v>
      </c>
      <c r="Q4295" s="782">
        <v>0</v>
      </c>
      <c r="R4295" s="782"/>
      <c r="T4295" s="568"/>
    </row>
    <row r="4296" spans="1:20" s="498" customFormat="1" ht="12" x14ac:dyDescent="0.25">
      <c r="A4296" s="772"/>
      <c r="D4296" s="515" t="s">
        <v>8620</v>
      </c>
      <c r="E4296" s="779" t="s">
        <v>8621</v>
      </c>
      <c r="F4296" s="780" t="s">
        <v>6768</v>
      </c>
      <c r="G4296" s="781" t="s">
        <v>6194</v>
      </c>
      <c r="H4296" s="781" t="s">
        <v>8582</v>
      </c>
      <c r="I4296" s="781" t="s">
        <v>5517</v>
      </c>
      <c r="J4296" s="782">
        <v>2786381</v>
      </c>
      <c r="K4296" s="783">
        <v>2786381</v>
      </c>
      <c r="L4296" s="784">
        <f t="shared" si="198"/>
        <v>0</v>
      </c>
      <c r="M4296" s="784">
        <f t="shared" si="199"/>
        <v>0</v>
      </c>
      <c r="N4296" s="782">
        <v>2841016</v>
      </c>
      <c r="O4296" s="782">
        <v>2895650</v>
      </c>
      <c r="P4296" s="782">
        <v>8523047</v>
      </c>
      <c r="Q4296" s="782">
        <v>2690610</v>
      </c>
      <c r="R4296" s="782"/>
      <c r="T4296" s="568"/>
    </row>
    <row r="4297" spans="1:20" s="498" customFormat="1" ht="12" x14ac:dyDescent="0.25">
      <c r="A4297" s="772"/>
      <c r="D4297" s="515" t="s">
        <v>8622</v>
      </c>
      <c r="E4297" s="779" t="s">
        <v>8623</v>
      </c>
      <c r="F4297" s="780" t="s">
        <v>8624</v>
      </c>
      <c r="G4297" s="781" t="s">
        <v>6194</v>
      </c>
      <c r="H4297" s="781" t="s">
        <v>8582</v>
      </c>
      <c r="I4297" s="781" t="s">
        <v>5517</v>
      </c>
      <c r="J4297" s="782">
        <v>22312</v>
      </c>
      <c r="K4297" s="783">
        <v>22312</v>
      </c>
      <c r="L4297" s="784">
        <f t="shared" si="198"/>
        <v>0</v>
      </c>
      <c r="M4297" s="784">
        <f t="shared" si="199"/>
        <v>0</v>
      </c>
      <c r="N4297" s="782">
        <v>22750</v>
      </c>
      <c r="O4297" s="782">
        <v>23187</v>
      </c>
      <c r="P4297" s="782">
        <v>68249</v>
      </c>
      <c r="Q4297" s="782">
        <v>271130</v>
      </c>
      <c r="R4297" s="782"/>
      <c r="T4297" s="568"/>
    </row>
    <row r="4298" spans="1:20" s="498" customFormat="1" ht="12" x14ac:dyDescent="0.25">
      <c r="A4298" s="772"/>
      <c r="D4298" s="515" t="s">
        <v>8625</v>
      </c>
      <c r="E4298" s="779" t="s">
        <v>8626</v>
      </c>
      <c r="F4298" s="780" t="s">
        <v>6431</v>
      </c>
      <c r="G4298" s="781" t="s">
        <v>6194</v>
      </c>
      <c r="H4298" s="781" t="s">
        <v>8582</v>
      </c>
      <c r="I4298" s="781" t="s">
        <v>5517</v>
      </c>
      <c r="J4298" s="782">
        <v>13516233</v>
      </c>
      <c r="K4298" s="783">
        <v>13516233</v>
      </c>
      <c r="L4298" s="784">
        <f t="shared" si="198"/>
        <v>0</v>
      </c>
      <c r="M4298" s="784">
        <f t="shared" si="199"/>
        <v>0</v>
      </c>
      <c r="N4298" s="782">
        <v>13781258</v>
      </c>
      <c r="O4298" s="782">
        <v>14046282</v>
      </c>
      <c r="P4298" s="782">
        <v>41343773</v>
      </c>
      <c r="Q4298" s="782">
        <v>14672657</v>
      </c>
      <c r="R4298" s="782"/>
      <c r="T4298" s="568"/>
    </row>
    <row r="4299" spans="1:20" s="498" customFormat="1" ht="24" x14ac:dyDescent="0.25">
      <c r="A4299" s="772"/>
      <c r="D4299" s="515" t="s">
        <v>8627</v>
      </c>
      <c r="E4299" s="779" t="s">
        <v>8628</v>
      </c>
      <c r="F4299" s="780" t="s">
        <v>7444</v>
      </c>
      <c r="G4299" s="781" t="s">
        <v>6194</v>
      </c>
      <c r="H4299" s="781" t="s">
        <v>8582</v>
      </c>
      <c r="I4299" s="781" t="s">
        <v>5517</v>
      </c>
      <c r="J4299" s="782">
        <v>312973</v>
      </c>
      <c r="K4299" s="783">
        <v>312973</v>
      </c>
      <c r="L4299" s="784">
        <f t="shared" si="198"/>
        <v>0</v>
      </c>
      <c r="M4299" s="784">
        <f t="shared" si="199"/>
        <v>0</v>
      </c>
      <c r="N4299" s="782">
        <v>319110</v>
      </c>
      <c r="O4299" s="782">
        <v>325246</v>
      </c>
      <c r="P4299" s="782">
        <v>957329</v>
      </c>
      <c r="Q4299" s="782">
        <v>0</v>
      </c>
      <c r="R4299" s="782"/>
      <c r="T4299" s="568"/>
    </row>
    <row r="4300" spans="1:20" s="498" customFormat="1" ht="12" x14ac:dyDescent="0.25">
      <c r="A4300" s="772"/>
      <c r="D4300" s="515" t="s">
        <v>8629</v>
      </c>
      <c r="E4300" s="779" t="s">
        <v>8630</v>
      </c>
      <c r="F4300" s="780" t="s">
        <v>5562</v>
      </c>
      <c r="G4300" s="781" t="s">
        <v>6194</v>
      </c>
      <c r="H4300" s="781" t="s">
        <v>8582</v>
      </c>
      <c r="I4300" s="781" t="s">
        <v>5517</v>
      </c>
      <c r="J4300" s="782">
        <v>0</v>
      </c>
      <c r="K4300" s="783">
        <v>0</v>
      </c>
      <c r="L4300" s="784">
        <f t="shared" si="198"/>
        <v>0</v>
      </c>
      <c r="M4300" s="784">
        <f t="shared" si="199"/>
        <v>0</v>
      </c>
      <c r="N4300" s="782">
        <v>0</v>
      </c>
      <c r="O4300" s="782">
        <v>0</v>
      </c>
      <c r="P4300" s="782">
        <v>0</v>
      </c>
      <c r="Q4300" s="782">
        <v>1000240</v>
      </c>
      <c r="R4300" s="782"/>
      <c r="T4300" s="568"/>
    </row>
    <row r="4301" spans="1:20" s="498" customFormat="1" ht="12" x14ac:dyDescent="0.25">
      <c r="A4301" s="772"/>
      <c r="D4301" s="515" t="s">
        <v>8631</v>
      </c>
      <c r="E4301" s="779" t="s">
        <v>8632</v>
      </c>
      <c r="F4301" s="780" t="s">
        <v>6800</v>
      </c>
      <c r="G4301" s="781" t="s">
        <v>6194</v>
      </c>
      <c r="H4301" s="781" t="s">
        <v>8582</v>
      </c>
      <c r="I4301" s="781" t="s">
        <v>5517</v>
      </c>
      <c r="J4301" s="782">
        <v>0</v>
      </c>
      <c r="K4301" s="783">
        <v>0</v>
      </c>
      <c r="L4301" s="784">
        <f t="shared" si="198"/>
        <v>0</v>
      </c>
      <c r="M4301" s="784">
        <f t="shared" si="199"/>
        <v>0</v>
      </c>
      <c r="N4301" s="782">
        <v>0</v>
      </c>
      <c r="O4301" s="782">
        <v>0</v>
      </c>
      <c r="P4301" s="782">
        <v>0</v>
      </c>
      <c r="Q4301" s="782">
        <v>0</v>
      </c>
      <c r="R4301" s="782"/>
      <c r="T4301" s="568"/>
    </row>
    <row r="4302" spans="1:20" s="498" customFormat="1" ht="12" x14ac:dyDescent="0.25">
      <c r="A4302" s="772"/>
      <c r="D4302" s="515" t="s">
        <v>8633</v>
      </c>
      <c r="E4302" s="779" t="s">
        <v>8634</v>
      </c>
      <c r="F4302" s="780" t="s">
        <v>7304</v>
      </c>
      <c r="G4302" s="781" t="s">
        <v>6194</v>
      </c>
      <c r="H4302" s="781" t="s">
        <v>8582</v>
      </c>
      <c r="I4302" s="781" t="s">
        <v>5517</v>
      </c>
      <c r="J4302" s="782">
        <v>0</v>
      </c>
      <c r="K4302" s="783">
        <v>0</v>
      </c>
      <c r="L4302" s="784">
        <f t="shared" si="198"/>
        <v>0</v>
      </c>
      <c r="M4302" s="784">
        <f t="shared" si="199"/>
        <v>0</v>
      </c>
      <c r="N4302" s="782">
        <v>0</v>
      </c>
      <c r="O4302" s="782">
        <v>0</v>
      </c>
      <c r="P4302" s="782">
        <v>0</v>
      </c>
      <c r="Q4302" s="782">
        <v>0</v>
      </c>
      <c r="R4302" s="782"/>
      <c r="T4302" s="568"/>
    </row>
    <row r="4303" spans="1:20" s="498" customFormat="1" ht="12" x14ac:dyDescent="0.25">
      <c r="A4303" s="772"/>
      <c r="D4303" s="515" t="s">
        <v>8635</v>
      </c>
      <c r="E4303" s="779" t="s">
        <v>8636</v>
      </c>
      <c r="F4303" s="780" t="s">
        <v>7048</v>
      </c>
      <c r="G4303" s="781" t="s">
        <v>6194</v>
      </c>
      <c r="H4303" s="781" t="s">
        <v>8582</v>
      </c>
      <c r="I4303" s="781" t="s">
        <v>5517</v>
      </c>
      <c r="J4303" s="782">
        <v>0</v>
      </c>
      <c r="K4303" s="783">
        <v>0</v>
      </c>
      <c r="L4303" s="784">
        <f t="shared" si="198"/>
        <v>0</v>
      </c>
      <c r="M4303" s="784">
        <f t="shared" si="199"/>
        <v>0</v>
      </c>
      <c r="N4303" s="782">
        <v>0</v>
      </c>
      <c r="O4303" s="782">
        <v>0</v>
      </c>
      <c r="P4303" s="782">
        <v>0</v>
      </c>
      <c r="Q4303" s="782">
        <v>0</v>
      </c>
      <c r="R4303" s="782"/>
      <c r="T4303" s="568"/>
    </row>
    <row r="4304" spans="1:20" s="498" customFormat="1" ht="12" x14ac:dyDescent="0.25">
      <c r="A4304" s="772"/>
      <c r="D4304" s="515" t="s">
        <v>8637</v>
      </c>
      <c r="E4304" s="779" t="s">
        <v>8638</v>
      </c>
      <c r="F4304" s="780" t="s">
        <v>7309</v>
      </c>
      <c r="G4304" s="781" t="s">
        <v>6194</v>
      </c>
      <c r="H4304" s="781" t="s">
        <v>8582</v>
      </c>
      <c r="I4304" s="781" t="s">
        <v>5517</v>
      </c>
      <c r="J4304" s="782">
        <v>0</v>
      </c>
      <c r="K4304" s="783">
        <v>0</v>
      </c>
      <c r="L4304" s="782">
        <f t="shared" si="198"/>
        <v>0</v>
      </c>
      <c r="M4304" s="782">
        <f t="shared" si="199"/>
        <v>0</v>
      </c>
      <c r="N4304" s="782">
        <v>0</v>
      </c>
      <c r="O4304" s="782">
        <v>0</v>
      </c>
      <c r="P4304" s="782">
        <v>0</v>
      </c>
      <c r="Q4304" s="782">
        <v>0</v>
      </c>
      <c r="R4304" s="782"/>
      <c r="T4304" s="568"/>
    </row>
    <row r="4305" spans="1:20" s="498" customFormat="1" ht="12" x14ac:dyDescent="0.25">
      <c r="A4305" s="772"/>
      <c r="F4305" s="536"/>
      <c r="G4305" s="793"/>
      <c r="H4305" s="793"/>
      <c r="I4305" s="793"/>
      <c r="J4305" s="776"/>
      <c r="K4305" s="776"/>
      <c r="L4305" s="776"/>
      <c r="M4305" s="776"/>
      <c r="N4305" s="776"/>
      <c r="O4305" s="776"/>
      <c r="P4305" s="776"/>
      <c r="Q4305" s="776"/>
      <c r="R4305" s="776"/>
      <c r="T4305" s="568"/>
    </row>
    <row r="4306" spans="1:20" s="751" customFormat="1" ht="13.8" x14ac:dyDescent="0.3">
      <c r="A4306" s="946" t="s">
        <v>5500</v>
      </c>
      <c r="B4306" s="946"/>
      <c r="C4306" s="946"/>
      <c r="D4306" s="946"/>
      <c r="E4306" s="946"/>
      <c r="F4306" s="946"/>
      <c r="G4306" s="946"/>
      <c r="H4306" s="946"/>
      <c r="I4306" s="946"/>
      <c r="J4306" s="946"/>
      <c r="K4306" s="946"/>
      <c r="L4306" s="946"/>
      <c r="M4306" s="946"/>
      <c r="N4306" s="946"/>
      <c r="O4306" s="946"/>
      <c r="P4306" s="946"/>
      <c r="Q4306" s="946"/>
      <c r="T4306" s="752"/>
    </row>
    <row r="4307" spans="1:20" s="751" customFormat="1" ht="13.8" x14ac:dyDescent="0.3">
      <c r="A4307" s="946" t="s">
        <v>5501</v>
      </c>
      <c r="B4307" s="946"/>
      <c r="C4307" s="946"/>
      <c r="D4307" s="946"/>
      <c r="E4307" s="946"/>
      <c r="F4307" s="946"/>
      <c r="G4307" s="946"/>
      <c r="H4307" s="946"/>
      <c r="I4307" s="946"/>
      <c r="J4307" s="946"/>
      <c r="K4307" s="946"/>
      <c r="L4307" s="946"/>
      <c r="M4307" s="946"/>
      <c r="N4307" s="946"/>
      <c r="O4307" s="946"/>
      <c r="P4307" s="946"/>
      <c r="Q4307" s="946"/>
      <c r="T4307" s="752"/>
    </row>
    <row r="4308" spans="1:20" s="753" customFormat="1" ht="13.2" x14ac:dyDescent="0.25">
      <c r="A4308" s="947" t="s">
        <v>8579</v>
      </c>
      <c r="B4308" s="947"/>
      <c r="C4308" s="947"/>
      <c r="D4308" s="954"/>
      <c r="E4308" s="947"/>
      <c r="F4308" s="947"/>
      <c r="G4308" s="947"/>
      <c r="H4308" s="947"/>
      <c r="I4308" s="947"/>
      <c r="J4308" s="947"/>
      <c r="K4308" s="947"/>
      <c r="L4308" s="947"/>
      <c r="M4308" s="947"/>
      <c r="N4308" s="947"/>
      <c r="O4308" s="947"/>
      <c r="P4308" s="947"/>
      <c r="Q4308" s="947"/>
      <c r="T4308" s="754"/>
    </row>
    <row r="4309" spans="1:20" s="760" customFormat="1" ht="24" x14ac:dyDescent="0.25">
      <c r="A4309" s="943" t="s">
        <v>5502</v>
      </c>
      <c r="B4309" s="948" t="s">
        <v>5503</v>
      </c>
      <c r="C4309" s="957"/>
      <c r="D4309" s="755"/>
      <c r="E4309" s="949" t="s">
        <v>5504</v>
      </c>
      <c r="F4309" s="943" t="s">
        <v>4881</v>
      </c>
      <c r="G4309" s="943" t="s">
        <v>5505</v>
      </c>
      <c r="H4309" s="943" t="s">
        <v>5506</v>
      </c>
      <c r="I4309" s="943" t="s">
        <v>5507</v>
      </c>
      <c r="J4309" s="756" t="s">
        <v>3115</v>
      </c>
      <c r="K4309" s="757" t="s">
        <v>3116</v>
      </c>
      <c r="L4309" s="758" t="s">
        <v>5508</v>
      </c>
      <c r="M4309" s="758" t="s">
        <v>5509</v>
      </c>
      <c r="N4309" s="756" t="s">
        <v>3116</v>
      </c>
      <c r="O4309" s="756" t="s">
        <v>3116</v>
      </c>
      <c r="P4309" s="759" t="s">
        <v>3317</v>
      </c>
      <c r="Q4309" s="759" t="s">
        <v>3341</v>
      </c>
      <c r="R4309" s="759" t="s">
        <v>5510</v>
      </c>
      <c r="T4309" s="761"/>
    </row>
    <row r="4310" spans="1:20" s="760" customFormat="1" ht="19.5" customHeight="1" x14ac:dyDescent="0.25">
      <c r="A4310" s="955"/>
      <c r="B4310" s="950"/>
      <c r="C4310" s="958"/>
      <c r="D4310" s="762"/>
      <c r="E4310" s="951"/>
      <c r="F4310" s="944"/>
      <c r="G4310" s="944"/>
      <c r="H4310" s="944"/>
      <c r="I4310" s="944"/>
      <c r="J4310" s="763">
        <v>2020</v>
      </c>
      <c r="K4310" s="764" t="s">
        <v>3120</v>
      </c>
      <c r="L4310" s="765" t="s">
        <v>3120</v>
      </c>
      <c r="M4310" s="765" t="s">
        <v>3120</v>
      </c>
      <c r="N4310" s="766" t="s">
        <v>5068</v>
      </c>
      <c r="O4310" s="766" t="s">
        <v>5069</v>
      </c>
      <c r="P4310" s="763" t="s">
        <v>4882</v>
      </c>
      <c r="Q4310" s="766" t="s">
        <v>5102</v>
      </c>
      <c r="R4310" s="763"/>
      <c r="T4310" s="761"/>
    </row>
    <row r="4311" spans="1:20" s="760" customFormat="1" ht="15.75" customHeight="1" x14ac:dyDescent="0.25">
      <c r="A4311" s="956"/>
      <c r="B4311" s="952"/>
      <c r="C4311" s="959"/>
      <c r="D4311" s="768"/>
      <c r="E4311" s="953"/>
      <c r="F4311" s="945"/>
      <c r="G4311" s="945"/>
      <c r="H4311" s="945"/>
      <c r="I4311" s="945"/>
      <c r="J4311" s="769" t="s">
        <v>14</v>
      </c>
      <c r="K4311" s="770" t="s">
        <v>14</v>
      </c>
      <c r="L4311" s="771" t="s">
        <v>14</v>
      </c>
      <c r="M4311" s="771" t="s">
        <v>14</v>
      </c>
      <c r="N4311" s="769" t="s">
        <v>14</v>
      </c>
      <c r="O4311" s="769" t="s">
        <v>14</v>
      </c>
      <c r="P4311" s="769" t="s">
        <v>14</v>
      </c>
      <c r="Q4311" s="769" t="s">
        <v>14</v>
      </c>
      <c r="R4311" s="769"/>
      <c r="T4311" s="761"/>
    </row>
    <row r="4312" spans="1:20" s="498" customFormat="1" ht="24" x14ac:dyDescent="0.25">
      <c r="A4312" s="772"/>
      <c r="D4312" s="515" t="s">
        <v>8639</v>
      </c>
      <c r="E4312" s="779" t="s">
        <v>8640</v>
      </c>
      <c r="F4312" s="780" t="s">
        <v>7312</v>
      </c>
      <c r="G4312" s="781" t="s">
        <v>6194</v>
      </c>
      <c r="H4312" s="781" t="s">
        <v>8582</v>
      </c>
      <c r="I4312" s="781" t="s">
        <v>5517</v>
      </c>
      <c r="J4312" s="782">
        <v>0</v>
      </c>
      <c r="K4312" s="783">
        <v>0</v>
      </c>
      <c r="L4312" s="784">
        <f t="shared" si="198"/>
        <v>0</v>
      </c>
      <c r="M4312" s="784">
        <f t="shared" si="199"/>
        <v>0</v>
      </c>
      <c r="N4312" s="782">
        <v>0</v>
      </c>
      <c r="O4312" s="782">
        <v>0</v>
      </c>
      <c r="P4312" s="782">
        <v>0</v>
      </c>
      <c r="Q4312" s="782">
        <v>0</v>
      </c>
      <c r="R4312" s="782"/>
      <c r="T4312" s="568"/>
    </row>
    <row r="4313" spans="1:20" s="498" customFormat="1" ht="12" x14ac:dyDescent="0.25">
      <c r="A4313" s="772"/>
      <c r="D4313" s="515" t="s">
        <v>8641</v>
      </c>
      <c r="E4313" s="779" t="s">
        <v>8642</v>
      </c>
      <c r="F4313" s="780" t="s">
        <v>7057</v>
      </c>
      <c r="G4313" s="781" t="s">
        <v>6194</v>
      </c>
      <c r="H4313" s="781" t="s">
        <v>8582</v>
      </c>
      <c r="I4313" s="781" t="s">
        <v>5517</v>
      </c>
      <c r="J4313" s="782">
        <v>0</v>
      </c>
      <c r="K4313" s="783">
        <v>0</v>
      </c>
      <c r="L4313" s="782">
        <f t="shared" si="198"/>
        <v>0</v>
      </c>
      <c r="M4313" s="782">
        <f t="shared" si="199"/>
        <v>0</v>
      </c>
      <c r="N4313" s="782">
        <v>0</v>
      </c>
      <c r="O4313" s="782">
        <v>0</v>
      </c>
      <c r="P4313" s="782">
        <v>0</v>
      </c>
      <c r="Q4313" s="782">
        <v>0</v>
      </c>
      <c r="R4313" s="782"/>
      <c r="T4313" s="568"/>
    </row>
    <row r="4314" spans="1:20" s="498" customFormat="1" ht="12" x14ac:dyDescent="0.25">
      <c r="A4314" s="772"/>
      <c r="D4314" s="515"/>
      <c r="F4314" s="536"/>
      <c r="J4314" s="776"/>
      <c r="K4314" s="829"/>
      <c r="L4314" s="776"/>
      <c r="M4314" s="776"/>
      <c r="N4314" s="776"/>
      <c r="O4314" s="776"/>
      <c r="P4314" s="776"/>
      <c r="Q4314" s="776"/>
      <c r="R4314" s="776"/>
      <c r="T4314" s="568"/>
    </row>
    <row r="4315" spans="1:20" s="498" customFormat="1" ht="12" x14ac:dyDescent="0.25">
      <c r="A4315" s="772"/>
      <c r="C4315" s="773" t="s">
        <v>5142</v>
      </c>
      <c r="D4315" s="794"/>
      <c r="E4315" s="773"/>
      <c r="F4315" s="775"/>
      <c r="G4315" s="773"/>
      <c r="H4315" s="773"/>
      <c r="I4315" s="773"/>
      <c r="J4315" s="777">
        <v>97200000</v>
      </c>
      <c r="K4315" s="789">
        <f>SUM(K4316:K4374)</f>
        <v>54200000</v>
      </c>
      <c r="L4315" s="784">
        <f t="shared" ref="L4315:O4315" si="200">SUM(L4316:L4374)</f>
        <v>43000000</v>
      </c>
      <c r="M4315" s="784">
        <f t="shared" si="200"/>
        <v>0</v>
      </c>
      <c r="N4315" s="784">
        <f t="shared" si="200"/>
        <v>97200000</v>
      </c>
      <c r="O4315" s="784">
        <f t="shared" si="200"/>
        <v>97800000</v>
      </c>
      <c r="P4315" s="777">
        <f>SUM(K4315,N4315,O4315)</f>
        <v>249200000</v>
      </c>
      <c r="Q4315" s="777">
        <v>97200000</v>
      </c>
      <c r="R4315" s="777"/>
      <c r="T4315" s="568"/>
    </row>
    <row r="4316" spans="1:20" s="498" customFormat="1" ht="24" x14ac:dyDescent="0.25">
      <c r="A4316" s="772"/>
      <c r="D4316" s="515" t="s">
        <v>8643</v>
      </c>
      <c r="E4316" s="779" t="s">
        <v>8644</v>
      </c>
      <c r="F4316" s="780" t="s">
        <v>5565</v>
      </c>
      <c r="G4316" s="781" t="s">
        <v>6194</v>
      </c>
      <c r="H4316" s="781" t="s">
        <v>8582</v>
      </c>
      <c r="I4316" s="781" t="s">
        <v>5517</v>
      </c>
      <c r="J4316" s="782">
        <v>10000000</v>
      </c>
      <c r="K4316" s="783">
        <v>2000000</v>
      </c>
      <c r="L4316" s="784">
        <f>SUM(J4316-K4316)</f>
        <v>8000000</v>
      </c>
      <c r="M4316" s="784">
        <v>0</v>
      </c>
      <c r="N4316" s="782">
        <v>10000000</v>
      </c>
      <c r="O4316" s="782">
        <v>10000000</v>
      </c>
      <c r="P4316" s="782">
        <v>30000000</v>
      </c>
      <c r="Q4316" s="782">
        <v>10000000</v>
      </c>
      <c r="R4316" s="782"/>
      <c r="T4316" s="568"/>
    </row>
    <row r="4317" spans="1:20" s="498" customFormat="1" ht="24" x14ac:dyDescent="0.25">
      <c r="A4317" s="772"/>
      <c r="D4317" s="515" t="s">
        <v>8645</v>
      </c>
      <c r="E4317" s="779" t="s">
        <v>8646</v>
      </c>
      <c r="F4317" s="780" t="s">
        <v>5568</v>
      </c>
      <c r="G4317" s="781" t="s">
        <v>6194</v>
      </c>
      <c r="H4317" s="781" t="s">
        <v>8582</v>
      </c>
      <c r="I4317" s="781" t="s">
        <v>5517</v>
      </c>
      <c r="J4317" s="782">
        <v>10000000</v>
      </c>
      <c r="K4317" s="783">
        <v>10000000</v>
      </c>
      <c r="L4317" s="784">
        <f t="shared" ref="L4317:L4374" si="201">SUM(J4317-K4317)</f>
        <v>0</v>
      </c>
      <c r="M4317" s="784">
        <f t="shared" ref="M4317:M4374" si="202">SUM(K4317-J4317)</f>
        <v>0</v>
      </c>
      <c r="N4317" s="782">
        <v>10000000</v>
      </c>
      <c r="O4317" s="782">
        <v>10000000</v>
      </c>
      <c r="P4317" s="782">
        <v>30000000</v>
      </c>
      <c r="Q4317" s="782">
        <v>10000000</v>
      </c>
      <c r="R4317" s="782"/>
      <c r="T4317" s="568"/>
    </row>
    <row r="4318" spans="1:20" s="498" customFormat="1" ht="24" x14ac:dyDescent="0.25">
      <c r="A4318" s="772"/>
      <c r="D4318" s="515" t="s">
        <v>8647</v>
      </c>
      <c r="E4318" s="779" t="s">
        <v>8648</v>
      </c>
      <c r="F4318" s="780" t="s">
        <v>5571</v>
      </c>
      <c r="G4318" s="781" t="s">
        <v>6194</v>
      </c>
      <c r="H4318" s="781" t="s">
        <v>8582</v>
      </c>
      <c r="I4318" s="781" t="s">
        <v>5517</v>
      </c>
      <c r="J4318" s="782">
        <v>30000000</v>
      </c>
      <c r="K4318" s="783">
        <v>5000000</v>
      </c>
      <c r="L4318" s="784">
        <f t="shared" si="201"/>
        <v>25000000</v>
      </c>
      <c r="M4318" s="784">
        <v>0</v>
      </c>
      <c r="N4318" s="782">
        <v>30000000</v>
      </c>
      <c r="O4318" s="782">
        <v>30000000</v>
      </c>
      <c r="P4318" s="782">
        <v>90000000</v>
      </c>
      <c r="Q4318" s="782">
        <v>30000000</v>
      </c>
      <c r="R4318" s="782"/>
      <c r="T4318" s="568"/>
    </row>
    <row r="4319" spans="1:20" s="498" customFormat="1" ht="24" x14ac:dyDescent="0.25">
      <c r="A4319" s="772"/>
      <c r="D4319" s="515" t="s">
        <v>8649</v>
      </c>
      <c r="E4319" s="779" t="s">
        <v>8650</v>
      </c>
      <c r="F4319" s="780" t="s">
        <v>5574</v>
      </c>
      <c r="G4319" s="781" t="s">
        <v>6194</v>
      </c>
      <c r="H4319" s="781" t="s">
        <v>8582</v>
      </c>
      <c r="I4319" s="781" t="s">
        <v>5517</v>
      </c>
      <c r="J4319" s="782">
        <v>5000000</v>
      </c>
      <c r="K4319" s="783">
        <v>2000000</v>
      </c>
      <c r="L4319" s="784">
        <f t="shared" si="201"/>
        <v>3000000</v>
      </c>
      <c r="M4319" s="784">
        <v>0</v>
      </c>
      <c r="N4319" s="782">
        <v>5000000</v>
      </c>
      <c r="O4319" s="782">
        <v>5000000</v>
      </c>
      <c r="P4319" s="782">
        <v>15000000</v>
      </c>
      <c r="Q4319" s="782">
        <v>5000000</v>
      </c>
      <c r="R4319" s="782"/>
      <c r="T4319" s="568"/>
    </row>
    <row r="4320" spans="1:20" s="498" customFormat="1" ht="12" x14ac:dyDescent="0.25">
      <c r="A4320" s="772"/>
      <c r="D4320" s="515" t="s">
        <v>8651</v>
      </c>
      <c r="E4320" s="779" t="s">
        <v>8652</v>
      </c>
      <c r="F4320" s="780" t="s">
        <v>5901</v>
      </c>
      <c r="G4320" s="781" t="s">
        <v>6194</v>
      </c>
      <c r="H4320" s="781" t="s">
        <v>8582</v>
      </c>
      <c r="I4320" s="781" t="s">
        <v>5517</v>
      </c>
      <c r="J4320" s="782">
        <v>0</v>
      </c>
      <c r="K4320" s="783">
        <v>0</v>
      </c>
      <c r="L4320" s="784">
        <f t="shared" si="201"/>
        <v>0</v>
      </c>
      <c r="M4320" s="784">
        <f t="shared" si="202"/>
        <v>0</v>
      </c>
      <c r="N4320" s="782">
        <v>0</v>
      </c>
      <c r="O4320" s="782">
        <v>0</v>
      </c>
      <c r="P4320" s="782">
        <v>0</v>
      </c>
      <c r="Q4320" s="782">
        <v>0</v>
      </c>
      <c r="R4320" s="782"/>
      <c r="T4320" s="568"/>
    </row>
    <row r="4321" spans="1:20" s="498" customFormat="1" ht="12" x14ac:dyDescent="0.25">
      <c r="A4321" s="772"/>
      <c r="D4321" s="515" t="s">
        <v>8653</v>
      </c>
      <c r="E4321" s="779" t="s">
        <v>8654</v>
      </c>
      <c r="F4321" s="780" t="s">
        <v>5580</v>
      </c>
      <c r="G4321" s="781" t="s">
        <v>6194</v>
      </c>
      <c r="H4321" s="781" t="s">
        <v>8582</v>
      </c>
      <c r="I4321" s="781" t="s">
        <v>5517</v>
      </c>
      <c r="J4321" s="782">
        <v>0</v>
      </c>
      <c r="K4321" s="783">
        <v>0</v>
      </c>
      <c r="L4321" s="784">
        <f t="shared" si="201"/>
        <v>0</v>
      </c>
      <c r="M4321" s="784">
        <f t="shared" si="202"/>
        <v>0</v>
      </c>
      <c r="N4321" s="782">
        <v>0</v>
      </c>
      <c r="O4321" s="782">
        <v>0</v>
      </c>
      <c r="P4321" s="782">
        <v>0</v>
      </c>
      <c r="Q4321" s="782">
        <v>0</v>
      </c>
      <c r="R4321" s="782"/>
      <c r="T4321" s="568"/>
    </row>
    <row r="4322" spans="1:20" s="498" customFormat="1" ht="12" x14ac:dyDescent="0.25">
      <c r="A4322" s="772"/>
      <c r="D4322" s="515" t="s">
        <v>8655</v>
      </c>
      <c r="E4322" s="779" t="s">
        <v>8656</v>
      </c>
      <c r="F4322" s="780" t="s">
        <v>5586</v>
      </c>
      <c r="G4322" s="781" t="s">
        <v>6194</v>
      </c>
      <c r="H4322" s="781" t="s">
        <v>8582</v>
      </c>
      <c r="I4322" s="781" t="s">
        <v>5517</v>
      </c>
      <c r="J4322" s="782">
        <v>1000000</v>
      </c>
      <c r="K4322" s="783">
        <v>1000000</v>
      </c>
      <c r="L4322" s="784">
        <f t="shared" si="201"/>
        <v>0</v>
      </c>
      <c r="M4322" s="784">
        <f t="shared" si="202"/>
        <v>0</v>
      </c>
      <c r="N4322" s="782">
        <v>1000000</v>
      </c>
      <c r="O4322" s="782">
        <v>1000000</v>
      </c>
      <c r="P4322" s="782">
        <v>3000000</v>
      </c>
      <c r="Q4322" s="782">
        <v>1000000</v>
      </c>
      <c r="R4322" s="782"/>
      <c r="T4322" s="568"/>
    </row>
    <row r="4323" spans="1:20" s="498" customFormat="1" ht="24" x14ac:dyDescent="0.25">
      <c r="A4323" s="772"/>
      <c r="D4323" s="515" t="s">
        <v>8657</v>
      </c>
      <c r="E4323" s="779" t="s">
        <v>8658</v>
      </c>
      <c r="F4323" s="780" t="s">
        <v>5589</v>
      </c>
      <c r="G4323" s="781" t="s">
        <v>6194</v>
      </c>
      <c r="H4323" s="781" t="s">
        <v>8582</v>
      </c>
      <c r="I4323" s="781" t="s">
        <v>5517</v>
      </c>
      <c r="J4323" s="782">
        <v>400000</v>
      </c>
      <c r="K4323" s="783">
        <v>400000</v>
      </c>
      <c r="L4323" s="784">
        <f t="shared" si="201"/>
        <v>0</v>
      </c>
      <c r="M4323" s="784">
        <f t="shared" si="202"/>
        <v>0</v>
      </c>
      <c r="N4323" s="782">
        <v>400000</v>
      </c>
      <c r="O4323" s="782">
        <v>500000</v>
      </c>
      <c r="P4323" s="782">
        <v>1300000</v>
      </c>
      <c r="Q4323" s="782">
        <v>400000</v>
      </c>
      <c r="R4323" s="782"/>
      <c r="T4323" s="568"/>
    </row>
    <row r="4324" spans="1:20" s="498" customFormat="1" ht="12" x14ac:dyDescent="0.25">
      <c r="A4324" s="772"/>
      <c r="D4324" s="515" t="s">
        <v>8659</v>
      </c>
      <c r="E4324" s="779" t="s">
        <v>8660</v>
      </c>
      <c r="F4324" s="780" t="s">
        <v>5592</v>
      </c>
      <c r="G4324" s="781" t="s">
        <v>6194</v>
      </c>
      <c r="H4324" s="781" t="s">
        <v>8582</v>
      </c>
      <c r="I4324" s="781" t="s">
        <v>5517</v>
      </c>
      <c r="J4324" s="782">
        <v>400000</v>
      </c>
      <c r="K4324" s="783">
        <v>400000</v>
      </c>
      <c r="L4324" s="784">
        <f t="shared" si="201"/>
        <v>0</v>
      </c>
      <c r="M4324" s="784">
        <f t="shared" si="202"/>
        <v>0</v>
      </c>
      <c r="N4324" s="782">
        <v>400000</v>
      </c>
      <c r="O4324" s="782">
        <v>400000</v>
      </c>
      <c r="P4324" s="782">
        <v>1200000</v>
      </c>
      <c r="Q4324" s="782">
        <v>400000</v>
      </c>
      <c r="R4324" s="782"/>
      <c r="T4324" s="568"/>
    </row>
    <row r="4325" spans="1:20" s="498" customFormat="1" ht="12" x14ac:dyDescent="0.25">
      <c r="A4325" s="772"/>
      <c r="D4325" s="515" t="s">
        <v>8661</v>
      </c>
      <c r="E4325" s="779" t="s">
        <v>8662</v>
      </c>
      <c r="F4325" s="780" t="s">
        <v>6354</v>
      </c>
      <c r="G4325" s="781" t="s">
        <v>6194</v>
      </c>
      <c r="H4325" s="781" t="s">
        <v>8582</v>
      </c>
      <c r="I4325" s="781" t="s">
        <v>5517</v>
      </c>
      <c r="J4325" s="782">
        <v>200000</v>
      </c>
      <c r="K4325" s="783">
        <v>200000</v>
      </c>
      <c r="L4325" s="784">
        <f t="shared" si="201"/>
        <v>0</v>
      </c>
      <c r="M4325" s="784">
        <f t="shared" si="202"/>
        <v>0</v>
      </c>
      <c r="N4325" s="782">
        <v>200000</v>
      </c>
      <c r="O4325" s="782">
        <v>200000</v>
      </c>
      <c r="P4325" s="782">
        <v>600000</v>
      </c>
      <c r="Q4325" s="782">
        <v>200000</v>
      </c>
      <c r="R4325" s="782"/>
      <c r="T4325" s="568"/>
    </row>
    <row r="4326" spans="1:20" s="498" customFormat="1" ht="36" x14ac:dyDescent="0.25">
      <c r="A4326" s="772"/>
      <c r="D4326" s="515" t="s">
        <v>8663</v>
      </c>
      <c r="E4326" s="779" t="s">
        <v>8664</v>
      </c>
      <c r="F4326" s="780" t="s">
        <v>5598</v>
      </c>
      <c r="G4326" s="781" t="s">
        <v>6194</v>
      </c>
      <c r="H4326" s="781" t="s">
        <v>8582</v>
      </c>
      <c r="I4326" s="781" t="s">
        <v>5517</v>
      </c>
      <c r="J4326" s="782">
        <v>4000000</v>
      </c>
      <c r="K4326" s="783">
        <v>4000000</v>
      </c>
      <c r="L4326" s="784">
        <f t="shared" si="201"/>
        <v>0</v>
      </c>
      <c r="M4326" s="784">
        <f t="shared" si="202"/>
        <v>0</v>
      </c>
      <c r="N4326" s="782">
        <v>4000000</v>
      </c>
      <c r="O4326" s="782">
        <v>4000000</v>
      </c>
      <c r="P4326" s="782">
        <v>12000000</v>
      </c>
      <c r="Q4326" s="782">
        <v>4000000</v>
      </c>
      <c r="R4326" s="782"/>
      <c r="T4326" s="568"/>
    </row>
    <row r="4327" spans="1:20" s="498" customFormat="1" ht="12" x14ac:dyDescent="0.25">
      <c r="A4327" s="772"/>
      <c r="D4327" s="515" t="s">
        <v>8665</v>
      </c>
      <c r="E4327" s="779" t="s">
        <v>8666</v>
      </c>
      <c r="F4327" s="780" t="s">
        <v>5601</v>
      </c>
      <c r="G4327" s="781" t="s">
        <v>6194</v>
      </c>
      <c r="H4327" s="781" t="s">
        <v>8582</v>
      </c>
      <c r="I4327" s="781" t="s">
        <v>5517</v>
      </c>
      <c r="J4327" s="782">
        <v>300000</v>
      </c>
      <c r="K4327" s="783">
        <v>300000</v>
      </c>
      <c r="L4327" s="784">
        <f t="shared" si="201"/>
        <v>0</v>
      </c>
      <c r="M4327" s="784">
        <f t="shared" si="202"/>
        <v>0</v>
      </c>
      <c r="N4327" s="782">
        <v>300000</v>
      </c>
      <c r="O4327" s="782">
        <v>300000</v>
      </c>
      <c r="P4327" s="782">
        <v>900000</v>
      </c>
      <c r="Q4327" s="782">
        <v>300000</v>
      </c>
      <c r="R4327" s="782"/>
      <c r="T4327" s="568"/>
    </row>
    <row r="4328" spans="1:20" s="498" customFormat="1" ht="12" x14ac:dyDescent="0.25">
      <c r="A4328" s="772"/>
      <c r="D4328" s="515" t="s">
        <v>8667</v>
      </c>
      <c r="E4328" s="779" t="s">
        <v>8668</v>
      </c>
      <c r="F4328" s="780" t="s">
        <v>5604</v>
      </c>
      <c r="G4328" s="781" t="s">
        <v>6194</v>
      </c>
      <c r="H4328" s="781" t="s">
        <v>8582</v>
      </c>
      <c r="I4328" s="781" t="s">
        <v>5517</v>
      </c>
      <c r="J4328" s="782">
        <v>100000</v>
      </c>
      <c r="K4328" s="783">
        <v>100000</v>
      </c>
      <c r="L4328" s="784">
        <f t="shared" si="201"/>
        <v>0</v>
      </c>
      <c r="M4328" s="784">
        <f t="shared" si="202"/>
        <v>0</v>
      </c>
      <c r="N4328" s="782">
        <v>100000</v>
      </c>
      <c r="O4328" s="782">
        <v>100000</v>
      </c>
      <c r="P4328" s="782">
        <v>300000</v>
      </c>
      <c r="Q4328" s="782">
        <v>100000</v>
      </c>
      <c r="R4328" s="782"/>
      <c r="T4328" s="568"/>
    </row>
    <row r="4329" spans="1:20" s="498" customFormat="1" ht="12" x14ac:dyDescent="0.25">
      <c r="A4329" s="772"/>
      <c r="D4329" s="515" t="s">
        <v>8669</v>
      </c>
      <c r="E4329" s="779" t="s">
        <v>8670</v>
      </c>
      <c r="F4329" s="515" t="s">
        <v>5616</v>
      </c>
      <c r="G4329" s="781" t="s">
        <v>6194</v>
      </c>
      <c r="H4329" s="781" t="s">
        <v>8582</v>
      </c>
      <c r="I4329" s="781" t="s">
        <v>5517</v>
      </c>
      <c r="J4329" s="782">
        <v>0</v>
      </c>
      <c r="K4329" s="783">
        <v>0</v>
      </c>
      <c r="L4329" s="784">
        <f t="shared" si="201"/>
        <v>0</v>
      </c>
      <c r="M4329" s="784">
        <f t="shared" si="202"/>
        <v>0</v>
      </c>
      <c r="N4329" s="782">
        <v>0</v>
      </c>
      <c r="O4329" s="782">
        <v>0</v>
      </c>
      <c r="P4329" s="782">
        <v>0</v>
      </c>
      <c r="Q4329" s="782">
        <v>0</v>
      </c>
      <c r="R4329" s="782"/>
      <c r="T4329" s="568"/>
    </row>
    <row r="4330" spans="1:20" s="498" customFormat="1" ht="12" x14ac:dyDescent="0.25">
      <c r="A4330" s="772"/>
      <c r="D4330" s="515" t="s">
        <v>8671</v>
      </c>
      <c r="E4330" s="779" t="s">
        <v>8672</v>
      </c>
      <c r="F4330" s="780" t="s">
        <v>5631</v>
      </c>
      <c r="G4330" s="781" t="s">
        <v>6194</v>
      </c>
      <c r="H4330" s="781" t="s">
        <v>8582</v>
      </c>
      <c r="I4330" s="781" t="s">
        <v>5517</v>
      </c>
      <c r="J4330" s="782">
        <v>500000</v>
      </c>
      <c r="K4330" s="783">
        <v>500000</v>
      </c>
      <c r="L4330" s="784">
        <f t="shared" si="201"/>
        <v>0</v>
      </c>
      <c r="M4330" s="784">
        <f t="shared" si="202"/>
        <v>0</v>
      </c>
      <c r="N4330" s="782">
        <v>500000</v>
      </c>
      <c r="O4330" s="782">
        <v>500000</v>
      </c>
      <c r="P4330" s="782">
        <v>1500000</v>
      </c>
      <c r="Q4330" s="782">
        <v>500000</v>
      </c>
      <c r="R4330" s="782"/>
      <c r="T4330" s="568"/>
    </row>
    <row r="4331" spans="1:20" s="498" customFormat="1" ht="36" x14ac:dyDescent="0.25">
      <c r="A4331" s="772"/>
      <c r="D4331" s="515" t="s">
        <v>8673</v>
      </c>
      <c r="E4331" s="779" t="s">
        <v>8674</v>
      </c>
      <c r="F4331" s="780" t="s">
        <v>5634</v>
      </c>
      <c r="G4331" s="781" t="s">
        <v>6194</v>
      </c>
      <c r="H4331" s="781" t="s">
        <v>8582</v>
      </c>
      <c r="I4331" s="781" t="s">
        <v>5517</v>
      </c>
      <c r="J4331" s="782">
        <v>2000000</v>
      </c>
      <c r="K4331" s="783">
        <v>2000000</v>
      </c>
      <c r="L4331" s="784">
        <f t="shared" si="201"/>
        <v>0</v>
      </c>
      <c r="M4331" s="784">
        <f t="shared" si="202"/>
        <v>0</v>
      </c>
      <c r="N4331" s="782">
        <v>2000000</v>
      </c>
      <c r="O4331" s="782">
        <v>2000000</v>
      </c>
      <c r="P4331" s="782">
        <v>6000000</v>
      </c>
      <c r="Q4331" s="782">
        <v>2000000</v>
      </c>
      <c r="R4331" s="782"/>
      <c r="T4331" s="568"/>
    </row>
    <row r="4332" spans="1:20" s="498" customFormat="1" ht="24" x14ac:dyDescent="0.25">
      <c r="A4332" s="772"/>
      <c r="D4332" s="515" t="s">
        <v>8675</v>
      </c>
      <c r="E4332" s="779" t="s">
        <v>8676</v>
      </c>
      <c r="F4332" s="780" t="s">
        <v>5637</v>
      </c>
      <c r="G4332" s="781" t="s">
        <v>6194</v>
      </c>
      <c r="H4332" s="781" t="s">
        <v>8582</v>
      </c>
      <c r="I4332" s="781" t="s">
        <v>5517</v>
      </c>
      <c r="J4332" s="782">
        <v>100000</v>
      </c>
      <c r="K4332" s="783">
        <v>100000</v>
      </c>
      <c r="L4332" s="782">
        <f t="shared" si="201"/>
        <v>0</v>
      </c>
      <c r="M4332" s="782">
        <f t="shared" si="202"/>
        <v>0</v>
      </c>
      <c r="N4332" s="782">
        <v>100000</v>
      </c>
      <c r="O4332" s="782">
        <v>100000</v>
      </c>
      <c r="P4332" s="782">
        <v>300000</v>
      </c>
      <c r="Q4332" s="782">
        <v>100000</v>
      </c>
      <c r="R4332" s="782"/>
      <c r="T4332" s="568"/>
    </row>
    <row r="4333" spans="1:20" s="498" customFormat="1" ht="12" x14ac:dyDescent="0.25">
      <c r="A4333" s="772"/>
      <c r="F4333" s="536"/>
      <c r="G4333" s="793"/>
      <c r="H4333" s="793"/>
      <c r="I4333" s="793"/>
      <c r="J4333" s="776"/>
      <c r="K4333" s="776"/>
      <c r="L4333" s="776"/>
      <c r="M4333" s="776"/>
      <c r="N4333" s="776"/>
      <c r="O4333" s="776"/>
      <c r="P4333" s="776"/>
      <c r="Q4333" s="776"/>
      <c r="R4333" s="776"/>
      <c r="T4333" s="568"/>
    </row>
    <row r="4334" spans="1:20" s="498" customFormat="1" ht="12" x14ac:dyDescent="0.25">
      <c r="A4334" s="772"/>
      <c r="F4334" s="536"/>
      <c r="G4334" s="793"/>
      <c r="H4334" s="793"/>
      <c r="I4334" s="793"/>
      <c r="J4334" s="776"/>
      <c r="K4334" s="776"/>
      <c r="L4334" s="776"/>
      <c r="M4334" s="776"/>
      <c r="N4334" s="776"/>
      <c r="O4334" s="776"/>
      <c r="P4334" s="776"/>
      <c r="Q4334" s="776"/>
      <c r="R4334" s="776"/>
      <c r="T4334" s="568"/>
    </row>
    <row r="4335" spans="1:20" s="751" customFormat="1" ht="13.8" x14ac:dyDescent="0.3">
      <c r="A4335" s="946" t="s">
        <v>5500</v>
      </c>
      <c r="B4335" s="946"/>
      <c r="C4335" s="946"/>
      <c r="D4335" s="946"/>
      <c r="E4335" s="946"/>
      <c r="F4335" s="946"/>
      <c r="G4335" s="946"/>
      <c r="H4335" s="946"/>
      <c r="I4335" s="946"/>
      <c r="J4335" s="946"/>
      <c r="K4335" s="946"/>
      <c r="L4335" s="946"/>
      <c r="M4335" s="946"/>
      <c r="N4335" s="946"/>
      <c r="O4335" s="946"/>
      <c r="P4335" s="946"/>
      <c r="Q4335" s="946"/>
      <c r="T4335" s="752"/>
    </row>
    <row r="4336" spans="1:20" s="751" customFormat="1" ht="13.8" x14ac:dyDescent="0.3">
      <c r="A4336" s="946" t="s">
        <v>5501</v>
      </c>
      <c r="B4336" s="946"/>
      <c r="C4336" s="946"/>
      <c r="D4336" s="946"/>
      <c r="E4336" s="946"/>
      <c r="F4336" s="946"/>
      <c r="G4336" s="946"/>
      <c r="H4336" s="946"/>
      <c r="I4336" s="946"/>
      <c r="J4336" s="946"/>
      <c r="K4336" s="946"/>
      <c r="L4336" s="946"/>
      <c r="M4336" s="946"/>
      <c r="N4336" s="946"/>
      <c r="O4336" s="946"/>
      <c r="P4336" s="946"/>
      <c r="Q4336" s="946"/>
      <c r="T4336" s="752"/>
    </row>
    <row r="4337" spans="1:20" s="753" customFormat="1" ht="13.2" x14ac:dyDescent="0.25">
      <c r="A4337" s="947" t="s">
        <v>8579</v>
      </c>
      <c r="B4337" s="947"/>
      <c r="C4337" s="947"/>
      <c r="D4337" s="954"/>
      <c r="E4337" s="947"/>
      <c r="F4337" s="947"/>
      <c r="G4337" s="947"/>
      <c r="H4337" s="947"/>
      <c r="I4337" s="947"/>
      <c r="J4337" s="947"/>
      <c r="K4337" s="947"/>
      <c r="L4337" s="947"/>
      <c r="M4337" s="947"/>
      <c r="N4337" s="947"/>
      <c r="O4337" s="947"/>
      <c r="P4337" s="947"/>
      <c r="Q4337" s="947"/>
      <c r="T4337" s="754"/>
    </row>
    <row r="4338" spans="1:20" s="760" customFormat="1" ht="24" x14ac:dyDescent="0.25">
      <c r="A4338" s="943" t="s">
        <v>5502</v>
      </c>
      <c r="B4338" s="948" t="s">
        <v>5503</v>
      </c>
      <c r="C4338" s="957"/>
      <c r="D4338" s="755"/>
      <c r="E4338" s="949" t="s">
        <v>5504</v>
      </c>
      <c r="F4338" s="943" t="s">
        <v>4881</v>
      </c>
      <c r="G4338" s="943" t="s">
        <v>5505</v>
      </c>
      <c r="H4338" s="943" t="s">
        <v>5506</v>
      </c>
      <c r="I4338" s="943" t="s">
        <v>5507</v>
      </c>
      <c r="J4338" s="756" t="s">
        <v>3115</v>
      </c>
      <c r="K4338" s="757" t="s">
        <v>3116</v>
      </c>
      <c r="L4338" s="758" t="s">
        <v>5508</v>
      </c>
      <c r="M4338" s="758" t="s">
        <v>5509</v>
      </c>
      <c r="N4338" s="756" t="s">
        <v>3116</v>
      </c>
      <c r="O4338" s="756" t="s">
        <v>3116</v>
      </c>
      <c r="P4338" s="759" t="s">
        <v>3317</v>
      </c>
      <c r="Q4338" s="759" t="s">
        <v>3341</v>
      </c>
      <c r="R4338" s="759" t="s">
        <v>5510</v>
      </c>
      <c r="T4338" s="761"/>
    </row>
    <row r="4339" spans="1:20" s="760" customFormat="1" ht="19.5" customHeight="1" x14ac:dyDescent="0.25">
      <c r="A4339" s="955"/>
      <c r="B4339" s="950"/>
      <c r="C4339" s="958"/>
      <c r="D4339" s="762"/>
      <c r="E4339" s="951"/>
      <c r="F4339" s="944"/>
      <c r="G4339" s="944"/>
      <c r="H4339" s="944"/>
      <c r="I4339" s="944"/>
      <c r="J4339" s="763">
        <v>2020</v>
      </c>
      <c r="K4339" s="764" t="s">
        <v>3120</v>
      </c>
      <c r="L4339" s="765" t="s">
        <v>3120</v>
      </c>
      <c r="M4339" s="765" t="s">
        <v>3120</v>
      </c>
      <c r="N4339" s="766" t="s">
        <v>5068</v>
      </c>
      <c r="O4339" s="766" t="s">
        <v>5069</v>
      </c>
      <c r="P4339" s="763" t="s">
        <v>4882</v>
      </c>
      <c r="Q4339" s="766" t="s">
        <v>5102</v>
      </c>
      <c r="R4339" s="763"/>
      <c r="T4339" s="761"/>
    </row>
    <row r="4340" spans="1:20" s="760" customFormat="1" ht="15.75" customHeight="1" x14ac:dyDescent="0.25">
      <c r="A4340" s="956"/>
      <c r="B4340" s="952"/>
      <c r="C4340" s="959"/>
      <c r="D4340" s="768"/>
      <c r="E4340" s="953"/>
      <c r="F4340" s="945"/>
      <c r="G4340" s="945"/>
      <c r="H4340" s="945"/>
      <c r="I4340" s="945"/>
      <c r="J4340" s="769" t="s">
        <v>14</v>
      </c>
      <c r="K4340" s="770" t="s">
        <v>14</v>
      </c>
      <c r="L4340" s="771" t="s">
        <v>14</v>
      </c>
      <c r="M4340" s="771" t="s">
        <v>14</v>
      </c>
      <c r="N4340" s="769" t="s">
        <v>14</v>
      </c>
      <c r="O4340" s="769" t="s">
        <v>14</v>
      </c>
      <c r="P4340" s="769" t="s">
        <v>14</v>
      </c>
      <c r="Q4340" s="769" t="s">
        <v>14</v>
      </c>
      <c r="R4340" s="769"/>
      <c r="T4340" s="761"/>
    </row>
    <row r="4341" spans="1:20" s="498" customFormat="1" ht="24" x14ac:dyDescent="0.25">
      <c r="A4341" s="772"/>
      <c r="D4341" s="515" t="s">
        <v>8677</v>
      </c>
      <c r="E4341" s="779" t="s">
        <v>8678</v>
      </c>
      <c r="F4341" s="780" t="s">
        <v>8100</v>
      </c>
      <c r="G4341" s="781" t="s">
        <v>6194</v>
      </c>
      <c r="H4341" s="781" t="s">
        <v>8582</v>
      </c>
      <c r="I4341" s="781" t="s">
        <v>5517</v>
      </c>
      <c r="J4341" s="782">
        <v>0</v>
      </c>
      <c r="K4341" s="783">
        <v>0</v>
      </c>
      <c r="L4341" s="784">
        <f t="shared" si="201"/>
        <v>0</v>
      </c>
      <c r="M4341" s="784">
        <f t="shared" si="202"/>
        <v>0</v>
      </c>
      <c r="N4341" s="782">
        <v>0</v>
      </c>
      <c r="O4341" s="782">
        <v>0</v>
      </c>
      <c r="P4341" s="782">
        <v>0</v>
      </c>
      <c r="Q4341" s="782">
        <v>0</v>
      </c>
      <c r="R4341" s="782"/>
      <c r="T4341" s="568"/>
    </row>
    <row r="4342" spans="1:20" s="498" customFormat="1" ht="24" x14ac:dyDescent="0.25">
      <c r="A4342" s="772"/>
      <c r="D4342" s="515" t="s">
        <v>8679</v>
      </c>
      <c r="E4342" s="779" t="s">
        <v>8680</v>
      </c>
      <c r="F4342" s="780" t="s">
        <v>6701</v>
      </c>
      <c r="G4342" s="781" t="s">
        <v>6194</v>
      </c>
      <c r="H4342" s="781" t="s">
        <v>8582</v>
      </c>
      <c r="I4342" s="781" t="s">
        <v>5517</v>
      </c>
      <c r="J4342" s="782">
        <v>800000</v>
      </c>
      <c r="K4342" s="783">
        <v>800000</v>
      </c>
      <c r="L4342" s="784">
        <f t="shared" si="201"/>
        <v>0</v>
      </c>
      <c r="M4342" s="784">
        <f t="shared" si="202"/>
        <v>0</v>
      </c>
      <c r="N4342" s="782">
        <v>800000</v>
      </c>
      <c r="O4342" s="782">
        <v>800000</v>
      </c>
      <c r="P4342" s="782">
        <v>2400000</v>
      </c>
      <c r="Q4342" s="782">
        <v>800000</v>
      </c>
      <c r="R4342" s="782"/>
      <c r="T4342" s="568"/>
    </row>
    <row r="4343" spans="1:20" s="498" customFormat="1" ht="24" x14ac:dyDescent="0.25">
      <c r="A4343" s="772"/>
      <c r="D4343" s="515" t="s">
        <v>8681</v>
      </c>
      <c r="E4343" s="779" t="s">
        <v>8682</v>
      </c>
      <c r="F4343" s="780" t="s">
        <v>5646</v>
      </c>
      <c r="G4343" s="781" t="s">
        <v>6194</v>
      </c>
      <c r="H4343" s="781" t="s">
        <v>8582</v>
      </c>
      <c r="I4343" s="781" t="s">
        <v>5517</v>
      </c>
      <c r="J4343" s="782">
        <v>100000</v>
      </c>
      <c r="K4343" s="783">
        <v>100000</v>
      </c>
      <c r="L4343" s="784">
        <f t="shared" si="201"/>
        <v>0</v>
      </c>
      <c r="M4343" s="784">
        <f t="shared" si="202"/>
        <v>0</v>
      </c>
      <c r="N4343" s="782">
        <v>100000</v>
      </c>
      <c r="O4343" s="782">
        <v>100000</v>
      </c>
      <c r="P4343" s="782">
        <v>300000</v>
      </c>
      <c r="Q4343" s="782">
        <v>100000</v>
      </c>
      <c r="R4343" s="782"/>
      <c r="T4343" s="568"/>
    </row>
    <row r="4344" spans="1:20" s="498" customFormat="1" ht="12" x14ac:dyDescent="0.25">
      <c r="A4344" s="772"/>
      <c r="D4344" s="515" t="s">
        <v>8683</v>
      </c>
      <c r="E4344" s="779" t="s">
        <v>8684</v>
      </c>
      <c r="F4344" s="780" t="s">
        <v>5649</v>
      </c>
      <c r="G4344" s="781" t="s">
        <v>6194</v>
      </c>
      <c r="H4344" s="781" t="s">
        <v>8582</v>
      </c>
      <c r="I4344" s="781" t="s">
        <v>5517</v>
      </c>
      <c r="J4344" s="782">
        <v>1000000</v>
      </c>
      <c r="K4344" s="783">
        <v>1000000</v>
      </c>
      <c r="L4344" s="784">
        <f t="shared" si="201"/>
        <v>0</v>
      </c>
      <c r="M4344" s="784">
        <f t="shared" si="202"/>
        <v>0</v>
      </c>
      <c r="N4344" s="782">
        <v>1000000</v>
      </c>
      <c r="O4344" s="782">
        <v>1000000</v>
      </c>
      <c r="P4344" s="782">
        <v>3000000</v>
      </c>
      <c r="Q4344" s="782">
        <v>1000000</v>
      </c>
      <c r="R4344" s="782"/>
      <c r="T4344" s="568"/>
    </row>
    <row r="4345" spans="1:20" s="498" customFormat="1" ht="24" x14ac:dyDescent="0.25">
      <c r="A4345" s="772"/>
      <c r="D4345" s="515" t="s">
        <v>8685</v>
      </c>
      <c r="E4345" s="779" t="s">
        <v>8686</v>
      </c>
      <c r="F4345" s="780" t="s">
        <v>8687</v>
      </c>
      <c r="G4345" s="781" t="s">
        <v>6194</v>
      </c>
      <c r="H4345" s="781" t="s">
        <v>8582</v>
      </c>
      <c r="I4345" s="781" t="s">
        <v>5517</v>
      </c>
      <c r="J4345" s="782">
        <v>0</v>
      </c>
      <c r="K4345" s="783">
        <v>0</v>
      </c>
      <c r="L4345" s="784">
        <f t="shared" si="201"/>
        <v>0</v>
      </c>
      <c r="M4345" s="784">
        <f t="shared" si="202"/>
        <v>0</v>
      </c>
      <c r="N4345" s="782">
        <v>0</v>
      </c>
      <c r="O4345" s="782">
        <v>0</v>
      </c>
      <c r="P4345" s="782">
        <v>0</v>
      </c>
      <c r="Q4345" s="782">
        <v>0</v>
      </c>
      <c r="R4345" s="782"/>
      <c r="T4345" s="568"/>
    </row>
    <row r="4346" spans="1:20" s="498" customFormat="1" ht="12" x14ac:dyDescent="0.25">
      <c r="A4346" s="772"/>
      <c r="D4346" s="515" t="s">
        <v>8688</v>
      </c>
      <c r="E4346" s="779" t="s">
        <v>8689</v>
      </c>
      <c r="F4346" s="780" t="s">
        <v>5664</v>
      </c>
      <c r="G4346" s="781" t="s">
        <v>6194</v>
      </c>
      <c r="H4346" s="781" t="s">
        <v>8582</v>
      </c>
      <c r="I4346" s="781" t="s">
        <v>5517</v>
      </c>
      <c r="J4346" s="782">
        <v>1500000</v>
      </c>
      <c r="K4346" s="783">
        <v>1500000</v>
      </c>
      <c r="L4346" s="784">
        <f t="shared" si="201"/>
        <v>0</v>
      </c>
      <c r="M4346" s="784">
        <f t="shared" si="202"/>
        <v>0</v>
      </c>
      <c r="N4346" s="782">
        <v>1500000</v>
      </c>
      <c r="O4346" s="782">
        <v>1500000</v>
      </c>
      <c r="P4346" s="782">
        <v>4500000</v>
      </c>
      <c r="Q4346" s="782">
        <v>1500000</v>
      </c>
      <c r="R4346" s="782"/>
      <c r="T4346" s="568"/>
    </row>
    <row r="4347" spans="1:20" s="498" customFormat="1" ht="12" x14ac:dyDescent="0.25">
      <c r="A4347" s="772"/>
      <c r="D4347" s="515" t="s">
        <v>8690</v>
      </c>
      <c r="E4347" s="779" t="s">
        <v>8691</v>
      </c>
      <c r="F4347" s="780" t="s">
        <v>5667</v>
      </c>
      <c r="G4347" s="781" t="s">
        <v>6194</v>
      </c>
      <c r="H4347" s="781" t="s">
        <v>8582</v>
      </c>
      <c r="I4347" s="781" t="s">
        <v>5517</v>
      </c>
      <c r="J4347" s="782">
        <v>1000000</v>
      </c>
      <c r="K4347" s="783">
        <v>1000000</v>
      </c>
      <c r="L4347" s="784">
        <f t="shared" si="201"/>
        <v>0</v>
      </c>
      <c r="M4347" s="784">
        <f t="shared" si="202"/>
        <v>0</v>
      </c>
      <c r="N4347" s="782">
        <v>1000000</v>
      </c>
      <c r="O4347" s="782">
        <v>1000000</v>
      </c>
      <c r="P4347" s="782">
        <v>3000000</v>
      </c>
      <c r="Q4347" s="782">
        <v>1000000</v>
      </c>
      <c r="R4347" s="782"/>
      <c r="T4347" s="568"/>
    </row>
    <row r="4348" spans="1:20" s="498" customFormat="1" ht="24" x14ac:dyDescent="0.25">
      <c r="A4348" s="772"/>
      <c r="D4348" s="515" t="s">
        <v>8692</v>
      </c>
      <c r="E4348" s="779" t="s">
        <v>8693</v>
      </c>
      <c r="F4348" s="780" t="s">
        <v>8694</v>
      </c>
      <c r="G4348" s="781" t="s">
        <v>6194</v>
      </c>
      <c r="H4348" s="781" t="s">
        <v>8582</v>
      </c>
      <c r="I4348" s="781" t="s">
        <v>5517</v>
      </c>
      <c r="J4348" s="782">
        <v>1000000</v>
      </c>
      <c r="K4348" s="783">
        <v>1000000</v>
      </c>
      <c r="L4348" s="784">
        <f t="shared" si="201"/>
        <v>0</v>
      </c>
      <c r="M4348" s="784">
        <f t="shared" si="202"/>
        <v>0</v>
      </c>
      <c r="N4348" s="782">
        <v>1000000</v>
      </c>
      <c r="O4348" s="782">
        <v>1000000</v>
      </c>
      <c r="P4348" s="782">
        <v>3000000</v>
      </c>
      <c r="Q4348" s="782">
        <v>1000000</v>
      </c>
      <c r="R4348" s="782"/>
      <c r="T4348" s="568"/>
    </row>
    <row r="4349" spans="1:20" s="498" customFormat="1" ht="24" x14ac:dyDescent="0.25">
      <c r="A4349" s="772"/>
      <c r="D4349" s="515" t="s">
        <v>8695</v>
      </c>
      <c r="E4349" s="779" t="s">
        <v>8696</v>
      </c>
      <c r="F4349" s="780" t="s">
        <v>5688</v>
      </c>
      <c r="G4349" s="781" t="s">
        <v>6194</v>
      </c>
      <c r="H4349" s="781" t="s">
        <v>8582</v>
      </c>
      <c r="I4349" s="781" t="s">
        <v>5517</v>
      </c>
      <c r="J4349" s="782">
        <v>300000</v>
      </c>
      <c r="K4349" s="783">
        <v>300000</v>
      </c>
      <c r="L4349" s="784">
        <f t="shared" si="201"/>
        <v>0</v>
      </c>
      <c r="M4349" s="784">
        <f t="shared" si="202"/>
        <v>0</v>
      </c>
      <c r="N4349" s="782">
        <v>300000</v>
      </c>
      <c r="O4349" s="782">
        <v>300000</v>
      </c>
      <c r="P4349" s="782">
        <v>900000</v>
      </c>
      <c r="Q4349" s="782">
        <v>300000</v>
      </c>
      <c r="R4349" s="782"/>
      <c r="T4349" s="568"/>
    </row>
    <row r="4350" spans="1:20" s="498" customFormat="1" ht="12" x14ac:dyDescent="0.25">
      <c r="A4350" s="772"/>
      <c r="D4350" s="515" t="s">
        <v>8697</v>
      </c>
      <c r="E4350" s="779" t="s">
        <v>8698</v>
      </c>
      <c r="F4350" s="780" t="s">
        <v>5694</v>
      </c>
      <c r="G4350" s="781" t="s">
        <v>6194</v>
      </c>
      <c r="H4350" s="781" t="s">
        <v>8582</v>
      </c>
      <c r="I4350" s="781" t="s">
        <v>5517</v>
      </c>
      <c r="J4350" s="782">
        <v>0</v>
      </c>
      <c r="K4350" s="783">
        <v>0</v>
      </c>
      <c r="L4350" s="784">
        <f t="shared" si="201"/>
        <v>0</v>
      </c>
      <c r="M4350" s="784">
        <f t="shared" si="202"/>
        <v>0</v>
      </c>
      <c r="N4350" s="782">
        <v>0</v>
      </c>
      <c r="O4350" s="782">
        <v>0</v>
      </c>
      <c r="P4350" s="782">
        <v>0</v>
      </c>
      <c r="Q4350" s="782">
        <v>0</v>
      </c>
      <c r="R4350" s="782"/>
      <c r="T4350" s="568"/>
    </row>
    <row r="4351" spans="1:20" s="498" customFormat="1" ht="12" x14ac:dyDescent="0.25">
      <c r="A4351" s="772"/>
      <c r="D4351" s="515" t="s">
        <v>8699</v>
      </c>
      <c r="E4351" s="779" t="s">
        <v>8700</v>
      </c>
      <c r="F4351" s="780" t="s">
        <v>8701</v>
      </c>
      <c r="G4351" s="781" t="s">
        <v>6194</v>
      </c>
      <c r="H4351" s="781" t="s">
        <v>8582</v>
      </c>
      <c r="I4351" s="781" t="s">
        <v>5517</v>
      </c>
      <c r="J4351" s="782">
        <v>10000000</v>
      </c>
      <c r="K4351" s="783">
        <v>8000000</v>
      </c>
      <c r="L4351" s="784">
        <f t="shared" si="201"/>
        <v>2000000</v>
      </c>
      <c r="M4351" s="784">
        <v>0</v>
      </c>
      <c r="N4351" s="782">
        <v>10000000</v>
      </c>
      <c r="O4351" s="782">
        <v>10000000</v>
      </c>
      <c r="P4351" s="782">
        <v>30000000</v>
      </c>
      <c r="Q4351" s="782">
        <v>10000000</v>
      </c>
      <c r="R4351" s="782"/>
      <c r="T4351" s="568"/>
    </row>
    <row r="4352" spans="1:20" s="498" customFormat="1" ht="12" x14ac:dyDescent="0.25">
      <c r="A4352" s="772"/>
      <c r="D4352" s="515" t="s">
        <v>8702</v>
      </c>
      <c r="E4352" s="779" t="s">
        <v>8703</v>
      </c>
      <c r="F4352" s="780" t="s">
        <v>6525</v>
      </c>
      <c r="G4352" s="781" t="s">
        <v>6194</v>
      </c>
      <c r="H4352" s="781" t="s">
        <v>8582</v>
      </c>
      <c r="I4352" s="781" t="s">
        <v>5517</v>
      </c>
      <c r="J4352" s="782">
        <v>100000</v>
      </c>
      <c r="K4352" s="783">
        <v>100000</v>
      </c>
      <c r="L4352" s="784">
        <f t="shared" si="201"/>
        <v>0</v>
      </c>
      <c r="M4352" s="784">
        <f t="shared" si="202"/>
        <v>0</v>
      </c>
      <c r="N4352" s="782">
        <v>100000</v>
      </c>
      <c r="O4352" s="782">
        <v>100000</v>
      </c>
      <c r="P4352" s="782">
        <v>300000</v>
      </c>
      <c r="Q4352" s="782">
        <v>100000</v>
      </c>
      <c r="R4352" s="782"/>
      <c r="T4352" s="568"/>
    </row>
    <row r="4353" spans="1:20" s="498" customFormat="1" ht="12" x14ac:dyDescent="0.25">
      <c r="A4353" s="772"/>
      <c r="D4353" s="515" t="s">
        <v>8704</v>
      </c>
      <c r="E4353" s="779" t="s">
        <v>8705</v>
      </c>
      <c r="F4353" s="780" t="s">
        <v>5915</v>
      </c>
      <c r="G4353" s="781" t="s">
        <v>6194</v>
      </c>
      <c r="H4353" s="781" t="s">
        <v>8582</v>
      </c>
      <c r="I4353" s="781" t="s">
        <v>5517</v>
      </c>
      <c r="J4353" s="782">
        <v>0</v>
      </c>
      <c r="K4353" s="783">
        <v>0</v>
      </c>
      <c r="L4353" s="784">
        <f t="shared" si="201"/>
        <v>0</v>
      </c>
      <c r="M4353" s="784">
        <f t="shared" si="202"/>
        <v>0</v>
      </c>
      <c r="N4353" s="782">
        <v>0</v>
      </c>
      <c r="O4353" s="782">
        <v>0</v>
      </c>
      <c r="P4353" s="782">
        <v>0</v>
      </c>
      <c r="Q4353" s="782">
        <v>0</v>
      </c>
      <c r="R4353" s="782"/>
      <c r="T4353" s="568"/>
    </row>
    <row r="4354" spans="1:20" s="498" customFormat="1" ht="12" x14ac:dyDescent="0.25">
      <c r="A4354" s="772"/>
      <c r="D4354" s="515" t="s">
        <v>8706</v>
      </c>
      <c r="E4354" s="779" t="s">
        <v>8707</v>
      </c>
      <c r="F4354" s="780" t="s">
        <v>5703</v>
      </c>
      <c r="G4354" s="781" t="s">
        <v>6194</v>
      </c>
      <c r="H4354" s="781" t="s">
        <v>8582</v>
      </c>
      <c r="I4354" s="781" t="s">
        <v>5517</v>
      </c>
      <c r="J4354" s="782">
        <v>3000000</v>
      </c>
      <c r="K4354" s="783">
        <v>3000000</v>
      </c>
      <c r="L4354" s="784">
        <f t="shared" si="201"/>
        <v>0</v>
      </c>
      <c r="M4354" s="784">
        <f t="shared" si="202"/>
        <v>0</v>
      </c>
      <c r="N4354" s="782">
        <v>3000000</v>
      </c>
      <c r="O4354" s="782">
        <v>3000000</v>
      </c>
      <c r="P4354" s="782">
        <v>9000000</v>
      </c>
      <c r="Q4354" s="782">
        <v>3000000</v>
      </c>
      <c r="R4354" s="782"/>
      <c r="T4354" s="568"/>
    </row>
    <row r="4355" spans="1:20" s="498" customFormat="1" ht="24" x14ac:dyDescent="0.25">
      <c r="A4355" s="772"/>
      <c r="D4355" s="515" t="s">
        <v>8708</v>
      </c>
      <c r="E4355" s="779" t="s">
        <v>8709</v>
      </c>
      <c r="F4355" s="780" t="s">
        <v>5706</v>
      </c>
      <c r="G4355" s="781" t="s">
        <v>6194</v>
      </c>
      <c r="H4355" s="781" t="s">
        <v>8582</v>
      </c>
      <c r="I4355" s="781" t="s">
        <v>5517</v>
      </c>
      <c r="J4355" s="782">
        <v>300000</v>
      </c>
      <c r="K4355" s="783">
        <v>300000</v>
      </c>
      <c r="L4355" s="784">
        <f t="shared" si="201"/>
        <v>0</v>
      </c>
      <c r="M4355" s="784">
        <f t="shared" si="202"/>
        <v>0</v>
      </c>
      <c r="N4355" s="782">
        <v>300000</v>
      </c>
      <c r="O4355" s="782">
        <v>300000</v>
      </c>
      <c r="P4355" s="782">
        <v>900000</v>
      </c>
      <c r="Q4355" s="782">
        <v>300000</v>
      </c>
      <c r="R4355" s="782"/>
      <c r="T4355" s="568"/>
    </row>
    <row r="4356" spans="1:20" s="498" customFormat="1" ht="12" x14ac:dyDescent="0.25">
      <c r="A4356" s="772"/>
      <c r="D4356" s="515" t="s">
        <v>8710</v>
      </c>
      <c r="E4356" s="779" t="s">
        <v>8711</v>
      </c>
      <c r="F4356" s="515" t="s">
        <v>5709</v>
      </c>
      <c r="G4356" s="781" t="s">
        <v>6194</v>
      </c>
      <c r="H4356" s="781" t="s">
        <v>8582</v>
      </c>
      <c r="I4356" s="781" t="s">
        <v>5517</v>
      </c>
      <c r="J4356" s="782">
        <v>500000</v>
      </c>
      <c r="K4356" s="783">
        <v>500000</v>
      </c>
      <c r="L4356" s="784">
        <f t="shared" si="201"/>
        <v>0</v>
      </c>
      <c r="M4356" s="784">
        <f t="shared" si="202"/>
        <v>0</v>
      </c>
      <c r="N4356" s="782">
        <v>500000</v>
      </c>
      <c r="O4356" s="782">
        <v>500000</v>
      </c>
      <c r="P4356" s="782">
        <v>1500000</v>
      </c>
      <c r="Q4356" s="782">
        <v>500000</v>
      </c>
      <c r="R4356" s="782"/>
      <c r="T4356" s="568"/>
    </row>
    <row r="4357" spans="1:20" s="498" customFormat="1" ht="24" x14ac:dyDescent="0.25">
      <c r="A4357" s="772"/>
      <c r="D4357" s="515" t="s">
        <v>8712</v>
      </c>
      <c r="E4357" s="779" t="s">
        <v>8713</v>
      </c>
      <c r="F4357" s="780" t="s">
        <v>6467</v>
      </c>
      <c r="G4357" s="781" t="s">
        <v>6194</v>
      </c>
      <c r="H4357" s="781" t="s">
        <v>8582</v>
      </c>
      <c r="I4357" s="781" t="s">
        <v>5517</v>
      </c>
      <c r="J4357" s="782">
        <v>100000</v>
      </c>
      <c r="K4357" s="783">
        <v>100000</v>
      </c>
      <c r="L4357" s="784">
        <f t="shared" si="201"/>
        <v>0</v>
      </c>
      <c r="M4357" s="784">
        <f t="shared" si="202"/>
        <v>0</v>
      </c>
      <c r="N4357" s="782">
        <v>100000</v>
      </c>
      <c r="O4357" s="782">
        <v>100000</v>
      </c>
      <c r="P4357" s="782">
        <v>300000</v>
      </c>
      <c r="Q4357" s="782">
        <v>100000</v>
      </c>
      <c r="R4357" s="782"/>
      <c r="T4357" s="568"/>
    </row>
    <row r="4358" spans="1:20" s="498" customFormat="1" ht="24" x14ac:dyDescent="0.25">
      <c r="A4358" s="772"/>
      <c r="D4358" s="515" t="s">
        <v>8714</v>
      </c>
      <c r="E4358" s="779" t="s">
        <v>8715</v>
      </c>
      <c r="F4358" s="780" t="s">
        <v>8716</v>
      </c>
      <c r="G4358" s="781" t="s">
        <v>6194</v>
      </c>
      <c r="H4358" s="781" t="s">
        <v>8582</v>
      </c>
      <c r="I4358" s="781" t="s">
        <v>5517</v>
      </c>
      <c r="J4358" s="782">
        <v>5000000</v>
      </c>
      <c r="K4358" s="783">
        <v>0</v>
      </c>
      <c r="L4358" s="784">
        <f t="shared" si="201"/>
        <v>5000000</v>
      </c>
      <c r="M4358" s="784">
        <v>0</v>
      </c>
      <c r="N4358" s="782">
        <v>5000000</v>
      </c>
      <c r="O4358" s="782">
        <v>5000000</v>
      </c>
      <c r="P4358" s="782">
        <v>15000000</v>
      </c>
      <c r="Q4358" s="782">
        <v>5000000</v>
      </c>
      <c r="R4358" s="782"/>
      <c r="T4358" s="568"/>
    </row>
    <row r="4359" spans="1:20" s="498" customFormat="1" ht="12" x14ac:dyDescent="0.25">
      <c r="A4359" s="772"/>
      <c r="D4359" s="515" t="s">
        <v>8717</v>
      </c>
      <c r="E4359" s="779" t="s">
        <v>8718</v>
      </c>
      <c r="F4359" s="780" t="s">
        <v>6716</v>
      </c>
      <c r="G4359" s="781" t="s">
        <v>6194</v>
      </c>
      <c r="H4359" s="781" t="s">
        <v>8582</v>
      </c>
      <c r="I4359" s="781" t="s">
        <v>5517</v>
      </c>
      <c r="J4359" s="782">
        <v>1000000</v>
      </c>
      <c r="K4359" s="783">
        <v>1000000</v>
      </c>
      <c r="L4359" s="784">
        <f t="shared" si="201"/>
        <v>0</v>
      </c>
      <c r="M4359" s="784">
        <f t="shared" si="202"/>
        <v>0</v>
      </c>
      <c r="N4359" s="782">
        <v>1000000</v>
      </c>
      <c r="O4359" s="782">
        <v>1000000</v>
      </c>
      <c r="P4359" s="782">
        <v>3000000</v>
      </c>
      <c r="Q4359" s="782">
        <v>1000000</v>
      </c>
      <c r="R4359" s="782"/>
      <c r="T4359" s="568"/>
    </row>
    <row r="4360" spans="1:20" s="498" customFormat="1" ht="12" x14ac:dyDescent="0.25">
      <c r="A4360" s="772"/>
      <c r="D4360" s="515" t="s">
        <v>8719</v>
      </c>
      <c r="E4360" s="779" t="s">
        <v>8720</v>
      </c>
      <c r="F4360" s="515" t="s">
        <v>5727</v>
      </c>
      <c r="G4360" s="781" t="s">
        <v>6194</v>
      </c>
      <c r="H4360" s="781" t="s">
        <v>8582</v>
      </c>
      <c r="I4360" s="781" t="s">
        <v>5517</v>
      </c>
      <c r="J4360" s="782">
        <v>1000000</v>
      </c>
      <c r="K4360" s="783">
        <v>1000000</v>
      </c>
      <c r="L4360" s="784">
        <f t="shared" si="201"/>
        <v>0</v>
      </c>
      <c r="M4360" s="784">
        <f t="shared" si="202"/>
        <v>0</v>
      </c>
      <c r="N4360" s="782">
        <v>1000000</v>
      </c>
      <c r="O4360" s="782">
        <v>1000000</v>
      </c>
      <c r="P4360" s="782">
        <v>3000000</v>
      </c>
      <c r="Q4360" s="782">
        <v>1000000</v>
      </c>
      <c r="R4360" s="782"/>
      <c r="T4360" s="568"/>
    </row>
    <row r="4361" spans="1:20" s="498" customFormat="1" ht="12" x14ac:dyDescent="0.25">
      <c r="A4361" s="772"/>
      <c r="D4361" s="515" t="s">
        <v>8721</v>
      </c>
      <c r="E4361" s="779" t="s">
        <v>8722</v>
      </c>
      <c r="F4361" s="780" t="s">
        <v>8723</v>
      </c>
      <c r="G4361" s="781" t="s">
        <v>6194</v>
      </c>
      <c r="H4361" s="781" t="s">
        <v>8582</v>
      </c>
      <c r="I4361" s="781" t="s">
        <v>5517</v>
      </c>
      <c r="J4361" s="782">
        <v>0</v>
      </c>
      <c r="K4361" s="783">
        <v>0</v>
      </c>
      <c r="L4361" s="784">
        <f t="shared" si="201"/>
        <v>0</v>
      </c>
      <c r="M4361" s="784">
        <f t="shared" si="202"/>
        <v>0</v>
      </c>
      <c r="N4361" s="782">
        <v>0</v>
      </c>
      <c r="O4361" s="782">
        <v>0</v>
      </c>
      <c r="P4361" s="782">
        <v>0</v>
      </c>
      <c r="Q4361" s="782">
        <v>0</v>
      </c>
      <c r="R4361" s="782"/>
      <c r="T4361" s="568"/>
    </row>
    <row r="4362" spans="1:20" s="498" customFormat="1" ht="12" x14ac:dyDescent="0.25">
      <c r="A4362" s="772"/>
      <c r="D4362" s="515" t="s">
        <v>8724</v>
      </c>
      <c r="E4362" s="779" t="s">
        <v>8725</v>
      </c>
      <c r="F4362" s="780" t="s">
        <v>5739</v>
      </c>
      <c r="G4362" s="781" t="s">
        <v>6194</v>
      </c>
      <c r="H4362" s="781" t="s">
        <v>8582</v>
      </c>
      <c r="I4362" s="781" t="s">
        <v>5517</v>
      </c>
      <c r="J4362" s="782">
        <v>2000000</v>
      </c>
      <c r="K4362" s="783">
        <v>2000000</v>
      </c>
      <c r="L4362" s="784">
        <f t="shared" si="201"/>
        <v>0</v>
      </c>
      <c r="M4362" s="784">
        <f t="shared" si="202"/>
        <v>0</v>
      </c>
      <c r="N4362" s="782">
        <v>2000000</v>
      </c>
      <c r="O4362" s="782">
        <v>2500000</v>
      </c>
      <c r="P4362" s="782">
        <v>6500000</v>
      </c>
      <c r="Q4362" s="782">
        <v>2000000</v>
      </c>
      <c r="R4362" s="782"/>
      <c r="T4362" s="568"/>
    </row>
    <row r="4363" spans="1:20" s="751" customFormat="1" ht="13.8" x14ac:dyDescent="0.3">
      <c r="A4363" s="946" t="s">
        <v>5500</v>
      </c>
      <c r="B4363" s="946"/>
      <c r="C4363" s="946"/>
      <c r="D4363" s="946"/>
      <c r="E4363" s="946"/>
      <c r="F4363" s="946"/>
      <c r="G4363" s="946"/>
      <c r="H4363" s="946"/>
      <c r="I4363" s="946"/>
      <c r="J4363" s="946"/>
      <c r="K4363" s="946"/>
      <c r="L4363" s="946"/>
      <c r="M4363" s="946"/>
      <c r="N4363" s="946"/>
      <c r="O4363" s="946"/>
      <c r="P4363" s="946"/>
      <c r="Q4363" s="946"/>
      <c r="T4363" s="752"/>
    </row>
    <row r="4364" spans="1:20" s="751" customFormat="1" ht="13.8" x14ac:dyDescent="0.3">
      <c r="A4364" s="946" t="s">
        <v>5501</v>
      </c>
      <c r="B4364" s="946"/>
      <c r="C4364" s="946"/>
      <c r="D4364" s="946"/>
      <c r="E4364" s="946"/>
      <c r="F4364" s="946"/>
      <c r="G4364" s="946"/>
      <c r="H4364" s="946"/>
      <c r="I4364" s="946"/>
      <c r="J4364" s="946"/>
      <c r="K4364" s="946"/>
      <c r="L4364" s="946"/>
      <c r="M4364" s="946"/>
      <c r="N4364" s="946"/>
      <c r="O4364" s="946"/>
      <c r="P4364" s="946"/>
      <c r="Q4364" s="946"/>
      <c r="T4364" s="752"/>
    </row>
    <row r="4365" spans="1:20" s="753" customFormat="1" ht="13.2" x14ac:dyDescent="0.25">
      <c r="A4365" s="947" t="s">
        <v>8579</v>
      </c>
      <c r="B4365" s="947"/>
      <c r="C4365" s="947"/>
      <c r="D4365" s="954"/>
      <c r="E4365" s="947"/>
      <c r="F4365" s="947"/>
      <c r="G4365" s="947"/>
      <c r="H4365" s="947"/>
      <c r="I4365" s="947"/>
      <c r="J4365" s="947"/>
      <c r="K4365" s="947"/>
      <c r="L4365" s="947"/>
      <c r="M4365" s="947"/>
      <c r="N4365" s="947"/>
      <c r="O4365" s="947"/>
      <c r="P4365" s="947"/>
      <c r="Q4365" s="947"/>
      <c r="T4365" s="754"/>
    </row>
    <row r="4366" spans="1:20" s="760" customFormat="1" ht="24" x14ac:dyDescent="0.25">
      <c r="A4366" s="943" t="s">
        <v>5502</v>
      </c>
      <c r="B4366" s="948" t="s">
        <v>5503</v>
      </c>
      <c r="C4366" s="957"/>
      <c r="D4366" s="755"/>
      <c r="E4366" s="949" t="s">
        <v>5504</v>
      </c>
      <c r="F4366" s="943" t="s">
        <v>4881</v>
      </c>
      <c r="G4366" s="943" t="s">
        <v>5505</v>
      </c>
      <c r="H4366" s="943" t="s">
        <v>5506</v>
      </c>
      <c r="I4366" s="943" t="s">
        <v>5507</v>
      </c>
      <c r="J4366" s="756" t="s">
        <v>3115</v>
      </c>
      <c r="K4366" s="757" t="s">
        <v>3116</v>
      </c>
      <c r="L4366" s="758" t="s">
        <v>5508</v>
      </c>
      <c r="M4366" s="758" t="s">
        <v>5509</v>
      </c>
      <c r="N4366" s="756" t="s">
        <v>3116</v>
      </c>
      <c r="O4366" s="756" t="s">
        <v>3116</v>
      </c>
      <c r="P4366" s="759" t="s">
        <v>3317</v>
      </c>
      <c r="Q4366" s="759" t="s">
        <v>3341</v>
      </c>
      <c r="R4366" s="759" t="s">
        <v>5510</v>
      </c>
      <c r="T4366" s="761"/>
    </row>
    <row r="4367" spans="1:20" s="760" customFormat="1" ht="19.5" customHeight="1" x14ac:dyDescent="0.25">
      <c r="A4367" s="955"/>
      <c r="B4367" s="950"/>
      <c r="C4367" s="958"/>
      <c r="D4367" s="762"/>
      <c r="E4367" s="951"/>
      <c r="F4367" s="944"/>
      <c r="G4367" s="944"/>
      <c r="H4367" s="944"/>
      <c r="I4367" s="944"/>
      <c r="J4367" s="763">
        <v>2020</v>
      </c>
      <c r="K4367" s="764" t="s">
        <v>3120</v>
      </c>
      <c r="L4367" s="765" t="s">
        <v>3120</v>
      </c>
      <c r="M4367" s="765" t="s">
        <v>3120</v>
      </c>
      <c r="N4367" s="766" t="s">
        <v>5068</v>
      </c>
      <c r="O4367" s="766" t="s">
        <v>5069</v>
      </c>
      <c r="P4367" s="763" t="s">
        <v>4882</v>
      </c>
      <c r="Q4367" s="766" t="s">
        <v>5102</v>
      </c>
      <c r="R4367" s="763"/>
      <c r="T4367" s="761"/>
    </row>
    <row r="4368" spans="1:20" s="760" customFormat="1" ht="15.75" customHeight="1" x14ac:dyDescent="0.25">
      <c r="A4368" s="956"/>
      <c r="B4368" s="952"/>
      <c r="C4368" s="959"/>
      <c r="D4368" s="768"/>
      <c r="E4368" s="953"/>
      <c r="F4368" s="945"/>
      <c r="G4368" s="945"/>
      <c r="H4368" s="945"/>
      <c r="I4368" s="945"/>
      <c r="J4368" s="769" t="s">
        <v>14</v>
      </c>
      <c r="K4368" s="770" t="s">
        <v>14</v>
      </c>
      <c r="L4368" s="771" t="s">
        <v>14</v>
      </c>
      <c r="M4368" s="771" t="s">
        <v>14</v>
      </c>
      <c r="N4368" s="769" t="s">
        <v>14</v>
      </c>
      <c r="O4368" s="769" t="s">
        <v>14</v>
      </c>
      <c r="P4368" s="769" t="s">
        <v>14</v>
      </c>
      <c r="Q4368" s="769" t="s">
        <v>14</v>
      </c>
      <c r="R4368" s="769"/>
      <c r="T4368" s="761"/>
    </row>
    <row r="4369" spans="1:20" s="498" customFormat="1" ht="24" x14ac:dyDescent="0.25">
      <c r="A4369" s="772"/>
      <c r="D4369" s="515" t="s">
        <v>8726</v>
      </c>
      <c r="E4369" s="779" t="s">
        <v>8727</v>
      </c>
      <c r="F4369" s="780" t="s">
        <v>7167</v>
      </c>
      <c r="G4369" s="781" t="s">
        <v>6194</v>
      </c>
      <c r="H4369" s="781" t="s">
        <v>8582</v>
      </c>
      <c r="I4369" s="781" t="s">
        <v>5517</v>
      </c>
      <c r="J4369" s="782">
        <v>500000</v>
      </c>
      <c r="K4369" s="783">
        <v>500000</v>
      </c>
      <c r="L4369" s="784">
        <f t="shared" si="201"/>
        <v>0</v>
      </c>
      <c r="M4369" s="784">
        <f t="shared" si="202"/>
        <v>0</v>
      </c>
      <c r="N4369" s="782">
        <v>500000</v>
      </c>
      <c r="O4369" s="782">
        <v>500000</v>
      </c>
      <c r="P4369" s="782">
        <v>1500000</v>
      </c>
      <c r="Q4369" s="782">
        <v>500000</v>
      </c>
      <c r="R4369" s="782"/>
      <c r="T4369" s="568"/>
    </row>
    <row r="4370" spans="1:20" s="498" customFormat="1" ht="12" x14ac:dyDescent="0.25">
      <c r="A4370" s="772"/>
      <c r="D4370" s="515" t="s">
        <v>8728</v>
      </c>
      <c r="E4370" s="779" t="s">
        <v>8729</v>
      </c>
      <c r="F4370" s="780" t="s">
        <v>8730</v>
      </c>
      <c r="G4370" s="781" t="s">
        <v>6194</v>
      </c>
      <c r="H4370" s="781" t="s">
        <v>8582</v>
      </c>
      <c r="I4370" s="781" t="s">
        <v>5517</v>
      </c>
      <c r="J4370" s="782">
        <v>0</v>
      </c>
      <c r="K4370" s="783">
        <v>0</v>
      </c>
      <c r="L4370" s="784">
        <f t="shared" si="201"/>
        <v>0</v>
      </c>
      <c r="M4370" s="784">
        <f t="shared" si="202"/>
        <v>0</v>
      </c>
      <c r="N4370" s="782">
        <v>0</v>
      </c>
      <c r="O4370" s="782">
        <v>0</v>
      </c>
      <c r="P4370" s="782">
        <v>0</v>
      </c>
      <c r="Q4370" s="782">
        <v>0</v>
      </c>
      <c r="R4370" s="782"/>
      <c r="T4370" s="568"/>
    </row>
    <row r="4371" spans="1:20" s="498" customFormat="1" ht="29.25" customHeight="1" x14ac:dyDescent="0.25">
      <c r="A4371" s="772"/>
      <c r="D4371" s="515" t="s">
        <v>8731</v>
      </c>
      <c r="E4371" s="779" t="s">
        <v>8732</v>
      </c>
      <c r="F4371" s="780" t="s">
        <v>5881</v>
      </c>
      <c r="G4371" s="781" t="s">
        <v>6194</v>
      </c>
      <c r="H4371" s="781" t="s">
        <v>8582</v>
      </c>
      <c r="I4371" s="781" t="s">
        <v>5517</v>
      </c>
      <c r="J4371" s="782">
        <v>500000</v>
      </c>
      <c r="K4371" s="783">
        <v>500000</v>
      </c>
      <c r="L4371" s="784">
        <f t="shared" si="201"/>
        <v>0</v>
      </c>
      <c r="M4371" s="784">
        <f t="shared" si="202"/>
        <v>0</v>
      </c>
      <c r="N4371" s="782">
        <v>500000</v>
      </c>
      <c r="O4371" s="782">
        <v>500000</v>
      </c>
      <c r="P4371" s="782">
        <v>1500000</v>
      </c>
      <c r="Q4371" s="782">
        <v>500000</v>
      </c>
      <c r="R4371" s="782"/>
      <c r="T4371" s="568"/>
    </row>
    <row r="4372" spans="1:20" s="498" customFormat="1" ht="12" x14ac:dyDescent="0.25">
      <c r="A4372" s="772"/>
      <c r="D4372" s="515" t="s">
        <v>8733</v>
      </c>
      <c r="E4372" s="779" t="s">
        <v>8734</v>
      </c>
      <c r="F4372" s="780" t="s">
        <v>5757</v>
      </c>
      <c r="G4372" s="781" t="s">
        <v>6194</v>
      </c>
      <c r="H4372" s="781" t="s">
        <v>8582</v>
      </c>
      <c r="I4372" s="781" t="s">
        <v>5517</v>
      </c>
      <c r="J4372" s="782">
        <v>500000</v>
      </c>
      <c r="K4372" s="783">
        <v>500000</v>
      </c>
      <c r="L4372" s="784">
        <f t="shared" si="201"/>
        <v>0</v>
      </c>
      <c r="M4372" s="784">
        <f t="shared" si="202"/>
        <v>0</v>
      </c>
      <c r="N4372" s="782">
        <v>500000</v>
      </c>
      <c r="O4372" s="782">
        <v>500000</v>
      </c>
      <c r="P4372" s="782">
        <v>1500000</v>
      </c>
      <c r="Q4372" s="782">
        <v>500000</v>
      </c>
      <c r="R4372" s="782"/>
      <c r="T4372" s="568"/>
    </row>
    <row r="4373" spans="1:20" s="498" customFormat="1" ht="12" x14ac:dyDescent="0.25">
      <c r="A4373" s="772"/>
      <c r="D4373" s="515" t="s">
        <v>8735</v>
      </c>
      <c r="E4373" s="779" t="s">
        <v>8736</v>
      </c>
      <c r="F4373" s="515" t="s">
        <v>7174</v>
      </c>
      <c r="G4373" s="781" t="s">
        <v>6194</v>
      </c>
      <c r="H4373" s="781" t="s">
        <v>8582</v>
      </c>
      <c r="I4373" s="781" t="s">
        <v>5517</v>
      </c>
      <c r="J4373" s="782">
        <v>0</v>
      </c>
      <c r="K4373" s="783">
        <v>0</v>
      </c>
      <c r="L4373" s="784">
        <f t="shared" si="201"/>
        <v>0</v>
      </c>
      <c r="M4373" s="784">
        <f t="shared" si="202"/>
        <v>0</v>
      </c>
      <c r="N4373" s="782">
        <v>0</v>
      </c>
      <c r="O4373" s="782">
        <v>0</v>
      </c>
      <c r="P4373" s="782">
        <v>0</v>
      </c>
      <c r="Q4373" s="782">
        <v>0</v>
      </c>
      <c r="R4373" s="782"/>
      <c r="T4373" s="568"/>
    </row>
    <row r="4374" spans="1:20" s="498" customFormat="1" ht="12" x14ac:dyDescent="0.25">
      <c r="A4374" s="772"/>
      <c r="D4374" s="515" t="s">
        <v>8737</v>
      </c>
      <c r="E4374" s="779" t="s">
        <v>8738</v>
      </c>
      <c r="F4374" s="515" t="s">
        <v>5765</v>
      </c>
      <c r="G4374" s="781" t="s">
        <v>6194</v>
      </c>
      <c r="H4374" s="781" t="s">
        <v>8582</v>
      </c>
      <c r="I4374" s="781" t="s">
        <v>5517</v>
      </c>
      <c r="J4374" s="782">
        <v>3000000</v>
      </c>
      <c r="K4374" s="783">
        <v>3000000</v>
      </c>
      <c r="L4374" s="782">
        <f t="shared" si="201"/>
        <v>0</v>
      </c>
      <c r="M4374" s="782">
        <f t="shared" si="202"/>
        <v>0</v>
      </c>
      <c r="N4374" s="782">
        <v>3000000</v>
      </c>
      <c r="O4374" s="782">
        <v>3000000</v>
      </c>
      <c r="P4374" s="782">
        <v>9000000</v>
      </c>
      <c r="Q4374" s="782">
        <v>3000000</v>
      </c>
      <c r="R4374" s="782"/>
      <c r="T4374" s="568"/>
    </row>
    <row r="4375" spans="1:20" s="498" customFormat="1" ht="12" x14ac:dyDescent="0.25">
      <c r="A4375" s="772"/>
      <c r="D4375" s="515"/>
      <c r="F4375" s="536"/>
      <c r="J4375" s="776"/>
      <c r="K4375" s="829"/>
      <c r="L4375" s="776"/>
      <c r="M4375" s="776"/>
      <c r="N4375" s="776"/>
      <c r="O4375" s="776"/>
      <c r="P4375" s="776"/>
      <c r="Q4375" s="776"/>
      <c r="R4375" s="776"/>
      <c r="T4375" s="568"/>
    </row>
    <row r="4376" spans="1:20" s="498" customFormat="1" ht="12" x14ac:dyDescent="0.25">
      <c r="A4376" s="772"/>
      <c r="B4376" s="566" t="s">
        <v>772</v>
      </c>
      <c r="C4376" s="810"/>
      <c r="D4376" s="519"/>
      <c r="E4376" s="810"/>
      <c r="F4376" s="827"/>
      <c r="G4376" s="810"/>
      <c r="H4376" s="810"/>
      <c r="I4376" s="779"/>
      <c r="J4376" s="782">
        <v>567881563</v>
      </c>
      <c r="K4376" s="783">
        <f>SUM(K4315,K4277)</f>
        <v>524881563</v>
      </c>
      <c r="L4376" s="782">
        <f>SUM(L4315,L4277)</f>
        <v>43000000</v>
      </c>
      <c r="M4376" s="782">
        <f>SUM(M4315,M4277)</f>
        <v>0</v>
      </c>
      <c r="N4376" s="782">
        <f>SUM(N4315,N4277)</f>
        <v>439499290</v>
      </c>
      <c r="O4376" s="782">
        <f>SUM(O4315,O4277)</f>
        <v>446681969</v>
      </c>
      <c r="P4376" s="782">
        <v>1454062822</v>
      </c>
      <c r="Q4376" s="782">
        <v>482717118</v>
      </c>
      <c r="R4376" s="782"/>
      <c r="T4376" s="568"/>
    </row>
    <row r="4377" spans="1:20" s="498" customFormat="1" ht="12" x14ac:dyDescent="0.25">
      <c r="A4377" s="772"/>
      <c r="D4377" s="816"/>
      <c r="F4377" s="536"/>
      <c r="J4377" s="776"/>
      <c r="K4377" s="776"/>
      <c r="L4377" s="776"/>
      <c r="M4377" s="776"/>
      <c r="N4377" s="776"/>
      <c r="O4377" s="776"/>
      <c r="P4377" s="776"/>
      <c r="Q4377" s="776"/>
      <c r="R4377" s="776"/>
      <c r="T4377" s="568"/>
    </row>
    <row r="4378" spans="1:20" s="498" customFormat="1" ht="12" x14ac:dyDescent="0.25">
      <c r="A4378" s="772" t="s">
        <v>8739</v>
      </c>
      <c r="B4378" s="773" t="s">
        <v>4996</v>
      </c>
      <c r="C4378" s="773"/>
      <c r="D4378" s="773"/>
      <c r="E4378" s="773"/>
      <c r="F4378" s="775"/>
      <c r="G4378" s="773"/>
      <c r="H4378" s="773"/>
      <c r="I4378" s="773"/>
      <c r="J4378" s="776"/>
      <c r="K4378" s="776"/>
      <c r="L4378" s="776"/>
      <c r="M4378" s="776"/>
      <c r="N4378" s="776"/>
      <c r="O4378" s="776"/>
      <c r="P4378" s="776"/>
      <c r="Q4378" s="776"/>
      <c r="R4378" s="776"/>
      <c r="T4378" s="568"/>
    </row>
    <row r="4379" spans="1:20" s="498" customFormat="1" ht="12" x14ac:dyDescent="0.25">
      <c r="A4379" s="772"/>
      <c r="F4379" s="536"/>
      <c r="J4379" s="776"/>
      <c r="K4379" s="776"/>
      <c r="L4379" s="776"/>
      <c r="M4379" s="776"/>
      <c r="N4379" s="776"/>
      <c r="O4379" s="776"/>
      <c r="P4379" s="776"/>
      <c r="Q4379" s="776"/>
      <c r="R4379" s="776"/>
      <c r="T4379" s="568"/>
    </row>
    <row r="4380" spans="1:20" s="498" customFormat="1" ht="12" x14ac:dyDescent="0.25">
      <c r="A4380" s="772"/>
      <c r="C4380" s="773" t="s">
        <v>5142</v>
      </c>
      <c r="D4380" s="817"/>
      <c r="E4380" s="773"/>
      <c r="F4380" s="775"/>
      <c r="G4380" s="773"/>
      <c r="H4380" s="773"/>
      <c r="I4380" s="773"/>
      <c r="J4380" s="777">
        <v>3900000</v>
      </c>
      <c r="K4380" s="789">
        <f>SUM(K4381:K4405)</f>
        <v>3900000</v>
      </c>
      <c r="L4380" s="784">
        <f>SUM(L4381:L4405)</f>
        <v>0</v>
      </c>
      <c r="M4380" s="784">
        <f>SUM(M4381:M4405)</f>
        <v>0</v>
      </c>
      <c r="N4380" s="784">
        <f>SUM(N4381:N4405)</f>
        <v>3900000</v>
      </c>
      <c r="O4380" s="784">
        <f>SUM(O4381:O4405)</f>
        <v>3900000</v>
      </c>
      <c r="P4380" s="777">
        <f>SUM(K4380,N4380,O4380)</f>
        <v>11700000</v>
      </c>
      <c r="Q4380" s="777">
        <v>3600000</v>
      </c>
      <c r="R4380" s="777"/>
      <c r="T4380" s="568"/>
    </row>
    <row r="4381" spans="1:20" s="498" customFormat="1" ht="24" x14ac:dyDescent="0.25">
      <c r="A4381" s="772"/>
      <c r="D4381" s="515" t="s">
        <v>8740</v>
      </c>
      <c r="E4381" s="779" t="s">
        <v>8741</v>
      </c>
      <c r="F4381" s="780" t="s">
        <v>5565</v>
      </c>
      <c r="G4381" s="781" t="s">
        <v>6194</v>
      </c>
      <c r="H4381" s="781" t="s">
        <v>8742</v>
      </c>
      <c r="I4381" s="781" t="s">
        <v>5517</v>
      </c>
      <c r="J4381" s="782">
        <v>0</v>
      </c>
      <c r="K4381" s="783">
        <v>0</v>
      </c>
      <c r="L4381" s="784">
        <f>SUM(J4381-K4381)</f>
        <v>0</v>
      </c>
      <c r="M4381" s="784">
        <f>SUM(K4381-J4381)</f>
        <v>0</v>
      </c>
      <c r="N4381" s="782">
        <v>0</v>
      </c>
      <c r="O4381" s="782">
        <v>0</v>
      </c>
      <c r="P4381" s="782">
        <v>0</v>
      </c>
      <c r="Q4381" s="782">
        <v>0</v>
      </c>
      <c r="R4381" s="782"/>
      <c r="T4381" s="568"/>
    </row>
    <row r="4382" spans="1:20" s="498" customFormat="1" ht="24" x14ac:dyDescent="0.25">
      <c r="A4382" s="772"/>
      <c r="D4382" s="515" t="s">
        <v>8743</v>
      </c>
      <c r="E4382" s="779" t="s">
        <v>8744</v>
      </c>
      <c r="F4382" s="780" t="s">
        <v>5568</v>
      </c>
      <c r="G4382" s="781" t="s">
        <v>6194</v>
      </c>
      <c r="H4382" s="781" t="s">
        <v>8742</v>
      </c>
      <c r="I4382" s="781" t="s">
        <v>5517</v>
      </c>
      <c r="J4382" s="782">
        <v>500000</v>
      </c>
      <c r="K4382" s="783">
        <v>500000</v>
      </c>
      <c r="L4382" s="784">
        <f t="shared" ref="L4382:L4405" si="203">SUM(J4382-K4382)</f>
        <v>0</v>
      </c>
      <c r="M4382" s="784">
        <f t="shared" ref="M4382:M4405" si="204">SUM(K4382-J4382)</f>
        <v>0</v>
      </c>
      <c r="N4382" s="782">
        <v>500000</v>
      </c>
      <c r="O4382" s="782">
        <v>500000</v>
      </c>
      <c r="P4382" s="782">
        <v>1500000</v>
      </c>
      <c r="Q4382" s="782">
        <v>500000</v>
      </c>
      <c r="R4382" s="782"/>
      <c r="T4382" s="568"/>
    </row>
    <row r="4383" spans="1:20" s="498" customFormat="1" ht="36" x14ac:dyDescent="0.25">
      <c r="A4383" s="772"/>
      <c r="D4383" s="515" t="s">
        <v>8745</v>
      </c>
      <c r="E4383" s="779" t="s">
        <v>8746</v>
      </c>
      <c r="F4383" s="780" t="s">
        <v>5598</v>
      </c>
      <c r="G4383" s="781" t="s">
        <v>6194</v>
      </c>
      <c r="H4383" s="781" t="s">
        <v>8742</v>
      </c>
      <c r="I4383" s="781" t="s">
        <v>5517</v>
      </c>
      <c r="J4383" s="782">
        <v>600000</v>
      </c>
      <c r="K4383" s="783">
        <v>600000</v>
      </c>
      <c r="L4383" s="784">
        <f t="shared" si="203"/>
        <v>0</v>
      </c>
      <c r="M4383" s="784">
        <f t="shared" si="204"/>
        <v>0</v>
      </c>
      <c r="N4383" s="782">
        <v>600000</v>
      </c>
      <c r="O4383" s="782">
        <v>600000</v>
      </c>
      <c r="P4383" s="782">
        <v>1800000</v>
      </c>
      <c r="Q4383" s="782">
        <v>600000</v>
      </c>
      <c r="R4383" s="782"/>
      <c r="T4383" s="568"/>
    </row>
    <row r="4384" spans="1:20" s="498" customFormat="1" ht="12" x14ac:dyDescent="0.25">
      <c r="A4384" s="772"/>
      <c r="D4384" s="515" t="s">
        <v>8747</v>
      </c>
      <c r="E4384" s="779" t="s">
        <v>8748</v>
      </c>
      <c r="F4384" s="780" t="s">
        <v>5601</v>
      </c>
      <c r="G4384" s="781" t="s">
        <v>6194</v>
      </c>
      <c r="H4384" s="781" t="s">
        <v>8742</v>
      </c>
      <c r="I4384" s="781" t="s">
        <v>5517</v>
      </c>
      <c r="J4384" s="782">
        <v>0</v>
      </c>
      <c r="K4384" s="783">
        <v>0</v>
      </c>
      <c r="L4384" s="784">
        <f t="shared" si="203"/>
        <v>0</v>
      </c>
      <c r="M4384" s="784">
        <f t="shared" si="204"/>
        <v>0</v>
      </c>
      <c r="N4384" s="782">
        <v>0</v>
      </c>
      <c r="O4384" s="782">
        <v>0</v>
      </c>
      <c r="P4384" s="782">
        <v>0</v>
      </c>
      <c r="Q4384" s="782">
        <v>0</v>
      </c>
      <c r="R4384" s="782"/>
      <c r="T4384" s="568"/>
    </row>
    <row r="4385" spans="1:20" s="498" customFormat="1" ht="24" x14ac:dyDescent="0.25">
      <c r="A4385" s="772"/>
      <c r="D4385" s="515" t="s">
        <v>8749</v>
      </c>
      <c r="E4385" s="779" t="s">
        <v>8750</v>
      </c>
      <c r="F4385" s="780" t="s">
        <v>5610</v>
      </c>
      <c r="G4385" s="781" t="s">
        <v>6194</v>
      </c>
      <c r="H4385" s="781" t="s">
        <v>8742</v>
      </c>
      <c r="I4385" s="781" t="s">
        <v>5517</v>
      </c>
      <c r="J4385" s="782">
        <v>0</v>
      </c>
      <c r="K4385" s="783">
        <v>0</v>
      </c>
      <c r="L4385" s="784">
        <f t="shared" si="203"/>
        <v>0</v>
      </c>
      <c r="M4385" s="784">
        <f t="shared" si="204"/>
        <v>0</v>
      </c>
      <c r="N4385" s="782">
        <v>0</v>
      </c>
      <c r="O4385" s="782">
        <v>0</v>
      </c>
      <c r="P4385" s="782">
        <v>0</v>
      </c>
      <c r="Q4385" s="782">
        <v>0</v>
      </c>
      <c r="R4385" s="782"/>
      <c r="T4385" s="568"/>
    </row>
    <row r="4386" spans="1:20" s="498" customFormat="1" ht="24" x14ac:dyDescent="0.25">
      <c r="A4386" s="772"/>
      <c r="D4386" s="515" t="s">
        <v>8751</v>
      </c>
      <c r="E4386" s="779" t="s">
        <v>8752</v>
      </c>
      <c r="F4386" s="780" t="s">
        <v>5613</v>
      </c>
      <c r="G4386" s="781" t="s">
        <v>6194</v>
      </c>
      <c r="H4386" s="781" t="s">
        <v>8742</v>
      </c>
      <c r="I4386" s="781" t="s">
        <v>5517</v>
      </c>
      <c r="J4386" s="782">
        <v>0</v>
      </c>
      <c r="K4386" s="783">
        <v>0</v>
      </c>
      <c r="L4386" s="784">
        <f t="shared" si="203"/>
        <v>0</v>
      </c>
      <c r="M4386" s="784">
        <f t="shared" si="204"/>
        <v>0</v>
      </c>
      <c r="N4386" s="782">
        <v>0</v>
      </c>
      <c r="O4386" s="782">
        <v>0</v>
      </c>
      <c r="P4386" s="782">
        <v>0</v>
      </c>
      <c r="Q4386" s="782">
        <v>0</v>
      </c>
      <c r="R4386" s="782"/>
      <c r="T4386" s="568"/>
    </row>
    <row r="4387" spans="1:20" s="498" customFormat="1" ht="12" x14ac:dyDescent="0.25">
      <c r="A4387" s="772"/>
      <c r="D4387" s="515" t="s">
        <v>8753</v>
      </c>
      <c r="E4387" s="779" t="s">
        <v>8754</v>
      </c>
      <c r="F4387" s="780" t="s">
        <v>5631</v>
      </c>
      <c r="G4387" s="781" t="s">
        <v>6194</v>
      </c>
      <c r="H4387" s="781" t="s">
        <v>8742</v>
      </c>
      <c r="I4387" s="781" t="s">
        <v>5517</v>
      </c>
      <c r="J4387" s="782">
        <v>0</v>
      </c>
      <c r="K4387" s="783">
        <v>0</v>
      </c>
      <c r="L4387" s="784">
        <f t="shared" si="203"/>
        <v>0</v>
      </c>
      <c r="M4387" s="784">
        <f t="shared" si="204"/>
        <v>0</v>
      </c>
      <c r="N4387" s="782">
        <v>0</v>
      </c>
      <c r="O4387" s="782">
        <v>0</v>
      </c>
      <c r="P4387" s="782">
        <v>0</v>
      </c>
      <c r="Q4387" s="782">
        <v>0</v>
      </c>
      <c r="R4387" s="782"/>
      <c r="T4387" s="568"/>
    </row>
    <row r="4388" spans="1:20" s="498" customFormat="1" ht="36" x14ac:dyDescent="0.25">
      <c r="A4388" s="772"/>
      <c r="D4388" s="515" t="s">
        <v>8755</v>
      </c>
      <c r="E4388" s="779" t="s">
        <v>8756</v>
      </c>
      <c r="F4388" s="780" t="s">
        <v>5634</v>
      </c>
      <c r="G4388" s="781" t="s">
        <v>6194</v>
      </c>
      <c r="H4388" s="781" t="s">
        <v>8742</v>
      </c>
      <c r="I4388" s="781" t="s">
        <v>5517</v>
      </c>
      <c r="J4388" s="782">
        <v>400000</v>
      </c>
      <c r="K4388" s="783">
        <v>400000</v>
      </c>
      <c r="L4388" s="784">
        <f t="shared" si="203"/>
        <v>0</v>
      </c>
      <c r="M4388" s="784">
        <f t="shared" si="204"/>
        <v>0</v>
      </c>
      <c r="N4388" s="782">
        <v>400000</v>
      </c>
      <c r="O4388" s="782">
        <v>400000</v>
      </c>
      <c r="P4388" s="782">
        <v>1200000</v>
      </c>
      <c r="Q4388" s="782">
        <v>400000</v>
      </c>
      <c r="R4388" s="782"/>
      <c r="T4388" s="568"/>
    </row>
    <row r="4389" spans="1:20" s="498" customFormat="1" ht="24" x14ac:dyDescent="0.25">
      <c r="A4389" s="772"/>
      <c r="D4389" s="515" t="s">
        <v>8757</v>
      </c>
      <c r="E4389" s="779" t="s">
        <v>8758</v>
      </c>
      <c r="F4389" s="780" t="s">
        <v>5637</v>
      </c>
      <c r="G4389" s="781" t="s">
        <v>6194</v>
      </c>
      <c r="H4389" s="781" t="s">
        <v>8742</v>
      </c>
      <c r="I4389" s="781" t="s">
        <v>5517</v>
      </c>
      <c r="J4389" s="782">
        <v>200000</v>
      </c>
      <c r="K4389" s="783">
        <v>200000</v>
      </c>
      <c r="L4389" s="782">
        <f t="shared" si="203"/>
        <v>0</v>
      </c>
      <c r="M4389" s="782">
        <f t="shared" si="204"/>
        <v>0</v>
      </c>
      <c r="N4389" s="782">
        <v>200000</v>
      </c>
      <c r="O4389" s="782">
        <v>200000</v>
      </c>
      <c r="P4389" s="782">
        <v>600000</v>
      </c>
      <c r="Q4389" s="782">
        <v>200000</v>
      </c>
      <c r="R4389" s="782"/>
      <c r="T4389" s="568"/>
    </row>
    <row r="4390" spans="1:20" s="498" customFormat="1" ht="12" x14ac:dyDescent="0.25">
      <c r="A4390" s="772"/>
      <c r="F4390" s="536"/>
      <c r="G4390" s="793"/>
      <c r="H4390" s="793"/>
      <c r="I4390" s="793"/>
      <c r="J4390" s="776"/>
      <c r="K4390" s="776"/>
      <c r="L4390" s="776"/>
      <c r="M4390" s="776"/>
      <c r="N4390" s="776"/>
      <c r="O4390" s="776"/>
      <c r="P4390" s="776"/>
      <c r="Q4390" s="776"/>
      <c r="R4390" s="776"/>
      <c r="T4390" s="568"/>
    </row>
    <row r="4391" spans="1:20" s="498" customFormat="1" ht="12" x14ac:dyDescent="0.25">
      <c r="A4391" s="772"/>
      <c r="F4391" s="536"/>
      <c r="G4391" s="793"/>
      <c r="H4391" s="793"/>
      <c r="I4391" s="793"/>
      <c r="J4391" s="776"/>
      <c r="K4391" s="776"/>
      <c r="L4391" s="776"/>
      <c r="M4391" s="776"/>
      <c r="N4391" s="776"/>
      <c r="O4391" s="776"/>
      <c r="P4391" s="776"/>
      <c r="Q4391" s="776"/>
      <c r="R4391" s="776"/>
      <c r="T4391" s="568"/>
    </row>
    <row r="4392" spans="1:20" s="751" customFormat="1" ht="13.8" x14ac:dyDescent="0.3">
      <c r="A4392" s="946" t="s">
        <v>5500</v>
      </c>
      <c r="B4392" s="946"/>
      <c r="C4392" s="946"/>
      <c r="D4392" s="946"/>
      <c r="E4392" s="946"/>
      <c r="F4392" s="946"/>
      <c r="G4392" s="946"/>
      <c r="H4392" s="946"/>
      <c r="I4392" s="946"/>
      <c r="J4392" s="946"/>
      <c r="K4392" s="946"/>
      <c r="L4392" s="946"/>
      <c r="M4392" s="946"/>
      <c r="N4392" s="946"/>
      <c r="O4392" s="946"/>
      <c r="P4392" s="946"/>
      <c r="Q4392" s="946"/>
      <c r="T4392" s="752"/>
    </row>
    <row r="4393" spans="1:20" s="751" customFormat="1" ht="13.8" x14ac:dyDescent="0.3">
      <c r="A4393" s="946" t="s">
        <v>5501</v>
      </c>
      <c r="B4393" s="946"/>
      <c r="C4393" s="946"/>
      <c r="D4393" s="946"/>
      <c r="E4393" s="946"/>
      <c r="F4393" s="946"/>
      <c r="G4393" s="946"/>
      <c r="H4393" s="946"/>
      <c r="I4393" s="946"/>
      <c r="J4393" s="946"/>
      <c r="K4393" s="946"/>
      <c r="L4393" s="946"/>
      <c r="M4393" s="946"/>
      <c r="N4393" s="946"/>
      <c r="O4393" s="946"/>
      <c r="P4393" s="946"/>
      <c r="Q4393" s="946"/>
      <c r="T4393" s="752"/>
    </row>
    <row r="4394" spans="1:20" s="753" customFormat="1" ht="13.2" x14ac:dyDescent="0.25">
      <c r="A4394" s="947" t="s">
        <v>8579</v>
      </c>
      <c r="B4394" s="947"/>
      <c r="C4394" s="947"/>
      <c r="D4394" s="954"/>
      <c r="E4394" s="947"/>
      <c r="F4394" s="947"/>
      <c r="G4394" s="947"/>
      <c r="H4394" s="947"/>
      <c r="I4394" s="947"/>
      <c r="J4394" s="947"/>
      <c r="K4394" s="947"/>
      <c r="L4394" s="947"/>
      <c r="M4394" s="947"/>
      <c r="N4394" s="947"/>
      <c r="O4394" s="947"/>
      <c r="P4394" s="947"/>
      <c r="Q4394" s="947"/>
      <c r="T4394" s="754"/>
    </row>
    <row r="4395" spans="1:20" s="760" customFormat="1" ht="24" x14ac:dyDescent="0.25">
      <c r="A4395" s="943" t="s">
        <v>5502</v>
      </c>
      <c r="B4395" s="948" t="s">
        <v>5503</v>
      </c>
      <c r="C4395" s="957"/>
      <c r="D4395" s="755"/>
      <c r="E4395" s="949" t="s">
        <v>5504</v>
      </c>
      <c r="F4395" s="943" t="s">
        <v>4881</v>
      </c>
      <c r="G4395" s="943" t="s">
        <v>5505</v>
      </c>
      <c r="H4395" s="943" t="s">
        <v>5506</v>
      </c>
      <c r="I4395" s="943" t="s">
        <v>5507</v>
      </c>
      <c r="J4395" s="756" t="s">
        <v>3115</v>
      </c>
      <c r="K4395" s="757" t="s">
        <v>3116</v>
      </c>
      <c r="L4395" s="758" t="s">
        <v>5508</v>
      </c>
      <c r="M4395" s="758" t="s">
        <v>5509</v>
      </c>
      <c r="N4395" s="756" t="s">
        <v>3116</v>
      </c>
      <c r="O4395" s="756" t="s">
        <v>3116</v>
      </c>
      <c r="P4395" s="759" t="s">
        <v>3317</v>
      </c>
      <c r="Q4395" s="759" t="s">
        <v>3341</v>
      </c>
      <c r="R4395" s="759" t="s">
        <v>5510</v>
      </c>
      <c r="T4395" s="761"/>
    </row>
    <row r="4396" spans="1:20" s="760" customFormat="1" ht="19.5" customHeight="1" x14ac:dyDescent="0.25">
      <c r="A4396" s="955"/>
      <c r="B4396" s="950"/>
      <c r="C4396" s="958"/>
      <c r="D4396" s="762"/>
      <c r="E4396" s="951"/>
      <c r="F4396" s="944"/>
      <c r="G4396" s="944"/>
      <c r="H4396" s="944"/>
      <c r="I4396" s="944"/>
      <c r="J4396" s="763">
        <v>2020</v>
      </c>
      <c r="K4396" s="764" t="s">
        <v>3120</v>
      </c>
      <c r="L4396" s="765" t="s">
        <v>3120</v>
      </c>
      <c r="M4396" s="765" t="s">
        <v>3120</v>
      </c>
      <c r="N4396" s="766" t="s">
        <v>5068</v>
      </c>
      <c r="O4396" s="766" t="s">
        <v>5069</v>
      </c>
      <c r="P4396" s="763" t="s">
        <v>4882</v>
      </c>
      <c r="Q4396" s="766" t="s">
        <v>5102</v>
      </c>
      <c r="R4396" s="763"/>
      <c r="T4396" s="761"/>
    </row>
    <row r="4397" spans="1:20" s="760" customFormat="1" ht="15.75" customHeight="1" x14ac:dyDescent="0.25">
      <c r="A4397" s="956"/>
      <c r="B4397" s="952"/>
      <c r="C4397" s="959"/>
      <c r="D4397" s="768"/>
      <c r="E4397" s="953"/>
      <c r="F4397" s="945"/>
      <c r="G4397" s="945"/>
      <c r="H4397" s="945"/>
      <c r="I4397" s="945"/>
      <c r="J4397" s="769" t="s">
        <v>14</v>
      </c>
      <c r="K4397" s="770" t="s">
        <v>14</v>
      </c>
      <c r="L4397" s="771" t="s">
        <v>14</v>
      </c>
      <c r="M4397" s="771" t="s">
        <v>14</v>
      </c>
      <c r="N4397" s="769" t="s">
        <v>14</v>
      </c>
      <c r="O4397" s="769" t="s">
        <v>14</v>
      </c>
      <c r="P4397" s="769" t="s">
        <v>14</v>
      </c>
      <c r="Q4397" s="769" t="s">
        <v>14</v>
      </c>
      <c r="R4397" s="769"/>
      <c r="T4397" s="761"/>
    </row>
    <row r="4398" spans="1:20" s="498" customFormat="1" ht="24" x14ac:dyDescent="0.25">
      <c r="A4398" s="772"/>
      <c r="D4398" s="515" t="s">
        <v>8759</v>
      </c>
      <c r="E4398" s="779" t="s">
        <v>8760</v>
      </c>
      <c r="F4398" s="780" t="s">
        <v>5840</v>
      </c>
      <c r="G4398" s="781" t="s">
        <v>6194</v>
      </c>
      <c r="H4398" s="781" t="s">
        <v>8742</v>
      </c>
      <c r="I4398" s="781" t="s">
        <v>5517</v>
      </c>
      <c r="J4398" s="782">
        <v>400000</v>
      </c>
      <c r="K4398" s="783">
        <v>400000</v>
      </c>
      <c r="L4398" s="784">
        <f t="shared" si="203"/>
        <v>0</v>
      </c>
      <c r="M4398" s="784">
        <f t="shared" si="204"/>
        <v>0</v>
      </c>
      <c r="N4398" s="782">
        <v>400000</v>
      </c>
      <c r="O4398" s="782">
        <v>400000</v>
      </c>
      <c r="P4398" s="782">
        <v>1200000</v>
      </c>
      <c r="Q4398" s="782">
        <v>400000</v>
      </c>
      <c r="R4398" s="782"/>
      <c r="T4398" s="568"/>
    </row>
    <row r="4399" spans="1:20" s="498" customFormat="1" ht="24" x14ac:dyDescent="0.25">
      <c r="A4399" s="772"/>
      <c r="D4399" s="515" t="s">
        <v>8761</v>
      </c>
      <c r="E4399" s="779" t="s">
        <v>8762</v>
      </c>
      <c r="F4399" s="780" t="s">
        <v>7985</v>
      </c>
      <c r="G4399" s="781" t="s">
        <v>6194</v>
      </c>
      <c r="H4399" s="781" t="s">
        <v>8742</v>
      </c>
      <c r="I4399" s="781" t="s">
        <v>5517</v>
      </c>
      <c r="J4399" s="782">
        <v>200000</v>
      </c>
      <c r="K4399" s="783">
        <v>200000</v>
      </c>
      <c r="L4399" s="784">
        <f t="shared" si="203"/>
        <v>0</v>
      </c>
      <c r="M4399" s="784">
        <f t="shared" si="204"/>
        <v>0</v>
      </c>
      <c r="N4399" s="782">
        <v>200000</v>
      </c>
      <c r="O4399" s="782">
        <v>200000</v>
      </c>
      <c r="P4399" s="782">
        <v>600000</v>
      </c>
      <c r="Q4399" s="782">
        <v>200000</v>
      </c>
      <c r="R4399" s="782"/>
      <c r="T4399" s="568"/>
    </row>
    <row r="4400" spans="1:20" s="498" customFormat="1" ht="24" x14ac:dyDescent="0.25">
      <c r="A4400" s="772"/>
      <c r="D4400" s="515" t="s">
        <v>8763</v>
      </c>
      <c r="E4400" s="779" t="s">
        <v>8764</v>
      </c>
      <c r="F4400" s="780" t="s">
        <v>5646</v>
      </c>
      <c r="G4400" s="781" t="s">
        <v>6194</v>
      </c>
      <c r="H4400" s="781" t="s">
        <v>8742</v>
      </c>
      <c r="I4400" s="781" t="s">
        <v>5517</v>
      </c>
      <c r="J4400" s="782">
        <v>200000</v>
      </c>
      <c r="K4400" s="783">
        <v>200000</v>
      </c>
      <c r="L4400" s="784">
        <f t="shared" si="203"/>
        <v>0</v>
      </c>
      <c r="M4400" s="784">
        <f t="shared" si="204"/>
        <v>0</v>
      </c>
      <c r="N4400" s="782">
        <v>200000</v>
      </c>
      <c r="O4400" s="782">
        <v>200000</v>
      </c>
      <c r="P4400" s="782">
        <v>600000</v>
      </c>
      <c r="Q4400" s="782">
        <v>200000</v>
      </c>
      <c r="R4400" s="782"/>
      <c r="T4400" s="568"/>
    </row>
    <row r="4401" spans="1:20" s="498" customFormat="1" ht="12" x14ac:dyDescent="0.25">
      <c r="A4401" s="772"/>
      <c r="D4401" s="515" t="s">
        <v>8765</v>
      </c>
      <c r="E4401" s="779" t="s">
        <v>8766</v>
      </c>
      <c r="F4401" s="780" t="s">
        <v>5649</v>
      </c>
      <c r="G4401" s="781" t="s">
        <v>6194</v>
      </c>
      <c r="H4401" s="781" t="s">
        <v>8742</v>
      </c>
      <c r="I4401" s="781" t="s">
        <v>5517</v>
      </c>
      <c r="J4401" s="782">
        <v>400000</v>
      </c>
      <c r="K4401" s="783">
        <v>400000</v>
      </c>
      <c r="L4401" s="784">
        <f t="shared" si="203"/>
        <v>0</v>
      </c>
      <c r="M4401" s="784">
        <f t="shared" si="204"/>
        <v>0</v>
      </c>
      <c r="N4401" s="782">
        <v>400000</v>
      </c>
      <c r="O4401" s="782">
        <v>400000</v>
      </c>
      <c r="P4401" s="782">
        <v>1200000</v>
      </c>
      <c r="Q4401" s="782">
        <v>100000</v>
      </c>
      <c r="R4401" s="782"/>
      <c r="T4401" s="568"/>
    </row>
    <row r="4402" spans="1:20" s="498" customFormat="1" ht="12" x14ac:dyDescent="0.25">
      <c r="A4402" s="772"/>
      <c r="D4402" s="515" t="s">
        <v>8767</v>
      </c>
      <c r="E4402" s="779" t="s">
        <v>8768</v>
      </c>
      <c r="F4402" s="780" t="s">
        <v>5664</v>
      </c>
      <c r="G4402" s="781" t="s">
        <v>6194</v>
      </c>
      <c r="H4402" s="781" t="s">
        <v>8742</v>
      </c>
      <c r="I4402" s="781" t="s">
        <v>5517</v>
      </c>
      <c r="J4402" s="782">
        <v>0</v>
      </c>
      <c r="K4402" s="783">
        <v>0</v>
      </c>
      <c r="L4402" s="784">
        <f t="shared" si="203"/>
        <v>0</v>
      </c>
      <c r="M4402" s="784">
        <f t="shared" si="204"/>
        <v>0</v>
      </c>
      <c r="N4402" s="782">
        <v>0</v>
      </c>
      <c r="O4402" s="782">
        <v>0</v>
      </c>
      <c r="P4402" s="782">
        <v>0</v>
      </c>
      <c r="Q4402" s="782">
        <v>0</v>
      </c>
      <c r="R4402" s="782"/>
      <c r="T4402" s="568"/>
    </row>
    <row r="4403" spans="1:20" s="498" customFormat="1" ht="12" x14ac:dyDescent="0.25">
      <c r="A4403" s="772"/>
      <c r="D4403" s="515" t="s">
        <v>8769</v>
      </c>
      <c r="E4403" s="779" t="s">
        <v>8770</v>
      </c>
      <c r="F4403" s="780" t="s">
        <v>5703</v>
      </c>
      <c r="G4403" s="781" t="s">
        <v>6194</v>
      </c>
      <c r="H4403" s="781" t="s">
        <v>8742</v>
      </c>
      <c r="I4403" s="781" t="s">
        <v>5517</v>
      </c>
      <c r="J4403" s="782">
        <v>500000</v>
      </c>
      <c r="K4403" s="783">
        <v>500000</v>
      </c>
      <c r="L4403" s="784">
        <f t="shared" si="203"/>
        <v>0</v>
      </c>
      <c r="M4403" s="784">
        <f t="shared" si="204"/>
        <v>0</v>
      </c>
      <c r="N4403" s="782">
        <v>500000</v>
      </c>
      <c r="O4403" s="782">
        <v>500000</v>
      </c>
      <c r="P4403" s="782">
        <v>1500000</v>
      </c>
      <c r="Q4403" s="782">
        <v>500000</v>
      </c>
      <c r="R4403" s="782"/>
      <c r="T4403" s="568"/>
    </row>
    <row r="4404" spans="1:20" s="498" customFormat="1" ht="12" x14ac:dyDescent="0.25">
      <c r="A4404" s="772"/>
      <c r="D4404" s="515" t="s">
        <v>8771</v>
      </c>
      <c r="E4404" s="779" t="s">
        <v>8772</v>
      </c>
      <c r="F4404" s="780" t="s">
        <v>6716</v>
      </c>
      <c r="G4404" s="781" t="s">
        <v>6194</v>
      </c>
      <c r="H4404" s="781" t="s">
        <v>8742</v>
      </c>
      <c r="I4404" s="781" t="s">
        <v>5517</v>
      </c>
      <c r="J4404" s="782">
        <v>0</v>
      </c>
      <c r="K4404" s="783">
        <v>0</v>
      </c>
      <c r="L4404" s="784">
        <f t="shared" si="203"/>
        <v>0</v>
      </c>
      <c r="M4404" s="784">
        <f t="shared" si="204"/>
        <v>0</v>
      </c>
      <c r="N4404" s="782">
        <v>0</v>
      </c>
      <c r="O4404" s="782">
        <v>0</v>
      </c>
      <c r="P4404" s="782">
        <v>0</v>
      </c>
      <c r="Q4404" s="782">
        <v>0</v>
      </c>
      <c r="R4404" s="782"/>
      <c r="T4404" s="568"/>
    </row>
    <row r="4405" spans="1:20" s="498" customFormat="1" ht="12" x14ac:dyDescent="0.25">
      <c r="A4405" s="772"/>
      <c r="D4405" s="515" t="s">
        <v>8773</v>
      </c>
      <c r="E4405" s="779" t="s">
        <v>8774</v>
      </c>
      <c r="F4405" s="780" t="s">
        <v>5739</v>
      </c>
      <c r="G4405" s="781" t="s">
        <v>6194</v>
      </c>
      <c r="H4405" s="781" t="s">
        <v>8742</v>
      </c>
      <c r="I4405" s="781" t="s">
        <v>5517</v>
      </c>
      <c r="J4405" s="782">
        <v>500000</v>
      </c>
      <c r="K4405" s="783">
        <v>500000</v>
      </c>
      <c r="L4405" s="782">
        <f t="shared" si="203"/>
        <v>0</v>
      </c>
      <c r="M4405" s="782">
        <f t="shared" si="204"/>
        <v>0</v>
      </c>
      <c r="N4405" s="782">
        <v>500000</v>
      </c>
      <c r="O4405" s="782">
        <v>500000</v>
      </c>
      <c r="P4405" s="782">
        <v>1500000</v>
      </c>
      <c r="Q4405" s="782">
        <v>500000</v>
      </c>
      <c r="R4405" s="782"/>
      <c r="T4405" s="568"/>
    </row>
    <row r="4406" spans="1:20" s="498" customFormat="1" ht="12" x14ac:dyDescent="0.25">
      <c r="A4406" s="772"/>
      <c r="D4406" s="515"/>
      <c r="F4406" s="536"/>
      <c r="J4406" s="776"/>
      <c r="K4406" s="776"/>
      <c r="L4406" s="776"/>
      <c r="M4406" s="776"/>
      <c r="N4406" s="776"/>
      <c r="O4406" s="776"/>
      <c r="P4406" s="776"/>
      <c r="Q4406" s="776"/>
      <c r="R4406" s="776"/>
      <c r="T4406" s="568"/>
    </row>
    <row r="4407" spans="1:20" s="498" customFormat="1" ht="12" x14ac:dyDescent="0.25">
      <c r="A4407" s="772"/>
      <c r="B4407" s="566" t="s">
        <v>8775</v>
      </c>
      <c r="C4407" s="810"/>
      <c r="D4407" s="515"/>
      <c r="E4407" s="810"/>
      <c r="F4407" s="827"/>
      <c r="G4407" s="810"/>
      <c r="H4407" s="810"/>
      <c r="I4407" s="779"/>
      <c r="J4407" s="782">
        <v>3900000</v>
      </c>
      <c r="K4407" s="783">
        <f>SUM(K4381:K4406)</f>
        <v>3900000</v>
      </c>
      <c r="L4407" s="782">
        <f>SUM(L4381:L4406)</f>
        <v>0</v>
      </c>
      <c r="M4407" s="782">
        <f>SUM(M4381:M4406)</f>
        <v>0</v>
      </c>
      <c r="N4407" s="782">
        <f>SUM(N4381:N4406)</f>
        <v>3900000</v>
      </c>
      <c r="O4407" s="782">
        <f>SUM(O4381:O4406)</f>
        <v>3900000</v>
      </c>
      <c r="P4407" s="782">
        <v>11700000</v>
      </c>
      <c r="Q4407" s="782">
        <v>3600000</v>
      </c>
      <c r="R4407" s="782"/>
      <c r="T4407" s="568"/>
    </row>
    <row r="4408" spans="1:20" s="498" customFormat="1" ht="12" x14ac:dyDescent="0.25">
      <c r="A4408" s="772"/>
      <c r="D4408" s="515"/>
      <c r="F4408" s="536"/>
      <c r="J4408" s="776"/>
      <c r="K4408" s="776"/>
      <c r="L4408" s="776"/>
      <c r="M4408" s="776"/>
      <c r="N4408" s="776"/>
      <c r="O4408" s="776"/>
      <c r="P4408" s="776"/>
      <c r="Q4408" s="776"/>
      <c r="R4408" s="776"/>
      <c r="T4408" s="568"/>
    </row>
    <row r="4409" spans="1:20" s="498" customFormat="1" ht="12" x14ac:dyDescent="0.25">
      <c r="A4409" s="772" t="s">
        <v>8776</v>
      </c>
      <c r="B4409" s="773" t="s">
        <v>773</v>
      </c>
      <c r="C4409" s="773"/>
      <c r="D4409" s="794"/>
      <c r="E4409" s="773"/>
      <c r="F4409" s="775"/>
      <c r="G4409" s="773"/>
      <c r="H4409" s="773"/>
      <c r="I4409" s="773"/>
      <c r="J4409" s="776"/>
      <c r="K4409" s="776"/>
      <c r="L4409" s="776"/>
      <c r="M4409" s="776"/>
      <c r="N4409" s="776"/>
      <c r="O4409" s="776"/>
      <c r="P4409" s="776"/>
      <c r="Q4409" s="776"/>
      <c r="R4409" s="776"/>
      <c r="T4409" s="568"/>
    </row>
    <row r="4410" spans="1:20" s="498" customFormat="1" ht="12" x14ac:dyDescent="0.25">
      <c r="A4410" s="772"/>
      <c r="D4410" s="515"/>
      <c r="F4410" s="536"/>
      <c r="J4410" s="776"/>
      <c r="K4410" s="776"/>
      <c r="L4410" s="776"/>
      <c r="M4410" s="776"/>
      <c r="N4410" s="776"/>
      <c r="O4410" s="776"/>
      <c r="P4410" s="776"/>
      <c r="Q4410" s="776"/>
      <c r="R4410" s="776"/>
      <c r="T4410" s="568"/>
    </row>
    <row r="4411" spans="1:20" s="498" customFormat="1" ht="12" x14ac:dyDescent="0.25">
      <c r="A4411" s="772"/>
      <c r="C4411" s="773" t="s">
        <v>5142</v>
      </c>
      <c r="D4411" s="794"/>
      <c r="E4411" s="773"/>
      <c r="F4411" s="775"/>
      <c r="G4411" s="773"/>
      <c r="H4411" s="773"/>
      <c r="I4411" s="773"/>
      <c r="J4411" s="777">
        <v>11400000</v>
      </c>
      <c r="K4411" s="789">
        <f>SUM(K4412:K4445)</f>
        <v>11400000</v>
      </c>
      <c r="L4411" s="784">
        <f t="shared" ref="L4411:O4411" si="205">SUM(L4412:L4445)</f>
        <v>0</v>
      </c>
      <c r="M4411" s="784">
        <f t="shared" si="205"/>
        <v>0</v>
      </c>
      <c r="N4411" s="784">
        <f t="shared" si="205"/>
        <v>11400000</v>
      </c>
      <c r="O4411" s="784">
        <f t="shared" si="205"/>
        <v>11600000</v>
      </c>
      <c r="P4411" s="777">
        <f>SUM(K4411,N4411,O4411)</f>
        <v>34400000</v>
      </c>
      <c r="Q4411" s="777">
        <v>10900000</v>
      </c>
      <c r="R4411" s="777"/>
      <c r="T4411" s="568"/>
    </row>
    <row r="4412" spans="1:20" s="498" customFormat="1" ht="24" x14ac:dyDescent="0.25">
      <c r="A4412" s="772"/>
      <c r="D4412" s="515" t="s">
        <v>8777</v>
      </c>
      <c r="E4412" s="779" t="s">
        <v>8778</v>
      </c>
      <c r="F4412" s="780" t="s">
        <v>5565</v>
      </c>
      <c r="G4412" s="781" t="s">
        <v>6194</v>
      </c>
      <c r="H4412" s="781" t="s">
        <v>8582</v>
      </c>
      <c r="I4412" s="781" t="s">
        <v>5517</v>
      </c>
      <c r="J4412" s="782">
        <v>800000</v>
      </c>
      <c r="K4412" s="783">
        <v>800000</v>
      </c>
      <c r="L4412" s="784">
        <f>SUM(J4412-K4412)</f>
        <v>0</v>
      </c>
      <c r="M4412" s="784">
        <f>SUM(K4412-J4412)</f>
        <v>0</v>
      </c>
      <c r="N4412" s="782">
        <v>800000</v>
      </c>
      <c r="O4412" s="782">
        <v>800000</v>
      </c>
      <c r="P4412" s="782">
        <v>2400000</v>
      </c>
      <c r="Q4412" s="782">
        <v>700000</v>
      </c>
      <c r="R4412" s="782"/>
      <c r="T4412" s="568"/>
    </row>
    <row r="4413" spans="1:20" s="498" customFormat="1" ht="24" x14ac:dyDescent="0.25">
      <c r="A4413" s="772"/>
      <c r="D4413" s="515" t="s">
        <v>8779</v>
      </c>
      <c r="E4413" s="779" t="s">
        <v>8780</v>
      </c>
      <c r="F4413" s="780" t="s">
        <v>5568</v>
      </c>
      <c r="G4413" s="781" t="s">
        <v>6194</v>
      </c>
      <c r="H4413" s="781" t="s">
        <v>8582</v>
      </c>
      <c r="I4413" s="781" t="s">
        <v>5517</v>
      </c>
      <c r="J4413" s="782">
        <v>800000</v>
      </c>
      <c r="K4413" s="783">
        <v>800000</v>
      </c>
      <c r="L4413" s="784">
        <f t="shared" ref="L4413:L4445" si="206">SUM(J4413-K4413)</f>
        <v>0</v>
      </c>
      <c r="M4413" s="784">
        <f t="shared" ref="M4413:M4445" si="207">SUM(K4413-J4413)</f>
        <v>0</v>
      </c>
      <c r="N4413" s="782">
        <v>800000</v>
      </c>
      <c r="O4413" s="782">
        <v>1000000</v>
      </c>
      <c r="P4413" s="782">
        <v>2600000</v>
      </c>
      <c r="Q4413" s="782">
        <v>800000</v>
      </c>
      <c r="R4413" s="782"/>
      <c r="T4413" s="568"/>
    </row>
    <row r="4414" spans="1:20" s="498" customFormat="1" ht="24" x14ac:dyDescent="0.25">
      <c r="A4414" s="772"/>
      <c r="D4414" s="515" t="s">
        <v>8781</v>
      </c>
      <c r="E4414" s="779" t="s">
        <v>8782</v>
      </c>
      <c r="F4414" s="780" t="s">
        <v>5571</v>
      </c>
      <c r="G4414" s="781" t="s">
        <v>6194</v>
      </c>
      <c r="H4414" s="781" t="s">
        <v>8582</v>
      </c>
      <c r="I4414" s="781" t="s">
        <v>5517</v>
      </c>
      <c r="J4414" s="782">
        <v>0</v>
      </c>
      <c r="K4414" s="783">
        <v>0</v>
      </c>
      <c r="L4414" s="784">
        <f t="shared" si="206"/>
        <v>0</v>
      </c>
      <c r="M4414" s="784">
        <f t="shared" si="207"/>
        <v>0</v>
      </c>
      <c r="N4414" s="782">
        <v>0</v>
      </c>
      <c r="O4414" s="782">
        <v>0</v>
      </c>
      <c r="P4414" s="782">
        <v>0</v>
      </c>
      <c r="Q4414" s="782">
        <v>0</v>
      </c>
      <c r="R4414" s="782"/>
      <c r="T4414" s="568"/>
    </row>
    <row r="4415" spans="1:20" s="498" customFormat="1" ht="24" x14ac:dyDescent="0.25">
      <c r="A4415" s="772"/>
      <c r="D4415" s="515" t="s">
        <v>8783</v>
      </c>
      <c r="E4415" s="779" t="s">
        <v>8784</v>
      </c>
      <c r="F4415" s="780" t="s">
        <v>5574</v>
      </c>
      <c r="G4415" s="781" t="s">
        <v>6194</v>
      </c>
      <c r="H4415" s="781" t="s">
        <v>8582</v>
      </c>
      <c r="I4415" s="781" t="s">
        <v>5517</v>
      </c>
      <c r="J4415" s="782">
        <v>0</v>
      </c>
      <c r="K4415" s="783">
        <v>0</v>
      </c>
      <c r="L4415" s="784">
        <f t="shared" si="206"/>
        <v>0</v>
      </c>
      <c r="M4415" s="784">
        <f t="shared" si="207"/>
        <v>0</v>
      </c>
      <c r="N4415" s="782">
        <v>0</v>
      </c>
      <c r="O4415" s="782">
        <v>0</v>
      </c>
      <c r="P4415" s="782">
        <v>0</v>
      </c>
      <c r="Q4415" s="782">
        <v>0</v>
      </c>
      <c r="R4415" s="782"/>
      <c r="T4415" s="568"/>
    </row>
    <row r="4416" spans="1:20" s="498" customFormat="1" ht="12" x14ac:dyDescent="0.25">
      <c r="A4416" s="772"/>
      <c r="D4416" s="515" t="s">
        <v>8785</v>
      </c>
      <c r="E4416" s="779" t="s">
        <v>8786</v>
      </c>
      <c r="F4416" s="780" t="s">
        <v>5901</v>
      </c>
      <c r="G4416" s="781" t="s">
        <v>6194</v>
      </c>
      <c r="H4416" s="781" t="s">
        <v>8582</v>
      </c>
      <c r="I4416" s="781" t="s">
        <v>5517</v>
      </c>
      <c r="J4416" s="782">
        <v>0</v>
      </c>
      <c r="K4416" s="783">
        <v>0</v>
      </c>
      <c r="L4416" s="784">
        <f t="shared" si="206"/>
        <v>0</v>
      </c>
      <c r="M4416" s="784">
        <f t="shared" si="207"/>
        <v>0</v>
      </c>
      <c r="N4416" s="782">
        <v>0</v>
      </c>
      <c r="O4416" s="782">
        <v>0</v>
      </c>
      <c r="P4416" s="782">
        <v>0</v>
      </c>
      <c r="Q4416" s="782">
        <v>0</v>
      </c>
      <c r="R4416" s="782"/>
      <c r="T4416" s="568"/>
    </row>
    <row r="4417" spans="1:20" s="498" customFormat="1" ht="12" x14ac:dyDescent="0.25">
      <c r="A4417" s="772"/>
      <c r="D4417" s="515" t="s">
        <v>8787</v>
      </c>
      <c r="E4417" s="779" t="s">
        <v>8788</v>
      </c>
      <c r="F4417" s="780" t="s">
        <v>5586</v>
      </c>
      <c r="G4417" s="781" t="s">
        <v>6194</v>
      </c>
      <c r="H4417" s="781" t="s">
        <v>8582</v>
      </c>
      <c r="I4417" s="781" t="s">
        <v>5517</v>
      </c>
      <c r="J4417" s="782">
        <v>0</v>
      </c>
      <c r="K4417" s="783">
        <v>0</v>
      </c>
      <c r="L4417" s="784">
        <f t="shared" si="206"/>
        <v>0</v>
      </c>
      <c r="M4417" s="784">
        <f t="shared" si="207"/>
        <v>0</v>
      </c>
      <c r="N4417" s="782">
        <v>0</v>
      </c>
      <c r="O4417" s="782">
        <v>0</v>
      </c>
      <c r="P4417" s="782">
        <v>0</v>
      </c>
      <c r="Q4417" s="782">
        <v>0</v>
      </c>
      <c r="R4417" s="782"/>
      <c r="T4417" s="568"/>
    </row>
    <row r="4418" spans="1:20" s="498" customFormat="1" ht="36" x14ac:dyDescent="0.25">
      <c r="A4418" s="772"/>
      <c r="D4418" s="515" t="s">
        <v>8789</v>
      </c>
      <c r="E4418" s="779" t="s">
        <v>8790</v>
      </c>
      <c r="F4418" s="780" t="s">
        <v>5598</v>
      </c>
      <c r="G4418" s="781" t="s">
        <v>6194</v>
      </c>
      <c r="H4418" s="781" t="s">
        <v>8582</v>
      </c>
      <c r="I4418" s="781" t="s">
        <v>5517</v>
      </c>
      <c r="J4418" s="782">
        <v>500000</v>
      </c>
      <c r="K4418" s="783">
        <v>500000</v>
      </c>
      <c r="L4418" s="784">
        <f t="shared" si="206"/>
        <v>0</v>
      </c>
      <c r="M4418" s="784">
        <f t="shared" si="207"/>
        <v>0</v>
      </c>
      <c r="N4418" s="782">
        <v>500000</v>
      </c>
      <c r="O4418" s="782">
        <v>500000</v>
      </c>
      <c r="P4418" s="782">
        <v>1500000</v>
      </c>
      <c r="Q4418" s="782">
        <v>500000</v>
      </c>
      <c r="R4418" s="782"/>
      <c r="T4418" s="568"/>
    </row>
    <row r="4419" spans="1:20" s="498" customFormat="1" ht="12" x14ac:dyDescent="0.25">
      <c r="A4419" s="772"/>
      <c r="D4419" s="515" t="s">
        <v>8791</v>
      </c>
      <c r="E4419" s="779" t="s">
        <v>8792</v>
      </c>
      <c r="F4419" s="780" t="s">
        <v>5601</v>
      </c>
      <c r="G4419" s="781" t="s">
        <v>6194</v>
      </c>
      <c r="H4419" s="781" t="s">
        <v>8582</v>
      </c>
      <c r="I4419" s="781" t="s">
        <v>5517</v>
      </c>
      <c r="J4419" s="782">
        <v>0</v>
      </c>
      <c r="K4419" s="783">
        <v>0</v>
      </c>
      <c r="L4419" s="784">
        <f t="shared" si="206"/>
        <v>0</v>
      </c>
      <c r="M4419" s="784">
        <f t="shared" si="207"/>
        <v>0</v>
      </c>
      <c r="N4419" s="782">
        <v>0</v>
      </c>
      <c r="O4419" s="782">
        <v>0</v>
      </c>
      <c r="P4419" s="782">
        <v>0</v>
      </c>
      <c r="Q4419" s="782">
        <v>0</v>
      </c>
      <c r="R4419" s="782"/>
      <c r="T4419" s="568"/>
    </row>
    <row r="4420" spans="1:20" s="498" customFormat="1" ht="12" x14ac:dyDescent="0.25">
      <c r="A4420" s="772"/>
      <c r="D4420" s="515" t="s">
        <v>8793</v>
      </c>
      <c r="E4420" s="779" t="s">
        <v>8794</v>
      </c>
      <c r="F4420" s="780" t="s">
        <v>5604</v>
      </c>
      <c r="G4420" s="781" t="s">
        <v>6194</v>
      </c>
      <c r="H4420" s="781" t="s">
        <v>8582</v>
      </c>
      <c r="I4420" s="781" t="s">
        <v>5517</v>
      </c>
      <c r="J4420" s="782">
        <v>100000</v>
      </c>
      <c r="K4420" s="783">
        <v>100000</v>
      </c>
      <c r="L4420" s="784">
        <f t="shared" si="206"/>
        <v>0</v>
      </c>
      <c r="M4420" s="784">
        <f t="shared" si="207"/>
        <v>0</v>
      </c>
      <c r="N4420" s="782">
        <v>100000</v>
      </c>
      <c r="O4420" s="782">
        <v>100000</v>
      </c>
      <c r="P4420" s="782">
        <v>300000</v>
      </c>
      <c r="Q4420" s="782">
        <v>100000</v>
      </c>
      <c r="R4420" s="782"/>
      <c r="T4420" s="568"/>
    </row>
    <row r="4421" spans="1:20" s="498" customFormat="1" ht="14.25" customHeight="1" x14ac:dyDescent="0.25">
      <c r="A4421" s="772"/>
      <c r="D4421" s="515" t="s">
        <v>8795</v>
      </c>
      <c r="E4421" s="779" t="s">
        <v>8796</v>
      </c>
      <c r="F4421" s="780" t="s">
        <v>5607</v>
      </c>
      <c r="G4421" s="781" t="s">
        <v>6194</v>
      </c>
      <c r="H4421" s="781" t="s">
        <v>8582</v>
      </c>
      <c r="I4421" s="781" t="s">
        <v>5517</v>
      </c>
      <c r="J4421" s="782">
        <v>0</v>
      </c>
      <c r="K4421" s="783">
        <v>0</v>
      </c>
      <c r="L4421" s="782">
        <f t="shared" si="206"/>
        <v>0</v>
      </c>
      <c r="M4421" s="782">
        <f t="shared" si="207"/>
        <v>0</v>
      </c>
      <c r="N4421" s="782">
        <v>0</v>
      </c>
      <c r="O4421" s="782">
        <v>0</v>
      </c>
      <c r="P4421" s="782">
        <v>0</v>
      </c>
      <c r="Q4421" s="782">
        <v>0</v>
      </c>
      <c r="R4421" s="782"/>
      <c r="T4421" s="568"/>
    </row>
    <row r="4422" spans="1:20" s="751" customFormat="1" ht="13.8" x14ac:dyDescent="0.3">
      <c r="A4422" s="946" t="s">
        <v>5500</v>
      </c>
      <c r="B4422" s="946"/>
      <c r="C4422" s="946"/>
      <c r="D4422" s="946"/>
      <c r="E4422" s="946"/>
      <c r="F4422" s="946"/>
      <c r="G4422" s="946"/>
      <c r="H4422" s="946"/>
      <c r="I4422" s="946"/>
      <c r="J4422" s="946"/>
      <c r="K4422" s="946"/>
      <c r="L4422" s="946"/>
      <c r="M4422" s="946"/>
      <c r="N4422" s="946"/>
      <c r="O4422" s="946"/>
      <c r="P4422" s="946"/>
      <c r="Q4422" s="946"/>
      <c r="T4422" s="752"/>
    </row>
    <row r="4423" spans="1:20" s="751" customFormat="1" ht="13.8" x14ac:dyDescent="0.3">
      <c r="A4423" s="946" t="s">
        <v>5501</v>
      </c>
      <c r="B4423" s="946"/>
      <c r="C4423" s="946"/>
      <c r="D4423" s="946"/>
      <c r="E4423" s="946"/>
      <c r="F4423" s="946"/>
      <c r="G4423" s="946"/>
      <c r="H4423" s="946"/>
      <c r="I4423" s="946"/>
      <c r="J4423" s="946"/>
      <c r="K4423" s="946"/>
      <c r="L4423" s="946"/>
      <c r="M4423" s="946"/>
      <c r="N4423" s="946"/>
      <c r="O4423" s="946"/>
      <c r="P4423" s="946"/>
      <c r="Q4423" s="946"/>
      <c r="T4423" s="752"/>
    </row>
    <row r="4424" spans="1:20" s="753" customFormat="1" ht="13.2" x14ac:dyDescent="0.25">
      <c r="A4424" s="947" t="s">
        <v>8579</v>
      </c>
      <c r="B4424" s="947"/>
      <c r="C4424" s="947"/>
      <c r="D4424" s="954"/>
      <c r="E4424" s="947"/>
      <c r="F4424" s="947"/>
      <c r="G4424" s="947"/>
      <c r="H4424" s="947"/>
      <c r="I4424" s="947"/>
      <c r="J4424" s="947"/>
      <c r="K4424" s="947"/>
      <c r="L4424" s="947"/>
      <c r="M4424" s="947"/>
      <c r="N4424" s="947"/>
      <c r="O4424" s="947"/>
      <c r="P4424" s="947"/>
      <c r="Q4424" s="947"/>
      <c r="T4424" s="754"/>
    </row>
    <row r="4425" spans="1:20" s="760" customFormat="1" ht="24" x14ac:dyDescent="0.25">
      <c r="A4425" s="943" t="s">
        <v>5502</v>
      </c>
      <c r="B4425" s="948" t="s">
        <v>5503</v>
      </c>
      <c r="C4425" s="957"/>
      <c r="D4425" s="755"/>
      <c r="E4425" s="949" t="s">
        <v>5504</v>
      </c>
      <c r="F4425" s="943" t="s">
        <v>4881</v>
      </c>
      <c r="G4425" s="943" t="s">
        <v>5505</v>
      </c>
      <c r="H4425" s="943" t="s">
        <v>5506</v>
      </c>
      <c r="I4425" s="943" t="s">
        <v>5507</v>
      </c>
      <c r="J4425" s="756" t="s">
        <v>3115</v>
      </c>
      <c r="K4425" s="757" t="s">
        <v>3116</v>
      </c>
      <c r="L4425" s="758" t="s">
        <v>5508</v>
      </c>
      <c r="M4425" s="758" t="s">
        <v>5509</v>
      </c>
      <c r="N4425" s="756" t="s">
        <v>3116</v>
      </c>
      <c r="O4425" s="756" t="s">
        <v>3116</v>
      </c>
      <c r="P4425" s="759" t="s">
        <v>3317</v>
      </c>
      <c r="Q4425" s="759" t="s">
        <v>3341</v>
      </c>
      <c r="R4425" s="759" t="s">
        <v>5510</v>
      </c>
      <c r="T4425" s="761"/>
    </row>
    <row r="4426" spans="1:20" s="760" customFormat="1" ht="19.5" customHeight="1" x14ac:dyDescent="0.25">
      <c r="A4426" s="955"/>
      <c r="B4426" s="950"/>
      <c r="C4426" s="958"/>
      <c r="D4426" s="762"/>
      <c r="E4426" s="951"/>
      <c r="F4426" s="944"/>
      <c r="G4426" s="944"/>
      <c r="H4426" s="944"/>
      <c r="I4426" s="944"/>
      <c r="J4426" s="763">
        <v>2020</v>
      </c>
      <c r="K4426" s="764" t="s">
        <v>3120</v>
      </c>
      <c r="L4426" s="765" t="s">
        <v>3120</v>
      </c>
      <c r="M4426" s="765" t="s">
        <v>3120</v>
      </c>
      <c r="N4426" s="766" t="s">
        <v>5068</v>
      </c>
      <c r="O4426" s="766" t="s">
        <v>5069</v>
      </c>
      <c r="P4426" s="763" t="s">
        <v>4882</v>
      </c>
      <c r="Q4426" s="766" t="s">
        <v>5102</v>
      </c>
      <c r="R4426" s="763"/>
      <c r="T4426" s="761"/>
    </row>
    <row r="4427" spans="1:20" s="760" customFormat="1" ht="15.75" customHeight="1" x14ac:dyDescent="0.25">
      <c r="A4427" s="956"/>
      <c r="B4427" s="952"/>
      <c r="C4427" s="959"/>
      <c r="D4427" s="768"/>
      <c r="E4427" s="953"/>
      <c r="F4427" s="945"/>
      <c r="G4427" s="945"/>
      <c r="H4427" s="945"/>
      <c r="I4427" s="945"/>
      <c r="J4427" s="769" t="s">
        <v>14</v>
      </c>
      <c r="K4427" s="770" t="s">
        <v>14</v>
      </c>
      <c r="L4427" s="771" t="s">
        <v>14</v>
      </c>
      <c r="M4427" s="771" t="s">
        <v>14</v>
      </c>
      <c r="N4427" s="769" t="s">
        <v>14</v>
      </c>
      <c r="O4427" s="769" t="s">
        <v>14</v>
      </c>
      <c r="P4427" s="769" t="s">
        <v>14</v>
      </c>
      <c r="Q4427" s="769" t="s">
        <v>14</v>
      </c>
      <c r="R4427" s="769"/>
      <c r="T4427" s="761"/>
    </row>
    <row r="4428" spans="1:20" s="498" customFormat="1" ht="24" x14ac:dyDescent="0.25">
      <c r="A4428" s="772"/>
      <c r="D4428" s="515" t="s">
        <v>8797</v>
      </c>
      <c r="E4428" s="779" t="s">
        <v>8798</v>
      </c>
      <c r="F4428" s="780" t="s">
        <v>5610</v>
      </c>
      <c r="G4428" s="781" t="s">
        <v>6194</v>
      </c>
      <c r="H4428" s="781" t="s">
        <v>8582</v>
      </c>
      <c r="I4428" s="781" t="s">
        <v>5517</v>
      </c>
      <c r="J4428" s="782">
        <v>0</v>
      </c>
      <c r="K4428" s="783">
        <v>0</v>
      </c>
      <c r="L4428" s="784">
        <f t="shared" si="206"/>
        <v>0</v>
      </c>
      <c r="M4428" s="784">
        <f t="shared" si="207"/>
        <v>0</v>
      </c>
      <c r="N4428" s="782">
        <v>0</v>
      </c>
      <c r="O4428" s="782">
        <v>0</v>
      </c>
      <c r="P4428" s="782">
        <v>0</v>
      </c>
      <c r="Q4428" s="782">
        <v>0</v>
      </c>
      <c r="R4428" s="782"/>
      <c r="T4428" s="568"/>
    </row>
    <row r="4429" spans="1:20" s="498" customFormat="1" ht="12" x14ac:dyDescent="0.25">
      <c r="A4429" s="772"/>
      <c r="D4429" s="515" t="s">
        <v>8799</v>
      </c>
      <c r="E4429" s="779" t="s">
        <v>8800</v>
      </c>
      <c r="F4429" s="780" t="s">
        <v>5631</v>
      </c>
      <c r="G4429" s="781" t="s">
        <v>6194</v>
      </c>
      <c r="H4429" s="781" t="s">
        <v>8582</v>
      </c>
      <c r="I4429" s="781" t="s">
        <v>5517</v>
      </c>
      <c r="J4429" s="782">
        <v>600000</v>
      </c>
      <c r="K4429" s="783">
        <v>600000</v>
      </c>
      <c r="L4429" s="784">
        <f t="shared" si="206"/>
        <v>0</v>
      </c>
      <c r="M4429" s="784">
        <f t="shared" si="207"/>
        <v>0</v>
      </c>
      <c r="N4429" s="782">
        <v>600000</v>
      </c>
      <c r="O4429" s="782">
        <v>600000</v>
      </c>
      <c r="P4429" s="782">
        <v>1800000</v>
      </c>
      <c r="Q4429" s="782">
        <v>600000</v>
      </c>
      <c r="R4429" s="782"/>
      <c r="T4429" s="568"/>
    </row>
    <row r="4430" spans="1:20" s="498" customFormat="1" ht="36" x14ac:dyDescent="0.25">
      <c r="A4430" s="772"/>
      <c r="D4430" s="515" t="s">
        <v>8801</v>
      </c>
      <c r="E4430" s="779" t="s">
        <v>8802</v>
      </c>
      <c r="F4430" s="780" t="s">
        <v>5634</v>
      </c>
      <c r="G4430" s="781" t="s">
        <v>6194</v>
      </c>
      <c r="H4430" s="781" t="s">
        <v>8582</v>
      </c>
      <c r="I4430" s="781" t="s">
        <v>5517</v>
      </c>
      <c r="J4430" s="782">
        <v>600000</v>
      </c>
      <c r="K4430" s="783">
        <v>600000</v>
      </c>
      <c r="L4430" s="784">
        <f t="shared" si="206"/>
        <v>0</v>
      </c>
      <c r="M4430" s="784">
        <f t="shared" si="207"/>
        <v>0</v>
      </c>
      <c r="N4430" s="782">
        <v>600000</v>
      </c>
      <c r="O4430" s="782">
        <v>600000</v>
      </c>
      <c r="P4430" s="782">
        <v>1800000</v>
      </c>
      <c r="Q4430" s="782">
        <v>550000</v>
      </c>
      <c r="R4430" s="782"/>
      <c r="T4430" s="568"/>
    </row>
    <row r="4431" spans="1:20" s="498" customFormat="1" ht="24" x14ac:dyDescent="0.25">
      <c r="A4431" s="772"/>
      <c r="D4431" s="515" t="s">
        <v>8803</v>
      </c>
      <c r="E4431" s="779" t="s">
        <v>8804</v>
      </c>
      <c r="F4431" s="780" t="s">
        <v>5637</v>
      </c>
      <c r="G4431" s="781" t="s">
        <v>6194</v>
      </c>
      <c r="H4431" s="781" t="s">
        <v>8582</v>
      </c>
      <c r="I4431" s="781" t="s">
        <v>5517</v>
      </c>
      <c r="J4431" s="782">
        <v>500000</v>
      </c>
      <c r="K4431" s="783">
        <v>500000</v>
      </c>
      <c r="L4431" s="784">
        <f t="shared" si="206"/>
        <v>0</v>
      </c>
      <c r="M4431" s="784">
        <f t="shared" si="207"/>
        <v>0</v>
      </c>
      <c r="N4431" s="782">
        <v>500000</v>
      </c>
      <c r="O4431" s="782">
        <v>500000</v>
      </c>
      <c r="P4431" s="782">
        <v>1500000</v>
      </c>
      <c r="Q4431" s="782">
        <v>450000</v>
      </c>
      <c r="R4431" s="782"/>
      <c r="T4431" s="568"/>
    </row>
    <row r="4432" spans="1:20" s="498" customFormat="1" ht="24" x14ac:dyDescent="0.25">
      <c r="A4432" s="772"/>
      <c r="D4432" s="515" t="s">
        <v>8805</v>
      </c>
      <c r="E4432" s="779" t="s">
        <v>8806</v>
      </c>
      <c r="F4432" s="780" t="s">
        <v>5840</v>
      </c>
      <c r="G4432" s="781" t="s">
        <v>6194</v>
      </c>
      <c r="H4432" s="781" t="s">
        <v>8582</v>
      </c>
      <c r="I4432" s="781" t="s">
        <v>5517</v>
      </c>
      <c r="J4432" s="782">
        <v>800000</v>
      </c>
      <c r="K4432" s="783">
        <v>800000</v>
      </c>
      <c r="L4432" s="784">
        <f t="shared" si="206"/>
        <v>0</v>
      </c>
      <c r="M4432" s="784">
        <f t="shared" si="207"/>
        <v>0</v>
      </c>
      <c r="N4432" s="782">
        <v>800000</v>
      </c>
      <c r="O4432" s="782">
        <v>800000</v>
      </c>
      <c r="P4432" s="782">
        <v>2400000</v>
      </c>
      <c r="Q4432" s="782">
        <v>800000</v>
      </c>
      <c r="R4432" s="782"/>
      <c r="T4432" s="568"/>
    </row>
    <row r="4433" spans="1:20" s="498" customFormat="1" ht="24" x14ac:dyDescent="0.25">
      <c r="A4433" s="772"/>
      <c r="D4433" s="515" t="s">
        <v>8807</v>
      </c>
      <c r="E4433" s="779" t="s">
        <v>8808</v>
      </c>
      <c r="F4433" s="780" t="s">
        <v>5643</v>
      </c>
      <c r="G4433" s="781" t="s">
        <v>6194</v>
      </c>
      <c r="H4433" s="781" t="s">
        <v>8582</v>
      </c>
      <c r="I4433" s="781" t="s">
        <v>5517</v>
      </c>
      <c r="J4433" s="782">
        <v>300000</v>
      </c>
      <c r="K4433" s="783">
        <v>300000</v>
      </c>
      <c r="L4433" s="784">
        <f t="shared" si="206"/>
        <v>0</v>
      </c>
      <c r="M4433" s="784">
        <f t="shared" si="207"/>
        <v>0</v>
      </c>
      <c r="N4433" s="782">
        <v>300000</v>
      </c>
      <c r="O4433" s="782">
        <v>300000</v>
      </c>
      <c r="P4433" s="782">
        <v>900000</v>
      </c>
      <c r="Q4433" s="782">
        <v>300000</v>
      </c>
      <c r="R4433" s="782"/>
      <c r="T4433" s="568"/>
    </row>
    <row r="4434" spans="1:20" s="498" customFormat="1" ht="24" x14ac:dyDescent="0.25">
      <c r="A4434" s="772"/>
      <c r="D4434" s="515" t="s">
        <v>8809</v>
      </c>
      <c r="E4434" s="779" t="s">
        <v>8810</v>
      </c>
      <c r="F4434" s="780" t="s">
        <v>5646</v>
      </c>
      <c r="G4434" s="781" t="s">
        <v>6194</v>
      </c>
      <c r="H4434" s="781" t="s">
        <v>8582</v>
      </c>
      <c r="I4434" s="781" t="s">
        <v>5517</v>
      </c>
      <c r="J4434" s="782">
        <v>300000</v>
      </c>
      <c r="K4434" s="783">
        <v>300000</v>
      </c>
      <c r="L4434" s="784">
        <f t="shared" si="206"/>
        <v>0</v>
      </c>
      <c r="M4434" s="784">
        <f t="shared" si="207"/>
        <v>0</v>
      </c>
      <c r="N4434" s="782">
        <v>300000</v>
      </c>
      <c r="O4434" s="782">
        <v>300000</v>
      </c>
      <c r="P4434" s="782">
        <v>900000</v>
      </c>
      <c r="Q4434" s="782">
        <v>300000</v>
      </c>
      <c r="R4434" s="782"/>
      <c r="T4434" s="568"/>
    </row>
    <row r="4435" spans="1:20" s="498" customFormat="1" ht="12" x14ac:dyDescent="0.25">
      <c r="A4435" s="772"/>
      <c r="D4435" s="515" t="s">
        <v>8811</v>
      </c>
      <c r="E4435" s="779" t="s">
        <v>8812</v>
      </c>
      <c r="F4435" s="780" t="s">
        <v>5649</v>
      </c>
      <c r="G4435" s="781" t="s">
        <v>6194</v>
      </c>
      <c r="H4435" s="781" t="s">
        <v>8582</v>
      </c>
      <c r="I4435" s="781" t="s">
        <v>5517</v>
      </c>
      <c r="J4435" s="782">
        <v>600000</v>
      </c>
      <c r="K4435" s="783">
        <v>600000</v>
      </c>
      <c r="L4435" s="784">
        <f t="shared" si="206"/>
        <v>0</v>
      </c>
      <c r="M4435" s="784">
        <f t="shared" si="207"/>
        <v>0</v>
      </c>
      <c r="N4435" s="782">
        <v>600000</v>
      </c>
      <c r="O4435" s="782">
        <v>600000</v>
      </c>
      <c r="P4435" s="782">
        <v>1800000</v>
      </c>
      <c r="Q4435" s="782">
        <v>600000</v>
      </c>
      <c r="R4435" s="782"/>
      <c r="T4435" s="568"/>
    </row>
    <row r="4436" spans="1:20" s="498" customFormat="1" ht="24" x14ac:dyDescent="0.25">
      <c r="A4436" s="772"/>
      <c r="D4436" s="515" t="s">
        <v>8813</v>
      </c>
      <c r="E4436" s="779" t="s">
        <v>8814</v>
      </c>
      <c r="F4436" s="780" t="s">
        <v>6379</v>
      </c>
      <c r="G4436" s="781" t="s">
        <v>6194</v>
      </c>
      <c r="H4436" s="781" t="s">
        <v>8582</v>
      </c>
      <c r="I4436" s="781" t="s">
        <v>5517</v>
      </c>
      <c r="J4436" s="782">
        <v>600000</v>
      </c>
      <c r="K4436" s="783">
        <v>600000</v>
      </c>
      <c r="L4436" s="784">
        <f t="shared" si="206"/>
        <v>0</v>
      </c>
      <c r="M4436" s="784">
        <f t="shared" si="207"/>
        <v>0</v>
      </c>
      <c r="N4436" s="782">
        <v>600000</v>
      </c>
      <c r="O4436" s="782">
        <v>600000</v>
      </c>
      <c r="P4436" s="782">
        <v>1800000</v>
      </c>
      <c r="Q4436" s="782">
        <v>600000</v>
      </c>
      <c r="R4436" s="782"/>
      <c r="T4436" s="568"/>
    </row>
    <row r="4437" spans="1:20" s="498" customFormat="1" ht="12" x14ac:dyDescent="0.25">
      <c r="A4437" s="772"/>
      <c r="D4437" s="515" t="s">
        <v>8815</v>
      </c>
      <c r="E4437" s="779" t="s">
        <v>8816</v>
      </c>
      <c r="F4437" s="780" t="s">
        <v>5664</v>
      </c>
      <c r="G4437" s="781" t="s">
        <v>6194</v>
      </c>
      <c r="H4437" s="781" t="s">
        <v>8582</v>
      </c>
      <c r="I4437" s="781" t="s">
        <v>5517</v>
      </c>
      <c r="J4437" s="782">
        <v>1000000</v>
      </c>
      <c r="K4437" s="783">
        <v>1000000</v>
      </c>
      <c r="L4437" s="784">
        <f t="shared" si="206"/>
        <v>0</v>
      </c>
      <c r="M4437" s="784">
        <f t="shared" si="207"/>
        <v>0</v>
      </c>
      <c r="N4437" s="782">
        <v>1000000</v>
      </c>
      <c r="O4437" s="782">
        <v>1000000</v>
      </c>
      <c r="P4437" s="782">
        <v>3000000</v>
      </c>
      <c r="Q4437" s="782">
        <v>800000</v>
      </c>
      <c r="R4437" s="782"/>
      <c r="T4437" s="568"/>
    </row>
    <row r="4438" spans="1:20" s="498" customFormat="1" ht="24" x14ac:dyDescent="0.25">
      <c r="A4438" s="772"/>
      <c r="D4438" s="515" t="s">
        <v>8817</v>
      </c>
      <c r="E4438" s="779" t="s">
        <v>8818</v>
      </c>
      <c r="F4438" s="780" t="s">
        <v>5688</v>
      </c>
      <c r="G4438" s="781" t="s">
        <v>6194</v>
      </c>
      <c r="H4438" s="781" t="s">
        <v>8582</v>
      </c>
      <c r="I4438" s="781" t="s">
        <v>5517</v>
      </c>
      <c r="J4438" s="782">
        <v>400000</v>
      </c>
      <c r="K4438" s="783">
        <v>400000</v>
      </c>
      <c r="L4438" s="784">
        <f t="shared" si="206"/>
        <v>0</v>
      </c>
      <c r="M4438" s="784">
        <f t="shared" si="207"/>
        <v>0</v>
      </c>
      <c r="N4438" s="782">
        <v>400000</v>
      </c>
      <c r="O4438" s="782">
        <v>400000</v>
      </c>
      <c r="P4438" s="782">
        <v>1200000</v>
      </c>
      <c r="Q4438" s="782">
        <v>350000</v>
      </c>
      <c r="R4438" s="782"/>
      <c r="T4438" s="568"/>
    </row>
    <row r="4439" spans="1:20" s="498" customFormat="1" ht="12" x14ac:dyDescent="0.25">
      <c r="A4439" s="772"/>
      <c r="D4439" s="515" t="s">
        <v>8819</v>
      </c>
      <c r="E4439" s="779" t="s">
        <v>8820</v>
      </c>
      <c r="F4439" s="780" t="s">
        <v>8701</v>
      </c>
      <c r="G4439" s="781" t="s">
        <v>6194</v>
      </c>
      <c r="H4439" s="781" t="s">
        <v>8582</v>
      </c>
      <c r="I4439" s="781" t="s">
        <v>5517</v>
      </c>
      <c r="J4439" s="782">
        <v>1000000</v>
      </c>
      <c r="K4439" s="783">
        <v>1000000</v>
      </c>
      <c r="L4439" s="784">
        <f t="shared" si="206"/>
        <v>0</v>
      </c>
      <c r="M4439" s="784">
        <f t="shared" si="207"/>
        <v>0</v>
      </c>
      <c r="N4439" s="782">
        <v>1000000</v>
      </c>
      <c r="O4439" s="782">
        <v>1000000</v>
      </c>
      <c r="P4439" s="782">
        <v>3000000</v>
      </c>
      <c r="Q4439" s="782">
        <v>1000000</v>
      </c>
      <c r="R4439" s="782"/>
      <c r="T4439" s="568"/>
    </row>
    <row r="4440" spans="1:20" s="498" customFormat="1" ht="12" x14ac:dyDescent="0.25">
      <c r="A4440" s="772"/>
      <c r="D4440" s="515" t="s">
        <v>8821</v>
      </c>
      <c r="E4440" s="779" t="s">
        <v>8822</v>
      </c>
      <c r="F4440" s="780" t="s">
        <v>5915</v>
      </c>
      <c r="G4440" s="781" t="s">
        <v>6194</v>
      </c>
      <c r="H4440" s="781" t="s">
        <v>8582</v>
      </c>
      <c r="I4440" s="781" t="s">
        <v>5517</v>
      </c>
      <c r="J4440" s="782">
        <v>800000</v>
      </c>
      <c r="K4440" s="783">
        <v>800000</v>
      </c>
      <c r="L4440" s="784">
        <f t="shared" si="206"/>
        <v>0</v>
      </c>
      <c r="M4440" s="784">
        <f t="shared" si="207"/>
        <v>0</v>
      </c>
      <c r="N4440" s="782">
        <v>800000</v>
      </c>
      <c r="O4440" s="782">
        <v>800000</v>
      </c>
      <c r="P4440" s="782">
        <v>2400000</v>
      </c>
      <c r="Q4440" s="782">
        <v>800000</v>
      </c>
      <c r="R4440" s="782"/>
      <c r="T4440" s="568"/>
    </row>
    <row r="4441" spans="1:20" s="498" customFormat="1" ht="12" x14ac:dyDescent="0.25">
      <c r="A4441" s="772"/>
      <c r="D4441" s="515" t="s">
        <v>8823</v>
      </c>
      <c r="E4441" s="779" t="s">
        <v>8824</v>
      </c>
      <c r="F4441" s="780" t="s">
        <v>5703</v>
      </c>
      <c r="G4441" s="781" t="s">
        <v>6194</v>
      </c>
      <c r="H4441" s="781" t="s">
        <v>8582</v>
      </c>
      <c r="I4441" s="781" t="s">
        <v>5517</v>
      </c>
      <c r="J4441" s="782">
        <v>800000</v>
      </c>
      <c r="K4441" s="783">
        <v>800000</v>
      </c>
      <c r="L4441" s="784">
        <f t="shared" si="206"/>
        <v>0</v>
      </c>
      <c r="M4441" s="784">
        <f t="shared" si="207"/>
        <v>0</v>
      </c>
      <c r="N4441" s="782">
        <v>800000</v>
      </c>
      <c r="O4441" s="782">
        <v>800000</v>
      </c>
      <c r="P4441" s="782">
        <v>2400000</v>
      </c>
      <c r="Q4441" s="782">
        <v>800000</v>
      </c>
      <c r="R4441" s="782"/>
      <c r="T4441" s="568"/>
    </row>
    <row r="4442" spans="1:20" s="498" customFormat="1" ht="12" x14ac:dyDescent="0.25">
      <c r="A4442" s="772"/>
      <c r="D4442" s="515" t="s">
        <v>8825</v>
      </c>
      <c r="E4442" s="779" t="s">
        <v>8826</v>
      </c>
      <c r="F4442" s="780" t="s">
        <v>5709</v>
      </c>
      <c r="G4442" s="781" t="s">
        <v>6194</v>
      </c>
      <c r="H4442" s="781" t="s">
        <v>8582</v>
      </c>
      <c r="I4442" s="781" t="s">
        <v>5517</v>
      </c>
      <c r="J4442" s="782">
        <v>400000</v>
      </c>
      <c r="K4442" s="783">
        <v>400000</v>
      </c>
      <c r="L4442" s="784">
        <f t="shared" si="206"/>
        <v>0</v>
      </c>
      <c r="M4442" s="784">
        <f t="shared" si="207"/>
        <v>0</v>
      </c>
      <c r="N4442" s="782">
        <v>400000</v>
      </c>
      <c r="O4442" s="782">
        <v>400000</v>
      </c>
      <c r="P4442" s="782">
        <v>1200000</v>
      </c>
      <c r="Q4442" s="782">
        <v>350000</v>
      </c>
      <c r="R4442" s="782"/>
      <c r="T4442" s="568"/>
    </row>
    <row r="4443" spans="1:20" s="498" customFormat="1" ht="24" x14ac:dyDescent="0.25">
      <c r="A4443" s="772"/>
      <c r="D4443" s="515" t="s">
        <v>8827</v>
      </c>
      <c r="E4443" s="779" t="s">
        <v>8828</v>
      </c>
      <c r="F4443" s="780" t="s">
        <v>6467</v>
      </c>
      <c r="G4443" s="781" t="s">
        <v>6194</v>
      </c>
      <c r="H4443" s="781" t="s">
        <v>8582</v>
      </c>
      <c r="I4443" s="781" t="s">
        <v>5517</v>
      </c>
      <c r="J4443" s="782">
        <v>0</v>
      </c>
      <c r="K4443" s="783">
        <v>0</v>
      </c>
      <c r="L4443" s="784">
        <f t="shared" si="206"/>
        <v>0</v>
      </c>
      <c r="M4443" s="784">
        <f t="shared" si="207"/>
        <v>0</v>
      </c>
      <c r="N4443" s="782">
        <v>0</v>
      </c>
      <c r="O4443" s="782">
        <v>0</v>
      </c>
      <c r="P4443" s="782">
        <v>0</v>
      </c>
      <c r="Q4443" s="782">
        <v>0</v>
      </c>
      <c r="R4443" s="782"/>
      <c r="T4443" s="568"/>
    </row>
    <row r="4444" spans="1:20" s="498" customFormat="1" ht="12" x14ac:dyDescent="0.25">
      <c r="A4444" s="772"/>
      <c r="D4444" s="515" t="s">
        <v>8829</v>
      </c>
      <c r="E4444" s="779" t="s">
        <v>8830</v>
      </c>
      <c r="F4444" s="780" t="s">
        <v>5721</v>
      </c>
      <c r="G4444" s="781" t="s">
        <v>6194</v>
      </c>
      <c r="H4444" s="781" t="s">
        <v>8582</v>
      </c>
      <c r="I4444" s="781" t="s">
        <v>5517</v>
      </c>
      <c r="J4444" s="782">
        <v>200000</v>
      </c>
      <c r="K4444" s="783">
        <v>200000</v>
      </c>
      <c r="L4444" s="784">
        <f t="shared" si="206"/>
        <v>0</v>
      </c>
      <c r="M4444" s="784">
        <f t="shared" si="207"/>
        <v>0</v>
      </c>
      <c r="N4444" s="782">
        <v>200000</v>
      </c>
      <c r="O4444" s="782">
        <v>200000</v>
      </c>
      <c r="P4444" s="782">
        <v>600000</v>
      </c>
      <c r="Q4444" s="782">
        <v>200000</v>
      </c>
      <c r="R4444" s="782"/>
      <c r="T4444" s="568"/>
    </row>
    <row r="4445" spans="1:20" s="498" customFormat="1" ht="12" x14ac:dyDescent="0.25">
      <c r="A4445" s="772"/>
      <c r="D4445" s="515" t="s">
        <v>8831</v>
      </c>
      <c r="E4445" s="779" t="s">
        <v>8832</v>
      </c>
      <c r="F4445" s="780" t="s">
        <v>5739</v>
      </c>
      <c r="G4445" s="781" t="s">
        <v>6194</v>
      </c>
      <c r="H4445" s="781" t="s">
        <v>8582</v>
      </c>
      <c r="I4445" s="781" t="s">
        <v>5517</v>
      </c>
      <c r="J4445" s="782">
        <v>300000</v>
      </c>
      <c r="K4445" s="783">
        <v>300000</v>
      </c>
      <c r="L4445" s="782">
        <f t="shared" si="206"/>
        <v>0</v>
      </c>
      <c r="M4445" s="782">
        <f t="shared" si="207"/>
        <v>0</v>
      </c>
      <c r="N4445" s="782">
        <v>300000</v>
      </c>
      <c r="O4445" s="782">
        <v>300000</v>
      </c>
      <c r="P4445" s="782">
        <v>900000</v>
      </c>
      <c r="Q4445" s="782">
        <v>300000</v>
      </c>
      <c r="R4445" s="782"/>
      <c r="T4445" s="568"/>
    </row>
    <row r="4446" spans="1:20" s="498" customFormat="1" ht="12" x14ac:dyDescent="0.25">
      <c r="A4446" s="772"/>
      <c r="D4446" s="515"/>
      <c r="F4446" s="536"/>
      <c r="J4446" s="776"/>
      <c r="K4446" s="776"/>
      <c r="L4446" s="776"/>
      <c r="M4446" s="776"/>
      <c r="N4446" s="776"/>
      <c r="O4446" s="776"/>
      <c r="P4446" s="776"/>
      <c r="Q4446" s="776"/>
      <c r="R4446" s="776"/>
      <c r="T4446" s="568"/>
    </row>
    <row r="4447" spans="1:20" s="498" customFormat="1" ht="12" x14ac:dyDescent="0.25">
      <c r="A4447" s="772"/>
      <c r="B4447" s="566" t="s">
        <v>802</v>
      </c>
      <c r="C4447" s="810"/>
      <c r="D4447" s="515"/>
      <c r="E4447" s="810"/>
      <c r="F4447" s="827"/>
      <c r="G4447" s="810"/>
      <c r="H4447" s="810"/>
      <c r="I4447" s="779"/>
      <c r="J4447" s="782">
        <v>11400000</v>
      </c>
      <c r="K4447" s="783">
        <f>SUM(K4412:K4446)</f>
        <v>11400000</v>
      </c>
      <c r="L4447" s="782">
        <f t="shared" ref="L4447:O4447" si="208">SUM(L4412:L4446)</f>
        <v>0</v>
      </c>
      <c r="M4447" s="782">
        <f t="shared" si="208"/>
        <v>0</v>
      </c>
      <c r="N4447" s="782">
        <f t="shared" si="208"/>
        <v>11400000</v>
      </c>
      <c r="O4447" s="782">
        <f t="shared" si="208"/>
        <v>11600000</v>
      </c>
      <c r="P4447" s="782">
        <v>34400000</v>
      </c>
      <c r="Q4447" s="782">
        <v>10900000</v>
      </c>
      <c r="R4447" s="782"/>
      <c r="T4447" s="568"/>
    </row>
    <row r="4448" spans="1:20" s="498" customFormat="1" ht="12" x14ac:dyDescent="0.25">
      <c r="A4448" s="772"/>
      <c r="D4448" s="515"/>
      <c r="F4448" s="536"/>
      <c r="J4448" s="776"/>
      <c r="K4448" s="776"/>
      <c r="L4448" s="776"/>
      <c r="M4448" s="776"/>
      <c r="N4448" s="776"/>
      <c r="O4448" s="776"/>
      <c r="P4448" s="776"/>
      <c r="Q4448" s="776"/>
      <c r="R4448" s="776"/>
      <c r="T4448" s="568"/>
    </row>
    <row r="4449" spans="1:20" s="751" customFormat="1" ht="13.8" x14ac:dyDescent="0.3">
      <c r="A4449" s="946" t="s">
        <v>5500</v>
      </c>
      <c r="B4449" s="946"/>
      <c r="C4449" s="946"/>
      <c r="D4449" s="946"/>
      <c r="E4449" s="946"/>
      <c r="F4449" s="946"/>
      <c r="G4449" s="946"/>
      <c r="H4449" s="946"/>
      <c r="I4449" s="946"/>
      <c r="J4449" s="946"/>
      <c r="K4449" s="946"/>
      <c r="L4449" s="946"/>
      <c r="M4449" s="946"/>
      <c r="N4449" s="946"/>
      <c r="O4449" s="946"/>
      <c r="P4449" s="946"/>
      <c r="Q4449" s="946"/>
      <c r="T4449" s="752"/>
    </row>
    <row r="4450" spans="1:20" s="751" customFormat="1" ht="13.8" x14ac:dyDescent="0.3">
      <c r="A4450" s="946" t="s">
        <v>5501</v>
      </c>
      <c r="B4450" s="946"/>
      <c r="C4450" s="946"/>
      <c r="D4450" s="946"/>
      <c r="E4450" s="946"/>
      <c r="F4450" s="946"/>
      <c r="G4450" s="946"/>
      <c r="H4450" s="946"/>
      <c r="I4450" s="946"/>
      <c r="J4450" s="946"/>
      <c r="K4450" s="946"/>
      <c r="L4450" s="946"/>
      <c r="M4450" s="946"/>
      <c r="N4450" s="946"/>
      <c r="O4450" s="946"/>
      <c r="P4450" s="946"/>
      <c r="Q4450" s="946"/>
      <c r="T4450" s="752"/>
    </row>
    <row r="4451" spans="1:20" s="753" customFormat="1" ht="13.2" x14ac:dyDescent="0.25">
      <c r="A4451" s="947" t="s">
        <v>8579</v>
      </c>
      <c r="B4451" s="947"/>
      <c r="C4451" s="947"/>
      <c r="D4451" s="954"/>
      <c r="E4451" s="947"/>
      <c r="F4451" s="947"/>
      <c r="G4451" s="947"/>
      <c r="H4451" s="947"/>
      <c r="I4451" s="947"/>
      <c r="J4451" s="947"/>
      <c r="K4451" s="947"/>
      <c r="L4451" s="947"/>
      <c r="M4451" s="947"/>
      <c r="N4451" s="947"/>
      <c r="O4451" s="947"/>
      <c r="P4451" s="947"/>
      <c r="Q4451" s="947"/>
      <c r="T4451" s="754"/>
    </row>
    <row r="4452" spans="1:20" s="760" customFormat="1" ht="24" x14ac:dyDescent="0.25">
      <c r="A4452" s="943" t="s">
        <v>5502</v>
      </c>
      <c r="B4452" s="948" t="s">
        <v>5503</v>
      </c>
      <c r="C4452" s="957"/>
      <c r="D4452" s="755"/>
      <c r="E4452" s="949" t="s">
        <v>5504</v>
      </c>
      <c r="F4452" s="943" t="s">
        <v>4881</v>
      </c>
      <c r="G4452" s="943" t="s">
        <v>5505</v>
      </c>
      <c r="H4452" s="943" t="s">
        <v>5506</v>
      </c>
      <c r="I4452" s="943" t="s">
        <v>5507</v>
      </c>
      <c r="J4452" s="756" t="s">
        <v>3115</v>
      </c>
      <c r="K4452" s="757" t="s">
        <v>3116</v>
      </c>
      <c r="L4452" s="758" t="s">
        <v>5508</v>
      </c>
      <c r="M4452" s="758" t="s">
        <v>5509</v>
      </c>
      <c r="N4452" s="756" t="s">
        <v>3116</v>
      </c>
      <c r="O4452" s="756" t="s">
        <v>3116</v>
      </c>
      <c r="P4452" s="759" t="s">
        <v>3317</v>
      </c>
      <c r="Q4452" s="759" t="s">
        <v>3341</v>
      </c>
      <c r="R4452" s="759" t="s">
        <v>5510</v>
      </c>
      <c r="T4452" s="761"/>
    </row>
    <row r="4453" spans="1:20" s="760" customFormat="1" ht="19.5" customHeight="1" x14ac:dyDescent="0.25">
      <c r="A4453" s="955"/>
      <c r="B4453" s="950"/>
      <c r="C4453" s="958"/>
      <c r="D4453" s="762"/>
      <c r="E4453" s="951"/>
      <c r="F4453" s="944"/>
      <c r="G4453" s="944"/>
      <c r="H4453" s="944"/>
      <c r="I4453" s="944"/>
      <c r="J4453" s="763">
        <v>2020</v>
      </c>
      <c r="K4453" s="764" t="s">
        <v>3120</v>
      </c>
      <c r="L4453" s="765" t="s">
        <v>3120</v>
      </c>
      <c r="M4453" s="765" t="s">
        <v>3120</v>
      </c>
      <c r="N4453" s="766" t="s">
        <v>5068</v>
      </c>
      <c r="O4453" s="766" t="s">
        <v>5069</v>
      </c>
      <c r="P4453" s="763" t="s">
        <v>4882</v>
      </c>
      <c r="Q4453" s="766" t="s">
        <v>5102</v>
      </c>
      <c r="R4453" s="763"/>
      <c r="T4453" s="761"/>
    </row>
    <row r="4454" spans="1:20" s="760" customFormat="1" ht="15.75" customHeight="1" x14ac:dyDescent="0.25">
      <c r="A4454" s="956"/>
      <c r="B4454" s="952"/>
      <c r="C4454" s="959"/>
      <c r="D4454" s="768"/>
      <c r="E4454" s="953"/>
      <c r="F4454" s="945"/>
      <c r="G4454" s="945"/>
      <c r="H4454" s="945"/>
      <c r="I4454" s="945"/>
      <c r="J4454" s="769" t="s">
        <v>14</v>
      </c>
      <c r="K4454" s="770" t="s">
        <v>14</v>
      </c>
      <c r="L4454" s="771" t="s">
        <v>14</v>
      </c>
      <c r="M4454" s="771" t="s">
        <v>14</v>
      </c>
      <c r="N4454" s="769" t="s">
        <v>14</v>
      </c>
      <c r="O4454" s="769" t="s">
        <v>14</v>
      </c>
      <c r="P4454" s="769" t="s">
        <v>14</v>
      </c>
      <c r="Q4454" s="769" t="s">
        <v>14</v>
      </c>
      <c r="R4454" s="769"/>
      <c r="T4454" s="761"/>
    </row>
    <row r="4455" spans="1:20" s="498" customFormat="1" ht="12" x14ac:dyDescent="0.25">
      <c r="A4455" s="772" t="s">
        <v>8833</v>
      </c>
      <c r="B4455" s="773" t="s">
        <v>803</v>
      </c>
      <c r="C4455" s="773"/>
      <c r="D4455" s="794"/>
      <c r="E4455" s="773"/>
      <c r="F4455" s="775"/>
      <c r="G4455" s="773"/>
      <c r="H4455" s="773"/>
      <c r="I4455" s="773"/>
      <c r="J4455" s="776"/>
      <c r="K4455" s="776"/>
      <c r="L4455" s="776"/>
      <c r="M4455" s="776"/>
      <c r="N4455" s="776"/>
      <c r="O4455" s="776"/>
      <c r="P4455" s="776"/>
      <c r="Q4455" s="776"/>
      <c r="R4455" s="776"/>
      <c r="T4455" s="568"/>
    </row>
    <row r="4456" spans="1:20" s="498" customFormat="1" ht="12" x14ac:dyDescent="0.25">
      <c r="A4456" s="772"/>
      <c r="C4456" s="773" t="s">
        <v>5123</v>
      </c>
      <c r="D4456" s="794"/>
      <c r="E4456" s="773"/>
      <c r="F4456" s="775"/>
      <c r="G4456" s="773"/>
      <c r="H4456" s="773"/>
      <c r="I4456" s="773"/>
      <c r="J4456" s="777">
        <v>32263829</v>
      </c>
      <c r="K4456" s="789">
        <f>SUM(K4457:K4472)</f>
        <v>32263829</v>
      </c>
      <c r="L4456" s="784">
        <f t="shared" ref="L4456:O4456" si="209">SUM(L4457:L4472)</f>
        <v>0</v>
      </c>
      <c r="M4456" s="784">
        <f t="shared" si="209"/>
        <v>0</v>
      </c>
      <c r="N4456" s="784">
        <f t="shared" si="209"/>
        <v>32580142</v>
      </c>
      <c r="O4456" s="784">
        <f t="shared" si="209"/>
        <v>32896454</v>
      </c>
      <c r="P4456" s="777">
        <f>SUM(K4456,N4456,O4456)</f>
        <v>97740425</v>
      </c>
      <c r="Q4456" s="777">
        <v>31798030</v>
      </c>
      <c r="R4456" s="777"/>
      <c r="T4456" s="568"/>
    </row>
    <row r="4457" spans="1:20" s="498" customFormat="1" ht="12" x14ac:dyDescent="0.25">
      <c r="A4457" s="772"/>
      <c r="D4457" s="515" t="s">
        <v>8834</v>
      </c>
      <c r="E4457" s="779" t="s">
        <v>8835</v>
      </c>
      <c r="F4457" s="780" t="s">
        <v>6059</v>
      </c>
      <c r="G4457" s="781" t="s">
        <v>6194</v>
      </c>
      <c r="H4457" s="781" t="s">
        <v>8836</v>
      </c>
      <c r="I4457" s="781" t="s">
        <v>5517</v>
      </c>
      <c r="J4457" s="782">
        <v>20935949</v>
      </c>
      <c r="K4457" s="783">
        <v>20935949</v>
      </c>
      <c r="L4457" s="784">
        <f>SUM(J4457-K4457)</f>
        <v>0</v>
      </c>
      <c r="M4457" s="784">
        <f>SUM(K4457-J4457)</f>
        <v>0</v>
      </c>
      <c r="N4457" s="782">
        <v>21141204</v>
      </c>
      <c r="O4457" s="782">
        <v>21346458</v>
      </c>
      <c r="P4457" s="782">
        <v>63423611</v>
      </c>
      <c r="Q4457" s="782">
        <v>21315600</v>
      </c>
      <c r="R4457" s="782"/>
      <c r="T4457" s="568"/>
    </row>
    <row r="4458" spans="1:20" s="498" customFormat="1" ht="12" x14ac:dyDescent="0.25">
      <c r="A4458" s="772"/>
      <c r="D4458" s="515" t="s">
        <v>8837</v>
      </c>
      <c r="E4458" s="779" t="s">
        <v>8838</v>
      </c>
      <c r="F4458" s="780" t="s">
        <v>6905</v>
      </c>
      <c r="G4458" s="781" t="s">
        <v>6194</v>
      </c>
      <c r="H4458" s="781" t="s">
        <v>8836</v>
      </c>
      <c r="I4458" s="781" t="s">
        <v>5517</v>
      </c>
      <c r="J4458" s="782">
        <v>0</v>
      </c>
      <c r="K4458" s="783">
        <v>0</v>
      </c>
      <c r="L4458" s="784">
        <f t="shared" ref="L4458:L4472" si="210">SUM(J4458-K4458)</f>
        <v>0</v>
      </c>
      <c r="M4458" s="784">
        <f t="shared" ref="M4458:M4472" si="211">SUM(K4458-J4458)</f>
        <v>0</v>
      </c>
      <c r="N4458" s="782">
        <v>0</v>
      </c>
      <c r="O4458" s="782">
        <v>0</v>
      </c>
      <c r="P4458" s="782">
        <v>0</v>
      </c>
      <c r="Q4458" s="782">
        <v>0</v>
      </c>
      <c r="R4458" s="782"/>
      <c r="T4458" s="568"/>
    </row>
    <row r="4459" spans="1:20" s="498" customFormat="1" ht="12" x14ac:dyDescent="0.25">
      <c r="A4459" s="772"/>
      <c r="D4459" s="515" t="s">
        <v>8839</v>
      </c>
      <c r="E4459" s="779" t="s">
        <v>8840</v>
      </c>
      <c r="F4459" s="780" t="s">
        <v>8841</v>
      </c>
      <c r="G4459" s="781" t="s">
        <v>6194</v>
      </c>
      <c r="H4459" s="781" t="s">
        <v>8836</v>
      </c>
      <c r="I4459" s="781" t="s">
        <v>5517</v>
      </c>
      <c r="J4459" s="782">
        <v>0</v>
      </c>
      <c r="K4459" s="783">
        <v>0</v>
      </c>
      <c r="L4459" s="784">
        <f t="shared" si="210"/>
        <v>0</v>
      </c>
      <c r="M4459" s="784">
        <f t="shared" si="211"/>
        <v>0</v>
      </c>
      <c r="N4459" s="782">
        <v>0</v>
      </c>
      <c r="O4459" s="782">
        <v>0</v>
      </c>
      <c r="P4459" s="782">
        <v>0</v>
      </c>
      <c r="Q4459" s="782">
        <v>0</v>
      </c>
      <c r="R4459" s="782"/>
      <c r="T4459" s="568"/>
    </row>
    <row r="4460" spans="1:20" s="498" customFormat="1" ht="12" x14ac:dyDescent="0.25">
      <c r="A4460" s="772"/>
      <c r="D4460" s="515" t="s">
        <v>8842</v>
      </c>
      <c r="E4460" s="779" t="s">
        <v>8843</v>
      </c>
      <c r="F4460" s="780" t="s">
        <v>5526</v>
      </c>
      <c r="G4460" s="781" t="s">
        <v>6194</v>
      </c>
      <c r="H4460" s="781" t="s">
        <v>8836</v>
      </c>
      <c r="I4460" s="781" t="s">
        <v>5517</v>
      </c>
      <c r="J4460" s="782">
        <v>4588758</v>
      </c>
      <c r="K4460" s="783">
        <v>4588758</v>
      </c>
      <c r="L4460" s="784">
        <f t="shared" si="210"/>
        <v>0</v>
      </c>
      <c r="M4460" s="784">
        <f t="shared" si="211"/>
        <v>0</v>
      </c>
      <c r="N4460" s="782">
        <v>4633746</v>
      </c>
      <c r="O4460" s="782">
        <v>4678734</v>
      </c>
      <c r="P4460" s="782">
        <v>13901238</v>
      </c>
      <c r="Q4460" s="782">
        <v>4742470</v>
      </c>
      <c r="R4460" s="782"/>
      <c r="T4460" s="568"/>
    </row>
    <row r="4461" spans="1:20" s="498" customFormat="1" ht="12" x14ac:dyDescent="0.25">
      <c r="A4461" s="772"/>
      <c r="D4461" s="515" t="s">
        <v>8844</v>
      </c>
      <c r="E4461" s="779" t="s">
        <v>8845</v>
      </c>
      <c r="F4461" s="780" t="s">
        <v>5529</v>
      </c>
      <c r="G4461" s="781" t="s">
        <v>6194</v>
      </c>
      <c r="H4461" s="781" t="s">
        <v>8836</v>
      </c>
      <c r="I4461" s="781" t="s">
        <v>5517</v>
      </c>
      <c r="J4461" s="782">
        <v>1449726</v>
      </c>
      <c r="K4461" s="783">
        <v>1449726</v>
      </c>
      <c r="L4461" s="784">
        <f t="shared" si="210"/>
        <v>0</v>
      </c>
      <c r="M4461" s="784">
        <f t="shared" si="211"/>
        <v>0</v>
      </c>
      <c r="N4461" s="782">
        <v>1463939</v>
      </c>
      <c r="O4461" s="782">
        <v>1478152</v>
      </c>
      <c r="P4461" s="782">
        <v>4391817</v>
      </c>
      <c r="Q4461" s="782">
        <v>923400</v>
      </c>
      <c r="R4461" s="782"/>
      <c r="T4461" s="568"/>
    </row>
    <row r="4462" spans="1:20" s="498" customFormat="1" ht="12" x14ac:dyDescent="0.25">
      <c r="A4462" s="772"/>
      <c r="D4462" s="515" t="s">
        <v>8846</v>
      </c>
      <c r="E4462" s="779" t="s">
        <v>8847</v>
      </c>
      <c r="F4462" s="780" t="s">
        <v>5532</v>
      </c>
      <c r="G4462" s="781" t="s">
        <v>6194</v>
      </c>
      <c r="H4462" s="781" t="s">
        <v>8836</v>
      </c>
      <c r="I4462" s="781" t="s">
        <v>5517</v>
      </c>
      <c r="J4462" s="782">
        <v>625158</v>
      </c>
      <c r="K4462" s="783">
        <v>625158</v>
      </c>
      <c r="L4462" s="784">
        <f t="shared" si="210"/>
        <v>0</v>
      </c>
      <c r="M4462" s="784">
        <f t="shared" si="211"/>
        <v>0</v>
      </c>
      <c r="N4462" s="782">
        <v>631287</v>
      </c>
      <c r="O4462" s="782">
        <v>637416</v>
      </c>
      <c r="P4462" s="782">
        <v>1893861</v>
      </c>
      <c r="Q4462" s="782">
        <v>416400</v>
      </c>
      <c r="R4462" s="782"/>
      <c r="T4462" s="568"/>
    </row>
    <row r="4463" spans="1:20" s="498" customFormat="1" ht="12" x14ac:dyDescent="0.25">
      <c r="A4463" s="772"/>
      <c r="D4463" s="515" t="s">
        <v>8848</v>
      </c>
      <c r="E4463" s="779" t="s">
        <v>8849</v>
      </c>
      <c r="F4463" s="780" t="s">
        <v>5535</v>
      </c>
      <c r="G4463" s="781" t="s">
        <v>6194</v>
      </c>
      <c r="H4463" s="781" t="s">
        <v>8836</v>
      </c>
      <c r="I4463" s="781" t="s">
        <v>5517</v>
      </c>
      <c r="J4463" s="782">
        <v>443394</v>
      </c>
      <c r="K4463" s="783">
        <v>443394</v>
      </c>
      <c r="L4463" s="784">
        <f t="shared" si="210"/>
        <v>0</v>
      </c>
      <c r="M4463" s="784">
        <f t="shared" si="211"/>
        <v>0</v>
      </c>
      <c r="N4463" s="782">
        <v>447741</v>
      </c>
      <c r="O4463" s="782">
        <v>452088</v>
      </c>
      <c r="P4463" s="782">
        <v>1343223</v>
      </c>
      <c r="Q4463" s="782">
        <v>375600</v>
      </c>
      <c r="R4463" s="782"/>
      <c r="T4463" s="568"/>
    </row>
    <row r="4464" spans="1:20" s="498" customFormat="1" ht="12" x14ac:dyDescent="0.25">
      <c r="A4464" s="772"/>
      <c r="D4464" s="515" t="s">
        <v>8850</v>
      </c>
      <c r="E4464" s="779" t="s">
        <v>8851</v>
      </c>
      <c r="F4464" s="780" t="s">
        <v>8852</v>
      </c>
      <c r="G4464" s="781" t="s">
        <v>6194</v>
      </c>
      <c r="H4464" s="781" t="s">
        <v>8836</v>
      </c>
      <c r="I4464" s="781" t="s">
        <v>5517</v>
      </c>
      <c r="J4464" s="782">
        <v>94049</v>
      </c>
      <c r="K4464" s="783">
        <v>94049</v>
      </c>
      <c r="L4464" s="784">
        <f t="shared" si="210"/>
        <v>0</v>
      </c>
      <c r="M4464" s="784">
        <f t="shared" si="211"/>
        <v>0</v>
      </c>
      <c r="N4464" s="782">
        <v>94971</v>
      </c>
      <c r="O4464" s="782">
        <v>95893</v>
      </c>
      <c r="P4464" s="782">
        <v>284913</v>
      </c>
      <c r="Q4464" s="782">
        <v>0</v>
      </c>
      <c r="R4464" s="782"/>
      <c r="T4464" s="568"/>
    </row>
    <row r="4465" spans="1:20" s="498" customFormat="1" ht="12" x14ac:dyDescent="0.25">
      <c r="A4465" s="772"/>
      <c r="D4465" s="515" t="s">
        <v>8853</v>
      </c>
      <c r="E4465" s="779" t="s">
        <v>8854</v>
      </c>
      <c r="F4465" s="780" t="s">
        <v>5541</v>
      </c>
      <c r="G4465" s="781" t="s">
        <v>6194</v>
      </c>
      <c r="H4465" s="781" t="s">
        <v>8836</v>
      </c>
      <c r="I4465" s="781" t="s">
        <v>5517</v>
      </c>
      <c r="J4465" s="782">
        <v>1992861</v>
      </c>
      <c r="K4465" s="783">
        <v>1992861</v>
      </c>
      <c r="L4465" s="784">
        <f t="shared" si="210"/>
        <v>0</v>
      </c>
      <c r="M4465" s="784">
        <f t="shared" si="211"/>
        <v>0</v>
      </c>
      <c r="N4465" s="782">
        <v>2012399</v>
      </c>
      <c r="O4465" s="782">
        <v>2031937</v>
      </c>
      <c r="P4465" s="782">
        <v>6037197</v>
      </c>
      <c r="Q4465" s="782">
        <v>2131560</v>
      </c>
      <c r="R4465" s="782"/>
      <c r="T4465" s="568"/>
    </row>
    <row r="4466" spans="1:20" s="498" customFormat="1" ht="12" x14ac:dyDescent="0.25">
      <c r="A4466" s="772"/>
      <c r="D4466" s="515" t="s">
        <v>8855</v>
      </c>
      <c r="E4466" s="779" t="s">
        <v>8856</v>
      </c>
      <c r="F4466" s="780" t="s">
        <v>5544</v>
      </c>
      <c r="G4466" s="781" t="s">
        <v>6194</v>
      </c>
      <c r="H4466" s="781" t="s">
        <v>8836</v>
      </c>
      <c r="I4466" s="781" t="s">
        <v>5517</v>
      </c>
      <c r="J4466" s="782">
        <v>1665013</v>
      </c>
      <c r="K4466" s="783">
        <v>1665013</v>
      </c>
      <c r="L4466" s="784">
        <f t="shared" si="210"/>
        <v>0</v>
      </c>
      <c r="M4466" s="784">
        <f t="shared" si="211"/>
        <v>0</v>
      </c>
      <c r="N4466" s="782">
        <v>1681336</v>
      </c>
      <c r="O4466" s="782">
        <v>1697660</v>
      </c>
      <c r="P4466" s="782">
        <v>5044009</v>
      </c>
      <c r="Q4466" s="782">
        <v>1893000</v>
      </c>
      <c r="R4466" s="782"/>
      <c r="T4466" s="568"/>
    </row>
    <row r="4467" spans="1:20" s="498" customFormat="1" ht="12" x14ac:dyDescent="0.25">
      <c r="A4467" s="772"/>
      <c r="D4467" s="515" t="s">
        <v>8857</v>
      </c>
      <c r="E4467" s="779" t="s">
        <v>8858</v>
      </c>
      <c r="F4467" s="780" t="s">
        <v>6746</v>
      </c>
      <c r="G4467" s="781" t="s">
        <v>6194</v>
      </c>
      <c r="H4467" s="781" t="s">
        <v>8836</v>
      </c>
      <c r="I4467" s="781" t="s">
        <v>5517</v>
      </c>
      <c r="J4467" s="782">
        <v>0</v>
      </c>
      <c r="K4467" s="783">
        <v>0</v>
      </c>
      <c r="L4467" s="784">
        <f t="shared" si="210"/>
        <v>0</v>
      </c>
      <c r="M4467" s="784">
        <f t="shared" si="211"/>
        <v>0</v>
      </c>
      <c r="N4467" s="782">
        <v>0</v>
      </c>
      <c r="O4467" s="782">
        <v>0</v>
      </c>
      <c r="P4467" s="782">
        <v>0</v>
      </c>
      <c r="Q4467" s="782">
        <v>0</v>
      </c>
      <c r="R4467" s="782"/>
      <c r="T4467" s="568"/>
    </row>
    <row r="4468" spans="1:20" s="498" customFormat="1" ht="12" x14ac:dyDescent="0.25">
      <c r="A4468" s="772"/>
      <c r="D4468" s="515" t="s">
        <v>8859</v>
      </c>
      <c r="E4468" s="779" t="s">
        <v>8860</v>
      </c>
      <c r="F4468" s="780" t="s">
        <v>8861</v>
      </c>
      <c r="G4468" s="781" t="s">
        <v>6194</v>
      </c>
      <c r="H4468" s="781" t="s">
        <v>8836</v>
      </c>
      <c r="I4468" s="781" t="s">
        <v>5517</v>
      </c>
      <c r="J4468" s="782">
        <v>468921</v>
      </c>
      <c r="K4468" s="783">
        <v>468921</v>
      </c>
      <c r="L4468" s="784">
        <f t="shared" si="210"/>
        <v>0</v>
      </c>
      <c r="M4468" s="784">
        <f t="shared" si="211"/>
        <v>0</v>
      </c>
      <c r="N4468" s="782">
        <v>473519</v>
      </c>
      <c r="O4468" s="782">
        <v>478116</v>
      </c>
      <c r="P4468" s="782">
        <v>1420556</v>
      </c>
      <c r="Q4468" s="782">
        <v>0</v>
      </c>
      <c r="R4468" s="782"/>
      <c r="T4468" s="568"/>
    </row>
    <row r="4469" spans="1:20" s="498" customFormat="1" ht="12" x14ac:dyDescent="0.25">
      <c r="A4469" s="772"/>
      <c r="D4469" s="515" t="s">
        <v>8862</v>
      </c>
      <c r="E4469" s="779" t="s">
        <v>8863</v>
      </c>
      <c r="F4469" s="780" t="s">
        <v>7048</v>
      </c>
      <c r="G4469" s="781" t="s">
        <v>6194</v>
      </c>
      <c r="H4469" s="781" t="s">
        <v>8836</v>
      </c>
      <c r="I4469" s="781" t="s">
        <v>5517</v>
      </c>
      <c r="J4469" s="782">
        <v>0</v>
      </c>
      <c r="K4469" s="783">
        <v>0</v>
      </c>
      <c r="L4469" s="784">
        <f t="shared" si="210"/>
        <v>0</v>
      </c>
      <c r="M4469" s="784">
        <f t="shared" si="211"/>
        <v>0</v>
      </c>
      <c r="N4469" s="782">
        <v>0</v>
      </c>
      <c r="O4469" s="782">
        <v>0</v>
      </c>
      <c r="P4469" s="782">
        <v>0</v>
      </c>
      <c r="Q4469" s="782">
        <v>0</v>
      </c>
      <c r="R4469" s="782"/>
      <c r="T4469" s="568"/>
    </row>
    <row r="4470" spans="1:20" s="498" customFormat="1" ht="12" x14ac:dyDescent="0.25">
      <c r="A4470" s="772"/>
      <c r="D4470" s="515" t="s">
        <v>8864</v>
      </c>
      <c r="E4470" s="779" t="s">
        <v>8865</v>
      </c>
      <c r="F4470" s="780" t="s">
        <v>7309</v>
      </c>
      <c r="G4470" s="781" t="s">
        <v>6194</v>
      </c>
      <c r="H4470" s="781" t="s">
        <v>8836</v>
      </c>
      <c r="I4470" s="781" t="s">
        <v>5517</v>
      </c>
      <c r="J4470" s="782">
        <v>0</v>
      </c>
      <c r="K4470" s="783">
        <v>0</v>
      </c>
      <c r="L4470" s="784">
        <f t="shared" si="210"/>
        <v>0</v>
      </c>
      <c r="M4470" s="784">
        <f t="shared" si="211"/>
        <v>0</v>
      </c>
      <c r="N4470" s="782">
        <v>0</v>
      </c>
      <c r="O4470" s="782">
        <v>0</v>
      </c>
      <c r="P4470" s="782">
        <v>0</v>
      </c>
      <c r="Q4470" s="782">
        <v>0</v>
      </c>
      <c r="R4470" s="782"/>
      <c r="T4470" s="568"/>
    </row>
    <row r="4471" spans="1:20" s="498" customFormat="1" ht="24" x14ac:dyDescent="0.25">
      <c r="A4471" s="772"/>
      <c r="D4471" s="515" t="s">
        <v>8866</v>
      </c>
      <c r="E4471" s="779" t="s">
        <v>8867</v>
      </c>
      <c r="F4471" s="780" t="s">
        <v>7312</v>
      </c>
      <c r="G4471" s="781" t="s">
        <v>6194</v>
      </c>
      <c r="H4471" s="781" t="s">
        <v>8836</v>
      </c>
      <c r="I4471" s="781" t="s">
        <v>5517</v>
      </c>
      <c r="J4471" s="782">
        <v>0</v>
      </c>
      <c r="K4471" s="783">
        <v>0</v>
      </c>
      <c r="L4471" s="784">
        <f t="shared" si="210"/>
        <v>0</v>
      </c>
      <c r="M4471" s="784">
        <f t="shared" si="211"/>
        <v>0</v>
      </c>
      <c r="N4471" s="782">
        <v>0</v>
      </c>
      <c r="O4471" s="782">
        <v>0</v>
      </c>
      <c r="P4471" s="782">
        <v>0</v>
      </c>
      <c r="Q4471" s="782">
        <v>0</v>
      </c>
      <c r="R4471" s="782"/>
      <c r="T4471" s="568"/>
    </row>
    <row r="4472" spans="1:20" s="498" customFormat="1" ht="12" x14ac:dyDescent="0.25">
      <c r="A4472" s="772"/>
      <c r="D4472" s="519" t="s">
        <v>8868</v>
      </c>
      <c r="E4472" s="779" t="s">
        <v>8869</v>
      </c>
      <c r="F4472" s="780" t="s">
        <v>7057</v>
      </c>
      <c r="G4472" s="781" t="s">
        <v>6194</v>
      </c>
      <c r="H4472" s="781" t="s">
        <v>8836</v>
      </c>
      <c r="I4472" s="781" t="s">
        <v>5517</v>
      </c>
      <c r="J4472" s="782">
        <v>0</v>
      </c>
      <c r="K4472" s="783">
        <v>0</v>
      </c>
      <c r="L4472" s="782">
        <f t="shared" si="210"/>
        <v>0</v>
      </c>
      <c r="M4472" s="782">
        <f t="shared" si="211"/>
        <v>0</v>
      </c>
      <c r="N4472" s="782">
        <v>0</v>
      </c>
      <c r="O4472" s="782">
        <v>0</v>
      </c>
      <c r="P4472" s="782">
        <v>0</v>
      </c>
      <c r="Q4472" s="782">
        <v>0</v>
      </c>
      <c r="R4472" s="782"/>
      <c r="T4472" s="568"/>
    </row>
    <row r="4473" spans="1:20" s="498" customFormat="1" ht="12" x14ac:dyDescent="0.25">
      <c r="A4473" s="772"/>
      <c r="D4473" s="816"/>
      <c r="F4473" s="536"/>
      <c r="J4473" s="776"/>
      <c r="K4473" s="776"/>
      <c r="L4473" s="776"/>
      <c r="M4473" s="776"/>
      <c r="N4473" s="776"/>
      <c r="O4473" s="776"/>
      <c r="P4473" s="776"/>
      <c r="Q4473" s="776"/>
      <c r="R4473" s="776"/>
      <c r="T4473" s="568"/>
    </row>
    <row r="4474" spans="1:20" s="498" customFormat="1" ht="12" x14ac:dyDescent="0.25">
      <c r="A4474" s="772"/>
      <c r="C4474" s="773" t="s">
        <v>5142</v>
      </c>
      <c r="D4474" s="817"/>
      <c r="E4474" s="773"/>
      <c r="F4474" s="775"/>
      <c r="G4474" s="773"/>
      <c r="H4474" s="773"/>
      <c r="I4474" s="773"/>
      <c r="J4474" s="777">
        <v>8600000</v>
      </c>
      <c r="K4474" s="789">
        <f>SUM(K4475:K4518)</f>
        <v>8600000</v>
      </c>
      <c r="L4474" s="784">
        <f t="shared" ref="L4474:O4474" si="212">SUM(L4475:L4518)</f>
        <v>0</v>
      </c>
      <c r="M4474" s="784">
        <f t="shared" si="212"/>
        <v>0</v>
      </c>
      <c r="N4474" s="784">
        <f t="shared" si="212"/>
        <v>8800000</v>
      </c>
      <c r="O4474" s="784">
        <f t="shared" si="212"/>
        <v>9100000</v>
      </c>
      <c r="P4474" s="777">
        <f>SUM(K4474,N4474,O4474)</f>
        <v>26500000</v>
      </c>
      <c r="Q4474" s="777">
        <v>5680000</v>
      </c>
      <c r="R4474" s="777"/>
      <c r="T4474" s="568"/>
    </row>
    <row r="4475" spans="1:20" s="498" customFormat="1" ht="24" x14ac:dyDescent="0.25">
      <c r="A4475" s="772"/>
      <c r="D4475" s="515" t="s">
        <v>8870</v>
      </c>
      <c r="E4475" s="779" t="s">
        <v>8871</v>
      </c>
      <c r="F4475" s="780" t="s">
        <v>5565</v>
      </c>
      <c r="G4475" s="781" t="s">
        <v>6194</v>
      </c>
      <c r="H4475" s="781" t="s">
        <v>6195</v>
      </c>
      <c r="I4475" s="781" t="s">
        <v>5517</v>
      </c>
      <c r="J4475" s="782">
        <v>500000</v>
      </c>
      <c r="K4475" s="783">
        <v>500000</v>
      </c>
      <c r="L4475" s="784">
        <f>SUM(J4475-K4475)</f>
        <v>0</v>
      </c>
      <c r="M4475" s="784">
        <f>SUM(K4475-J4475)</f>
        <v>0</v>
      </c>
      <c r="N4475" s="782">
        <v>500000</v>
      </c>
      <c r="O4475" s="782">
        <v>500000</v>
      </c>
      <c r="P4475" s="782">
        <v>1500000</v>
      </c>
      <c r="Q4475" s="782">
        <v>0</v>
      </c>
      <c r="R4475" s="782"/>
      <c r="T4475" s="568"/>
    </row>
    <row r="4476" spans="1:20" s="498" customFormat="1" ht="24" x14ac:dyDescent="0.25">
      <c r="A4476" s="772"/>
      <c r="D4476" s="515" t="s">
        <v>8872</v>
      </c>
      <c r="E4476" s="779" t="s">
        <v>8873</v>
      </c>
      <c r="F4476" s="780" t="s">
        <v>5568</v>
      </c>
      <c r="G4476" s="781" t="s">
        <v>6194</v>
      </c>
      <c r="H4476" s="781" t="s">
        <v>8874</v>
      </c>
      <c r="I4476" s="781" t="s">
        <v>5517</v>
      </c>
      <c r="J4476" s="782">
        <v>700000</v>
      </c>
      <c r="K4476" s="783">
        <v>700000</v>
      </c>
      <c r="L4476" s="784">
        <f t="shared" ref="L4476:L4518" si="213">SUM(J4476-K4476)</f>
        <v>0</v>
      </c>
      <c r="M4476" s="784">
        <f t="shared" ref="M4476:M4518" si="214">SUM(K4476-J4476)</f>
        <v>0</v>
      </c>
      <c r="N4476" s="782">
        <v>800000</v>
      </c>
      <c r="O4476" s="782">
        <v>800000</v>
      </c>
      <c r="P4476" s="782">
        <v>2300000</v>
      </c>
      <c r="Q4476" s="782">
        <v>600000</v>
      </c>
      <c r="R4476" s="782"/>
      <c r="T4476" s="568"/>
    </row>
    <row r="4477" spans="1:20" s="498" customFormat="1" ht="24" x14ac:dyDescent="0.25">
      <c r="A4477" s="772"/>
      <c r="D4477" s="515" t="s">
        <v>8875</v>
      </c>
      <c r="E4477" s="779" t="s">
        <v>8876</v>
      </c>
      <c r="F4477" s="780" t="s">
        <v>5574</v>
      </c>
      <c r="G4477" s="781" t="s">
        <v>6194</v>
      </c>
      <c r="H4477" s="781" t="s">
        <v>6195</v>
      </c>
      <c r="I4477" s="781" t="s">
        <v>5517</v>
      </c>
      <c r="J4477" s="782">
        <v>0</v>
      </c>
      <c r="K4477" s="783">
        <v>0</v>
      </c>
      <c r="L4477" s="784">
        <f t="shared" si="213"/>
        <v>0</v>
      </c>
      <c r="M4477" s="784">
        <f t="shared" si="214"/>
        <v>0</v>
      </c>
      <c r="N4477" s="782">
        <v>0</v>
      </c>
      <c r="O4477" s="782">
        <v>0</v>
      </c>
      <c r="P4477" s="782">
        <v>0</v>
      </c>
      <c r="Q4477" s="782">
        <v>0</v>
      </c>
      <c r="R4477" s="782"/>
      <c r="T4477" s="568"/>
    </row>
    <row r="4478" spans="1:20" s="498" customFormat="1" ht="12" x14ac:dyDescent="0.25">
      <c r="A4478" s="772"/>
      <c r="D4478" s="515" t="s">
        <v>8877</v>
      </c>
      <c r="E4478" s="779" t="s">
        <v>8878</v>
      </c>
      <c r="F4478" s="780" t="s">
        <v>5901</v>
      </c>
      <c r="G4478" s="781" t="s">
        <v>6194</v>
      </c>
      <c r="H4478" s="781" t="s">
        <v>6195</v>
      </c>
      <c r="I4478" s="781" t="s">
        <v>5517</v>
      </c>
      <c r="J4478" s="782">
        <v>0</v>
      </c>
      <c r="K4478" s="783">
        <v>0</v>
      </c>
      <c r="L4478" s="784">
        <f t="shared" si="213"/>
        <v>0</v>
      </c>
      <c r="M4478" s="784">
        <f t="shared" si="214"/>
        <v>0</v>
      </c>
      <c r="N4478" s="782">
        <v>0</v>
      </c>
      <c r="O4478" s="782">
        <v>0</v>
      </c>
      <c r="P4478" s="782">
        <v>0</v>
      </c>
      <c r="Q4478" s="782">
        <v>0</v>
      </c>
      <c r="R4478" s="782"/>
      <c r="T4478" s="568"/>
    </row>
    <row r="4479" spans="1:20" s="498" customFormat="1" ht="12" x14ac:dyDescent="0.25">
      <c r="A4479" s="772"/>
      <c r="D4479" s="515" t="s">
        <v>8879</v>
      </c>
      <c r="E4479" s="779" t="s">
        <v>8880</v>
      </c>
      <c r="F4479" s="780" t="s">
        <v>5583</v>
      </c>
      <c r="G4479" s="781" t="s">
        <v>6194</v>
      </c>
      <c r="H4479" s="781" t="s">
        <v>8836</v>
      </c>
      <c r="I4479" s="781" t="s">
        <v>5517</v>
      </c>
      <c r="J4479" s="782">
        <v>0</v>
      </c>
      <c r="K4479" s="783">
        <v>0</v>
      </c>
      <c r="L4479" s="784">
        <f t="shared" si="213"/>
        <v>0</v>
      </c>
      <c r="M4479" s="784">
        <f t="shared" si="214"/>
        <v>0</v>
      </c>
      <c r="N4479" s="782">
        <v>0</v>
      </c>
      <c r="O4479" s="782">
        <v>0</v>
      </c>
      <c r="P4479" s="782">
        <v>0</v>
      </c>
      <c r="Q4479" s="782">
        <v>0</v>
      </c>
      <c r="R4479" s="782"/>
      <c r="T4479" s="568"/>
    </row>
    <row r="4480" spans="1:20" s="498" customFormat="1" ht="12" x14ac:dyDescent="0.25">
      <c r="A4480" s="772"/>
      <c r="D4480" s="515" t="s">
        <v>8881</v>
      </c>
      <c r="E4480" s="779" t="s">
        <v>8882</v>
      </c>
      <c r="F4480" s="780" t="s">
        <v>5592</v>
      </c>
      <c r="G4480" s="781" t="s">
        <v>6194</v>
      </c>
      <c r="H4480" s="781" t="s">
        <v>8836</v>
      </c>
      <c r="I4480" s="781" t="s">
        <v>5517</v>
      </c>
      <c r="J4480" s="782">
        <v>200000</v>
      </c>
      <c r="K4480" s="783">
        <v>200000</v>
      </c>
      <c r="L4480" s="784">
        <f t="shared" si="213"/>
        <v>0</v>
      </c>
      <c r="M4480" s="784">
        <f t="shared" si="214"/>
        <v>0</v>
      </c>
      <c r="N4480" s="782">
        <v>200000</v>
      </c>
      <c r="O4480" s="782">
        <v>200000</v>
      </c>
      <c r="P4480" s="782">
        <v>600000</v>
      </c>
      <c r="Q4480" s="782">
        <v>150000</v>
      </c>
      <c r="R4480" s="782"/>
      <c r="T4480" s="568"/>
    </row>
    <row r="4481" spans="1:20" s="498" customFormat="1" ht="12" x14ac:dyDescent="0.25">
      <c r="A4481" s="772"/>
      <c r="D4481" s="515" t="s">
        <v>8883</v>
      </c>
      <c r="E4481" s="779" t="s">
        <v>8884</v>
      </c>
      <c r="F4481" s="780" t="s">
        <v>6354</v>
      </c>
      <c r="G4481" s="781" t="s">
        <v>6194</v>
      </c>
      <c r="H4481" s="781" t="s">
        <v>8836</v>
      </c>
      <c r="I4481" s="781" t="s">
        <v>5517</v>
      </c>
      <c r="J4481" s="782">
        <v>200000</v>
      </c>
      <c r="K4481" s="783">
        <v>200000</v>
      </c>
      <c r="L4481" s="782">
        <f t="shared" si="213"/>
        <v>0</v>
      </c>
      <c r="M4481" s="782">
        <f t="shared" si="214"/>
        <v>0</v>
      </c>
      <c r="N4481" s="782">
        <v>200000</v>
      </c>
      <c r="O4481" s="782">
        <v>200000</v>
      </c>
      <c r="P4481" s="782">
        <v>600000</v>
      </c>
      <c r="Q4481" s="782">
        <v>180000</v>
      </c>
      <c r="R4481" s="782"/>
      <c r="T4481" s="568"/>
    </row>
    <row r="4482" spans="1:20" s="751" customFormat="1" ht="13.8" x14ac:dyDescent="0.3">
      <c r="A4482" s="946" t="s">
        <v>5500</v>
      </c>
      <c r="B4482" s="946"/>
      <c r="C4482" s="946"/>
      <c r="D4482" s="946"/>
      <c r="E4482" s="946"/>
      <c r="F4482" s="946"/>
      <c r="G4482" s="946"/>
      <c r="H4482" s="946"/>
      <c r="I4482" s="946"/>
      <c r="J4482" s="946"/>
      <c r="K4482" s="946"/>
      <c r="L4482" s="946"/>
      <c r="M4482" s="946"/>
      <c r="N4482" s="946"/>
      <c r="O4482" s="946"/>
      <c r="P4482" s="946"/>
      <c r="Q4482" s="946"/>
      <c r="T4482" s="752"/>
    </row>
    <row r="4483" spans="1:20" s="751" customFormat="1" ht="13.8" x14ac:dyDescent="0.3">
      <c r="A4483" s="946" t="s">
        <v>5501</v>
      </c>
      <c r="B4483" s="946"/>
      <c r="C4483" s="946"/>
      <c r="D4483" s="946"/>
      <c r="E4483" s="946"/>
      <c r="F4483" s="946"/>
      <c r="G4483" s="946"/>
      <c r="H4483" s="946"/>
      <c r="I4483" s="946"/>
      <c r="J4483" s="946"/>
      <c r="K4483" s="946"/>
      <c r="L4483" s="946"/>
      <c r="M4483" s="946"/>
      <c r="N4483" s="946"/>
      <c r="O4483" s="946"/>
      <c r="P4483" s="946"/>
      <c r="Q4483" s="946"/>
      <c r="T4483" s="752"/>
    </row>
    <row r="4484" spans="1:20" s="753" customFormat="1" ht="13.2" x14ac:dyDescent="0.25">
      <c r="A4484" s="947" t="s">
        <v>8579</v>
      </c>
      <c r="B4484" s="947"/>
      <c r="C4484" s="947"/>
      <c r="D4484" s="954"/>
      <c r="E4484" s="947"/>
      <c r="F4484" s="947"/>
      <c r="G4484" s="947"/>
      <c r="H4484" s="947"/>
      <c r="I4484" s="947"/>
      <c r="J4484" s="947"/>
      <c r="K4484" s="947"/>
      <c r="L4484" s="947"/>
      <c r="M4484" s="947"/>
      <c r="N4484" s="947"/>
      <c r="O4484" s="947"/>
      <c r="P4484" s="947"/>
      <c r="Q4484" s="947"/>
      <c r="T4484" s="754"/>
    </row>
    <row r="4485" spans="1:20" s="760" customFormat="1" ht="24" x14ac:dyDescent="0.25">
      <c r="A4485" s="943" t="s">
        <v>5502</v>
      </c>
      <c r="B4485" s="948" t="s">
        <v>5503</v>
      </c>
      <c r="C4485" s="957"/>
      <c r="D4485" s="755"/>
      <c r="E4485" s="949" t="s">
        <v>5504</v>
      </c>
      <c r="F4485" s="943" t="s">
        <v>4881</v>
      </c>
      <c r="G4485" s="943" t="s">
        <v>5505</v>
      </c>
      <c r="H4485" s="943" t="s">
        <v>5506</v>
      </c>
      <c r="I4485" s="943" t="s">
        <v>5507</v>
      </c>
      <c r="J4485" s="756" t="s">
        <v>3115</v>
      </c>
      <c r="K4485" s="757" t="s">
        <v>3116</v>
      </c>
      <c r="L4485" s="758" t="s">
        <v>5508</v>
      </c>
      <c r="M4485" s="758" t="s">
        <v>5509</v>
      </c>
      <c r="N4485" s="756" t="s">
        <v>3116</v>
      </c>
      <c r="O4485" s="756" t="s">
        <v>3116</v>
      </c>
      <c r="P4485" s="759" t="s">
        <v>3317</v>
      </c>
      <c r="Q4485" s="759" t="s">
        <v>3341</v>
      </c>
      <c r="R4485" s="759" t="s">
        <v>5510</v>
      </c>
      <c r="T4485" s="761"/>
    </row>
    <row r="4486" spans="1:20" s="760" customFormat="1" ht="19.5" customHeight="1" x14ac:dyDescent="0.25">
      <c r="A4486" s="955"/>
      <c r="B4486" s="950"/>
      <c r="C4486" s="958"/>
      <c r="D4486" s="762"/>
      <c r="E4486" s="951"/>
      <c r="F4486" s="944"/>
      <c r="G4486" s="944"/>
      <c r="H4486" s="944"/>
      <c r="I4486" s="944"/>
      <c r="J4486" s="763">
        <v>2020</v>
      </c>
      <c r="K4486" s="764" t="s">
        <v>3120</v>
      </c>
      <c r="L4486" s="765" t="s">
        <v>3120</v>
      </c>
      <c r="M4486" s="765" t="s">
        <v>3120</v>
      </c>
      <c r="N4486" s="766" t="s">
        <v>5068</v>
      </c>
      <c r="O4486" s="766" t="s">
        <v>5069</v>
      </c>
      <c r="P4486" s="763" t="s">
        <v>4882</v>
      </c>
      <c r="Q4486" s="766" t="s">
        <v>5102</v>
      </c>
      <c r="R4486" s="763"/>
      <c r="T4486" s="761"/>
    </row>
    <row r="4487" spans="1:20" s="760" customFormat="1" ht="15.75" customHeight="1" x14ac:dyDescent="0.25">
      <c r="A4487" s="956"/>
      <c r="B4487" s="952"/>
      <c r="C4487" s="959"/>
      <c r="D4487" s="768"/>
      <c r="E4487" s="953"/>
      <c r="F4487" s="945"/>
      <c r="G4487" s="945"/>
      <c r="H4487" s="945"/>
      <c r="I4487" s="945"/>
      <c r="J4487" s="769" t="s">
        <v>14</v>
      </c>
      <c r="K4487" s="770" t="s">
        <v>14</v>
      </c>
      <c r="L4487" s="771" t="s">
        <v>14</v>
      </c>
      <c r="M4487" s="771" t="s">
        <v>14</v>
      </c>
      <c r="N4487" s="769" t="s">
        <v>14</v>
      </c>
      <c r="O4487" s="769" t="s">
        <v>14</v>
      </c>
      <c r="P4487" s="769" t="s">
        <v>14</v>
      </c>
      <c r="Q4487" s="769" t="s">
        <v>14</v>
      </c>
      <c r="R4487" s="769"/>
      <c r="T4487" s="761"/>
    </row>
    <row r="4488" spans="1:20" s="498" customFormat="1" ht="36" x14ac:dyDescent="0.25">
      <c r="A4488" s="772"/>
      <c r="D4488" s="515" t="s">
        <v>8885</v>
      </c>
      <c r="E4488" s="779" t="s">
        <v>8886</v>
      </c>
      <c r="F4488" s="780" t="s">
        <v>5598</v>
      </c>
      <c r="G4488" s="781" t="s">
        <v>6194</v>
      </c>
      <c r="H4488" s="781" t="s">
        <v>6195</v>
      </c>
      <c r="I4488" s="781" t="s">
        <v>5517</v>
      </c>
      <c r="J4488" s="782">
        <v>700000</v>
      </c>
      <c r="K4488" s="783">
        <v>700000</v>
      </c>
      <c r="L4488" s="784">
        <f t="shared" si="213"/>
        <v>0</v>
      </c>
      <c r="M4488" s="784">
        <f t="shared" si="214"/>
        <v>0</v>
      </c>
      <c r="N4488" s="782">
        <v>700000</v>
      </c>
      <c r="O4488" s="782">
        <v>700000</v>
      </c>
      <c r="P4488" s="782">
        <v>2100000</v>
      </c>
      <c r="Q4488" s="782">
        <v>600000</v>
      </c>
      <c r="R4488" s="782"/>
      <c r="T4488" s="568"/>
    </row>
    <row r="4489" spans="1:20" s="498" customFormat="1" ht="12" x14ac:dyDescent="0.25">
      <c r="A4489" s="772"/>
      <c r="D4489" s="515" t="s">
        <v>8887</v>
      </c>
      <c r="E4489" s="779" t="s">
        <v>8888</v>
      </c>
      <c r="F4489" s="515" t="s">
        <v>5613</v>
      </c>
      <c r="G4489" s="781" t="s">
        <v>6194</v>
      </c>
      <c r="H4489" s="781" t="s">
        <v>6195</v>
      </c>
      <c r="I4489" s="781" t="s">
        <v>5517</v>
      </c>
      <c r="J4489" s="782">
        <v>0</v>
      </c>
      <c r="K4489" s="783">
        <v>0</v>
      </c>
      <c r="L4489" s="784">
        <f t="shared" si="213"/>
        <v>0</v>
      </c>
      <c r="M4489" s="784">
        <f t="shared" si="214"/>
        <v>0</v>
      </c>
      <c r="N4489" s="782">
        <v>0</v>
      </c>
      <c r="O4489" s="782">
        <v>0</v>
      </c>
      <c r="P4489" s="782">
        <v>0</v>
      </c>
      <c r="Q4489" s="782">
        <v>0</v>
      </c>
      <c r="R4489" s="782"/>
      <c r="T4489" s="568"/>
    </row>
    <row r="4490" spans="1:20" s="498" customFormat="1" ht="24" x14ac:dyDescent="0.25">
      <c r="A4490" s="772"/>
      <c r="D4490" s="515" t="s">
        <v>8889</v>
      </c>
      <c r="E4490" s="779" t="s">
        <v>8890</v>
      </c>
      <c r="F4490" s="780" t="s">
        <v>5947</v>
      </c>
      <c r="G4490" s="781" t="s">
        <v>6194</v>
      </c>
      <c r="H4490" s="781" t="s">
        <v>6195</v>
      </c>
      <c r="I4490" s="781" t="s">
        <v>5517</v>
      </c>
      <c r="J4490" s="782">
        <v>800000</v>
      </c>
      <c r="K4490" s="783">
        <v>800000</v>
      </c>
      <c r="L4490" s="784">
        <f t="shared" si="213"/>
        <v>0</v>
      </c>
      <c r="M4490" s="784">
        <f t="shared" si="214"/>
        <v>0</v>
      </c>
      <c r="N4490" s="782">
        <v>800000</v>
      </c>
      <c r="O4490" s="782">
        <v>1000000</v>
      </c>
      <c r="P4490" s="782">
        <v>2600000</v>
      </c>
      <c r="Q4490" s="782">
        <v>0</v>
      </c>
      <c r="R4490" s="782"/>
      <c r="T4490" s="568"/>
    </row>
    <row r="4491" spans="1:20" s="498" customFormat="1" ht="12" x14ac:dyDescent="0.25">
      <c r="A4491" s="772"/>
      <c r="D4491" s="515" t="s">
        <v>8891</v>
      </c>
      <c r="E4491" s="779" t="s">
        <v>8892</v>
      </c>
      <c r="F4491" s="515" t="s">
        <v>5622</v>
      </c>
      <c r="G4491" s="781" t="s">
        <v>6194</v>
      </c>
      <c r="H4491" s="781" t="s">
        <v>6195</v>
      </c>
      <c r="I4491" s="781" t="s">
        <v>5517</v>
      </c>
      <c r="J4491" s="782">
        <v>0</v>
      </c>
      <c r="K4491" s="783">
        <v>0</v>
      </c>
      <c r="L4491" s="784">
        <f t="shared" si="213"/>
        <v>0</v>
      </c>
      <c r="M4491" s="784">
        <f t="shared" si="214"/>
        <v>0</v>
      </c>
      <c r="N4491" s="782">
        <v>0</v>
      </c>
      <c r="O4491" s="782">
        <v>0</v>
      </c>
      <c r="P4491" s="782">
        <v>0</v>
      </c>
      <c r="Q4491" s="782">
        <v>0</v>
      </c>
      <c r="R4491" s="782"/>
      <c r="T4491" s="568"/>
    </row>
    <row r="4492" spans="1:20" s="498" customFormat="1" ht="12" x14ac:dyDescent="0.25">
      <c r="A4492" s="772"/>
      <c r="D4492" s="515" t="s">
        <v>8893</v>
      </c>
      <c r="E4492" s="779" t="s">
        <v>8894</v>
      </c>
      <c r="F4492" s="780" t="s">
        <v>5631</v>
      </c>
      <c r="G4492" s="781" t="s">
        <v>6194</v>
      </c>
      <c r="H4492" s="781" t="s">
        <v>8836</v>
      </c>
      <c r="I4492" s="781" t="s">
        <v>5517</v>
      </c>
      <c r="J4492" s="782">
        <v>700000</v>
      </c>
      <c r="K4492" s="783">
        <v>700000</v>
      </c>
      <c r="L4492" s="784">
        <f t="shared" si="213"/>
        <v>0</v>
      </c>
      <c r="M4492" s="784">
        <f t="shared" si="214"/>
        <v>0</v>
      </c>
      <c r="N4492" s="782">
        <v>700000</v>
      </c>
      <c r="O4492" s="782">
        <v>700000</v>
      </c>
      <c r="P4492" s="782">
        <v>2100000</v>
      </c>
      <c r="Q4492" s="782">
        <v>700000</v>
      </c>
      <c r="R4492" s="782"/>
      <c r="T4492" s="568"/>
    </row>
    <row r="4493" spans="1:20" s="498" customFormat="1" ht="36" x14ac:dyDescent="0.25">
      <c r="A4493" s="772"/>
      <c r="D4493" s="515" t="s">
        <v>8895</v>
      </c>
      <c r="E4493" s="779" t="s">
        <v>8896</v>
      </c>
      <c r="F4493" s="780" t="s">
        <v>5634</v>
      </c>
      <c r="G4493" s="781" t="s">
        <v>6194</v>
      </c>
      <c r="H4493" s="781" t="s">
        <v>6195</v>
      </c>
      <c r="I4493" s="781" t="s">
        <v>5517</v>
      </c>
      <c r="J4493" s="782">
        <v>500000</v>
      </c>
      <c r="K4493" s="783">
        <v>500000</v>
      </c>
      <c r="L4493" s="784">
        <f t="shared" si="213"/>
        <v>0</v>
      </c>
      <c r="M4493" s="784">
        <f t="shared" si="214"/>
        <v>0</v>
      </c>
      <c r="N4493" s="782">
        <v>500000</v>
      </c>
      <c r="O4493" s="782">
        <v>500000</v>
      </c>
      <c r="P4493" s="782">
        <v>1500000</v>
      </c>
      <c r="Q4493" s="782">
        <v>500000</v>
      </c>
      <c r="R4493" s="782"/>
      <c r="T4493" s="568"/>
    </row>
    <row r="4494" spans="1:20" s="498" customFormat="1" ht="24" x14ac:dyDescent="0.25">
      <c r="A4494" s="772"/>
      <c r="D4494" s="515" t="s">
        <v>8897</v>
      </c>
      <c r="E4494" s="779" t="s">
        <v>8898</v>
      </c>
      <c r="F4494" s="780" t="s">
        <v>5637</v>
      </c>
      <c r="G4494" s="781" t="s">
        <v>6194</v>
      </c>
      <c r="H4494" s="781" t="s">
        <v>6195</v>
      </c>
      <c r="I4494" s="781" t="s">
        <v>5517</v>
      </c>
      <c r="J4494" s="782">
        <v>200000</v>
      </c>
      <c r="K4494" s="783">
        <v>200000</v>
      </c>
      <c r="L4494" s="784">
        <f t="shared" si="213"/>
        <v>0</v>
      </c>
      <c r="M4494" s="784">
        <f t="shared" si="214"/>
        <v>0</v>
      </c>
      <c r="N4494" s="782">
        <v>200000</v>
      </c>
      <c r="O4494" s="782">
        <v>200000</v>
      </c>
      <c r="P4494" s="782">
        <v>600000</v>
      </c>
      <c r="Q4494" s="782">
        <v>200000</v>
      </c>
      <c r="R4494" s="782"/>
      <c r="T4494" s="568"/>
    </row>
    <row r="4495" spans="1:20" s="498" customFormat="1" ht="24" x14ac:dyDescent="0.25">
      <c r="A4495" s="772"/>
      <c r="D4495" s="515" t="s">
        <v>8899</v>
      </c>
      <c r="E4495" s="779" t="s">
        <v>8900</v>
      </c>
      <c r="F4495" s="780" t="s">
        <v>5840</v>
      </c>
      <c r="G4495" s="781" t="s">
        <v>6194</v>
      </c>
      <c r="H4495" s="781" t="s">
        <v>6195</v>
      </c>
      <c r="I4495" s="781" t="s">
        <v>5517</v>
      </c>
      <c r="J4495" s="782">
        <v>0</v>
      </c>
      <c r="K4495" s="783">
        <v>0</v>
      </c>
      <c r="L4495" s="784">
        <f t="shared" si="213"/>
        <v>0</v>
      </c>
      <c r="M4495" s="784">
        <f t="shared" si="214"/>
        <v>0</v>
      </c>
      <c r="N4495" s="782">
        <v>0</v>
      </c>
      <c r="O4495" s="782">
        <v>0</v>
      </c>
      <c r="P4495" s="782">
        <v>0</v>
      </c>
      <c r="Q4495" s="782">
        <v>0</v>
      </c>
      <c r="R4495" s="782"/>
      <c r="T4495" s="568"/>
    </row>
    <row r="4496" spans="1:20" s="498" customFormat="1" ht="24" x14ac:dyDescent="0.25">
      <c r="A4496" s="772"/>
      <c r="D4496" s="515" t="s">
        <v>8901</v>
      </c>
      <c r="E4496" s="779" t="s">
        <v>8902</v>
      </c>
      <c r="F4496" s="780" t="s">
        <v>5643</v>
      </c>
      <c r="G4496" s="781" t="s">
        <v>6194</v>
      </c>
      <c r="H4496" s="781" t="s">
        <v>6195</v>
      </c>
      <c r="I4496" s="781" t="s">
        <v>5517</v>
      </c>
      <c r="J4496" s="782">
        <v>200000</v>
      </c>
      <c r="K4496" s="783">
        <v>200000</v>
      </c>
      <c r="L4496" s="784">
        <f t="shared" si="213"/>
        <v>0</v>
      </c>
      <c r="M4496" s="784">
        <f t="shared" si="214"/>
        <v>0</v>
      </c>
      <c r="N4496" s="782">
        <v>200000</v>
      </c>
      <c r="O4496" s="782">
        <v>200000</v>
      </c>
      <c r="P4496" s="782">
        <v>600000</v>
      </c>
      <c r="Q4496" s="782">
        <v>200000</v>
      </c>
      <c r="R4496" s="782"/>
      <c r="T4496" s="568"/>
    </row>
    <row r="4497" spans="1:20" s="498" customFormat="1" ht="12" x14ac:dyDescent="0.25">
      <c r="A4497" s="772"/>
      <c r="D4497" s="515" t="s">
        <v>8903</v>
      </c>
      <c r="E4497" s="779" t="s">
        <v>8904</v>
      </c>
      <c r="F4497" s="515" t="s">
        <v>5646</v>
      </c>
      <c r="G4497" s="781" t="s">
        <v>6194</v>
      </c>
      <c r="H4497" s="781" t="s">
        <v>6195</v>
      </c>
      <c r="I4497" s="781" t="s">
        <v>5517</v>
      </c>
      <c r="J4497" s="782">
        <v>100000</v>
      </c>
      <c r="K4497" s="783">
        <v>100000</v>
      </c>
      <c r="L4497" s="784">
        <f t="shared" si="213"/>
        <v>0</v>
      </c>
      <c r="M4497" s="784">
        <f t="shared" si="214"/>
        <v>0</v>
      </c>
      <c r="N4497" s="782">
        <v>100000</v>
      </c>
      <c r="O4497" s="782">
        <v>100000</v>
      </c>
      <c r="P4497" s="782">
        <v>300000</v>
      </c>
      <c r="Q4497" s="782">
        <v>100000</v>
      </c>
      <c r="R4497" s="782"/>
      <c r="T4497" s="568"/>
    </row>
    <row r="4498" spans="1:20" s="498" customFormat="1" ht="12" x14ac:dyDescent="0.25">
      <c r="A4498" s="772"/>
      <c r="D4498" s="515" t="s">
        <v>8905</v>
      </c>
      <c r="E4498" s="779" t="s">
        <v>8906</v>
      </c>
      <c r="F4498" s="515" t="s">
        <v>5649</v>
      </c>
      <c r="G4498" s="781" t="s">
        <v>6194</v>
      </c>
      <c r="H4498" s="781" t="s">
        <v>6195</v>
      </c>
      <c r="I4498" s="781" t="s">
        <v>5517</v>
      </c>
      <c r="J4498" s="782">
        <v>100000</v>
      </c>
      <c r="K4498" s="783">
        <v>100000</v>
      </c>
      <c r="L4498" s="784">
        <f t="shared" si="213"/>
        <v>0</v>
      </c>
      <c r="M4498" s="784">
        <f t="shared" si="214"/>
        <v>0</v>
      </c>
      <c r="N4498" s="782">
        <v>100000</v>
      </c>
      <c r="O4498" s="782">
        <v>100000</v>
      </c>
      <c r="P4498" s="782">
        <v>300000</v>
      </c>
      <c r="Q4498" s="782">
        <v>100000</v>
      </c>
      <c r="R4498" s="782"/>
      <c r="T4498" s="568"/>
    </row>
    <row r="4499" spans="1:20" s="498" customFormat="1" ht="24" x14ac:dyDescent="0.25">
      <c r="A4499" s="772"/>
      <c r="D4499" s="515" t="s">
        <v>8907</v>
      </c>
      <c r="E4499" s="779" t="s">
        <v>8908</v>
      </c>
      <c r="F4499" s="780" t="s">
        <v>6379</v>
      </c>
      <c r="G4499" s="781" t="s">
        <v>6194</v>
      </c>
      <c r="H4499" s="781" t="s">
        <v>6195</v>
      </c>
      <c r="I4499" s="781" t="s">
        <v>5517</v>
      </c>
      <c r="J4499" s="782">
        <v>0</v>
      </c>
      <c r="K4499" s="783">
        <v>0</v>
      </c>
      <c r="L4499" s="784">
        <f t="shared" si="213"/>
        <v>0</v>
      </c>
      <c r="M4499" s="784">
        <f t="shared" si="214"/>
        <v>0</v>
      </c>
      <c r="N4499" s="782">
        <v>0</v>
      </c>
      <c r="O4499" s="782">
        <v>0</v>
      </c>
      <c r="P4499" s="782">
        <v>0</v>
      </c>
      <c r="Q4499" s="782">
        <v>0</v>
      </c>
      <c r="R4499" s="782"/>
      <c r="T4499" s="568"/>
    </row>
    <row r="4500" spans="1:20" s="498" customFormat="1" ht="12" x14ac:dyDescent="0.25">
      <c r="A4500" s="772"/>
      <c r="D4500" s="515" t="s">
        <v>8909</v>
      </c>
      <c r="E4500" s="779" t="s">
        <v>8910</v>
      </c>
      <c r="F4500" s="780" t="s">
        <v>5664</v>
      </c>
      <c r="G4500" s="781" t="s">
        <v>6194</v>
      </c>
      <c r="H4500" s="781" t="s">
        <v>6195</v>
      </c>
      <c r="I4500" s="781" t="s">
        <v>5517</v>
      </c>
      <c r="J4500" s="782">
        <v>300000</v>
      </c>
      <c r="K4500" s="783">
        <v>300000</v>
      </c>
      <c r="L4500" s="784">
        <f t="shared" si="213"/>
        <v>0</v>
      </c>
      <c r="M4500" s="784">
        <f t="shared" si="214"/>
        <v>0</v>
      </c>
      <c r="N4500" s="782">
        <v>300000</v>
      </c>
      <c r="O4500" s="782">
        <v>300000</v>
      </c>
      <c r="P4500" s="782">
        <v>900000</v>
      </c>
      <c r="Q4500" s="782">
        <v>300000</v>
      </c>
      <c r="R4500" s="782"/>
      <c r="T4500" s="568"/>
    </row>
    <row r="4501" spans="1:20" s="498" customFormat="1" ht="24" x14ac:dyDescent="0.25">
      <c r="A4501" s="772"/>
      <c r="D4501" s="515" t="s">
        <v>8911</v>
      </c>
      <c r="E4501" s="779" t="s">
        <v>8912</v>
      </c>
      <c r="F4501" s="780" t="s">
        <v>5688</v>
      </c>
      <c r="G4501" s="781" t="s">
        <v>6194</v>
      </c>
      <c r="H4501" s="781" t="s">
        <v>6195</v>
      </c>
      <c r="I4501" s="781" t="s">
        <v>5517</v>
      </c>
      <c r="J4501" s="782">
        <v>200000</v>
      </c>
      <c r="K4501" s="783">
        <v>200000</v>
      </c>
      <c r="L4501" s="784">
        <f t="shared" si="213"/>
        <v>0</v>
      </c>
      <c r="M4501" s="784">
        <f t="shared" si="214"/>
        <v>0</v>
      </c>
      <c r="N4501" s="782">
        <v>200000</v>
      </c>
      <c r="O4501" s="782">
        <v>200000</v>
      </c>
      <c r="P4501" s="782">
        <v>600000</v>
      </c>
      <c r="Q4501" s="782">
        <v>150000</v>
      </c>
      <c r="R4501" s="782"/>
      <c r="T4501" s="568"/>
    </row>
    <row r="4502" spans="1:20" s="498" customFormat="1" ht="12" x14ac:dyDescent="0.25">
      <c r="A4502" s="772"/>
      <c r="D4502" s="515" t="s">
        <v>8913</v>
      </c>
      <c r="E4502" s="779" t="s">
        <v>8914</v>
      </c>
      <c r="F4502" s="780" t="s">
        <v>6525</v>
      </c>
      <c r="G4502" s="781" t="s">
        <v>6194</v>
      </c>
      <c r="H4502" s="781" t="s">
        <v>6195</v>
      </c>
      <c r="I4502" s="781" t="s">
        <v>5517</v>
      </c>
      <c r="J4502" s="782">
        <v>200000</v>
      </c>
      <c r="K4502" s="783">
        <v>200000</v>
      </c>
      <c r="L4502" s="784">
        <f t="shared" si="213"/>
        <v>0</v>
      </c>
      <c r="M4502" s="784">
        <f t="shared" si="214"/>
        <v>0</v>
      </c>
      <c r="N4502" s="782">
        <v>200000</v>
      </c>
      <c r="O4502" s="782">
        <v>200000</v>
      </c>
      <c r="P4502" s="782">
        <v>600000</v>
      </c>
      <c r="Q4502" s="782">
        <v>200000</v>
      </c>
      <c r="R4502" s="782"/>
      <c r="T4502" s="568"/>
    </row>
    <row r="4503" spans="1:20" s="498" customFormat="1" ht="12" x14ac:dyDescent="0.25">
      <c r="A4503" s="772"/>
      <c r="D4503" s="515" t="s">
        <v>8915</v>
      </c>
      <c r="E4503" s="779" t="s">
        <v>8916</v>
      </c>
      <c r="F4503" s="515" t="s">
        <v>5915</v>
      </c>
      <c r="G4503" s="781" t="s">
        <v>6194</v>
      </c>
      <c r="H4503" s="781" t="s">
        <v>6195</v>
      </c>
      <c r="I4503" s="781" t="s">
        <v>5517</v>
      </c>
      <c r="J4503" s="782">
        <v>400000</v>
      </c>
      <c r="K4503" s="783">
        <v>400000</v>
      </c>
      <c r="L4503" s="784">
        <f t="shared" si="213"/>
        <v>0</v>
      </c>
      <c r="M4503" s="784">
        <f t="shared" si="214"/>
        <v>0</v>
      </c>
      <c r="N4503" s="782">
        <v>400000</v>
      </c>
      <c r="O4503" s="782">
        <v>500000</v>
      </c>
      <c r="P4503" s="782">
        <v>1300000</v>
      </c>
      <c r="Q4503" s="782">
        <v>0</v>
      </c>
      <c r="R4503" s="782"/>
      <c r="T4503" s="568"/>
    </row>
    <row r="4504" spans="1:20" s="498" customFormat="1" ht="12" x14ac:dyDescent="0.25">
      <c r="A4504" s="772"/>
      <c r="D4504" s="515" t="s">
        <v>8917</v>
      </c>
      <c r="E4504" s="779" t="s">
        <v>8918</v>
      </c>
      <c r="F4504" s="780" t="s">
        <v>5703</v>
      </c>
      <c r="G4504" s="781" t="s">
        <v>6194</v>
      </c>
      <c r="H4504" s="781" t="s">
        <v>6195</v>
      </c>
      <c r="I4504" s="781" t="s">
        <v>5517</v>
      </c>
      <c r="J4504" s="782">
        <v>700000</v>
      </c>
      <c r="K4504" s="783">
        <v>700000</v>
      </c>
      <c r="L4504" s="784">
        <f t="shared" si="213"/>
        <v>0</v>
      </c>
      <c r="M4504" s="784">
        <f t="shared" si="214"/>
        <v>0</v>
      </c>
      <c r="N4504" s="782">
        <v>700000</v>
      </c>
      <c r="O4504" s="782">
        <v>700000</v>
      </c>
      <c r="P4504" s="782">
        <v>2100000</v>
      </c>
      <c r="Q4504" s="782">
        <v>600000</v>
      </c>
      <c r="R4504" s="782"/>
      <c r="T4504" s="568"/>
    </row>
    <row r="4505" spans="1:20" s="498" customFormat="1" ht="24" x14ac:dyDescent="0.25">
      <c r="A4505" s="772"/>
      <c r="D4505" s="515" t="s">
        <v>8919</v>
      </c>
      <c r="E4505" s="779" t="s">
        <v>8920</v>
      </c>
      <c r="F4505" s="780" t="s">
        <v>5706</v>
      </c>
      <c r="G4505" s="781" t="s">
        <v>6194</v>
      </c>
      <c r="H4505" s="781" t="s">
        <v>6195</v>
      </c>
      <c r="I4505" s="781" t="s">
        <v>5517</v>
      </c>
      <c r="J4505" s="782">
        <v>0</v>
      </c>
      <c r="K4505" s="783">
        <v>0</v>
      </c>
      <c r="L4505" s="784">
        <f t="shared" si="213"/>
        <v>0</v>
      </c>
      <c r="M4505" s="784">
        <f t="shared" si="214"/>
        <v>0</v>
      </c>
      <c r="N4505" s="782">
        <v>0</v>
      </c>
      <c r="O4505" s="782">
        <v>0</v>
      </c>
      <c r="P4505" s="782">
        <v>0</v>
      </c>
      <c r="Q4505" s="782">
        <v>0</v>
      </c>
      <c r="R4505" s="782"/>
      <c r="T4505" s="568"/>
    </row>
    <row r="4506" spans="1:20" s="498" customFormat="1" ht="12" x14ac:dyDescent="0.25">
      <c r="A4506" s="772"/>
      <c r="D4506" s="515" t="s">
        <v>8921</v>
      </c>
      <c r="E4506" s="779" t="s">
        <v>8922</v>
      </c>
      <c r="F4506" s="515" t="s">
        <v>5709</v>
      </c>
      <c r="G4506" s="781" t="s">
        <v>6194</v>
      </c>
      <c r="H4506" s="781" t="s">
        <v>6195</v>
      </c>
      <c r="I4506" s="781" t="s">
        <v>5517</v>
      </c>
      <c r="J4506" s="782">
        <v>500000</v>
      </c>
      <c r="K4506" s="783">
        <v>500000</v>
      </c>
      <c r="L4506" s="784">
        <f t="shared" si="213"/>
        <v>0</v>
      </c>
      <c r="M4506" s="784">
        <f t="shared" si="214"/>
        <v>0</v>
      </c>
      <c r="N4506" s="782">
        <v>500000</v>
      </c>
      <c r="O4506" s="782">
        <v>500000</v>
      </c>
      <c r="P4506" s="782">
        <v>1500000</v>
      </c>
      <c r="Q4506" s="782">
        <v>500000</v>
      </c>
      <c r="R4506" s="782"/>
      <c r="T4506" s="568"/>
    </row>
    <row r="4507" spans="1:20" s="498" customFormat="1" ht="24" x14ac:dyDescent="0.25">
      <c r="A4507" s="772"/>
      <c r="D4507" s="515" t="s">
        <v>8923</v>
      </c>
      <c r="E4507" s="779" t="s">
        <v>8924</v>
      </c>
      <c r="F4507" s="780" t="s">
        <v>6467</v>
      </c>
      <c r="G4507" s="781" t="s">
        <v>6194</v>
      </c>
      <c r="H4507" s="781" t="s">
        <v>8836</v>
      </c>
      <c r="I4507" s="781" t="s">
        <v>5517</v>
      </c>
      <c r="J4507" s="782">
        <v>0</v>
      </c>
      <c r="K4507" s="783">
        <v>0</v>
      </c>
      <c r="L4507" s="784">
        <f t="shared" si="213"/>
        <v>0</v>
      </c>
      <c r="M4507" s="784">
        <f t="shared" si="214"/>
        <v>0</v>
      </c>
      <c r="N4507" s="782">
        <v>0</v>
      </c>
      <c r="O4507" s="782">
        <v>0</v>
      </c>
      <c r="P4507" s="782">
        <v>0</v>
      </c>
      <c r="Q4507" s="782">
        <v>0</v>
      </c>
      <c r="R4507" s="782"/>
      <c r="T4507" s="568"/>
    </row>
    <row r="4508" spans="1:20" s="498" customFormat="1" ht="12" x14ac:dyDescent="0.25">
      <c r="A4508" s="772"/>
      <c r="D4508" s="515" t="s">
        <v>8925</v>
      </c>
      <c r="E4508" s="779" t="s">
        <v>8926</v>
      </c>
      <c r="F4508" s="780" t="s">
        <v>6716</v>
      </c>
      <c r="G4508" s="781" t="s">
        <v>6194</v>
      </c>
      <c r="H4508" s="781" t="s">
        <v>8836</v>
      </c>
      <c r="I4508" s="781" t="s">
        <v>5517</v>
      </c>
      <c r="J4508" s="782">
        <v>300000</v>
      </c>
      <c r="K4508" s="783">
        <v>300000</v>
      </c>
      <c r="L4508" s="784">
        <f t="shared" si="213"/>
        <v>0</v>
      </c>
      <c r="M4508" s="784">
        <f t="shared" si="214"/>
        <v>0</v>
      </c>
      <c r="N4508" s="782">
        <v>300000</v>
      </c>
      <c r="O4508" s="782">
        <v>300000</v>
      </c>
      <c r="P4508" s="782">
        <v>900000</v>
      </c>
      <c r="Q4508" s="782">
        <v>0</v>
      </c>
      <c r="R4508" s="782"/>
      <c r="T4508" s="568"/>
    </row>
    <row r="4509" spans="1:20" s="498" customFormat="1" ht="12" x14ac:dyDescent="0.25">
      <c r="A4509" s="772"/>
      <c r="D4509" s="515" t="s">
        <v>8927</v>
      </c>
      <c r="E4509" s="779" t="s">
        <v>8928</v>
      </c>
      <c r="F4509" s="515" t="s">
        <v>5727</v>
      </c>
      <c r="G4509" s="781" t="s">
        <v>6194</v>
      </c>
      <c r="H4509" s="781" t="s">
        <v>6195</v>
      </c>
      <c r="I4509" s="781" t="s">
        <v>5517</v>
      </c>
      <c r="J4509" s="782">
        <v>500000</v>
      </c>
      <c r="K4509" s="783">
        <v>500000</v>
      </c>
      <c r="L4509" s="782">
        <f t="shared" si="213"/>
        <v>0</v>
      </c>
      <c r="M4509" s="782">
        <f t="shared" si="214"/>
        <v>0</v>
      </c>
      <c r="N4509" s="782">
        <v>600000</v>
      </c>
      <c r="O4509" s="782">
        <v>600000</v>
      </c>
      <c r="P4509" s="782">
        <v>1700000</v>
      </c>
      <c r="Q4509" s="782">
        <v>0</v>
      </c>
      <c r="R4509" s="782"/>
      <c r="T4509" s="568"/>
    </row>
    <row r="4510" spans="1:20" s="751" customFormat="1" ht="13.8" x14ac:dyDescent="0.3">
      <c r="A4510" s="946" t="s">
        <v>5500</v>
      </c>
      <c r="B4510" s="946"/>
      <c r="C4510" s="946"/>
      <c r="D4510" s="946"/>
      <c r="E4510" s="946"/>
      <c r="F4510" s="946"/>
      <c r="G4510" s="946"/>
      <c r="H4510" s="946"/>
      <c r="I4510" s="946"/>
      <c r="J4510" s="946"/>
      <c r="K4510" s="946"/>
      <c r="L4510" s="946"/>
      <c r="M4510" s="946"/>
      <c r="N4510" s="946"/>
      <c r="O4510" s="946"/>
      <c r="P4510" s="946"/>
      <c r="Q4510" s="946"/>
      <c r="T4510" s="752"/>
    </row>
    <row r="4511" spans="1:20" s="751" customFormat="1" ht="13.8" x14ac:dyDescent="0.3">
      <c r="A4511" s="946" t="s">
        <v>5501</v>
      </c>
      <c r="B4511" s="946"/>
      <c r="C4511" s="946"/>
      <c r="D4511" s="946"/>
      <c r="E4511" s="946"/>
      <c r="F4511" s="946"/>
      <c r="G4511" s="946"/>
      <c r="H4511" s="946"/>
      <c r="I4511" s="946"/>
      <c r="J4511" s="946"/>
      <c r="K4511" s="946"/>
      <c r="L4511" s="946"/>
      <c r="M4511" s="946"/>
      <c r="N4511" s="946"/>
      <c r="O4511" s="946"/>
      <c r="P4511" s="946"/>
      <c r="Q4511" s="946"/>
      <c r="T4511" s="752"/>
    </row>
    <row r="4512" spans="1:20" s="753" customFormat="1" ht="13.2" x14ac:dyDescent="0.25">
      <c r="A4512" s="947" t="s">
        <v>8579</v>
      </c>
      <c r="B4512" s="947"/>
      <c r="C4512" s="947"/>
      <c r="D4512" s="954"/>
      <c r="E4512" s="947"/>
      <c r="F4512" s="947"/>
      <c r="G4512" s="947"/>
      <c r="H4512" s="947"/>
      <c r="I4512" s="947"/>
      <c r="J4512" s="947"/>
      <c r="K4512" s="947"/>
      <c r="L4512" s="947"/>
      <c r="M4512" s="947"/>
      <c r="N4512" s="947"/>
      <c r="O4512" s="947"/>
      <c r="P4512" s="947"/>
      <c r="Q4512" s="947"/>
      <c r="T4512" s="754"/>
    </row>
    <row r="4513" spans="1:20" s="760" customFormat="1" ht="24" x14ac:dyDescent="0.25">
      <c r="A4513" s="943" t="s">
        <v>5502</v>
      </c>
      <c r="B4513" s="948" t="s">
        <v>5503</v>
      </c>
      <c r="C4513" s="957"/>
      <c r="D4513" s="755"/>
      <c r="E4513" s="949" t="s">
        <v>5504</v>
      </c>
      <c r="F4513" s="943" t="s">
        <v>4881</v>
      </c>
      <c r="G4513" s="943" t="s">
        <v>5505</v>
      </c>
      <c r="H4513" s="943" t="s">
        <v>5506</v>
      </c>
      <c r="I4513" s="943" t="s">
        <v>5507</v>
      </c>
      <c r="J4513" s="756" t="s">
        <v>3115</v>
      </c>
      <c r="K4513" s="757" t="s">
        <v>3116</v>
      </c>
      <c r="L4513" s="758" t="s">
        <v>5508</v>
      </c>
      <c r="M4513" s="758" t="s">
        <v>5509</v>
      </c>
      <c r="N4513" s="756" t="s">
        <v>3116</v>
      </c>
      <c r="O4513" s="756" t="s">
        <v>3116</v>
      </c>
      <c r="P4513" s="759" t="s">
        <v>3317</v>
      </c>
      <c r="Q4513" s="759" t="s">
        <v>3341</v>
      </c>
      <c r="R4513" s="759" t="s">
        <v>5510</v>
      </c>
      <c r="T4513" s="761"/>
    </row>
    <row r="4514" spans="1:20" s="760" customFormat="1" ht="19.5" customHeight="1" x14ac:dyDescent="0.25">
      <c r="A4514" s="955"/>
      <c r="B4514" s="950"/>
      <c r="C4514" s="958"/>
      <c r="D4514" s="762"/>
      <c r="E4514" s="951"/>
      <c r="F4514" s="944"/>
      <c r="G4514" s="944"/>
      <c r="H4514" s="944"/>
      <c r="I4514" s="944"/>
      <c r="J4514" s="763">
        <v>2020</v>
      </c>
      <c r="K4514" s="764" t="s">
        <v>3120</v>
      </c>
      <c r="L4514" s="765" t="s">
        <v>3120</v>
      </c>
      <c r="M4514" s="765" t="s">
        <v>3120</v>
      </c>
      <c r="N4514" s="766" t="s">
        <v>5068</v>
      </c>
      <c r="O4514" s="766" t="s">
        <v>5069</v>
      </c>
      <c r="P4514" s="763" t="s">
        <v>4882</v>
      </c>
      <c r="Q4514" s="766" t="s">
        <v>5102</v>
      </c>
      <c r="R4514" s="763"/>
      <c r="T4514" s="761"/>
    </row>
    <row r="4515" spans="1:20" s="760" customFormat="1" ht="15.75" customHeight="1" x14ac:dyDescent="0.25">
      <c r="A4515" s="956"/>
      <c r="B4515" s="952"/>
      <c r="C4515" s="959"/>
      <c r="D4515" s="768"/>
      <c r="E4515" s="953"/>
      <c r="F4515" s="945"/>
      <c r="G4515" s="945"/>
      <c r="H4515" s="945"/>
      <c r="I4515" s="945"/>
      <c r="J4515" s="769" t="s">
        <v>14</v>
      </c>
      <c r="K4515" s="770" t="s">
        <v>14</v>
      </c>
      <c r="L4515" s="771" t="s">
        <v>14</v>
      </c>
      <c r="M4515" s="771" t="s">
        <v>14</v>
      </c>
      <c r="N4515" s="769" t="s">
        <v>14</v>
      </c>
      <c r="O4515" s="769" t="s">
        <v>14</v>
      </c>
      <c r="P4515" s="769" t="s">
        <v>14</v>
      </c>
      <c r="Q4515" s="769" t="s">
        <v>14</v>
      </c>
      <c r="R4515" s="769"/>
      <c r="T4515" s="761"/>
    </row>
    <row r="4516" spans="1:20" s="498" customFormat="1" ht="12" x14ac:dyDescent="0.25">
      <c r="A4516" s="772"/>
      <c r="D4516" s="515" t="s">
        <v>8929</v>
      </c>
      <c r="E4516" s="779" t="s">
        <v>8930</v>
      </c>
      <c r="F4516" s="780" t="s">
        <v>5739</v>
      </c>
      <c r="G4516" s="781" t="s">
        <v>6194</v>
      </c>
      <c r="H4516" s="781" t="s">
        <v>6195</v>
      </c>
      <c r="I4516" s="781" t="s">
        <v>5517</v>
      </c>
      <c r="J4516" s="782">
        <v>400000</v>
      </c>
      <c r="K4516" s="783">
        <v>400000</v>
      </c>
      <c r="L4516" s="784">
        <f t="shared" si="213"/>
        <v>0</v>
      </c>
      <c r="M4516" s="784">
        <f t="shared" si="214"/>
        <v>0</v>
      </c>
      <c r="N4516" s="782">
        <v>400000</v>
      </c>
      <c r="O4516" s="782">
        <v>400000</v>
      </c>
      <c r="P4516" s="782">
        <v>1200000</v>
      </c>
      <c r="Q4516" s="782">
        <v>400000</v>
      </c>
      <c r="R4516" s="782"/>
      <c r="T4516" s="568"/>
    </row>
    <row r="4517" spans="1:20" s="498" customFormat="1" ht="24" x14ac:dyDescent="0.25">
      <c r="A4517" s="772"/>
      <c r="D4517" s="515" t="s">
        <v>8931</v>
      </c>
      <c r="E4517" s="779" t="s">
        <v>8932</v>
      </c>
      <c r="F4517" s="780" t="s">
        <v>5881</v>
      </c>
      <c r="G4517" s="781" t="s">
        <v>6194</v>
      </c>
      <c r="H4517" s="781" t="s">
        <v>8836</v>
      </c>
      <c r="I4517" s="781" t="s">
        <v>5517</v>
      </c>
      <c r="J4517" s="782">
        <v>100000</v>
      </c>
      <c r="K4517" s="783">
        <v>100000</v>
      </c>
      <c r="L4517" s="784">
        <f t="shared" si="213"/>
        <v>0</v>
      </c>
      <c r="M4517" s="784">
        <f t="shared" si="214"/>
        <v>0</v>
      </c>
      <c r="N4517" s="782">
        <v>100000</v>
      </c>
      <c r="O4517" s="782">
        <v>100000</v>
      </c>
      <c r="P4517" s="782">
        <v>300000</v>
      </c>
      <c r="Q4517" s="782">
        <v>100000</v>
      </c>
      <c r="R4517" s="782"/>
      <c r="T4517" s="568"/>
    </row>
    <row r="4518" spans="1:20" s="498" customFormat="1" ht="12" x14ac:dyDescent="0.25">
      <c r="A4518" s="772"/>
      <c r="D4518" s="515" t="s">
        <v>8933</v>
      </c>
      <c r="E4518" s="779" t="s">
        <v>8934</v>
      </c>
      <c r="F4518" s="780" t="s">
        <v>5757</v>
      </c>
      <c r="G4518" s="781" t="s">
        <v>6194</v>
      </c>
      <c r="H4518" s="781" t="s">
        <v>8836</v>
      </c>
      <c r="I4518" s="781" t="s">
        <v>5517</v>
      </c>
      <c r="J4518" s="782">
        <v>100000</v>
      </c>
      <c r="K4518" s="783">
        <v>100000</v>
      </c>
      <c r="L4518" s="782">
        <f t="shared" si="213"/>
        <v>0</v>
      </c>
      <c r="M4518" s="782">
        <f t="shared" si="214"/>
        <v>0</v>
      </c>
      <c r="N4518" s="782">
        <v>100000</v>
      </c>
      <c r="O4518" s="782">
        <v>100000</v>
      </c>
      <c r="P4518" s="782">
        <v>300000</v>
      </c>
      <c r="Q4518" s="782">
        <v>100000</v>
      </c>
      <c r="R4518" s="782"/>
      <c r="T4518" s="568"/>
    </row>
    <row r="4519" spans="1:20" s="498" customFormat="1" ht="12" x14ac:dyDescent="0.25">
      <c r="A4519" s="772"/>
      <c r="D4519" s="515"/>
      <c r="F4519" s="536"/>
      <c r="J4519" s="776"/>
      <c r="K4519" s="829"/>
      <c r="L4519" s="776"/>
      <c r="M4519" s="776"/>
      <c r="N4519" s="776"/>
      <c r="O4519" s="776"/>
      <c r="P4519" s="776"/>
      <c r="Q4519" s="776"/>
      <c r="R4519" s="776"/>
      <c r="T4519" s="568"/>
    </row>
    <row r="4520" spans="1:20" s="498" customFormat="1" ht="12" x14ac:dyDescent="0.25">
      <c r="A4520" s="772"/>
      <c r="B4520" s="566" t="s">
        <v>807</v>
      </c>
      <c r="C4520" s="810"/>
      <c r="D4520" s="515"/>
      <c r="E4520" s="810"/>
      <c r="F4520" s="827"/>
      <c r="G4520" s="810"/>
      <c r="H4520" s="810"/>
      <c r="I4520" s="779"/>
      <c r="J4520" s="782">
        <v>40863829</v>
      </c>
      <c r="K4520" s="783">
        <f>SUM(K4474,K4456)</f>
        <v>40863829</v>
      </c>
      <c r="L4520" s="782">
        <f t="shared" ref="L4520:O4520" si="215">SUM(L4474,L4456)</f>
        <v>0</v>
      </c>
      <c r="M4520" s="782">
        <f t="shared" si="215"/>
        <v>0</v>
      </c>
      <c r="N4520" s="782">
        <f t="shared" si="215"/>
        <v>41380142</v>
      </c>
      <c r="O4520" s="782">
        <f t="shared" si="215"/>
        <v>41996454</v>
      </c>
      <c r="P4520" s="782">
        <v>124240425</v>
      </c>
      <c r="Q4520" s="782">
        <v>37478030</v>
      </c>
      <c r="R4520" s="782"/>
      <c r="T4520" s="568"/>
    </row>
    <row r="4521" spans="1:20" s="498" customFormat="1" ht="12" x14ac:dyDescent="0.25">
      <c r="A4521" s="772"/>
      <c r="D4521" s="515"/>
      <c r="F4521" s="536"/>
      <c r="J4521" s="776"/>
      <c r="K4521" s="829"/>
      <c r="L4521" s="776"/>
      <c r="M4521" s="776"/>
      <c r="N4521" s="776"/>
      <c r="O4521" s="776"/>
      <c r="P4521" s="776"/>
      <c r="Q4521" s="776"/>
      <c r="R4521" s="776"/>
      <c r="T4521" s="568"/>
    </row>
    <row r="4522" spans="1:20" s="498" customFormat="1" ht="12" x14ac:dyDescent="0.25">
      <c r="A4522" s="772" t="s">
        <v>8935</v>
      </c>
      <c r="B4522" s="773" t="s">
        <v>808</v>
      </c>
      <c r="C4522" s="773"/>
      <c r="D4522" s="794"/>
      <c r="E4522" s="773"/>
      <c r="F4522" s="775"/>
      <c r="G4522" s="773"/>
      <c r="H4522" s="773"/>
      <c r="I4522" s="773"/>
      <c r="J4522" s="776"/>
      <c r="K4522" s="829"/>
      <c r="L4522" s="776"/>
      <c r="M4522" s="776"/>
      <c r="N4522" s="776"/>
      <c r="O4522" s="776"/>
      <c r="P4522" s="776"/>
      <c r="Q4522" s="776"/>
      <c r="R4522" s="776"/>
      <c r="T4522" s="568"/>
    </row>
    <row r="4523" spans="1:20" s="498" customFormat="1" ht="12" x14ac:dyDescent="0.25">
      <c r="A4523" s="772"/>
      <c r="C4523" s="773" t="s">
        <v>5123</v>
      </c>
      <c r="D4523" s="794"/>
      <c r="E4523" s="773"/>
      <c r="F4523" s="775"/>
      <c r="G4523" s="773"/>
      <c r="H4523" s="773"/>
      <c r="I4523" s="773"/>
      <c r="J4523" s="777">
        <v>172425552</v>
      </c>
      <c r="K4523" s="789">
        <f>SUM(K4524:K4545)</f>
        <v>172425552</v>
      </c>
      <c r="L4523" s="784">
        <f t="shared" ref="L4523:O4523" si="216">SUM(L4524:L4545)</f>
        <v>0</v>
      </c>
      <c r="M4523" s="784">
        <f t="shared" si="216"/>
        <v>0</v>
      </c>
      <c r="N4523" s="784">
        <f t="shared" si="216"/>
        <v>175806445</v>
      </c>
      <c r="O4523" s="784">
        <f t="shared" si="216"/>
        <v>179187339</v>
      </c>
      <c r="P4523" s="777">
        <f>SUM(K4523,N4523,O4523)</f>
        <v>527419336</v>
      </c>
      <c r="Q4523" s="777">
        <v>128268402</v>
      </c>
      <c r="R4523" s="777"/>
      <c r="T4523" s="568"/>
    </row>
    <row r="4524" spans="1:20" s="498" customFormat="1" ht="12" x14ac:dyDescent="0.25">
      <c r="A4524" s="772"/>
      <c r="D4524" s="515" t="s">
        <v>8936</v>
      </c>
      <c r="E4524" s="779" t="s">
        <v>8937</v>
      </c>
      <c r="F4524" s="780" t="s">
        <v>6059</v>
      </c>
      <c r="G4524" s="781" t="s">
        <v>6194</v>
      </c>
      <c r="H4524" s="781" t="s">
        <v>6195</v>
      </c>
      <c r="I4524" s="781" t="s">
        <v>5517</v>
      </c>
      <c r="J4524" s="782">
        <v>111912136</v>
      </c>
      <c r="K4524" s="783">
        <v>111912136</v>
      </c>
      <c r="L4524" s="784">
        <f>SUM(J4524-K4524)</f>
        <v>0</v>
      </c>
      <c r="M4524" s="784">
        <f>SUM(K4524-J4524)</f>
        <v>0</v>
      </c>
      <c r="N4524" s="782">
        <v>114106491</v>
      </c>
      <c r="O4524" s="782">
        <v>116300847</v>
      </c>
      <c r="P4524" s="782">
        <v>342319474</v>
      </c>
      <c r="Q4524" s="782">
        <v>83933100</v>
      </c>
      <c r="R4524" s="782"/>
      <c r="T4524" s="568"/>
    </row>
    <row r="4525" spans="1:20" s="498" customFormat="1" ht="12" x14ac:dyDescent="0.25">
      <c r="A4525" s="772"/>
      <c r="D4525" s="515" t="s">
        <v>8938</v>
      </c>
      <c r="E4525" s="779" t="s">
        <v>8939</v>
      </c>
      <c r="F4525" s="780" t="s">
        <v>6729</v>
      </c>
      <c r="G4525" s="781" t="s">
        <v>6194</v>
      </c>
      <c r="H4525" s="781" t="s">
        <v>6225</v>
      </c>
      <c r="I4525" s="781" t="s">
        <v>5517</v>
      </c>
      <c r="J4525" s="782">
        <v>0</v>
      </c>
      <c r="K4525" s="783">
        <v>0</v>
      </c>
      <c r="L4525" s="784">
        <f t="shared" ref="L4525:L4545" si="217">SUM(J4525-K4525)</f>
        <v>0</v>
      </c>
      <c r="M4525" s="784">
        <f t="shared" ref="M4525:M4545" si="218">SUM(K4525-J4525)</f>
        <v>0</v>
      </c>
      <c r="N4525" s="782">
        <v>0</v>
      </c>
      <c r="O4525" s="782">
        <v>0</v>
      </c>
      <c r="P4525" s="782">
        <v>0</v>
      </c>
      <c r="Q4525" s="782">
        <v>17310290</v>
      </c>
      <c r="R4525" s="782"/>
      <c r="T4525" s="568"/>
    </row>
    <row r="4526" spans="1:20" s="498" customFormat="1" ht="12" x14ac:dyDescent="0.25">
      <c r="A4526" s="772"/>
      <c r="D4526" s="515" t="s">
        <v>8940</v>
      </c>
      <c r="E4526" s="779" t="s">
        <v>8941</v>
      </c>
      <c r="F4526" s="780" t="s">
        <v>5526</v>
      </c>
      <c r="G4526" s="781" t="s">
        <v>6194</v>
      </c>
      <c r="H4526" s="781" t="s">
        <v>6195</v>
      </c>
      <c r="I4526" s="781" t="s">
        <v>5517</v>
      </c>
      <c r="J4526" s="782">
        <v>21254340</v>
      </c>
      <c r="K4526" s="783">
        <v>21254340</v>
      </c>
      <c r="L4526" s="784">
        <f t="shared" si="217"/>
        <v>0</v>
      </c>
      <c r="M4526" s="784">
        <f t="shared" si="218"/>
        <v>0</v>
      </c>
      <c r="N4526" s="782">
        <v>21671091</v>
      </c>
      <c r="O4526" s="782">
        <v>22087843</v>
      </c>
      <c r="P4526" s="782">
        <v>65013274</v>
      </c>
      <c r="Q4526" s="782">
        <v>6720719</v>
      </c>
      <c r="R4526" s="782"/>
      <c r="T4526" s="568"/>
    </row>
    <row r="4527" spans="1:20" s="498" customFormat="1" ht="12" x14ac:dyDescent="0.25">
      <c r="A4527" s="772"/>
      <c r="D4527" s="515" t="s">
        <v>8942</v>
      </c>
      <c r="E4527" s="779" t="s">
        <v>8943</v>
      </c>
      <c r="F4527" s="780" t="s">
        <v>5529</v>
      </c>
      <c r="G4527" s="781" t="s">
        <v>6194</v>
      </c>
      <c r="H4527" s="781" t="s">
        <v>6195</v>
      </c>
      <c r="I4527" s="781" t="s">
        <v>5517</v>
      </c>
      <c r="J4527" s="782">
        <v>8946084</v>
      </c>
      <c r="K4527" s="783">
        <v>8946084</v>
      </c>
      <c r="L4527" s="784">
        <f t="shared" si="217"/>
        <v>0</v>
      </c>
      <c r="M4527" s="784">
        <f t="shared" si="218"/>
        <v>0</v>
      </c>
      <c r="N4527" s="782">
        <v>9121497</v>
      </c>
      <c r="O4527" s="782">
        <v>9296911</v>
      </c>
      <c r="P4527" s="782">
        <v>27364492</v>
      </c>
      <c r="Q4527" s="782">
        <v>3180410</v>
      </c>
      <c r="R4527" s="782"/>
      <c r="T4527" s="568"/>
    </row>
    <row r="4528" spans="1:20" s="498" customFormat="1" ht="12" x14ac:dyDescent="0.25">
      <c r="A4528" s="772"/>
      <c r="D4528" s="515" t="s">
        <v>8944</v>
      </c>
      <c r="E4528" s="779" t="s">
        <v>8945</v>
      </c>
      <c r="F4528" s="780" t="s">
        <v>5532</v>
      </c>
      <c r="G4528" s="781" t="s">
        <v>6194</v>
      </c>
      <c r="H4528" s="781" t="s">
        <v>6195</v>
      </c>
      <c r="I4528" s="781" t="s">
        <v>5517</v>
      </c>
      <c r="J4528" s="782">
        <v>2996285</v>
      </c>
      <c r="K4528" s="783">
        <v>2996285</v>
      </c>
      <c r="L4528" s="784">
        <f t="shared" si="217"/>
        <v>0</v>
      </c>
      <c r="M4528" s="784">
        <f t="shared" si="218"/>
        <v>0</v>
      </c>
      <c r="N4528" s="782">
        <v>3055036</v>
      </c>
      <c r="O4528" s="782">
        <v>3113787</v>
      </c>
      <c r="P4528" s="782">
        <v>9165108</v>
      </c>
      <c r="Q4528" s="782">
        <v>2115432</v>
      </c>
      <c r="R4528" s="782"/>
      <c r="T4528" s="568"/>
    </row>
    <row r="4529" spans="1:20" s="498" customFormat="1" ht="12" x14ac:dyDescent="0.25">
      <c r="A4529" s="772"/>
      <c r="D4529" s="515" t="s">
        <v>8946</v>
      </c>
      <c r="E4529" s="779" t="s">
        <v>8947</v>
      </c>
      <c r="F4529" s="780" t="s">
        <v>5535</v>
      </c>
      <c r="G4529" s="781" t="s">
        <v>6194</v>
      </c>
      <c r="H4529" s="781" t="s">
        <v>6195</v>
      </c>
      <c r="I4529" s="781" t="s">
        <v>5517</v>
      </c>
      <c r="J4529" s="782">
        <v>2357244</v>
      </c>
      <c r="K4529" s="783">
        <v>2357244</v>
      </c>
      <c r="L4529" s="784">
        <f t="shared" si="217"/>
        <v>0</v>
      </c>
      <c r="M4529" s="784">
        <f t="shared" si="218"/>
        <v>0</v>
      </c>
      <c r="N4529" s="782">
        <v>2403464</v>
      </c>
      <c r="O4529" s="782">
        <v>2449685</v>
      </c>
      <c r="P4529" s="782">
        <v>7210393</v>
      </c>
      <c r="Q4529" s="782">
        <v>1716040</v>
      </c>
      <c r="R4529" s="782"/>
      <c r="T4529" s="568"/>
    </row>
    <row r="4530" spans="1:20" s="498" customFormat="1" ht="12" x14ac:dyDescent="0.25">
      <c r="A4530" s="772"/>
      <c r="D4530" s="515" t="s">
        <v>8948</v>
      </c>
      <c r="E4530" s="779" t="s">
        <v>8949</v>
      </c>
      <c r="F4530" s="515" t="s">
        <v>5538</v>
      </c>
      <c r="G4530" s="781" t="s">
        <v>6194</v>
      </c>
      <c r="H4530" s="781" t="s">
        <v>6195</v>
      </c>
      <c r="I4530" s="781" t="s">
        <v>5517</v>
      </c>
      <c r="J4530" s="782">
        <v>1619195</v>
      </c>
      <c r="K4530" s="783">
        <v>1619195</v>
      </c>
      <c r="L4530" s="784">
        <f t="shared" si="217"/>
        <v>0</v>
      </c>
      <c r="M4530" s="784">
        <f t="shared" si="218"/>
        <v>0</v>
      </c>
      <c r="N4530" s="782">
        <v>1650944</v>
      </c>
      <c r="O4530" s="782">
        <v>1682693</v>
      </c>
      <c r="P4530" s="782">
        <v>4952832</v>
      </c>
      <c r="Q4530" s="782">
        <v>0</v>
      </c>
      <c r="R4530" s="782"/>
      <c r="T4530" s="568"/>
    </row>
    <row r="4531" spans="1:20" s="498" customFormat="1" ht="12" x14ac:dyDescent="0.25">
      <c r="A4531" s="772"/>
      <c r="D4531" s="515" t="s">
        <v>8950</v>
      </c>
      <c r="E4531" s="779" t="s">
        <v>8951</v>
      </c>
      <c r="F4531" s="780" t="s">
        <v>5541</v>
      </c>
      <c r="G4531" s="781" t="s">
        <v>6194</v>
      </c>
      <c r="H4531" s="781" t="s">
        <v>6195</v>
      </c>
      <c r="I4531" s="781" t="s">
        <v>5517</v>
      </c>
      <c r="J4531" s="782">
        <v>11294872</v>
      </c>
      <c r="K4531" s="783">
        <v>11294872</v>
      </c>
      <c r="L4531" s="784">
        <f t="shared" si="217"/>
        <v>0</v>
      </c>
      <c r="M4531" s="784">
        <f t="shared" si="218"/>
        <v>0</v>
      </c>
      <c r="N4531" s="782">
        <v>11516340</v>
      </c>
      <c r="O4531" s="782">
        <v>11737808</v>
      </c>
      <c r="P4531" s="782">
        <v>34549020</v>
      </c>
      <c r="Q4531" s="782">
        <v>7910711</v>
      </c>
      <c r="R4531" s="782"/>
      <c r="T4531" s="568"/>
    </row>
    <row r="4532" spans="1:20" s="498" customFormat="1" ht="12" x14ac:dyDescent="0.25">
      <c r="A4532" s="772"/>
      <c r="D4532" s="515" t="s">
        <v>8952</v>
      </c>
      <c r="E4532" s="779" t="s">
        <v>8953</v>
      </c>
      <c r="F4532" s="515" t="s">
        <v>5544</v>
      </c>
      <c r="G4532" s="781" t="s">
        <v>6194</v>
      </c>
      <c r="H4532" s="781" t="s">
        <v>6195</v>
      </c>
      <c r="I4532" s="781" t="s">
        <v>5517</v>
      </c>
      <c r="J4532" s="782">
        <v>6247366</v>
      </c>
      <c r="K4532" s="783">
        <v>6247366</v>
      </c>
      <c r="L4532" s="784">
        <f t="shared" si="217"/>
        <v>0</v>
      </c>
      <c r="M4532" s="784">
        <f t="shared" si="218"/>
        <v>0</v>
      </c>
      <c r="N4532" s="782">
        <v>6369864</v>
      </c>
      <c r="O4532" s="782">
        <v>6492361</v>
      </c>
      <c r="P4532" s="782">
        <v>19109591</v>
      </c>
      <c r="Q4532" s="782">
        <v>5381700</v>
      </c>
      <c r="R4532" s="782"/>
      <c r="T4532" s="568"/>
    </row>
    <row r="4533" spans="1:20" s="498" customFormat="1" ht="12" x14ac:dyDescent="0.25">
      <c r="A4533" s="772"/>
      <c r="D4533" s="515" t="s">
        <v>8954</v>
      </c>
      <c r="E4533" s="779" t="s">
        <v>8955</v>
      </c>
      <c r="F4533" s="780" t="s">
        <v>5547</v>
      </c>
      <c r="G4533" s="781" t="s">
        <v>6194</v>
      </c>
      <c r="H4533" s="781" t="s">
        <v>6195</v>
      </c>
      <c r="I4533" s="781" t="s">
        <v>5517</v>
      </c>
      <c r="J4533" s="782">
        <v>0</v>
      </c>
      <c r="K4533" s="783">
        <v>0</v>
      </c>
      <c r="L4533" s="784">
        <f t="shared" si="217"/>
        <v>0</v>
      </c>
      <c r="M4533" s="784">
        <f t="shared" si="218"/>
        <v>0</v>
      </c>
      <c r="N4533" s="782">
        <v>0</v>
      </c>
      <c r="O4533" s="782">
        <v>0</v>
      </c>
      <c r="P4533" s="782">
        <v>0</v>
      </c>
      <c r="Q4533" s="782">
        <v>0</v>
      </c>
      <c r="R4533" s="782"/>
      <c r="T4533" s="568"/>
    </row>
    <row r="4534" spans="1:20" s="498" customFormat="1" ht="12" x14ac:dyDescent="0.25">
      <c r="A4534" s="772"/>
      <c r="D4534" s="515" t="s">
        <v>8956</v>
      </c>
      <c r="E4534" s="779" t="s">
        <v>8957</v>
      </c>
      <c r="F4534" s="780" t="s">
        <v>5553</v>
      </c>
      <c r="G4534" s="781" t="s">
        <v>6194</v>
      </c>
      <c r="H4534" s="781" t="s">
        <v>6195</v>
      </c>
      <c r="I4534" s="781" t="s">
        <v>5517</v>
      </c>
      <c r="J4534" s="782">
        <v>2689104</v>
      </c>
      <c r="K4534" s="783">
        <v>2689104</v>
      </c>
      <c r="L4534" s="784">
        <f t="shared" si="217"/>
        <v>0</v>
      </c>
      <c r="M4534" s="784">
        <f t="shared" si="218"/>
        <v>0</v>
      </c>
      <c r="N4534" s="782">
        <v>2741832</v>
      </c>
      <c r="O4534" s="782">
        <v>2794559</v>
      </c>
      <c r="P4534" s="782">
        <v>8225495</v>
      </c>
      <c r="Q4534" s="782">
        <v>0</v>
      </c>
      <c r="R4534" s="782"/>
      <c r="T4534" s="568"/>
    </row>
    <row r="4535" spans="1:20" s="498" customFormat="1" ht="12" x14ac:dyDescent="0.25">
      <c r="A4535" s="772"/>
      <c r="D4535" s="515" t="s">
        <v>8958</v>
      </c>
      <c r="E4535" s="779" t="s">
        <v>8959</v>
      </c>
      <c r="F4535" s="780" t="s">
        <v>6425</v>
      </c>
      <c r="G4535" s="781" t="s">
        <v>6194</v>
      </c>
      <c r="H4535" s="781" t="s">
        <v>6195</v>
      </c>
      <c r="I4535" s="781" t="s">
        <v>5517</v>
      </c>
      <c r="J4535" s="782">
        <v>0</v>
      </c>
      <c r="K4535" s="783">
        <v>0</v>
      </c>
      <c r="L4535" s="784">
        <f t="shared" si="217"/>
        <v>0</v>
      </c>
      <c r="M4535" s="784">
        <f t="shared" si="218"/>
        <v>0</v>
      </c>
      <c r="N4535" s="782">
        <v>0</v>
      </c>
      <c r="O4535" s="782">
        <v>0</v>
      </c>
      <c r="P4535" s="782">
        <v>0</v>
      </c>
      <c r="Q4535" s="782">
        <v>0</v>
      </c>
      <c r="R4535" s="782"/>
      <c r="T4535" s="568"/>
    </row>
    <row r="4536" spans="1:20" s="498" customFormat="1" ht="12" x14ac:dyDescent="0.25">
      <c r="A4536" s="772"/>
      <c r="D4536" s="515" t="s">
        <v>8960</v>
      </c>
      <c r="E4536" s="779" t="s">
        <v>8961</v>
      </c>
      <c r="F4536" s="780" t="s">
        <v>6088</v>
      </c>
      <c r="G4536" s="781" t="s">
        <v>6194</v>
      </c>
      <c r="H4536" s="781" t="s">
        <v>6195</v>
      </c>
      <c r="I4536" s="781" t="s">
        <v>5517</v>
      </c>
      <c r="J4536" s="782">
        <v>0</v>
      </c>
      <c r="K4536" s="783">
        <v>0</v>
      </c>
      <c r="L4536" s="784">
        <f t="shared" si="217"/>
        <v>0</v>
      </c>
      <c r="M4536" s="784">
        <f t="shared" si="218"/>
        <v>0</v>
      </c>
      <c r="N4536" s="782">
        <v>0</v>
      </c>
      <c r="O4536" s="782">
        <v>0</v>
      </c>
      <c r="P4536" s="782">
        <v>0</v>
      </c>
      <c r="Q4536" s="782">
        <v>0</v>
      </c>
      <c r="R4536" s="782"/>
      <c r="T4536" s="568"/>
    </row>
    <row r="4537" spans="1:20" s="498" customFormat="1" ht="12" x14ac:dyDescent="0.25">
      <c r="A4537" s="772"/>
      <c r="D4537" s="515" t="s">
        <v>8962</v>
      </c>
      <c r="E4537" s="779" t="s">
        <v>8963</v>
      </c>
      <c r="F4537" s="780" t="s">
        <v>6431</v>
      </c>
      <c r="G4537" s="781" t="s">
        <v>6194</v>
      </c>
      <c r="H4537" s="781" t="s">
        <v>6195</v>
      </c>
      <c r="I4537" s="781" t="s">
        <v>5517</v>
      </c>
      <c r="J4537" s="782">
        <v>3107227</v>
      </c>
      <c r="K4537" s="783">
        <v>3107227</v>
      </c>
      <c r="L4537" s="784">
        <f t="shared" si="217"/>
        <v>0</v>
      </c>
      <c r="M4537" s="784">
        <f t="shared" si="218"/>
        <v>0</v>
      </c>
      <c r="N4537" s="782">
        <v>3168153</v>
      </c>
      <c r="O4537" s="782">
        <v>3229079</v>
      </c>
      <c r="P4537" s="782">
        <v>9504459</v>
      </c>
      <c r="Q4537" s="782">
        <v>0</v>
      </c>
      <c r="R4537" s="782"/>
      <c r="T4537" s="568"/>
    </row>
    <row r="4538" spans="1:20" s="498" customFormat="1" ht="12" x14ac:dyDescent="0.25">
      <c r="A4538" s="772"/>
      <c r="D4538" s="515" t="s">
        <v>8964</v>
      </c>
      <c r="E4538" s="779" t="s">
        <v>8965</v>
      </c>
      <c r="F4538" s="780" t="s">
        <v>8966</v>
      </c>
      <c r="G4538" s="781" t="s">
        <v>6194</v>
      </c>
      <c r="H4538" s="781" t="s">
        <v>6195</v>
      </c>
      <c r="I4538" s="781" t="s">
        <v>5517</v>
      </c>
      <c r="J4538" s="782">
        <v>1699</v>
      </c>
      <c r="K4538" s="783">
        <v>1699</v>
      </c>
      <c r="L4538" s="784">
        <f t="shared" si="217"/>
        <v>0</v>
      </c>
      <c r="M4538" s="784">
        <f t="shared" si="218"/>
        <v>0</v>
      </c>
      <c r="N4538" s="782">
        <v>1733</v>
      </c>
      <c r="O4538" s="782">
        <v>1766</v>
      </c>
      <c r="P4538" s="782">
        <v>5198</v>
      </c>
      <c r="Q4538" s="782">
        <v>0</v>
      </c>
      <c r="R4538" s="782"/>
      <c r="T4538" s="568"/>
    </row>
    <row r="4539" spans="1:20" s="498" customFormat="1" ht="12" x14ac:dyDescent="0.25">
      <c r="A4539" s="772"/>
      <c r="D4539" s="515" t="s">
        <v>8967</v>
      </c>
      <c r="E4539" s="779" t="s">
        <v>8968</v>
      </c>
      <c r="F4539" s="780" t="s">
        <v>5562</v>
      </c>
      <c r="G4539" s="781" t="s">
        <v>6194</v>
      </c>
      <c r="H4539" s="781" t="s">
        <v>6195</v>
      </c>
      <c r="I4539" s="781" t="s">
        <v>5517</v>
      </c>
      <c r="J4539" s="782">
        <v>0</v>
      </c>
      <c r="K4539" s="783">
        <v>0</v>
      </c>
      <c r="L4539" s="784">
        <f t="shared" si="217"/>
        <v>0</v>
      </c>
      <c r="M4539" s="784">
        <f t="shared" si="218"/>
        <v>0</v>
      </c>
      <c r="N4539" s="782">
        <v>0</v>
      </c>
      <c r="O4539" s="782">
        <v>0</v>
      </c>
      <c r="P4539" s="782">
        <v>0</v>
      </c>
      <c r="Q4539" s="782">
        <v>0</v>
      </c>
      <c r="R4539" s="782"/>
      <c r="T4539" s="568"/>
    </row>
    <row r="4540" spans="1:20" s="498" customFormat="1" ht="12" x14ac:dyDescent="0.25">
      <c r="A4540" s="772"/>
      <c r="D4540" s="515" t="s">
        <v>8969</v>
      </c>
      <c r="E4540" s="779" t="s">
        <v>8970</v>
      </c>
      <c r="F4540" s="780" t="s">
        <v>7048</v>
      </c>
      <c r="G4540" s="781" t="s">
        <v>6194</v>
      </c>
      <c r="H4540" s="781" t="s">
        <v>6195</v>
      </c>
      <c r="I4540" s="781" t="s">
        <v>5517</v>
      </c>
      <c r="J4540" s="782">
        <v>0</v>
      </c>
      <c r="K4540" s="783">
        <v>0</v>
      </c>
      <c r="L4540" s="784">
        <f t="shared" si="217"/>
        <v>0</v>
      </c>
      <c r="M4540" s="784">
        <f t="shared" si="218"/>
        <v>0</v>
      </c>
      <c r="N4540" s="782">
        <v>0</v>
      </c>
      <c r="O4540" s="782">
        <v>0</v>
      </c>
      <c r="P4540" s="782">
        <v>0</v>
      </c>
      <c r="Q4540" s="782">
        <v>0</v>
      </c>
      <c r="R4540" s="782"/>
      <c r="T4540" s="568"/>
    </row>
    <row r="4541" spans="1:20" s="498" customFormat="1" ht="12" x14ac:dyDescent="0.25">
      <c r="A4541" s="772"/>
      <c r="D4541" s="515" t="s">
        <v>8971</v>
      </c>
      <c r="E4541" s="779" t="s">
        <v>8972</v>
      </c>
      <c r="F4541" s="780" t="s">
        <v>7309</v>
      </c>
      <c r="G4541" s="781" t="s">
        <v>6194</v>
      </c>
      <c r="H4541" s="781" t="s">
        <v>6195</v>
      </c>
      <c r="I4541" s="781" t="s">
        <v>5517</v>
      </c>
      <c r="J4541" s="782">
        <v>0</v>
      </c>
      <c r="K4541" s="783">
        <v>0</v>
      </c>
      <c r="L4541" s="784">
        <f t="shared" si="217"/>
        <v>0</v>
      </c>
      <c r="M4541" s="784">
        <f t="shared" si="218"/>
        <v>0</v>
      </c>
      <c r="N4541" s="782">
        <v>0</v>
      </c>
      <c r="O4541" s="782">
        <v>0</v>
      </c>
      <c r="P4541" s="782">
        <v>0</v>
      </c>
      <c r="Q4541" s="782">
        <v>0</v>
      </c>
      <c r="R4541" s="782"/>
      <c r="T4541" s="568"/>
    </row>
    <row r="4542" spans="1:20" s="498" customFormat="1" ht="24" x14ac:dyDescent="0.25">
      <c r="A4542" s="772"/>
      <c r="D4542" s="515" t="s">
        <v>8973</v>
      </c>
      <c r="E4542" s="779" t="s">
        <v>8974</v>
      </c>
      <c r="F4542" s="780" t="s">
        <v>7312</v>
      </c>
      <c r="G4542" s="781" t="s">
        <v>6194</v>
      </c>
      <c r="H4542" s="781" t="s">
        <v>6195</v>
      </c>
      <c r="I4542" s="781" t="s">
        <v>5517</v>
      </c>
      <c r="J4542" s="782">
        <v>0</v>
      </c>
      <c r="K4542" s="783">
        <v>0</v>
      </c>
      <c r="L4542" s="784">
        <f t="shared" si="217"/>
        <v>0</v>
      </c>
      <c r="M4542" s="784">
        <f t="shared" si="218"/>
        <v>0</v>
      </c>
      <c r="N4542" s="782">
        <v>0</v>
      </c>
      <c r="O4542" s="782">
        <v>0</v>
      </c>
      <c r="P4542" s="782">
        <v>0</v>
      </c>
      <c r="Q4542" s="782">
        <v>0</v>
      </c>
      <c r="R4542" s="782"/>
      <c r="T4542" s="568"/>
    </row>
    <row r="4543" spans="1:20" s="498" customFormat="1" ht="12" x14ac:dyDescent="0.25">
      <c r="A4543" s="772"/>
      <c r="D4543" s="515" t="s">
        <v>8975</v>
      </c>
      <c r="E4543" s="779" t="s">
        <v>8976</v>
      </c>
      <c r="F4543" s="515" t="s">
        <v>7057</v>
      </c>
      <c r="G4543" s="781" t="s">
        <v>6194</v>
      </c>
      <c r="H4543" s="781" t="s">
        <v>6195</v>
      </c>
      <c r="I4543" s="781" t="s">
        <v>5517</v>
      </c>
      <c r="J4543" s="782">
        <v>0</v>
      </c>
      <c r="K4543" s="783">
        <v>0</v>
      </c>
      <c r="L4543" s="784">
        <f t="shared" si="217"/>
        <v>0</v>
      </c>
      <c r="M4543" s="784">
        <f t="shared" si="218"/>
        <v>0</v>
      </c>
      <c r="N4543" s="782">
        <v>0</v>
      </c>
      <c r="O4543" s="782">
        <v>0</v>
      </c>
      <c r="P4543" s="782">
        <v>0</v>
      </c>
      <c r="Q4543" s="782">
        <v>0</v>
      </c>
      <c r="R4543" s="782"/>
      <c r="T4543" s="568"/>
    </row>
    <row r="4544" spans="1:20" s="498" customFormat="1" ht="12" x14ac:dyDescent="0.25">
      <c r="A4544" s="772"/>
      <c r="D4544" s="515" t="s">
        <v>8977</v>
      </c>
      <c r="E4544" s="779" t="s">
        <v>8937</v>
      </c>
      <c r="F4544" s="780" t="s">
        <v>6059</v>
      </c>
      <c r="G4544" s="781" t="s">
        <v>6194</v>
      </c>
      <c r="H4544" s="781" t="s">
        <v>6195</v>
      </c>
      <c r="I4544" s="781" t="s">
        <v>5517</v>
      </c>
      <c r="J4544" s="782">
        <v>0</v>
      </c>
      <c r="K4544" s="783">
        <v>0</v>
      </c>
      <c r="L4544" s="784">
        <f t="shared" si="217"/>
        <v>0</v>
      </c>
      <c r="M4544" s="784">
        <f t="shared" si="218"/>
        <v>0</v>
      </c>
      <c r="N4544" s="782">
        <v>0</v>
      </c>
      <c r="O4544" s="782">
        <v>0</v>
      </c>
      <c r="P4544" s="782">
        <v>0</v>
      </c>
      <c r="Q4544" s="782">
        <v>0</v>
      </c>
      <c r="R4544" s="782"/>
      <c r="T4544" s="568"/>
    </row>
    <row r="4545" spans="1:20" s="498" customFormat="1" ht="12" x14ac:dyDescent="0.25">
      <c r="A4545" s="772"/>
      <c r="D4545" s="515" t="s">
        <v>8978</v>
      </c>
      <c r="E4545" s="779" t="s">
        <v>8951</v>
      </c>
      <c r="F4545" s="780" t="s">
        <v>5541</v>
      </c>
      <c r="G4545" s="781" t="s">
        <v>6194</v>
      </c>
      <c r="H4545" s="781" t="s">
        <v>6195</v>
      </c>
      <c r="I4545" s="781" t="s">
        <v>5517</v>
      </c>
      <c r="J4545" s="782">
        <v>0</v>
      </c>
      <c r="K4545" s="783">
        <v>0</v>
      </c>
      <c r="L4545" s="782">
        <f t="shared" si="217"/>
        <v>0</v>
      </c>
      <c r="M4545" s="782">
        <f t="shared" si="218"/>
        <v>0</v>
      </c>
      <c r="N4545" s="782">
        <v>0</v>
      </c>
      <c r="O4545" s="782">
        <v>0</v>
      </c>
      <c r="P4545" s="782">
        <v>0</v>
      </c>
      <c r="Q4545" s="782">
        <v>0</v>
      </c>
      <c r="R4545" s="782"/>
      <c r="T4545" s="568"/>
    </row>
    <row r="4546" spans="1:20" s="751" customFormat="1" ht="13.8" x14ac:dyDescent="0.3">
      <c r="A4546" s="946" t="s">
        <v>5500</v>
      </c>
      <c r="B4546" s="946"/>
      <c r="C4546" s="946"/>
      <c r="D4546" s="946"/>
      <c r="E4546" s="946"/>
      <c r="F4546" s="946"/>
      <c r="G4546" s="946"/>
      <c r="H4546" s="946"/>
      <c r="I4546" s="946"/>
      <c r="J4546" s="946"/>
      <c r="K4546" s="946"/>
      <c r="L4546" s="946"/>
      <c r="M4546" s="946"/>
      <c r="N4546" s="946"/>
      <c r="O4546" s="946"/>
      <c r="P4546" s="946"/>
      <c r="Q4546" s="946"/>
      <c r="T4546" s="752"/>
    </row>
    <row r="4547" spans="1:20" s="751" customFormat="1" ht="13.8" x14ac:dyDescent="0.3">
      <c r="A4547" s="946" t="s">
        <v>5501</v>
      </c>
      <c r="B4547" s="946"/>
      <c r="C4547" s="946"/>
      <c r="D4547" s="946"/>
      <c r="E4547" s="946"/>
      <c r="F4547" s="946"/>
      <c r="G4547" s="946"/>
      <c r="H4547" s="946"/>
      <c r="I4547" s="946"/>
      <c r="J4547" s="946"/>
      <c r="K4547" s="946"/>
      <c r="L4547" s="946"/>
      <c r="M4547" s="946"/>
      <c r="N4547" s="946"/>
      <c r="O4547" s="946"/>
      <c r="P4547" s="946"/>
      <c r="Q4547" s="946"/>
      <c r="T4547" s="752"/>
    </row>
    <row r="4548" spans="1:20" s="753" customFormat="1" ht="13.2" x14ac:dyDescent="0.25">
      <c r="A4548" s="947" t="s">
        <v>8579</v>
      </c>
      <c r="B4548" s="947"/>
      <c r="C4548" s="947"/>
      <c r="D4548" s="954"/>
      <c r="E4548" s="947"/>
      <c r="F4548" s="947"/>
      <c r="G4548" s="947"/>
      <c r="H4548" s="947"/>
      <c r="I4548" s="947"/>
      <c r="J4548" s="947"/>
      <c r="K4548" s="947"/>
      <c r="L4548" s="947"/>
      <c r="M4548" s="947"/>
      <c r="N4548" s="947"/>
      <c r="O4548" s="947"/>
      <c r="P4548" s="947"/>
      <c r="Q4548" s="947"/>
      <c r="T4548" s="754"/>
    </row>
    <row r="4549" spans="1:20" s="760" customFormat="1" ht="24" x14ac:dyDescent="0.25">
      <c r="A4549" s="943" t="s">
        <v>5502</v>
      </c>
      <c r="B4549" s="948" t="s">
        <v>5503</v>
      </c>
      <c r="C4549" s="957"/>
      <c r="D4549" s="755"/>
      <c r="E4549" s="949" t="s">
        <v>5504</v>
      </c>
      <c r="F4549" s="943" t="s">
        <v>4881</v>
      </c>
      <c r="G4549" s="943" t="s">
        <v>5505</v>
      </c>
      <c r="H4549" s="943" t="s">
        <v>5506</v>
      </c>
      <c r="I4549" s="943" t="s">
        <v>5507</v>
      </c>
      <c r="J4549" s="756" t="s">
        <v>3115</v>
      </c>
      <c r="K4549" s="757" t="s">
        <v>3116</v>
      </c>
      <c r="L4549" s="758" t="s">
        <v>5508</v>
      </c>
      <c r="M4549" s="758" t="s">
        <v>5509</v>
      </c>
      <c r="N4549" s="756" t="s">
        <v>3116</v>
      </c>
      <c r="O4549" s="756" t="s">
        <v>3116</v>
      </c>
      <c r="P4549" s="759" t="s">
        <v>3317</v>
      </c>
      <c r="Q4549" s="759" t="s">
        <v>3341</v>
      </c>
      <c r="R4549" s="759" t="s">
        <v>5510</v>
      </c>
      <c r="T4549" s="761"/>
    </row>
    <row r="4550" spans="1:20" s="760" customFormat="1" ht="19.5" customHeight="1" x14ac:dyDescent="0.25">
      <c r="A4550" s="955"/>
      <c r="B4550" s="950"/>
      <c r="C4550" s="958"/>
      <c r="D4550" s="762"/>
      <c r="E4550" s="951"/>
      <c r="F4550" s="944"/>
      <c r="G4550" s="944"/>
      <c r="H4550" s="944"/>
      <c r="I4550" s="944"/>
      <c r="J4550" s="763">
        <v>2020</v>
      </c>
      <c r="K4550" s="764" t="s">
        <v>3120</v>
      </c>
      <c r="L4550" s="765" t="s">
        <v>3120</v>
      </c>
      <c r="M4550" s="765" t="s">
        <v>3120</v>
      </c>
      <c r="N4550" s="766" t="s">
        <v>5068</v>
      </c>
      <c r="O4550" s="766" t="s">
        <v>5069</v>
      </c>
      <c r="P4550" s="763" t="s">
        <v>4882</v>
      </c>
      <c r="Q4550" s="766" t="s">
        <v>5102</v>
      </c>
      <c r="R4550" s="763"/>
      <c r="T4550" s="761"/>
    </row>
    <row r="4551" spans="1:20" s="760" customFormat="1" ht="15.75" customHeight="1" x14ac:dyDescent="0.25">
      <c r="A4551" s="956"/>
      <c r="B4551" s="952"/>
      <c r="C4551" s="959"/>
      <c r="D4551" s="768"/>
      <c r="E4551" s="953"/>
      <c r="F4551" s="945"/>
      <c r="G4551" s="945"/>
      <c r="H4551" s="945"/>
      <c r="I4551" s="945"/>
      <c r="J4551" s="769" t="s">
        <v>14</v>
      </c>
      <c r="K4551" s="770" t="s">
        <v>14</v>
      </c>
      <c r="L4551" s="771" t="s">
        <v>14</v>
      </c>
      <c r="M4551" s="771" t="s">
        <v>14</v>
      </c>
      <c r="N4551" s="769" t="s">
        <v>14</v>
      </c>
      <c r="O4551" s="769" t="s">
        <v>14</v>
      </c>
      <c r="P4551" s="769" t="s">
        <v>14</v>
      </c>
      <c r="Q4551" s="769" t="s">
        <v>14</v>
      </c>
      <c r="R4551" s="769"/>
      <c r="T4551" s="761"/>
    </row>
    <row r="4552" spans="1:20" s="498" customFormat="1" ht="12" x14ac:dyDescent="0.25">
      <c r="A4552" s="772"/>
      <c r="D4552" s="515"/>
      <c r="F4552" s="536"/>
      <c r="J4552" s="776"/>
      <c r="K4552" s="829"/>
      <c r="L4552" s="776"/>
      <c r="M4552" s="776"/>
      <c r="N4552" s="776"/>
      <c r="O4552" s="776"/>
      <c r="P4552" s="776"/>
      <c r="Q4552" s="776"/>
      <c r="R4552" s="776"/>
      <c r="T4552" s="568"/>
    </row>
    <row r="4553" spans="1:20" s="498" customFormat="1" ht="12" x14ac:dyDescent="0.25">
      <c r="A4553" s="772"/>
      <c r="C4553" s="773" t="s">
        <v>5142</v>
      </c>
      <c r="D4553" s="794"/>
      <c r="E4553" s="773"/>
      <c r="F4553" s="775"/>
      <c r="G4553" s="773"/>
      <c r="H4553" s="773"/>
      <c r="I4553" s="773"/>
      <c r="J4553" s="777">
        <v>290150000</v>
      </c>
      <c r="K4553" s="789">
        <f>SUM(K4554:K4616)</f>
        <v>360150000</v>
      </c>
      <c r="L4553" s="784">
        <f t="shared" ref="L4553:O4553" si="219">SUM(L4554:L4616)</f>
        <v>23000000</v>
      </c>
      <c r="M4553" s="784">
        <f t="shared" si="219"/>
        <v>93000000</v>
      </c>
      <c r="N4553" s="784">
        <f t="shared" si="219"/>
        <v>290150000</v>
      </c>
      <c r="O4553" s="784">
        <f t="shared" si="219"/>
        <v>290400000</v>
      </c>
      <c r="P4553" s="777">
        <f>SUM(K4553,N4553,O4553)</f>
        <v>940700000</v>
      </c>
      <c r="Q4553" s="777">
        <v>344400000</v>
      </c>
      <c r="R4553" s="777"/>
      <c r="T4553" s="568"/>
    </row>
    <row r="4554" spans="1:20" s="498" customFormat="1" ht="24" x14ac:dyDescent="0.25">
      <c r="A4554" s="772"/>
      <c r="D4554" s="515" t="s">
        <v>8979</v>
      </c>
      <c r="E4554" s="779" t="s">
        <v>8980</v>
      </c>
      <c r="F4554" s="780" t="s">
        <v>5565</v>
      </c>
      <c r="G4554" s="781" t="s">
        <v>6194</v>
      </c>
      <c r="H4554" s="781" t="s">
        <v>6195</v>
      </c>
      <c r="I4554" s="781" t="s">
        <v>5517</v>
      </c>
      <c r="J4554" s="782">
        <v>1500000</v>
      </c>
      <c r="K4554" s="783">
        <v>1500000</v>
      </c>
      <c r="L4554" s="784">
        <f>SUM(J4554-K4554)</f>
        <v>0</v>
      </c>
      <c r="M4554" s="784">
        <f>SUM(K4554-J4554)</f>
        <v>0</v>
      </c>
      <c r="N4554" s="782">
        <v>1500000</v>
      </c>
      <c r="O4554" s="782">
        <v>1500000</v>
      </c>
      <c r="P4554" s="782">
        <v>4500000</v>
      </c>
      <c r="Q4554" s="782">
        <v>1500000</v>
      </c>
      <c r="R4554" s="782"/>
      <c r="T4554" s="568"/>
    </row>
    <row r="4555" spans="1:20" s="498" customFormat="1" ht="24" x14ac:dyDescent="0.25">
      <c r="A4555" s="772"/>
      <c r="D4555" s="515" t="s">
        <v>8981</v>
      </c>
      <c r="E4555" s="779" t="s">
        <v>8982</v>
      </c>
      <c r="F4555" s="780" t="s">
        <v>5568</v>
      </c>
      <c r="G4555" s="781" t="s">
        <v>6194</v>
      </c>
      <c r="H4555" s="781" t="s">
        <v>6195</v>
      </c>
      <c r="I4555" s="781" t="s">
        <v>5517</v>
      </c>
      <c r="J4555" s="782">
        <v>20000000</v>
      </c>
      <c r="K4555" s="783">
        <v>5000000</v>
      </c>
      <c r="L4555" s="784">
        <f t="shared" ref="L4555:L4616" si="220">SUM(J4555-K4555)</f>
        <v>15000000</v>
      </c>
      <c r="M4555" s="784">
        <v>0</v>
      </c>
      <c r="N4555" s="782">
        <v>20000000</v>
      </c>
      <c r="O4555" s="782">
        <v>20000000</v>
      </c>
      <c r="P4555" s="782">
        <v>60000000</v>
      </c>
      <c r="Q4555" s="782">
        <v>20000000</v>
      </c>
      <c r="R4555" s="782"/>
      <c r="T4555" s="568"/>
    </row>
    <row r="4556" spans="1:20" s="498" customFormat="1" ht="24" x14ac:dyDescent="0.25">
      <c r="A4556" s="772"/>
      <c r="D4556" s="515" t="s">
        <v>8983</v>
      </c>
      <c r="E4556" s="779" t="s">
        <v>8984</v>
      </c>
      <c r="F4556" s="780" t="s">
        <v>5571</v>
      </c>
      <c r="G4556" s="781" t="s">
        <v>6194</v>
      </c>
      <c r="H4556" s="781" t="s">
        <v>6195</v>
      </c>
      <c r="I4556" s="781" t="s">
        <v>5517</v>
      </c>
      <c r="J4556" s="782">
        <v>0</v>
      </c>
      <c r="K4556" s="783">
        <v>0</v>
      </c>
      <c r="L4556" s="784">
        <f t="shared" si="220"/>
        <v>0</v>
      </c>
      <c r="M4556" s="784">
        <f t="shared" ref="M4556:M4616" si="221">SUM(K4556-J4556)</f>
        <v>0</v>
      </c>
      <c r="N4556" s="782">
        <v>0</v>
      </c>
      <c r="O4556" s="782">
        <v>0</v>
      </c>
      <c r="P4556" s="782">
        <v>0</v>
      </c>
      <c r="Q4556" s="782">
        <v>0</v>
      </c>
      <c r="R4556" s="782"/>
      <c r="T4556" s="568"/>
    </row>
    <row r="4557" spans="1:20" s="498" customFormat="1" ht="24" x14ac:dyDescent="0.25">
      <c r="A4557" s="772"/>
      <c r="D4557" s="515" t="s">
        <v>8985</v>
      </c>
      <c r="E4557" s="779" t="s">
        <v>8986</v>
      </c>
      <c r="F4557" s="780" t="s">
        <v>5574</v>
      </c>
      <c r="G4557" s="781" t="s">
        <v>6194</v>
      </c>
      <c r="H4557" s="781" t="s">
        <v>6195</v>
      </c>
      <c r="I4557" s="781" t="s">
        <v>5517</v>
      </c>
      <c r="J4557" s="782">
        <v>20000000</v>
      </c>
      <c r="K4557" s="783">
        <v>20000000</v>
      </c>
      <c r="L4557" s="784">
        <f t="shared" si="220"/>
        <v>0</v>
      </c>
      <c r="M4557" s="784">
        <f t="shared" si="221"/>
        <v>0</v>
      </c>
      <c r="N4557" s="782">
        <v>20000000</v>
      </c>
      <c r="O4557" s="782">
        <v>20000000</v>
      </c>
      <c r="P4557" s="782">
        <v>60000000</v>
      </c>
      <c r="Q4557" s="782">
        <v>20000000</v>
      </c>
      <c r="R4557" s="782"/>
      <c r="T4557" s="568"/>
    </row>
    <row r="4558" spans="1:20" s="498" customFormat="1" ht="12" x14ac:dyDescent="0.25">
      <c r="A4558" s="772"/>
      <c r="D4558" s="515" t="s">
        <v>8987</v>
      </c>
      <c r="E4558" s="779" t="s">
        <v>8988</v>
      </c>
      <c r="F4558" s="780" t="s">
        <v>5901</v>
      </c>
      <c r="G4558" s="781" t="s">
        <v>6194</v>
      </c>
      <c r="H4558" s="781" t="s">
        <v>6195</v>
      </c>
      <c r="I4558" s="781" t="s">
        <v>5517</v>
      </c>
      <c r="J4558" s="782">
        <v>0</v>
      </c>
      <c r="K4558" s="783">
        <v>0</v>
      </c>
      <c r="L4558" s="784">
        <f t="shared" si="220"/>
        <v>0</v>
      </c>
      <c r="M4558" s="784">
        <f t="shared" si="221"/>
        <v>0</v>
      </c>
      <c r="N4558" s="782">
        <v>0</v>
      </c>
      <c r="O4558" s="782">
        <v>0</v>
      </c>
      <c r="P4558" s="782">
        <v>0</v>
      </c>
      <c r="Q4558" s="782">
        <v>0</v>
      </c>
      <c r="R4558" s="782"/>
      <c r="T4558" s="568"/>
    </row>
    <row r="4559" spans="1:20" s="498" customFormat="1" ht="12" x14ac:dyDescent="0.25">
      <c r="A4559" s="772"/>
      <c r="D4559" s="515" t="s">
        <v>8989</v>
      </c>
      <c r="E4559" s="779" t="s">
        <v>8990</v>
      </c>
      <c r="F4559" s="780" t="s">
        <v>5583</v>
      </c>
      <c r="G4559" s="781" t="s">
        <v>6194</v>
      </c>
      <c r="H4559" s="781" t="s">
        <v>6195</v>
      </c>
      <c r="I4559" s="781" t="s">
        <v>5517</v>
      </c>
      <c r="J4559" s="782">
        <v>200000</v>
      </c>
      <c r="K4559" s="783">
        <v>200000</v>
      </c>
      <c r="L4559" s="784">
        <f t="shared" si="220"/>
        <v>0</v>
      </c>
      <c r="M4559" s="784">
        <f t="shared" si="221"/>
        <v>0</v>
      </c>
      <c r="N4559" s="782">
        <v>200000</v>
      </c>
      <c r="O4559" s="782">
        <v>200000</v>
      </c>
      <c r="P4559" s="782">
        <v>600000</v>
      </c>
      <c r="Q4559" s="782">
        <v>200000</v>
      </c>
      <c r="R4559" s="782"/>
      <c r="T4559" s="568"/>
    </row>
    <row r="4560" spans="1:20" s="498" customFormat="1" ht="12" x14ac:dyDescent="0.25">
      <c r="A4560" s="772"/>
      <c r="D4560" s="515" t="s">
        <v>8991</v>
      </c>
      <c r="E4560" s="779" t="s">
        <v>8992</v>
      </c>
      <c r="F4560" s="780" t="s">
        <v>5586</v>
      </c>
      <c r="G4560" s="781" t="s">
        <v>6194</v>
      </c>
      <c r="H4560" s="781" t="s">
        <v>6195</v>
      </c>
      <c r="I4560" s="781" t="s">
        <v>5517</v>
      </c>
      <c r="J4560" s="782">
        <v>400000</v>
      </c>
      <c r="K4560" s="783">
        <v>400000</v>
      </c>
      <c r="L4560" s="784">
        <f t="shared" si="220"/>
        <v>0</v>
      </c>
      <c r="M4560" s="784">
        <f t="shared" si="221"/>
        <v>0</v>
      </c>
      <c r="N4560" s="782">
        <v>400000</v>
      </c>
      <c r="O4560" s="782">
        <v>400000</v>
      </c>
      <c r="P4560" s="782">
        <v>1200000</v>
      </c>
      <c r="Q4560" s="782">
        <v>350000</v>
      </c>
      <c r="R4560" s="782"/>
      <c r="T4560" s="568"/>
    </row>
    <row r="4561" spans="1:20" s="498" customFormat="1" ht="24" x14ac:dyDescent="0.25">
      <c r="A4561" s="772"/>
      <c r="D4561" s="515" t="s">
        <v>8993</v>
      </c>
      <c r="E4561" s="779" t="s">
        <v>8994</v>
      </c>
      <c r="F4561" s="780" t="s">
        <v>5589</v>
      </c>
      <c r="G4561" s="781" t="s">
        <v>6194</v>
      </c>
      <c r="H4561" s="781" t="s">
        <v>6195</v>
      </c>
      <c r="I4561" s="781" t="s">
        <v>5517</v>
      </c>
      <c r="J4561" s="782">
        <v>300000</v>
      </c>
      <c r="K4561" s="783">
        <v>300000</v>
      </c>
      <c r="L4561" s="784">
        <f t="shared" si="220"/>
        <v>0</v>
      </c>
      <c r="M4561" s="784">
        <f t="shared" si="221"/>
        <v>0</v>
      </c>
      <c r="N4561" s="782">
        <v>300000</v>
      </c>
      <c r="O4561" s="782">
        <v>400000</v>
      </c>
      <c r="P4561" s="782">
        <v>1000000</v>
      </c>
      <c r="Q4561" s="782">
        <v>300000</v>
      </c>
      <c r="R4561" s="782"/>
      <c r="T4561" s="568"/>
    </row>
    <row r="4562" spans="1:20" s="498" customFormat="1" ht="12" x14ac:dyDescent="0.25">
      <c r="A4562" s="772"/>
      <c r="D4562" s="515" t="s">
        <v>8995</v>
      </c>
      <c r="E4562" s="779" t="s">
        <v>8996</v>
      </c>
      <c r="F4562" s="780" t="s">
        <v>6944</v>
      </c>
      <c r="G4562" s="781" t="s">
        <v>6194</v>
      </c>
      <c r="H4562" s="781" t="s">
        <v>6195</v>
      </c>
      <c r="I4562" s="781" t="s">
        <v>5517</v>
      </c>
      <c r="J4562" s="782">
        <v>300000</v>
      </c>
      <c r="K4562" s="783">
        <v>300000</v>
      </c>
      <c r="L4562" s="784">
        <f t="shared" si="220"/>
        <v>0</v>
      </c>
      <c r="M4562" s="784">
        <f t="shared" si="221"/>
        <v>0</v>
      </c>
      <c r="N4562" s="782">
        <v>300000</v>
      </c>
      <c r="O4562" s="782">
        <v>300000</v>
      </c>
      <c r="P4562" s="782">
        <v>900000</v>
      </c>
      <c r="Q4562" s="782">
        <v>300000</v>
      </c>
      <c r="R4562" s="782"/>
      <c r="T4562" s="568"/>
    </row>
    <row r="4563" spans="1:20" s="498" customFormat="1" ht="12" x14ac:dyDescent="0.25">
      <c r="A4563" s="772"/>
      <c r="D4563" s="515" t="s">
        <v>8997</v>
      </c>
      <c r="E4563" s="779" t="s">
        <v>8998</v>
      </c>
      <c r="F4563" s="780" t="s">
        <v>6354</v>
      </c>
      <c r="G4563" s="781" t="s">
        <v>6194</v>
      </c>
      <c r="H4563" s="781" t="s">
        <v>6195</v>
      </c>
      <c r="I4563" s="781" t="s">
        <v>5517</v>
      </c>
      <c r="J4563" s="782">
        <v>400000</v>
      </c>
      <c r="K4563" s="783">
        <v>400000</v>
      </c>
      <c r="L4563" s="784">
        <f t="shared" si="220"/>
        <v>0</v>
      </c>
      <c r="M4563" s="784">
        <f t="shared" si="221"/>
        <v>0</v>
      </c>
      <c r="N4563" s="782">
        <v>400000</v>
      </c>
      <c r="O4563" s="782">
        <v>400000</v>
      </c>
      <c r="P4563" s="782">
        <v>1200000</v>
      </c>
      <c r="Q4563" s="782">
        <v>400000</v>
      </c>
      <c r="R4563" s="782"/>
      <c r="T4563" s="568"/>
    </row>
    <row r="4564" spans="1:20" s="498" customFormat="1" ht="36" x14ac:dyDescent="0.25">
      <c r="A4564" s="772"/>
      <c r="D4564" s="515" t="s">
        <v>8999</v>
      </c>
      <c r="E4564" s="779" t="s">
        <v>9000</v>
      </c>
      <c r="F4564" s="780" t="s">
        <v>5598</v>
      </c>
      <c r="G4564" s="781" t="s">
        <v>6194</v>
      </c>
      <c r="H4564" s="781" t="s">
        <v>6195</v>
      </c>
      <c r="I4564" s="781" t="s">
        <v>5517</v>
      </c>
      <c r="J4564" s="782">
        <v>10000000</v>
      </c>
      <c r="K4564" s="783">
        <v>10000000</v>
      </c>
      <c r="L4564" s="784">
        <f t="shared" si="220"/>
        <v>0</v>
      </c>
      <c r="M4564" s="784">
        <f t="shared" si="221"/>
        <v>0</v>
      </c>
      <c r="N4564" s="782">
        <v>10000000</v>
      </c>
      <c r="O4564" s="782">
        <v>10000000</v>
      </c>
      <c r="P4564" s="782">
        <v>30000000</v>
      </c>
      <c r="Q4564" s="782">
        <v>10000000</v>
      </c>
      <c r="R4564" s="782"/>
      <c r="T4564" s="568"/>
    </row>
    <row r="4565" spans="1:20" s="498" customFormat="1" ht="12" x14ac:dyDescent="0.25">
      <c r="A4565" s="772"/>
      <c r="D4565" s="515" t="s">
        <v>9001</v>
      </c>
      <c r="E4565" s="779" t="s">
        <v>9002</v>
      </c>
      <c r="F4565" s="780" t="s">
        <v>5601</v>
      </c>
      <c r="G4565" s="781" t="s">
        <v>6194</v>
      </c>
      <c r="H4565" s="781" t="s">
        <v>6195</v>
      </c>
      <c r="I4565" s="781" t="s">
        <v>5517</v>
      </c>
      <c r="J4565" s="782">
        <v>1000000</v>
      </c>
      <c r="K4565" s="783">
        <v>1000000</v>
      </c>
      <c r="L4565" s="784">
        <f t="shared" si="220"/>
        <v>0</v>
      </c>
      <c r="M4565" s="784">
        <f t="shared" si="221"/>
        <v>0</v>
      </c>
      <c r="N4565" s="782">
        <v>1000000</v>
      </c>
      <c r="O4565" s="782">
        <v>1000000</v>
      </c>
      <c r="P4565" s="782">
        <v>3000000</v>
      </c>
      <c r="Q4565" s="782">
        <v>1000000</v>
      </c>
      <c r="R4565" s="782"/>
      <c r="T4565" s="568"/>
    </row>
    <row r="4566" spans="1:20" s="498" customFormat="1" ht="12" x14ac:dyDescent="0.25">
      <c r="A4566" s="772"/>
      <c r="D4566" s="515" t="s">
        <v>9003</v>
      </c>
      <c r="E4566" s="779" t="s">
        <v>9004</v>
      </c>
      <c r="F4566" s="780" t="s">
        <v>5604</v>
      </c>
      <c r="G4566" s="781" t="s">
        <v>6194</v>
      </c>
      <c r="H4566" s="781" t="s">
        <v>6195</v>
      </c>
      <c r="I4566" s="781" t="s">
        <v>5517</v>
      </c>
      <c r="J4566" s="782">
        <v>150000</v>
      </c>
      <c r="K4566" s="783">
        <v>150000</v>
      </c>
      <c r="L4566" s="784">
        <f t="shared" si="220"/>
        <v>0</v>
      </c>
      <c r="M4566" s="784">
        <f t="shared" si="221"/>
        <v>0</v>
      </c>
      <c r="N4566" s="782">
        <v>150000</v>
      </c>
      <c r="O4566" s="782">
        <v>200000</v>
      </c>
      <c r="P4566" s="782">
        <v>500000</v>
      </c>
      <c r="Q4566" s="782">
        <v>150000</v>
      </c>
      <c r="R4566" s="782"/>
      <c r="T4566" s="568"/>
    </row>
    <row r="4567" spans="1:20" s="498" customFormat="1" ht="33.75" customHeight="1" x14ac:dyDescent="0.25">
      <c r="A4567" s="772"/>
      <c r="D4567" s="515" t="s">
        <v>9005</v>
      </c>
      <c r="E4567" s="779" t="s">
        <v>9006</v>
      </c>
      <c r="F4567" s="780" t="s">
        <v>9007</v>
      </c>
      <c r="G4567" s="781" t="s">
        <v>6194</v>
      </c>
      <c r="H4567" s="781" t="s">
        <v>6195</v>
      </c>
      <c r="I4567" s="781" t="s">
        <v>5517</v>
      </c>
      <c r="J4567" s="782">
        <v>100000</v>
      </c>
      <c r="K4567" s="783">
        <v>100000</v>
      </c>
      <c r="L4567" s="784">
        <f t="shared" si="220"/>
        <v>0</v>
      </c>
      <c r="M4567" s="784">
        <f t="shared" si="221"/>
        <v>0</v>
      </c>
      <c r="N4567" s="782">
        <v>100000</v>
      </c>
      <c r="O4567" s="782">
        <v>100000</v>
      </c>
      <c r="P4567" s="782">
        <v>300000</v>
      </c>
      <c r="Q4567" s="782">
        <v>100000</v>
      </c>
      <c r="R4567" s="782"/>
      <c r="T4567" s="568"/>
    </row>
    <row r="4568" spans="1:20" s="498" customFormat="1" ht="24" x14ac:dyDescent="0.25">
      <c r="A4568" s="772"/>
      <c r="D4568" s="515" t="s">
        <v>9008</v>
      </c>
      <c r="E4568" s="779" t="s">
        <v>9009</v>
      </c>
      <c r="F4568" s="780" t="s">
        <v>5610</v>
      </c>
      <c r="G4568" s="781" t="s">
        <v>6194</v>
      </c>
      <c r="H4568" s="781" t="s">
        <v>6195</v>
      </c>
      <c r="I4568" s="781" t="s">
        <v>5517</v>
      </c>
      <c r="J4568" s="782">
        <v>1000000</v>
      </c>
      <c r="K4568" s="783">
        <v>1000000</v>
      </c>
      <c r="L4568" s="784">
        <f t="shared" si="220"/>
        <v>0</v>
      </c>
      <c r="M4568" s="784">
        <f t="shared" si="221"/>
        <v>0</v>
      </c>
      <c r="N4568" s="782">
        <v>1000000</v>
      </c>
      <c r="O4568" s="782">
        <v>1000000</v>
      </c>
      <c r="P4568" s="782">
        <v>3000000</v>
      </c>
      <c r="Q4568" s="782">
        <v>1000000</v>
      </c>
      <c r="R4568" s="782"/>
      <c r="T4568" s="568"/>
    </row>
    <row r="4569" spans="1:20" s="498" customFormat="1" ht="24" x14ac:dyDescent="0.25">
      <c r="A4569" s="772"/>
      <c r="D4569" s="515" t="s">
        <v>9010</v>
      </c>
      <c r="E4569" s="779" t="s">
        <v>9011</v>
      </c>
      <c r="F4569" s="780" t="s">
        <v>9012</v>
      </c>
      <c r="G4569" s="781" t="s">
        <v>6194</v>
      </c>
      <c r="H4569" s="781" t="s">
        <v>6195</v>
      </c>
      <c r="I4569" s="781" t="s">
        <v>5517</v>
      </c>
      <c r="J4569" s="782">
        <v>0</v>
      </c>
      <c r="K4569" s="783">
        <v>0</v>
      </c>
      <c r="L4569" s="784">
        <f t="shared" si="220"/>
        <v>0</v>
      </c>
      <c r="M4569" s="784">
        <f t="shared" si="221"/>
        <v>0</v>
      </c>
      <c r="N4569" s="782">
        <v>0</v>
      </c>
      <c r="O4569" s="782">
        <v>0</v>
      </c>
      <c r="P4569" s="782">
        <v>0</v>
      </c>
      <c r="Q4569" s="782">
        <v>0</v>
      </c>
      <c r="R4569" s="782"/>
      <c r="T4569" s="568"/>
    </row>
    <row r="4570" spans="1:20" s="498" customFormat="1" ht="36" x14ac:dyDescent="0.25">
      <c r="A4570" s="772"/>
      <c r="D4570" s="515" t="s">
        <v>9013</v>
      </c>
      <c r="E4570" s="779" t="s">
        <v>9014</v>
      </c>
      <c r="F4570" s="780" t="s">
        <v>5634</v>
      </c>
      <c r="G4570" s="781" t="s">
        <v>6194</v>
      </c>
      <c r="H4570" s="781" t="s">
        <v>6195</v>
      </c>
      <c r="I4570" s="781" t="s">
        <v>5517</v>
      </c>
      <c r="J4570" s="782">
        <v>2000000</v>
      </c>
      <c r="K4570" s="783">
        <v>2000000</v>
      </c>
      <c r="L4570" s="784">
        <f t="shared" si="220"/>
        <v>0</v>
      </c>
      <c r="M4570" s="784">
        <f t="shared" si="221"/>
        <v>0</v>
      </c>
      <c r="N4570" s="782">
        <v>2000000</v>
      </c>
      <c r="O4570" s="782">
        <v>2000000</v>
      </c>
      <c r="P4570" s="782">
        <v>6000000</v>
      </c>
      <c r="Q4570" s="782">
        <v>6000000</v>
      </c>
      <c r="R4570" s="782"/>
      <c r="T4570" s="568"/>
    </row>
    <row r="4571" spans="1:20" s="498" customFormat="1" ht="24" x14ac:dyDescent="0.25">
      <c r="A4571" s="772"/>
      <c r="D4571" s="515" t="s">
        <v>9015</v>
      </c>
      <c r="E4571" s="779" t="s">
        <v>9016</v>
      </c>
      <c r="F4571" s="780" t="s">
        <v>5637</v>
      </c>
      <c r="G4571" s="781" t="s">
        <v>6194</v>
      </c>
      <c r="H4571" s="781" t="s">
        <v>6195</v>
      </c>
      <c r="I4571" s="781" t="s">
        <v>5517</v>
      </c>
      <c r="J4571" s="782">
        <v>500000</v>
      </c>
      <c r="K4571" s="783">
        <v>500000</v>
      </c>
      <c r="L4571" s="782">
        <f t="shared" si="220"/>
        <v>0</v>
      </c>
      <c r="M4571" s="782">
        <f t="shared" si="221"/>
        <v>0</v>
      </c>
      <c r="N4571" s="782">
        <v>500000</v>
      </c>
      <c r="O4571" s="782">
        <v>500000</v>
      </c>
      <c r="P4571" s="782">
        <v>1500000</v>
      </c>
      <c r="Q4571" s="782">
        <v>400000</v>
      </c>
      <c r="R4571" s="782"/>
      <c r="T4571" s="568"/>
    </row>
    <row r="4572" spans="1:20" s="498" customFormat="1" ht="12" x14ac:dyDescent="0.25">
      <c r="A4572" s="772"/>
      <c r="F4572" s="536"/>
      <c r="G4572" s="793"/>
      <c r="H4572" s="793"/>
      <c r="I4572" s="793"/>
      <c r="J4572" s="776"/>
      <c r="K4572" s="776"/>
      <c r="L4572" s="776"/>
      <c r="M4572" s="776"/>
      <c r="N4572" s="776"/>
      <c r="O4572" s="776"/>
      <c r="P4572" s="776"/>
      <c r="Q4572" s="776"/>
      <c r="R4572" s="776"/>
      <c r="T4572" s="568"/>
    </row>
    <row r="4573" spans="1:20" s="751" customFormat="1" ht="13.8" x14ac:dyDescent="0.3">
      <c r="A4573" s="946" t="s">
        <v>5500</v>
      </c>
      <c r="B4573" s="946"/>
      <c r="C4573" s="946"/>
      <c r="D4573" s="946"/>
      <c r="E4573" s="946"/>
      <c r="F4573" s="946"/>
      <c r="G4573" s="946"/>
      <c r="H4573" s="946"/>
      <c r="I4573" s="946"/>
      <c r="J4573" s="946"/>
      <c r="K4573" s="946"/>
      <c r="L4573" s="946"/>
      <c r="M4573" s="946"/>
      <c r="N4573" s="946"/>
      <c r="O4573" s="946"/>
      <c r="P4573" s="946"/>
      <c r="Q4573" s="946"/>
      <c r="T4573" s="752"/>
    </row>
    <row r="4574" spans="1:20" s="751" customFormat="1" ht="13.8" x14ac:dyDescent="0.3">
      <c r="A4574" s="946" t="s">
        <v>5501</v>
      </c>
      <c r="B4574" s="946"/>
      <c r="C4574" s="946"/>
      <c r="D4574" s="946"/>
      <c r="E4574" s="946"/>
      <c r="F4574" s="946"/>
      <c r="G4574" s="946"/>
      <c r="H4574" s="946"/>
      <c r="I4574" s="946"/>
      <c r="J4574" s="946"/>
      <c r="K4574" s="946"/>
      <c r="L4574" s="946"/>
      <c r="M4574" s="946"/>
      <c r="N4574" s="946"/>
      <c r="O4574" s="946"/>
      <c r="P4574" s="946"/>
      <c r="Q4574" s="946"/>
      <c r="T4574" s="752"/>
    </row>
    <row r="4575" spans="1:20" s="753" customFormat="1" ht="13.2" x14ac:dyDescent="0.25">
      <c r="A4575" s="947" t="s">
        <v>8579</v>
      </c>
      <c r="B4575" s="947"/>
      <c r="C4575" s="947"/>
      <c r="D4575" s="954"/>
      <c r="E4575" s="947"/>
      <c r="F4575" s="947"/>
      <c r="G4575" s="947"/>
      <c r="H4575" s="947"/>
      <c r="I4575" s="947"/>
      <c r="J4575" s="947"/>
      <c r="K4575" s="947"/>
      <c r="L4575" s="947"/>
      <c r="M4575" s="947"/>
      <c r="N4575" s="947"/>
      <c r="O4575" s="947"/>
      <c r="P4575" s="947"/>
      <c r="Q4575" s="947"/>
      <c r="T4575" s="754"/>
    </row>
    <row r="4576" spans="1:20" s="760" customFormat="1" ht="24" x14ac:dyDescent="0.25">
      <c r="A4576" s="943" t="s">
        <v>5502</v>
      </c>
      <c r="B4576" s="948" t="s">
        <v>5503</v>
      </c>
      <c r="C4576" s="957"/>
      <c r="D4576" s="755"/>
      <c r="E4576" s="949" t="s">
        <v>5504</v>
      </c>
      <c r="F4576" s="943" t="s">
        <v>4881</v>
      </c>
      <c r="G4576" s="943" t="s">
        <v>5505</v>
      </c>
      <c r="H4576" s="943" t="s">
        <v>5506</v>
      </c>
      <c r="I4576" s="943" t="s">
        <v>5507</v>
      </c>
      <c r="J4576" s="756" t="s">
        <v>3115</v>
      </c>
      <c r="K4576" s="757" t="s">
        <v>3116</v>
      </c>
      <c r="L4576" s="758" t="s">
        <v>5508</v>
      </c>
      <c r="M4576" s="758" t="s">
        <v>5509</v>
      </c>
      <c r="N4576" s="756" t="s">
        <v>3116</v>
      </c>
      <c r="O4576" s="756" t="s">
        <v>3116</v>
      </c>
      <c r="P4576" s="759" t="s">
        <v>3317</v>
      </c>
      <c r="Q4576" s="759" t="s">
        <v>3341</v>
      </c>
      <c r="R4576" s="759" t="s">
        <v>5510</v>
      </c>
      <c r="T4576" s="761"/>
    </row>
    <row r="4577" spans="1:20" s="760" customFormat="1" ht="19.5" customHeight="1" x14ac:dyDescent="0.25">
      <c r="A4577" s="955"/>
      <c r="B4577" s="950"/>
      <c r="C4577" s="958"/>
      <c r="D4577" s="762"/>
      <c r="E4577" s="951"/>
      <c r="F4577" s="944"/>
      <c r="G4577" s="944"/>
      <c r="H4577" s="944"/>
      <c r="I4577" s="944"/>
      <c r="J4577" s="763">
        <v>2020</v>
      </c>
      <c r="K4577" s="764" t="s">
        <v>3120</v>
      </c>
      <c r="L4577" s="765" t="s">
        <v>3120</v>
      </c>
      <c r="M4577" s="765" t="s">
        <v>3120</v>
      </c>
      <c r="N4577" s="766" t="s">
        <v>5068</v>
      </c>
      <c r="O4577" s="766" t="s">
        <v>5069</v>
      </c>
      <c r="P4577" s="763" t="s">
        <v>4882</v>
      </c>
      <c r="Q4577" s="766" t="s">
        <v>5102</v>
      </c>
      <c r="R4577" s="763"/>
      <c r="T4577" s="761"/>
    </row>
    <row r="4578" spans="1:20" s="760" customFormat="1" ht="15.75" customHeight="1" x14ac:dyDescent="0.25">
      <c r="A4578" s="956"/>
      <c r="B4578" s="952"/>
      <c r="C4578" s="959"/>
      <c r="D4578" s="768"/>
      <c r="E4578" s="953"/>
      <c r="F4578" s="945"/>
      <c r="G4578" s="945"/>
      <c r="H4578" s="945"/>
      <c r="I4578" s="945"/>
      <c r="J4578" s="769" t="s">
        <v>14</v>
      </c>
      <c r="K4578" s="770" t="s">
        <v>14</v>
      </c>
      <c r="L4578" s="771" t="s">
        <v>14</v>
      </c>
      <c r="M4578" s="771" t="s">
        <v>14</v>
      </c>
      <c r="N4578" s="769" t="s">
        <v>14</v>
      </c>
      <c r="O4578" s="769" t="s">
        <v>14</v>
      </c>
      <c r="P4578" s="769" t="s">
        <v>14</v>
      </c>
      <c r="Q4578" s="769" t="s">
        <v>14</v>
      </c>
      <c r="R4578" s="769"/>
      <c r="T4578" s="761"/>
    </row>
    <row r="4579" spans="1:20" s="498" customFormat="1" ht="24" x14ac:dyDescent="0.25">
      <c r="A4579" s="772"/>
      <c r="D4579" s="515" t="s">
        <v>9017</v>
      </c>
      <c r="E4579" s="779" t="s">
        <v>9018</v>
      </c>
      <c r="F4579" s="780" t="s">
        <v>5840</v>
      </c>
      <c r="G4579" s="781" t="s">
        <v>6194</v>
      </c>
      <c r="H4579" s="781" t="s">
        <v>6195</v>
      </c>
      <c r="I4579" s="781" t="s">
        <v>5517</v>
      </c>
      <c r="J4579" s="782">
        <v>300000</v>
      </c>
      <c r="K4579" s="783">
        <v>300000</v>
      </c>
      <c r="L4579" s="784">
        <f t="shared" si="220"/>
        <v>0</v>
      </c>
      <c r="M4579" s="784">
        <f t="shared" si="221"/>
        <v>0</v>
      </c>
      <c r="N4579" s="782">
        <v>300000</v>
      </c>
      <c r="O4579" s="782">
        <v>300000</v>
      </c>
      <c r="P4579" s="782">
        <v>900000</v>
      </c>
      <c r="Q4579" s="782">
        <v>300000</v>
      </c>
      <c r="R4579" s="782"/>
      <c r="T4579" s="568"/>
    </row>
    <row r="4580" spans="1:20" s="498" customFormat="1" ht="24" x14ac:dyDescent="0.25">
      <c r="A4580" s="772"/>
      <c r="D4580" s="515" t="s">
        <v>9019</v>
      </c>
      <c r="E4580" s="779" t="s">
        <v>9020</v>
      </c>
      <c r="F4580" s="780" t="s">
        <v>5643</v>
      </c>
      <c r="G4580" s="781" t="s">
        <v>6194</v>
      </c>
      <c r="H4580" s="781" t="s">
        <v>6195</v>
      </c>
      <c r="I4580" s="781" t="s">
        <v>5517</v>
      </c>
      <c r="J4580" s="782">
        <v>400000</v>
      </c>
      <c r="K4580" s="783">
        <v>400000</v>
      </c>
      <c r="L4580" s="784">
        <f t="shared" si="220"/>
        <v>0</v>
      </c>
      <c r="M4580" s="784">
        <f t="shared" si="221"/>
        <v>0</v>
      </c>
      <c r="N4580" s="782">
        <v>400000</v>
      </c>
      <c r="O4580" s="782">
        <v>400000</v>
      </c>
      <c r="P4580" s="782">
        <v>1200000</v>
      </c>
      <c r="Q4580" s="782">
        <v>400000</v>
      </c>
      <c r="R4580" s="782"/>
      <c r="T4580" s="568"/>
    </row>
    <row r="4581" spans="1:20" s="498" customFormat="1" ht="12" x14ac:dyDescent="0.25">
      <c r="A4581" s="772"/>
      <c r="D4581" s="515" t="s">
        <v>9021</v>
      </c>
      <c r="E4581" s="779" t="s">
        <v>9022</v>
      </c>
      <c r="F4581" s="515" t="s">
        <v>5646</v>
      </c>
      <c r="G4581" s="781" t="s">
        <v>6194</v>
      </c>
      <c r="H4581" s="781" t="s">
        <v>6195</v>
      </c>
      <c r="I4581" s="781" t="s">
        <v>5517</v>
      </c>
      <c r="J4581" s="782">
        <v>1000000</v>
      </c>
      <c r="K4581" s="783">
        <v>1000000</v>
      </c>
      <c r="L4581" s="784">
        <f t="shared" si="220"/>
        <v>0</v>
      </c>
      <c r="M4581" s="784">
        <f t="shared" si="221"/>
        <v>0</v>
      </c>
      <c r="N4581" s="782">
        <v>1000000</v>
      </c>
      <c r="O4581" s="782">
        <v>1000000</v>
      </c>
      <c r="P4581" s="782">
        <v>3000000</v>
      </c>
      <c r="Q4581" s="782">
        <v>1000000</v>
      </c>
      <c r="R4581" s="782"/>
      <c r="T4581" s="568"/>
    </row>
    <row r="4582" spans="1:20" s="498" customFormat="1" ht="12" x14ac:dyDescent="0.25">
      <c r="A4582" s="772"/>
      <c r="D4582" s="515" t="s">
        <v>9023</v>
      </c>
      <c r="E4582" s="779" t="s">
        <v>9024</v>
      </c>
      <c r="F4582" s="515" t="s">
        <v>5649</v>
      </c>
      <c r="G4582" s="781" t="s">
        <v>6194</v>
      </c>
      <c r="H4582" s="781" t="s">
        <v>6195</v>
      </c>
      <c r="I4582" s="781" t="s">
        <v>5517</v>
      </c>
      <c r="J4582" s="782">
        <v>500000</v>
      </c>
      <c r="K4582" s="783">
        <v>500000</v>
      </c>
      <c r="L4582" s="784">
        <f t="shared" si="220"/>
        <v>0</v>
      </c>
      <c r="M4582" s="784">
        <f t="shared" si="221"/>
        <v>0</v>
      </c>
      <c r="N4582" s="782">
        <v>500000</v>
      </c>
      <c r="O4582" s="782">
        <v>500000</v>
      </c>
      <c r="P4582" s="782">
        <v>1500000</v>
      </c>
      <c r="Q4582" s="782">
        <v>400000</v>
      </c>
      <c r="R4582" s="782"/>
      <c r="T4582" s="568"/>
    </row>
    <row r="4583" spans="1:20" s="498" customFormat="1" ht="12" x14ac:dyDescent="0.25">
      <c r="A4583" s="772"/>
      <c r="D4583" s="515" t="s">
        <v>9025</v>
      </c>
      <c r="E4583" s="779" t="s">
        <v>9026</v>
      </c>
      <c r="F4583" s="780" t="s">
        <v>5664</v>
      </c>
      <c r="G4583" s="781" t="s">
        <v>6194</v>
      </c>
      <c r="H4583" s="781" t="s">
        <v>6195</v>
      </c>
      <c r="I4583" s="781" t="s">
        <v>5517</v>
      </c>
      <c r="J4583" s="782">
        <v>2000000</v>
      </c>
      <c r="K4583" s="783">
        <v>2000000</v>
      </c>
      <c r="L4583" s="784">
        <f t="shared" si="220"/>
        <v>0</v>
      </c>
      <c r="M4583" s="784">
        <f t="shared" si="221"/>
        <v>0</v>
      </c>
      <c r="N4583" s="782">
        <v>2000000</v>
      </c>
      <c r="O4583" s="782">
        <v>2000000</v>
      </c>
      <c r="P4583" s="782">
        <v>6000000</v>
      </c>
      <c r="Q4583" s="782">
        <v>2000000</v>
      </c>
      <c r="R4583" s="782"/>
      <c r="T4583" s="568"/>
    </row>
    <row r="4584" spans="1:20" s="498" customFormat="1" ht="12" x14ac:dyDescent="0.25">
      <c r="A4584" s="772"/>
      <c r="D4584" s="515" t="s">
        <v>9027</v>
      </c>
      <c r="E4584" s="779" t="s">
        <v>9028</v>
      </c>
      <c r="F4584" s="780" t="s">
        <v>5667</v>
      </c>
      <c r="G4584" s="781" t="s">
        <v>6194</v>
      </c>
      <c r="H4584" s="781" t="s">
        <v>6195</v>
      </c>
      <c r="I4584" s="781" t="s">
        <v>5517</v>
      </c>
      <c r="J4584" s="782">
        <v>0</v>
      </c>
      <c r="K4584" s="783">
        <v>0</v>
      </c>
      <c r="L4584" s="784">
        <f t="shared" si="220"/>
        <v>0</v>
      </c>
      <c r="M4584" s="784">
        <f t="shared" si="221"/>
        <v>0</v>
      </c>
      <c r="N4584" s="782">
        <v>0</v>
      </c>
      <c r="O4584" s="782">
        <v>0</v>
      </c>
      <c r="P4584" s="782">
        <v>0</v>
      </c>
      <c r="Q4584" s="782">
        <v>0</v>
      </c>
      <c r="R4584" s="782"/>
      <c r="T4584" s="568"/>
    </row>
    <row r="4585" spans="1:20" s="498" customFormat="1" ht="12" x14ac:dyDescent="0.25">
      <c r="A4585" s="772"/>
      <c r="D4585" s="515" t="s">
        <v>9029</v>
      </c>
      <c r="E4585" s="779" t="s">
        <v>9030</v>
      </c>
      <c r="F4585" s="780" t="s">
        <v>6145</v>
      </c>
      <c r="G4585" s="781" t="s">
        <v>6194</v>
      </c>
      <c r="H4585" s="781" t="s">
        <v>6195</v>
      </c>
      <c r="I4585" s="781" t="s">
        <v>5517</v>
      </c>
      <c r="J4585" s="782">
        <v>5000000</v>
      </c>
      <c r="K4585" s="783">
        <v>5000000</v>
      </c>
      <c r="L4585" s="784">
        <f t="shared" si="220"/>
        <v>0</v>
      </c>
      <c r="M4585" s="784">
        <f t="shared" si="221"/>
        <v>0</v>
      </c>
      <c r="N4585" s="782">
        <v>5000000</v>
      </c>
      <c r="O4585" s="782">
        <v>5000000</v>
      </c>
      <c r="P4585" s="782">
        <v>15000000</v>
      </c>
      <c r="Q4585" s="782">
        <v>0</v>
      </c>
      <c r="R4585" s="782"/>
      <c r="T4585" s="568"/>
    </row>
    <row r="4586" spans="1:20" s="498" customFormat="1" ht="12" x14ac:dyDescent="0.25">
      <c r="A4586" s="772"/>
      <c r="D4586" s="515" t="s">
        <v>9031</v>
      </c>
      <c r="E4586" s="779" t="s">
        <v>9032</v>
      </c>
      <c r="F4586" s="780" t="s">
        <v>9033</v>
      </c>
      <c r="G4586" s="781" t="s">
        <v>6194</v>
      </c>
      <c r="H4586" s="781" t="s">
        <v>6195</v>
      </c>
      <c r="I4586" s="781" t="s">
        <v>5517</v>
      </c>
      <c r="J4586" s="782">
        <v>0</v>
      </c>
      <c r="K4586" s="783">
        <v>0</v>
      </c>
      <c r="L4586" s="784">
        <f t="shared" si="220"/>
        <v>0</v>
      </c>
      <c r="M4586" s="784">
        <f t="shared" si="221"/>
        <v>0</v>
      </c>
      <c r="N4586" s="782">
        <v>0</v>
      </c>
      <c r="O4586" s="782">
        <v>0</v>
      </c>
      <c r="P4586" s="782">
        <v>0</v>
      </c>
      <c r="Q4586" s="782">
        <v>0</v>
      </c>
      <c r="R4586" s="782"/>
      <c r="T4586" s="568"/>
    </row>
    <row r="4587" spans="1:20" s="498" customFormat="1" ht="36" x14ac:dyDescent="0.25">
      <c r="A4587" s="772"/>
      <c r="D4587" s="515" t="s">
        <v>9034</v>
      </c>
      <c r="E4587" s="779" t="s">
        <v>9035</v>
      </c>
      <c r="F4587" s="780" t="s">
        <v>9036</v>
      </c>
      <c r="G4587" s="781" t="s">
        <v>6194</v>
      </c>
      <c r="H4587" s="781" t="s">
        <v>6195</v>
      </c>
      <c r="I4587" s="781" t="s">
        <v>5517</v>
      </c>
      <c r="J4587" s="782">
        <v>200000</v>
      </c>
      <c r="K4587" s="783">
        <v>200000</v>
      </c>
      <c r="L4587" s="784">
        <f t="shared" si="220"/>
        <v>0</v>
      </c>
      <c r="M4587" s="784">
        <f t="shared" si="221"/>
        <v>0</v>
      </c>
      <c r="N4587" s="782">
        <v>200000</v>
      </c>
      <c r="O4587" s="782">
        <v>200000</v>
      </c>
      <c r="P4587" s="782">
        <v>600000</v>
      </c>
      <c r="Q4587" s="782">
        <v>500000</v>
      </c>
      <c r="R4587" s="782"/>
      <c r="T4587" s="568"/>
    </row>
    <row r="4588" spans="1:20" s="498" customFormat="1" ht="36" x14ac:dyDescent="0.25">
      <c r="A4588" s="772"/>
      <c r="D4588" s="515" t="s">
        <v>9037</v>
      </c>
      <c r="E4588" s="779" t="s">
        <v>9038</v>
      </c>
      <c r="F4588" s="780" t="s">
        <v>9039</v>
      </c>
      <c r="G4588" s="781" t="s">
        <v>6194</v>
      </c>
      <c r="H4588" s="781" t="s">
        <v>6195</v>
      </c>
      <c r="I4588" s="781" t="s">
        <v>5517</v>
      </c>
      <c r="J4588" s="782">
        <v>10000000</v>
      </c>
      <c r="K4588" s="783">
        <v>100000000</v>
      </c>
      <c r="L4588" s="784">
        <v>0</v>
      </c>
      <c r="M4588" s="784">
        <f t="shared" si="221"/>
        <v>90000000</v>
      </c>
      <c r="N4588" s="782">
        <v>10000000</v>
      </c>
      <c r="O4588" s="782">
        <v>10000000</v>
      </c>
      <c r="P4588" s="782">
        <v>30000000</v>
      </c>
      <c r="Q4588" s="782">
        <v>50000000</v>
      </c>
      <c r="R4588" s="782"/>
      <c r="T4588" s="568"/>
    </row>
    <row r="4589" spans="1:20" s="498" customFormat="1" ht="24" x14ac:dyDescent="0.25">
      <c r="A4589" s="772"/>
      <c r="D4589" s="515" t="s">
        <v>9040</v>
      </c>
      <c r="E4589" s="779" t="s">
        <v>9041</v>
      </c>
      <c r="F4589" s="780" t="s">
        <v>6157</v>
      </c>
      <c r="G4589" s="781" t="s">
        <v>6194</v>
      </c>
      <c r="H4589" s="781" t="s">
        <v>6195</v>
      </c>
      <c r="I4589" s="781" t="s">
        <v>5517</v>
      </c>
      <c r="J4589" s="782">
        <v>0</v>
      </c>
      <c r="K4589" s="783">
        <v>0</v>
      </c>
      <c r="L4589" s="784">
        <f t="shared" si="220"/>
        <v>0</v>
      </c>
      <c r="M4589" s="784">
        <f t="shared" si="221"/>
        <v>0</v>
      </c>
      <c r="N4589" s="782">
        <v>0</v>
      </c>
      <c r="O4589" s="782">
        <v>0</v>
      </c>
      <c r="P4589" s="782">
        <v>0</v>
      </c>
      <c r="Q4589" s="782">
        <v>0</v>
      </c>
      <c r="R4589" s="782"/>
      <c r="T4589" s="568"/>
    </row>
    <row r="4590" spans="1:20" s="498" customFormat="1" ht="36" x14ac:dyDescent="0.25">
      <c r="A4590" s="772"/>
      <c r="D4590" s="515" t="s">
        <v>9042</v>
      </c>
      <c r="E4590" s="779" t="s">
        <v>9043</v>
      </c>
      <c r="F4590" s="780" t="s">
        <v>9044</v>
      </c>
      <c r="G4590" s="781" t="s">
        <v>6194</v>
      </c>
      <c r="H4590" s="781" t="s">
        <v>6195</v>
      </c>
      <c r="I4590" s="781" t="s">
        <v>5517</v>
      </c>
      <c r="J4590" s="782">
        <v>5000000</v>
      </c>
      <c r="K4590" s="783">
        <v>5000000</v>
      </c>
      <c r="L4590" s="784">
        <f t="shared" si="220"/>
        <v>0</v>
      </c>
      <c r="M4590" s="784">
        <f t="shared" si="221"/>
        <v>0</v>
      </c>
      <c r="N4590" s="782">
        <v>5000000</v>
      </c>
      <c r="O4590" s="782">
        <v>5000000</v>
      </c>
      <c r="P4590" s="782">
        <v>15000000</v>
      </c>
      <c r="Q4590" s="782">
        <v>4500000</v>
      </c>
      <c r="R4590" s="782"/>
      <c r="T4590" s="568"/>
    </row>
    <row r="4591" spans="1:20" s="498" customFormat="1" ht="12" x14ac:dyDescent="0.25">
      <c r="A4591" s="772"/>
      <c r="D4591" s="515" t="s">
        <v>9045</v>
      </c>
      <c r="E4591" s="779" t="s">
        <v>9046</v>
      </c>
      <c r="F4591" s="780" t="s">
        <v>5915</v>
      </c>
      <c r="G4591" s="781" t="s">
        <v>6194</v>
      </c>
      <c r="H4591" s="781" t="s">
        <v>6195</v>
      </c>
      <c r="I4591" s="781" t="s">
        <v>5517</v>
      </c>
      <c r="J4591" s="782">
        <v>3000000</v>
      </c>
      <c r="K4591" s="783">
        <v>3000000</v>
      </c>
      <c r="L4591" s="784">
        <f t="shared" si="220"/>
        <v>0</v>
      </c>
      <c r="M4591" s="784">
        <f t="shared" si="221"/>
        <v>0</v>
      </c>
      <c r="N4591" s="782">
        <v>3000000</v>
      </c>
      <c r="O4591" s="782">
        <v>3000000</v>
      </c>
      <c r="P4591" s="782">
        <v>9000000</v>
      </c>
      <c r="Q4591" s="782">
        <v>2500000</v>
      </c>
      <c r="R4591" s="782"/>
      <c r="T4591" s="568"/>
    </row>
    <row r="4592" spans="1:20" s="498" customFormat="1" ht="12" x14ac:dyDescent="0.25">
      <c r="A4592" s="772"/>
      <c r="D4592" s="515" t="s">
        <v>9047</v>
      </c>
      <c r="E4592" s="779" t="s">
        <v>9048</v>
      </c>
      <c r="F4592" s="515" t="s">
        <v>7142</v>
      </c>
      <c r="G4592" s="781" t="s">
        <v>6194</v>
      </c>
      <c r="H4592" s="781" t="s">
        <v>6195</v>
      </c>
      <c r="I4592" s="781" t="s">
        <v>5517</v>
      </c>
      <c r="J4592" s="782">
        <v>0</v>
      </c>
      <c r="K4592" s="783">
        <v>0</v>
      </c>
      <c r="L4592" s="784">
        <f t="shared" si="220"/>
        <v>0</v>
      </c>
      <c r="M4592" s="784">
        <f t="shared" si="221"/>
        <v>0</v>
      </c>
      <c r="N4592" s="782">
        <v>0</v>
      </c>
      <c r="O4592" s="782">
        <v>0</v>
      </c>
      <c r="P4592" s="782">
        <v>0</v>
      </c>
      <c r="Q4592" s="782">
        <v>0</v>
      </c>
      <c r="R4592" s="782"/>
      <c r="T4592" s="568"/>
    </row>
    <row r="4593" spans="1:20" s="498" customFormat="1" ht="12" x14ac:dyDescent="0.25">
      <c r="A4593" s="772"/>
      <c r="D4593" s="515" t="s">
        <v>9049</v>
      </c>
      <c r="E4593" s="779" t="s">
        <v>9050</v>
      </c>
      <c r="F4593" s="780" t="s">
        <v>5703</v>
      </c>
      <c r="G4593" s="781" t="s">
        <v>6194</v>
      </c>
      <c r="H4593" s="781" t="s">
        <v>6195</v>
      </c>
      <c r="I4593" s="781" t="s">
        <v>5517</v>
      </c>
      <c r="J4593" s="782">
        <v>2500000</v>
      </c>
      <c r="K4593" s="783">
        <v>2500000</v>
      </c>
      <c r="L4593" s="784">
        <f t="shared" si="220"/>
        <v>0</v>
      </c>
      <c r="M4593" s="784">
        <f t="shared" si="221"/>
        <v>0</v>
      </c>
      <c r="N4593" s="782">
        <v>2500000</v>
      </c>
      <c r="O4593" s="782">
        <v>2500000</v>
      </c>
      <c r="P4593" s="782">
        <v>7500000</v>
      </c>
      <c r="Q4593" s="782">
        <v>2500000</v>
      </c>
      <c r="R4593" s="782"/>
      <c r="T4593" s="568"/>
    </row>
    <row r="4594" spans="1:20" s="498" customFormat="1" ht="12" x14ac:dyDescent="0.25">
      <c r="A4594" s="772"/>
      <c r="D4594" s="515" t="s">
        <v>9051</v>
      </c>
      <c r="E4594" s="779" t="s">
        <v>9052</v>
      </c>
      <c r="F4594" s="780" t="s">
        <v>5709</v>
      </c>
      <c r="G4594" s="781" t="s">
        <v>6194</v>
      </c>
      <c r="H4594" s="781" t="s">
        <v>6195</v>
      </c>
      <c r="I4594" s="781" t="s">
        <v>5517</v>
      </c>
      <c r="J4594" s="782">
        <v>600000</v>
      </c>
      <c r="K4594" s="783">
        <v>600000</v>
      </c>
      <c r="L4594" s="784">
        <f t="shared" si="220"/>
        <v>0</v>
      </c>
      <c r="M4594" s="784">
        <f t="shared" si="221"/>
        <v>0</v>
      </c>
      <c r="N4594" s="782">
        <v>600000</v>
      </c>
      <c r="O4594" s="782">
        <v>600000</v>
      </c>
      <c r="P4594" s="782">
        <v>1800000</v>
      </c>
      <c r="Q4594" s="782">
        <v>600000</v>
      </c>
      <c r="R4594" s="782"/>
      <c r="T4594" s="568"/>
    </row>
    <row r="4595" spans="1:20" s="498" customFormat="1" ht="24" x14ac:dyDescent="0.25">
      <c r="A4595" s="772"/>
      <c r="D4595" s="515" t="s">
        <v>9053</v>
      </c>
      <c r="E4595" s="779" t="s">
        <v>9054</v>
      </c>
      <c r="F4595" s="780" t="s">
        <v>6467</v>
      </c>
      <c r="G4595" s="781" t="s">
        <v>6194</v>
      </c>
      <c r="H4595" s="781" t="s">
        <v>6195</v>
      </c>
      <c r="I4595" s="781" t="s">
        <v>5517</v>
      </c>
      <c r="J4595" s="782">
        <v>200000</v>
      </c>
      <c r="K4595" s="783">
        <v>200000</v>
      </c>
      <c r="L4595" s="784">
        <f t="shared" si="220"/>
        <v>0</v>
      </c>
      <c r="M4595" s="784">
        <f t="shared" si="221"/>
        <v>0</v>
      </c>
      <c r="N4595" s="782">
        <v>200000</v>
      </c>
      <c r="O4595" s="782">
        <v>200000</v>
      </c>
      <c r="P4595" s="782">
        <v>600000</v>
      </c>
      <c r="Q4595" s="782">
        <v>200000</v>
      </c>
      <c r="R4595" s="782"/>
      <c r="T4595" s="568"/>
    </row>
    <row r="4596" spans="1:20" s="498" customFormat="1" ht="12" x14ac:dyDescent="0.25">
      <c r="A4596" s="772"/>
      <c r="D4596" s="515" t="s">
        <v>9055</v>
      </c>
      <c r="E4596" s="779" t="s">
        <v>9056</v>
      </c>
      <c r="F4596" s="780" t="s">
        <v>9057</v>
      </c>
      <c r="G4596" s="781" t="s">
        <v>6194</v>
      </c>
      <c r="H4596" s="781" t="s">
        <v>6225</v>
      </c>
      <c r="I4596" s="781" t="s">
        <v>5517</v>
      </c>
      <c r="J4596" s="782">
        <v>150000000</v>
      </c>
      <c r="K4596" s="783">
        <v>150000000</v>
      </c>
      <c r="L4596" s="784">
        <f t="shared" si="220"/>
        <v>0</v>
      </c>
      <c r="M4596" s="784">
        <f t="shared" si="221"/>
        <v>0</v>
      </c>
      <c r="N4596" s="782">
        <v>150000000</v>
      </c>
      <c r="O4596" s="782">
        <v>150000000</v>
      </c>
      <c r="P4596" s="782">
        <v>450000000</v>
      </c>
      <c r="Q4596" s="782">
        <v>150000000</v>
      </c>
      <c r="R4596" s="782"/>
      <c r="T4596" s="568"/>
    </row>
    <row r="4597" spans="1:20" s="498" customFormat="1" ht="12" x14ac:dyDescent="0.25">
      <c r="A4597" s="772"/>
      <c r="D4597" s="515" t="s">
        <v>9058</v>
      </c>
      <c r="E4597" s="779" t="s">
        <v>9059</v>
      </c>
      <c r="F4597" s="780" t="s">
        <v>5721</v>
      </c>
      <c r="G4597" s="781" t="s">
        <v>6194</v>
      </c>
      <c r="H4597" s="781" t="s">
        <v>6195</v>
      </c>
      <c r="I4597" s="781" t="s">
        <v>5517</v>
      </c>
      <c r="J4597" s="782">
        <v>15000000</v>
      </c>
      <c r="K4597" s="783">
        <v>15000000</v>
      </c>
      <c r="L4597" s="784">
        <f t="shared" si="220"/>
        <v>0</v>
      </c>
      <c r="M4597" s="784">
        <f t="shared" si="221"/>
        <v>0</v>
      </c>
      <c r="N4597" s="782">
        <v>15000000</v>
      </c>
      <c r="O4597" s="782">
        <v>15000000</v>
      </c>
      <c r="P4597" s="782">
        <v>45000000</v>
      </c>
      <c r="Q4597" s="782">
        <v>15000000</v>
      </c>
      <c r="R4597" s="782"/>
      <c r="T4597" s="568"/>
    </row>
    <row r="4598" spans="1:20" s="498" customFormat="1" ht="12" x14ac:dyDescent="0.25">
      <c r="A4598" s="772"/>
      <c r="D4598" s="515" t="s">
        <v>9060</v>
      </c>
      <c r="E4598" s="779" t="s">
        <v>9061</v>
      </c>
      <c r="F4598" s="515" t="s">
        <v>9062</v>
      </c>
      <c r="G4598" s="781" t="s">
        <v>6194</v>
      </c>
      <c r="H4598" s="781" t="s">
        <v>6195</v>
      </c>
      <c r="I4598" s="781" t="s">
        <v>5517</v>
      </c>
      <c r="J4598" s="782">
        <v>5000000</v>
      </c>
      <c r="K4598" s="783">
        <v>5000000</v>
      </c>
      <c r="L4598" s="784">
        <f t="shared" si="220"/>
        <v>0</v>
      </c>
      <c r="M4598" s="784">
        <f t="shared" si="221"/>
        <v>0</v>
      </c>
      <c r="N4598" s="782">
        <v>5000000</v>
      </c>
      <c r="O4598" s="782">
        <v>5000000</v>
      </c>
      <c r="P4598" s="782">
        <v>15000000</v>
      </c>
      <c r="Q4598" s="782">
        <v>5000000</v>
      </c>
      <c r="R4598" s="782"/>
      <c r="T4598" s="568"/>
    </row>
    <row r="4599" spans="1:20" s="498" customFormat="1" ht="12" x14ac:dyDescent="0.25">
      <c r="A4599" s="772"/>
      <c r="D4599" s="515" t="s">
        <v>9063</v>
      </c>
      <c r="E4599" s="779" t="s">
        <v>9064</v>
      </c>
      <c r="F4599" s="515" t="s">
        <v>5727</v>
      </c>
      <c r="G4599" s="781" t="s">
        <v>6194</v>
      </c>
      <c r="H4599" s="781" t="s">
        <v>6195</v>
      </c>
      <c r="I4599" s="781" t="s">
        <v>5517</v>
      </c>
      <c r="J4599" s="782">
        <v>1000000</v>
      </c>
      <c r="K4599" s="783">
        <v>4000000</v>
      </c>
      <c r="L4599" s="784">
        <v>0</v>
      </c>
      <c r="M4599" s="784">
        <f t="shared" si="221"/>
        <v>3000000</v>
      </c>
      <c r="N4599" s="782">
        <v>1000000</v>
      </c>
      <c r="O4599" s="782">
        <v>1000000</v>
      </c>
      <c r="P4599" s="782">
        <v>3000000</v>
      </c>
      <c r="Q4599" s="782">
        <v>1000000</v>
      </c>
      <c r="R4599" s="782"/>
      <c r="T4599" s="568"/>
    </row>
    <row r="4600" spans="1:20" s="498" customFormat="1" ht="12" x14ac:dyDescent="0.25">
      <c r="A4600" s="772"/>
      <c r="D4600" s="515" t="s">
        <v>9065</v>
      </c>
      <c r="E4600" s="779" t="s">
        <v>9066</v>
      </c>
      <c r="F4600" s="780" t="s">
        <v>5739</v>
      </c>
      <c r="G4600" s="781" t="s">
        <v>6194</v>
      </c>
      <c r="H4600" s="781" t="s">
        <v>6195</v>
      </c>
      <c r="I4600" s="781" t="s">
        <v>5517</v>
      </c>
      <c r="J4600" s="782">
        <v>1000000</v>
      </c>
      <c r="K4600" s="783">
        <v>1000000</v>
      </c>
      <c r="L4600" s="782">
        <f t="shared" si="220"/>
        <v>0</v>
      </c>
      <c r="M4600" s="782">
        <f t="shared" si="221"/>
        <v>0</v>
      </c>
      <c r="N4600" s="782">
        <v>1000000</v>
      </c>
      <c r="O4600" s="782">
        <v>1000000</v>
      </c>
      <c r="P4600" s="782">
        <v>3000000</v>
      </c>
      <c r="Q4600" s="782">
        <v>3500000</v>
      </c>
      <c r="R4600" s="782"/>
      <c r="T4600" s="568"/>
    </row>
    <row r="4601" spans="1:20" s="751" customFormat="1" ht="13.8" x14ac:dyDescent="0.3">
      <c r="A4601" s="946" t="s">
        <v>5500</v>
      </c>
      <c r="B4601" s="946"/>
      <c r="C4601" s="946"/>
      <c r="D4601" s="946"/>
      <c r="E4601" s="946"/>
      <c r="F4601" s="946"/>
      <c r="G4601" s="946"/>
      <c r="H4601" s="946"/>
      <c r="I4601" s="946"/>
      <c r="J4601" s="946"/>
      <c r="K4601" s="946"/>
      <c r="L4601" s="946"/>
      <c r="M4601" s="946"/>
      <c r="N4601" s="946"/>
      <c r="O4601" s="946"/>
      <c r="P4601" s="946"/>
      <c r="Q4601" s="946"/>
      <c r="T4601" s="752"/>
    </row>
    <row r="4602" spans="1:20" s="751" customFormat="1" ht="13.8" x14ac:dyDescent="0.3">
      <c r="A4602" s="946" t="s">
        <v>5501</v>
      </c>
      <c r="B4602" s="946"/>
      <c r="C4602" s="946"/>
      <c r="D4602" s="946"/>
      <c r="E4602" s="946"/>
      <c r="F4602" s="946"/>
      <c r="G4602" s="946"/>
      <c r="H4602" s="946"/>
      <c r="I4602" s="946"/>
      <c r="J4602" s="946"/>
      <c r="K4602" s="946"/>
      <c r="L4602" s="946"/>
      <c r="M4602" s="946"/>
      <c r="N4602" s="946"/>
      <c r="O4602" s="946"/>
      <c r="P4602" s="946"/>
      <c r="Q4602" s="946"/>
      <c r="T4602" s="752"/>
    </row>
    <row r="4603" spans="1:20" s="753" customFormat="1" ht="13.2" x14ac:dyDescent="0.25">
      <c r="A4603" s="947" t="s">
        <v>8579</v>
      </c>
      <c r="B4603" s="947"/>
      <c r="C4603" s="947"/>
      <c r="D4603" s="954"/>
      <c r="E4603" s="947"/>
      <c r="F4603" s="947"/>
      <c r="G4603" s="947"/>
      <c r="H4603" s="947"/>
      <c r="I4603" s="947"/>
      <c r="J4603" s="947"/>
      <c r="K4603" s="947"/>
      <c r="L4603" s="947"/>
      <c r="M4603" s="947"/>
      <c r="N4603" s="947"/>
      <c r="O4603" s="947"/>
      <c r="P4603" s="947"/>
      <c r="Q4603" s="947"/>
      <c r="T4603" s="754"/>
    </row>
    <row r="4604" spans="1:20" s="760" customFormat="1" ht="24" x14ac:dyDescent="0.25">
      <c r="A4604" s="943" t="s">
        <v>5502</v>
      </c>
      <c r="B4604" s="948" t="s">
        <v>5503</v>
      </c>
      <c r="C4604" s="957"/>
      <c r="D4604" s="755"/>
      <c r="E4604" s="949" t="s">
        <v>5504</v>
      </c>
      <c r="F4604" s="943" t="s">
        <v>4881</v>
      </c>
      <c r="G4604" s="943" t="s">
        <v>5505</v>
      </c>
      <c r="H4604" s="943" t="s">
        <v>5506</v>
      </c>
      <c r="I4604" s="943" t="s">
        <v>5507</v>
      </c>
      <c r="J4604" s="756" t="s">
        <v>3115</v>
      </c>
      <c r="K4604" s="757" t="s">
        <v>3116</v>
      </c>
      <c r="L4604" s="758" t="s">
        <v>5508</v>
      </c>
      <c r="M4604" s="758" t="s">
        <v>5509</v>
      </c>
      <c r="N4604" s="756" t="s">
        <v>3116</v>
      </c>
      <c r="O4604" s="756" t="s">
        <v>3116</v>
      </c>
      <c r="P4604" s="759" t="s">
        <v>3317</v>
      </c>
      <c r="Q4604" s="759" t="s">
        <v>3341</v>
      </c>
      <c r="R4604" s="759" t="s">
        <v>5510</v>
      </c>
      <c r="T4604" s="761"/>
    </row>
    <row r="4605" spans="1:20" s="760" customFormat="1" ht="19.5" customHeight="1" x14ac:dyDescent="0.25">
      <c r="A4605" s="955"/>
      <c r="B4605" s="950"/>
      <c r="C4605" s="958"/>
      <c r="D4605" s="762"/>
      <c r="E4605" s="951"/>
      <c r="F4605" s="944"/>
      <c r="G4605" s="944"/>
      <c r="H4605" s="944"/>
      <c r="I4605" s="944"/>
      <c r="J4605" s="763">
        <v>2020</v>
      </c>
      <c r="K4605" s="764" t="s">
        <v>3120</v>
      </c>
      <c r="L4605" s="765" t="s">
        <v>3120</v>
      </c>
      <c r="M4605" s="765" t="s">
        <v>3120</v>
      </c>
      <c r="N4605" s="766" t="s">
        <v>5068</v>
      </c>
      <c r="O4605" s="766" t="s">
        <v>5069</v>
      </c>
      <c r="P4605" s="763" t="s">
        <v>4882</v>
      </c>
      <c r="Q4605" s="766" t="s">
        <v>5102</v>
      </c>
      <c r="R4605" s="763"/>
      <c r="T4605" s="761"/>
    </row>
    <row r="4606" spans="1:20" s="760" customFormat="1" ht="15.75" customHeight="1" x14ac:dyDescent="0.25">
      <c r="A4606" s="956"/>
      <c r="B4606" s="952"/>
      <c r="C4606" s="959"/>
      <c r="D4606" s="768"/>
      <c r="E4606" s="953"/>
      <c r="F4606" s="945"/>
      <c r="G4606" s="945"/>
      <c r="H4606" s="945"/>
      <c r="I4606" s="945"/>
      <c r="J4606" s="769" t="s">
        <v>14</v>
      </c>
      <c r="K4606" s="770" t="s">
        <v>14</v>
      </c>
      <c r="L4606" s="771" t="s">
        <v>14</v>
      </c>
      <c r="M4606" s="771" t="s">
        <v>14</v>
      </c>
      <c r="N4606" s="769" t="s">
        <v>14</v>
      </c>
      <c r="O4606" s="769" t="s">
        <v>14</v>
      </c>
      <c r="P4606" s="769" t="s">
        <v>14</v>
      </c>
      <c r="Q4606" s="769" t="s">
        <v>14</v>
      </c>
      <c r="R4606" s="769"/>
      <c r="T4606" s="761"/>
    </row>
    <row r="4607" spans="1:20" s="498" customFormat="1" ht="15.75" customHeight="1" x14ac:dyDescent="0.25">
      <c r="A4607" s="772"/>
      <c r="D4607" s="515" t="s">
        <v>9067</v>
      </c>
      <c r="E4607" s="779" t="s">
        <v>9068</v>
      </c>
      <c r="F4607" s="780" t="s">
        <v>7545</v>
      </c>
      <c r="G4607" s="781" t="s">
        <v>6194</v>
      </c>
      <c r="H4607" s="781" t="s">
        <v>6195</v>
      </c>
      <c r="I4607" s="781" t="s">
        <v>5517</v>
      </c>
      <c r="J4607" s="782">
        <v>300000</v>
      </c>
      <c r="K4607" s="783">
        <v>300000</v>
      </c>
      <c r="L4607" s="784">
        <f t="shared" si="220"/>
        <v>0</v>
      </c>
      <c r="M4607" s="784">
        <f t="shared" si="221"/>
        <v>0</v>
      </c>
      <c r="N4607" s="782">
        <v>300000</v>
      </c>
      <c r="O4607" s="782">
        <v>300000</v>
      </c>
      <c r="P4607" s="782">
        <v>900000</v>
      </c>
      <c r="Q4607" s="782">
        <v>0</v>
      </c>
      <c r="R4607" s="782"/>
      <c r="T4607" s="568"/>
    </row>
    <row r="4608" spans="1:20" s="498" customFormat="1" ht="26.25" customHeight="1" x14ac:dyDescent="0.25">
      <c r="A4608" s="772"/>
      <c r="D4608" s="515" t="s">
        <v>9069</v>
      </c>
      <c r="E4608" s="779" t="s">
        <v>9070</v>
      </c>
      <c r="F4608" s="780" t="s">
        <v>7011</v>
      </c>
      <c r="G4608" s="781" t="s">
        <v>6194</v>
      </c>
      <c r="H4608" s="781" t="s">
        <v>6195</v>
      </c>
      <c r="I4608" s="781" t="s">
        <v>5517</v>
      </c>
      <c r="J4608" s="782">
        <v>4000000</v>
      </c>
      <c r="K4608" s="783">
        <v>4000000</v>
      </c>
      <c r="L4608" s="784">
        <f t="shared" si="220"/>
        <v>0</v>
      </c>
      <c r="M4608" s="784">
        <f t="shared" si="221"/>
        <v>0</v>
      </c>
      <c r="N4608" s="782">
        <v>4000000</v>
      </c>
      <c r="O4608" s="782">
        <v>4000000</v>
      </c>
      <c r="P4608" s="782">
        <v>12000000</v>
      </c>
      <c r="Q4608" s="782">
        <v>8000000</v>
      </c>
      <c r="R4608" s="782"/>
      <c r="T4608" s="568"/>
    </row>
    <row r="4609" spans="1:20" s="498" customFormat="1" ht="12" x14ac:dyDescent="0.25">
      <c r="A4609" s="772"/>
      <c r="D4609" s="515" t="s">
        <v>9071</v>
      </c>
      <c r="E4609" s="779" t="s">
        <v>9072</v>
      </c>
      <c r="F4609" s="780" t="s">
        <v>5757</v>
      </c>
      <c r="G4609" s="781" t="s">
        <v>6194</v>
      </c>
      <c r="H4609" s="781" t="s">
        <v>6195</v>
      </c>
      <c r="I4609" s="781" t="s">
        <v>5517</v>
      </c>
      <c r="J4609" s="782">
        <v>300000</v>
      </c>
      <c r="K4609" s="783">
        <v>300000</v>
      </c>
      <c r="L4609" s="784">
        <f t="shared" si="220"/>
        <v>0</v>
      </c>
      <c r="M4609" s="784">
        <f t="shared" si="221"/>
        <v>0</v>
      </c>
      <c r="N4609" s="782">
        <v>300000</v>
      </c>
      <c r="O4609" s="782">
        <v>400000</v>
      </c>
      <c r="P4609" s="782">
        <v>1000000</v>
      </c>
      <c r="Q4609" s="782">
        <v>300000</v>
      </c>
      <c r="R4609" s="782"/>
      <c r="T4609" s="568"/>
    </row>
    <row r="4610" spans="1:20" s="498" customFormat="1" ht="12" x14ac:dyDescent="0.25">
      <c r="A4610" s="772"/>
      <c r="D4610" s="515" t="s">
        <v>9073</v>
      </c>
      <c r="E4610" s="779" t="s">
        <v>9074</v>
      </c>
      <c r="F4610" s="515" t="s">
        <v>7174</v>
      </c>
      <c r="G4610" s="781" t="s">
        <v>6194</v>
      </c>
      <c r="H4610" s="781" t="s">
        <v>6195</v>
      </c>
      <c r="I4610" s="781" t="s">
        <v>5517</v>
      </c>
      <c r="J4610" s="782">
        <v>10000000</v>
      </c>
      <c r="K4610" s="783">
        <v>2000000</v>
      </c>
      <c r="L4610" s="784">
        <f t="shared" si="220"/>
        <v>8000000</v>
      </c>
      <c r="M4610" s="784">
        <v>0</v>
      </c>
      <c r="N4610" s="782">
        <v>10000000</v>
      </c>
      <c r="O4610" s="782">
        <v>10000000</v>
      </c>
      <c r="P4610" s="782">
        <v>30000000</v>
      </c>
      <c r="Q4610" s="782">
        <v>10000000</v>
      </c>
      <c r="R4610" s="782"/>
      <c r="T4610" s="568"/>
    </row>
    <row r="4611" spans="1:20" s="498" customFormat="1" ht="36" x14ac:dyDescent="0.25">
      <c r="A4611" s="772"/>
      <c r="D4611" s="515" t="s">
        <v>9075</v>
      </c>
      <c r="E4611" s="779" t="s">
        <v>9076</v>
      </c>
      <c r="F4611" s="780" t="s">
        <v>5771</v>
      </c>
      <c r="G4611" s="781" t="s">
        <v>6194</v>
      </c>
      <c r="H4611" s="781" t="s">
        <v>6195</v>
      </c>
      <c r="I4611" s="781" t="s">
        <v>5517</v>
      </c>
      <c r="J4611" s="782">
        <v>0</v>
      </c>
      <c r="K4611" s="783">
        <v>0</v>
      </c>
      <c r="L4611" s="784">
        <f t="shared" si="220"/>
        <v>0</v>
      </c>
      <c r="M4611" s="784">
        <f t="shared" si="221"/>
        <v>0</v>
      </c>
      <c r="N4611" s="782">
        <v>0</v>
      </c>
      <c r="O4611" s="782">
        <v>0</v>
      </c>
      <c r="P4611" s="782">
        <v>0</v>
      </c>
      <c r="Q4611" s="782">
        <v>0</v>
      </c>
      <c r="R4611" s="782"/>
      <c r="T4611" s="568"/>
    </row>
    <row r="4612" spans="1:20" s="498" customFormat="1" ht="24" x14ac:dyDescent="0.25">
      <c r="A4612" s="772"/>
      <c r="D4612" s="515" t="s">
        <v>9077</v>
      </c>
      <c r="E4612" s="779" t="s">
        <v>9078</v>
      </c>
      <c r="F4612" s="780" t="s">
        <v>7180</v>
      </c>
      <c r="G4612" s="781" t="s">
        <v>6194</v>
      </c>
      <c r="H4612" s="781" t="s">
        <v>6195</v>
      </c>
      <c r="I4612" s="781" t="s">
        <v>5517</v>
      </c>
      <c r="J4612" s="782">
        <v>15000000</v>
      </c>
      <c r="K4612" s="783">
        <v>15000000</v>
      </c>
      <c r="L4612" s="784">
        <f t="shared" si="220"/>
        <v>0</v>
      </c>
      <c r="M4612" s="784">
        <f t="shared" si="221"/>
        <v>0</v>
      </c>
      <c r="N4612" s="782">
        <v>15000000</v>
      </c>
      <c r="O4612" s="782">
        <v>15000000</v>
      </c>
      <c r="P4612" s="782">
        <v>45000000</v>
      </c>
      <c r="Q4612" s="782">
        <v>25000000</v>
      </c>
      <c r="R4612" s="782"/>
      <c r="T4612" s="568"/>
    </row>
    <row r="4613" spans="1:20" s="498" customFormat="1" ht="12" x14ac:dyDescent="0.25">
      <c r="A4613" s="772"/>
      <c r="D4613" s="515" t="s">
        <v>9079</v>
      </c>
      <c r="E4613" s="779" t="s">
        <v>9080</v>
      </c>
      <c r="F4613" s="780" t="s">
        <v>9081</v>
      </c>
      <c r="G4613" s="781" t="s">
        <v>6194</v>
      </c>
      <c r="H4613" s="781" t="s">
        <v>6195</v>
      </c>
      <c r="I4613" s="781" t="s">
        <v>5517</v>
      </c>
      <c r="J4613" s="782">
        <v>0</v>
      </c>
      <c r="K4613" s="783">
        <v>0</v>
      </c>
      <c r="L4613" s="784">
        <f t="shared" si="220"/>
        <v>0</v>
      </c>
      <c r="M4613" s="784">
        <f t="shared" si="221"/>
        <v>0</v>
      </c>
      <c r="N4613" s="782">
        <v>0</v>
      </c>
      <c r="O4613" s="782">
        <v>0</v>
      </c>
      <c r="P4613" s="782">
        <v>0</v>
      </c>
      <c r="Q4613" s="782">
        <v>0</v>
      </c>
      <c r="R4613" s="782"/>
      <c r="T4613" s="568"/>
    </row>
    <row r="4614" spans="1:20" s="498" customFormat="1" ht="12" x14ac:dyDescent="0.25">
      <c r="A4614" s="772"/>
      <c r="D4614" s="515" t="s">
        <v>9082</v>
      </c>
      <c r="E4614" s="779" t="s">
        <v>9083</v>
      </c>
      <c r="F4614" s="780" t="s">
        <v>7555</v>
      </c>
      <c r="G4614" s="781" t="s">
        <v>6194</v>
      </c>
      <c r="H4614" s="781" t="s">
        <v>6195</v>
      </c>
      <c r="I4614" s="781" t="s">
        <v>5517</v>
      </c>
      <c r="J4614" s="782">
        <v>0</v>
      </c>
      <c r="K4614" s="783">
        <v>0</v>
      </c>
      <c r="L4614" s="784">
        <f t="shared" si="220"/>
        <v>0</v>
      </c>
      <c r="M4614" s="784">
        <f t="shared" si="221"/>
        <v>0</v>
      </c>
      <c r="N4614" s="782">
        <v>0</v>
      </c>
      <c r="O4614" s="782">
        <v>0</v>
      </c>
      <c r="P4614" s="782">
        <v>0</v>
      </c>
      <c r="Q4614" s="782">
        <v>0</v>
      </c>
      <c r="R4614" s="782"/>
      <c r="T4614" s="568"/>
    </row>
    <row r="4615" spans="1:20" s="498" customFormat="1" ht="12" x14ac:dyDescent="0.25">
      <c r="A4615" s="772"/>
      <c r="D4615" s="515" t="s">
        <v>9084</v>
      </c>
      <c r="E4615" s="779" t="s">
        <v>9085</v>
      </c>
      <c r="F4615" s="780" t="s">
        <v>7558</v>
      </c>
      <c r="G4615" s="781" t="s">
        <v>6194</v>
      </c>
      <c r="H4615" s="781" t="s">
        <v>6195</v>
      </c>
      <c r="I4615" s="781" t="s">
        <v>5517</v>
      </c>
      <c r="J4615" s="782">
        <v>0</v>
      </c>
      <c r="K4615" s="783">
        <v>0</v>
      </c>
      <c r="L4615" s="784">
        <f t="shared" si="220"/>
        <v>0</v>
      </c>
      <c r="M4615" s="784">
        <f t="shared" si="221"/>
        <v>0</v>
      </c>
      <c r="N4615" s="782">
        <v>0</v>
      </c>
      <c r="O4615" s="782">
        <v>0</v>
      </c>
      <c r="P4615" s="782">
        <v>0</v>
      </c>
      <c r="Q4615" s="782">
        <v>0</v>
      </c>
      <c r="R4615" s="782"/>
      <c r="T4615" s="568"/>
    </row>
    <row r="4616" spans="1:20" s="498" customFormat="1" ht="12" x14ac:dyDescent="0.25">
      <c r="A4616" s="772"/>
      <c r="D4616" s="515" t="s">
        <v>9086</v>
      </c>
      <c r="E4616" s="779" t="s">
        <v>9087</v>
      </c>
      <c r="F4616" s="780" t="s">
        <v>9088</v>
      </c>
      <c r="G4616" s="781" t="s">
        <v>6194</v>
      </c>
      <c r="H4616" s="781" t="s">
        <v>6195</v>
      </c>
      <c r="I4616" s="781" t="s">
        <v>5517</v>
      </c>
      <c r="J4616" s="782">
        <v>0</v>
      </c>
      <c r="K4616" s="783">
        <v>0</v>
      </c>
      <c r="L4616" s="782">
        <f t="shared" si="220"/>
        <v>0</v>
      </c>
      <c r="M4616" s="782">
        <f t="shared" si="221"/>
        <v>0</v>
      </c>
      <c r="N4616" s="782">
        <v>0</v>
      </c>
      <c r="O4616" s="782">
        <v>0</v>
      </c>
      <c r="P4616" s="782">
        <v>0</v>
      </c>
      <c r="Q4616" s="782">
        <v>0</v>
      </c>
      <c r="R4616" s="782"/>
      <c r="T4616" s="568"/>
    </row>
    <row r="4617" spans="1:20" s="498" customFormat="1" ht="12" x14ac:dyDescent="0.25">
      <c r="A4617" s="772"/>
      <c r="D4617" s="515"/>
      <c r="F4617" s="536"/>
      <c r="J4617" s="776"/>
      <c r="K4617" s="829"/>
      <c r="L4617" s="776"/>
      <c r="M4617" s="776"/>
      <c r="N4617" s="776"/>
      <c r="O4617" s="776"/>
      <c r="P4617" s="776"/>
      <c r="Q4617" s="776"/>
      <c r="R4617" s="776"/>
      <c r="T4617" s="568"/>
    </row>
    <row r="4618" spans="1:20" s="498" customFormat="1" ht="12" x14ac:dyDescent="0.25">
      <c r="A4618" s="772"/>
      <c r="B4618" s="566" t="s">
        <v>834</v>
      </c>
      <c r="C4618" s="810"/>
      <c r="D4618" s="515"/>
      <c r="E4618" s="810"/>
      <c r="F4618" s="827"/>
      <c r="G4618" s="810"/>
      <c r="H4618" s="810"/>
      <c r="I4618" s="779"/>
      <c r="J4618" s="782">
        <v>462575552</v>
      </c>
      <c r="K4618" s="783">
        <f>SUM(K4553,K4523)</f>
        <v>532575552</v>
      </c>
      <c r="L4618" s="782">
        <f t="shared" ref="L4618:O4618" si="222">SUM(L4553,L4523)</f>
        <v>23000000</v>
      </c>
      <c r="M4618" s="782">
        <f t="shared" si="222"/>
        <v>93000000</v>
      </c>
      <c r="N4618" s="782">
        <f t="shared" si="222"/>
        <v>465956445</v>
      </c>
      <c r="O4618" s="782">
        <f t="shared" si="222"/>
        <v>469587339</v>
      </c>
      <c r="P4618" s="782">
        <v>1398119336</v>
      </c>
      <c r="Q4618" s="782">
        <v>472668402</v>
      </c>
      <c r="R4618" s="782"/>
      <c r="T4618" s="568"/>
    </row>
    <row r="4619" spans="1:20" s="498" customFormat="1" ht="12" x14ac:dyDescent="0.25">
      <c r="A4619" s="772"/>
      <c r="D4619" s="515"/>
      <c r="F4619" s="536"/>
      <c r="J4619" s="776"/>
      <c r="K4619" s="776"/>
      <c r="L4619" s="776"/>
      <c r="M4619" s="776"/>
      <c r="N4619" s="776"/>
      <c r="O4619" s="776"/>
      <c r="P4619" s="776"/>
      <c r="Q4619" s="776"/>
      <c r="R4619" s="776"/>
      <c r="T4619" s="568"/>
    </row>
    <row r="4620" spans="1:20" s="498" customFormat="1" ht="12" x14ac:dyDescent="0.25">
      <c r="A4620" s="772" t="s">
        <v>9089</v>
      </c>
      <c r="B4620" s="773" t="s">
        <v>835</v>
      </c>
      <c r="C4620" s="773"/>
      <c r="D4620" s="794"/>
      <c r="E4620" s="773"/>
      <c r="F4620" s="775"/>
      <c r="G4620" s="773"/>
      <c r="H4620" s="773"/>
      <c r="I4620" s="773"/>
      <c r="J4620" s="776"/>
      <c r="K4620" s="776"/>
      <c r="L4620" s="776"/>
      <c r="M4620" s="776"/>
      <c r="N4620" s="776"/>
      <c r="O4620" s="776"/>
      <c r="P4620" s="776"/>
      <c r="Q4620" s="776"/>
      <c r="R4620" s="776"/>
      <c r="T4620" s="568"/>
    </row>
    <row r="4621" spans="1:20" s="498" customFormat="1" ht="12" x14ac:dyDescent="0.25">
      <c r="A4621" s="772"/>
      <c r="C4621" s="773" t="s">
        <v>5123</v>
      </c>
      <c r="D4621" s="794"/>
      <c r="E4621" s="773"/>
      <c r="F4621" s="775"/>
      <c r="G4621" s="773"/>
      <c r="H4621" s="773"/>
      <c r="I4621" s="773"/>
      <c r="J4621" s="777">
        <v>2176976100</v>
      </c>
      <c r="K4621" s="789">
        <f>SUM(K4622:K4642)</f>
        <v>5676976100</v>
      </c>
      <c r="L4621" s="784">
        <f t="shared" ref="L4621:O4621" si="223">SUM(L4622:L4642)</f>
        <v>0</v>
      </c>
      <c r="M4621" s="784">
        <f t="shared" si="223"/>
        <v>3500000000</v>
      </c>
      <c r="N4621" s="784">
        <f t="shared" si="223"/>
        <v>6185743270</v>
      </c>
      <c r="O4621" s="784">
        <f t="shared" si="223"/>
        <v>6192150800</v>
      </c>
      <c r="P4621" s="777">
        <f>SUM(K4621,N4621,O4621)</f>
        <v>18054870170</v>
      </c>
      <c r="Q4621" s="777">
        <v>2124938600</v>
      </c>
      <c r="R4621" s="777"/>
      <c r="T4621" s="568"/>
    </row>
    <row r="4622" spans="1:20" s="498" customFormat="1" ht="36" x14ac:dyDescent="0.25">
      <c r="A4622" s="772"/>
      <c r="D4622" s="515" t="s">
        <v>9090</v>
      </c>
      <c r="E4622" s="779" t="s">
        <v>9091</v>
      </c>
      <c r="F4622" s="780" t="s">
        <v>9092</v>
      </c>
      <c r="G4622" s="781" t="s">
        <v>6194</v>
      </c>
      <c r="H4622" s="781" t="s">
        <v>6195</v>
      </c>
      <c r="I4622" s="781" t="s">
        <v>5517</v>
      </c>
      <c r="J4622" s="782">
        <v>2120738700</v>
      </c>
      <c r="K4622" s="783">
        <v>5120738700</v>
      </c>
      <c r="L4622" s="784">
        <v>0</v>
      </c>
      <c r="M4622" s="784">
        <f>SUM(K4622-J4622)</f>
        <v>3000000000</v>
      </c>
      <c r="N4622" s="782">
        <v>6126796700</v>
      </c>
      <c r="O4622" s="782">
        <v>6129684800</v>
      </c>
      <c r="P4622" s="782">
        <v>6377220200</v>
      </c>
      <c r="Q4622" s="782">
        <v>2083384800</v>
      </c>
      <c r="R4622" s="804"/>
      <c r="T4622" s="568"/>
    </row>
    <row r="4623" spans="1:20" s="498" customFormat="1" ht="12" x14ac:dyDescent="0.25">
      <c r="A4623" s="772"/>
      <c r="D4623" s="515" t="s">
        <v>9093</v>
      </c>
      <c r="E4623" s="779" t="s">
        <v>9094</v>
      </c>
      <c r="F4623" s="780" t="s">
        <v>6905</v>
      </c>
      <c r="G4623" s="781" t="s">
        <v>6194</v>
      </c>
      <c r="H4623" s="781" t="s">
        <v>6195</v>
      </c>
      <c r="I4623" s="781" t="s">
        <v>5517</v>
      </c>
      <c r="J4623" s="782">
        <v>0</v>
      </c>
      <c r="K4623" s="783">
        <v>0</v>
      </c>
      <c r="L4623" s="784">
        <f t="shared" ref="L4623:L4642" si="224">SUM(J4623-K4623)</f>
        <v>0</v>
      </c>
      <c r="M4623" s="784">
        <f t="shared" ref="M4623:M4642" si="225">SUM(K4623-J4623)</f>
        <v>0</v>
      </c>
      <c r="N4623" s="782">
        <v>0</v>
      </c>
      <c r="O4623" s="782">
        <v>0</v>
      </c>
      <c r="P4623" s="782">
        <v>0</v>
      </c>
      <c r="Q4623" s="782">
        <v>0</v>
      </c>
      <c r="R4623" s="782"/>
      <c r="T4623" s="568"/>
    </row>
    <row r="4624" spans="1:20" s="498" customFormat="1" ht="24" x14ac:dyDescent="0.25">
      <c r="A4624" s="772"/>
      <c r="D4624" s="515" t="s">
        <v>9095</v>
      </c>
      <c r="E4624" s="779" t="s">
        <v>9096</v>
      </c>
      <c r="F4624" s="780" t="s">
        <v>5523</v>
      </c>
      <c r="G4624" s="781" t="s">
        <v>6194</v>
      </c>
      <c r="H4624" s="781" t="s">
        <v>6195</v>
      </c>
      <c r="I4624" s="781" t="s">
        <v>5517</v>
      </c>
      <c r="J4624" s="782">
        <v>0</v>
      </c>
      <c r="K4624" s="783">
        <v>0</v>
      </c>
      <c r="L4624" s="784">
        <f t="shared" si="224"/>
        <v>0</v>
      </c>
      <c r="M4624" s="784">
        <f t="shared" si="225"/>
        <v>0</v>
      </c>
      <c r="N4624" s="782">
        <v>0</v>
      </c>
      <c r="O4624" s="782">
        <v>0</v>
      </c>
      <c r="P4624" s="782">
        <v>0</v>
      </c>
      <c r="Q4624" s="782">
        <v>0</v>
      </c>
      <c r="R4624" s="782"/>
      <c r="T4624" s="568"/>
    </row>
    <row r="4625" spans="1:20" s="498" customFormat="1" ht="14.25" customHeight="1" x14ac:dyDescent="0.25">
      <c r="A4625" s="772"/>
      <c r="D4625" s="515" t="s">
        <v>9097</v>
      </c>
      <c r="E4625" s="779" t="s">
        <v>9098</v>
      </c>
      <c r="F4625" s="780" t="s">
        <v>5526</v>
      </c>
      <c r="G4625" s="781" t="s">
        <v>6194</v>
      </c>
      <c r="H4625" s="781" t="s">
        <v>6195</v>
      </c>
      <c r="I4625" s="781" t="s">
        <v>5517</v>
      </c>
      <c r="J4625" s="782">
        <v>21888700</v>
      </c>
      <c r="K4625" s="783">
        <v>21888700</v>
      </c>
      <c r="L4625" s="784">
        <f t="shared" si="224"/>
        <v>0</v>
      </c>
      <c r="M4625" s="784">
        <f t="shared" si="225"/>
        <v>0</v>
      </c>
      <c r="N4625" s="782">
        <v>22319050</v>
      </c>
      <c r="O4625" s="782">
        <v>23420050</v>
      </c>
      <c r="P4625" s="782">
        <v>67627800</v>
      </c>
      <c r="Q4625" s="782">
        <v>17317050</v>
      </c>
      <c r="R4625" s="782"/>
      <c r="T4625" s="568"/>
    </row>
    <row r="4626" spans="1:20" s="498" customFormat="1" ht="12" x14ac:dyDescent="0.25">
      <c r="A4626" s="772"/>
      <c r="D4626" s="515" t="s">
        <v>9099</v>
      </c>
      <c r="E4626" s="779" t="s">
        <v>9100</v>
      </c>
      <c r="F4626" s="780" t="s">
        <v>5529</v>
      </c>
      <c r="G4626" s="781" t="s">
        <v>6194</v>
      </c>
      <c r="H4626" s="781" t="s">
        <v>6195</v>
      </c>
      <c r="I4626" s="781" t="s">
        <v>5517</v>
      </c>
      <c r="J4626" s="782">
        <v>9487800</v>
      </c>
      <c r="K4626" s="783">
        <v>9487800</v>
      </c>
      <c r="L4626" s="784">
        <f t="shared" si="224"/>
        <v>0</v>
      </c>
      <c r="M4626" s="784">
        <f t="shared" si="225"/>
        <v>0</v>
      </c>
      <c r="N4626" s="782">
        <v>10050600</v>
      </c>
      <c r="O4626" s="782">
        <v>10860800</v>
      </c>
      <c r="P4626" s="782">
        <v>30399200</v>
      </c>
      <c r="Q4626" s="782">
        <v>6049800</v>
      </c>
      <c r="R4626" s="782"/>
      <c r="T4626" s="568"/>
    </row>
    <row r="4627" spans="1:20" s="498" customFormat="1" ht="12" x14ac:dyDescent="0.25">
      <c r="A4627" s="772"/>
      <c r="D4627" s="515" t="s">
        <v>9101</v>
      </c>
      <c r="E4627" s="779" t="s">
        <v>9102</v>
      </c>
      <c r="F4627" s="780" t="s">
        <v>5532</v>
      </c>
      <c r="G4627" s="781" t="s">
        <v>6194</v>
      </c>
      <c r="H4627" s="781" t="s">
        <v>6195</v>
      </c>
      <c r="I4627" s="781" t="s">
        <v>5517</v>
      </c>
      <c r="J4627" s="782">
        <v>4108800</v>
      </c>
      <c r="K4627" s="783">
        <v>4108800</v>
      </c>
      <c r="L4627" s="784">
        <f t="shared" si="224"/>
        <v>0</v>
      </c>
      <c r="M4627" s="784">
        <f t="shared" si="225"/>
        <v>0</v>
      </c>
      <c r="N4627" s="782">
        <v>4370900</v>
      </c>
      <c r="O4627" s="782">
        <v>4980950</v>
      </c>
      <c r="P4627" s="782">
        <v>13460650</v>
      </c>
      <c r="Q4627" s="782">
        <v>2668400</v>
      </c>
      <c r="R4627" s="782"/>
      <c r="T4627" s="568"/>
    </row>
    <row r="4628" spans="1:20" s="498" customFormat="1" ht="12" x14ac:dyDescent="0.25">
      <c r="A4628" s="772"/>
      <c r="D4628" s="515" t="s">
        <v>9103</v>
      </c>
      <c r="E4628" s="779" t="s">
        <v>9104</v>
      </c>
      <c r="F4628" s="780" t="s">
        <v>5535</v>
      </c>
      <c r="G4628" s="781" t="s">
        <v>6194</v>
      </c>
      <c r="H4628" s="781" t="s">
        <v>6195</v>
      </c>
      <c r="I4628" s="781" t="s">
        <v>5517</v>
      </c>
      <c r="J4628" s="782">
        <v>2932800</v>
      </c>
      <c r="K4628" s="783">
        <v>2932800</v>
      </c>
      <c r="L4628" s="784">
        <f t="shared" si="224"/>
        <v>0</v>
      </c>
      <c r="M4628" s="784">
        <f t="shared" si="225"/>
        <v>0</v>
      </c>
      <c r="N4628" s="782">
        <v>3200300</v>
      </c>
      <c r="O4628" s="782">
        <v>3800500</v>
      </c>
      <c r="P4628" s="782">
        <v>9933600</v>
      </c>
      <c r="Q4628" s="782">
        <v>1853000</v>
      </c>
      <c r="R4628" s="782"/>
      <c r="T4628" s="568"/>
    </row>
    <row r="4629" spans="1:20" s="498" customFormat="1" ht="12" x14ac:dyDescent="0.25">
      <c r="A4629" s="772"/>
      <c r="D4629" s="515" t="s">
        <v>9105</v>
      </c>
      <c r="E4629" s="779" t="s">
        <v>9106</v>
      </c>
      <c r="F4629" s="515" t="s">
        <v>5538</v>
      </c>
      <c r="G4629" s="781" t="s">
        <v>6194</v>
      </c>
      <c r="H4629" s="781" t="s">
        <v>6195</v>
      </c>
      <c r="I4629" s="781" t="s">
        <v>5517</v>
      </c>
      <c r="J4629" s="782">
        <v>0</v>
      </c>
      <c r="K4629" s="783">
        <v>0</v>
      </c>
      <c r="L4629" s="784">
        <f t="shared" si="224"/>
        <v>0</v>
      </c>
      <c r="M4629" s="784">
        <f t="shared" si="225"/>
        <v>0</v>
      </c>
      <c r="N4629" s="782">
        <v>0</v>
      </c>
      <c r="O4629" s="782">
        <v>0</v>
      </c>
      <c r="P4629" s="782">
        <v>0</v>
      </c>
      <c r="Q4629" s="782">
        <v>0</v>
      </c>
      <c r="R4629" s="782"/>
      <c r="T4629" s="568"/>
    </row>
    <row r="4630" spans="1:20" s="498" customFormat="1" ht="12" x14ac:dyDescent="0.25">
      <c r="A4630" s="772"/>
      <c r="D4630" s="515" t="s">
        <v>9107</v>
      </c>
      <c r="E4630" s="779" t="s">
        <v>9108</v>
      </c>
      <c r="F4630" s="780" t="s">
        <v>5796</v>
      </c>
      <c r="G4630" s="781" t="s">
        <v>6194</v>
      </c>
      <c r="H4630" s="781" t="s">
        <v>6195</v>
      </c>
      <c r="I4630" s="781" t="s">
        <v>5517</v>
      </c>
      <c r="J4630" s="782">
        <v>12073700</v>
      </c>
      <c r="K4630" s="783">
        <v>12073700</v>
      </c>
      <c r="L4630" s="784">
        <f t="shared" si="224"/>
        <v>0</v>
      </c>
      <c r="M4630" s="784">
        <f t="shared" si="225"/>
        <v>0</v>
      </c>
      <c r="N4630" s="782">
        <v>12700320</v>
      </c>
      <c r="O4630" s="782">
        <v>12003400</v>
      </c>
      <c r="P4630" s="782">
        <v>36777420</v>
      </c>
      <c r="Q4630" s="782">
        <v>8360950</v>
      </c>
      <c r="R4630" s="782"/>
      <c r="T4630" s="568"/>
    </row>
    <row r="4631" spans="1:20" s="498" customFormat="1" ht="12" x14ac:dyDescent="0.25">
      <c r="A4631" s="772"/>
      <c r="D4631" s="515" t="s">
        <v>9109</v>
      </c>
      <c r="E4631" s="779" t="s">
        <v>9110</v>
      </c>
      <c r="F4631" s="515" t="s">
        <v>5544</v>
      </c>
      <c r="G4631" s="781" t="s">
        <v>6194</v>
      </c>
      <c r="H4631" s="781" t="s">
        <v>6195</v>
      </c>
      <c r="I4631" s="781" t="s">
        <v>5517</v>
      </c>
      <c r="J4631" s="782">
        <v>5745600</v>
      </c>
      <c r="K4631" s="783">
        <v>5745600</v>
      </c>
      <c r="L4631" s="784">
        <f t="shared" si="224"/>
        <v>0</v>
      </c>
      <c r="M4631" s="784">
        <f t="shared" si="225"/>
        <v>0</v>
      </c>
      <c r="N4631" s="782">
        <v>6305400</v>
      </c>
      <c r="O4631" s="782">
        <v>7400300</v>
      </c>
      <c r="P4631" s="782">
        <v>19451300</v>
      </c>
      <c r="Q4631" s="782">
        <v>5304600</v>
      </c>
      <c r="R4631" s="782"/>
      <c r="T4631" s="568"/>
    </row>
    <row r="4632" spans="1:20" s="498" customFormat="1" ht="12" x14ac:dyDescent="0.25">
      <c r="A4632" s="772"/>
      <c r="D4632" s="515" t="s">
        <v>9111</v>
      </c>
      <c r="E4632" s="779" t="s">
        <v>9112</v>
      </c>
      <c r="F4632" s="780" t="s">
        <v>7048</v>
      </c>
      <c r="G4632" s="781" t="s">
        <v>6194</v>
      </c>
      <c r="H4632" s="781" t="s">
        <v>6195</v>
      </c>
      <c r="I4632" s="781" t="s">
        <v>5517</v>
      </c>
      <c r="J4632" s="782">
        <v>0</v>
      </c>
      <c r="K4632" s="783">
        <v>0</v>
      </c>
      <c r="L4632" s="782">
        <f t="shared" si="224"/>
        <v>0</v>
      </c>
      <c r="M4632" s="782">
        <f t="shared" si="225"/>
        <v>0</v>
      </c>
      <c r="N4632" s="782">
        <v>0</v>
      </c>
      <c r="O4632" s="782">
        <v>0</v>
      </c>
      <c r="P4632" s="782">
        <v>0</v>
      </c>
      <c r="Q4632" s="782">
        <v>0</v>
      </c>
      <c r="R4632" s="782"/>
      <c r="T4632" s="568"/>
    </row>
    <row r="4633" spans="1:20" s="751" customFormat="1" ht="13.8" x14ac:dyDescent="0.3">
      <c r="A4633" s="946" t="s">
        <v>5500</v>
      </c>
      <c r="B4633" s="946"/>
      <c r="C4633" s="946"/>
      <c r="D4633" s="946"/>
      <c r="E4633" s="946"/>
      <c r="F4633" s="946"/>
      <c r="G4633" s="946"/>
      <c r="H4633" s="946"/>
      <c r="I4633" s="946"/>
      <c r="J4633" s="946"/>
      <c r="K4633" s="946"/>
      <c r="L4633" s="946"/>
      <c r="M4633" s="946"/>
      <c r="N4633" s="946"/>
      <c r="O4633" s="946"/>
      <c r="P4633" s="946"/>
      <c r="Q4633" s="946"/>
      <c r="T4633" s="752"/>
    </row>
    <row r="4634" spans="1:20" s="751" customFormat="1" ht="13.8" x14ac:dyDescent="0.3">
      <c r="A4634" s="946" t="s">
        <v>5501</v>
      </c>
      <c r="B4634" s="946"/>
      <c r="C4634" s="946"/>
      <c r="D4634" s="946"/>
      <c r="E4634" s="946"/>
      <c r="F4634" s="946"/>
      <c r="G4634" s="946"/>
      <c r="H4634" s="946"/>
      <c r="I4634" s="946"/>
      <c r="J4634" s="946"/>
      <c r="K4634" s="946"/>
      <c r="L4634" s="946"/>
      <c r="M4634" s="946"/>
      <c r="N4634" s="946"/>
      <c r="O4634" s="946"/>
      <c r="P4634" s="946"/>
      <c r="Q4634" s="946"/>
      <c r="T4634" s="752"/>
    </row>
    <row r="4635" spans="1:20" s="753" customFormat="1" ht="13.2" x14ac:dyDescent="0.25">
      <c r="A4635" s="947" t="s">
        <v>8579</v>
      </c>
      <c r="B4635" s="947"/>
      <c r="C4635" s="947"/>
      <c r="D4635" s="954"/>
      <c r="E4635" s="947"/>
      <c r="F4635" s="947"/>
      <c r="G4635" s="947"/>
      <c r="H4635" s="947"/>
      <c r="I4635" s="947"/>
      <c r="J4635" s="947"/>
      <c r="K4635" s="947"/>
      <c r="L4635" s="947"/>
      <c r="M4635" s="947"/>
      <c r="N4635" s="947"/>
      <c r="O4635" s="947"/>
      <c r="P4635" s="947"/>
      <c r="Q4635" s="947"/>
      <c r="T4635" s="754"/>
    </row>
    <row r="4636" spans="1:20" s="760" customFormat="1" ht="24" x14ac:dyDescent="0.25">
      <c r="A4636" s="943" t="s">
        <v>5502</v>
      </c>
      <c r="B4636" s="948" t="s">
        <v>5503</v>
      </c>
      <c r="C4636" s="957"/>
      <c r="D4636" s="755"/>
      <c r="E4636" s="949" t="s">
        <v>5504</v>
      </c>
      <c r="F4636" s="943" t="s">
        <v>4881</v>
      </c>
      <c r="G4636" s="943" t="s">
        <v>5505</v>
      </c>
      <c r="H4636" s="943" t="s">
        <v>5506</v>
      </c>
      <c r="I4636" s="943" t="s">
        <v>5507</v>
      </c>
      <c r="J4636" s="756" t="s">
        <v>3115</v>
      </c>
      <c r="K4636" s="757" t="s">
        <v>3116</v>
      </c>
      <c r="L4636" s="758" t="s">
        <v>5508</v>
      </c>
      <c r="M4636" s="758" t="s">
        <v>5509</v>
      </c>
      <c r="N4636" s="756" t="s">
        <v>3116</v>
      </c>
      <c r="O4636" s="756" t="s">
        <v>3116</v>
      </c>
      <c r="P4636" s="759" t="s">
        <v>3317</v>
      </c>
      <c r="Q4636" s="759" t="s">
        <v>3341</v>
      </c>
      <c r="R4636" s="759" t="s">
        <v>5510</v>
      </c>
      <c r="T4636" s="761"/>
    </row>
    <row r="4637" spans="1:20" s="760" customFormat="1" ht="19.5" customHeight="1" x14ac:dyDescent="0.25">
      <c r="A4637" s="955"/>
      <c r="B4637" s="950"/>
      <c r="C4637" s="958"/>
      <c r="D4637" s="762"/>
      <c r="E4637" s="951"/>
      <c r="F4637" s="944"/>
      <c r="G4637" s="944"/>
      <c r="H4637" s="944"/>
      <c r="I4637" s="944"/>
      <c r="J4637" s="763">
        <v>2020</v>
      </c>
      <c r="K4637" s="764" t="s">
        <v>3120</v>
      </c>
      <c r="L4637" s="765" t="s">
        <v>3120</v>
      </c>
      <c r="M4637" s="765" t="s">
        <v>3120</v>
      </c>
      <c r="N4637" s="766" t="s">
        <v>5068</v>
      </c>
      <c r="O4637" s="766" t="s">
        <v>5069</v>
      </c>
      <c r="P4637" s="763" t="s">
        <v>4882</v>
      </c>
      <c r="Q4637" s="766" t="s">
        <v>5102</v>
      </c>
      <c r="R4637" s="763"/>
      <c r="T4637" s="761"/>
    </row>
    <row r="4638" spans="1:20" s="760" customFormat="1" ht="15.75" customHeight="1" x14ac:dyDescent="0.25">
      <c r="A4638" s="956"/>
      <c r="B4638" s="952"/>
      <c r="C4638" s="959"/>
      <c r="D4638" s="768"/>
      <c r="E4638" s="953"/>
      <c r="F4638" s="945"/>
      <c r="G4638" s="945"/>
      <c r="H4638" s="945"/>
      <c r="I4638" s="945"/>
      <c r="J4638" s="769" t="s">
        <v>14</v>
      </c>
      <c r="K4638" s="770" t="s">
        <v>14</v>
      </c>
      <c r="L4638" s="771" t="s">
        <v>14</v>
      </c>
      <c r="M4638" s="771" t="s">
        <v>14</v>
      </c>
      <c r="N4638" s="769" t="s">
        <v>14</v>
      </c>
      <c r="O4638" s="769" t="s">
        <v>14</v>
      </c>
      <c r="P4638" s="769" t="s">
        <v>14</v>
      </c>
      <c r="Q4638" s="769" t="s">
        <v>14</v>
      </c>
      <c r="R4638" s="769"/>
      <c r="T4638" s="761"/>
    </row>
    <row r="4639" spans="1:20" s="498" customFormat="1" ht="12" x14ac:dyDescent="0.25">
      <c r="A4639" s="772"/>
      <c r="D4639" s="515" t="s">
        <v>9113</v>
      </c>
      <c r="E4639" s="779" t="s">
        <v>9114</v>
      </c>
      <c r="F4639" s="780" t="s">
        <v>7309</v>
      </c>
      <c r="G4639" s="781" t="s">
        <v>6194</v>
      </c>
      <c r="H4639" s="781" t="s">
        <v>6195</v>
      </c>
      <c r="I4639" s="781" t="s">
        <v>5517</v>
      </c>
      <c r="J4639" s="782">
        <v>0</v>
      </c>
      <c r="K4639" s="783">
        <v>0</v>
      </c>
      <c r="L4639" s="784">
        <f t="shared" si="224"/>
        <v>0</v>
      </c>
      <c r="M4639" s="784">
        <f t="shared" si="225"/>
        <v>0</v>
      </c>
      <c r="N4639" s="782">
        <v>0</v>
      </c>
      <c r="O4639" s="782">
        <v>0</v>
      </c>
      <c r="P4639" s="782">
        <v>0</v>
      </c>
      <c r="Q4639" s="782">
        <v>0</v>
      </c>
      <c r="R4639" s="782"/>
      <c r="T4639" s="568"/>
    </row>
    <row r="4640" spans="1:20" s="498" customFormat="1" ht="24" x14ac:dyDescent="0.25">
      <c r="A4640" s="772"/>
      <c r="D4640" s="515" t="s">
        <v>9115</v>
      </c>
      <c r="E4640" s="779" t="s">
        <v>9116</v>
      </c>
      <c r="F4640" s="780" t="s">
        <v>7312</v>
      </c>
      <c r="G4640" s="781" t="s">
        <v>6194</v>
      </c>
      <c r="H4640" s="781" t="s">
        <v>6195</v>
      </c>
      <c r="I4640" s="781" t="s">
        <v>5517</v>
      </c>
      <c r="J4640" s="782">
        <v>0</v>
      </c>
      <c r="K4640" s="783">
        <v>0</v>
      </c>
      <c r="L4640" s="784">
        <f t="shared" si="224"/>
        <v>0</v>
      </c>
      <c r="M4640" s="784">
        <f t="shared" si="225"/>
        <v>0</v>
      </c>
      <c r="N4640" s="782">
        <v>0</v>
      </c>
      <c r="O4640" s="782">
        <v>0</v>
      </c>
      <c r="P4640" s="782">
        <v>0</v>
      </c>
      <c r="Q4640" s="782">
        <v>0</v>
      </c>
      <c r="R4640" s="782"/>
      <c r="T4640" s="568"/>
    </row>
    <row r="4641" spans="1:20" s="498" customFormat="1" ht="33" customHeight="1" x14ac:dyDescent="0.25">
      <c r="A4641" s="772"/>
      <c r="D4641" s="515"/>
      <c r="E4641" s="779" t="s">
        <v>9117</v>
      </c>
      <c r="F4641" s="780" t="s">
        <v>9118</v>
      </c>
      <c r="G4641" s="781"/>
      <c r="H4641" s="781"/>
      <c r="I4641" s="781"/>
      <c r="J4641" s="782"/>
      <c r="K4641" s="783">
        <v>500000000</v>
      </c>
      <c r="L4641" s="784">
        <v>0</v>
      </c>
      <c r="M4641" s="784">
        <f t="shared" si="225"/>
        <v>500000000</v>
      </c>
      <c r="N4641" s="782"/>
      <c r="O4641" s="782"/>
      <c r="P4641" s="782"/>
      <c r="Q4641" s="782"/>
      <c r="R4641" s="850" t="s">
        <v>9119</v>
      </c>
      <c r="T4641" s="568"/>
    </row>
    <row r="4642" spans="1:20" s="498" customFormat="1" ht="12" x14ac:dyDescent="0.25">
      <c r="A4642" s="772"/>
      <c r="D4642" s="515" t="s">
        <v>9120</v>
      </c>
      <c r="E4642" s="779" t="s">
        <v>9117</v>
      </c>
      <c r="F4642" s="515" t="s">
        <v>7057</v>
      </c>
      <c r="G4642" s="781" t="s">
        <v>6194</v>
      </c>
      <c r="H4642" s="781" t="s">
        <v>6195</v>
      </c>
      <c r="I4642" s="781" t="s">
        <v>5517</v>
      </c>
      <c r="J4642" s="782">
        <v>0</v>
      </c>
      <c r="K4642" s="783">
        <v>0</v>
      </c>
      <c r="L4642" s="782">
        <f t="shared" si="224"/>
        <v>0</v>
      </c>
      <c r="M4642" s="782">
        <f t="shared" si="225"/>
        <v>0</v>
      </c>
      <c r="N4642" s="782">
        <v>0</v>
      </c>
      <c r="O4642" s="782">
        <v>0</v>
      </c>
      <c r="P4642" s="782">
        <v>0</v>
      </c>
      <c r="Q4642" s="782">
        <v>0</v>
      </c>
      <c r="R4642" s="782"/>
      <c r="T4642" s="568"/>
    </row>
    <row r="4643" spans="1:20" s="498" customFormat="1" ht="12" x14ac:dyDescent="0.25">
      <c r="A4643" s="772"/>
      <c r="D4643" s="515"/>
      <c r="F4643" s="536"/>
      <c r="J4643" s="776"/>
      <c r="K4643" s="776"/>
      <c r="L4643" s="776"/>
      <c r="M4643" s="776"/>
      <c r="N4643" s="776"/>
      <c r="O4643" s="776"/>
      <c r="P4643" s="776"/>
      <c r="Q4643" s="776"/>
      <c r="R4643" s="776"/>
      <c r="T4643" s="568"/>
    </row>
    <row r="4644" spans="1:20" s="498" customFormat="1" ht="12" x14ac:dyDescent="0.25">
      <c r="A4644" s="772"/>
      <c r="C4644" s="773" t="s">
        <v>5142</v>
      </c>
      <c r="D4644" s="794"/>
      <c r="E4644" s="773"/>
      <c r="F4644" s="775"/>
      <c r="G4644" s="773"/>
      <c r="H4644" s="773"/>
      <c r="I4644" s="773"/>
      <c r="J4644" s="777">
        <v>782500000</v>
      </c>
      <c r="K4644" s="789">
        <f>SUM(K4645:K4711)</f>
        <v>644500000</v>
      </c>
      <c r="L4644" s="784">
        <f t="shared" ref="L4644:O4644" si="226">SUM(L4645:L4711)</f>
        <v>138000000</v>
      </c>
      <c r="M4644" s="784">
        <f t="shared" si="226"/>
        <v>0</v>
      </c>
      <c r="N4644" s="784">
        <f t="shared" si="226"/>
        <v>782500000</v>
      </c>
      <c r="O4644" s="784">
        <f t="shared" si="226"/>
        <v>783300000</v>
      </c>
      <c r="P4644" s="777">
        <f>SUM(K4644,N4644,O4644)</f>
        <v>2210300000</v>
      </c>
      <c r="Q4644" s="777">
        <v>769400000</v>
      </c>
      <c r="R4644" s="777"/>
      <c r="T4644" s="568"/>
    </row>
    <row r="4645" spans="1:20" s="498" customFormat="1" ht="36" x14ac:dyDescent="0.25">
      <c r="A4645" s="772"/>
      <c r="D4645" s="515" t="s">
        <v>9121</v>
      </c>
      <c r="E4645" s="779" t="s">
        <v>9122</v>
      </c>
      <c r="F4645" s="780" t="s">
        <v>9123</v>
      </c>
      <c r="G4645" s="781" t="s">
        <v>6194</v>
      </c>
      <c r="H4645" s="781" t="s">
        <v>6195</v>
      </c>
      <c r="I4645" s="781" t="s">
        <v>5517</v>
      </c>
      <c r="J4645" s="782">
        <v>20000000</v>
      </c>
      <c r="K4645" s="783">
        <v>2000000</v>
      </c>
      <c r="L4645" s="784">
        <f t="shared" ref="L4645:L4711" si="227">SUM(J4645-K4645)</f>
        <v>18000000</v>
      </c>
      <c r="M4645" s="784">
        <v>0</v>
      </c>
      <c r="N4645" s="782">
        <v>20000000</v>
      </c>
      <c r="O4645" s="782">
        <v>20000000</v>
      </c>
      <c r="P4645" s="782">
        <v>60000000</v>
      </c>
      <c r="Q4645" s="782">
        <v>20000000</v>
      </c>
      <c r="R4645" s="782"/>
      <c r="T4645" s="568"/>
    </row>
    <row r="4646" spans="1:20" s="498" customFormat="1" ht="24" x14ac:dyDescent="0.25">
      <c r="A4646" s="772"/>
      <c r="D4646" s="515" t="s">
        <v>9124</v>
      </c>
      <c r="E4646" s="779" t="s">
        <v>9125</v>
      </c>
      <c r="F4646" s="780" t="s">
        <v>5568</v>
      </c>
      <c r="G4646" s="781" t="s">
        <v>6194</v>
      </c>
      <c r="H4646" s="781" t="s">
        <v>6195</v>
      </c>
      <c r="I4646" s="781" t="s">
        <v>5517</v>
      </c>
      <c r="J4646" s="782">
        <v>20000000</v>
      </c>
      <c r="K4646" s="783">
        <v>20000000</v>
      </c>
      <c r="L4646" s="784">
        <f t="shared" si="227"/>
        <v>0</v>
      </c>
      <c r="M4646" s="784">
        <f t="shared" ref="M4646:M4711" si="228">SUM(K4646-J4646)</f>
        <v>0</v>
      </c>
      <c r="N4646" s="782">
        <v>20000000</v>
      </c>
      <c r="O4646" s="782">
        <v>20000000</v>
      </c>
      <c r="P4646" s="782">
        <v>60000000</v>
      </c>
      <c r="Q4646" s="782">
        <v>12000000</v>
      </c>
      <c r="R4646" s="782"/>
      <c r="T4646" s="568"/>
    </row>
    <row r="4647" spans="1:20" s="498" customFormat="1" ht="24" x14ac:dyDescent="0.25">
      <c r="A4647" s="772"/>
      <c r="D4647" s="515" t="s">
        <v>9126</v>
      </c>
      <c r="E4647" s="779" t="s">
        <v>9127</v>
      </c>
      <c r="F4647" s="780" t="s">
        <v>5571</v>
      </c>
      <c r="G4647" s="781" t="s">
        <v>6194</v>
      </c>
      <c r="H4647" s="781" t="s">
        <v>6195</v>
      </c>
      <c r="I4647" s="781" t="s">
        <v>5517</v>
      </c>
      <c r="J4647" s="782">
        <v>0</v>
      </c>
      <c r="K4647" s="783">
        <v>0</v>
      </c>
      <c r="L4647" s="784">
        <f t="shared" si="227"/>
        <v>0</v>
      </c>
      <c r="M4647" s="784">
        <f t="shared" si="228"/>
        <v>0</v>
      </c>
      <c r="N4647" s="782">
        <v>0</v>
      </c>
      <c r="O4647" s="782">
        <v>0</v>
      </c>
      <c r="P4647" s="782">
        <v>0</v>
      </c>
      <c r="Q4647" s="782">
        <v>0</v>
      </c>
      <c r="R4647" s="782"/>
      <c r="T4647" s="568"/>
    </row>
    <row r="4648" spans="1:20" s="498" customFormat="1" ht="24" x14ac:dyDescent="0.25">
      <c r="A4648" s="772"/>
      <c r="D4648" s="515" t="s">
        <v>9128</v>
      </c>
      <c r="E4648" s="779" t="s">
        <v>9129</v>
      </c>
      <c r="F4648" s="780" t="s">
        <v>5574</v>
      </c>
      <c r="G4648" s="781" t="s">
        <v>6194</v>
      </c>
      <c r="H4648" s="781" t="s">
        <v>6195</v>
      </c>
      <c r="I4648" s="781" t="s">
        <v>5517</v>
      </c>
      <c r="J4648" s="782">
        <v>5000000</v>
      </c>
      <c r="K4648" s="783">
        <v>5000000</v>
      </c>
      <c r="L4648" s="784">
        <f t="shared" si="227"/>
        <v>0</v>
      </c>
      <c r="M4648" s="784">
        <f t="shared" si="228"/>
        <v>0</v>
      </c>
      <c r="N4648" s="782">
        <v>5000000</v>
      </c>
      <c r="O4648" s="782">
        <v>5000000</v>
      </c>
      <c r="P4648" s="782">
        <v>15000000</v>
      </c>
      <c r="Q4648" s="782">
        <v>4500000</v>
      </c>
      <c r="R4648" s="782"/>
      <c r="T4648" s="568"/>
    </row>
    <row r="4649" spans="1:20" s="498" customFormat="1" ht="12" x14ac:dyDescent="0.25">
      <c r="A4649" s="772"/>
      <c r="D4649" s="515" t="s">
        <v>9130</v>
      </c>
      <c r="E4649" s="779" t="s">
        <v>9131</v>
      </c>
      <c r="F4649" s="780" t="s">
        <v>5901</v>
      </c>
      <c r="G4649" s="781" t="s">
        <v>6194</v>
      </c>
      <c r="H4649" s="781" t="s">
        <v>6195</v>
      </c>
      <c r="I4649" s="781" t="s">
        <v>5517</v>
      </c>
      <c r="J4649" s="782">
        <v>0</v>
      </c>
      <c r="K4649" s="783">
        <v>0</v>
      </c>
      <c r="L4649" s="784">
        <f t="shared" si="227"/>
        <v>0</v>
      </c>
      <c r="M4649" s="784">
        <f t="shared" si="228"/>
        <v>0</v>
      </c>
      <c r="N4649" s="782">
        <v>0</v>
      </c>
      <c r="O4649" s="782">
        <v>0</v>
      </c>
      <c r="P4649" s="782">
        <v>0</v>
      </c>
      <c r="Q4649" s="782">
        <v>0</v>
      </c>
      <c r="R4649" s="782"/>
      <c r="T4649" s="568"/>
    </row>
    <row r="4650" spans="1:20" s="498" customFormat="1" ht="12" x14ac:dyDescent="0.25">
      <c r="A4650" s="772"/>
      <c r="D4650" s="515" t="s">
        <v>9132</v>
      </c>
      <c r="E4650" s="779" t="s">
        <v>9133</v>
      </c>
      <c r="F4650" s="780" t="s">
        <v>5580</v>
      </c>
      <c r="G4650" s="781" t="s">
        <v>6194</v>
      </c>
      <c r="H4650" s="781" t="s">
        <v>6195</v>
      </c>
      <c r="I4650" s="781" t="s">
        <v>5517</v>
      </c>
      <c r="J4650" s="782">
        <v>0</v>
      </c>
      <c r="K4650" s="783">
        <v>0</v>
      </c>
      <c r="L4650" s="784">
        <f t="shared" si="227"/>
        <v>0</v>
      </c>
      <c r="M4650" s="784">
        <f t="shared" si="228"/>
        <v>0</v>
      </c>
      <c r="N4650" s="782">
        <v>0</v>
      </c>
      <c r="O4650" s="782">
        <v>0</v>
      </c>
      <c r="P4650" s="782">
        <v>0</v>
      </c>
      <c r="Q4650" s="782">
        <v>0</v>
      </c>
      <c r="R4650" s="782"/>
      <c r="T4650" s="568"/>
    </row>
    <row r="4651" spans="1:20" s="498" customFormat="1" ht="12" x14ac:dyDescent="0.25">
      <c r="A4651" s="772"/>
      <c r="D4651" s="515" t="s">
        <v>9134</v>
      </c>
      <c r="E4651" s="779" t="s">
        <v>9135</v>
      </c>
      <c r="F4651" s="780" t="s">
        <v>5583</v>
      </c>
      <c r="G4651" s="781" t="s">
        <v>6194</v>
      </c>
      <c r="H4651" s="781" t="s">
        <v>6195</v>
      </c>
      <c r="I4651" s="781" t="s">
        <v>5517</v>
      </c>
      <c r="J4651" s="782">
        <v>800000</v>
      </c>
      <c r="K4651" s="783">
        <v>800000</v>
      </c>
      <c r="L4651" s="784">
        <f t="shared" si="227"/>
        <v>0</v>
      </c>
      <c r="M4651" s="784">
        <f t="shared" si="228"/>
        <v>0</v>
      </c>
      <c r="N4651" s="782">
        <v>800000</v>
      </c>
      <c r="O4651" s="782">
        <v>800000</v>
      </c>
      <c r="P4651" s="782">
        <v>2400000</v>
      </c>
      <c r="Q4651" s="782">
        <v>800000</v>
      </c>
      <c r="R4651" s="782"/>
      <c r="T4651" s="568"/>
    </row>
    <row r="4652" spans="1:20" s="498" customFormat="1" ht="12" x14ac:dyDescent="0.25">
      <c r="A4652" s="772"/>
      <c r="D4652" s="515" t="s">
        <v>9136</v>
      </c>
      <c r="E4652" s="779" t="s">
        <v>9137</v>
      </c>
      <c r="F4652" s="780" t="s">
        <v>5586</v>
      </c>
      <c r="G4652" s="781" t="s">
        <v>6194</v>
      </c>
      <c r="H4652" s="781" t="s">
        <v>6195</v>
      </c>
      <c r="I4652" s="781" t="s">
        <v>5517</v>
      </c>
      <c r="J4652" s="782">
        <v>2350000</v>
      </c>
      <c r="K4652" s="783">
        <v>2350000</v>
      </c>
      <c r="L4652" s="784">
        <f t="shared" si="227"/>
        <v>0</v>
      </c>
      <c r="M4652" s="784">
        <f t="shared" si="228"/>
        <v>0</v>
      </c>
      <c r="N4652" s="782">
        <v>2350000</v>
      </c>
      <c r="O4652" s="782">
        <v>2350000</v>
      </c>
      <c r="P4652" s="782">
        <v>7050000</v>
      </c>
      <c r="Q4652" s="782">
        <v>2350000</v>
      </c>
      <c r="R4652" s="782"/>
      <c r="T4652" s="568"/>
    </row>
    <row r="4653" spans="1:20" s="498" customFormat="1" ht="24" x14ac:dyDescent="0.25">
      <c r="A4653" s="772"/>
      <c r="D4653" s="515" t="s">
        <v>9138</v>
      </c>
      <c r="E4653" s="779" t="s">
        <v>9139</v>
      </c>
      <c r="F4653" s="780" t="s">
        <v>5589</v>
      </c>
      <c r="G4653" s="781" t="s">
        <v>6194</v>
      </c>
      <c r="H4653" s="781" t="s">
        <v>6195</v>
      </c>
      <c r="I4653" s="781" t="s">
        <v>5517</v>
      </c>
      <c r="J4653" s="782">
        <v>300000</v>
      </c>
      <c r="K4653" s="783">
        <v>300000</v>
      </c>
      <c r="L4653" s="784">
        <f t="shared" si="227"/>
        <v>0</v>
      </c>
      <c r="M4653" s="784">
        <f t="shared" si="228"/>
        <v>0</v>
      </c>
      <c r="N4653" s="782">
        <v>300000</v>
      </c>
      <c r="O4653" s="782">
        <v>300000</v>
      </c>
      <c r="P4653" s="782">
        <v>900000</v>
      </c>
      <c r="Q4653" s="782">
        <v>300000</v>
      </c>
      <c r="R4653" s="782"/>
      <c r="T4653" s="568"/>
    </row>
    <row r="4654" spans="1:20" s="498" customFormat="1" ht="12" x14ac:dyDescent="0.25">
      <c r="A4654" s="772"/>
      <c r="D4654" s="515" t="s">
        <v>9140</v>
      </c>
      <c r="E4654" s="779" t="s">
        <v>9141</v>
      </c>
      <c r="F4654" s="780" t="s">
        <v>5592</v>
      </c>
      <c r="G4654" s="781" t="s">
        <v>6194</v>
      </c>
      <c r="H4654" s="781" t="s">
        <v>6195</v>
      </c>
      <c r="I4654" s="781" t="s">
        <v>5517</v>
      </c>
      <c r="J4654" s="782">
        <v>400000</v>
      </c>
      <c r="K4654" s="783">
        <v>400000</v>
      </c>
      <c r="L4654" s="784">
        <f t="shared" si="227"/>
        <v>0</v>
      </c>
      <c r="M4654" s="784">
        <f t="shared" si="228"/>
        <v>0</v>
      </c>
      <c r="N4654" s="782">
        <v>400000</v>
      </c>
      <c r="O4654" s="782">
        <v>400000</v>
      </c>
      <c r="P4654" s="782">
        <v>1200000</v>
      </c>
      <c r="Q4654" s="782">
        <v>0</v>
      </c>
      <c r="R4654" s="782"/>
      <c r="T4654" s="568"/>
    </row>
    <row r="4655" spans="1:20" s="498" customFormat="1" ht="12" x14ac:dyDescent="0.25">
      <c r="A4655" s="772"/>
      <c r="D4655" s="515" t="s">
        <v>9142</v>
      </c>
      <c r="E4655" s="779" t="s">
        <v>9143</v>
      </c>
      <c r="F4655" s="780" t="s">
        <v>6354</v>
      </c>
      <c r="G4655" s="781" t="s">
        <v>6194</v>
      </c>
      <c r="H4655" s="781" t="s">
        <v>6195</v>
      </c>
      <c r="I4655" s="781" t="s">
        <v>5517</v>
      </c>
      <c r="J4655" s="782">
        <v>0</v>
      </c>
      <c r="K4655" s="783">
        <v>0</v>
      </c>
      <c r="L4655" s="784">
        <f t="shared" si="227"/>
        <v>0</v>
      </c>
      <c r="M4655" s="784">
        <f t="shared" si="228"/>
        <v>0</v>
      </c>
      <c r="N4655" s="782">
        <v>0</v>
      </c>
      <c r="O4655" s="782">
        <v>0</v>
      </c>
      <c r="P4655" s="782">
        <v>0</v>
      </c>
      <c r="Q4655" s="782">
        <v>0</v>
      </c>
      <c r="R4655" s="782"/>
      <c r="T4655" s="568"/>
    </row>
    <row r="4656" spans="1:20" s="498" customFormat="1" ht="24" x14ac:dyDescent="0.25">
      <c r="A4656" s="772"/>
      <c r="D4656" s="515" t="s">
        <v>9144</v>
      </c>
      <c r="E4656" s="779" t="s">
        <v>9145</v>
      </c>
      <c r="F4656" s="780" t="s">
        <v>9146</v>
      </c>
      <c r="G4656" s="781" t="s">
        <v>6194</v>
      </c>
      <c r="H4656" s="781" t="s">
        <v>6195</v>
      </c>
      <c r="I4656" s="781" t="s">
        <v>5517</v>
      </c>
      <c r="J4656" s="782">
        <v>300000</v>
      </c>
      <c r="K4656" s="783">
        <v>300000</v>
      </c>
      <c r="L4656" s="784">
        <f t="shared" si="227"/>
        <v>0</v>
      </c>
      <c r="M4656" s="784">
        <f t="shared" si="228"/>
        <v>0</v>
      </c>
      <c r="N4656" s="782">
        <v>300000</v>
      </c>
      <c r="O4656" s="782">
        <v>300000</v>
      </c>
      <c r="P4656" s="782">
        <v>900000</v>
      </c>
      <c r="Q4656" s="782">
        <v>300000</v>
      </c>
      <c r="R4656" s="782"/>
      <c r="T4656" s="568"/>
    </row>
    <row r="4657" spans="1:20" s="498" customFormat="1" ht="24" x14ac:dyDescent="0.25">
      <c r="A4657" s="772"/>
      <c r="D4657" s="515" t="s">
        <v>9147</v>
      </c>
      <c r="E4657" s="779" t="s">
        <v>9148</v>
      </c>
      <c r="F4657" s="780" t="s">
        <v>6111</v>
      </c>
      <c r="G4657" s="781" t="s">
        <v>6194</v>
      </c>
      <c r="H4657" s="781" t="s">
        <v>6195</v>
      </c>
      <c r="I4657" s="781" t="s">
        <v>5517</v>
      </c>
      <c r="J4657" s="782">
        <v>10000000</v>
      </c>
      <c r="K4657" s="783">
        <v>10000000</v>
      </c>
      <c r="L4657" s="784">
        <f t="shared" si="227"/>
        <v>0</v>
      </c>
      <c r="M4657" s="784">
        <f t="shared" si="228"/>
        <v>0</v>
      </c>
      <c r="N4657" s="782">
        <v>10000000</v>
      </c>
      <c r="O4657" s="782">
        <v>10000000</v>
      </c>
      <c r="P4657" s="782">
        <v>30000000</v>
      </c>
      <c r="Q4657" s="782">
        <v>10000000</v>
      </c>
      <c r="R4657" s="782"/>
      <c r="T4657" s="568"/>
    </row>
    <row r="4658" spans="1:20" s="498" customFormat="1" ht="36" x14ac:dyDescent="0.25">
      <c r="A4658" s="772"/>
      <c r="D4658" s="515" t="s">
        <v>9149</v>
      </c>
      <c r="E4658" s="779" t="s">
        <v>9150</v>
      </c>
      <c r="F4658" s="780" t="s">
        <v>5598</v>
      </c>
      <c r="G4658" s="781" t="s">
        <v>6194</v>
      </c>
      <c r="H4658" s="781" t="s">
        <v>6195</v>
      </c>
      <c r="I4658" s="781" t="s">
        <v>5517</v>
      </c>
      <c r="J4658" s="782">
        <v>9000000</v>
      </c>
      <c r="K4658" s="783">
        <v>9000000</v>
      </c>
      <c r="L4658" s="784">
        <f t="shared" si="227"/>
        <v>0</v>
      </c>
      <c r="M4658" s="784">
        <f t="shared" si="228"/>
        <v>0</v>
      </c>
      <c r="N4658" s="782">
        <v>9000000</v>
      </c>
      <c r="O4658" s="782">
        <v>9000000</v>
      </c>
      <c r="P4658" s="782">
        <v>27000000</v>
      </c>
      <c r="Q4658" s="782">
        <v>8500000</v>
      </c>
      <c r="R4658" s="782"/>
      <c r="T4658" s="568"/>
    </row>
    <row r="4659" spans="1:20" s="498" customFormat="1" ht="12" x14ac:dyDescent="0.25">
      <c r="A4659" s="772"/>
      <c r="D4659" s="515" t="s">
        <v>9151</v>
      </c>
      <c r="E4659" s="779" t="s">
        <v>9152</v>
      </c>
      <c r="F4659" s="780" t="s">
        <v>5601</v>
      </c>
      <c r="G4659" s="781" t="s">
        <v>6194</v>
      </c>
      <c r="H4659" s="781" t="s">
        <v>6195</v>
      </c>
      <c r="I4659" s="781" t="s">
        <v>5517</v>
      </c>
      <c r="J4659" s="782">
        <v>200000</v>
      </c>
      <c r="K4659" s="783">
        <v>200000</v>
      </c>
      <c r="L4659" s="782">
        <f t="shared" si="227"/>
        <v>0</v>
      </c>
      <c r="M4659" s="782">
        <f t="shared" si="228"/>
        <v>0</v>
      </c>
      <c r="N4659" s="782">
        <v>200000</v>
      </c>
      <c r="O4659" s="782">
        <v>200000</v>
      </c>
      <c r="P4659" s="782">
        <v>600000</v>
      </c>
      <c r="Q4659" s="782">
        <v>200000</v>
      </c>
      <c r="R4659" s="782"/>
      <c r="T4659" s="568"/>
    </row>
    <row r="4660" spans="1:20" s="751" customFormat="1" ht="13.8" x14ac:dyDescent="0.3">
      <c r="A4660" s="946" t="s">
        <v>5500</v>
      </c>
      <c r="B4660" s="946"/>
      <c r="C4660" s="946"/>
      <c r="D4660" s="946"/>
      <c r="E4660" s="946"/>
      <c r="F4660" s="946"/>
      <c r="G4660" s="946"/>
      <c r="H4660" s="946"/>
      <c r="I4660" s="946"/>
      <c r="J4660" s="946"/>
      <c r="K4660" s="946"/>
      <c r="L4660" s="946"/>
      <c r="M4660" s="946"/>
      <c r="N4660" s="946"/>
      <c r="O4660" s="946"/>
      <c r="P4660" s="946"/>
      <c r="Q4660" s="946"/>
      <c r="T4660" s="752"/>
    </row>
    <row r="4661" spans="1:20" s="751" customFormat="1" ht="13.8" x14ac:dyDescent="0.3">
      <c r="A4661" s="946" t="s">
        <v>5501</v>
      </c>
      <c r="B4661" s="946"/>
      <c r="C4661" s="946"/>
      <c r="D4661" s="946"/>
      <c r="E4661" s="946"/>
      <c r="F4661" s="946"/>
      <c r="G4661" s="946"/>
      <c r="H4661" s="946"/>
      <c r="I4661" s="946"/>
      <c r="J4661" s="946"/>
      <c r="K4661" s="946"/>
      <c r="L4661" s="946"/>
      <c r="M4661" s="946"/>
      <c r="N4661" s="946"/>
      <c r="O4661" s="946"/>
      <c r="P4661" s="946"/>
      <c r="Q4661" s="946"/>
      <c r="T4661" s="752"/>
    </row>
    <row r="4662" spans="1:20" s="753" customFormat="1" ht="13.2" x14ac:dyDescent="0.25">
      <c r="A4662" s="947" t="s">
        <v>8579</v>
      </c>
      <c r="B4662" s="947"/>
      <c r="C4662" s="947"/>
      <c r="D4662" s="947"/>
      <c r="E4662" s="947"/>
      <c r="F4662" s="947"/>
      <c r="G4662" s="947"/>
      <c r="H4662" s="947"/>
      <c r="I4662" s="947"/>
      <c r="J4662" s="947"/>
      <c r="K4662" s="947"/>
      <c r="L4662" s="947"/>
      <c r="M4662" s="947"/>
      <c r="N4662" s="947"/>
      <c r="O4662" s="947"/>
      <c r="P4662" s="947"/>
      <c r="Q4662" s="947"/>
      <c r="T4662" s="754"/>
    </row>
    <row r="4663" spans="1:20" s="760" customFormat="1" ht="24" customHeight="1" x14ac:dyDescent="0.25">
      <c r="A4663" s="943" t="s">
        <v>5502</v>
      </c>
      <c r="B4663" s="948" t="s">
        <v>5503</v>
      </c>
      <c r="C4663" s="949"/>
      <c r="D4663" s="755"/>
      <c r="E4663" s="943" t="s">
        <v>5504</v>
      </c>
      <c r="F4663" s="943" t="s">
        <v>4881</v>
      </c>
      <c r="G4663" s="943" t="s">
        <v>5505</v>
      </c>
      <c r="H4663" s="943" t="s">
        <v>5506</v>
      </c>
      <c r="I4663" s="943" t="s">
        <v>5507</v>
      </c>
      <c r="J4663" s="756" t="s">
        <v>3115</v>
      </c>
      <c r="K4663" s="757" t="s">
        <v>3116</v>
      </c>
      <c r="L4663" s="758" t="s">
        <v>5508</v>
      </c>
      <c r="M4663" s="758" t="s">
        <v>5509</v>
      </c>
      <c r="N4663" s="756" t="s">
        <v>3116</v>
      </c>
      <c r="O4663" s="756" t="s">
        <v>3116</v>
      </c>
      <c r="P4663" s="759" t="s">
        <v>3317</v>
      </c>
      <c r="Q4663" s="759" t="s">
        <v>3341</v>
      </c>
      <c r="R4663" s="759" t="s">
        <v>5510</v>
      </c>
      <c r="T4663" s="761"/>
    </row>
    <row r="4664" spans="1:20" s="760" customFormat="1" ht="19.5" customHeight="1" x14ac:dyDescent="0.25">
      <c r="A4664" s="944"/>
      <c r="B4664" s="950"/>
      <c r="C4664" s="951"/>
      <c r="D4664" s="762"/>
      <c r="E4664" s="944"/>
      <c r="F4664" s="944"/>
      <c r="G4664" s="944"/>
      <c r="H4664" s="944"/>
      <c r="I4664" s="944"/>
      <c r="J4664" s="763">
        <v>2020</v>
      </c>
      <c r="K4664" s="764" t="s">
        <v>3120</v>
      </c>
      <c r="L4664" s="765" t="s">
        <v>3120</v>
      </c>
      <c r="M4664" s="765" t="s">
        <v>3120</v>
      </c>
      <c r="N4664" s="766" t="s">
        <v>5068</v>
      </c>
      <c r="O4664" s="766" t="s">
        <v>5069</v>
      </c>
      <c r="P4664" s="763" t="s">
        <v>4882</v>
      </c>
      <c r="Q4664" s="766" t="s">
        <v>5102</v>
      </c>
      <c r="R4664" s="763"/>
      <c r="T4664" s="761"/>
    </row>
    <row r="4665" spans="1:20" s="760" customFormat="1" ht="15.75" customHeight="1" x14ac:dyDescent="0.25">
      <c r="A4665" s="945"/>
      <c r="B4665" s="952"/>
      <c r="C4665" s="953"/>
      <c r="D4665" s="768"/>
      <c r="E4665" s="945"/>
      <c r="F4665" s="945"/>
      <c r="G4665" s="945"/>
      <c r="H4665" s="945"/>
      <c r="I4665" s="945"/>
      <c r="J4665" s="769" t="s">
        <v>14</v>
      </c>
      <c r="K4665" s="770" t="s">
        <v>14</v>
      </c>
      <c r="L4665" s="771" t="s">
        <v>14</v>
      </c>
      <c r="M4665" s="771" t="s">
        <v>14</v>
      </c>
      <c r="N4665" s="769" t="s">
        <v>14</v>
      </c>
      <c r="O4665" s="769" t="s">
        <v>14</v>
      </c>
      <c r="P4665" s="769" t="s">
        <v>14</v>
      </c>
      <c r="Q4665" s="769" t="s">
        <v>14</v>
      </c>
      <c r="R4665" s="769"/>
      <c r="T4665" s="761"/>
    </row>
    <row r="4666" spans="1:20" s="498" customFormat="1" ht="12" x14ac:dyDescent="0.25">
      <c r="A4666" s="772"/>
      <c r="D4666" s="515" t="s">
        <v>9153</v>
      </c>
      <c r="E4666" s="779" t="s">
        <v>9154</v>
      </c>
      <c r="F4666" s="780" t="s">
        <v>5604</v>
      </c>
      <c r="G4666" s="781" t="s">
        <v>6194</v>
      </c>
      <c r="H4666" s="781" t="s">
        <v>6195</v>
      </c>
      <c r="I4666" s="781" t="s">
        <v>5517</v>
      </c>
      <c r="J4666" s="782">
        <v>50000</v>
      </c>
      <c r="K4666" s="783">
        <v>50000</v>
      </c>
      <c r="L4666" s="784">
        <f t="shared" si="227"/>
        <v>0</v>
      </c>
      <c r="M4666" s="784">
        <f t="shared" si="228"/>
        <v>0</v>
      </c>
      <c r="N4666" s="782">
        <v>50000</v>
      </c>
      <c r="O4666" s="782">
        <v>50000</v>
      </c>
      <c r="P4666" s="782">
        <v>150000</v>
      </c>
      <c r="Q4666" s="782">
        <v>50000</v>
      </c>
      <c r="R4666" s="782"/>
      <c r="T4666" s="568"/>
    </row>
    <row r="4667" spans="1:20" s="498" customFormat="1" ht="36" x14ac:dyDescent="0.25">
      <c r="A4667" s="772"/>
      <c r="D4667" s="515" t="s">
        <v>9155</v>
      </c>
      <c r="E4667" s="779" t="s">
        <v>9156</v>
      </c>
      <c r="F4667" s="780" t="s">
        <v>9157</v>
      </c>
      <c r="G4667" s="781" t="s">
        <v>6194</v>
      </c>
      <c r="H4667" s="781" t="s">
        <v>6195</v>
      </c>
      <c r="I4667" s="781" t="s">
        <v>5517</v>
      </c>
      <c r="J4667" s="782">
        <v>20000000</v>
      </c>
      <c r="K4667" s="783">
        <v>20000000</v>
      </c>
      <c r="L4667" s="784">
        <f t="shared" si="227"/>
        <v>0</v>
      </c>
      <c r="M4667" s="784">
        <f t="shared" si="228"/>
        <v>0</v>
      </c>
      <c r="N4667" s="782">
        <v>20000000</v>
      </c>
      <c r="O4667" s="782">
        <v>20000000</v>
      </c>
      <c r="P4667" s="782">
        <v>60000000</v>
      </c>
      <c r="Q4667" s="782">
        <v>20000000</v>
      </c>
      <c r="R4667" s="782"/>
      <c r="T4667" s="568"/>
    </row>
    <row r="4668" spans="1:20" s="498" customFormat="1" ht="36" x14ac:dyDescent="0.25">
      <c r="A4668" s="772"/>
      <c r="D4668" s="515" t="s">
        <v>9158</v>
      </c>
      <c r="E4668" s="779" t="s">
        <v>9159</v>
      </c>
      <c r="F4668" s="780" t="s">
        <v>9160</v>
      </c>
      <c r="G4668" s="781" t="s">
        <v>6194</v>
      </c>
      <c r="H4668" s="781" t="s">
        <v>6195</v>
      </c>
      <c r="I4668" s="781" t="s">
        <v>5517</v>
      </c>
      <c r="J4668" s="782">
        <v>20000000</v>
      </c>
      <c r="K4668" s="783">
        <v>20000000</v>
      </c>
      <c r="L4668" s="784">
        <f t="shared" si="227"/>
        <v>0</v>
      </c>
      <c r="M4668" s="784">
        <f t="shared" si="228"/>
        <v>0</v>
      </c>
      <c r="N4668" s="782">
        <v>20000000</v>
      </c>
      <c r="O4668" s="782">
        <v>20000000</v>
      </c>
      <c r="P4668" s="782">
        <v>60000000</v>
      </c>
      <c r="Q4668" s="782">
        <v>20000000</v>
      </c>
      <c r="R4668" s="782"/>
      <c r="T4668" s="568"/>
    </row>
    <row r="4669" spans="1:20" s="498" customFormat="1" ht="12" x14ac:dyDescent="0.25">
      <c r="A4669" s="772"/>
      <c r="D4669" s="515" t="s">
        <v>9161</v>
      </c>
      <c r="E4669" s="779" t="s">
        <v>9162</v>
      </c>
      <c r="F4669" s="515" t="s">
        <v>9163</v>
      </c>
      <c r="G4669" s="781" t="s">
        <v>6194</v>
      </c>
      <c r="H4669" s="781" t="s">
        <v>6195</v>
      </c>
      <c r="I4669" s="781" t="s">
        <v>5517</v>
      </c>
      <c r="J4669" s="782">
        <v>0</v>
      </c>
      <c r="K4669" s="783">
        <v>0</v>
      </c>
      <c r="L4669" s="784">
        <f t="shared" si="227"/>
        <v>0</v>
      </c>
      <c r="M4669" s="784">
        <f t="shared" si="228"/>
        <v>0</v>
      </c>
      <c r="N4669" s="782">
        <v>0</v>
      </c>
      <c r="O4669" s="782">
        <v>0</v>
      </c>
      <c r="P4669" s="782">
        <v>0</v>
      </c>
      <c r="Q4669" s="782">
        <v>0</v>
      </c>
      <c r="R4669" s="782"/>
      <c r="T4669" s="568"/>
    </row>
    <row r="4670" spans="1:20" s="498" customFormat="1" ht="24" x14ac:dyDescent="0.25">
      <c r="A4670" s="772"/>
      <c r="D4670" s="515" t="s">
        <v>9164</v>
      </c>
      <c r="E4670" s="779" t="s">
        <v>9165</v>
      </c>
      <c r="F4670" s="780" t="s">
        <v>5628</v>
      </c>
      <c r="G4670" s="781" t="s">
        <v>6194</v>
      </c>
      <c r="H4670" s="781" t="s">
        <v>6195</v>
      </c>
      <c r="I4670" s="781" t="s">
        <v>5517</v>
      </c>
      <c r="J4670" s="782">
        <v>0</v>
      </c>
      <c r="K4670" s="783">
        <v>0</v>
      </c>
      <c r="L4670" s="784">
        <f t="shared" si="227"/>
        <v>0</v>
      </c>
      <c r="M4670" s="784">
        <f t="shared" si="228"/>
        <v>0</v>
      </c>
      <c r="N4670" s="782">
        <v>0</v>
      </c>
      <c r="O4670" s="782">
        <v>0</v>
      </c>
      <c r="P4670" s="782">
        <v>0</v>
      </c>
      <c r="Q4670" s="782">
        <v>0</v>
      </c>
      <c r="R4670" s="782"/>
      <c r="T4670" s="568"/>
    </row>
    <row r="4671" spans="1:20" s="498" customFormat="1" ht="12" x14ac:dyDescent="0.25">
      <c r="A4671" s="772"/>
      <c r="D4671" s="515" t="s">
        <v>9166</v>
      </c>
      <c r="E4671" s="779" t="s">
        <v>9167</v>
      </c>
      <c r="F4671" s="780" t="s">
        <v>5631</v>
      </c>
      <c r="G4671" s="781" t="s">
        <v>6194</v>
      </c>
      <c r="H4671" s="781" t="s">
        <v>6195</v>
      </c>
      <c r="I4671" s="781" t="s">
        <v>5517</v>
      </c>
      <c r="J4671" s="782">
        <v>600000</v>
      </c>
      <c r="K4671" s="783">
        <v>600000</v>
      </c>
      <c r="L4671" s="784">
        <f t="shared" si="227"/>
        <v>0</v>
      </c>
      <c r="M4671" s="784">
        <f t="shared" si="228"/>
        <v>0</v>
      </c>
      <c r="N4671" s="782">
        <v>600000</v>
      </c>
      <c r="O4671" s="782">
        <v>500000</v>
      </c>
      <c r="P4671" s="782">
        <v>1700000</v>
      </c>
      <c r="Q4671" s="782">
        <v>500000</v>
      </c>
      <c r="R4671" s="782"/>
      <c r="T4671" s="568"/>
    </row>
    <row r="4672" spans="1:20" s="498" customFormat="1" ht="36" x14ac:dyDescent="0.25">
      <c r="A4672" s="772"/>
      <c r="D4672" s="515" t="s">
        <v>9168</v>
      </c>
      <c r="E4672" s="779" t="s">
        <v>9169</v>
      </c>
      <c r="F4672" s="780" t="s">
        <v>5634</v>
      </c>
      <c r="G4672" s="781" t="s">
        <v>6194</v>
      </c>
      <c r="H4672" s="781" t="s">
        <v>6195</v>
      </c>
      <c r="I4672" s="781" t="s">
        <v>5517</v>
      </c>
      <c r="J4672" s="782">
        <v>2500000</v>
      </c>
      <c r="K4672" s="783">
        <v>2500000</v>
      </c>
      <c r="L4672" s="784">
        <f t="shared" si="227"/>
        <v>0</v>
      </c>
      <c r="M4672" s="784">
        <f t="shared" si="228"/>
        <v>0</v>
      </c>
      <c r="N4672" s="782">
        <v>2500000</v>
      </c>
      <c r="O4672" s="782">
        <v>2500000</v>
      </c>
      <c r="P4672" s="782">
        <v>7500000</v>
      </c>
      <c r="Q4672" s="782">
        <v>2200000</v>
      </c>
      <c r="R4672" s="782"/>
      <c r="T4672" s="568"/>
    </row>
    <row r="4673" spans="1:20" s="498" customFormat="1" ht="24" x14ac:dyDescent="0.25">
      <c r="A4673" s="772"/>
      <c r="D4673" s="515" t="s">
        <v>9170</v>
      </c>
      <c r="E4673" s="779" t="s">
        <v>9171</v>
      </c>
      <c r="F4673" s="780" t="s">
        <v>5637</v>
      </c>
      <c r="G4673" s="781" t="s">
        <v>6194</v>
      </c>
      <c r="H4673" s="781" t="s">
        <v>6195</v>
      </c>
      <c r="I4673" s="781" t="s">
        <v>5517</v>
      </c>
      <c r="J4673" s="782">
        <v>700000</v>
      </c>
      <c r="K4673" s="783">
        <v>700000</v>
      </c>
      <c r="L4673" s="784">
        <f t="shared" si="227"/>
        <v>0</v>
      </c>
      <c r="M4673" s="784">
        <f t="shared" si="228"/>
        <v>0</v>
      </c>
      <c r="N4673" s="782">
        <v>700000</v>
      </c>
      <c r="O4673" s="782">
        <v>700000</v>
      </c>
      <c r="P4673" s="782">
        <v>2100000</v>
      </c>
      <c r="Q4673" s="782">
        <v>500000</v>
      </c>
      <c r="R4673" s="782"/>
      <c r="T4673" s="568"/>
    </row>
    <row r="4674" spans="1:20" s="498" customFormat="1" ht="24" x14ac:dyDescent="0.25">
      <c r="A4674" s="772"/>
      <c r="D4674" s="515" t="s">
        <v>9172</v>
      </c>
      <c r="E4674" s="779" t="s">
        <v>9173</v>
      </c>
      <c r="F4674" s="780" t="s">
        <v>5840</v>
      </c>
      <c r="G4674" s="781" t="s">
        <v>6194</v>
      </c>
      <c r="H4674" s="781" t="s">
        <v>6195</v>
      </c>
      <c r="I4674" s="781" t="s">
        <v>5517</v>
      </c>
      <c r="J4674" s="782">
        <v>1300000</v>
      </c>
      <c r="K4674" s="783">
        <v>1300000</v>
      </c>
      <c r="L4674" s="784">
        <f t="shared" si="227"/>
        <v>0</v>
      </c>
      <c r="M4674" s="784">
        <f t="shared" si="228"/>
        <v>0</v>
      </c>
      <c r="N4674" s="782">
        <v>1300000</v>
      </c>
      <c r="O4674" s="782">
        <v>1500000</v>
      </c>
      <c r="P4674" s="782">
        <v>4100000</v>
      </c>
      <c r="Q4674" s="782">
        <v>1300000</v>
      </c>
      <c r="R4674" s="782"/>
      <c r="T4674" s="568"/>
    </row>
    <row r="4675" spans="1:20" s="498" customFormat="1" ht="24" x14ac:dyDescent="0.25">
      <c r="A4675" s="772"/>
      <c r="D4675" s="515" t="s">
        <v>9174</v>
      </c>
      <c r="E4675" s="779" t="s">
        <v>9175</v>
      </c>
      <c r="F4675" s="780" t="s">
        <v>5643</v>
      </c>
      <c r="G4675" s="781" t="s">
        <v>6194</v>
      </c>
      <c r="H4675" s="781" t="s">
        <v>6195</v>
      </c>
      <c r="I4675" s="781" t="s">
        <v>5517</v>
      </c>
      <c r="J4675" s="782">
        <v>1000000</v>
      </c>
      <c r="K4675" s="783">
        <v>1000000</v>
      </c>
      <c r="L4675" s="784">
        <f t="shared" si="227"/>
        <v>0</v>
      </c>
      <c r="M4675" s="784">
        <f t="shared" si="228"/>
        <v>0</v>
      </c>
      <c r="N4675" s="782">
        <v>1000000</v>
      </c>
      <c r="O4675" s="782">
        <v>1200000</v>
      </c>
      <c r="P4675" s="782">
        <v>3200000</v>
      </c>
      <c r="Q4675" s="782">
        <v>1000000</v>
      </c>
      <c r="R4675" s="782"/>
      <c r="T4675" s="568"/>
    </row>
    <row r="4676" spans="1:20" s="498" customFormat="1" ht="12" x14ac:dyDescent="0.25">
      <c r="A4676" s="772"/>
      <c r="D4676" s="515" t="s">
        <v>9176</v>
      </c>
      <c r="E4676" s="779" t="s">
        <v>9177</v>
      </c>
      <c r="F4676" s="515" t="s">
        <v>5646</v>
      </c>
      <c r="G4676" s="781" t="s">
        <v>6194</v>
      </c>
      <c r="H4676" s="781" t="s">
        <v>6195</v>
      </c>
      <c r="I4676" s="781" t="s">
        <v>5517</v>
      </c>
      <c r="J4676" s="782">
        <v>900000</v>
      </c>
      <c r="K4676" s="783">
        <v>900000</v>
      </c>
      <c r="L4676" s="784">
        <f t="shared" si="227"/>
        <v>0</v>
      </c>
      <c r="M4676" s="784">
        <f t="shared" si="228"/>
        <v>0</v>
      </c>
      <c r="N4676" s="782">
        <v>900000</v>
      </c>
      <c r="O4676" s="782">
        <v>900000</v>
      </c>
      <c r="P4676" s="782">
        <v>2700000</v>
      </c>
      <c r="Q4676" s="782">
        <v>800000</v>
      </c>
      <c r="R4676" s="782"/>
      <c r="T4676" s="568"/>
    </row>
    <row r="4677" spans="1:20" s="498" customFormat="1" ht="12" x14ac:dyDescent="0.25">
      <c r="A4677" s="772"/>
      <c r="D4677" s="515" t="s">
        <v>9178</v>
      </c>
      <c r="E4677" s="779" t="s">
        <v>9179</v>
      </c>
      <c r="F4677" s="515" t="s">
        <v>5649</v>
      </c>
      <c r="G4677" s="781" t="s">
        <v>6194</v>
      </c>
      <c r="H4677" s="781" t="s">
        <v>6195</v>
      </c>
      <c r="I4677" s="781" t="s">
        <v>5517</v>
      </c>
      <c r="J4677" s="782">
        <v>400000</v>
      </c>
      <c r="K4677" s="783">
        <v>400000</v>
      </c>
      <c r="L4677" s="784">
        <f t="shared" si="227"/>
        <v>0</v>
      </c>
      <c r="M4677" s="784">
        <f t="shared" si="228"/>
        <v>0</v>
      </c>
      <c r="N4677" s="782">
        <v>400000</v>
      </c>
      <c r="O4677" s="782">
        <v>400000</v>
      </c>
      <c r="P4677" s="782">
        <v>1200000</v>
      </c>
      <c r="Q4677" s="782">
        <v>300000</v>
      </c>
      <c r="R4677" s="782"/>
      <c r="T4677" s="568"/>
    </row>
    <row r="4678" spans="1:20" s="498" customFormat="1" ht="24" x14ac:dyDescent="0.25">
      <c r="A4678" s="772"/>
      <c r="D4678" s="515" t="s">
        <v>9180</v>
      </c>
      <c r="E4678" s="779" t="s">
        <v>9181</v>
      </c>
      <c r="F4678" s="780" t="s">
        <v>6046</v>
      </c>
      <c r="G4678" s="781" t="s">
        <v>6194</v>
      </c>
      <c r="H4678" s="781" t="s">
        <v>6195</v>
      </c>
      <c r="I4678" s="781" t="s">
        <v>5517</v>
      </c>
      <c r="J4678" s="782">
        <v>900000</v>
      </c>
      <c r="K4678" s="783">
        <v>900000</v>
      </c>
      <c r="L4678" s="784">
        <f t="shared" si="227"/>
        <v>0</v>
      </c>
      <c r="M4678" s="784">
        <f t="shared" si="228"/>
        <v>0</v>
      </c>
      <c r="N4678" s="782">
        <v>900000</v>
      </c>
      <c r="O4678" s="782">
        <v>1000000</v>
      </c>
      <c r="P4678" s="782">
        <v>2800000</v>
      </c>
      <c r="Q4678" s="782">
        <v>900000</v>
      </c>
      <c r="R4678" s="782"/>
      <c r="T4678" s="568"/>
    </row>
    <row r="4679" spans="1:20" s="498" customFormat="1" ht="36" x14ac:dyDescent="0.25">
      <c r="A4679" s="772"/>
      <c r="D4679" s="515" t="s">
        <v>9182</v>
      </c>
      <c r="E4679" s="779" t="s">
        <v>9183</v>
      </c>
      <c r="F4679" s="780" t="s">
        <v>9184</v>
      </c>
      <c r="G4679" s="781" t="s">
        <v>6194</v>
      </c>
      <c r="H4679" s="781" t="s">
        <v>6195</v>
      </c>
      <c r="I4679" s="781" t="s">
        <v>5517</v>
      </c>
      <c r="J4679" s="782">
        <v>22000000</v>
      </c>
      <c r="K4679" s="783">
        <v>2000000</v>
      </c>
      <c r="L4679" s="784">
        <f t="shared" si="227"/>
        <v>20000000</v>
      </c>
      <c r="M4679" s="784">
        <v>0</v>
      </c>
      <c r="N4679" s="782">
        <v>22000000</v>
      </c>
      <c r="O4679" s="782">
        <v>22000000</v>
      </c>
      <c r="P4679" s="782">
        <v>66000000</v>
      </c>
      <c r="Q4679" s="782">
        <v>22000000</v>
      </c>
      <c r="R4679" s="782"/>
      <c r="T4679" s="568"/>
    </row>
    <row r="4680" spans="1:20" s="498" customFormat="1" ht="12" x14ac:dyDescent="0.25">
      <c r="A4680" s="772"/>
      <c r="D4680" s="515" t="s">
        <v>9185</v>
      </c>
      <c r="E4680" s="779" t="s">
        <v>9186</v>
      </c>
      <c r="F4680" s="515" t="s">
        <v>5670</v>
      </c>
      <c r="G4680" s="781" t="s">
        <v>6194</v>
      </c>
      <c r="H4680" s="781" t="s">
        <v>6195</v>
      </c>
      <c r="I4680" s="781" t="s">
        <v>5517</v>
      </c>
      <c r="J4680" s="782">
        <v>1500000</v>
      </c>
      <c r="K4680" s="783">
        <v>1500000</v>
      </c>
      <c r="L4680" s="784">
        <f t="shared" si="227"/>
        <v>0</v>
      </c>
      <c r="M4680" s="784">
        <f t="shared" si="228"/>
        <v>0</v>
      </c>
      <c r="N4680" s="782">
        <v>1500000</v>
      </c>
      <c r="O4680" s="782">
        <v>1500000</v>
      </c>
      <c r="P4680" s="782">
        <v>4500000</v>
      </c>
      <c r="Q4680" s="782">
        <v>0</v>
      </c>
      <c r="R4680" s="782"/>
      <c r="T4680" s="568"/>
    </row>
    <row r="4681" spans="1:20" s="498" customFormat="1" ht="12" x14ac:dyDescent="0.25">
      <c r="A4681" s="772"/>
      <c r="D4681" s="515" t="s">
        <v>9187</v>
      </c>
      <c r="E4681" s="779" t="s">
        <v>9188</v>
      </c>
      <c r="F4681" s="515" t="s">
        <v>5676</v>
      </c>
      <c r="G4681" s="781" t="s">
        <v>6194</v>
      </c>
      <c r="H4681" s="781" t="s">
        <v>6195</v>
      </c>
      <c r="I4681" s="781" t="s">
        <v>5517</v>
      </c>
      <c r="J4681" s="782">
        <v>1500000</v>
      </c>
      <c r="K4681" s="783">
        <v>1500000</v>
      </c>
      <c r="L4681" s="784">
        <f t="shared" si="227"/>
        <v>0</v>
      </c>
      <c r="M4681" s="784">
        <f t="shared" si="228"/>
        <v>0</v>
      </c>
      <c r="N4681" s="782">
        <v>1500000</v>
      </c>
      <c r="O4681" s="782">
        <v>1500000</v>
      </c>
      <c r="P4681" s="782">
        <v>4500000</v>
      </c>
      <c r="Q4681" s="782">
        <v>1500000</v>
      </c>
      <c r="R4681" s="782"/>
      <c r="T4681" s="568"/>
    </row>
    <row r="4682" spans="1:20" s="498" customFormat="1" ht="12" x14ac:dyDescent="0.25">
      <c r="A4682" s="772"/>
      <c r="D4682" s="515" t="s">
        <v>9189</v>
      </c>
      <c r="E4682" s="779" t="s">
        <v>9190</v>
      </c>
      <c r="F4682" s="780" t="s">
        <v>5679</v>
      </c>
      <c r="G4682" s="781" t="s">
        <v>6194</v>
      </c>
      <c r="H4682" s="781" t="s">
        <v>6195</v>
      </c>
      <c r="I4682" s="781" t="s">
        <v>5517</v>
      </c>
      <c r="J4682" s="782">
        <v>0</v>
      </c>
      <c r="K4682" s="783">
        <v>0</v>
      </c>
      <c r="L4682" s="784">
        <f t="shared" si="227"/>
        <v>0</v>
      </c>
      <c r="M4682" s="784">
        <f t="shared" si="228"/>
        <v>0</v>
      </c>
      <c r="N4682" s="782">
        <v>0</v>
      </c>
      <c r="O4682" s="782">
        <v>0</v>
      </c>
      <c r="P4682" s="782">
        <v>0</v>
      </c>
      <c r="Q4682" s="782">
        <v>0</v>
      </c>
      <c r="R4682" s="782"/>
      <c r="T4682" s="568"/>
    </row>
    <row r="4683" spans="1:20" s="498" customFormat="1" ht="12" x14ac:dyDescent="0.25">
      <c r="A4683" s="772"/>
      <c r="D4683" s="515" t="s">
        <v>9191</v>
      </c>
      <c r="E4683" s="779" t="s">
        <v>9192</v>
      </c>
      <c r="F4683" s="780" t="s">
        <v>9193</v>
      </c>
      <c r="G4683" s="781" t="s">
        <v>6194</v>
      </c>
      <c r="H4683" s="781" t="s">
        <v>6195</v>
      </c>
      <c r="I4683" s="781" t="s">
        <v>5517</v>
      </c>
      <c r="J4683" s="782">
        <v>0</v>
      </c>
      <c r="K4683" s="783">
        <v>0</v>
      </c>
      <c r="L4683" s="784">
        <f t="shared" si="227"/>
        <v>0</v>
      </c>
      <c r="M4683" s="784">
        <f t="shared" si="228"/>
        <v>0</v>
      </c>
      <c r="N4683" s="782">
        <v>0</v>
      </c>
      <c r="O4683" s="782">
        <v>0</v>
      </c>
      <c r="P4683" s="782">
        <v>0</v>
      </c>
      <c r="Q4683" s="782">
        <v>0</v>
      </c>
      <c r="R4683" s="782"/>
      <c r="T4683" s="568"/>
    </row>
    <row r="4684" spans="1:20" s="498" customFormat="1" ht="24" x14ac:dyDescent="0.25">
      <c r="A4684" s="772"/>
      <c r="D4684" s="515" t="s">
        <v>9194</v>
      </c>
      <c r="E4684" s="779" t="s">
        <v>9195</v>
      </c>
      <c r="F4684" s="780" t="s">
        <v>5688</v>
      </c>
      <c r="G4684" s="781" t="s">
        <v>6194</v>
      </c>
      <c r="H4684" s="781" t="s">
        <v>6195</v>
      </c>
      <c r="I4684" s="781" t="s">
        <v>5517</v>
      </c>
      <c r="J4684" s="782">
        <v>800000</v>
      </c>
      <c r="K4684" s="783">
        <v>800000</v>
      </c>
      <c r="L4684" s="784">
        <f t="shared" si="227"/>
        <v>0</v>
      </c>
      <c r="M4684" s="784">
        <f t="shared" si="228"/>
        <v>0</v>
      </c>
      <c r="N4684" s="782">
        <v>800000</v>
      </c>
      <c r="O4684" s="782">
        <v>800000</v>
      </c>
      <c r="P4684" s="782">
        <v>2400000</v>
      </c>
      <c r="Q4684" s="782">
        <v>800000</v>
      </c>
      <c r="R4684" s="782"/>
      <c r="T4684" s="568"/>
    </row>
    <row r="4685" spans="1:20" s="498" customFormat="1" ht="12" x14ac:dyDescent="0.25">
      <c r="A4685" s="772"/>
      <c r="D4685" s="515" t="s">
        <v>9196</v>
      </c>
      <c r="E4685" s="779" t="s">
        <v>9197</v>
      </c>
      <c r="F4685" s="780" t="s">
        <v>5691</v>
      </c>
      <c r="G4685" s="781" t="s">
        <v>6194</v>
      </c>
      <c r="H4685" s="781" t="s">
        <v>6195</v>
      </c>
      <c r="I4685" s="781" t="s">
        <v>5517</v>
      </c>
      <c r="J4685" s="782">
        <v>0</v>
      </c>
      <c r="K4685" s="783">
        <v>0</v>
      </c>
      <c r="L4685" s="782">
        <f t="shared" si="227"/>
        <v>0</v>
      </c>
      <c r="M4685" s="782">
        <f t="shared" si="228"/>
        <v>0</v>
      </c>
      <c r="N4685" s="782">
        <v>0</v>
      </c>
      <c r="O4685" s="782">
        <v>0</v>
      </c>
      <c r="P4685" s="782">
        <v>0</v>
      </c>
      <c r="Q4685" s="782">
        <v>0</v>
      </c>
      <c r="R4685" s="782"/>
      <c r="T4685" s="568"/>
    </row>
    <row r="4686" spans="1:20" s="751" customFormat="1" ht="13.8" x14ac:dyDescent="0.3">
      <c r="A4686" s="946" t="s">
        <v>5500</v>
      </c>
      <c r="B4686" s="946"/>
      <c r="C4686" s="946"/>
      <c r="D4686" s="946"/>
      <c r="E4686" s="946"/>
      <c r="F4686" s="946"/>
      <c r="G4686" s="946"/>
      <c r="H4686" s="946"/>
      <c r="I4686" s="946"/>
      <c r="J4686" s="946"/>
      <c r="K4686" s="946"/>
      <c r="L4686" s="946"/>
      <c r="M4686" s="946"/>
      <c r="N4686" s="946"/>
      <c r="O4686" s="946"/>
      <c r="P4686" s="946"/>
      <c r="Q4686" s="946"/>
      <c r="T4686" s="752"/>
    </row>
    <row r="4687" spans="1:20" s="751" customFormat="1" ht="13.8" x14ac:dyDescent="0.3">
      <c r="A4687" s="946" t="s">
        <v>5501</v>
      </c>
      <c r="B4687" s="946"/>
      <c r="C4687" s="946"/>
      <c r="D4687" s="946"/>
      <c r="E4687" s="946"/>
      <c r="F4687" s="946"/>
      <c r="G4687" s="946"/>
      <c r="H4687" s="946"/>
      <c r="I4687" s="946"/>
      <c r="J4687" s="946"/>
      <c r="K4687" s="946"/>
      <c r="L4687" s="946"/>
      <c r="M4687" s="946"/>
      <c r="N4687" s="946"/>
      <c r="O4687" s="946"/>
      <c r="P4687" s="946"/>
      <c r="Q4687" s="946"/>
      <c r="T4687" s="752"/>
    </row>
    <row r="4688" spans="1:20" s="753" customFormat="1" ht="13.2" x14ac:dyDescent="0.25">
      <c r="A4688" s="947" t="s">
        <v>8579</v>
      </c>
      <c r="B4688" s="947"/>
      <c r="C4688" s="947"/>
      <c r="D4688" s="947"/>
      <c r="E4688" s="947"/>
      <c r="F4688" s="947"/>
      <c r="G4688" s="947"/>
      <c r="H4688" s="947"/>
      <c r="I4688" s="947"/>
      <c r="J4688" s="947"/>
      <c r="K4688" s="947"/>
      <c r="L4688" s="947"/>
      <c r="M4688" s="947"/>
      <c r="N4688" s="947"/>
      <c r="O4688" s="947"/>
      <c r="P4688" s="947"/>
      <c r="Q4688" s="947"/>
      <c r="T4688" s="754"/>
    </row>
    <row r="4689" spans="1:20" s="760" customFormat="1" ht="24" customHeight="1" x14ac:dyDescent="0.25">
      <c r="A4689" s="943" t="s">
        <v>5502</v>
      </c>
      <c r="B4689" s="948" t="s">
        <v>5503</v>
      </c>
      <c r="C4689" s="949"/>
      <c r="D4689" s="755"/>
      <c r="E4689" s="943" t="s">
        <v>5504</v>
      </c>
      <c r="F4689" s="943" t="s">
        <v>4881</v>
      </c>
      <c r="G4689" s="943" t="s">
        <v>5505</v>
      </c>
      <c r="H4689" s="943" t="s">
        <v>5506</v>
      </c>
      <c r="I4689" s="943" t="s">
        <v>5507</v>
      </c>
      <c r="J4689" s="756" t="s">
        <v>3115</v>
      </c>
      <c r="K4689" s="757" t="s">
        <v>3116</v>
      </c>
      <c r="L4689" s="758" t="s">
        <v>5508</v>
      </c>
      <c r="M4689" s="758" t="s">
        <v>5509</v>
      </c>
      <c r="N4689" s="756" t="s">
        <v>3116</v>
      </c>
      <c r="O4689" s="756" t="s">
        <v>3116</v>
      </c>
      <c r="P4689" s="759" t="s">
        <v>3317</v>
      </c>
      <c r="Q4689" s="759" t="s">
        <v>3341</v>
      </c>
      <c r="R4689" s="759" t="s">
        <v>5510</v>
      </c>
      <c r="T4689" s="761"/>
    </row>
    <row r="4690" spans="1:20" s="760" customFormat="1" ht="19.5" customHeight="1" x14ac:dyDescent="0.25">
      <c r="A4690" s="944"/>
      <c r="B4690" s="950"/>
      <c r="C4690" s="951"/>
      <c r="D4690" s="762"/>
      <c r="E4690" s="944"/>
      <c r="F4690" s="944"/>
      <c r="G4690" s="944"/>
      <c r="H4690" s="944"/>
      <c r="I4690" s="944"/>
      <c r="J4690" s="763">
        <v>2020</v>
      </c>
      <c r="K4690" s="764" t="s">
        <v>3120</v>
      </c>
      <c r="L4690" s="765" t="s">
        <v>3120</v>
      </c>
      <c r="M4690" s="765" t="s">
        <v>3120</v>
      </c>
      <c r="N4690" s="766" t="s">
        <v>5068</v>
      </c>
      <c r="O4690" s="766" t="s">
        <v>5069</v>
      </c>
      <c r="P4690" s="763" t="s">
        <v>4882</v>
      </c>
      <c r="Q4690" s="766" t="s">
        <v>5102</v>
      </c>
      <c r="R4690" s="763"/>
      <c r="T4690" s="761"/>
    </row>
    <row r="4691" spans="1:20" s="760" customFormat="1" ht="15.75" customHeight="1" x14ac:dyDescent="0.25">
      <c r="A4691" s="945"/>
      <c r="B4691" s="952"/>
      <c r="C4691" s="953"/>
      <c r="D4691" s="768"/>
      <c r="E4691" s="945"/>
      <c r="F4691" s="945"/>
      <c r="G4691" s="945"/>
      <c r="H4691" s="945"/>
      <c r="I4691" s="945"/>
      <c r="J4691" s="769" t="s">
        <v>14</v>
      </c>
      <c r="K4691" s="770" t="s">
        <v>14</v>
      </c>
      <c r="L4691" s="771" t="s">
        <v>14</v>
      </c>
      <c r="M4691" s="771" t="s">
        <v>14</v>
      </c>
      <c r="N4691" s="769" t="s">
        <v>14</v>
      </c>
      <c r="O4691" s="769" t="s">
        <v>14</v>
      </c>
      <c r="P4691" s="769" t="s">
        <v>14</v>
      </c>
      <c r="Q4691" s="769" t="s">
        <v>14</v>
      </c>
      <c r="R4691" s="769"/>
      <c r="T4691" s="761"/>
    </row>
    <row r="4692" spans="1:20" s="498" customFormat="1" ht="24" x14ac:dyDescent="0.25">
      <c r="A4692" s="772"/>
      <c r="D4692" s="515" t="s">
        <v>9198</v>
      </c>
      <c r="E4692" s="779" t="s">
        <v>9199</v>
      </c>
      <c r="F4692" s="780" t="s">
        <v>6157</v>
      </c>
      <c r="G4692" s="781" t="s">
        <v>6194</v>
      </c>
      <c r="H4692" s="781" t="s">
        <v>6195</v>
      </c>
      <c r="I4692" s="781" t="s">
        <v>5517</v>
      </c>
      <c r="J4692" s="782">
        <v>0</v>
      </c>
      <c r="K4692" s="783">
        <v>0</v>
      </c>
      <c r="L4692" s="784">
        <f t="shared" si="227"/>
        <v>0</v>
      </c>
      <c r="M4692" s="784">
        <f t="shared" si="228"/>
        <v>0</v>
      </c>
      <c r="N4692" s="782">
        <v>0</v>
      </c>
      <c r="O4692" s="782">
        <v>0</v>
      </c>
      <c r="P4692" s="782">
        <v>0</v>
      </c>
      <c r="Q4692" s="782">
        <v>0</v>
      </c>
      <c r="R4692" s="782"/>
      <c r="T4692" s="568"/>
    </row>
    <row r="4693" spans="1:20" s="498" customFormat="1" ht="12" x14ac:dyDescent="0.25">
      <c r="A4693" s="772"/>
      <c r="D4693" s="515" t="s">
        <v>9200</v>
      </c>
      <c r="E4693" s="779" t="s">
        <v>9201</v>
      </c>
      <c r="F4693" s="780" t="s">
        <v>6525</v>
      </c>
      <c r="G4693" s="781" t="s">
        <v>6194</v>
      </c>
      <c r="H4693" s="781" t="s">
        <v>6195</v>
      </c>
      <c r="I4693" s="781" t="s">
        <v>5517</v>
      </c>
      <c r="J4693" s="782">
        <v>0</v>
      </c>
      <c r="K4693" s="783">
        <v>0</v>
      </c>
      <c r="L4693" s="784">
        <f t="shared" si="227"/>
        <v>0</v>
      </c>
      <c r="M4693" s="784">
        <f t="shared" si="228"/>
        <v>0</v>
      </c>
      <c r="N4693" s="782">
        <v>0</v>
      </c>
      <c r="O4693" s="782">
        <v>0</v>
      </c>
      <c r="P4693" s="782">
        <v>0</v>
      </c>
      <c r="Q4693" s="782">
        <v>0</v>
      </c>
      <c r="R4693" s="782"/>
      <c r="T4693" s="568"/>
    </row>
    <row r="4694" spans="1:20" s="498" customFormat="1" ht="12" x14ac:dyDescent="0.25">
      <c r="A4694" s="772"/>
      <c r="D4694" s="515" t="s">
        <v>9202</v>
      </c>
      <c r="E4694" s="779" t="s">
        <v>9203</v>
      </c>
      <c r="F4694" s="515" t="s">
        <v>5915</v>
      </c>
      <c r="G4694" s="781" t="s">
        <v>6194</v>
      </c>
      <c r="H4694" s="781" t="s">
        <v>6195</v>
      </c>
      <c r="I4694" s="781" t="s">
        <v>5517</v>
      </c>
      <c r="J4694" s="782">
        <v>1000000</v>
      </c>
      <c r="K4694" s="783">
        <v>1000000</v>
      </c>
      <c r="L4694" s="784">
        <f t="shared" si="227"/>
        <v>0</v>
      </c>
      <c r="M4694" s="784">
        <f t="shared" si="228"/>
        <v>0</v>
      </c>
      <c r="N4694" s="782">
        <v>1000000</v>
      </c>
      <c r="O4694" s="782">
        <v>1000000</v>
      </c>
      <c r="P4694" s="782">
        <v>3000000</v>
      </c>
      <c r="Q4694" s="782">
        <v>1000000</v>
      </c>
      <c r="R4694" s="782"/>
      <c r="T4694" s="568"/>
    </row>
    <row r="4695" spans="1:20" s="498" customFormat="1" ht="12" x14ac:dyDescent="0.25">
      <c r="A4695" s="772"/>
      <c r="D4695" s="515" t="s">
        <v>9204</v>
      </c>
      <c r="E4695" s="779" t="s">
        <v>9205</v>
      </c>
      <c r="F4695" s="780" t="s">
        <v>7142</v>
      </c>
      <c r="G4695" s="781" t="s">
        <v>6194</v>
      </c>
      <c r="H4695" s="781" t="s">
        <v>6195</v>
      </c>
      <c r="I4695" s="781" t="s">
        <v>5517</v>
      </c>
      <c r="J4695" s="782">
        <v>0</v>
      </c>
      <c r="K4695" s="783">
        <v>0</v>
      </c>
      <c r="L4695" s="784">
        <f t="shared" si="227"/>
        <v>0</v>
      </c>
      <c r="M4695" s="784">
        <f t="shared" si="228"/>
        <v>0</v>
      </c>
      <c r="N4695" s="782">
        <v>0</v>
      </c>
      <c r="O4695" s="782">
        <v>0</v>
      </c>
      <c r="P4695" s="782">
        <v>0</v>
      </c>
      <c r="Q4695" s="782">
        <v>0</v>
      </c>
      <c r="R4695" s="782"/>
      <c r="T4695" s="568"/>
    </row>
    <row r="4696" spans="1:20" s="498" customFormat="1" ht="12" x14ac:dyDescent="0.25">
      <c r="A4696" s="772"/>
      <c r="D4696" s="515" t="s">
        <v>9206</v>
      </c>
      <c r="E4696" s="779" t="s">
        <v>9207</v>
      </c>
      <c r="F4696" s="780" t="s">
        <v>5703</v>
      </c>
      <c r="G4696" s="781" t="s">
        <v>6194</v>
      </c>
      <c r="H4696" s="781" t="s">
        <v>6195</v>
      </c>
      <c r="I4696" s="781" t="s">
        <v>5517</v>
      </c>
      <c r="J4696" s="782">
        <v>2500000</v>
      </c>
      <c r="K4696" s="783">
        <v>2500000</v>
      </c>
      <c r="L4696" s="784">
        <f t="shared" si="227"/>
        <v>0</v>
      </c>
      <c r="M4696" s="784">
        <f t="shared" si="228"/>
        <v>0</v>
      </c>
      <c r="N4696" s="782">
        <v>2500000</v>
      </c>
      <c r="O4696" s="782">
        <v>2800000</v>
      </c>
      <c r="P4696" s="782">
        <v>7800000</v>
      </c>
      <c r="Q4696" s="782">
        <v>2500000</v>
      </c>
      <c r="R4696" s="782"/>
      <c r="T4696" s="568"/>
    </row>
    <row r="4697" spans="1:20" s="498" customFormat="1" ht="12" x14ac:dyDescent="0.25">
      <c r="A4697" s="772"/>
      <c r="D4697" s="515" t="s">
        <v>9208</v>
      </c>
      <c r="E4697" s="779" t="s">
        <v>9209</v>
      </c>
      <c r="F4697" s="515" t="s">
        <v>5709</v>
      </c>
      <c r="G4697" s="781" t="s">
        <v>6194</v>
      </c>
      <c r="H4697" s="781" t="s">
        <v>6195</v>
      </c>
      <c r="I4697" s="781" t="s">
        <v>5517</v>
      </c>
      <c r="J4697" s="782">
        <v>800000</v>
      </c>
      <c r="K4697" s="783">
        <v>800000</v>
      </c>
      <c r="L4697" s="784">
        <f t="shared" si="227"/>
        <v>0</v>
      </c>
      <c r="M4697" s="784">
        <f t="shared" si="228"/>
        <v>0</v>
      </c>
      <c r="N4697" s="782">
        <v>800000</v>
      </c>
      <c r="O4697" s="782">
        <v>900000</v>
      </c>
      <c r="P4697" s="782">
        <v>2500000</v>
      </c>
      <c r="Q4697" s="782">
        <v>800000</v>
      </c>
      <c r="R4697" s="782"/>
      <c r="T4697" s="568"/>
    </row>
    <row r="4698" spans="1:20" s="498" customFormat="1" ht="24" x14ac:dyDescent="0.25">
      <c r="A4698" s="772"/>
      <c r="D4698" s="515" t="s">
        <v>9210</v>
      </c>
      <c r="E4698" s="779" t="s">
        <v>9211</v>
      </c>
      <c r="F4698" s="780" t="s">
        <v>5715</v>
      </c>
      <c r="G4698" s="781" t="s">
        <v>6194</v>
      </c>
      <c r="H4698" s="781" t="s">
        <v>6195</v>
      </c>
      <c r="I4698" s="781" t="s">
        <v>5517</v>
      </c>
      <c r="J4698" s="782">
        <v>600000000</v>
      </c>
      <c r="K4698" s="783">
        <v>500000000</v>
      </c>
      <c r="L4698" s="784">
        <f t="shared" si="227"/>
        <v>100000000</v>
      </c>
      <c r="M4698" s="784">
        <v>0</v>
      </c>
      <c r="N4698" s="782">
        <v>600000000</v>
      </c>
      <c r="O4698" s="782">
        <v>600000000</v>
      </c>
      <c r="P4698" s="782">
        <v>1800000000</v>
      </c>
      <c r="Q4698" s="782">
        <v>600000000</v>
      </c>
      <c r="R4698" s="782"/>
      <c r="T4698" s="568"/>
    </row>
    <row r="4699" spans="1:20" s="498" customFormat="1" ht="12" x14ac:dyDescent="0.25">
      <c r="A4699" s="772"/>
      <c r="D4699" s="515" t="s">
        <v>9212</v>
      </c>
      <c r="E4699" s="779" t="s">
        <v>9213</v>
      </c>
      <c r="F4699" s="780" t="s">
        <v>5718</v>
      </c>
      <c r="G4699" s="781" t="s">
        <v>6194</v>
      </c>
      <c r="H4699" s="781" t="s">
        <v>6195</v>
      </c>
      <c r="I4699" s="781" t="s">
        <v>5517</v>
      </c>
      <c r="J4699" s="782">
        <v>0</v>
      </c>
      <c r="K4699" s="783">
        <v>0</v>
      </c>
      <c r="L4699" s="784">
        <f t="shared" si="227"/>
        <v>0</v>
      </c>
      <c r="M4699" s="784">
        <f t="shared" si="228"/>
        <v>0</v>
      </c>
      <c r="N4699" s="782">
        <v>0</v>
      </c>
      <c r="O4699" s="782">
        <v>0</v>
      </c>
      <c r="P4699" s="782">
        <v>0</v>
      </c>
      <c r="Q4699" s="782">
        <v>0</v>
      </c>
      <c r="R4699" s="782"/>
      <c r="T4699" s="568"/>
    </row>
    <row r="4700" spans="1:20" s="498" customFormat="1" ht="12" x14ac:dyDescent="0.25">
      <c r="A4700" s="772"/>
      <c r="D4700" s="515" t="s">
        <v>9214</v>
      </c>
      <c r="E4700" s="779" t="s">
        <v>9215</v>
      </c>
      <c r="F4700" s="780" t="s">
        <v>6716</v>
      </c>
      <c r="G4700" s="781" t="s">
        <v>6194</v>
      </c>
      <c r="H4700" s="781" t="s">
        <v>6195</v>
      </c>
      <c r="I4700" s="781" t="s">
        <v>5517</v>
      </c>
      <c r="J4700" s="782">
        <v>600000</v>
      </c>
      <c r="K4700" s="783">
        <v>600000</v>
      </c>
      <c r="L4700" s="784">
        <f t="shared" si="227"/>
        <v>0</v>
      </c>
      <c r="M4700" s="784">
        <f t="shared" si="228"/>
        <v>0</v>
      </c>
      <c r="N4700" s="782">
        <v>600000</v>
      </c>
      <c r="O4700" s="782">
        <v>600000</v>
      </c>
      <c r="P4700" s="782">
        <v>1800000</v>
      </c>
      <c r="Q4700" s="782">
        <v>500000</v>
      </c>
      <c r="R4700" s="782"/>
      <c r="T4700" s="568"/>
    </row>
    <row r="4701" spans="1:20" s="498" customFormat="1" ht="12" x14ac:dyDescent="0.25">
      <c r="A4701" s="772"/>
      <c r="D4701" s="515" t="s">
        <v>9216</v>
      </c>
      <c r="E4701" s="779" t="s">
        <v>9217</v>
      </c>
      <c r="F4701" s="515" t="s">
        <v>5724</v>
      </c>
      <c r="G4701" s="781" t="s">
        <v>6194</v>
      </c>
      <c r="H4701" s="781" t="s">
        <v>6195</v>
      </c>
      <c r="I4701" s="781" t="s">
        <v>5517</v>
      </c>
      <c r="J4701" s="782">
        <v>5000000</v>
      </c>
      <c r="K4701" s="783">
        <v>5000000</v>
      </c>
      <c r="L4701" s="784">
        <f t="shared" si="227"/>
        <v>0</v>
      </c>
      <c r="M4701" s="784">
        <f t="shared" si="228"/>
        <v>0</v>
      </c>
      <c r="N4701" s="782">
        <v>5000000</v>
      </c>
      <c r="O4701" s="782">
        <v>5000000</v>
      </c>
      <c r="P4701" s="782">
        <v>15000000</v>
      </c>
      <c r="Q4701" s="782">
        <v>5000000</v>
      </c>
      <c r="R4701" s="782"/>
      <c r="T4701" s="568"/>
    </row>
    <row r="4702" spans="1:20" s="498" customFormat="1" ht="12" x14ac:dyDescent="0.25">
      <c r="A4702" s="772"/>
      <c r="D4702" s="515" t="s">
        <v>9218</v>
      </c>
      <c r="E4702" s="779" t="s">
        <v>9219</v>
      </c>
      <c r="F4702" s="780" t="s">
        <v>9220</v>
      </c>
      <c r="G4702" s="781" t="s">
        <v>6194</v>
      </c>
      <c r="H4702" s="781" t="s">
        <v>6195</v>
      </c>
      <c r="I4702" s="781" t="s">
        <v>5517</v>
      </c>
      <c r="J4702" s="782">
        <v>0</v>
      </c>
      <c r="K4702" s="783">
        <v>0</v>
      </c>
      <c r="L4702" s="784">
        <f t="shared" si="227"/>
        <v>0</v>
      </c>
      <c r="M4702" s="784">
        <f t="shared" si="228"/>
        <v>0</v>
      </c>
      <c r="N4702" s="782">
        <v>0</v>
      </c>
      <c r="O4702" s="782">
        <v>0</v>
      </c>
      <c r="P4702" s="782">
        <v>0</v>
      </c>
      <c r="Q4702" s="782">
        <v>0</v>
      </c>
      <c r="R4702" s="782"/>
      <c r="T4702" s="568"/>
    </row>
    <row r="4703" spans="1:20" s="498" customFormat="1" ht="12" x14ac:dyDescent="0.25">
      <c r="A4703" s="772"/>
      <c r="D4703" s="515" t="s">
        <v>9221</v>
      </c>
      <c r="E4703" s="779" t="s">
        <v>9222</v>
      </c>
      <c r="F4703" s="780" t="s">
        <v>6224</v>
      </c>
      <c r="G4703" s="781" t="s">
        <v>6194</v>
      </c>
      <c r="H4703" s="781" t="s">
        <v>6195</v>
      </c>
      <c r="I4703" s="781" t="s">
        <v>5517</v>
      </c>
      <c r="J4703" s="782">
        <v>0</v>
      </c>
      <c r="K4703" s="783">
        <v>0</v>
      </c>
      <c r="L4703" s="784">
        <f t="shared" si="227"/>
        <v>0</v>
      </c>
      <c r="M4703" s="784">
        <f t="shared" si="228"/>
        <v>0</v>
      </c>
      <c r="N4703" s="782">
        <v>0</v>
      </c>
      <c r="O4703" s="782">
        <v>0</v>
      </c>
      <c r="P4703" s="782">
        <v>0</v>
      </c>
      <c r="Q4703" s="782">
        <v>0</v>
      </c>
      <c r="R4703" s="782"/>
      <c r="T4703" s="568"/>
    </row>
    <row r="4704" spans="1:20" s="498" customFormat="1" ht="12" x14ac:dyDescent="0.25">
      <c r="A4704" s="772"/>
      <c r="D4704" s="515" t="s">
        <v>9223</v>
      </c>
      <c r="E4704" s="779" t="s">
        <v>9224</v>
      </c>
      <c r="F4704" s="515" t="s">
        <v>9225</v>
      </c>
      <c r="G4704" s="781" t="s">
        <v>6194</v>
      </c>
      <c r="H4704" s="781" t="s">
        <v>6195</v>
      </c>
      <c r="I4704" s="781" t="s">
        <v>5517</v>
      </c>
      <c r="J4704" s="782">
        <v>100000</v>
      </c>
      <c r="K4704" s="783">
        <v>100000</v>
      </c>
      <c r="L4704" s="784">
        <f t="shared" si="227"/>
        <v>0</v>
      </c>
      <c r="M4704" s="784">
        <f t="shared" si="228"/>
        <v>0</v>
      </c>
      <c r="N4704" s="782">
        <v>100000</v>
      </c>
      <c r="O4704" s="782">
        <v>100000</v>
      </c>
      <c r="P4704" s="782">
        <v>300000</v>
      </c>
      <c r="Q4704" s="782">
        <v>100000</v>
      </c>
      <c r="R4704" s="782"/>
      <c r="T4704" s="568"/>
    </row>
    <row r="4705" spans="1:20" s="498" customFormat="1" ht="36" x14ac:dyDescent="0.25">
      <c r="A4705" s="772"/>
      <c r="D4705" s="515" t="s">
        <v>9226</v>
      </c>
      <c r="E4705" s="779" t="s">
        <v>9227</v>
      </c>
      <c r="F4705" s="780" t="s">
        <v>9228</v>
      </c>
      <c r="G4705" s="781" t="s">
        <v>6194</v>
      </c>
      <c r="H4705" s="781" t="s">
        <v>6195</v>
      </c>
      <c r="I4705" s="781" t="s">
        <v>5517</v>
      </c>
      <c r="J4705" s="782">
        <v>2000000</v>
      </c>
      <c r="K4705" s="783">
        <v>2000000</v>
      </c>
      <c r="L4705" s="784">
        <f t="shared" si="227"/>
        <v>0</v>
      </c>
      <c r="M4705" s="784">
        <f t="shared" si="228"/>
        <v>0</v>
      </c>
      <c r="N4705" s="782">
        <v>2000000</v>
      </c>
      <c r="O4705" s="782">
        <v>2000000</v>
      </c>
      <c r="P4705" s="782">
        <v>6000000</v>
      </c>
      <c r="Q4705" s="782">
        <v>1800000</v>
      </c>
      <c r="R4705" s="782"/>
      <c r="T4705" s="568"/>
    </row>
    <row r="4706" spans="1:20" s="498" customFormat="1" ht="36" x14ac:dyDescent="0.25">
      <c r="A4706" s="772"/>
      <c r="D4706" s="515" t="s">
        <v>9229</v>
      </c>
      <c r="E4706" s="779" t="s">
        <v>9230</v>
      </c>
      <c r="F4706" s="780" t="s">
        <v>9231</v>
      </c>
      <c r="G4706" s="781" t="s">
        <v>6194</v>
      </c>
      <c r="H4706" s="781" t="s">
        <v>6195</v>
      </c>
      <c r="I4706" s="781" t="s">
        <v>5517</v>
      </c>
      <c r="J4706" s="782">
        <v>7000000</v>
      </c>
      <c r="K4706" s="783">
        <v>7000000</v>
      </c>
      <c r="L4706" s="784">
        <f t="shared" si="227"/>
        <v>0</v>
      </c>
      <c r="M4706" s="784">
        <f t="shared" si="228"/>
        <v>0</v>
      </c>
      <c r="N4706" s="782">
        <v>7000000</v>
      </c>
      <c r="O4706" s="782">
        <v>7000000</v>
      </c>
      <c r="P4706" s="782">
        <v>21000000</v>
      </c>
      <c r="Q4706" s="782">
        <v>6000000</v>
      </c>
      <c r="R4706" s="782"/>
      <c r="T4706" s="568"/>
    </row>
    <row r="4707" spans="1:20" s="498" customFormat="1" ht="27" customHeight="1" x14ac:dyDescent="0.25">
      <c r="A4707" s="772"/>
      <c r="D4707" s="515" t="s">
        <v>9232</v>
      </c>
      <c r="E4707" s="779" t="s">
        <v>9233</v>
      </c>
      <c r="F4707" s="780" t="s">
        <v>5881</v>
      </c>
      <c r="G4707" s="781" t="s">
        <v>6194</v>
      </c>
      <c r="H4707" s="781" t="s">
        <v>6195</v>
      </c>
      <c r="I4707" s="781" t="s">
        <v>5517</v>
      </c>
      <c r="J4707" s="782">
        <v>700000</v>
      </c>
      <c r="K4707" s="783">
        <v>700000</v>
      </c>
      <c r="L4707" s="784">
        <f t="shared" si="227"/>
        <v>0</v>
      </c>
      <c r="M4707" s="784">
        <f t="shared" si="228"/>
        <v>0</v>
      </c>
      <c r="N4707" s="782">
        <v>700000</v>
      </c>
      <c r="O4707" s="782">
        <v>700000</v>
      </c>
      <c r="P4707" s="782">
        <v>2100000</v>
      </c>
      <c r="Q4707" s="782">
        <v>600000</v>
      </c>
      <c r="R4707" s="782"/>
      <c r="T4707" s="568"/>
    </row>
    <row r="4708" spans="1:20" s="498" customFormat="1" ht="12" x14ac:dyDescent="0.25">
      <c r="A4708" s="772"/>
      <c r="D4708" s="515" t="s">
        <v>9234</v>
      </c>
      <c r="E4708" s="779" t="s">
        <v>9235</v>
      </c>
      <c r="F4708" s="780" t="s">
        <v>5757</v>
      </c>
      <c r="G4708" s="781" t="s">
        <v>6194</v>
      </c>
      <c r="H4708" s="781" t="s">
        <v>6195</v>
      </c>
      <c r="I4708" s="781" t="s">
        <v>5517</v>
      </c>
      <c r="J4708" s="782">
        <v>300000</v>
      </c>
      <c r="K4708" s="783">
        <v>300000</v>
      </c>
      <c r="L4708" s="784">
        <f t="shared" si="227"/>
        <v>0</v>
      </c>
      <c r="M4708" s="784">
        <f t="shared" si="228"/>
        <v>0</v>
      </c>
      <c r="N4708" s="782">
        <v>300000</v>
      </c>
      <c r="O4708" s="782">
        <v>300000</v>
      </c>
      <c r="P4708" s="782">
        <v>900000</v>
      </c>
      <c r="Q4708" s="782">
        <v>300000</v>
      </c>
      <c r="R4708" s="782"/>
      <c r="T4708" s="568"/>
    </row>
    <row r="4709" spans="1:20" s="498" customFormat="1" ht="12" x14ac:dyDescent="0.25">
      <c r="A4709" s="772"/>
      <c r="D4709" s="515" t="s">
        <v>9236</v>
      </c>
      <c r="E4709" s="779" t="s">
        <v>9237</v>
      </c>
      <c r="F4709" s="515" t="s">
        <v>5762</v>
      </c>
      <c r="G4709" s="781" t="s">
        <v>6194</v>
      </c>
      <c r="H4709" s="781" t="s">
        <v>6195</v>
      </c>
      <c r="I4709" s="781" t="s">
        <v>5517</v>
      </c>
      <c r="J4709" s="782">
        <v>0</v>
      </c>
      <c r="K4709" s="783">
        <v>0</v>
      </c>
      <c r="L4709" s="784">
        <f t="shared" si="227"/>
        <v>0</v>
      </c>
      <c r="M4709" s="784">
        <f t="shared" si="228"/>
        <v>0</v>
      </c>
      <c r="N4709" s="782">
        <v>0</v>
      </c>
      <c r="O4709" s="782">
        <v>0</v>
      </c>
      <c r="P4709" s="782">
        <v>0</v>
      </c>
      <c r="Q4709" s="782">
        <v>0</v>
      </c>
      <c r="R4709" s="782"/>
      <c r="T4709" s="568"/>
    </row>
    <row r="4710" spans="1:20" s="498" customFormat="1" ht="12" x14ac:dyDescent="0.25">
      <c r="A4710" s="772"/>
      <c r="D4710" s="515" t="s">
        <v>9238</v>
      </c>
      <c r="E4710" s="779" t="s">
        <v>9239</v>
      </c>
      <c r="F4710" s="780" t="s">
        <v>5768</v>
      </c>
      <c r="G4710" s="781" t="s">
        <v>6194</v>
      </c>
      <c r="H4710" s="781" t="s">
        <v>6195</v>
      </c>
      <c r="I4710" s="781" t="s">
        <v>5517</v>
      </c>
      <c r="J4710" s="782">
        <v>0</v>
      </c>
      <c r="K4710" s="783">
        <v>0</v>
      </c>
      <c r="L4710" s="784">
        <f t="shared" si="227"/>
        <v>0</v>
      </c>
      <c r="M4710" s="784">
        <f t="shared" si="228"/>
        <v>0</v>
      </c>
      <c r="N4710" s="782">
        <v>0</v>
      </c>
      <c r="O4710" s="782">
        <v>0</v>
      </c>
      <c r="P4710" s="782">
        <v>0</v>
      </c>
      <c r="Q4710" s="782">
        <v>0</v>
      </c>
      <c r="R4710" s="782"/>
      <c r="T4710" s="568"/>
    </row>
    <row r="4711" spans="1:20" s="498" customFormat="1" ht="36" x14ac:dyDescent="0.25">
      <c r="A4711" s="772"/>
      <c r="D4711" s="519" t="s">
        <v>9240</v>
      </c>
      <c r="E4711" s="779" t="s">
        <v>9241</v>
      </c>
      <c r="F4711" s="780" t="s">
        <v>9242</v>
      </c>
      <c r="G4711" s="781" t="s">
        <v>6194</v>
      </c>
      <c r="H4711" s="781" t="s">
        <v>6195</v>
      </c>
      <c r="I4711" s="781" t="s">
        <v>5517</v>
      </c>
      <c r="J4711" s="782">
        <v>20000000</v>
      </c>
      <c r="K4711" s="783">
        <v>20000000</v>
      </c>
      <c r="L4711" s="782">
        <f t="shared" si="227"/>
        <v>0</v>
      </c>
      <c r="M4711" s="782">
        <f t="shared" si="228"/>
        <v>0</v>
      </c>
      <c r="N4711" s="782">
        <v>20000000</v>
      </c>
      <c r="O4711" s="782">
        <v>20000000</v>
      </c>
      <c r="P4711" s="782">
        <v>60000000</v>
      </c>
      <c r="Q4711" s="782">
        <v>20000000</v>
      </c>
      <c r="R4711" s="782"/>
      <c r="T4711" s="568"/>
    </row>
    <row r="4712" spans="1:20" s="498" customFormat="1" ht="12" x14ac:dyDescent="0.25">
      <c r="A4712" s="772"/>
      <c r="F4712" s="536"/>
      <c r="G4712" s="793"/>
      <c r="H4712" s="793"/>
      <c r="I4712" s="793"/>
      <c r="J4712" s="776"/>
      <c r="K4712" s="776"/>
      <c r="L4712" s="776"/>
      <c r="M4712" s="776"/>
      <c r="N4712" s="776"/>
      <c r="O4712" s="776"/>
      <c r="P4712" s="776"/>
      <c r="Q4712" s="776"/>
      <c r="R4712" s="776"/>
      <c r="T4712" s="568"/>
    </row>
    <row r="4713" spans="1:20" s="498" customFormat="1" ht="12" x14ac:dyDescent="0.25">
      <c r="A4713" s="772"/>
      <c r="F4713" s="536"/>
      <c r="G4713" s="793"/>
      <c r="H4713" s="793"/>
      <c r="I4713" s="793"/>
      <c r="J4713" s="776"/>
      <c r="K4713" s="776"/>
      <c r="L4713" s="776"/>
      <c r="M4713" s="776"/>
      <c r="N4713" s="776"/>
      <c r="O4713" s="776"/>
      <c r="P4713" s="776"/>
      <c r="Q4713" s="776"/>
      <c r="R4713" s="776"/>
      <c r="T4713" s="568"/>
    </row>
    <row r="4714" spans="1:20" s="498" customFormat="1" ht="12" x14ac:dyDescent="0.25">
      <c r="A4714" s="772"/>
      <c r="F4714" s="536"/>
      <c r="G4714" s="793"/>
      <c r="H4714" s="793"/>
      <c r="I4714" s="793"/>
      <c r="J4714" s="776"/>
      <c r="K4714" s="776"/>
      <c r="L4714" s="776"/>
      <c r="M4714" s="776"/>
      <c r="N4714" s="776"/>
      <c r="O4714" s="776"/>
      <c r="P4714" s="776"/>
      <c r="Q4714" s="776"/>
      <c r="R4714" s="776"/>
      <c r="T4714" s="568"/>
    </row>
    <row r="4715" spans="1:20" s="498" customFormat="1" ht="12" x14ac:dyDescent="0.25">
      <c r="A4715" s="772"/>
      <c r="F4715" s="536"/>
      <c r="G4715" s="793"/>
      <c r="H4715" s="793"/>
      <c r="I4715" s="793"/>
      <c r="J4715" s="776"/>
      <c r="K4715" s="776"/>
      <c r="L4715" s="776"/>
      <c r="M4715" s="776"/>
      <c r="N4715" s="776"/>
      <c r="O4715" s="776"/>
      <c r="P4715" s="776"/>
      <c r="Q4715" s="776"/>
      <c r="R4715" s="776"/>
      <c r="T4715" s="568"/>
    </row>
    <row r="4716" spans="1:20" s="498" customFormat="1" ht="12" x14ac:dyDescent="0.25">
      <c r="A4716" s="772"/>
      <c r="F4716" s="536"/>
      <c r="J4716" s="776"/>
      <c r="K4716" s="776"/>
      <c r="L4716" s="776"/>
      <c r="M4716" s="776"/>
      <c r="N4716" s="776"/>
      <c r="O4716" s="776"/>
      <c r="P4716" s="776"/>
      <c r="Q4716" s="776"/>
      <c r="R4716" s="776"/>
      <c r="T4716" s="568"/>
    </row>
    <row r="4717" spans="1:20" s="751" customFormat="1" ht="13.8" x14ac:dyDescent="0.3">
      <c r="A4717" s="946" t="s">
        <v>5500</v>
      </c>
      <c r="B4717" s="946"/>
      <c r="C4717" s="946"/>
      <c r="D4717" s="946"/>
      <c r="E4717" s="946"/>
      <c r="F4717" s="946"/>
      <c r="G4717" s="946"/>
      <c r="H4717" s="946"/>
      <c r="I4717" s="946"/>
      <c r="J4717" s="946"/>
      <c r="K4717" s="946"/>
      <c r="L4717" s="946"/>
      <c r="M4717" s="946"/>
      <c r="N4717" s="946"/>
      <c r="O4717" s="946"/>
      <c r="P4717" s="946"/>
      <c r="Q4717" s="946"/>
      <c r="T4717" s="752"/>
    </row>
    <row r="4718" spans="1:20" s="751" customFormat="1" ht="13.8" x14ac:dyDescent="0.3">
      <c r="A4718" s="946" t="s">
        <v>5501</v>
      </c>
      <c r="B4718" s="946"/>
      <c r="C4718" s="946"/>
      <c r="D4718" s="946"/>
      <c r="E4718" s="946"/>
      <c r="F4718" s="946"/>
      <c r="G4718" s="946"/>
      <c r="H4718" s="946"/>
      <c r="I4718" s="946"/>
      <c r="J4718" s="946"/>
      <c r="K4718" s="946"/>
      <c r="L4718" s="946"/>
      <c r="M4718" s="946"/>
      <c r="N4718" s="946"/>
      <c r="O4718" s="946"/>
      <c r="P4718" s="946"/>
      <c r="Q4718" s="946"/>
      <c r="T4718" s="752"/>
    </row>
    <row r="4719" spans="1:20" s="753" customFormat="1" ht="13.2" x14ac:dyDescent="0.25">
      <c r="A4719" s="947" t="s">
        <v>8579</v>
      </c>
      <c r="B4719" s="947"/>
      <c r="C4719" s="947"/>
      <c r="D4719" s="947"/>
      <c r="E4719" s="947"/>
      <c r="F4719" s="947"/>
      <c r="G4719" s="947"/>
      <c r="H4719" s="947"/>
      <c r="I4719" s="947"/>
      <c r="J4719" s="947"/>
      <c r="K4719" s="947"/>
      <c r="L4719" s="947"/>
      <c r="M4719" s="947"/>
      <c r="N4719" s="947"/>
      <c r="O4719" s="947"/>
      <c r="P4719" s="947"/>
      <c r="Q4719" s="947"/>
      <c r="T4719" s="754"/>
    </row>
    <row r="4720" spans="1:20" s="760" customFormat="1" ht="24" customHeight="1" x14ac:dyDescent="0.25">
      <c r="A4720" s="943" t="s">
        <v>5502</v>
      </c>
      <c r="B4720" s="948" t="s">
        <v>5503</v>
      </c>
      <c r="C4720" s="949"/>
      <c r="D4720" s="755"/>
      <c r="E4720" s="943" t="s">
        <v>5504</v>
      </c>
      <c r="F4720" s="943" t="s">
        <v>4881</v>
      </c>
      <c r="G4720" s="943" t="s">
        <v>5505</v>
      </c>
      <c r="H4720" s="943" t="s">
        <v>5506</v>
      </c>
      <c r="I4720" s="943" t="s">
        <v>5507</v>
      </c>
      <c r="J4720" s="756" t="s">
        <v>3115</v>
      </c>
      <c r="K4720" s="757" t="s">
        <v>3116</v>
      </c>
      <c r="L4720" s="758" t="s">
        <v>5508</v>
      </c>
      <c r="M4720" s="758" t="s">
        <v>5509</v>
      </c>
      <c r="N4720" s="756" t="s">
        <v>3116</v>
      </c>
      <c r="O4720" s="756" t="s">
        <v>3116</v>
      </c>
      <c r="P4720" s="759" t="s">
        <v>3317</v>
      </c>
      <c r="Q4720" s="759" t="s">
        <v>3341</v>
      </c>
      <c r="R4720" s="759" t="s">
        <v>5510</v>
      </c>
      <c r="T4720" s="761"/>
    </row>
    <row r="4721" spans="1:20" s="760" customFormat="1" ht="19.5" customHeight="1" x14ac:dyDescent="0.25">
      <c r="A4721" s="944"/>
      <c r="B4721" s="950"/>
      <c r="C4721" s="951"/>
      <c r="D4721" s="762"/>
      <c r="E4721" s="944"/>
      <c r="F4721" s="944"/>
      <c r="G4721" s="944"/>
      <c r="H4721" s="944"/>
      <c r="I4721" s="944"/>
      <c r="J4721" s="763">
        <v>2020</v>
      </c>
      <c r="K4721" s="764" t="s">
        <v>3120</v>
      </c>
      <c r="L4721" s="765" t="s">
        <v>3120</v>
      </c>
      <c r="M4721" s="765" t="s">
        <v>3120</v>
      </c>
      <c r="N4721" s="766" t="s">
        <v>5068</v>
      </c>
      <c r="O4721" s="766" t="s">
        <v>5069</v>
      </c>
      <c r="P4721" s="763" t="s">
        <v>4882</v>
      </c>
      <c r="Q4721" s="766" t="s">
        <v>5102</v>
      </c>
      <c r="R4721" s="763"/>
      <c r="T4721" s="761"/>
    </row>
    <row r="4722" spans="1:20" s="760" customFormat="1" ht="15.75" customHeight="1" x14ac:dyDescent="0.25">
      <c r="A4722" s="945"/>
      <c r="B4722" s="952"/>
      <c r="C4722" s="953"/>
      <c r="D4722" s="768"/>
      <c r="E4722" s="945"/>
      <c r="F4722" s="945"/>
      <c r="G4722" s="945"/>
      <c r="H4722" s="945"/>
      <c r="I4722" s="945"/>
      <c r="J4722" s="769" t="s">
        <v>14</v>
      </c>
      <c r="K4722" s="770" t="s">
        <v>14</v>
      </c>
      <c r="L4722" s="771" t="s">
        <v>14</v>
      </c>
      <c r="M4722" s="771" t="s">
        <v>14</v>
      </c>
      <c r="N4722" s="769" t="s">
        <v>14</v>
      </c>
      <c r="O4722" s="769" t="s">
        <v>14</v>
      </c>
      <c r="P4722" s="769" t="s">
        <v>14</v>
      </c>
      <c r="Q4722" s="769" t="s">
        <v>14</v>
      </c>
      <c r="R4722" s="769"/>
      <c r="T4722" s="761"/>
    </row>
    <row r="4723" spans="1:20" s="498" customFormat="1" ht="12" x14ac:dyDescent="0.25">
      <c r="A4723" s="772"/>
      <c r="C4723" s="773" t="s">
        <v>5892</v>
      </c>
      <c r="D4723" s="817"/>
      <c r="E4723" s="773"/>
      <c r="F4723" s="775"/>
      <c r="G4723" s="773"/>
      <c r="H4723" s="773"/>
      <c r="I4723" s="773"/>
      <c r="J4723" s="777">
        <v>2820000000</v>
      </c>
      <c r="K4723" s="789">
        <f>SUM(K4724:K4742)</f>
        <v>3320000000</v>
      </c>
      <c r="L4723" s="784">
        <f t="shared" ref="L4723:O4723" si="229">SUM(L4724:L4742)</f>
        <v>0</v>
      </c>
      <c r="M4723" s="784">
        <f t="shared" si="229"/>
        <v>500000000</v>
      </c>
      <c r="N4723" s="784">
        <f t="shared" si="229"/>
        <v>7820000000</v>
      </c>
      <c r="O4723" s="784">
        <f t="shared" si="229"/>
        <v>7320000000</v>
      </c>
      <c r="P4723" s="777">
        <f>SUM(K4723,N4723,O4723)</f>
        <v>18460000000</v>
      </c>
      <c r="Q4723" s="777">
        <v>3820000000</v>
      </c>
      <c r="R4723" s="777"/>
      <c r="T4723" s="568"/>
    </row>
    <row r="4724" spans="1:20" s="498" customFormat="1" ht="12" x14ac:dyDescent="0.25">
      <c r="A4724" s="772"/>
      <c r="D4724" s="515" t="s">
        <v>9243</v>
      </c>
      <c r="E4724" s="779" t="s">
        <v>9244</v>
      </c>
      <c r="F4724" s="780" t="s">
        <v>7019</v>
      </c>
      <c r="G4724" s="781" t="s">
        <v>6194</v>
      </c>
      <c r="H4724" s="781" t="s">
        <v>6195</v>
      </c>
      <c r="I4724" s="781" t="s">
        <v>5517</v>
      </c>
      <c r="J4724" s="782">
        <v>0</v>
      </c>
      <c r="K4724" s="783">
        <v>0</v>
      </c>
      <c r="L4724" s="784">
        <f t="shared" ref="L4724:L4742" si="230">SUM(J4724-K4724)</f>
        <v>0</v>
      </c>
      <c r="M4724" s="784">
        <f>SUM(K4724-J4724)</f>
        <v>0</v>
      </c>
      <c r="N4724" s="782">
        <v>0</v>
      </c>
      <c r="O4724" s="782">
        <v>0</v>
      </c>
      <c r="P4724" s="782">
        <v>0</v>
      </c>
      <c r="Q4724" s="782">
        <v>0</v>
      </c>
      <c r="R4724" s="782"/>
      <c r="T4724" s="568"/>
    </row>
    <row r="4725" spans="1:20" s="498" customFormat="1" ht="12" x14ac:dyDescent="0.25">
      <c r="A4725" s="772"/>
      <c r="D4725" s="515" t="s">
        <v>9245</v>
      </c>
      <c r="E4725" s="779" t="s">
        <v>9246</v>
      </c>
      <c r="F4725" s="780" t="s">
        <v>7185</v>
      </c>
      <c r="G4725" s="781" t="s">
        <v>6194</v>
      </c>
      <c r="H4725" s="781" t="s">
        <v>6195</v>
      </c>
      <c r="I4725" s="781" t="s">
        <v>5517</v>
      </c>
      <c r="J4725" s="782">
        <v>0</v>
      </c>
      <c r="K4725" s="783">
        <v>0</v>
      </c>
      <c r="L4725" s="784">
        <f t="shared" si="230"/>
        <v>0</v>
      </c>
      <c r="M4725" s="784">
        <f t="shared" ref="M4725:M4742" si="231">SUM(K4725-J4725)</f>
        <v>0</v>
      </c>
      <c r="N4725" s="782">
        <v>0</v>
      </c>
      <c r="O4725" s="782">
        <v>0</v>
      </c>
      <c r="P4725" s="782">
        <v>0</v>
      </c>
      <c r="Q4725" s="782">
        <v>0</v>
      </c>
      <c r="R4725" s="782"/>
      <c r="T4725" s="568"/>
    </row>
    <row r="4726" spans="1:20" s="498" customFormat="1" ht="12" x14ac:dyDescent="0.25">
      <c r="A4726" s="772"/>
      <c r="D4726" s="515" t="s">
        <v>9247</v>
      </c>
      <c r="E4726" s="779" t="s">
        <v>9248</v>
      </c>
      <c r="F4726" s="780" t="s">
        <v>7399</v>
      </c>
      <c r="G4726" s="781" t="s">
        <v>6194</v>
      </c>
      <c r="H4726" s="781" t="s">
        <v>6195</v>
      </c>
      <c r="I4726" s="781" t="s">
        <v>5517</v>
      </c>
      <c r="J4726" s="782">
        <v>0</v>
      </c>
      <c r="K4726" s="783">
        <v>0</v>
      </c>
      <c r="L4726" s="784">
        <f t="shared" si="230"/>
        <v>0</v>
      </c>
      <c r="M4726" s="784">
        <f t="shared" si="231"/>
        <v>0</v>
      </c>
      <c r="N4726" s="782">
        <v>0</v>
      </c>
      <c r="O4726" s="782">
        <v>0</v>
      </c>
      <c r="P4726" s="782">
        <v>0</v>
      </c>
      <c r="Q4726" s="782">
        <v>0</v>
      </c>
      <c r="R4726" s="782"/>
      <c r="T4726" s="568"/>
    </row>
    <row r="4727" spans="1:20" s="498" customFormat="1" ht="24" x14ac:dyDescent="0.25">
      <c r="A4727" s="772"/>
      <c r="D4727" s="515" t="s">
        <v>9249</v>
      </c>
      <c r="E4727" s="779" t="s">
        <v>9250</v>
      </c>
      <c r="F4727" s="780" t="s">
        <v>9251</v>
      </c>
      <c r="G4727" s="781" t="s">
        <v>5515</v>
      </c>
      <c r="H4727" s="781" t="s">
        <v>6225</v>
      </c>
      <c r="I4727" s="781" t="s">
        <v>5517</v>
      </c>
      <c r="J4727" s="782">
        <v>500000000</v>
      </c>
      <c r="K4727" s="783">
        <v>500000000</v>
      </c>
      <c r="L4727" s="784">
        <f t="shared" si="230"/>
        <v>0</v>
      </c>
      <c r="M4727" s="784">
        <f t="shared" si="231"/>
        <v>0</v>
      </c>
      <c r="N4727" s="782">
        <v>500000000</v>
      </c>
      <c r="O4727" s="782">
        <v>500000000</v>
      </c>
      <c r="P4727" s="782">
        <v>1500000000</v>
      </c>
      <c r="Q4727" s="782">
        <v>500000000</v>
      </c>
      <c r="R4727" s="782"/>
      <c r="T4727" s="568"/>
    </row>
    <row r="4728" spans="1:20" s="498" customFormat="1" ht="24" x14ac:dyDescent="0.25">
      <c r="A4728" s="772"/>
      <c r="D4728" s="515" t="s">
        <v>9252</v>
      </c>
      <c r="E4728" s="779" t="s">
        <v>9253</v>
      </c>
      <c r="F4728" s="780" t="s">
        <v>9254</v>
      </c>
      <c r="G4728" s="781" t="s">
        <v>155</v>
      </c>
      <c r="H4728" s="781" t="s">
        <v>155</v>
      </c>
      <c r="I4728" s="781" t="s">
        <v>5517</v>
      </c>
      <c r="J4728" s="782">
        <v>0</v>
      </c>
      <c r="K4728" s="783">
        <v>0</v>
      </c>
      <c r="L4728" s="784">
        <f t="shared" si="230"/>
        <v>0</v>
      </c>
      <c r="M4728" s="784">
        <f t="shared" si="231"/>
        <v>0</v>
      </c>
      <c r="N4728" s="782">
        <v>0</v>
      </c>
      <c r="O4728" s="782">
        <v>0</v>
      </c>
      <c r="P4728" s="782">
        <v>0</v>
      </c>
      <c r="Q4728" s="782">
        <v>0</v>
      </c>
      <c r="R4728" s="782"/>
      <c r="T4728" s="568"/>
    </row>
    <row r="4729" spans="1:20" s="498" customFormat="1" ht="24" x14ac:dyDescent="0.25">
      <c r="A4729" s="772"/>
      <c r="D4729" s="515" t="s">
        <v>9255</v>
      </c>
      <c r="E4729" s="779" t="s">
        <v>9256</v>
      </c>
      <c r="F4729" s="780" t="s">
        <v>9257</v>
      </c>
      <c r="G4729" s="781" t="s">
        <v>5515</v>
      </c>
      <c r="H4729" s="781" t="s">
        <v>6225</v>
      </c>
      <c r="I4729" s="781" t="s">
        <v>5517</v>
      </c>
      <c r="J4729" s="782">
        <v>1500000000</v>
      </c>
      <c r="K4729" s="783">
        <v>2000000000</v>
      </c>
      <c r="L4729" s="784">
        <v>0</v>
      </c>
      <c r="M4729" s="784">
        <f t="shared" si="231"/>
        <v>500000000</v>
      </c>
      <c r="N4729" s="782">
        <v>6000000000</v>
      </c>
      <c r="O4729" s="782">
        <v>6000000000</v>
      </c>
      <c r="P4729" s="782">
        <v>6000000000</v>
      </c>
      <c r="Q4729" s="782">
        <v>2500000000</v>
      </c>
      <c r="R4729" s="804"/>
      <c r="T4729" s="568"/>
    </row>
    <row r="4730" spans="1:20" s="498" customFormat="1" ht="24" x14ac:dyDescent="0.25">
      <c r="A4730" s="772"/>
      <c r="D4730" s="515" t="s">
        <v>9258</v>
      </c>
      <c r="E4730" s="779" t="s">
        <v>9259</v>
      </c>
      <c r="F4730" s="780" t="s">
        <v>9260</v>
      </c>
      <c r="G4730" s="781" t="s">
        <v>5515</v>
      </c>
      <c r="H4730" s="781" t="s">
        <v>6225</v>
      </c>
      <c r="I4730" s="781" t="s">
        <v>5517</v>
      </c>
      <c r="J4730" s="782">
        <v>500000000</v>
      </c>
      <c r="K4730" s="783">
        <v>500000000</v>
      </c>
      <c r="L4730" s="784">
        <f t="shared" si="230"/>
        <v>0</v>
      </c>
      <c r="M4730" s="784">
        <f t="shared" si="231"/>
        <v>0</v>
      </c>
      <c r="N4730" s="782">
        <v>1000000000</v>
      </c>
      <c r="O4730" s="782">
        <v>500000000</v>
      </c>
      <c r="P4730" s="782">
        <v>1500000000</v>
      </c>
      <c r="Q4730" s="782">
        <v>500000000</v>
      </c>
      <c r="R4730" s="782"/>
      <c r="T4730" s="568"/>
    </row>
    <row r="4731" spans="1:20" s="498" customFormat="1" ht="12" x14ac:dyDescent="0.25">
      <c r="A4731" s="772"/>
      <c r="D4731" s="515" t="s">
        <v>9261</v>
      </c>
      <c r="E4731" s="779" t="s">
        <v>9262</v>
      </c>
      <c r="F4731" s="780" t="s">
        <v>9263</v>
      </c>
      <c r="G4731" s="781" t="s">
        <v>5515</v>
      </c>
      <c r="H4731" s="781" t="s">
        <v>6225</v>
      </c>
      <c r="I4731" s="781" t="s">
        <v>5517</v>
      </c>
      <c r="J4731" s="782">
        <v>20000000</v>
      </c>
      <c r="K4731" s="783">
        <v>20000000</v>
      </c>
      <c r="L4731" s="784">
        <f t="shared" si="230"/>
        <v>0</v>
      </c>
      <c r="M4731" s="784">
        <f t="shared" si="231"/>
        <v>0</v>
      </c>
      <c r="N4731" s="782">
        <v>20000000</v>
      </c>
      <c r="O4731" s="782">
        <v>20000000</v>
      </c>
      <c r="P4731" s="782">
        <v>60000000</v>
      </c>
      <c r="Q4731" s="782">
        <v>20000000</v>
      </c>
      <c r="R4731" s="782"/>
      <c r="T4731" s="568"/>
    </row>
    <row r="4732" spans="1:20" s="498" customFormat="1" ht="24" x14ac:dyDescent="0.25">
      <c r="A4732" s="772"/>
      <c r="D4732" s="515" t="s">
        <v>9264</v>
      </c>
      <c r="E4732" s="779" t="s">
        <v>9253</v>
      </c>
      <c r="F4732" s="780" t="s">
        <v>9265</v>
      </c>
      <c r="G4732" s="781" t="s">
        <v>5515</v>
      </c>
      <c r="H4732" s="781" t="s">
        <v>9266</v>
      </c>
      <c r="I4732" s="781" t="s">
        <v>5517</v>
      </c>
      <c r="J4732" s="782">
        <v>0</v>
      </c>
      <c r="K4732" s="783">
        <v>0</v>
      </c>
      <c r="L4732" s="784">
        <f t="shared" si="230"/>
        <v>0</v>
      </c>
      <c r="M4732" s="784">
        <f t="shared" si="231"/>
        <v>0</v>
      </c>
      <c r="N4732" s="782">
        <v>0</v>
      </c>
      <c r="O4732" s="782">
        <v>0</v>
      </c>
      <c r="P4732" s="782">
        <v>0</v>
      </c>
      <c r="Q4732" s="782">
        <v>0</v>
      </c>
      <c r="R4732" s="782"/>
      <c r="T4732" s="568"/>
    </row>
    <row r="4733" spans="1:20" s="498" customFormat="1" ht="24" x14ac:dyDescent="0.25">
      <c r="A4733" s="772"/>
      <c r="D4733" s="515" t="s">
        <v>9267</v>
      </c>
      <c r="E4733" s="779" t="s">
        <v>9268</v>
      </c>
      <c r="F4733" s="780" t="s">
        <v>9269</v>
      </c>
      <c r="G4733" s="781" t="s">
        <v>5515</v>
      </c>
      <c r="H4733" s="781" t="s">
        <v>9266</v>
      </c>
      <c r="I4733" s="781" t="s">
        <v>5517</v>
      </c>
      <c r="J4733" s="782">
        <v>300000000</v>
      </c>
      <c r="K4733" s="783">
        <v>300000000</v>
      </c>
      <c r="L4733" s="784">
        <f t="shared" si="230"/>
        <v>0</v>
      </c>
      <c r="M4733" s="784">
        <f t="shared" si="231"/>
        <v>0</v>
      </c>
      <c r="N4733" s="782">
        <v>300000000</v>
      </c>
      <c r="O4733" s="782">
        <v>300000000</v>
      </c>
      <c r="P4733" s="782">
        <v>900000000</v>
      </c>
      <c r="Q4733" s="782">
        <v>300000000</v>
      </c>
      <c r="R4733" s="782"/>
      <c r="T4733" s="568"/>
    </row>
    <row r="4734" spans="1:20" s="498" customFormat="1" ht="24" x14ac:dyDescent="0.25">
      <c r="A4734" s="772"/>
      <c r="D4734" s="515" t="s">
        <v>9270</v>
      </c>
      <c r="E4734" s="779" t="s">
        <v>9271</v>
      </c>
      <c r="F4734" s="780" t="s">
        <v>9272</v>
      </c>
      <c r="G4734" s="781" t="s">
        <v>5515</v>
      </c>
      <c r="H4734" s="781" t="s">
        <v>9266</v>
      </c>
      <c r="I4734" s="781" t="s">
        <v>5517</v>
      </c>
      <c r="J4734" s="782">
        <v>0</v>
      </c>
      <c r="K4734" s="783">
        <v>0</v>
      </c>
      <c r="L4734" s="784">
        <f t="shared" si="230"/>
        <v>0</v>
      </c>
      <c r="M4734" s="784">
        <f t="shared" si="231"/>
        <v>0</v>
      </c>
      <c r="N4734" s="782">
        <v>0</v>
      </c>
      <c r="O4734" s="782">
        <v>0</v>
      </c>
      <c r="P4734" s="782">
        <v>0</v>
      </c>
      <c r="Q4734" s="782">
        <v>0</v>
      </c>
      <c r="R4734" s="782"/>
      <c r="T4734" s="568"/>
    </row>
    <row r="4735" spans="1:20" s="498" customFormat="1" ht="24" x14ac:dyDescent="0.25">
      <c r="A4735" s="772"/>
      <c r="D4735" s="515" t="s">
        <v>9273</v>
      </c>
      <c r="E4735" s="779" t="s">
        <v>9274</v>
      </c>
      <c r="F4735" s="780" t="s">
        <v>9275</v>
      </c>
      <c r="G4735" s="781" t="s">
        <v>155</v>
      </c>
      <c r="H4735" s="781" t="s">
        <v>155</v>
      </c>
      <c r="I4735" s="781" t="s">
        <v>5517</v>
      </c>
      <c r="J4735" s="782">
        <v>0</v>
      </c>
      <c r="K4735" s="783">
        <v>0</v>
      </c>
      <c r="L4735" s="784">
        <f t="shared" si="230"/>
        <v>0</v>
      </c>
      <c r="M4735" s="784">
        <f t="shared" si="231"/>
        <v>0</v>
      </c>
      <c r="N4735" s="782">
        <v>0</v>
      </c>
      <c r="O4735" s="782">
        <v>0</v>
      </c>
      <c r="P4735" s="782">
        <v>0</v>
      </c>
      <c r="Q4735" s="782">
        <v>0</v>
      </c>
      <c r="R4735" s="782"/>
      <c r="T4735" s="568"/>
    </row>
    <row r="4736" spans="1:20" s="498" customFormat="1" ht="24" x14ac:dyDescent="0.25">
      <c r="A4736" s="772"/>
      <c r="D4736" s="515" t="s">
        <v>9276</v>
      </c>
      <c r="E4736" s="779" t="s">
        <v>9277</v>
      </c>
      <c r="F4736" s="780" t="s">
        <v>9278</v>
      </c>
      <c r="G4736" s="781" t="s">
        <v>155</v>
      </c>
      <c r="H4736" s="781" t="s">
        <v>155</v>
      </c>
      <c r="I4736" s="781" t="s">
        <v>5517</v>
      </c>
      <c r="J4736" s="782">
        <v>0</v>
      </c>
      <c r="K4736" s="783">
        <v>0</v>
      </c>
      <c r="L4736" s="784">
        <f t="shared" si="230"/>
        <v>0</v>
      </c>
      <c r="M4736" s="784">
        <f t="shared" si="231"/>
        <v>0</v>
      </c>
      <c r="N4736" s="782">
        <v>0</v>
      </c>
      <c r="O4736" s="782">
        <v>0</v>
      </c>
      <c r="P4736" s="782">
        <v>0</v>
      </c>
      <c r="Q4736" s="782">
        <v>0</v>
      </c>
      <c r="R4736" s="782"/>
      <c r="T4736" s="568"/>
    </row>
    <row r="4737" spans="1:20" s="498" customFormat="1" ht="12" x14ac:dyDescent="0.25">
      <c r="A4737" s="772"/>
      <c r="D4737" s="515" t="s">
        <v>9279</v>
      </c>
      <c r="E4737" s="779" t="s">
        <v>9253</v>
      </c>
      <c r="F4737" s="515" t="s">
        <v>9280</v>
      </c>
      <c r="G4737" s="781" t="s">
        <v>155</v>
      </c>
      <c r="H4737" s="781" t="s">
        <v>155</v>
      </c>
      <c r="I4737" s="781" t="s">
        <v>5517</v>
      </c>
      <c r="J4737" s="782">
        <v>0</v>
      </c>
      <c r="K4737" s="783">
        <v>0</v>
      </c>
      <c r="L4737" s="784">
        <f t="shared" si="230"/>
        <v>0</v>
      </c>
      <c r="M4737" s="784">
        <f t="shared" si="231"/>
        <v>0</v>
      </c>
      <c r="N4737" s="782">
        <v>0</v>
      </c>
      <c r="O4737" s="782">
        <v>0</v>
      </c>
      <c r="P4737" s="782">
        <v>0</v>
      </c>
      <c r="Q4737" s="782">
        <v>0</v>
      </c>
      <c r="R4737" s="782"/>
      <c r="T4737" s="568"/>
    </row>
    <row r="4738" spans="1:20" s="498" customFormat="1" ht="24" x14ac:dyDescent="0.25">
      <c r="A4738" s="772"/>
      <c r="D4738" s="515" t="s">
        <v>9281</v>
      </c>
      <c r="E4738" s="779" t="s">
        <v>9253</v>
      </c>
      <c r="F4738" s="780" t="s">
        <v>9282</v>
      </c>
      <c r="G4738" s="781" t="s">
        <v>155</v>
      </c>
      <c r="H4738" s="781" t="s">
        <v>155</v>
      </c>
      <c r="I4738" s="781" t="s">
        <v>5517</v>
      </c>
      <c r="J4738" s="782">
        <v>0</v>
      </c>
      <c r="K4738" s="783">
        <v>0</v>
      </c>
      <c r="L4738" s="784">
        <f t="shared" si="230"/>
        <v>0</v>
      </c>
      <c r="M4738" s="784">
        <f t="shared" si="231"/>
        <v>0</v>
      </c>
      <c r="N4738" s="782">
        <v>0</v>
      </c>
      <c r="O4738" s="782">
        <v>0</v>
      </c>
      <c r="P4738" s="782">
        <v>0</v>
      </c>
      <c r="Q4738" s="782">
        <v>0</v>
      </c>
      <c r="R4738" s="782"/>
      <c r="T4738" s="568"/>
    </row>
    <row r="4739" spans="1:20" s="498" customFormat="1" ht="24" x14ac:dyDescent="0.25">
      <c r="A4739" s="772"/>
      <c r="D4739" s="515" t="s">
        <v>9283</v>
      </c>
      <c r="E4739" s="779" t="s">
        <v>9284</v>
      </c>
      <c r="F4739" s="780" t="s">
        <v>9285</v>
      </c>
      <c r="G4739" s="781" t="s">
        <v>5515</v>
      </c>
      <c r="H4739" s="781" t="s">
        <v>6225</v>
      </c>
      <c r="I4739" s="781" t="s">
        <v>5517</v>
      </c>
      <c r="J4739" s="782">
        <v>0</v>
      </c>
      <c r="K4739" s="783">
        <v>0</v>
      </c>
      <c r="L4739" s="784">
        <f t="shared" si="230"/>
        <v>0</v>
      </c>
      <c r="M4739" s="784">
        <f t="shared" si="231"/>
        <v>0</v>
      </c>
      <c r="N4739" s="782">
        <v>0</v>
      </c>
      <c r="O4739" s="782">
        <v>0</v>
      </c>
      <c r="P4739" s="782">
        <v>0</v>
      </c>
      <c r="Q4739" s="782">
        <v>0</v>
      </c>
      <c r="R4739" s="782"/>
      <c r="T4739" s="568"/>
    </row>
    <row r="4740" spans="1:20" s="498" customFormat="1" ht="24" x14ac:dyDescent="0.25">
      <c r="A4740" s="772"/>
      <c r="D4740" s="515" t="s">
        <v>9286</v>
      </c>
      <c r="E4740" s="779" t="s">
        <v>9287</v>
      </c>
      <c r="F4740" s="780" t="s">
        <v>9288</v>
      </c>
      <c r="G4740" s="781" t="s">
        <v>5515</v>
      </c>
      <c r="H4740" s="781" t="s">
        <v>6225</v>
      </c>
      <c r="I4740" s="781" t="s">
        <v>5517</v>
      </c>
      <c r="J4740" s="782">
        <v>0</v>
      </c>
      <c r="K4740" s="783">
        <v>0</v>
      </c>
      <c r="L4740" s="784">
        <f t="shared" si="230"/>
        <v>0</v>
      </c>
      <c r="M4740" s="784">
        <f t="shared" si="231"/>
        <v>0</v>
      </c>
      <c r="N4740" s="782">
        <v>0</v>
      </c>
      <c r="O4740" s="782">
        <v>0</v>
      </c>
      <c r="P4740" s="782">
        <v>0</v>
      </c>
      <c r="Q4740" s="782">
        <v>0</v>
      </c>
      <c r="R4740" s="782"/>
      <c r="T4740" s="568"/>
    </row>
    <row r="4741" spans="1:20" s="498" customFormat="1" ht="12" x14ac:dyDescent="0.25">
      <c r="A4741" s="772"/>
      <c r="D4741" s="515" t="s">
        <v>9289</v>
      </c>
      <c r="E4741" s="779" t="s">
        <v>9290</v>
      </c>
      <c r="F4741" s="515" t="s">
        <v>9291</v>
      </c>
      <c r="G4741" s="781" t="s">
        <v>5515</v>
      </c>
      <c r="H4741" s="781" t="s">
        <v>9266</v>
      </c>
      <c r="I4741" s="781" t="s">
        <v>5517</v>
      </c>
      <c r="J4741" s="782">
        <v>0</v>
      </c>
      <c r="K4741" s="783">
        <v>0</v>
      </c>
      <c r="L4741" s="784">
        <f t="shared" si="230"/>
        <v>0</v>
      </c>
      <c r="M4741" s="784">
        <f t="shared" si="231"/>
        <v>0</v>
      </c>
      <c r="N4741" s="782">
        <v>0</v>
      </c>
      <c r="O4741" s="782">
        <v>0</v>
      </c>
      <c r="P4741" s="782">
        <v>0</v>
      </c>
      <c r="Q4741" s="782">
        <v>0</v>
      </c>
      <c r="R4741" s="782"/>
      <c r="T4741" s="568"/>
    </row>
    <row r="4742" spans="1:20" s="498" customFormat="1" ht="12" x14ac:dyDescent="0.25">
      <c r="A4742" s="772"/>
      <c r="D4742" s="515" t="s">
        <v>9292</v>
      </c>
      <c r="E4742" s="779" t="s">
        <v>9293</v>
      </c>
      <c r="F4742" s="515" t="s">
        <v>9294</v>
      </c>
      <c r="G4742" s="781" t="s">
        <v>5515</v>
      </c>
      <c r="H4742" s="781" t="s">
        <v>9266</v>
      </c>
      <c r="I4742" s="781" t="s">
        <v>5517</v>
      </c>
      <c r="J4742" s="782">
        <v>0</v>
      </c>
      <c r="K4742" s="783">
        <v>0</v>
      </c>
      <c r="L4742" s="782">
        <f t="shared" si="230"/>
        <v>0</v>
      </c>
      <c r="M4742" s="782">
        <f t="shared" si="231"/>
        <v>0</v>
      </c>
      <c r="N4742" s="782">
        <v>0</v>
      </c>
      <c r="O4742" s="782">
        <v>0</v>
      </c>
      <c r="P4742" s="782">
        <v>0</v>
      </c>
      <c r="Q4742" s="782">
        <v>0</v>
      </c>
      <c r="R4742" s="782"/>
      <c r="T4742" s="568"/>
    </row>
    <row r="4743" spans="1:20" s="498" customFormat="1" ht="12" x14ac:dyDescent="0.25">
      <c r="A4743" s="772"/>
      <c r="B4743" s="566" t="s">
        <v>870</v>
      </c>
      <c r="C4743" s="810"/>
      <c r="D4743" s="515"/>
      <c r="E4743" s="810"/>
      <c r="F4743" s="827"/>
      <c r="G4743" s="810"/>
      <c r="H4743" s="810"/>
      <c r="I4743" s="779"/>
      <c r="J4743" s="782">
        <v>5779476100</v>
      </c>
      <c r="K4743" s="783">
        <f>SUM(K4723,K4644,K4621)</f>
        <v>9641476100</v>
      </c>
      <c r="L4743" s="782">
        <f>SUM(L4723,L4644,L4621)</f>
        <v>138000000</v>
      </c>
      <c r="M4743" s="782">
        <f>SUM(M4723,M4644,M4621)</f>
        <v>4000000000</v>
      </c>
      <c r="N4743" s="782">
        <f>SUM(N4723,N4644,N4621)</f>
        <v>14788243270</v>
      </c>
      <c r="O4743" s="782">
        <f>SUM(O4723,O4644,O4621)</f>
        <v>14295450800</v>
      </c>
      <c r="P4743" s="782">
        <v>18863170170</v>
      </c>
      <c r="Q4743" s="782">
        <v>6714338600</v>
      </c>
      <c r="R4743" s="782"/>
      <c r="T4743" s="568"/>
    </row>
    <row r="4744" spans="1:20" s="498" customFormat="1" ht="12" x14ac:dyDescent="0.25">
      <c r="A4744" s="772"/>
      <c r="D4744" s="515"/>
      <c r="F4744" s="536"/>
      <c r="J4744" s="776"/>
      <c r="K4744" s="829"/>
      <c r="L4744" s="776"/>
      <c r="M4744" s="776"/>
      <c r="N4744" s="776"/>
      <c r="O4744" s="776"/>
      <c r="P4744" s="776"/>
      <c r="Q4744" s="776"/>
      <c r="R4744" s="776"/>
      <c r="T4744" s="568"/>
    </row>
    <row r="4745" spans="1:20" s="751" customFormat="1" ht="13.8" x14ac:dyDescent="0.3">
      <c r="A4745" s="946" t="s">
        <v>5500</v>
      </c>
      <c r="B4745" s="946"/>
      <c r="C4745" s="946"/>
      <c r="D4745" s="946"/>
      <c r="E4745" s="946"/>
      <c r="F4745" s="946"/>
      <c r="G4745" s="946"/>
      <c r="H4745" s="946"/>
      <c r="I4745" s="946"/>
      <c r="J4745" s="946"/>
      <c r="K4745" s="946"/>
      <c r="L4745" s="946"/>
      <c r="M4745" s="946"/>
      <c r="N4745" s="946"/>
      <c r="O4745" s="946"/>
      <c r="P4745" s="946"/>
      <c r="Q4745" s="946"/>
      <c r="T4745" s="752"/>
    </row>
    <row r="4746" spans="1:20" s="751" customFormat="1" ht="13.8" x14ac:dyDescent="0.3">
      <c r="A4746" s="946" t="s">
        <v>5501</v>
      </c>
      <c r="B4746" s="946"/>
      <c r="C4746" s="946"/>
      <c r="D4746" s="946"/>
      <c r="E4746" s="946"/>
      <c r="F4746" s="946"/>
      <c r="G4746" s="946"/>
      <c r="H4746" s="946"/>
      <c r="I4746" s="946"/>
      <c r="J4746" s="946"/>
      <c r="K4746" s="946"/>
      <c r="L4746" s="946"/>
      <c r="M4746" s="946"/>
      <c r="N4746" s="946"/>
      <c r="O4746" s="946"/>
      <c r="P4746" s="946"/>
      <c r="Q4746" s="946"/>
      <c r="T4746" s="752"/>
    </row>
    <row r="4747" spans="1:20" s="753" customFormat="1" ht="13.2" x14ac:dyDescent="0.25">
      <c r="A4747" s="947" t="s">
        <v>8579</v>
      </c>
      <c r="B4747" s="947"/>
      <c r="C4747" s="947"/>
      <c r="D4747" s="947"/>
      <c r="E4747" s="947"/>
      <c r="F4747" s="947"/>
      <c r="G4747" s="947"/>
      <c r="H4747" s="947"/>
      <c r="I4747" s="947"/>
      <c r="J4747" s="947"/>
      <c r="K4747" s="947"/>
      <c r="L4747" s="947"/>
      <c r="M4747" s="947"/>
      <c r="N4747" s="947"/>
      <c r="O4747" s="947"/>
      <c r="P4747" s="947"/>
      <c r="Q4747" s="947"/>
      <c r="T4747" s="754"/>
    </row>
    <row r="4748" spans="1:20" s="760" customFormat="1" ht="24" customHeight="1" x14ac:dyDescent="0.25">
      <c r="A4748" s="943" t="s">
        <v>5502</v>
      </c>
      <c r="B4748" s="948" t="s">
        <v>5503</v>
      </c>
      <c r="C4748" s="949"/>
      <c r="D4748" s="755"/>
      <c r="E4748" s="943" t="s">
        <v>5504</v>
      </c>
      <c r="F4748" s="943" t="s">
        <v>4881</v>
      </c>
      <c r="G4748" s="943" t="s">
        <v>5505</v>
      </c>
      <c r="H4748" s="943" t="s">
        <v>5506</v>
      </c>
      <c r="I4748" s="943" t="s">
        <v>5507</v>
      </c>
      <c r="J4748" s="756" t="s">
        <v>3115</v>
      </c>
      <c r="K4748" s="757" t="s">
        <v>3116</v>
      </c>
      <c r="L4748" s="758" t="s">
        <v>5508</v>
      </c>
      <c r="M4748" s="758" t="s">
        <v>5509</v>
      </c>
      <c r="N4748" s="756" t="s">
        <v>3116</v>
      </c>
      <c r="O4748" s="756" t="s">
        <v>3116</v>
      </c>
      <c r="P4748" s="759" t="s">
        <v>3317</v>
      </c>
      <c r="Q4748" s="759" t="s">
        <v>3341</v>
      </c>
      <c r="R4748" s="759" t="s">
        <v>5510</v>
      </c>
      <c r="T4748" s="761"/>
    </row>
    <row r="4749" spans="1:20" s="760" customFormat="1" ht="19.5" customHeight="1" x14ac:dyDescent="0.25">
      <c r="A4749" s="944"/>
      <c r="B4749" s="950"/>
      <c r="C4749" s="951"/>
      <c r="D4749" s="762"/>
      <c r="E4749" s="944"/>
      <c r="F4749" s="944"/>
      <c r="G4749" s="944"/>
      <c r="H4749" s="944"/>
      <c r="I4749" s="944"/>
      <c r="J4749" s="763">
        <v>2020</v>
      </c>
      <c r="K4749" s="764" t="s">
        <v>3120</v>
      </c>
      <c r="L4749" s="765" t="s">
        <v>3120</v>
      </c>
      <c r="M4749" s="765" t="s">
        <v>3120</v>
      </c>
      <c r="N4749" s="766" t="s">
        <v>5068</v>
      </c>
      <c r="O4749" s="766" t="s">
        <v>5069</v>
      </c>
      <c r="P4749" s="763" t="s">
        <v>4882</v>
      </c>
      <c r="Q4749" s="766" t="s">
        <v>5102</v>
      </c>
      <c r="R4749" s="763"/>
      <c r="T4749" s="761"/>
    </row>
    <row r="4750" spans="1:20" s="760" customFormat="1" ht="15.75" customHeight="1" x14ac:dyDescent="0.25">
      <c r="A4750" s="945"/>
      <c r="B4750" s="952"/>
      <c r="C4750" s="953"/>
      <c r="D4750" s="768"/>
      <c r="E4750" s="945"/>
      <c r="F4750" s="945"/>
      <c r="G4750" s="945"/>
      <c r="H4750" s="945"/>
      <c r="I4750" s="945"/>
      <c r="J4750" s="769" t="s">
        <v>14</v>
      </c>
      <c r="K4750" s="770" t="s">
        <v>14</v>
      </c>
      <c r="L4750" s="771" t="s">
        <v>14</v>
      </c>
      <c r="M4750" s="771" t="s">
        <v>14</v>
      </c>
      <c r="N4750" s="769" t="s">
        <v>14</v>
      </c>
      <c r="O4750" s="769" t="s">
        <v>14</v>
      </c>
      <c r="P4750" s="769" t="s">
        <v>14</v>
      </c>
      <c r="Q4750" s="769" t="s">
        <v>14</v>
      </c>
      <c r="R4750" s="769"/>
      <c r="T4750" s="761"/>
    </row>
    <row r="4751" spans="1:20" s="498" customFormat="1" ht="12" x14ac:dyDescent="0.25">
      <c r="A4751" s="772" t="s">
        <v>871</v>
      </c>
      <c r="B4751" s="773" t="s">
        <v>872</v>
      </c>
      <c r="C4751" s="773"/>
      <c r="D4751" s="794"/>
      <c r="E4751" s="773"/>
      <c r="F4751" s="775"/>
      <c r="G4751" s="773"/>
      <c r="H4751" s="773"/>
      <c r="I4751" s="773"/>
      <c r="J4751" s="776"/>
      <c r="K4751" s="829"/>
      <c r="L4751" s="776"/>
      <c r="M4751" s="776"/>
      <c r="N4751" s="776"/>
      <c r="O4751" s="776"/>
      <c r="P4751" s="776"/>
      <c r="Q4751" s="776"/>
      <c r="R4751" s="776"/>
      <c r="T4751" s="568"/>
    </row>
    <row r="4752" spans="1:20" s="498" customFormat="1" ht="12" x14ac:dyDescent="0.25">
      <c r="A4752" s="772"/>
      <c r="C4752" s="773" t="s">
        <v>5123</v>
      </c>
      <c r="D4752" s="794"/>
      <c r="E4752" s="773"/>
      <c r="F4752" s="775"/>
      <c r="G4752" s="773"/>
      <c r="H4752" s="773"/>
      <c r="I4752" s="773"/>
      <c r="J4752" s="777">
        <v>156481628</v>
      </c>
      <c r="K4752" s="789">
        <f>SUM(K4753:K4772)</f>
        <v>156481628</v>
      </c>
      <c r="L4752" s="784">
        <f t="shared" ref="L4752:O4752" si="232">SUM(L4753:L4772)</f>
        <v>0</v>
      </c>
      <c r="M4752" s="784">
        <f t="shared" si="232"/>
        <v>0</v>
      </c>
      <c r="N4752" s="784">
        <f t="shared" si="232"/>
        <v>159549896</v>
      </c>
      <c r="O4752" s="784">
        <f t="shared" si="232"/>
        <v>162618162</v>
      </c>
      <c r="P4752" s="777">
        <f>SUM(K4752,N4752,O4752)</f>
        <v>478649686</v>
      </c>
      <c r="Q4752" s="777">
        <v>199240578</v>
      </c>
      <c r="R4752" s="777"/>
      <c r="T4752" s="568"/>
    </row>
    <row r="4753" spans="1:20" s="498" customFormat="1" ht="12" x14ac:dyDescent="0.25">
      <c r="A4753" s="772"/>
      <c r="D4753" s="515" t="s">
        <v>9295</v>
      </c>
      <c r="E4753" s="779" t="s">
        <v>9296</v>
      </c>
      <c r="F4753" s="780" t="s">
        <v>6059</v>
      </c>
      <c r="G4753" s="781" t="s">
        <v>6194</v>
      </c>
      <c r="H4753" s="781" t="s">
        <v>6195</v>
      </c>
      <c r="I4753" s="781" t="s">
        <v>5517</v>
      </c>
      <c r="J4753" s="782">
        <v>103110354</v>
      </c>
      <c r="K4753" s="783">
        <v>103110354</v>
      </c>
      <c r="L4753" s="784">
        <f t="shared" ref="L4753:L4772" si="233">SUM(J4753-K4753)</f>
        <v>0</v>
      </c>
      <c r="M4753" s="784">
        <f>SUM(K4753-J4753)</f>
        <v>0</v>
      </c>
      <c r="N4753" s="782">
        <v>105132126</v>
      </c>
      <c r="O4753" s="782">
        <v>107153897</v>
      </c>
      <c r="P4753" s="782">
        <v>315396377</v>
      </c>
      <c r="Q4753" s="782">
        <v>138575299</v>
      </c>
      <c r="R4753" s="782"/>
      <c r="T4753" s="568"/>
    </row>
    <row r="4754" spans="1:20" s="498" customFormat="1" ht="12" x14ac:dyDescent="0.25">
      <c r="A4754" s="772"/>
      <c r="D4754" s="515" t="s">
        <v>9297</v>
      </c>
      <c r="E4754" s="779" t="s">
        <v>9298</v>
      </c>
      <c r="F4754" s="780" t="s">
        <v>5520</v>
      </c>
      <c r="G4754" s="781" t="s">
        <v>6194</v>
      </c>
      <c r="H4754" s="781" t="s">
        <v>6195</v>
      </c>
      <c r="I4754" s="781" t="s">
        <v>5517</v>
      </c>
      <c r="J4754" s="782">
        <v>0</v>
      </c>
      <c r="K4754" s="783">
        <v>0</v>
      </c>
      <c r="L4754" s="784">
        <f t="shared" si="233"/>
        <v>0</v>
      </c>
      <c r="M4754" s="784">
        <f t="shared" ref="M4754:M4772" si="234">SUM(K4754-J4754)</f>
        <v>0</v>
      </c>
      <c r="N4754" s="782">
        <v>0</v>
      </c>
      <c r="O4754" s="782">
        <v>0</v>
      </c>
      <c r="P4754" s="782">
        <v>0</v>
      </c>
      <c r="Q4754" s="782">
        <v>0</v>
      </c>
      <c r="R4754" s="782"/>
      <c r="T4754" s="568"/>
    </row>
    <row r="4755" spans="1:20" s="498" customFormat="1" ht="24" x14ac:dyDescent="0.25">
      <c r="A4755" s="772"/>
      <c r="D4755" s="515" t="s">
        <v>9299</v>
      </c>
      <c r="E4755" s="779" t="s">
        <v>9300</v>
      </c>
      <c r="F4755" s="780" t="s">
        <v>5523</v>
      </c>
      <c r="G4755" s="781" t="s">
        <v>6194</v>
      </c>
      <c r="H4755" s="781" t="s">
        <v>6195</v>
      </c>
      <c r="I4755" s="781" t="s">
        <v>5517</v>
      </c>
      <c r="J4755" s="782">
        <v>0</v>
      </c>
      <c r="K4755" s="783">
        <v>0</v>
      </c>
      <c r="L4755" s="784">
        <f t="shared" si="233"/>
        <v>0</v>
      </c>
      <c r="M4755" s="784">
        <f t="shared" si="234"/>
        <v>0</v>
      </c>
      <c r="N4755" s="782">
        <v>0</v>
      </c>
      <c r="O4755" s="782">
        <v>0</v>
      </c>
      <c r="P4755" s="782">
        <v>0</v>
      </c>
      <c r="Q4755" s="782">
        <v>0</v>
      </c>
      <c r="R4755" s="782"/>
      <c r="T4755" s="568"/>
    </row>
    <row r="4756" spans="1:20" s="498" customFormat="1" ht="14.25" customHeight="1" x14ac:dyDescent="0.25">
      <c r="A4756" s="772"/>
      <c r="D4756" s="515" t="s">
        <v>9301</v>
      </c>
      <c r="E4756" s="779" t="s">
        <v>9302</v>
      </c>
      <c r="F4756" s="780" t="s">
        <v>5526</v>
      </c>
      <c r="G4756" s="781" t="s">
        <v>6194</v>
      </c>
      <c r="H4756" s="781" t="s">
        <v>6195</v>
      </c>
      <c r="I4756" s="781" t="s">
        <v>5517</v>
      </c>
      <c r="J4756" s="782">
        <v>20637319</v>
      </c>
      <c r="K4756" s="783">
        <v>20637319</v>
      </c>
      <c r="L4756" s="784">
        <f t="shared" si="233"/>
        <v>0</v>
      </c>
      <c r="M4756" s="784">
        <f t="shared" si="234"/>
        <v>0</v>
      </c>
      <c r="N4756" s="782">
        <v>21041972</v>
      </c>
      <c r="O4756" s="782">
        <v>21446625</v>
      </c>
      <c r="P4756" s="782">
        <v>63125916</v>
      </c>
      <c r="Q4756" s="782">
        <v>31804214</v>
      </c>
      <c r="R4756" s="782"/>
      <c r="T4756" s="568"/>
    </row>
    <row r="4757" spans="1:20" s="498" customFormat="1" ht="12" x14ac:dyDescent="0.25">
      <c r="A4757" s="772"/>
      <c r="D4757" s="515" t="s">
        <v>9303</v>
      </c>
      <c r="E4757" s="779" t="s">
        <v>9304</v>
      </c>
      <c r="F4757" s="780" t="s">
        <v>5529</v>
      </c>
      <c r="G4757" s="781" t="s">
        <v>6194</v>
      </c>
      <c r="H4757" s="781" t="s">
        <v>6195</v>
      </c>
      <c r="I4757" s="781" t="s">
        <v>5517</v>
      </c>
      <c r="J4757" s="782">
        <v>7598796</v>
      </c>
      <c r="K4757" s="783">
        <v>7598796</v>
      </c>
      <c r="L4757" s="784">
        <f t="shared" si="233"/>
        <v>0</v>
      </c>
      <c r="M4757" s="784">
        <f t="shared" si="234"/>
        <v>0</v>
      </c>
      <c r="N4757" s="782">
        <v>7747792</v>
      </c>
      <c r="O4757" s="782">
        <v>7896788</v>
      </c>
      <c r="P4757" s="782">
        <v>23243376</v>
      </c>
      <c r="Q4757" s="782">
        <v>6228000</v>
      </c>
      <c r="R4757" s="782"/>
      <c r="T4757" s="568"/>
    </row>
    <row r="4758" spans="1:20" s="498" customFormat="1" ht="12" x14ac:dyDescent="0.25">
      <c r="A4758" s="772"/>
      <c r="D4758" s="515" t="s">
        <v>9305</v>
      </c>
      <c r="E4758" s="779" t="s">
        <v>9306</v>
      </c>
      <c r="F4758" s="780" t="s">
        <v>5532</v>
      </c>
      <c r="G4758" s="781" t="s">
        <v>6194</v>
      </c>
      <c r="H4758" s="781" t="s">
        <v>6195</v>
      </c>
      <c r="I4758" s="781" t="s">
        <v>5517</v>
      </c>
      <c r="J4758" s="782">
        <v>3296844</v>
      </c>
      <c r="K4758" s="783">
        <v>3296844</v>
      </c>
      <c r="L4758" s="784">
        <f t="shared" si="233"/>
        <v>0</v>
      </c>
      <c r="M4758" s="784">
        <f t="shared" si="234"/>
        <v>0</v>
      </c>
      <c r="N4758" s="782">
        <v>3361488</v>
      </c>
      <c r="O4758" s="782">
        <v>3426132</v>
      </c>
      <c r="P4758" s="782">
        <v>10084464</v>
      </c>
      <c r="Q4758" s="782">
        <v>2878669</v>
      </c>
      <c r="R4758" s="782"/>
      <c r="T4758" s="568"/>
    </row>
    <row r="4759" spans="1:20" s="498" customFormat="1" ht="12" x14ac:dyDescent="0.25">
      <c r="A4759" s="772"/>
      <c r="D4759" s="515" t="s">
        <v>9307</v>
      </c>
      <c r="E4759" s="779" t="s">
        <v>9308</v>
      </c>
      <c r="F4759" s="780" t="s">
        <v>5535</v>
      </c>
      <c r="G4759" s="781" t="s">
        <v>6194</v>
      </c>
      <c r="H4759" s="781" t="s">
        <v>6195</v>
      </c>
      <c r="I4759" s="781" t="s">
        <v>5517</v>
      </c>
      <c r="J4759" s="782">
        <v>2323356</v>
      </c>
      <c r="K4759" s="783">
        <v>2323356</v>
      </c>
      <c r="L4759" s="784">
        <f t="shared" si="233"/>
        <v>0</v>
      </c>
      <c r="M4759" s="784">
        <f t="shared" si="234"/>
        <v>0</v>
      </c>
      <c r="N4759" s="782">
        <v>2368912</v>
      </c>
      <c r="O4759" s="782">
        <v>2414468</v>
      </c>
      <c r="P4759" s="782">
        <v>7106736</v>
      </c>
      <c r="Q4759" s="782">
        <v>2243400</v>
      </c>
      <c r="R4759" s="782"/>
      <c r="T4759" s="568"/>
    </row>
    <row r="4760" spans="1:20" s="498" customFormat="1" ht="12" x14ac:dyDescent="0.25">
      <c r="A4760" s="772"/>
      <c r="D4760" s="515" t="s">
        <v>9309</v>
      </c>
      <c r="E4760" s="779" t="s">
        <v>9310</v>
      </c>
      <c r="F4760" s="515" t="s">
        <v>5538</v>
      </c>
      <c r="G4760" s="781" t="s">
        <v>6194</v>
      </c>
      <c r="H4760" s="781" t="s">
        <v>6195</v>
      </c>
      <c r="I4760" s="781" t="s">
        <v>5517</v>
      </c>
      <c r="J4760" s="782">
        <v>160833</v>
      </c>
      <c r="K4760" s="783">
        <v>160833</v>
      </c>
      <c r="L4760" s="784">
        <f t="shared" si="233"/>
        <v>0</v>
      </c>
      <c r="M4760" s="784">
        <f t="shared" si="234"/>
        <v>0</v>
      </c>
      <c r="N4760" s="782">
        <v>163987</v>
      </c>
      <c r="O4760" s="782">
        <v>167140</v>
      </c>
      <c r="P4760" s="782">
        <v>491960</v>
      </c>
      <c r="Q4760" s="782">
        <v>0</v>
      </c>
      <c r="R4760" s="782"/>
      <c r="T4760" s="568"/>
    </row>
    <row r="4761" spans="1:20" s="498" customFormat="1" ht="12" x14ac:dyDescent="0.25">
      <c r="A4761" s="772"/>
      <c r="D4761" s="515" t="s">
        <v>9311</v>
      </c>
      <c r="E4761" s="779" t="s">
        <v>9312</v>
      </c>
      <c r="F4761" s="780" t="s">
        <v>5796</v>
      </c>
      <c r="G4761" s="781" t="s">
        <v>6194</v>
      </c>
      <c r="H4761" s="781" t="s">
        <v>6195</v>
      </c>
      <c r="I4761" s="781" t="s">
        <v>5517</v>
      </c>
      <c r="J4761" s="782">
        <v>10531343</v>
      </c>
      <c r="K4761" s="783">
        <v>10531343</v>
      </c>
      <c r="L4761" s="784">
        <f t="shared" si="233"/>
        <v>0</v>
      </c>
      <c r="M4761" s="784">
        <f t="shared" si="234"/>
        <v>0</v>
      </c>
      <c r="N4761" s="782">
        <v>10737840</v>
      </c>
      <c r="O4761" s="782">
        <v>10944337</v>
      </c>
      <c r="P4761" s="782">
        <v>32213520</v>
      </c>
      <c r="Q4761" s="782">
        <v>13879292</v>
      </c>
      <c r="R4761" s="782"/>
      <c r="T4761" s="568"/>
    </row>
    <row r="4762" spans="1:20" s="498" customFormat="1" ht="12" x14ac:dyDescent="0.25">
      <c r="A4762" s="772"/>
      <c r="D4762" s="515" t="s">
        <v>9313</v>
      </c>
      <c r="E4762" s="779" t="s">
        <v>9314</v>
      </c>
      <c r="F4762" s="780" t="s">
        <v>5544</v>
      </c>
      <c r="G4762" s="781" t="s">
        <v>6194</v>
      </c>
      <c r="H4762" s="781" t="s">
        <v>6195</v>
      </c>
      <c r="I4762" s="781" t="s">
        <v>5517</v>
      </c>
      <c r="J4762" s="782">
        <v>2826650</v>
      </c>
      <c r="K4762" s="783">
        <v>2826650</v>
      </c>
      <c r="L4762" s="784">
        <f t="shared" si="233"/>
        <v>0</v>
      </c>
      <c r="M4762" s="784">
        <f t="shared" si="234"/>
        <v>0</v>
      </c>
      <c r="N4762" s="782">
        <v>2882075</v>
      </c>
      <c r="O4762" s="782">
        <v>2937499</v>
      </c>
      <c r="P4762" s="782">
        <v>8646224</v>
      </c>
      <c r="Q4762" s="782">
        <v>3631704</v>
      </c>
      <c r="R4762" s="782"/>
      <c r="T4762" s="568"/>
    </row>
    <row r="4763" spans="1:20" s="498" customFormat="1" ht="12" x14ac:dyDescent="0.25">
      <c r="A4763" s="772"/>
      <c r="D4763" s="515" t="s">
        <v>9315</v>
      </c>
      <c r="E4763" s="779" t="s">
        <v>9316</v>
      </c>
      <c r="F4763" s="780" t="s">
        <v>6746</v>
      </c>
      <c r="G4763" s="781" t="s">
        <v>6194</v>
      </c>
      <c r="H4763" s="781" t="s">
        <v>6195</v>
      </c>
      <c r="I4763" s="781" t="s">
        <v>5517</v>
      </c>
      <c r="J4763" s="782">
        <v>871329</v>
      </c>
      <c r="K4763" s="783">
        <v>871329</v>
      </c>
      <c r="L4763" s="784">
        <f t="shared" si="233"/>
        <v>0</v>
      </c>
      <c r="M4763" s="784">
        <f t="shared" si="234"/>
        <v>0</v>
      </c>
      <c r="N4763" s="782">
        <v>888414</v>
      </c>
      <c r="O4763" s="782">
        <v>905499</v>
      </c>
      <c r="P4763" s="782">
        <v>2665242</v>
      </c>
      <c r="Q4763" s="782">
        <v>0</v>
      </c>
      <c r="R4763" s="782"/>
      <c r="T4763" s="568"/>
    </row>
    <row r="4764" spans="1:20" s="498" customFormat="1" ht="12" x14ac:dyDescent="0.25">
      <c r="A4764" s="772"/>
      <c r="D4764" s="515" t="s">
        <v>9317</v>
      </c>
      <c r="E4764" s="779" t="s">
        <v>9318</v>
      </c>
      <c r="F4764" s="780" t="s">
        <v>5553</v>
      </c>
      <c r="G4764" s="781" t="s">
        <v>6194</v>
      </c>
      <c r="H4764" s="781" t="s">
        <v>6195</v>
      </c>
      <c r="I4764" s="781" t="s">
        <v>5517</v>
      </c>
      <c r="J4764" s="782">
        <v>0</v>
      </c>
      <c r="K4764" s="783">
        <v>0</v>
      </c>
      <c r="L4764" s="784">
        <f t="shared" si="233"/>
        <v>0</v>
      </c>
      <c r="M4764" s="784">
        <f t="shared" si="234"/>
        <v>0</v>
      </c>
      <c r="N4764" s="782">
        <v>0</v>
      </c>
      <c r="O4764" s="782">
        <v>0</v>
      </c>
      <c r="P4764" s="782">
        <v>0</v>
      </c>
      <c r="Q4764" s="782">
        <v>0</v>
      </c>
      <c r="R4764" s="782"/>
      <c r="T4764" s="568"/>
    </row>
    <row r="4765" spans="1:20" s="498" customFormat="1" ht="12" x14ac:dyDescent="0.25">
      <c r="A4765" s="772"/>
      <c r="D4765" s="515" t="s">
        <v>9319</v>
      </c>
      <c r="E4765" s="779" t="s">
        <v>9320</v>
      </c>
      <c r="F4765" s="780" t="s">
        <v>7429</v>
      </c>
      <c r="G4765" s="781" t="s">
        <v>6194</v>
      </c>
      <c r="H4765" s="781" t="s">
        <v>6195</v>
      </c>
      <c r="I4765" s="781" t="s">
        <v>5517</v>
      </c>
      <c r="J4765" s="782">
        <v>0</v>
      </c>
      <c r="K4765" s="783">
        <v>0</v>
      </c>
      <c r="L4765" s="784">
        <f t="shared" si="233"/>
        <v>0</v>
      </c>
      <c r="M4765" s="784">
        <f t="shared" si="234"/>
        <v>0</v>
      </c>
      <c r="N4765" s="782">
        <v>0</v>
      </c>
      <c r="O4765" s="782">
        <v>0</v>
      </c>
      <c r="P4765" s="782">
        <v>0</v>
      </c>
      <c r="Q4765" s="782">
        <v>0</v>
      </c>
      <c r="R4765" s="782"/>
      <c r="T4765" s="568"/>
    </row>
    <row r="4766" spans="1:20" s="498" customFormat="1" ht="12" x14ac:dyDescent="0.25">
      <c r="A4766" s="772"/>
      <c r="D4766" s="515" t="s">
        <v>9321</v>
      </c>
      <c r="E4766" s="779" t="s">
        <v>9322</v>
      </c>
      <c r="F4766" s="780" t="s">
        <v>8861</v>
      </c>
      <c r="G4766" s="781" t="s">
        <v>6194</v>
      </c>
      <c r="H4766" s="781" t="s">
        <v>6195</v>
      </c>
      <c r="I4766" s="781" t="s">
        <v>5517</v>
      </c>
      <c r="J4766" s="782">
        <v>5123580</v>
      </c>
      <c r="K4766" s="783">
        <v>5123580</v>
      </c>
      <c r="L4766" s="784">
        <f t="shared" si="233"/>
        <v>0</v>
      </c>
      <c r="M4766" s="784">
        <f t="shared" si="234"/>
        <v>0</v>
      </c>
      <c r="N4766" s="782">
        <v>5224042</v>
      </c>
      <c r="O4766" s="782">
        <v>5324505</v>
      </c>
      <c r="P4766" s="782">
        <v>15672127</v>
      </c>
      <c r="Q4766" s="782">
        <v>0</v>
      </c>
      <c r="R4766" s="782"/>
      <c r="T4766" s="568"/>
    </row>
    <row r="4767" spans="1:20" s="498" customFormat="1" ht="12" x14ac:dyDescent="0.25">
      <c r="A4767" s="772"/>
      <c r="D4767" s="515" t="s">
        <v>9323</v>
      </c>
      <c r="E4767" s="779" t="s">
        <v>9324</v>
      </c>
      <c r="F4767" s="780" t="s">
        <v>8966</v>
      </c>
      <c r="G4767" s="781" t="s">
        <v>6194</v>
      </c>
      <c r="H4767" s="781" t="s">
        <v>6195</v>
      </c>
      <c r="I4767" s="781" t="s">
        <v>5517</v>
      </c>
      <c r="J4767" s="782">
        <v>1224</v>
      </c>
      <c r="K4767" s="783">
        <v>1224</v>
      </c>
      <c r="L4767" s="784">
        <f t="shared" si="233"/>
        <v>0</v>
      </c>
      <c r="M4767" s="784">
        <f t="shared" si="234"/>
        <v>0</v>
      </c>
      <c r="N4767" s="782">
        <v>1248</v>
      </c>
      <c r="O4767" s="782">
        <v>1272</v>
      </c>
      <c r="P4767" s="782">
        <v>3744</v>
      </c>
      <c r="Q4767" s="782">
        <v>0</v>
      </c>
      <c r="R4767" s="782"/>
      <c r="T4767" s="568"/>
    </row>
    <row r="4768" spans="1:20" s="498" customFormat="1" ht="12" x14ac:dyDescent="0.25">
      <c r="A4768" s="772"/>
      <c r="D4768" s="515" t="s">
        <v>9325</v>
      </c>
      <c r="E4768" s="779" t="s">
        <v>9326</v>
      </c>
      <c r="F4768" s="780" t="s">
        <v>6335</v>
      </c>
      <c r="G4768" s="781" t="s">
        <v>6194</v>
      </c>
      <c r="H4768" s="781" t="s">
        <v>6195</v>
      </c>
      <c r="I4768" s="781" t="s">
        <v>5517</v>
      </c>
      <c r="J4768" s="782">
        <v>0</v>
      </c>
      <c r="K4768" s="783">
        <v>0</v>
      </c>
      <c r="L4768" s="784">
        <f t="shared" si="233"/>
        <v>0</v>
      </c>
      <c r="M4768" s="784">
        <f t="shared" si="234"/>
        <v>0</v>
      </c>
      <c r="N4768" s="782">
        <v>0</v>
      </c>
      <c r="O4768" s="782">
        <v>0</v>
      </c>
      <c r="P4768" s="782">
        <v>0</v>
      </c>
      <c r="Q4768" s="782">
        <v>0</v>
      </c>
      <c r="R4768" s="782"/>
      <c r="T4768" s="568"/>
    </row>
    <row r="4769" spans="1:20" s="498" customFormat="1" ht="12" x14ac:dyDescent="0.25">
      <c r="A4769" s="772"/>
      <c r="D4769" s="515" t="s">
        <v>9327</v>
      </c>
      <c r="E4769" s="779" t="s">
        <v>9328</v>
      </c>
      <c r="F4769" s="780" t="s">
        <v>7048</v>
      </c>
      <c r="G4769" s="781" t="s">
        <v>6194</v>
      </c>
      <c r="H4769" s="781" t="s">
        <v>6195</v>
      </c>
      <c r="I4769" s="781" t="s">
        <v>5517</v>
      </c>
      <c r="J4769" s="782">
        <v>0</v>
      </c>
      <c r="K4769" s="783">
        <v>0</v>
      </c>
      <c r="L4769" s="784">
        <f t="shared" si="233"/>
        <v>0</v>
      </c>
      <c r="M4769" s="784">
        <f t="shared" si="234"/>
        <v>0</v>
      </c>
      <c r="N4769" s="782">
        <v>0</v>
      </c>
      <c r="O4769" s="782">
        <v>0</v>
      </c>
      <c r="P4769" s="782">
        <v>0</v>
      </c>
      <c r="Q4769" s="782">
        <v>0</v>
      </c>
      <c r="R4769" s="782"/>
      <c r="T4769" s="568"/>
    </row>
    <row r="4770" spans="1:20" s="498" customFormat="1" ht="12" x14ac:dyDescent="0.25">
      <c r="A4770" s="772"/>
      <c r="D4770" s="515" t="s">
        <v>9329</v>
      </c>
      <c r="E4770" s="779" t="s">
        <v>9330</v>
      </c>
      <c r="F4770" s="780" t="s">
        <v>7309</v>
      </c>
      <c r="G4770" s="781" t="s">
        <v>6194</v>
      </c>
      <c r="H4770" s="781" t="s">
        <v>6195</v>
      </c>
      <c r="I4770" s="781" t="s">
        <v>5517</v>
      </c>
      <c r="J4770" s="782">
        <v>0</v>
      </c>
      <c r="K4770" s="783">
        <v>0</v>
      </c>
      <c r="L4770" s="784">
        <f t="shared" si="233"/>
        <v>0</v>
      </c>
      <c r="M4770" s="784">
        <f t="shared" si="234"/>
        <v>0</v>
      </c>
      <c r="N4770" s="782">
        <v>0</v>
      </c>
      <c r="O4770" s="782">
        <v>0</v>
      </c>
      <c r="P4770" s="782">
        <v>0</v>
      </c>
      <c r="Q4770" s="782">
        <v>0</v>
      </c>
      <c r="R4770" s="782"/>
      <c r="T4770" s="568"/>
    </row>
    <row r="4771" spans="1:20" s="498" customFormat="1" ht="24" x14ac:dyDescent="0.25">
      <c r="A4771" s="772"/>
      <c r="D4771" s="515" t="s">
        <v>9331</v>
      </c>
      <c r="E4771" s="779" t="s">
        <v>9332</v>
      </c>
      <c r="F4771" s="780" t="s">
        <v>7312</v>
      </c>
      <c r="G4771" s="781" t="s">
        <v>6194</v>
      </c>
      <c r="H4771" s="781" t="s">
        <v>6195</v>
      </c>
      <c r="I4771" s="781" t="s">
        <v>5517</v>
      </c>
      <c r="J4771" s="782">
        <v>0</v>
      </c>
      <c r="K4771" s="783">
        <v>0</v>
      </c>
      <c r="L4771" s="784">
        <f t="shared" si="233"/>
        <v>0</v>
      </c>
      <c r="M4771" s="784">
        <f t="shared" si="234"/>
        <v>0</v>
      </c>
      <c r="N4771" s="782">
        <v>0</v>
      </c>
      <c r="O4771" s="782">
        <v>0</v>
      </c>
      <c r="P4771" s="782">
        <v>0</v>
      </c>
      <c r="Q4771" s="782">
        <v>0</v>
      </c>
      <c r="R4771" s="782"/>
      <c r="T4771" s="568"/>
    </row>
    <row r="4772" spans="1:20" s="498" customFormat="1" ht="12" x14ac:dyDescent="0.25">
      <c r="A4772" s="772"/>
      <c r="D4772" s="515" t="s">
        <v>9333</v>
      </c>
      <c r="E4772" s="779" t="s">
        <v>9334</v>
      </c>
      <c r="F4772" s="515" t="s">
        <v>7057</v>
      </c>
      <c r="G4772" s="781" t="s">
        <v>6194</v>
      </c>
      <c r="H4772" s="781" t="s">
        <v>6195</v>
      </c>
      <c r="I4772" s="781" t="s">
        <v>5517</v>
      </c>
      <c r="J4772" s="782">
        <v>0</v>
      </c>
      <c r="K4772" s="783">
        <v>0</v>
      </c>
      <c r="L4772" s="782">
        <f t="shared" si="233"/>
        <v>0</v>
      </c>
      <c r="M4772" s="782">
        <f t="shared" si="234"/>
        <v>0</v>
      </c>
      <c r="N4772" s="782">
        <v>0</v>
      </c>
      <c r="O4772" s="782">
        <v>0</v>
      </c>
      <c r="P4772" s="782">
        <v>0</v>
      </c>
      <c r="Q4772" s="782">
        <v>0</v>
      </c>
      <c r="R4772" s="782"/>
      <c r="T4772" s="568"/>
    </row>
    <row r="4773" spans="1:20" s="498" customFormat="1" ht="12" x14ac:dyDescent="0.25">
      <c r="A4773" s="772"/>
      <c r="D4773" s="515"/>
      <c r="F4773" s="536"/>
      <c r="J4773" s="776"/>
      <c r="K4773" s="829"/>
      <c r="L4773" s="776"/>
      <c r="M4773" s="776"/>
      <c r="N4773" s="776"/>
      <c r="O4773" s="776"/>
      <c r="P4773" s="776"/>
      <c r="Q4773" s="776"/>
      <c r="R4773" s="776"/>
      <c r="T4773" s="568"/>
    </row>
    <row r="4774" spans="1:20" s="498" customFormat="1" ht="12" x14ac:dyDescent="0.25">
      <c r="A4774" s="772"/>
      <c r="C4774" s="773" t="s">
        <v>5142</v>
      </c>
      <c r="D4774" s="794"/>
      <c r="E4774" s="773"/>
      <c r="F4774" s="775"/>
      <c r="G4774" s="773"/>
      <c r="H4774" s="773"/>
      <c r="I4774" s="773"/>
      <c r="J4774" s="777">
        <v>769250000</v>
      </c>
      <c r="K4774" s="789">
        <f>SUM(K4775:K4833)</f>
        <v>771250000</v>
      </c>
      <c r="L4774" s="784">
        <f>SUM(L4775:L4833)</f>
        <v>0</v>
      </c>
      <c r="M4774" s="784">
        <f>SUM(M4775:M4833)</f>
        <v>2000000</v>
      </c>
      <c r="N4774" s="784">
        <f>SUM(N4775:N4833)</f>
        <v>769250000</v>
      </c>
      <c r="O4774" s="784">
        <f>SUM(O4775:O4833)</f>
        <v>770050000</v>
      </c>
      <c r="P4774" s="777">
        <f>SUM(K4774,N4774,O4774)</f>
        <v>2310550000</v>
      </c>
      <c r="Q4774" s="777">
        <v>413200000</v>
      </c>
      <c r="R4774" s="777"/>
      <c r="T4774" s="568"/>
    </row>
    <row r="4775" spans="1:20" s="498" customFormat="1" ht="24" x14ac:dyDescent="0.25">
      <c r="A4775" s="772"/>
      <c r="D4775" s="515" t="s">
        <v>9335</v>
      </c>
      <c r="E4775" s="779" t="s">
        <v>9336</v>
      </c>
      <c r="F4775" s="780" t="s">
        <v>5565</v>
      </c>
      <c r="G4775" s="781" t="s">
        <v>6194</v>
      </c>
      <c r="H4775" s="781" t="s">
        <v>6195</v>
      </c>
      <c r="I4775" s="781" t="s">
        <v>5517</v>
      </c>
      <c r="J4775" s="782">
        <v>4000000</v>
      </c>
      <c r="K4775" s="783">
        <v>4000000</v>
      </c>
      <c r="L4775" s="784">
        <f t="shared" ref="L4775:L4832" si="235">SUM(J4775-K4775)</f>
        <v>0</v>
      </c>
      <c r="M4775" s="784">
        <f>SUM(K4775-J4775)</f>
        <v>0</v>
      </c>
      <c r="N4775" s="782">
        <v>4000000</v>
      </c>
      <c r="O4775" s="782">
        <v>4000000</v>
      </c>
      <c r="P4775" s="782">
        <v>12000000</v>
      </c>
      <c r="Q4775" s="782">
        <v>3500000</v>
      </c>
      <c r="R4775" s="782"/>
      <c r="T4775" s="568"/>
    </row>
    <row r="4776" spans="1:20" s="498" customFormat="1" ht="24" x14ac:dyDescent="0.25">
      <c r="A4776" s="772"/>
      <c r="D4776" s="515" t="s">
        <v>9337</v>
      </c>
      <c r="E4776" s="779" t="s">
        <v>9338</v>
      </c>
      <c r="F4776" s="780" t="s">
        <v>5568</v>
      </c>
      <c r="G4776" s="781" t="s">
        <v>6194</v>
      </c>
      <c r="H4776" s="781" t="s">
        <v>6195</v>
      </c>
      <c r="I4776" s="781" t="s">
        <v>5517</v>
      </c>
      <c r="J4776" s="782">
        <v>7500000</v>
      </c>
      <c r="K4776" s="783">
        <v>7500000</v>
      </c>
      <c r="L4776" s="784">
        <f t="shared" si="235"/>
        <v>0</v>
      </c>
      <c r="M4776" s="784">
        <f t="shared" ref="M4776:M4832" si="236">SUM(K4776-J4776)</f>
        <v>0</v>
      </c>
      <c r="N4776" s="782">
        <v>7500000</v>
      </c>
      <c r="O4776" s="782">
        <v>7500000</v>
      </c>
      <c r="P4776" s="782">
        <v>22500000</v>
      </c>
      <c r="Q4776" s="782">
        <v>7000000</v>
      </c>
      <c r="R4776" s="782"/>
      <c r="T4776" s="568"/>
    </row>
    <row r="4777" spans="1:20" s="498" customFormat="1" ht="24" x14ac:dyDescent="0.25">
      <c r="A4777" s="772"/>
      <c r="D4777" s="515" t="s">
        <v>9339</v>
      </c>
      <c r="E4777" s="779" t="s">
        <v>9340</v>
      </c>
      <c r="F4777" s="780" t="s">
        <v>9341</v>
      </c>
      <c r="G4777" s="781" t="s">
        <v>6194</v>
      </c>
      <c r="H4777" s="781" t="s">
        <v>6195</v>
      </c>
      <c r="I4777" s="781" t="s">
        <v>5517</v>
      </c>
      <c r="J4777" s="782">
        <v>5600000</v>
      </c>
      <c r="K4777" s="783">
        <v>5600000</v>
      </c>
      <c r="L4777" s="784">
        <f t="shared" si="235"/>
        <v>0</v>
      </c>
      <c r="M4777" s="784">
        <f t="shared" si="236"/>
        <v>0</v>
      </c>
      <c r="N4777" s="782">
        <v>5600000</v>
      </c>
      <c r="O4777" s="782">
        <v>5600000</v>
      </c>
      <c r="P4777" s="782">
        <v>16800000</v>
      </c>
      <c r="Q4777" s="782">
        <v>5500000</v>
      </c>
      <c r="R4777" s="782"/>
      <c r="T4777" s="568"/>
    </row>
    <row r="4778" spans="1:20" s="498" customFormat="1" ht="12" x14ac:dyDescent="0.25">
      <c r="A4778" s="772"/>
      <c r="D4778" s="515" t="s">
        <v>9342</v>
      </c>
      <c r="E4778" s="779" t="s">
        <v>9343</v>
      </c>
      <c r="F4778" s="780" t="s">
        <v>5901</v>
      </c>
      <c r="G4778" s="781" t="s">
        <v>6194</v>
      </c>
      <c r="H4778" s="781" t="s">
        <v>6195</v>
      </c>
      <c r="I4778" s="781" t="s">
        <v>5517</v>
      </c>
      <c r="J4778" s="782">
        <v>300000</v>
      </c>
      <c r="K4778" s="783">
        <v>300000</v>
      </c>
      <c r="L4778" s="784">
        <f t="shared" si="235"/>
        <v>0</v>
      </c>
      <c r="M4778" s="784">
        <f t="shared" si="236"/>
        <v>0</v>
      </c>
      <c r="N4778" s="782">
        <v>300000</v>
      </c>
      <c r="O4778" s="782">
        <v>300000</v>
      </c>
      <c r="P4778" s="782">
        <v>900000</v>
      </c>
      <c r="Q4778" s="782">
        <v>300000</v>
      </c>
      <c r="R4778" s="782"/>
      <c r="T4778" s="568"/>
    </row>
    <row r="4779" spans="1:20" s="498" customFormat="1" ht="12" x14ac:dyDescent="0.25">
      <c r="A4779" s="772"/>
      <c r="D4779" s="515" t="s">
        <v>9344</v>
      </c>
      <c r="E4779" s="779" t="s">
        <v>9345</v>
      </c>
      <c r="F4779" s="780" t="s">
        <v>5580</v>
      </c>
      <c r="G4779" s="781" t="s">
        <v>6194</v>
      </c>
      <c r="H4779" s="781" t="s">
        <v>6195</v>
      </c>
      <c r="I4779" s="781" t="s">
        <v>5517</v>
      </c>
      <c r="J4779" s="782">
        <v>0</v>
      </c>
      <c r="K4779" s="783">
        <v>0</v>
      </c>
      <c r="L4779" s="782">
        <f t="shared" si="235"/>
        <v>0</v>
      </c>
      <c r="M4779" s="782">
        <f t="shared" si="236"/>
        <v>0</v>
      </c>
      <c r="N4779" s="782">
        <v>0</v>
      </c>
      <c r="O4779" s="782">
        <v>0</v>
      </c>
      <c r="P4779" s="782">
        <v>0</v>
      </c>
      <c r="Q4779" s="782">
        <v>0</v>
      </c>
      <c r="R4779" s="782"/>
      <c r="T4779" s="568"/>
    </row>
    <row r="4780" spans="1:20" s="751" customFormat="1" ht="13.8" x14ac:dyDescent="0.3">
      <c r="A4780" s="946" t="s">
        <v>5500</v>
      </c>
      <c r="B4780" s="946"/>
      <c r="C4780" s="946"/>
      <c r="D4780" s="946"/>
      <c r="E4780" s="946"/>
      <c r="F4780" s="946"/>
      <c r="G4780" s="946"/>
      <c r="H4780" s="946"/>
      <c r="I4780" s="946"/>
      <c r="J4780" s="946"/>
      <c r="K4780" s="946"/>
      <c r="L4780" s="946"/>
      <c r="M4780" s="946"/>
      <c r="N4780" s="946"/>
      <c r="O4780" s="946"/>
      <c r="P4780" s="946"/>
      <c r="Q4780" s="946"/>
      <c r="T4780" s="752"/>
    </row>
    <row r="4781" spans="1:20" s="751" customFormat="1" ht="13.8" x14ac:dyDescent="0.3">
      <c r="A4781" s="946" t="s">
        <v>5501</v>
      </c>
      <c r="B4781" s="946"/>
      <c r="C4781" s="946"/>
      <c r="D4781" s="946"/>
      <c r="E4781" s="946"/>
      <c r="F4781" s="946"/>
      <c r="G4781" s="946"/>
      <c r="H4781" s="946"/>
      <c r="I4781" s="946"/>
      <c r="J4781" s="946"/>
      <c r="K4781" s="946"/>
      <c r="L4781" s="946"/>
      <c r="M4781" s="946"/>
      <c r="N4781" s="946"/>
      <c r="O4781" s="946"/>
      <c r="P4781" s="946"/>
      <c r="Q4781" s="946"/>
      <c r="T4781" s="752"/>
    </row>
    <row r="4782" spans="1:20" s="753" customFormat="1" ht="13.2" x14ac:dyDescent="0.25">
      <c r="A4782" s="947" t="s">
        <v>8579</v>
      </c>
      <c r="B4782" s="947"/>
      <c r="C4782" s="947"/>
      <c r="D4782" s="947"/>
      <c r="E4782" s="947"/>
      <c r="F4782" s="947"/>
      <c r="G4782" s="947"/>
      <c r="H4782" s="947"/>
      <c r="I4782" s="947"/>
      <c r="J4782" s="947"/>
      <c r="K4782" s="947"/>
      <c r="L4782" s="947"/>
      <c r="M4782" s="947"/>
      <c r="N4782" s="947"/>
      <c r="O4782" s="947"/>
      <c r="P4782" s="947"/>
      <c r="Q4782" s="947"/>
      <c r="T4782" s="754"/>
    </row>
    <row r="4783" spans="1:20" s="760" customFormat="1" ht="24" customHeight="1" x14ac:dyDescent="0.25">
      <c r="A4783" s="943" t="s">
        <v>5502</v>
      </c>
      <c r="B4783" s="948" t="s">
        <v>5503</v>
      </c>
      <c r="C4783" s="949"/>
      <c r="D4783" s="755"/>
      <c r="E4783" s="943" t="s">
        <v>5504</v>
      </c>
      <c r="F4783" s="943" t="s">
        <v>4881</v>
      </c>
      <c r="G4783" s="943" t="s">
        <v>5505</v>
      </c>
      <c r="H4783" s="943" t="s">
        <v>5506</v>
      </c>
      <c r="I4783" s="943" t="s">
        <v>5507</v>
      </c>
      <c r="J4783" s="756" t="s">
        <v>3115</v>
      </c>
      <c r="K4783" s="757" t="s">
        <v>3116</v>
      </c>
      <c r="L4783" s="758" t="s">
        <v>5508</v>
      </c>
      <c r="M4783" s="758" t="s">
        <v>5509</v>
      </c>
      <c r="N4783" s="756" t="s">
        <v>3116</v>
      </c>
      <c r="O4783" s="756" t="s">
        <v>3116</v>
      </c>
      <c r="P4783" s="759" t="s">
        <v>3317</v>
      </c>
      <c r="Q4783" s="759" t="s">
        <v>3341</v>
      </c>
      <c r="R4783" s="759" t="s">
        <v>5510</v>
      </c>
      <c r="T4783" s="761"/>
    </row>
    <row r="4784" spans="1:20" s="760" customFormat="1" ht="19.5" customHeight="1" x14ac:dyDescent="0.25">
      <c r="A4784" s="944"/>
      <c r="B4784" s="950"/>
      <c r="C4784" s="951"/>
      <c r="D4784" s="762"/>
      <c r="E4784" s="944"/>
      <c r="F4784" s="944"/>
      <c r="G4784" s="944"/>
      <c r="H4784" s="944"/>
      <c r="I4784" s="944"/>
      <c r="J4784" s="763">
        <v>2020</v>
      </c>
      <c r="K4784" s="764" t="s">
        <v>3120</v>
      </c>
      <c r="L4784" s="765" t="s">
        <v>3120</v>
      </c>
      <c r="M4784" s="765" t="s">
        <v>3120</v>
      </c>
      <c r="N4784" s="766" t="s">
        <v>5068</v>
      </c>
      <c r="O4784" s="766" t="s">
        <v>5069</v>
      </c>
      <c r="P4784" s="763" t="s">
        <v>4882</v>
      </c>
      <c r="Q4784" s="766" t="s">
        <v>5102</v>
      </c>
      <c r="R4784" s="763"/>
      <c r="T4784" s="761"/>
    </row>
    <row r="4785" spans="1:20" s="760" customFormat="1" ht="15.75" customHeight="1" x14ac:dyDescent="0.25">
      <c r="A4785" s="945"/>
      <c r="B4785" s="952"/>
      <c r="C4785" s="953"/>
      <c r="D4785" s="768"/>
      <c r="E4785" s="945"/>
      <c r="F4785" s="945"/>
      <c r="G4785" s="945"/>
      <c r="H4785" s="945"/>
      <c r="I4785" s="945"/>
      <c r="J4785" s="769" t="s">
        <v>14</v>
      </c>
      <c r="K4785" s="770" t="s">
        <v>14</v>
      </c>
      <c r="L4785" s="771" t="s">
        <v>14</v>
      </c>
      <c r="M4785" s="771" t="s">
        <v>14</v>
      </c>
      <c r="N4785" s="769" t="s">
        <v>14</v>
      </c>
      <c r="O4785" s="769" t="s">
        <v>14</v>
      </c>
      <c r="P4785" s="769" t="s">
        <v>14</v>
      </c>
      <c r="Q4785" s="769" t="s">
        <v>14</v>
      </c>
      <c r="R4785" s="769"/>
      <c r="T4785" s="761"/>
    </row>
    <row r="4786" spans="1:20" s="498" customFormat="1" ht="12" x14ac:dyDescent="0.25">
      <c r="A4786" s="772"/>
      <c r="D4786" s="515" t="s">
        <v>9346</v>
      </c>
      <c r="E4786" s="779" t="s">
        <v>9347</v>
      </c>
      <c r="F4786" s="780" t="s">
        <v>5583</v>
      </c>
      <c r="G4786" s="781" t="s">
        <v>6194</v>
      </c>
      <c r="H4786" s="781" t="s">
        <v>6195</v>
      </c>
      <c r="I4786" s="781" t="s">
        <v>5517</v>
      </c>
      <c r="J4786" s="782">
        <v>600000</v>
      </c>
      <c r="K4786" s="783">
        <v>600000</v>
      </c>
      <c r="L4786" s="784">
        <f t="shared" si="235"/>
        <v>0</v>
      </c>
      <c r="M4786" s="784">
        <f t="shared" si="236"/>
        <v>0</v>
      </c>
      <c r="N4786" s="782">
        <v>600000</v>
      </c>
      <c r="O4786" s="782">
        <v>600000</v>
      </c>
      <c r="P4786" s="782">
        <v>1800000</v>
      </c>
      <c r="Q4786" s="782">
        <v>600000</v>
      </c>
      <c r="R4786" s="782"/>
      <c r="T4786" s="568"/>
    </row>
    <row r="4787" spans="1:20" s="498" customFormat="1" ht="12" x14ac:dyDescent="0.25">
      <c r="A4787" s="772"/>
      <c r="D4787" s="515" t="s">
        <v>9348</v>
      </c>
      <c r="E4787" s="779" t="s">
        <v>9349</v>
      </c>
      <c r="F4787" s="780" t="s">
        <v>5586</v>
      </c>
      <c r="G4787" s="781" t="s">
        <v>6194</v>
      </c>
      <c r="H4787" s="781" t="s">
        <v>6195</v>
      </c>
      <c r="I4787" s="781" t="s">
        <v>5517</v>
      </c>
      <c r="J4787" s="782">
        <v>3000000</v>
      </c>
      <c r="K4787" s="783">
        <v>3000000</v>
      </c>
      <c r="L4787" s="784">
        <f t="shared" si="235"/>
        <v>0</v>
      </c>
      <c r="M4787" s="784">
        <f t="shared" si="236"/>
        <v>0</v>
      </c>
      <c r="N4787" s="782">
        <v>3000000</v>
      </c>
      <c r="O4787" s="782">
        <v>3000000</v>
      </c>
      <c r="P4787" s="782">
        <v>9000000</v>
      </c>
      <c r="Q4787" s="782">
        <v>3000000</v>
      </c>
      <c r="R4787" s="782"/>
      <c r="T4787" s="568"/>
    </row>
    <row r="4788" spans="1:20" s="498" customFormat="1" ht="12" x14ac:dyDescent="0.25">
      <c r="A4788" s="772"/>
      <c r="D4788" s="515" t="s">
        <v>9350</v>
      </c>
      <c r="E4788" s="779" t="s">
        <v>9351</v>
      </c>
      <c r="F4788" s="780" t="s">
        <v>6944</v>
      </c>
      <c r="G4788" s="781" t="s">
        <v>6194</v>
      </c>
      <c r="H4788" s="781" t="s">
        <v>6195</v>
      </c>
      <c r="I4788" s="781" t="s">
        <v>5517</v>
      </c>
      <c r="J4788" s="782">
        <v>400000</v>
      </c>
      <c r="K4788" s="783">
        <v>400000</v>
      </c>
      <c r="L4788" s="784">
        <f t="shared" si="235"/>
        <v>0</v>
      </c>
      <c r="M4788" s="784">
        <f t="shared" si="236"/>
        <v>0</v>
      </c>
      <c r="N4788" s="782">
        <v>400000</v>
      </c>
      <c r="O4788" s="782">
        <v>500000</v>
      </c>
      <c r="P4788" s="782">
        <v>1300000</v>
      </c>
      <c r="Q4788" s="782">
        <v>400000</v>
      </c>
      <c r="R4788" s="782"/>
      <c r="T4788" s="568"/>
    </row>
    <row r="4789" spans="1:20" s="498" customFormat="1" ht="12" x14ac:dyDescent="0.25">
      <c r="A4789" s="772"/>
      <c r="D4789" s="515" t="s">
        <v>9352</v>
      </c>
      <c r="E4789" s="779" t="s">
        <v>9353</v>
      </c>
      <c r="F4789" s="780" t="s">
        <v>6354</v>
      </c>
      <c r="G4789" s="781" t="s">
        <v>6194</v>
      </c>
      <c r="H4789" s="781" t="s">
        <v>6195</v>
      </c>
      <c r="I4789" s="781" t="s">
        <v>5517</v>
      </c>
      <c r="J4789" s="782">
        <v>0</v>
      </c>
      <c r="K4789" s="783">
        <v>0</v>
      </c>
      <c r="L4789" s="784">
        <f t="shared" si="235"/>
        <v>0</v>
      </c>
      <c r="M4789" s="784">
        <f t="shared" si="236"/>
        <v>0</v>
      </c>
      <c r="N4789" s="782">
        <v>0</v>
      </c>
      <c r="O4789" s="782">
        <v>0</v>
      </c>
      <c r="P4789" s="782">
        <v>0</v>
      </c>
      <c r="Q4789" s="782">
        <v>0</v>
      </c>
      <c r="R4789" s="782"/>
      <c r="T4789" s="568"/>
    </row>
    <row r="4790" spans="1:20" s="498" customFormat="1" ht="24" x14ac:dyDescent="0.25">
      <c r="A4790" s="772"/>
      <c r="D4790" s="515" t="s">
        <v>9354</v>
      </c>
      <c r="E4790" s="779" t="s">
        <v>9355</v>
      </c>
      <c r="F4790" s="780" t="s">
        <v>9356</v>
      </c>
      <c r="G4790" s="781" t="s">
        <v>6194</v>
      </c>
      <c r="H4790" s="781" t="s">
        <v>6195</v>
      </c>
      <c r="I4790" s="781" t="s">
        <v>5517</v>
      </c>
      <c r="J4790" s="782">
        <v>0</v>
      </c>
      <c r="K4790" s="783">
        <v>0</v>
      </c>
      <c r="L4790" s="784">
        <f t="shared" si="235"/>
        <v>0</v>
      </c>
      <c r="M4790" s="784">
        <f t="shared" si="236"/>
        <v>0</v>
      </c>
      <c r="N4790" s="782">
        <v>0</v>
      </c>
      <c r="O4790" s="782">
        <v>0</v>
      </c>
      <c r="P4790" s="782">
        <v>0</v>
      </c>
      <c r="Q4790" s="782">
        <v>0</v>
      </c>
      <c r="R4790" s="782"/>
      <c r="T4790" s="568"/>
    </row>
    <row r="4791" spans="1:20" s="498" customFormat="1" ht="36" x14ac:dyDescent="0.25">
      <c r="A4791" s="772"/>
      <c r="D4791" s="515" t="s">
        <v>9357</v>
      </c>
      <c r="E4791" s="779" t="s">
        <v>9358</v>
      </c>
      <c r="F4791" s="780" t="s">
        <v>5598</v>
      </c>
      <c r="G4791" s="781" t="s">
        <v>6194</v>
      </c>
      <c r="H4791" s="781" t="s">
        <v>6195</v>
      </c>
      <c r="I4791" s="781" t="s">
        <v>5517</v>
      </c>
      <c r="J4791" s="782">
        <v>7000000</v>
      </c>
      <c r="K4791" s="783">
        <v>7000000</v>
      </c>
      <c r="L4791" s="784">
        <f t="shared" si="235"/>
        <v>0</v>
      </c>
      <c r="M4791" s="784">
        <f t="shared" si="236"/>
        <v>0</v>
      </c>
      <c r="N4791" s="782">
        <v>7000000</v>
      </c>
      <c r="O4791" s="782">
        <v>7000000</v>
      </c>
      <c r="P4791" s="782">
        <v>21000000</v>
      </c>
      <c r="Q4791" s="782">
        <v>7000000</v>
      </c>
      <c r="R4791" s="782"/>
      <c r="T4791" s="568"/>
    </row>
    <row r="4792" spans="1:20" s="498" customFormat="1" ht="12" x14ac:dyDescent="0.25">
      <c r="A4792" s="772"/>
      <c r="D4792" s="515" t="s">
        <v>9359</v>
      </c>
      <c r="E4792" s="779" t="s">
        <v>9360</v>
      </c>
      <c r="F4792" s="780" t="s">
        <v>5604</v>
      </c>
      <c r="G4792" s="781" t="s">
        <v>6194</v>
      </c>
      <c r="H4792" s="781" t="s">
        <v>6195</v>
      </c>
      <c r="I4792" s="781" t="s">
        <v>5517</v>
      </c>
      <c r="J4792" s="782">
        <v>200000</v>
      </c>
      <c r="K4792" s="783">
        <v>200000</v>
      </c>
      <c r="L4792" s="784">
        <f t="shared" si="235"/>
        <v>0</v>
      </c>
      <c r="M4792" s="784">
        <f t="shared" si="236"/>
        <v>0</v>
      </c>
      <c r="N4792" s="782">
        <v>200000</v>
      </c>
      <c r="O4792" s="782">
        <v>200000</v>
      </c>
      <c r="P4792" s="782">
        <v>600000</v>
      </c>
      <c r="Q4792" s="782">
        <v>200000</v>
      </c>
      <c r="R4792" s="782"/>
      <c r="T4792" s="568"/>
    </row>
    <row r="4793" spans="1:20" s="498" customFormat="1" ht="24" x14ac:dyDescent="0.25">
      <c r="A4793" s="772"/>
      <c r="D4793" s="515" t="s">
        <v>9361</v>
      </c>
      <c r="E4793" s="779" t="s">
        <v>9362</v>
      </c>
      <c r="F4793" s="780" t="s">
        <v>9363</v>
      </c>
      <c r="G4793" s="781" t="s">
        <v>6194</v>
      </c>
      <c r="H4793" s="781" t="s">
        <v>6195</v>
      </c>
      <c r="I4793" s="781" t="s">
        <v>5517</v>
      </c>
      <c r="J4793" s="782">
        <v>2400000</v>
      </c>
      <c r="K4793" s="783">
        <v>2400000</v>
      </c>
      <c r="L4793" s="784">
        <f t="shared" si="235"/>
        <v>0</v>
      </c>
      <c r="M4793" s="784">
        <f t="shared" si="236"/>
        <v>0</v>
      </c>
      <c r="N4793" s="782">
        <v>2400000</v>
      </c>
      <c r="O4793" s="782">
        <v>2500000</v>
      </c>
      <c r="P4793" s="782">
        <v>7300000</v>
      </c>
      <c r="Q4793" s="782">
        <v>3000000</v>
      </c>
      <c r="R4793" s="782"/>
      <c r="T4793" s="568"/>
    </row>
    <row r="4794" spans="1:20" s="498" customFormat="1" ht="24" x14ac:dyDescent="0.25">
      <c r="A4794" s="772"/>
      <c r="D4794" s="515" t="s">
        <v>9364</v>
      </c>
      <c r="E4794" s="779" t="s">
        <v>9365</v>
      </c>
      <c r="F4794" s="780" t="s">
        <v>5613</v>
      </c>
      <c r="G4794" s="781" t="s">
        <v>6194</v>
      </c>
      <c r="H4794" s="781" t="s">
        <v>6195</v>
      </c>
      <c r="I4794" s="781" t="s">
        <v>5517</v>
      </c>
      <c r="J4794" s="782">
        <v>5000000</v>
      </c>
      <c r="K4794" s="783">
        <v>5000000</v>
      </c>
      <c r="L4794" s="784">
        <f t="shared" si="235"/>
        <v>0</v>
      </c>
      <c r="M4794" s="784">
        <f t="shared" si="236"/>
        <v>0</v>
      </c>
      <c r="N4794" s="782">
        <v>5000000</v>
      </c>
      <c r="O4794" s="782">
        <v>5000000</v>
      </c>
      <c r="P4794" s="782">
        <v>15000000</v>
      </c>
      <c r="Q4794" s="782">
        <v>5000000</v>
      </c>
      <c r="R4794" s="782"/>
      <c r="T4794" s="568"/>
    </row>
    <row r="4795" spans="1:20" s="498" customFormat="1" ht="24" x14ac:dyDescent="0.25">
      <c r="A4795" s="772"/>
      <c r="D4795" s="515" t="s">
        <v>9366</v>
      </c>
      <c r="E4795" s="779" t="s">
        <v>9367</v>
      </c>
      <c r="F4795" s="780" t="s">
        <v>5947</v>
      </c>
      <c r="G4795" s="781" t="s">
        <v>6194</v>
      </c>
      <c r="H4795" s="781" t="s">
        <v>6195</v>
      </c>
      <c r="I4795" s="781" t="s">
        <v>5517</v>
      </c>
      <c r="J4795" s="782">
        <v>3000000</v>
      </c>
      <c r="K4795" s="783">
        <v>3000000</v>
      </c>
      <c r="L4795" s="784">
        <f t="shared" si="235"/>
        <v>0</v>
      </c>
      <c r="M4795" s="784">
        <f t="shared" si="236"/>
        <v>0</v>
      </c>
      <c r="N4795" s="782">
        <v>3000000</v>
      </c>
      <c r="O4795" s="782">
        <v>3000000</v>
      </c>
      <c r="P4795" s="782">
        <v>9000000</v>
      </c>
      <c r="Q4795" s="782">
        <v>3000000</v>
      </c>
      <c r="R4795" s="782"/>
      <c r="T4795" s="568"/>
    </row>
    <row r="4796" spans="1:20" s="498" customFormat="1" ht="12" x14ac:dyDescent="0.25">
      <c r="A4796" s="772"/>
      <c r="D4796" s="515" t="s">
        <v>9368</v>
      </c>
      <c r="E4796" s="779" t="s">
        <v>9369</v>
      </c>
      <c r="F4796" s="780" t="s">
        <v>6694</v>
      </c>
      <c r="G4796" s="781" t="s">
        <v>6194</v>
      </c>
      <c r="H4796" s="781" t="s">
        <v>6195</v>
      </c>
      <c r="I4796" s="781" t="s">
        <v>5517</v>
      </c>
      <c r="J4796" s="782">
        <v>0</v>
      </c>
      <c r="K4796" s="783">
        <v>0</v>
      </c>
      <c r="L4796" s="784">
        <f t="shared" si="235"/>
        <v>0</v>
      </c>
      <c r="M4796" s="784">
        <f t="shared" si="236"/>
        <v>0</v>
      </c>
      <c r="N4796" s="782">
        <v>0</v>
      </c>
      <c r="O4796" s="782">
        <v>0</v>
      </c>
      <c r="P4796" s="782">
        <v>0</v>
      </c>
      <c r="Q4796" s="782">
        <v>0</v>
      </c>
      <c r="R4796" s="782"/>
      <c r="T4796" s="568"/>
    </row>
    <row r="4797" spans="1:20" s="498" customFormat="1" ht="36" x14ac:dyDescent="0.25">
      <c r="A4797" s="772"/>
      <c r="D4797" s="515" t="s">
        <v>9370</v>
      </c>
      <c r="E4797" s="779" t="s">
        <v>9371</v>
      </c>
      <c r="F4797" s="780" t="s">
        <v>5634</v>
      </c>
      <c r="G4797" s="781" t="s">
        <v>6194</v>
      </c>
      <c r="H4797" s="781" t="s">
        <v>6195</v>
      </c>
      <c r="I4797" s="781" t="s">
        <v>5517</v>
      </c>
      <c r="J4797" s="782">
        <v>1000000</v>
      </c>
      <c r="K4797" s="783">
        <v>1000000</v>
      </c>
      <c r="L4797" s="784">
        <f t="shared" si="235"/>
        <v>0</v>
      </c>
      <c r="M4797" s="784">
        <f t="shared" si="236"/>
        <v>0</v>
      </c>
      <c r="N4797" s="782">
        <v>1000000</v>
      </c>
      <c r="O4797" s="782">
        <v>1000000</v>
      </c>
      <c r="P4797" s="782">
        <v>3000000</v>
      </c>
      <c r="Q4797" s="782">
        <v>1000000</v>
      </c>
      <c r="R4797" s="782"/>
      <c r="T4797" s="568"/>
    </row>
    <row r="4798" spans="1:20" s="498" customFormat="1" ht="24" x14ac:dyDescent="0.25">
      <c r="A4798" s="772"/>
      <c r="D4798" s="515" t="s">
        <v>9372</v>
      </c>
      <c r="E4798" s="779" t="s">
        <v>9373</v>
      </c>
      <c r="F4798" s="780" t="s">
        <v>9374</v>
      </c>
      <c r="G4798" s="781" t="s">
        <v>6194</v>
      </c>
      <c r="H4798" s="781" t="s">
        <v>6195</v>
      </c>
      <c r="I4798" s="781" t="s">
        <v>5517</v>
      </c>
      <c r="J4798" s="782">
        <v>400000</v>
      </c>
      <c r="K4798" s="783">
        <v>400000</v>
      </c>
      <c r="L4798" s="784">
        <f t="shared" si="235"/>
        <v>0</v>
      </c>
      <c r="M4798" s="784">
        <f t="shared" si="236"/>
        <v>0</v>
      </c>
      <c r="N4798" s="782">
        <v>400000</v>
      </c>
      <c r="O4798" s="782">
        <v>400000</v>
      </c>
      <c r="P4798" s="782">
        <v>1200000</v>
      </c>
      <c r="Q4798" s="782">
        <v>400000</v>
      </c>
      <c r="R4798" s="782"/>
      <c r="T4798" s="568"/>
    </row>
    <row r="4799" spans="1:20" s="498" customFormat="1" ht="24" x14ac:dyDescent="0.25">
      <c r="A4799" s="772"/>
      <c r="D4799" s="515" t="s">
        <v>9375</v>
      </c>
      <c r="E4799" s="779" t="s">
        <v>9376</v>
      </c>
      <c r="F4799" s="780" t="s">
        <v>9377</v>
      </c>
      <c r="G4799" s="781" t="s">
        <v>6194</v>
      </c>
      <c r="H4799" s="781" t="s">
        <v>6195</v>
      </c>
      <c r="I4799" s="781" t="s">
        <v>5517</v>
      </c>
      <c r="J4799" s="782">
        <v>1000000</v>
      </c>
      <c r="K4799" s="783">
        <v>1000000</v>
      </c>
      <c r="L4799" s="784">
        <f t="shared" si="235"/>
        <v>0</v>
      </c>
      <c r="M4799" s="784">
        <f t="shared" si="236"/>
        <v>0</v>
      </c>
      <c r="N4799" s="782">
        <v>1000000</v>
      </c>
      <c r="O4799" s="782">
        <v>1000000</v>
      </c>
      <c r="P4799" s="782">
        <v>3000000</v>
      </c>
      <c r="Q4799" s="782">
        <v>1000000</v>
      </c>
      <c r="R4799" s="782"/>
      <c r="T4799" s="568"/>
    </row>
    <row r="4800" spans="1:20" s="498" customFormat="1" ht="24" x14ac:dyDescent="0.25">
      <c r="A4800" s="772"/>
      <c r="D4800" s="515" t="s">
        <v>9378</v>
      </c>
      <c r="E4800" s="779" t="s">
        <v>9379</v>
      </c>
      <c r="F4800" s="780" t="s">
        <v>5643</v>
      </c>
      <c r="G4800" s="781" t="s">
        <v>6194</v>
      </c>
      <c r="H4800" s="781" t="s">
        <v>6195</v>
      </c>
      <c r="I4800" s="781" t="s">
        <v>5517</v>
      </c>
      <c r="J4800" s="782">
        <v>500000</v>
      </c>
      <c r="K4800" s="783">
        <v>500000</v>
      </c>
      <c r="L4800" s="784">
        <f t="shared" si="235"/>
        <v>0</v>
      </c>
      <c r="M4800" s="784">
        <f t="shared" si="236"/>
        <v>0</v>
      </c>
      <c r="N4800" s="782">
        <v>500000</v>
      </c>
      <c r="O4800" s="782">
        <v>500000</v>
      </c>
      <c r="P4800" s="782">
        <v>1500000</v>
      </c>
      <c r="Q4800" s="782">
        <v>400000</v>
      </c>
      <c r="R4800" s="782"/>
      <c r="T4800" s="568"/>
    </row>
    <row r="4801" spans="1:20" s="498" customFormat="1" ht="24" x14ac:dyDescent="0.25">
      <c r="A4801" s="772"/>
      <c r="D4801" s="515" t="s">
        <v>9380</v>
      </c>
      <c r="E4801" s="779" t="s">
        <v>9381</v>
      </c>
      <c r="F4801" s="780" t="s">
        <v>5646</v>
      </c>
      <c r="G4801" s="781" t="s">
        <v>6194</v>
      </c>
      <c r="H4801" s="781" t="s">
        <v>6195</v>
      </c>
      <c r="I4801" s="781" t="s">
        <v>5517</v>
      </c>
      <c r="J4801" s="782">
        <v>200000</v>
      </c>
      <c r="K4801" s="783">
        <v>200000</v>
      </c>
      <c r="L4801" s="784">
        <f t="shared" si="235"/>
        <v>0</v>
      </c>
      <c r="M4801" s="784">
        <f t="shared" si="236"/>
        <v>0</v>
      </c>
      <c r="N4801" s="782">
        <v>200000</v>
      </c>
      <c r="O4801" s="782">
        <v>300000</v>
      </c>
      <c r="P4801" s="782">
        <v>700000</v>
      </c>
      <c r="Q4801" s="782">
        <v>200000</v>
      </c>
      <c r="R4801" s="782"/>
      <c r="T4801" s="568"/>
    </row>
    <row r="4802" spans="1:20" s="498" customFormat="1" ht="12" x14ac:dyDescent="0.25">
      <c r="A4802" s="772"/>
      <c r="D4802" s="515" t="s">
        <v>9382</v>
      </c>
      <c r="E4802" s="779" t="s">
        <v>9383</v>
      </c>
      <c r="F4802" s="780" t="s">
        <v>5649</v>
      </c>
      <c r="G4802" s="781" t="s">
        <v>6194</v>
      </c>
      <c r="H4802" s="781" t="s">
        <v>6195</v>
      </c>
      <c r="I4802" s="781" t="s">
        <v>5517</v>
      </c>
      <c r="J4802" s="782">
        <v>300000</v>
      </c>
      <c r="K4802" s="783">
        <v>300000</v>
      </c>
      <c r="L4802" s="784">
        <f t="shared" si="235"/>
        <v>0</v>
      </c>
      <c r="M4802" s="784">
        <f t="shared" si="236"/>
        <v>0</v>
      </c>
      <c r="N4802" s="782">
        <v>300000</v>
      </c>
      <c r="O4802" s="782">
        <v>300000</v>
      </c>
      <c r="P4802" s="782">
        <v>900000</v>
      </c>
      <c r="Q4802" s="782">
        <v>300000</v>
      </c>
      <c r="R4802" s="782"/>
      <c r="T4802" s="568"/>
    </row>
    <row r="4803" spans="1:20" s="498" customFormat="1" ht="12" x14ac:dyDescent="0.25">
      <c r="A4803" s="772"/>
      <c r="D4803" s="515" t="s">
        <v>9384</v>
      </c>
      <c r="E4803" s="779" t="s">
        <v>9385</v>
      </c>
      <c r="F4803" s="780" t="s">
        <v>5664</v>
      </c>
      <c r="G4803" s="781" t="s">
        <v>6194</v>
      </c>
      <c r="H4803" s="781" t="s">
        <v>6195</v>
      </c>
      <c r="I4803" s="781" t="s">
        <v>5517</v>
      </c>
      <c r="J4803" s="782">
        <v>2000000</v>
      </c>
      <c r="K4803" s="783">
        <v>2000000</v>
      </c>
      <c r="L4803" s="784">
        <f t="shared" si="235"/>
        <v>0</v>
      </c>
      <c r="M4803" s="784">
        <f t="shared" si="236"/>
        <v>0</v>
      </c>
      <c r="N4803" s="782">
        <v>2000000</v>
      </c>
      <c r="O4803" s="782">
        <v>2000000</v>
      </c>
      <c r="P4803" s="782">
        <v>6000000</v>
      </c>
      <c r="Q4803" s="782">
        <v>2000000</v>
      </c>
      <c r="R4803" s="782"/>
      <c r="T4803" s="568"/>
    </row>
    <row r="4804" spans="1:20" s="498" customFormat="1" ht="12" x14ac:dyDescent="0.25">
      <c r="A4804" s="772"/>
      <c r="D4804" s="515" t="s">
        <v>9386</v>
      </c>
      <c r="E4804" s="779" t="s">
        <v>9387</v>
      </c>
      <c r="F4804" s="780" t="s">
        <v>9388</v>
      </c>
      <c r="G4804" s="781" t="s">
        <v>6194</v>
      </c>
      <c r="H4804" s="781" t="s">
        <v>6195</v>
      </c>
      <c r="I4804" s="781" t="s">
        <v>5517</v>
      </c>
      <c r="J4804" s="782">
        <v>5000000</v>
      </c>
      <c r="K4804" s="783">
        <v>5000000</v>
      </c>
      <c r="L4804" s="784">
        <f t="shared" si="235"/>
        <v>0</v>
      </c>
      <c r="M4804" s="784">
        <f t="shared" si="236"/>
        <v>0</v>
      </c>
      <c r="N4804" s="782">
        <v>5000000</v>
      </c>
      <c r="O4804" s="782">
        <v>5000000</v>
      </c>
      <c r="P4804" s="782">
        <v>15000000</v>
      </c>
      <c r="Q4804" s="782">
        <v>50000000</v>
      </c>
      <c r="R4804" s="782"/>
      <c r="T4804" s="568"/>
    </row>
    <row r="4805" spans="1:20" s="498" customFormat="1" ht="12" x14ac:dyDescent="0.25">
      <c r="A4805" s="772"/>
      <c r="D4805" s="515" t="s">
        <v>9389</v>
      </c>
      <c r="E4805" s="779" t="s">
        <v>9390</v>
      </c>
      <c r="F4805" s="780" t="s">
        <v>5679</v>
      </c>
      <c r="G4805" s="781" t="s">
        <v>6194</v>
      </c>
      <c r="H4805" s="781" t="s">
        <v>6195</v>
      </c>
      <c r="I4805" s="781" t="s">
        <v>5517</v>
      </c>
      <c r="J4805" s="782">
        <v>800000</v>
      </c>
      <c r="K4805" s="783">
        <v>800000</v>
      </c>
      <c r="L4805" s="784">
        <f t="shared" si="235"/>
        <v>0</v>
      </c>
      <c r="M4805" s="784">
        <f t="shared" si="236"/>
        <v>0</v>
      </c>
      <c r="N4805" s="782">
        <v>800000</v>
      </c>
      <c r="O4805" s="782">
        <v>800000</v>
      </c>
      <c r="P4805" s="782">
        <v>2400000</v>
      </c>
      <c r="Q4805" s="782">
        <v>800000</v>
      </c>
      <c r="R4805" s="782"/>
      <c r="T4805" s="568"/>
    </row>
    <row r="4806" spans="1:20" s="498" customFormat="1" ht="12" x14ac:dyDescent="0.25">
      <c r="A4806" s="772"/>
      <c r="D4806" s="515" t="s">
        <v>9391</v>
      </c>
      <c r="E4806" s="779" t="s">
        <v>9392</v>
      </c>
      <c r="F4806" s="780" t="s">
        <v>6150</v>
      </c>
      <c r="G4806" s="781" t="s">
        <v>6194</v>
      </c>
      <c r="H4806" s="781" t="s">
        <v>6195</v>
      </c>
      <c r="I4806" s="781" t="s">
        <v>5517</v>
      </c>
      <c r="J4806" s="782">
        <v>8000000</v>
      </c>
      <c r="K4806" s="783">
        <v>8000000</v>
      </c>
      <c r="L4806" s="782">
        <f t="shared" si="235"/>
        <v>0</v>
      </c>
      <c r="M4806" s="782">
        <f t="shared" si="236"/>
        <v>0</v>
      </c>
      <c r="N4806" s="782">
        <v>8000000</v>
      </c>
      <c r="O4806" s="782">
        <v>8000000</v>
      </c>
      <c r="P4806" s="782">
        <v>24000000</v>
      </c>
      <c r="Q4806" s="782">
        <v>8000000</v>
      </c>
      <c r="R4806" s="782"/>
      <c r="T4806" s="568"/>
    </row>
    <row r="4807" spans="1:20" s="751" customFormat="1" ht="13.8" x14ac:dyDescent="0.3">
      <c r="A4807" s="946" t="s">
        <v>5500</v>
      </c>
      <c r="B4807" s="946"/>
      <c r="C4807" s="946"/>
      <c r="D4807" s="946"/>
      <c r="E4807" s="946"/>
      <c r="F4807" s="946"/>
      <c r="G4807" s="946"/>
      <c r="H4807" s="946"/>
      <c r="I4807" s="946"/>
      <c r="J4807" s="946"/>
      <c r="K4807" s="946"/>
      <c r="L4807" s="946"/>
      <c r="M4807" s="946"/>
      <c r="N4807" s="946"/>
      <c r="O4807" s="946"/>
      <c r="P4807" s="946"/>
      <c r="Q4807" s="946"/>
      <c r="T4807" s="752"/>
    </row>
    <row r="4808" spans="1:20" s="751" customFormat="1" ht="13.8" x14ac:dyDescent="0.3">
      <c r="A4808" s="946" t="s">
        <v>5501</v>
      </c>
      <c r="B4808" s="946"/>
      <c r="C4808" s="946"/>
      <c r="D4808" s="946"/>
      <c r="E4808" s="946"/>
      <c r="F4808" s="946"/>
      <c r="G4808" s="946"/>
      <c r="H4808" s="946"/>
      <c r="I4808" s="946"/>
      <c r="J4808" s="946"/>
      <c r="K4808" s="946"/>
      <c r="L4808" s="946"/>
      <c r="M4808" s="946"/>
      <c r="N4808" s="946"/>
      <c r="O4808" s="946"/>
      <c r="P4808" s="946"/>
      <c r="Q4808" s="946"/>
      <c r="T4808" s="752"/>
    </row>
    <row r="4809" spans="1:20" s="753" customFormat="1" ht="13.2" x14ac:dyDescent="0.25">
      <c r="A4809" s="947" t="s">
        <v>8579</v>
      </c>
      <c r="B4809" s="947"/>
      <c r="C4809" s="947"/>
      <c r="D4809" s="947"/>
      <c r="E4809" s="947"/>
      <c r="F4809" s="947"/>
      <c r="G4809" s="947"/>
      <c r="H4809" s="947"/>
      <c r="I4809" s="947"/>
      <c r="J4809" s="947"/>
      <c r="K4809" s="947"/>
      <c r="L4809" s="947"/>
      <c r="M4809" s="947"/>
      <c r="N4809" s="947"/>
      <c r="O4809" s="947"/>
      <c r="P4809" s="947"/>
      <c r="Q4809" s="947"/>
      <c r="T4809" s="754"/>
    </row>
    <row r="4810" spans="1:20" s="760" customFormat="1" ht="24" customHeight="1" x14ac:dyDescent="0.25">
      <c r="A4810" s="943" t="s">
        <v>5502</v>
      </c>
      <c r="B4810" s="948" t="s">
        <v>5503</v>
      </c>
      <c r="C4810" s="949"/>
      <c r="D4810" s="755"/>
      <c r="E4810" s="943" t="s">
        <v>5504</v>
      </c>
      <c r="F4810" s="943" t="s">
        <v>4881</v>
      </c>
      <c r="G4810" s="943" t="s">
        <v>5505</v>
      </c>
      <c r="H4810" s="943" t="s">
        <v>5506</v>
      </c>
      <c r="I4810" s="943" t="s">
        <v>5507</v>
      </c>
      <c r="J4810" s="756" t="s">
        <v>3115</v>
      </c>
      <c r="K4810" s="757" t="s">
        <v>3116</v>
      </c>
      <c r="L4810" s="758" t="s">
        <v>5508</v>
      </c>
      <c r="M4810" s="758" t="s">
        <v>5509</v>
      </c>
      <c r="N4810" s="756" t="s">
        <v>3116</v>
      </c>
      <c r="O4810" s="756" t="s">
        <v>3116</v>
      </c>
      <c r="P4810" s="759" t="s">
        <v>3317</v>
      </c>
      <c r="Q4810" s="759" t="s">
        <v>3341</v>
      </c>
      <c r="R4810" s="759" t="s">
        <v>5510</v>
      </c>
      <c r="T4810" s="761"/>
    </row>
    <row r="4811" spans="1:20" s="760" customFormat="1" ht="19.5" customHeight="1" x14ac:dyDescent="0.25">
      <c r="A4811" s="944"/>
      <c r="B4811" s="950"/>
      <c r="C4811" s="951"/>
      <c r="D4811" s="762"/>
      <c r="E4811" s="944"/>
      <c r="F4811" s="944"/>
      <c r="G4811" s="944"/>
      <c r="H4811" s="944"/>
      <c r="I4811" s="944"/>
      <c r="J4811" s="763">
        <v>2020</v>
      </c>
      <c r="K4811" s="764" t="s">
        <v>3120</v>
      </c>
      <c r="L4811" s="765" t="s">
        <v>3120</v>
      </c>
      <c r="M4811" s="765" t="s">
        <v>3120</v>
      </c>
      <c r="N4811" s="766" t="s">
        <v>5068</v>
      </c>
      <c r="O4811" s="766" t="s">
        <v>5069</v>
      </c>
      <c r="P4811" s="763" t="s">
        <v>4882</v>
      </c>
      <c r="Q4811" s="766" t="s">
        <v>5102</v>
      </c>
      <c r="R4811" s="763"/>
      <c r="T4811" s="761"/>
    </row>
    <row r="4812" spans="1:20" s="760" customFormat="1" ht="15.75" customHeight="1" x14ac:dyDescent="0.25">
      <c r="A4812" s="945"/>
      <c r="B4812" s="952"/>
      <c r="C4812" s="953"/>
      <c r="D4812" s="768"/>
      <c r="E4812" s="945"/>
      <c r="F4812" s="945"/>
      <c r="G4812" s="945"/>
      <c r="H4812" s="945"/>
      <c r="I4812" s="945"/>
      <c r="J4812" s="769" t="s">
        <v>14</v>
      </c>
      <c r="K4812" s="770" t="s">
        <v>14</v>
      </c>
      <c r="L4812" s="771" t="s">
        <v>14</v>
      </c>
      <c r="M4812" s="771" t="s">
        <v>14</v>
      </c>
      <c r="N4812" s="769" t="s">
        <v>14</v>
      </c>
      <c r="O4812" s="769" t="s">
        <v>14</v>
      </c>
      <c r="P4812" s="769" t="s">
        <v>14</v>
      </c>
      <c r="Q4812" s="769" t="s">
        <v>14</v>
      </c>
      <c r="R4812" s="769"/>
      <c r="T4812" s="761"/>
    </row>
    <row r="4813" spans="1:20" s="498" customFormat="1" ht="12" x14ac:dyDescent="0.25">
      <c r="A4813" s="772"/>
      <c r="D4813" s="515" t="s">
        <v>9393</v>
      </c>
      <c r="E4813" s="779" t="s">
        <v>9394</v>
      </c>
      <c r="F4813" s="780" t="s">
        <v>5682</v>
      </c>
      <c r="G4813" s="781" t="s">
        <v>6194</v>
      </c>
      <c r="H4813" s="781" t="s">
        <v>6195</v>
      </c>
      <c r="I4813" s="781" t="s">
        <v>5517</v>
      </c>
      <c r="J4813" s="782">
        <v>0</v>
      </c>
      <c r="K4813" s="783">
        <v>0</v>
      </c>
      <c r="L4813" s="784">
        <f t="shared" si="235"/>
        <v>0</v>
      </c>
      <c r="M4813" s="784">
        <f t="shared" si="236"/>
        <v>0</v>
      </c>
      <c r="N4813" s="782">
        <v>0</v>
      </c>
      <c r="O4813" s="782">
        <v>0</v>
      </c>
      <c r="P4813" s="782">
        <v>0</v>
      </c>
      <c r="Q4813" s="782">
        <v>0</v>
      </c>
      <c r="R4813" s="782"/>
      <c r="T4813" s="568"/>
    </row>
    <row r="4814" spans="1:20" s="498" customFormat="1" ht="24" x14ac:dyDescent="0.25">
      <c r="A4814" s="772"/>
      <c r="D4814" s="515" t="s">
        <v>9395</v>
      </c>
      <c r="E4814" s="779" t="s">
        <v>9396</v>
      </c>
      <c r="F4814" s="780" t="s">
        <v>5688</v>
      </c>
      <c r="G4814" s="781" t="s">
        <v>6194</v>
      </c>
      <c r="H4814" s="781" t="s">
        <v>6195</v>
      </c>
      <c r="I4814" s="781" t="s">
        <v>5517</v>
      </c>
      <c r="J4814" s="782">
        <v>500000</v>
      </c>
      <c r="K4814" s="783">
        <v>500000</v>
      </c>
      <c r="L4814" s="784">
        <f t="shared" si="235"/>
        <v>0</v>
      </c>
      <c r="M4814" s="784">
        <f t="shared" si="236"/>
        <v>0</v>
      </c>
      <c r="N4814" s="782">
        <v>500000</v>
      </c>
      <c r="O4814" s="782">
        <v>500000</v>
      </c>
      <c r="P4814" s="782">
        <v>1500000</v>
      </c>
      <c r="Q4814" s="782">
        <v>500000</v>
      </c>
      <c r="R4814" s="782"/>
      <c r="T4814" s="568"/>
    </row>
    <row r="4815" spans="1:20" s="498" customFormat="1" ht="12" x14ac:dyDescent="0.25">
      <c r="A4815" s="772"/>
      <c r="D4815" s="515" t="s">
        <v>9397</v>
      </c>
      <c r="E4815" s="779" t="s">
        <v>9398</v>
      </c>
      <c r="F4815" s="780" t="s">
        <v>5691</v>
      </c>
      <c r="G4815" s="781" t="s">
        <v>6194</v>
      </c>
      <c r="H4815" s="781" t="s">
        <v>6195</v>
      </c>
      <c r="I4815" s="781" t="s">
        <v>5517</v>
      </c>
      <c r="J4815" s="782">
        <v>700000000</v>
      </c>
      <c r="K4815" s="783">
        <v>700000000</v>
      </c>
      <c r="L4815" s="784">
        <f t="shared" si="235"/>
        <v>0</v>
      </c>
      <c r="M4815" s="784">
        <f t="shared" si="236"/>
        <v>0</v>
      </c>
      <c r="N4815" s="782">
        <v>700000000</v>
      </c>
      <c r="O4815" s="782">
        <v>700000000</v>
      </c>
      <c r="P4815" s="782">
        <v>2100000000</v>
      </c>
      <c r="Q4815" s="782">
        <v>300000000</v>
      </c>
      <c r="R4815" s="782"/>
      <c r="T4815" s="568"/>
    </row>
    <row r="4816" spans="1:20" s="498" customFormat="1" ht="24" x14ac:dyDescent="0.25">
      <c r="A4816" s="772"/>
      <c r="D4816" s="515" t="s">
        <v>9399</v>
      </c>
      <c r="E4816" s="779" t="s">
        <v>9355</v>
      </c>
      <c r="F4816" s="780" t="s">
        <v>6157</v>
      </c>
      <c r="G4816" s="781" t="s">
        <v>6194</v>
      </c>
      <c r="H4816" s="781" t="s">
        <v>6195</v>
      </c>
      <c r="I4816" s="781" t="s">
        <v>5517</v>
      </c>
      <c r="J4816" s="782">
        <v>0</v>
      </c>
      <c r="K4816" s="783">
        <v>0</v>
      </c>
      <c r="L4816" s="784">
        <f t="shared" si="235"/>
        <v>0</v>
      </c>
      <c r="M4816" s="784">
        <f t="shared" si="236"/>
        <v>0</v>
      </c>
      <c r="N4816" s="782">
        <v>0</v>
      </c>
      <c r="O4816" s="782">
        <v>0</v>
      </c>
      <c r="P4816" s="782">
        <v>0</v>
      </c>
      <c r="Q4816" s="782">
        <v>0</v>
      </c>
      <c r="R4816" s="782"/>
      <c r="T4816" s="568"/>
    </row>
    <row r="4817" spans="1:20" s="498" customFormat="1" ht="12" x14ac:dyDescent="0.25">
      <c r="A4817" s="772"/>
      <c r="D4817" s="515" t="s">
        <v>9400</v>
      </c>
      <c r="E4817" s="779" t="s">
        <v>9401</v>
      </c>
      <c r="F4817" s="780" t="s">
        <v>5694</v>
      </c>
      <c r="G4817" s="781" t="s">
        <v>6194</v>
      </c>
      <c r="H4817" s="781" t="s">
        <v>6195</v>
      </c>
      <c r="I4817" s="781" t="s">
        <v>5517</v>
      </c>
      <c r="J4817" s="782">
        <v>2200000</v>
      </c>
      <c r="K4817" s="783">
        <v>2200000</v>
      </c>
      <c r="L4817" s="784">
        <f t="shared" si="235"/>
        <v>0</v>
      </c>
      <c r="M4817" s="784">
        <f t="shared" si="236"/>
        <v>0</v>
      </c>
      <c r="N4817" s="782">
        <v>2200000</v>
      </c>
      <c r="O4817" s="782">
        <v>2500000</v>
      </c>
      <c r="P4817" s="782">
        <v>6900000</v>
      </c>
      <c r="Q4817" s="782">
        <v>2000000</v>
      </c>
      <c r="R4817" s="782"/>
      <c r="T4817" s="568"/>
    </row>
    <row r="4818" spans="1:20" s="498" customFormat="1" ht="12" x14ac:dyDescent="0.25">
      <c r="A4818" s="772"/>
      <c r="D4818" s="515" t="s">
        <v>9402</v>
      </c>
      <c r="E4818" s="779" t="s">
        <v>9403</v>
      </c>
      <c r="F4818" s="780" t="s">
        <v>5915</v>
      </c>
      <c r="G4818" s="781" t="s">
        <v>6194</v>
      </c>
      <c r="H4818" s="781" t="s">
        <v>6195</v>
      </c>
      <c r="I4818" s="781" t="s">
        <v>5517</v>
      </c>
      <c r="J4818" s="782">
        <v>1000000</v>
      </c>
      <c r="K4818" s="783">
        <v>1000000</v>
      </c>
      <c r="L4818" s="784">
        <f t="shared" si="235"/>
        <v>0</v>
      </c>
      <c r="M4818" s="784">
        <f t="shared" si="236"/>
        <v>0</v>
      </c>
      <c r="N4818" s="782">
        <v>1000000</v>
      </c>
      <c r="O4818" s="782">
        <v>1000000</v>
      </c>
      <c r="P4818" s="782">
        <v>3000000</v>
      </c>
      <c r="Q4818" s="782">
        <v>1000000</v>
      </c>
      <c r="R4818" s="782"/>
      <c r="T4818" s="568"/>
    </row>
    <row r="4819" spans="1:20" s="498" customFormat="1" ht="12" x14ac:dyDescent="0.25">
      <c r="A4819" s="772"/>
      <c r="D4819" s="515" t="s">
        <v>9404</v>
      </c>
      <c r="E4819" s="779" t="s">
        <v>9405</v>
      </c>
      <c r="F4819" s="780" t="s">
        <v>6005</v>
      </c>
      <c r="G4819" s="781" t="s">
        <v>6194</v>
      </c>
      <c r="H4819" s="781" t="s">
        <v>6195</v>
      </c>
      <c r="I4819" s="781" t="s">
        <v>5517</v>
      </c>
      <c r="J4819" s="782">
        <v>0</v>
      </c>
      <c r="K4819" s="783">
        <v>0</v>
      </c>
      <c r="L4819" s="784">
        <f t="shared" si="235"/>
        <v>0</v>
      </c>
      <c r="M4819" s="784">
        <f t="shared" si="236"/>
        <v>0</v>
      </c>
      <c r="N4819" s="782">
        <v>0</v>
      </c>
      <c r="O4819" s="782">
        <v>0</v>
      </c>
      <c r="P4819" s="782">
        <v>0</v>
      </c>
      <c r="Q4819" s="782">
        <v>0</v>
      </c>
      <c r="R4819" s="782"/>
      <c r="T4819" s="568"/>
    </row>
    <row r="4820" spans="1:20" s="498" customFormat="1" ht="12" x14ac:dyDescent="0.25">
      <c r="A4820" s="772"/>
      <c r="D4820" s="515" t="s">
        <v>9406</v>
      </c>
      <c r="E4820" s="779" t="s">
        <v>9407</v>
      </c>
      <c r="F4820" s="780" t="s">
        <v>5703</v>
      </c>
      <c r="G4820" s="781" t="s">
        <v>6194</v>
      </c>
      <c r="H4820" s="781" t="s">
        <v>6195</v>
      </c>
      <c r="I4820" s="781" t="s">
        <v>5517</v>
      </c>
      <c r="J4820" s="782">
        <v>3000000</v>
      </c>
      <c r="K4820" s="783">
        <v>3000000</v>
      </c>
      <c r="L4820" s="784">
        <f t="shared" si="235"/>
        <v>0</v>
      </c>
      <c r="M4820" s="784">
        <f t="shared" si="236"/>
        <v>0</v>
      </c>
      <c r="N4820" s="782">
        <v>3000000</v>
      </c>
      <c r="O4820" s="782">
        <v>3000000</v>
      </c>
      <c r="P4820" s="782">
        <v>9000000</v>
      </c>
      <c r="Q4820" s="782">
        <v>3000000</v>
      </c>
      <c r="R4820" s="782"/>
      <c r="T4820" s="568"/>
    </row>
    <row r="4821" spans="1:20" s="498" customFormat="1" ht="12" x14ac:dyDescent="0.25">
      <c r="A4821" s="772"/>
      <c r="D4821" s="515" t="s">
        <v>9408</v>
      </c>
      <c r="E4821" s="779" t="s">
        <v>9409</v>
      </c>
      <c r="F4821" s="780" t="s">
        <v>5709</v>
      </c>
      <c r="G4821" s="781" t="s">
        <v>6194</v>
      </c>
      <c r="H4821" s="781" t="s">
        <v>6195</v>
      </c>
      <c r="I4821" s="781" t="s">
        <v>5517</v>
      </c>
      <c r="J4821" s="782">
        <v>700000</v>
      </c>
      <c r="K4821" s="783">
        <v>700000</v>
      </c>
      <c r="L4821" s="784">
        <f t="shared" si="235"/>
        <v>0</v>
      </c>
      <c r="M4821" s="784">
        <f t="shared" si="236"/>
        <v>0</v>
      </c>
      <c r="N4821" s="782">
        <v>700000</v>
      </c>
      <c r="O4821" s="782">
        <v>700000</v>
      </c>
      <c r="P4821" s="782">
        <v>2100000</v>
      </c>
      <c r="Q4821" s="782">
        <v>600000</v>
      </c>
      <c r="R4821" s="782"/>
      <c r="T4821" s="568"/>
    </row>
    <row r="4822" spans="1:20" s="498" customFormat="1" ht="24" x14ac:dyDescent="0.25">
      <c r="A4822" s="772"/>
      <c r="D4822" s="515" t="s">
        <v>9410</v>
      </c>
      <c r="E4822" s="779" t="s">
        <v>9411</v>
      </c>
      <c r="F4822" s="780" t="s">
        <v>9412</v>
      </c>
      <c r="G4822" s="781" t="s">
        <v>6194</v>
      </c>
      <c r="H4822" s="781" t="s">
        <v>6195</v>
      </c>
      <c r="I4822" s="781" t="s">
        <v>5517</v>
      </c>
      <c r="J4822" s="782">
        <v>300000</v>
      </c>
      <c r="K4822" s="783">
        <v>300000</v>
      </c>
      <c r="L4822" s="784">
        <f t="shared" si="235"/>
        <v>0</v>
      </c>
      <c r="M4822" s="784">
        <f t="shared" si="236"/>
        <v>0</v>
      </c>
      <c r="N4822" s="782">
        <v>300000</v>
      </c>
      <c r="O4822" s="782">
        <v>300000</v>
      </c>
      <c r="P4822" s="782">
        <v>900000</v>
      </c>
      <c r="Q4822" s="782">
        <v>300000</v>
      </c>
      <c r="R4822" s="782"/>
      <c r="T4822" s="568"/>
    </row>
    <row r="4823" spans="1:20" s="498" customFormat="1" ht="12" x14ac:dyDescent="0.25">
      <c r="A4823" s="772"/>
      <c r="D4823" s="515" t="s">
        <v>9413</v>
      </c>
      <c r="E4823" s="779" t="s">
        <v>9414</v>
      </c>
      <c r="F4823" s="780" t="s">
        <v>5718</v>
      </c>
      <c r="G4823" s="781" t="s">
        <v>6194</v>
      </c>
      <c r="H4823" s="781" t="s">
        <v>6195</v>
      </c>
      <c r="I4823" s="781" t="s">
        <v>5517</v>
      </c>
      <c r="J4823" s="782">
        <v>100000</v>
      </c>
      <c r="K4823" s="783">
        <v>100000</v>
      </c>
      <c r="L4823" s="784">
        <f t="shared" si="235"/>
        <v>0</v>
      </c>
      <c r="M4823" s="784">
        <f t="shared" si="236"/>
        <v>0</v>
      </c>
      <c r="N4823" s="782">
        <v>100000</v>
      </c>
      <c r="O4823" s="782">
        <v>100000</v>
      </c>
      <c r="P4823" s="782">
        <v>300000</v>
      </c>
      <c r="Q4823" s="782">
        <v>100000</v>
      </c>
      <c r="R4823" s="782"/>
      <c r="T4823" s="568"/>
    </row>
    <row r="4824" spans="1:20" s="498" customFormat="1" ht="12" x14ac:dyDescent="0.25">
      <c r="A4824" s="772"/>
      <c r="D4824" s="515" t="s">
        <v>9415</v>
      </c>
      <c r="E4824" s="779" t="s">
        <v>9416</v>
      </c>
      <c r="F4824" s="780" t="s">
        <v>6716</v>
      </c>
      <c r="G4824" s="781" t="s">
        <v>6194</v>
      </c>
      <c r="H4824" s="781" t="s">
        <v>6195</v>
      </c>
      <c r="I4824" s="781" t="s">
        <v>5517</v>
      </c>
      <c r="J4824" s="782">
        <v>500000</v>
      </c>
      <c r="K4824" s="783">
        <v>500000</v>
      </c>
      <c r="L4824" s="784">
        <f t="shared" si="235"/>
        <v>0</v>
      </c>
      <c r="M4824" s="784">
        <f t="shared" si="236"/>
        <v>0</v>
      </c>
      <c r="N4824" s="782">
        <v>500000</v>
      </c>
      <c r="O4824" s="782">
        <v>600000</v>
      </c>
      <c r="P4824" s="782">
        <v>1600000</v>
      </c>
      <c r="Q4824" s="782">
        <v>500000</v>
      </c>
      <c r="R4824" s="782"/>
      <c r="T4824" s="568"/>
    </row>
    <row r="4825" spans="1:20" s="498" customFormat="1" ht="24" x14ac:dyDescent="0.25">
      <c r="A4825" s="772"/>
      <c r="D4825" s="515" t="s">
        <v>9417</v>
      </c>
      <c r="E4825" s="779" t="s">
        <v>9418</v>
      </c>
      <c r="F4825" s="780" t="s">
        <v>5724</v>
      </c>
      <c r="G4825" s="781" t="s">
        <v>6194</v>
      </c>
      <c r="H4825" s="781" t="s">
        <v>6195</v>
      </c>
      <c r="I4825" s="781" t="s">
        <v>5517</v>
      </c>
      <c r="J4825" s="782">
        <v>400000</v>
      </c>
      <c r="K4825" s="783">
        <v>400000</v>
      </c>
      <c r="L4825" s="784">
        <f t="shared" si="235"/>
        <v>0</v>
      </c>
      <c r="M4825" s="784">
        <f t="shared" si="236"/>
        <v>0</v>
      </c>
      <c r="N4825" s="782">
        <v>400000</v>
      </c>
      <c r="O4825" s="782">
        <v>500000</v>
      </c>
      <c r="P4825" s="782">
        <v>1300000</v>
      </c>
      <c r="Q4825" s="782">
        <v>400000</v>
      </c>
      <c r="R4825" s="782"/>
      <c r="T4825" s="568"/>
    </row>
    <row r="4826" spans="1:20" s="498" customFormat="1" ht="12" x14ac:dyDescent="0.25">
      <c r="A4826" s="772"/>
      <c r="D4826" s="515" t="s">
        <v>9419</v>
      </c>
      <c r="E4826" s="779" t="s">
        <v>9420</v>
      </c>
      <c r="F4826" s="780" t="s">
        <v>5727</v>
      </c>
      <c r="G4826" s="781" t="s">
        <v>6194</v>
      </c>
      <c r="H4826" s="781" t="s">
        <v>6195</v>
      </c>
      <c r="I4826" s="781" t="s">
        <v>5517</v>
      </c>
      <c r="J4826" s="782">
        <v>1000000</v>
      </c>
      <c r="K4826" s="783">
        <v>3000000</v>
      </c>
      <c r="L4826" s="784">
        <v>0</v>
      </c>
      <c r="M4826" s="784">
        <f t="shared" si="236"/>
        <v>2000000</v>
      </c>
      <c r="N4826" s="782">
        <v>1000000</v>
      </c>
      <c r="O4826" s="782">
        <v>1000000</v>
      </c>
      <c r="P4826" s="782">
        <v>3000000</v>
      </c>
      <c r="Q4826" s="782">
        <v>1000000</v>
      </c>
      <c r="R4826" s="782"/>
      <c r="T4826" s="568"/>
    </row>
    <row r="4827" spans="1:20" s="498" customFormat="1" ht="12" x14ac:dyDescent="0.25">
      <c r="A4827" s="772"/>
      <c r="D4827" s="515" t="s">
        <v>9421</v>
      </c>
      <c r="E4827" s="779" t="s">
        <v>9422</v>
      </c>
      <c r="F4827" s="780" t="s">
        <v>5736</v>
      </c>
      <c r="G4827" s="781" t="s">
        <v>6194</v>
      </c>
      <c r="H4827" s="781" t="s">
        <v>6195</v>
      </c>
      <c r="I4827" s="781" t="s">
        <v>5517</v>
      </c>
      <c r="J4827" s="782">
        <v>200000</v>
      </c>
      <c r="K4827" s="783">
        <v>200000</v>
      </c>
      <c r="L4827" s="784">
        <f t="shared" si="235"/>
        <v>0</v>
      </c>
      <c r="M4827" s="784">
        <f t="shared" si="236"/>
        <v>0</v>
      </c>
      <c r="N4827" s="782">
        <v>200000</v>
      </c>
      <c r="O4827" s="782">
        <v>200000</v>
      </c>
      <c r="P4827" s="782">
        <v>600000</v>
      </c>
      <c r="Q4827" s="782">
        <v>150000</v>
      </c>
      <c r="R4827" s="782"/>
      <c r="T4827" s="568"/>
    </row>
    <row r="4828" spans="1:20" s="498" customFormat="1" ht="12" x14ac:dyDescent="0.25">
      <c r="A4828" s="772"/>
      <c r="D4828" s="515" t="s">
        <v>9423</v>
      </c>
      <c r="E4828" s="779" t="s">
        <v>9424</v>
      </c>
      <c r="F4828" s="780" t="s">
        <v>5739</v>
      </c>
      <c r="G4828" s="781" t="s">
        <v>6194</v>
      </c>
      <c r="H4828" s="781" t="s">
        <v>6195</v>
      </c>
      <c r="I4828" s="781" t="s">
        <v>5517</v>
      </c>
      <c r="J4828" s="782">
        <v>900000</v>
      </c>
      <c r="K4828" s="783">
        <v>900000</v>
      </c>
      <c r="L4828" s="784">
        <f t="shared" si="235"/>
        <v>0</v>
      </c>
      <c r="M4828" s="784">
        <f t="shared" si="236"/>
        <v>0</v>
      </c>
      <c r="N4828" s="782">
        <v>900000</v>
      </c>
      <c r="O4828" s="782">
        <v>900000</v>
      </c>
      <c r="P4828" s="782">
        <v>2700000</v>
      </c>
      <c r="Q4828" s="782">
        <v>800000</v>
      </c>
      <c r="R4828" s="782"/>
      <c r="T4828" s="568"/>
    </row>
    <row r="4829" spans="1:20" s="498" customFormat="1" ht="24" x14ac:dyDescent="0.25">
      <c r="A4829" s="772"/>
      <c r="D4829" s="515" t="s">
        <v>9425</v>
      </c>
      <c r="E4829" s="779" t="s">
        <v>9426</v>
      </c>
      <c r="F4829" s="780" t="s">
        <v>9427</v>
      </c>
      <c r="G4829" s="781" t="s">
        <v>6194</v>
      </c>
      <c r="H4829" s="781" t="s">
        <v>6195</v>
      </c>
      <c r="I4829" s="781" t="s">
        <v>5517</v>
      </c>
      <c r="J4829" s="782">
        <v>0</v>
      </c>
      <c r="K4829" s="783">
        <v>0</v>
      </c>
      <c r="L4829" s="784">
        <f t="shared" si="235"/>
        <v>0</v>
      </c>
      <c r="M4829" s="784">
        <f t="shared" si="236"/>
        <v>0</v>
      </c>
      <c r="N4829" s="782">
        <v>0</v>
      </c>
      <c r="O4829" s="782">
        <v>0</v>
      </c>
      <c r="P4829" s="782">
        <v>0</v>
      </c>
      <c r="Q4829" s="782">
        <v>0</v>
      </c>
      <c r="R4829" s="782"/>
      <c r="T4829" s="568"/>
    </row>
    <row r="4830" spans="1:20" s="498" customFormat="1" ht="12" x14ac:dyDescent="0.25">
      <c r="A4830" s="772"/>
      <c r="D4830" s="515" t="s">
        <v>9428</v>
      </c>
      <c r="E4830" s="779" t="s">
        <v>9429</v>
      </c>
      <c r="F4830" s="780" t="s">
        <v>5745</v>
      </c>
      <c r="G4830" s="781" t="s">
        <v>6194</v>
      </c>
      <c r="H4830" s="781" t="s">
        <v>6195</v>
      </c>
      <c r="I4830" s="781" t="s">
        <v>5517</v>
      </c>
      <c r="J4830" s="782">
        <v>0</v>
      </c>
      <c r="K4830" s="783">
        <v>0</v>
      </c>
      <c r="L4830" s="784">
        <f t="shared" si="235"/>
        <v>0</v>
      </c>
      <c r="M4830" s="784">
        <f t="shared" si="236"/>
        <v>0</v>
      </c>
      <c r="N4830" s="782">
        <v>0</v>
      </c>
      <c r="O4830" s="782">
        <v>0</v>
      </c>
      <c r="P4830" s="782">
        <v>0</v>
      </c>
      <c r="Q4830" s="782">
        <v>0</v>
      </c>
      <c r="R4830" s="782"/>
      <c r="T4830" s="568"/>
    </row>
    <row r="4831" spans="1:20" s="498" customFormat="1" ht="17.25" customHeight="1" x14ac:dyDescent="0.25">
      <c r="A4831" s="772"/>
      <c r="D4831" s="515" t="s">
        <v>9430</v>
      </c>
      <c r="E4831" s="779" t="s">
        <v>9431</v>
      </c>
      <c r="F4831" s="780" t="s">
        <v>7545</v>
      </c>
      <c r="G4831" s="781" t="s">
        <v>6194</v>
      </c>
      <c r="H4831" s="781" t="s">
        <v>6195</v>
      </c>
      <c r="I4831" s="781" t="s">
        <v>5517</v>
      </c>
      <c r="J4831" s="782">
        <v>0</v>
      </c>
      <c r="K4831" s="783">
        <v>0</v>
      </c>
      <c r="L4831" s="784">
        <f t="shared" si="235"/>
        <v>0</v>
      </c>
      <c r="M4831" s="784">
        <f t="shared" si="236"/>
        <v>0</v>
      </c>
      <c r="N4831" s="782">
        <v>0</v>
      </c>
      <c r="O4831" s="782">
        <v>0</v>
      </c>
      <c r="P4831" s="782">
        <v>0</v>
      </c>
      <c r="Q4831" s="782">
        <v>0</v>
      </c>
      <c r="R4831" s="782"/>
      <c r="T4831" s="568"/>
    </row>
    <row r="4832" spans="1:20" s="498" customFormat="1" ht="22.5" customHeight="1" x14ac:dyDescent="0.25">
      <c r="A4832" s="772"/>
      <c r="D4832" s="515" t="s">
        <v>9432</v>
      </c>
      <c r="E4832" s="779" t="s">
        <v>9433</v>
      </c>
      <c r="F4832" s="780" t="s">
        <v>5881</v>
      </c>
      <c r="G4832" s="781" t="s">
        <v>6194</v>
      </c>
      <c r="H4832" s="781" t="s">
        <v>6195</v>
      </c>
      <c r="I4832" s="781" t="s">
        <v>5517</v>
      </c>
      <c r="J4832" s="782">
        <v>250000</v>
      </c>
      <c r="K4832" s="783">
        <v>250000</v>
      </c>
      <c r="L4832" s="784">
        <f t="shared" si="235"/>
        <v>0</v>
      </c>
      <c r="M4832" s="784">
        <f t="shared" si="236"/>
        <v>0</v>
      </c>
      <c r="N4832" s="782">
        <v>250000</v>
      </c>
      <c r="O4832" s="782">
        <v>250000</v>
      </c>
      <c r="P4832" s="782">
        <v>750000</v>
      </c>
      <c r="Q4832" s="782">
        <v>250000</v>
      </c>
      <c r="R4832" s="782"/>
      <c r="T4832" s="568"/>
    </row>
    <row r="4833" spans="1:20" s="498" customFormat="1" ht="12" x14ac:dyDescent="0.25">
      <c r="A4833" s="772"/>
      <c r="D4833" s="515" t="s">
        <v>9434</v>
      </c>
      <c r="E4833" s="779" t="s">
        <v>9435</v>
      </c>
      <c r="F4833" s="780" t="s">
        <v>5757</v>
      </c>
      <c r="G4833" s="781" t="s">
        <v>6194</v>
      </c>
      <c r="H4833" s="781" t="s">
        <v>6195</v>
      </c>
      <c r="I4833" s="781" t="s">
        <v>5517</v>
      </c>
      <c r="J4833" s="782">
        <v>0</v>
      </c>
      <c r="K4833" s="783">
        <v>0</v>
      </c>
      <c r="L4833" s="782"/>
      <c r="M4833" s="782"/>
      <c r="N4833" s="782">
        <v>0</v>
      </c>
      <c r="O4833" s="782">
        <v>0</v>
      </c>
      <c r="P4833" s="782">
        <v>0</v>
      </c>
      <c r="Q4833" s="782">
        <v>0</v>
      </c>
      <c r="R4833" s="782"/>
      <c r="T4833" s="568"/>
    </row>
    <row r="4834" spans="1:20" s="498" customFormat="1" ht="12" x14ac:dyDescent="0.25">
      <c r="A4834" s="772"/>
      <c r="B4834" s="566" t="s">
        <v>882</v>
      </c>
      <c r="C4834" s="810"/>
      <c r="D4834" s="515"/>
      <c r="E4834" s="810"/>
      <c r="F4834" s="827"/>
      <c r="G4834" s="810"/>
      <c r="H4834" s="810"/>
      <c r="I4834" s="779"/>
      <c r="J4834" s="782">
        <v>925731628</v>
      </c>
      <c r="K4834" s="783">
        <f>SUM(K4774,K4752)</f>
        <v>927731628</v>
      </c>
      <c r="L4834" s="782">
        <f>SUM(L4774,L4752)</f>
        <v>0</v>
      </c>
      <c r="M4834" s="782">
        <f>SUM(M4774,M4752)</f>
        <v>2000000</v>
      </c>
      <c r="N4834" s="782">
        <f>SUM(N4774,N4752)</f>
        <v>928799896</v>
      </c>
      <c r="O4834" s="782">
        <f>SUM(O4774,O4752)</f>
        <v>932668162</v>
      </c>
      <c r="P4834" s="782">
        <v>2787199686</v>
      </c>
      <c r="Q4834" s="782">
        <v>612440578</v>
      </c>
      <c r="R4834" s="782"/>
      <c r="T4834" s="568"/>
    </row>
    <row r="4835" spans="1:20" s="498" customFormat="1" ht="12" x14ac:dyDescent="0.25">
      <c r="A4835" s="772"/>
      <c r="D4835" s="515"/>
      <c r="F4835" s="536"/>
      <c r="J4835" s="776"/>
      <c r="K4835" s="776"/>
      <c r="L4835" s="776"/>
      <c r="M4835" s="776"/>
      <c r="N4835" s="776"/>
      <c r="O4835" s="776"/>
      <c r="P4835" s="776"/>
      <c r="Q4835" s="776"/>
      <c r="R4835" s="776"/>
      <c r="T4835" s="568"/>
    </row>
    <row r="4836" spans="1:20" s="498" customFormat="1" ht="12" x14ac:dyDescent="0.25">
      <c r="A4836" s="772"/>
      <c r="F4836" s="536"/>
      <c r="J4836" s="776"/>
      <c r="K4836" s="776"/>
      <c r="L4836" s="776"/>
      <c r="M4836" s="776"/>
      <c r="N4836" s="776"/>
      <c r="O4836" s="776"/>
      <c r="P4836" s="776"/>
      <c r="Q4836" s="776"/>
      <c r="R4836" s="776"/>
      <c r="T4836" s="568"/>
    </row>
    <row r="4837" spans="1:20" s="498" customFormat="1" ht="12" x14ac:dyDescent="0.25">
      <c r="A4837" s="772"/>
      <c r="F4837" s="536"/>
      <c r="J4837" s="776"/>
      <c r="K4837" s="776"/>
      <c r="L4837" s="776"/>
      <c r="M4837" s="776"/>
      <c r="N4837" s="776"/>
      <c r="O4837" s="776"/>
      <c r="P4837" s="776"/>
      <c r="Q4837" s="776"/>
      <c r="R4837" s="776"/>
      <c r="T4837" s="568"/>
    </row>
    <row r="4838" spans="1:20" s="751" customFormat="1" ht="13.8" x14ac:dyDescent="0.3">
      <c r="A4838" s="946" t="s">
        <v>5500</v>
      </c>
      <c r="B4838" s="946"/>
      <c r="C4838" s="946"/>
      <c r="D4838" s="946"/>
      <c r="E4838" s="946"/>
      <c r="F4838" s="946"/>
      <c r="G4838" s="946"/>
      <c r="H4838" s="946"/>
      <c r="I4838" s="946"/>
      <c r="J4838" s="946"/>
      <c r="K4838" s="946"/>
      <c r="L4838" s="946"/>
      <c r="M4838" s="946"/>
      <c r="N4838" s="946"/>
      <c r="O4838" s="946"/>
      <c r="P4838" s="946"/>
      <c r="Q4838" s="946"/>
      <c r="T4838" s="752"/>
    </row>
    <row r="4839" spans="1:20" s="751" customFormat="1" ht="13.8" x14ac:dyDescent="0.3">
      <c r="A4839" s="946" t="s">
        <v>5501</v>
      </c>
      <c r="B4839" s="946"/>
      <c r="C4839" s="946"/>
      <c r="D4839" s="946"/>
      <c r="E4839" s="946"/>
      <c r="F4839" s="946"/>
      <c r="G4839" s="946"/>
      <c r="H4839" s="946"/>
      <c r="I4839" s="946"/>
      <c r="J4839" s="946"/>
      <c r="K4839" s="946"/>
      <c r="L4839" s="946"/>
      <c r="M4839" s="946"/>
      <c r="N4839" s="946"/>
      <c r="O4839" s="946"/>
      <c r="P4839" s="946"/>
      <c r="Q4839" s="946"/>
      <c r="T4839" s="752"/>
    </row>
    <row r="4840" spans="1:20" s="753" customFormat="1" ht="13.2" x14ac:dyDescent="0.25">
      <c r="A4840" s="947" t="s">
        <v>8579</v>
      </c>
      <c r="B4840" s="947"/>
      <c r="C4840" s="947"/>
      <c r="D4840" s="947"/>
      <c r="E4840" s="947"/>
      <c r="F4840" s="947"/>
      <c r="G4840" s="947"/>
      <c r="H4840" s="947"/>
      <c r="I4840" s="947"/>
      <c r="J4840" s="947"/>
      <c r="K4840" s="947"/>
      <c r="L4840" s="947"/>
      <c r="M4840" s="947"/>
      <c r="N4840" s="947"/>
      <c r="O4840" s="947"/>
      <c r="P4840" s="947"/>
      <c r="Q4840" s="947"/>
      <c r="T4840" s="754"/>
    </row>
    <row r="4841" spans="1:20" s="760" customFormat="1" ht="24" customHeight="1" x14ac:dyDescent="0.25">
      <c r="A4841" s="943" t="s">
        <v>5502</v>
      </c>
      <c r="B4841" s="948" t="s">
        <v>5503</v>
      </c>
      <c r="C4841" s="949"/>
      <c r="D4841" s="755"/>
      <c r="E4841" s="943" t="s">
        <v>5504</v>
      </c>
      <c r="F4841" s="943" t="s">
        <v>4881</v>
      </c>
      <c r="G4841" s="943" t="s">
        <v>5505</v>
      </c>
      <c r="H4841" s="943" t="s">
        <v>5506</v>
      </c>
      <c r="I4841" s="943" t="s">
        <v>5507</v>
      </c>
      <c r="J4841" s="756" t="s">
        <v>3115</v>
      </c>
      <c r="K4841" s="757" t="s">
        <v>3116</v>
      </c>
      <c r="L4841" s="758" t="s">
        <v>5508</v>
      </c>
      <c r="M4841" s="758" t="s">
        <v>5509</v>
      </c>
      <c r="N4841" s="756" t="s">
        <v>3116</v>
      </c>
      <c r="O4841" s="756" t="s">
        <v>3116</v>
      </c>
      <c r="P4841" s="759" t="s">
        <v>3317</v>
      </c>
      <c r="Q4841" s="759" t="s">
        <v>3341</v>
      </c>
      <c r="R4841" s="759" t="s">
        <v>5510</v>
      </c>
      <c r="T4841" s="761"/>
    </row>
    <row r="4842" spans="1:20" s="760" customFormat="1" ht="19.5" customHeight="1" x14ac:dyDescent="0.25">
      <c r="A4842" s="944"/>
      <c r="B4842" s="950"/>
      <c r="C4842" s="951"/>
      <c r="D4842" s="762"/>
      <c r="E4842" s="944"/>
      <c r="F4842" s="944"/>
      <c r="G4842" s="944"/>
      <c r="H4842" s="944"/>
      <c r="I4842" s="944"/>
      <c r="J4842" s="763">
        <v>2020</v>
      </c>
      <c r="K4842" s="764" t="s">
        <v>3120</v>
      </c>
      <c r="L4842" s="765" t="s">
        <v>3120</v>
      </c>
      <c r="M4842" s="765" t="s">
        <v>3120</v>
      </c>
      <c r="N4842" s="766" t="s">
        <v>5068</v>
      </c>
      <c r="O4842" s="766" t="s">
        <v>5069</v>
      </c>
      <c r="P4842" s="763" t="s">
        <v>4882</v>
      </c>
      <c r="Q4842" s="766" t="s">
        <v>5102</v>
      </c>
      <c r="R4842" s="763"/>
      <c r="T4842" s="761"/>
    </row>
    <row r="4843" spans="1:20" s="760" customFormat="1" ht="15.75" customHeight="1" x14ac:dyDescent="0.25">
      <c r="A4843" s="945"/>
      <c r="B4843" s="952"/>
      <c r="C4843" s="953"/>
      <c r="D4843" s="768"/>
      <c r="E4843" s="945"/>
      <c r="F4843" s="945"/>
      <c r="G4843" s="945"/>
      <c r="H4843" s="945"/>
      <c r="I4843" s="945"/>
      <c r="J4843" s="769" t="s">
        <v>14</v>
      </c>
      <c r="K4843" s="770" t="s">
        <v>14</v>
      </c>
      <c r="L4843" s="771" t="s">
        <v>14</v>
      </c>
      <c r="M4843" s="771" t="s">
        <v>14</v>
      </c>
      <c r="N4843" s="769" t="s">
        <v>14</v>
      </c>
      <c r="O4843" s="769" t="s">
        <v>14</v>
      </c>
      <c r="P4843" s="769" t="s">
        <v>14</v>
      </c>
      <c r="Q4843" s="769" t="s">
        <v>14</v>
      </c>
      <c r="R4843" s="769"/>
      <c r="T4843" s="761"/>
    </row>
    <row r="4844" spans="1:20" s="498" customFormat="1" ht="12" x14ac:dyDescent="0.25">
      <c r="A4844" s="772" t="s">
        <v>9436</v>
      </c>
      <c r="B4844" s="773" t="s">
        <v>883</v>
      </c>
      <c r="C4844" s="773"/>
      <c r="D4844" s="794"/>
      <c r="E4844" s="773"/>
      <c r="F4844" s="775"/>
      <c r="G4844" s="773"/>
      <c r="H4844" s="773"/>
      <c r="I4844" s="773"/>
      <c r="J4844" s="776"/>
      <c r="K4844" s="829"/>
      <c r="L4844" s="776"/>
      <c r="M4844" s="776"/>
      <c r="N4844" s="776"/>
      <c r="O4844" s="776"/>
      <c r="P4844" s="776"/>
      <c r="Q4844" s="776"/>
      <c r="R4844" s="776"/>
      <c r="T4844" s="568"/>
    </row>
    <row r="4845" spans="1:20" s="498" customFormat="1" ht="12" x14ac:dyDescent="0.25">
      <c r="A4845" s="772"/>
      <c r="C4845" s="773" t="s">
        <v>5123</v>
      </c>
      <c r="D4845" s="794"/>
      <c r="E4845" s="773"/>
      <c r="F4845" s="775"/>
      <c r="G4845" s="773"/>
      <c r="H4845" s="773"/>
      <c r="I4845" s="773"/>
      <c r="J4845" s="777">
        <v>16180183</v>
      </c>
      <c r="K4845" s="789">
        <f>SUM(K4846:K4863)</f>
        <v>16180183</v>
      </c>
      <c r="L4845" s="784">
        <f t="shared" ref="L4845:O4845" si="237">SUM(L4846:L4863)</f>
        <v>0</v>
      </c>
      <c r="M4845" s="784">
        <f t="shared" si="237"/>
        <v>0</v>
      </c>
      <c r="N4845" s="784">
        <f t="shared" si="237"/>
        <v>16497443</v>
      </c>
      <c r="O4845" s="784">
        <f t="shared" si="237"/>
        <v>16814701</v>
      </c>
      <c r="P4845" s="777">
        <f>SUM(K4845,N4845,O4845)</f>
        <v>49492327</v>
      </c>
      <c r="Q4845" s="777">
        <v>20890202</v>
      </c>
      <c r="R4845" s="777"/>
      <c r="T4845" s="568"/>
    </row>
    <row r="4846" spans="1:20" s="498" customFormat="1" ht="12" x14ac:dyDescent="0.25">
      <c r="A4846" s="772"/>
      <c r="D4846" s="515" t="s">
        <v>9437</v>
      </c>
      <c r="E4846" s="779" t="s">
        <v>9438</v>
      </c>
      <c r="F4846" s="780" t="s">
        <v>6059</v>
      </c>
      <c r="G4846" s="781" t="s">
        <v>6194</v>
      </c>
      <c r="H4846" s="781" t="s">
        <v>6195</v>
      </c>
      <c r="I4846" s="781" t="s">
        <v>5517</v>
      </c>
      <c r="J4846" s="782">
        <v>11161145</v>
      </c>
      <c r="K4846" s="783">
        <v>11161145</v>
      </c>
      <c r="L4846" s="784">
        <f t="shared" ref="L4846:L4863" si="238">SUM(J4846-K4846)</f>
        <v>0</v>
      </c>
      <c r="M4846" s="784">
        <f>SUM(K4846-J4846)</f>
        <v>0</v>
      </c>
      <c r="N4846" s="782">
        <v>11379991</v>
      </c>
      <c r="O4846" s="782">
        <v>11598837</v>
      </c>
      <c r="P4846" s="782">
        <v>34139973</v>
      </c>
      <c r="Q4846" s="782">
        <v>9866750</v>
      </c>
      <c r="R4846" s="782"/>
      <c r="T4846" s="568"/>
    </row>
    <row r="4847" spans="1:20" s="498" customFormat="1" ht="12" x14ac:dyDescent="0.25">
      <c r="A4847" s="772"/>
      <c r="D4847" s="515" t="s">
        <v>9439</v>
      </c>
      <c r="E4847" s="779" t="s">
        <v>9440</v>
      </c>
      <c r="F4847" s="780" t="s">
        <v>6905</v>
      </c>
      <c r="G4847" s="781" t="s">
        <v>6194</v>
      </c>
      <c r="H4847" s="781" t="s">
        <v>6195</v>
      </c>
      <c r="I4847" s="781" t="s">
        <v>5517</v>
      </c>
      <c r="J4847" s="782">
        <v>0</v>
      </c>
      <c r="K4847" s="783">
        <v>0</v>
      </c>
      <c r="L4847" s="784">
        <f t="shared" si="238"/>
        <v>0</v>
      </c>
      <c r="M4847" s="784">
        <f t="shared" ref="M4847:M4863" si="239">SUM(K4847-J4847)</f>
        <v>0</v>
      </c>
      <c r="N4847" s="782">
        <v>0</v>
      </c>
      <c r="O4847" s="782">
        <v>0</v>
      </c>
      <c r="P4847" s="782">
        <v>0</v>
      </c>
      <c r="Q4847" s="782">
        <v>0</v>
      </c>
      <c r="R4847" s="782"/>
      <c r="T4847" s="568"/>
    </row>
    <row r="4848" spans="1:20" s="498" customFormat="1" ht="24" x14ac:dyDescent="0.25">
      <c r="A4848" s="772"/>
      <c r="D4848" s="515" t="s">
        <v>9441</v>
      </c>
      <c r="E4848" s="779" t="s">
        <v>9442</v>
      </c>
      <c r="F4848" s="780" t="s">
        <v>5523</v>
      </c>
      <c r="G4848" s="781" t="s">
        <v>6194</v>
      </c>
      <c r="H4848" s="781" t="s">
        <v>6195</v>
      </c>
      <c r="I4848" s="781" t="s">
        <v>5517</v>
      </c>
      <c r="J4848" s="782">
        <v>0</v>
      </c>
      <c r="K4848" s="783">
        <v>0</v>
      </c>
      <c r="L4848" s="784">
        <f t="shared" si="238"/>
        <v>0</v>
      </c>
      <c r="M4848" s="784">
        <f t="shared" si="239"/>
        <v>0</v>
      </c>
      <c r="N4848" s="782">
        <v>0</v>
      </c>
      <c r="O4848" s="782">
        <v>0</v>
      </c>
      <c r="P4848" s="782">
        <v>0</v>
      </c>
      <c r="Q4848" s="782">
        <v>0</v>
      </c>
      <c r="R4848" s="782"/>
      <c r="T4848" s="568"/>
    </row>
    <row r="4849" spans="1:20" s="498" customFormat="1" ht="12" x14ac:dyDescent="0.25">
      <c r="A4849" s="772"/>
      <c r="D4849" s="515" t="s">
        <v>9443</v>
      </c>
      <c r="E4849" s="779" t="s">
        <v>9444</v>
      </c>
      <c r="F4849" s="780" t="s">
        <v>5526</v>
      </c>
      <c r="G4849" s="781" t="s">
        <v>6194</v>
      </c>
      <c r="H4849" s="781" t="s">
        <v>6195</v>
      </c>
      <c r="I4849" s="781" t="s">
        <v>5517</v>
      </c>
      <c r="J4849" s="782">
        <v>2157691</v>
      </c>
      <c r="K4849" s="783">
        <v>2157691</v>
      </c>
      <c r="L4849" s="784">
        <f t="shared" si="238"/>
        <v>0</v>
      </c>
      <c r="M4849" s="784">
        <f t="shared" si="239"/>
        <v>0</v>
      </c>
      <c r="N4849" s="782">
        <v>2199999</v>
      </c>
      <c r="O4849" s="782">
        <v>2242307</v>
      </c>
      <c r="P4849" s="782">
        <v>6599997</v>
      </c>
      <c r="Q4849" s="782">
        <v>4538210</v>
      </c>
      <c r="R4849" s="782"/>
      <c r="T4849" s="568"/>
    </row>
    <row r="4850" spans="1:20" s="498" customFormat="1" ht="12" x14ac:dyDescent="0.25">
      <c r="A4850" s="772"/>
      <c r="D4850" s="515" t="s">
        <v>9445</v>
      </c>
      <c r="E4850" s="779" t="s">
        <v>9446</v>
      </c>
      <c r="F4850" s="780" t="s">
        <v>5529</v>
      </c>
      <c r="G4850" s="781" t="s">
        <v>6194</v>
      </c>
      <c r="H4850" s="781" t="s">
        <v>6195</v>
      </c>
      <c r="I4850" s="781" t="s">
        <v>5517</v>
      </c>
      <c r="J4850" s="782">
        <v>770100</v>
      </c>
      <c r="K4850" s="783">
        <v>770100</v>
      </c>
      <c r="L4850" s="784">
        <f t="shared" si="238"/>
        <v>0</v>
      </c>
      <c r="M4850" s="784">
        <f t="shared" si="239"/>
        <v>0</v>
      </c>
      <c r="N4850" s="782">
        <v>785200</v>
      </c>
      <c r="O4850" s="782">
        <v>800300</v>
      </c>
      <c r="P4850" s="782">
        <v>2355600</v>
      </c>
      <c r="Q4850" s="782">
        <v>1988424</v>
      </c>
      <c r="R4850" s="782"/>
      <c r="T4850" s="568"/>
    </row>
    <row r="4851" spans="1:20" s="498" customFormat="1" ht="12" x14ac:dyDescent="0.25">
      <c r="A4851" s="772"/>
      <c r="D4851" s="515" t="s">
        <v>9447</v>
      </c>
      <c r="E4851" s="779" t="s">
        <v>9448</v>
      </c>
      <c r="F4851" s="780" t="s">
        <v>5532</v>
      </c>
      <c r="G4851" s="781" t="s">
        <v>6194</v>
      </c>
      <c r="H4851" s="781" t="s">
        <v>6195</v>
      </c>
      <c r="I4851" s="781" t="s">
        <v>5517</v>
      </c>
      <c r="J4851" s="782">
        <v>348126</v>
      </c>
      <c r="K4851" s="783">
        <v>348126</v>
      </c>
      <c r="L4851" s="784">
        <f t="shared" si="238"/>
        <v>0</v>
      </c>
      <c r="M4851" s="784">
        <f t="shared" si="239"/>
        <v>0</v>
      </c>
      <c r="N4851" s="782">
        <v>354952</v>
      </c>
      <c r="O4851" s="782">
        <v>361778</v>
      </c>
      <c r="P4851" s="782">
        <v>1064856</v>
      </c>
      <c r="Q4851" s="782">
        <v>1332470</v>
      </c>
      <c r="R4851" s="782"/>
      <c r="T4851" s="568"/>
    </row>
    <row r="4852" spans="1:20" s="498" customFormat="1" ht="12" x14ac:dyDescent="0.25">
      <c r="A4852" s="772"/>
      <c r="D4852" s="515" t="s">
        <v>9449</v>
      </c>
      <c r="E4852" s="779" t="s">
        <v>9450</v>
      </c>
      <c r="F4852" s="780" t="s">
        <v>5535</v>
      </c>
      <c r="G4852" s="781" t="s">
        <v>6194</v>
      </c>
      <c r="H4852" s="781" t="s">
        <v>6195</v>
      </c>
      <c r="I4852" s="781" t="s">
        <v>5517</v>
      </c>
      <c r="J4852" s="782">
        <v>227664</v>
      </c>
      <c r="K4852" s="783">
        <v>227664</v>
      </c>
      <c r="L4852" s="784">
        <f t="shared" si="238"/>
        <v>0</v>
      </c>
      <c r="M4852" s="784">
        <f t="shared" si="239"/>
        <v>0</v>
      </c>
      <c r="N4852" s="782">
        <v>232128</v>
      </c>
      <c r="O4852" s="782">
        <v>236592</v>
      </c>
      <c r="P4852" s="782">
        <v>696384</v>
      </c>
      <c r="Q4852" s="782">
        <v>287638</v>
      </c>
      <c r="R4852" s="782"/>
      <c r="T4852" s="568"/>
    </row>
    <row r="4853" spans="1:20" s="498" customFormat="1" ht="12" x14ac:dyDescent="0.25">
      <c r="A4853" s="772"/>
      <c r="D4853" s="515" t="s">
        <v>9451</v>
      </c>
      <c r="E4853" s="779" t="s">
        <v>9452</v>
      </c>
      <c r="F4853" s="780" t="s">
        <v>5538</v>
      </c>
      <c r="G4853" s="781" t="s">
        <v>6194</v>
      </c>
      <c r="H4853" s="781" t="s">
        <v>6195</v>
      </c>
      <c r="I4853" s="781" t="s">
        <v>5517</v>
      </c>
      <c r="J4853" s="782">
        <v>12393</v>
      </c>
      <c r="K4853" s="783">
        <v>12393</v>
      </c>
      <c r="L4853" s="784">
        <f t="shared" si="238"/>
        <v>0</v>
      </c>
      <c r="M4853" s="784">
        <f t="shared" si="239"/>
        <v>0</v>
      </c>
      <c r="N4853" s="782">
        <v>12636</v>
      </c>
      <c r="O4853" s="782">
        <v>12879</v>
      </c>
      <c r="P4853" s="782">
        <v>37908</v>
      </c>
      <c r="Q4853" s="782">
        <v>0</v>
      </c>
      <c r="R4853" s="782"/>
      <c r="T4853" s="568"/>
    </row>
    <row r="4854" spans="1:20" s="498" customFormat="1" ht="12" x14ac:dyDescent="0.25">
      <c r="A4854" s="772"/>
      <c r="D4854" s="515" t="s">
        <v>9453</v>
      </c>
      <c r="E4854" s="779" t="s">
        <v>9454</v>
      </c>
      <c r="F4854" s="780" t="s">
        <v>5796</v>
      </c>
      <c r="G4854" s="781" t="s">
        <v>6194</v>
      </c>
      <c r="H4854" s="781" t="s">
        <v>6195</v>
      </c>
      <c r="I4854" s="781" t="s">
        <v>5517</v>
      </c>
      <c r="J4854" s="782">
        <v>1126715</v>
      </c>
      <c r="K4854" s="783">
        <v>1126715</v>
      </c>
      <c r="L4854" s="784">
        <f t="shared" si="238"/>
        <v>0</v>
      </c>
      <c r="M4854" s="784">
        <f t="shared" si="239"/>
        <v>0</v>
      </c>
      <c r="N4854" s="782">
        <v>1148808</v>
      </c>
      <c r="O4854" s="782">
        <v>1170900</v>
      </c>
      <c r="P4854" s="782">
        <v>3446423</v>
      </c>
      <c r="Q4854" s="782">
        <v>1904370</v>
      </c>
      <c r="R4854" s="782"/>
      <c r="T4854" s="568"/>
    </row>
    <row r="4855" spans="1:20" s="498" customFormat="1" ht="12" x14ac:dyDescent="0.25">
      <c r="A4855" s="772"/>
      <c r="D4855" s="515" t="s">
        <v>9455</v>
      </c>
      <c r="E4855" s="779" t="s">
        <v>9456</v>
      </c>
      <c r="F4855" s="780" t="s">
        <v>5544</v>
      </c>
      <c r="G4855" s="781" t="s">
        <v>6194</v>
      </c>
      <c r="H4855" s="781" t="s">
        <v>6195</v>
      </c>
      <c r="I4855" s="781" t="s">
        <v>5517</v>
      </c>
      <c r="J4855" s="782">
        <v>258141</v>
      </c>
      <c r="K4855" s="783">
        <v>258141</v>
      </c>
      <c r="L4855" s="784">
        <f t="shared" si="238"/>
        <v>0</v>
      </c>
      <c r="M4855" s="784">
        <f t="shared" si="239"/>
        <v>0</v>
      </c>
      <c r="N4855" s="782">
        <v>263203</v>
      </c>
      <c r="O4855" s="782">
        <v>268264</v>
      </c>
      <c r="P4855" s="782">
        <v>789608</v>
      </c>
      <c r="Q4855" s="782">
        <v>972340</v>
      </c>
      <c r="R4855" s="782"/>
      <c r="T4855" s="568"/>
    </row>
    <row r="4856" spans="1:20" s="498" customFormat="1" ht="12" x14ac:dyDescent="0.25">
      <c r="A4856" s="772"/>
      <c r="D4856" s="515" t="s">
        <v>9457</v>
      </c>
      <c r="E4856" s="779" t="s">
        <v>9458</v>
      </c>
      <c r="F4856" s="780" t="s">
        <v>7429</v>
      </c>
      <c r="G4856" s="781" t="s">
        <v>6194</v>
      </c>
      <c r="H4856" s="781" t="s">
        <v>6195</v>
      </c>
      <c r="I4856" s="781" t="s">
        <v>5517</v>
      </c>
      <c r="J4856" s="782">
        <v>0</v>
      </c>
      <c r="K4856" s="783">
        <v>0</v>
      </c>
      <c r="L4856" s="784">
        <f t="shared" si="238"/>
        <v>0</v>
      </c>
      <c r="M4856" s="784">
        <f t="shared" si="239"/>
        <v>0</v>
      </c>
      <c r="N4856" s="782">
        <v>0</v>
      </c>
      <c r="O4856" s="782">
        <v>0</v>
      </c>
      <c r="P4856" s="782">
        <v>0</v>
      </c>
      <c r="Q4856" s="782">
        <v>0</v>
      </c>
      <c r="R4856" s="782"/>
      <c r="T4856" s="568"/>
    </row>
    <row r="4857" spans="1:20" s="498" customFormat="1" ht="12" x14ac:dyDescent="0.25">
      <c r="A4857" s="772"/>
      <c r="D4857" s="515" t="s">
        <v>9459</v>
      </c>
      <c r="E4857" s="779" t="s">
        <v>9460</v>
      </c>
      <c r="F4857" s="780" t="s">
        <v>6431</v>
      </c>
      <c r="G4857" s="781" t="s">
        <v>6194</v>
      </c>
      <c r="H4857" s="781" t="s">
        <v>6195</v>
      </c>
      <c r="I4857" s="781" t="s">
        <v>5517</v>
      </c>
      <c r="J4857" s="782">
        <v>118208</v>
      </c>
      <c r="K4857" s="783">
        <v>118208</v>
      </c>
      <c r="L4857" s="784">
        <f t="shared" si="238"/>
        <v>0</v>
      </c>
      <c r="M4857" s="784">
        <f t="shared" si="239"/>
        <v>0</v>
      </c>
      <c r="N4857" s="782">
        <v>120526</v>
      </c>
      <c r="O4857" s="782">
        <v>122844</v>
      </c>
      <c r="P4857" s="782">
        <v>361578</v>
      </c>
      <c r="Q4857" s="782">
        <v>0</v>
      </c>
      <c r="R4857" s="782"/>
      <c r="T4857" s="568"/>
    </row>
    <row r="4858" spans="1:20" s="498" customFormat="1" ht="12" x14ac:dyDescent="0.25">
      <c r="A4858" s="772"/>
      <c r="D4858" s="515" t="s">
        <v>9461</v>
      </c>
      <c r="E4858" s="779" t="s">
        <v>9462</v>
      </c>
      <c r="F4858" s="780" t="s">
        <v>6335</v>
      </c>
      <c r="G4858" s="781" t="s">
        <v>6194</v>
      </c>
      <c r="H4858" s="781" t="s">
        <v>6195</v>
      </c>
      <c r="I4858" s="781" t="s">
        <v>5517</v>
      </c>
      <c r="J4858" s="782">
        <v>0</v>
      </c>
      <c r="K4858" s="783">
        <v>0</v>
      </c>
      <c r="L4858" s="784">
        <f t="shared" si="238"/>
        <v>0</v>
      </c>
      <c r="M4858" s="784">
        <f t="shared" si="239"/>
        <v>0</v>
      </c>
      <c r="N4858" s="782">
        <v>0</v>
      </c>
      <c r="O4858" s="782">
        <v>0</v>
      </c>
      <c r="P4858" s="782">
        <v>0</v>
      </c>
      <c r="Q4858" s="782">
        <v>0</v>
      </c>
      <c r="R4858" s="782"/>
      <c r="T4858" s="568"/>
    </row>
    <row r="4859" spans="1:20" s="498" customFormat="1" ht="12" x14ac:dyDescent="0.25">
      <c r="A4859" s="772"/>
      <c r="D4859" s="515" t="s">
        <v>9463</v>
      </c>
      <c r="E4859" s="779" t="s">
        <v>9464</v>
      </c>
      <c r="F4859" s="780" t="s">
        <v>5562</v>
      </c>
      <c r="G4859" s="781" t="s">
        <v>6194</v>
      </c>
      <c r="H4859" s="781" t="s">
        <v>6195</v>
      </c>
      <c r="I4859" s="781" t="s">
        <v>5517</v>
      </c>
      <c r="J4859" s="782">
        <v>0</v>
      </c>
      <c r="K4859" s="783">
        <v>0</v>
      </c>
      <c r="L4859" s="784">
        <f t="shared" si="238"/>
        <v>0</v>
      </c>
      <c r="M4859" s="784">
        <f t="shared" si="239"/>
        <v>0</v>
      </c>
      <c r="N4859" s="782">
        <v>0</v>
      </c>
      <c r="O4859" s="782">
        <v>0</v>
      </c>
      <c r="P4859" s="782">
        <v>0</v>
      </c>
      <c r="Q4859" s="782">
        <v>0</v>
      </c>
      <c r="R4859" s="782"/>
      <c r="T4859" s="568"/>
    </row>
    <row r="4860" spans="1:20" s="498" customFormat="1" ht="12" x14ac:dyDescent="0.25">
      <c r="A4860" s="772"/>
      <c r="D4860" s="515" t="s">
        <v>9465</v>
      </c>
      <c r="E4860" s="779" t="s">
        <v>9466</v>
      </c>
      <c r="F4860" s="780" t="s">
        <v>7048</v>
      </c>
      <c r="G4860" s="781" t="s">
        <v>6194</v>
      </c>
      <c r="H4860" s="781" t="s">
        <v>6195</v>
      </c>
      <c r="I4860" s="781" t="s">
        <v>5517</v>
      </c>
      <c r="J4860" s="782">
        <v>0</v>
      </c>
      <c r="K4860" s="783">
        <v>0</v>
      </c>
      <c r="L4860" s="784">
        <f t="shared" si="238"/>
        <v>0</v>
      </c>
      <c r="M4860" s="784">
        <f t="shared" si="239"/>
        <v>0</v>
      </c>
      <c r="N4860" s="782">
        <v>0</v>
      </c>
      <c r="O4860" s="782">
        <v>0</v>
      </c>
      <c r="P4860" s="782">
        <v>0</v>
      </c>
      <c r="Q4860" s="782">
        <v>0</v>
      </c>
      <c r="R4860" s="782"/>
      <c r="T4860" s="568"/>
    </row>
    <row r="4861" spans="1:20" s="498" customFormat="1" ht="12" x14ac:dyDescent="0.25">
      <c r="A4861" s="772"/>
      <c r="D4861" s="515" t="s">
        <v>9467</v>
      </c>
      <c r="E4861" s="779" t="s">
        <v>9468</v>
      </c>
      <c r="F4861" s="780" t="s">
        <v>7309</v>
      </c>
      <c r="G4861" s="781" t="s">
        <v>6194</v>
      </c>
      <c r="H4861" s="781" t="s">
        <v>6195</v>
      </c>
      <c r="I4861" s="781" t="s">
        <v>5517</v>
      </c>
      <c r="J4861" s="782">
        <v>0</v>
      </c>
      <c r="K4861" s="783">
        <v>0</v>
      </c>
      <c r="L4861" s="784">
        <f t="shared" si="238"/>
        <v>0</v>
      </c>
      <c r="M4861" s="784">
        <f t="shared" si="239"/>
        <v>0</v>
      </c>
      <c r="N4861" s="782">
        <v>0</v>
      </c>
      <c r="O4861" s="782">
        <v>0</v>
      </c>
      <c r="P4861" s="782">
        <v>0</v>
      </c>
      <c r="Q4861" s="782">
        <v>0</v>
      </c>
      <c r="R4861" s="782"/>
      <c r="T4861" s="568"/>
    </row>
    <row r="4862" spans="1:20" s="498" customFormat="1" ht="24" x14ac:dyDescent="0.25">
      <c r="A4862" s="772"/>
      <c r="D4862" s="515" t="s">
        <v>9469</v>
      </c>
      <c r="E4862" s="779" t="s">
        <v>9470</v>
      </c>
      <c r="F4862" s="780" t="s">
        <v>7312</v>
      </c>
      <c r="G4862" s="781" t="s">
        <v>6194</v>
      </c>
      <c r="H4862" s="781" t="s">
        <v>6195</v>
      </c>
      <c r="I4862" s="781" t="s">
        <v>5517</v>
      </c>
      <c r="J4862" s="782">
        <v>0</v>
      </c>
      <c r="K4862" s="783">
        <v>0</v>
      </c>
      <c r="L4862" s="784">
        <f t="shared" si="238"/>
        <v>0</v>
      </c>
      <c r="M4862" s="784">
        <f t="shared" si="239"/>
        <v>0</v>
      </c>
      <c r="N4862" s="782">
        <v>0</v>
      </c>
      <c r="O4862" s="782">
        <v>0</v>
      </c>
      <c r="P4862" s="782">
        <v>0</v>
      </c>
      <c r="Q4862" s="782">
        <v>0</v>
      </c>
      <c r="R4862" s="782"/>
      <c r="T4862" s="568"/>
    </row>
    <row r="4863" spans="1:20" s="498" customFormat="1" ht="12" x14ac:dyDescent="0.25">
      <c r="A4863" s="772"/>
      <c r="D4863" s="515" t="s">
        <v>9471</v>
      </c>
      <c r="E4863" s="779" t="s">
        <v>9472</v>
      </c>
      <c r="F4863" s="780" t="s">
        <v>7057</v>
      </c>
      <c r="G4863" s="781" t="s">
        <v>6194</v>
      </c>
      <c r="H4863" s="781" t="s">
        <v>6195</v>
      </c>
      <c r="I4863" s="781" t="s">
        <v>5517</v>
      </c>
      <c r="J4863" s="782">
        <v>0</v>
      </c>
      <c r="K4863" s="783">
        <v>0</v>
      </c>
      <c r="L4863" s="782">
        <f t="shared" si="238"/>
        <v>0</v>
      </c>
      <c r="M4863" s="782">
        <f t="shared" si="239"/>
        <v>0</v>
      </c>
      <c r="N4863" s="782">
        <v>0</v>
      </c>
      <c r="O4863" s="782">
        <v>0</v>
      </c>
      <c r="P4863" s="782">
        <v>0</v>
      </c>
      <c r="Q4863" s="782">
        <v>0</v>
      </c>
      <c r="R4863" s="782"/>
      <c r="T4863" s="568"/>
    </row>
    <row r="4864" spans="1:20" s="498" customFormat="1" ht="12" x14ac:dyDescent="0.25">
      <c r="A4864" s="772"/>
      <c r="D4864" s="515"/>
      <c r="F4864" s="536"/>
      <c r="J4864" s="776"/>
      <c r="K4864" s="829"/>
      <c r="L4864" s="776"/>
      <c r="M4864" s="776"/>
      <c r="N4864" s="776"/>
      <c r="O4864" s="776"/>
      <c r="P4864" s="776"/>
      <c r="Q4864" s="776"/>
      <c r="R4864" s="776"/>
      <c r="T4864" s="568"/>
    </row>
    <row r="4865" spans="1:20" s="498" customFormat="1" ht="12" x14ac:dyDescent="0.25">
      <c r="A4865" s="772"/>
      <c r="C4865" s="773" t="s">
        <v>5142</v>
      </c>
      <c r="D4865" s="794"/>
      <c r="E4865" s="773"/>
      <c r="F4865" s="775"/>
      <c r="G4865" s="773"/>
      <c r="H4865" s="773"/>
      <c r="I4865" s="773"/>
      <c r="J4865" s="777">
        <v>12900000</v>
      </c>
      <c r="K4865" s="789">
        <f>SUM(K4866:K4906)</f>
        <v>12900000</v>
      </c>
      <c r="L4865" s="784">
        <f t="shared" ref="L4865:O4865" si="240">SUM(L4866:L4906)</f>
        <v>0</v>
      </c>
      <c r="M4865" s="784">
        <f t="shared" si="240"/>
        <v>0</v>
      </c>
      <c r="N4865" s="784">
        <f t="shared" si="240"/>
        <v>12900000</v>
      </c>
      <c r="O4865" s="784">
        <f t="shared" si="240"/>
        <v>13450000</v>
      </c>
      <c r="P4865" s="777">
        <f>SUM(K4865,N4865,O4865)</f>
        <v>39250000</v>
      </c>
      <c r="Q4865" s="777">
        <v>18750000</v>
      </c>
      <c r="R4865" s="777"/>
      <c r="T4865" s="568"/>
    </row>
    <row r="4866" spans="1:20" s="498" customFormat="1" ht="24" x14ac:dyDescent="0.25">
      <c r="A4866" s="772"/>
      <c r="D4866" s="515" t="s">
        <v>9473</v>
      </c>
      <c r="E4866" s="779" t="s">
        <v>9474</v>
      </c>
      <c r="F4866" s="780" t="s">
        <v>5565</v>
      </c>
      <c r="G4866" s="781" t="s">
        <v>6194</v>
      </c>
      <c r="H4866" s="781" t="s">
        <v>6195</v>
      </c>
      <c r="I4866" s="781" t="s">
        <v>5517</v>
      </c>
      <c r="J4866" s="782">
        <v>500000</v>
      </c>
      <c r="K4866" s="783">
        <v>500000</v>
      </c>
      <c r="L4866" s="784">
        <f t="shared" ref="L4866:L4906" si="241">SUM(J4866-K4866)</f>
        <v>0</v>
      </c>
      <c r="M4866" s="784">
        <f>SUM(K4866-J4866)</f>
        <v>0</v>
      </c>
      <c r="N4866" s="782">
        <v>500000</v>
      </c>
      <c r="O4866" s="782">
        <v>500000</v>
      </c>
      <c r="P4866" s="782">
        <v>1500000</v>
      </c>
      <c r="Q4866" s="782">
        <v>1000000</v>
      </c>
      <c r="R4866" s="782"/>
      <c r="T4866" s="568"/>
    </row>
    <row r="4867" spans="1:20" s="498" customFormat="1" ht="24" x14ac:dyDescent="0.25">
      <c r="A4867" s="772"/>
      <c r="D4867" s="515" t="s">
        <v>9475</v>
      </c>
      <c r="E4867" s="779" t="s">
        <v>9476</v>
      </c>
      <c r="F4867" s="780" t="s">
        <v>5568</v>
      </c>
      <c r="G4867" s="781" t="s">
        <v>6194</v>
      </c>
      <c r="H4867" s="781" t="s">
        <v>6195</v>
      </c>
      <c r="I4867" s="781" t="s">
        <v>5517</v>
      </c>
      <c r="J4867" s="782">
        <v>1000000</v>
      </c>
      <c r="K4867" s="783">
        <v>1000000</v>
      </c>
      <c r="L4867" s="784">
        <f t="shared" si="241"/>
        <v>0</v>
      </c>
      <c r="M4867" s="784">
        <f t="shared" ref="M4867:M4906" si="242">SUM(K4867-J4867)</f>
        <v>0</v>
      </c>
      <c r="N4867" s="782">
        <v>1000000</v>
      </c>
      <c r="O4867" s="782">
        <v>1000000</v>
      </c>
      <c r="P4867" s="782">
        <v>3000000</v>
      </c>
      <c r="Q4867" s="782">
        <v>1500000</v>
      </c>
      <c r="R4867" s="782"/>
      <c r="T4867" s="568"/>
    </row>
    <row r="4868" spans="1:20" s="498" customFormat="1" ht="12" x14ac:dyDescent="0.25">
      <c r="A4868" s="772"/>
      <c r="D4868" s="515" t="s">
        <v>9477</v>
      </c>
      <c r="E4868" s="779" t="s">
        <v>9478</v>
      </c>
      <c r="F4868" s="780" t="s">
        <v>5901</v>
      </c>
      <c r="G4868" s="781" t="s">
        <v>6194</v>
      </c>
      <c r="H4868" s="781" t="s">
        <v>6195</v>
      </c>
      <c r="I4868" s="781" t="s">
        <v>5517</v>
      </c>
      <c r="J4868" s="782">
        <v>0</v>
      </c>
      <c r="K4868" s="783">
        <v>0</v>
      </c>
      <c r="L4868" s="784">
        <f t="shared" si="241"/>
        <v>0</v>
      </c>
      <c r="M4868" s="784">
        <f t="shared" si="242"/>
        <v>0</v>
      </c>
      <c r="N4868" s="782">
        <v>0</v>
      </c>
      <c r="O4868" s="782">
        <v>0</v>
      </c>
      <c r="P4868" s="782">
        <v>0</v>
      </c>
      <c r="Q4868" s="782">
        <v>0</v>
      </c>
      <c r="R4868" s="782"/>
      <c r="T4868" s="568"/>
    </row>
    <row r="4869" spans="1:20" s="498" customFormat="1" ht="12" x14ac:dyDescent="0.25">
      <c r="A4869" s="772"/>
      <c r="D4869" s="515" t="s">
        <v>9479</v>
      </c>
      <c r="E4869" s="779" t="s">
        <v>9480</v>
      </c>
      <c r="F4869" s="780" t="s">
        <v>5580</v>
      </c>
      <c r="G4869" s="781" t="s">
        <v>6194</v>
      </c>
      <c r="H4869" s="781" t="s">
        <v>6195</v>
      </c>
      <c r="I4869" s="781" t="s">
        <v>5517</v>
      </c>
      <c r="J4869" s="782">
        <v>0</v>
      </c>
      <c r="K4869" s="783">
        <v>0</v>
      </c>
      <c r="L4869" s="782">
        <f t="shared" si="241"/>
        <v>0</v>
      </c>
      <c r="M4869" s="782">
        <f t="shared" si="242"/>
        <v>0</v>
      </c>
      <c r="N4869" s="782">
        <v>0</v>
      </c>
      <c r="O4869" s="782">
        <v>0</v>
      </c>
      <c r="P4869" s="782">
        <v>0</v>
      </c>
      <c r="Q4869" s="782">
        <v>0</v>
      </c>
      <c r="R4869" s="782"/>
      <c r="T4869" s="568"/>
    </row>
    <row r="4870" spans="1:20" s="498" customFormat="1" ht="12" x14ac:dyDescent="0.25">
      <c r="A4870" s="772"/>
      <c r="F4870" s="536"/>
      <c r="G4870" s="793"/>
      <c r="H4870" s="793"/>
      <c r="I4870" s="793"/>
      <c r="J4870" s="776"/>
      <c r="K4870" s="776"/>
      <c r="L4870" s="776"/>
      <c r="M4870" s="776"/>
      <c r="N4870" s="776"/>
      <c r="O4870" s="776"/>
      <c r="P4870" s="776"/>
      <c r="Q4870" s="776"/>
      <c r="R4870" s="776"/>
      <c r="T4870" s="568"/>
    </row>
    <row r="4871" spans="1:20" s="751" customFormat="1" ht="13.8" x14ac:dyDescent="0.3">
      <c r="A4871" s="946" t="s">
        <v>5500</v>
      </c>
      <c r="B4871" s="946"/>
      <c r="C4871" s="946"/>
      <c r="D4871" s="946"/>
      <c r="E4871" s="946"/>
      <c r="F4871" s="946"/>
      <c r="G4871" s="946"/>
      <c r="H4871" s="946"/>
      <c r="I4871" s="946"/>
      <c r="J4871" s="946"/>
      <c r="K4871" s="946"/>
      <c r="L4871" s="946"/>
      <c r="M4871" s="946"/>
      <c r="N4871" s="946"/>
      <c r="O4871" s="946"/>
      <c r="P4871" s="946"/>
      <c r="Q4871" s="946"/>
      <c r="T4871" s="752"/>
    </row>
    <row r="4872" spans="1:20" s="751" customFormat="1" ht="13.8" x14ac:dyDescent="0.3">
      <c r="A4872" s="946" t="s">
        <v>5501</v>
      </c>
      <c r="B4872" s="946"/>
      <c r="C4872" s="946"/>
      <c r="D4872" s="946"/>
      <c r="E4872" s="946"/>
      <c r="F4872" s="946"/>
      <c r="G4872" s="946"/>
      <c r="H4872" s="946"/>
      <c r="I4872" s="946"/>
      <c r="J4872" s="946"/>
      <c r="K4872" s="946"/>
      <c r="L4872" s="946"/>
      <c r="M4872" s="946"/>
      <c r="N4872" s="946"/>
      <c r="O4872" s="946"/>
      <c r="P4872" s="946"/>
      <c r="Q4872" s="946"/>
      <c r="T4872" s="752"/>
    </row>
    <row r="4873" spans="1:20" s="753" customFormat="1" ht="13.2" x14ac:dyDescent="0.25">
      <c r="A4873" s="947" t="s">
        <v>8579</v>
      </c>
      <c r="B4873" s="947"/>
      <c r="C4873" s="947"/>
      <c r="D4873" s="947"/>
      <c r="E4873" s="947"/>
      <c r="F4873" s="947"/>
      <c r="G4873" s="947"/>
      <c r="H4873" s="947"/>
      <c r="I4873" s="947"/>
      <c r="J4873" s="947"/>
      <c r="K4873" s="947"/>
      <c r="L4873" s="947"/>
      <c r="M4873" s="947"/>
      <c r="N4873" s="947"/>
      <c r="O4873" s="947"/>
      <c r="P4873" s="947"/>
      <c r="Q4873" s="947"/>
      <c r="T4873" s="754"/>
    </row>
    <row r="4874" spans="1:20" s="760" customFormat="1" ht="24" customHeight="1" x14ac:dyDescent="0.25">
      <c r="A4874" s="943" t="s">
        <v>5502</v>
      </c>
      <c r="B4874" s="948" t="s">
        <v>5503</v>
      </c>
      <c r="C4874" s="949"/>
      <c r="D4874" s="755"/>
      <c r="E4874" s="943" t="s">
        <v>5504</v>
      </c>
      <c r="F4874" s="943" t="s">
        <v>4881</v>
      </c>
      <c r="G4874" s="943" t="s">
        <v>5505</v>
      </c>
      <c r="H4874" s="943" t="s">
        <v>5506</v>
      </c>
      <c r="I4874" s="943" t="s">
        <v>5507</v>
      </c>
      <c r="J4874" s="756" t="s">
        <v>3115</v>
      </c>
      <c r="K4874" s="757" t="s">
        <v>3116</v>
      </c>
      <c r="L4874" s="758" t="s">
        <v>5508</v>
      </c>
      <c r="M4874" s="758" t="s">
        <v>5509</v>
      </c>
      <c r="N4874" s="756" t="s">
        <v>3116</v>
      </c>
      <c r="O4874" s="756" t="s">
        <v>3116</v>
      </c>
      <c r="P4874" s="759" t="s">
        <v>3317</v>
      </c>
      <c r="Q4874" s="759" t="s">
        <v>3341</v>
      </c>
      <c r="R4874" s="759" t="s">
        <v>5510</v>
      </c>
      <c r="T4874" s="761"/>
    </row>
    <row r="4875" spans="1:20" s="760" customFormat="1" ht="19.5" customHeight="1" x14ac:dyDescent="0.25">
      <c r="A4875" s="944"/>
      <c r="B4875" s="950"/>
      <c r="C4875" s="951"/>
      <c r="D4875" s="762"/>
      <c r="E4875" s="944"/>
      <c r="F4875" s="944"/>
      <c r="G4875" s="944"/>
      <c r="H4875" s="944"/>
      <c r="I4875" s="944"/>
      <c r="J4875" s="763">
        <v>2020</v>
      </c>
      <c r="K4875" s="764" t="s">
        <v>3120</v>
      </c>
      <c r="L4875" s="765" t="s">
        <v>3120</v>
      </c>
      <c r="M4875" s="765" t="s">
        <v>3120</v>
      </c>
      <c r="N4875" s="766" t="s">
        <v>5068</v>
      </c>
      <c r="O4875" s="766" t="s">
        <v>5069</v>
      </c>
      <c r="P4875" s="763" t="s">
        <v>4882</v>
      </c>
      <c r="Q4875" s="766" t="s">
        <v>5102</v>
      </c>
      <c r="R4875" s="763"/>
      <c r="T4875" s="761"/>
    </row>
    <row r="4876" spans="1:20" s="760" customFormat="1" ht="15.75" customHeight="1" x14ac:dyDescent="0.25">
      <c r="A4876" s="945"/>
      <c r="B4876" s="952"/>
      <c r="C4876" s="953"/>
      <c r="D4876" s="768"/>
      <c r="E4876" s="945"/>
      <c r="F4876" s="945"/>
      <c r="G4876" s="945"/>
      <c r="H4876" s="945"/>
      <c r="I4876" s="945"/>
      <c r="J4876" s="769" t="s">
        <v>14</v>
      </c>
      <c r="K4876" s="770" t="s">
        <v>14</v>
      </c>
      <c r="L4876" s="771" t="s">
        <v>14</v>
      </c>
      <c r="M4876" s="771" t="s">
        <v>14</v>
      </c>
      <c r="N4876" s="769" t="s">
        <v>14</v>
      </c>
      <c r="O4876" s="769" t="s">
        <v>14</v>
      </c>
      <c r="P4876" s="769" t="s">
        <v>14</v>
      </c>
      <c r="Q4876" s="769" t="s">
        <v>14</v>
      </c>
      <c r="R4876" s="769"/>
      <c r="T4876" s="761"/>
    </row>
    <row r="4877" spans="1:20" s="498" customFormat="1" ht="36" x14ac:dyDescent="0.25">
      <c r="A4877" s="772"/>
      <c r="D4877" s="515" t="s">
        <v>9481</v>
      </c>
      <c r="E4877" s="779" t="s">
        <v>9482</v>
      </c>
      <c r="F4877" s="780" t="s">
        <v>5598</v>
      </c>
      <c r="G4877" s="781" t="s">
        <v>6194</v>
      </c>
      <c r="H4877" s="781" t="s">
        <v>6195</v>
      </c>
      <c r="I4877" s="781" t="s">
        <v>5517</v>
      </c>
      <c r="J4877" s="782">
        <v>1300000</v>
      </c>
      <c r="K4877" s="783">
        <v>1300000</v>
      </c>
      <c r="L4877" s="784">
        <f t="shared" si="241"/>
        <v>0</v>
      </c>
      <c r="M4877" s="784">
        <f t="shared" si="242"/>
        <v>0</v>
      </c>
      <c r="N4877" s="782">
        <v>1300000</v>
      </c>
      <c r="O4877" s="782">
        <v>1500000</v>
      </c>
      <c r="P4877" s="782">
        <v>4100000</v>
      </c>
      <c r="Q4877" s="782">
        <v>1300000</v>
      </c>
      <c r="R4877" s="782"/>
      <c r="T4877" s="568"/>
    </row>
    <row r="4878" spans="1:20" s="498" customFormat="1" ht="12" x14ac:dyDescent="0.25">
      <c r="A4878" s="772"/>
      <c r="D4878" s="515" t="s">
        <v>9483</v>
      </c>
      <c r="E4878" s="779" t="s">
        <v>9484</v>
      </c>
      <c r="F4878" s="780" t="s">
        <v>5601</v>
      </c>
      <c r="G4878" s="781" t="s">
        <v>6194</v>
      </c>
      <c r="H4878" s="781" t="s">
        <v>6195</v>
      </c>
      <c r="I4878" s="781" t="s">
        <v>5517</v>
      </c>
      <c r="J4878" s="782">
        <v>0</v>
      </c>
      <c r="K4878" s="783">
        <v>0</v>
      </c>
      <c r="L4878" s="784">
        <f t="shared" si="241"/>
        <v>0</v>
      </c>
      <c r="M4878" s="784">
        <f t="shared" si="242"/>
        <v>0</v>
      </c>
      <c r="N4878" s="782">
        <v>0</v>
      </c>
      <c r="O4878" s="782">
        <v>0</v>
      </c>
      <c r="P4878" s="782">
        <v>0</v>
      </c>
      <c r="Q4878" s="782">
        <v>0</v>
      </c>
      <c r="R4878" s="782"/>
      <c r="T4878" s="568"/>
    </row>
    <row r="4879" spans="1:20" s="498" customFormat="1" ht="12" x14ac:dyDescent="0.25">
      <c r="A4879" s="772"/>
      <c r="D4879" s="515" t="s">
        <v>9485</v>
      </c>
      <c r="E4879" s="779" t="s">
        <v>9486</v>
      </c>
      <c r="F4879" s="780" t="s">
        <v>5604</v>
      </c>
      <c r="G4879" s="781" t="s">
        <v>6194</v>
      </c>
      <c r="H4879" s="781" t="s">
        <v>6195</v>
      </c>
      <c r="I4879" s="781" t="s">
        <v>5517</v>
      </c>
      <c r="J4879" s="782">
        <v>0</v>
      </c>
      <c r="K4879" s="783">
        <v>0</v>
      </c>
      <c r="L4879" s="784">
        <f t="shared" si="241"/>
        <v>0</v>
      </c>
      <c r="M4879" s="784">
        <f t="shared" si="242"/>
        <v>0</v>
      </c>
      <c r="N4879" s="782">
        <v>0</v>
      </c>
      <c r="O4879" s="782">
        <v>0</v>
      </c>
      <c r="P4879" s="782">
        <v>0</v>
      </c>
      <c r="Q4879" s="782">
        <v>0</v>
      </c>
      <c r="R4879" s="782"/>
      <c r="T4879" s="568"/>
    </row>
    <row r="4880" spans="1:20" s="498" customFormat="1" ht="12" x14ac:dyDescent="0.25">
      <c r="A4880" s="772"/>
      <c r="D4880" s="515" t="s">
        <v>9487</v>
      </c>
      <c r="E4880" s="779" t="s">
        <v>9488</v>
      </c>
      <c r="F4880" s="780" t="s">
        <v>5607</v>
      </c>
      <c r="G4880" s="781" t="s">
        <v>6194</v>
      </c>
      <c r="H4880" s="781" t="s">
        <v>6195</v>
      </c>
      <c r="I4880" s="781" t="s">
        <v>5517</v>
      </c>
      <c r="J4880" s="782">
        <v>0</v>
      </c>
      <c r="K4880" s="783">
        <v>0</v>
      </c>
      <c r="L4880" s="784">
        <f t="shared" si="241"/>
        <v>0</v>
      </c>
      <c r="M4880" s="784">
        <f t="shared" si="242"/>
        <v>0</v>
      </c>
      <c r="N4880" s="782">
        <v>0</v>
      </c>
      <c r="O4880" s="782">
        <v>0</v>
      </c>
      <c r="P4880" s="782">
        <v>0</v>
      </c>
      <c r="Q4880" s="782">
        <v>0</v>
      </c>
      <c r="R4880" s="782"/>
      <c r="T4880" s="568"/>
    </row>
    <row r="4881" spans="1:20" s="498" customFormat="1" ht="24" x14ac:dyDescent="0.25">
      <c r="A4881" s="772"/>
      <c r="D4881" s="515" t="s">
        <v>9489</v>
      </c>
      <c r="E4881" s="779" t="s">
        <v>9490</v>
      </c>
      <c r="F4881" s="780" t="s">
        <v>5610</v>
      </c>
      <c r="G4881" s="781" t="s">
        <v>6194</v>
      </c>
      <c r="H4881" s="781" t="s">
        <v>6195</v>
      </c>
      <c r="I4881" s="781" t="s">
        <v>5517</v>
      </c>
      <c r="J4881" s="782">
        <v>200000</v>
      </c>
      <c r="K4881" s="783">
        <v>200000</v>
      </c>
      <c r="L4881" s="784">
        <f t="shared" si="241"/>
        <v>0</v>
      </c>
      <c r="M4881" s="784">
        <f t="shared" si="242"/>
        <v>0</v>
      </c>
      <c r="N4881" s="782">
        <v>200000</v>
      </c>
      <c r="O4881" s="782">
        <v>200000</v>
      </c>
      <c r="P4881" s="782">
        <v>600000</v>
      </c>
      <c r="Q4881" s="782">
        <v>250000</v>
      </c>
      <c r="R4881" s="782"/>
      <c r="T4881" s="568"/>
    </row>
    <row r="4882" spans="1:20" s="498" customFormat="1" ht="24" x14ac:dyDescent="0.25">
      <c r="A4882" s="772"/>
      <c r="D4882" s="515" t="s">
        <v>9491</v>
      </c>
      <c r="E4882" s="779" t="s">
        <v>9492</v>
      </c>
      <c r="F4882" s="780" t="s">
        <v>5613</v>
      </c>
      <c r="G4882" s="781" t="s">
        <v>6194</v>
      </c>
      <c r="H4882" s="781" t="s">
        <v>6195</v>
      </c>
      <c r="I4882" s="781" t="s">
        <v>5517</v>
      </c>
      <c r="J4882" s="782">
        <v>600000</v>
      </c>
      <c r="K4882" s="783">
        <v>600000</v>
      </c>
      <c r="L4882" s="784">
        <f t="shared" si="241"/>
        <v>0</v>
      </c>
      <c r="M4882" s="784">
        <f t="shared" si="242"/>
        <v>0</v>
      </c>
      <c r="N4882" s="782">
        <v>600000</v>
      </c>
      <c r="O4882" s="782">
        <v>700000</v>
      </c>
      <c r="P4882" s="782">
        <v>1900000</v>
      </c>
      <c r="Q4882" s="782">
        <v>600000</v>
      </c>
      <c r="R4882" s="782"/>
      <c r="T4882" s="568"/>
    </row>
    <row r="4883" spans="1:20" s="498" customFormat="1" ht="36" x14ac:dyDescent="0.25">
      <c r="A4883" s="772"/>
      <c r="D4883" s="515" t="s">
        <v>9493</v>
      </c>
      <c r="E4883" s="779" t="s">
        <v>9494</v>
      </c>
      <c r="F4883" s="780" t="s">
        <v>5634</v>
      </c>
      <c r="G4883" s="781" t="s">
        <v>6194</v>
      </c>
      <c r="H4883" s="781" t="s">
        <v>6195</v>
      </c>
      <c r="I4883" s="781" t="s">
        <v>5517</v>
      </c>
      <c r="J4883" s="782">
        <v>1000000</v>
      </c>
      <c r="K4883" s="783">
        <v>1000000</v>
      </c>
      <c r="L4883" s="784">
        <f t="shared" si="241"/>
        <v>0</v>
      </c>
      <c r="M4883" s="784">
        <f t="shared" si="242"/>
        <v>0</v>
      </c>
      <c r="N4883" s="782">
        <v>1000000</v>
      </c>
      <c r="O4883" s="782">
        <v>1000000</v>
      </c>
      <c r="P4883" s="782">
        <v>3000000</v>
      </c>
      <c r="Q4883" s="782">
        <v>1000000</v>
      </c>
      <c r="R4883" s="782"/>
      <c r="T4883" s="568"/>
    </row>
    <row r="4884" spans="1:20" s="498" customFormat="1" ht="24" x14ac:dyDescent="0.25">
      <c r="A4884" s="772"/>
      <c r="D4884" s="515" t="s">
        <v>9495</v>
      </c>
      <c r="E4884" s="779" t="s">
        <v>9496</v>
      </c>
      <c r="F4884" s="780" t="s">
        <v>5637</v>
      </c>
      <c r="G4884" s="781" t="s">
        <v>6194</v>
      </c>
      <c r="H4884" s="781" t="s">
        <v>6195</v>
      </c>
      <c r="I4884" s="781" t="s">
        <v>5517</v>
      </c>
      <c r="J4884" s="782">
        <v>300000</v>
      </c>
      <c r="K4884" s="783">
        <v>300000</v>
      </c>
      <c r="L4884" s="784">
        <f t="shared" si="241"/>
        <v>0</v>
      </c>
      <c r="M4884" s="784">
        <f t="shared" si="242"/>
        <v>0</v>
      </c>
      <c r="N4884" s="782">
        <v>300000</v>
      </c>
      <c r="O4884" s="782">
        <v>400000</v>
      </c>
      <c r="P4884" s="782">
        <v>1000000</v>
      </c>
      <c r="Q4884" s="782">
        <v>300000</v>
      </c>
      <c r="R4884" s="782"/>
      <c r="T4884" s="568"/>
    </row>
    <row r="4885" spans="1:20" s="498" customFormat="1" ht="24" x14ac:dyDescent="0.25">
      <c r="A4885" s="772"/>
      <c r="D4885" s="515" t="s">
        <v>9497</v>
      </c>
      <c r="E4885" s="779" t="s">
        <v>9498</v>
      </c>
      <c r="F4885" s="780" t="s">
        <v>5840</v>
      </c>
      <c r="G4885" s="781" t="s">
        <v>6194</v>
      </c>
      <c r="H4885" s="781" t="s">
        <v>6195</v>
      </c>
      <c r="I4885" s="781" t="s">
        <v>5517</v>
      </c>
      <c r="J4885" s="782">
        <v>500000</v>
      </c>
      <c r="K4885" s="783">
        <v>500000</v>
      </c>
      <c r="L4885" s="784">
        <f t="shared" si="241"/>
        <v>0</v>
      </c>
      <c r="M4885" s="784">
        <f t="shared" si="242"/>
        <v>0</v>
      </c>
      <c r="N4885" s="782">
        <v>500000</v>
      </c>
      <c r="O4885" s="782">
        <v>500000</v>
      </c>
      <c r="P4885" s="782">
        <v>1500000</v>
      </c>
      <c r="Q4885" s="782">
        <v>500000</v>
      </c>
      <c r="R4885" s="782"/>
      <c r="T4885" s="568"/>
    </row>
    <row r="4886" spans="1:20" s="498" customFormat="1" ht="24" x14ac:dyDescent="0.25">
      <c r="A4886" s="772"/>
      <c r="D4886" s="515" t="s">
        <v>9499</v>
      </c>
      <c r="E4886" s="779" t="s">
        <v>9500</v>
      </c>
      <c r="F4886" s="780" t="s">
        <v>6254</v>
      </c>
      <c r="G4886" s="781" t="s">
        <v>6194</v>
      </c>
      <c r="H4886" s="781" t="s">
        <v>6195</v>
      </c>
      <c r="I4886" s="781" t="s">
        <v>5517</v>
      </c>
      <c r="J4886" s="782">
        <v>200000</v>
      </c>
      <c r="K4886" s="783">
        <v>200000</v>
      </c>
      <c r="L4886" s="784">
        <f t="shared" si="241"/>
        <v>0</v>
      </c>
      <c r="M4886" s="784">
        <f t="shared" si="242"/>
        <v>0</v>
      </c>
      <c r="N4886" s="782">
        <v>200000</v>
      </c>
      <c r="O4886" s="782">
        <v>250000</v>
      </c>
      <c r="P4886" s="782">
        <v>650000</v>
      </c>
      <c r="Q4886" s="782">
        <v>200000</v>
      </c>
      <c r="R4886" s="782"/>
      <c r="T4886" s="568"/>
    </row>
    <row r="4887" spans="1:20" s="498" customFormat="1" ht="24" x14ac:dyDescent="0.25">
      <c r="A4887" s="772"/>
      <c r="D4887" s="515" t="s">
        <v>9501</v>
      </c>
      <c r="E4887" s="779" t="s">
        <v>9502</v>
      </c>
      <c r="F4887" s="780" t="s">
        <v>5646</v>
      </c>
      <c r="G4887" s="781" t="s">
        <v>6194</v>
      </c>
      <c r="H4887" s="781" t="s">
        <v>6195</v>
      </c>
      <c r="I4887" s="781" t="s">
        <v>5517</v>
      </c>
      <c r="J4887" s="782">
        <v>100000</v>
      </c>
      <c r="K4887" s="783">
        <v>100000</v>
      </c>
      <c r="L4887" s="784">
        <f t="shared" si="241"/>
        <v>0</v>
      </c>
      <c r="M4887" s="784">
        <f t="shared" si="242"/>
        <v>0</v>
      </c>
      <c r="N4887" s="782">
        <v>100000</v>
      </c>
      <c r="O4887" s="782">
        <v>100000</v>
      </c>
      <c r="P4887" s="782">
        <v>300000</v>
      </c>
      <c r="Q4887" s="782">
        <v>100000</v>
      </c>
      <c r="R4887" s="782"/>
      <c r="T4887" s="568"/>
    </row>
    <row r="4888" spans="1:20" s="498" customFormat="1" ht="12" x14ac:dyDescent="0.25">
      <c r="A4888" s="772"/>
      <c r="D4888" s="515" t="s">
        <v>9503</v>
      </c>
      <c r="E4888" s="779" t="s">
        <v>9504</v>
      </c>
      <c r="F4888" s="515" t="s">
        <v>5649</v>
      </c>
      <c r="G4888" s="781" t="s">
        <v>6194</v>
      </c>
      <c r="H4888" s="781" t="s">
        <v>6195</v>
      </c>
      <c r="I4888" s="781" t="s">
        <v>5517</v>
      </c>
      <c r="J4888" s="782">
        <v>300000</v>
      </c>
      <c r="K4888" s="783">
        <v>300000</v>
      </c>
      <c r="L4888" s="784">
        <f t="shared" si="241"/>
        <v>0</v>
      </c>
      <c r="M4888" s="784">
        <f t="shared" si="242"/>
        <v>0</v>
      </c>
      <c r="N4888" s="782">
        <v>300000</v>
      </c>
      <c r="O4888" s="782">
        <v>300000</v>
      </c>
      <c r="P4888" s="782">
        <v>900000</v>
      </c>
      <c r="Q4888" s="782">
        <v>300000</v>
      </c>
      <c r="R4888" s="782"/>
      <c r="T4888" s="568"/>
    </row>
    <row r="4889" spans="1:20" s="498" customFormat="1" ht="12" x14ac:dyDescent="0.25">
      <c r="A4889" s="772"/>
      <c r="D4889" s="515" t="s">
        <v>9505</v>
      </c>
      <c r="E4889" s="779" t="s">
        <v>9506</v>
      </c>
      <c r="F4889" s="780" t="s">
        <v>5664</v>
      </c>
      <c r="G4889" s="781" t="s">
        <v>6194</v>
      </c>
      <c r="H4889" s="781" t="s">
        <v>6195</v>
      </c>
      <c r="I4889" s="781" t="s">
        <v>5517</v>
      </c>
      <c r="J4889" s="782">
        <v>1000000</v>
      </c>
      <c r="K4889" s="783">
        <v>1000000</v>
      </c>
      <c r="L4889" s="784">
        <f t="shared" si="241"/>
        <v>0</v>
      </c>
      <c r="M4889" s="784">
        <f t="shared" si="242"/>
        <v>0</v>
      </c>
      <c r="N4889" s="782">
        <v>1000000</v>
      </c>
      <c r="O4889" s="782">
        <v>1000000</v>
      </c>
      <c r="P4889" s="782">
        <v>3000000</v>
      </c>
      <c r="Q4889" s="782">
        <v>3000000</v>
      </c>
      <c r="R4889" s="782"/>
      <c r="T4889" s="568"/>
    </row>
    <row r="4890" spans="1:20" s="498" customFormat="1" ht="24" x14ac:dyDescent="0.25">
      <c r="A4890" s="772"/>
      <c r="D4890" s="515" t="s">
        <v>9507</v>
      </c>
      <c r="E4890" s="779" t="s">
        <v>9508</v>
      </c>
      <c r="F4890" s="780" t="s">
        <v>5688</v>
      </c>
      <c r="G4890" s="781" t="s">
        <v>6194</v>
      </c>
      <c r="H4890" s="781" t="s">
        <v>6195</v>
      </c>
      <c r="I4890" s="781" t="s">
        <v>5517</v>
      </c>
      <c r="J4890" s="782">
        <v>100000</v>
      </c>
      <c r="K4890" s="783">
        <v>100000</v>
      </c>
      <c r="L4890" s="784">
        <f t="shared" si="241"/>
        <v>0</v>
      </c>
      <c r="M4890" s="784">
        <f t="shared" si="242"/>
        <v>0</v>
      </c>
      <c r="N4890" s="782">
        <v>100000</v>
      </c>
      <c r="O4890" s="782">
        <v>100000</v>
      </c>
      <c r="P4890" s="782">
        <v>300000</v>
      </c>
      <c r="Q4890" s="782">
        <v>100000</v>
      </c>
      <c r="R4890" s="782"/>
      <c r="T4890" s="568"/>
    </row>
    <row r="4891" spans="1:20" s="498" customFormat="1" ht="12" x14ac:dyDescent="0.25">
      <c r="A4891" s="772"/>
      <c r="D4891" s="515" t="s">
        <v>9509</v>
      </c>
      <c r="E4891" s="779" t="s">
        <v>9510</v>
      </c>
      <c r="F4891" s="515" t="s">
        <v>5915</v>
      </c>
      <c r="G4891" s="781" t="s">
        <v>6194</v>
      </c>
      <c r="H4891" s="781" t="s">
        <v>6195</v>
      </c>
      <c r="I4891" s="781" t="s">
        <v>5517</v>
      </c>
      <c r="J4891" s="782">
        <v>600000</v>
      </c>
      <c r="K4891" s="783">
        <v>600000</v>
      </c>
      <c r="L4891" s="784">
        <f t="shared" si="241"/>
        <v>0</v>
      </c>
      <c r="M4891" s="784">
        <f t="shared" si="242"/>
        <v>0</v>
      </c>
      <c r="N4891" s="782">
        <v>600000</v>
      </c>
      <c r="O4891" s="782">
        <v>600000</v>
      </c>
      <c r="P4891" s="782">
        <v>1800000</v>
      </c>
      <c r="Q4891" s="782">
        <v>500000</v>
      </c>
      <c r="R4891" s="782"/>
      <c r="T4891" s="568"/>
    </row>
    <row r="4892" spans="1:20" s="498" customFormat="1" ht="12" x14ac:dyDescent="0.25">
      <c r="A4892" s="772"/>
      <c r="D4892" s="515" t="s">
        <v>9511</v>
      </c>
      <c r="E4892" s="779" t="s">
        <v>9512</v>
      </c>
      <c r="F4892" s="780" t="s">
        <v>5703</v>
      </c>
      <c r="G4892" s="781" t="s">
        <v>6194</v>
      </c>
      <c r="H4892" s="781" t="s">
        <v>6195</v>
      </c>
      <c r="I4892" s="781" t="s">
        <v>5517</v>
      </c>
      <c r="J4892" s="782">
        <v>900000</v>
      </c>
      <c r="K4892" s="783">
        <v>900000</v>
      </c>
      <c r="L4892" s="784">
        <f t="shared" si="241"/>
        <v>0</v>
      </c>
      <c r="M4892" s="784">
        <f t="shared" si="242"/>
        <v>0</v>
      </c>
      <c r="N4892" s="782">
        <v>900000</v>
      </c>
      <c r="O4892" s="782">
        <v>1000000</v>
      </c>
      <c r="P4892" s="782">
        <v>2800000</v>
      </c>
      <c r="Q4892" s="782">
        <v>900000</v>
      </c>
      <c r="R4892" s="782"/>
      <c r="T4892" s="568"/>
    </row>
    <row r="4893" spans="1:20" s="498" customFormat="1" ht="12" x14ac:dyDescent="0.25">
      <c r="A4893" s="772"/>
      <c r="D4893" s="515" t="s">
        <v>9513</v>
      </c>
      <c r="E4893" s="779" t="s">
        <v>9512</v>
      </c>
      <c r="F4893" s="515" t="s">
        <v>5709</v>
      </c>
      <c r="G4893" s="781" t="s">
        <v>6194</v>
      </c>
      <c r="H4893" s="781" t="s">
        <v>6195</v>
      </c>
      <c r="I4893" s="781" t="s">
        <v>5517</v>
      </c>
      <c r="J4893" s="782">
        <v>300000</v>
      </c>
      <c r="K4893" s="783">
        <v>300000</v>
      </c>
      <c r="L4893" s="784">
        <f t="shared" si="241"/>
        <v>0</v>
      </c>
      <c r="M4893" s="784">
        <f t="shared" si="242"/>
        <v>0</v>
      </c>
      <c r="N4893" s="782">
        <v>300000</v>
      </c>
      <c r="O4893" s="782">
        <v>300000</v>
      </c>
      <c r="P4893" s="782">
        <v>900000</v>
      </c>
      <c r="Q4893" s="782">
        <v>300000</v>
      </c>
      <c r="R4893" s="782"/>
      <c r="T4893" s="568"/>
    </row>
    <row r="4894" spans="1:20" s="498" customFormat="1" ht="24" x14ac:dyDescent="0.25">
      <c r="A4894" s="772"/>
      <c r="D4894" s="515" t="s">
        <v>9514</v>
      </c>
      <c r="E4894" s="779" t="s">
        <v>9515</v>
      </c>
      <c r="F4894" s="780" t="s">
        <v>5715</v>
      </c>
      <c r="G4894" s="781" t="s">
        <v>6194</v>
      </c>
      <c r="H4894" s="781" t="s">
        <v>6195</v>
      </c>
      <c r="I4894" s="781" t="s">
        <v>5517</v>
      </c>
      <c r="J4894" s="782">
        <v>0</v>
      </c>
      <c r="K4894" s="783">
        <v>0</v>
      </c>
      <c r="L4894" s="784">
        <f t="shared" si="241"/>
        <v>0</v>
      </c>
      <c r="M4894" s="784">
        <f t="shared" si="242"/>
        <v>0</v>
      </c>
      <c r="N4894" s="782">
        <v>0</v>
      </c>
      <c r="O4894" s="782">
        <v>0</v>
      </c>
      <c r="P4894" s="782">
        <v>0</v>
      </c>
      <c r="Q4894" s="782">
        <v>0</v>
      </c>
      <c r="R4894" s="782"/>
      <c r="T4894" s="568"/>
    </row>
    <row r="4895" spans="1:20" s="498" customFormat="1" ht="12" x14ac:dyDescent="0.25">
      <c r="A4895" s="772"/>
      <c r="D4895" s="515" t="s">
        <v>9516</v>
      </c>
      <c r="E4895" s="779" t="s">
        <v>9517</v>
      </c>
      <c r="F4895" s="780" t="s">
        <v>6716</v>
      </c>
      <c r="G4895" s="781" t="s">
        <v>6194</v>
      </c>
      <c r="H4895" s="781" t="s">
        <v>6195</v>
      </c>
      <c r="I4895" s="781" t="s">
        <v>5517</v>
      </c>
      <c r="J4895" s="782">
        <v>500000</v>
      </c>
      <c r="K4895" s="783">
        <v>500000</v>
      </c>
      <c r="L4895" s="784">
        <f t="shared" si="241"/>
        <v>0</v>
      </c>
      <c r="M4895" s="784">
        <f t="shared" si="242"/>
        <v>0</v>
      </c>
      <c r="N4895" s="782">
        <v>500000</v>
      </c>
      <c r="O4895" s="782">
        <v>500000</v>
      </c>
      <c r="P4895" s="782">
        <v>1500000</v>
      </c>
      <c r="Q4895" s="782">
        <v>400000</v>
      </c>
      <c r="R4895" s="782"/>
      <c r="T4895" s="568"/>
    </row>
    <row r="4896" spans="1:20" s="498" customFormat="1" ht="24" x14ac:dyDescent="0.25">
      <c r="A4896" s="772"/>
      <c r="D4896" s="515" t="s">
        <v>9518</v>
      </c>
      <c r="E4896" s="779" t="s">
        <v>9519</v>
      </c>
      <c r="F4896" s="780" t="s">
        <v>5724</v>
      </c>
      <c r="G4896" s="781" t="s">
        <v>6194</v>
      </c>
      <c r="H4896" s="781" t="s">
        <v>6195</v>
      </c>
      <c r="I4896" s="781" t="s">
        <v>5517</v>
      </c>
      <c r="J4896" s="782">
        <v>800000</v>
      </c>
      <c r="K4896" s="783">
        <v>800000</v>
      </c>
      <c r="L4896" s="784">
        <f t="shared" si="241"/>
        <v>0</v>
      </c>
      <c r="M4896" s="784">
        <f t="shared" si="242"/>
        <v>0</v>
      </c>
      <c r="N4896" s="782">
        <v>800000</v>
      </c>
      <c r="O4896" s="782">
        <v>800000</v>
      </c>
      <c r="P4896" s="782">
        <v>2400000</v>
      </c>
      <c r="Q4896" s="782">
        <v>800000</v>
      </c>
      <c r="R4896" s="782"/>
      <c r="T4896" s="568"/>
    </row>
    <row r="4897" spans="1:20" s="751" customFormat="1" ht="13.8" x14ac:dyDescent="0.3">
      <c r="A4897" s="946" t="s">
        <v>5500</v>
      </c>
      <c r="B4897" s="946"/>
      <c r="C4897" s="946"/>
      <c r="D4897" s="946"/>
      <c r="E4897" s="946"/>
      <c r="F4897" s="946"/>
      <c r="G4897" s="946"/>
      <c r="H4897" s="946"/>
      <c r="I4897" s="946"/>
      <c r="J4897" s="946"/>
      <c r="K4897" s="946"/>
      <c r="L4897" s="946"/>
      <c r="M4897" s="946"/>
      <c r="N4897" s="946"/>
      <c r="O4897" s="946"/>
      <c r="P4897" s="946"/>
      <c r="Q4897" s="946"/>
      <c r="T4897" s="752"/>
    </row>
    <row r="4898" spans="1:20" s="751" customFormat="1" ht="13.8" x14ac:dyDescent="0.3">
      <c r="A4898" s="946" t="s">
        <v>5501</v>
      </c>
      <c r="B4898" s="946"/>
      <c r="C4898" s="946"/>
      <c r="D4898" s="946"/>
      <c r="E4898" s="946"/>
      <c r="F4898" s="946"/>
      <c r="G4898" s="946"/>
      <c r="H4898" s="946"/>
      <c r="I4898" s="946"/>
      <c r="J4898" s="946"/>
      <c r="K4898" s="946"/>
      <c r="L4898" s="946"/>
      <c r="M4898" s="946"/>
      <c r="N4898" s="946"/>
      <c r="O4898" s="946"/>
      <c r="P4898" s="946"/>
      <c r="Q4898" s="946"/>
      <c r="T4898" s="752"/>
    </row>
    <row r="4899" spans="1:20" s="753" customFormat="1" ht="13.2" x14ac:dyDescent="0.25">
      <c r="A4899" s="947" t="s">
        <v>8579</v>
      </c>
      <c r="B4899" s="947"/>
      <c r="C4899" s="947"/>
      <c r="D4899" s="947"/>
      <c r="E4899" s="947"/>
      <c r="F4899" s="947"/>
      <c r="G4899" s="947"/>
      <c r="H4899" s="947"/>
      <c r="I4899" s="947"/>
      <c r="J4899" s="947"/>
      <c r="K4899" s="947"/>
      <c r="L4899" s="947"/>
      <c r="M4899" s="947"/>
      <c r="N4899" s="947"/>
      <c r="O4899" s="947"/>
      <c r="P4899" s="947"/>
      <c r="Q4899" s="947"/>
      <c r="T4899" s="754"/>
    </row>
    <row r="4900" spans="1:20" s="760" customFormat="1" ht="24" customHeight="1" x14ac:dyDescent="0.25">
      <c r="A4900" s="943" t="s">
        <v>5502</v>
      </c>
      <c r="B4900" s="948" t="s">
        <v>5503</v>
      </c>
      <c r="C4900" s="949"/>
      <c r="D4900" s="755"/>
      <c r="E4900" s="943" t="s">
        <v>5504</v>
      </c>
      <c r="F4900" s="943" t="s">
        <v>4881</v>
      </c>
      <c r="G4900" s="943" t="s">
        <v>5505</v>
      </c>
      <c r="H4900" s="943" t="s">
        <v>5506</v>
      </c>
      <c r="I4900" s="943" t="s">
        <v>5507</v>
      </c>
      <c r="J4900" s="756" t="s">
        <v>3115</v>
      </c>
      <c r="K4900" s="757" t="s">
        <v>3116</v>
      </c>
      <c r="L4900" s="758" t="s">
        <v>5508</v>
      </c>
      <c r="M4900" s="758" t="s">
        <v>5509</v>
      </c>
      <c r="N4900" s="756" t="s">
        <v>3116</v>
      </c>
      <c r="O4900" s="756" t="s">
        <v>3116</v>
      </c>
      <c r="P4900" s="759" t="s">
        <v>3317</v>
      </c>
      <c r="Q4900" s="759" t="s">
        <v>3341</v>
      </c>
      <c r="R4900" s="759" t="s">
        <v>5510</v>
      </c>
      <c r="T4900" s="761"/>
    </row>
    <row r="4901" spans="1:20" s="760" customFormat="1" ht="19.5" customHeight="1" x14ac:dyDescent="0.25">
      <c r="A4901" s="944"/>
      <c r="B4901" s="950"/>
      <c r="C4901" s="951"/>
      <c r="D4901" s="762"/>
      <c r="E4901" s="944"/>
      <c r="F4901" s="944"/>
      <c r="G4901" s="944"/>
      <c r="H4901" s="944"/>
      <c r="I4901" s="944"/>
      <c r="J4901" s="763">
        <v>2020</v>
      </c>
      <c r="K4901" s="764" t="s">
        <v>3120</v>
      </c>
      <c r="L4901" s="765" t="s">
        <v>3120</v>
      </c>
      <c r="M4901" s="765" t="s">
        <v>3120</v>
      </c>
      <c r="N4901" s="766" t="s">
        <v>5068</v>
      </c>
      <c r="O4901" s="766" t="s">
        <v>5069</v>
      </c>
      <c r="P4901" s="763" t="s">
        <v>4882</v>
      </c>
      <c r="Q4901" s="766" t="s">
        <v>5102</v>
      </c>
      <c r="R4901" s="763"/>
      <c r="T4901" s="761"/>
    </row>
    <row r="4902" spans="1:20" s="760" customFormat="1" ht="15.75" customHeight="1" x14ac:dyDescent="0.25">
      <c r="A4902" s="945"/>
      <c r="B4902" s="952"/>
      <c r="C4902" s="953"/>
      <c r="D4902" s="768"/>
      <c r="E4902" s="945"/>
      <c r="F4902" s="945"/>
      <c r="G4902" s="945"/>
      <c r="H4902" s="945"/>
      <c r="I4902" s="945"/>
      <c r="J4902" s="769" t="s">
        <v>14</v>
      </c>
      <c r="K4902" s="770" t="s">
        <v>14</v>
      </c>
      <c r="L4902" s="771" t="s">
        <v>14</v>
      </c>
      <c r="M4902" s="771" t="s">
        <v>14</v>
      </c>
      <c r="N4902" s="769" t="s">
        <v>14</v>
      </c>
      <c r="O4902" s="769" t="s">
        <v>14</v>
      </c>
      <c r="P4902" s="769" t="s">
        <v>14</v>
      </c>
      <c r="Q4902" s="769" t="s">
        <v>14</v>
      </c>
      <c r="R4902" s="769"/>
      <c r="T4902" s="761"/>
    </row>
    <row r="4903" spans="1:20" s="498" customFormat="1" ht="12" x14ac:dyDescent="0.25">
      <c r="A4903" s="772"/>
      <c r="D4903" s="515" t="s">
        <v>9520</v>
      </c>
      <c r="E4903" s="779" t="s">
        <v>9521</v>
      </c>
      <c r="F4903" s="515" t="s">
        <v>9522</v>
      </c>
      <c r="G4903" s="781" t="s">
        <v>6194</v>
      </c>
      <c r="H4903" s="781" t="s">
        <v>6195</v>
      </c>
      <c r="I4903" s="781" t="s">
        <v>5517</v>
      </c>
      <c r="J4903" s="782">
        <v>2000000</v>
      </c>
      <c r="K4903" s="783">
        <v>2000000</v>
      </c>
      <c r="L4903" s="784">
        <f t="shared" si="241"/>
        <v>0</v>
      </c>
      <c r="M4903" s="784">
        <f t="shared" si="242"/>
        <v>0</v>
      </c>
      <c r="N4903" s="782">
        <v>2000000</v>
      </c>
      <c r="O4903" s="782">
        <v>2000000</v>
      </c>
      <c r="P4903" s="782">
        <v>6000000</v>
      </c>
      <c r="Q4903" s="782">
        <v>5000000</v>
      </c>
      <c r="R4903" s="782"/>
      <c r="T4903" s="568"/>
    </row>
    <row r="4904" spans="1:20" s="498" customFormat="1" ht="12" x14ac:dyDescent="0.25">
      <c r="A4904" s="772"/>
      <c r="D4904" s="515" t="s">
        <v>9523</v>
      </c>
      <c r="E4904" s="779" t="s">
        <v>9524</v>
      </c>
      <c r="F4904" s="780" t="s">
        <v>5739</v>
      </c>
      <c r="G4904" s="781" t="s">
        <v>6194</v>
      </c>
      <c r="H4904" s="781" t="s">
        <v>6195</v>
      </c>
      <c r="I4904" s="781" t="s">
        <v>5517</v>
      </c>
      <c r="J4904" s="782">
        <v>500000</v>
      </c>
      <c r="K4904" s="783">
        <v>500000</v>
      </c>
      <c r="L4904" s="784">
        <f t="shared" si="241"/>
        <v>0</v>
      </c>
      <c r="M4904" s="784">
        <f t="shared" si="242"/>
        <v>0</v>
      </c>
      <c r="N4904" s="782">
        <v>500000</v>
      </c>
      <c r="O4904" s="782">
        <v>500000</v>
      </c>
      <c r="P4904" s="782">
        <v>1500000</v>
      </c>
      <c r="Q4904" s="782">
        <v>500000</v>
      </c>
      <c r="R4904" s="782"/>
      <c r="T4904" s="568"/>
    </row>
    <row r="4905" spans="1:20" s="498" customFormat="1" ht="26.25" customHeight="1" x14ac:dyDescent="0.25">
      <c r="A4905" s="772"/>
      <c r="D4905" s="515" t="s">
        <v>9525</v>
      </c>
      <c r="E4905" s="779" t="s">
        <v>9526</v>
      </c>
      <c r="F4905" s="780" t="s">
        <v>5881</v>
      </c>
      <c r="G4905" s="781" t="s">
        <v>6194</v>
      </c>
      <c r="H4905" s="781" t="s">
        <v>6195</v>
      </c>
      <c r="I4905" s="781" t="s">
        <v>5517</v>
      </c>
      <c r="J4905" s="782">
        <v>100000</v>
      </c>
      <c r="K4905" s="783">
        <v>100000</v>
      </c>
      <c r="L4905" s="784">
        <f t="shared" si="241"/>
        <v>0</v>
      </c>
      <c r="M4905" s="784">
        <f t="shared" si="242"/>
        <v>0</v>
      </c>
      <c r="N4905" s="782">
        <v>100000</v>
      </c>
      <c r="O4905" s="782">
        <v>100000</v>
      </c>
      <c r="P4905" s="782">
        <v>300000</v>
      </c>
      <c r="Q4905" s="782">
        <v>100000</v>
      </c>
      <c r="R4905" s="782"/>
      <c r="T4905" s="568"/>
    </row>
    <row r="4906" spans="1:20" s="498" customFormat="1" ht="12" x14ac:dyDescent="0.25">
      <c r="A4906" s="772"/>
      <c r="D4906" s="515" t="s">
        <v>9527</v>
      </c>
      <c r="E4906" s="779" t="s">
        <v>9528</v>
      </c>
      <c r="F4906" s="780" t="s">
        <v>5757</v>
      </c>
      <c r="G4906" s="781" t="s">
        <v>6194</v>
      </c>
      <c r="H4906" s="781" t="s">
        <v>6195</v>
      </c>
      <c r="I4906" s="781" t="s">
        <v>5517</v>
      </c>
      <c r="J4906" s="782">
        <v>100000</v>
      </c>
      <c r="K4906" s="783">
        <v>100000</v>
      </c>
      <c r="L4906" s="782">
        <f t="shared" si="241"/>
        <v>0</v>
      </c>
      <c r="M4906" s="782">
        <f t="shared" si="242"/>
        <v>0</v>
      </c>
      <c r="N4906" s="782">
        <v>100000</v>
      </c>
      <c r="O4906" s="782">
        <v>100000</v>
      </c>
      <c r="P4906" s="782">
        <v>300000</v>
      </c>
      <c r="Q4906" s="782">
        <v>100000</v>
      </c>
      <c r="R4906" s="782"/>
      <c r="T4906" s="568"/>
    </row>
    <row r="4907" spans="1:20" s="498" customFormat="1" ht="12" x14ac:dyDescent="0.25">
      <c r="A4907" s="772"/>
      <c r="D4907" s="515"/>
      <c r="F4907" s="536"/>
      <c r="J4907" s="776"/>
      <c r="K4907" s="829"/>
      <c r="L4907" s="776"/>
      <c r="M4907" s="776"/>
      <c r="N4907" s="776"/>
      <c r="O4907" s="776"/>
      <c r="P4907" s="776"/>
      <c r="Q4907" s="776"/>
      <c r="R4907" s="776"/>
      <c r="T4907" s="568"/>
    </row>
    <row r="4908" spans="1:20" s="498" customFormat="1" ht="12" x14ac:dyDescent="0.25">
      <c r="A4908" s="772"/>
      <c r="B4908" s="566" t="s">
        <v>894</v>
      </c>
      <c r="C4908" s="810"/>
      <c r="D4908" s="515"/>
      <c r="E4908" s="810"/>
      <c r="F4908" s="827"/>
      <c r="G4908" s="810"/>
      <c r="H4908" s="810"/>
      <c r="I4908" s="779"/>
      <c r="J4908" s="782">
        <v>29080183</v>
      </c>
      <c r="K4908" s="783">
        <f>SUM(K4865,K4845)</f>
        <v>29080183</v>
      </c>
      <c r="L4908" s="782">
        <f t="shared" ref="L4908:O4908" si="243">SUM(L4865,L4845)</f>
        <v>0</v>
      </c>
      <c r="M4908" s="782">
        <f t="shared" si="243"/>
        <v>0</v>
      </c>
      <c r="N4908" s="782">
        <f t="shared" si="243"/>
        <v>29397443</v>
      </c>
      <c r="O4908" s="782">
        <f t="shared" si="243"/>
        <v>30264701</v>
      </c>
      <c r="P4908" s="782">
        <v>88742327</v>
      </c>
      <c r="Q4908" s="782">
        <v>39640202</v>
      </c>
      <c r="R4908" s="782"/>
      <c r="T4908" s="568"/>
    </row>
    <row r="4909" spans="1:20" s="498" customFormat="1" ht="12" x14ac:dyDescent="0.25">
      <c r="A4909" s="772"/>
      <c r="D4909" s="515"/>
      <c r="F4909" s="536"/>
      <c r="J4909" s="776"/>
      <c r="K4909" s="829"/>
      <c r="L4909" s="776"/>
      <c r="M4909" s="776"/>
      <c r="N4909" s="776"/>
      <c r="O4909" s="776"/>
      <c r="P4909" s="776"/>
      <c r="Q4909" s="776"/>
      <c r="R4909" s="776"/>
      <c r="T4909" s="568"/>
    </row>
    <row r="4910" spans="1:20" s="498" customFormat="1" ht="12" x14ac:dyDescent="0.25">
      <c r="A4910" s="772" t="s">
        <v>9529</v>
      </c>
      <c r="B4910" s="773" t="s">
        <v>895</v>
      </c>
      <c r="C4910" s="773"/>
      <c r="D4910" s="794"/>
      <c r="E4910" s="773"/>
      <c r="F4910" s="775"/>
      <c r="G4910" s="773"/>
      <c r="H4910" s="773"/>
      <c r="I4910" s="773"/>
      <c r="J4910" s="776"/>
      <c r="K4910" s="829"/>
      <c r="L4910" s="776"/>
      <c r="M4910" s="776"/>
      <c r="N4910" s="776"/>
      <c r="O4910" s="776"/>
      <c r="P4910" s="776"/>
      <c r="Q4910" s="776"/>
      <c r="R4910" s="776"/>
      <c r="T4910" s="568"/>
    </row>
    <row r="4911" spans="1:20" s="498" customFormat="1" ht="12" x14ac:dyDescent="0.25">
      <c r="A4911" s="772"/>
      <c r="C4911" s="773" t="s">
        <v>5123</v>
      </c>
      <c r="D4911" s="794"/>
      <c r="E4911" s="773"/>
      <c r="F4911" s="775"/>
      <c r="G4911" s="773"/>
      <c r="H4911" s="773"/>
      <c r="I4911" s="773"/>
      <c r="J4911" s="777">
        <v>122894401</v>
      </c>
      <c r="K4911" s="789">
        <f>SUM(K4912:K4932)</f>
        <v>122894401</v>
      </c>
      <c r="L4911" s="784">
        <f t="shared" ref="L4911:O4911" si="244">SUM(L4912:L4932)</f>
        <v>0</v>
      </c>
      <c r="M4911" s="784">
        <f t="shared" si="244"/>
        <v>0</v>
      </c>
      <c r="N4911" s="784">
        <f t="shared" si="244"/>
        <v>125304095</v>
      </c>
      <c r="O4911" s="784">
        <f t="shared" si="244"/>
        <v>127713789</v>
      </c>
      <c r="P4911" s="777">
        <f>SUM(K4911,N4911,O4911)</f>
        <v>375912285</v>
      </c>
      <c r="Q4911" s="777">
        <v>157306268</v>
      </c>
      <c r="R4911" s="777"/>
      <c r="T4911" s="568"/>
    </row>
    <row r="4912" spans="1:20" s="498" customFormat="1" ht="12" x14ac:dyDescent="0.25">
      <c r="A4912" s="772"/>
      <c r="D4912" s="515" t="s">
        <v>9530</v>
      </c>
      <c r="E4912" s="779" t="s">
        <v>9531</v>
      </c>
      <c r="F4912" s="780" t="s">
        <v>6059</v>
      </c>
      <c r="G4912" s="781" t="s">
        <v>6194</v>
      </c>
      <c r="H4912" s="781" t="s">
        <v>6195</v>
      </c>
      <c r="I4912" s="781" t="s">
        <v>5517</v>
      </c>
      <c r="J4912" s="782">
        <v>84103886</v>
      </c>
      <c r="K4912" s="783">
        <v>84103886</v>
      </c>
      <c r="L4912" s="784">
        <f t="shared" ref="L4912:L4932" si="245">SUM(J4912-K4912)</f>
        <v>0</v>
      </c>
      <c r="M4912" s="784">
        <f>SUM(K4912-J4912)</f>
        <v>0</v>
      </c>
      <c r="N4912" s="782">
        <v>85752982</v>
      </c>
      <c r="O4912" s="782">
        <v>87402077</v>
      </c>
      <c r="P4912" s="782">
        <v>257258945</v>
      </c>
      <c r="Q4912" s="782">
        <v>111166766</v>
      </c>
      <c r="R4912" s="782"/>
      <c r="T4912" s="568"/>
    </row>
    <row r="4913" spans="1:20" s="498" customFormat="1" ht="12" x14ac:dyDescent="0.25">
      <c r="A4913" s="772"/>
      <c r="D4913" s="515" t="s">
        <v>9532</v>
      </c>
      <c r="E4913" s="779" t="s">
        <v>9533</v>
      </c>
      <c r="F4913" s="780" t="s">
        <v>5520</v>
      </c>
      <c r="G4913" s="781" t="s">
        <v>6194</v>
      </c>
      <c r="H4913" s="781" t="s">
        <v>6195</v>
      </c>
      <c r="I4913" s="781" t="s">
        <v>5517</v>
      </c>
      <c r="J4913" s="782">
        <v>0</v>
      </c>
      <c r="K4913" s="783">
        <v>0</v>
      </c>
      <c r="L4913" s="784">
        <f t="shared" si="245"/>
        <v>0</v>
      </c>
      <c r="M4913" s="784">
        <f t="shared" ref="M4913:M4932" si="246">SUM(K4913-J4913)</f>
        <v>0</v>
      </c>
      <c r="N4913" s="782">
        <v>0</v>
      </c>
      <c r="O4913" s="782">
        <v>0</v>
      </c>
      <c r="P4913" s="782">
        <v>0</v>
      </c>
      <c r="Q4913" s="782">
        <v>0</v>
      </c>
      <c r="R4913" s="782"/>
      <c r="T4913" s="568"/>
    </row>
    <row r="4914" spans="1:20" s="498" customFormat="1" ht="24" x14ac:dyDescent="0.25">
      <c r="A4914" s="772"/>
      <c r="D4914" s="515" t="s">
        <v>9534</v>
      </c>
      <c r="E4914" s="779" t="s">
        <v>9535</v>
      </c>
      <c r="F4914" s="780" t="s">
        <v>9536</v>
      </c>
      <c r="G4914" s="781" t="s">
        <v>6194</v>
      </c>
      <c r="H4914" s="781" t="s">
        <v>6195</v>
      </c>
      <c r="I4914" s="781" t="s">
        <v>5517</v>
      </c>
      <c r="J4914" s="782">
        <v>0</v>
      </c>
      <c r="K4914" s="783">
        <v>0</v>
      </c>
      <c r="L4914" s="784">
        <f t="shared" si="245"/>
        <v>0</v>
      </c>
      <c r="M4914" s="784">
        <f t="shared" si="246"/>
        <v>0</v>
      </c>
      <c r="N4914" s="782">
        <v>0</v>
      </c>
      <c r="O4914" s="782">
        <v>0</v>
      </c>
      <c r="P4914" s="782">
        <v>0</v>
      </c>
      <c r="Q4914" s="782">
        <v>0</v>
      </c>
      <c r="R4914" s="782"/>
      <c r="T4914" s="568"/>
    </row>
    <row r="4915" spans="1:20" s="498" customFormat="1" ht="12" x14ac:dyDescent="0.25">
      <c r="A4915" s="772"/>
      <c r="D4915" s="515" t="s">
        <v>9537</v>
      </c>
      <c r="E4915" s="779" t="s">
        <v>9538</v>
      </c>
      <c r="F4915" s="780" t="s">
        <v>5526</v>
      </c>
      <c r="G4915" s="781" t="s">
        <v>6194</v>
      </c>
      <c r="H4915" s="781" t="s">
        <v>6195</v>
      </c>
      <c r="I4915" s="781" t="s">
        <v>5517</v>
      </c>
      <c r="J4915" s="782">
        <v>16004433</v>
      </c>
      <c r="K4915" s="783">
        <v>16004433</v>
      </c>
      <c r="L4915" s="784">
        <f t="shared" si="245"/>
        <v>0</v>
      </c>
      <c r="M4915" s="784">
        <f t="shared" si="246"/>
        <v>0</v>
      </c>
      <c r="N4915" s="782">
        <v>16318245</v>
      </c>
      <c r="O4915" s="782">
        <v>16632058</v>
      </c>
      <c r="P4915" s="782">
        <v>48954736</v>
      </c>
      <c r="Q4915" s="782">
        <v>23165730</v>
      </c>
      <c r="R4915" s="782"/>
      <c r="T4915" s="568"/>
    </row>
    <row r="4916" spans="1:20" s="498" customFormat="1" ht="12" x14ac:dyDescent="0.25">
      <c r="A4916" s="772"/>
      <c r="D4916" s="515" t="s">
        <v>9539</v>
      </c>
      <c r="E4916" s="779" t="s">
        <v>9540</v>
      </c>
      <c r="F4916" s="780" t="s">
        <v>5529</v>
      </c>
      <c r="G4916" s="781" t="s">
        <v>6194</v>
      </c>
      <c r="H4916" s="781" t="s">
        <v>6195</v>
      </c>
      <c r="I4916" s="781" t="s">
        <v>5517</v>
      </c>
      <c r="J4916" s="782">
        <v>5568486</v>
      </c>
      <c r="K4916" s="783">
        <v>5568486</v>
      </c>
      <c r="L4916" s="784">
        <f t="shared" si="245"/>
        <v>0</v>
      </c>
      <c r="M4916" s="784">
        <f t="shared" si="246"/>
        <v>0</v>
      </c>
      <c r="N4916" s="782">
        <v>5677672</v>
      </c>
      <c r="O4916" s="782">
        <v>5786858</v>
      </c>
      <c r="P4916" s="782">
        <v>17033016</v>
      </c>
      <c r="Q4916" s="782">
        <v>5541228</v>
      </c>
      <c r="R4916" s="782"/>
      <c r="T4916" s="568"/>
    </row>
    <row r="4917" spans="1:20" s="498" customFormat="1" ht="12" x14ac:dyDescent="0.25">
      <c r="A4917" s="772"/>
      <c r="D4917" s="515" t="s">
        <v>9541</v>
      </c>
      <c r="E4917" s="779" t="s">
        <v>9542</v>
      </c>
      <c r="F4917" s="780" t="s">
        <v>5532</v>
      </c>
      <c r="G4917" s="781" t="s">
        <v>6194</v>
      </c>
      <c r="H4917" s="781" t="s">
        <v>6195</v>
      </c>
      <c r="I4917" s="781" t="s">
        <v>5517</v>
      </c>
      <c r="J4917" s="782">
        <v>2422398</v>
      </c>
      <c r="K4917" s="783">
        <v>2422398</v>
      </c>
      <c r="L4917" s="784">
        <f t="shared" si="245"/>
        <v>0</v>
      </c>
      <c r="M4917" s="784">
        <f t="shared" si="246"/>
        <v>0</v>
      </c>
      <c r="N4917" s="782">
        <v>2469896</v>
      </c>
      <c r="O4917" s="782">
        <v>2517394</v>
      </c>
      <c r="P4917" s="782">
        <v>7409688</v>
      </c>
      <c r="Q4917" s="782">
        <v>2365125</v>
      </c>
      <c r="R4917" s="782"/>
      <c r="T4917" s="568"/>
    </row>
    <row r="4918" spans="1:20" s="498" customFormat="1" ht="12" x14ac:dyDescent="0.25">
      <c r="A4918" s="772"/>
      <c r="D4918" s="515" t="s">
        <v>9543</v>
      </c>
      <c r="E4918" s="779" t="s">
        <v>9544</v>
      </c>
      <c r="F4918" s="780" t="s">
        <v>5535</v>
      </c>
      <c r="G4918" s="781" t="s">
        <v>6194</v>
      </c>
      <c r="H4918" s="781" t="s">
        <v>6195</v>
      </c>
      <c r="I4918" s="781" t="s">
        <v>5517</v>
      </c>
      <c r="J4918" s="782">
        <v>1731348</v>
      </c>
      <c r="K4918" s="783">
        <v>1731348</v>
      </c>
      <c r="L4918" s="784">
        <f t="shared" si="245"/>
        <v>0</v>
      </c>
      <c r="M4918" s="784">
        <f t="shared" si="246"/>
        <v>0</v>
      </c>
      <c r="N4918" s="782">
        <v>1765296</v>
      </c>
      <c r="O4918" s="782">
        <v>1799244</v>
      </c>
      <c r="P4918" s="782">
        <v>5295888</v>
      </c>
      <c r="Q4918" s="782">
        <v>2304170</v>
      </c>
      <c r="R4918" s="782"/>
      <c r="T4918" s="568"/>
    </row>
    <row r="4919" spans="1:20" s="498" customFormat="1" ht="12" x14ac:dyDescent="0.25">
      <c r="A4919" s="772"/>
      <c r="D4919" s="515" t="s">
        <v>9545</v>
      </c>
      <c r="E4919" s="779" t="s">
        <v>9546</v>
      </c>
      <c r="F4919" s="515" t="s">
        <v>5538</v>
      </c>
      <c r="G4919" s="781" t="s">
        <v>6194</v>
      </c>
      <c r="H4919" s="781" t="s">
        <v>6195</v>
      </c>
      <c r="I4919" s="781" t="s">
        <v>5517</v>
      </c>
      <c r="J4919" s="782">
        <v>131090</v>
      </c>
      <c r="K4919" s="783">
        <v>131090</v>
      </c>
      <c r="L4919" s="784">
        <f t="shared" si="245"/>
        <v>0</v>
      </c>
      <c r="M4919" s="784">
        <f t="shared" si="246"/>
        <v>0</v>
      </c>
      <c r="N4919" s="782">
        <v>133660</v>
      </c>
      <c r="O4919" s="782">
        <v>136231</v>
      </c>
      <c r="P4919" s="782">
        <v>400981</v>
      </c>
      <c r="Q4919" s="782">
        <v>0</v>
      </c>
      <c r="R4919" s="782"/>
      <c r="T4919" s="568"/>
    </row>
    <row r="4920" spans="1:20" s="498" customFormat="1" ht="12" x14ac:dyDescent="0.25">
      <c r="A4920" s="772"/>
      <c r="D4920" s="515" t="s">
        <v>9547</v>
      </c>
      <c r="E4920" s="779" t="s">
        <v>9548</v>
      </c>
      <c r="F4920" s="780" t="s">
        <v>5796</v>
      </c>
      <c r="G4920" s="781" t="s">
        <v>6194</v>
      </c>
      <c r="H4920" s="781" t="s">
        <v>6195</v>
      </c>
      <c r="I4920" s="781" t="s">
        <v>5517</v>
      </c>
      <c r="J4920" s="782">
        <v>8550428</v>
      </c>
      <c r="K4920" s="783">
        <v>8550428</v>
      </c>
      <c r="L4920" s="784">
        <f t="shared" si="245"/>
        <v>0</v>
      </c>
      <c r="M4920" s="784">
        <f t="shared" si="246"/>
        <v>0</v>
      </c>
      <c r="N4920" s="782">
        <v>8718084</v>
      </c>
      <c r="O4920" s="782">
        <v>8885739</v>
      </c>
      <c r="P4920" s="782">
        <v>26154251</v>
      </c>
      <c r="Q4920" s="782">
        <v>11416677</v>
      </c>
      <c r="R4920" s="782"/>
      <c r="T4920" s="568"/>
    </row>
    <row r="4921" spans="1:20" s="498" customFormat="1" ht="12" x14ac:dyDescent="0.25">
      <c r="A4921" s="772"/>
      <c r="D4921" s="515" t="s">
        <v>9549</v>
      </c>
      <c r="E4921" s="779" t="s">
        <v>9550</v>
      </c>
      <c r="F4921" s="515" t="s">
        <v>5544</v>
      </c>
      <c r="G4921" s="781" t="s">
        <v>6194</v>
      </c>
      <c r="H4921" s="781" t="s">
        <v>6195</v>
      </c>
      <c r="I4921" s="781" t="s">
        <v>5517</v>
      </c>
      <c r="J4921" s="782">
        <v>2271646</v>
      </c>
      <c r="K4921" s="783">
        <v>2271646</v>
      </c>
      <c r="L4921" s="784">
        <f t="shared" si="245"/>
        <v>0</v>
      </c>
      <c r="M4921" s="784">
        <f t="shared" si="246"/>
        <v>0</v>
      </c>
      <c r="N4921" s="782">
        <v>2316188</v>
      </c>
      <c r="O4921" s="782">
        <v>2360730</v>
      </c>
      <c r="P4921" s="782">
        <v>6948564</v>
      </c>
      <c r="Q4921" s="782">
        <v>1346572</v>
      </c>
      <c r="R4921" s="782"/>
      <c r="T4921" s="568"/>
    </row>
    <row r="4922" spans="1:20" s="498" customFormat="1" ht="12" x14ac:dyDescent="0.25">
      <c r="A4922" s="772"/>
      <c r="D4922" s="515" t="s">
        <v>9551</v>
      </c>
      <c r="E4922" s="779" t="s">
        <v>9552</v>
      </c>
      <c r="F4922" s="780" t="s">
        <v>6746</v>
      </c>
      <c r="G4922" s="781" t="s">
        <v>6194</v>
      </c>
      <c r="H4922" s="781" t="s">
        <v>6195</v>
      </c>
      <c r="I4922" s="781" t="s">
        <v>5517</v>
      </c>
      <c r="J4922" s="782">
        <v>0</v>
      </c>
      <c r="K4922" s="783">
        <v>0</v>
      </c>
      <c r="L4922" s="784">
        <f t="shared" si="245"/>
        <v>0</v>
      </c>
      <c r="M4922" s="784">
        <f t="shared" si="246"/>
        <v>0</v>
      </c>
      <c r="N4922" s="782">
        <v>0</v>
      </c>
      <c r="O4922" s="782">
        <v>0</v>
      </c>
      <c r="P4922" s="782">
        <v>0</v>
      </c>
      <c r="Q4922" s="782">
        <v>0</v>
      </c>
      <c r="R4922" s="782"/>
      <c r="T4922" s="568"/>
    </row>
    <row r="4923" spans="1:20" s="498" customFormat="1" ht="12" x14ac:dyDescent="0.25">
      <c r="A4923" s="772"/>
      <c r="D4923" s="515" t="s">
        <v>9553</v>
      </c>
      <c r="E4923" s="779" t="s">
        <v>9554</v>
      </c>
      <c r="F4923" s="780" t="s">
        <v>5553</v>
      </c>
      <c r="G4923" s="781" t="s">
        <v>6194</v>
      </c>
      <c r="H4923" s="781" t="s">
        <v>6195</v>
      </c>
      <c r="I4923" s="781" t="s">
        <v>5517</v>
      </c>
      <c r="J4923" s="782">
        <v>459000</v>
      </c>
      <c r="K4923" s="783">
        <v>459000</v>
      </c>
      <c r="L4923" s="784">
        <f t="shared" si="245"/>
        <v>0</v>
      </c>
      <c r="M4923" s="784">
        <f t="shared" si="246"/>
        <v>0</v>
      </c>
      <c r="N4923" s="782">
        <v>468000</v>
      </c>
      <c r="O4923" s="782">
        <v>477000</v>
      </c>
      <c r="P4923" s="782">
        <v>1404000</v>
      </c>
      <c r="Q4923" s="782">
        <v>0</v>
      </c>
      <c r="R4923" s="782"/>
      <c r="T4923" s="568"/>
    </row>
    <row r="4924" spans="1:20" s="498" customFormat="1" ht="12" x14ac:dyDescent="0.25">
      <c r="A4924" s="772"/>
      <c r="D4924" s="515" t="s">
        <v>9555</v>
      </c>
      <c r="E4924" s="779" t="s">
        <v>9556</v>
      </c>
      <c r="F4924" s="780" t="s">
        <v>6425</v>
      </c>
      <c r="G4924" s="781" t="s">
        <v>6194</v>
      </c>
      <c r="H4924" s="781" t="s">
        <v>6195</v>
      </c>
      <c r="I4924" s="781" t="s">
        <v>5517</v>
      </c>
      <c r="J4924" s="782">
        <v>0</v>
      </c>
      <c r="K4924" s="783">
        <v>0</v>
      </c>
      <c r="L4924" s="784">
        <f t="shared" si="245"/>
        <v>0</v>
      </c>
      <c r="M4924" s="784">
        <f t="shared" si="246"/>
        <v>0</v>
      </c>
      <c r="N4924" s="782">
        <v>0</v>
      </c>
      <c r="O4924" s="782">
        <v>0</v>
      </c>
      <c r="P4924" s="782">
        <v>0</v>
      </c>
      <c r="Q4924" s="782">
        <v>0</v>
      </c>
      <c r="R4924" s="782"/>
      <c r="T4924" s="568"/>
    </row>
    <row r="4925" spans="1:20" s="498" customFormat="1" ht="12" x14ac:dyDescent="0.25">
      <c r="A4925" s="772"/>
      <c r="D4925" s="515" t="s">
        <v>9557</v>
      </c>
      <c r="E4925" s="779" t="s">
        <v>9558</v>
      </c>
      <c r="F4925" s="780" t="s">
        <v>7429</v>
      </c>
      <c r="G4925" s="781" t="s">
        <v>6194</v>
      </c>
      <c r="H4925" s="781" t="s">
        <v>6195</v>
      </c>
      <c r="I4925" s="781" t="s">
        <v>5517</v>
      </c>
      <c r="J4925" s="782">
        <v>0</v>
      </c>
      <c r="K4925" s="783">
        <v>0</v>
      </c>
      <c r="L4925" s="784">
        <f t="shared" si="245"/>
        <v>0</v>
      </c>
      <c r="M4925" s="784">
        <f t="shared" si="246"/>
        <v>0</v>
      </c>
      <c r="N4925" s="782">
        <v>0</v>
      </c>
      <c r="O4925" s="782">
        <v>0</v>
      </c>
      <c r="P4925" s="782">
        <v>0</v>
      </c>
      <c r="Q4925" s="782">
        <v>0</v>
      </c>
      <c r="R4925" s="782"/>
      <c r="T4925" s="568"/>
    </row>
    <row r="4926" spans="1:20" s="498" customFormat="1" ht="12" x14ac:dyDescent="0.25">
      <c r="A4926" s="772"/>
      <c r="D4926" s="515" t="s">
        <v>9559</v>
      </c>
      <c r="E4926" s="779" t="s">
        <v>9560</v>
      </c>
      <c r="F4926" s="780" t="s">
        <v>5559</v>
      </c>
      <c r="G4926" s="781" t="s">
        <v>6194</v>
      </c>
      <c r="H4926" s="781" t="s">
        <v>6195</v>
      </c>
      <c r="I4926" s="781" t="s">
        <v>5517</v>
      </c>
      <c r="J4926" s="782">
        <v>1650768</v>
      </c>
      <c r="K4926" s="783">
        <v>1650768</v>
      </c>
      <c r="L4926" s="784">
        <f t="shared" si="245"/>
        <v>0</v>
      </c>
      <c r="M4926" s="784">
        <f t="shared" si="246"/>
        <v>0</v>
      </c>
      <c r="N4926" s="782">
        <v>1683136</v>
      </c>
      <c r="O4926" s="782">
        <v>1715504</v>
      </c>
      <c r="P4926" s="782">
        <v>5049408</v>
      </c>
      <c r="Q4926" s="782">
        <v>0</v>
      </c>
      <c r="R4926" s="782"/>
      <c r="T4926" s="568"/>
    </row>
    <row r="4927" spans="1:20" s="498" customFormat="1" ht="12" x14ac:dyDescent="0.25">
      <c r="A4927" s="772"/>
      <c r="D4927" s="515" t="s">
        <v>9561</v>
      </c>
      <c r="E4927" s="779" t="s">
        <v>9562</v>
      </c>
      <c r="F4927" s="780" t="s">
        <v>8966</v>
      </c>
      <c r="G4927" s="781" t="s">
        <v>6194</v>
      </c>
      <c r="H4927" s="781" t="s">
        <v>6195</v>
      </c>
      <c r="I4927" s="781" t="s">
        <v>5517</v>
      </c>
      <c r="J4927" s="782">
        <v>918</v>
      </c>
      <c r="K4927" s="783">
        <v>918</v>
      </c>
      <c r="L4927" s="784">
        <f t="shared" si="245"/>
        <v>0</v>
      </c>
      <c r="M4927" s="784">
        <f t="shared" si="246"/>
        <v>0</v>
      </c>
      <c r="N4927" s="782">
        <v>936</v>
      </c>
      <c r="O4927" s="782">
        <v>954</v>
      </c>
      <c r="P4927" s="782">
        <v>2808</v>
      </c>
      <c r="Q4927" s="782">
        <v>0</v>
      </c>
      <c r="R4927" s="782"/>
      <c r="T4927" s="568"/>
    </row>
    <row r="4928" spans="1:20" s="498" customFormat="1" ht="12" x14ac:dyDescent="0.25">
      <c r="A4928" s="772"/>
      <c r="D4928" s="515" t="s">
        <v>9563</v>
      </c>
      <c r="E4928" s="779" t="s">
        <v>9564</v>
      </c>
      <c r="F4928" s="780" t="s">
        <v>9565</v>
      </c>
      <c r="G4928" s="781" t="s">
        <v>6194</v>
      </c>
      <c r="H4928" s="781" t="s">
        <v>6195</v>
      </c>
      <c r="I4928" s="781" t="s">
        <v>5517</v>
      </c>
      <c r="J4928" s="782">
        <v>0</v>
      </c>
      <c r="K4928" s="783">
        <v>0</v>
      </c>
      <c r="L4928" s="784">
        <f t="shared" si="245"/>
        <v>0</v>
      </c>
      <c r="M4928" s="784">
        <f t="shared" si="246"/>
        <v>0</v>
      </c>
      <c r="N4928" s="782">
        <v>0</v>
      </c>
      <c r="O4928" s="782">
        <v>0</v>
      </c>
      <c r="P4928" s="782">
        <v>0</v>
      </c>
      <c r="Q4928" s="782">
        <v>0</v>
      </c>
      <c r="R4928" s="782"/>
      <c r="T4928" s="568"/>
    </row>
    <row r="4929" spans="1:20" s="498" customFormat="1" ht="12" x14ac:dyDescent="0.25">
      <c r="A4929" s="772"/>
      <c r="D4929" s="515" t="s">
        <v>9566</v>
      </c>
      <c r="E4929" s="779" t="s">
        <v>9567</v>
      </c>
      <c r="F4929" s="780" t="s">
        <v>7048</v>
      </c>
      <c r="G4929" s="781" t="s">
        <v>6194</v>
      </c>
      <c r="H4929" s="781" t="s">
        <v>6195</v>
      </c>
      <c r="I4929" s="781" t="s">
        <v>5517</v>
      </c>
      <c r="J4929" s="782">
        <v>0</v>
      </c>
      <c r="K4929" s="783">
        <v>0</v>
      </c>
      <c r="L4929" s="784">
        <f t="shared" si="245"/>
        <v>0</v>
      </c>
      <c r="M4929" s="784">
        <f t="shared" si="246"/>
        <v>0</v>
      </c>
      <c r="N4929" s="782">
        <v>0</v>
      </c>
      <c r="O4929" s="782">
        <v>0</v>
      </c>
      <c r="P4929" s="782">
        <v>0</v>
      </c>
      <c r="Q4929" s="782">
        <v>0</v>
      </c>
      <c r="R4929" s="782"/>
      <c r="T4929" s="568"/>
    </row>
    <row r="4930" spans="1:20" s="498" customFormat="1" ht="12" x14ac:dyDescent="0.25">
      <c r="A4930" s="772"/>
      <c r="D4930" s="515" t="s">
        <v>9568</v>
      </c>
      <c r="E4930" s="779" t="s">
        <v>9569</v>
      </c>
      <c r="F4930" s="780" t="s">
        <v>7309</v>
      </c>
      <c r="G4930" s="781" t="s">
        <v>6194</v>
      </c>
      <c r="H4930" s="781" t="s">
        <v>6195</v>
      </c>
      <c r="I4930" s="781" t="s">
        <v>5517</v>
      </c>
      <c r="J4930" s="782">
        <v>0</v>
      </c>
      <c r="K4930" s="783">
        <v>0</v>
      </c>
      <c r="L4930" s="784">
        <f t="shared" si="245"/>
        <v>0</v>
      </c>
      <c r="M4930" s="784">
        <f t="shared" si="246"/>
        <v>0</v>
      </c>
      <c r="N4930" s="782">
        <v>0</v>
      </c>
      <c r="O4930" s="782">
        <v>0</v>
      </c>
      <c r="P4930" s="782">
        <v>0</v>
      </c>
      <c r="Q4930" s="782">
        <v>0</v>
      </c>
      <c r="R4930" s="782"/>
      <c r="T4930" s="568"/>
    </row>
    <row r="4931" spans="1:20" s="498" customFormat="1" ht="24" x14ac:dyDescent="0.25">
      <c r="A4931" s="772"/>
      <c r="D4931" s="515" t="s">
        <v>9570</v>
      </c>
      <c r="E4931" s="779" t="s">
        <v>9571</v>
      </c>
      <c r="F4931" s="780" t="s">
        <v>7312</v>
      </c>
      <c r="G4931" s="781" t="s">
        <v>6194</v>
      </c>
      <c r="H4931" s="781" t="s">
        <v>6195</v>
      </c>
      <c r="I4931" s="781" t="s">
        <v>5517</v>
      </c>
      <c r="J4931" s="782">
        <v>0</v>
      </c>
      <c r="K4931" s="783">
        <v>0</v>
      </c>
      <c r="L4931" s="784">
        <f t="shared" si="245"/>
        <v>0</v>
      </c>
      <c r="M4931" s="784">
        <f t="shared" si="246"/>
        <v>0</v>
      </c>
      <c r="N4931" s="782">
        <v>0</v>
      </c>
      <c r="O4931" s="782">
        <v>0</v>
      </c>
      <c r="P4931" s="782">
        <v>0</v>
      </c>
      <c r="Q4931" s="782">
        <v>0</v>
      </c>
      <c r="R4931" s="782"/>
      <c r="T4931" s="568"/>
    </row>
    <row r="4932" spans="1:20" s="498" customFormat="1" ht="12" x14ac:dyDescent="0.25">
      <c r="A4932" s="772"/>
      <c r="D4932" s="515" t="s">
        <v>9572</v>
      </c>
      <c r="E4932" s="779" t="s">
        <v>9573</v>
      </c>
      <c r="F4932" s="515" t="s">
        <v>7057</v>
      </c>
      <c r="G4932" s="781" t="s">
        <v>6194</v>
      </c>
      <c r="H4932" s="781" t="s">
        <v>6195</v>
      </c>
      <c r="I4932" s="781" t="s">
        <v>5517</v>
      </c>
      <c r="J4932" s="782">
        <v>0</v>
      </c>
      <c r="K4932" s="783">
        <v>0</v>
      </c>
      <c r="L4932" s="782">
        <f t="shared" si="245"/>
        <v>0</v>
      </c>
      <c r="M4932" s="782">
        <f t="shared" si="246"/>
        <v>0</v>
      </c>
      <c r="N4932" s="782">
        <v>0</v>
      </c>
      <c r="O4932" s="782">
        <v>0</v>
      </c>
      <c r="P4932" s="782">
        <v>0</v>
      </c>
      <c r="Q4932" s="782">
        <v>0</v>
      </c>
      <c r="R4932" s="782"/>
      <c r="T4932" s="568"/>
    </row>
    <row r="4933" spans="1:20" s="498" customFormat="1" ht="12" x14ac:dyDescent="0.25">
      <c r="A4933" s="772"/>
      <c r="D4933" s="515"/>
      <c r="F4933" s="536"/>
      <c r="J4933" s="776"/>
      <c r="K4933" s="829"/>
      <c r="L4933" s="776"/>
      <c r="M4933" s="776"/>
      <c r="N4933" s="776"/>
      <c r="O4933" s="776"/>
      <c r="P4933" s="776"/>
      <c r="Q4933" s="776"/>
      <c r="R4933" s="776"/>
      <c r="T4933" s="568"/>
    </row>
    <row r="4934" spans="1:20" s="751" customFormat="1" ht="13.8" x14ac:dyDescent="0.3">
      <c r="A4934" s="946" t="s">
        <v>5500</v>
      </c>
      <c r="B4934" s="946"/>
      <c r="C4934" s="946"/>
      <c r="D4934" s="946"/>
      <c r="E4934" s="946"/>
      <c r="F4934" s="946"/>
      <c r="G4934" s="946"/>
      <c r="H4934" s="946"/>
      <c r="I4934" s="946"/>
      <c r="J4934" s="946"/>
      <c r="K4934" s="946"/>
      <c r="L4934" s="946"/>
      <c r="M4934" s="946"/>
      <c r="N4934" s="946"/>
      <c r="O4934" s="946"/>
      <c r="P4934" s="946"/>
      <c r="Q4934" s="946"/>
      <c r="T4934" s="752"/>
    </row>
    <row r="4935" spans="1:20" s="751" customFormat="1" ht="13.8" x14ac:dyDescent="0.3">
      <c r="A4935" s="946" t="s">
        <v>5501</v>
      </c>
      <c r="B4935" s="946"/>
      <c r="C4935" s="946"/>
      <c r="D4935" s="946"/>
      <c r="E4935" s="946"/>
      <c r="F4935" s="946"/>
      <c r="G4935" s="946"/>
      <c r="H4935" s="946"/>
      <c r="I4935" s="946"/>
      <c r="J4935" s="946"/>
      <c r="K4935" s="946"/>
      <c r="L4935" s="946"/>
      <c r="M4935" s="946"/>
      <c r="N4935" s="946"/>
      <c r="O4935" s="946"/>
      <c r="P4935" s="946"/>
      <c r="Q4935" s="946"/>
      <c r="T4935" s="752"/>
    </row>
    <row r="4936" spans="1:20" s="753" customFormat="1" ht="13.2" x14ac:dyDescent="0.25">
      <c r="A4936" s="947" t="s">
        <v>8579</v>
      </c>
      <c r="B4936" s="947"/>
      <c r="C4936" s="947"/>
      <c r="D4936" s="947"/>
      <c r="E4936" s="947"/>
      <c r="F4936" s="947"/>
      <c r="G4936" s="947"/>
      <c r="H4936" s="947"/>
      <c r="I4936" s="947"/>
      <c r="J4936" s="947"/>
      <c r="K4936" s="947"/>
      <c r="L4936" s="947"/>
      <c r="M4936" s="947"/>
      <c r="N4936" s="947"/>
      <c r="O4936" s="947"/>
      <c r="P4936" s="947"/>
      <c r="Q4936" s="947"/>
      <c r="T4936" s="754"/>
    </row>
    <row r="4937" spans="1:20" s="760" customFormat="1" ht="24" customHeight="1" x14ac:dyDescent="0.25">
      <c r="A4937" s="943" t="s">
        <v>5502</v>
      </c>
      <c r="B4937" s="948" t="s">
        <v>5503</v>
      </c>
      <c r="C4937" s="949"/>
      <c r="D4937" s="755"/>
      <c r="E4937" s="943" t="s">
        <v>5504</v>
      </c>
      <c r="F4937" s="943" t="s">
        <v>4881</v>
      </c>
      <c r="G4937" s="943" t="s">
        <v>5505</v>
      </c>
      <c r="H4937" s="943" t="s">
        <v>5506</v>
      </c>
      <c r="I4937" s="943" t="s">
        <v>5507</v>
      </c>
      <c r="J4937" s="756" t="s">
        <v>3115</v>
      </c>
      <c r="K4937" s="757" t="s">
        <v>3116</v>
      </c>
      <c r="L4937" s="758" t="s">
        <v>5508</v>
      </c>
      <c r="M4937" s="758" t="s">
        <v>5509</v>
      </c>
      <c r="N4937" s="756" t="s">
        <v>3116</v>
      </c>
      <c r="O4937" s="756" t="s">
        <v>3116</v>
      </c>
      <c r="P4937" s="759" t="s">
        <v>3317</v>
      </c>
      <c r="Q4937" s="759" t="s">
        <v>3341</v>
      </c>
      <c r="R4937" s="759" t="s">
        <v>5510</v>
      </c>
      <c r="T4937" s="761"/>
    </row>
    <row r="4938" spans="1:20" s="760" customFormat="1" ht="19.5" customHeight="1" x14ac:dyDescent="0.25">
      <c r="A4938" s="944"/>
      <c r="B4938" s="950"/>
      <c r="C4938" s="951"/>
      <c r="D4938" s="762"/>
      <c r="E4938" s="944"/>
      <c r="F4938" s="944"/>
      <c r="G4938" s="944"/>
      <c r="H4938" s="944"/>
      <c r="I4938" s="944"/>
      <c r="J4938" s="763">
        <v>2020</v>
      </c>
      <c r="K4938" s="764" t="s">
        <v>3120</v>
      </c>
      <c r="L4938" s="765" t="s">
        <v>3120</v>
      </c>
      <c r="M4938" s="765" t="s">
        <v>3120</v>
      </c>
      <c r="N4938" s="766" t="s">
        <v>5068</v>
      </c>
      <c r="O4938" s="766" t="s">
        <v>5069</v>
      </c>
      <c r="P4938" s="763" t="s">
        <v>4882</v>
      </c>
      <c r="Q4938" s="766" t="s">
        <v>5102</v>
      </c>
      <c r="R4938" s="763"/>
      <c r="T4938" s="761"/>
    </row>
    <row r="4939" spans="1:20" s="760" customFormat="1" ht="15.75" customHeight="1" x14ac:dyDescent="0.25">
      <c r="A4939" s="945"/>
      <c r="B4939" s="952"/>
      <c r="C4939" s="953"/>
      <c r="D4939" s="768"/>
      <c r="E4939" s="945"/>
      <c r="F4939" s="945"/>
      <c r="G4939" s="945"/>
      <c r="H4939" s="945"/>
      <c r="I4939" s="945"/>
      <c r="J4939" s="769" t="s">
        <v>14</v>
      </c>
      <c r="K4939" s="770" t="s">
        <v>14</v>
      </c>
      <c r="L4939" s="771" t="s">
        <v>14</v>
      </c>
      <c r="M4939" s="771" t="s">
        <v>14</v>
      </c>
      <c r="N4939" s="769" t="s">
        <v>14</v>
      </c>
      <c r="O4939" s="769" t="s">
        <v>14</v>
      </c>
      <c r="P4939" s="769" t="s">
        <v>14</v>
      </c>
      <c r="Q4939" s="769" t="s">
        <v>14</v>
      </c>
      <c r="R4939" s="769"/>
      <c r="T4939" s="761"/>
    </row>
    <row r="4940" spans="1:20" s="498" customFormat="1" ht="12" x14ac:dyDescent="0.25">
      <c r="A4940" s="772"/>
      <c r="C4940" s="773" t="s">
        <v>5142</v>
      </c>
      <c r="D4940" s="794"/>
      <c r="E4940" s="773"/>
      <c r="F4940" s="775"/>
      <c r="G4940" s="773"/>
      <c r="H4940" s="773"/>
      <c r="I4940" s="773"/>
      <c r="J4940" s="777">
        <v>239400000</v>
      </c>
      <c r="K4940" s="789">
        <f>SUM(K4941:K4980)</f>
        <v>109400000</v>
      </c>
      <c r="L4940" s="784">
        <f t="shared" ref="L4940:O4940" si="247">SUM(L4941:L4980)</f>
        <v>130000000</v>
      </c>
      <c r="M4940" s="784">
        <f t="shared" si="247"/>
        <v>0</v>
      </c>
      <c r="N4940" s="784">
        <f t="shared" si="247"/>
        <v>239400000</v>
      </c>
      <c r="O4940" s="784">
        <f t="shared" si="247"/>
        <v>239400000</v>
      </c>
      <c r="P4940" s="777">
        <f>SUM(K4940,N4940,O4940)</f>
        <v>588200000</v>
      </c>
      <c r="Q4940" s="777">
        <v>206350000</v>
      </c>
      <c r="R4940" s="777"/>
      <c r="T4940" s="568"/>
    </row>
    <row r="4941" spans="1:20" s="498" customFormat="1" ht="24" x14ac:dyDescent="0.25">
      <c r="A4941" s="772"/>
      <c r="D4941" s="515" t="s">
        <v>9574</v>
      </c>
      <c r="E4941" s="779" t="s">
        <v>9575</v>
      </c>
      <c r="F4941" s="780" t="s">
        <v>5565</v>
      </c>
      <c r="G4941" s="781" t="s">
        <v>6194</v>
      </c>
      <c r="H4941" s="781" t="s">
        <v>6195</v>
      </c>
      <c r="I4941" s="781" t="s">
        <v>5517</v>
      </c>
      <c r="J4941" s="782">
        <v>2000000</v>
      </c>
      <c r="K4941" s="783">
        <v>2000000</v>
      </c>
      <c r="L4941" s="784">
        <f t="shared" ref="L4941:L4980" si="248">SUM(J4941-K4941)</f>
        <v>0</v>
      </c>
      <c r="M4941" s="784">
        <f>SUM(K4941-J4941)</f>
        <v>0</v>
      </c>
      <c r="N4941" s="782">
        <v>2000000</v>
      </c>
      <c r="O4941" s="782">
        <v>2000000</v>
      </c>
      <c r="P4941" s="782">
        <v>6000000</v>
      </c>
      <c r="Q4941" s="782">
        <v>2000000</v>
      </c>
      <c r="R4941" s="782"/>
      <c r="T4941" s="568"/>
    </row>
    <row r="4942" spans="1:20" s="498" customFormat="1" ht="24" x14ac:dyDescent="0.25">
      <c r="A4942" s="772"/>
      <c r="D4942" s="515" t="s">
        <v>9576</v>
      </c>
      <c r="E4942" s="779" t="s">
        <v>9577</v>
      </c>
      <c r="F4942" s="780" t="s">
        <v>5568</v>
      </c>
      <c r="G4942" s="781" t="s">
        <v>6194</v>
      </c>
      <c r="H4942" s="781" t="s">
        <v>6195</v>
      </c>
      <c r="I4942" s="781" t="s">
        <v>5517</v>
      </c>
      <c r="J4942" s="782">
        <v>5000000</v>
      </c>
      <c r="K4942" s="783">
        <v>5000000</v>
      </c>
      <c r="L4942" s="784">
        <f t="shared" si="248"/>
        <v>0</v>
      </c>
      <c r="M4942" s="784">
        <f t="shared" ref="M4942:M4980" si="249">SUM(K4942-J4942)</f>
        <v>0</v>
      </c>
      <c r="N4942" s="782">
        <v>5000000</v>
      </c>
      <c r="O4942" s="782">
        <v>5000000</v>
      </c>
      <c r="P4942" s="782">
        <v>15000000</v>
      </c>
      <c r="Q4942" s="782">
        <v>5000000</v>
      </c>
      <c r="R4942" s="782"/>
      <c r="T4942" s="568"/>
    </row>
    <row r="4943" spans="1:20" s="498" customFormat="1" ht="24" x14ac:dyDescent="0.25">
      <c r="A4943" s="772"/>
      <c r="D4943" s="515" t="s">
        <v>9578</v>
      </c>
      <c r="E4943" s="779" t="s">
        <v>9579</v>
      </c>
      <c r="F4943" s="780" t="s">
        <v>5574</v>
      </c>
      <c r="G4943" s="781" t="s">
        <v>6194</v>
      </c>
      <c r="H4943" s="781" t="s">
        <v>6195</v>
      </c>
      <c r="I4943" s="781" t="s">
        <v>5517</v>
      </c>
      <c r="J4943" s="782">
        <v>10000000</v>
      </c>
      <c r="K4943" s="783">
        <v>10000000</v>
      </c>
      <c r="L4943" s="784">
        <f t="shared" si="248"/>
        <v>0</v>
      </c>
      <c r="M4943" s="784">
        <f t="shared" si="249"/>
        <v>0</v>
      </c>
      <c r="N4943" s="782">
        <v>10000000</v>
      </c>
      <c r="O4943" s="782">
        <v>10000000</v>
      </c>
      <c r="P4943" s="782">
        <v>30000000</v>
      </c>
      <c r="Q4943" s="782">
        <v>10000000</v>
      </c>
      <c r="R4943" s="782"/>
      <c r="T4943" s="568"/>
    </row>
    <row r="4944" spans="1:20" s="498" customFormat="1" ht="12" x14ac:dyDescent="0.25">
      <c r="A4944" s="772"/>
      <c r="D4944" s="515" t="s">
        <v>9580</v>
      </c>
      <c r="E4944" s="779" t="s">
        <v>9581</v>
      </c>
      <c r="F4944" s="780" t="s">
        <v>5901</v>
      </c>
      <c r="G4944" s="781" t="s">
        <v>6194</v>
      </c>
      <c r="H4944" s="781" t="s">
        <v>6195</v>
      </c>
      <c r="I4944" s="781" t="s">
        <v>5517</v>
      </c>
      <c r="J4944" s="782">
        <v>0</v>
      </c>
      <c r="K4944" s="783">
        <v>0</v>
      </c>
      <c r="L4944" s="784">
        <f t="shared" si="248"/>
        <v>0</v>
      </c>
      <c r="M4944" s="784">
        <f t="shared" si="249"/>
        <v>0</v>
      </c>
      <c r="N4944" s="782">
        <v>0</v>
      </c>
      <c r="O4944" s="782">
        <v>0</v>
      </c>
      <c r="P4944" s="782">
        <v>0</v>
      </c>
      <c r="Q4944" s="782">
        <v>0</v>
      </c>
      <c r="R4944" s="782"/>
      <c r="T4944" s="568"/>
    </row>
    <row r="4945" spans="1:20" s="498" customFormat="1" ht="12" x14ac:dyDescent="0.25">
      <c r="A4945" s="772"/>
      <c r="D4945" s="515" t="s">
        <v>9582</v>
      </c>
      <c r="E4945" s="779" t="s">
        <v>9583</v>
      </c>
      <c r="F4945" s="780" t="s">
        <v>5586</v>
      </c>
      <c r="G4945" s="781" t="s">
        <v>6194</v>
      </c>
      <c r="H4945" s="781" t="s">
        <v>6195</v>
      </c>
      <c r="I4945" s="781" t="s">
        <v>5517</v>
      </c>
      <c r="J4945" s="782">
        <v>0</v>
      </c>
      <c r="K4945" s="783">
        <v>0</v>
      </c>
      <c r="L4945" s="784">
        <f t="shared" si="248"/>
        <v>0</v>
      </c>
      <c r="M4945" s="784">
        <f t="shared" si="249"/>
        <v>0</v>
      </c>
      <c r="N4945" s="782">
        <v>0</v>
      </c>
      <c r="O4945" s="782">
        <v>0</v>
      </c>
      <c r="P4945" s="782">
        <v>0</v>
      </c>
      <c r="Q4945" s="782">
        <v>0</v>
      </c>
      <c r="R4945" s="782"/>
      <c r="T4945" s="568"/>
    </row>
    <row r="4946" spans="1:20" s="498" customFormat="1" ht="36" x14ac:dyDescent="0.25">
      <c r="A4946" s="772"/>
      <c r="D4946" s="515" t="s">
        <v>9584</v>
      </c>
      <c r="E4946" s="779" t="s">
        <v>9585</v>
      </c>
      <c r="F4946" s="780" t="s">
        <v>5598</v>
      </c>
      <c r="G4946" s="781" t="s">
        <v>6194</v>
      </c>
      <c r="H4946" s="781" t="s">
        <v>6195</v>
      </c>
      <c r="I4946" s="781" t="s">
        <v>5517</v>
      </c>
      <c r="J4946" s="782">
        <v>2000000</v>
      </c>
      <c r="K4946" s="783">
        <v>2000000</v>
      </c>
      <c r="L4946" s="784">
        <f t="shared" si="248"/>
        <v>0</v>
      </c>
      <c r="M4946" s="784">
        <f t="shared" si="249"/>
        <v>0</v>
      </c>
      <c r="N4946" s="782">
        <v>2000000</v>
      </c>
      <c r="O4946" s="782">
        <v>2000000</v>
      </c>
      <c r="P4946" s="782">
        <v>6000000</v>
      </c>
      <c r="Q4946" s="782">
        <v>1800000</v>
      </c>
      <c r="R4946" s="782"/>
      <c r="T4946" s="568"/>
    </row>
    <row r="4947" spans="1:20" s="498" customFormat="1" ht="12" x14ac:dyDescent="0.25">
      <c r="A4947" s="772"/>
      <c r="D4947" s="515" t="s">
        <v>9586</v>
      </c>
      <c r="E4947" s="779" t="s">
        <v>9587</v>
      </c>
      <c r="F4947" s="780" t="s">
        <v>5604</v>
      </c>
      <c r="G4947" s="781" t="s">
        <v>6194</v>
      </c>
      <c r="H4947" s="781" t="s">
        <v>6195</v>
      </c>
      <c r="I4947" s="781" t="s">
        <v>5517</v>
      </c>
      <c r="J4947" s="782">
        <v>100000</v>
      </c>
      <c r="K4947" s="783">
        <v>100000</v>
      </c>
      <c r="L4947" s="784">
        <f t="shared" si="248"/>
        <v>0</v>
      </c>
      <c r="M4947" s="784">
        <f t="shared" si="249"/>
        <v>0</v>
      </c>
      <c r="N4947" s="782">
        <v>100000</v>
      </c>
      <c r="O4947" s="782">
        <v>100000</v>
      </c>
      <c r="P4947" s="782">
        <v>300000</v>
      </c>
      <c r="Q4947" s="782">
        <v>100000</v>
      </c>
      <c r="R4947" s="782"/>
      <c r="T4947" s="568"/>
    </row>
    <row r="4948" spans="1:20" s="498" customFormat="1" ht="15.75" customHeight="1" x14ac:dyDescent="0.25">
      <c r="A4948" s="772"/>
      <c r="D4948" s="515" t="s">
        <v>9588</v>
      </c>
      <c r="E4948" s="779" t="s">
        <v>9589</v>
      </c>
      <c r="F4948" s="780" t="s">
        <v>5607</v>
      </c>
      <c r="G4948" s="781" t="s">
        <v>6194</v>
      </c>
      <c r="H4948" s="781" t="s">
        <v>6195</v>
      </c>
      <c r="I4948" s="781" t="s">
        <v>5517</v>
      </c>
      <c r="J4948" s="782">
        <v>100000</v>
      </c>
      <c r="K4948" s="783">
        <v>100000</v>
      </c>
      <c r="L4948" s="784">
        <f t="shared" si="248"/>
        <v>0</v>
      </c>
      <c r="M4948" s="784">
        <f t="shared" si="249"/>
        <v>0</v>
      </c>
      <c r="N4948" s="782">
        <v>100000</v>
      </c>
      <c r="O4948" s="782">
        <v>100000</v>
      </c>
      <c r="P4948" s="782">
        <v>300000</v>
      </c>
      <c r="Q4948" s="782">
        <v>100000</v>
      </c>
      <c r="R4948" s="782"/>
      <c r="T4948" s="568"/>
    </row>
    <row r="4949" spans="1:20" s="498" customFormat="1" ht="24" x14ac:dyDescent="0.25">
      <c r="A4949" s="772"/>
      <c r="D4949" s="515" t="s">
        <v>9590</v>
      </c>
      <c r="E4949" s="779" t="s">
        <v>9591</v>
      </c>
      <c r="F4949" s="780" t="s">
        <v>5610</v>
      </c>
      <c r="G4949" s="781" t="s">
        <v>6194</v>
      </c>
      <c r="H4949" s="781" t="s">
        <v>6195</v>
      </c>
      <c r="I4949" s="781" t="s">
        <v>5517</v>
      </c>
      <c r="J4949" s="782">
        <v>0</v>
      </c>
      <c r="K4949" s="783">
        <v>0</v>
      </c>
      <c r="L4949" s="784">
        <f t="shared" si="248"/>
        <v>0</v>
      </c>
      <c r="M4949" s="784">
        <f t="shared" si="249"/>
        <v>0</v>
      </c>
      <c r="N4949" s="782">
        <v>0</v>
      </c>
      <c r="O4949" s="782">
        <v>0</v>
      </c>
      <c r="P4949" s="782">
        <v>0</v>
      </c>
      <c r="Q4949" s="782">
        <v>0</v>
      </c>
      <c r="R4949" s="782"/>
      <c r="T4949" s="568"/>
    </row>
    <row r="4950" spans="1:20" s="498" customFormat="1" ht="12" x14ac:dyDescent="0.25">
      <c r="A4950" s="772"/>
      <c r="D4950" s="515" t="s">
        <v>9592</v>
      </c>
      <c r="E4950" s="779" t="s">
        <v>9593</v>
      </c>
      <c r="F4950" s="515" t="s">
        <v>5613</v>
      </c>
      <c r="G4950" s="781" t="s">
        <v>6194</v>
      </c>
      <c r="H4950" s="781" t="s">
        <v>6195</v>
      </c>
      <c r="I4950" s="781" t="s">
        <v>5517</v>
      </c>
      <c r="J4950" s="782">
        <v>1000000</v>
      </c>
      <c r="K4950" s="783">
        <v>1000000</v>
      </c>
      <c r="L4950" s="784">
        <f t="shared" si="248"/>
        <v>0</v>
      </c>
      <c r="M4950" s="784">
        <f t="shared" si="249"/>
        <v>0</v>
      </c>
      <c r="N4950" s="782">
        <v>1000000</v>
      </c>
      <c r="O4950" s="782">
        <v>1000000</v>
      </c>
      <c r="P4950" s="782">
        <v>3000000</v>
      </c>
      <c r="Q4950" s="782">
        <v>1000000</v>
      </c>
      <c r="R4950" s="782"/>
      <c r="T4950" s="568"/>
    </row>
    <row r="4951" spans="1:20" s="498" customFormat="1" ht="12" x14ac:dyDescent="0.25">
      <c r="A4951" s="772"/>
      <c r="D4951" s="515" t="s">
        <v>9594</v>
      </c>
      <c r="E4951" s="779" t="s">
        <v>9595</v>
      </c>
      <c r="F4951" s="515" t="s">
        <v>5622</v>
      </c>
      <c r="G4951" s="781" t="s">
        <v>6194</v>
      </c>
      <c r="H4951" s="781" t="s">
        <v>6195</v>
      </c>
      <c r="I4951" s="781" t="s">
        <v>5517</v>
      </c>
      <c r="J4951" s="782">
        <v>0</v>
      </c>
      <c r="K4951" s="783">
        <v>0</v>
      </c>
      <c r="L4951" s="784">
        <f t="shared" si="248"/>
        <v>0</v>
      </c>
      <c r="M4951" s="784">
        <f t="shared" si="249"/>
        <v>0</v>
      </c>
      <c r="N4951" s="782">
        <v>0</v>
      </c>
      <c r="O4951" s="782">
        <v>0</v>
      </c>
      <c r="P4951" s="782">
        <v>0</v>
      </c>
      <c r="Q4951" s="782">
        <v>0</v>
      </c>
      <c r="R4951" s="782"/>
      <c r="T4951" s="568"/>
    </row>
    <row r="4952" spans="1:20" s="498" customFormat="1" ht="12" x14ac:dyDescent="0.25">
      <c r="A4952" s="772"/>
      <c r="D4952" s="515" t="s">
        <v>9596</v>
      </c>
      <c r="E4952" s="779" t="s">
        <v>9597</v>
      </c>
      <c r="F4952" s="780" t="s">
        <v>5631</v>
      </c>
      <c r="G4952" s="781" t="s">
        <v>6194</v>
      </c>
      <c r="H4952" s="781" t="s">
        <v>6195</v>
      </c>
      <c r="I4952" s="781" t="s">
        <v>5517</v>
      </c>
      <c r="J4952" s="782">
        <v>0</v>
      </c>
      <c r="K4952" s="783">
        <v>0</v>
      </c>
      <c r="L4952" s="784">
        <f t="shared" si="248"/>
        <v>0</v>
      </c>
      <c r="M4952" s="784">
        <f t="shared" si="249"/>
        <v>0</v>
      </c>
      <c r="N4952" s="782">
        <v>0</v>
      </c>
      <c r="O4952" s="782">
        <v>0</v>
      </c>
      <c r="P4952" s="782">
        <v>0</v>
      </c>
      <c r="Q4952" s="782">
        <v>0</v>
      </c>
      <c r="R4952" s="782"/>
      <c r="T4952" s="568"/>
    </row>
    <row r="4953" spans="1:20" s="498" customFormat="1" ht="36" x14ac:dyDescent="0.25">
      <c r="A4953" s="772"/>
      <c r="D4953" s="515" t="s">
        <v>9598</v>
      </c>
      <c r="E4953" s="779" t="s">
        <v>9599</v>
      </c>
      <c r="F4953" s="780" t="s">
        <v>5634</v>
      </c>
      <c r="G4953" s="781" t="s">
        <v>6194</v>
      </c>
      <c r="H4953" s="781" t="s">
        <v>6195</v>
      </c>
      <c r="I4953" s="781" t="s">
        <v>5517</v>
      </c>
      <c r="J4953" s="782">
        <v>900000</v>
      </c>
      <c r="K4953" s="783">
        <v>900000</v>
      </c>
      <c r="L4953" s="784">
        <f t="shared" si="248"/>
        <v>0</v>
      </c>
      <c r="M4953" s="784">
        <f t="shared" si="249"/>
        <v>0</v>
      </c>
      <c r="N4953" s="782">
        <v>900000</v>
      </c>
      <c r="O4953" s="782">
        <v>900000</v>
      </c>
      <c r="P4953" s="782">
        <v>2700000</v>
      </c>
      <c r="Q4953" s="782">
        <v>900000</v>
      </c>
      <c r="R4953" s="782"/>
      <c r="T4953" s="568"/>
    </row>
    <row r="4954" spans="1:20" s="498" customFormat="1" ht="24" x14ac:dyDescent="0.25">
      <c r="A4954" s="772"/>
      <c r="D4954" s="515" t="s">
        <v>9600</v>
      </c>
      <c r="E4954" s="779" t="s">
        <v>9601</v>
      </c>
      <c r="F4954" s="780" t="s">
        <v>5637</v>
      </c>
      <c r="G4954" s="781" t="s">
        <v>6194</v>
      </c>
      <c r="H4954" s="781" t="s">
        <v>6195</v>
      </c>
      <c r="I4954" s="781" t="s">
        <v>5517</v>
      </c>
      <c r="J4954" s="782">
        <v>400000</v>
      </c>
      <c r="K4954" s="783">
        <v>400000</v>
      </c>
      <c r="L4954" s="784">
        <f t="shared" si="248"/>
        <v>0</v>
      </c>
      <c r="M4954" s="784">
        <f t="shared" si="249"/>
        <v>0</v>
      </c>
      <c r="N4954" s="782">
        <v>400000</v>
      </c>
      <c r="O4954" s="782">
        <v>400000</v>
      </c>
      <c r="P4954" s="782">
        <v>1200000</v>
      </c>
      <c r="Q4954" s="782">
        <v>350000</v>
      </c>
      <c r="R4954" s="782"/>
      <c r="T4954" s="568"/>
    </row>
    <row r="4955" spans="1:20" s="498" customFormat="1" ht="24" x14ac:dyDescent="0.25">
      <c r="A4955" s="772"/>
      <c r="D4955" s="515" t="s">
        <v>9602</v>
      </c>
      <c r="E4955" s="779" t="s">
        <v>9603</v>
      </c>
      <c r="F4955" s="780" t="s">
        <v>5840</v>
      </c>
      <c r="G4955" s="781" t="s">
        <v>6194</v>
      </c>
      <c r="H4955" s="781" t="s">
        <v>6195</v>
      </c>
      <c r="I4955" s="781" t="s">
        <v>5517</v>
      </c>
      <c r="J4955" s="782">
        <v>300000</v>
      </c>
      <c r="K4955" s="783">
        <v>300000</v>
      </c>
      <c r="L4955" s="784">
        <f t="shared" si="248"/>
        <v>0</v>
      </c>
      <c r="M4955" s="784">
        <f t="shared" si="249"/>
        <v>0</v>
      </c>
      <c r="N4955" s="782">
        <v>300000</v>
      </c>
      <c r="O4955" s="782">
        <v>300000</v>
      </c>
      <c r="P4955" s="782">
        <v>900000</v>
      </c>
      <c r="Q4955" s="782">
        <v>0</v>
      </c>
      <c r="R4955" s="782"/>
      <c r="T4955" s="568"/>
    </row>
    <row r="4956" spans="1:20" s="498" customFormat="1" ht="24" x14ac:dyDescent="0.25">
      <c r="A4956" s="772"/>
      <c r="D4956" s="515" t="s">
        <v>9604</v>
      </c>
      <c r="E4956" s="779" t="s">
        <v>9605</v>
      </c>
      <c r="F4956" s="780" t="s">
        <v>5643</v>
      </c>
      <c r="G4956" s="781" t="s">
        <v>6194</v>
      </c>
      <c r="H4956" s="781" t="s">
        <v>6195</v>
      </c>
      <c r="I4956" s="781" t="s">
        <v>5517</v>
      </c>
      <c r="J4956" s="782">
        <v>500000</v>
      </c>
      <c r="K4956" s="783">
        <v>500000</v>
      </c>
      <c r="L4956" s="784">
        <f t="shared" si="248"/>
        <v>0</v>
      </c>
      <c r="M4956" s="784">
        <f t="shared" si="249"/>
        <v>0</v>
      </c>
      <c r="N4956" s="782">
        <v>500000</v>
      </c>
      <c r="O4956" s="782">
        <v>500000</v>
      </c>
      <c r="P4956" s="782">
        <v>1500000</v>
      </c>
      <c r="Q4956" s="782">
        <v>0</v>
      </c>
      <c r="R4956" s="782"/>
      <c r="T4956" s="568"/>
    </row>
    <row r="4957" spans="1:20" s="498" customFormat="1" ht="24" x14ac:dyDescent="0.25">
      <c r="A4957" s="772"/>
      <c r="D4957" s="515" t="s">
        <v>9606</v>
      </c>
      <c r="E4957" s="779" t="s">
        <v>9607</v>
      </c>
      <c r="F4957" s="780" t="s">
        <v>5646</v>
      </c>
      <c r="G4957" s="781" t="s">
        <v>6194</v>
      </c>
      <c r="H4957" s="781" t="s">
        <v>6195</v>
      </c>
      <c r="I4957" s="781" t="s">
        <v>5517</v>
      </c>
      <c r="J4957" s="782">
        <v>250000</v>
      </c>
      <c r="K4957" s="783">
        <v>250000</v>
      </c>
      <c r="L4957" s="784">
        <f t="shared" si="248"/>
        <v>0</v>
      </c>
      <c r="M4957" s="784">
        <f t="shared" si="249"/>
        <v>0</v>
      </c>
      <c r="N4957" s="782">
        <v>250000</v>
      </c>
      <c r="O4957" s="782">
        <v>250000</v>
      </c>
      <c r="P4957" s="782">
        <v>750000</v>
      </c>
      <c r="Q4957" s="782">
        <v>250000</v>
      </c>
      <c r="R4957" s="782"/>
      <c r="T4957" s="568"/>
    </row>
    <row r="4958" spans="1:20" s="498" customFormat="1" ht="12" x14ac:dyDescent="0.25">
      <c r="A4958" s="772"/>
      <c r="D4958" s="515" t="s">
        <v>9608</v>
      </c>
      <c r="E4958" s="779" t="s">
        <v>9609</v>
      </c>
      <c r="F4958" s="515" t="s">
        <v>5649</v>
      </c>
      <c r="G4958" s="781" t="s">
        <v>6194</v>
      </c>
      <c r="H4958" s="781" t="s">
        <v>6195</v>
      </c>
      <c r="I4958" s="781" t="s">
        <v>5517</v>
      </c>
      <c r="J4958" s="782">
        <v>600000</v>
      </c>
      <c r="K4958" s="783">
        <v>600000</v>
      </c>
      <c r="L4958" s="784">
        <f t="shared" si="248"/>
        <v>0</v>
      </c>
      <c r="M4958" s="784">
        <f t="shared" si="249"/>
        <v>0</v>
      </c>
      <c r="N4958" s="782">
        <v>600000</v>
      </c>
      <c r="O4958" s="782">
        <v>600000</v>
      </c>
      <c r="P4958" s="782">
        <v>1800000</v>
      </c>
      <c r="Q4958" s="782">
        <v>500000</v>
      </c>
      <c r="R4958" s="782"/>
      <c r="T4958" s="568"/>
    </row>
    <row r="4959" spans="1:20" s="498" customFormat="1" ht="24" x14ac:dyDescent="0.25">
      <c r="A4959" s="772"/>
      <c r="D4959" s="515" t="s">
        <v>9610</v>
      </c>
      <c r="E4959" s="779" t="s">
        <v>9611</v>
      </c>
      <c r="F4959" s="780" t="s">
        <v>6138</v>
      </c>
      <c r="G4959" s="781" t="s">
        <v>6194</v>
      </c>
      <c r="H4959" s="781" t="s">
        <v>6195</v>
      </c>
      <c r="I4959" s="781" t="s">
        <v>5517</v>
      </c>
      <c r="J4959" s="782">
        <v>1500000</v>
      </c>
      <c r="K4959" s="783">
        <v>1500000</v>
      </c>
      <c r="L4959" s="784">
        <f t="shared" si="248"/>
        <v>0</v>
      </c>
      <c r="M4959" s="784">
        <f t="shared" si="249"/>
        <v>0</v>
      </c>
      <c r="N4959" s="782">
        <v>1500000</v>
      </c>
      <c r="O4959" s="782">
        <v>1500000</v>
      </c>
      <c r="P4959" s="782">
        <v>4500000</v>
      </c>
      <c r="Q4959" s="782">
        <v>1500000</v>
      </c>
      <c r="R4959" s="782"/>
      <c r="T4959" s="568"/>
    </row>
    <row r="4960" spans="1:20" s="498" customFormat="1" ht="12" x14ac:dyDescent="0.25">
      <c r="A4960" s="772"/>
      <c r="D4960" s="515" t="s">
        <v>9612</v>
      </c>
      <c r="E4960" s="779" t="s">
        <v>9613</v>
      </c>
      <c r="F4960" s="780" t="s">
        <v>5664</v>
      </c>
      <c r="G4960" s="781" t="s">
        <v>6194</v>
      </c>
      <c r="H4960" s="781" t="s">
        <v>6195</v>
      </c>
      <c r="I4960" s="781" t="s">
        <v>5517</v>
      </c>
      <c r="J4960" s="782">
        <v>4000000</v>
      </c>
      <c r="K4960" s="783">
        <v>4000000</v>
      </c>
      <c r="L4960" s="784">
        <f t="shared" si="248"/>
        <v>0</v>
      </c>
      <c r="M4960" s="784">
        <f t="shared" si="249"/>
        <v>0</v>
      </c>
      <c r="N4960" s="782">
        <v>4000000</v>
      </c>
      <c r="O4960" s="782">
        <v>4000000</v>
      </c>
      <c r="P4960" s="782">
        <v>12000000</v>
      </c>
      <c r="Q4960" s="782">
        <v>4000000</v>
      </c>
      <c r="R4960" s="782"/>
      <c r="T4960" s="568"/>
    </row>
    <row r="4961" spans="1:20" s="751" customFormat="1" ht="13.8" x14ac:dyDescent="0.3">
      <c r="A4961" s="946" t="s">
        <v>5500</v>
      </c>
      <c r="B4961" s="946"/>
      <c r="C4961" s="946"/>
      <c r="D4961" s="946"/>
      <c r="E4961" s="946"/>
      <c r="F4961" s="946"/>
      <c r="G4961" s="946"/>
      <c r="H4961" s="946"/>
      <c r="I4961" s="946"/>
      <c r="J4961" s="946"/>
      <c r="K4961" s="946"/>
      <c r="L4961" s="946"/>
      <c r="M4961" s="946"/>
      <c r="N4961" s="946"/>
      <c r="O4961" s="946"/>
      <c r="P4961" s="946"/>
      <c r="Q4961" s="946"/>
      <c r="T4961" s="752"/>
    </row>
    <row r="4962" spans="1:20" s="751" customFormat="1" ht="13.8" x14ac:dyDescent="0.3">
      <c r="A4962" s="946" t="s">
        <v>5501</v>
      </c>
      <c r="B4962" s="946"/>
      <c r="C4962" s="946"/>
      <c r="D4962" s="946"/>
      <c r="E4962" s="946"/>
      <c r="F4962" s="946"/>
      <c r="G4962" s="946"/>
      <c r="H4962" s="946"/>
      <c r="I4962" s="946"/>
      <c r="J4962" s="946"/>
      <c r="K4962" s="946"/>
      <c r="L4962" s="946"/>
      <c r="M4962" s="946"/>
      <c r="N4962" s="946"/>
      <c r="O4962" s="946"/>
      <c r="P4962" s="946"/>
      <c r="Q4962" s="946"/>
      <c r="T4962" s="752"/>
    </row>
    <row r="4963" spans="1:20" s="753" customFormat="1" ht="13.2" x14ac:dyDescent="0.25">
      <c r="A4963" s="947" t="s">
        <v>8579</v>
      </c>
      <c r="B4963" s="947"/>
      <c r="C4963" s="947"/>
      <c r="D4963" s="947"/>
      <c r="E4963" s="947"/>
      <c r="F4963" s="947"/>
      <c r="G4963" s="947"/>
      <c r="H4963" s="947"/>
      <c r="I4963" s="947"/>
      <c r="J4963" s="947"/>
      <c r="K4963" s="947"/>
      <c r="L4963" s="947"/>
      <c r="M4963" s="947"/>
      <c r="N4963" s="947"/>
      <c r="O4963" s="947"/>
      <c r="P4963" s="947"/>
      <c r="Q4963" s="947"/>
      <c r="T4963" s="754"/>
    </row>
    <row r="4964" spans="1:20" s="760" customFormat="1" ht="24" customHeight="1" x14ac:dyDescent="0.25">
      <c r="A4964" s="943" t="s">
        <v>5502</v>
      </c>
      <c r="B4964" s="948" t="s">
        <v>5503</v>
      </c>
      <c r="C4964" s="949"/>
      <c r="D4964" s="755"/>
      <c r="E4964" s="943" t="s">
        <v>5504</v>
      </c>
      <c r="F4964" s="943" t="s">
        <v>4881</v>
      </c>
      <c r="G4964" s="943" t="s">
        <v>5505</v>
      </c>
      <c r="H4964" s="943" t="s">
        <v>5506</v>
      </c>
      <c r="I4964" s="943" t="s">
        <v>5507</v>
      </c>
      <c r="J4964" s="756" t="s">
        <v>3115</v>
      </c>
      <c r="K4964" s="757" t="s">
        <v>3116</v>
      </c>
      <c r="L4964" s="758" t="s">
        <v>5508</v>
      </c>
      <c r="M4964" s="758" t="s">
        <v>5509</v>
      </c>
      <c r="N4964" s="756" t="s">
        <v>3116</v>
      </c>
      <c r="O4964" s="756" t="s">
        <v>3116</v>
      </c>
      <c r="P4964" s="759" t="s">
        <v>3317</v>
      </c>
      <c r="Q4964" s="759" t="s">
        <v>3341</v>
      </c>
      <c r="R4964" s="759" t="s">
        <v>5510</v>
      </c>
      <c r="T4964" s="761"/>
    </row>
    <row r="4965" spans="1:20" s="760" customFormat="1" ht="19.5" customHeight="1" x14ac:dyDescent="0.25">
      <c r="A4965" s="944"/>
      <c r="B4965" s="950"/>
      <c r="C4965" s="951"/>
      <c r="D4965" s="762"/>
      <c r="E4965" s="944"/>
      <c r="F4965" s="944"/>
      <c r="G4965" s="944"/>
      <c r="H4965" s="944"/>
      <c r="I4965" s="944"/>
      <c r="J4965" s="763">
        <v>2020</v>
      </c>
      <c r="K4965" s="764" t="s">
        <v>3120</v>
      </c>
      <c r="L4965" s="765" t="s">
        <v>3120</v>
      </c>
      <c r="M4965" s="765" t="s">
        <v>3120</v>
      </c>
      <c r="N4965" s="766" t="s">
        <v>5068</v>
      </c>
      <c r="O4965" s="766" t="s">
        <v>5069</v>
      </c>
      <c r="P4965" s="763" t="s">
        <v>4882</v>
      </c>
      <c r="Q4965" s="766" t="s">
        <v>5102</v>
      </c>
      <c r="R4965" s="763"/>
      <c r="T4965" s="761"/>
    </row>
    <row r="4966" spans="1:20" s="760" customFormat="1" ht="15.75" customHeight="1" x14ac:dyDescent="0.25">
      <c r="A4966" s="945"/>
      <c r="B4966" s="952"/>
      <c r="C4966" s="953"/>
      <c r="D4966" s="768"/>
      <c r="E4966" s="945"/>
      <c r="F4966" s="945"/>
      <c r="G4966" s="945"/>
      <c r="H4966" s="945"/>
      <c r="I4966" s="945"/>
      <c r="J4966" s="769" t="s">
        <v>14</v>
      </c>
      <c r="K4966" s="770" t="s">
        <v>14</v>
      </c>
      <c r="L4966" s="771" t="s">
        <v>14</v>
      </c>
      <c r="M4966" s="771" t="s">
        <v>14</v>
      </c>
      <c r="N4966" s="769" t="s">
        <v>14</v>
      </c>
      <c r="O4966" s="769" t="s">
        <v>14</v>
      </c>
      <c r="P4966" s="769" t="s">
        <v>14</v>
      </c>
      <c r="Q4966" s="769" t="s">
        <v>14</v>
      </c>
      <c r="R4966" s="769"/>
      <c r="T4966" s="761"/>
    </row>
    <row r="4967" spans="1:20" s="498" customFormat="1" ht="12" x14ac:dyDescent="0.25">
      <c r="A4967" s="772"/>
      <c r="D4967" s="515" t="s">
        <v>9614</v>
      </c>
      <c r="E4967" s="779" t="s">
        <v>9615</v>
      </c>
      <c r="F4967" s="780" t="s">
        <v>5679</v>
      </c>
      <c r="G4967" s="781" t="s">
        <v>6194</v>
      </c>
      <c r="H4967" s="781" t="s">
        <v>6195</v>
      </c>
      <c r="I4967" s="781" t="s">
        <v>5517</v>
      </c>
      <c r="J4967" s="782">
        <v>0</v>
      </c>
      <c r="K4967" s="783">
        <v>0</v>
      </c>
      <c r="L4967" s="784">
        <f t="shared" si="248"/>
        <v>0</v>
      </c>
      <c r="M4967" s="784">
        <f t="shared" si="249"/>
        <v>0</v>
      </c>
      <c r="N4967" s="782">
        <v>0</v>
      </c>
      <c r="O4967" s="782">
        <v>0</v>
      </c>
      <c r="P4967" s="782">
        <v>0</v>
      </c>
      <c r="Q4967" s="782">
        <v>0</v>
      </c>
      <c r="R4967" s="782"/>
      <c r="T4967" s="568"/>
    </row>
    <row r="4968" spans="1:20" s="498" customFormat="1" ht="24" x14ac:dyDescent="0.25">
      <c r="A4968" s="772"/>
      <c r="D4968" s="515" t="s">
        <v>9616</v>
      </c>
      <c r="E4968" s="779" t="s">
        <v>9617</v>
      </c>
      <c r="F4968" s="780" t="s">
        <v>5688</v>
      </c>
      <c r="G4968" s="781" t="s">
        <v>6194</v>
      </c>
      <c r="H4968" s="781" t="s">
        <v>6195</v>
      </c>
      <c r="I4968" s="781" t="s">
        <v>5517</v>
      </c>
      <c r="J4968" s="782">
        <v>300000</v>
      </c>
      <c r="K4968" s="783">
        <v>300000</v>
      </c>
      <c r="L4968" s="784">
        <f t="shared" si="248"/>
        <v>0</v>
      </c>
      <c r="M4968" s="784">
        <f t="shared" si="249"/>
        <v>0</v>
      </c>
      <c r="N4968" s="782">
        <v>300000</v>
      </c>
      <c r="O4968" s="782">
        <v>300000</v>
      </c>
      <c r="P4968" s="782">
        <v>900000</v>
      </c>
      <c r="Q4968" s="782">
        <v>0</v>
      </c>
      <c r="R4968" s="782"/>
      <c r="T4968" s="568"/>
    </row>
    <row r="4969" spans="1:20" s="498" customFormat="1" ht="12" x14ac:dyDescent="0.25">
      <c r="A4969" s="772"/>
      <c r="D4969" s="515" t="s">
        <v>9618</v>
      </c>
      <c r="E4969" s="779" t="s">
        <v>9619</v>
      </c>
      <c r="F4969" s="780" t="s">
        <v>5691</v>
      </c>
      <c r="G4969" s="781" t="s">
        <v>6194</v>
      </c>
      <c r="H4969" s="781" t="s">
        <v>6195</v>
      </c>
      <c r="I4969" s="781" t="s">
        <v>5517</v>
      </c>
      <c r="J4969" s="782">
        <v>5000000</v>
      </c>
      <c r="K4969" s="783">
        <v>5000000</v>
      </c>
      <c r="L4969" s="784">
        <f t="shared" si="248"/>
        <v>0</v>
      </c>
      <c r="M4969" s="784">
        <f t="shared" si="249"/>
        <v>0</v>
      </c>
      <c r="N4969" s="782">
        <v>5000000</v>
      </c>
      <c r="O4969" s="782">
        <v>5000000</v>
      </c>
      <c r="P4969" s="782">
        <v>15000000</v>
      </c>
      <c r="Q4969" s="782">
        <v>0</v>
      </c>
      <c r="R4969" s="782"/>
      <c r="T4969" s="568"/>
    </row>
    <row r="4970" spans="1:20" s="498" customFormat="1" ht="12" x14ac:dyDescent="0.25">
      <c r="A4970" s="772"/>
      <c r="D4970" s="515" t="s">
        <v>9620</v>
      </c>
      <c r="E4970" s="779" t="s">
        <v>9621</v>
      </c>
      <c r="F4970" s="780" t="s">
        <v>5915</v>
      </c>
      <c r="G4970" s="781" t="s">
        <v>6194</v>
      </c>
      <c r="H4970" s="781" t="s">
        <v>6195</v>
      </c>
      <c r="I4970" s="781" t="s">
        <v>5517</v>
      </c>
      <c r="J4970" s="782">
        <v>1000000</v>
      </c>
      <c r="K4970" s="783">
        <v>1000000</v>
      </c>
      <c r="L4970" s="784">
        <f t="shared" si="248"/>
        <v>0</v>
      </c>
      <c r="M4970" s="784">
        <f t="shared" si="249"/>
        <v>0</v>
      </c>
      <c r="N4970" s="782">
        <v>1000000</v>
      </c>
      <c r="O4970" s="782">
        <v>1000000</v>
      </c>
      <c r="P4970" s="782">
        <v>3000000</v>
      </c>
      <c r="Q4970" s="782">
        <v>1000000</v>
      </c>
      <c r="R4970" s="782"/>
      <c r="T4970" s="568"/>
    </row>
    <row r="4971" spans="1:20" s="498" customFormat="1" ht="12" x14ac:dyDescent="0.25">
      <c r="A4971" s="772"/>
      <c r="D4971" s="515" t="s">
        <v>9622</v>
      </c>
      <c r="E4971" s="779" t="s">
        <v>9623</v>
      </c>
      <c r="F4971" s="780" t="s">
        <v>5703</v>
      </c>
      <c r="G4971" s="781" t="s">
        <v>6194</v>
      </c>
      <c r="H4971" s="781" t="s">
        <v>6195</v>
      </c>
      <c r="I4971" s="781" t="s">
        <v>5517</v>
      </c>
      <c r="J4971" s="782">
        <v>1000000</v>
      </c>
      <c r="K4971" s="783">
        <v>1000000</v>
      </c>
      <c r="L4971" s="784">
        <f t="shared" si="248"/>
        <v>0</v>
      </c>
      <c r="M4971" s="784">
        <f t="shared" si="249"/>
        <v>0</v>
      </c>
      <c r="N4971" s="782">
        <v>1000000</v>
      </c>
      <c r="O4971" s="782">
        <v>1000000</v>
      </c>
      <c r="P4971" s="782">
        <v>3000000</v>
      </c>
      <c r="Q4971" s="782">
        <v>900000</v>
      </c>
      <c r="R4971" s="782"/>
      <c r="T4971" s="568"/>
    </row>
    <row r="4972" spans="1:20" s="498" customFormat="1" ht="12" x14ac:dyDescent="0.25">
      <c r="A4972" s="772"/>
      <c r="D4972" s="515" t="s">
        <v>9624</v>
      </c>
      <c r="E4972" s="779" t="s">
        <v>9625</v>
      </c>
      <c r="F4972" s="515" t="s">
        <v>5709</v>
      </c>
      <c r="G4972" s="781" t="s">
        <v>6194</v>
      </c>
      <c r="H4972" s="781" t="s">
        <v>6195</v>
      </c>
      <c r="I4972" s="781" t="s">
        <v>5517</v>
      </c>
      <c r="J4972" s="782">
        <v>300000</v>
      </c>
      <c r="K4972" s="783">
        <v>300000</v>
      </c>
      <c r="L4972" s="784">
        <f t="shared" si="248"/>
        <v>0</v>
      </c>
      <c r="M4972" s="784">
        <f t="shared" si="249"/>
        <v>0</v>
      </c>
      <c r="N4972" s="782">
        <v>300000</v>
      </c>
      <c r="O4972" s="782">
        <v>300000</v>
      </c>
      <c r="P4972" s="782">
        <v>900000</v>
      </c>
      <c r="Q4972" s="782">
        <v>300000</v>
      </c>
      <c r="R4972" s="782"/>
      <c r="T4972" s="568"/>
    </row>
    <row r="4973" spans="1:20" s="498" customFormat="1" ht="12" x14ac:dyDescent="0.25">
      <c r="A4973" s="772"/>
      <c r="D4973" s="515" t="s">
        <v>9626</v>
      </c>
      <c r="E4973" s="779" t="s">
        <v>9627</v>
      </c>
      <c r="F4973" s="780" t="s">
        <v>6390</v>
      </c>
      <c r="G4973" s="781" t="s">
        <v>6194</v>
      </c>
      <c r="H4973" s="781" t="s">
        <v>6195</v>
      </c>
      <c r="I4973" s="781" t="s">
        <v>5517</v>
      </c>
      <c r="J4973" s="782">
        <v>300000</v>
      </c>
      <c r="K4973" s="783">
        <v>300000</v>
      </c>
      <c r="L4973" s="784">
        <f t="shared" si="248"/>
        <v>0</v>
      </c>
      <c r="M4973" s="784">
        <f t="shared" si="249"/>
        <v>0</v>
      </c>
      <c r="N4973" s="782">
        <v>300000</v>
      </c>
      <c r="O4973" s="782">
        <v>300000</v>
      </c>
      <c r="P4973" s="782">
        <v>900000</v>
      </c>
      <c r="Q4973" s="782">
        <v>300000</v>
      </c>
      <c r="R4973" s="782"/>
      <c r="T4973" s="568"/>
    </row>
    <row r="4974" spans="1:20" s="498" customFormat="1" ht="12" x14ac:dyDescent="0.25">
      <c r="A4974" s="772"/>
      <c r="D4974" s="515" t="s">
        <v>9628</v>
      </c>
      <c r="E4974" s="779" t="s">
        <v>9629</v>
      </c>
      <c r="F4974" s="780" t="s">
        <v>6716</v>
      </c>
      <c r="G4974" s="781" t="s">
        <v>6194</v>
      </c>
      <c r="H4974" s="781" t="s">
        <v>6195</v>
      </c>
      <c r="I4974" s="781" t="s">
        <v>5517</v>
      </c>
      <c r="J4974" s="782">
        <v>500000</v>
      </c>
      <c r="K4974" s="783">
        <v>500000</v>
      </c>
      <c r="L4974" s="784">
        <f t="shared" si="248"/>
        <v>0</v>
      </c>
      <c r="M4974" s="784">
        <f t="shared" si="249"/>
        <v>0</v>
      </c>
      <c r="N4974" s="782">
        <v>500000</v>
      </c>
      <c r="O4974" s="782">
        <v>500000</v>
      </c>
      <c r="P4974" s="782">
        <v>1500000</v>
      </c>
      <c r="Q4974" s="782">
        <v>200000</v>
      </c>
      <c r="R4974" s="782"/>
      <c r="T4974" s="568"/>
    </row>
    <row r="4975" spans="1:20" s="498" customFormat="1" ht="12" x14ac:dyDescent="0.25">
      <c r="A4975" s="772"/>
      <c r="D4975" s="515" t="s">
        <v>9630</v>
      </c>
      <c r="E4975" s="779" t="s">
        <v>9631</v>
      </c>
      <c r="F4975" s="515" t="s">
        <v>5727</v>
      </c>
      <c r="G4975" s="781" t="s">
        <v>6194</v>
      </c>
      <c r="H4975" s="781" t="s">
        <v>6195</v>
      </c>
      <c r="I4975" s="781" t="s">
        <v>5517</v>
      </c>
      <c r="J4975" s="782">
        <v>2000000</v>
      </c>
      <c r="K4975" s="783">
        <v>2000000</v>
      </c>
      <c r="L4975" s="784">
        <f t="shared" si="248"/>
        <v>0</v>
      </c>
      <c r="M4975" s="784">
        <f t="shared" si="249"/>
        <v>0</v>
      </c>
      <c r="N4975" s="782">
        <v>2000000</v>
      </c>
      <c r="O4975" s="782">
        <v>2000000</v>
      </c>
      <c r="P4975" s="782">
        <v>6000000</v>
      </c>
      <c r="Q4975" s="782">
        <v>800000</v>
      </c>
      <c r="R4975" s="782"/>
      <c r="T4975" s="568"/>
    </row>
    <row r="4976" spans="1:20" s="498" customFormat="1" ht="12" x14ac:dyDescent="0.25">
      <c r="A4976" s="772"/>
      <c r="D4976" s="515" t="s">
        <v>9632</v>
      </c>
      <c r="E4976" s="779" t="s">
        <v>9633</v>
      </c>
      <c r="F4976" s="780" t="s">
        <v>5739</v>
      </c>
      <c r="G4976" s="781" t="s">
        <v>6194</v>
      </c>
      <c r="H4976" s="781" t="s">
        <v>6195</v>
      </c>
      <c r="I4976" s="781" t="s">
        <v>5517</v>
      </c>
      <c r="J4976" s="782">
        <v>180000000</v>
      </c>
      <c r="K4976" s="783">
        <v>50000000</v>
      </c>
      <c r="L4976" s="784">
        <f t="shared" si="248"/>
        <v>130000000</v>
      </c>
      <c r="M4976" s="784">
        <v>0</v>
      </c>
      <c r="N4976" s="782">
        <v>180000000</v>
      </c>
      <c r="O4976" s="782">
        <v>180000000</v>
      </c>
      <c r="P4976" s="782">
        <v>540000000</v>
      </c>
      <c r="Q4976" s="782">
        <v>150000000</v>
      </c>
      <c r="R4976" s="782"/>
      <c r="T4976" s="568"/>
    </row>
    <row r="4977" spans="1:20" s="498" customFormat="1" ht="19.5" customHeight="1" x14ac:dyDescent="0.25">
      <c r="A4977" s="772"/>
      <c r="D4977" s="515" t="s">
        <v>9634</v>
      </c>
      <c r="E4977" s="779" t="s">
        <v>9635</v>
      </c>
      <c r="F4977" s="780" t="s">
        <v>5881</v>
      </c>
      <c r="G4977" s="781" t="s">
        <v>6194</v>
      </c>
      <c r="H4977" s="781" t="s">
        <v>6195</v>
      </c>
      <c r="I4977" s="781" t="s">
        <v>5517</v>
      </c>
      <c r="J4977" s="782">
        <v>150000</v>
      </c>
      <c r="K4977" s="783">
        <v>150000</v>
      </c>
      <c r="L4977" s="784">
        <f t="shared" si="248"/>
        <v>0</v>
      </c>
      <c r="M4977" s="784">
        <f t="shared" si="249"/>
        <v>0</v>
      </c>
      <c r="N4977" s="782">
        <v>150000</v>
      </c>
      <c r="O4977" s="782">
        <v>150000</v>
      </c>
      <c r="P4977" s="782">
        <v>450000</v>
      </c>
      <c r="Q4977" s="782">
        <v>150000</v>
      </c>
      <c r="R4977" s="782"/>
      <c r="T4977" s="568"/>
    </row>
    <row r="4978" spans="1:20" s="498" customFormat="1" ht="12" x14ac:dyDescent="0.25">
      <c r="A4978" s="772"/>
      <c r="D4978" s="515" t="s">
        <v>9636</v>
      </c>
      <c r="E4978" s="779" t="s">
        <v>9637</v>
      </c>
      <c r="F4978" s="780" t="s">
        <v>5757</v>
      </c>
      <c r="G4978" s="781" t="s">
        <v>6194</v>
      </c>
      <c r="H4978" s="781" t="s">
        <v>6195</v>
      </c>
      <c r="I4978" s="781" t="s">
        <v>5517</v>
      </c>
      <c r="J4978" s="782">
        <v>200000</v>
      </c>
      <c r="K4978" s="783">
        <v>200000</v>
      </c>
      <c r="L4978" s="784">
        <f t="shared" si="248"/>
        <v>0</v>
      </c>
      <c r="M4978" s="784">
        <f t="shared" si="249"/>
        <v>0</v>
      </c>
      <c r="N4978" s="782">
        <v>200000</v>
      </c>
      <c r="O4978" s="782">
        <v>200000</v>
      </c>
      <c r="P4978" s="782">
        <v>600000</v>
      </c>
      <c r="Q4978" s="782">
        <v>200000</v>
      </c>
      <c r="R4978" s="782"/>
      <c r="T4978" s="568"/>
    </row>
    <row r="4979" spans="1:20" s="498" customFormat="1" ht="36" x14ac:dyDescent="0.25">
      <c r="A4979" s="772"/>
      <c r="D4979" s="515" t="s">
        <v>9638</v>
      </c>
      <c r="E4979" s="779" t="s">
        <v>9639</v>
      </c>
      <c r="F4979" s="780" t="s">
        <v>9640</v>
      </c>
      <c r="G4979" s="781" t="s">
        <v>6194</v>
      </c>
      <c r="H4979" s="781" t="s">
        <v>6195</v>
      </c>
      <c r="I4979" s="781" t="s">
        <v>5517</v>
      </c>
      <c r="J4979" s="782">
        <v>20000000</v>
      </c>
      <c r="K4979" s="783">
        <v>20000000</v>
      </c>
      <c r="L4979" s="784">
        <f t="shared" si="248"/>
        <v>0</v>
      </c>
      <c r="M4979" s="784">
        <f t="shared" si="249"/>
        <v>0</v>
      </c>
      <c r="N4979" s="782">
        <v>20000000</v>
      </c>
      <c r="O4979" s="782">
        <v>20000000</v>
      </c>
      <c r="P4979" s="782">
        <v>60000000</v>
      </c>
      <c r="Q4979" s="782">
        <v>25000000</v>
      </c>
      <c r="R4979" s="782"/>
      <c r="T4979" s="568"/>
    </row>
    <row r="4980" spans="1:20" s="498" customFormat="1" ht="12" x14ac:dyDescent="0.25">
      <c r="A4980" s="772"/>
      <c r="D4980" s="515" t="s">
        <v>9641</v>
      </c>
      <c r="E4980" s="779" t="s">
        <v>9642</v>
      </c>
      <c r="F4980" s="780" t="s">
        <v>5768</v>
      </c>
      <c r="G4980" s="781" t="s">
        <v>6194</v>
      </c>
      <c r="H4980" s="781" t="s">
        <v>6195</v>
      </c>
      <c r="I4980" s="781" t="s">
        <v>5517</v>
      </c>
      <c r="J4980" s="782">
        <v>0</v>
      </c>
      <c r="K4980" s="783">
        <v>0</v>
      </c>
      <c r="L4980" s="782">
        <f t="shared" si="248"/>
        <v>0</v>
      </c>
      <c r="M4980" s="782">
        <f t="shared" si="249"/>
        <v>0</v>
      </c>
      <c r="N4980" s="782">
        <v>0</v>
      </c>
      <c r="O4980" s="782">
        <v>0</v>
      </c>
      <c r="P4980" s="782">
        <v>0</v>
      </c>
      <c r="Q4980" s="782">
        <v>0</v>
      </c>
      <c r="R4980" s="782"/>
      <c r="T4980" s="568"/>
    </row>
    <row r="4981" spans="1:20" s="498" customFormat="1" ht="12" x14ac:dyDescent="0.25">
      <c r="A4981" s="772"/>
      <c r="D4981" s="515"/>
      <c r="F4981" s="536"/>
      <c r="J4981" s="776"/>
      <c r="K4981" s="829"/>
      <c r="L4981" s="776"/>
      <c r="M4981" s="776"/>
      <c r="N4981" s="776"/>
      <c r="O4981" s="776"/>
      <c r="P4981" s="776"/>
      <c r="Q4981" s="776"/>
      <c r="R4981" s="776"/>
      <c r="T4981" s="568"/>
    </row>
    <row r="4982" spans="1:20" s="498" customFormat="1" ht="12" x14ac:dyDescent="0.25">
      <c r="A4982" s="772"/>
      <c r="B4982" s="566" t="s">
        <v>946</v>
      </c>
      <c r="C4982" s="810"/>
      <c r="D4982" s="515"/>
      <c r="E4982" s="810"/>
      <c r="F4982" s="827"/>
      <c r="G4982" s="810"/>
      <c r="H4982" s="810"/>
      <c r="I4982" s="779"/>
      <c r="J4982" s="782">
        <v>362294401</v>
      </c>
      <c r="K4982" s="783">
        <f>SUM(K4911,K4940)</f>
        <v>232294401</v>
      </c>
      <c r="L4982" s="782">
        <f t="shared" ref="L4982:O4982" si="250">SUM(L4911,L4940)</f>
        <v>130000000</v>
      </c>
      <c r="M4982" s="782">
        <f t="shared" si="250"/>
        <v>0</v>
      </c>
      <c r="N4982" s="782">
        <f t="shared" si="250"/>
        <v>364704095</v>
      </c>
      <c r="O4982" s="782">
        <f t="shared" si="250"/>
        <v>367113789</v>
      </c>
      <c r="P4982" s="782">
        <v>1094112285</v>
      </c>
      <c r="Q4982" s="782">
        <v>363656268</v>
      </c>
      <c r="R4982" s="782"/>
      <c r="T4982" s="568"/>
    </row>
    <row r="4983" spans="1:20" s="498" customFormat="1" ht="12" x14ac:dyDescent="0.25">
      <c r="A4983" s="772"/>
      <c r="D4983" s="515"/>
      <c r="F4983" s="536"/>
      <c r="J4983" s="776"/>
      <c r="K4983" s="829"/>
      <c r="L4983" s="776"/>
      <c r="M4983" s="776"/>
      <c r="N4983" s="776"/>
      <c r="O4983" s="776"/>
      <c r="P4983" s="776"/>
      <c r="Q4983" s="776"/>
      <c r="R4983" s="776"/>
      <c r="T4983" s="568"/>
    </row>
    <row r="4984" spans="1:20" s="498" customFormat="1" ht="12" x14ac:dyDescent="0.25">
      <c r="A4984" s="772" t="s">
        <v>9643</v>
      </c>
      <c r="B4984" s="773" t="s">
        <v>947</v>
      </c>
      <c r="C4984" s="773"/>
      <c r="D4984" s="794"/>
      <c r="E4984" s="773"/>
      <c r="F4984" s="775"/>
      <c r="G4984" s="773"/>
      <c r="H4984" s="773"/>
      <c r="I4984" s="773"/>
      <c r="J4984" s="776"/>
      <c r="K4984" s="829"/>
      <c r="L4984" s="776"/>
      <c r="M4984" s="776"/>
      <c r="N4984" s="776"/>
      <c r="O4984" s="776"/>
      <c r="P4984" s="776"/>
      <c r="Q4984" s="776"/>
      <c r="R4984" s="776"/>
      <c r="T4984" s="568"/>
    </row>
    <row r="4985" spans="1:20" s="498" customFormat="1" ht="12" x14ac:dyDescent="0.25">
      <c r="A4985" s="772"/>
      <c r="C4985" s="773" t="s">
        <v>5142</v>
      </c>
      <c r="D4985" s="794"/>
      <c r="E4985" s="773"/>
      <c r="F4985" s="775"/>
      <c r="G4985" s="773"/>
      <c r="H4985" s="773"/>
      <c r="I4985" s="773"/>
      <c r="J4985" s="777">
        <v>127630000</v>
      </c>
      <c r="K4985" s="789">
        <f>SUM(K4986:K5014)</f>
        <v>47630000</v>
      </c>
      <c r="L4985" s="784">
        <f t="shared" ref="L4985:O4985" si="251">SUM(L4986:L5014)</f>
        <v>80000000</v>
      </c>
      <c r="M4985" s="784">
        <f t="shared" si="251"/>
        <v>0</v>
      </c>
      <c r="N4985" s="784">
        <f t="shared" si="251"/>
        <v>129630000</v>
      </c>
      <c r="O4985" s="784">
        <f t="shared" si="251"/>
        <v>130080000</v>
      </c>
      <c r="P4985" s="777">
        <f>SUM(K4985,N4985,O4985)</f>
        <v>307340000</v>
      </c>
      <c r="Q4985" s="777">
        <v>139370000</v>
      </c>
      <c r="R4985" s="777"/>
      <c r="T4985" s="568"/>
    </row>
    <row r="4986" spans="1:20" s="498" customFormat="1" ht="24" x14ac:dyDescent="0.25">
      <c r="A4986" s="772"/>
      <c r="D4986" s="515" t="s">
        <v>9644</v>
      </c>
      <c r="E4986" s="779" t="s">
        <v>9645</v>
      </c>
      <c r="F4986" s="780" t="s">
        <v>5927</v>
      </c>
      <c r="G4986" s="781" t="s">
        <v>6194</v>
      </c>
      <c r="H4986" s="781" t="s">
        <v>6195</v>
      </c>
      <c r="I4986" s="781" t="s">
        <v>5517</v>
      </c>
      <c r="J4986" s="782">
        <v>3000000</v>
      </c>
      <c r="K4986" s="783">
        <v>3000000</v>
      </c>
      <c r="L4986" s="784">
        <f t="shared" ref="L4986:L5014" si="252">SUM(J4986-K4986)</f>
        <v>0</v>
      </c>
      <c r="M4986" s="784">
        <f>SUM(K4986-J4986)</f>
        <v>0</v>
      </c>
      <c r="N4986" s="782">
        <v>3000000</v>
      </c>
      <c r="O4986" s="782">
        <v>4000000</v>
      </c>
      <c r="P4986" s="782">
        <v>10000000</v>
      </c>
      <c r="Q4986" s="782">
        <v>3000000</v>
      </c>
      <c r="R4986" s="782"/>
      <c r="T4986" s="568"/>
    </row>
    <row r="4987" spans="1:20" s="498" customFormat="1" ht="24" x14ac:dyDescent="0.25">
      <c r="A4987" s="772"/>
      <c r="D4987" s="515" t="s">
        <v>9646</v>
      </c>
      <c r="E4987" s="779" t="s">
        <v>9647</v>
      </c>
      <c r="F4987" s="780" t="s">
        <v>5568</v>
      </c>
      <c r="G4987" s="781" t="s">
        <v>6194</v>
      </c>
      <c r="H4987" s="781" t="s">
        <v>6195</v>
      </c>
      <c r="I4987" s="781" t="s">
        <v>5517</v>
      </c>
      <c r="J4987" s="782">
        <v>5500000</v>
      </c>
      <c r="K4987" s="783">
        <v>5500000</v>
      </c>
      <c r="L4987" s="784">
        <f t="shared" si="252"/>
        <v>0</v>
      </c>
      <c r="M4987" s="784">
        <f t="shared" ref="M4987:M5014" si="253">SUM(K4987-J4987)</f>
        <v>0</v>
      </c>
      <c r="N4987" s="782">
        <v>5500000</v>
      </c>
      <c r="O4987" s="782">
        <v>6000000</v>
      </c>
      <c r="P4987" s="782">
        <v>17000000</v>
      </c>
      <c r="Q4987" s="782">
        <v>4500000</v>
      </c>
      <c r="R4987" s="782"/>
      <c r="T4987" s="568"/>
    </row>
    <row r="4988" spans="1:20" s="498" customFormat="1" ht="24" x14ac:dyDescent="0.25">
      <c r="A4988" s="772"/>
      <c r="D4988" s="515" t="s">
        <v>9648</v>
      </c>
      <c r="E4988" s="779" t="s">
        <v>9649</v>
      </c>
      <c r="F4988" s="780" t="s">
        <v>5932</v>
      </c>
      <c r="G4988" s="781" t="s">
        <v>6194</v>
      </c>
      <c r="H4988" s="781" t="s">
        <v>6195</v>
      </c>
      <c r="I4988" s="781" t="s">
        <v>5517</v>
      </c>
      <c r="J4988" s="782">
        <v>5000000</v>
      </c>
      <c r="K4988" s="783">
        <v>5000000</v>
      </c>
      <c r="L4988" s="784">
        <f t="shared" si="252"/>
        <v>0</v>
      </c>
      <c r="M4988" s="784">
        <f t="shared" si="253"/>
        <v>0</v>
      </c>
      <c r="N4988" s="782">
        <v>5000000</v>
      </c>
      <c r="O4988" s="782">
        <v>5000000</v>
      </c>
      <c r="P4988" s="782">
        <v>15000000</v>
      </c>
      <c r="Q4988" s="782">
        <v>5000000</v>
      </c>
      <c r="R4988" s="782"/>
      <c r="T4988" s="568"/>
    </row>
    <row r="4989" spans="1:20" s="498" customFormat="1" ht="24" x14ac:dyDescent="0.25">
      <c r="A4989" s="772"/>
      <c r="D4989" s="515" t="s">
        <v>9650</v>
      </c>
      <c r="E4989" s="779" t="s">
        <v>9651</v>
      </c>
      <c r="F4989" s="780" t="s">
        <v>5589</v>
      </c>
      <c r="G4989" s="781" t="s">
        <v>6194</v>
      </c>
      <c r="H4989" s="781" t="s">
        <v>6195</v>
      </c>
      <c r="I4989" s="781" t="s">
        <v>5517</v>
      </c>
      <c r="J4989" s="782">
        <v>600000</v>
      </c>
      <c r="K4989" s="783">
        <v>600000</v>
      </c>
      <c r="L4989" s="782">
        <f t="shared" si="252"/>
        <v>0</v>
      </c>
      <c r="M4989" s="782">
        <f t="shared" si="253"/>
        <v>0</v>
      </c>
      <c r="N4989" s="782">
        <v>600000</v>
      </c>
      <c r="O4989" s="782">
        <v>700000</v>
      </c>
      <c r="P4989" s="782">
        <v>1900000</v>
      </c>
      <c r="Q4989" s="782">
        <v>500000</v>
      </c>
      <c r="R4989" s="782"/>
      <c r="T4989" s="568"/>
    </row>
    <row r="4990" spans="1:20" s="498" customFormat="1" ht="12" x14ac:dyDescent="0.25">
      <c r="A4990" s="772"/>
      <c r="F4990" s="536"/>
      <c r="G4990" s="793"/>
      <c r="H4990" s="793"/>
      <c r="I4990" s="793"/>
      <c r="J4990" s="776"/>
      <c r="K4990" s="776"/>
      <c r="L4990" s="776"/>
      <c r="M4990" s="776"/>
      <c r="N4990" s="776"/>
      <c r="O4990" s="776"/>
      <c r="P4990" s="776"/>
      <c r="Q4990" s="776"/>
      <c r="R4990" s="776"/>
      <c r="T4990" s="568"/>
    </row>
    <row r="4991" spans="1:20" s="498" customFormat="1" ht="12" x14ac:dyDescent="0.25">
      <c r="A4991" s="772"/>
      <c r="F4991" s="536"/>
      <c r="G4991" s="793"/>
      <c r="H4991" s="793"/>
      <c r="I4991" s="793"/>
      <c r="J4991" s="776"/>
      <c r="K4991" s="776"/>
      <c r="L4991" s="776"/>
      <c r="M4991" s="776"/>
      <c r="N4991" s="776"/>
      <c r="O4991" s="776"/>
      <c r="P4991" s="776"/>
      <c r="Q4991" s="776"/>
      <c r="R4991" s="776"/>
      <c r="T4991" s="568"/>
    </row>
    <row r="4992" spans="1:20" s="751" customFormat="1" ht="13.8" x14ac:dyDescent="0.3">
      <c r="A4992" s="946" t="s">
        <v>5500</v>
      </c>
      <c r="B4992" s="946"/>
      <c r="C4992" s="946"/>
      <c r="D4992" s="946"/>
      <c r="E4992" s="946"/>
      <c r="F4992" s="946"/>
      <c r="G4992" s="946"/>
      <c r="H4992" s="946"/>
      <c r="I4992" s="946"/>
      <c r="J4992" s="946"/>
      <c r="K4992" s="946"/>
      <c r="L4992" s="946"/>
      <c r="M4992" s="946"/>
      <c r="N4992" s="946"/>
      <c r="O4992" s="946"/>
      <c r="P4992" s="946"/>
      <c r="Q4992" s="946"/>
      <c r="T4992" s="752"/>
    </row>
    <row r="4993" spans="1:20" s="751" customFormat="1" ht="13.8" x14ac:dyDescent="0.3">
      <c r="A4993" s="946" t="s">
        <v>5501</v>
      </c>
      <c r="B4993" s="946"/>
      <c r="C4993" s="946"/>
      <c r="D4993" s="946"/>
      <c r="E4993" s="946"/>
      <c r="F4993" s="946"/>
      <c r="G4993" s="946"/>
      <c r="H4993" s="946"/>
      <c r="I4993" s="946"/>
      <c r="J4993" s="946"/>
      <c r="K4993" s="946"/>
      <c r="L4993" s="946"/>
      <c r="M4993" s="946"/>
      <c r="N4993" s="946"/>
      <c r="O4993" s="946"/>
      <c r="P4993" s="946"/>
      <c r="Q4993" s="946"/>
      <c r="T4993" s="752"/>
    </row>
    <row r="4994" spans="1:20" s="753" customFormat="1" ht="13.2" x14ac:dyDescent="0.25">
      <c r="A4994" s="947" t="s">
        <v>8579</v>
      </c>
      <c r="B4994" s="947"/>
      <c r="C4994" s="947"/>
      <c r="D4994" s="947"/>
      <c r="E4994" s="947"/>
      <c r="F4994" s="947"/>
      <c r="G4994" s="947"/>
      <c r="H4994" s="947"/>
      <c r="I4994" s="947"/>
      <c r="J4994" s="947"/>
      <c r="K4994" s="947"/>
      <c r="L4994" s="947"/>
      <c r="M4994" s="947"/>
      <c r="N4994" s="947"/>
      <c r="O4994" s="947"/>
      <c r="P4994" s="947"/>
      <c r="Q4994" s="947"/>
      <c r="T4994" s="754"/>
    </row>
    <row r="4995" spans="1:20" s="760" customFormat="1" ht="24" customHeight="1" x14ac:dyDescent="0.25">
      <c r="A4995" s="943" t="s">
        <v>5502</v>
      </c>
      <c r="B4995" s="948" t="s">
        <v>5503</v>
      </c>
      <c r="C4995" s="949"/>
      <c r="D4995" s="755"/>
      <c r="E4995" s="943" t="s">
        <v>5504</v>
      </c>
      <c r="F4995" s="943" t="s">
        <v>4881</v>
      </c>
      <c r="G4995" s="943" t="s">
        <v>5505</v>
      </c>
      <c r="H4995" s="943" t="s">
        <v>5506</v>
      </c>
      <c r="I4995" s="943" t="s">
        <v>5507</v>
      </c>
      <c r="J4995" s="756" t="s">
        <v>3115</v>
      </c>
      <c r="K4995" s="757" t="s">
        <v>3116</v>
      </c>
      <c r="L4995" s="758" t="s">
        <v>5508</v>
      </c>
      <c r="M4995" s="758" t="s">
        <v>5509</v>
      </c>
      <c r="N4995" s="756" t="s">
        <v>3116</v>
      </c>
      <c r="O4995" s="756" t="s">
        <v>3116</v>
      </c>
      <c r="P4995" s="759" t="s">
        <v>3317</v>
      </c>
      <c r="Q4995" s="759" t="s">
        <v>3341</v>
      </c>
      <c r="R4995" s="759" t="s">
        <v>5510</v>
      </c>
      <c r="T4995" s="761"/>
    </row>
    <row r="4996" spans="1:20" s="760" customFormat="1" ht="19.5" customHeight="1" x14ac:dyDescent="0.25">
      <c r="A4996" s="944"/>
      <c r="B4996" s="950"/>
      <c r="C4996" s="951"/>
      <c r="D4996" s="762"/>
      <c r="E4996" s="944"/>
      <c r="F4996" s="944"/>
      <c r="G4996" s="944"/>
      <c r="H4996" s="944"/>
      <c r="I4996" s="944"/>
      <c r="J4996" s="763">
        <v>2020</v>
      </c>
      <c r="K4996" s="764" t="s">
        <v>3120</v>
      </c>
      <c r="L4996" s="765" t="s">
        <v>3120</v>
      </c>
      <c r="M4996" s="765" t="s">
        <v>3120</v>
      </c>
      <c r="N4996" s="766" t="s">
        <v>5068</v>
      </c>
      <c r="O4996" s="766" t="s">
        <v>5069</v>
      </c>
      <c r="P4996" s="763" t="s">
        <v>4882</v>
      </c>
      <c r="Q4996" s="766" t="s">
        <v>5102</v>
      </c>
      <c r="R4996" s="763"/>
      <c r="T4996" s="761"/>
    </row>
    <row r="4997" spans="1:20" s="760" customFormat="1" ht="15.75" customHeight="1" x14ac:dyDescent="0.25">
      <c r="A4997" s="945"/>
      <c r="B4997" s="952"/>
      <c r="C4997" s="953"/>
      <c r="D4997" s="768"/>
      <c r="E4997" s="945"/>
      <c r="F4997" s="945"/>
      <c r="G4997" s="945"/>
      <c r="H4997" s="945"/>
      <c r="I4997" s="945"/>
      <c r="J4997" s="769" t="s">
        <v>14</v>
      </c>
      <c r="K4997" s="770" t="s">
        <v>14</v>
      </c>
      <c r="L4997" s="771" t="s">
        <v>14</v>
      </c>
      <c r="M4997" s="771" t="s">
        <v>14</v>
      </c>
      <c r="N4997" s="769" t="s">
        <v>14</v>
      </c>
      <c r="O4997" s="769" t="s">
        <v>14</v>
      </c>
      <c r="P4997" s="769" t="s">
        <v>14</v>
      </c>
      <c r="Q4997" s="769" t="s">
        <v>14</v>
      </c>
      <c r="R4997" s="769"/>
      <c r="T4997" s="761"/>
    </row>
    <row r="4998" spans="1:20" s="498" customFormat="1" ht="36" x14ac:dyDescent="0.25">
      <c r="A4998" s="772"/>
      <c r="D4998" s="515" t="s">
        <v>9652</v>
      </c>
      <c r="E4998" s="779" t="s">
        <v>9653</v>
      </c>
      <c r="F4998" s="780" t="s">
        <v>5939</v>
      </c>
      <c r="G4998" s="781" t="s">
        <v>6194</v>
      </c>
      <c r="H4998" s="781" t="s">
        <v>6195</v>
      </c>
      <c r="I4998" s="781" t="s">
        <v>5517</v>
      </c>
      <c r="J4998" s="782">
        <v>600000</v>
      </c>
      <c r="K4998" s="783">
        <v>600000</v>
      </c>
      <c r="L4998" s="784">
        <f t="shared" si="252"/>
        <v>0</v>
      </c>
      <c r="M4998" s="784">
        <f t="shared" si="253"/>
        <v>0</v>
      </c>
      <c r="N4998" s="782">
        <v>600000</v>
      </c>
      <c r="O4998" s="782">
        <v>600000</v>
      </c>
      <c r="P4998" s="782">
        <v>1800000</v>
      </c>
      <c r="Q4998" s="782">
        <v>600000</v>
      </c>
      <c r="R4998" s="782"/>
      <c r="T4998" s="568"/>
    </row>
    <row r="4999" spans="1:20" s="498" customFormat="1" ht="12" x14ac:dyDescent="0.25">
      <c r="A4999" s="772"/>
      <c r="D4999" s="515" t="s">
        <v>9654</v>
      </c>
      <c r="E4999" s="779" t="s">
        <v>9655</v>
      </c>
      <c r="F4999" s="780" t="s">
        <v>5942</v>
      </c>
      <c r="G4999" s="781" t="s">
        <v>6194</v>
      </c>
      <c r="H4999" s="781" t="s">
        <v>6195</v>
      </c>
      <c r="I4999" s="781" t="s">
        <v>5517</v>
      </c>
      <c r="J4999" s="782">
        <v>100000</v>
      </c>
      <c r="K4999" s="783">
        <v>100000</v>
      </c>
      <c r="L4999" s="784">
        <f t="shared" si="252"/>
        <v>0</v>
      </c>
      <c r="M4999" s="784">
        <f t="shared" si="253"/>
        <v>0</v>
      </c>
      <c r="N4999" s="782">
        <v>100000</v>
      </c>
      <c r="O4999" s="782">
        <v>150000</v>
      </c>
      <c r="P4999" s="782">
        <v>350000</v>
      </c>
      <c r="Q4999" s="782">
        <v>100000</v>
      </c>
      <c r="R4999" s="782"/>
      <c r="T4999" s="568"/>
    </row>
    <row r="5000" spans="1:20" s="498" customFormat="1" ht="12" x14ac:dyDescent="0.25">
      <c r="A5000" s="772"/>
      <c r="D5000" s="515" t="s">
        <v>9656</v>
      </c>
      <c r="E5000" s="779" t="s">
        <v>9657</v>
      </c>
      <c r="F5000" s="780" t="s">
        <v>5607</v>
      </c>
      <c r="G5000" s="781" t="s">
        <v>6194</v>
      </c>
      <c r="H5000" s="781" t="s">
        <v>6195</v>
      </c>
      <c r="I5000" s="781" t="s">
        <v>5517</v>
      </c>
      <c r="J5000" s="782">
        <v>50000</v>
      </c>
      <c r="K5000" s="783">
        <v>50000</v>
      </c>
      <c r="L5000" s="784">
        <f t="shared" si="252"/>
        <v>0</v>
      </c>
      <c r="M5000" s="784">
        <f t="shared" si="253"/>
        <v>0</v>
      </c>
      <c r="N5000" s="782">
        <v>50000</v>
      </c>
      <c r="O5000" s="782">
        <v>50000</v>
      </c>
      <c r="P5000" s="782">
        <v>150000</v>
      </c>
      <c r="Q5000" s="782">
        <v>50000</v>
      </c>
      <c r="R5000" s="782"/>
      <c r="T5000" s="568"/>
    </row>
    <row r="5001" spans="1:20" s="498" customFormat="1" ht="12" x14ac:dyDescent="0.25">
      <c r="A5001" s="772"/>
      <c r="D5001" s="515" t="s">
        <v>9658</v>
      </c>
      <c r="E5001" s="779" t="s">
        <v>9659</v>
      </c>
      <c r="F5001" s="780" t="s">
        <v>5631</v>
      </c>
      <c r="G5001" s="781" t="s">
        <v>6194</v>
      </c>
      <c r="H5001" s="781" t="s">
        <v>6195</v>
      </c>
      <c r="I5001" s="781" t="s">
        <v>5517</v>
      </c>
      <c r="J5001" s="782">
        <v>600000</v>
      </c>
      <c r="K5001" s="783">
        <v>600000</v>
      </c>
      <c r="L5001" s="784">
        <f t="shared" si="252"/>
        <v>0</v>
      </c>
      <c r="M5001" s="784">
        <f t="shared" si="253"/>
        <v>0</v>
      </c>
      <c r="N5001" s="782">
        <v>600000</v>
      </c>
      <c r="O5001" s="782">
        <v>600000</v>
      </c>
      <c r="P5001" s="782">
        <v>1800000</v>
      </c>
      <c r="Q5001" s="782">
        <v>500000</v>
      </c>
      <c r="R5001" s="782"/>
      <c r="T5001" s="568"/>
    </row>
    <row r="5002" spans="1:20" s="498" customFormat="1" ht="36" x14ac:dyDescent="0.25">
      <c r="A5002" s="772"/>
      <c r="D5002" s="515" t="s">
        <v>9660</v>
      </c>
      <c r="E5002" s="779" t="s">
        <v>9661</v>
      </c>
      <c r="F5002" s="780" t="s">
        <v>5634</v>
      </c>
      <c r="G5002" s="781" t="s">
        <v>6194</v>
      </c>
      <c r="H5002" s="781" t="s">
        <v>6195</v>
      </c>
      <c r="I5002" s="781" t="s">
        <v>5517</v>
      </c>
      <c r="J5002" s="782">
        <v>1500000</v>
      </c>
      <c r="K5002" s="783">
        <v>1500000</v>
      </c>
      <c r="L5002" s="784">
        <f t="shared" si="252"/>
        <v>0</v>
      </c>
      <c r="M5002" s="784">
        <f t="shared" si="253"/>
        <v>0</v>
      </c>
      <c r="N5002" s="782">
        <v>1500000</v>
      </c>
      <c r="O5002" s="782">
        <v>1600000</v>
      </c>
      <c r="P5002" s="782">
        <v>4600000</v>
      </c>
      <c r="Q5002" s="782">
        <v>1500000</v>
      </c>
      <c r="R5002" s="782"/>
      <c r="T5002" s="568"/>
    </row>
    <row r="5003" spans="1:20" s="498" customFormat="1" ht="24" x14ac:dyDescent="0.25">
      <c r="A5003" s="772"/>
      <c r="D5003" s="515" t="s">
        <v>9662</v>
      </c>
      <c r="E5003" s="779" t="s">
        <v>9663</v>
      </c>
      <c r="F5003" s="780" t="s">
        <v>5995</v>
      </c>
      <c r="G5003" s="781" t="s">
        <v>6194</v>
      </c>
      <c r="H5003" s="781" t="s">
        <v>6195</v>
      </c>
      <c r="I5003" s="781" t="s">
        <v>5517</v>
      </c>
      <c r="J5003" s="782">
        <v>500000</v>
      </c>
      <c r="K5003" s="783">
        <v>500000</v>
      </c>
      <c r="L5003" s="784">
        <f t="shared" si="252"/>
        <v>0</v>
      </c>
      <c r="M5003" s="784">
        <f t="shared" si="253"/>
        <v>0</v>
      </c>
      <c r="N5003" s="782">
        <v>500000</v>
      </c>
      <c r="O5003" s="782">
        <v>500000</v>
      </c>
      <c r="P5003" s="782">
        <v>1500000</v>
      </c>
      <c r="Q5003" s="782">
        <v>500000</v>
      </c>
      <c r="R5003" s="782"/>
      <c r="T5003" s="568"/>
    </row>
    <row r="5004" spans="1:20" s="498" customFormat="1" ht="24" x14ac:dyDescent="0.25">
      <c r="A5004" s="772"/>
      <c r="D5004" s="515" t="s">
        <v>9664</v>
      </c>
      <c r="E5004" s="779" t="s">
        <v>9665</v>
      </c>
      <c r="F5004" s="780" t="s">
        <v>5998</v>
      </c>
      <c r="G5004" s="781" t="s">
        <v>6194</v>
      </c>
      <c r="H5004" s="781" t="s">
        <v>6195</v>
      </c>
      <c r="I5004" s="781" t="s">
        <v>5517</v>
      </c>
      <c r="J5004" s="782">
        <v>1600000</v>
      </c>
      <c r="K5004" s="783">
        <v>1600000</v>
      </c>
      <c r="L5004" s="784">
        <f t="shared" si="252"/>
        <v>0</v>
      </c>
      <c r="M5004" s="784">
        <f t="shared" si="253"/>
        <v>0</v>
      </c>
      <c r="N5004" s="782">
        <v>1600000</v>
      </c>
      <c r="O5004" s="782">
        <v>50000</v>
      </c>
      <c r="P5004" s="782">
        <v>3250000</v>
      </c>
      <c r="Q5004" s="782">
        <v>50000</v>
      </c>
      <c r="R5004" s="782"/>
      <c r="T5004" s="568"/>
    </row>
    <row r="5005" spans="1:20" s="498" customFormat="1" ht="12" x14ac:dyDescent="0.25">
      <c r="A5005" s="772"/>
      <c r="D5005" s="515" t="s">
        <v>9666</v>
      </c>
      <c r="E5005" s="779" t="s">
        <v>9667</v>
      </c>
      <c r="F5005" s="780" t="s">
        <v>5649</v>
      </c>
      <c r="G5005" s="781" t="s">
        <v>6194</v>
      </c>
      <c r="H5005" s="781" t="s">
        <v>6195</v>
      </c>
      <c r="I5005" s="781" t="s">
        <v>5517</v>
      </c>
      <c r="J5005" s="782">
        <v>700000</v>
      </c>
      <c r="K5005" s="783">
        <v>700000</v>
      </c>
      <c r="L5005" s="784">
        <f t="shared" si="252"/>
        <v>0</v>
      </c>
      <c r="M5005" s="784">
        <f t="shared" si="253"/>
        <v>0</v>
      </c>
      <c r="N5005" s="782">
        <v>700000</v>
      </c>
      <c r="O5005" s="782">
        <v>800000</v>
      </c>
      <c r="P5005" s="782">
        <v>2200000</v>
      </c>
      <c r="Q5005" s="782">
        <v>700000</v>
      </c>
      <c r="R5005" s="782"/>
      <c r="T5005" s="568"/>
    </row>
    <row r="5006" spans="1:20" s="498" customFormat="1" ht="12" x14ac:dyDescent="0.25">
      <c r="A5006" s="772"/>
      <c r="D5006" s="515" t="s">
        <v>9668</v>
      </c>
      <c r="E5006" s="779" t="s">
        <v>9669</v>
      </c>
      <c r="F5006" s="780" t="s">
        <v>5664</v>
      </c>
      <c r="G5006" s="781" t="s">
        <v>6194</v>
      </c>
      <c r="H5006" s="781" t="s">
        <v>6195</v>
      </c>
      <c r="I5006" s="781" t="s">
        <v>5517</v>
      </c>
      <c r="J5006" s="782">
        <v>2000000</v>
      </c>
      <c r="K5006" s="783">
        <v>2000000</v>
      </c>
      <c r="L5006" s="784">
        <f t="shared" si="252"/>
        <v>0</v>
      </c>
      <c r="M5006" s="784">
        <f t="shared" si="253"/>
        <v>0</v>
      </c>
      <c r="N5006" s="782">
        <v>2000000</v>
      </c>
      <c r="O5006" s="782">
        <v>2000000</v>
      </c>
      <c r="P5006" s="782">
        <v>6000000</v>
      </c>
      <c r="Q5006" s="782">
        <v>2000000</v>
      </c>
      <c r="R5006" s="782"/>
      <c r="T5006" s="568"/>
    </row>
    <row r="5007" spans="1:20" s="498" customFormat="1" ht="12" x14ac:dyDescent="0.25">
      <c r="A5007" s="772"/>
      <c r="D5007" s="515" t="s">
        <v>9670</v>
      </c>
      <c r="E5007" s="779" t="s">
        <v>9671</v>
      </c>
      <c r="F5007" s="780" t="s">
        <v>9672</v>
      </c>
      <c r="G5007" s="781" t="s">
        <v>6194</v>
      </c>
      <c r="H5007" s="781" t="s">
        <v>6195</v>
      </c>
      <c r="I5007" s="781" t="s">
        <v>5517</v>
      </c>
      <c r="J5007" s="782">
        <v>25000000</v>
      </c>
      <c r="K5007" s="783">
        <v>5000000</v>
      </c>
      <c r="L5007" s="784">
        <f t="shared" si="252"/>
        <v>20000000</v>
      </c>
      <c r="M5007" s="784">
        <v>0</v>
      </c>
      <c r="N5007" s="782">
        <v>25000000</v>
      </c>
      <c r="O5007" s="782">
        <v>25000000</v>
      </c>
      <c r="P5007" s="782">
        <v>75000000</v>
      </c>
      <c r="Q5007" s="782">
        <v>25000000</v>
      </c>
      <c r="R5007" s="782"/>
      <c r="T5007" s="568"/>
    </row>
    <row r="5008" spans="1:20" s="498" customFormat="1" ht="12" x14ac:dyDescent="0.25">
      <c r="A5008" s="772"/>
      <c r="D5008" s="515" t="s">
        <v>9673</v>
      </c>
      <c r="E5008" s="779" t="s">
        <v>9674</v>
      </c>
      <c r="F5008" s="780" t="s">
        <v>6290</v>
      </c>
      <c r="G5008" s="781" t="s">
        <v>6194</v>
      </c>
      <c r="H5008" s="781" t="s">
        <v>6195</v>
      </c>
      <c r="I5008" s="781" t="s">
        <v>5517</v>
      </c>
      <c r="J5008" s="782">
        <v>75000000</v>
      </c>
      <c r="K5008" s="783">
        <v>15000000</v>
      </c>
      <c r="L5008" s="784">
        <f t="shared" si="252"/>
        <v>60000000</v>
      </c>
      <c r="M5008" s="784">
        <v>0</v>
      </c>
      <c r="N5008" s="782">
        <v>75000000</v>
      </c>
      <c r="O5008" s="782">
        <v>75000000</v>
      </c>
      <c r="P5008" s="782">
        <v>225000000</v>
      </c>
      <c r="Q5008" s="782">
        <v>75000000</v>
      </c>
      <c r="R5008" s="782"/>
      <c r="T5008" s="568"/>
    </row>
    <row r="5009" spans="1:20" s="498" customFormat="1" ht="12" x14ac:dyDescent="0.25">
      <c r="A5009" s="772"/>
      <c r="D5009" s="515" t="s">
        <v>9675</v>
      </c>
      <c r="E5009" s="779" t="s">
        <v>9676</v>
      </c>
      <c r="F5009" s="780" t="s">
        <v>5703</v>
      </c>
      <c r="G5009" s="781" t="s">
        <v>6194</v>
      </c>
      <c r="H5009" s="781" t="s">
        <v>6195</v>
      </c>
      <c r="I5009" s="781" t="s">
        <v>5517</v>
      </c>
      <c r="J5009" s="782">
        <v>1600000</v>
      </c>
      <c r="K5009" s="783">
        <v>1600000</v>
      </c>
      <c r="L5009" s="784">
        <f t="shared" si="252"/>
        <v>0</v>
      </c>
      <c r="M5009" s="784">
        <f t="shared" si="253"/>
        <v>0</v>
      </c>
      <c r="N5009" s="782">
        <v>1600000</v>
      </c>
      <c r="O5009" s="782">
        <v>1700000</v>
      </c>
      <c r="P5009" s="782">
        <v>4900000</v>
      </c>
      <c r="Q5009" s="782">
        <v>1500000</v>
      </c>
      <c r="R5009" s="782"/>
      <c r="T5009" s="568"/>
    </row>
    <row r="5010" spans="1:20" s="498" customFormat="1" ht="12" x14ac:dyDescent="0.25">
      <c r="A5010" s="772"/>
      <c r="D5010" s="515" t="s">
        <v>9677</v>
      </c>
      <c r="E5010" s="779" t="s">
        <v>9678</v>
      </c>
      <c r="F5010" s="780" t="s">
        <v>5709</v>
      </c>
      <c r="G5010" s="781" t="s">
        <v>6194</v>
      </c>
      <c r="H5010" s="781" t="s">
        <v>6195</v>
      </c>
      <c r="I5010" s="781" t="s">
        <v>5517</v>
      </c>
      <c r="J5010" s="782">
        <v>600000</v>
      </c>
      <c r="K5010" s="783">
        <v>600000</v>
      </c>
      <c r="L5010" s="784">
        <f t="shared" si="252"/>
        <v>0</v>
      </c>
      <c r="M5010" s="784">
        <f t="shared" si="253"/>
        <v>0</v>
      </c>
      <c r="N5010" s="782">
        <v>600000</v>
      </c>
      <c r="O5010" s="782">
        <v>600000</v>
      </c>
      <c r="P5010" s="782">
        <v>1800000</v>
      </c>
      <c r="Q5010" s="782">
        <v>500000</v>
      </c>
      <c r="R5010" s="782"/>
      <c r="T5010" s="568"/>
    </row>
    <row r="5011" spans="1:20" s="498" customFormat="1" ht="24" x14ac:dyDescent="0.25">
      <c r="A5011" s="772"/>
      <c r="D5011" s="515" t="s">
        <v>9679</v>
      </c>
      <c r="E5011" s="779" t="s">
        <v>9680</v>
      </c>
      <c r="F5011" s="780" t="s">
        <v>6467</v>
      </c>
      <c r="G5011" s="781" t="s">
        <v>6194</v>
      </c>
      <c r="H5011" s="781" t="s">
        <v>6195</v>
      </c>
      <c r="I5011" s="781" t="s">
        <v>5517</v>
      </c>
      <c r="J5011" s="782">
        <v>30000</v>
      </c>
      <c r="K5011" s="783">
        <v>30000</v>
      </c>
      <c r="L5011" s="784">
        <f t="shared" si="252"/>
        <v>0</v>
      </c>
      <c r="M5011" s="784">
        <f t="shared" si="253"/>
        <v>0</v>
      </c>
      <c r="N5011" s="782">
        <v>30000</v>
      </c>
      <c r="O5011" s="782">
        <v>30000</v>
      </c>
      <c r="P5011" s="782">
        <v>90000</v>
      </c>
      <c r="Q5011" s="782">
        <v>30000</v>
      </c>
      <c r="R5011" s="782"/>
      <c r="T5011" s="568"/>
    </row>
    <row r="5012" spans="1:20" s="498" customFormat="1" ht="12" x14ac:dyDescent="0.25">
      <c r="A5012" s="772"/>
      <c r="D5012" s="515" t="s">
        <v>9681</v>
      </c>
      <c r="E5012" s="779" t="s">
        <v>9682</v>
      </c>
      <c r="F5012" s="780" t="s">
        <v>6671</v>
      </c>
      <c r="G5012" s="781" t="s">
        <v>6194</v>
      </c>
      <c r="H5012" s="781" t="s">
        <v>6195</v>
      </c>
      <c r="I5012" s="781" t="s">
        <v>5517</v>
      </c>
      <c r="J5012" s="782">
        <v>400000</v>
      </c>
      <c r="K5012" s="783">
        <v>400000</v>
      </c>
      <c r="L5012" s="784">
        <f t="shared" si="252"/>
        <v>0</v>
      </c>
      <c r="M5012" s="784">
        <f t="shared" si="253"/>
        <v>0</v>
      </c>
      <c r="N5012" s="782">
        <v>400000</v>
      </c>
      <c r="O5012" s="782">
        <v>400000</v>
      </c>
      <c r="P5012" s="782">
        <v>1200000</v>
      </c>
      <c r="Q5012" s="782">
        <v>300000</v>
      </c>
      <c r="R5012" s="782"/>
      <c r="T5012" s="568"/>
    </row>
    <row r="5013" spans="1:20" s="498" customFormat="1" ht="24" x14ac:dyDescent="0.25">
      <c r="A5013" s="772"/>
      <c r="D5013" s="515" t="s">
        <v>9683</v>
      </c>
      <c r="E5013" s="779" t="s">
        <v>9684</v>
      </c>
      <c r="F5013" s="780" t="s">
        <v>6016</v>
      </c>
      <c r="G5013" s="781" t="s">
        <v>6194</v>
      </c>
      <c r="H5013" s="781" t="s">
        <v>6195</v>
      </c>
      <c r="I5013" s="781" t="s">
        <v>5517</v>
      </c>
      <c r="J5013" s="782">
        <v>3000000</v>
      </c>
      <c r="K5013" s="783">
        <v>3000000</v>
      </c>
      <c r="L5013" s="784">
        <f t="shared" si="252"/>
        <v>0</v>
      </c>
      <c r="M5013" s="784">
        <f t="shared" si="253"/>
        <v>0</v>
      </c>
      <c r="N5013" s="782">
        <v>5000000</v>
      </c>
      <c r="O5013" s="782">
        <v>5000000</v>
      </c>
      <c r="P5013" s="782">
        <v>13000000</v>
      </c>
      <c r="Q5013" s="782">
        <v>17840000</v>
      </c>
      <c r="R5013" s="782"/>
      <c r="T5013" s="568"/>
    </row>
    <row r="5014" spans="1:20" s="498" customFormat="1" ht="24" x14ac:dyDescent="0.25">
      <c r="A5014" s="772"/>
      <c r="D5014" s="515" t="s">
        <v>9685</v>
      </c>
      <c r="E5014" s="779" t="s">
        <v>9686</v>
      </c>
      <c r="F5014" s="780" t="s">
        <v>5881</v>
      </c>
      <c r="G5014" s="781" t="s">
        <v>6194</v>
      </c>
      <c r="H5014" s="781" t="s">
        <v>6195</v>
      </c>
      <c r="I5014" s="781" t="s">
        <v>5517</v>
      </c>
      <c r="J5014" s="782">
        <v>250000</v>
      </c>
      <c r="K5014" s="783">
        <v>250000</v>
      </c>
      <c r="L5014" s="782">
        <f t="shared" si="252"/>
        <v>0</v>
      </c>
      <c r="M5014" s="782">
        <f t="shared" si="253"/>
        <v>0</v>
      </c>
      <c r="N5014" s="782">
        <v>250000</v>
      </c>
      <c r="O5014" s="782">
        <v>300000</v>
      </c>
      <c r="P5014" s="782">
        <v>800000</v>
      </c>
      <c r="Q5014" s="782">
        <v>200000</v>
      </c>
      <c r="R5014" s="782"/>
      <c r="T5014" s="568"/>
    </row>
    <row r="5015" spans="1:20" s="498" customFormat="1" ht="12" x14ac:dyDescent="0.25">
      <c r="A5015" s="772"/>
      <c r="D5015" s="515"/>
      <c r="F5015" s="536"/>
      <c r="J5015" s="776"/>
      <c r="K5015" s="829"/>
      <c r="L5015" s="776"/>
      <c r="M5015" s="776"/>
      <c r="N5015" s="776"/>
      <c r="O5015" s="776"/>
      <c r="P5015" s="776"/>
      <c r="Q5015" s="776"/>
      <c r="R5015" s="776"/>
      <c r="T5015" s="568"/>
    </row>
    <row r="5016" spans="1:20" s="498" customFormat="1" ht="12" x14ac:dyDescent="0.25">
      <c r="A5016" s="772"/>
      <c r="B5016" s="566" t="s">
        <v>973</v>
      </c>
      <c r="C5016" s="810"/>
      <c r="D5016" s="515"/>
      <c r="E5016" s="810"/>
      <c r="F5016" s="827"/>
      <c r="G5016" s="810"/>
      <c r="H5016" s="810"/>
      <c r="I5016" s="779"/>
      <c r="J5016" s="782">
        <v>127630000</v>
      </c>
      <c r="K5016" s="783">
        <f>SUM(K4986:K5015)</f>
        <v>47630000</v>
      </c>
      <c r="L5016" s="782">
        <f t="shared" ref="L5016:O5016" si="254">SUM(L4986:L5015)</f>
        <v>80000000</v>
      </c>
      <c r="M5016" s="782">
        <f t="shared" si="254"/>
        <v>0</v>
      </c>
      <c r="N5016" s="782">
        <f t="shared" si="254"/>
        <v>129630000</v>
      </c>
      <c r="O5016" s="782">
        <f t="shared" si="254"/>
        <v>130080000</v>
      </c>
      <c r="P5016" s="782">
        <v>387340000</v>
      </c>
      <c r="Q5016" s="782">
        <v>139370000</v>
      </c>
      <c r="R5016" s="782"/>
      <c r="T5016" s="568"/>
    </row>
    <row r="5017" spans="1:20" s="498" customFormat="1" ht="12" x14ac:dyDescent="0.25">
      <c r="A5017" s="772"/>
      <c r="D5017" s="515"/>
      <c r="F5017" s="536"/>
      <c r="J5017" s="776"/>
      <c r="K5017" s="829"/>
      <c r="L5017" s="776"/>
      <c r="M5017" s="776"/>
      <c r="N5017" s="776"/>
      <c r="O5017" s="776"/>
      <c r="P5017" s="776"/>
      <c r="Q5017" s="776"/>
      <c r="R5017" s="776"/>
      <c r="T5017" s="568"/>
    </row>
    <row r="5018" spans="1:20" s="751" customFormat="1" ht="13.8" x14ac:dyDescent="0.3">
      <c r="A5018" s="946" t="s">
        <v>5500</v>
      </c>
      <c r="B5018" s="946"/>
      <c r="C5018" s="946"/>
      <c r="D5018" s="946"/>
      <c r="E5018" s="946"/>
      <c r="F5018" s="946"/>
      <c r="G5018" s="946"/>
      <c r="H5018" s="946"/>
      <c r="I5018" s="946"/>
      <c r="J5018" s="946"/>
      <c r="K5018" s="946"/>
      <c r="L5018" s="946"/>
      <c r="M5018" s="946"/>
      <c r="N5018" s="946"/>
      <c r="O5018" s="946"/>
      <c r="P5018" s="946"/>
      <c r="Q5018" s="946"/>
      <c r="T5018" s="752"/>
    </row>
    <row r="5019" spans="1:20" s="751" customFormat="1" ht="13.8" x14ac:dyDescent="0.3">
      <c r="A5019" s="946" t="s">
        <v>5501</v>
      </c>
      <c r="B5019" s="946"/>
      <c r="C5019" s="946"/>
      <c r="D5019" s="946"/>
      <c r="E5019" s="946"/>
      <c r="F5019" s="946"/>
      <c r="G5019" s="946"/>
      <c r="H5019" s="946"/>
      <c r="I5019" s="946"/>
      <c r="J5019" s="946"/>
      <c r="K5019" s="946"/>
      <c r="L5019" s="946"/>
      <c r="M5019" s="946"/>
      <c r="N5019" s="946"/>
      <c r="O5019" s="946"/>
      <c r="P5019" s="946"/>
      <c r="Q5019" s="946"/>
      <c r="T5019" s="752"/>
    </row>
    <row r="5020" spans="1:20" s="753" customFormat="1" ht="13.2" x14ac:dyDescent="0.25">
      <c r="A5020" s="947" t="s">
        <v>8579</v>
      </c>
      <c r="B5020" s="947"/>
      <c r="C5020" s="947"/>
      <c r="D5020" s="947"/>
      <c r="E5020" s="947"/>
      <c r="F5020" s="947"/>
      <c r="G5020" s="947"/>
      <c r="H5020" s="947"/>
      <c r="I5020" s="947"/>
      <c r="J5020" s="947"/>
      <c r="K5020" s="947"/>
      <c r="L5020" s="947"/>
      <c r="M5020" s="947"/>
      <c r="N5020" s="947"/>
      <c r="O5020" s="947"/>
      <c r="P5020" s="947"/>
      <c r="Q5020" s="947"/>
      <c r="T5020" s="754"/>
    </row>
    <row r="5021" spans="1:20" s="760" customFormat="1" ht="24" customHeight="1" x14ac:dyDescent="0.25">
      <c r="A5021" s="943" t="s">
        <v>5502</v>
      </c>
      <c r="B5021" s="948" t="s">
        <v>5503</v>
      </c>
      <c r="C5021" s="949"/>
      <c r="D5021" s="755"/>
      <c r="E5021" s="943" t="s">
        <v>5504</v>
      </c>
      <c r="F5021" s="943" t="s">
        <v>4881</v>
      </c>
      <c r="G5021" s="943" t="s">
        <v>5505</v>
      </c>
      <c r="H5021" s="943" t="s">
        <v>5506</v>
      </c>
      <c r="I5021" s="943" t="s">
        <v>5507</v>
      </c>
      <c r="J5021" s="756" t="s">
        <v>3115</v>
      </c>
      <c r="K5021" s="757" t="s">
        <v>3116</v>
      </c>
      <c r="L5021" s="758" t="s">
        <v>5508</v>
      </c>
      <c r="M5021" s="758" t="s">
        <v>5509</v>
      </c>
      <c r="N5021" s="756" t="s">
        <v>3116</v>
      </c>
      <c r="O5021" s="756" t="s">
        <v>3116</v>
      </c>
      <c r="P5021" s="759" t="s">
        <v>3317</v>
      </c>
      <c r="Q5021" s="759" t="s">
        <v>3341</v>
      </c>
      <c r="R5021" s="759" t="s">
        <v>5510</v>
      </c>
      <c r="T5021" s="761"/>
    </row>
    <row r="5022" spans="1:20" s="760" customFormat="1" ht="19.5" customHeight="1" x14ac:dyDescent="0.25">
      <c r="A5022" s="944"/>
      <c r="B5022" s="950"/>
      <c r="C5022" s="951"/>
      <c r="D5022" s="762"/>
      <c r="E5022" s="944"/>
      <c r="F5022" s="944"/>
      <c r="G5022" s="944"/>
      <c r="H5022" s="944"/>
      <c r="I5022" s="944"/>
      <c r="J5022" s="763">
        <v>2020</v>
      </c>
      <c r="K5022" s="764" t="s">
        <v>3120</v>
      </c>
      <c r="L5022" s="765" t="s">
        <v>3120</v>
      </c>
      <c r="M5022" s="765" t="s">
        <v>3120</v>
      </c>
      <c r="N5022" s="766" t="s">
        <v>5068</v>
      </c>
      <c r="O5022" s="766" t="s">
        <v>5069</v>
      </c>
      <c r="P5022" s="763" t="s">
        <v>4882</v>
      </c>
      <c r="Q5022" s="766" t="s">
        <v>5102</v>
      </c>
      <c r="R5022" s="763"/>
      <c r="T5022" s="761"/>
    </row>
    <row r="5023" spans="1:20" s="760" customFormat="1" ht="15.75" customHeight="1" x14ac:dyDescent="0.25">
      <c r="A5023" s="945"/>
      <c r="B5023" s="952"/>
      <c r="C5023" s="953"/>
      <c r="D5023" s="768"/>
      <c r="E5023" s="945"/>
      <c r="F5023" s="945"/>
      <c r="G5023" s="945"/>
      <c r="H5023" s="945"/>
      <c r="I5023" s="945"/>
      <c r="J5023" s="769" t="s">
        <v>14</v>
      </c>
      <c r="K5023" s="770" t="s">
        <v>14</v>
      </c>
      <c r="L5023" s="771" t="s">
        <v>14</v>
      </c>
      <c r="M5023" s="771" t="s">
        <v>14</v>
      </c>
      <c r="N5023" s="769" t="s">
        <v>14</v>
      </c>
      <c r="O5023" s="769" t="s">
        <v>14</v>
      </c>
      <c r="P5023" s="769" t="s">
        <v>14</v>
      </c>
      <c r="Q5023" s="769" t="s">
        <v>14</v>
      </c>
      <c r="R5023" s="769"/>
      <c r="T5023" s="761"/>
    </row>
    <row r="5024" spans="1:20" s="498" customFormat="1" ht="12" x14ac:dyDescent="0.25">
      <c r="A5024" s="772" t="s">
        <v>9687</v>
      </c>
      <c r="B5024" s="773" t="s">
        <v>974</v>
      </c>
      <c r="C5024" s="773"/>
      <c r="D5024" s="794"/>
      <c r="E5024" s="773"/>
      <c r="F5024" s="775"/>
      <c r="G5024" s="773"/>
      <c r="H5024" s="773"/>
      <c r="I5024" s="773"/>
      <c r="J5024" s="776"/>
      <c r="K5024" s="829"/>
      <c r="L5024" s="776"/>
      <c r="M5024" s="776"/>
      <c r="N5024" s="776"/>
      <c r="O5024" s="776"/>
      <c r="P5024" s="776"/>
      <c r="Q5024" s="776"/>
      <c r="R5024" s="776"/>
      <c r="T5024" s="568"/>
    </row>
    <row r="5025" spans="1:20" s="498" customFormat="1" ht="12" x14ac:dyDescent="0.25">
      <c r="A5025" s="772"/>
      <c r="C5025" s="773" t="s">
        <v>5142</v>
      </c>
      <c r="D5025" s="794"/>
      <c r="E5025" s="773"/>
      <c r="F5025" s="775"/>
      <c r="G5025" s="773"/>
      <c r="H5025" s="773"/>
      <c r="I5025" s="773"/>
      <c r="J5025" s="777">
        <v>106100000</v>
      </c>
      <c r="K5025" s="789">
        <f>SUM(K5026:K5064)</f>
        <v>41100000</v>
      </c>
      <c r="L5025" s="784">
        <f t="shared" ref="L5025:O5025" si="255">SUM(L5026:L5064)</f>
        <v>65000000</v>
      </c>
      <c r="M5025" s="784">
        <f t="shared" si="255"/>
        <v>0</v>
      </c>
      <c r="N5025" s="784">
        <f t="shared" si="255"/>
        <v>106100000</v>
      </c>
      <c r="O5025" s="784">
        <f t="shared" si="255"/>
        <v>106950000</v>
      </c>
      <c r="P5025" s="777">
        <f>SUM(K5025,N5025,O5025)</f>
        <v>254150000</v>
      </c>
      <c r="Q5025" s="777">
        <v>131800000</v>
      </c>
      <c r="R5025" s="777"/>
      <c r="T5025" s="568"/>
    </row>
    <row r="5026" spans="1:20" s="498" customFormat="1" ht="12" x14ac:dyDescent="0.25">
      <c r="A5026" s="772"/>
      <c r="D5026" s="515" t="s">
        <v>9688</v>
      </c>
      <c r="E5026" s="779" t="s">
        <v>9689</v>
      </c>
      <c r="F5026" s="780" t="s">
        <v>5601</v>
      </c>
      <c r="G5026" s="781" t="s">
        <v>6194</v>
      </c>
      <c r="H5026" s="781" t="s">
        <v>6195</v>
      </c>
      <c r="I5026" s="781" t="s">
        <v>5517</v>
      </c>
      <c r="J5026" s="782">
        <v>0</v>
      </c>
      <c r="K5026" s="783">
        <v>0</v>
      </c>
      <c r="L5026" s="784">
        <f t="shared" ref="L5026:L5064" si="256">SUM(J5026-K5026)</f>
        <v>0</v>
      </c>
      <c r="M5026" s="784">
        <f>SUM(K5026-J5026)</f>
        <v>0</v>
      </c>
      <c r="N5026" s="782">
        <v>0</v>
      </c>
      <c r="O5026" s="782">
        <v>0</v>
      </c>
      <c r="P5026" s="782">
        <v>0</v>
      </c>
      <c r="Q5026" s="782">
        <v>0</v>
      </c>
      <c r="R5026" s="782"/>
      <c r="T5026" s="568"/>
    </row>
    <row r="5027" spans="1:20" s="498" customFormat="1" ht="24" x14ac:dyDescent="0.25">
      <c r="A5027" s="772"/>
      <c r="D5027" s="515" t="s">
        <v>9690</v>
      </c>
      <c r="E5027" s="779" t="s">
        <v>9691</v>
      </c>
      <c r="F5027" s="780" t="s">
        <v>5927</v>
      </c>
      <c r="G5027" s="781" t="s">
        <v>6194</v>
      </c>
      <c r="H5027" s="781" t="s">
        <v>6195</v>
      </c>
      <c r="I5027" s="781" t="s">
        <v>5517</v>
      </c>
      <c r="J5027" s="782">
        <v>2000000</v>
      </c>
      <c r="K5027" s="783">
        <v>2000000</v>
      </c>
      <c r="L5027" s="784">
        <f t="shared" si="256"/>
        <v>0</v>
      </c>
      <c r="M5027" s="784">
        <f t="shared" ref="M5027:M5063" si="257">SUM(K5027-J5027)</f>
        <v>0</v>
      </c>
      <c r="N5027" s="782">
        <v>2000000</v>
      </c>
      <c r="O5027" s="782">
        <v>2000000</v>
      </c>
      <c r="P5027" s="782">
        <v>6000000</v>
      </c>
      <c r="Q5027" s="782">
        <v>2200000</v>
      </c>
      <c r="R5027" s="782"/>
      <c r="T5027" s="568"/>
    </row>
    <row r="5028" spans="1:20" s="498" customFormat="1" ht="24" x14ac:dyDescent="0.25">
      <c r="A5028" s="772"/>
      <c r="D5028" s="515" t="s">
        <v>9692</v>
      </c>
      <c r="E5028" s="779" t="s">
        <v>9693</v>
      </c>
      <c r="F5028" s="780" t="s">
        <v>5568</v>
      </c>
      <c r="G5028" s="781" t="s">
        <v>6194</v>
      </c>
      <c r="H5028" s="781" t="s">
        <v>6195</v>
      </c>
      <c r="I5028" s="781" t="s">
        <v>5517</v>
      </c>
      <c r="J5028" s="782">
        <v>2000000</v>
      </c>
      <c r="K5028" s="783">
        <v>2000000</v>
      </c>
      <c r="L5028" s="784">
        <f t="shared" si="256"/>
        <v>0</v>
      </c>
      <c r="M5028" s="784">
        <f t="shared" si="257"/>
        <v>0</v>
      </c>
      <c r="N5028" s="782">
        <v>2000000</v>
      </c>
      <c r="O5028" s="782">
        <v>2000000</v>
      </c>
      <c r="P5028" s="782">
        <v>6000000</v>
      </c>
      <c r="Q5028" s="782">
        <v>1200000</v>
      </c>
      <c r="R5028" s="782"/>
      <c r="T5028" s="568"/>
    </row>
    <row r="5029" spans="1:20" s="498" customFormat="1" ht="12" x14ac:dyDescent="0.25">
      <c r="A5029" s="772"/>
      <c r="D5029" s="515" t="s">
        <v>9694</v>
      </c>
      <c r="E5029" s="779" t="s">
        <v>9695</v>
      </c>
      <c r="F5029" s="780" t="s">
        <v>5592</v>
      </c>
      <c r="G5029" s="781" t="s">
        <v>6194</v>
      </c>
      <c r="H5029" s="781" t="s">
        <v>6195</v>
      </c>
      <c r="I5029" s="781" t="s">
        <v>5517</v>
      </c>
      <c r="J5029" s="782">
        <v>0</v>
      </c>
      <c r="K5029" s="783">
        <v>0</v>
      </c>
      <c r="L5029" s="784">
        <f t="shared" si="256"/>
        <v>0</v>
      </c>
      <c r="M5029" s="784">
        <f t="shared" si="257"/>
        <v>0</v>
      </c>
      <c r="N5029" s="782">
        <v>0</v>
      </c>
      <c r="O5029" s="782">
        <v>0</v>
      </c>
      <c r="P5029" s="782">
        <v>0</v>
      </c>
      <c r="Q5029" s="782">
        <v>0</v>
      </c>
      <c r="R5029" s="782"/>
      <c r="T5029" s="568"/>
    </row>
    <row r="5030" spans="1:20" s="498" customFormat="1" ht="12" x14ac:dyDescent="0.25">
      <c r="A5030" s="772"/>
      <c r="D5030" s="515" t="s">
        <v>9696</v>
      </c>
      <c r="E5030" s="779" t="s">
        <v>9697</v>
      </c>
      <c r="F5030" s="780" t="s">
        <v>6354</v>
      </c>
      <c r="G5030" s="781" t="s">
        <v>6194</v>
      </c>
      <c r="H5030" s="781" t="s">
        <v>6195</v>
      </c>
      <c r="I5030" s="781" t="s">
        <v>5517</v>
      </c>
      <c r="J5030" s="782">
        <v>0</v>
      </c>
      <c r="K5030" s="783">
        <v>0</v>
      </c>
      <c r="L5030" s="784">
        <f t="shared" si="256"/>
        <v>0</v>
      </c>
      <c r="M5030" s="784">
        <f t="shared" si="257"/>
        <v>0</v>
      </c>
      <c r="N5030" s="782">
        <v>0</v>
      </c>
      <c r="O5030" s="782">
        <v>0</v>
      </c>
      <c r="P5030" s="782">
        <v>0</v>
      </c>
      <c r="Q5030" s="782">
        <v>0</v>
      </c>
      <c r="R5030" s="782"/>
      <c r="T5030" s="568"/>
    </row>
    <row r="5031" spans="1:20" s="498" customFormat="1" ht="36" x14ac:dyDescent="0.25">
      <c r="A5031" s="772"/>
      <c r="D5031" s="515" t="s">
        <v>9698</v>
      </c>
      <c r="E5031" s="779" t="s">
        <v>9699</v>
      </c>
      <c r="F5031" s="780" t="s">
        <v>5598</v>
      </c>
      <c r="G5031" s="781" t="s">
        <v>6194</v>
      </c>
      <c r="H5031" s="781" t="s">
        <v>6195</v>
      </c>
      <c r="I5031" s="781" t="s">
        <v>5517</v>
      </c>
      <c r="J5031" s="782">
        <v>1000000</v>
      </c>
      <c r="K5031" s="783">
        <v>1000000</v>
      </c>
      <c r="L5031" s="784">
        <f t="shared" si="256"/>
        <v>0</v>
      </c>
      <c r="M5031" s="784">
        <f t="shared" si="257"/>
        <v>0</v>
      </c>
      <c r="N5031" s="782">
        <v>1000000</v>
      </c>
      <c r="O5031" s="782">
        <v>1500000</v>
      </c>
      <c r="P5031" s="782">
        <v>3500000</v>
      </c>
      <c r="Q5031" s="782">
        <v>1000000</v>
      </c>
      <c r="R5031" s="782"/>
      <c r="T5031" s="568"/>
    </row>
    <row r="5032" spans="1:20" s="498" customFormat="1" ht="12" x14ac:dyDescent="0.25">
      <c r="A5032" s="772"/>
      <c r="D5032" s="515" t="s">
        <v>9700</v>
      </c>
      <c r="E5032" s="779" t="s">
        <v>9689</v>
      </c>
      <c r="F5032" s="780" t="s">
        <v>9701</v>
      </c>
      <c r="G5032" s="781" t="s">
        <v>6194</v>
      </c>
      <c r="H5032" s="781" t="s">
        <v>6195</v>
      </c>
      <c r="I5032" s="781" t="s">
        <v>5517</v>
      </c>
      <c r="J5032" s="782">
        <v>0</v>
      </c>
      <c r="K5032" s="783">
        <v>0</v>
      </c>
      <c r="L5032" s="784">
        <f t="shared" si="256"/>
        <v>0</v>
      </c>
      <c r="M5032" s="784">
        <f t="shared" si="257"/>
        <v>0</v>
      </c>
      <c r="N5032" s="782">
        <v>0</v>
      </c>
      <c r="O5032" s="782">
        <v>0</v>
      </c>
      <c r="P5032" s="782">
        <v>0</v>
      </c>
      <c r="Q5032" s="782">
        <v>0</v>
      </c>
      <c r="R5032" s="782"/>
      <c r="T5032" s="568"/>
    </row>
    <row r="5033" spans="1:20" s="498" customFormat="1" ht="36" x14ac:dyDescent="0.25">
      <c r="A5033" s="772"/>
      <c r="D5033" s="515" t="s">
        <v>9702</v>
      </c>
      <c r="E5033" s="779" t="s">
        <v>9703</v>
      </c>
      <c r="F5033" s="780" t="s">
        <v>5634</v>
      </c>
      <c r="G5033" s="781" t="s">
        <v>6194</v>
      </c>
      <c r="H5033" s="781" t="s">
        <v>6195</v>
      </c>
      <c r="I5033" s="781" t="s">
        <v>5517</v>
      </c>
      <c r="J5033" s="782">
        <v>1000000</v>
      </c>
      <c r="K5033" s="783">
        <v>1000000</v>
      </c>
      <c r="L5033" s="784">
        <f t="shared" si="256"/>
        <v>0</v>
      </c>
      <c r="M5033" s="784">
        <f t="shared" si="257"/>
        <v>0</v>
      </c>
      <c r="N5033" s="782">
        <v>1000000</v>
      </c>
      <c r="O5033" s="782">
        <v>1200000</v>
      </c>
      <c r="P5033" s="782">
        <v>3200000</v>
      </c>
      <c r="Q5033" s="782">
        <v>1000000</v>
      </c>
      <c r="R5033" s="782"/>
      <c r="T5033" s="568"/>
    </row>
    <row r="5034" spans="1:20" s="498" customFormat="1" ht="24" x14ac:dyDescent="0.25">
      <c r="A5034" s="772"/>
      <c r="D5034" s="515" t="s">
        <v>9704</v>
      </c>
      <c r="E5034" s="779" t="s">
        <v>9705</v>
      </c>
      <c r="F5034" s="780" t="s">
        <v>5637</v>
      </c>
      <c r="G5034" s="781" t="s">
        <v>6194</v>
      </c>
      <c r="H5034" s="781" t="s">
        <v>6195</v>
      </c>
      <c r="I5034" s="781" t="s">
        <v>5517</v>
      </c>
      <c r="J5034" s="782">
        <v>500000</v>
      </c>
      <c r="K5034" s="783">
        <v>500000</v>
      </c>
      <c r="L5034" s="784">
        <f t="shared" si="256"/>
        <v>0</v>
      </c>
      <c r="M5034" s="784">
        <f t="shared" si="257"/>
        <v>0</v>
      </c>
      <c r="N5034" s="782">
        <v>500000</v>
      </c>
      <c r="O5034" s="782">
        <v>500000</v>
      </c>
      <c r="P5034" s="782">
        <v>1500000</v>
      </c>
      <c r="Q5034" s="782">
        <v>400000</v>
      </c>
      <c r="R5034" s="782"/>
      <c r="T5034" s="568"/>
    </row>
    <row r="5035" spans="1:20" s="498" customFormat="1" ht="24" x14ac:dyDescent="0.25">
      <c r="A5035" s="772"/>
      <c r="D5035" s="515" t="s">
        <v>9706</v>
      </c>
      <c r="E5035" s="779" t="s">
        <v>9707</v>
      </c>
      <c r="F5035" s="780" t="s">
        <v>5840</v>
      </c>
      <c r="G5035" s="781" t="s">
        <v>6194</v>
      </c>
      <c r="H5035" s="781" t="s">
        <v>6195</v>
      </c>
      <c r="I5035" s="781" t="s">
        <v>5517</v>
      </c>
      <c r="J5035" s="782">
        <v>1200000</v>
      </c>
      <c r="K5035" s="783">
        <v>1200000</v>
      </c>
      <c r="L5035" s="784">
        <f t="shared" si="256"/>
        <v>0</v>
      </c>
      <c r="M5035" s="784">
        <f t="shared" si="257"/>
        <v>0</v>
      </c>
      <c r="N5035" s="782">
        <v>1200000</v>
      </c>
      <c r="O5035" s="782">
        <v>1200000</v>
      </c>
      <c r="P5035" s="782">
        <v>3600000</v>
      </c>
      <c r="Q5035" s="782">
        <v>1200000</v>
      </c>
      <c r="R5035" s="782"/>
      <c r="T5035" s="568"/>
    </row>
    <row r="5036" spans="1:20" s="498" customFormat="1" ht="24" x14ac:dyDescent="0.25">
      <c r="A5036" s="772"/>
      <c r="D5036" s="515" t="s">
        <v>9708</v>
      </c>
      <c r="E5036" s="779" t="s">
        <v>9709</v>
      </c>
      <c r="F5036" s="780" t="s">
        <v>5643</v>
      </c>
      <c r="G5036" s="781" t="s">
        <v>6194</v>
      </c>
      <c r="H5036" s="781" t="s">
        <v>6195</v>
      </c>
      <c r="I5036" s="781" t="s">
        <v>5517</v>
      </c>
      <c r="J5036" s="782">
        <v>500000</v>
      </c>
      <c r="K5036" s="783">
        <v>500000</v>
      </c>
      <c r="L5036" s="784">
        <f t="shared" si="256"/>
        <v>0</v>
      </c>
      <c r="M5036" s="784">
        <f t="shared" si="257"/>
        <v>0</v>
      </c>
      <c r="N5036" s="782">
        <v>500000</v>
      </c>
      <c r="O5036" s="782">
        <v>500000</v>
      </c>
      <c r="P5036" s="782">
        <v>1500000</v>
      </c>
      <c r="Q5036" s="782">
        <v>500000</v>
      </c>
      <c r="R5036" s="782"/>
      <c r="T5036" s="568"/>
    </row>
    <row r="5037" spans="1:20" s="498" customFormat="1" ht="12" x14ac:dyDescent="0.25">
      <c r="A5037" s="772"/>
      <c r="D5037" s="515" t="s">
        <v>9710</v>
      </c>
      <c r="E5037" s="779" t="s">
        <v>9711</v>
      </c>
      <c r="F5037" s="515" t="s">
        <v>5646</v>
      </c>
      <c r="G5037" s="781" t="s">
        <v>6194</v>
      </c>
      <c r="H5037" s="781" t="s">
        <v>6195</v>
      </c>
      <c r="I5037" s="781" t="s">
        <v>5517</v>
      </c>
      <c r="J5037" s="782">
        <v>300000</v>
      </c>
      <c r="K5037" s="783">
        <v>300000</v>
      </c>
      <c r="L5037" s="784">
        <f t="shared" si="256"/>
        <v>0</v>
      </c>
      <c r="M5037" s="784">
        <f t="shared" si="257"/>
        <v>0</v>
      </c>
      <c r="N5037" s="782">
        <v>300000</v>
      </c>
      <c r="O5037" s="782">
        <v>300000</v>
      </c>
      <c r="P5037" s="782">
        <v>900000</v>
      </c>
      <c r="Q5037" s="782">
        <v>300000</v>
      </c>
      <c r="R5037" s="782"/>
      <c r="T5037" s="568"/>
    </row>
    <row r="5038" spans="1:20" s="498" customFormat="1" ht="12" x14ac:dyDescent="0.25">
      <c r="A5038" s="772"/>
      <c r="D5038" s="515" t="s">
        <v>9712</v>
      </c>
      <c r="E5038" s="779" t="s">
        <v>9713</v>
      </c>
      <c r="F5038" s="515" t="s">
        <v>5649</v>
      </c>
      <c r="G5038" s="781" t="s">
        <v>6194</v>
      </c>
      <c r="H5038" s="781" t="s">
        <v>6195</v>
      </c>
      <c r="I5038" s="781" t="s">
        <v>5517</v>
      </c>
      <c r="J5038" s="782">
        <v>500000</v>
      </c>
      <c r="K5038" s="783">
        <v>500000</v>
      </c>
      <c r="L5038" s="784">
        <f t="shared" si="256"/>
        <v>0</v>
      </c>
      <c r="M5038" s="784">
        <f t="shared" si="257"/>
        <v>0</v>
      </c>
      <c r="N5038" s="782">
        <v>500000</v>
      </c>
      <c r="O5038" s="782">
        <v>500000</v>
      </c>
      <c r="P5038" s="782">
        <v>1500000</v>
      </c>
      <c r="Q5038" s="782">
        <v>500000</v>
      </c>
      <c r="R5038" s="782"/>
      <c r="T5038" s="568"/>
    </row>
    <row r="5039" spans="1:20" s="498" customFormat="1" ht="12" x14ac:dyDescent="0.25">
      <c r="A5039" s="772"/>
      <c r="D5039" s="515" t="s">
        <v>9714</v>
      </c>
      <c r="E5039" s="779" t="s">
        <v>9715</v>
      </c>
      <c r="F5039" s="780" t="s">
        <v>5664</v>
      </c>
      <c r="G5039" s="781" t="s">
        <v>6194</v>
      </c>
      <c r="H5039" s="781" t="s">
        <v>6195</v>
      </c>
      <c r="I5039" s="781" t="s">
        <v>5517</v>
      </c>
      <c r="J5039" s="782">
        <v>50000000</v>
      </c>
      <c r="K5039" s="783">
        <v>10000000</v>
      </c>
      <c r="L5039" s="784">
        <f t="shared" si="256"/>
        <v>40000000</v>
      </c>
      <c r="M5039" s="784">
        <v>0</v>
      </c>
      <c r="N5039" s="782">
        <v>50000000</v>
      </c>
      <c r="O5039" s="782">
        <v>50000000</v>
      </c>
      <c r="P5039" s="782">
        <v>150000000</v>
      </c>
      <c r="Q5039" s="782">
        <v>50000000</v>
      </c>
      <c r="R5039" s="782"/>
      <c r="T5039" s="568"/>
    </row>
    <row r="5040" spans="1:20" s="498" customFormat="1" ht="12" x14ac:dyDescent="0.25">
      <c r="A5040" s="772"/>
      <c r="D5040" s="515" t="s">
        <v>9716</v>
      </c>
      <c r="E5040" s="779" t="s">
        <v>9717</v>
      </c>
      <c r="F5040" s="780" t="s">
        <v>5667</v>
      </c>
      <c r="G5040" s="781" t="s">
        <v>6194</v>
      </c>
      <c r="H5040" s="781" t="s">
        <v>6195</v>
      </c>
      <c r="I5040" s="781" t="s">
        <v>5517</v>
      </c>
      <c r="J5040" s="782">
        <v>0</v>
      </c>
      <c r="K5040" s="783">
        <v>0</v>
      </c>
      <c r="L5040" s="784">
        <f t="shared" si="256"/>
        <v>0</v>
      </c>
      <c r="M5040" s="784">
        <f t="shared" si="257"/>
        <v>0</v>
      </c>
      <c r="N5040" s="782">
        <v>0</v>
      </c>
      <c r="O5040" s="782">
        <v>0</v>
      </c>
      <c r="P5040" s="782">
        <v>0</v>
      </c>
      <c r="Q5040" s="782">
        <v>0</v>
      </c>
      <c r="R5040" s="782"/>
      <c r="T5040" s="568"/>
    </row>
    <row r="5041" spans="1:20" s="498" customFormat="1" ht="12" x14ac:dyDescent="0.25">
      <c r="A5041" s="772"/>
      <c r="D5041" s="515" t="s">
        <v>9718</v>
      </c>
      <c r="E5041" s="779" t="s">
        <v>9719</v>
      </c>
      <c r="F5041" s="515" t="s">
        <v>5670</v>
      </c>
      <c r="G5041" s="781" t="s">
        <v>6194</v>
      </c>
      <c r="H5041" s="781" t="s">
        <v>6195</v>
      </c>
      <c r="I5041" s="781" t="s">
        <v>5517</v>
      </c>
      <c r="J5041" s="782">
        <v>0</v>
      </c>
      <c r="K5041" s="783">
        <v>0</v>
      </c>
      <c r="L5041" s="784">
        <f t="shared" si="256"/>
        <v>0</v>
      </c>
      <c r="M5041" s="784">
        <f t="shared" si="257"/>
        <v>0</v>
      </c>
      <c r="N5041" s="782">
        <v>0</v>
      </c>
      <c r="O5041" s="782">
        <v>0</v>
      </c>
      <c r="P5041" s="782">
        <v>0</v>
      </c>
      <c r="Q5041" s="782">
        <v>0</v>
      </c>
      <c r="R5041" s="782"/>
      <c r="T5041" s="568"/>
    </row>
    <row r="5042" spans="1:20" s="498" customFormat="1" ht="13.5" customHeight="1" x14ac:dyDescent="0.25">
      <c r="A5042" s="772"/>
      <c r="D5042" s="515" t="s">
        <v>9720</v>
      </c>
      <c r="E5042" s="779" t="s">
        <v>9721</v>
      </c>
      <c r="F5042" s="780" t="s">
        <v>5673</v>
      </c>
      <c r="G5042" s="781" t="s">
        <v>6194</v>
      </c>
      <c r="H5042" s="781" t="s">
        <v>6195</v>
      </c>
      <c r="I5042" s="781" t="s">
        <v>5517</v>
      </c>
      <c r="J5042" s="782">
        <v>0</v>
      </c>
      <c r="K5042" s="783">
        <v>0</v>
      </c>
      <c r="L5042" s="784">
        <f t="shared" si="256"/>
        <v>0</v>
      </c>
      <c r="M5042" s="784">
        <f t="shared" si="257"/>
        <v>0</v>
      </c>
      <c r="N5042" s="782">
        <v>0</v>
      </c>
      <c r="O5042" s="782">
        <v>0</v>
      </c>
      <c r="P5042" s="782">
        <v>0</v>
      </c>
      <c r="Q5042" s="782">
        <v>0</v>
      </c>
      <c r="R5042" s="782"/>
      <c r="T5042" s="568"/>
    </row>
    <row r="5043" spans="1:20" s="498" customFormat="1" ht="12" x14ac:dyDescent="0.25">
      <c r="A5043" s="772"/>
      <c r="D5043" s="515" t="s">
        <v>9722</v>
      </c>
      <c r="E5043" s="779" t="s">
        <v>9723</v>
      </c>
      <c r="F5043" s="515" t="s">
        <v>9724</v>
      </c>
      <c r="G5043" s="781" t="s">
        <v>6194</v>
      </c>
      <c r="H5043" s="781" t="s">
        <v>6195</v>
      </c>
      <c r="I5043" s="781" t="s">
        <v>5517</v>
      </c>
      <c r="J5043" s="782">
        <v>0</v>
      </c>
      <c r="K5043" s="783">
        <v>0</v>
      </c>
      <c r="L5043" s="784">
        <f t="shared" si="256"/>
        <v>0</v>
      </c>
      <c r="M5043" s="784">
        <f t="shared" si="257"/>
        <v>0</v>
      </c>
      <c r="N5043" s="782">
        <v>0</v>
      </c>
      <c r="O5043" s="782">
        <v>0</v>
      </c>
      <c r="P5043" s="782">
        <v>0</v>
      </c>
      <c r="Q5043" s="782">
        <v>0</v>
      </c>
      <c r="R5043" s="782"/>
      <c r="T5043" s="568"/>
    </row>
    <row r="5044" spans="1:20" s="498" customFormat="1" ht="12" x14ac:dyDescent="0.25">
      <c r="A5044" s="772"/>
      <c r="D5044" s="515" t="s">
        <v>9725</v>
      </c>
      <c r="E5044" s="779" t="s">
        <v>9726</v>
      </c>
      <c r="F5044" s="515" t="s">
        <v>5676</v>
      </c>
      <c r="G5044" s="781" t="s">
        <v>6194</v>
      </c>
      <c r="H5044" s="781" t="s">
        <v>6195</v>
      </c>
      <c r="I5044" s="781" t="s">
        <v>5517</v>
      </c>
      <c r="J5044" s="782">
        <v>20000000</v>
      </c>
      <c r="K5044" s="783">
        <v>5000000</v>
      </c>
      <c r="L5044" s="784">
        <f t="shared" si="256"/>
        <v>15000000</v>
      </c>
      <c r="M5044" s="784">
        <v>0</v>
      </c>
      <c r="N5044" s="782">
        <v>20000000</v>
      </c>
      <c r="O5044" s="782">
        <v>20000000</v>
      </c>
      <c r="P5044" s="782">
        <v>60000000</v>
      </c>
      <c r="Q5044" s="782">
        <v>20000000</v>
      </c>
      <c r="R5044" s="782"/>
      <c r="T5044" s="568"/>
    </row>
    <row r="5045" spans="1:20" s="498" customFormat="1" ht="12" x14ac:dyDescent="0.25">
      <c r="A5045" s="772"/>
      <c r="D5045" s="515" t="s">
        <v>9727</v>
      </c>
      <c r="E5045" s="779" t="s">
        <v>9728</v>
      </c>
      <c r="F5045" s="780" t="s">
        <v>5679</v>
      </c>
      <c r="G5045" s="781" t="s">
        <v>6194</v>
      </c>
      <c r="H5045" s="781" t="s">
        <v>6195</v>
      </c>
      <c r="I5045" s="781" t="s">
        <v>5517</v>
      </c>
      <c r="J5045" s="782">
        <v>1300000</v>
      </c>
      <c r="K5045" s="783">
        <v>1300000</v>
      </c>
      <c r="L5045" s="784">
        <f t="shared" si="256"/>
        <v>0</v>
      </c>
      <c r="M5045" s="784">
        <f t="shared" si="257"/>
        <v>0</v>
      </c>
      <c r="N5045" s="782">
        <v>1300000</v>
      </c>
      <c r="O5045" s="782">
        <v>1300000</v>
      </c>
      <c r="P5045" s="782">
        <v>3900000</v>
      </c>
      <c r="Q5045" s="782">
        <v>1300000</v>
      </c>
      <c r="R5045" s="782"/>
      <c r="T5045" s="568"/>
    </row>
    <row r="5046" spans="1:20" s="498" customFormat="1" ht="24" x14ac:dyDescent="0.25">
      <c r="A5046" s="772"/>
      <c r="D5046" s="515" t="s">
        <v>9729</v>
      </c>
      <c r="E5046" s="779" t="s">
        <v>9730</v>
      </c>
      <c r="F5046" s="780" t="s">
        <v>8111</v>
      </c>
      <c r="G5046" s="781" t="s">
        <v>6194</v>
      </c>
      <c r="H5046" s="781" t="s">
        <v>6195</v>
      </c>
      <c r="I5046" s="781" t="s">
        <v>5517</v>
      </c>
      <c r="J5046" s="782">
        <v>700000</v>
      </c>
      <c r="K5046" s="783">
        <v>700000</v>
      </c>
      <c r="L5046" s="784">
        <f t="shared" si="256"/>
        <v>0</v>
      </c>
      <c r="M5046" s="784">
        <f t="shared" si="257"/>
        <v>0</v>
      </c>
      <c r="N5046" s="782">
        <v>700000</v>
      </c>
      <c r="O5046" s="782">
        <v>700000</v>
      </c>
      <c r="P5046" s="782">
        <v>2100000</v>
      </c>
      <c r="Q5046" s="782">
        <v>700000</v>
      </c>
      <c r="R5046" s="782"/>
      <c r="T5046" s="568"/>
    </row>
    <row r="5047" spans="1:20" s="498" customFormat="1" ht="11.25" customHeight="1" x14ac:dyDescent="0.25">
      <c r="A5047" s="772"/>
      <c r="D5047" s="515" t="s">
        <v>9731</v>
      </c>
      <c r="E5047" s="779" t="s">
        <v>9732</v>
      </c>
      <c r="F5047" s="780" t="s">
        <v>6989</v>
      </c>
      <c r="G5047" s="781" t="s">
        <v>6194</v>
      </c>
      <c r="H5047" s="781" t="s">
        <v>6195</v>
      </c>
      <c r="I5047" s="781" t="s">
        <v>5517</v>
      </c>
      <c r="J5047" s="782">
        <v>0</v>
      </c>
      <c r="K5047" s="783">
        <v>0</v>
      </c>
      <c r="L5047" s="784">
        <f t="shared" si="256"/>
        <v>0</v>
      </c>
      <c r="M5047" s="784">
        <f t="shared" si="257"/>
        <v>0</v>
      </c>
      <c r="N5047" s="782">
        <v>0</v>
      </c>
      <c r="O5047" s="782">
        <v>0</v>
      </c>
      <c r="P5047" s="782">
        <v>0</v>
      </c>
      <c r="Q5047" s="782">
        <v>25000000</v>
      </c>
      <c r="R5047" s="782"/>
      <c r="T5047" s="568"/>
    </row>
    <row r="5048" spans="1:20" s="751" customFormat="1" ht="13.8" x14ac:dyDescent="0.3">
      <c r="A5048" s="946" t="s">
        <v>5500</v>
      </c>
      <c r="B5048" s="946"/>
      <c r="C5048" s="946"/>
      <c r="D5048" s="946"/>
      <c r="E5048" s="946"/>
      <c r="F5048" s="946"/>
      <c r="G5048" s="946"/>
      <c r="H5048" s="946"/>
      <c r="I5048" s="946"/>
      <c r="J5048" s="946"/>
      <c r="K5048" s="946"/>
      <c r="L5048" s="946"/>
      <c r="M5048" s="946"/>
      <c r="N5048" s="946"/>
      <c r="O5048" s="946"/>
      <c r="P5048" s="946"/>
      <c r="Q5048" s="946"/>
      <c r="T5048" s="752"/>
    </row>
    <row r="5049" spans="1:20" s="751" customFormat="1" ht="13.8" x14ac:dyDescent="0.3">
      <c r="A5049" s="946" t="s">
        <v>5501</v>
      </c>
      <c r="B5049" s="946"/>
      <c r="C5049" s="946"/>
      <c r="D5049" s="946"/>
      <c r="E5049" s="946"/>
      <c r="F5049" s="946"/>
      <c r="G5049" s="946"/>
      <c r="H5049" s="946"/>
      <c r="I5049" s="946"/>
      <c r="J5049" s="946"/>
      <c r="K5049" s="946"/>
      <c r="L5049" s="946"/>
      <c r="M5049" s="946"/>
      <c r="N5049" s="946"/>
      <c r="O5049" s="946"/>
      <c r="P5049" s="946"/>
      <c r="Q5049" s="946"/>
      <c r="T5049" s="752"/>
    </row>
    <row r="5050" spans="1:20" s="753" customFormat="1" ht="13.2" x14ac:dyDescent="0.25">
      <c r="A5050" s="947" t="s">
        <v>8579</v>
      </c>
      <c r="B5050" s="947"/>
      <c r="C5050" s="947"/>
      <c r="D5050" s="947"/>
      <c r="E5050" s="947"/>
      <c r="F5050" s="947"/>
      <c r="G5050" s="947"/>
      <c r="H5050" s="947"/>
      <c r="I5050" s="947"/>
      <c r="J5050" s="947"/>
      <c r="K5050" s="947"/>
      <c r="L5050" s="947"/>
      <c r="M5050" s="947"/>
      <c r="N5050" s="947"/>
      <c r="O5050" s="947"/>
      <c r="P5050" s="947"/>
      <c r="Q5050" s="947"/>
      <c r="T5050" s="754"/>
    </row>
    <row r="5051" spans="1:20" s="760" customFormat="1" ht="24" customHeight="1" x14ac:dyDescent="0.25">
      <c r="A5051" s="943" t="s">
        <v>5502</v>
      </c>
      <c r="B5051" s="948" t="s">
        <v>5503</v>
      </c>
      <c r="C5051" s="949"/>
      <c r="D5051" s="755"/>
      <c r="E5051" s="943" t="s">
        <v>5504</v>
      </c>
      <c r="F5051" s="943" t="s">
        <v>4881</v>
      </c>
      <c r="G5051" s="943" t="s">
        <v>5505</v>
      </c>
      <c r="H5051" s="943" t="s">
        <v>5506</v>
      </c>
      <c r="I5051" s="943" t="s">
        <v>5507</v>
      </c>
      <c r="J5051" s="756" t="s">
        <v>3115</v>
      </c>
      <c r="K5051" s="757" t="s">
        <v>3116</v>
      </c>
      <c r="L5051" s="758" t="s">
        <v>5508</v>
      </c>
      <c r="M5051" s="758" t="s">
        <v>5509</v>
      </c>
      <c r="N5051" s="756" t="s">
        <v>3116</v>
      </c>
      <c r="O5051" s="756" t="s">
        <v>3116</v>
      </c>
      <c r="P5051" s="759" t="s">
        <v>3317</v>
      </c>
      <c r="Q5051" s="759" t="s">
        <v>3341</v>
      </c>
      <c r="R5051" s="759" t="s">
        <v>5510</v>
      </c>
      <c r="T5051" s="761"/>
    </row>
    <row r="5052" spans="1:20" s="760" customFormat="1" ht="19.5" customHeight="1" x14ac:dyDescent="0.25">
      <c r="A5052" s="944"/>
      <c r="B5052" s="950"/>
      <c r="C5052" s="951"/>
      <c r="D5052" s="762"/>
      <c r="E5052" s="944"/>
      <c r="F5052" s="944"/>
      <c r="G5052" s="944"/>
      <c r="H5052" s="944"/>
      <c r="I5052" s="944"/>
      <c r="J5052" s="763">
        <v>2020</v>
      </c>
      <c r="K5052" s="764" t="s">
        <v>3120</v>
      </c>
      <c r="L5052" s="765" t="s">
        <v>3120</v>
      </c>
      <c r="M5052" s="765" t="s">
        <v>3120</v>
      </c>
      <c r="N5052" s="766" t="s">
        <v>5068</v>
      </c>
      <c r="O5052" s="766" t="s">
        <v>5069</v>
      </c>
      <c r="P5052" s="763" t="s">
        <v>4882</v>
      </c>
      <c r="Q5052" s="766" t="s">
        <v>5102</v>
      </c>
      <c r="R5052" s="763"/>
      <c r="T5052" s="761"/>
    </row>
    <row r="5053" spans="1:20" s="760" customFormat="1" ht="15.75" customHeight="1" x14ac:dyDescent="0.25">
      <c r="A5053" s="945"/>
      <c r="B5053" s="952"/>
      <c r="C5053" s="953"/>
      <c r="D5053" s="768"/>
      <c r="E5053" s="945"/>
      <c r="F5053" s="945"/>
      <c r="G5053" s="945"/>
      <c r="H5053" s="945"/>
      <c r="I5053" s="945"/>
      <c r="J5053" s="769" t="s">
        <v>14</v>
      </c>
      <c r="K5053" s="770" t="s">
        <v>14</v>
      </c>
      <c r="L5053" s="771" t="s">
        <v>14</v>
      </c>
      <c r="M5053" s="771" t="s">
        <v>14</v>
      </c>
      <c r="N5053" s="769" t="s">
        <v>14</v>
      </c>
      <c r="O5053" s="769" t="s">
        <v>14</v>
      </c>
      <c r="P5053" s="769" t="s">
        <v>14</v>
      </c>
      <c r="Q5053" s="769" t="s">
        <v>14</v>
      </c>
      <c r="R5053" s="769"/>
      <c r="T5053" s="761"/>
    </row>
    <row r="5054" spans="1:20" s="498" customFormat="1" ht="12" x14ac:dyDescent="0.25">
      <c r="A5054" s="772"/>
      <c r="D5054" s="515" t="s">
        <v>9733</v>
      </c>
      <c r="E5054" s="779" t="s">
        <v>9734</v>
      </c>
      <c r="F5054" s="515" t="s">
        <v>5915</v>
      </c>
      <c r="G5054" s="781" t="s">
        <v>6194</v>
      </c>
      <c r="H5054" s="781" t="s">
        <v>6195</v>
      </c>
      <c r="I5054" s="781" t="s">
        <v>5517</v>
      </c>
      <c r="J5054" s="782">
        <v>5000000</v>
      </c>
      <c r="K5054" s="783">
        <v>5000000</v>
      </c>
      <c r="L5054" s="784">
        <f t="shared" si="256"/>
        <v>0</v>
      </c>
      <c r="M5054" s="784">
        <f t="shared" si="257"/>
        <v>0</v>
      </c>
      <c r="N5054" s="782">
        <v>5000000</v>
      </c>
      <c r="O5054" s="782">
        <v>5000000</v>
      </c>
      <c r="P5054" s="782">
        <v>15000000</v>
      </c>
      <c r="Q5054" s="782">
        <v>5000000</v>
      </c>
      <c r="R5054" s="782"/>
      <c r="T5054" s="568"/>
    </row>
    <row r="5055" spans="1:20" s="498" customFormat="1" ht="12" x14ac:dyDescent="0.25">
      <c r="A5055" s="772"/>
      <c r="D5055" s="515" t="s">
        <v>9735</v>
      </c>
      <c r="E5055" s="779" t="s">
        <v>9736</v>
      </c>
      <c r="F5055" s="780" t="s">
        <v>5703</v>
      </c>
      <c r="G5055" s="781" t="s">
        <v>6194</v>
      </c>
      <c r="H5055" s="781" t="s">
        <v>6195</v>
      </c>
      <c r="I5055" s="781" t="s">
        <v>5517</v>
      </c>
      <c r="J5055" s="782">
        <v>1000000</v>
      </c>
      <c r="K5055" s="783">
        <v>1000000</v>
      </c>
      <c r="L5055" s="784">
        <f t="shared" si="256"/>
        <v>0</v>
      </c>
      <c r="M5055" s="784">
        <f t="shared" si="257"/>
        <v>0</v>
      </c>
      <c r="N5055" s="782">
        <v>1000000</v>
      </c>
      <c r="O5055" s="782">
        <v>1000000</v>
      </c>
      <c r="P5055" s="782">
        <v>3000000</v>
      </c>
      <c r="Q5055" s="782">
        <v>900000</v>
      </c>
      <c r="R5055" s="782"/>
      <c r="T5055" s="568"/>
    </row>
    <row r="5056" spans="1:20" s="498" customFormat="1" ht="12" x14ac:dyDescent="0.25">
      <c r="A5056" s="772"/>
      <c r="D5056" s="515" t="s">
        <v>9737</v>
      </c>
      <c r="E5056" s="779" t="s">
        <v>9738</v>
      </c>
      <c r="F5056" s="780" t="s">
        <v>5709</v>
      </c>
      <c r="G5056" s="781" t="s">
        <v>6194</v>
      </c>
      <c r="H5056" s="781" t="s">
        <v>6195</v>
      </c>
      <c r="I5056" s="781" t="s">
        <v>5517</v>
      </c>
      <c r="J5056" s="782">
        <v>600000</v>
      </c>
      <c r="K5056" s="783">
        <v>600000</v>
      </c>
      <c r="L5056" s="784">
        <f t="shared" si="256"/>
        <v>0</v>
      </c>
      <c r="M5056" s="784">
        <f t="shared" si="257"/>
        <v>0</v>
      </c>
      <c r="N5056" s="782">
        <v>600000</v>
      </c>
      <c r="O5056" s="782">
        <v>700000</v>
      </c>
      <c r="P5056" s="782">
        <v>1900000</v>
      </c>
      <c r="Q5056" s="782">
        <v>600000</v>
      </c>
      <c r="R5056" s="782"/>
      <c r="T5056" s="568"/>
    </row>
    <row r="5057" spans="1:20" s="498" customFormat="1" ht="24" x14ac:dyDescent="0.25">
      <c r="A5057" s="772"/>
      <c r="D5057" s="515" t="s">
        <v>9739</v>
      </c>
      <c r="E5057" s="779" t="s">
        <v>9740</v>
      </c>
      <c r="F5057" s="780" t="s">
        <v>9741</v>
      </c>
      <c r="G5057" s="781" t="s">
        <v>6194</v>
      </c>
      <c r="H5057" s="781" t="s">
        <v>6195</v>
      </c>
      <c r="I5057" s="781" t="s">
        <v>5517</v>
      </c>
      <c r="J5057" s="782">
        <v>0</v>
      </c>
      <c r="K5057" s="783">
        <v>0</v>
      </c>
      <c r="L5057" s="784">
        <f t="shared" si="256"/>
        <v>0</v>
      </c>
      <c r="M5057" s="784">
        <f t="shared" si="257"/>
        <v>0</v>
      </c>
      <c r="N5057" s="782">
        <v>0</v>
      </c>
      <c r="O5057" s="782">
        <v>0</v>
      </c>
      <c r="P5057" s="782">
        <v>0</v>
      </c>
      <c r="Q5057" s="782">
        <v>0</v>
      </c>
      <c r="R5057" s="782"/>
      <c r="T5057" s="568"/>
    </row>
    <row r="5058" spans="1:20" s="498" customFormat="1" ht="12" x14ac:dyDescent="0.25">
      <c r="A5058" s="772"/>
      <c r="D5058" s="515" t="s">
        <v>9742</v>
      </c>
      <c r="E5058" s="779" t="s">
        <v>9743</v>
      </c>
      <c r="F5058" s="780" t="s">
        <v>6716</v>
      </c>
      <c r="G5058" s="781" t="s">
        <v>6194</v>
      </c>
      <c r="H5058" s="781" t="s">
        <v>6195</v>
      </c>
      <c r="I5058" s="781" t="s">
        <v>5517</v>
      </c>
      <c r="J5058" s="782">
        <v>500000</v>
      </c>
      <c r="K5058" s="783">
        <v>500000</v>
      </c>
      <c r="L5058" s="784">
        <f t="shared" si="256"/>
        <v>0</v>
      </c>
      <c r="M5058" s="784">
        <f t="shared" si="257"/>
        <v>0</v>
      </c>
      <c r="N5058" s="782">
        <v>500000</v>
      </c>
      <c r="O5058" s="782">
        <v>500000</v>
      </c>
      <c r="P5058" s="782">
        <v>1500000</v>
      </c>
      <c r="Q5058" s="782">
        <v>0</v>
      </c>
      <c r="R5058" s="782"/>
      <c r="T5058" s="568"/>
    </row>
    <row r="5059" spans="1:20" s="498" customFormat="1" ht="12" x14ac:dyDescent="0.25">
      <c r="A5059" s="772"/>
      <c r="D5059" s="515" t="s">
        <v>9744</v>
      </c>
      <c r="E5059" s="779" t="s">
        <v>9745</v>
      </c>
      <c r="F5059" s="515" t="s">
        <v>5724</v>
      </c>
      <c r="G5059" s="781" t="s">
        <v>6194</v>
      </c>
      <c r="H5059" s="781" t="s">
        <v>6195</v>
      </c>
      <c r="I5059" s="781" t="s">
        <v>5517</v>
      </c>
      <c r="J5059" s="782">
        <v>0</v>
      </c>
      <c r="K5059" s="783">
        <v>0</v>
      </c>
      <c r="L5059" s="784">
        <f t="shared" si="256"/>
        <v>0</v>
      </c>
      <c r="M5059" s="784">
        <f t="shared" si="257"/>
        <v>0</v>
      </c>
      <c r="N5059" s="782">
        <v>0</v>
      </c>
      <c r="O5059" s="782">
        <v>0</v>
      </c>
      <c r="P5059" s="782">
        <v>0</v>
      </c>
      <c r="Q5059" s="782">
        <v>0</v>
      </c>
      <c r="R5059" s="782"/>
      <c r="T5059" s="568"/>
    </row>
    <row r="5060" spans="1:20" s="498" customFormat="1" ht="12" x14ac:dyDescent="0.25">
      <c r="A5060" s="772"/>
      <c r="D5060" s="515" t="s">
        <v>9746</v>
      </c>
      <c r="E5060" s="779" t="s">
        <v>9747</v>
      </c>
      <c r="F5060" s="515" t="s">
        <v>5727</v>
      </c>
      <c r="G5060" s="781" t="s">
        <v>6194</v>
      </c>
      <c r="H5060" s="781" t="s">
        <v>6195</v>
      </c>
      <c r="I5060" s="781" t="s">
        <v>5517</v>
      </c>
      <c r="J5060" s="782">
        <v>2000000</v>
      </c>
      <c r="K5060" s="783">
        <v>2000000</v>
      </c>
      <c r="L5060" s="784">
        <f t="shared" si="256"/>
        <v>0</v>
      </c>
      <c r="M5060" s="784">
        <f t="shared" si="257"/>
        <v>0</v>
      </c>
      <c r="N5060" s="782">
        <v>2000000</v>
      </c>
      <c r="O5060" s="782">
        <v>2000000</v>
      </c>
      <c r="P5060" s="782">
        <v>6000000</v>
      </c>
      <c r="Q5060" s="782">
        <v>2000000</v>
      </c>
      <c r="R5060" s="782"/>
      <c r="T5060" s="568"/>
    </row>
    <row r="5061" spans="1:20" s="498" customFormat="1" ht="12" x14ac:dyDescent="0.25">
      <c r="A5061" s="772"/>
      <c r="D5061" s="515" t="s">
        <v>9748</v>
      </c>
      <c r="E5061" s="779" t="s">
        <v>9749</v>
      </c>
      <c r="F5061" s="780" t="s">
        <v>5739</v>
      </c>
      <c r="G5061" s="781" t="s">
        <v>6194</v>
      </c>
      <c r="H5061" s="781" t="s">
        <v>6195</v>
      </c>
      <c r="I5061" s="781" t="s">
        <v>5517</v>
      </c>
      <c r="J5061" s="782">
        <v>800000</v>
      </c>
      <c r="K5061" s="783">
        <v>800000</v>
      </c>
      <c r="L5061" s="784">
        <f t="shared" si="256"/>
        <v>0</v>
      </c>
      <c r="M5061" s="784">
        <f t="shared" si="257"/>
        <v>0</v>
      </c>
      <c r="N5061" s="782">
        <v>800000</v>
      </c>
      <c r="O5061" s="782">
        <v>800000</v>
      </c>
      <c r="P5061" s="782">
        <v>2400000</v>
      </c>
      <c r="Q5061" s="782">
        <v>800000</v>
      </c>
      <c r="R5061" s="782"/>
      <c r="T5061" s="568"/>
    </row>
    <row r="5062" spans="1:20" s="498" customFormat="1" ht="24" x14ac:dyDescent="0.25">
      <c r="A5062" s="772"/>
      <c r="D5062" s="515" t="s">
        <v>9750</v>
      </c>
      <c r="E5062" s="779" t="s">
        <v>9751</v>
      </c>
      <c r="F5062" s="780" t="s">
        <v>5881</v>
      </c>
      <c r="G5062" s="781" t="s">
        <v>6194</v>
      </c>
      <c r="H5062" s="781" t="s">
        <v>6195</v>
      </c>
      <c r="I5062" s="781" t="s">
        <v>5517</v>
      </c>
      <c r="J5062" s="782">
        <v>100000</v>
      </c>
      <c r="K5062" s="783">
        <v>100000</v>
      </c>
      <c r="L5062" s="784">
        <f t="shared" si="256"/>
        <v>0</v>
      </c>
      <c r="M5062" s="784">
        <f t="shared" si="257"/>
        <v>0</v>
      </c>
      <c r="N5062" s="782">
        <v>100000</v>
      </c>
      <c r="O5062" s="782">
        <v>150000</v>
      </c>
      <c r="P5062" s="782">
        <v>350000</v>
      </c>
      <c r="Q5062" s="782">
        <v>100000</v>
      </c>
      <c r="R5062" s="782"/>
      <c r="T5062" s="568"/>
    </row>
    <row r="5063" spans="1:20" s="498" customFormat="1" ht="12" x14ac:dyDescent="0.25">
      <c r="A5063" s="772"/>
      <c r="D5063" s="515" t="s">
        <v>9752</v>
      </c>
      <c r="E5063" s="779" t="s">
        <v>9753</v>
      </c>
      <c r="F5063" s="780" t="s">
        <v>5757</v>
      </c>
      <c r="G5063" s="781" t="s">
        <v>6194</v>
      </c>
      <c r="H5063" s="781" t="s">
        <v>6195</v>
      </c>
      <c r="I5063" s="781" t="s">
        <v>5517</v>
      </c>
      <c r="J5063" s="782">
        <v>100000</v>
      </c>
      <c r="K5063" s="783">
        <v>100000</v>
      </c>
      <c r="L5063" s="784">
        <f t="shared" si="256"/>
        <v>0</v>
      </c>
      <c r="M5063" s="784">
        <f t="shared" si="257"/>
        <v>0</v>
      </c>
      <c r="N5063" s="782">
        <v>100000</v>
      </c>
      <c r="O5063" s="782">
        <v>100000</v>
      </c>
      <c r="P5063" s="782">
        <v>300000</v>
      </c>
      <c r="Q5063" s="782">
        <v>100000</v>
      </c>
      <c r="R5063" s="782"/>
      <c r="T5063" s="568"/>
    </row>
    <row r="5064" spans="1:20" s="498" customFormat="1" ht="36" x14ac:dyDescent="0.25">
      <c r="A5064" s="772"/>
      <c r="D5064" s="515" t="s">
        <v>9754</v>
      </c>
      <c r="E5064" s="779" t="s">
        <v>9755</v>
      </c>
      <c r="F5064" s="780" t="s">
        <v>9756</v>
      </c>
      <c r="G5064" s="781" t="s">
        <v>6194</v>
      </c>
      <c r="H5064" s="781" t="s">
        <v>6195</v>
      </c>
      <c r="I5064" s="781" t="s">
        <v>5517</v>
      </c>
      <c r="J5064" s="782">
        <v>15000000</v>
      </c>
      <c r="K5064" s="783">
        <v>5000000</v>
      </c>
      <c r="L5064" s="782">
        <f t="shared" si="256"/>
        <v>10000000</v>
      </c>
      <c r="M5064" s="782">
        <v>0</v>
      </c>
      <c r="N5064" s="782">
        <v>15000000</v>
      </c>
      <c r="O5064" s="782">
        <v>15000000</v>
      </c>
      <c r="P5064" s="782">
        <v>45000000</v>
      </c>
      <c r="Q5064" s="782">
        <v>17000000</v>
      </c>
      <c r="R5064" s="782"/>
      <c r="T5064" s="568"/>
    </row>
    <row r="5065" spans="1:20" s="498" customFormat="1" ht="12" x14ac:dyDescent="0.25">
      <c r="A5065" s="772"/>
      <c r="D5065" s="515"/>
      <c r="F5065" s="536"/>
      <c r="J5065" s="776"/>
      <c r="K5065" s="829"/>
      <c r="L5065" s="776"/>
      <c r="M5065" s="776"/>
      <c r="N5065" s="776"/>
      <c r="O5065" s="776"/>
      <c r="P5065" s="776"/>
      <c r="Q5065" s="776"/>
      <c r="R5065" s="776"/>
      <c r="T5065" s="568"/>
    </row>
    <row r="5066" spans="1:20" s="498" customFormat="1" ht="12" x14ac:dyDescent="0.25">
      <c r="A5066" s="772"/>
      <c r="B5066" s="566" t="s">
        <v>1004</v>
      </c>
      <c r="C5066" s="810"/>
      <c r="D5066" s="515"/>
      <c r="E5066" s="810"/>
      <c r="F5066" s="827"/>
      <c r="G5066" s="810"/>
      <c r="H5066" s="810"/>
      <c r="I5066" s="779"/>
      <c r="J5066" s="782">
        <v>106100000</v>
      </c>
      <c r="K5066" s="783">
        <f>SUM(K5026:K5065)</f>
        <v>41100000</v>
      </c>
      <c r="L5066" s="782">
        <f t="shared" ref="L5066:O5066" si="258">SUM(L5026:L5065)</f>
        <v>65000000</v>
      </c>
      <c r="M5066" s="782">
        <f t="shared" si="258"/>
        <v>0</v>
      </c>
      <c r="N5066" s="782">
        <f t="shared" si="258"/>
        <v>106100000</v>
      </c>
      <c r="O5066" s="782">
        <f t="shared" si="258"/>
        <v>106950000</v>
      </c>
      <c r="P5066" s="782">
        <v>319150000</v>
      </c>
      <c r="Q5066" s="782">
        <v>131800000</v>
      </c>
      <c r="R5066" s="782"/>
      <c r="T5066" s="568"/>
    </row>
    <row r="5067" spans="1:20" s="498" customFormat="1" ht="12" x14ac:dyDescent="0.25">
      <c r="A5067" s="772"/>
      <c r="D5067" s="515"/>
      <c r="F5067" s="536"/>
      <c r="J5067" s="776"/>
      <c r="K5067" s="776"/>
      <c r="L5067" s="776"/>
      <c r="M5067" s="776"/>
      <c r="N5067" s="776"/>
      <c r="O5067" s="776"/>
      <c r="P5067" s="776"/>
      <c r="Q5067" s="776"/>
      <c r="R5067" s="776"/>
      <c r="T5067" s="568"/>
    </row>
    <row r="5068" spans="1:20" s="498" customFormat="1" ht="12" x14ac:dyDescent="0.25">
      <c r="A5068" s="772">
        <v>22018001</v>
      </c>
      <c r="B5068" s="773" t="s">
        <v>9757</v>
      </c>
      <c r="C5068" s="773"/>
      <c r="D5068" s="794"/>
      <c r="E5068" s="773"/>
      <c r="F5068" s="775"/>
      <c r="G5068" s="773"/>
      <c r="H5068" s="773"/>
      <c r="I5068" s="773"/>
      <c r="J5068" s="776"/>
      <c r="K5068" s="776"/>
      <c r="L5068" s="776"/>
      <c r="M5068" s="776"/>
      <c r="N5068" s="776"/>
      <c r="O5068" s="776"/>
      <c r="P5068" s="776"/>
      <c r="Q5068" s="776"/>
      <c r="R5068" s="776"/>
      <c r="T5068" s="568"/>
    </row>
    <row r="5069" spans="1:20" s="498" customFormat="1" ht="12" x14ac:dyDescent="0.25">
      <c r="A5069" s="772"/>
      <c r="D5069" s="515"/>
      <c r="F5069" s="536"/>
      <c r="J5069" s="776"/>
      <c r="K5069" s="776"/>
      <c r="L5069" s="776"/>
      <c r="M5069" s="776"/>
      <c r="N5069" s="776"/>
      <c r="O5069" s="776"/>
      <c r="P5069" s="776"/>
      <c r="Q5069" s="776"/>
      <c r="R5069" s="776"/>
      <c r="T5069" s="568"/>
    </row>
    <row r="5070" spans="1:20" s="498" customFormat="1" ht="12" x14ac:dyDescent="0.25">
      <c r="A5070" s="772"/>
      <c r="C5070" s="773" t="s">
        <v>5142</v>
      </c>
      <c r="D5070" s="794"/>
      <c r="E5070" s="773"/>
      <c r="F5070" s="775"/>
      <c r="G5070" s="773"/>
      <c r="H5070" s="773"/>
      <c r="I5070" s="773"/>
      <c r="J5070" s="777">
        <v>9800000</v>
      </c>
      <c r="K5070" s="789">
        <f>SUM(K5071:K5100)</f>
        <v>9800000</v>
      </c>
      <c r="L5070" s="784">
        <f t="shared" ref="L5070:O5070" si="259">SUM(L5071:L5100)</f>
        <v>0</v>
      </c>
      <c r="M5070" s="784">
        <f t="shared" si="259"/>
        <v>0</v>
      </c>
      <c r="N5070" s="784">
        <f t="shared" si="259"/>
        <v>9800000</v>
      </c>
      <c r="O5070" s="784">
        <f t="shared" si="259"/>
        <v>9800000</v>
      </c>
      <c r="P5070" s="777">
        <f>SUM(K5070,N5070,O5070)</f>
        <v>29400000</v>
      </c>
      <c r="Q5070" s="777">
        <v>9800000</v>
      </c>
      <c r="R5070" s="777"/>
      <c r="T5070" s="568"/>
    </row>
    <row r="5071" spans="1:20" s="498" customFormat="1" ht="24" x14ac:dyDescent="0.25">
      <c r="A5071" s="772"/>
      <c r="D5071" s="515" t="s">
        <v>9758</v>
      </c>
      <c r="E5071" s="779" t="s">
        <v>9759</v>
      </c>
      <c r="F5071" s="780" t="s">
        <v>5568</v>
      </c>
      <c r="G5071" s="781" t="s">
        <v>6194</v>
      </c>
      <c r="H5071" s="781" t="s">
        <v>6195</v>
      </c>
      <c r="I5071" s="781" t="s">
        <v>5517</v>
      </c>
      <c r="J5071" s="782">
        <v>1000000</v>
      </c>
      <c r="K5071" s="783">
        <v>1000000</v>
      </c>
      <c r="L5071" s="784">
        <f t="shared" ref="L5071:L5100" si="260">SUM(J5071-K5071)</f>
        <v>0</v>
      </c>
      <c r="M5071" s="784">
        <f>SUM(K5071-J5071)</f>
        <v>0</v>
      </c>
      <c r="N5071" s="782">
        <v>1000000</v>
      </c>
      <c r="O5071" s="782">
        <v>1000000</v>
      </c>
      <c r="P5071" s="782">
        <v>3000000</v>
      </c>
      <c r="Q5071" s="782">
        <v>1000000</v>
      </c>
      <c r="R5071" s="782"/>
      <c r="T5071" s="568"/>
    </row>
    <row r="5072" spans="1:20" s="498" customFormat="1" ht="12" x14ac:dyDescent="0.25">
      <c r="A5072" s="772"/>
      <c r="D5072" s="515" t="s">
        <v>9760</v>
      </c>
      <c r="E5072" s="779" t="s">
        <v>9761</v>
      </c>
      <c r="F5072" s="780" t="s">
        <v>5580</v>
      </c>
      <c r="G5072" s="781" t="s">
        <v>6194</v>
      </c>
      <c r="H5072" s="781" t="s">
        <v>6195</v>
      </c>
      <c r="I5072" s="781" t="s">
        <v>5517</v>
      </c>
      <c r="J5072" s="782">
        <v>300000</v>
      </c>
      <c r="K5072" s="783">
        <v>300000</v>
      </c>
      <c r="L5072" s="784">
        <f t="shared" si="260"/>
        <v>0</v>
      </c>
      <c r="M5072" s="782"/>
      <c r="N5072" s="782">
        <v>300000</v>
      </c>
      <c r="O5072" s="782">
        <v>300000</v>
      </c>
      <c r="P5072" s="782">
        <v>900000</v>
      </c>
      <c r="Q5072" s="782">
        <v>300000</v>
      </c>
      <c r="R5072" s="782"/>
      <c r="T5072" s="568"/>
    </row>
    <row r="5073" spans="1:20" s="498" customFormat="1" ht="12" x14ac:dyDescent="0.25">
      <c r="A5073" s="772"/>
      <c r="D5073" s="515" t="s">
        <v>9762</v>
      </c>
      <c r="E5073" s="779" t="s">
        <v>9763</v>
      </c>
      <c r="F5073" s="780" t="s">
        <v>5592</v>
      </c>
      <c r="G5073" s="781" t="s">
        <v>6194</v>
      </c>
      <c r="H5073" s="781" t="s">
        <v>6195</v>
      </c>
      <c r="I5073" s="781" t="s">
        <v>5517</v>
      </c>
      <c r="J5073" s="782">
        <v>200000</v>
      </c>
      <c r="K5073" s="783">
        <v>200000</v>
      </c>
      <c r="L5073" s="784">
        <f t="shared" si="260"/>
        <v>0</v>
      </c>
      <c r="M5073" s="782"/>
      <c r="N5073" s="782">
        <v>200000</v>
      </c>
      <c r="O5073" s="782">
        <v>200000</v>
      </c>
      <c r="P5073" s="782">
        <v>600000</v>
      </c>
      <c r="Q5073" s="782">
        <v>200000</v>
      </c>
      <c r="R5073" s="782"/>
      <c r="T5073" s="568"/>
    </row>
    <row r="5074" spans="1:20" s="498" customFormat="1" ht="12" x14ac:dyDescent="0.25">
      <c r="A5074" s="772"/>
      <c r="D5074" s="515" t="s">
        <v>9764</v>
      </c>
      <c r="E5074" s="779" t="s">
        <v>9765</v>
      </c>
      <c r="F5074" s="780" t="s">
        <v>6354</v>
      </c>
      <c r="G5074" s="781" t="s">
        <v>6194</v>
      </c>
      <c r="H5074" s="781" t="s">
        <v>6195</v>
      </c>
      <c r="I5074" s="781" t="s">
        <v>5517</v>
      </c>
      <c r="J5074" s="782">
        <v>200000</v>
      </c>
      <c r="K5074" s="783">
        <v>200000</v>
      </c>
      <c r="L5074" s="784">
        <f t="shared" si="260"/>
        <v>0</v>
      </c>
      <c r="M5074" s="782"/>
      <c r="N5074" s="782">
        <v>200000</v>
      </c>
      <c r="O5074" s="782">
        <v>200000</v>
      </c>
      <c r="P5074" s="782">
        <v>600000</v>
      </c>
      <c r="Q5074" s="782">
        <v>200000</v>
      </c>
      <c r="R5074" s="782"/>
      <c r="T5074" s="568"/>
    </row>
    <row r="5075" spans="1:20" s="498" customFormat="1" ht="36" x14ac:dyDescent="0.25">
      <c r="A5075" s="772"/>
      <c r="D5075" s="515" t="s">
        <v>9766</v>
      </c>
      <c r="E5075" s="779" t="s">
        <v>9767</v>
      </c>
      <c r="F5075" s="780" t="s">
        <v>5598</v>
      </c>
      <c r="G5075" s="781" t="s">
        <v>6194</v>
      </c>
      <c r="H5075" s="781" t="s">
        <v>6195</v>
      </c>
      <c r="I5075" s="781" t="s">
        <v>5517</v>
      </c>
      <c r="J5075" s="782">
        <v>800000</v>
      </c>
      <c r="K5075" s="783">
        <v>800000</v>
      </c>
      <c r="L5075" s="784">
        <f t="shared" si="260"/>
        <v>0</v>
      </c>
      <c r="M5075" s="782"/>
      <c r="N5075" s="782">
        <v>800000</v>
      </c>
      <c r="O5075" s="782">
        <v>800000</v>
      </c>
      <c r="P5075" s="782">
        <v>2400000</v>
      </c>
      <c r="Q5075" s="782">
        <v>800000</v>
      </c>
      <c r="R5075" s="782"/>
      <c r="T5075" s="568"/>
    </row>
    <row r="5076" spans="1:20" s="498" customFormat="1" ht="12" x14ac:dyDescent="0.25">
      <c r="A5076" s="772"/>
      <c r="D5076" s="515" t="s">
        <v>9768</v>
      </c>
      <c r="E5076" s="779" t="s">
        <v>9769</v>
      </c>
      <c r="F5076" s="780" t="s">
        <v>5631</v>
      </c>
      <c r="G5076" s="781" t="s">
        <v>6194</v>
      </c>
      <c r="H5076" s="781" t="s">
        <v>6195</v>
      </c>
      <c r="I5076" s="781" t="s">
        <v>5517</v>
      </c>
      <c r="J5076" s="782">
        <v>800000</v>
      </c>
      <c r="K5076" s="783">
        <v>800000</v>
      </c>
      <c r="L5076" s="782">
        <f t="shared" si="260"/>
        <v>0</v>
      </c>
      <c r="M5076" s="782"/>
      <c r="N5076" s="782">
        <v>800000</v>
      </c>
      <c r="O5076" s="782">
        <v>800000</v>
      </c>
      <c r="P5076" s="782">
        <v>2400000</v>
      </c>
      <c r="Q5076" s="782">
        <v>800000</v>
      </c>
      <c r="R5076" s="782"/>
      <c r="T5076" s="568"/>
    </row>
    <row r="5077" spans="1:20" s="498" customFormat="1" ht="12" x14ac:dyDescent="0.25">
      <c r="A5077" s="772"/>
      <c r="F5077" s="536"/>
      <c r="G5077" s="793"/>
      <c r="H5077" s="793"/>
      <c r="I5077" s="793"/>
      <c r="J5077" s="776"/>
      <c r="K5077" s="776"/>
      <c r="L5077" s="776"/>
      <c r="M5077" s="776"/>
      <c r="N5077" s="776"/>
      <c r="O5077" s="776"/>
      <c r="P5077" s="776"/>
      <c r="Q5077" s="776"/>
      <c r="R5077" s="776"/>
      <c r="T5077" s="568"/>
    </row>
    <row r="5078" spans="1:20" s="498" customFormat="1" ht="12" x14ac:dyDescent="0.25">
      <c r="A5078" s="772"/>
      <c r="F5078" s="536"/>
      <c r="G5078" s="793"/>
      <c r="H5078" s="793"/>
      <c r="I5078" s="793"/>
      <c r="J5078" s="776"/>
      <c r="K5078" s="776"/>
      <c r="L5078" s="776"/>
      <c r="M5078" s="776"/>
      <c r="N5078" s="776"/>
      <c r="O5078" s="776"/>
      <c r="P5078" s="776"/>
      <c r="Q5078" s="776"/>
      <c r="R5078" s="776"/>
      <c r="T5078" s="568"/>
    </row>
    <row r="5079" spans="1:20" s="751" customFormat="1" ht="13.8" x14ac:dyDescent="0.3">
      <c r="A5079" s="946" t="s">
        <v>5500</v>
      </c>
      <c r="B5079" s="946"/>
      <c r="C5079" s="946"/>
      <c r="D5079" s="946"/>
      <c r="E5079" s="946"/>
      <c r="F5079" s="946"/>
      <c r="G5079" s="946"/>
      <c r="H5079" s="946"/>
      <c r="I5079" s="946"/>
      <c r="J5079" s="946"/>
      <c r="K5079" s="946"/>
      <c r="L5079" s="946"/>
      <c r="M5079" s="946"/>
      <c r="N5079" s="946"/>
      <c r="O5079" s="946"/>
      <c r="P5079" s="946"/>
      <c r="Q5079" s="946"/>
      <c r="T5079" s="752"/>
    </row>
    <row r="5080" spans="1:20" s="751" customFormat="1" ht="13.8" x14ac:dyDescent="0.3">
      <c r="A5080" s="946" t="s">
        <v>5501</v>
      </c>
      <c r="B5080" s="946"/>
      <c r="C5080" s="946"/>
      <c r="D5080" s="946"/>
      <c r="E5080" s="946"/>
      <c r="F5080" s="946"/>
      <c r="G5080" s="946"/>
      <c r="H5080" s="946"/>
      <c r="I5080" s="946"/>
      <c r="J5080" s="946"/>
      <c r="K5080" s="946"/>
      <c r="L5080" s="946"/>
      <c r="M5080" s="946"/>
      <c r="N5080" s="946"/>
      <c r="O5080" s="946"/>
      <c r="P5080" s="946"/>
      <c r="Q5080" s="946"/>
      <c r="T5080" s="752"/>
    </row>
    <row r="5081" spans="1:20" s="753" customFormat="1" ht="13.2" x14ac:dyDescent="0.25">
      <c r="A5081" s="947" t="s">
        <v>8579</v>
      </c>
      <c r="B5081" s="947"/>
      <c r="C5081" s="947"/>
      <c r="D5081" s="947"/>
      <c r="E5081" s="947"/>
      <c r="F5081" s="947"/>
      <c r="G5081" s="947"/>
      <c r="H5081" s="947"/>
      <c r="I5081" s="947"/>
      <c r="J5081" s="947"/>
      <c r="K5081" s="947"/>
      <c r="L5081" s="947"/>
      <c r="M5081" s="947"/>
      <c r="N5081" s="947"/>
      <c r="O5081" s="947"/>
      <c r="P5081" s="947"/>
      <c r="Q5081" s="947"/>
      <c r="T5081" s="754"/>
    </row>
    <row r="5082" spans="1:20" s="760" customFormat="1" ht="24" customHeight="1" x14ac:dyDescent="0.25">
      <c r="A5082" s="943" t="s">
        <v>5502</v>
      </c>
      <c r="B5082" s="948" t="s">
        <v>5503</v>
      </c>
      <c r="C5082" s="949"/>
      <c r="D5082" s="755"/>
      <c r="E5082" s="943" t="s">
        <v>5504</v>
      </c>
      <c r="F5082" s="943" t="s">
        <v>4881</v>
      </c>
      <c r="G5082" s="943" t="s">
        <v>5505</v>
      </c>
      <c r="H5082" s="943" t="s">
        <v>5506</v>
      </c>
      <c r="I5082" s="943" t="s">
        <v>5507</v>
      </c>
      <c r="J5082" s="756" t="s">
        <v>3115</v>
      </c>
      <c r="K5082" s="757" t="s">
        <v>3116</v>
      </c>
      <c r="L5082" s="758" t="s">
        <v>5508</v>
      </c>
      <c r="M5082" s="758" t="s">
        <v>5509</v>
      </c>
      <c r="N5082" s="756" t="s">
        <v>3116</v>
      </c>
      <c r="O5082" s="756" t="s">
        <v>3116</v>
      </c>
      <c r="P5082" s="759" t="s">
        <v>3317</v>
      </c>
      <c r="Q5082" s="759" t="s">
        <v>3341</v>
      </c>
      <c r="R5082" s="759" t="s">
        <v>5510</v>
      </c>
      <c r="T5082" s="761"/>
    </row>
    <row r="5083" spans="1:20" s="760" customFormat="1" ht="19.5" customHeight="1" x14ac:dyDescent="0.25">
      <c r="A5083" s="944"/>
      <c r="B5083" s="950"/>
      <c r="C5083" s="951"/>
      <c r="D5083" s="762"/>
      <c r="E5083" s="944"/>
      <c r="F5083" s="944"/>
      <c r="G5083" s="944"/>
      <c r="H5083" s="944"/>
      <c r="I5083" s="944"/>
      <c r="J5083" s="763">
        <v>2020</v>
      </c>
      <c r="K5083" s="764" t="s">
        <v>3120</v>
      </c>
      <c r="L5083" s="765" t="s">
        <v>3120</v>
      </c>
      <c r="M5083" s="765" t="s">
        <v>3120</v>
      </c>
      <c r="N5083" s="766" t="s">
        <v>5068</v>
      </c>
      <c r="O5083" s="766" t="s">
        <v>5069</v>
      </c>
      <c r="P5083" s="763" t="s">
        <v>4882</v>
      </c>
      <c r="Q5083" s="766" t="s">
        <v>5102</v>
      </c>
      <c r="R5083" s="763"/>
      <c r="T5083" s="761"/>
    </row>
    <row r="5084" spans="1:20" s="760" customFormat="1" ht="15.75" customHeight="1" x14ac:dyDescent="0.25">
      <c r="A5084" s="945"/>
      <c r="B5084" s="952"/>
      <c r="C5084" s="953"/>
      <c r="D5084" s="768"/>
      <c r="E5084" s="945"/>
      <c r="F5084" s="945"/>
      <c r="G5084" s="945"/>
      <c r="H5084" s="945"/>
      <c r="I5084" s="945"/>
      <c r="J5084" s="769" t="s">
        <v>14</v>
      </c>
      <c r="K5084" s="770" t="s">
        <v>14</v>
      </c>
      <c r="L5084" s="771" t="s">
        <v>14</v>
      </c>
      <c r="M5084" s="771" t="s">
        <v>14</v>
      </c>
      <c r="N5084" s="769" t="s">
        <v>14</v>
      </c>
      <c r="O5084" s="769" t="s">
        <v>14</v>
      </c>
      <c r="P5084" s="769" t="s">
        <v>14</v>
      </c>
      <c r="Q5084" s="769" t="s">
        <v>14</v>
      </c>
      <c r="R5084" s="769"/>
      <c r="T5084" s="761"/>
    </row>
    <row r="5085" spans="1:20" s="498" customFormat="1" ht="36" x14ac:dyDescent="0.25">
      <c r="A5085" s="772"/>
      <c r="D5085" s="515" t="s">
        <v>9770</v>
      </c>
      <c r="E5085" s="779" t="s">
        <v>9771</v>
      </c>
      <c r="F5085" s="780" t="s">
        <v>5634</v>
      </c>
      <c r="G5085" s="781" t="s">
        <v>6194</v>
      </c>
      <c r="H5085" s="781" t="s">
        <v>6195</v>
      </c>
      <c r="I5085" s="781" t="s">
        <v>5517</v>
      </c>
      <c r="J5085" s="782">
        <v>300000</v>
      </c>
      <c r="K5085" s="783">
        <v>300000</v>
      </c>
      <c r="L5085" s="784">
        <f t="shared" si="260"/>
        <v>0</v>
      </c>
      <c r="M5085" s="782"/>
      <c r="N5085" s="782">
        <v>300000</v>
      </c>
      <c r="O5085" s="782">
        <v>300000</v>
      </c>
      <c r="P5085" s="782">
        <v>900000</v>
      </c>
      <c r="Q5085" s="782">
        <v>300000</v>
      </c>
      <c r="R5085" s="782"/>
      <c r="T5085" s="568"/>
    </row>
    <row r="5086" spans="1:20" s="498" customFormat="1" ht="24" x14ac:dyDescent="0.25">
      <c r="A5086" s="772"/>
      <c r="D5086" s="515" t="s">
        <v>9772</v>
      </c>
      <c r="E5086" s="779" t="s">
        <v>9773</v>
      </c>
      <c r="F5086" s="780" t="s">
        <v>5637</v>
      </c>
      <c r="G5086" s="781" t="s">
        <v>6194</v>
      </c>
      <c r="H5086" s="781" t="s">
        <v>6195</v>
      </c>
      <c r="I5086" s="781" t="s">
        <v>5517</v>
      </c>
      <c r="J5086" s="782">
        <v>200000</v>
      </c>
      <c r="K5086" s="783">
        <v>200000</v>
      </c>
      <c r="L5086" s="784">
        <f t="shared" si="260"/>
        <v>0</v>
      </c>
      <c r="M5086" s="782"/>
      <c r="N5086" s="782">
        <v>200000</v>
      </c>
      <c r="O5086" s="782">
        <v>200000</v>
      </c>
      <c r="P5086" s="782">
        <v>600000</v>
      </c>
      <c r="Q5086" s="782">
        <v>200000</v>
      </c>
      <c r="R5086" s="782"/>
      <c r="T5086" s="568"/>
    </row>
    <row r="5087" spans="1:20" s="498" customFormat="1" ht="24" x14ac:dyDescent="0.25">
      <c r="A5087" s="772"/>
      <c r="D5087" s="515" t="s">
        <v>9774</v>
      </c>
      <c r="E5087" s="779" t="s">
        <v>9775</v>
      </c>
      <c r="F5087" s="780" t="s">
        <v>5840</v>
      </c>
      <c r="G5087" s="781" t="s">
        <v>6194</v>
      </c>
      <c r="H5087" s="781" t="s">
        <v>6195</v>
      </c>
      <c r="I5087" s="781" t="s">
        <v>5517</v>
      </c>
      <c r="J5087" s="782">
        <v>800000</v>
      </c>
      <c r="K5087" s="783">
        <v>800000</v>
      </c>
      <c r="L5087" s="784">
        <f t="shared" si="260"/>
        <v>0</v>
      </c>
      <c r="M5087" s="782"/>
      <c r="N5087" s="782">
        <v>800000</v>
      </c>
      <c r="O5087" s="782">
        <v>800000</v>
      </c>
      <c r="P5087" s="782">
        <v>2400000</v>
      </c>
      <c r="Q5087" s="782">
        <v>800000</v>
      </c>
      <c r="R5087" s="782"/>
      <c r="T5087" s="568"/>
    </row>
    <row r="5088" spans="1:20" s="498" customFormat="1" ht="24" x14ac:dyDescent="0.25">
      <c r="A5088" s="772"/>
      <c r="D5088" s="515" t="s">
        <v>9776</v>
      </c>
      <c r="E5088" s="779" t="s">
        <v>9777</v>
      </c>
      <c r="F5088" s="780" t="s">
        <v>5643</v>
      </c>
      <c r="G5088" s="781" t="s">
        <v>6194</v>
      </c>
      <c r="H5088" s="781" t="s">
        <v>6195</v>
      </c>
      <c r="I5088" s="781" t="s">
        <v>5517</v>
      </c>
      <c r="J5088" s="782">
        <v>100000</v>
      </c>
      <c r="K5088" s="783">
        <v>100000</v>
      </c>
      <c r="L5088" s="784">
        <f t="shared" si="260"/>
        <v>0</v>
      </c>
      <c r="M5088" s="782"/>
      <c r="N5088" s="782">
        <v>100000</v>
      </c>
      <c r="O5088" s="782">
        <v>100000</v>
      </c>
      <c r="P5088" s="782">
        <v>300000</v>
      </c>
      <c r="Q5088" s="782">
        <v>100000</v>
      </c>
      <c r="R5088" s="782"/>
      <c r="T5088" s="568"/>
    </row>
    <row r="5089" spans="1:20" s="498" customFormat="1" ht="24" x14ac:dyDescent="0.25">
      <c r="A5089" s="772"/>
      <c r="D5089" s="515" t="s">
        <v>9778</v>
      </c>
      <c r="E5089" s="779" t="s">
        <v>9779</v>
      </c>
      <c r="F5089" s="780" t="s">
        <v>5646</v>
      </c>
      <c r="G5089" s="781" t="s">
        <v>6194</v>
      </c>
      <c r="H5089" s="781" t="s">
        <v>6195</v>
      </c>
      <c r="I5089" s="781" t="s">
        <v>5517</v>
      </c>
      <c r="J5089" s="782">
        <v>200000</v>
      </c>
      <c r="K5089" s="783">
        <v>200000</v>
      </c>
      <c r="L5089" s="784">
        <f t="shared" si="260"/>
        <v>0</v>
      </c>
      <c r="M5089" s="782"/>
      <c r="N5089" s="782">
        <v>200000</v>
      </c>
      <c r="O5089" s="782">
        <v>200000</v>
      </c>
      <c r="P5089" s="782">
        <v>600000</v>
      </c>
      <c r="Q5089" s="782">
        <v>200000</v>
      </c>
      <c r="R5089" s="782"/>
      <c r="T5089" s="568"/>
    </row>
    <row r="5090" spans="1:20" s="498" customFormat="1" ht="12" x14ac:dyDescent="0.25">
      <c r="A5090" s="772"/>
      <c r="D5090" s="515" t="s">
        <v>9780</v>
      </c>
      <c r="E5090" s="779" t="s">
        <v>9781</v>
      </c>
      <c r="F5090" s="515" t="s">
        <v>9782</v>
      </c>
      <c r="G5090" s="781" t="s">
        <v>6194</v>
      </c>
      <c r="H5090" s="781" t="s">
        <v>6195</v>
      </c>
      <c r="I5090" s="781" t="s">
        <v>5517</v>
      </c>
      <c r="J5090" s="782">
        <v>400000</v>
      </c>
      <c r="K5090" s="783">
        <v>400000</v>
      </c>
      <c r="L5090" s="784">
        <f t="shared" si="260"/>
        <v>0</v>
      </c>
      <c r="M5090" s="782"/>
      <c r="N5090" s="782">
        <v>400000</v>
      </c>
      <c r="O5090" s="782">
        <v>400000</v>
      </c>
      <c r="P5090" s="782">
        <v>1200000</v>
      </c>
      <c r="Q5090" s="782">
        <v>400000</v>
      </c>
      <c r="R5090" s="782"/>
      <c r="T5090" s="568"/>
    </row>
    <row r="5091" spans="1:20" s="498" customFormat="1" ht="12" x14ac:dyDescent="0.25">
      <c r="A5091" s="772"/>
      <c r="D5091" s="515" t="s">
        <v>9783</v>
      </c>
      <c r="E5091" s="779" t="s">
        <v>9784</v>
      </c>
      <c r="F5091" s="780" t="s">
        <v>5664</v>
      </c>
      <c r="G5091" s="781" t="s">
        <v>6194</v>
      </c>
      <c r="H5091" s="781" t="s">
        <v>6195</v>
      </c>
      <c r="I5091" s="781" t="s">
        <v>5517</v>
      </c>
      <c r="J5091" s="782">
        <v>500000</v>
      </c>
      <c r="K5091" s="783">
        <v>500000</v>
      </c>
      <c r="L5091" s="784">
        <f t="shared" si="260"/>
        <v>0</v>
      </c>
      <c r="M5091" s="782"/>
      <c r="N5091" s="782">
        <v>500000</v>
      </c>
      <c r="O5091" s="782">
        <v>500000</v>
      </c>
      <c r="P5091" s="782">
        <v>1500000</v>
      </c>
      <c r="Q5091" s="782">
        <v>500000</v>
      </c>
      <c r="R5091" s="782"/>
      <c r="T5091" s="568"/>
    </row>
    <row r="5092" spans="1:20" s="498" customFormat="1" ht="12" x14ac:dyDescent="0.25">
      <c r="A5092" s="772"/>
      <c r="D5092" s="515" t="s">
        <v>9785</v>
      </c>
      <c r="E5092" s="779" t="s">
        <v>9786</v>
      </c>
      <c r="F5092" s="515" t="s">
        <v>5915</v>
      </c>
      <c r="G5092" s="781" t="s">
        <v>6194</v>
      </c>
      <c r="H5092" s="781" t="s">
        <v>6195</v>
      </c>
      <c r="I5092" s="781" t="s">
        <v>5517</v>
      </c>
      <c r="J5092" s="782">
        <v>0</v>
      </c>
      <c r="K5092" s="783">
        <v>0</v>
      </c>
      <c r="L5092" s="784">
        <f t="shared" si="260"/>
        <v>0</v>
      </c>
      <c r="M5092" s="782"/>
      <c r="N5092" s="782">
        <v>0</v>
      </c>
      <c r="O5092" s="782">
        <v>0</v>
      </c>
      <c r="P5092" s="782">
        <v>0</v>
      </c>
      <c r="Q5092" s="782">
        <v>0</v>
      </c>
      <c r="R5092" s="782"/>
      <c r="T5092" s="568"/>
    </row>
    <row r="5093" spans="1:20" s="498" customFormat="1" ht="12" x14ac:dyDescent="0.25">
      <c r="A5093" s="772"/>
      <c r="D5093" s="515" t="s">
        <v>9787</v>
      </c>
      <c r="E5093" s="779" t="s">
        <v>9788</v>
      </c>
      <c r="F5093" s="780" t="s">
        <v>5703</v>
      </c>
      <c r="G5093" s="781" t="s">
        <v>6194</v>
      </c>
      <c r="H5093" s="781" t="s">
        <v>6195</v>
      </c>
      <c r="I5093" s="781" t="s">
        <v>5517</v>
      </c>
      <c r="J5093" s="782">
        <v>800000</v>
      </c>
      <c r="K5093" s="783">
        <v>800000</v>
      </c>
      <c r="L5093" s="784">
        <f t="shared" si="260"/>
        <v>0</v>
      </c>
      <c r="M5093" s="782"/>
      <c r="N5093" s="782">
        <v>800000</v>
      </c>
      <c r="O5093" s="782">
        <v>800000</v>
      </c>
      <c r="P5093" s="782">
        <v>2400000</v>
      </c>
      <c r="Q5093" s="782">
        <v>800000</v>
      </c>
      <c r="R5093" s="782"/>
      <c r="T5093" s="568"/>
    </row>
    <row r="5094" spans="1:20" s="498" customFormat="1" ht="24" x14ac:dyDescent="0.25">
      <c r="A5094" s="772"/>
      <c r="D5094" s="515" t="s">
        <v>9789</v>
      </c>
      <c r="E5094" s="779" t="s">
        <v>9790</v>
      </c>
      <c r="F5094" s="780" t="s">
        <v>9791</v>
      </c>
      <c r="G5094" s="781" t="s">
        <v>6194</v>
      </c>
      <c r="H5094" s="781" t="s">
        <v>6195</v>
      </c>
      <c r="I5094" s="781" t="s">
        <v>5517</v>
      </c>
      <c r="J5094" s="782">
        <v>100000</v>
      </c>
      <c r="K5094" s="783">
        <v>100000</v>
      </c>
      <c r="L5094" s="784">
        <f t="shared" si="260"/>
        <v>0</v>
      </c>
      <c r="M5094" s="782"/>
      <c r="N5094" s="782">
        <v>100000</v>
      </c>
      <c r="O5094" s="782">
        <v>100000</v>
      </c>
      <c r="P5094" s="782">
        <v>300000</v>
      </c>
      <c r="Q5094" s="782">
        <v>100000</v>
      </c>
      <c r="R5094" s="782"/>
      <c r="T5094" s="568"/>
    </row>
    <row r="5095" spans="1:20" s="498" customFormat="1" ht="12" x14ac:dyDescent="0.25">
      <c r="A5095" s="772"/>
      <c r="D5095" s="515" t="s">
        <v>9792</v>
      </c>
      <c r="E5095" s="779" t="s">
        <v>9793</v>
      </c>
      <c r="F5095" s="515" t="s">
        <v>5709</v>
      </c>
      <c r="G5095" s="781" t="s">
        <v>6194</v>
      </c>
      <c r="H5095" s="781" t="s">
        <v>6195</v>
      </c>
      <c r="I5095" s="781" t="s">
        <v>5517</v>
      </c>
      <c r="J5095" s="782">
        <v>300000</v>
      </c>
      <c r="K5095" s="783">
        <v>300000</v>
      </c>
      <c r="L5095" s="784">
        <f t="shared" si="260"/>
        <v>0</v>
      </c>
      <c r="M5095" s="782"/>
      <c r="N5095" s="782">
        <v>300000</v>
      </c>
      <c r="O5095" s="782">
        <v>300000</v>
      </c>
      <c r="P5095" s="782">
        <v>900000</v>
      </c>
      <c r="Q5095" s="782">
        <v>300000</v>
      </c>
      <c r="R5095" s="782"/>
      <c r="T5095" s="568"/>
    </row>
    <row r="5096" spans="1:20" s="498" customFormat="1" ht="24" x14ac:dyDescent="0.25">
      <c r="A5096" s="772"/>
      <c r="D5096" s="515" t="s">
        <v>9794</v>
      </c>
      <c r="E5096" s="779" t="s">
        <v>9795</v>
      </c>
      <c r="F5096" s="780" t="s">
        <v>5724</v>
      </c>
      <c r="G5096" s="781" t="s">
        <v>6194</v>
      </c>
      <c r="H5096" s="781" t="s">
        <v>6195</v>
      </c>
      <c r="I5096" s="781" t="s">
        <v>5517</v>
      </c>
      <c r="J5096" s="782">
        <v>0</v>
      </c>
      <c r="K5096" s="783">
        <v>0</v>
      </c>
      <c r="L5096" s="784">
        <f t="shared" si="260"/>
        <v>0</v>
      </c>
      <c r="M5096" s="782"/>
      <c r="N5096" s="782">
        <v>0</v>
      </c>
      <c r="O5096" s="782">
        <v>0</v>
      </c>
      <c r="P5096" s="782">
        <v>0</v>
      </c>
      <c r="Q5096" s="782">
        <v>0</v>
      </c>
      <c r="R5096" s="782"/>
      <c r="T5096" s="568"/>
    </row>
    <row r="5097" spans="1:20" s="498" customFormat="1" ht="12" x14ac:dyDescent="0.25">
      <c r="A5097" s="772"/>
      <c r="D5097" s="515" t="s">
        <v>9796</v>
      </c>
      <c r="E5097" s="779" t="s">
        <v>9797</v>
      </c>
      <c r="F5097" s="515" t="s">
        <v>5727</v>
      </c>
      <c r="G5097" s="781" t="s">
        <v>6194</v>
      </c>
      <c r="H5097" s="781" t="s">
        <v>6195</v>
      </c>
      <c r="I5097" s="781" t="s">
        <v>5517</v>
      </c>
      <c r="J5097" s="782">
        <v>2500000</v>
      </c>
      <c r="K5097" s="783">
        <v>2500000</v>
      </c>
      <c r="L5097" s="784">
        <f t="shared" si="260"/>
        <v>0</v>
      </c>
      <c r="M5097" s="782"/>
      <c r="N5097" s="782">
        <v>2500000</v>
      </c>
      <c r="O5097" s="782">
        <v>2500000</v>
      </c>
      <c r="P5097" s="782">
        <v>7500000</v>
      </c>
      <c r="Q5097" s="782">
        <v>2500000</v>
      </c>
      <c r="R5097" s="782"/>
      <c r="T5097" s="568"/>
    </row>
    <row r="5098" spans="1:20" s="498" customFormat="1" ht="12" x14ac:dyDescent="0.25">
      <c r="A5098" s="772"/>
      <c r="D5098" s="515" t="s">
        <v>9798</v>
      </c>
      <c r="E5098" s="779" t="s">
        <v>9799</v>
      </c>
      <c r="F5098" s="780" t="s">
        <v>5739</v>
      </c>
      <c r="G5098" s="781" t="s">
        <v>6194</v>
      </c>
      <c r="H5098" s="781" t="s">
        <v>6195</v>
      </c>
      <c r="I5098" s="781" t="s">
        <v>5517</v>
      </c>
      <c r="J5098" s="782">
        <v>200000</v>
      </c>
      <c r="K5098" s="783">
        <v>200000</v>
      </c>
      <c r="L5098" s="784">
        <f t="shared" si="260"/>
        <v>0</v>
      </c>
      <c r="M5098" s="782"/>
      <c r="N5098" s="782">
        <v>200000</v>
      </c>
      <c r="O5098" s="782">
        <v>200000</v>
      </c>
      <c r="P5098" s="782">
        <v>600000</v>
      </c>
      <c r="Q5098" s="782">
        <v>200000</v>
      </c>
      <c r="R5098" s="782"/>
      <c r="T5098" s="568"/>
    </row>
    <row r="5099" spans="1:20" s="498" customFormat="1" ht="24" x14ac:dyDescent="0.25">
      <c r="A5099" s="772"/>
      <c r="D5099" s="515" t="s">
        <v>9800</v>
      </c>
      <c r="E5099" s="779" t="s">
        <v>9801</v>
      </c>
      <c r="F5099" s="780" t="s">
        <v>7167</v>
      </c>
      <c r="G5099" s="781" t="s">
        <v>6194</v>
      </c>
      <c r="H5099" s="781" t="s">
        <v>6195</v>
      </c>
      <c r="I5099" s="781" t="s">
        <v>5517</v>
      </c>
      <c r="J5099" s="782">
        <v>0</v>
      </c>
      <c r="K5099" s="783">
        <v>0</v>
      </c>
      <c r="L5099" s="784">
        <f t="shared" si="260"/>
        <v>0</v>
      </c>
      <c r="M5099" s="782"/>
      <c r="N5099" s="782">
        <v>0</v>
      </c>
      <c r="O5099" s="782">
        <v>0</v>
      </c>
      <c r="P5099" s="782">
        <v>0</v>
      </c>
      <c r="Q5099" s="782">
        <v>0</v>
      </c>
      <c r="R5099" s="782"/>
      <c r="T5099" s="568"/>
    </row>
    <row r="5100" spans="1:20" s="498" customFormat="1" ht="27" customHeight="1" x14ac:dyDescent="0.25">
      <c r="A5100" s="772"/>
      <c r="D5100" s="515" t="s">
        <v>9802</v>
      </c>
      <c r="E5100" s="779" t="s">
        <v>9803</v>
      </c>
      <c r="F5100" s="780" t="s">
        <v>5881</v>
      </c>
      <c r="G5100" s="781" t="s">
        <v>6194</v>
      </c>
      <c r="H5100" s="781" t="s">
        <v>6195</v>
      </c>
      <c r="I5100" s="781" t="s">
        <v>5517</v>
      </c>
      <c r="J5100" s="782">
        <v>100000</v>
      </c>
      <c r="K5100" s="783">
        <v>100000</v>
      </c>
      <c r="L5100" s="782">
        <f t="shared" si="260"/>
        <v>0</v>
      </c>
      <c r="M5100" s="782"/>
      <c r="N5100" s="782">
        <v>100000</v>
      </c>
      <c r="O5100" s="782">
        <v>100000</v>
      </c>
      <c r="P5100" s="782">
        <v>300000</v>
      </c>
      <c r="Q5100" s="782">
        <v>100000</v>
      </c>
      <c r="R5100" s="782"/>
      <c r="T5100" s="568"/>
    </row>
    <row r="5101" spans="1:20" s="498" customFormat="1" ht="12" x14ac:dyDescent="0.25">
      <c r="A5101" s="772"/>
      <c r="D5101" s="515"/>
      <c r="F5101" s="536"/>
      <c r="J5101" s="776"/>
      <c r="K5101" s="829"/>
      <c r="L5101" s="776"/>
      <c r="M5101" s="776"/>
      <c r="N5101" s="776"/>
      <c r="O5101" s="776"/>
      <c r="P5101" s="776"/>
      <c r="Q5101" s="776"/>
      <c r="R5101" s="776"/>
      <c r="T5101" s="568"/>
    </row>
    <row r="5102" spans="1:20" s="498" customFormat="1" ht="12" x14ac:dyDescent="0.25">
      <c r="A5102" s="772"/>
      <c r="B5102" s="566" t="s">
        <v>1016</v>
      </c>
      <c r="C5102" s="810"/>
      <c r="D5102" s="515"/>
      <c r="E5102" s="810"/>
      <c r="F5102" s="827"/>
      <c r="G5102" s="810"/>
      <c r="H5102" s="810"/>
      <c r="I5102" s="779"/>
      <c r="J5102" s="782">
        <v>9800000</v>
      </c>
      <c r="K5102" s="783">
        <f>SUM(K5071:K5101)</f>
        <v>9800000</v>
      </c>
      <c r="L5102" s="782">
        <f t="shared" ref="L5102:O5102" si="261">SUM(L5071:L5101)</f>
        <v>0</v>
      </c>
      <c r="M5102" s="782">
        <f t="shared" si="261"/>
        <v>0</v>
      </c>
      <c r="N5102" s="782">
        <f t="shared" si="261"/>
        <v>9800000</v>
      </c>
      <c r="O5102" s="782">
        <f t="shared" si="261"/>
        <v>9800000</v>
      </c>
      <c r="P5102" s="782">
        <v>29400000</v>
      </c>
      <c r="Q5102" s="782">
        <v>9800000</v>
      </c>
      <c r="R5102" s="782"/>
      <c r="T5102" s="568"/>
    </row>
    <row r="5103" spans="1:20" s="498" customFormat="1" ht="12" x14ac:dyDescent="0.25">
      <c r="A5103" s="772"/>
      <c r="D5103" s="515"/>
      <c r="F5103" s="536"/>
      <c r="J5103" s="776"/>
      <c r="K5103" s="776"/>
      <c r="L5103" s="776"/>
      <c r="M5103" s="776"/>
      <c r="N5103" s="776"/>
      <c r="O5103" s="776"/>
      <c r="P5103" s="776"/>
      <c r="Q5103" s="776"/>
      <c r="R5103" s="776"/>
      <c r="T5103" s="568"/>
    </row>
    <row r="5104" spans="1:20" s="498" customFormat="1" ht="12" x14ac:dyDescent="0.25">
      <c r="A5104" s="772"/>
      <c r="D5104" s="515"/>
      <c r="F5104" s="536"/>
      <c r="J5104" s="776"/>
      <c r="K5104" s="776"/>
      <c r="L5104" s="776"/>
      <c r="M5104" s="776"/>
      <c r="N5104" s="776"/>
      <c r="O5104" s="776"/>
      <c r="P5104" s="776"/>
      <c r="Q5104" s="776"/>
      <c r="R5104" s="776"/>
      <c r="T5104" s="568"/>
    </row>
    <row r="5105" spans="1:20" s="498" customFormat="1" ht="12" x14ac:dyDescent="0.25">
      <c r="A5105" s="772"/>
      <c r="F5105" s="536"/>
      <c r="J5105" s="776"/>
      <c r="K5105" s="776"/>
      <c r="L5105" s="776"/>
      <c r="M5105" s="776"/>
      <c r="N5105" s="776"/>
      <c r="O5105" s="776"/>
      <c r="P5105" s="776"/>
      <c r="Q5105" s="776"/>
      <c r="R5105" s="776"/>
      <c r="T5105" s="568"/>
    </row>
    <row r="5106" spans="1:20" s="498" customFormat="1" ht="12" x14ac:dyDescent="0.25">
      <c r="A5106" s="772"/>
      <c r="F5106" s="536"/>
      <c r="J5106" s="776"/>
      <c r="K5106" s="776"/>
      <c r="L5106" s="776"/>
      <c r="M5106" s="776"/>
      <c r="N5106" s="776"/>
      <c r="O5106" s="776"/>
      <c r="P5106" s="776"/>
      <c r="Q5106" s="776"/>
      <c r="R5106" s="776"/>
      <c r="T5106" s="568"/>
    </row>
    <row r="5107" spans="1:20" s="498" customFormat="1" ht="12" x14ac:dyDescent="0.25">
      <c r="A5107" s="772"/>
      <c r="F5107" s="536"/>
      <c r="J5107" s="776"/>
      <c r="K5107" s="776"/>
      <c r="L5107" s="776"/>
      <c r="M5107" s="776"/>
      <c r="N5107" s="776"/>
      <c r="O5107" s="776"/>
      <c r="P5107" s="776"/>
      <c r="Q5107" s="776"/>
      <c r="R5107" s="776"/>
      <c r="T5107" s="568"/>
    </row>
    <row r="5108" spans="1:20" s="498" customFormat="1" ht="12" x14ac:dyDescent="0.25">
      <c r="A5108" s="772"/>
      <c r="F5108" s="536"/>
      <c r="J5108" s="776"/>
      <c r="K5108" s="776"/>
      <c r="L5108" s="776"/>
      <c r="M5108" s="776"/>
      <c r="N5108" s="776"/>
      <c r="O5108" s="776"/>
      <c r="P5108" s="776"/>
      <c r="Q5108" s="776"/>
      <c r="R5108" s="776"/>
      <c r="T5108" s="568"/>
    </row>
    <row r="5109" spans="1:20" s="751" customFormat="1" ht="13.8" x14ac:dyDescent="0.3">
      <c r="A5109" s="946" t="s">
        <v>5500</v>
      </c>
      <c r="B5109" s="946"/>
      <c r="C5109" s="946"/>
      <c r="D5109" s="946"/>
      <c r="E5109" s="946"/>
      <c r="F5109" s="946"/>
      <c r="G5109" s="946"/>
      <c r="H5109" s="946"/>
      <c r="I5109" s="946"/>
      <c r="J5109" s="946"/>
      <c r="K5109" s="946"/>
      <c r="L5109" s="946"/>
      <c r="M5109" s="946"/>
      <c r="N5109" s="946"/>
      <c r="O5109" s="946"/>
      <c r="P5109" s="946"/>
      <c r="Q5109" s="946"/>
      <c r="T5109" s="752"/>
    </row>
    <row r="5110" spans="1:20" s="751" customFormat="1" ht="13.8" x14ac:dyDescent="0.3">
      <c r="A5110" s="946" t="s">
        <v>5501</v>
      </c>
      <c r="B5110" s="946"/>
      <c r="C5110" s="946"/>
      <c r="D5110" s="946"/>
      <c r="E5110" s="946"/>
      <c r="F5110" s="946"/>
      <c r="G5110" s="946"/>
      <c r="H5110" s="946"/>
      <c r="I5110" s="946"/>
      <c r="J5110" s="946"/>
      <c r="K5110" s="946"/>
      <c r="L5110" s="946"/>
      <c r="M5110" s="946"/>
      <c r="N5110" s="946"/>
      <c r="O5110" s="946"/>
      <c r="P5110" s="946"/>
      <c r="Q5110" s="946"/>
      <c r="T5110" s="752"/>
    </row>
    <row r="5111" spans="1:20" s="753" customFormat="1" ht="13.2" x14ac:dyDescent="0.25">
      <c r="A5111" s="947" t="s">
        <v>8579</v>
      </c>
      <c r="B5111" s="947"/>
      <c r="C5111" s="947"/>
      <c r="D5111" s="947"/>
      <c r="E5111" s="947"/>
      <c r="F5111" s="947"/>
      <c r="G5111" s="947"/>
      <c r="H5111" s="947"/>
      <c r="I5111" s="947"/>
      <c r="J5111" s="947"/>
      <c r="K5111" s="947"/>
      <c r="L5111" s="947"/>
      <c r="M5111" s="947"/>
      <c r="N5111" s="947"/>
      <c r="O5111" s="947"/>
      <c r="P5111" s="947"/>
      <c r="Q5111" s="947"/>
      <c r="T5111" s="754"/>
    </row>
    <row r="5112" spans="1:20" s="760" customFormat="1" ht="24" customHeight="1" x14ac:dyDescent="0.25">
      <c r="A5112" s="943" t="s">
        <v>5502</v>
      </c>
      <c r="B5112" s="948" t="s">
        <v>5503</v>
      </c>
      <c r="C5112" s="949"/>
      <c r="D5112" s="755"/>
      <c r="E5112" s="943" t="s">
        <v>5504</v>
      </c>
      <c r="F5112" s="943" t="s">
        <v>4881</v>
      </c>
      <c r="G5112" s="943" t="s">
        <v>5505</v>
      </c>
      <c r="H5112" s="943" t="s">
        <v>5506</v>
      </c>
      <c r="I5112" s="943" t="s">
        <v>5507</v>
      </c>
      <c r="J5112" s="756" t="s">
        <v>3115</v>
      </c>
      <c r="K5112" s="757" t="s">
        <v>3116</v>
      </c>
      <c r="L5112" s="758" t="s">
        <v>5508</v>
      </c>
      <c r="M5112" s="758" t="s">
        <v>5509</v>
      </c>
      <c r="N5112" s="756" t="s">
        <v>3116</v>
      </c>
      <c r="O5112" s="756" t="s">
        <v>3116</v>
      </c>
      <c r="P5112" s="759" t="s">
        <v>3317</v>
      </c>
      <c r="Q5112" s="759" t="s">
        <v>3341</v>
      </c>
      <c r="R5112" s="759" t="s">
        <v>5510</v>
      </c>
      <c r="T5112" s="761"/>
    </row>
    <row r="5113" spans="1:20" s="760" customFormat="1" ht="19.5" customHeight="1" x14ac:dyDescent="0.25">
      <c r="A5113" s="944"/>
      <c r="B5113" s="950"/>
      <c r="C5113" s="951"/>
      <c r="D5113" s="762"/>
      <c r="E5113" s="944"/>
      <c r="F5113" s="944"/>
      <c r="G5113" s="944"/>
      <c r="H5113" s="944"/>
      <c r="I5113" s="944"/>
      <c r="J5113" s="763">
        <v>2020</v>
      </c>
      <c r="K5113" s="764" t="s">
        <v>3120</v>
      </c>
      <c r="L5113" s="765" t="s">
        <v>3120</v>
      </c>
      <c r="M5113" s="765" t="s">
        <v>3120</v>
      </c>
      <c r="N5113" s="766" t="s">
        <v>5068</v>
      </c>
      <c r="O5113" s="766" t="s">
        <v>5069</v>
      </c>
      <c r="P5113" s="763" t="s">
        <v>4882</v>
      </c>
      <c r="Q5113" s="766" t="s">
        <v>5102</v>
      </c>
      <c r="R5113" s="763"/>
      <c r="T5113" s="761"/>
    </row>
    <row r="5114" spans="1:20" s="760" customFormat="1" ht="15.75" customHeight="1" x14ac:dyDescent="0.25">
      <c r="A5114" s="945"/>
      <c r="B5114" s="952"/>
      <c r="C5114" s="953"/>
      <c r="D5114" s="768"/>
      <c r="E5114" s="945"/>
      <c r="F5114" s="945"/>
      <c r="G5114" s="945"/>
      <c r="H5114" s="945"/>
      <c r="I5114" s="945"/>
      <c r="J5114" s="769" t="s">
        <v>14</v>
      </c>
      <c r="K5114" s="770" t="s">
        <v>14</v>
      </c>
      <c r="L5114" s="771" t="s">
        <v>14</v>
      </c>
      <c r="M5114" s="771" t="s">
        <v>14</v>
      </c>
      <c r="N5114" s="769" t="s">
        <v>14</v>
      </c>
      <c r="O5114" s="769" t="s">
        <v>14</v>
      </c>
      <c r="P5114" s="769" t="s">
        <v>14</v>
      </c>
      <c r="Q5114" s="769" t="s">
        <v>14</v>
      </c>
      <c r="R5114" s="769"/>
      <c r="T5114" s="761"/>
    </row>
    <row r="5115" spans="1:20" s="498" customFormat="1" ht="12" x14ac:dyDescent="0.25">
      <c r="A5115" s="772" t="s">
        <v>9804</v>
      </c>
      <c r="B5115" s="773" t="s">
        <v>1017</v>
      </c>
      <c r="C5115" s="773"/>
      <c r="D5115" s="794"/>
      <c r="E5115" s="773"/>
      <c r="F5115" s="775"/>
      <c r="G5115" s="773"/>
      <c r="H5115" s="773"/>
      <c r="I5115" s="773"/>
      <c r="J5115" s="776"/>
      <c r="K5115" s="829"/>
      <c r="L5115" s="776"/>
      <c r="M5115" s="776"/>
      <c r="N5115" s="776"/>
      <c r="O5115" s="776"/>
      <c r="P5115" s="776"/>
      <c r="Q5115" s="776"/>
      <c r="R5115" s="776"/>
      <c r="T5115" s="568"/>
    </row>
    <row r="5116" spans="1:20" s="498" customFormat="1" ht="12" x14ac:dyDescent="0.25">
      <c r="A5116" s="772"/>
      <c r="C5116" s="773" t="s">
        <v>5123</v>
      </c>
      <c r="D5116" s="794"/>
      <c r="E5116" s="773"/>
      <c r="F5116" s="775"/>
      <c r="G5116" s="773"/>
      <c r="H5116" s="773"/>
      <c r="I5116" s="773"/>
      <c r="J5116" s="777">
        <v>7983238</v>
      </c>
      <c r="K5116" s="789">
        <f>SUM(K5117:K5133)</f>
        <v>7983238</v>
      </c>
      <c r="L5116" s="784">
        <f t="shared" ref="L5116:O5116" si="262">SUM(L5117:L5133)</f>
        <v>0</v>
      </c>
      <c r="M5116" s="784">
        <f t="shared" si="262"/>
        <v>0</v>
      </c>
      <c r="N5116" s="784">
        <f t="shared" si="262"/>
        <v>8139772</v>
      </c>
      <c r="O5116" s="784">
        <f t="shared" si="262"/>
        <v>8296305</v>
      </c>
      <c r="P5116" s="777">
        <f>SUM(K5116,N5116,O5116)</f>
        <v>24419315</v>
      </c>
      <c r="Q5116" s="777">
        <v>17240500</v>
      </c>
      <c r="R5116" s="777"/>
      <c r="T5116" s="568"/>
    </row>
    <row r="5117" spans="1:20" s="498" customFormat="1" ht="12" x14ac:dyDescent="0.25">
      <c r="A5117" s="772"/>
      <c r="D5117" s="515" t="s">
        <v>9805</v>
      </c>
      <c r="E5117" s="779" t="s">
        <v>9806</v>
      </c>
      <c r="F5117" s="780" t="s">
        <v>6059</v>
      </c>
      <c r="G5117" s="781" t="s">
        <v>6194</v>
      </c>
      <c r="H5117" s="781" t="s">
        <v>8874</v>
      </c>
      <c r="I5117" s="781" t="s">
        <v>5517</v>
      </c>
      <c r="J5117" s="782">
        <v>5266211</v>
      </c>
      <c r="K5117" s="783">
        <v>5266211</v>
      </c>
      <c r="L5117" s="784">
        <f t="shared" ref="L5117:L5133" si="263">SUM(J5117-K5117)</f>
        <v>0</v>
      </c>
      <c r="M5117" s="784">
        <f>SUM(K5117-J5117)</f>
        <v>0</v>
      </c>
      <c r="N5117" s="782">
        <v>5369470</v>
      </c>
      <c r="O5117" s="782">
        <v>5472729</v>
      </c>
      <c r="P5117" s="782">
        <v>16108410</v>
      </c>
      <c r="Q5117" s="782">
        <v>12700870</v>
      </c>
      <c r="R5117" s="782"/>
      <c r="T5117" s="568"/>
    </row>
    <row r="5118" spans="1:20" s="498" customFormat="1" ht="12" x14ac:dyDescent="0.25">
      <c r="A5118" s="772"/>
      <c r="D5118" s="515" t="s">
        <v>9807</v>
      </c>
      <c r="E5118" s="779" t="s">
        <v>9808</v>
      </c>
      <c r="F5118" s="780" t="s">
        <v>6905</v>
      </c>
      <c r="G5118" s="781" t="s">
        <v>6194</v>
      </c>
      <c r="H5118" s="781" t="s">
        <v>8874</v>
      </c>
      <c r="I5118" s="781" t="s">
        <v>5517</v>
      </c>
      <c r="J5118" s="782">
        <v>0</v>
      </c>
      <c r="K5118" s="783">
        <v>0</v>
      </c>
      <c r="L5118" s="784">
        <f t="shared" si="263"/>
        <v>0</v>
      </c>
      <c r="M5118" s="784">
        <f t="shared" ref="M5118:M5133" si="264">SUM(K5118-J5118)</f>
        <v>0</v>
      </c>
      <c r="N5118" s="782">
        <v>0</v>
      </c>
      <c r="O5118" s="782">
        <v>0</v>
      </c>
      <c r="P5118" s="782">
        <v>0</v>
      </c>
      <c r="Q5118" s="782">
        <v>0</v>
      </c>
      <c r="R5118" s="782"/>
      <c r="T5118" s="568"/>
    </row>
    <row r="5119" spans="1:20" s="498" customFormat="1" ht="24" x14ac:dyDescent="0.25">
      <c r="A5119" s="772"/>
      <c r="D5119" s="515" t="s">
        <v>9809</v>
      </c>
      <c r="E5119" s="779" t="s">
        <v>9810</v>
      </c>
      <c r="F5119" s="780" t="s">
        <v>5523</v>
      </c>
      <c r="G5119" s="781" t="s">
        <v>6194</v>
      </c>
      <c r="H5119" s="781" t="s">
        <v>8874</v>
      </c>
      <c r="I5119" s="781" t="s">
        <v>5517</v>
      </c>
      <c r="J5119" s="782">
        <v>0</v>
      </c>
      <c r="K5119" s="783">
        <v>0</v>
      </c>
      <c r="L5119" s="784">
        <f t="shared" si="263"/>
        <v>0</v>
      </c>
      <c r="M5119" s="784">
        <f t="shared" si="264"/>
        <v>0</v>
      </c>
      <c r="N5119" s="782">
        <v>0</v>
      </c>
      <c r="O5119" s="782">
        <v>0</v>
      </c>
      <c r="P5119" s="782">
        <v>0</v>
      </c>
      <c r="Q5119" s="782">
        <v>0</v>
      </c>
      <c r="R5119" s="782"/>
      <c r="T5119" s="568"/>
    </row>
    <row r="5120" spans="1:20" s="498" customFormat="1" ht="12" x14ac:dyDescent="0.25">
      <c r="A5120" s="772"/>
      <c r="D5120" s="515" t="s">
        <v>9811</v>
      </c>
      <c r="E5120" s="779" t="s">
        <v>9812</v>
      </c>
      <c r="F5120" s="780" t="s">
        <v>5526</v>
      </c>
      <c r="G5120" s="781" t="s">
        <v>6194</v>
      </c>
      <c r="H5120" s="781" t="s">
        <v>8874</v>
      </c>
      <c r="I5120" s="781" t="s">
        <v>5517</v>
      </c>
      <c r="J5120" s="782">
        <v>1077693</v>
      </c>
      <c r="K5120" s="783">
        <v>1077693</v>
      </c>
      <c r="L5120" s="784">
        <f t="shared" si="263"/>
        <v>0</v>
      </c>
      <c r="M5120" s="784">
        <f t="shared" si="264"/>
        <v>0</v>
      </c>
      <c r="N5120" s="782">
        <v>1098824</v>
      </c>
      <c r="O5120" s="782">
        <v>1119955</v>
      </c>
      <c r="P5120" s="782">
        <v>3296472</v>
      </c>
      <c r="Q5120" s="782">
        <v>2172510</v>
      </c>
      <c r="R5120" s="782"/>
      <c r="T5120" s="568"/>
    </row>
    <row r="5121" spans="1:20" s="498" customFormat="1" ht="12" x14ac:dyDescent="0.25">
      <c r="A5121" s="772"/>
      <c r="D5121" s="515" t="s">
        <v>9813</v>
      </c>
      <c r="E5121" s="779" t="s">
        <v>9814</v>
      </c>
      <c r="F5121" s="780" t="s">
        <v>5529</v>
      </c>
      <c r="G5121" s="781" t="s">
        <v>6194</v>
      </c>
      <c r="H5121" s="781" t="s">
        <v>8874</v>
      </c>
      <c r="I5121" s="781" t="s">
        <v>5517</v>
      </c>
      <c r="J5121" s="782">
        <v>380664</v>
      </c>
      <c r="K5121" s="783">
        <v>380664</v>
      </c>
      <c r="L5121" s="784">
        <f t="shared" si="263"/>
        <v>0</v>
      </c>
      <c r="M5121" s="784">
        <f t="shared" si="264"/>
        <v>0</v>
      </c>
      <c r="N5121" s="782">
        <v>388128</v>
      </c>
      <c r="O5121" s="782">
        <v>395592</v>
      </c>
      <c r="P5121" s="782">
        <v>1164384</v>
      </c>
      <c r="Q5121" s="782">
        <v>306700</v>
      </c>
      <c r="R5121" s="782"/>
      <c r="T5121" s="568"/>
    </row>
    <row r="5122" spans="1:20" s="498" customFormat="1" ht="12" x14ac:dyDescent="0.25">
      <c r="A5122" s="772"/>
      <c r="D5122" s="515" t="s">
        <v>9815</v>
      </c>
      <c r="E5122" s="779" t="s">
        <v>9816</v>
      </c>
      <c r="F5122" s="780" t="s">
        <v>5532</v>
      </c>
      <c r="G5122" s="781" t="s">
        <v>6194</v>
      </c>
      <c r="H5122" s="781" t="s">
        <v>8874</v>
      </c>
      <c r="I5122" s="781" t="s">
        <v>5517</v>
      </c>
      <c r="J5122" s="782">
        <v>162384</v>
      </c>
      <c r="K5122" s="783">
        <v>162384</v>
      </c>
      <c r="L5122" s="784">
        <f t="shared" si="263"/>
        <v>0</v>
      </c>
      <c r="M5122" s="784">
        <f t="shared" si="264"/>
        <v>0</v>
      </c>
      <c r="N5122" s="782">
        <v>165568</v>
      </c>
      <c r="O5122" s="782">
        <v>168752</v>
      </c>
      <c r="P5122" s="782">
        <v>496704</v>
      </c>
      <c r="Q5122" s="782">
        <v>237100</v>
      </c>
      <c r="R5122" s="782"/>
      <c r="T5122" s="568"/>
    </row>
    <row r="5123" spans="1:20" s="498" customFormat="1" ht="12" x14ac:dyDescent="0.25">
      <c r="A5123" s="772"/>
      <c r="D5123" s="515" t="s">
        <v>9817</v>
      </c>
      <c r="E5123" s="779" t="s">
        <v>9818</v>
      </c>
      <c r="F5123" s="780" t="s">
        <v>5535</v>
      </c>
      <c r="G5123" s="781" t="s">
        <v>6194</v>
      </c>
      <c r="H5123" s="781" t="s">
        <v>8874</v>
      </c>
      <c r="I5123" s="781" t="s">
        <v>5517</v>
      </c>
      <c r="J5123" s="782">
        <v>114591</v>
      </c>
      <c r="K5123" s="783">
        <v>114591</v>
      </c>
      <c r="L5123" s="784">
        <f t="shared" si="263"/>
        <v>0</v>
      </c>
      <c r="M5123" s="784">
        <f t="shared" si="264"/>
        <v>0</v>
      </c>
      <c r="N5123" s="782">
        <v>116838</v>
      </c>
      <c r="O5123" s="782">
        <v>119085</v>
      </c>
      <c r="P5123" s="782">
        <v>350514</v>
      </c>
      <c r="Q5123" s="782">
        <v>21900</v>
      </c>
      <c r="R5123" s="782"/>
      <c r="T5123" s="568"/>
    </row>
    <row r="5124" spans="1:20" s="498" customFormat="1" ht="12" x14ac:dyDescent="0.25">
      <c r="A5124" s="772"/>
      <c r="D5124" s="515" t="s">
        <v>9819</v>
      </c>
      <c r="E5124" s="779" t="s">
        <v>9820</v>
      </c>
      <c r="F5124" s="780" t="s">
        <v>5538</v>
      </c>
      <c r="G5124" s="781" t="s">
        <v>6194</v>
      </c>
      <c r="H5124" s="781" t="s">
        <v>8874</v>
      </c>
      <c r="I5124" s="781" t="s">
        <v>5517</v>
      </c>
      <c r="J5124" s="782">
        <v>13081</v>
      </c>
      <c r="K5124" s="783">
        <v>13081</v>
      </c>
      <c r="L5124" s="784">
        <f t="shared" si="263"/>
        <v>0</v>
      </c>
      <c r="M5124" s="784">
        <f t="shared" si="264"/>
        <v>0</v>
      </c>
      <c r="N5124" s="782">
        <v>13338</v>
      </c>
      <c r="O5124" s="782">
        <v>13594</v>
      </c>
      <c r="P5124" s="782">
        <v>40013</v>
      </c>
      <c r="Q5124" s="782">
        <v>1270080</v>
      </c>
      <c r="R5124" s="782"/>
      <c r="T5124" s="568"/>
    </row>
    <row r="5125" spans="1:20" s="498" customFormat="1" ht="12" x14ac:dyDescent="0.25">
      <c r="A5125" s="772"/>
      <c r="D5125" s="515" t="s">
        <v>9821</v>
      </c>
      <c r="E5125" s="779" t="s">
        <v>9822</v>
      </c>
      <c r="F5125" s="780" t="s">
        <v>5796</v>
      </c>
      <c r="G5125" s="781" t="s">
        <v>6194</v>
      </c>
      <c r="H5125" s="781" t="s">
        <v>8874</v>
      </c>
      <c r="I5125" s="781" t="s">
        <v>5517</v>
      </c>
      <c r="J5125" s="782">
        <v>624245</v>
      </c>
      <c r="K5125" s="783">
        <v>624245</v>
      </c>
      <c r="L5125" s="784">
        <f t="shared" si="263"/>
        <v>0</v>
      </c>
      <c r="M5125" s="784">
        <f t="shared" si="264"/>
        <v>0</v>
      </c>
      <c r="N5125" s="782">
        <v>636485</v>
      </c>
      <c r="O5125" s="782">
        <v>648725</v>
      </c>
      <c r="P5125" s="782">
        <v>1909455</v>
      </c>
      <c r="Q5125" s="782">
        <v>531340</v>
      </c>
      <c r="R5125" s="782"/>
      <c r="T5125" s="568"/>
    </row>
    <row r="5126" spans="1:20" s="498" customFormat="1" ht="12" x14ac:dyDescent="0.25">
      <c r="A5126" s="772"/>
      <c r="D5126" s="515" t="s">
        <v>9823</v>
      </c>
      <c r="E5126" s="779" t="s">
        <v>9824</v>
      </c>
      <c r="F5126" s="780" t="s">
        <v>5544</v>
      </c>
      <c r="G5126" s="781" t="s">
        <v>6194</v>
      </c>
      <c r="H5126" s="781" t="s">
        <v>8874</v>
      </c>
      <c r="I5126" s="781" t="s">
        <v>5517</v>
      </c>
      <c r="J5126" s="782">
        <v>206513</v>
      </c>
      <c r="K5126" s="783">
        <v>206513</v>
      </c>
      <c r="L5126" s="784">
        <f t="shared" si="263"/>
        <v>0</v>
      </c>
      <c r="M5126" s="784">
        <f t="shared" si="264"/>
        <v>0</v>
      </c>
      <c r="N5126" s="782">
        <v>210562</v>
      </c>
      <c r="O5126" s="782">
        <v>214611</v>
      </c>
      <c r="P5126" s="782">
        <v>631686</v>
      </c>
      <c r="Q5126" s="782">
        <v>0</v>
      </c>
      <c r="R5126" s="782"/>
      <c r="T5126" s="568"/>
    </row>
    <row r="5127" spans="1:20" s="498" customFormat="1" ht="12" x14ac:dyDescent="0.25">
      <c r="A5127" s="772"/>
      <c r="D5127" s="515" t="s">
        <v>9825</v>
      </c>
      <c r="E5127" s="779" t="s">
        <v>9826</v>
      </c>
      <c r="F5127" s="780" t="s">
        <v>5553</v>
      </c>
      <c r="G5127" s="781" t="s">
        <v>6194</v>
      </c>
      <c r="H5127" s="781" t="s">
        <v>8874</v>
      </c>
      <c r="I5127" s="781" t="s">
        <v>5517</v>
      </c>
      <c r="J5127" s="782">
        <v>0</v>
      </c>
      <c r="K5127" s="783">
        <v>0</v>
      </c>
      <c r="L5127" s="784">
        <f t="shared" si="263"/>
        <v>0</v>
      </c>
      <c r="M5127" s="784">
        <f t="shared" si="264"/>
        <v>0</v>
      </c>
      <c r="N5127" s="782">
        <v>0</v>
      </c>
      <c r="O5127" s="782">
        <v>0</v>
      </c>
      <c r="P5127" s="782">
        <v>0</v>
      </c>
      <c r="Q5127" s="782">
        <v>0</v>
      </c>
      <c r="R5127" s="782"/>
      <c r="T5127" s="568"/>
    </row>
    <row r="5128" spans="1:20" s="498" customFormat="1" ht="12" x14ac:dyDescent="0.25">
      <c r="A5128" s="772"/>
      <c r="D5128" s="515" t="s">
        <v>9827</v>
      </c>
      <c r="E5128" s="779" t="s">
        <v>9828</v>
      </c>
      <c r="F5128" s="780" t="s">
        <v>8861</v>
      </c>
      <c r="G5128" s="781" t="s">
        <v>6194</v>
      </c>
      <c r="H5128" s="781" t="s">
        <v>8874</v>
      </c>
      <c r="I5128" s="781" t="s">
        <v>5517</v>
      </c>
      <c r="J5128" s="782">
        <v>137856</v>
      </c>
      <c r="K5128" s="783">
        <v>137856</v>
      </c>
      <c r="L5128" s="784">
        <f t="shared" si="263"/>
        <v>0</v>
      </c>
      <c r="M5128" s="784">
        <f t="shared" si="264"/>
        <v>0</v>
      </c>
      <c r="N5128" s="782">
        <v>140559</v>
      </c>
      <c r="O5128" s="782">
        <v>143262</v>
      </c>
      <c r="P5128" s="782">
        <v>421677</v>
      </c>
      <c r="Q5128" s="782">
        <v>0</v>
      </c>
      <c r="R5128" s="782"/>
      <c r="T5128" s="568"/>
    </row>
    <row r="5129" spans="1:20" s="498" customFormat="1" ht="12" x14ac:dyDescent="0.25">
      <c r="A5129" s="772"/>
      <c r="D5129" s="515" t="s">
        <v>9829</v>
      </c>
      <c r="E5129" s="779" t="s">
        <v>9830</v>
      </c>
      <c r="F5129" s="780" t="s">
        <v>7304</v>
      </c>
      <c r="G5129" s="781" t="s">
        <v>6194</v>
      </c>
      <c r="H5129" s="781" t="s">
        <v>8874</v>
      </c>
      <c r="I5129" s="781" t="s">
        <v>5517</v>
      </c>
      <c r="J5129" s="782">
        <v>0</v>
      </c>
      <c r="K5129" s="783">
        <v>0</v>
      </c>
      <c r="L5129" s="784">
        <f t="shared" si="263"/>
        <v>0</v>
      </c>
      <c r="M5129" s="784">
        <f t="shared" si="264"/>
        <v>0</v>
      </c>
      <c r="N5129" s="782">
        <v>0</v>
      </c>
      <c r="O5129" s="782">
        <v>0</v>
      </c>
      <c r="P5129" s="782">
        <v>0</v>
      </c>
      <c r="Q5129" s="782">
        <v>0</v>
      </c>
      <c r="R5129" s="782"/>
      <c r="T5129" s="568"/>
    </row>
    <row r="5130" spans="1:20" s="498" customFormat="1" ht="12" x14ac:dyDescent="0.25">
      <c r="A5130" s="772"/>
      <c r="D5130" s="515" t="s">
        <v>9831</v>
      </c>
      <c r="E5130" s="779" t="s">
        <v>9832</v>
      </c>
      <c r="F5130" s="780" t="s">
        <v>7048</v>
      </c>
      <c r="G5130" s="781" t="s">
        <v>6194</v>
      </c>
      <c r="H5130" s="781" t="s">
        <v>8874</v>
      </c>
      <c r="I5130" s="781" t="s">
        <v>5517</v>
      </c>
      <c r="J5130" s="782">
        <v>0</v>
      </c>
      <c r="K5130" s="783">
        <v>0</v>
      </c>
      <c r="L5130" s="784">
        <f t="shared" si="263"/>
        <v>0</v>
      </c>
      <c r="M5130" s="784">
        <f t="shared" si="264"/>
        <v>0</v>
      </c>
      <c r="N5130" s="782">
        <v>0</v>
      </c>
      <c r="O5130" s="782">
        <v>0</v>
      </c>
      <c r="P5130" s="782">
        <v>0</v>
      </c>
      <c r="Q5130" s="782">
        <v>0</v>
      </c>
      <c r="R5130" s="782"/>
      <c r="T5130" s="568"/>
    </row>
    <row r="5131" spans="1:20" s="498" customFormat="1" ht="12" x14ac:dyDescent="0.25">
      <c r="A5131" s="772"/>
      <c r="D5131" s="515" t="s">
        <v>9833</v>
      </c>
      <c r="E5131" s="779" t="s">
        <v>9834</v>
      </c>
      <c r="F5131" s="780" t="s">
        <v>7309</v>
      </c>
      <c r="G5131" s="781" t="s">
        <v>6194</v>
      </c>
      <c r="H5131" s="781" t="s">
        <v>8874</v>
      </c>
      <c r="I5131" s="781" t="s">
        <v>5517</v>
      </c>
      <c r="J5131" s="782">
        <v>0</v>
      </c>
      <c r="K5131" s="783">
        <v>0</v>
      </c>
      <c r="L5131" s="784">
        <f t="shared" si="263"/>
        <v>0</v>
      </c>
      <c r="M5131" s="784">
        <f t="shared" si="264"/>
        <v>0</v>
      </c>
      <c r="N5131" s="782">
        <v>0</v>
      </c>
      <c r="O5131" s="782">
        <v>0</v>
      </c>
      <c r="P5131" s="782">
        <v>0</v>
      </c>
      <c r="Q5131" s="782">
        <v>0</v>
      </c>
      <c r="R5131" s="782"/>
      <c r="T5131" s="568"/>
    </row>
    <row r="5132" spans="1:20" s="498" customFormat="1" ht="24" x14ac:dyDescent="0.25">
      <c r="A5132" s="772"/>
      <c r="D5132" s="515" t="s">
        <v>9835</v>
      </c>
      <c r="E5132" s="779" t="s">
        <v>9836</v>
      </c>
      <c r="F5132" s="780" t="s">
        <v>7312</v>
      </c>
      <c r="G5132" s="781" t="s">
        <v>6194</v>
      </c>
      <c r="H5132" s="781" t="s">
        <v>8874</v>
      </c>
      <c r="I5132" s="781" t="s">
        <v>5517</v>
      </c>
      <c r="J5132" s="782">
        <v>0</v>
      </c>
      <c r="K5132" s="783">
        <v>0</v>
      </c>
      <c r="L5132" s="784">
        <f t="shared" si="263"/>
        <v>0</v>
      </c>
      <c r="M5132" s="784">
        <f t="shared" si="264"/>
        <v>0</v>
      </c>
      <c r="N5132" s="782">
        <v>0</v>
      </c>
      <c r="O5132" s="782">
        <v>0</v>
      </c>
      <c r="P5132" s="782">
        <v>0</v>
      </c>
      <c r="Q5132" s="782">
        <v>0</v>
      </c>
      <c r="R5132" s="782"/>
      <c r="T5132" s="568"/>
    </row>
    <row r="5133" spans="1:20" s="498" customFormat="1" ht="12" x14ac:dyDescent="0.25">
      <c r="A5133" s="772"/>
      <c r="D5133" s="515" t="s">
        <v>9837</v>
      </c>
      <c r="E5133" s="779" t="s">
        <v>9838</v>
      </c>
      <c r="F5133" s="780" t="s">
        <v>7057</v>
      </c>
      <c r="G5133" s="781" t="s">
        <v>6194</v>
      </c>
      <c r="H5133" s="781" t="s">
        <v>8874</v>
      </c>
      <c r="I5133" s="781" t="s">
        <v>5517</v>
      </c>
      <c r="J5133" s="782">
        <v>0</v>
      </c>
      <c r="K5133" s="783">
        <v>0</v>
      </c>
      <c r="L5133" s="782">
        <f t="shared" si="263"/>
        <v>0</v>
      </c>
      <c r="M5133" s="782">
        <f t="shared" si="264"/>
        <v>0</v>
      </c>
      <c r="N5133" s="782">
        <v>0</v>
      </c>
      <c r="O5133" s="782">
        <v>0</v>
      </c>
      <c r="P5133" s="782">
        <v>0</v>
      </c>
      <c r="Q5133" s="782">
        <v>0</v>
      </c>
      <c r="R5133" s="782"/>
      <c r="T5133" s="568"/>
    </row>
    <row r="5134" spans="1:20" s="498" customFormat="1" ht="12" x14ac:dyDescent="0.25">
      <c r="A5134" s="772"/>
      <c r="D5134" s="515"/>
      <c r="F5134" s="536"/>
      <c r="J5134" s="776"/>
      <c r="K5134" s="776"/>
      <c r="L5134" s="776"/>
      <c r="M5134" s="776"/>
      <c r="N5134" s="776"/>
      <c r="O5134" s="776"/>
      <c r="P5134" s="776"/>
      <c r="Q5134" s="776"/>
      <c r="R5134" s="776"/>
      <c r="T5134" s="568"/>
    </row>
    <row r="5135" spans="1:20" s="498" customFormat="1" ht="12" x14ac:dyDescent="0.25">
      <c r="A5135" s="772"/>
      <c r="C5135" s="773" t="s">
        <v>5142</v>
      </c>
      <c r="D5135" s="794"/>
      <c r="E5135" s="773"/>
      <c r="F5135" s="775"/>
      <c r="G5135" s="773"/>
      <c r="H5135" s="773"/>
      <c r="I5135" s="773"/>
      <c r="J5135" s="777">
        <v>23680000</v>
      </c>
      <c r="K5135" s="789">
        <f>SUM(K5136:K5169)</f>
        <v>23680000</v>
      </c>
      <c r="L5135" s="784">
        <f t="shared" ref="L5135:O5135" si="265">SUM(L5136:L5169)</f>
        <v>0</v>
      </c>
      <c r="M5135" s="784">
        <f t="shared" si="265"/>
        <v>0</v>
      </c>
      <c r="N5135" s="784">
        <f t="shared" si="265"/>
        <v>23680000</v>
      </c>
      <c r="O5135" s="784">
        <f t="shared" si="265"/>
        <v>23680000</v>
      </c>
      <c r="P5135" s="777">
        <f>SUM(K5135,N5135,O5135)</f>
        <v>71040000</v>
      </c>
      <c r="Q5135" s="777">
        <v>26680000</v>
      </c>
      <c r="R5135" s="777"/>
      <c r="T5135" s="568"/>
    </row>
    <row r="5136" spans="1:20" s="498" customFormat="1" ht="24" x14ac:dyDescent="0.25">
      <c r="A5136" s="772"/>
      <c r="D5136" s="515" t="s">
        <v>9839</v>
      </c>
      <c r="E5136" s="779" t="s">
        <v>9840</v>
      </c>
      <c r="F5136" s="780" t="s">
        <v>5927</v>
      </c>
      <c r="G5136" s="781" t="s">
        <v>6194</v>
      </c>
      <c r="H5136" s="781" t="s">
        <v>8874</v>
      </c>
      <c r="I5136" s="781" t="s">
        <v>5517</v>
      </c>
      <c r="J5136" s="782">
        <v>500000</v>
      </c>
      <c r="K5136" s="783">
        <v>500000</v>
      </c>
      <c r="L5136" s="784">
        <f t="shared" ref="L5136:L5169" si="266">SUM(J5136-K5136)</f>
        <v>0</v>
      </c>
      <c r="M5136" s="784">
        <f>SUM(K5136-J5136)</f>
        <v>0</v>
      </c>
      <c r="N5136" s="782">
        <v>500000</v>
      </c>
      <c r="O5136" s="782">
        <v>500000</v>
      </c>
      <c r="P5136" s="782">
        <v>1500000</v>
      </c>
      <c r="Q5136" s="782">
        <v>2000000</v>
      </c>
      <c r="R5136" s="782"/>
      <c r="T5136" s="568"/>
    </row>
    <row r="5137" spans="1:20" s="498" customFormat="1" ht="24" x14ac:dyDescent="0.25">
      <c r="A5137" s="772"/>
      <c r="D5137" s="515" t="s">
        <v>9841</v>
      </c>
      <c r="E5137" s="779" t="s">
        <v>9842</v>
      </c>
      <c r="F5137" s="780" t="s">
        <v>6618</v>
      </c>
      <c r="G5137" s="781" t="s">
        <v>6194</v>
      </c>
      <c r="H5137" s="781" t="s">
        <v>8874</v>
      </c>
      <c r="I5137" s="781" t="s">
        <v>5517</v>
      </c>
      <c r="J5137" s="782">
        <v>1500000</v>
      </c>
      <c r="K5137" s="783">
        <v>1500000</v>
      </c>
      <c r="L5137" s="784">
        <f t="shared" si="266"/>
        <v>0</v>
      </c>
      <c r="M5137" s="784">
        <f t="shared" ref="M5137:M5169" si="267">SUM(K5137-J5137)</f>
        <v>0</v>
      </c>
      <c r="N5137" s="782">
        <v>1500000</v>
      </c>
      <c r="O5137" s="782">
        <v>1500000</v>
      </c>
      <c r="P5137" s="782">
        <v>4500000</v>
      </c>
      <c r="Q5137" s="782">
        <v>3000000</v>
      </c>
      <c r="R5137" s="782"/>
      <c r="T5137" s="568"/>
    </row>
    <row r="5138" spans="1:20" s="498" customFormat="1" ht="24" x14ac:dyDescent="0.25">
      <c r="A5138" s="772"/>
      <c r="D5138" s="515" t="s">
        <v>9843</v>
      </c>
      <c r="E5138" s="779" t="s">
        <v>9844</v>
      </c>
      <c r="F5138" s="780" t="s">
        <v>5932</v>
      </c>
      <c r="G5138" s="781" t="s">
        <v>6194</v>
      </c>
      <c r="H5138" s="781" t="s">
        <v>8874</v>
      </c>
      <c r="I5138" s="781" t="s">
        <v>5517</v>
      </c>
      <c r="J5138" s="782">
        <v>0</v>
      </c>
      <c r="K5138" s="783">
        <v>0</v>
      </c>
      <c r="L5138" s="784">
        <f t="shared" si="266"/>
        <v>0</v>
      </c>
      <c r="M5138" s="784">
        <f t="shared" si="267"/>
        <v>0</v>
      </c>
      <c r="N5138" s="782">
        <v>0</v>
      </c>
      <c r="O5138" s="782">
        <v>0</v>
      </c>
      <c r="P5138" s="782">
        <v>0</v>
      </c>
      <c r="Q5138" s="782">
        <v>0</v>
      </c>
      <c r="R5138" s="782"/>
      <c r="T5138" s="568"/>
    </row>
    <row r="5139" spans="1:20" s="498" customFormat="1" ht="12" x14ac:dyDescent="0.25">
      <c r="A5139" s="772"/>
      <c r="D5139" s="515" t="s">
        <v>9845</v>
      </c>
      <c r="E5139" s="779" t="s">
        <v>9846</v>
      </c>
      <c r="F5139" s="780" t="s">
        <v>5901</v>
      </c>
      <c r="G5139" s="781" t="s">
        <v>6194</v>
      </c>
      <c r="H5139" s="781" t="s">
        <v>8874</v>
      </c>
      <c r="I5139" s="781" t="s">
        <v>5517</v>
      </c>
      <c r="J5139" s="782">
        <v>0</v>
      </c>
      <c r="K5139" s="783">
        <v>0</v>
      </c>
      <c r="L5139" s="784">
        <f t="shared" si="266"/>
        <v>0</v>
      </c>
      <c r="M5139" s="784">
        <f t="shared" si="267"/>
        <v>0</v>
      </c>
      <c r="N5139" s="782">
        <v>0</v>
      </c>
      <c r="O5139" s="782">
        <v>0</v>
      </c>
      <c r="P5139" s="782">
        <v>0</v>
      </c>
      <c r="Q5139" s="782">
        <v>0</v>
      </c>
      <c r="R5139" s="782"/>
      <c r="T5139" s="568"/>
    </row>
    <row r="5140" spans="1:20" s="498" customFormat="1" ht="12" x14ac:dyDescent="0.25">
      <c r="A5140" s="772"/>
      <c r="D5140" s="515" t="s">
        <v>9847</v>
      </c>
      <c r="E5140" s="779" t="s">
        <v>9848</v>
      </c>
      <c r="F5140" s="780" t="s">
        <v>9849</v>
      </c>
      <c r="G5140" s="781" t="s">
        <v>6194</v>
      </c>
      <c r="H5140" s="781" t="s">
        <v>8874</v>
      </c>
      <c r="I5140" s="781" t="s">
        <v>5517</v>
      </c>
      <c r="J5140" s="782">
        <v>0</v>
      </c>
      <c r="K5140" s="783">
        <v>0</v>
      </c>
      <c r="L5140" s="782">
        <f t="shared" si="266"/>
        <v>0</v>
      </c>
      <c r="M5140" s="782">
        <f t="shared" si="267"/>
        <v>0</v>
      </c>
      <c r="N5140" s="782">
        <v>0</v>
      </c>
      <c r="O5140" s="782">
        <v>0</v>
      </c>
      <c r="P5140" s="782">
        <v>0</v>
      </c>
      <c r="Q5140" s="782">
        <v>0</v>
      </c>
      <c r="R5140" s="782"/>
      <c r="T5140" s="568"/>
    </row>
    <row r="5141" spans="1:20" s="751" customFormat="1" ht="13.8" x14ac:dyDescent="0.3">
      <c r="A5141" s="946" t="s">
        <v>5500</v>
      </c>
      <c r="B5141" s="946"/>
      <c r="C5141" s="946"/>
      <c r="D5141" s="946"/>
      <c r="E5141" s="946"/>
      <c r="F5141" s="946"/>
      <c r="G5141" s="946"/>
      <c r="H5141" s="946"/>
      <c r="I5141" s="946"/>
      <c r="J5141" s="946"/>
      <c r="K5141" s="946"/>
      <c r="L5141" s="946"/>
      <c r="M5141" s="946"/>
      <c r="N5141" s="946"/>
      <c r="O5141" s="946"/>
      <c r="P5141" s="946"/>
      <c r="Q5141" s="946"/>
      <c r="T5141" s="752"/>
    </row>
    <row r="5142" spans="1:20" s="751" customFormat="1" ht="13.8" x14ac:dyDescent="0.3">
      <c r="A5142" s="946" t="s">
        <v>5501</v>
      </c>
      <c r="B5142" s="946"/>
      <c r="C5142" s="946"/>
      <c r="D5142" s="946"/>
      <c r="E5142" s="946"/>
      <c r="F5142" s="946"/>
      <c r="G5142" s="946"/>
      <c r="H5142" s="946"/>
      <c r="I5142" s="946"/>
      <c r="J5142" s="946"/>
      <c r="K5142" s="946"/>
      <c r="L5142" s="946"/>
      <c r="M5142" s="946"/>
      <c r="N5142" s="946"/>
      <c r="O5142" s="946"/>
      <c r="P5142" s="946"/>
      <c r="Q5142" s="946"/>
      <c r="T5142" s="752"/>
    </row>
    <row r="5143" spans="1:20" s="753" customFormat="1" ht="13.2" x14ac:dyDescent="0.25">
      <c r="A5143" s="947" t="s">
        <v>8579</v>
      </c>
      <c r="B5143" s="947"/>
      <c r="C5143" s="947"/>
      <c r="D5143" s="947"/>
      <c r="E5143" s="947"/>
      <c r="F5143" s="947"/>
      <c r="G5143" s="947"/>
      <c r="H5143" s="947"/>
      <c r="I5143" s="947"/>
      <c r="J5143" s="947"/>
      <c r="K5143" s="947"/>
      <c r="L5143" s="947"/>
      <c r="M5143" s="947"/>
      <c r="N5143" s="947"/>
      <c r="O5143" s="947"/>
      <c r="P5143" s="947"/>
      <c r="Q5143" s="947"/>
      <c r="T5143" s="754"/>
    </row>
    <row r="5144" spans="1:20" s="760" customFormat="1" ht="24" customHeight="1" x14ac:dyDescent="0.25">
      <c r="A5144" s="943" t="s">
        <v>5502</v>
      </c>
      <c r="B5144" s="948" t="s">
        <v>5503</v>
      </c>
      <c r="C5144" s="949"/>
      <c r="D5144" s="755"/>
      <c r="E5144" s="943" t="s">
        <v>5504</v>
      </c>
      <c r="F5144" s="943" t="s">
        <v>4881</v>
      </c>
      <c r="G5144" s="943" t="s">
        <v>5505</v>
      </c>
      <c r="H5144" s="943" t="s">
        <v>5506</v>
      </c>
      <c r="I5144" s="943" t="s">
        <v>5507</v>
      </c>
      <c r="J5144" s="756" t="s">
        <v>3115</v>
      </c>
      <c r="K5144" s="757" t="s">
        <v>3116</v>
      </c>
      <c r="L5144" s="758" t="s">
        <v>5508</v>
      </c>
      <c r="M5144" s="758" t="s">
        <v>5509</v>
      </c>
      <c r="N5144" s="756" t="s">
        <v>3116</v>
      </c>
      <c r="O5144" s="756" t="s">
        <v>3116</v>
      </c>
      <c r="P5144" s="759" t="s">
        <v>3317</v>
      </c>
      <c r="Q5144" s="759" t="s">
        <v>3341</v>
      </c>
      <c r="R5144" s="759" t="s">
        <v>5510</v>
      </c>
      <c r="T5144" s="761"/>
    </row>
    <row r="5145" spans="1:20" s="760" customFormat="1" ht="19.5" customHeight="1" x14ac:dyDescent="0.25">
      <c r="A5145" s="944"/>
      <c r="B5145" s="950"/>
      <c r="C5145" s="951"/>
      <c r="D5145" s="762"/>
      <c r="E5145" s="944"/>
      <c r="F5145" s="944"/>
      <c r="G5145" s="944"/>
      <c r="H5145" s="944"/>
      <c r="I5145" s="944"/>
      <c r="J5145" s="763">
        <v>2020</v>
      </c>
      <c r="K5145" s="764" t="s">
        <v>3120</v>
      </c>
      <c r="L5145" s="765" t="s">
        <v>3120</v>
      </c>
      <c r="M5145" s="765" t="s">
        <v>3120</v>
      </c>
      <c r="N5145" s="766" t="s">
        <v>5068</v>
      </c>
      <c r="O5145" s="766" t="s">
        <v>5069</v>
      </c>
      <c r="P5145" s="763" t="s">
        <v>4882</v>
      </c>
      <c r="Q5145" s="766" t="s">
        <v>5102</v>
      </c>
      <c r="R5145" s="763"/>
      <c r="T5145" s="761"/>
    </row>
    <row r="5146" spans="1:20" s="760" customFormat="1" ht="15.75" customHeight="1" x14ac:dyDescent="0.25">
      <c r="A5146" s="945"/>
      <c r="B5146" s="952"/>
      <c r="C5146" s="953"/>
      <c r="D5146" s="768"/>
      <c r="E5146" s="945"/>
      <c r="F5146" s="945"/>
      <c r="G5146" s="945"/>
      <c r="H5146" s="945"/>
      <c r="I5146" s="945"/>
      <c r="J5146" s="769" t="s">
        <v>14</v>
      </c>
      <c r="K5146" s="770" t="s">
        <v>14</v>
      </c>
      <c r="L5146" s="771" t="s">
        <v>14</v>
      </c>
      <c r="M5146" s="771" t="s">
        <v>14</v>
      </c>
      <c r="N5146" s="769" t="s">
        <v>14</v>
      </c>
      <c r="O5146" s="769" t="s">
        <v>14</v>
      </c>
      <c r="P5146" s="769" t="s">
        <v>14</v>
      </c>
      <c r="Q5146" s="769" t="s">
        <v>14</v>
      </c>
      <c r="R5146" s="769"/>
      <c r="T5146" s="761"/>
    </row>
    <row r="5147" spans="1:20" s="498" customFormat="1" ht="12" x14ac:dyDescent="0.25">
      <c r="A5147" s="772"/>
      <c r="D5147" s="515" t="s">
        <v>9850</v>
      </c>
      <c r="E5147" s="779" t="s">
        <v>9851</v>
      </c>
      <c r="F5147" s="780" t="s">
        <v>5586</v>
      </c>
      <c r="G5147" s="781" t="s">
        <v>6194</v>
      </c>
      <c r="H5147" s="781" t="s">
        <v>8874</v>
      </c>
      <c r="I5147" s="781" t="s">
        <v>5517</v>
      </c>
      <c r="J5147" s="782">
        <v>0</v>
      </c>
      <c r="K5147" s="783">
        <v>0</v>
      </c>
      <c r="L5147" s="784">
        <f t="shared" si="266"/>
        <v>0</v>
      </c>
      <c r="M5147" s="784">
        <f t="shared" si="267"/>
        <v>0</v>
      </c>
      <c r="N5147" s="782">
        <v>0</v>
      </c>
      <c r="O5147" s="782">
        <v>0</v>
      </c>
      <c r="P5147" s="782">
        <v>0</v>
      </c>
      <c r="Q5147" s="782">
        <v>0</v>
      </c>
      <c r="R5147" s="782"/>
      <c r="T5147" s="568"/>
    </row>
    <row r="5148" spans="1:20" s="498" customFormat="1" ht="12" x14ac:dyDescent="0.25">
      <c r="A5148" s="772"/>
      <c r="D5148" s="515" t="s">
        <v>9852</v>
      </c>
      <c r="E5148" s="779" t="s">
        <v>9853</v>
      </c>
      <c r="F5148" s="780" t="s">
        <v>5592</v>
      </c>
      <c r="G5148" s="781" t="s">
        <v>6194</v>
      </c>
      <c r="H5148" s="781" t="s">
        <v>8874</v>
      </c>
      <c r="I5148" s="781" t="s">
        <v>5517</v>
      </c>
      <c r="J5148" s="782">
        <v>300000</v>
      </c>
      <c r="K5148" s="783">
        <v>300000</v>
      </c>
      <c r="L5148" s="784">
        <f t="shared" si="266"/>
        <v>0</v>
      </c>
      <c r="M5148" s="784">
        <f t="shared" si="267"/>
        <v>0</v>
      </c>
      <c r="N5148" s="782">
        <v>300000</v>
      </c>
      <c r="O5148" s="782">
        <v>300000</v>
      </c>
      <c r="P5148" s="782">
        <v>900000</v>
      </c>
      <c r="Q5148" s="782">
        <v>300000</v>
      </c>
      <c r="R5148" s="782"/>
      <c r="T5148" s="568"/>
    </row>
    <row r="5149" spans="1:20" s="498" customFormat="1" ht="12" x14ac:dyDescent="0.25">
      <c r="A5149" s="772"/>
      <c r="D5149" s="515" t="s">
        <v>9854</v>
      </c>
      <c r="E5149" s="779" t="s">
        <v>9855</v>
      </c>
      <c r="F5149" s="780" t="s">
        <v>6354</v>
      </c>
      <c r="G5149" s="781" t="s">
        <v>6194</v>
      </c>
      <c r="H5149" s="781" t="s">
        <v>8874</v>
      </c>
      <c r="I5149" s="781" t="s">
        <v>5517</v>
      </c>
      <c r="J5149" s="782">
        <v>0</v>
      </c>
      <c r="K5149" s="783">
        <v>0</v>
      </c>
      <c r="L5149" s="784">
        <f t="shared" si="266"/>
        <v>0</v>
      </c>
      <c r="M5149" s="784">
        <f t="shared" si="267"/>
        <v>0</v>
      </c>
      <c r="N5149" s="782">
        <v>0</v>
      </c>
      <c r="O5149" s="782">
        <v>0</v>
      </c>
      <c r="P5149" s="782">
        <v>0</v>
      </c>
      <c r="Q5149" s="782">
        <v>0</v>
      </c>
      <c r="R5149" s="782"/>
      <c r="T5149" s="568"/>
    </row>
    <row r="5150" spans="1:20" s="498" customFormat="1" ht="24" x14ac:dyDescent="0.25">
      <c r="A5150" s="772"/>
      <c r="D5150" s="515" t="s">
        <v>9856</v>
      </c>
      <c r="E5150" s="779" t="s">
        <v>9857</v>
      </c>
      <c r="F5150" s="780" t="s">
        <v>9858</v>
      </c>
      <c r="G5150" s="781" t="s">
        <v>6194</v>
      </c>
      <c r="H5150" s="781" t="s">
        <v>8874</v>
      </c>
      <c r="I5150" s="781" t="s">
        <v>5517</v>
      </c>
      <c r="J5150" s="782">
        <v>1500000</v>
      </c>
      <c r="K5150" s="783">
        <v>1500000</v>
      </c>
      <c r="L5150" s="784">
        <f t="shared" si="266"/>
        <v>0</v>
      </c>
      <c r="M5150" s="784">
        <f t="shared" si="267"/>
        <v>0</v>
      </c>
      <c r="N5150" s="782">
        <v>1500000</v>
      </c>
      <c r="O5150" s="782">
        <v>1500000</v>
      </c>
      <c r="P5150" s="782">
        <v>4500000</v>
      </c>
      <c r="Q5150" s="782">
        <v>1500000</v>
      </c>
      <c r="R5150" s="782"/>
      <c r="T5150" s="568"/>
    </row>
    <row r="5151" spans="1:20" s="498" customFormat="1" ht="12" x14ac:dyDescent="0.25">
      <c r="A5151" s="772"/>
      <c r="D5151" s="515" t="s">
        <v>9859</v>
      </c>
      <c r="E5151" s="779" t="s">
        <v>9860</v>
      </c>
      <c r="F5151" s="780" t="s">
        <v>5604</v>
      </c>
      <c r="G5151" s="781" t="s">
        <v>6194</v>
      </c>
      <c r="H5151" s="781" t="s">
        <v>8874</v>
      </c>
      <c r="I5151" s="781" t="s">
        <v>5517</v>
      </c>
      <c r="J5151" s="782">
        <v>100000</v>
      </c>
      <c r="K5151" s="783">
        <v>100000</v>
      </c>
      <c r="L5151" s="784">
        <f t="shared" si="266"/>
        <v>0</v>
      </c>
      <c r="M5151" s="784">
        <f t="shared" si="267"/>
        <v>0</v>
      </c>
      <c r="N5151" s="782">
        <v>100000</v>
      </c>
      <c r="O5151" s="782">
        <v>100000</v>
      </c>
      <c r="P5151" s="782">
        <v>300000</v>
      </c>
      <c r="Q5151" s="782">
        <v>100000</v>
      </c>
      <c r="R5151" s="782"/>
      <c r="T5151" s="568"/>
    </row>
    <row r="5152" spans="1:20" s="498" customFormat="1" ht="36" x14ac:dyDescent="0.25">
      <c r="A5152" s="772"/>
      <c r="D5152" s="515" t="s">
        <v>9861</v>
      </c>
      <c r="E5152" s="779" t="s">
        <v>9862</v>
      </c>
      <c r="F5152" s="780" t="s">
        <v>7977</v>
      </c>
      <c r="G5152" s="781" t="s">
        <v>6194</v>
      </c>
      <c r="H5152" s="781" t="s">
        <v>8874</v>
      </c>
      <c r="I5152" s="781" t="s">
        <v>5517</v>
      </c>
      <c r="J5152" s="782">
        <v>800000</v>
      </c>
      <c r="K5152" s="783">
        <v>800000</v>
      </c>
      <c r="L5152" s="784">
        <f t="shared" si="266"/>
        <v>0</v>
      </c>
      <c r="M5152" s="784">
        <f t="shared" si="267"/>
        <v>0</v>
      </c>
      <c r="N5152" s="782">
        <v>800000</v>
      </c>
      <c r="O5152" s="782">
        <v>800000</v>
      </c>
      <c r="P5152" s="782">
        <v>2400000</v>
      </c>
      <c r="Q5152" s="782">
        <v>800000</v>
      </c>
      <c r="R5152" s="782"/>
      <c r="T5152" s="568"/>
    </row>
    <row r="5153" spans="1:20" s="498" customFormat="1" ht="24" x14ac:dyDescent="0.25">
      <c r="A5153" s="772"/>
      <c r="D5153" s="515" t="s">
        <v>9863</v>
      </c>
      <c r="E5153" s="779" t="s">
        <v>9864</v>
      </c>
      <c r="F5153" s="780" t="s">
        <v>5637</v>
      </c>
      <c r="G5153" s="781" t="s">
        <v>6194</v>
      </c>
      <c r="H5153" s="781" t="s">
        <v>8874</v>
      </c>
      <c r="I5153" s="781" t="s">
        <v>5517</v>
      </c>
      <c r="J5153" s="782">
        <v>250000</v>
      </c>
      <c r="K5153" s="783">
        <v>250000</v>
      </c>
      <c r="L5153" s="784">
        <f t="shared" si="266"/>
        <v>0</v>
      </c>
      <c r="M5153" s="784">
        <f t="shared" si="267"/>
        <v>0</v>
      </c>
      <c r="N5153" s="782">
        <v>250000</v>
      </c>
      <c r="O5153" s="782">
        <v>250000</v>
      </c>
      <c r="P5153" s="782">
        <v>750000</v>
      </c>
      <c r="Q5153" s="782">
        <v>250000</v>
      </c>
      <c r="R5153" s="782"/>
      <c r="T5153" s="568"/>
    </row>
    <row r="5154" spans="1:20" s="498" customFormat="1" ht="24" x14ac:dyDescent="0.25">
      <c r="A5154" s="772"/>
      <c r="D5154" s="515" t="s">
        <v>9865</v>
      </c>
      <c r="E5154" s="779" t="s">
        <v>9866</v>
      </c>
      <c r="F5154" s="780" t="s">
        <v>9867</v>
      </c>
      <c r="G5154" s="781" t="s">
        <v>6194</v>
      </c>
      <c r="H5154" s="781" t="s">
        <v>8874</v>
      </c>
      <c r="I5154" s="781" t="s">
        <v>5517</v>
      </c>
      <c r="J5154" s="782">
        <v>0</v>
      </c>
      <c r="K5154" s="783">
        <v>0</v>
      </c>
      <c r="L5154" s="784">
        <f t="shared" si="266"/>
        <v>0</v>
      </c>
      <c r="M5154" s="784">
        <f t="shared" si="267"/>
        <v>0</v>
      </c>
      <c r="N5154" s="782">
        <v>0</v>
      </c>
      <c r="O5154" s="782">
        <v>0</v>
      </c>
      <c r="P5154" s="782">
        <v>0</v>
      </c>
      <c r="Q5154" s="782">
        <v>0</v>
      </c>
      <c r="R5154" s="782"/>
      <c r="T5154" s="568"/>
    </row>
    <row r="5155" spans="1:20" s="498" customFormat="1" ht="24" x14ac:dyDescent="0.25">
      <c r="A5155" s="772"/>
      <c r="D5155" s="515" t="s">
        <v>9868</v>
      </c>
      <c r="E5155" s="779" t="s">
        <v>9869</v>
      </c>
      <c r="F5155" s="780" t="s">
        <v>9870</v>
      </c>
      <c r="G5155" s="781" t="s">
        <v>6194</v>
      </c>
      <c r="H5155" s="781" t="s">
        <v>8874</v>
      </c>
      <c r="I5155" s="781" t="s">
        <v>5517</v>
      </c>
      <c r="J5155" s="782">
        <v>400000</v>
      </c>
      <c r="K5155" s="783">
        <v>400000</v>
      </c>
      <c r="L5155" s="784">
        <f t="shared" si="266"/>
        <v>0</v>
      </c>
      <c r="M5155" s="784">
        <f t="shared" si="267"/>
        <v>0</v>
      </c>
      <c r="N5155" s="782">
        <v>400000</v>
      </c>
      <c r="O5155" s="782">
        <v>400000</v>
      </c>
      <c r="P5155" s="782">
        <v>1200000</v>
      </c>
      <c r="Q5155" s="782">
        <v>400000</v>
      </c>
      <c r="R5155" s="782"/>
      <c r="T5155" s="568"/>
    </row>
    <row r="5156" spans="1:20" s="498" customFormat="1" ht="24" x14ac:dyDescent="0.25">
      <c r="A5156" s="772"/>
      <c r="D5156" s="515" t="s">
        <v>9871</v>
      </c>
      <c r="E5156" s="779" t="s">
        <v>9872</v>
      </c>
      <c r="F5156" s="780" t="s">
        <v>9873</v>
      </c>
      <c r="G5156" s="781" t="s">
        <v>6194</v>
      </c>
      <c r="H5156" s="781" t="s">
        <v>8874</v>
      </c>
      <c r="I5156" s="781" t="s">
        <v>5517</v>
      </c>
      <c r="J5156" s="782">
        <v>400000</v>
      </c>
      <c r="K5156" s="783">
        <v>400000</v>
      </c>
      <c r="L5156" s="784">
        <f t="shared" si="266"/>
        <v>0</v>
      </c>
      <c r="M5156" s="784">
        <f t="shared" si="267"/>
        <v>0</v>
      </c>
      <c r="N5156" s="782">
        <v>400000</v>
      </c>
      <c r="O5156" s="782">
        <v>400000</v>
      </c>
      <c r="P5156" s="782">
        <v>1200000</v>
      </c>
      <c r="Q5156" s="782">
        <v>400000</v>
      </c>
      <c r="R5156" s="782"/>
      <c r="T5156" s="568"/>
    </row>
    <row r="5157" spans="1:20" s="498" customFormat="1" ht="12" x14ac:dyDescent="0.25">
      <c r="A5157" s="772"/>
      <c r="D5157" s="515" t="s">
        <v>9874</v>
      </c>
      <c r="E5157" s="779" t="s">
        <v>9875</v>
      </c>
      <c r="F5157" s="515" t="s">
        <v>5649</v>
      </c>
      <c r="G5157" s="781" t="s">
        <v>6194</v>
      </c>
      <c r="H5157" s="781" t="s">
        <v>8874</v>
      </c>
      <c r="I5157" s="781" t="s">
        <v>5517</v>
      </c>
      <c r="J5157" s="782">
        <v>700000</v>
      </c>
      <c r="K5157" s="783">
        <v>700000</v>
      </c>
      <c r="L5157" s="784">
        <f t="shared" si="266"/>
        <v>0</v>
      </c>
      <c r="M5157" s="784">
        <f t="shared" si="267"/>
        <v>0</v>
      </c>
      <c r="N5157" s="782">
        <v>700000</v>
      </c>
      <c r="O5157" s="782">
        <v>700000</v>
      </c>
      <c r="P5157" s="782">
        <v>2100000</v>
      </c>
      <c r="Q5157" s="782">
        <v>700000</v>
      </c>
      <c r="R5157" s="782"/>
      <c r="T5157" s="568"/>
    </row>
    <row r="5158" spans="1:20" s="498" customFormat="1" ht="12" x14ac:dyDescent="0.25">
      <c r="A5158" s="772"/>
      <c r="D5158" s="515" t="s">
        <v>9876</v>
      </c>
      <c r="E5158" s="779" t="s">
        <v>9877</v>
      </c>
      <c r="F5158" s="780" t="s">
        <v>5664</v>
      </c>
      <c r="G5158" s="781" t="s">
        <v>6194</v>
      </c>
      <c r="H5158" s="781" t="s">
        <v>8874</v>
      </c>
      <c r="I5158" s="781" t="s">
        <v>5517</v>
      </c>
      <c r="J5158" s="782">
        <v>3000000</v>
      </c>
      <c r="K5158" s="783">
        <v>3000000</v>
      </c>
      <c r="L5158" s="784">
        <f t="shared" si="266"/>
        <v>0</v>
      </c>
      <c r="M5158" s="784">
        <f t="shared" si="267"/>
        <v>0</v>
      </c>
      <c r="N5158" s="782">
        <v>3000000</v>
      </c>
      <c r="O5158" s="782">
        <v>3000000</v>
      </c>
      <c r="P5158" s="782">
        <v>9000000</v>
      </c>
      <c r="Q5158" s="782">
        <v>3000000</v>
      </c>
      <c r="R5158" s="782"/>
      <c r="T5158" s="568"/>
    </row>
    <row r="5159" spans="1:20" s="498" customFormat="1" ht="12" x14ac:dyDescent="0.25">
      <c r="A5159" s="772"/>
      <c r="D5159" s="515" t="s">
        <v>9878</v>
      </c>
      <c r="E5159" s="779" t="s">
        <v>9879</v>
      </c>
      <c r="F5159" s="515" t="s">
        <v>5676</v>
      </c>
      <c r="G5159" s="781" t="s">
        <v>6194</v>
      </c>
      <c r="H5159" s="781" t="s">
        <v>8874</v>
      </c>
      <c r="I5159" s="781" t="s">
        <v>5517</v>
      </c>
      <c r="J5159" s="782">
        <v>2000000</v>
      </c>
      <c r="K5159" s="783">
        <v>2000000</v>
      </c>
      <c r="L5159" s="784">
        <f t="shared" si="266"/>
        <v>0</v>
      </c>
      <c r="M5159" s="784">
        <f t="shared" si="267"/>
        <v>0</v>
      </c>
      <c r="N5159" s="782">
        <v>2000000</v>
      </c>
      <c r="O5159" s="782">
        <v>2000000</v>
      </c>
      <c r="P5159" s="782">
        <v>6000000</v>
      </c>
      <c r="Q5159" s="782">
        <v>2000000</v>
      </c>
      <c r="R5159" s="782"/>
      <c r="T5159" s="568"/>
    </row>
    <row r="5160" spans="1:20" s="498" customFormat="1" ht="12" x14ac:dyDescent="0.25">
      <c r="A5160" s="772"/>
      <c r="D5160" s="515" t="s">
        <v>9880</v>
      </c>
      <c r="E5160" s="779" t="s">
        <v>9881</v>
      </c>
      <c r="F5160" s="780" t="s">
        <v>5679</v>
      </c>
      <c r="G5160" s="781" t="s">
        <v>6194</v>
      </c>
      <c r="H5160" s="781" t="s">
        <v>8874</v>
      </c>
      <c r="I5160" s="781" t="s">
        <v>5517</v>
      </c>
      <c r="J5160" s="782">
        <v>0</v>
      </c>
      <c r="K5160" s="783">
        <v>0</v>
      </c>
      <c r="L5160" s="784">
        <f t="shared" si="266"/>
        <v>0</v>
      </c>
      <c r="M5160" s="784">
        <f t="shared" si="267"/>
        <v>0</v>
      </c>
      <c r="N5160" s="782">
        <v>0</v>
      </c>
      <c r="O5160" s="782">
        <v>0</v>
      </c>
      <c r="P5160" s="782">
        <v>0</v>
      </c>
      <c r="Q5160" s="782">
        <v>0</v>
      </c>
      <c r="R5160" s="782"/>
      <c r="T5160" s="568"/>
    </row>
    <row r="5161" spans="1:20" s="498" customFormat="1" ht="24" x14ac:dyDescent="0.25">
      <c r="A5161" s="772"/>
      <c r="D5161" s="515" t="s">
        <v>9882</v>
      </c>
      <c r="E5161" s="779" t="s">
        <v>9883</v>
      </c>
      <c r="F5161" s="780" t="s">
        <v>5688</v>
      </c>
      <c r="G5161" s="781" t="s">
        <v>6194</v>
      </c>
      <c r="H5161" s="781" t="s">
        <v>8874</v>
      </c>
      <c r="I5161" s="781" t="s">
        <v>5517</v>
      </c>
      <c r="J5161" s="782">
        <v>0</v>
      </c>
      <c r="K5161" s="783">
        <v>0</v>
      </c>
      <c r="L5161" s="784">
        <f t="shared" si="266"/>
        <v>0</v>
      </c>
      <c r="M5161" s="784">
        <f t="shared" si="267"/>
        <v>0</v>
      </c>
      <c r="N5161" s="782">
        <v>0</v>
      </c>
      <c r="O5161" s="782">
        <v>0</v>
      </c>
      <c r="P5161" s="782">
        <v>0</v>
      </c>
      <c r="Q5161" s="782">
        <v>0</v>
      </c>
      <c r="R5161" s="782"/>
      <c r="T5161" s="568"/>
    </row>
    <row r="5162" spans="1:20" s="498" customFormat="1" ht="12" x14ac:dyDescent="0.25">
      <c r="A5162" s="772"/>
      <c r="D5162" s="515" t="s">
        <v>9884</v>
      </c>
      <c r="E5162" s="779" t="s">
        <v>9885</v>
      </c>
      <c r="F5162" s="780" t="s">
        <v>9886</v>
      </c>
      <c r="G5162" s="781" t="s">
        <v>6194</v>
      </c>
      <c r="H5162" s="781" t="s">
        <v>8874</v>
      </c>
      <c r="I5162" s="781" t="s">
        <v>5517</v>
      </c>
      <c r="J5162" s="782">
        <v>0</v>
      </c>
      <c r="K5162" s="783">
        <v>0</v>
      </c>
      <c r="L5162" s="784">
        <f t="shared" si="266"/>
        <v>0</v>
      </c>
      <c r="M5162" s="784">
        <f t="shared" si="267"/>
        <v>0</v>
      </c>
      <c r="N5162" s="782">
        <v>0</v>
      </c>
      <c r="O5162" s="782">
        <v>0</v>
      </c>
      <c r="P5162" s="782">
        <v>0</v>
      </c>
      <c r="Q5162" s="782">
        <v>0</v>
      </c>
      <c r="R5162" s="782"/>
      <c r="T5162" s="568"/>
    </row>
    <row r="5163" spans="1:20" s="498" customFormat="1" ht="12" x14ac:dyDescent="0.25">
      <c r="A5163" s="772"/>
      <c r="D5163" s="515" t="s">
        <v>9887</v>
      </c>
      <c r="E5163" s="779" t="s">
        <v>9888</v>
      </c>
      <c r="F5163" s="780" t="s">
        <v>5703</v>
      </c>
      <c r="G5163" s="781" t="s">
        <v>6194</v>
      </c>
      <c r="H5163" s="781" t="s">
        <v>8874</v>
      </c>
      <c r="I5163" s="781" t="s">
        <v>5517</v>
      </c>
      <c r="J5163" s="782">
        <v>900000</v>
      </c>
      <c r="K5163" s="783">
        <v>900000</v>
      </c>
      <c r="L5163" s="784">
        <f t="shared" si="266"/>
        <v>0</v>
      </c>
      <c r="M5163" s="784">
        <f t="shared" si="267"/>
        <v>0</v>
      </c>
      <c r="N5163" s="782">
        <v>900000</v>
      </c>
      <c r="O5163" s="782">
        <v>900000</v>
      </c>
      <c r="P5163" s="782">
        <v>2700000</v>
      </c>
      <c r="Q5163" s="782">
        <v>900000</v>
      </c>
      <c r="R5163" s="782"/>
      <c r="T5163" s="568"/>
    </row>
    <row r="5164" spans="1:20" s="498" customFormat="1" ht="12" x14ac:dyDescent="0.25">
      <c r="A5164" s="772"/>
      <c r="D5164" s="515" t="s">
        <v>9889</v>
      </c>
      <c r="E5164" s="779" t="s">
        <v>9890</v>
      </c>
      <c r="F5164" s="515" t="s">
        <v>9891</v>
      </c>
      <c r="G5164" s="781" t="s">
        <v>6194</v>
      </c>
      <c r="H5164" s="781" t="s">
        <v>8874</v>
      </c>
      <c r="I5164" s="781" t="s">
        <v>5517</v>
      </c>
      <c r="J5164" s="782">
        <v>400000</v>
      </c>
      <c r="K5164" s="783">
        <v>400000</v>
      </c>
      <c r="L5164" s="784">
        <f t="shared" si="266"/>
        <v>0</v>
      </c>
      <c r="M5164" s="784">
        <f t="shared" si="267"/>
        <v>0</v>
      </c>
      <c r="N5164" s="782">
        <v>400000</v>
      </c>
      <c r="O5164" s="782">
        <v>400000</v>
      </c>
      <c r="P5164" s="782">
        <v>1200000</v>
      </c>
      <c r="Q5164" s="782">
        <v>400000</v>
      </c>
      <c r="R5164" s="782"/>
      <c r="T5164" s="568"/>
    </row>
    <row r="5165" spans="1:20" s="498" customFormat="1" ht="24" x14ac:dyDescent="0.25">
      <c r="A5165" s="772"/>
      <c r="D5165" s="515" t="s">
        <v>9892</v>
      </c>
      <c r="E5165" s="779" t="s">
        <v>9893</v>
      </c>
      <c r="F5165" s="780" t="s">
        <v>9894</v>
      </c>
      <c r="G5165" s="781" t="s">
        <v>6194</v>
      </c>
      <c r="H5165" s="781" t="s">
        <v>8874</v>
      </c>
      <c r="I5165" s="781" t="s">
        <v>5517</v>
      </c>
      <c r="J5165" s="782">
        <v>30000</v>
      </c>
      <c r="K5165" s="783">
        <v>30000</v>
      </c>
      <c r="L5165" s="784">
        <f t="shared" si="266"/>
        <v>0</v>
      </c>
      <c r="M5165" s="784">
        <f t="shared" si="267"/>
        <v>0</v>
      </c>
      <c r="N5165" s="782">
        <v>30000</v>
      </c>
      <c r="O5165" s="782">
        <v>30000</v>
      </c>
      <c r="P5165" s="782">
        <v>90000</v>
      </c>
      <c r="Q5165" s="782">
        <v>30000</v>
      </c>
      <c r="R5165" s="782"/>
      <c r="T5165" s="568"/>
    </row>
    <row r="5166" spans="1:20" s="498" customFormat="1" ht="12" x14ac:dyDescent="0.25">
      <c r="A5166" s="772"/>
      <c r="D5166" s="515" t="s">
        <v>9895</v>
      </c>
      <c r="E5166" s="779" t="s">
        <v>9896</v>
      </c>
      <c r="F5166" s="780" t="s">
        <v>5739</v>
      </c>
      <c r="G5166" s="781" t="s">
        <v>6194</v>
      </c>
      <c r="H5166" s="781" t="s">
        <v>8874</v>
      </c>
      <c r="I5166" s="781" t="s">
        <v>5517</v>
      </c>
      <c r="J5166" s="782">
        <v>600000</v>
      </c>
      <c r="K5166" s="783">
        <v>600000</v>
      </c>
      <c r="L5166" s="784">
        <f t="shared" si="266"/>
        <v>0</v>
      </c>
      <c r="M5166" s="784">
        <f t="shared" si="267"/>
        <v>0</v>
      </c>
      <c r="N5166" s="782">
        <v>600000</v>
      </c>
      <c r="O5166" s="782">
        <v>600000</v>
      </c>
      <c r="P5166" s="782">
        <v>1800000</v>
      </c>
      <c r="Q5166" s="782">
        <v>600000</v>
      </c>
      <c r="R5166" s="782"/>
      <c r="T5166" s="568"/>
    </row>
    <row r="5167" spans="1:20" s="498" customFormat="1" ht="21.75" customHeight="1" x14ac:dyDescent="0.25">
      <c r="A5167" s="772"/>
      <c r="D5167" s="515" t="s">
        <v>9897</v>
      </c>
      <c r="E5167" s="779" t="s">
        <v>9898</v>
      </c>
      <c r="F5167" s="780" t="s">
        <v>5881</v>
      </c>
      <c r="G5167" s="781" t="s">
        <v>6194</v>
      </c>
      <c r="H5167" s="781" t="s">
        <v>8874</v>
      </c>
      <c r="I5167" s="781" t="s">
        <v>5517</v>
      </c>
      <c r="J5167" s="782">
        <v>100000</v>
      </c>
      <c r="K5167" s="783">
        <v>100000</v>
      </c>
      <c r="L5167" s="784">
        <f t="shared" si="266"/>
        <v>0</v>
      </c>
      <c r="M5167" s="784">
        <f t="shared" si="267"/>
        <v>0</v>
      </c>
      <c r="N5167" s="782">
        <v>100000</v>
      </c>
      <c r="O5167" s="782">
        <v>100000</v>
      </c>
      <c r="P5167" s="782">
        <v>300000</v>
      </c>
      <c r="Q5167" s="782">
        <v>100000</v>
      </c>
      <c r="R5167" s="782"/>
      <c r="T5167" s="568"/>
    </row>
    <row r="5168" spans="1:20" s="498" customFormat="1" ht="12" x14ac:dyDescent="0.25">
      <c r="A5168" s="772"/>
      <c r="D5168" s="515" t="s">
        <v>9899</v>
      </c>
      <c r="E5168" s="779" t="s">
        <v>9900</v>
      </c>
      <c r="F5168" s="780" t="s">
        <v>5757</v>
      </c>
      <c r="G5168" s="781" t="s">
        <v>6194</v>
      </c>
      <c r="H5168" s="781" t="s">
        <v>8874</v>
      </c>
      <c r="I5168" s="781" t="s">
        <v>5517</v>
      </c>
      <c r="J5168" s="782">
        <v>200000</v>
      </c>
      <c r="K5168" s="783">
        <v>200000</v>
      </c>
      <c r="L5168" s="784">
        <f t="shared" si="266"/>
        <v>0</v>
      </c>
      <c r="M5168" s="784">
        <f t="shared" si="267"/>
        <v>0</v>
      </c>
      <c r="N5168" s="782">
        <v>200000</v>
      </c>
      <c r="O5168" s="782">
        <v>200000</v>
      </c>
      <c r="P5168" s="782">
        <v>600000</v>
      </c>
      <c r="Q5168" s="782">
        <v>200000</v>
      </c>
      <c r="R5168" s="782"/>
      <c r="T5168" s="568"/>
    </row>
    <row r="5169" spans="1:20" s="498" customFormat="1" ht="12" x14ac:dyDescent="0.25">
      <c r="A5169" s="772"/>
      <c r="D5169" s="515" t="s">
        <v>9901</v>
      </c>
      <c r="E5169" s="779" t="s">
        <v>9902</v>
      </c>
      <c r="F5169" s="515" t="s">
        <v>7177</v>
      </c>
      <c r="G5169" s="781" t="s">
        <v>6194</v>
      </c>
      <c r="H5169" s="781" t="s">
        <v>8874</v>
      </c>
      <c r="I5169" s="781" t="s">
        <v>5517</v>
      </c>
      <c r="J5169" s="782">
        <v>10000000</v>
      </c>
      <c r="K5169" s="783">
        <v>10000000</v>
      </c>
      <c r="L5169" s="782">
        <f t="shared" si="266"/>
        <v>0</v>
      </c>
      <c r="M5169" s="782">
        <f t="shared" si="267"/>
        <v>0</v>
      </c>
      <c r="N5169" s="782">
        <v>10000000</v>
      </c>
      <c r="O5169" s="782">
        <v>10000000</v>
      </c>
      <c r="P5169" s="782">
        <v>30000000</v>
      </c>
      <c r="Q5169" s="782">
        <v>10000000</v>
      </c>
      <c r="R5169" s="782"/>
      <c r="T5169" s="568"/>
    </row>
    <row r="5170" spans="1:20" s="498" customFormat="1" ht="12" x14ac:dyDescent="0.25">
      <c r="A5170" s="772"/>
      <c r="B5170" s="566" t="s">
        <v>1044</v>
      </c>
      <c r="C5170" s="810"/>
      <c r="D5170" s="515"/>
      <c r="E5170" s="810"/>
      <c r="F5170" s="827"/>
      <c r="G5170" s="810"/>
      <c r="H5170" s="810"/>
      <c r="I5170" s="779"/>
      <c r="J5170" s="782">
        <v>31663238</v>
      </c>
      <c r="K5170" s="783">
        <f>SUM(K5116,K5135)</f>
        <v>31663238</v>
      </c>
      <c r="L5170" s="782">
        <f>SUM(L5116,L5135)</f>
        <v>0</v>
      </c>
      <c r="M5170" s="782">
        <f>SUM(M5116,M5135)</f>
        <v>0</v>
      </c>
      <c r="N5170" s="782">
        <f>SUM(N5116,N5135)</f>
        <v>31819772</v>
      </c>
      <c r="O5170" s="782">
        <f>SUM(O5116,O5135)</f>
        <v>31976305</v>
      </c>
      <c r="P5170" s="782">
        <v>95459315</v>
      </c>
      <c r="Q5170" s="782">
        <v>43920500</v>
      </c>
      <c r="R5170" s="782"/>
      <c r="T5170" s="568"/>
    </row>
    <row r="5171" spans="1:20" s="751" customFormat="1" ht="12" customHeight="1" x14ac:dyDescent="0.3">
      <c r="A5171" s="946" t="s">
        <v>5500</v>
      </c>
      <c r="B5171" s="946"/>
      <c r="C5171" s="946"/>
      <c r="D5171" s="946"/>
      <c r="E5171" s="946"/>
      <c r="F5171" s="946"/>
      <c r="G5171" s="946"/>
      <c r="H5171" s="946"/>
      <c r="I5171" s="946"/>
      <c r="J5171" s="946"/>
      <c r="K5171" s="946"/>
      <c r="L5171" s="946"/>
      <c r="M5171" s="946"/>
      <c r="N5171" s="946"/>
      <c r="O5171" s="946"/>
      <c r="P5171" s="946"/>
      <c r="Q5171" s="946"/>
      <c r="T5171" s="752"/>
    </row>
    <row r="5172" spans="1:20" s="751" customFormat="1" ht="13.8" x14ac:dyDescent="0.3">
      <c r="A5172" s="946" t="s">
        <v>5501</v>
      </c>
      <c r="B5172" s="946"/>
      <c r="C5172" s="946"/>
      <c r="D5172" s="946"/>
      <c r="E5172" s="946"/>
      <c r="F5172" s="946"/>
      <c r="G5172" s="946"/>
      <c r="H5172" s="946"/>
      <c r="I5172" s="946"/>
      <c r="J5172" s="946"/>
      <c r="K5172" s="946"/>
      <c r="L5172" s="946"/>
      <c r="M5172" s="946"/>
      <c r="N5172" s="946"/>
      <c r="O5172" s="946"/>
      <c r="P5172" s="946"/>
      <c r="Q5172" s="946"/>
      <c r="T5172" s="752"/>
    </row>
    <row r="5173" spans="1:20" s="753" customFormat="1" ht="13.2" x14ac:dyDescent="0.25">
      <c r="A5173" s="947" t="s">
        <v>8579</v>
      </c>
      <c r="B5173" s="947"/>
      <c r="C5173" s="947"/>
      <c r="D5173" s="947"/>
      <c r="E5173" s="947"/>
      <c r="F5173" s="947"/>
      <c r="G5173" s="947"/>
      <c r="H5173" s="947"/>
      <c r="I5173" s="947"/>
      <c r="J5173" s="947"/>
      <c r="K5173" s="947"/>
      <c r="L5173" s="947"/>
      <c r="M5173" s="947"/>
      <c r="N5173" s="947"/>
      <c r="O5173" s="947"/>
      <c r="P5173" s="947"/>
      <c r="Q5173" s="947"/>
      <c r="T5173" s="754"/>
    </row>
    <row r="5174" spans="1:20" s="760" customFormat="1" ht="24" customHeight="1" x14ac:dyDescent="0.25">
      <c r="A5174" s="943" t="s">
        <v>5502</v>
      </c>
      <c r="B5174" s="948" t="s">
        <v>5503</v>
      </c>
      <c r="C5174" s="949"/>
      <c r="D5174" s="755"/>
      <c r="E5174" s="943" t="s">
        <v>5504</v>
      </c>
      <c r="F5174" s="943" t="s">
        <v>4881</v>
      </c>
      <c r="G5174" s="943" t="s">
        <v>5505</v>
      </c>
      <c r="H5174" s="943" t="s">
        <v>5506</v>
      </c>
      <c r="I5174" s="943" t="s">
        <v>5507</v>
      </c>
      <c r="J5174" s="756" t="s">
        <v>3115</v>
      </c>
      <c r="K5174" s="757" t="s">
        <v>3116</v>
      </c>
      <c r="L5174" s="758" t="s">
        <v>5508</v>
      </c>
      <c r="M5174" s="758" t="s">
        <v>5509</v>
      </c>
      <c r="N5174" s="756" t="s">
        <v>3116</v>
      </c>
      <c r="O5174" s="756" t="s">
        <v>3116</v>
      </c>
      <c r="P5174" s="759" t="s">
        <v>3317</v>
      </c>
      <c r="Q5174" s="759" t="s">
        <v>3341</v>
      </c>
      <c r="R5174" s="759" t="s">
        <v>5510</v>
      </c>
      <c r="T5174" s="761"/>
    </row>
    <row r="5175" spans="1:20" s="760" customFormat="1" ht="19.5" customHeight="1" x14ac:dyDescent="0.25">
      <c r="A5175" s="944"/>
      <c r="B5175" s="950"/>
      <c r="C5175" s="951"/>
      <c r="D5175" s="762"/>
      <c r="E5175" s="944"/>
      <c r="F5175" s="944"/>
      <c r="G5175" s="944"/>
      <c r="H5175" s="944"/>
      <c r="I5175" s="944"/>
      <c r="J5175" s="763">
        <v>2020</v>
      </c>
      <c r="K5175" s="764" t="s">
        <v>3120</v>
      </c>
      <c r="L5175" s="765" t="s">
        <v>3120</v>
      </c>
      <c r="M5175" s="765" t="s">
        <v>3120</v>
      </c>
      <c r="N5175" s="766" t="s">
        <v>5068</v>
      </c>
      <c r="O5175" s="766" t="s">
        <v>5069</v>
      </c>
      <c r="P5175" s="763" t="s">
        <v>4882</v>
      </c>
      <c r="Q5175" s="766" t="s">
        <v>5102</v>
      </c>
      <c r="R5175" s="763"/>
      <c r="T5175" s="761"/>
    </row>
    <row r="5176" spans="1:20" s="760" customFormat="1" ht="15.75" customHeight="1" x14ac:dyDescent="0.25">
      <c r="A5176" s="945"/>
      <c r="B5176" s="952"/>
      <c r="C5176" s="953"/>
      <c r="D5176" s="768"/>
      <c r="E5176" s="945"/>
      <c r="F5176" s="945"/>
      <c r="G5176" s="945"/>
      <c r="H5176" s="945"/>
      <c r="I5176" s="945"/>
      <c r="J5176" s="769" t="s">
        <v>14</v>
      </c>
      <c r="K5176" s="770" t="s">
        <v>14</v>
      </c>
      <c r="L5176" s="771" t="s">
        <v>14</v>
      </c>
      <c r="M5176" s="771" t="s">
        <v>14</v>
      </c>
      <c r="N5176" s="769" t="s">
        <v>14</v>
      </c>
      <c r="O5176" s="769" t="s">
        <v>14</v>
      </c>
      <c r="P5176" s="769" t="s">
        <v>14</v>
      </c>
      <c r="Q5176" s="769" t="s">
        <v>14</v>
      </c>
      <c r="R5176" s="769"/>
      <c r="T5176" s="761"/>
    </row>
    <row r="5177" spans="1:20" s="498" customFormat="1" ht="12" x14ac:dyDescent="0.25">
      <c r="A5177" s="772"/>
      <c r="D5177" s="515"/>
      <c r="F5177" s="536"/>
      <c r="J5177" s="776"/>
      <c r="K5177" s="829"/>
      <c r="L5177" s="776"/>
      <c r="M5177" s="776"/>
      <c r="N5177" s="776"/>
      <c r="O5177" s="776"/>
      <c r="P5177" s="776"/>
      <c r="Q5177" s="776"/>
      <c r="R5177" s="776"/>
      <c r="T5177" s="568"/>
    </row>
    <row r="5178" spans="1:20" s="498" customFormat="1" ht="12" x14ac:dyDescent="0.25">
      <c r="A5178" s="772" t="s">
        <v>9903</v>
      </c>
      <c r="B5178" s="773" t="s">
        <v>1045</v>
      </c>
      <c r="C5178" s="773"/>
      <c r="D5178" s="794"/>
      <c r="E5178" s="773"/>
      <c r="F5178" s="775"/>
      <c r="G5178" s="773"/>
      <c r="H5178" s="773"/>
      <c r="I5178" s="773"/>
      <c r="J5178" s="776"/>
      <c r="K5178" s="829"/>
      <c r="L5178" s="776"/>
      <c r="M5178" s="776"/>
      <c r="N5178" s="776"/>
      <c r="O5178" s="776"/>
      <c r="P5178" s="776"/>
      <c r="Q5178" s="776"/>
      <c r="R5178" s="776"/>
      <c r="T5178" s="568"/>
    </row>
    <row r="5179" spans="1:20" s="498" customFormat="1" ht="12" x14ac:dyDescent="0.25">
      <c r="A5179" s="772"/>
      <c r="C5179" s="773" t="s">
        <v>5123</v>
      </c>
      <c r="D5179" s="794"/>
      <c r="E5179" s="773"/>
      <c r="F5179" s="775"/>
      <c r="G5179" s="773"/>
      <c r="H5179" s="773"/>
      <c r="I5179" s="773"/>
      <c r="J5179" s="777">
        <v>28487772</v>
      </c>
      <c r="K5179" s="789">
        <f>SUM(K5180:K5197)</f>
        <v>28487772</v>
      </c>
      <c r="L5179" s="784">
        <f t="shared" ref="L5179:O5179" si="268">SUM(L5180:L5197)</f>
        <v>0</v>
      </c>
      <c r="M5179" s="784">
        <f t="shared" si="268"/>
        <v>0</v>
      </c>
      <c r="N5179" s="784">
        <f t="shared" si="268"/>
        <v>29046355</v>
      </c>
      <c r="O5179" s="784">
        <f t="shared" si="268"/>
        <v>29604939</v>
      </c>
      <c r="P5179" s="777">
        <f>SUM(K5179,N5179,O5179)</f>
        <v>87139066</v>
      </c>
      <c r="Q5179" s="777">
        <v>39071264</v>
      </c>
      <c r="R5179" s="777"/>
      <c r="T5179" s="568"/>
    </row>
    <row r="5180" spans="1:20" s="498" customFormat="1" ht="12" x14ac:dyDescent="0.25">
      <c r="A5180" s="772"/>
      <c r="D5180" s="515" t="s">
        <v>9904</v>
      </c>
      <c r="E5180" s="779" t="s">
        <v>9905</v>
      </c>
      <c r="F5180" s="780" t="s">
        <v>6059</v>
      </c>
      <c r="G5180" s="781" t="s">
        <v>6194</v>
      </c>
      <c r="H5180" s="781" t="s">
        <v>9906</v>
      </c>
      <c r="I5180" s="781" t="s">
        <v>5517</v>
      </c>
      <c r="J5180" s="782">
        <v>19020293</v>
      </c>
      <c r="K5180" s="783">
        <v>19020293</v>
      </c>
      <c r="L5180" s="784">
        <f t="shared" ref="L5180:L5197" si="269">SUM(J5180-K5180)</f>
        <v>0</v>
      </c>
      <c r="M5180" s="784">
        <f>SUM(K5180-J5180)</f>
        <v>0</v>
      </c>
      <c r="N5180" s="782">
        <v>19393240</v>
      </c>
      <c r="O5180" s="782">
        <v>19766187</v>
      </c>
      <c r="P5180" s="782">
        <v>58179720</v>
      </c>
      <c r="Q5180" s="782">
        <v>26988000</v>
      </c>
      <c r="R5180" s="782"/>
      <c r="T5180" s="568"/>
    </row>
    <row r="5181" spans="1:20" s="498" customFormat="1" ht="12" x14ac:dyDescent="0.25">
      <c r="A5181" s="772"/>
      <c r="D5181" s="515" t="s">
        <v>9907</v>
      </c>
      <c r="E5181" s="779" t="s">
        <v>9908</v>
      </c>
      <c r="F5181" s="780" t="s">
        <v>6905</v>
      </c>
      <c r="G5181" s="781" t="s">
        <v>6194</v>
      </c>
      <c r="H5181" s="781" t="s">
        <v>9906</v>
      </c>
      <c r="I5181" s="781" t="s">
        <v>5517</v>
      </c>
      <c r="J5181" s="782">
        <v>0</v>
      </c>
      <c r="K5181" s="783">
        <v>0</v>
      </c>
      <c r="L5181" s="784">
        <f t="shared" si="269"/>
        <v>0</v>
      </c>
      <c r="M5181" s="784">
        <f t="shared" ref="M5181:M5197" si="270">SUM(K5181-J5181)</f>
        <v>0</v>
      </c>
      <c r="N5181" s="782">
        <v>0</v>
      </c>
      <c r="O5181" s="782">
        <v>0</v>
      </c>
      <c r="P5181" s="782">
        <v>0</v>
      </c>
      <c r="Q5181" s="782">
        <v>0</v>
      </c>
      <c r="R5181" s="782"/>
      <c r="T5181" s="568"/>
    </row>
    <row r="5182" spans="1:20" s="498" customFormat="1" ht="24" x14ac:dyDescent="0.25">
      <c r="A5182" s="772"/>
      <c r="D5182" s="515" t="s">
        <v>9909</v>
      </c>
      <c r="E5182" s="779" t="s">
        <v>9910</v>
      </c>
      <c r="F5182" s="780" t="s">
        <v>5523</v>
      </c>
      <c r="G5182" s="781" t="s">
        <v>6194</v>
      </c>
      <c r="H5182" s="781" t="s">
        <v>9906</v>
      </c>
      <c r="I5182" s="781" t="s">
        <v>5517</v>
      </c>
      <c r="J5182" s="782">
        <v>0</v>
      </c>
      <c r="K5182" s="783">
        <v>0</v>
      </c>
      <c r="L5182" s="784">
        <f t="shared" si="269"/>
        <v>0</v>
      </c>
      <c r="M5182" s="784">
        <f t="shared" si="270"/>
        <v>0</v>
      </c>
      <c r="N5182" s="782">
        <v>0</v>
      </c>
      <c r="O5182" s="782">
        <v>0</v>
      </c>
      <c r="P5182" s="782">
        <v>0</v>
      </c>
      <c r="Q5182" s="782">
        <v>0</v>
      </c>
      <c r="R5182" s="782"/>
      <c r="T5182" s="568"/>
    </row>
    <row r="5183" spans="1:20" s="498" customFormat="1" ht="12" x14ac:dyDescent="0.25">
      <c r="A5183" s="772"/>
      <c r="D5183" s="515" t="s">
        <v>9911</v>
      </c>
      <c r="E5183" s="779" t="s">
        <v>9912</v>
      </c>
      <c r="F5183" s="780" t="s">
        <v>5526</v>
      </c>
      <c r="G5183" s="781" t="s">
        <v>6194</v>
      </c>
      <c r="H5183" s="781" t="s">
        <v>9906</v>
      </c>
      <c r="I5183" s="781" t="s">
        <v>5517</v>
      </c>
      <c r="J5183" s="782">
        <v>3789818</v>
      </c>
      <c r="K5183" s="783">
        <v>3789818</v>
      </c>
      <c r="L5183" s="784">
        <f t="shared" si="269"/>
        <v>0</v>
      </c>
      <c r="M5183" s="784">
        <f t="shared" si="270"/>
        <v>0</v>
      </c>
      <c r="N5183" s="782">
        <v>3864128</v>
      </c>
      <c r="O5183" s="782">
        <v>3938438</v>
      </c>
      <c r="P5183" s="782">
        <v>11592384</v>
      </c>
      <c r="Q5183" s="782">
        <v>6188914</v>
      </c>
      <c r="R5183" s="782"/>
      <c r="T5183" s="568"/>
    </row>
    <row r="5184" spans="1:20" s="498" customFormat="1" ht="12" x14ac:dyDescent="0.25">
      <c r="A5184" s="772"/>
      <c r="D5184" s="515" t="s">
        <v>9913</v>
      </c>
      <c r="E5184" s="779" t="s">
        <v>9914</v>
      </c>
      <c r="F5184" s="780" t="s">
        <v>5529</v>
      </c>
      <c r="G5184" s="781" t="s">
        <v>6194</v>
      </c>
      <c r="H5184" s="781" t="s">
        <v>9906</v>
      </c>
      <c r="I5184" s="781" t="s">
        <v>5517</v>
      </c>
      <c r="J5184" s="782">
        <v>1428102</v>
      </c>
      <c r="K5184" s="783">
        <v>1428102</v>
      </c>
      <c r="L5184" s="784">
        <f t="shared" si="269"/>
        <v>0</v>
      </c>
      <c r="M5184" s="784">
        <f t="shared" si="270"/>
        <v>0</v>
      </c>
      <c r="N5184" s="782">
        <v>1456104</v>
      </c>
      <c r="O5184" s="782">
        <v>1484106</v>
      </c>
      <c r="P5184" s="782">
        <v>4368312</v>
      </c>
      <c r="Q5184" s="782">
        <v>1204800</v>
      </c>
      <c r="R5184" s="782"/>
      <c r="T5184" s="568"/>
    </row>
    <row r="5185" spans="1:20" s="498" customFormat="1" ht="12" x14ac:dyDescent="0.25">
      <c r="A5185" s="772"/>
      <c r="D5185" s="515" t="s">
        <v>9915</v>
      </c>
      <c r="E5185" s="779" t="s">
        <v>9916</v>
      </c>
      <c r="F5185" s="780" t="s">
        <v>5532</v>
      </c>
      <c r="G5185" s="781" t="s">
        <v>6194</v>
      </c>
      <c r="H5185" s="781" t="s">
        <v>9906</v>
      </c>
      <c r="I5185" s="781" t="s">
        <v>5517</v>
      </c>
      <c r="J5185" s="782">
        <v>613836</v>
      </c>
      <c r="K5185" s="783">
        <v>613836</v>
      </c>
      <c r="L5185" s="784">
        <f t="shared" si="269"/>
        <v>0</v>
      </c>
      <c r="M5185" s="784">
        <f t="shared" si="270"/>
        <v>0</v>
      </c>
      <c r="N5185" s="782">
        <v>625872</v>
      </c>
      <c r="O5185" s="782">
        <v>637908</v>
      </c>
      <c r="P5185" s="782">
        <v>1877616</v>
      </c>
      <c r="Q5185" s="782">
        <v>567600</v>
      </c>
      <c r="R5185" s="782"/>
      <c r="T5185" s="568"/>
    </row>
    <row r="5186" spans="1:20" s="498" customFormat="1" ht="12" x14ac:dyDescent="0.25">
      <c r="A5186" s="772"/>
      <c r="D5186" s="515" t="s">
        <v>9917</v>
      </c>
      <c r="E5186" s="779" t="s">
        <v>9918</v>
      </c>
      <c r="F5186" s="780" t="s">
        <v>5535</v>
      </c>
      <c r="G5186" s="781" t="s">
        <v>6194</v>
      </c>
      <c r="H5186" s="781" t="s">
        <v>9906</v>
      </c>
      <c r="I5186" s="781" t="s">
        <v>5517</v>
      </c>
      <c r="J5186" s="782">
        <v>437682</v>
      </c>
      <c r="K5186" s="783">
        <v>437682</v>
      </c>
      <c r="L5186" s="784">
        <f t="shared" si="269"/>
        <v>0</v>
      </c>
      <c r="M5186" s="784">
        <f t="shared" si="270"/>
        <v>0</v>
      </c>
      <c r="N5186" s="782">
        <v>446264</v>
      </c>
      <c r="O5186" s="782">
        <v>454846</v>
      </c>
      <c r="P5186" s="782">
        <v>1338792</v>
      </c>
      <c r="Q5186" s="782">
        <v>406200</v>
      </c>
      <c r="R5186" s="782"/>
      <c r="T5186" s="568"/>
    </row>
    <row r="5187" spans="1:20" s="498" customFormat="1" ht="12" x14ac:dyDescent="0.25">
      <c r="A5187" s="772"/>
      <c r="D5187" s="515" t="s">
        <v>9919</v>
      </c>
      <c r="E5187" s="779" t="s">
        <v>9920</v>
      </c>
      <c r="F5187" s="780" t="s">
        <v>5538</v>
      </c>
      <c r="G5187" s="781" t="s">
        <v>6194</v>
      </c>
      <c r="H5187" s="781" t="s">
        <v>9906</v>
      </c>
      <c r="I5187" s="781" t="s">
        <v>5517</v>
      </c>
      <c r="J5187" s="782">
        <v>35802</v>
      </c>
      <c r="K5187" s="783">
        <v>35802</v>
      </c>
      <c r="L5187" s="784">
        <f t="shared" si="269"/>
        <v>0</v>
      </c>
      <c r="M5187" s="784">
        <f t="shared" si="270"/>
        <v>0</v>
      </c>
      <c r="N5187" s="782">
        <v>36504</v>
      </c>
      <c r="O5187" s="782">
        <v>37206</v>
      </c>
      <c r="P5187" s="782">
        <v>109512</v>
      </c>
      <c r="Q5187" s="782">
        <v>540200</v>
      </c>
      <c r="R5187" s="782"/>
      <c r="T5187" s="568"/>
    </row>
    <row r="5188" spans="1:20" s="498" customFormat="1" ht="12" x14ac:dyDescent="0.25">
      <c r="A5188" s="772"/>
      <c r="D5188" s="515" t="s">
        <v>9921</v>
      </c>
      <c r="E5188" s="779" t="s">
        <v>9922</v>
      </c>
      <c r="F5188" s="780" t="s">
        <v>5796</v>
      </c>
      <c r="G5188" s="781" t="s">
        <v>6194</v>
      </c>
      <c r="H5188" s="781" t="s">
        <v>9906</v>
      </c>
      <c r="I5188" s="781" t="s">
        <v>5517</v>
      </c>
      <c r="J5188" s="782">
        <v>2034709</v>
      </c>
      <c r="K5188" s="783">
        <v>2034709</v>
      </c>
      <c r="L5188" s="784">
        <f t="shared" si="269"/>
        <v>0</v>
      </c>
      <c r="M5188" s="784">
        <f t="shared" si="270"/>
        <v>0</v>
      </c>
      <c r="N5188" s="782">
        <v>2074605</v>
      </c>
      <c r="O5188" s="782">
        <v>2114501</v>
      </c>
      <c r="P5188" s="782">
        <v>6223815</v>
      </c>
      <c r="Q5188" s="782">
        <v>2695800</v>
      </c>
      <c r="R5188" s="782"/>
      <c r="T5188" s="568"/>
    </row>
    <row r="5189" spans="1:20" s="498" customFormat="1" ht="12" x14ac:dyDescent="0.25">
      <c r="A5189" s="772"/>
      <c r="D5189" s="515" t="s">
        <v>9923</v>
      </c>
      <c r="E5189" s="779" t="s">
        <v>9924</v>
      </c>
      <c r="F5189" s="780" t="s">
        <v>5544</v>
      </c>
      <c r="G5189" s="781" t="s">
        <v>6194</v>
      </c>
      <c r="H5189" s="781" t="s">
        <v>9906</v>
      </c>
      <c r="I5189" s="781" t="s">
        <v>5517</v>
      </c>
      <c r="J5189" s="782">
        <v>709889</v>
      </c>
      <c r="K5189" s="783">
        <v>709889</v>
      </c>
      <c r="L5189" s="784">
        <f t="shared" si="269"/>
        <v>0</v>
      </c>
      <c r="M5189" s="784">
        <f t="shared" si="270"/>
        <v>0</v>
      </c>
      <c r="N5189" s="782">
        <v>723808</v>
      </c>
      <c r="O5189" s="782">
        <v>737728</v>
      </c>
      <c r="P5189" s="782">
        <v>2171425</v>
      </c>
      <c r="Q5189" s="782">
        <v>479750</v>
      </c>
      <c r="R5189" s="782"/>
      <c r="T5189" s="568"/>
    </row>
    <row r="5190" spans="1:20" s="498" customFormat="1" ht="12" x14ac:dyDescent="0.25">
      <c r="A5190" s="772"/>
      <c r="D5190" s="515" t="s">
        <v>9925</v>
      </c>
      <c r="E5190" s="779" t="s">
        <v>9926</v>
      </c>
      <c r="F5190" s="780" t="s">
        <v>6746</v>
      </c>
      <c r="G5190" s="781" t="s">
        <v>6194</v>
      </c>
      <c r="H5190" s="781" t="s">
        <v>9906</v>
      </c>
      <c r="I5190" s="781" t="s">
        <v>5517</v>
      </c>
      <c r="J5190" s="782">
        <v>29673</v>
      </c>
      <c r="K5190" s="783">
        <v>29673</v>
      </c>
      <c r="L5190" s="784">
        <f t="shared" si="269"/>
        <v>0</v>
      </c>
      <c r="M5190" s="784">
        <f t="shared" si="270"/>
        <v>0</v>
      </c>
      <c r="N5190" s="782">
        <v>30255</v>
      </c>
      <c r="O5190" s="782">
        <v>30837</v>
      </c>
      <c r="P5190" s="782">
        <v>90765</v>
      </c>
      <c r="Q5190" s="782">
        <v>0</v>
      </c>
      <c r="R5190" s="782"/>
      <c r="T5190" s="568"/>
    </row>
    <row r="5191" spans="1:20" s="498" customFormat="1" ht="12" x14ac:dyDescent="0.25">
      <c r="A5191" s="772"/>
      <c r="D5191" s="515" t="s">
        <v>9927</v>
      </c>
      <c r="E5191" s="779" t="s">
        <v>9928</v>
      </c>
      <c r="F5191" s="780" t="s">
        <v>5553</v>
      </c>
      <c r="G5191" s="781" t="s">
        <v>6194</v>
      </c>
      <c r="H5191" s="781" t="s">
        <v>9906</v>
      </c>
      <c r="I5191" s="781" t="s">
        <v>5517</v>
      </c>
      <c r="J5191" s="782">
        <v>0</v>
      </c>
      <c r="K5191" s="783">
        <v>0</v>
      </c>
      <c r="L5191" s="784">
        <f t="shared" si="269"/>
        <v>0</v>
      </c>
      <c r="M5191" s="784">
        <f t="shared" si="270"/>
        <v>0</v>
      </c>
      <c r="N5191" s="782">
        <v>0</v>
      </c>
      <c r="O5191" s="782">
        <v>0</v>
      </c>
      <c r="P5191" s="782">
        <v>0</v>
      </c>
      <c r="Q5191" s="782">
        <v>0</v>
      </c>
      <c r="R5191" s="782"/>
      <c r="T5191" s="568"/>
    </row>
    <row r="5192" spans="1:20" s="498" customFormat="1" ht="12" x14ac:dyDescent="0.25">
      <c r="A5192" s="772"/>
      <c r="D5192" s="515" t="s">
        <v>9929</v>
      </c>
      <c r="E5192" s="779" t="s">
        <v>9930</v>
      </c>
      <c r="F5192" s="780" t="s">
        <v>6431</v>
      </c>
      <c r="G5192" s="781" t="s">
        <v>6194</v>
      </c>
      <c r="H5192" s="781" t="s">
        <v>9906</v>
      </c>
      <c r="I5192" s="781" t="s">
        <v>5517</v>
      </c>
      <c r="J5192" s="782">
        <v>387968</v>
      </c>
      <c r="K5192" s="783">
        <v>387968</v>
      </c>
      <c r="L5192" s="784">
        <f t="shared" si="269"/>
        <v>0</v>
      </c>
      <c r="M5192" s="784">
        <f t="shared" si="270"/>
        <v>0</v>
      </c>
      <c r="N5192" s="782">
        <v>395575</v>
      </c>
      <c r="O5192" s="782">
        <v>403182</v>
      </c>
      <c r="P5192" s="782">
        <v>1186725</v>
      </c>
      <c r="Q5192" s="782">
        <v>0</v>
      </c>
      <c r="R5192" s="782"/>
      <c r="T5192" s="568"/>
    </row>
    <row r="5193" spans="1:20" s="498" customFormat="1" ht="12" x14ac:dyDescent="0.25">
      <c r="A5193" s="772"/>
      <c r="D5193" s="515" t="s">
        <v>9931</v>
      </c>
      <c r="E5193" s="779" t="s">
        <v>9932</v>
      </c>
      <c r="F5193" s="780" t="s">
        <v>7304</v>
      </c>
      <c r="G5193" s="781" t="s">
        <v>6194</v>
      </c>
      <c r="H5193" s="781" t="s">
        <v>9906</v>
      </c>
      <c r="I5193" s="781" t="s">
        <v>5517</v>
      </c>
      <c r="J5193" s="782">
        <v>0</v>
      </c>
      <c r="K5193" s="783">
        <v>0</v>
      </c>
      <c r="L5193" s="784">
        <f t="shared" si="269"/>
        <v>0</v>
      </c>
      <c r="M5193" s="784">
        <f t="shared" si="270"/>
        <v>0</v>
      </c>
      <c r="N5193" s="782">
        <v>0</v>
      </c>
      <c r="O5193" s="782">
        <v>0</v>
      </c>
      <c r="P5193" s="782">
        <v>0</v>
      </c>
      <c r="Q5193" s="782">
        <v>0</v>
      </c>
      <c r="R5193" s="782"/>
      <c r="T5193" s="568"/>
    </row>
    <row r="5194" spans="1:20" s="498" customFormat="1" ht="12" x14ac:dyDescent="0.25">
      <c r="A5194" s="772"/>
      <c r="D5194" s="515" t="s">
        <v>9933</v>
      </c>
      <c r="E5194" s="779" t="s">
        <v>9934</v>
      </c>
      <c r="F5194" s="780" t="s">
        <v>7048</v>
      </c>
      <c r="G5194" s="781" t="s">
        <v>6194</v>
      </c>
      <c r="H5194" s="781" t="s">
        <v>9906</v>
      </c>
      <c r="I5194" s="781" t="s">
        <v>5517</v>
      </c>
      <c r="J5194" s="782">
        <v>0</v>
      </c>
      <c r="K5194" s="783">
        <v>0</v>
      </c>
      <c r="L5194" s="784">
        <f t="shared" si="269"/>
        <v>0</v>
      </c>
      <c r="M5194" s="784">
        <f t="shared" si="270"/>
        <v>0</v>
      </c>
      <c r="N5194" s="782">
        <v>0</v>
      </c>
      <c r="O5194" s="782">
        <v>0</v>
      </c>
      <c r="P5194" s="782">
        <v>0</v>
      </c>
      <c r="Q5194" s="782">
        <v>0</v>
      </c>
      <c r="R5194" s="782"/>
      <c r="T5194" s="568"/>
    </row>
    <row r="5195" spans="1:20" s="498" customFormat="1" ht="12" x14ac:dyDescent="0.25">
      <c r="A5195" s="772"/>
      <c r="D5195" s="515" t="s">
        <v>9935</v>
      </c>
      <c r="E5195" s="779" t="s">
        <v>9936</v>
      </c>
      <c r="F5195" s="780" t="s">
        <v>7309</v>
      </c>
      <c r="G5195" s="781" t="s">
        <v>6194</v>
      </c>
      <c r="H5195" s="781" t="s">
        <v>9906</v>
      </c>
      <c r="I5195" s="781" t="s">
        <v>5517</v>
      </c>
      <c r="J5195" s="782">
        <v>0</v>
      </c>
      <c r="K5195" s="783">
        <v>0</v>
      </c>
      <c r="L5195" s="784">
        <f t="shared" si="269"/>
        <v>0</v>
      </c>
      <c r="M5195" s="784">
        <f t="shared" si="270"/>
        <v>0</v>
      </c>
      <c r="N5195" s="782">
        <v>0</v>
      </c>
      <c r="O5195" s="782">
        <v>0</v>
      </c>
      <c r="P5195" s="782">
        <v>0</v>
      </c>
      <c r="Q5195" s="782">
        <v>0</v>
      </c>
      <c r="R5195" s="782"/>
      <c r="T5195" s="568"/>
    </row>
    <row r="5196" spans="1:20" s="498" customFormat="1" ht="24" x14ac:dyDescent="0.25">
      <c r="A5196" s="772"/>
      <c r="D5196" s="515" t="s">
        <v>9937</v>
      </c>
      <c r="E5196" s="779" t="s">
        <v>9938</v>
      </c>
      <c r="F5196" s="780" t="s">
        <v>7312</v>
      </c>
      <c r="G5196" s="781" t="s">
        <v>6194</v>
      </c>
      <c r="H5196" s="781" t="s">
        <v>9906</v>
      </c>
      <c r="I5196" s="781" t="s">
        <v>5517</v>
      </c>
      <c r="J5196" s="782">
        <v>0</v>
      </c>
      <c r="K5196" s="783">
        <v>0</v>
      </c>
      <c r="L5196" s="784">
        <f t="shared" si="269"/>
        <v>0</v>
      </c>
      <c r="M5196" s="784">
        <f t="shared" si="270"/>
        <v>0</v>
      </c>
      <c r="N5196" s="782">
        <v>0</v>
      </c>
      <c r="O5196" s="782">
        <v>0</v>
      </c>
      <c r="P5196" s="782">
        <v>0</v>
      </c>
      <c r="Q5196" s="782">
        <v>0</v>
      </c>
      <c r="R5196" s="782"/>
      <c r="T5196" s="568"/>
    </row>
    <row r="5197" spans="1:20" s="498" customFormat="1" ht="12" x14ac:dyDescent="0.25">
      <c r="A5197" s="772"/>
      <c r="D5197" s="515" t="s">
        <v>9939</v>
      </c>
      <c r="E5197" s="779" t="s">
        <v>9940</v>
      </c>
      <c r="F5197" s="780" t="s">
        <v>7057</v>
      </c>
      <c r="G5197" s="781" t="s">
        <v>6194</v>
      </c>
      <c r="H5197" s="781" t="s">
        <v>9906</v>
      </c>
      <c r="I5197" s="781" t="s">
        <v>5517</v>
      </c>
      <c r="J5197" s="782">
        <v>0</v>
      </c>
      <c r="K5197" s="783">
        <v>0</v>
      </c>
      <c r="L5197" s="782">
        <f t="shared" si="269"/>
        <v>0</v>
      </c>
      <c r="M5197" s="782">
        <f t="shared" si="270"/>
        <v>0</v>
      </c>
      <c r="N5197" s="782">
        <v>0</v>
      </c>
      <c r="O5197" s="782">
        <v>0</v>
      </c>
      <c r="P5197" s="782">
        <v>0</v>
      </c>
      <c r="Q5197" s="782">
        <v>0</v>
      </c>
      <c r="R5197" s="782"/>
      <c r="T5197" s="568"/>
    </row>
    <row r="5198" spans="1:20" s="498" customFormat="1" ht="12" x14ac:dyDescent="0.25">
      <c r="A5198" s="772"/>
      <c r="D5198" s="515"/>
      <c r="F5198" s="536"/>
      <c r="J5198" s="776"/>
      <c r="K5198" s="776"/>
      <c r="L5198" s="776"/>
      <c r="M5198" s="776"/>
      <c r="N5198" s="776"/>
      <c r="O5198" s="776"/>
      <c r="P5198" s="776"/>
      <c r="Q5198" s="776"/>
      <c r="R5198" s="776"/>
      <c r="T5198" s="568"/>
    </row>
    <row r="5199" spans="1:20" s="498" customFormat="1" ht="12" x14ac:dyDescent="0.25">
      <c r="A5199" s="772"/>
      <c r="C5199" s="773" t="s">
        <v>5142</v>
      </c>
      <c r="D5199" s="794"/>
      <c r="E5199" s="773"/>
      <c r="F5199" s="775"/>
      <c r="G5199" s="773"/>
      <c r="H5199" s="773"/>
      <c r="I5199" s="773"/>
      <c r="J5199" s="777">
        <v>41300000</v>
      </c>
      <c r="K5199" s="789">
        <f>SUM(K5200:K5249)</f>
        <v>51300000</v>
      </c>
      <c r="L5199" s="784">
        <f t="shared" ref="L5199:O5199" si="271">SUM(L5200:L5249)</f>
        <v>0</v>
      </c>
      <c r="M5199" s="784">
        <f t="shared" si="271"/>
        <v>10000000</v>
      </c>
      <c r="N5199" s="784">
        <f t="shared" si="271"/>
        <v>40800005</v>
      </c>
      <c r="O5199" s="784">
        <f t="shared" si="271"/>
        <v>41000000</v>
      </c>
      <c r="P5199" s="777">
        <f>SUM(K5199,N5199,O5199)</f>
        <v>133100005</v>
      </c>
      <c r="Q5199" s="777">
        <v>30950000</v>
      </c>
      <c r="R5199" s="777"/>
      <c r="T5199" s="568"/>
    </row>
    <row r="5200" spans="1:20" s="498" customFormat="1" ht="24" x14ac:dyDescent="0.25">
      <c r="A5200" s="772"/>
      <c r="D5200" s="515" t="s">
        <v>9941</v>
      </c>
      <c r="E5200" s="779" t="s">
        <v>9942</v>
      </c>
      <c r="F5200" s="780" t="s">
        <v>5927</v>
      </c>
      <c r="G5200" s="781" t="s">
        <v>6194</v>
      </c>
      <c r="H5200" s="781" t="s">
        <v>9943</v>
      </c>
      <c r="I5200" s="781" t="s">
        <v>5517</v>
      </c>
      <c r="J5200" s="782">
        <v>3000000</v>
      </c>
      <c r="K5200" s="783">
        <v>3000000</v>
      </c>
      <c r="L5200" s="784">
        <f t="shared" ref="L5200:L5249" si="272">SUM(J5200-K5200)</f>
        <v>0</v>
      </c>
      <c r="M5200" s="784">
        <f>SUM(K5200-J5200)</f>
        <v>0</v>
      </c>
      <c r="N5200" s="782">
        <v>3000000</v>
      </c>
      <c r="O5200" s="782">
        <v>3000000</v>
      </c>
      <c r="P5200" s="782">
        <v>9000000</v>
      </c>
      <c r="Q5200" s="782">
        <v>3000000</v>
      </c>
      <c r="R5200" s="782"/>
      <c r="T5200" s="568"/>
    </row>
    <row r="5201" spans="1:20" s="498" customFormat="1" ht="24" x14ac:dyDescent="0.25">
      <c r="A5201" s="772"/>
      <c r="D5201" s="515" t="s">
        <v>9944</v>
      </c>
      <c r="E5201" s="779" t="s">
        <v>9945</v>
      </c>
      <c r="F5201" s="780" t="s">
        <v>6618</v>
      </c>
      <c r="G5201" s="781" t="s">
        <v>6194</v>
      </c>
      <c r="H5201" s="781" t="s">
        <v>9943</v>
      </c>
      <c r="I5201" s="781" t="s">
        <v>5517</v>
      </c>
      <c r="J5201" s="782">
        <v>3000000</v>
      </c>
      <c r="K5201" s="783">
        <v>3000000</v>
      </c>
      <c r="L5201" s="784">
        <f t="shared" si="272"/>
        <v>0</v>
      </c>
      <c r="M5201" s="784">
        <f t="shared" ref="M5201:M5249" si="273">SUM(K5201-J5201)</f>
        <v>0</v>
      </c>
      <c r="N5201" s="782">
        <v>3000000</v>
      </c>
      <c r="O5201" s="782">
        <v>3000000</v>
      </c>
      <c r="P5201" s="782">
        <v>9000000</v>
      </c>
      <c r="Q5201" s="782">
        <v>3000000</v>
      </c>
      <c r="R5201" s="782"/>
      <c r="T5201" s="568"/>
    </row>
    <row r="5202" spans="1:20" s="498" customFormat="1" ht="24" x14ac:dyDescent="0.25">
      <c r="A5202" s="772"/>
      <c r="D5202" s="515" t="s">
        <v>9946</v>
      </c>
      <c r="E5202" s="779" t="s">
        <v>9947</v>
      </c>
      <c r="F5202" s="780" t="s">
        <v>6097</v>
      </c>
      <c r="G5202" s="781" t="s">
        <v>6194</v>
      </c>
      <c r="H5202" s="781" t="s">
        <v>9943</v>
      </c>
      <c r="I5202" s="781" t="s">
        <v>5517</v>
      </c>
      <c r="J5202" s="782">
        <v>0</v>
      </c>
      <c r="K5202" s="783">
        <v>0</v>
      </c>
      <c r="L5202" s="782">
        <f t="shared" si="272"/>
        <v>0</v>
      </c>
      <c r="M5202" s="782">
        <f t="shared" si="273"/>
        <v>0</v>
      </c>
      <c r="N5202" s="782">
        <v>0</v>
      </c>
      <c r="O5202" s="782">
        <v>0</v>
      </c>
      <c r="P5202" s="782">
        <v>0</v>
      </c>
      <c r="Q5202" s="782">
        <v>0</v>
      </c>
      <c r="R5202" s="782"/>
      <c r="T5202" s="568"/>
    </row>
    <row r="5203" spans="1:20" s="751" customFormat="1" ht="12" customHeight="1" x14ac:dyDescent="0.3">
      <c r="A5203" s="946" t="s">
        <v>5500</v>
      </c>
      <c r="B5203" s="946"/>
      <c r="C5203" s="946"/>
      <c r="D5203" s="946"/>
      <c r="E5203" s="946"/>
      <c r="F5203" s="946"/>
      <c r="G5203" s="946"/>
      <c r="H5203" s="946"/>
      <c r="I5203" s="946"/>
      <c r="J5203" s="946"/>
      <c r="K5203" s="946"/>
      <c r="L5203" s="946"/>
      <c r="M5203" s="946"/>
      <c r="N5203" s="946"/>
      <c r="O5203" s="946"/>
      <c r="P5203" s="946"/>
      <c r="Q5203" s="946"/>
      <c r="T5203" s="752"/>
    </row>
    <row r="5204" spans="1:20" s="751" customFormat="1" ht="13.8" x14ac:dyDescent="0.3">
      <c r="A5204" s="946" t="s">
        <v>5501</v>
      </c>
      <c r="B5204" s="946"/>
      <c r="C5204" s="946"/>
      <c r="D5204" s="946"/>
      <c r="E5204" s="946"/>
      <c r="F5204" s="946"/>
      <c r="G5204" s="946"/>
      <c r="H5204" s="946"/>
      <c r="I5204" s="946"/>
      <c r="J5204" s="946"/>
      <c r="K5204" s="946"/>
      <c r="L5204" s="946"/>
      <c r="M5204" s="946"/>
      <c r="N5204" s="946"/>
      <c r="O5204" s="946"/>
      <c r="P5204" s="946"/>
      <c r="Q5204" s="946"/>
      <c r="T5204" s="752"/>
    </row>
    <row r="5205" spans="1:20" s="753" customFormat="1" ht="13.2" x14ac:dyDescent="0.25">
      <c r="A5205" s="947" t="s">
        <v>8579</v>
      </c>
      <c r="B5205" s="947"/>
      <c r="C5205" s="947"/>
      <c r="D5205" s="947"/>
      <c r="E5205" s="947"/>
      <c r="F5205" s="947"/>
      <c r="G5205" s="947"/>
      <c r="H5205" s="947"/>
      <c r="I5205" s="947"/>
      <c r="J5205" s="947"/>
      <c r="K5205" s="947"/>
      <c r="L5205" s="947"/>
      <c r="M5205" s="947"/>
      <c r="N5205" s="947"/>
      <c r="O5205" s="947"/>
      <c r="P5205" s="947"/>
      <c r="Q5205" s="947"/>
      <c r="T5205" s="754"/>
    </row>
    <row r="5206" spans="1:20" s="760" customFormat="1" ht="24" customHeight="1" x14ac:dyDescent="0.25">
      <c r="A5206" s="943" t="s">
        <v>5502</v>
      </c>
      <c r="B5206" s="948" t="s">
        <v>5503</v>
      </c>
      <c r="C5206" s="949"/>
      <c r="D5206" s="755"/>
      <c r="E5206" s="943" t="s">
        <v>5504</v>
      </c>
      <c r="F5206" s="943" t="s">
        <v>4881</v>
      </c>
      <c r="G5206" s="943" t="s">
        <v>5505</v>
      </c>
      <c r="H5206" s="943" t="s">
        <v>5506</v>
      </c>
      <c r="I5206" s="943" t="s">
        <v>5507</v>
      </c>
      <c r="J5206" s="756" t="s">
        <v>3115</v>
      </c>
      <c r="K5206" s="757" t="s">
        <v>3116</v>
      </c>
      <c r="L5206" s="758" t="s">
        <v>5508</v>
      </c>
      <c r="M5206" s="758" t="s">
        <v>5509</v>
      </c>
      <c r="N5206" s="756" t="s">
        <v>3116</v>
      </c>
      <c r="O5206" s="756" t="s">
        <v>3116</v>
      </c>
      <c r="P5206" s="759" t="s">
        <v>3317</v>
      </c>
      <c r="Q5206" s="759" t="s">
        <v>3341</v>
      </c>
      <c r="R5206" s="759" t="s">
        <v>5510</v>
      </c>
      <c r="T5206" s="761"/>
    </row>
    <row r="5207" spans="1:20" s="760" customFormat="1" ht="19.5" customHeight="1" x14ac:dyDescent="0.25">
      <c r="A5207" s="944"/>
      <c r="B5207" s="950"/>
      <c r="C5207" s="951"/>
      <c r="D5207" s="762"/>
      <c r="E5207" s="944"/>
      <c r="F5207" s="944"/>
      <c r="G5207" s="944"/>
      <c r="H5207" s="944"/>
      <c r="I5207" s="944"/>
      <c r="J5207" s="763">
        <v>2020</v>
      </c>
      <c r="K5207" s="764" t="s">
        <v>3120</v>
      </c>
      <c r="L5207" s="765" t="s">
        <v>3120</v>
      </c>
      <c r="M5207" s="765" t="s">
        <v>3120</v>
      </c>
      <c r="N5207" s="766" t="s">
        <v>5068</v>
      </c>
      <c r="O5207" s="766" t="s">
        <v>5069</v>
      </c>
      <c r="P5207" s="763" t="s">
        <v>4882</v>
      </c>
      <c r="Q5207" s="766" t="s">
        <v>5102</v>
      </c>
      <c r="R5207" s="763"/>
      <c r="T5207" s="761"/>
    </row>
    <row r="5208" spans="1:20" s="760" customFormat="1" ht="15.75" customHeight="1" x14ac:dyDescent="0.25">
      <c r="A5208" s="945"/>
      <c r="B5208" s="952"/>
      <c r="C5208" s="953"/>
      <c r="D5208" s="768"/>
      <c r="E5208" s="945"/>
      <c r="F5208" s="945"/>
      <c r="G5208" s="945"/>
      <c r="H5208" s="945"/>
      <c r="I5208" s="945"/>
      <c r="J5208" s="769" t="s">
        <v>14</v>
      </c>
      <c r="K5208" s="770" t="s">
        <v>14</v>
      </c>
      <c r="L5208" s="771" t="s">
        <v>14</v>
      </c>
      <c r="M5208" s="771" t="s">
        <v>14</v>
      </c>
      <c r="N5208" s="769" t="s">
        <v>14</v>
      </c>
      <c r="O5208" s="769" t="s">
        <v>14</v>
      </c>
      <c r="P5208" s="769" t="s">
        <v>14</v>
      </c>
      <c r="Q5208" s="769" t="s">
        <v>14</v>
      </c>
      <c r="R5208" s="769"/>
      <c r="T5208" s="761"/>
    </row>
    <row r="5209" spans="1:20" s="498" customFormat="1" ht="24" x14ac:dyDescent="0.25">
      <c r="A5209" s="772"/>
      <c r="D5209" s="515" t="s">
        <v>9948</v>
      </c>
      <c r="E5209" s="779" t="s">
        <v>9949</v>
      </c>
      <c r="F5209" s="780" t="s">
        <v>5932</v>
      </c>
      <c r="G5209" s="781" t="s">
        <v>6194</v>
      </c>
      <c r="H5209" s="781" t="s">
        <v>9943</v>
      </c>
      <c r="I5209" s="781" t="s">
        <v>5517</v>
      </c>
      <c r="J5209" s="782">
        <v>4000000</v>
      </c>
      <c r="K5209" s="783">
        <v>4000000</v>
      </c>
      <c r="L5209" s="784">
        <f t="shared" si="272"/>
        <v>0</v>
      </c>
      <c r="M5209" s="784">
        <f t="shared" si="273"/>
        <v>0</v>
      </c>
      <c r="N5209" s="782">
        <v>4000000</v>
      </c>
      <c r="O5209" s="782">
        <v>4000000</v>
      </c>
      <c r="P5209" s="782">
        <v>12000000</v>
      </c>
      <c r="Q5209" s="782">
        <v>0</v>
      </c>
      <c r="R5209" s="782"/>
      <c r="T5209" s="568"/>
    </row>
    <row r="5210" spans="1:20" s="498" customFormat="1" ht="12" x14ac:dyDescent="0.25">
      <c r="A5210" s="772"/>
      <c r="D5210" s="515" t="s">
        <v>9950</v>
      </c>
      <c r="E5210" s="779" t="s">
        <v>9951</v>
      </c>
      <c r="F5210" s="780" t="s">
        <v>5901</v>
      </c>
      <c r="G5210" s="781" t="s">
        <v>6194</v>
      </c>
      <c r="H5210" s="781" t="s">
        <v>9943</v>
      </c>
      <c r="I5210" s="781" t="s">
        <v>5517</v>
      </c>
      <c r="J5210" s="782">
        <v>0</v>
      </c>
      <c r="K5210" s="783">
        <v>0</v>
      </c>
      <c r="L5210" s="784">
        <f t="shared" si="272"/>
        <v>0</v>
      </c>
      <c r="M5210" s="784">
        <f t="shared" si="273"/>
        <v>0</v>
      </c>
      <c r="N5210" s="782">
        <v>0</v>
      </c>
      <c r="O5210" s="782">
        <v>0</v>
      </c>
      <c r="P5210" s="782">
        <v>0</v>
      </c>
      <c r="Q5210" s="782">
        <v>0</v>
      </c>
      <c r="R5210" s="782"/>
      <c r="T5210" s="568"/>
    </row>
    <row r="5211" spans="1:20" s="498" customFormat="1" ht="12" x14ac:dyDescent="0.25">
      <c r="A5211" s="772"/>
      <c r="D5211" s="515" t="s">
        <v>9952</v>
      </c>
      <c r="E5211" s="779" t="s">
        <v>9953</v>
      </c>
      <c r="F5211" s="780" t="s">
        <v>5586</v>
      </c>
      <c r="G5211" s="781" t="s">
        <v>6194</v>
      </c>
      <c r="H5211" s="781" t="s">
        <v>9943</v>
      </c>
      <c r="I5211" s="781" t="s">
        <v>5517</v>
      </c>
      <c r="J5211" s="782">
        <v>300000</v>
      </c>
      <c r="K5211" s="783">
        <v>300000</v>
      </c>
      <c r="L5211" s="784">
        <f t="shared" si="272"/>
        <v>0</v>
      </c>
      <c r="M5211" s="784">
        <f t="shared" si="273"/>
        <v>0</v>
      </c>
      <c r="N5211" s="782">
        <v>300000</v>
      </c>
      <c r="O5211" s="782">
        <v>300000</v>
      </c>
      <c r="P5211" s="782">
        <v>900000</v>
      </c>
      <c r="Q5211" s="782">
        <v>0</v>
      </c>
      <c r="R5211" s="782"/>
      <c r="T5211" s="568"/>
    </row>
    <row r="5212" spans="1:20" s="498" customFormat="1" ht="36" x14ac:dyDescent="0.25">
      <c r="A5212" s="772"/>
      <c r="D5212" s="515" t="s">
        <v>9954</v>
      </c>
      <c r="E5212" s="779" t="s">
        <v>9955</v>
      </c>
      <c r="F5212" s="780" t="s">
        <v>5598</v>
      </c>
      <c r="G5212" s="781" t="s">
        <v>6194</v>
      </c>
      <c r="H5212" s="781" t="s">
        <v>9943</v>
      </c>
      <c r="I5212" s="781" t="s">
        <v>5517</v>
      </c>
      <c r="J5212" s="782">
        <v>2200000</v>
      </c>
      <c r="K5212" s="783">
        <v>2200000</v>
      </c>
      <c r="L5212" s="784">
        <f t="shared" si="272"/>
        <v>0</v>
      </c>
      <c r="M5212" s="784">
        <f t="shared" si="273"/>
        <v>0</v>
      </c>
      <c r="N5212" s="782">
        <v>2200000</v>
      </c>
      <c r="O5212" s="782">
        <v>2200000</v>
      </c>
      <c r="P5212" s="782">
        <v>6600000</v>
      </c>
      <c r="Q5212" s="782">
        <v>2000000</v>
      </c>
      <c r="R5212" s="782"/>
      <c r="T5212" s="568"/>
    </row>
    <row r="5213" spans="1:20" s="498" customFormat="1" ht="12" x14ac:dyDescent="0.25">
      <c r="A5213" s="772"/>
      <c r="D5213" s="515" t="s">
        <v>9956</v>
      </c>
      <c r="E5213" s="779" t="s">
        <v>9957</v>
      </c>
      <c r="F5213" s="780" t="s">
        <v>5601</v>
      </c>
      <c r="G5213" s="781" t="s">
        <v>6194</v>
      </c>
      <c r="H5213" s="781" t="s">
        <v>9943</v>
      </c>
      <c r="I5213" s="781" t="s">
        <v>5517</v>
      </c>
      <c r="J5213" s="782">
        <v>0</v>
      </c>
      <c r="K5213" s="783">
        <v>0</v>
      </c>
      <c r="L5213" s="784">
        <f t="shared" si="272"/>
        <v>0</v>
      </c>
      <c r="M5213" s="784">
        <f t="shared" si="273"/>
        <v>0</v>
      </c>
      <c r="N5213" s="782">
        <v>0</v>
      </c>
      <c r="O5213" s="782">
        <v>0</v>
      </c>
      <c r="P5213" s="782">
        <v>0</v>
      </c>
      <c r="Q5213" s="782">
        <v>0</v>
      </c>
      <c r="R5213" s="782"/>
      <c r="T5213" s="568"/>
    </row>
    <row r="5214" spans="1:20" s="498" customFormat="1" ht="12" x14ac:dyDescent="0.25">
      <c r="A5214" s="772"/>
      <c r="D5214" s="515" t="s">
        <v>9958</v>
      </c>
      <c r="E5214" s="779" t="s">
        <v>9959</v>
      </c>
      <c r="F5214" s="780" t="s">
        <v>5604</v>
      </c>
      <c r="G5214" s="781" t="s">
        <v>6194</v>
      </c>
      <c r="H5214" s="781" t="s">
        <v>9943</v>
      </c>
      <c r="I5214" s="781" t="s">
        <v>5517</v>
      </c>
      <c r="J5214" s="782">
        <v>100000</v>
      </c>
      <c r="K5214" s="783">
        <v>100000</v>
      </c>
      <c r="L5214" s="784">
        <f t="shared" si="272"/>
        <v>0</v>
      </c>
      <c r="M5214" s="784">
        <f t="shared" si="273"/>
        <v>0</v>
      </c>
      <c r="N5214" s="782">
        <v>100000</v>
      </c>
      <c r="O5214" s="782">
        <v>100000</v>
      </c>
      <c r="P5214" s="782">
        <v>300000</v>
      </c>
      <c r="Q5214" s="782">
        <v>100000</v>
      </c>
      <c r="R5214" s="782"/>
      <c r="T5214" s="568"/>
    </row>
    <row r="5215" spans="1:20" s="498" customFormat="1" ht="10.5" customHeight="1" x14ac:dyDescent="0.25">
      <c r="A5215" s="772"/>
      <c r="D5215" s="515" t="s">
        <v>9960</v>
      </c>
      <c r="E5215" s="779" t="s">
        <v>9961</v>
      </c>
      <c r="F5215" s="780" t="s">
        <v>5607</v>
      </c>
      <c r="G5215" s="781" t="s">
        <v>6194</v>
      </c>
      <c r="H5215" s="781" t="s">
        <v>9943</v>
      </c>
      <c r="I5215" s="781" t="s">
        <v>5517</v>
      </c>
      <c r="J5215" s="782">
        <v>0</v>
      </c>
      <c r="K5215" s="783">
        <v>0</v>
      </c>
      <c r="L5215" s="784">
        <f t="shared" si="272"/>
        <v>0</v>
      </c>
      <c r="M5215" s="784">
        <f t="shared" si="273"/>
        <v>0</v>
      </c>
      <c r="N5215" s="782">
        <v>0</v>
      </c>
      <c r="O5215" s="782">
        <v>0</v>
      </c>
      <c r="P5215" s="782">
        <v>0</v>
      </c>
      <c r="Q5215" s="782">
        <v>0</v>
      </c>
      <c r="R5215" s="782"/>
      <c r="T5215" s="568"/>
    </row>
    <row r="5216" spans="1:20" s="498" customFormat="1" ht="24" x14ac:dyDescent="0.25">
      <c r="A5216" s="772"/>
      <c r="D5216" s="515" t="s">
        <v>9962</v>
      </c>
      <c r="E5216" s="779" t="s">
        <v>9963</v>
      </c>
      <c r="F5216" s="780" t="s">
        <v>9964</v>
      </c>
      <c r="G5216" s="781" t="s">
        <v>6194</v>
      </c>
      <c r="H5216" s="781" t="s">
        <v>9943</v>
      </c>
      <c r="I5216" s="781" t="s">
        <v>5517</v>
      </c>
      <c r="J5216" s="782">
        <v>500000</v>
      </c>
      <c r="K5216" s="783">
        <v>500000</v>
      </c>
      <c r="L5216" s="784">
        <f t="shared" si="272"/>
        <v>0</v>
      </c>
      <c r="M5216" s="784">
        <f t="shared" si="273"/>
        <v>0</v>
      </c>
      <c r="N5216" s="782">
        <v>5</v>
      </c>
      <c r="O5216" s="782">
        <v>0</v>
      </c>
      <c r="P5216" s="782">
        <v>500005</v>
      </c>
      <c r="Q5216" s="782">
        <v>0</v>
      </c>
      <c r="R5216" s="782"/>
      <c r="T5216" s="568"/>
    </row>
    <row r="5217" spans="1:20" s="498" customFormat="1" ht="24" x14ac:dyDescent="0.25">
      <c r="A5217" s="772"/>
      <c r="D5217" s="515" t="s">
        <v>9965</v>
      </c>
      <c r="E5217" s="779" t="s">
        <v>9966</v>
      </c>
      <c r="F5217" s="780" t="s">
        <v>9967</v>
      </c>
      <c r="G5217" s="781" t="s">
        <v>5515</v>
      </c>
      <c r="H5217" s="781" t="s">
        <v>5813</v>
      </c>
      <c r="I5217" s="781" t="s">
        <v>5517</v>
      </c>
      <c r="J5217" s="782">
        <v>600000</v>
      </c>
      <c r="K5217" s="783">
        <v>600000</v>
      </c>
      <c r="L5217" s="784">
        <f t="shared" si="272"/>
        <v>0</v>
      </c>
      <c r="M5217" s="784">
        <f t="shared" si="273"/>
        <v>0</v>
      </c>
      <c r="N5217" s="782">
        <v>600000</v>
      </c>
      <c r="O5217" s="782">
        <v>600000</v>
      </c>
      <c r="P5217" s="782">
        <v>1800000</v>
      </c>
      <c r="Q5217" s="782">
        <v>500000</v>
      </c>
      <c r="R5217" s="782"/>
      <c r="T5217" s="568"/>
    </row>
    <row r="5218" spans="1:20" s="498" customFormat="1" ht="12" x14ac:dyDescent="0.25">
      <c r="A5218" s="772"/>
      <c r="D5218" s="515" t="s">
        <v>9968</v>
      </c>
      <c r="E5218" s="779" t="s">
        <v>9969</v>
      </c>
      <c r="F5218" s="780" t="s">
        <v>9970</v>
      </c>
      <c r="G5218" s="781" t="s">
        <v>6194</v>
      </c>
      <c r="H5218" s="781" t="s">
        <v>9943</v>
      </c>
      <c r="I5218" s="781" t="s">
        <v>5517</v>
      </c>
      <c r="J5218" s="782">
        <v>0</v>
      </c>
      <c r="K5218" s="783">
        <v>0</v>
      </c>
      <c r="L5218" s="784">
        <f t="shared" si="272"/>
        <v>0</v>
      </c>
      <c r="M5218" s="784">
        <f t="shared" si="273"/>
        <v>0</v>
      </c>
      <c r="N5218" s="782">
        <v>0</v>
      </c>
      <c r="O5218" s="782">
        <v>0</v>
      </c>
      <c r="P5218" s="782">
        <v>0</v>
      </c>
      <c r="Q5218" s="782">
        <v>0</v>
      </c>
      <c r="R5218" s="782"/>
      <c r="T5218" s="568"/>
    </row>
    <row r="5219" spans="1:20" s="498" customFormat="1" ht="36" x14ac:dyDescent="0.25">
      <c r="A5219" s="772"/>
      <c r="D5219" s="515" t="s">
        <v>9971</v>
      </c>
      <c r="E5219" s="779" t="s">
        <v>9972</v>
      </c>
      <c r="F5219" s="780" t="s">
        <v>7977</v>
      </c>
      <c r="G5219" s="781" t="s">
        <v>6194</v>
      </c>
      <c r="H5219" s="781" t="s">
        <v>9943</v>
      </c>
      <c r="I5219" s="781" t="s">
        <v>5517</v>
      </c>
      <c r="J5219" s="782">
        <v>1000000</v>
      </c>
      <c r="K5219" s="783">
        <v>1000000</v>
      </c>
      <c r="L5219" s="784">
        <f t="shared" si="272"/>
        <v>0</v>
      </c>
      <c r="M5219" s="784">
        <f t="shared" si="273"/>
        <v>0</v>
      </c>
      <c r="N5219" s="782">
        <v>1000000</v>
      </c>
      <c r="O5219" s="782">
        <v>1000000</v>
      </c>
      <c r="P5219" s="782">
        <v>3000000</v>
      </c>
      <c r="Q5219" s="782">
        <v>1000000</v>
      </c>
      <c r="R5219" s="782"/>
      <c r="T5219" s="568"/>
    </row>
    <row r="5220" spans="1:20" s="498" customFormat="1" ht="24" x14ac:dyDescent="0.25">
      <c r="A5220" s="772"/>
      <c r="D5220" s="515" t="s">
        <v>9973</v>
      </c>
      <c r="E5220" s="779" t="s">
        <v>9974</v>
      </c>
      <c r="F5220" s="780" t="s">
        <v>5637</v>
      </c>
      <c r="G5220" s="781" t="s">
        <v>6194</v>
      </c>
      <c r="H5220" s="781" t="s">
        <v>9943</v>
      </c>
      <c r="I5220" s="781" t="s">
        <v>5517</v>
      </c>
      <c r="J5220" s="782">
        <v>300000</v>
      </c>
      <c r="K5220" s="783">
        <v>300000</v>
      </c>
      <c r="L5220" s="784">
        <f t="shared" si="272"/>
        <v>0</v>
      </c>
      <c r="M5220" s="784">
        <f t="shared" si="273"/>
        <v>0</v>
      </c>
      <c r="N5220" s="782">
        <v>300000</v>
      </c>
      <c r="O5220" s="782">
        <v>400000</v>
      </c>
      <c r="P5220" s="782">
        <v>1000000</v>
      </c>
      <c r="Q5220" s="782">
        <v>300000</v>
      </c>
      <c r="R5220" s="782"/>
      <c r="T5220" s="568"/>
    </row>
    <row r="5221" spans="1:20" s="498" customFormat="1" ht="24" x14ac:dyDescent="0.25">
      <c r="A5221" s="772"/>
      <c r="D5221" s="515" t="s">
        <v>9975</v>
      </c>
      <c r="E5221" s="779" t="s">
        <v>9976</v>
      </c>
      <c r="F5221" s="780" t="s">
        <v>9870</v>
      </c>
      <c r="G5221" s="781" t="s">
        <v>6194</v>
      </c>
      <c r="H5221" s="781" t="s">
        <v>9943</v>
      </c>
      <c r="I5221" s="781" t="s">
        <v>5517</v>
      </c>
      <c r="J5221" s="782">
        <v>800000</v>
      </c>
      <c r="K5221" s="783">
        <v>800000</v>
      </c>
      <c r="L5221" s="784">
        <f t="shared" si="272"/>
        <v>0</v>
      </c>
      <c r="M5221" s="784">
        <f t="shared" si="273"/>
        <v>0</v>
      </c>
      <c r="N5221" s="782">
        <v>800000</v>
      </c>
      <c r="O5221" s="782">
        <v>800000</v>
      </c>
      <c r="P5221" s="782">
        <v>2400000</v>
      </c>
      <c r="Q5221" s="782">
        <v>800000</v>
      </c>
      <c r="R5221" s="782"/>
      <c r="T5221" s="568"/>
    </row>
    <row r="5222" spans="1:20" s="498" customFormat="1" ht="24" x14ac:dyDescent="0.25">
      <c r="A5222" s="772"/>
      <c r="D5222" s="515" t="s">
        <v>9977</v>
      </c>
      <c r="E5222" s="779" t="s">
        <v>9978</v>
      </c>
      <c r="F5222" s="780" t="s">
        <v>9873</v>
      </c>
      <c r="G5222" s="781" t="s">
        <v>6194</v>
      </c>
      <c r="H5222" s="781" t="s">
        <v>9943</v>
      </c>
      <c r="I5222" s="781" t="s">
        <v>5517</v>
      </c>
      <c r="J5222" s="782">
        <v>200000</v>
      </c>
      <c r="K5222" s="783">
        <v>200000</v>
      </c>
      <c r="L5222" s="784">
        <f t="shared" si="272"/>
        <v>0</v>
      </c>
      <c r="M5222" s="784">
        <f t="shared" si="273"/>
        <v>0</v>
      </c>
      <c r="N5222" s="782">
        <v>200000</v>
      </c>
      <c r="O5222" s="782">
        <v>200000</v>
      </c>
      <c r="P5222" s="782">
        <v>600000</v>
      </c>
      <c r="Q5222" s="782">
        <v>200000</v>
      </c>
      <c r="R5222" s="782"/>
      <c r="T5222" s="568"/>
    </row>
    <row r="5223" spans="1:20" s="498" customFormat="1" ht="12" x14ac:dyDescent="0.25">
      <c r="A5223" s="772"/>
      <c r="D5223" s="515" t="s">
        <v>9979</v>
      </c>
      <c r="E5223" s="779" t="s">
        <v>9980</v>
      </c>
      <c r="F5223" s="515" t="s">
        <v>5649</v>
      </c>
      <c r="G5223" s="781" t="s">
        <v>6194</v>
      </c>
      <c r="H5223" s="781" t="s">
        <v>9943</v>
      </c>
      <c r="I5223" s="781" t="s">
        <v>5517</v>
      </c>
      <c r="J5223" s="782">
        <v>800000</v>
      </c>
      <c r="K5223" s="783">
        <v>800000</v>
      </c>
      <c r="L5223" s="784">
        <f t="shared" si="272"/>
        <v>0</v>
      </c>
      <c r="M5223" s="784">
        <f t="shared" si="273"/>
        <v>0</v>
      </c>
      <c r="N5223" s="782">
        <v>800000</v>
      </c>
      <c r="O5223" s="782">
        <v>800000</v>
      </c>
      <c r="P5223" s="782">
        <v>2400000</v>
      </c>
      <c r="Q5223" s="782">
        <v>800000</v>
      </c>
      <c r="R5223" s="782"/>
      <c r="T5223" s="568"/>
    </row>
    <row r="5224" spans="1:20" s="498" customFormat="1" ht="12" x14ac:dyDescent="0.25">
      <c r="A5224" s="772"/>
      <c r="D5224" s="515" t="s">
        <v>9981</v>
      </c>
      <c r="E5224" s="779" t="s">
        <v>9982</v>
      </c>
      <c r="F5224" s="780" t="s">
        <v>5664</v>
      </c>
      <c r="G5224" s="781" t="s">
        <v>6194</v>
      </c>
      <c r="H5224" s="781" t="s">
        <v>9943</v>
      </c>
      <c r="I5224" s="781" t="s">
        <v>5517</v>
      </c>
      <c r="J5224" s="782">
        <v>6000000</v>
      </c>
      <c r="K5224" s="783">
        <v>6000000</v>
      </c>
      <c r="L5224" s="784">
        <f t="shared" si="272"/>
        <v>0</v>
      </c>
      <c r="M5224" s="784">
        <f t="shared" si="273"/>
        <v>0</v>
      </c>
      <c r="N5224" s="782">
        <v>6000000</v>
      </c>
      <c r="O5224" s="782">
        <v>6000000</v>
      </c>
      <c r="P5224" s="782">
        <v>18000000</v>
      </c>
      <c r="Q5224" s="782">
        <v>6000000</v>
      </c>
      <c r="R5224" s="782"/>
      <c r="T5224" s="568"/>
    </row>
    <row r="5225" spans="1:20" s="498" customFormat="1" ht="12" x14ac:dyDescent="0.25">
      <c r="A5225" s="772"/>
      <c r="D5225" s="515" t="s">
        <v>9983</v>
      </c>
      <c r="E5225" s="779" t="s">
        <v>9984</v>
      </c>
      <c r="F5225" s="780" t="s">
        <v>5667</v>
      </c>
      <c r="G5225" s="781" t="s">
        <v>6194</v>
      </c>
      <c r="H5225" s="781" t="s">
        <v>9943</v>
      </c>
      <c r="I5225" s="781" t="s">
        <v>5517</v>
      </c>
      <c r="J5225" s="782">
        <v>5000000</v>
      </c>
      <c r="K5225" s="783">
        <v>5000000</v>
      </c>
      <c r="L5225" s="784">
        <f t="shared" si="272"/>
        <v>0</v>
      </c>
      <c r="M5225" s="784">
        <f t="shared" si="273"/>
        <v>0</v>
      </c>
      <c r="N5225" s="782">
        <v>5000000</v>
      </c>
      <c r="O5225" s="782">
        <v>5000000</v>
      </c>
      <c r="P5225" s="782">
        <v>15000000</v>
      </c>
      <c r="Q5225" s="782">
        <v>0</v>
      </c>
      <c r="R5225" s="782"/>
      <c r="T5225" s="568"/>
    </row>
    <row r="5226" spans="1:20" s="498" customFormat="1" ht="12" x14ac:dyDescent="0.25">
      <c r="A5226" s="772"/>
      <c r="D5226" s="515" t="s">
        <v>9985</v>
      </c>
      <c r="E5226" s="779" t="s">
        <v>9986</v>
      </c>
      <c r="F5226" s="515" t="s">
        <v>7518</v>
      </c>
      <c r="G5226" s="781" t="s">
        <v>6194</v>
      </c>
      <c r="H5226" s="781" t="s">
        <v>9943</v>
      </c>
      <c r="I5226" s="781" t="s">
        <v>5517</v>
      </c>
      <c r="J5226" s="782">
        <v>0</v>
      </c>
      <c r="K5226" s="783">
        <v>0</v>
      </c>
      <c r="L5226" s="784">
        <f t="shared" si="272"/>
        <v>0</v>
      </c>
      <c r="M5226" s="784">
        <f t="shared" si="273"/>
        <v>0</v>
      </c>
      <c r="N5226" s="782">
        <v>0</v>
      </c>
      <c r="O5226" s="782">
        <v>0</v>
      </c>
      <c r="P5226" s="782">
        <v>0</v>
      </c>
      <c r="Q5226" s="782">
        <v>0</v>
      </c>
      <c r="R5226" s="782"/>
      <c r="T5226" s="568"/>
    </row>
    <row r="5227" spans="1:20" s="498" customFormat="1" ht="24" x14ac:dyDescent="0.25">
      <c r="A5227" s="772"/>
      <c r="D5227" s="515" t="s">
        <v>9987</v>
      </c>
      <c r="E5227" s="779" t="s">
        <v>9988</v>
      </c>
      <c r="F5227" s="780" t="s">
        <v>5688</v>
      </c>
      <c r="G5227" s="781" t="s">
        <v>6194</v>
      </c>
      <c r="H5227" s="781" t="s">
        <v>9943</v>
      </c>
      <c r="I5227" s="781" t="s">
        <v>5517</v>
      </c>
      <c r="J5227" s="782">
        <v>200000</v>
      </c>
      <c r="K5227" s="783">
        <v>200000</v>
      </c>
      <c r="L5227" s="784">
        <f t="shared" si="272"/>
        <v>0</v>
      </c>
      <c r="M5227" s="784">
        <f t="shared" si="273"/>
        <v>0</v>
      </c>
      <c r="N5227" s="782">
        <v>200000</v>
      </c>
      <c r="O5227" s="782">
        <v>200000</v>
      </c>
      <c r="P5227" s="782">
        <v>600000</v>
      </c>
      <c r="Q5227" s="782">
        <v>0</v>
      </c>
      <c r="R5227" s="782"/>
      <c r="T5227" s="568"/>
    </row>
    <row r="5228" spans="1:20" s="498" customFormat="1" ht="12" x14ac:dyDescent="0.25">
      <c r="A5228" s="772"/>
      <c r="D5228" s="515" t="s">
        <v>9989</v>
      </c>
      <c r="E5228" s="779" t="s">
        <v>9990</v>
      </c>
      <c r="F5228" s="780" t="s">
        <v>9991</v>
      </c>
      <c r="G5228" s="781" t="s">
        <v>6194</v>
      </c>
      <c r="H5228" s="781" t="s">
        <v>9943</v>
      </c>
      <c r="I5228" s="781" t="s">
        <v>5517</v>
      </c>
      <c r="J5228" s="782">
        <v>2000000</v>
      </c>
      <c r="K5228" s="783">
        <v>2000000</v>
      </c>
      <c r="L5228" s="784">
        <f t="shared" si="272"/>
        <v>0</v>
      </c>
      <c r="M5228" s="784">
        <f t="shared" si="273"/>
        <v>0</v>
      </c>
      <c r="N5228" s="782">
        <v>2000000</v>
      </c>
      <c r="O5228" s="782">
        <v>2000000</v>
      </c>
      <c r="P5228" s="782">
        <v>6000000</v>
      </c>
      <c r="Q5228" s="782">
        <v>2000000</v>
      </c>
      <c r="R5228" s="782"/>
      <c r="T5228" s="568"/>
    </row>
    <row r="5229" spans="1:20" s="498" customFormat="1" ht="12" x14ac:dyDescent="0.25">
      <c r="A5229" s="772"/>
      <c r="D5229" s="515" t="s">
        <v>9992</v>
      </c>
      <c r="E5229" s="779" t="s">
        <v>9993</v>
      </c>
      <c r="F5229" s="780" t="s">
        <v>6525</v>
      </c>
      <c r="G5229" s="781" t="s">
        <v>6194</v>
      </c>
      <c r="H5229" s="781" t="s">
        <v>9943</v>
      </c>
      <c r="I5229" s="781" t="s">
        <v>5517</v>
      </c>
      <c r="J5229" s="782">
        <v>5000000</v>
      </c>
      <c r="K5229" s="783">
        <v>5000000</v>
      </c>
      <c r="L5229" s="784">
        <f t="shared" si="272"/>
        <v>0</v>
      </c>
      <c r="M5229" s="784">
        <f t="shared" si="273"/>
        <v>0</v>
      </c>
      <c r="N5229" s="782">
        <v>5000000</v>
      </c>
      <c r="O5229" s="782">
        <v>5000000</v>
      </c>
      <c r="P5229" s="782">
        <v>15000000</v>
      </c>
      <c r="Q5229" s="782">
        <v>5000000</v>
      </c>
      <c r="R5229" s="782"/>
      <c r="T5229" s="568"/>
    </row>
    <row r="5230" spans="1:20" s="498" customFormat="1" ht="12" x14ac:dyDescent="0.25">
      <c r="A5230" s="772"/>
      <c r="D5230" s="515" t="s">
        <v>9994</v>
      </c>
      <c r="E5230" s="779" t="s">
        <v>9995</v>
      </c>
      <c r="F5230" s="515" t="s">
        <v>5915</v>
      </c>
      <c r="G5230" s="781" t="s">
        <v>6194</v>
      </c>
      <c r="H5230" s="781" t="s">
        <v>9943</v>
      </c>
      <c r="I5230" s="781" t="s">
        <v>5517</v>
      </c>
      <c r="J5230" s="782">
        <v>1500000</v>
      </c>
      <c r="K5230" s="783">
        <v>1500000</v>
      </c>
      <c r="L5230" s="784">
        <f t="shared" si="272"/>
        <v>0</v>
      </c>
      <c r="M5230" s="784">
        <f t="shared" si="273"/>
        <v>0</v>
      </c>
      <c r="N5230" s="782">
        <v>1500000</v>
      </c>
      <c r="O5230" s="782">
        <v>1500000</v>
      </c>
      <c r="P5230" s="782">
        <v>4500000</v>
      </c>
      <c r="Q5230" s="782">
        <v>1500000</v>
      </c>
      <c r="R5230" s="782"/>
      <c r="T5230" s="568"/>
    </row>
    <row r="5231" spans="1:20" s="498" customFormat="1" ht="12" x14ac:dyDescent="0.25">
      <c r="A5231" s="772"/>
      <c r="D5231" s="515" t="s">
        <v>9996</v>
      </c>
      <c r="E5231" s="779" t="s">
        <v>9997</v>
      </c>
      <c r="F5231" s="780" t="s">
        <v>7142</v>
      </c>
      <c r="G5231" s="781" t="s">
        <v>6194</v>
      </c>
      <c r="H5231" s="781" t="s">
        <v>9943</v>
      </c>
      <c r="I5231" s="781" t="s">
        <v>5517</v>
      </c>
      <c r="J5231" s="782">
        <v>1000000</v>
      </c>
      <c r="K5231" s="783">
        <v>1000000</v>
      </c>
      <c r="L5231" s="782">
        <f t="shared" si="272"/>
        <v>0</v>
      </c>
      <c r="M5231" s="782">
        <f t="shared" si="273"/>
        <v>0</v>
      </c>
      <c r="N5231" s="782">
        <v>1000000</v>
      </c>
      <c r="O5231" s="782">
        <v>1000000</v>
      </c>
      <c r="P5231" s="782">
        <v>3000000</v>
      </c>
      <c r="Q5231" s="782">
        <v>1000000</v>
      </c>
      <c r="R5231" s="782"/>
      <c r="T5231" s="568"/>
    </row>
    <row r="5232" spans="1:20" s="751" customFormat="1" ht="12" customHeight="1" x14ac:dyDescent="0.3">
      <c r="A5232" s="946" t="s">
        <v>5500</v>
      </c>
      <c r="B5232" s="946"/>
      <c r="C5232" s="946"/>
      <c r="D5232" s="946"/>
      <c r="E5232" s="946"/>
      <c r="F5232" s="946"/>
      <c r="G5232" s="946"/>
      <c r="H5232" s="946"/>
      <c r="I5232" s="946"/>
      <c r="J5232" s="946"/>
      <c r="K5232" s="946"/>
      <c r="L5232" s="946"/>
      <c r="M5232" s="946"/>
      <c r="N5232" s="946"/>
      <c r="O5232" s="946"/>
      <c r="P5232" s="946"/>
      <c r="Q5232" s="946"/>
      <c r="T5232" s="752"/>
    </row>
    <row r="5233" spans="1:20" s="751" customFormat="1" ht="13.8" x14ac:dyDescent="0.3">
      <c r="A5233" s="946" t="s">
        <v>5501</v>
      </c>
      <c r="B5233" s="946"/>
      <c r="C5233" s="946"/>
      <c r="D5233" s="946"/>
      <c r="E5233" s="946"/>
      <c r="F5233" s="946"/>
      <c r="G5233" s="946"/>
      <c r="H5233" s="946"/>
      <c r="I5233" s="946"/>
      <c r="J5233" s="946"/>
      <c r="K5233" s="946"/>
      <c r="L5233" s="946"/>
      <c r="M5233" s="946"/>
      <c r="N5233" s="946"/>
      <c r="O5233" s="946"/>
      <c r="P5233" s="946"/>
      <c r="Q5233" s="946"/>
      <c r="T5233" s="752"/>
    </row>
    <row r="5234" spans="1:20" s="753" customFormat="1" ht="13.2" x14ac:dyDescent="0.25">
      <c r="A5234" s="947" t="s">
        <v>8579</v>
      </c>
      <c r="B5234" s="947"/>
      <c r="C5234" s="947"/>
      <c r="D5234" s="947"/>
      <c r="E5234" s="947"/>
      <c r="F5234" s="947"/>
      <c r="G5234" s="947"/>
      <c r="H5234" s="947"/>
      <c r="I5234" s="947"/>
      <c r="J5234" s="947"/>
      <c r="K5234" s="947"/>
      <c r="L5234" s="947"/>
      <c r="M5234" s="947"/>
      <c r="N5234" s="947"/>
      <c r="O5234" s="947"/>
      <c r="P5234" s="947"/>
      <c r="Q5234" s="947"/>
      <c r="T5234" s="754"/>
    </row>
    <row r="5235" spans="1:20" s="760" customFormat="1" ht="24" customHeight="1" x14ac:dyDescent="0.25">
      <c r="A5235" s="943" t="s">
        <v>5502</v>
      </c>
      <c r="B5235" s="948" t="s">
        <v>5503</v>
      </c>
      <c r="C5235" s="949"/>
      <c r="D5235" s="755"/>
      <c r="E5235" s="943" t="s">
        <v>5504</v>
      </c>
      <c r="F5235" s="943" t="s">
        <v>4881</v>
      </c>
      <c r="G5235" s="943" t="s">
        <v>5505</v>
      </c>
      <c r="H5235" s="943" t="s">
        <v>5506</v>
      </c>
      <c r="I5235" s="943" t="s">
        <v>5507</v>
      </c>
      <c r="J5235" s="756" t="s">
        <v>3115</v>
      </c>
      <c r="K5235" s="757" t="s">
        <v>3116</v>
      </c>
      <c r="L5235" s="758" t="s">
        <v>5508</v>
      </c>
      <c r="M5235" s="758" t="s">
        <v>5509</v>
      </c>
      <c r="N5235" s="756" t="s">
        <v>3116</v>
      </c>
      <c r="O5235" s="756" t="s">
        <v>3116</v>
      </c>
      <c r="P5235" s="759" t="s">
        <v>3317</v>
      </c>
      <c r="Q5235" s="759" t="s">
        <v>3341</v>
      </c>
      <c r="R5235" s="759" t="s">
        <v>5510</v>
      </c>
      <c r="T5235" s="761"/>
    </row>
    <row r="5236" spans="1:20" s="760" customFormat="1" ht="19.5" customHeight="1" x14ac:dyDescent="0.25">
      <c r="A5236" s="944"/>
      <c r="B5236" s="950"/>
      <c r="C5236" s="951"/>
      <c r="D5236" s="762"/>
      <c r="E5236" s="944"/>
      <c r="F5236" s="944"/>
      <c r="G5236" s="944"/>
      <c r="H5236" s="944"/>
      <c r="I5236" s="944"/>
      <c r="J5236" s="763">
        <v>2020</v>
      </c>
      <c r="K5236" s="764" t="s">
        <v>3120</v>
      </c>
      <c r="L5236" s="765" t="s">
        <v>3120</v>
      </c>
      <c r="M5236" s="765" t="s">
        <v>3120</v>
      </c>
      <c r="N5236" s="766" t="s">
        <v>5068</v>
      </c>
      <c r="O5236" s="766" t="s">
        <v>5069</v>
      </c>
      <c r="P5236" s="763" t="s">
        <v>4882</v>
      </c>
      <c r="Q5236" s="766" t="s">
        <v>5102</v>
      </c>
      <c r="R5236" s="763"/>
      <c r="T5236" s="761"/>
    </row>
    <row r="5237" spans="1:20" s="760" customFormat="1" ht="15.75" customHeight="1" x14ac:dyDescent="0.25">
      <c r="A5237" s="945"/>
      <c r="B5237" s="952"/>
      <c r="C5237" s="953"/>
      <c r="D5237" s="768"/>
      <c r="E5237" s="945"/>
      <c r="F5237" s="945"/>
      <c r="G5237" s="945"/>
      <c r="H5237" s="945"/>
      <c r="I5237" s="945"/>
      <c r="J5237" s="769" t="s">
        <v>14</v>
      </c>
      <c r="K5237" s="770" t="s">
        <v>14</v>
      </c>
      <c r="L5237" s="771" t="s">
        <v>14</v>
      </c>
      <c r="M5237" s="771" t="s">
        <v>14</v>
      </c>
      <c r="N5237" s="769" t="s">
        <v>14</v>
      </c>
      <c r="O5237" s="769" t="s">
        <v>14</v>
      </c>
      <c r="P5237" s="769" t="s">
        <v>14</v>
      </c>
      <c r="Q5237" s="769" t="s">
        <v>14</v>
      </c>
      <c r="R5237" s="769"/>
      <c r="T5237" s="761"/>
    </row>
    <row r="5238" spans="1:20" s="498" customFormat="1" ht="12" x14ac:dyDescent="0.25">
      <c r="A5238" s="772"/>
      <c r="D5238" s="515" t="s">
        <v>9998</v>
      </c>
      <c r="E5238" s="779" t="s">
        <v>9999</v>
      </c>
      <c r="F5238" s="780" t="s">
        <v>5703</v>
      </c>
      <c r="G5238" s="781" t="s">
        <v>6194</v>
      </c>
      <c r="H5238" s="781" t="s">
        <v>9943</v>
      </c>
      <c r="I5238" s="781" t="s">
        <v>5517</v>
      </c>
      <c r="J5238" s="782">
        <v>800000</v>
      </c>
      <c r="K5238" s="783">
        <v>800000</v>
      </c>
      <c r="L5238" s="784">
        <f t="shared" si="272"/>
        <v>0</v>
      </c>
      <c r="M5238" s="784">
        <f t="shared" si="273"/>
        <v>0</v>
      </c>
      <c r="N5238" s="782">
        <v>800000</v>
      </c>
      <c r="O5238" s="782">
        <v>900000</v>
      </c>
      <c r="P5238" s="782">
        <v>2500000</v>
      </c>
      <c r="Q5238" s="782">
        <v>800000</v>
      </c>
      <c r="R5238" s="782"/>
      <c r="T5238" s="568"/>
    </row>
    <row r="5239" spans="1:20" s="498" customFormat="1" ht="24" x14ac:dyDescent="0.25">
      <c r="A5239" s="772"/>
      <c r="D5239" s="515" t="s">
        <v>10000</v>
      </c>
      <c r="E5239" s="779" t="s">
        <v>10001</v>
      </c>
      <c r="F5239" s="780" t="s">
        <v>5706</v>
      </c>
      <c r="G5239" s="781" t="s">
        <v>6194</v>
      </c>
      <c r="H5239" s="781" t="s">
        <v>9943</v>
      </c>
      <c r="I5239" s="781" t="s">
        <v>5517</v>
      </c>
      <c r="J5239" s="782">
        <v>0</v>
      </c>
      <c r="K5239" s="783">
        <v>0</v>
      </c>
      <c r="L5239" s="784">
        <f t="shared" si="272"/>
        <v>0</v>
      </c>
      <c r="M5239" s="784">
        <f t="shared" si="273"/>
        <v>0</v>
      </c>
      <c r="N5239" s="782">
        <v>0</v>
      </c>
      <c r="O5239" s="782">
        <v>0</v>
      </c>
      <c r="P5239" s="782">
        <v>0</v>
      </c>
      <c r="Q5239" s="782">
        <v>0</v>
      </c>
      <c r="R5239" s="782"/>
      <c r="T5239" s="568"/>
    </row>
    <row r="5240" spans="1:20" s="498" customFormat="1" ht="12" x14ac:dyDescent="0.25">
      <c r="A5240" s="772"/>
      <c r="D5240" s="515" t="s">
        <v>10002</v>
      </c>
      <c r="E5240" s="779" t="s">
        <v>10003</v>
      </c>
      <c r="F5240" s="780" t="s">
        <v>5709</v>
      </c>
      <c r="G5240" s="781" t="s">
        <v>6194</v>
      </c>
      <c r="H5240" s="781" t="s">
        <v>9943</v>
      </c>
      <c r="I5240" s="781" t="s">
        <v>5517</v>
      </c>
      <c r="J5240" s="782">
        <v>400000</v>
      </c>
      <c r="K5240" s="783">
        <v>400000</v>
      </c>
      <c r="L5240" s="784">
        <f t="shared" si="272"/>
        <v>0</v>
      </c>
      <c r="M5240" s="784">
        <f t="shared" si="273"/>
        <v>0</v>
      </c>
      <c r="N5240" s="782">
        <v>400000</v>
      </c>
      <c r="O5240" s="782">
        <v>400000</v>
      </c>
      <c r="P5240" s="782">
        <v>1200000</v>
      </c>
      <c r="Q5240" s="782">
        <v>350000</v>
      </c>
      <c r="R5240" s="782"/>
      <c r="T5240" s="568"/>
    </row>
    <row r="5241" spans="1:20" s="498" customFormat="1" ht="24" x14ac:dyDescent="0.25">
      <c r="A5241" s="772"/>
      <c r="D5241" s="515" t="s">
        <v>10004</v>
      </c>
      <c r="E5241" s="779" t="s">
        <v>10005</v>
      </c>
      <c r="F5241" s="780" t="s">
        <v>6467</v>
      </c>
      <c r="G5241" s="781" t="s">
        <v>6194</v>
      </c>
      <c r="H5241" s="781" t="s">
        <v>9943</v>
      </c>
      <c r="I5241" s="781" t="s">
        <v>5517</v>
      </c>
      <c r="J5241" s="782">
        <v>0</v>
      </c>
      <c r="K5241" s="783">
        <v>0</v>
      </c>
      <c r="L5241" s="784">
        <f t="shared" si="272"/>
        <v>0</v>
      </c>
      <c r="M5241" s="784">
        <f t="shared" si="273"/>
        <v>0</v>
      </c>
      <c r="N5241" s="782">
        <v>0</v>
      </c>
      <c r="O5241" s="782">
        <v>0</v>
      </c>
      <c r="P5241" s="782">
        <v>0</v>
      </c>
      <c r="Q5241" s="782">
        <v>0</v>
      </c>
      <c r="R5241" s="782"/>
      <c r="T5241" s="568"/>
    </row>
    <row r="5242" spans="1:20" s="498" customFormat="1" ht="12" x14ac:dyDescent="0.25">
      <c r="A5242" s="772"/>
      <c r="D5242" s="515" t="s">
        <v>10006</v>
      </c>
      <c r="E5242" s="779" t="s">
        <v>10007</v>
      </c>
      <c r="F5242" s="780" t="s">
        <v>6716</v>
      </c>
      <c r="G5242" s="781" t="s">
        <v>6194</v>
      </c>
      <c r="H5242" s="781" t="s">
        <v>9943</v>
      </c>
      <c r="I5242" s="781" t="s">
        <v>5517</v>
      </c>
      <c r="J5242" s="782">
        <v>400000</v>
      </c>
      <c r="K5242" s="783">
        <v>400000</v>
      </c>
      <c r="L5242" s="784">
        <f t="shared" si="272"/>
        <v>0</v>
      </c>
      <c r="M5242" s="784">
        <f t="shared" si="273"/>
        <v>0</v>
      </c>
      <c r="N5242" s="782">
        <v>400000</v>
      </c>
      <c r="O5242" s="782">
        <v>400000</v>
      </c>
      <c r="P5242" s="782">
        <v>1200000</v>
      </c>
      <c r="Q5242" s="782">
        <v>400000</v>
      </c>
      <c r="R5242" s="782"/>
      <c r="T5242" s="568"/>
    </row>
    <row r="5243" spans="1:20" s="498" customFormat="1" ht="12" x14ac:dyDescent="0.25">
      <c r="A5243" s="772"/>
      <c r="D5243" s="515" t="s">
        <v>10008</v>
      </c>
      <c r="E5243" s="779" t="s">
        <v>10009</v>
      </c>
      <c r="F5243" s="780" t="s">
        <v>10010</v>
      </c>
      <c r="G5243" s="781" t="s">
        <v>6194</v>
      </c>
      <c r="H5243" s="781" t="s">
        <v>9943</v>
      </c>
      <c r="I5243" s="781" t="s">
        <v>5517</v>
      </c>
      <c r="J5243" s="782">
        <v>0</v>
      </c>
      <c r="K5243" s="783">
        <v>10000000</v>
      </c>
      <c r="L5243" s="784">
        <v>0</v>
      </c>
      <c r="M5243" s="784">
        <f t="shared" si="273"/>
        <v>10000000</v>
      </c>
      <c r="N5243" s="782">
        <v>0</v>
      </c>
      <c r="O5243" s="782">
        <v>0</v>
      </c>
      <c r="P5243" s="782">
        <v>0</v>
      </c>
      <c r="Q5243" s="782">
        <v>0</v>
      </c>
      <c r="R5243" s="782"/>
      <c r="T5243" s="568"/>
    </row>
    <row r="5244" spans="1:20" s="498" customFormat="1" ht="24" x14ac:dyDescent="0.25">
      <c r="A5244" s="772"/>
      <c r="D5244" s="515" t="s">
        <v>10011</v>
      </c>
      <c r="E5244" s="779" t="s">
        <v>10012</v>
      </c>
      <c r="F5244" s="780" t="s">
        <v>10013</v>
      </c>
      <c r="G5244" s="781" t="s">
        <v>6194</v>
      </c>
      <c r="H5244" s="781" t="s">
        <v>9943</v>
      </c>
      <c r="I5244" s="781" t="s">
        <v>5517</v>
      </c>
      <c r="J5244" s="782">
        <v>500000</v>
      </c>
      <c r="K5244" s="783">
        <v>500000</v>
      </c>
      <c r="L5244" s="784">
        <f t="shared" si="272"/>
        <v>0</v>
      </c>
      <c r="M5244" s="784">
        <f t="shared" si="273"/>
        <v>0</v>
      </c>
      <c r="N5244" s="782">
        <v>500000</v>
      </c>
      <c r="O5244" s="782">
        <v>500000</v>
      </c>
      <c r="P5244" s="782">
        <v>1500000</v>
      </c>
      <c r="Q5244" s="782">
        <v>500000</v>
      </c>
      <c r="R5244" s="782"/>
      <c r="T5244" s="568"/>
    </row>
    <row r="5245" spans="1:20" s="498" customFormat="1" ht="12" x14ac:dyDescent="0.25">
      <c r="A5245" s="772"/>
      <c r="D5245" s="515" t="s">
        <v>10014</v>
      </c>
      <c r="E5245" s="779" t="s">
        <v>10015</v>
      </c>
      <c r="F5245" s="780" t="s">
        <v>6605</v>
      </c>
      <c r="G5245" s="781" t="s">
        <v>6194</v>
      </c>
      <c r="H5245" s="781" t="s">
        <v>9943</v>
      </c>
      <c r="I5245" s="781" t="s">
        <v>5517</v>
      </c>
      <c r="J5245" s="782">
        <v>600000</v>
      </c>
      <c r="K5245" s="783">
        <v>600000</v>
      </c>
      <c r="L5245" s="784">
        <f t="shared" si="272"/>
        <v>0</v>
      </c>
      <c r="M5245" s="784">
        <f t="shared" si="273"/>
        <v>0</v>
      </c>
      <c r="N5245" s="782">
        <v>600000</v>
      </c>
      <c r="O5245" s="782">
        <v>600000</v>
      </c>
      <c r="P5245" s="782">
        <v>1800000</v>
      </c>
      <c r="Q5245" s="782">
        <v>500000</v>
      </c>
      <c r="R5245" s="782"/>
      <c r="T5245" s="568"/>
    </row>
    <row r="5246" spans="1:20" s="498" customFormat="1" ht="12" x14ac:dyDescent="0.25">
      <c r="A5246" s="772"/>
      <c r="D5246" s="515" t="s">
        <v>10016</v>
      </c>
      <c r="E5246" s="779" t="s">
        <v>10017</v>
      </c>
      <c r="F5246" s="780" t="s">
        <v>5739</v>
      </c>
      <c r="G5246" s="781" t="s">
        <v>6194</v>
      </c>
      <c r="H5246" s="781" t="s">
        <v>9943</v>
      </c>
      <c r="I5246" s="781" t="s">
        <v>5517</v>
      </c>
      <c r="J5246" s="782">
        <v>600000</v>
      </c>
      <c r="K5246" s="783">
        <v>600000</v>
      </c>
      <c r="L5246" s="784">
        <f t="shared" si="272"/>
        <v>0</v>
      </c>
      <c r="M5246" s="784">
        <f t="shared" si="273"/>
        <v>0</v>
      </c>
      <c r="N5246" s="782">
        <v>600000</v>
      </c>
      <c r="O5246" s="782">
        <v>600000</v>
      </c>
      <c r="P5246" s="782">
        <v>1800000</v>
      </c>
      <c r="Q5246" s="782">
        <v>500000</v>
      </c>
      <c r="R5246" s="782"/>
      <c r="T5246" s="568"/>
    </row>
    <row r="5247" spans="1:20" s="498" customFormat="1" ht="24" x14ac:dyDescent="0.25">
      <c r="A5247" s="772"/>
      <c r="D5247" s="515" t="s">
        <v>10018</v>
      </c>
      <c r="E5247" s="779" t="s">
        <v>10019</v>
      </c>
      <c r="F5247" s="780" t="s">
        <v>5881</v>
      </c>
      <c r="G5247" s="781" t="s">
        <v>6194</v>
      </c>
      <c r="H5247" s="781" t="s">
        <v>9943</v>
      </c>
      <c r="I5247" s="781" t="s">
        <v>5517</v>
      </c>
      <c r="J5247" s="782">
        <v>300000</v>
      </c>
      <c r="K5247" s="783">
        <v>300000</v>
      </c>
      <c r="L5247" s="784">
        <f t="shared" si="272"/>
        <v>0</v>
      </c>
      <c r="M5247" s="784">
        <f t="shared" si="273"/>
        <v>0</v>
      </c>
      <c r="N5247" s="782">
        <v>300000</v>
      </c>
      <c r="O5247" s="782">
        <v>300000</v>
      </c>
      <c r="P5247" s="782">
        <v>900000</v>
      </c>
      <c r="Q5247" s="782">
        <v>500000</v>
      </c>
      <c r="R5247" s="782"/>
      <c r="T5247" s="568"/>
    </row>
    <row r="5248" spans="1:20" s="498" customFormat="1" ht="12" x14ac:dyDescent="0.25">
      <c r="A5248" s="772"/>
      <c r="D5248" s="515" t="s">
        <v>10020</v>
      </c>
      <c r="E5248" s="779" t="s">
        <v>10021</v>
      </c>
      <c r="F5248" s="780" t="s">
        <v>5757</v>
      </c>
      <c r="G5248" s="781" t="s">
        <v>6194</v>
      </c>
      <c r="H5248" s="781" t="s">
        <v>9943</v>
      </c>
      <c r="I5248" s="781" t="s">
        <v>5517</v>
      </c>
      <c r="J5248" s="782">
        <v>200000</v>
      </c>
      <c r="K5248" s="783">
        <v>200000</v>
      </c>
      <c r="L5248" s="784">
        <f t="shared" si="272"/>
        <v>0</v>
      </c>
      <c r="M5248" s="784">
        <f t="shared" si="273"/>
        <v>0</v>
      </c>
      <c r="N5248" s="782">
        <v>200000</v>
      </c>
      <c r="O5248" s="782">
        <v>200000</v>
      </c>
      <c r="P5248" s="782">
        <v>600000</v>
      </c>
      <c r="Q5248" s="782">
        <v>200000</v>
      </c>
      <c r="R5248" s="782"/>
      <c r="T5248" s="568"/>
    </row>
    <row r="5249" spans="1:20" s="498" customFormat="1" ht="12" x14ac:dyDescent="0.25">
      <c r="A5249" s="772"/>
      <c r="D5249" s="515" t="s">
        <v>10022</v>
      </c>
      <c r="E5249" s="779" t="s">
        <v>10023</v>
      </c>
      <c r="F5249" s="780" t="s">
        <v>7177</v>
      </c>
      <c r="G5249" s="781" t="s">
        <v>6194</v>
      </c>
      <c r="H5249" s="781" t="s">
        <v>9943</v>
      </c>
      <c r="I5249" s="781" t="s">
        <v>5517</v>
      </c>
      <c r="J5249" s="782">
        <v>0</v>
      </c>
      <c r="K5249" s="783">
        <v>0</v>
      </c>
      <c r="L5249" s="782">
        <f t="shared" si="272"/>
        <v>0</v>
      </c>
      <c r="M5249" s="782">
        <f t="shared" si="273"/>
        <v>0</v>
      </c>
      <c r="N5249" s="782">
        <v>0</v>
      </c>
      <c r="O5249" s="782">
        <v>0</v>
      </c>
      <c r="P5249" s="782">
        <v>0</v>
      </c>
      <c r="Q5249" s="782">
        <v>0</v>
      </c>
      <c r="R5249" s="782"/>
      <c r="T5249" s="568"/>
    </row>
    <row r="5250" spans="1:20" s="498" customFormat="1" ht="12" x14ac:dyDescent="0.25">
      <c r="A5250" s="772"/>
      <c r="D5250" s="515"/>
      <c r="F5250" s="536"/>
      <c r="J5250" s="776"/>
      <c r="K5250" s="829"/>
      <c r="L5250" s="776"/>
      <c r="M5250" s="776"/>
      <c r="N5250" s="776"/>
      <c r="O5250" s="776"/>
      <c r="P5250" s="776"/>
      <c r="Q5250" s="776"/>
      <c r="R5250" s="776"/>
      <c r="T5250" s="568"/>
    </row>
    <row r="5251" spans="1:20" s="498" customFormat="1" ht="12" x14ac:dyDescent="0.25">
      <c r="A5251" s="772"/>
      <c r="B5251" s="566" t="s">
        <v>1075</v>
      </c>
      <c r="C5251" s="810"/>
      <c r="D5251" s="515"/>
      <c r="E5251" s="810"/>
      <c r="F5251" s="827"/>
      <c r="G5251" s="810"/>
      <c r="H5251" s="810"/>
      <c r="I5251" s="779"/>
      <c r="J5251" s="782">
        <v>69787772</v>
      </c>
      <c r="K5251" s="783">
        <f>SUM(K5179,K5199)</f>
        <v>79787772</v>
      </c>
      <c r="L5251" s="782">
        <f t="shared" ref="L5251:O5251" si="274">SUM(L5179,L5199)</f>
        <v>0</v>
      </c>
      <c r="M5251" s="782">
        <f t="shared" si="274"/>
        <v>10000000</v>
      </c>
      <c r="N5251" s="782">
        <f t="shared" si="274"/>
        <v>69846360</v>
      </c>
      <c r="O5251" s="782">
        <f t="shared" si="274"/>
        <v>70604939</v>
      </c>
      <c r="P5251" s="782">
        <v>210239071</v>
      </c>
      <c r="Q5251" s="782">
        <v>70021264</v>
      </c>
      <c r="R5251" s="782"/>
      <c r="T5251" s="568"/>
    </row>
    <row r="5252" spans="1:20" s="498" customFormat="1" ht="12" x14ac:dyDescent="0.25">
      <c r="A5252" s="772"/>
      <c r="D5252" s="515"/>
      <c r="F5252" s="536"/>
      <c r="J5252" s="776"/>
      <c r="K5252" s="829"/>
      <c r="L5252" s="776"/>
      <c r="M5252" s="776"/>
      <c r="N5252" s="776"/>
      <c r="O5252" s="776"/>
      <c r="P5252" s="776"/>
      <c r="Q5252" s="776"/>
      <c r="R5252" s="776"/>
      <c r="T5252" s="568"/>
    </row>
    <row r="5253" spans="1:20" s="498" customFormat="1" ht="12" x14ac:dyDescent="0.25">
      <c r="A5253" s="772" t="s">
        <v>1076</v>
      </c>
      <c r="B5253" s="773" t="s">
        <v>1077</v>
      </c>
      <c r="C5253" s="773"/>
      <c r="D5253" s="794"/>
      <c r="E5253" s="773"/>
      <c r="F5253" s="775"/>
      <c r="G5253" s="773"/>
      <c r="H5253" s="773"/>
      <c r="I5253" s="773"/>
      <c r="J5253" s="776"/>
      <c r="K5253" s="829"/>
      <c r="L5253" s="776"/>
      <c r="M5253" s="776"/>
      <c r="N5253" s="776"/>
      <c r="O5253" s="776"/>
      <c r="P5253" s="776"/>
      <c r="Q5253" s="776"/>
      <c r="R5253" s="776"/>
      <c r="T5253" s="568"/>
    </row>
    <row r="5254" spans="1:20" s="498" customFormat="1" ht="12" x14ac:dyDescent="0.25">
      <c r="A5254" s="772"/>
      <c r="C5254" s="773" t="s">
        <v>5123</v>
      </c>
      <c r="D5254" s="794"/>
      <c r="E5254" s="773"/>
      <c r="F5254" s="775"/>
      <c r="G5254" s="773"/>
      <c r="H5254" s="773"/>
      <c r="I5254" s="773"/>
      <c r="J5254" s="777">
        <v>145606357</v>
      </c>
      <c r="K5254" s="789">
        <f>SUM(K5255:K5272)</f>
        <v>145606357</v>
      </c>
      <c r="L5254" s="784">
        <f t="shared" ref="L5254:O5254" si="275">SUM(L5255:L5272)</f>
        <v>0</v>
      </c>
      <c r="M5254" s="784">
        <f t="shared" si="275"/>
        <v>0</v>
      </c>
      <c r="N5254" s="784">
        <f t="shared" si="275"/>
        <v>147033870</v>
      </c>
      <c r="O5254" s="784">
        <f t="shared" si="275"/>
        <v>148461383</v>
      </c>
      <c r="P5254" s="777">
        <f>SUM(K5254,N5254,O5254)</f>
        <v>441101610</v>
      </c>
      <c r="Q5254" s="777">
        <v>192202575</v>
      </c>
      <c r="R5254" s="777"/>
      <c r="T5254" s="568"/>
    </row>
    <row r="5255" spans="1:20" s="498" customFormat="1" ht="12" x14ac:dyDescent="0.25">
      <c r="A5255" s="772"/>
      <c r="D5255" s="515" t="s">
        <v>10024</v>
      </c>
      <c r="E5255" s="779" t="s">
        <v>10025</v>
      </c>
      <c r="F5255" s="780" t="s">
        <v>6059</v>
      </c>
      <c r="G5255" s="781" t="s">
        <v>6194</v>
      </c>
      <c r="H5255" s="781" t="s">
        <v>10026</v>
      </c>
      <c r="I5255" s="781" t="s">
        <v>5517</v>
      </c>
      <c r="J5255" s="782">
        <v>136944171</v>
      </c>
      <c r="K5255" s="783">
        <v>136944171</v>
      </c>
      <c r="L5255" s="784">
        <f t="shared" ref="L5255:L5272" si="276">SUM(J5255-K5255)</f>
        <v>0</v>
      </c>
      <c r="M5255" s="784">
        <f>SUM(K5255-J5255)</f>
        <v>0</v>
      </c>
      <c r="N5255" s="782">
        <v>138286761</v>
      </c>
      <c r="O5255" s="782">
        <v>139629351</v>
      </c>
      <c r="P5255" s="782">
        <v>414860283</v>
      </c>
      <c r="Q5255" s="782">
        <v>92450450</v>
      </c>
      <c r="R5255" s="782"/>
      <c r="T5255" s="568"/>
    </row>
    <row r="5256" spans="1:20" s="498" customFormat="1" ht="24" x14ac:dyDescent="0.25">
      <c r="A5256" s="772"/>
      <c r="D5256" s="515" t="s">
        <v>10027</v>
      </c>
      <c r="E5256" s="779" t="s">
        <v>10028</v>
      </c>
      <c r="F5256" s="780" t="s">
        <v>5523</v>
      </c>
      <c r="G5256" s="781" t="s">
        <v>6194</v>
      </c>
      <c r="H5256" s="781" t="s">
        <v>10029</v>
      </c>
      <c r="I5256" s="781" t="s">
        <v>5517</v>
      </c>
      <c r="J5256" s="782">
        <v>0</v>
      </c>
      <c r="K5256" s="783">
        <v>0</v>
      </c>
      <c r="L5256" s="784">
        <f t="shared" si="276"/>
        <v>0</v>
      </c>
      <c r="M5256" s="784">
        <f t="shared" ref="M5256:M5272" si="277">SUM(K5256-J5256)</f>
        <v>0</v>
      </c>
      <c r="N5256" s="782">
        <v>0</v>
      </c>
      <c r="O5256" s="782">
        <v>0</v>
      </c>
      <c r="P5256" s="782">
        <v>0</v>
      </c>
      <c r="Q5256" s="782">
        <v>0</v>
      </c>
      <c r="R5256" s="782"/>
      <c r="T5256" s="568"/>
    </row>
    <row r="5257" spans="1:20" s="498" customFormat="1" ht="13.5" customHeight="1" x14ac:dyDescent="0.25">
      <c r="A5257" s="772"/>
      <c r="D5257" s="515" t="s">
        <v>10030</v>
      </c>
      <c r="E5257" s="779" t="s">
        <v>10031</v>
      </c>
      <c r="F5257" s="780" t="s">
        <v>5526</v>
      </c>
      <c r="G5257" s="781" t="s">
        <v>6194</v>
      </c>
      <c r="H5257" s="781" t="s">
        <v>10026</v>
      </c>
      <c r="I5257" s="781" t="s">
        <v>5517</v>
      </c>
      <c r="J5257" s="782">
        <v>3412413</v>
      </c>
      <c r="K5257" s="783">
        <v>3412413</v>
      </c>
      <c r="L5257" s="784">
        <f t="shared" si="276"/>
        <v>0</v>
      </c>
      <c r="M5257" s="784">
        <f t="shared" si="277"/>
        <v>0</v>
      </c>
      <c r="N5257" s="782">
        <v>3445868</v>
      </c>
      <c r="O5257" s="782">
        <v>3479323</v>
      </c>
      <c r="P5257" s="782">
        <v>10337604</v>
      </c>
      <c r="Q5257" s="782">
        <v>5746193</v>
      </c>
      <c r="R5257" s="782"/>
      <c r="T5257" s="568"/>
    </row>
    <row r="5258" spans="1:20" s="498" customFormat="1" ht="12" x14ac:dyDescent="0.25">
      <c r="A5258" s="772"/>
      <c r="D5258" s="515" t="s">
        <v>10032</v>
      </c>
      <c r="E5258" s="779" t="s">
        <v>10033</v>
      </c>
      <c r="F5258" s="780" t="s">
        <v>5529</v>
      </c>
      <c r="G5258" s="781" t="s">
        <v>6194</v>
      </c>
      <c r="H5258" s="781" t="s">
        <v>10026</v>
      </c>
      <c r="I5258" s="781" t="s">
        <v>5517</v>
      </c>
      <c r="J5258" s="782">
        <v>1315698</v>
      </c>
      <c r="K5258" s="783">
        <v>1315698</v>
      </c>
      <c r="L5258" s="784">
        <f t="shared" si="276"/>
        <v>0</v>
      </c>
      <c r="M5258" s="784">
        <f t="shared" si="277"/>
        <v>0</v>
      </c>
      <c r="N5258" s="782">
        <v>1328597</v>
      </c>
      <c r="O5258" s="782">
        <v>1341496</v>
      </c>
      <c r="P5258" s="782">
        <v>3985791</v>
      </c>
      <c r="Q5258" s="782">
        <v>1607364</v>
      </c>
      <c r="R5258" s="782"/>
      <c r="T5258" s="568"/>
    </row>
    <row r="5259" spans="1:20" s="498" customFormat="1" ht="12" x14ac:dyDescent="0.25">
      <c r="A5259" s="772"/>
      <c r="D5259" s="515" t="s">
        <v>10034</v>
      </c>
      <c r="E5259" s="779" t="s">
        <v>10035</v>
      </c>
      <c r="F5259" s="780" t="s">
        <v>5532</v>
      </c>
      <c r="G5259" s="781" t="s">
        <v>6194</v>
      </c>
      <c r="H5259" s="781" t="s">
        <v>10026</v>
      </c>
      <c r="I5259" s="781" t="s">
        <v>5517</v>
      </c>
      <c r="J5259" s="782">
        <v>565692</v>
      </c>
      <c r="K5259" s="783">
        <v>565692</v>
      </c>
      <c r="L5259" s="784">
        <f t="shared" si="276"/>
        <v>0</v>
      </c>
      <c r="M5259" s="784">
        <f t="shared" si="277"/>
        <v>0</v>
      </c>
      <c r="N5259" s="782">
        <v>571238</v>
      </c>
      <c r="O5259" s="782">
        <v>576784</v>
      </c>
      <c r="P5259" s="782">
        <v>1713714</v>
      </c>
      <c r="Q5259" s="782">
        <v>747780</v>
      </c>
      <c r="R5259" s="782"/>
      <c r="T5259" s="568"/>
    </row>
    <row r="5260" spans="1:20" s="498" customFormat="1" ht="12" x14ac:dyDescent="0.25">
      <c r="A5260" s="772"/>
      <c r="D5260" s="515" t="s">
        <v>10036</v>
      </c>
      <c r="E5260" s="779" t="s">
        <v>10037</v>
      </c>
      <c r="F5260" s="780" t="s">
        <v>5535</v>
      </c>
      <c r="G5260" s="781" t="s">
        <v>6194</v>
      </c>
      <c r="H5260" s="781" t="s">
        <v>10026</v>
      </c>
      <c r="I5260" s="781" t="s">
        <v>5517</v>
      </c>
      <c r="J5260" s="782">
        <v>409836</v>
      </c>
      <c r="K5260" s="783">
        <v>409836</v>
      </c>
      <c r="L5260" s="784">
        <f t="shared" si="276"/>
        <v>0</v>
      </c>
      <c r="M5260" s="784">
        <f t="shared" si="277"/>
        <v>0</v>
      </c>
      <c r="N5260" s="782">
        <v>413854</v>
      </c>
      <c r="O5260" s="782">
        <v>417872</v>
      </c>
      <c r="P5260" s="782">
        <v>1241562</v>
      </c>
      <c r="Q5260" s="782">
        <v>436200</v>
      </c>
      <c r="R5260" s="782"/>
      <c r="T5260" s="568"/>
    </row>
    <row r="5261" spans="1:20" s="498" customFormat="1" ht="12" x14ac:dyDescent="0.25">
      <c r="A5261" s="772"/>
      <c r="D5261" s="515" t="s">
        <v>10038</v>
      </c>
      <c r="E5261" s="779" t="s">
        <v>10039</v>
      </c>
      <c r="F5261" s="515" t="s">
        <v>5538</v>
      </c>
      <c r="G5261" s="781" t="s">
        <v>6194</v>
      </c>
      <c r="H5261" s="781" t="s">
        <v>10026</v>
      </c>
      <c r="I5261" s="781" t="s">
        <v>5517</v>
      </c>
      <c r="J5261" s="782">
        <v>56732</v>
      </c>
      <c r="K5261" s="783">
        <v>56732</v>
      </c>
      <c r="L5261" s="784">
        <f t="shared" si="276"/>
        <v>0</v>
      </c>
      <c r="M5261" s="784">
        <f t="shared" si="277"/>
        <v>0</v>
      </c>
      <c r="N5261" s="782">
        <v>57288</v>
      </c>
      <c r="O5261" s="782">
        <v>57844</v>
      </c>
      <c r="P5261" s="782">
        <v>171864</v>
      </c>
      <c r="Q5261" s="782">
        <v>0</v>
      </c>
      <c r="R5261" s="782"/>
      <c r="T5261" s="568"/>
    </row>
    <row r="5262" spans="1:20" s="498" customFormat="1" ht="12" x14ac:dyDescent="0.25">
      <c r="A5262" s="772"/>
      <c r="D5262" s="515" t="s">
        <v>10040</v>
      </c>
      <c r="E5262" s="779" t="s">
        <v>10041</v>
      </c>
      <c r="F5262" s="780" t="s">
        <v>5541</v>
      </c>
      <c r="G5262" s="781" t="s">
        <v>6194</v>
      </c>
      <c r="H5262" s="781" t="s">
        <v>10026</v>
      </c>
      <c r="I5262" s="781" t="s">
        <v>5517</v>
      </c>
      <c r="J5262" s="782">
        <v>1733880</v>
      </c>
      <c r="K5262" s="783">
        <v>1733880</v>
      </c>
      <c r="L5262" s="784">
        <f t="shared" si="276"/>
        <v>0</v>
      </c>
      <c r="M5262" s="784">
        <f t="shared" si="277"/>
        <v>0</v>
      </c>
      <c r="N5262" s="782">
        <v>1750879</v>
      </c>
      <c r="O5262" s="782">
        <v>1767878</v>
      </c>
      <c r="P5262" s="782">
        <v>5252637</v>
      </c>
      <c r="Q5262" s="782">
        <v>3086117</v>
      </c>
      <c r="R5262" s="782"/>
      <c r="T5262" s="568"/>
    </row>
    <row r="5263" spans="1:20" s="751" customFormat="1" ht="12" customHeight="1" x14ac:dyDescent="0.3">
      <c r="A5263" s="946" t="s">
        <v>5500</v>
      </c>
      <c r="B5263" s="946"/>
      <c r="C5263" s="946"/>
      <c r="D5263" s="946"/>
      <c r="E5263" s="946"/>
      <c r="F5263" s="946"/>
      <c r="G5263" s="946"/>
      <c r="H5263" s="946"/>
      <c r="I5263" s="946"/>
      <c r="J5263" s="946"/>
      <c r="K5263" s="946"/>
      <c r="L5263" s="946"/>
      <c r="M5263" s="946"/>
      <c r="N5263" s="946"/>
      <c r="O5263" s="946"/>
      <c r="P5263" s="946"/>
      <c r="Q5263" s="946"/>
      <c r="T5263" s="752"/>
    </row>
    <row r="5264" spans="1:20" s="751" customFormat="1" ht="13.8" x14ac:dyDescent="0.3">
      <c r="A5264" s="946" t="s">
        <v>5501</v>
      </c>
      <c r="B5264" s="946"/>
      <c r="C5264" s="946"/>
      <c r="D5264" s="946"/>
      <c r="E5264" s="946"/>
      <c r="F5264" s="946"/>
      <c r="G5264" s="946"/>
      <c r="H5264" s="946"/>
      <c r="I5264" s="946"/>
      <c r="J5264" s="946"/>
      <c r="K5264" s="946"/>
      <c r="L5264" s="946"/>
      <c r="M5264" s="946"/>
      <c r="N5264" s="946"/>
      <c r="O5264" s="946"/>
      <c r="P5264" s="946"/>
      <c r="Q5264" s="946"/>
      <c r="T5264" s="752"/>
    </row>
    <row r="5265" spans="1:20" s="753" customFormat="1" ht="13.2" x14ac:dyDescent="0.25">
      <c r="A5265" s="947" t="s">
        <v>8579</v>
      </c>
      <c r="B5265" s="947"/>
      <c r="C5265" s="947"/>
      <c r="D5265" s="947"/>
      <c r="E5265" s="947"/>
      <c r="F5265" s="947"/>
      <c r="G5265" s="947"/>
      <c r="H5265" s="947"/>
      <c r="I5265" s="947"/>
      <c r="J5265" s="947"/>
      <c r="K5265" s="947"/>
      <c r="L5265" s="947"/>
      <c r="M5265" s="947"/>
      <c r="N5265" s="947"/>
      <c r="O5265" s="947"/>
      <c r="P5265" s="947"/>
      <c r="Q5265" s="947"/>
      <c r="T5265" s="754"/>
    </row>
    <row r="5266" spans="1:20" s="760" customFormat="1" ht="24" customHeight="1" x14ac:dyDescent="0.25">
      <c r="A5266" s="943" t="s">
        <v>5502</v>
      </c>
      <c r="B5266" s="948" t="s">
        <v>5503</v>
      </c>
      <c r="C5266" s="949"/>
      <c r="D5266" s="755"/>
      <c r="E5266" s="943" t="s">
        <v>5504</v>
      </c>
      <c r="F5266" s="943" t="s">
        <v>4881</v>
      </c>
      <c r="G5266" s="943" t="s">
        <v>5505</v>
      </c>
      <c r="H5266" s="943" t="s">
        <v>5506</v>
      </c>
      <c r="I5266" s="943" t="s">
        <v>5507</v>
      </c>
      <c r="J5266" s="756" t="s">
        <v>3115</v>
      </c>
      <c r="K5266" s="757" t="s">
        <v>3116</v>
      </c>
      <c r="L5266" s="758" t="s">
        <v>5508</v>
      </c>
      <c r="M5266" s="758" t="s">
        <v>5509</v>
      </c>
      <c r="N5266" s="756" t="s">
        <v>3116</v>
      </c>
      <c r="O5266" s="756" t="s">
        <v>3116</v>
      </c>
      <c r="P5266" s="759" t="s">
        <v>3317</v>
      </c>
      <c r="Q5266" s="759" t="s">
        <v>3341</v>
      </c>
      <c r="R5266" s="759" t="s">
        <v>5510</v>
      </c>
      <c r="T5266" s="761"/>
    </row>
    <row r="5267" spans="1:20" s="760" customFormat="1" ht="19.5" customHeight="1" x14ac:dyDescent="0.25">
      <c r="A5267" s="944"/>
      <c r="B5267" s="950"/>
      <c r="C5267" s="951"/>
      <c r="D5267" s="762"/>
      <c r="E5267" s="944"/>
      <c r="F5267" s="944"/>
      <c r="G5267" s="944"/>
      <c r="H5267" s="944"/>
      <c r="I5267" s="944"/>
      <c r="J5267" s="763">
        <v>2020</v>
      </c>
      <c r="K5267" s="764" t="s">
        <v>3120</v>
      </c>
      <c r="L5267" s="765" t="s">
        <v>3120</v>
      </c>
      <c r="M5267" s="765" t="s">
        <v>3120</v>
      </c>
      <c r="N5267" s="766" t="s">
        <v>5068</v>
      </c>
      <c r="O5267" s="766" t="s">
        <v>5069</v>
      </c>
      <c r="P5267" s="763" t="s">
        <v>4882</v>
      </c>
      <c r="Q5267" s="766" t="s">
        <v>5102</v>
      </c>
      <c r="R5267" s="763"/>
      <c r="T5267" s="761"/>
    </row>
    <row r="5268" spans="1:20" s="760" customFormat="1" ht="15.75" customHeight="1" x14ac:dyDescent="0.25">
      <c r="A5268" s="945"/>
      <c r="B5268" s="952"/>
      <c r="C5268" s="953"/>
      <c r="D5268" s="768"/>
      <c r="E5268" s="945"/>
      <c r="F5268" s="945"/>
      <c r="G5268" s="945"/>
      <c r="H5268" s="945"/>
      <c r="I5268" s="945"/>
      <c r="J5268" s="769" t="s">
        <v>14</v>
      </c>
      <c r="K5268" s="770" t="s">
        <v>14</v>
      </c>
      <c r="L5268" s="771" t="s">
        <v>14</v>
      </c>
      <c r="M5268" s="771" t="s">
        <v>14</v>
      </c>
      <c r="N5268" s="769" t="s">
        <v>14</v>
      </c>
      <c r="O5268" s="769" t="s">
        <v>14</v>
      </c>
      <c r="P5268" s="769" t="s">
        <v>14</v>
      </c>
      <c r="Q5268" s="769" t="s">
        <v>14</v>
      </c>
      <c r="R5268" s="769"/>
      <c r="T5268" s="761"/>
    </row>
    <row r="5269" spans="1:20" s="498" customFormat="1" ht="12" x14ac:dyDescent="0.25">
      <c r="A5269" s="772"/>
      <c r="D5269" s="515" t="s">
        <v>10042</v>
      </c>
      <c r="E5269" s="779" t="s">
        <v>10043</v>
      </c>
      <c r="F5269" s="515" t="s">
        <v>5544</v>
      </c>
      <c r="G5269" s="781" t="s">
        <v>6194</v>
      </c>
      <c r="H5269" s="781" t="s">
        <v>10026</v>
      </c>
      <c r="I5269" s="781" t="s">
        <v>5517</v>
      </c>
      <c r="J5269" s="782">
        <v>1045473</v>
      </c>
      <c r="K5269" s="783">
        <v>1045473</v>
      </c>
      <c r="L5269" s="784">
        <f t="shared" si="276"/>
        <v>0</v>
      </c>
      <c r="M5269" s="784">
        <f t="shared" si="277"/>
        <v>0</v>
      </c>
      <c r="N5269" s="782">
        <v>1055723</v>
      </c>
      <c r="O5269" s="782">
        <v>1065972</v>
      </c>
      <c r="P5269" s="782">
        <v>3167168</v>
      </c>
      <c r="Q5269" s="782">
        <v>768471</v>
      </c>
      <c r="R5269" s="782"/>
      <c r="T5269" s="568"/>
    </row>
    <row r="5270" spans="1:20" s="498" customFormat="1" ht="12" x14ac:dyDescent="0.25">
      <c r="A5270" s="772"/>
      <c r="D5270" s="515" t="s">
        <v>10044</v>
      </c>
      <c r="E5270" s="779" t="s">
        <v>10045</v>
      </c>
      <c r="F5270" s="780" t="s">
        <v>6746</v>
      </c>
      <c r="G5270" s="781" t="s">
        <v>6194</v>
      </c>
      <c r="H5270" s="781" t="s">
        <v>10026</v>
      </c>
      <c r="I5270" s="781" t="s">
        <v>5517</v>
      </c>
      <c r="J5270" s="782">
        <v>0</v>
      </c>
      <c r="K5270" s="783">
        <v>0</v>
      </c>
      <c r="L5270" s="784">
        <f t="shared" si="276"/>
        <v>0</v>
      </c>
      <c r="M5270" s="784">
        <f t="shared" si="277"/>
        <v>0</v>
      </c>
      <c r="N5270" s="782">
        <v>0</v>
      </c>
      <c r="O5270" s="782">
        <v>0</v>
      </c>
      <c r="P5270" s="782">
        <v>0</v>
      </c>
      <c r="Q5270" s="782">
        <v>0</v>
      </c>
      <c r="R5270" s="782"/>
      <c r="T5270" s="568"/>
    </row>
    <row r="5271" spans="1:20" s="498" customFormat="1" ht="12" x14ac:dyDescent="0.25">
      <c r="A5271" s="772"/>
      <c r="D5271" s="515" t="s">
        <v>10046</v>
      </c>
      <c r="E5271" s="779" t="s">
        <v>10047</v>
      </c>
      <c r="F5271" s="780" t="s">
        <v>5553</v>
      </c>
      <c r="G5271" s="781" t="s">
        <v>6194</v>
      </c>
      <c r="H5271" s="781" t="s">
        <v>10048</v>
      </c>
      <c r="I5271" s="781" t="s">
        <v>5517</v>
      </c>
      <c r="J5271" s="782">
        <v>0</v>
      </c>
      <c r="K5271" s="783">
        <v>0</v>
      </c>
      <c r="L5271" s="784">
        <f t="shared" si="276"/>
        <v>0</v>
      </c>
      <c r="M5271" s="784">
        <f t="shared" si="277"/>
        <v>0</v>
      </c>
      <c r="N5271" s="782">
        <v>0</v>
      </c>
      <c r="O5271" s="782">
        <v>0</v>
      </c>
      <c r="P5271" s="782">
        <v>0</v>
      </c>
      <c r="Q5271" s="782">
        <v>87360000</v>
      </c>
      <c r="R5271" s="782"/>
      <c r="T5271" s="568"/>
    </row>
    <row r="5272" spans="1:20" s="498" customFormat="1" ht="12" x14ac:dyDescent="0.25">
      <c r="A5272" s="772"/>
      <c r="D5272" s="515" t="s">
        <v>10049</v>
      </c>
      <c r="E5272" s="779" t="s">
        <v>10050</v>
      </c>
      <c r="F5272" s="780" t="s">
        <v>6431</v>
      </c>
      <c r="G5272" s="781" t="s">
        <v>6194</v>
      </c>
      <c r="H5272" s="781" t="s">
        <v>10026</v>
      </c>
      <c r="I5272" s="781" t="s">
        <v>5517</v>
      </c>
      <c r="J5272" s="782">
        <v>122462</v>
      </c>
      <c r="K5272" s="783">
        <v>122462</v>
      </c>
      <c r="L5272" s="784">
        <f t="shared" si="276"/>
        <v>0</v>
      </c>
      <c r="M5272" s="784">
        <f t="shared" si="277"/>
        <v>0</v>
      </c>
      <c r="N5272" s="782">
        <v>123662</v>
      </c>
      <c r="O5272" s="782">
        <v>124863</v>
      </c>
      <c r="P5272" s="782">
        <v>370987</v>
      </c>
      <c r="Q5272" s="782">
        <v>0</v>
      </c>
      <c r="R5272" s="782"/>
      <c r="T5272" s="568"/>
    </row>
    <row r="5273" spans="1:20" s="498" customFormat="1" ht="12" x14ac:dyDescent="0.25">
      <c r="A5273" s="772"/>
      <c r="D5273" s="515"/>
      <c r="F5273" s="536"/>
      <c r="J5273" s="776"/>
      <c r="K5273" s="829"/>
      <c r="L5273" s="776"/>
      <c r="M5273" s="776"/>
      <c r="N5273" s="776"/>
      <c r="O5273" s="776"/>
      <c r="P5273" s="776"/>
      <c r="Q5273" s="776"/>
      <c r="R5273" s="776"/>
      <c r="T5273" s="568"/>
    </row>
    <row r="5274" spans="1:20" s="498" customFormat="1" ht="12" x14ac:dyDescent="0.25">
      <c r="A5274" s="772"/>
      <c r="C5274" s="773" t="s">
        <v>5142</v>
      </c>
      <c r="D5274" s="794"/>
      <c r="E5274" s="773"/>
      <c r="F5274" s="775"/>
      <c r="G5274" s="773"/>
      <c r="H5274" s="773"/>
      <c r="I5274" s="773"/>
      <c r="J5274" s="777">
        <v>31730000</v>
      </c>
      <c r="K5274" s="789">
        <f>SUM(K5275:K5313)</f>
        <v>47730000</v>
      </c>
      <c r="L5274" s="784">
        <f t="shared" ref="L5274:O5274" si="278">SUM(L5275:L5313)</f>
        <v>0</v>
      </c>
      <c r="M5274" s="784">
        <f t="shared" si="278"/>
        <v>16000000</v>
      </c>
      <c r="N5274" s="784">
        <f t="shared" si="278"/>
        <v>31730000</v>
      </c>
      <c r="O5274" s="784">
        <f t="shared" si="278"/>
        <v>31830000</v>
      </c>
      <c r="P5274" s="777">
        <f>SUM(K5274,N5274,O5274)</f>
        <v>111290000</v>
      </c>
      <c r="Q5274" s="777">
        <v>23330000</v>
      </c>
      <c r="R5274" s="777"/>
      <c r="T5274" s="568"/>
    </row>
    <row r="5275" spans="1:20" s="498" customFormat="1" ht="24" x14ac:dyDescent="0.25">
      <c r="A5275" s="772"/>
      <c r="D5275" s="515" t="s">
        <v>10051</v>
      </c>
      <c r="E5275" s="779" t="s">
        <v>10052</v>
      </c>
      <c r="F5275" s="780" t="s">
        <v>5927</v>
      </c>
      <c r="G5275" s="781" t="s">
        <v>6194</v>
      </c>
      <c r="H5275" s="781" t="s">
        <v>10026</v>
      </c>
      <c r="I5275" s="781" t="s">
        <v>5517</v>
      </c>
      <c r="J5275" s="782">
        <v>2000000</v>
      </c>
      <c r="K5275" s="783">
        <v>2000000</v>
      </c>
      <c r="L5275" s="784">
        <f t="shared" ref="L5275:L5313" si="279">SUM(J5275-K5275)</f>
        <v>0</v>
      </c>
      <c r="M5275" s="784">
        <f>SUM(K5275-J5275)</f>
        <v>0</v>
      </c>
      <c r="N5275" s="782">
        <v>2000000</v>
      </c>
      <c r="O5275" s="782">
        <v>2000000</v>
      </c>
      <c r="P5275" s="782">
        <v>6000000</v>
      </c>
      <c r="Q5275" s="782">
        <v>2000000</v>
      </c>
      <c r="R5275" s="782"/>
      <c r="T5275" s="568"/>
    </row>
    <row r="5276" spans="1:20" s="498" customFormat="1" ht="24" x14ac:dyDescent="0.25">
      <c r="A5276" s="772"/>
      <c r="D5276" s="515" t="s">
        <v>10053</v>
      </c>
      <c r="E5276" s="779" t="s">
        <v>10054</v>
      </c>
      <c r="F5276" s="780" t="s">
        <v>6618</v>
      </c>
      <c r="G5276" s="781" t="s">
        <v>6194</v>
      </c>
      <c r="H5276" s="781" t="s">
        <v>10026</v>
      </c>
      <c r="I5276" s="781" t="s">
        <v>5517</v>
      </c>
      <c r="J5276" s="782">
        <v>4000000</v>
      </c>
      <c r="K5276" s="783">
        <v>4000000</v>
      </c>
      <c r="L5276" s="784">
        <f t="shared" si="279"/>
        <v>0</v>
      </c>
      <c r="M5276" s="784">
        <f t="shared" ref="M5276:M5313" si="280">SUM(K5276-J5276)</f>
        <v>0</v>
      </c>
      <c r="N5276" s="782">
        <v>4000000</v>
      </c>
      <c r="O5276" s="782">
        <v>4000000</v>
      </c>
      <c r="P5276" s="782">
        <v>12000000</v>
      </c>
      <c r="Q5276" s="782">
        <v>1000000</v>
      </c>
      <c r="R5276" s="782"/>
      <c r="T5276" s="568"/>
    </row>
    <row r="5277" spans="1:20" s="498" customFormat="1" ht="24" x14ac:dyDescent="0.25">
      <c r="A5277" s="772"/>
      <c r="D5277" s="515" t="s">
        <v>10055</v>
      </c>
      <c r="E5277" s="779" t="s">
        <v>10056</v>
      </c>
      <c r="F5277" s="780" t="s">
        <v>5932</v>
      </c>
      <c r="G5277" s="781" t="s">
        <v>6194</v>
      </c>
      <c r="H5277" s="781" t="s">
        <v>10026</v>
      </c>
      <c r="I5277" s="781" t="s">
        <v>5517</v>
      </c>
      <c r="J5277" s="782">
        <v>0</v>
      </c>
      <c r="K5277" s="783">
        <v>0</v>
      </c>
      <c r="L5277" s="784">
        <f t="shared" si="279"/>
        <v>0</v>
      </c>
      <c r="M5277" s="784">
        <f t="shared" si="280"/>
        <v>0</v>
      </c>
      <c r="N5277" s="782">
        <v>0</v>
      </c>
      <c r="O5277" s="782">
        <v>0</v>
      </c>
      <c r="P5277" s="782">
        <v>0</v>
      </c>
      <c r="Q5277" s="782">
        <v>0</v>
      </c>
      <c r="R5277" s="782"/>
      <c r="T5277" s="568"/>
    </row>
    <row r="5278" spans="1:20" s="498" customFormat="1" ht="12" x14ac:dyDescent="0.25">
      <c r="A5278" s="772"/>
      <c r="D5278" s="515" t="s">
        <v>10057</v>
      </c>
      <c r="E5278" s="779" t="s">
        <v>10058</v>
      </c>
      <c r="F5278" s="780" t="s">
        <v>5901</v>
      </c>
      <c r="G5278" s="781" t="s">
        <v>6194</v>
      </c>
      <c r="H5278" s="781" t="s">
        <v>10026</v>
      </c>
      <c r="I5278" s="781" t="s">
        <v>5517</v>
      </c>
      <c r="J5278" s="782">
        <v>0</v>
      </c>
      <c r="K5278" s="783">
        <v>0</v>
      </c>
      <c r="L5278" s="784">
        <f t="shared" si="279"/>
        <v>0</v>
      </c>
      <c r="M5278" s="784">
        <f t="shared" si="280"/>
        <v>0</v>
      </c>
      <c r="N5278" s="782">
        <v>0</v>
      </c>
      <c r="O5278" s="782">
        <v>0</v>
      </c>
      <c r="P5278" s="782">
        <v>0</v>
      </c>
      <c r="Q5278" s="782">
        <v>0</v>
      </c>
      <c r="R5278" s="782"/>
      <c r="T5278" s="568"/>
    </row>
    <row r="5279" spans="1:20" s="498" customFormat="1" ht="12" x14ac:dyDescent="0.25">
      <c r="A5279" s="772"/>
      <c r="D5279" s="515" t="s">
        <v>10059</v>
      </c>
      <c r="E5279" s="779" t="s">
        <v>10060</v>
      </c>
      <c r="F5279" s="780" t="s">
        <v>5583</v>
      </c>
      <c r="G5279" s="781" t="s">
        <v>6194</v>
      </c>
      <c r="H5279" s="781" t="s">
        <v>6195</v>
      </c>
      <c r="I5279" s="781" t="s">
        <v>5517</v>
      </c>
      <c r="J5279" s="782">
        <v>100000</v>
      </c>
      <c r="K5279" s="783">
        <v>100000</v>
      </c>
      <c r="L5279" s="784">
        <f t="shared" si="279"/>
        <v>0</v>
      </c>
      <c r="M5279" s="784">
        <f t="shared" si="280"/>
        <v>0</v>
      </c>
      <c r="N5279" s="782">
        <v>100000</v>
      </c>
      <c r="O5279" s="782">
        <v>100000</v>
      </c>
      <c r="P5279" s="782">
        <v>300000</v>
      </c>
      <c r="Q5279" s="782">
        <v>100000</v>
      </c>
      <c r="R5279" s="782"/>
      <c r="T5279" s="568"/>
    </row>
    <row r="5280" spans="1:20" s="498" customFormat="1" ht="12" x14ac:dyDescent="0.25">
      <c r="A5280" s="772"/>
      <c r="D5280" s="515" t="s">
        <v>10061</v>
      </c>
      <c r="E5280" s="779" t="s">
        <v>10062</v>
      </c>
      <c r="F5280" s="780" t="s">
        <v>5586</v>
      </c>
      <c r="G5280" s="781" t="s">
        <v>6194</v>
      </c>
      <c r="H5280" s="781" t="s">
        <v>10026</v>
      </c>
      <c r="I5280" s="781" t="s">
        <v>5517</v>
      </c>
      <c r="J5280" s="782">
        <v>100000</v>
      </c>
      <c r="K5280" s="783">
        <v>100000</v>
      </c>
      <c r="L5280" s="784">
        <f t="shared" si="279"/>
        <v>0</v>
      </c>
      <c r="M5280" s="784">
        <f t="shared" si="280"/>
        <v>0</v>
      </c>
      <c r="N5280" s="782">
        <v>100000</v>
      </c>
      <c r="O5280" s="782">
        <v>100000</v>
      </c>
      <c r="P5280" s="782">
        <v>300000</v>
      </c>
      <c r="Q5280" s="782">
        <v>100000</v>
      </c>
      <c r="R5280" s="782"/>
      <c r="T5280" s="568"/>
    </row>
    <row r="5281" spans="1:20" s="498" customFormat="1" ht="12" x14ac:dyDescent="0.25">
      <c r="A5281" s="772"/>
      <c r="D5281" s="515" t="s">
        <v>10063</v>
      </c>
      <c r="E5281" s="779" t="s">
        <v>10064</v>
      </c>
      <c r="F5281" s="780" t="s">
        <v>5592</v>
      </c>
      <c r="G5281" s="781" t="s">
        <v>6194</v>
      </c>
      <c r="H5281" s="781" t="s">
        <v>10026</v>
      </c>
      <c r="I5281" s="781" t="s">
        <v>5517</v>
      </c>
      <c r="J5281" s="782">
        <v>400000</v>
      </c>
      <c r="K5281" s="783">
        <v>400000</v>
      </c>
      <c r="L5281" s="784">
        <f t="shared" si="279"/>
        <v>0</v>
      </c>
      <c r="M5281" s="784">
        <f t="shared" si="280"/>
        <v>0</v>
      </c>
      <c r="N5281" s="782">
        <v>400000</v>
      </c>
      <c r="O5281" s="782">
        <v>400000</v>
      </c>
      <c r="P5281" s="782">
        <v>1200000</v>
      </c>
      <c r="Q5281" s="782">
        <v>350000</v>
      </c>
      <c r="R5281" s="782"/>
      <c r="T5281" s="568"/>
    </row>
    <row r="5282" spans="1:20" s="498" customFormat="1" ht="12" x14ac:dyDescent="0.25">
      <c r="A5282" s="772"/>
      <c r="D5282" s="515" t="s">
        <v>10065</v>
      </c>
      <c r="E5282" s="779" t="s">
        <v>10066</v>
      </c>
      <c r="F5282" s="780" t="s">
        <v>6354</v>
      </c>
      <c r="G5282" s="781" t="s">
        <v>6194</v>
      </c>
      <c r="H5282" s="781" t="s">
        <v>10026</v>
      </c>
      <c r="I5282" s="781" t="s">
        <v>5517</v>
      </c>
      <c r="J5282" s="782">
        <v>300000</v>
      </c>
      <c r="K5282" s="783">
        <v>300000</v>
      </c>
      <c r="L5282" s="784">
        <f t="shared" si="279"/>
        <v>0</v>
      </c>
      <c r="M5282" s="784">
        <f t="shared" si="280"/>
        <v>0</v>
      </c>
      <c r="N5282" s="782">
        <v>300000</v>
      </c>
      <c r="O5282" s="782">
        <v>300000</v>
      </c>
      <c r="P5282" s="782">
        <v>900000</v>
      </c>
      <c r="Q5282" s="782">
        <v>300000</v>
      </c>
      <c r="R5282" s="782"/>
      <c r="T5282" s="568"/>
    </row>
    <row r="5283" spans="1:20" s="498" customFormat="1" ht="36" x14ac:dyDescent="0.25">
      <c r="A5283" s="772"/>
      <c r="D5283" s="515" t="s">
        <v>10067</v>
      </c>
      <c r="E5283" s="779" t="s">
        <v>10068</v>
      </c>
      <c r="F5283" s="780" t="s">
        <v>5598</v>
      </c>
      <c r="G5283" s="781" t="s">
        <v>6194</v>
      </c>
      <c r="H5283" s="781" t="s">
        <v>10026</v>
      </c>
      <c r="I5283" s="781" t="s">
        <v>5517</v>
      </c>
      <c r="J5283" s="782">
        <v>1000000</v>
      </c>
      <c r="K5283" s="783">
        <v>1000000</v>
      </c>
      <c r="L5283" s="784">
        <f t="shared" si="279"/>
        <v>0</v>
      </c>
      <c r="M5283" s="784">
        <f t="shared" si="280"/>
        <v>0</v>
      </c>
      <c r="N5283" s="782">
        <v>1000000</v>
      </c>
      <c r="O5283" s="782">
        <v>1000000</v>
      </c>
      <c r="P5283" s="782">
        <v>3000000</v>
      </c>
      <c r="Q5283" s="782">
        <v>1000000</v>
      </c>
      <c r="R5283" s="782"/>
      <c r="T5283" s="568"/>
    </row>
    <row r="5284" spans="1:20" s="498" customFormat="1" ht="24" x14ac:dyDescent="0.25">
      <c r="A5284" s="772"/>
      <c r="D5284" s="515" t="s">
        <v>10069</v>
      </c>
      <c r="E5284" s="779" t="s">
        <v>10070</v>
      </c>
      <c r="F5284" s="780" t="s">
        <v>5613</v>
      </c>
      <c r="G5284" s="781" t="s">
        <v>6194</v>
      </c>
      <c r="H5284" s="781" t="s">
        <v>10026</v>
      </c>
      <c r="I5284" s="781" t="s">
        <v>5517</v>
      </c>
      <c r="J5284" s="782">
        <v>500000</v>
      </c>
      <c r="K5284" s="783">
        <v>500000</v>
      </c>
      <c r="L5284" s="784">
        <f t="shared" si="279"/>
        <v>0</v>
      </c>
      <c r="M5284" s="784">
        <f t="shared" si="280"/>
        <v>0</v>
      </c>
      <c r="N5284" s="782">
        <v>500000</v>
      </c>
      <c r="O5284" s="782">
        <v>500000</v>
      </c>
      <c r="P5284" s="782">
        <v>1500000</v>
      </c>
      <c r="Q5284" s="782">
        <v>500000</v>
      </c>
      <c r="R5284" s="782"/>
      <c r="T5284" s="568"/>
    </row>
    <row r="5285" spans="1:20" s="498" customFormat="1" ht="12" x14ac:dyDescent="0.25">
      <c r="A5285" s="772"/>
      <c r="D5285" s="515" t="s">
        <v>10071</v>
      </c>
      <c r="E5285" s="779" t="s">
        <v>10072</v>
      </c>
      <c r="F5285" s="515" t="s">
        <v>5622</v>
      </c>
      <c r="G5285" s="781" t="s">
        <v>6194</v>
      </c>
      <c r="H5285" s="781" t="s">
        <v>10026</v>
      </c>
      <c r="I5285" s="781" t="s">
        <v>5517</v>
      </c>
      <c r="J5285" s="782">
        <v>5000000</v>
      </c>
      <c r="K5285" s="783">
        <v>15000000</v>
      </c>
      <c r="L5285" s="784">
        <v>0</v>
      </c>
      <c r="M5285" s="784">
        <f t="shared" si="280"/>
        <v>10000000</v>
      </c>
      <c r="N5285" s="782">
        <v>5000000</v>
      </c>
      <c r="O5285" s="782">
        <v>5000000</v>
      </c>
      <c r="P5285" s="782">
        <v>15000000</v>
      </c>
      <c r="Q5285" s="782">
        <v>5000000</v>
      </c>
      <c r="R5285" s="782"/>
      <c r="T5285" s="568"/>
    </row>
    <row r="5286" spans="1:20" s="498" customFormat="1" ht="12" x14ac:dyDescent="0.25">
      <c r="A5286" s="772"/>
      <c r="D5286" s="515" t="s">
        <v>10073</v>
      </c>
      <c r="E5286" s="779" t="s">
        <v>10074</v>
      </c>
      <c r="F5286" s="780" t="s">
        <v>5631</v>
      </c>
      <c r="G5286" s="781" t="s">
        <v>6194</v>
      </c>
      <c r="H5286" s="781" t="s">
        <v>10026</v>
      </c>
      <c r="I5286" s="781" t="s">
        <v>5517</v>
      </c>
      <c r="J5286" s="782">
        <v>2000000</v>
      </c>
      <c r="K5286" s="783">
        <v>2000000</v>
      </c>
      <c r="L5286" s="784">
        <f t="shared" si="279"/>
        <v>0</v>
      </c>
      <c r="M5286" s="784">
        <f t="shared" si="280"/>
        <v>0</v>
      </c>
      <c r="N5286" s="782">
        <v>2000000</v>
      </c>
      <c r="O5286" s="782">
        <v>2000000</v>
      </c>
      <c r="P5286" s="782">
        <v>6000000</v>
      </c>
      <c r="Q5286" s="782">
        <v>1000000</v>
      </c>
      <c r="R5286" s="782"/>
      <c r="T5286" s="568"/>
    </row>
    <row r="5287" spans="1:20" s="498" customFormat="1" ht="36" x14ac:dyDescent="0.25">
      <c r="A5287" s="772"/>
      <c r="D5287" s="515" t="s">
        <v>10075</v>
      </c>
      <c r="E5287" s="779" t="s">
        <v>10076</v>
      </c>
      <c r="F5287" s="780" t="s">
        <v>7977</v>
      </c>
      <c r="G5287" s="781" t="s">
        <v>6194</v>
      </c>
      <c r="H5287" s="781" t="s">
        <v>10026</v>
      </c>
      <c r="I5287" s="781" t="s">
        <v>5517</v>
      </c>
      <c r="J5287" s="782">
        <v>800000</v>
      </c>
      <c r="K5287" s="783">
        <v>800000</v>
      </c>
      <c r="L5287" s="784">
        <f t="shared" si="279"/>
        <v>0</v>
      </c>
      <c r="M5287" s="784">
        <f t="shared" si="280"/>
        <v>0</v>
      </c>
      <c r="N5287" s="782">
        <v>800000</v>
      </c>
      <c r="O5287" s="782">
        <v>800000</v>
      </c>
      <c r="P5287" s="782">
        <v>2400000</v>
      </c>
      <c r="Q5287" s="782">
        <v>900000</v>
      </c>
      <c r="R5287" s="782"/>
      <c r="T5287" s="568"/>
    </row>
    <row r="5288" spans="1:20" s="498" customFormat="1" ht="24" x14ac:dyDescent="0.25">
      <c r="A5288" s="772"/>
      <c r="D5288" s="515" t="s">
        <v>10077</v>
      </c>
      <c r="E5288" s="779" t="s">
        <v>10078</v>
      </c>
      <c r="F5288" s="780" t="s">
        <v>5637</v>
      </c>
      <c r="G5288" s="781" t="s">
        <v>6194</v>
      </c>
      <c r="H5288" s="781" t="s">
        <v>10026</v>
      </c>
      <c r="I5288" s="781" t="s">
        <v>5517</v>
      </c>
      <c r="J5288" s="782">
        <v>400000</v>
      </c>
      <c r="K5288" s="783">
        <v>400000</v>
      </c>
      <c r="L5288" s="784">
        <f t="shared" si="279"/>
        <v>0</v>
      </c>
      <c r="M5288" s="784">
        <f t="shared" si="280"/>
        <v>0</v>
      </c>
      <c r="N5288" s="782">
        <v>400000</v>
      </c>
      <c r="O5288" s="782">
        <v>400000</v>
      </c>
      <c r="P5288" s="782">
        <v>1200000</v>
      </c>
      <c r="Q5288" s="782">
        <v>350000</v>
      </c>
      <c r="R5288" s="782"/>
      <c r="T5288" s="568"/>
    </row>
    <row r="5289" spans="1:20" s="498" customFormat="1" ht="24" x14ac:dyDescent="0.25">
      <c r="A5289" s="772"/>
      <c r="D5289" s="515" t="s">
        <v>10079</v>
      </c>
      <c r="E5289" s="779" t="s">
        <v>10080</v>
      </c>
      <c r="F5289" s="780" t="s">
        <v>10081</v>
      </c>
      <c r="G5289" s="781" t="s">
        <v>6194</v>
      </c>
      <c r="H5289" s="781" t="s">
        <v>10026</v>
      </c>
      <c r="I5289" s="781" t="s">
        <v>5517</v>
      </c>
      <c r="J5289" s="782">
        <v>400000</v>
      </c>
      <c r="K5289" s="783">
        <v>400000</v>
      </c>
      <c r="L5289" s="784">
        <f t="shared" si="279"/>
        <v>0</v>
      </c>
      <c r="M5289" s="784">
        <f t="shared" si="280"/>
        <v>0</v>
      </c>
      <c r="N5289" s="782">
        <v>400000</v>
      </c>
      <c r="O5289" s="782">
        <v>400000</v>
      </c>
      <c r="P5289" s="782">
        <v>1200000</v>
      </c>
      <c r="Q5289" s="782">
        <v>400000</v>
      </c>
      <c r="R5289" s="782"/>
      <c r="T5289" s="568"/>
    </row>
    <row r="5290" spans="1:20" s="498" customFormat="1" ht="24" x14ac:dyDescent="0.25">
      <c r="A5290" s="772"/>
      <c r="D5290" s="515" t="s">
        <v>10082</v>
      </c>
      <c r="E5290" s="779" t="s">
        <v>10083</v>
      </c>
      <c r="F5290" s="780" t="s">
        <v>9870</v>
      </c>
      <c r="G5290" s="781" t="s">
        <v>6194</v>
      </c>
      <c r="H5290" s="781" t="s">
        <v>10026</v>
      </c>
      <c r="I5290" s="781" t="s">
        <v>5517</v>
      </c>
      <c r="J5290" s="782">
        <v>400000</v>
      </c>
      <c r="K5290" s="783">
        <v>400000</v>
      </c>
      <c r="L5290" s="782">
        <f t="shared" si="279"/>
        <v>0</v>
      </c>
      <c r="M5290" s="782">
        <f t="shared" si="280"/>
        <v>0</v>
      </c>
      <c r="N5290" s="782">
        <v>400000</v>
      </c>
      <c r="O5290" s="782">
        <v>400000</v>
      </c>
      <c r="P5290" s="782">
        <v>1200000</v>
      </c>
      <c r="Q5290" s="782">
        <v>350000</v>
      </c>
      <c r="R5290" s="782"/>
      <c r="T5290" s="568"/>
    </row>
    <row r="5291" spans="1:20" s="498" customFormat="1" ht="12" x14ac:dyDescent="0.25">
      <c r="A5291" s="772"/>
      <c r="F5291" s="536"/>
      <c r="G5291" s="793"/>
      <c r="H5291" s="793"/>
      <c r="I5291" s="793"/>
      <c r="J5291" s="776"/>
      <c r="K5291" s="776"/>
      <c r="L5291" s="776"/>
      <c r="M5291" s="776"/>
      <c r="N5291" s="776"/>
      <c r="O5291" s="776"/>
      <c r="P5291" s="776"/>
      <c r="Q5291" s="776"/>
      <c r="R5291" s="776"/>
      <c r="T5291" s="568"/>
    </row>
    <row r="5292" spans="1:20" s="751" customFormat="1" ht="12" customHeight="1" x14ac:dyDescent="0.3">
      <c r="A5292" s="946" t="s">
        <v>5500</v>
      </c>
      <c r="B5292" s="946"/>
      <c r="C5292" s="946"/>
      <c r="D5292" s="946"/>
      <c r="E5292" s="946"/>
      <c r="F5292" s="946"/>
      <c r="G5292" s="946"/>
      <c r="H5292" s="946"/>
      <c r="I5292" s="946"/>
      <c r="J5292" s="946"/>
      <c r="K5292" s="946"/>
      <c r="L5292" s="946"/>
      <c r="M5292" s="946"/>
      <c r="N5292" s="946"/>
      <c r="O5292" s="946"/>
      <c r="P5292" s="946"/>
      <c r="Q5292" s="946"/>
      <c r="T5292" s="752"/>
    </row>
    <row r="5293" spans="1:20" s="751" customFormat="1" ht="13.8" x14ac:dyDescent="0.3">
      <c r="A5293" s="946" t="s">
        <v>5501</v>
      </c>
      <c r="B5293" s="946"/>
      <c r="C5293" s="946"/>
      <c r="D5293" s="946"/>
      <c r="E5293" s="946"/>
      <c r="F5293" s="946"/>
      <c r="G5293" s="946"/>
      <c r="H5293" s="946"/>
      <c r="I5293" s="946"/>
      <c r="J5293" s="946"/>
      <c r="K5293" s="946"/>
      <c r="L5293" s="946"/>
      <c r="M5293" s="946"/>
      <c r="N5293" s="946"/>
      <c r="O5293" s="946"/>
      <c r="P5293" s="946"/>
      <c r="Q5293" s="946"/>
      <c r="T5293" s="752"/>
    </row>
    <row r="5294" spans="1:20" s="753" customFormat="1" ht="13.2" x14ac:dyDescent="0.25">
      <c r="A5294" s="947" t="s">
        <v>8579</v>
      </c>
      <c r="B5294" s="947"/>
      <c r="C5294" s="947"/>
      <c r="D5294" s="947"/>
      <c r="E5294" s="947"/>
      <c r="F5294" s="947"/>
      <c r="G5294" s="947"/>
      <c r="H5294" s="947"/>
      <c r="I5294" s="947"/>
      <c r="J5294" s="947"/>
      <c r="K5294" s="947"/>
      <c r="L5294" s="947"/>
      <c r="M5294" s="947"/>
      <c r="N5294" s="947"/>
      <c r="O5294" s="947"/>
      <c r="P5294" s="947"/>
      <c r="Q5294" s="947"/>
      <c r="T5294" s="754"/>
    </row>
    <row r="5295" spans="1:20" s="760" customFormat="1" ht="24" customHeight="1" x14ac:dyDescent="0.25">
      <c r="A5295" s="943" t="s">
        <v>5502</v>
      </c>
      <c r="B5295" s="948" t="s">
        <v>5503</v>
      </c>
      <c r="C5295" s="949"/>
      <c r="D5295" s="755"/>
      <c r="E5295" s="943" t="s">
        <v>5504</v>
      </c>
      <c r="F5295" s="943" t="s">
        <v>4881</v>
      </c>
      <c r="G5295" s="943" t="s">
        <v>5505</v>
      </c>
      <c r="H5295" s="943" t="s">
        <v>5506</v>
      </c>
      <c r="I5295" s="943" t="s">
        <v>5507</v>
      </c>
      <c r="J5295" s="756" t="s">
        <v>3115</v>
      </c>
      <c r="K5295" s="757" t="s">
        <v>3116</v>
      </c>
      <c r="L5295" s="758" t="s">
        <v>5508</v>
      </c>
      <c r="M5295" s="758" t="s">
        <v>5509</v>
      </c>
      <c r="N5295" s="756" t="s">
        <v>3116</v>
      </c>
      <c r="O5295" s="756" t="s">
        <v>3116</v>
      </c>
      <c r="P5295" s="759" t="s">
        <v>3317</v>
      </c>
      <c r="Q5295" s="759" t="s">
        <v>3341</v>
      </c>
      <c r="R5295" s="759" t="s">
        <v>5510</v>
      </c>
      <c r="T5295" s="761"/>
    </row>
    <row r="5296" spans="1:20" s="760" customFormat="1" ht="19.5" customHeight="1" x14ac:dyDescent="0.25">
      <c r="A5296" s="944"/>
      <c r="B5296" s="950"/>
      <c r="C5296" s="951"/>
      <c r="D5296" s="762"/>
      <c r="E5296" s="944"/>
      <c r="F5296" s="944"/>
      <c r="G5296" s="944"/>
      <c r="H5296" s="944"/>
      <c r="I5296" s="944"/>
      <c r="J5296" s="763">
        <v>2020</v>
      </c>
      <c r="K5296" s="764" t="s">
        <v>3120</v>
      </c>
      <c r="L5296" s="765" t="s">
        <v>3120</v>
      </c>
      <c r="M5296" s="765" t="s">
        <v>3120</v>
      </c>
      <c r="N5296" s="766" t="s">
        <v>5068</v>
      </c>
      <c r="O5296" s="766" t="s">
        <v>5069</v>
      </c>
      <c r="P5296" s="763" t="s">
        <v>4882</v>
      </c>
      <c r="Q5296" s="766" t="s">
        <v>5102</v>
      </c>
      <c r="R5296" s="763"/>
      <c r="T5296" s="761"/>
    </row>
    <row r="5297" spans="1:20" s="760" customFormat="1" ht="15.75" customHeight="1" x14ac:dyDescent="0.25">
      <c r="A5297" s="945"/>
      <c r="B5297" s="952"/>
      <c r="C5297" s="953"/>
      <c r="D5297" s="768"/>
      <c r="E5297" s="945"/>
      <c r="F5297" s="945"/>
      <c r="G5297" s="945"/>
      <c r="H5297" s="945"/>
      <c r="I5297" s="945"/>
      <c r="J5297" s="769" t="s">
        <v>14</v>
      </c>
      <c r="K5297" s="770" t="s">
        <v>14</v>
      </c>
      <c r="L5297" s="771" t="s">
        <v>14</v>
      </c>
      <c r="M5297" s="771" t="s">
        <v>14</v>
      </c>
      <c r="N5297" s="769" t="s">
        <v>14</v>
      </c>
      <c r="O5297" s="769" t="s">
        <v>14</v>
      </c>
      <c r="P5297" s="769" t="s">
        <v>14</v>
      </c>
      <c r="Q5297" s="769" t="s">
        <v>14</v>
      </c>
      <c r="R5297" s="769"/>
      <c r="T5297" s="761"/>
    </row>
    <row r="5298" spans="1:20" s="498" customFormat="1" ht="24" x14ac:dyDescent="0.25">
      <c r="A5298" s="772"/>
      <c r="D5298" s="515" t="s">
        <v>10084</v>
      </c>
      <c r="E5298" s="779" t="s">
        <v>10085</v>
      </c>
      <c r="F5298" s="780" t="s">
        <v>9873</v>
      </c>
      <c r="G5298" s="781" t="s">
        <v>6194</v>
      </c>
      <c r="H5298" s="781" t="s">
        <v>10026</v>
      </c>
      <c r="I5298" s="781" t="s">
        <v>5517</v>
      </c>
      <c r="J5298" s="782">
        <v>500000</v>
      </c>
      <c r="K5298" s="783">
        <v>500000</v>
      </c>
      <c r="L5298" s="784">
        <f t="shared" si="279"/>
        <v>0</v>
      </c>
      <c r="M5298" s="784">
        <f t="shared" si="280"/>
        <v>0</v>
      </c>
      <c r="N5298" s="782">
        <v>500000</v>
      </c>
      <c r="O5298" s="782">
        <v>500000</v>
      </c>
      <c r="P5298" s="782">
        <v>1500000</v>
      </c>
      <c r="Q5298" s="782">
        <v>400000</v>
      </c>
      <c r="R5298" s="782"/>
      <c r="T5298" s="568"/>
    </row>
    <row r="5299" spans="1:20" s="498" customFormat="1" ht="12" x14ac:dyDescent="0.25">
      <c r="A5299" s="772"/>
      <c r="D5299" s="515" t="s">
        <v>10086</v>
      </c>
      <c r="E5299" s="779" t="s">
        <v>10087</v>
      </c>
      <c r="F5299" s="780" t="s">
        <v>5664</v>
      </c>
      <c r="G5299" s="781" t="s">
        <v>6194</v>
      </c>
      <c r="H5299" s="781" t="s">
        <v>10026</v>
      </c>
      <c r="I5299" s="781" t="s">
        <v>5517</v>
      </c>
      <c r="J5299" s="782">
        <v>5000000</v>
      </c>
      <c r="K5299" s="783">
        <v>5000000</v>
      </c>
      <c r="L5299" s="784">
        <f t="shared" si="279"/>
        <v>0</v>
      </c>
      <c r="M5299" s="784">
        <f t="shared" si="280"/>
        <v>0</v>
      </c>
      <c r="N5299" s="782">
        <v>5000000</v>
      </c>
      <c r="O5299" s="782">
        <v>5000000</v>
      </c>
      <c r="P5299" s="782">
        <v>15000000</v>
      </c>
      <c r="Q5299" s="782">
        <v>5000000</v>
      </c>
      <c r="R5299" s="782"/>
      <c r="T5299" s="568"/>
    </row>
    <row r="5300" spans="1:20" s="498" customFormat="1" ht="12" x14ac:dyDescent="0.25">
      <c r="A5300" s="772"/>
      <c r="D5300" s="515" t="s">
        <v>10088</v>
      </c>
      <c r="E5300" s="779" t="s">
        <v>10089</v>
      </c>
      <c r="F5300" s="780" t="s">
        <v>10090</v>
      </c>
      <c r="G5300" s="781" t="s">
        <v>6194</v>
      </c>
      <c r="H5300" s="781" t="s">
        <v>10026</v>
      </c>
      <c r="I5300" s="781" t="s">
        <v>5517</v>
      </c>
      <c r="J5300" s="782">
        <v>0</v>
      </c>
      <c r="K5300" s="783">
        <v>0</v>
      </c>
      <c r="L5300" s="784">
        <v>0</v>
      </c>
      <c r="M5300" s="784">
        <f t="shared" si="280"/>
        <v>0</v>
      </c>
      <c r="N5300" s="782">
        <v>0</v>
      </c>
      <c r="O5300" s="782">
        <v>0</v>
      </c>
      <c r="P5300" s="782">
        <v>0</v>
      </c>
      <c r="Q5300" s="782">
        <v>0</v>
      </c>
      <c r="R5300" s="782"/>
      <c r="T5300" s="568"/>
    </row>
    <row r="5301" spans="1:20" s="498" customFormat="1" ht="12" x14ac:dyDescent="0.25">
      <c r="A5301" s="772"/>
      <c r="D5301" s="515" t="s">
        <v>10091</v>
      </c>
      <c r="E5301" s="779" t="s">
        <v>10092</v>
      </c>
      <c r="F5301" s="780" t="s">
        <v>5703</v>
      </c>
      <c r="G5301" s="781" t="s">
        <v>6194</v>
      </c>
      <c r="H5301" s="781" t="s">
        <v>10026</v>
      </c>
      <c r="I5301" s="781" t="s">
        <v>5517</v>
      </c>
      <c r="J5301" s="782">
        <v>5000000</v>
      </c>
      <c r="K5301" s="783">
        <v>5000000</v>
      </c>
      <c r="L5301" s="784">
        <f t="shared" si="279"/>
        <v>0</v>
      </c>
      <c r="M5301" s="784">
        <f t="shared" si="280"/>
        <v>0</v>
      </c>
      <c r="N5301" s="782">
        <v>5000000</v>
      </c>
      <c r="O5301" s="782">
        <v>5000000</v>
      </c>
      <c r="P5301" s="782">
        <v>15000000</v>
      </c>
      <c r="Q5301" s="782">
        <v>900000</v>
      </c>
      <c r="R5301" s="782"/>
      <c r="T5301" s="568"/>
    </row>
    <row r="5302" spans="1:20" s="498" customFormat="1" ht="12" x14ac:dyDescent="0.25">
      <c r="A5302" s="772"/>
      <c r="D5302" s="515" t="s">
        <v>10093</v>
      </c>
      <c r="E5302" s="779" t="s">
        <v>10094</v>
      </c>
      <c r="F5302" s="780" t="s">
        <v>5709</v>
      </c>
      <c r="G5302" s="781" t="s">
        <v>6194</v>
      </c>
      <c r="H5302" s="781" t="s">
        <v>10026</v>
      </c>
      <c r="I5302" s="781" t="s">
        <v>5517</v>
      </c>
      <c r="J5302" s="782">
        <v>400000</v>
      </c>
      <c r="K5302" s="783">
        <v>400000</v>
      </c>
      <c r="L5302" s="784">
        <f t="shared" si="279"/>
        <v>0</v>
      </c>
      <c r="M5302" s="784">
        <f t="shared" si="280"/>
        <v>0</v>
      </c>
      <c r="N5302" s="782">
        <v>400000</v>
      </c>
      <c r="O5302" s="782">
        <v>400000</v>
      </c>
      <c r="P5302" s="782">
        <v>1200000</v>
      </c>
      <c r="Q5302" s="782">
        <v>350000</v>
      </c>
      <c r="R5302" s="782"/>
      <c r="T5302" s="568"/>
    </row>
    <row r="5303" spans="1:20" s="498" customFormat="1" ht="24" x14ac:dyDescent="0.25">
      <c r="A5303" s="772"/>
      <c r="D5303" s="515" t="s">
        <v>10095</v>
      </c>
      <c r="E5303" s="779" t="s">
        <v>10096</v>
      </c>
      <c r="F5303" s="780" t="s">
        <v>6467</v>
      </c>
      <c r="G5303" s="781" t="s">
        <v>6194</v>
      </c>
      <c r="H5303" s="781" t="s">
        <v>6195</v>
      </c>
      <c r="I5303" s="781" t="s">
        <v>5517</v>
      </c>
      <c r="J5303" s="782">
        <v>80000</v>
      </c>
      <c r="K5303" s="783">
        <v>80000</v>
      </c>
      <c r="L5303" s="784">
        <f t="shared" si="279"/>
        <v>0</v>
      </c>
      <c r="M5303" s="784">
        <f t="shared" si="280"/>
        <v>0</v>
      </c>
      <c r="N5303" s="782">
        <v>80000</v>
      </c>
      <c r="O5303" s="782">
        <v>80000</v>
      </c>
      <c r="P5303" s="782">
        <v>240000</v>
      </c>
      <c r="Q5303" s="782">
        <v>80000</v>
      </c>
      <c r="R5303" s="782"/>
      <c r="T5303" s="568"/>
    </row>
    <row r="5304" spans="1:20" s="498" customFormat="1" ht="12" x14ac:dyDescent="0.25">
      <c r="A5304" s="772"/>
      <c r="D5304" s="515" t="s">
        <v>10097</v>
      </c>
      <c r="E5304" s="779" t="s">
        <v>10098</v>
      </c>
      <c r="F5304" s="515" t="s">
        <v>5915</v>
      </c>
      <c r="G5304" s="781" t="s">
        <v>6194</v>
      </c>
      <c r="H5304" s="781" t="s">
        <v>6195</v>
      </c>
      <c r="I5304" s="781" t="s">
        <v>5517</v>
      </c>
      <c r="J5304" s="782">
        <v>0</v>
      </c>
      <c r="K5304" s="783">
        <v>3000000</v>
      </c>
      <c r="L5304" s="784">
        <v>0</v>
      </c>
      <c r="M5304" s="784">
        <f t="shared" si="280"/>
        <v>3000000</v>
      </c>
      <c r="N5304" s="782">
        <v>0</v>
      </c>
      <c r="O5304" s="782">
        <v>0</v>
      </c>
      <c r="P5304" s="782">
        <v>0</v>
      </c>
      <c r="Q5304" s="782">
        <v>0</v>
      </c>
      <c r="R5304" s="782"/>
      <c r="T5304" s="568"/>
    </row>
    <row r="5305" spans="1:20" s="498" customFormat="1" ht="12" x14ac:dyDescent="0.25">
      <c r="A5305" s="772"/>
      <c r="D5305" s="515" t="s">
        <v>10099</v>
      </c>
      <c r="E5305" s="779" t="s">
        <v>10100</v>
      </c>
      <c r="F5305" s="780" t="s">
        <v>10101</v>
      </c>
      <c r="G5305" s="781" t="s">
        <v>6194</v>
      </c>
      <c r="H5305" s="781" t="s">
        <v>10026</v>
      </c>
      <c r="I5305" s="781" t="s">
        <v>5517</v>
      </c>
      <c r="J5305" s="782">
        <v>400000</v>
      </c>
      <c r="K5305" s="783">
        <v>400000</v>
      </c>
      <c r="L5305" s="784">
        <f t="shared" si="279"/>
        <v>0</v>
      </c>
      <c r="M5305" s="784">
        <f t="shared" si="280"/>
        <v>0</v>
      </c>
      <c r="N5305" s="782">
        <v>400000</v>
      </c>
      <c r="O5305" s="782">
        <v>500000</v>
      </c>
      <c r="P5305" s="782">
        <v>1300000</v>
      </c>
      <c r="Q5305" s="782">
        <v>400000</v>
      </c>
      <c r="R5305" s="782"/>
      <c r="T5305" s="568"/>
    </row>
    <row r="5306" spans="1:20" s="498" customFormat="1" ht="12" x14ac:dyDescent="0.25">
      <c r="A5306" s="772"/>
      <c r="D5306" s="515" t="s">
        <v>10102</v>
      </c>
      <c r="E5306" s="779" t="s">
        <v>10103</v>
      </c>
      <c r="F5306" s="780" t="s">
        <v>10104</v>
      </c>
      <c r="G5306" s="781" t="s">
        <v>6194</v>
      </c>
      <c r="H5306" s="781" t="s">
        <v>10026</v>
      </c>
      <c r="I5306" s="781" t="s">
        <v>5517</v>
      </c>
      <c r="J5306" s="782">
        <v>0</v>
      </c>
      <c r="K5306" s="783">
        <v>3000000</v>
      </c>
      <c r="L5306" s="784">
        <v>0</v>
      </c>
      <c r="M5306" s="784">
        <f t="shared" si="280"/>
        <v>3000000</v>
      </c>
      <c r="N5306" s="782">
        <v>0</v>
      </c>
      <c r="O5306" s="782">
        <v>0</v>
      </c>
      <c r="P5306" s="782">
        <v>0</v>
      </c>
      <c r="Q5306" s="782">
        <v>0</v>
      </c>
      <c r="R5306" s="782"/>
      <c r="T5306" s="568"/>
    </row>
    <row r="5307" spans="1:20" s="498" customFormat="1" ht="12" x14ac:dyDescent="0.25">
      <c r="A5307" s="772"/>
      <c r="D5307" s="515" t="s">
        <v>10105</v>
      </c>
      <c r="E5307" s="779" t="s">
        <v>10106</v>
      </c>
      <c r="F5307" s="515" t="s">
        <v>10013</v>
      </c>
      <c r="G5307" s="781" t="s">
        <v>6194</v>
      </c>
      <c r="H5307" s="781" t="s">
        <v>10026</v>
      </c>
      <c r="I5307" s="781" t="s">
        <v>5517</v>
      </c>
      <c r="J5307" s="782">
        <v>2000000</v>
      </c>
      <c r="K5307" s="783">
        <v>2000000</v>
      </c>
      <c r="L5307" s="784">
        <f t="shared" si="279"/>
        <v>0</v>
      </c>
      <c r="M5307" s="784">
        <f t="shared" si="280"/>
        <v>0</v>
      </c>
      <c r="N5307" s="782">
        <v>2000000</v>
      </c>
      <c r="O5307" s="782">
        <v>2000000</v>
      </c>
      <c r="P5307" s="782">
        <v>6000000</v>
      </c>
      <c r="Q5307" s="782">
        <v>2000000</v>
      </c>
      <c r="R5307" s="782"/>
      <c r="T5307" s="568"/>
    </row>
    <row r="5308" spans="1:20" s="498" customFormat="1" ht="12" x14ac:dyDescent="0.25">
      <c r="A5308" s="772"/>
      <c r="D5308" s="515" t="s">
        <v>10107</v>
      </c>
      <c r="E5308" s="779" t="s">
        <v>10108</v>
      </c>
      <c r="F5308" s="780" t="s">
        <v>6224</v>
      </c>
      <c r="G5308" s="781" t="s">
        <v>6194</v>
      </c>
      <c r="H5308" s="781" t="s">
        <v>10026</v>
      </c>
      <c r="I5308" s="781" t="s">
        <v>5517</v>
      </c>
      <c r="J5308" s="782">
        <v>0</v>
      </c>
      <c r="K5308" s="783">
        <v>0</v>
      </c>
      <c r="L5308" s="784">
        <f t="shared" si="279"/>
        <v>0</v>
      </c>
      <c r="M5308" s="784">
        <f t="shared" si="280"/>
        <v>0</v>
      </c>
      <c r="N5308" s="782">
        <v>0</v>
      </c>
      <c r="O5308" s="782">
        <v>0</v>
      </c>
      <c r="P5308" s="782">
        <v>0</v>
      </c>
      <c r="Q5308" s="782">
        <v>0</v>
      </c>
      <c r="R5308" s="782"/>
      <c r="T5308" s="568"/>
    </row>
    <row r="5309" spans="1:20" s="498" customFormat="1" ht="12" x14ac:dyDescent="0.25">
      <c r="A5309" s="772"/>
      <c r="D5309" s="515" t="s">
        <v>10109</v>
      </c>
      <c r="E5309" s="779" t="s">
        <v>10110</v>
      </c>
      <c r="F5309" s="780" t="s">
        <v>5739</v>
      </c>
      <c r="G5309" s="781" t="s">
        <v>6194</v>
      </c>
      <c r="H5309" s="781" t="s">
        <v>10026</v>
      </c>
      <c r="I5309" s="781" t="s">
        <v>5517</v>
      </c>
      <c r="J5309" s="782">
        <v>700000</v>
      </c>
      <c r="K5309" s="783">
        <v>700000</v>
      </c>
      <c r="L5309" s="784">
        <f t="shared" si="279"/>
        <v>0</v>
      </c>
      <c r="M5309" s="784">
        <f t="shared" si="280"/>
        <v>0</v>
      </c>
      <c r="N5309" s="782">
        <v>700000</v>
      </c>
      <c r="O5309" s="782">
        <v>700000</v>
      </c>
      <c r="P5309" s="782">
        <v>2100000</v>
      </c>
      <c r="Q5309" s="782">
        <v>600000</v>
      </c>
      <c r="R5309" s="782"/>
      <c r="T5309" s="568"/>
    </row>
    <row r="5310" spans="1:20" s="498" customFormat="1" ht="15.75" customHeight="1" x14ac:dyDescent="0.25">
      <c r="A5310" s="772"/>
      <c r="D5310" s="515" t="s">
        <v>10111</v>
      </c>
      <c r="E5310" s="779" t="s">
        <v>10112</v>
      </c>
      <c r="F5310" s="780" t="s">
        <v>7545</v>
      </c>
      <c r="G5310" s="781" t="s">
        <v>6194</v>
      </c>
      <c r="H5310" s="781" t="s">
        <v>10026</v>
      </c>
      <c r="I5310" s="781" t="s">
        <v>5517</v>
      </c>
      <c r="J5310" s="782">
        <v>0</v>
      </c>
      <c r="K5310" s="783">
        <v>0</v>
      </c>
      <c r="L5310" s="784">
        <f t="shared" si="279"/>
        <v>0</v>
      </c>
      <c r="M5310" s="784">
        <f t="shared" si="280"/>
        <v>0</v>
      </c>
      <c r="N5310" s="782">
        <v>0</v>
      </c>
      <c r="O5310" s="782">
        <v>0</v>
      </c>
      <c r="P5310" s="782">
        <v>0</v>
      </c>
      <c r="Q5310" s="782">
        <v>0</v>
      </c>
      <c r="R5310" s="782"/>
      <c r="T5310" s="568"/>
    </row>
    <row r="5311" spans="1:20" s="498" customFormat="1" ht="27" customHeight="1" x14ac:dyDescent="0.25">
      <c r="A5311" s="772"/>
      <c r="D5311" s="515" t="s">
        <v>10113</v>
      </c>
      <c r="E5311" s="779" t="s">
        <v>10114</v>
      </c>
      <c r="F5311" s="780" t="s">
        <v>5881</v>
      </c>
      <c r="G5311" s="781" t="s">
        <v>6194</v>
      </c>
      <c r="H5311" s="781" t="s">
        <v>10026</v>
      </c>
      <c r="I5311" s="781" t="s">
        <v>5517</v>
      </c>
      <c r="J5311" s="782">
        <v>100000</v>
      </c>
      <c r="K5311" s="783">
        <v>100000</v>
      </c>
      <c r="L5311" s="784">
        <f t="shared" si="279"/>
        <v>0</v>
      </c>
      <c r="M5311" s="784">
        <f t="shared" si="280"/>
        <v>0</v>
      </c>
      <c r="N5311" s="782">
        <v>100000</v>
      </c>
      <c r="O5311" s="782">
        <v>100000</v>
      </c>
      <c r="P5311" s="782">
        <v>300000</v>
      </c>
      <c r="Q5311" s="782">
        <v>100000</v>
      </c>
      <c r="R5311" s="782"/>
      <c r="T5311" s="568"/>
    </row>
    <row r="5312" spans="1:20" s="498" customFormat="1" ht="12" hidden="1" x14ac:dyDescent="0.25">
      <c r="A5312" s="772"/>
      <c r="D5312" s="515" t="s">
        <v>10115</v>
      </c>
      <c r="E5312" s="779" t="s">
        <v>10116</v>
      </c>
      <c r="F5312" s="780" t="s">
        <v>5757</v>
      </c>
      <c r="G5312" s="781" t="s">
        <v>6194</v>
      </c>
      <c r="H5312" s="781" t="s">
        <v>10026</v>
      </c>
      <c r="I5312" s="781" t="s">
        <v>5517</v>
      </c>
      <c r="J5312" s="782">
        <v>150000</v>
      </c>
      <c r="K5312" s="783">
        <v>150000</v>
      </c>
      <c r="L5312" s="784">
        <f t="shared" si="279"/>
        <v>0</v>
      </c>
      <c r="M5312" s="784">
        <f t="shared" si="280"/>
        <v>0</v>
      </c>
      <c r="N5312" s="782">
        <v>150000</v>
      </c>
      <c r="O5312" s="782">
        <v>150000</v>
      </c>
      <c r="P5312" s="782">
        <v>450000</v>
      </c>
      <c r="Q5312" s="782">
        <v>150000</v>
      </c>
      <c r="R5312" s="782"/>
      <c r="T5312" s="568"/>
    </row>
    <row r="5313" spans="1:20" s="498" customFormat="1" ht="12" x14ac:dyDescent="0.25">
      <c r="A5313" s="772"/>
      <c r="D5313" s="515" t="s">
        <v>10117</v>
      </c>
      <c r="E5313" s="779" t="s">
        <v>10118</v>
      </c>
      <c r="F5313" s="515" t="s">
        <v>7174</v>
      </c>
      <c r="G5313" s="781" t="s">
        <v>6194</v>
      </c>
      <c r="H5313" s="781" t="s">
        <v>10026</v>
      </c>
      <c r="I5313" s="781" t="s">
        <v>5517</v>
      </c>
      <c r="J5313" s="782">
        <v>0</v>
      </c>
      <c r="K5313" s="783">
        <v>0</v>
      </c>
      <c r="L5313" s="782">
        <f t="shared" si="279"/>
        <v>0</v>
      </c>
      <c r="M5313" s="782">
        <f t="shared" si="280"/>
        <v>0</v>
      </c>
      <c r="N5313" s="782">
        <v>0</v>
      </c>
      <c r="O5313" s="782">
        <v>0</v>
      </c>
      <c r="P5313" s="782">
        <v>0</v>
      </c>
      <c r="Q5313" s="782">
        <v>0</v>
      </c>
      <c r="R5313" s="782"/>
      <c r="T5313" s="568"/>
    </row>
    <row r="5314" spans="1:20" s="498" customFormat="1" ht="12" x14ac:dyDescent="0.25">
      <c r="A5314" s="772"/>
      <c r="D5314" s="515"/>
      <c r="F5314" s="536"/>
      <c r="J5314" s="776"/>
      <c r="K5314" s="829"/>
      <c r="L5314" s="776"/>
      <c r="M5314" s="776"/>
      <c r="N5314" s="776"/>
      <c r="O5314" s="776"/>
      <c r="P5314" s="776"/>
      <c r="Q5314" s="776"/>
      <c r="R5314" s="776"/>
      <c r="T5314" s="568"/>
    </row>
    <row r="5315" spans="1:20" s="498" customFormat="1" ht="12" x14ac:dyDescent="0.25">
      <c r="A5315" s="772"/>
      <c r="B5315" s="566" t="s">
        <v>1102</v>
      </c>
      <c r="C5315" s="810"/>
      <c r="D5315" s="515"/>
      <c r="E5315" s="810"/>
      <c r="F5315" s="827"/>
      <c r="G5315" s="810"/>
      <c r="H5315" s="810"/>
      <c r="I5315" s="779"/>
      <c r="J5315" s="782">
        <v>177336357</v>
      </c>
      <c r="K5315" s="783">
        <f>SUM(K5254,K5274)</f>
        <v>193336357</v>
      </c>
      <c r="L5315" s="782">
        <f t="shared" ref="L5315:O5315" si="281">SUM(L5254,L5274)</f>
        <v>0</v>
      </c>
      <c r="M5315" s="782">
        <f t="shared" si="281"/>
        <v>16000000</v>
      </c>
      <c r="N5315" s="782">
        <f t="shared" si="281"/>
        <v>178763870</v>
      </c>
      <c r="O5315" s="782">
        <f t="shared" si="281"/>
        <v>180291383</v>
      </c>
      <c r="P5315" s="782">
        <v>536391610</v>
      </c>
      <c r="Q5315" s="782">
        <v>215532575</v>
      </c>
      <c r="R5315" s="782"/>
      <c r="T5315" s="568"/>
    </row>
    <row r="5316" spans="1:20" s="498" customFormat="1" ht="12" x14ac:dyDescent="0.25">
      <c r="A5316" s="772"/>
      <c r="D5316" s="515"/>
      <c r="F5316" s="536"/>
      <c r="J5316" s="776"/>
      <c r="K5316" s="776"/>
      <c r="L5316" s="776"/>
      <c r="M5316" s="776"/>
      <c r="N5316" s="776"/>
      <c r="O5316" s="776"/>
      <c r="P5316" s="776"/>
      <c r="Q5316" s="776"/>
      <c r="R5316" s="776"/>
      <c r="T5316" s="568"/>
    </row>
    <row r="5317" spans="1:20" s="498" customFormat="1" ht="12" x14ac:dyDescent="0.25">
      <c r="A5317" s="772" t="s">
        <v>10119</v>
      </c>
      <c r="B5317" s="773" t="s">
        <v>1103</v>
      </c>
      <c r="C5317" s="773"/>
      <c r="D5317" s="794"/>
      <c r="E5317" s="773"/>
      <c r="F5317" s="775"/>
      <c r="G5317" s="773"/>
      <c r="H5317" s="773"/>
      <c r="I5317" s="773"/>
      <c r="J5317" s="776"/>
      <c r="K5317" s="776"/>
      <c r="L5317" s="776"/>
      <c r="M5317" s="776"/>
      <c r="N5317" s="776"/>
      <c r="O5317" s="776"/>
      <c r="P5317" s="776"/>
      <c r="Q5317" s="776"/>
      <c r="R5317" s="776"/>
      <c r="T5317" s="568"/>
    </row>
    <row r="5318" spans="1:20" s="498" customFormat="1" ht="12" x14ac:dyDescent="0.25">
      <c r="A5318" s="772"/>
      <c r="C5318" s="773" t="s">
        <v>5123</v>
      </c>
      <c r="D5318" s="794"/>
      <c r="E5318" s="773"/>
      <c r="F5318" s="775"/>
      <c r="G5318" s="773"/>
      <c r="H5318" s="773"/>
      <c r="I5318" s="773"/>
      <c r="J5318" s="777">
        <v>42294141</v>
      </c>
      <c r="K5318" s="789">
        <f>SUM(K5319:K5326)</f>
        <v>42294141</v>
      </c>
      <c r="L5318" s="784">
        <f t="shared" ref="L5318:O5318" si="282">SUM(L5319:L5326)</f>
        <v>0</v>
      </c>
      <c r="M5318" s="784">
        <f t="shared" si="282"/>
        <v>0</v>
      </c>
      <c r="N5318" s="784">
        <f t="shared" si="282"/>
        <v>44226413</v>
      </c>
      <c r="O5318" s="784">
        <f t="shared" si="282"/>
        <v>47203059</v>
      </c>
      <c r="P5318" s="777">
        <f>SUM(K5318,N5318,O5318)</f>
        <v>133723613</v>
      </c>
      <c r="Q5318" s="777">
        <v>18259849</v>
      </c>
      <c r="R5318" s="777"/>
      <c r="T5318" s="568"/>
    </row>
    <row r="5319" spans="1:20" s="498" customFormat="1" ht="12" x14ac:dyDescent="0.25">
      <c r="A5319" s="772"/>
      <c r="D5319" s="515" t="s">
        <v>10120</v>
      </c>
      <c r="E5319" s="779" t="s">
        <v>10121</v>
      </c>
      <c r="F5319" s="780" t="s">
        <v>6059</v>
      </c>
      <c r="G5319" s="781" t="s">
        <v>6194</v>
      </c>
      <c r="H5319" s="781" t="s">
        <v>10026</v>
      </c>
      <c r="I5319" s="781" t="s">
        <v>5517</v>
      </c>
      <c r="J5319" s="782">
        <v>27906003</v>
      </c>
      <c r="K5319" s="783">
        <v>27906003</v>
      </c>
      <c r="L5319" s="784">
        <f t="shared" ref="L5319:L5326" si="283">SUM(J5319-K5319)</f>
        <v>0</v>
      </c>
      <c r="M5319" s="784">
        <f>SUM(K5319-J5319)</f>
        <v>0</v>
      </c>
      <c r="N5319" s="782">
        <v>28089235</v>
      </c>
      <c r="O5319" s="782">
        <v>30089235</v>
      </c>
      <c r="P5319" s="782">
        <v>86084473</v>
      </c>
      <c r="Q5319" s="782">
        <v>7089235</v>
      </c>
      <c r="R5319" s="782"/>
      <c r="T5319" s="568"/>
    </row>
    <row r="5320" spans="1:20" s="498" customFormat="1" ht="12" x14ac:dyDescent="0.25">
      <c r="A5320" s="772"/>
      <c r="D5320" s="515" t="s">
        <v>10122</v>
      </c>
      <c r="E5320" s="779" t="s">
        <v>10123</v>
      </c>
      <c r="F5320" s="515" t="s">
        <v>6729</v>
      </c>
      <c r="G5320" s="781" t="s">
        <v>5515</v>
      </c>
      <c r="H5320" s="781" t="s">
        <v>5813</v>
      </c>
      <c r="I5320" s="781" t="s">
        <v>5517</v>
      </c>
      <c r="J5320" s="782">
        <v>4780640</v>
      </c>
      <c r="K5320" s="783">
        <v>4780640</v>
      </c>
      <c r="L5320" s="784">
        <f t="shared" si="283"/>
        <v>0</v>
      </c>
      <c r="M5320" s="784">
        <f t="shared" ref="M5320:M5326" si="284">SUM(K5320-J5320)</f>
        <v>0</v>
      </c>
      <c r="N5320" s="782">
        <v>4780640</v>
      </c>
      <c r="O5320" s="782">
        <v>4780640</v>
      </c>
      <c r="P5320" s="782">
        <v>14341920</v>
      </c>
      <c r="Q5320" s="782">
        <v>4780640</v>
      </c>
      <c r="R5320" s="782"/>
      <c r="T5320" s="568"/>
    </row>
    <row r="5321" spans="1:20" s="498" customFormat="1" ht="12" customHeight="1" x14ac:dyDescent="0.25">
      <c r="A5321" s="772"/>
      <c r="D5321" s="515" t="s">
        <v>10124</v>
      </c>
      <c r="E5321" s="779" t="s">
        <v>10125</v>
      </c>
      <c r="F5321" s="780" t="s">
        <v>5526</v>
      </c>
      <c r="G5321" s="781" t="s">
        <v>6194</v>
      </c>
      <c r="H5321" s="781" t="s">
        <v>10026</v>
      </c>
      <c r="I5321" s="781" t="s">
        <v>5517</v>
      </c>
      <c r="J5321" s="782">
        <v>5231932</v>
      </c>
      <c r="K5321" s="783">
        <v>5231932</v>
      </c>
      <c r="L5321" s="784">
        <f t="shared" si="283"/>
        <v>0</v>
      </c>
      <c r="M5321" s="784">
        <f t="shared" si="284"/>
        <v>0</v>
      </c>
      <c r="N5321" s="782">
        <v>6980972</v>
      </c>
      <c r="O5321" s="782">
        <v>7957618</v>
      </c>
      <c r="P5321" s="782">
        <v>20170522</v>
      </c>
      <c r="Q5321" s="782">
        <v>2014408</v>
      </c>
      <c r="R5321" s="782"/>
      <c r="T5321" s="568"/>
    </row>
    <row r="5322" spans="1:20" s="498" customFormat="1" ht="12" x14ac:dyDescent="0.25">
      <c r="A5322" s="772"/>
      <c r="D5322" s="515" t="s">
        <v>10126</v>
      </c>
      <c r="E5322" s="779" t="s">
        <v>10127</v>
      </c>
      <c r="F5322" s="780" t="s">
        <v>5529</v>
      </c>
      <c r="G5322" s="781" t="s">
        <v>6194</v>
      </c>
      <c r="H5322" s="781" t="s">
        <v>10026</v>
      </c>
      <c r="I5322" s="781" t="s">
        <v>5517</v>
      </c>
      <c r="J5322" s="782">
        <v>1044448</v>
      </c>
      <c r="K5322" s="783">
        <v>1044448</v>
      </c>
      <c r="L5322" s="784">
        <f t="shared" si="283"/>
        <v>0</v>
      </c>
      <c r="M5322" s="784">
        <f t="shared" si="284"/>
        <v>0</v>
      </c>
      <c r="N5322" s="782">
        <v>1044448</v>
      </c>
      <c r="O5322" s="782">
        <v>1044448</v>
      </c>
      <c r="P5322" s="782">
        <v>3133344</v>
      </c>
      <c r="Q5322" s="782">
        <v>1044448</v>
      </c>
      <c r="R5322" s="782"/>
      <c r="T5322" s="568"/>
    </row>
    <row r="5323" spans="1:20" s="498" customFormat="1" ht="12" x14ac:dyDescent="0.25">
      <c r="A5323" s="772"/>
      <c r="D5323" s="515" t="s">
        <v>10128</v>
      </c>
      <c r="E5323" s="779" t="s">
        <v>10129</v>
      </c>
      <c r="F5323" s="780" t="s">
        <v>5532</v>
      </c>
      <c r="G5323" s="781" t="s">
        <v>6194</v>
      </c>
      <c r="H5323" s="781" t="s">
        <v>10026</v>
      </c>
      <c r="I5323" s="781" t="s">
        <v>5517</v>
      </c>
      <c r="J5323" s="782">
        <v>703232</v>
      </c>
      <c r="K5323" s="783">
        <v>703232</v>
      </c>
      <c r="L5323" s="784">
        <f t="shared" si="283"/>
        <v>0</v>
      </c>
      <c r="M5323" s="784">
        <f t="shared" si="284"/>
        <v>0</v>
      </c>
      <c r="N5323" s="782">
        <v>703232</v>
      </c>
      <c r="O5323" s="782">
        <v>703232</v>
      </c>
      <c r="P5323" s="782">
        <v>2109696</v>
      </c>
      <c r="Q5323" s="782">
        <v>703232</v>
      </c>
      <c r="R5323" s="782"/>
      <c r="T5323" s="568"/>
    </row>
    <row r="5324" spans="1:20" s="498" customFormat="1" ht="12" x14ac:dyDescent="0.25">
      <c r="A5324" s="772"/>
      <c r="D5324" s="515" t="s">
        <v>10130</v>
      </c>
      <c r="E5324" s="779" t="s">
        <v>10131</v>
      </c>
      <c r="F5324" s="780" t="s">
        <v>5535</v>
      </c>
      <c r="G5324" s="781" t="s">
        <v>6194</v>
      </c>
      <c r="H5324" s="781" t="s">
        <v>10026</v>
      </c>
      <c r="I5324" s="781" t="s">
        <v>5517</v>
      </c>
      <c r="J5324" s="782">
        <v>541616</v>
      </c>
      <c r="K5324" s="783">
        <v>541616</v>
      </c>
      <c r="L5324" s="784">
        <f t="shared" si="283"/>
        <v>0</v>
      </c>
      <c r="M5324" s="784">
        <f t="shared" si="284"/>
        <v>0</v>
      </c>
      <c r="N5324" s="782">
        <v>541616</v>
      </c>
      <c r="O5324" s="782">
        <v>541616</v>
      </c>
      <c r="P5324" s="782">
        <v>1624848</v>
      </c>
      <c r="Q5324" s="782">
        <v>541616</v>
      </c>
      <c r="R5324" s="782"/>
      <c r="T5324" s="568"/>
    </row>
    <row r="5325" spans="1:20" s="498" customFormat="1" ht="12" x14ac:dyDescent="0.25">
      <c r="A5325" s="772"/>
      <c r="D5325" s="515" t="s">
        <v>10132</v>
      </c>
      <c r="E5325" s="779" t="s">
        <v>10133</v>
      </c>
      <c r="F5325" s="780" t="s">
        <v>5796</v>
      </c>
      <c r="G5325" s="781" t="s">
        <v>6194</v>
      </c>
      <c r="H5325" s="781" t="s">
        <v>10026</v>
      </c>
      <c r="I5325" s="781" t="s">
        <v>5517</v>
      </c>
      <c r="J5325" s="782">
        <v>1594456</v>
      </c>
      <c r="K5325" s="783">
        <v>1594456</v>
      </c>
      <c r="L5325" s="782">
        <f t="shared" si="283"/>
        <v>0</v>
      </c>
      <c r="M5325" s="782">
        <f t="shared" si="284"/>
        <v>0</v>
      </c>
      <c r="N5325" s="782">
        <v>1594456</v>
      </c>
      <c r="O5325" s="782">
        <v>1594456</v>
      </c>
      <c r="P5325" s="782">
        <v>4783368</v>
      </c>
      <c r="Q5325" s="782">
        <v>1594456</v>
      </c>
      <c r="R5325" s="782"/>
      <c r="T5325" s="568"/>
    </row>
    <row r="5326" spans="1:20" s="498" customFormat="1" ht="12" x14ac:dyDescent="0.25">
      <c r="A5326" s="772"/>
      <c r="D5326" s="515" t="s">
        <v>10134</v>
      </c>
      <c r="E5326" s="779" t="s">
        <v>10135</v>
      </c>
      <c r="F5326" s="515" t="s">
        <v>5544</v>
      </c>
      <c r="G5326" s="781" t="s">
        <v>6194</v>
      </c>
      <c r="H5326" s="781" t="s">
        <v>10026</v>
      </c>
      <c r="I5326" s="781" t="s">
        <v>5517</v>
      </c>
      <c r="J5326" s="782">
        <v>491814</v>
      </c>
      <c r="K5326" s="783">
        <v>491814</v>
      </c>
      <c r="L5326" s="782">
        <f t="shared" si="283"/>
        <v>0</v>
      </c>
      <c r="M5326" s="782">
        <f t="shared" si="284"/>
        <v>0</v>
      </c>
      <c r="N5326" s="782">
        <v>491814</v>
      </c>
      <c r="O5326" s="782">
        <v>491814</v>
      </c>
      <c r="P5326" s="782">
        <v>1475442</v>
      </c>
      <c r="Q5326" s="782">
        <v>491814</v>
      </c>
      <c r="R5326" s="782"/>
      <c r="T5326" s="568"/>
    </row>
    <row r="5327" spans="1:20" s="751" customFormat="1" ht="12" customHeight="1" x14ac:dyDescent="0.3">
      <c r="A5327" s="946" t="s">
        <v>5500</v>
      </c>
      <c r="B5327" s="946"/>
      <c r="C5327" s="946"/>
      <c r="D5327" s="946"/>
      <c r="E5327" s="946"/>
      <c r="F5327" s="946"/>
      <c r="G5327" s="946"/>
      <c r="H5327" s="946"/>
      <c r="I5327" s="946"/>
      <c r="J5327" s="946"/>
      <c r="K5327" s="946"/>
      <c r="L5327" s="946"/>
      <c r="M5327" s="946"/>
      <c r="N5327" s="946"/>
      <c r="O5327" s="946"/>
      <c r="P5327" s="946"/>
      <c r="Q5327" s="946"/>
      <c r="T5327" s="752"/>
    </row>
    <row r="5328" spans="1:20" s="751" customFormat="1" ht="13.8" x14ac:dyDescent="0.3">
      <c r="A5328" s="946" t="s">
        <v>5501</v>
      </c>
      <c r="B5328" s="946"/>
      <c r="C5328" s="946"/>
      <c r="D5328" s="946"/>
      <c r="E5328" s="946"/>
      <c r="F5328" s="946"/>
      <c r="G5328" s="946"/>
      <c r="H5328" s="946"/>
      <c r="I5328" s="946"/>
      <c r="J5328" s="946"/>
      <c r="K5328" s="946"/>
      <c r="L5328" s="946"/>
      <c r="M5328" s="946"/>
      <c r="N5328" s="946"/>
      <c r="O5328" s="946"/>
      <c r="P5328" s="946"/>
      <c r="Q5328" s="946"/>
      <c r="T5328" s="752"/>
    </row>
    <row r="5329" spans="1:20" s="753" customFormat="1" ht="13.2" x14ac:dyDescent="0.25">
      <c r="A5329" s="947" t="s">
        <v>8579</v>
      </c>
      <c r="B5329" s="947"/>
      <c r="C5329" s="947"/>
      <c r="D5329" s="947"/>
      <c r="E5329" s="947"/>
      <c r="F5329" s="947"/>
      <c r="G5329" s="947"/>
      <c r="H5329" s="947"/>
      <c r="I5329" s="947"/>
      <c r="J5329" s="947"/>
      <c r="K5329" s="947"/>
      <c r="L5329" s="947"/>
      <c r="M5329" s="947"/>
      <c r="N5329" s="947"/>
      <c r="O5329" s="947"/>
      <c r="P5329" s="947"/>
      <c r="Q5329" s="947"/>
      <c r="T5329" s="754"/>
    </row>
    <row r="5330" spans="1:20" s="760" customFormat="1" ht="24" customHeight="1" x14ac:dyDescent="0.25">
      <c r="A5330" s="943" t="s">
        <v>5502</v>
      </c>
      <c r="B5330" s="948" t="s">
        <v>5503</v>
      </c>
      <c r="C5330" s="949"/>
      <c r="D5330" s="755"/>
      <c r="E5330" s="943" t="s">
        <v>5504</v>
      </c>
      <c r="F5330" s="943" t="s">
        <v>4881</v>
      </c>
      <c r="G5330" s="943" t="s">
        <v>5505</v>
      </c>
      <c r="H5330" s="943" t="s">
        <v>5506</v>
      </c>
      <c r="I5330" s="943" t="s">
        <v>5507</v>
      </c>
      <c r="J5330" s="756" t="s">
        <v>3115</v>
      </c>
      <c r="K5330" s="757" t="s">
        <v>3116</v>
      </c>
      <c r="L5330" s="758" t="s">
        <v>5508</v>
      </c>
      <c r="M5330" s="758" t="s">
        <v>5509</v>
      </c>
      <c r="N5330" s="756" t="s">
        <v>3116</v>
      </c>
      <c r="O5330" s="756" t="s">
        <v>3116</v>
      </c>
      <c r="P5330" s="759" t="s">
        <v>3317</v>
      </c>
      <c r="Q5330" s="759" t="s">
        <v>3341</v>
      </c>
      <c r="R5330" s="759" t="s">
        <v>5510</v>
      </c>
      <c r="T5330" s="761"/>
    </row>
    <row r="5331" spans="1:20" s="760" customFormat="1" ht="19.5" customHeight="1" x14ac:dyDescent="0.25">
      <c r="A5331" s="944"/>
      <c r="B5331" s="950"/>
      <c r="C5331" s="951"/>
      <c r="D5331" s="762"/>
      <c r="E5331" s="944"/>
      <c r="F5331" s="944"/>
      <c r="G5331" s="944"/>
      <c r="H5331" s="944"/>
      <c r="I5331" s="944"/>
      <c r="J5331" s="763">
        <v>2020</v>
      </c>
      <c r="K5331" s="764" t="s">
        <v>3120</v>
      </c>
      <c r="L5331" s="765" t="s">
        <v>3120</v>
      </c>
      <c r="M5331" s="765" t="s">
        <v>3120</v>
      </c>
      <c r="N5331" s="766" t="s">
        <v>5068</v>
      </c>
      <c r="O5331" s="766" t="s">
        <v>5069</v>
      </c>
      <c r="P5331" s="763" t="s">
        <v>4882</v>
      </c>
      <c r="Q5331" s="766" t="s">
        <v>5102</v>
      </c>
      <c r="R5331" s="763"/>
      <c r="T5331" s="761"/>
    </row>
    <row r="5332" spans="1:20" s="760" customFormat="1" ht="15.75" customHeight="1" x14ac:dyDescent="0.25">
      <c r="A5332" s="945"/>
      <c r="B5332" s="952"/>
      <c r="C5332" s="953"/>
      <c r="D5332" s="768"/>
      <c r="E5332" s="945"/>
      <c r="F5332" s="945"/>
      <c r="G5332" s="945"/>
      <c r="H5332" s="945"/>
      <c r="I5332" s="945"/>
      <c r="J5332" s="769" t="s">
        <v>14</v>
      </c>
      <c r="K5332" s="770" t="s">
        <v>14</v>
      </c>
      <c r="L5332" s="771" t="s">
        <v>14</v>
      </c>
      <c r="M5332" s="771" t="s">
        <v>14</v>
      </c>
      <c r="N5332" s="769" t="s">
        <v>14</v>
      </c>
      <c r="O5332" s="769" t="s">
        <v>14</v>
      </c>
      <c r="P5332" s="769" t="s">
        <v>14</v>
      </c>
      <c r="Q5332" s="769" t="s">
        <v>14</v>
      </c>
      <c r="R5332" s="769"/>
      <c r="T5332" s="761"/>
    </row>
    <row r="5333" spans="1:20" s="498" customFormat="1" ht="12" x14ac:dyDescent="0.25">
      <c r="A5333" s="772"/>
      <c r="D5333" s="515"/>
      <c r="F5333" s="536"/>
      <c r="J5333" s="776"/>
      <c r="K5333" s="829"/>
      <c r="L5333" s="776"/>
      <c r="M5333" s="776"/>
      <c r="N5333" s="776"/>
      <c r="O5333" s="776"/>
      <c r="P5333" s="776"/>
      <c r="Q5333" s="776"/>
      <c r="R5333" s="776"/>
      <c r="T5333" s="568"/>
    </row>
    <row r="5334" spans="1:20" s="498" customFormat="1" ht="12" x14ac:dyDescent="0.25">
      <c r="A5334" s="772"/>
      <c r="C5334" s="773" t="s">
        <v>5142</v>
      </c>
      <c r="D5334" s="794"/>
      <c r="E5334" s="773"/>
      <c r="F5334" s="775"/>
      <c r="G5334" s="773"/>
      <c r="H5334" s="773"/>
      <c r="I5334" s="773"/>
      <c r="J5334" s="777">
        <v>25000000</v>
      </c>
      <c r="K5334" s="789">
        <f>SUM(K5335:K5352)</f>
        <v>25000000</v>
      </c>
      <c r="L5334" s="784">
        <f t="shared" ref="L5334:O5334" si="285">SUM(L5335:L5352)</f>
        <v>0</v>
      </c>
      <c r="M5334" s="784">
        <f t="shared" si="285"/>
        <v>0</v>
      </c>
      <c r="N5334" s="784">
        <f t="shared" si="285"/>
        <v>25000000</v>
      </c>
      <c r="O5334" s="784">
        <f t="shared" si="285"/>
        <v>25000000</v>
      </c>
      <c r="P5334" s="777">
        <f>SUM(K5334,N5334,O5334)</f>
        <v>75000000</v>
      </c>
      <c r="Q5334" s="777">
        <v>34150000</v>
      </c>
      <c r="R5334" s="777"/>
      <c r="T5334" s="568"/>
    </row>
    <row r="5335" spans="1:20" s="498" customFormat="1" ht="24" x14ac:dyDescent="0.25">
      <c r="A5335" s="772"/>
      <c r="D5335" s="515" t="s">
        <v>10136</v>
      </c>
      <c r="E5335" s="779" t="s">
        <v>10137</v>
      </c>
      <c r="F5335" s="780" t="s">
        <v>6618</v>
      </c>
      <c r="G5335" s="781" t="s">
        <v>6194</v>
      </c>
      <c r="H5335" s="781" t="s">
        <v>10026</v>
      </c>
      <c r="I5335" s="781" t="s">
        <v>5517</v>
      </c>
      <c r="J5335" s="782">
        <v>1000000</v>
      </c>
      <c r="K5335" s="783">
        <v>1000000</v>
      </c>
      <c r="L5335" s="784">
        <f t="shared" ref="L5335:L5352" si="286">SUM(J5335-K5335)</f>
        <v>0</v>
      </c>
      <c r="M5335" s="784">
        <f>SUM(K5335-J5335)</f>
        <v>0</v>
      </c>
      <c r="N5335" s="782">
        <v>1000000</v>
      </c>
      <c r="O5335" s="782">
        <v>1000000</v>
      </c>
      <c r="P5335" s="782">
        <v>3000000</v>
      </c>
      <c r="Q5335" s="782">
        <v>10000000</v>
      </c>
      <c r="R5335" s="782"/>
      <c r="T5335" s="568"/>
    </row>
    <row r="5336" spans="1:20" s="498" customFormat="1" ht="12" x14ac:dyDescent="0.25">
      <c r="A5336" s="772"/>
      <c r="D5336" s="515" t="s">
        <v>10138</v>
      </c>
      <c r="E5336" s="779" t="s">
        <v>10139</v>
      </c>
      <c r="F5336" s="780" t="s">
        <v>5592</v>
      </c>
      <c r="G5336" s="781" t="s">
        <v>6194</v>
      </c>
      <c r="H5336" s="781" t="s">
        <v>10026</v>
      </c>
      <c r="I5336" s="781" t="s">
        <v>5517</v>
      </c>
      <c r="J5336" s="782">
        <v>500000</v>
      </c>
      <c r="K5336" s="783">
        <v>500000</v>
      </c>
      <c r="L5336" s="784">
        <f t="shared" si="286"/>
        <v>0</v>
      </c>
      <c r="M5336" s="784">
        <f t="shared" ref="M5336:M5352" si="287">SUM(K5336-J5336)</f>
        <v>0</v>
      </c>
      <c r="N5336" s="782">
        <v>500000</v>
      </c>
      <c r="O5336" s="782">
        <v>500000</v>
      </c>
      <c r="P5336" s="782">
        <v>1500000</v>
      </c>
      <c r="Q5336" s="782">
        <v>500000</v>
      </c>
      <c r="R5336" s="782"/>
      <c r="T5336" s="568"/>
    </row>
    <row r="5337" spans="1:20" s="498" customFormat="1" ht="12" x14ac:dyDescent="0.25">
      <c r="A5337" s="772"/>
      <c r="D5337" s="515" t="s">
        <v>10140</v>
      </c>
      <c r="E5337" s="779" t="s">
        <v>10141</v>
      </c>
      <c r="F5337" s="780" t="s">
        <v>6354</v>
      </c>
      <c r="G5337" s="781" t="s">
        <v>6194</v>
      </c>
      <c r="H5337" s="781" t="s">
        <v>10026</v>
      </c>
      <c r="I5337" s="781" t="s">
        <v>5517</v>
      </c>
      <c r="J5337" s="782">
        <v>500000</v>
      </c>
      <c r="K5337" s="783">
        <v>500000</v>
      </c>
      <c r="L5337" s="784">
        <f t="shared" si="286"/>
        <v>0</v>
      </c>
      <c r="M5337" s="784">
        <f t="shared" si="287"/>
        <v>0</v>
      </c>
      <c r="N5337" s="782">
        <v>500000</v>
      </c>
      <c r="O5337" s="782">
        <v>500000</v>
      </c>
      <c r="P5337" s="782">
        <v>1500000</v>
      </c>
      <c r="Q5337" s="782">
        <v>500000</v>
      </c>
      <c r="R5337" s="782"/>
      <c r="T5337" s="568"/>
    </row>
    <row r="5338" spans="1:20" s="498" customFormat="1" ht="36" x14ac:dyDescent="0.25">
      <c r="A5338" s="772"/>
      <c r="D5338" s="515" t="s">
        <v>10142</v>
      </c>
      <c r="E5338" s="779" t="s">
        <v>10143</v>
      </c>
      <c r="F5338" s="780" t="s">
        <v>5598</v>
      </c>
      <c r="G5338" s="781" t="s">
        <v>6194</v>
      </c>
      <c r="H5338" s="781" t="s">
        <v>10026</v>
      </c>
      <c r="I5338" s="781" t="s">
        <v>5517</v>
      </c>
      <c r="J5338" s="782">
        <v>1000000</v>
      </c>
      <c r="K5338" s="783">
        <v>1000000</v>
      </c>
      <c r="L5338" s="784">
        <f t="shared" si="286"/>
        <v>0</v>
      </c>
      <c r="M5338" s="784">
        <f t="shared" si="287"/>
        <v>0</v>
      </c>
      <c r="N5338" s="782">
        <v>1000000</v>
      </c>
      <c r="O5338" s="782">
        <v>1000000</v>
      </c>
      <c r="P5338" s="782">
        <v>3000000</v>
      </c>
      <c r="Q5338" s="782">
        <v>1000000</v>
      </c>
      <c r="R5338" s="782"/>
      <c r="T5338" s="568"/>
    </row>
    <row r="5339" spans="1:20" s="498" customFormat="1" ht="12" x14ac:dyDescent="0.25">
      <c r="A5339" s="772"/>
      <c r="D5339" s="515" t="s">
        <v>10144</v>
      </c>
      <c r="E5339" s="779" t="s">
        <v>10145</v>
      </c>
      <c r="F5339" s="780" t="s">
        <v>5631</v>
      </c>
      <c r="G5339" s="781" t="s">
        <v>6194</v>
      </c>
      <c r="H5339" s="781" t="s">
        <v>10026</v>
      </c>
      <c r="I5339" s="781" t="s">
        <v>5517</v>
      </c>
      <c r="J5339" s="782">
        <v>500000</v>
      </c>
      <c r="K5339" s="783">
        <v>500000</v>
      </c>
      <c r="L5339" s="784">
        <f t="shared" si="286"/>
        <v>0</v>
      </c>
      <c r="M5339" s="784">
        <f t="shared" si="287"/>
        <v>0</v>
      </c>
      <c r="N5339" s="782">
        <v>500000</v>
      </c>
      <c r="O5339" s="782">
        <v>500000</v>
      </c>
      <c r="P5339" s="782">
        <v>1500000</v>
      </c>
      <c r="Q5339" s="782">
        <v>500000</v>
      </c>
      <c r="R5339" s="782"/>
      <c r="T5339" s="568"/>
    </row>
    <row r="5340" spans="1:20" s="498" customFormat="1" ht="36" x14ac:dyDescent="0.25">
      <c r="A5340" s="772"/>
      <c r="D5340" s="515" t="s">
        <v>10146</v>
      </c>
      <c r="E5340" s="779" t="s">
        <v>10147</v>
      </c>
      <c r="F5340" s="780" t="s">
        <v>7977</v>
      </c>
      <c r="G5340" s="781" t="s">
        <v>6194</v>
      </c>
      <c r="H5340" s="781" t="s">
        <v>10026</v>
      </c>
      <c r="I5340" s="781" t="s">
        <v>5517</v>
      </c>
      <c r="J5340" s="782">
        <v>5000000</v>
      </c>
      <c r="K5340" s="783">
        <v>5000000</v>
      </c>
      <c r="L5340" s="784">
        <f t="shared" si="286"/>
        <v>0</v>
      </c>
      <c r="M5340" s="784">
        <f t="shared" si="287"/>
        <v>0</v>
      </c>
      <c r="N5340" s="782">
        <v>5000000</v>
      </c>
      <c r="O5340" s="782">
        <v>5000000</v>
      </c>
      <c r="P5340" s="782">
        <v>15000000</v>
      </c>
      <c r="Q5340" s="782">
        <v>5000000</v>
      </c>
      <c r="R5340" s="782"/>
      <c r="T5340" s="568"/>
    </row>
    <row r="5341" spans="1:20" s="498" customFormat="1" ht="24" x14ac:dyDescent="0.25">
      <c r="A5341" s="772"/>
      <c r="D5341" s="515" t="s">
        <v>10148</v>
      </c>
      <c r="E5341" s="779" t="s">
        <v>10149</v>
      </c>
      <c r="F5341" s="780" t="s">
        <v>5637</v>
      </c>
      <c r="G5341" s="781" t="s">
        <v>6194</v>
      </c>
      <c r="H5341" s="781" t="s">
        <v>10026</v>
      </c>
      <c r="I5341" s="781" t="s">
        <v>5517</v>
      </c>
      <c r="J5341" s="782">
        <v>500000</v>
      </c>
      <c r="K5341" s="783">
        <v>500000</v>
      </c>
      <c r="L5341" s="784">
        <f t="shared" si="286"/>
        <v>0</v>
      </c>
      <c r="M5341" s="784">
        <f t="shared" si="287"/>
        <v>0</v>
      </c>
      <c r="N5341" s="782">
        <v>500000</v>
      </c>
      <c r="O5341" s="782">
        <v>500000</v>
      </c>
      <c r="P5341" s="782">
        <v>1500000</v>
      </c>
      <c r="Q5341" s="782">
        <v>500000</v>
      </c>
      <c r="R5341" s="782"/>
      <c r="T5341" s="568"/>
    </row>
    <row r="5342" spans="1:20" s="498" customFormat="1" ht="24" x14ac:dyDescent="0.25">
      <c r="A5342" s="772"/>
      <c r="D5342" s="515" t="s">
        <v>10150</v>
      </c>
      <c r="E5342" s="779" t="s">
        <v>10151</v>
      </c>
      <c r="F5342" s="780" t="s">
        <v>8100</v>
      </c>
      <c r="G5342" s="781" t="s">
        <v>6194</v>
      </c>
      <c r="H5342" s="781" t="s">
        <v>10026</v>
      </c>
      <c r="I5342" s="781" t="s">
        <v>5517</v>
      </c>
      <c r="J5342" s="782">
        <v>500000</v>
      </c>
      <c r="K5342" s="783">
        <v>500000</v>
      </c>
      <c r="L5342" s="784">
        <f t="shared" si="286"/>
        <v>0</v>
      </c>
      <c r="M5342" s="784">
        <f t="shared" si="287"/>
        <v>0</v>
      </c>
      <c r="N5342" s="782">
        <v>500000</v>
      </c>
      <c r="O5342" s="782">
        <v>500000</v>
      </c>
      <c r="P5342" s="782">
        <v>1500000</v>
      </c>
      <c r="Q5342" s="782">
        <v>500000</v>
      </c>
      <c r="R5342" s="782"/>
      <c r="T5342" s="568"/>
    </row>
    <row r="5343" spans="1:20" s="498" customFormat="1" ht="24" x14ac:dyDescent="0.25">
      <c r="A5343" s="772"/>
      <c r="D5343" s="515" t="s">
        <v>10152</v>
      </c>
      <c r="E5343" s="779" t="s">
        <v>10153</v>
      </c>
      <c r="F5343" s="780" t="s">
        <v>9873</v>
      </c>
      <c r="G5343" s="781" t="s">
        <v>6194</v>
      </c>
      <c r="H5343" s="781" t="s">
        <v>10026</v>
      </c>
      <c r="I5343" s="781" t="s">
        <v>5517</v>
      </c>
      <c r="J5343" s="782">
        <v>300000</v>
      </c>
      <c r="K5343" s="783">
        <v>300000</v>
      </c>
      <c r="L5343" s="784">
        <f t="shared" si="286"/>
        <v>0</v>
      </c>
      <c r="M5343" s="784">
        <f t="shared" si="287"/>
        <v>0</v>
      </c>
      <c r="N5343" s="782">
        <v>300000</v>
      </c>
      <c r="O5343" s="782">
        <v>300000</v>
      </c>
      <c r="P5343" s="782">
        <v>900000</v>
      </c>
      <c r="Q5343" s="782">
        <v>300000</v>
      </c>
      <c r="R5343" s="782"/>
      <c r="T5343" s="568"/>
    </row>
    <row r="5344" spans="1:20" s="498" customFormat="1" ht="12" x14ac:dyDescent="0.25">
      <c r="A5344" s="772"/>
      <c r="D5344" s="515" t="s">
        <v>10154</v>
      </c>
      <c r="E5344" s="779" t="s">
        <v>10155</v>
      </c>
      <c r="F5344" s="515" t="s">
        <v>5649</v>
      </c>
      <c r="G5344" s="781" t="s">
        <v>6194</v>
      </c>
      <c r="H5344" s="781" t="s">
        <v>10026</v>
      </c>
      <c r="I5344" s="781" t="s">
        <v>5517</v>
      </c>
      <c r="J5344" s="782">
        <v>500000</v>
      </c>
      <c r="K5344" s="783">
        <v>500000</v>
      </c>
      <c r="L5344" s="784">
        <f t="shared" si="286"/>
        <v>0</v>
      </c>
      <c r="M5344" s="784">
        <f t="shared" si="287"/>
        <v>0</v>
      </c>
      <c r="N5344" s="782">
        <v>500000</v>
      </c>
      <c r="O5344" s="782">
        <v>500000</v>
      </c>
      <c r="P5344" s="782">
        <v>1500000</v>
      </c>
      <c r="Q5344" s="782">
        <v>500000</v>
      </c>
      <c r="R5344" s="782"/>
      <c r="T5344" s="568"/>
    </row>
    <row r="5345" spans="1:20" s="498" customFormat="1" ht="12" x14ac:dyDescent="0.25">
      <c r="A5345" s="772"/>
      <c r="D5345" s="515" t="s">
        <v>10156</v>
      </c>
      <c r="E5345" s="779" t="s">
        <v>10157</v>
      </c>
      <c r="F5345" s="780" t="s">
        <v>5664</v>
      </c>
      <c r="G5345" s="781" t="s">
        <v>6194</v>
      </c>
      <c r="H5345" s="781" t="s">
        <v>10026</v>
      </c>
      <c r="I5345" s="781" t="s">
        <v>5517</v>
      </c>
      <c r="J5345" s="782">
        <v>7000000</v>
      </c>
      <c r="K5345" s="783">
        <v>7000000</v>
      </c>
      <c r="L5345" s="784">
        <f t="shared" si="286"/>
        <v>0</v>
      </c>
      <c r="M5345" s="784">
        <f t="shared" si="287"/>
        <v>0</v>
      </c>
      <c r="N5345" s="782">
        <v>7000000</v>
      </c>
      <c r="O5345" s="782">
        <v>7000000</v>
      </c>
      <c r="P5345" s="782">
        <v>21000000</v>
      </c>
      <c r="Q5345" s="782">
        <v>7000000</v>
      </c>
      <c r="R5345" s="782"/>
      <c r="T5345" s="568"/>
    </row>
    <row r="5346" spans="1:20" s="498" customFormat="1" ht="12" x14ac:dyDescent="0.25">
      <c r="A5346" s="772"/>
      <c r="D5346" s="515" t="s">
        <v>10158</v>
      </c>
      <c r="E5346" s="779" t="s">
        <v>10159</v>
      </c>
      <c r="F5346" s="780" t="s">
        <v>5679</v>
      </c>
      <c r="G5346" s="781" t="s">
        <v>6194</v>
      </c>
      <c r="H5346" s="781" t="s">
        <v>10026</v>
      </c>
      <c r="I5346" s="781" t="s">
        <v>5517</v>
      </c>
      <c r="J5346" s="782">
        <v>600000</v>
      </c>
      <c r="K5346" s="783">
        <v>600000</v>
      </c>
      <c r="L5346" s="784">
        <f t="shared" si="286"/>
        <v>0</v>
      </c>
      <c r="M5346" s="784">
        <f t="shared" si="287"/>
        <v>0</v>
      </c>
      <c r="N5346" s="782">
        <v>600000</v>
      </c>
      <c r="O5346" s="782">
        <v>600000</v>
      </c>
      <c r="P5346" s="782">
        <v>1800000</v>
      </c>
      <c r="Q5346" s="782">
        <v>600000</v>
      </c>
      <c r="R5346" s="782"/>
      <c r="T5346" s="568"/>
    </row>
    <row r="5347" spans="1:20" s="498" customFormat="1" ht="24" x14ac:dyDescent="0.25">
      <c r="A5347" s="772"/>
      <c r="D5347" s="515" t="s">
        <v>10160</v>
      </c>
      <c r="E5347" s="779" t="s">
        <v>10161</v>
      </c>
      <c r="F5347" s="780" t="s">
        <v>8111</v>
      </c>
      <c r="G5347" s="781" t="s">
        <v>6194</v>
      </c>
      <c r="H5347" s="781" t="s">
        <v>10026</v>
      </c>
      <c r="I5347" s="781" t="s">
        <v>5517</v>
      </c>
      <c r="J5347" s="782">
        <v>900000</v>
      </c>
      <c r="K5347" s="783">
        <v>900000</v>
      </c>
      <c r="L5347" s="784">
        <f t="shared" si="286"/>
        <v>0</v>
      </c>
      <c r="M5347" s="784">
        <f t="shared" si="287"/>
        <v>0</v>
      </c>
      <c r="N5347" s="782">
        <v>900000</v>
      </c>
      <c r="O5347" s="782">
        <v>900000</v>
      </c>
      <c r="P5347" s="782">
        <v>2700000</v>
      </c>
      <c r="Q5347" s="782">
        <v>900000</v>
      </c>
      <c r="R5347" s="782"/>
      <c r="T5347" s="568"/>
    </row>
    <row r="5348" spans="1:20" s="498" customFormat="1" ht="12" x14ac:dyDescent="0.25">
      <c r="A5348" s="772"/>
      <c r="D5348" s="515" t="s">
        <v>10162</v>
      </c>
      <c r="E5348" s="779" t="s">
        <v>10163</v>
      </c>
      <c r="F5348" s="780" t="s">
        <v>5703</v>
      </c>
      <c r="G5348" s="781" t="s">
        <v>6194</v>
      </c>
      <c r="H5348" s="781" t="s">
        <v>10026</v>
      </c>
      <c r="I5348" s="781" t="s">
        <v>5517</v>
      </c>
      <c r="J5348" s="782">
        <v>4000000</v>
      </c>
      <c r="K5348" s="783">
        <v>4000000</v>
      </c>
      <c r="L5348" s="784">
        <f t="shared" si="286"/>
        <v>0</v>
      </c>
      <c r="M5348" s="784">
        <f t="shared" si="287"/>
        <v>0</v>
      </c>
      <c r="N5348" s="782">
        <v>4000000</v>
      </c>
      <c r="O5348" s="782">
        <v>4000000</v>
      </c>
      <c r="P5348" s="782">
        <v>12000000</v>
      </c>
      <c r="Q5348" s="782">
        <v>4000000</v>
      </c>
      <c r="R5348" s="782"/>
      <c r="T5348" s="568"/>
    </row>
    <row r="5349" spans="1:20" s="498" customFormat="1" ht="12" x14ac:dyDescent="0.25">
      <c r="A5349" s="772"/>
      <c r="D5349" s="515" t="s">
        <v>10164</v>
      </c>
      <c r="E5349" s="779" t="s">
        <v>10165</v>
      </c>
      <c r="F5349" s="515" t="s">
        <v>6462</v>
      </c>
      <c r="G5349" s="781" t="s">
        <v>6194</v>
      </c>
      <c r="H5349" s="781" t="s">
        <v>10026</v>
      </c>
      <c r="I5349" s="781" t="s">
        <v>5517</v>
      </c>
      <c r="J5349" s="782">
        <v>500000</v>
      </c>
      <c r="K5349" s="783">
        <v>500000</v>
      </c>
      <c r="L5349" s="784">
        <f t="shared" si="286"/>
        <v>0</v>
      </c>
      <c r="M5349" s="784">
        <f t="shared" si="287"/>
        <v>0</v>
      </c>
      <c r="N5349" s="782">
        <v>500000</v>
      </c>
      <c r="O5349" s="782">
        <v>500000</v>
      </c>
      <c r="P5349" s="782">
        <v>1500000</v>
      </c>
      <c r="Q5349" s="782">
        <v>500000</v>
      </c>
      <c r="R5349" s="782"/>
      <c r="T5349" s="568"/>
    </row>
    <row r="5350" spans="1:20" s="498" customFormat="1" ht="24" x14ac:dyDescent="0.25">
      <c r="A5350" s="772"/>
      <c r="D5350" s="515" t="s">
        <v>10166</v>
      </c>
      <c r="E5350" s="779" t="s">
        <v>10167</v>
      </c>
      <c r="F5350" s="780" t="s">
        <v>5724</v>
      </c>
      <c r="G5350" s="781" t="s">
        <v>6194</v>
      </c>
      <c r="H5350" s="781" t="s">
        <v>10026</v>
      </c>
      <c r="I5350" s="781" t="s">
        <v>5517</v>
      </c>
      <c r="J5350" s="782">
        <v>900000</v>
      </c>
      <c r="K5350" s="783">
        <v>900000</v>
      </c>
      <c r="L5350" s="784">
        <f t="shared" si="286"/>
        <v>0</v>
      </c>
      <c r="M5350" s="784">
        <f t="shared" si="287"/>
        <v>0</v>
      </c>
      <c r="N5350" s="782">
        <v>900000</v>
      </c>
      <c r="O5350" s="782">
        <v>900000</v>
      </c>
      <c r="P5350" s="782">
        <v>2700000</v>
      </c>
      <c r="Q5350" s="782">
        <v>900000</v>
      </c>
      <c r="R5350" s="782"/>
      <c r="T5350" s="568"/>
    </row>
    <row r="5351" spans="1:20" s="498" customFormat="1" ht="12" x14ac:dyDescent="0.25">
      <c r="A5351" s="772"/>
      <c r="D5351" s="515" t="s">
        <v>10168</v>
      </c>
      <c r="E5351" s="779" t="s">
        <v>10169</v>
      </c>
      <c r="F5351" s="515" t="s">
        <v>5727</v>
      </c>
      <c r="G5351" s="781" t="s">
        <v>6194</v>
      </c>
      <c r="H5351" s="781" t="s">
        <v>10026</v>
      </c>
      <c r="I5351" s="781" t="s">
        <v>5517</v>
      </c>
      <c r="J5351" s="782">
        <v>600000</v>
      </c>
      <c r="K5351" s="783">
        <v>600000</v>
      </c>
      <c r="L5351" s="784">
        <f t="shared" si="286"/>
        <v>0</v>
      </c>
      <c r="M5351" s="784">
        <f t="shared" si="287"/>
        <v>0</v>
      </c>
      <c r="N5351" s="782">
        <v>600000</v>
      </c>
      <c r="O5351" s="782">
        <v>600000</v>
      </c>
      <c r="P5351" s="782">
        <v>1800000</v>
      </c>
      <c r="Q5351" s="782">
        <v>600000</v>
      </c>
      <c r="R5351" s="782"/>
      <c r="T5351" s="568"/>
    </row>
    <row r="5352" spans="1:20" s="498" customFormat="1" ht="24.75" customHeight="1" x14ac:dyDescent="0.25">
      <c r="A5352" s="772"/>
      <c r="D5352" s="515" t="s">
        <v>10170</v>
      </c>
      <c r="E5352" s="779" t="s">
        <v>10171</v>
      </c>
      <c r="F5352" s="780" t="s">
        <v>5881</v>
      </c>
      <c r="G5352" s="781" t="s">
        <v>6194</v>
      </c>
      <c r="H5352" s="781" t="s">
        <v>10026</v>
      </c>
      <c r="I5352" s="781" t="s">
        <v>5517</v>
      </c>
      <c r="J5352" s="782">
        <v>200000</v>
      </c>
      <c r="K5352" s="783">
        <v>200000</v>
      </c>
      <c r="L5352" s="782">
        <f t="shared" si="286"/>
        <v>0</v>
      </c>
      <c r="M5352" s="782">
        <f t="shared" si="287"/>
        <v>0</v>
      </c>
      <c r="N5352" s="782">
        <v>200000</v>
      </c>
      <c r="O5352" s="782">
        <v>200000</v>
      </c>
      <c r="P5352" s="782">
        <v>600000</v>
      </c>
      <c r="Q5352" s="782">
        <v>350000</v>
      </c>
      <c r="R5352" s="782"/>
      <c r="T5352" s="568"/>
    </row>
    <row r="5353" spans="1:20" s="498" customFormat="1" ht="12" x14ac:dyDescent="0.25">
      <c r="A5353" s="772"/>
      <c r="D5353" s="515"/>
      <c r="F5353" s="536"/>
      <c r="J5353" s="776"/>
      <c r="K5353" s="829"/>
      <c r="L5353" s="776"/>
      <c r="M5353" s="776"/>
      <c r="N5353" s="776"/>
      <c r="O5353" s="776"/>
      <c r="P5353" s="776"/>
      <c r="Q5353" s="776"/>
      <c r="R5353" s="776"/>
      <c r="T5353" s="568"/>
    </row>
    <row r="5354" spans="1:20" s="498" customFormat="1" ht="12" x14ac:dyDescent="0.25">
      <c r="A5354" s="772"/>
      <c r="B5354" s="566" t="s">
        <v>1118</v>
      </c>
      <c r="C5354" s="810"/>
      <c r="D5354" s="515"/>
      <c r="E5354" s="810"/>
      <c r="F5354" s="827"/>
      <c r="G5354" s="810"/>
      <c r="H5354" s="810"/>
      <c r="I5354" s="779"/>
      <c r="J5354" s="782">
        <v>67294141</v>
      </c>
      <c r="K5354" s="783">
        <f>SUM(K5318,K5334)</f>
        <v>67294141</v>
      </c>
      <c r="L5354" s="782">
        <f t="shared" ref="L5354:O5354" si="288">SUM(L5318,L5334)</f>
        <v>0</v>
      </c>
      <c r="M5354" s="782">
        <f t="shared" si="288"/>
        <v>0</v>
      </c>
      <c r="N5354" s="782">
        <f t="shared" si="288"/>
        <v>69226413</v>
      </c>
      <c r="O5354" s="782">
        <f t="shared" si="288"/>
        <v>72203059</v>
      </c>
      <c r="P5354" s="782">
        <v>208723613</v>
      </c>
      <c r="Q5354" s="782">
        <v>52409849</v>
      </c>
      <c r="R5354" s="782"/>
      <c r="T5354" s="568"/>
    </row>
    <row r="5355" spans="1:20" s="498" customFormat="1" ht="12" x14ac:dyDescent="0.25">
      <c r="A5355" s="772"/>
      <c r="D5355" s="515"/>
      <c r="F5355" s="536"/>
      <c r="J5355" s="776"/>
      <c r="K5355" s="829"/>
      <c r="L5355" s="776"/>
      <c r="M5355" s="776"/>
      <c r="N5355" s="776"/>
      <c r="O5355" s="776"/>
      <c r="P5355" s="776"/>
      <c r="Q5355" s="776"/>
      <c r="R5355" s="776"/>
      <c r="T5355" s="568"/>
    </row>
    <row r="5356" spans="1:20" s="751" customFormat="1" ht="12" customHeight="1" x14ac:dyDescent="0.3">
      <c r="A5356" s="946" t="s">
        <v>5500</v>
      </c>
      <c r="B5356" s="946"/>
      <c r="C5356" s="946"/>
      <c r="D5356" s="946"/>
      <c r="E5356" s="946"/>
      <c r="F5356" s="946"/>
      <c r="G5356" s="946"/>
      <c r="H5356" s="946"/>
      <c r="I5356" s="946"/>
      <c r="J5356" s="946"/>
      <c r="K5356" s="946"/>
      <c r="L5356" s="946"/>
      <c r="M5356" s="946"/>
      <c r="N5356" s="946"/>
      <c r="O5356" s="946"/>
      <c r="P5356" s="946"/>
      <c r="Q5356" s="946"/>
      <c r="T5356" s="752"/>
    </row>
    <row r="5357" spans="1:20" s="751" customFormat="1" ht="13.8" x14ac:dyDescent="0.3">
      <c r="A5357" s="946" t="s">
        <v>5501</v>
      </c>
      <c r="B5357" s="946"/>
      <c r="C5357" s="946"/>
      <c r="D5357" s="946"/>
      <c r="E5357" s="946"/>
      <c r="F5357" s="946"/>
      <c r="G5357" s="946"/>
      <c r="H5357" s="946"/>
      <c r="I5357" s="946"/>
      <c r="J5357" s="946"/>
      <c r="K5357" s="946"/>
      <c r="L5357" s="946"/>
      <c r="M5357" s="946"/>
      <c r="N5357" s="946"/>
      <c r="O5357" s="946"/>
      <c r="P5357" s="946"/>
      <c r="Q5357" s="946"/>
      <c r="T5357" s="752"/>
    </row>
    <row r="5358" spans="1:20" s="753" customFormat="1" ht="13.2" x14ac:dyDescent="0.25">
      <c r="A5358" s="947" t="s">
        <v>8579</v>
      </c>
      <c r="B5358" s="947"/>
      <c r="C5358" s="947"/>
      <c r="D5358" s="947"/>
      <c r="E5358" s="947"/>
      <c r="F5358" s="947"/>
      <c r="G5358" s="947"/>
      <c r="H5358" s="947"/>
      <c r="I5358" s="947"/>
      <c r="J5358" s="947"/>
      <c r="K5358" s="947"/>
      <c r="L5358" s="947"/>
      <c r="M5358" s="947"/>
      <c r="N5358" s="947"/>
      <c r="O5358" s="947"/>
      <c r="P5358" s="947"/>
      <c r="Q5358" s="947"/>
      <c r="T5358" s="754"/>
    </row>
    <row r="5359" spans="1:20" s="760" customFormat="1" ht="24" customHeight="1" x14ac:dyDescent="0.25">
      <c r="A5359" s="943" t="s">
        <v>5502</v>
      </c>
      <c r="B5359" s="948" t="s">
        <v>5503</v>
      </c>
      <c r="C5359" s="949"/>
      <c r="D5359" s="755"/>
      <c r="E5359" s="943" t="s">
        <v>5504</v>
      </c>
      <c r="F5359" s="943" t="s">
        <v>4881</v>
      </c>
      <c r="G5359" s="943" t="s">
        <v>5505</v>
      </c>
      <c r="H5359" s="943" t="s">
        <v>5506</v>
      </c>
      <c r="I5359" s="943" t="s">
        <v>5507</v>
      </c>
      <c r="J5359" s="756" t="s">
        <v>3115</v>
      </c>
      <c r="K5359" s="757" t="s">
        <v>3116</v>
      </c>
      <c r="L5359" s="758" t="s">
        <v>5508</v>
      </c>
      <c r="M5359" s="758" t="s">
        <v>5509</v>
      </c>
      <c r="N5359" s="756" t="s">
        <v>3116</v>
      </c>
      <c r="O5359" s="756" t="s">
        <v>3116</v>
      </c>
      <c r="P5359" s="759" t="s">
        <v>3317</v>
      </c>
      <c r="Q5359" s="759" t="s">
        <v>3341</v>
      </c>
      <c r="R5359" s="759" t="s">
        <v>5510</v>
      </c>
      <c r="T5359" s="761"/>
    </row>
    <row r="5360" spans="1:20" s="760" customFormat="1" ht="19.5" customHeight="1" x14ac:dyDescent="0.25">
      <c r="A5360" s="944"/>
      <c r="B5360" s="950"/>
      <c r="C5360" s="951"/>
      <c r="D5360" s="762"/>
      <c r="E5360" s="944"/>
      <c r="F5360" s="944"/>
      <c r="G5360" s="944"/>
      <c r="H5360" s="944"/>
      <c r="I5360" s="944"/>
      <c r="J5360" s="763">
        <v>2020</v>
      </c>
      <c r="K5360" s="764" t="s">
        <v>3120</v>
      </c>
      <c r="L5360" s="765" t="s">
        <v>3120</v>
      </c>
      <c r="M5360" s="765" t="s">
        <v>3120</v>
      </c>
      <c r="N5360" s="766" t="s">
        <v>5068</v>
      </c>
      <c r="O5360" s="766" t="s">
        <v>5069</v>
      </c>
      <c r="P5360" s="763" t="s">
        <v>4882</v>
      </c>
      <c r="Q5360" s="766" t="s">
        <v>5102</v>
      </c>
      <c r="R5360" s="763"/>
      <c r="T5360" s="761"/>
    </row>
    <row r="5361" spans="1:20" s="760" customFormat="1" ht="15.75" customHeight="1" x14ac:dyDescent="0.25">
      <c r="A5361" s="945"/>
      <c r="B5361" s="952"/>
      <c r="C5361" s="953"/>
      <c r="D5361" s="768"/>
      <c r="E5361" s="945"/>
      <c r="F5361" s="945"/>
      <c r="G5361" s="945"/>
      <c r="H5361" s="945"/>
      <c r="I5361" s="945"/>
      <c r="J5361" s="769" t="s">
        <v>14</v>
      </c>
      <c r="K5361" s="770" t="s">
        <v>14</v>
      </c>
      <c r="L5361" s="771" t="s">
        <v>14</v>
      </c>
      <c r="M5361" s="771" t="s">
        <v>14</v>
      </c>
      <c r="N5361" s="769" t="s">
        <v>14</v>
      </c>
      <c r="O5361" s="769" t="s">
        <v>14</v>
      </c>
      <c r="P5361" s="769" t="s">
        <v>14</v>
      </c>
      <c r="Q5361" s="769" t="s">
        <v>14</v>
      </c>
      <c r="R5361" s="769"/>
      <c r="T5361" s="761"/>
    </row>
    <row r="5362" spans="1:20" s="498" customFormat="1" ht="12" x14ac:dyDescent="0.25">
      <c r="A5362" s="772" t="s">
        <v>1119</v>
      </c>
      <c r="B5362" s="773" t="s">
        <v>1120</v>
      </c>
      <c r="C5362" s="773"/>
      <c r="D5362" s="794"/>
      <c r="E5362" s="773"/>
      <c r="F5362" s="775"/>
      <c r="G5362" s="773"/>
      <c r="H5362" s="773"/>
      <c r="I5362" s="773"/>
      <c r="J5362" s="776"/>
      <c r="K5362" s="829"/>
      <c r="L5362" s="776"/>
      <c r="M5362" s="776"/>
      <c r="N5362" s="776"/>
      <c r="O5362" s="776"/>
      <c r="P5362" s="776"/>
      <c r="Q5362" s="776"/>
      <c r="R5362" s="776"/>
      <c r="T5362" s="568"/>
    </row>
    <row r="5363" spans="1:20" s="498" customFormat="1" ht="12" x14ac:dyDescent="0.25">
      <c r="A5363" s="772"/>
      <c r="C5363" s="773" t="s">
        <v>5123</v>
      </c>
      <c r="D5363" s="794"/>
      <c r="E5363" s="773"/>
      <c r="F5363" s="775"/>
      <c r="G5363" s="773"/>
      <c r="H5363" s="773"/>
      <c r="I5363" s="773"/>
      <c r="J5363" s="777">
        <v>72362960</v>
      </c>
      <c r="K5363" s="789">
        <f>SUM(K5364:K5371)</f>
        <v>72362960</v>
      </c>
      <c r="L5363" s="784">
        <f t="shared" ref="L5363:O5363" si="289">SUM(L5364:L5371)</f>
        <v>0</v>
      </c>
      <c r="M5363" s="784">
        <f t="shared" si="289"/>
        <v>0</v>
      </c>
      <c r="N5363" s="784">
        <f t="shared" si="289"/>
        <v>76722715</v>
      </c>
      <c r="O5363" s="784">
        <f t="shared" si="289"/>
        <v>79158123</v>
      </c>
      <c r="P5363" s="777">
        <f>SUM(K5363,N5363,O5363)</f>
        <v>228243798</v>
      </c>
      <c r="Q5363" s="777">
        <v>83689967</v>
      </c>
      <c r="R5363" s="777"/>
      <c r="T5363" s="568"/>
    </row>
    <row r="5364" spans="1:20" s="498" customFormat="1" ht="12" x14ac:dyDescent="0.25">
      <c r="A5364" s="772"/>
      <c r="D5364" s="515" t="s">
        <v>10172</v>
      </c>
      <c r="E5364" s="779" t="s">
        <v>10173</v>
      </c>
      <c r="F5364" s="780" t="s">
        <v>6059</v>
      </c>
      <c r="G5364" s="781" t="s">
        <v>6194</v>
      </c>
      <c r="H5364" s="781" t="s">
        <v>10174</v>
      </c>
      <c r="I5364" s="781" t="s">
        <v>5517</v>
      </c>
      <c r="J5364" s="782">
        <v>41557720</v>
      </c>
      <c r="K5364" s="783">
        <v>41557720</v>
      </c>
      <c r="L5364" s="784">
        <f t="shared" ref="L5364:L5371" si="290">SUM(J5364-K5364)</f>
        <v>0</v>
      </c>
      <c r="M5364" s="784">
        <f>SUM(K5364-J5364)</f>
        <v>0</v>
      </c>
      <c r="N5364" s="782">
        <v>43635610</v>
      </c>
      <c r="O5364" s="782">
        <v>45817300</v>
      </c>
      <c r="P5364" s="782">
        <v>131010630</v>
      </c>
      <c r="Q5364" s="782">
        <v>48343604</v>
      </c>
      <c r="R5364" s="782"/>
      <c r="T5364" s="568"/>
    </row>
    <row r="5365" spans="1:20" s="498" customFormat="1" ht="24" x14ac:dyDescent="0.25">
      <c r="A5365" s="772"/>
      <c r="D5365" s="515" t="s">
        <v>10175</v>
      </c>
      <c r="E5365" s="779" t="s">
        <v>10176</v>
      </c>
      <c r="F5365" s="780" t="s">
        <v>10177</v>
      </c>
      <c r="G5365" s="781" t="s">
        <v>5515</v>
      </c>
      <c r="H5365" s="781" t="s">
        <v>5813</v>
      </c>
      <c r="I5365" s="781" t="s">
        <v>5517</v>
      </c>
      <c r="J5365" s="782">
        <v>4780640</v>
      </c>
      <c r="K5365" s="783">
        <v>4780640</v>
      </c>
      <c r="L5365" s="784">
        <f t="shared" si="290"/>
        <v>0</v>
      </c>
      <c r="M5365" s="784">
        <f t="shared" ref="M5365:M5371" si="291">SUM(K5365-J5365)</f>
        <v>0</v>
      </c>
      <c r="N5365" s="782">
        <v>4780640</v>
      </c>
      <c r="O5365" s="782">
        <v>4780640</v>
      </c>
      <c r="P5365" s="782">
        <v>14341920</v>
      </c>
      <c r="Q5365" s="782">
        <v>4780640</v>
      </c>
      <c r="R5365" s="782"/>
      <c r="T5365" s="568"/>
    </row>
    <row r="5366" spans="1:20" s="498" customFormat="1" ht="12" x14ac:dyDescent="0.25">
      <c r="A5366" s="772"/>
      <c r="D5366" s="515" t="s">
        <v>10178</v>
      </c>
      <c r="E5366" s="779" t="s">
        <v>10179</v>
      </c>
      <c r="F5366" s="780" t="s">
        <v>5526</v>
      </c>
      <c r="G5366" s="781" t="s">
        <v>6194</v>
      </c>
      <c r="H5366" s="781" t="s">
        <v>10026</v>
      </c>
      <c r="I5366" s="781" t="s">
        <v>5517</v>
      </c>
      <c r="J5366" s="782">
        <v>5118870</v>
      </c>
      <c r="K5366" s="783">
        <v>5118870</v>
      </c>
      <c r="L5366" s="784">
        <f t="shared" si="290"/>
        <v>0</v>
      </c>
      <c r="M5366" s="784">
        <f t="shared" si="291"/>
        <v>0</v>
      </c>
      <c r="N5366" s="782">
        <v>5150229</v>
      </c>
      <c r="O5366" s="782">
        <v>5305475</v>
      </c>
      <c r="P5366" s="782">
        <v>15574574</v>
      </c>
      <c r="Q5366" s="782">
        <v>7762123</v>
      </c>
      <c r="R5366" s="782"/>
      <c r="T5366" s="568"/>
    </row>
    <row r="5367" spans="1:20" s="498" customFormat="1" ht="12" x14ac:dyDescent="0.25">
      <c r="A5367" s="772"/>
      <c r="D5367" s="515" t="s">
        <v>10180</v>
      </c>
      <c r="E5367" s="779" t="s">
        <v>10181</v>
      </c>
      <c r="F5367" s="780" t="s">
        <v>5529</v>
      </c>
      <c r="G5367" s="781" t="s">
        <v>6194</v>
      </c>
      <c r="H5367" s="781" t="s">
        <v>10174</v>
      </c>
      <c r="I5367" s="781" t="s">
        <v>5517</v>
      </c>
      <c r="J5367" s="782">
        <v>2593730</v>
      </c>
      <c r="K5367" s="783">
        <v>2593730</v>
      </c>
      <c r="L5367" s="784">
        <f t="shared" si="290"/>
        <v>0</v>
      </c>
      <c r="M5367" s="784">
        <f t="shared" si="291"/>
        <v>0</v>
      </c>
      <c r="N5367" s="782">
        <v>2982420</v>
      </c>
      <c r="O5367" s="782">
        <v>3039228</v>
      </c>
      <c r="P5367" s="782">
        <v>8615378</v>
      </c>
      <c r="Q5367" s="782">
        <v>2840400</v>
      </c>
      <c r="R5367" s="782"/>
      <c r="T5367" s="568"/>
    </row>
    <row r="5368" spans="1:20" s="498" customFormat="1" ht="12" x14ac:dyDescent="0.25">
      <c r="A5368" s="772"/>
      <c r="D5368" s="515" t="s">
        <v>10182</v>
      </c>
      <c r="E5368" s="779" t="s">
        <v>10183</v>
      </c>
      <c r="F5368" s="780" t="s">
        <v>5532</v>
      </c>
      <c r="G5368" s="781" t="s">
        <v>6194</v>
      </c>
      <c r="H5368" s="781" t="s">
        <v>10174</v>
      </c>
      <c r="I5368" s="781" t="s">
        <v>5517</v>
      </c>
      <c r="J5368" s="782">
        <v>1191600</v>
      </c>
      <c r="K5368" s="783">
        <v>1191600</v>
      </c>
      <c r="L5368" s="784">
        <f t="shared" si="290"/>
        <v>0</v>
      </c>
      <c r="M5368" s="784">
        <f t="shared" si="291"/>
        <v>0</v>
      </c>
      <c r="N5368" s="782">
        <v>1360800</v>
      </c>
      <c r="O5368" s="782">
        <v>1386720</v>
      </c>
      <c r="P5368" s="782">
        <v>3939120</v>
      </c>
      <c r="Q5368" s="782">
        <v>1296000</v>
      </c>
      <c r="R5368" s="782"/>
      <c r="T5368" s="568"/>
    </row>
    <row r="5369" spans="1:20" s="498" customFormat="1" ht="12" x14ac:dyDescent="0.25">
      <c r="A5369" s="772"/>
      <c r="D5369" s="515" t="s">
        <v>10184</v>
      </c>
      <c r="E5369" s="779" t="s">
        <v>10185</v>
      </c>
      <c r="F5369" s="780" t="s">
        <v>5535</v>
      </c>
      <c r="G5369" s="781" t="s">
        <v>6194</v>
      </c>
      <c r="H5369" s="781" t="s">
        <v>10174</v>
      </c>
      <c r="I5369" s="781" t="s">
        <v>5517</v>
      </c>
      <c r="J5369" s="782">
        <v>728400</v>
      </c>
      <c r="K5369" s="783">
        <v>728400</v>
      </c>
      <c r="L5369" s="784">
        <f t="shared" si="290"/>
        <v>0</v>
      </c>
      <c r="M5369" s="784">
        <f t="shared" si="291"/>
        <v>0</v>
      </c>
      <c r="N5369" s="782">
        <v>826560</v>
      </c>
      <c r="O5369" s="782">
        <v>842304</v>
      </c>
      <c r="P5369" s="782">
        <v>2397264</v>
      </c>
      <c r="Q5369" s="782">
        <v>787200</v>
      </c>
      <c r="R5369" s="782"/>
      <c r="T5369" s="568"/>
    </row>
    <row r="5370" spans="1:20" s="498" customFormat="1" ht="12" x14ac:dyDescent="0.25">
      <c r="A5370" s="772"/>
      <c r="D5370" s="515" t="s">
        <v>10186</v>
      </c>
      <c r="E5370" s="779" t="s">
        <v>10187</v>
      </c>
      <c r="F5370" s="780" t="s">
        <v>5796</v>
      </c>
      <c r="G5370" s="781" t="s">
        <v>6194</v>
      </c>
      <c r="H5370" s="781" t="s">
        <v>10174</v>
      </c>
      <c r="I5370" s="781" t="s">
        <v>5517</v>
      </c>
      <c r="J5370" s="782">
        <v>0</v>
      </c>
      <c r="K5370" s="783">
        <v>0</v>
      </c>
      <c r="L5370" s="784">
        <f t="shared" si="290"/>
        <v>0</v>
      </c>
      <c r="M5370" s="784">
        <f t="shared" si="291"/>
        <v>0</v>
      </c>
      <c r="N5370" s="782">
        <v>1594456</v>
      </c>
      <c r="O5370" s="782">
        <v>1594456</v>
      </c>
      <c r="P5370" s="782">
        <v>3188912</v>
      </c>
      <c r="Q5370" s="782">
        <v>0</v>
      </c>
      <c r="R5370" s="782"/>
      <c r="T5370" s="568"/>
    </row>
    <row r="5371" spans="1:20" s="498" customFormat="1" ht="12" x14ac:dyDescent="0.25">
      <c r="A5371" s="772"/>
      <c r="D5371" s="515" t="s">
        <v>10188</v>
      </c>
      <c r="E5371" s="779" t="s">
        <v>10189</v>
      </c>
      <c r="F5371" s="780" t="s">
        <v>5544</v>
      </c>
      <c r="G5371" s="781" t="s">
        <v>6194</v>
      </c>
      <c r="H5371" s="781" t="s">
        <v>10174</v>
      </c>
      <c r="I5371" s="781" t="s">
        <v>5517</v>
      </c>
      <c r="J5371" s="782">
        <v>16392000</v>
      </c>
      <c r="K5371" s="783">
        <v>16392000</v>
      </c>
      <c r="L5371" s="782">
        <f t="shared" si="290"/>
        <v>0</v>
      </c>
      <c r="M5371" s="782">
        <f t="shared" si="291"/>
        <v>0</v>
      </c>
      <c r="N5371" s="782">
        <v>16392000</v>
      </c>
      <c r="O5371" s="782">
        <v>16392000</v>
      </c>
      <c r="P5371" s="782">
        <v>49176000</v>
      </c>
      <c r="Q5371" s="782">
        <v>17880000</v>
      </c>
      <c r="R5371" s="782"/>
      <c r="T5371" s="568"/>
    </row>
    <row r="5372" spans="1:20" s="498" customFormat="1" ht="12" x14ac:dyDescent="0.25">
      <c r="A5372" s="772"/>
      <c r="D5372" s="515"/>
      <c r="F5372" s="536"/>
      <c r="J5372" s="776"/>
      <c r="K5372" s="829"/>
      <c r="L5372" s="776"/>
      <c r="M5372" s="776"/>
      <c r="N5372" s="776"/>
      <c r="O5372" s="776"/>
      <c r="P5372" s="776"/>
      <c r="Q5372" s="776"/>
      <c r="R5372" s="776"/>
      <c r="T5372" s="568"/>
    </row>
    <row r="5373" spans="1:20" s="498" customFormat="1" ht="12" x14ac:dyDescent="0.25">
      <c r="A5373" s="772"/>
      <c r="C5373" s="773" t="s">
        <v>5142</v>
      </c>
      <c r="D5373" s="794"/>
      <c r="E5373" s="773"/>
      <c r="F5373" s="775"/>
      <c r="G5373" s="773"/>
      <c r="H5373" s="773"/>
      <c r="I5373" s="773"/>
      <c r="J5373" s="777">
        <v>44600000</v>
      </c>
      <c r="K5373" s="789">
        <f>SUM(K5374:K5414)</f>
        <v>44600000</v>
      </c>
      <c r="L5373" s="784">
        <f t="shared" ref="L5373:O5373" si="292">SUM(L5374:L5414)</f>
        <v>0</v>
      </c>
      <c r="M5373" s="784">
        <f t="shared" si="292"/>
        <v>0</v>
      </c>
      <c r="N5373" s="784">
        <f t="shared" si="292"/>
        <v>44600000</v>
      </c>
      <c r="O5373" s="784">
        <f t="shared" si="292"/>
        <v>44950000</v>
      </c>
      <c r="P5373" s="777">
        <f>SUM(K5373,N5373,O5373)</f>
        <v>134150000</v>
      </c>
      <c r="Q5373" s="777">
        <v>42050000</v>
      </c>
      <c r="R5373" s="777"/>
      <c r="T5373" s="568"/>
    </row>
    <row r="5374" spans="1:20" s="498" customFormat="1" ht="24" x14ac:dyDescent="0.25">
      <c r="A5374" s="772"/>
      <c r="D5374" s="515" t="s">
        <v>10190</v>
      </c>
      <c r="E5374" s="779" t="s">
        <v>10191</v>
      </c>
      <c r="F5374" s="780" t="s">
        <v>10192</v>
      </c>
      <c r="G5374" s="781" t="s">
        <v>6194</v>
      </c>
      <c r="H5374" s="781" t="s">
        <v>10026</v>
      </c>
      <c r="I5374" s="781" t="s">
        <v>5517</v>
      </c>
      <c r="J5374" s="782">
        <v>900000</v>
      </c>
      <c r="K5374" s="783">
        <v>900000</v>
      </c>
      <c r="L5374" s="784">
        <f t="shared" ref="L5374:L5414" si="293">SUM(J5374-K5374)</f>
        <v>0</v>
      </c>
      <c r="M5374" s="784">
        <f>SUM(K5374-J5374)</f>
        <v>0</v>
      </c>
      <c r="N5374" s="782">
        <v>900000</v>
      </c>
      <c r="O5374" s="782">
        <v>900000</v>
      </c>
      <c r="P5374" s="782">
        <v>2700000</v>
      </c>
      <c r="Q5374" s="782">
        <v>900000</v>
      </c>
      <c r="R5374" s="782"/>
      <c r="T5374" s="568"/>
    </row>
    <row r="5375" spans="1:20" s="498" customFormat="1" ht="24" x14ac:dyDescent="0.25">
      <c r="A5375" s="772"/>
      <c r="D5375" s="515" t="s">
        <v>10193</v>
      </c>
      <c r="E5375" s="779" t="s">
        <v>10194</v>
      </c>
      <c r="F5375" s="780" t="s">
        <v>5568</v>
      </c>
      <c r="G5375" s="781" t="s">
        <v>6194</v>
      </c>
      <c r="H5375" s="781" t="s">
        <v>10026</v>
      </c>
      <c r="I5375" s="781" t="s">
        <v>5517</v>
      </c>
      <c r="J5375" s="782">
        <v>1000000</v>
      </c>
      <c r="K5375" s="783">
        <v>1000000</v>
      </c>
      <c r="L5375" s="784">
        <f t="shared" si="293"/>
        <v>0</v>
      </c>
      <c r="M5375" s="784">
        <f t="shared" ref="M5375:M5414" si="294">SUM(K5375-J5375)</f>
        <v>0</v>
      </c>
      <c r="N5375" s="782">
        <v>1000000</v>
      </c>
      <c r="O5375" s="782">
        <v>1000000</v>
      </c>
      <c r="P5375" s="782">
        <v>3000000</v>
      </c>
      <c r="Q5375" s="782">
        <v>1000000</v>
      </c>
      <c r="R5375" s="782"/>
      <c r="T5375" s="568"/>
    </row>
    <row r="5376" spans="1:20" s="498" customFormat="1" ht="24" x14ac:dyDescent="0.25">
      <c r="A5376" s="772"/>
      <c r="D5376" s="515" t="s">
        <v>10195</v>
      </c>
      <c r="E5376" s="779" t="s">
        <v>10196</v>
      </c>
      <c r="F5376" s="780" t="s">
        <v>5574</v>
      </c>
      <c r="G5376" s="781" t="s">
        <v>6194</v>
      </c>
      <c r="H5376" s="781" t="s">
        <v>10026</v>
      </c>
      <c r="I5376" s="781" t="s">
        <v>5517</v>
      </c>
      <c r="J5376" s="782">
        <v>0</v>
      </c>
      <c r="K5376" s="783">
        <v>0</v>
      </c>
      <c r="L5376" s="784">
        <f t="shared" si="293"/>
        <v>0</v>
      </c>
      <c r="M5376" s="784">
        <f t="shared" si="294"/>
        <v>0</v>
      </c>
      <c r="N5376" s="782">
        <v>0</v>
      </c>
      <c r="O5376" s="782">
        <v>0</v>
      </c>
      <c r="P5376" s="782">
        <v>0</v>
      </c>
      <c r="Q5376" s="782">
        <v>0</v>
      </c>
      <c r="R5376" s="782"/>
      <c r="T5376" s="568"/>
    </row>
    <row r="5377" spans="1:20" s="498" customFormat="1" ht="12" x14ac:dyDescent="0.25">
      <c r="A5377" s="772"/>
      <c r="D5377" s="515" t="s">
        <v>10197</v>
      </c>
      <c r="E5377" s="779" t="s">
        <v>10198</v>
      </c>
      <c r="F5377" s="780" t="s">
        <v>5580</v>
      </c>
      <c r="G5377" s="781" t="s">
        <v>6194</v>
      </c>
      <c r="H5377" s="781" t="s">
        <v>10026</v>
      </c>
      <c r="I5377" s="781" t="s">
        <v>5517</v>
      </c>
      <c r="J5377" s="782">
        <v>0</v>
      </c>
      <c r="K5377" s="783">
        <v>0</v>
      </c>
      <c r="L5377" s="784">
        <f t="shared" si="293"/>
        <v>0</v>
      </c>
      <c r="M5377" s="784">
        <f t="shared" si="294"/>
        <v>0</v>
      </c>
      <c r="N5377" s="782">
        <v>0</v>
      </c>
      <c r="O5377" s="782">
        <v>0</v>
      </c>
      <c r="P5377" s="782">
        <v>0</v>
      </c>
      <c r="Q5377" s="782">
        <v>0</v>
      </c>
      <c r="R5377" s="782"/>
      <c r="T5377" s="568"/>
    </row>
    <row r="5378" spans="1:20" s="498" customFormat="1" ht="12" x14ac:dyDescent="0.25">
      <c r="A5378" s="772"/>
      <c r="D5378" s="515" t="s">
        <v>10199</v>
      </c>
      <c r="E5378" s="779" t="s">
        <v>10200</v>
      </c>
      <c r="F5378" s="780" t="s">
        <v>5583</v>
      </c>
      <c r="G5378" s="781" t="s">
        <v>6194</v>
      </c>
      <c r="H5378" s="781" t="s">
        <v>10026</v>
      </c>
      <c r="I5378" s="781" t="s">
        <v>5517</v>
      </c>
      <c r="J5378" s="782">
        <v>300000</v>
      </c>
      <c r="K5378" s="783">
        <v>300000</v>
      </c>
      <c r="L5378" s="784">
        <f t="shared" si="293"/>
        <v>0</v>
      </c>
      <c r="M5378" s="784">
        <f t="shared" si="294"/>
        <v>0</v>
      </c>
      <c r="N5378" s="782">
        <v>300000</v>
      </c>
      <c r="O5378" s="782">
        <v>300000</v>
      </c>
      <c r="P5378" s="782">
        <v>900000</v>
      </c>
      <c r="Q5378" s="782">
        <v>300000</v>
      </c>
      <c r="R5378" s="782"/>
      <c r="T5378" s="568"/>
    </row>
    <row r="5379" spans="1:20" s="498" customFormat="1" ht="12" x14ac:dyDescent="0.25">
      <c r="A5379" s="772"/>
      <c r="D5379" s="515" t="s">
        <v>10201</v>
      </c>
      <c r="E5379" s="779" t="s">
        <v>10202</v>
      </c>
      <c r="F5379" s="780" t="s">
        <v>5592</v>
      </c>
      <c r="G5379" s="781" t="s">
        <v>6194</v>
      </c>
      <c r="H5379" s="781" t="s">
        <v>10026</v>
      </c>
      <c r="I5379" s="781" t="s">
        <v>5517</v>
      </c>
      <c r="J5379" s="782">
        <v>250000</v>
      </c>
      <c r="K5379" s="783">
        <v>250000</v>
      </c>
      <c r="L5379" s="784">
        <f t="shared" si="293"/>
        <v>0</v>
      </c>
      <c r="M5379" s="784">
        <f t="shared" si="294"/>
        <v>0</v>
      </c>
      <c r="N5379" s="782">
        <v>250000</v>
      </c>
      <c r="O5379" s="782">
        <v>250000</v>
      </c>
      <c r="P5379" s="782">
        <v>750000</v>
      </c>
      <c r="Q5379" s="782">
        <v>250000</v>
      </c>
      <c r="R5379" s="782"/>
      <c r="T5379" s="568"/>
    </row>
    <row r="5380" spans="1:20" s="498" customFormat="1" ht="12" x14ac:dyDescent="0.25">
      <c r="A5380" s="772"/>
      <c r="D5380" s="515" t="s">
        <v>10203</v>
      </c>
      <c r="E5380" s="779" t="s">
        <v>10204</v>
      </c>
      <c r="F5380" s="780" t="s">
        <v>6354</v>
      </c>
      <c r="G5380" s="781" t="s">
        <v>6194</v>
      </c>
      <c r="H5380" s="781" t="s">
        <v>10026</v>
      </c>
      <c r="I5380" s="781" t="s">
        <v>5517</v>
      </c>
      <c r="J5380" s="782">
        <v>400000</v>
      </c>
      <c r="K5380" s="783">
        <v>400000</v>
      </c>
      <c r="L5380" s="784">
        <f t="shared" si="293"/>
        <v>0</v>
      </c>
      <c r="M5380" s="784">
        <f t="shared" si="294"/>
        <v>0</v>
      </c>
      <c r="N5380" s="782">
        <v>400000</v>
      </c>
      <c r="O5380" s="782">
        <v>400000</v>
      </c>
      <c r="P5380" s="782">
        <v>1200000</v>
      </c>
      <c r="Q5380" s="782">
        <v>300000</v>
      </c>
      <c r="R5380" s="782"/>
      <c r="T5380" s="568"/>
    </row>
    <row r="5381" spans="1:20" s="498" customFormat="1" ht="36" x14ac:dyDescent="0.25">
      <c r="A5381" s="772"/>
      <c r="D5381" s="515" t="s">
        <v>10205</v>
      </c>
      <c r="E5381" s="779" t="s">
        <v>10206</v>
      </c>
      <c r="F5381" s="780" t="s">
        <v>5598</v>
      </c>
      <c r="G5381" s="781" t="s">
        <v>6194</v>
      </c>
      <c r="H5381" s="781" t="s">
        <v>10026</v>
      </c>
      <c r="I5381" s="781" t="s">
        <v>5517</v>
      </c>
      <c r="J5381" s="782">
        <v>750000</v>
      </c>
      <c r="K5381" s="783">
        <v>750000</v>
      </c>
      <c r="L5381" s="784">
        <f t="shared" si="293"/>
        <v>0</v>
      </c>
      <c r="M5381" s="784">
        <f t="shared" si="294"/>
        <v>0</v>
      </c>
      <c r="N5381" s="782">
        <v>750000</v>
      </c>
      <c r="O5381" s="782">
        <v>800000</v>
      </c>
      <c r="P5381" s="782">
        <v>2300000</v>
      </c>
      <c r="Q5381" s="782">
        <v>700000</v>
      </c>
      <c r="R5381" s="782"/>
      <c r="T5381" s="568"/>
    </row>
    <row r="5382" spans="1:20" s="498" customFormat="1" ht="12" x14ac:dyDescent="0.25">
      <c r="A5382" s="772"/>
      <c r="D5382" s="515" t="s">
        <v>10207</v>
      </c>
      <c r="E5382" s="779" t="s">
        <v>10208</v>
      </c>
      <c r="F5382" s="780" t="s">
        <v>5622</v>
      </c>
      <c r="G5382" s="781" t="s">
        <v>6194</v>
      </c>
      <c r="H5382" s="781" t="s">
        <v>10026</v>
      </c>
      <c r="I5382" s="781" t="s">
        <v>5517</v>
      </c>
      <c r="J5382" s="782">
        <v>1000000</v>
      </c>
      <c r="K5382" s="783">
        <v>1000000</v>
      </c>
      <c r="L5382" s="784">
        <f t="shared" si="293"/>
        <v>0</v>
      </c>
      <c r="M5382" s="784">
        <f t="shared" si="294"/>
        <v>0</v>
      </c>
      <c r="N5382" s="782">
        <v>1000000</v>
      </c>
      <c r="O5382" s="782">
        <v>1000000</v>
      </c>
      <c r="P5382" s="782">
        <v>3000000</v>
      </c>
      <c r="Q5382" s="782">
        <v>1000000</v>
      </c>
      <c r="R5382" s="782"/>
      <c r="T5382" s="568"/>
    </row>
    <row r="5383" spans="1:20" s="498" customFormat="1" ht="24" x14ac:dyDescent="0.25">
      <c r="A5383" s="772"/>
      <c r="D5383" s="515" t="s">
        <v>10209</v>
      </c>
      <c r="E5383" s="779" t="s">
        <v>10210</v>
      </c>
      <c r="F5383" s="780" t="s">
        <v>5610</v>
      </c>
      <c r="G5383" s="781" t="s">
        <v>6194</v>
      </c>
      <c r="H5383" s="781" t="s">
        <v>10026</v>
      </c>
      <c r="I5383" s="781" t="s">
        <v>5517</v>
      </c>
      <c r="J5383" s="782">
        <v>2500000</v>
      </c>
      <c r="K5383" s="783">
        <v>2500000</v>
      </c>
      <c r="L5383" s="784">
        <f t="shared" si="293"/>
        <v>0</v>
      </c>
      <c r="M5383" s="784">
        <f t="shared" si="294"/>
        <v>0</v>
      </c>
      <c r="N5383" s="782">
        <v>2500000</v>
      </c>
      <c r="O5383" s="782">
        <v>2500000</v>
      </c>
      <c r="P5383" s="782">
        <v>7500000</v>
      </c>
      <c r="Q5383" s="782">
        <v>2500000</v>
      </c>
      <c r="R5383" s="782"/>
      <c r="T5383" s="568"/>
    </row>
    <row r="5384" spans="1:20" s="498" customFormat="1" ht="24" x14ac:dyDescent="0.25">
      <c r="A5384" s="772"/>
      <c r="D5384" s="515" t="s">
        <v>10211</v>
      </c>
      <c r="E5384" s="779" t="s">
        <v>10212</v>
      </c>
      <c r="F5384" s="780" t="s">
        <v>5613</v>
      </c>
      <c r="G5384" s="781" t="s">
        <v>6194</v>
      </c>
      <c r="H5384" s="781" t="s">
        <v>10026</v>
      </c>
      <c r="I5384" s="781" t="s">
        <v>5517</v>
      </c>
      <c r="J5384" s="782">
        <v>1800000</v>
      </c>
      <c r="K5384" s="783">
        <v>1800000</v>
      </c>
      <c r="L5384" s="784">
        <f t="shared" si="293"/>
        <v>0</v>
      </c>
      <c r="M5384" s="784">
        <f t="shared" si="294"/>
        <v>0</v>
      </c>
      <c r="N5384" s="782">
        <v>1800000</v>
      </c>
      <c r="O5384" s="782">
        <v>1800000</v>
      </c>
      <c r="P5384" s="782">
        <v>5400000</v>
      </c>
      <c r="Q5384" s="782">
        <v>1800000</v>
      </c>
      <c r="R5384" s="782"/>
      <c r="T5384" s="568"/>
    </row>
    <row r="5385" spans="1:20" s="498" customFormat="1" ht="12" x14ac:dyDescent="0.25">
      <c r="A5385" s="772"/>
      <c r="D5385" s="515" t="s">
        <v>10213</v>
      </c>
      <c r="E5385" s="779" t="s">
        <v>10214</v>
      </c>
      <c r="F5385" s="780" t="s">
        <v>5631</v>
      </c>
      <c r="G5385" s="781" t="s">
        <v>6194</v>
      </c>
      <c r="H5385" s="781" t="s">
        <v>10026</v>
      </c>
      <c r="I5385" s="781" t="s">
        <v>5517</v>
      </c>
      <c r="J5385" s="782">
        <v>350000</v>
      </c>
      <c r="K5385" s="783">
        <v>350000</v>
      </c>
      <c r="L5385" s="784">
        <f t="shared" si="293"/>
        <v>0</v>
      </c>
      <c r="M5385" s="784">
        <f t="shared" si="294"/>
        <v>0</v>
      </c>
      <c r="N5385" s="782">
        <v>350000</v>
      </c>
      <c r="O5385" s="782">
        <v>400000</v>
      </c>
      <c r="P5385" s="782">
        <v>1100000</v>
      </c>
      <c r="Q5385" s="782">
        <v>300000</v>
      </c>
      <c r="R5385" s="782"/>
      <c r="T5385" s="568"/>
    </row>
    <row r="5386" spans="1:20" s="751" customFormat="1" ht="12" customHeight="1" x14ac:dyDescent="0.3">
      <c r="A5386" s="946" t="s">
        <v>5500</v>
      </c>
      <c r="B5386" s="946"/>
      <c r="C5386" s="946"/>
      <c r="D5386" s="946"/>
      <c r="E5386" s="946"/>
      <c r="F5386" s="946"/>
      <c r="G5386" s="946"/>
      <c r="H5386" s="946"/>
      <c r="I5386" s="946"/>
      <c r="J5386" s="946"/>
      <c r="K5386" s="946"/>
      <c r="L5386" s="946"/>
      <c r="M5386" s="946"/>
      <c r="N5386" s="946"/>
      <c r="O5386" s="946"/>
      <c r="P5386" s="946"/>
      <c r="Q5386" s="946"/>
      <c r="T5386" s="752"/>
    </row>
    <row r="5387" spans="1:20" s="751" customFormat="1" ht="13.8" x14ac:dyDescent="0.3">
      <c r="A5387" s="946" t="s">
        <v>5501</v>
      </c>
      <c r="B5387" s="946"/>
      <c r="C5387" s="946"/>
      <c r="D5387" s="946"/>
      <c r="E5387" s="946"/>
      <c r="F5387" s="946"/>
      <c r="G5387" s="946"/>
      <c r="H5387" s="946"/>
      <c r="I5387" s="946"/>
      <c r="J5387" s="946"/>
      <c r="K5387" s="946"/>
      <c r="L5387" s="946"/>
      <c r="M5387" s="946"/>
      <c r="N5387" s="946"/>
      <c r="O5387" s="946"/>
      <c r="P5387" s="946"/>
      <c r="Q5387" s="946"/>
      <c r="T5387" s="752"/>
    </row>
    <row r="5388" spans="1:20" s="753" customFormat="1" ht="13.2" x14ac:dyDescent="0.25">
      <c r="A5388" s="947" t="s">
        <v>8579</v>
      </c>
      <c r="B5388" s="947"/>
      <c r="C5388" s="947"/>
      <c r="D5388" s="947"/>
      <c r="E5388" s="947"/>
      <c r="F5388" s="947"/>
      <c r="G5388" s="947"/>
      <c r="H5388" s="947"/>
      <c r="I5388" s="947"/>
      <c r="J5388" s="947"/>
      <c r="K5388" s="947"/>
      <c r="L5388" s="947"/>
      <c r="M5388" s="947"/>
      <c r="N5388" s="947"/>
      <c r="O5388" s="947"/>
      <c r="P5388" s="947"/>
      <c r="Q5388" s="947"/>
      <c r="T5388" s="754"/>
    </row>
    <row r="5389" spans="1:20" s="760" customFormat="1" ht="24" customHeight="1" x14ac:dyDescent="0.25">
      <c r="A5389" s="943" t="s">
        <v>5502</v>
      </c>
      <c r="B5389" s="948" t="s">
        <v>5503</v>
      </c>
      <c r="C5389" s="949"/>
      <c r="D5389" s="755"/>
      <c r="E5389" s="943" t="s">
        <v>5504</v>
      </c>
      <c r="F5389" s="943" t="s">
        <v>4881</v>
      </c>
      <c r="G5389" s="943" t="s">
        <v>5505</v>
      </c>
      <c r="H5389" s="943" t="s">
        <v>5506</v>
      </c>
      <c r="I5389" s="943" t="s">
        <v>5507</v>
      </c>
      <c r="J5389" s="756" t="s">
        <v>3115</v>
      </c>
      <c r="K5389" s="757" t="s">
        <v>3116</v>
      </c>
      <c r="L5389" s="758" t="s">
        <v>5508</v>
      </c>
      <c r="M5389" s="758" t="s">
        <v>5509</v>
      </c>
      <c r="N5389" s="756" t="s">
        <v>3116</v>
      </c>
      <c r="O5389" s="756" t="s">
        <v>3116</v>
      </c>
      <c r="P5389" s="759" t="s">
        <v>3317</v>
      </c>
      <c r="Q5389" s="759" t="s">
        <v>3341</v>
      </c>
      <c r="R5389" s="759" t="s">
        <v>5510</v>
      </c>
      <c r="T5389" s="761"/>
    </row>
    <row r="5390" spans="1:20" s="760" customFormat="1" ht="19.5" customHeight="1" x14ac:dyDescent="0.25">
      <c r="A5390" s="944"/>
      <c r="B5390" s="950"/>
      <c r="C5390" s="951"/>
      <c r="D5390" s="762"/>
      <c r="E5390" s="944"/>
      <c r="F5390" s="944"/>
      <c r="G5390" s="944"/>
      <c r="H5390" s="944"/>
      <c r="I5390" s="944"/>
      <c r="J5390" s="763">
        <v>2020</v>
      </c>
      <c r="K5390" s="764" t="s">
        <v>3120</v>
      </c>
      <c r="L5390" s="765" t="s">
        <v>3120</v>
      </c>
      <c r="M5390" s="765" t="s">
        <v>3120</v>
      </c>
      <c r="N5390" s="766" t="s">
        <v>5068</v>
      </c>
      <c r="O5390" s="766" t="s">
        <v>5069</v>
      </c>
      <c r="P5390" s="763" t="s">
        <v>4882</v>
      </c>
      <c r="Q5390" s="766" t="s">
        <v>5102</v>
      </c>
      <c r="R5390" s="763"/>
      <c r="T5390" s="761"/>
    </row>
    <row r="5391" spans="1:20" s="760" customFormat="1" ht="15.75" customHeight="1" x14ac:dyDescent="0.25">
      <c r="A5391" s="945"/>
      <c r="B5391" s="952"/>
      <c r="C5391" s="953"/>
      <c r="D5391" s="768"/>
      <c r="E5391" s="945"/>
      <c r="F5391" s="945"/>
      <c r="G5391" s="945"/>
      <c r="H5391" s="945"/>
      <c r="I5391" s="945"/>
      <c r="J5391" s="769" t="s">
        <v>14</v>
      </c>
      <c r="K5391" s="770" t="s">
        <v>14</v>
      </c>
      <c r="L5391" s="771" t="s">
        <v>14</v>
      </c>
      <c r="M5391" s="771" t="s">
        <v>14</v>
      </c>
      <c r="N5391" s="769" t="s">
        <v>14</v>
      </c>
      <c r="O5391" s="769" t="s">
        <v>14</v>
      </c>
      <c r="P5391" s="769" t="s">
        <v>14</v>
      </c>
      <c r="Q5391" s="769" t="s">
        <v>14</v>
      </c>
      <c r="R5391" s="769"/>
      <c r="T5391" s="761"/>
    </row>
    <row r="5392" spans="1:20" s="498" customFormat="1" ht="36" x14ac:dyDescent="0.25">
      <c r="A5392" s="772"/>
      <c r="D5392" s="515" t="s">
        <v>10215</v>
      </c>
      <c r="E5392" s="779" t="s">
        <v>10216</v>
      </c>
      <c r="F5392" s="780" t="s">
        <v>5634</v>
      </c>
      <c r="G5392" s="781" t="s">
        <v>6194</v>
      </c>
      <c r="H5392" s="781" t="s">
        <v>10026</v>
      </c>
      <c r="I5392" s="781" t="s">
        <v>5517</v>
      </c>
      <c r="J5392" s="782">
        <v>8000000</v>
      </c>
      <c r="K5392" s="783">
        <v>8000000</v>
      </c>
      <c r="L5392" s="784">
        <f t="shared" si="293"/>
        <v>0</v>
      </c>
      <c r="M5392" s="784">
        <f t="shared" si="294"/>
        <v>0</v>
      </c>
      <c r="N5392" s="782">
        <v>8000000</v>
      </c>
      <c r="O5392" s="782">
        <v>8000000</v>
      </c>
      <c r="P5392" s="782">
        <v>24000000</v>
      </c>
      <c r="Q5392" s="782">
        <v>6500000</v>
      </c>
      <c r="R5392" s="782"/>
      <c r="T5392" s="568"/>
    </row>
    <row r="5393" spans="1:20" s="498" customFormat="1" ht="24" x14ac:dyDescent="0.25">
      <c r="A5393" s="772"/>
      <c r="D5393" s="515" t="s">
        <v>10217</v>
      </c>
      <c r="E5393" s="779" t="s">
        <v>10218</v>
      </c>
      <c r="F5393" s="780" t="s">
        <v>5637</v>
      </c>
      <c r="G5393" s="781" t="s">
        <v>6194</v>
      </c>
      <c r="H5393" s="781" t="s">
        <v>10026</v>
      </c>
      <c r="I5393" s="781" t="s">
        <v>5517</v>
      </c>
      <c r="J5393" s="782">
        <v>300000</v>
      </c>
      <c r="K5393" s="783">
        <v>300000</v>
      </c>
      <c r="L5393" s="784">
        <f t="shared" si="293"/>
        <v>0</v>
      </c>
      <c r="M5393" s="784">
        <f t="shared" si="294"/>
        <v>0</v>
      </c>
      <c r="N5393" s="782">
        <v>300000</v>
      </c>
      <c r="O5393" s="782">
        <v>300000</v>
      </c>
      <c r="P5393" s="782">
        <v>900000</v>
      </c>
      <c r="Q5393" s="782">
        <v>300000</v>
      </c>
      <c r="R5393" s="782"/>
      <c r="T5393" s="568"/>
    </row>
    <row r="5394" spans="1:20" s="498" customFormat="1" ht="36" x14ac:dyDescent="0.25">
      <c r="A5394" s="772"/>
      <c r="D5394" s="515" t="s">
        <v>10219</v>
      </c>
      <c r="E5394" s="779" t="s">
        <v>10220</v>
      </c>
      <c r="F5394" s="780" t="s">
        <v>10221</v>
      </c>
      <c r="G5394" s="781" t="s">
        <v>6194</v>
      </c>
      <c r="H5394" s="781" t="s">
        <v>10026</v>
      </c>
      <c r="I5394" s="781" t="s">
        <v>5517</v>
      </c>
      <c r="J5394" s="782">
        <v>1000000</v>
      </c>
      <c r="K5394" s="783">
        <v>1000000</v>
      </c>
      <c r="L5394" s="784">
        <f t="shared" si="293"/>
        <v>0</v>
      </c>
      <c r="M5394" s="784">
        <f t="shared" si="294"/>
        <v>0</v>
      </c>
      <c r="N5394" s="782">
        <v>1000000</v>
      </c>
      <c r="O5394" s="782">
        <v>1000000</v>
      </c>
      <c r="P5394" s="782">
        <v>3000000</v>
      </c>
      <c r="Q5394" s="782">
        <v>1000000</v>
      </c>
      <c r="R5394" s="782"/>
      <c r="T5394" s="568"/>
    </row>
    <row r="5395" spans="1:20" s="498" customFormat="1" ht="24" x14ac:dyDescent="0.25">
      <c r="A5395" s="772"/>
      <c r="D5395" s="515" t="s">
        <v>10222</v>
      </c>
      <c r="E5395" s="779" t="s">
        <v>10223</v>
      </c>
      <c r="F5395" s="780" t="s">
        <v>10224</v>
      </c>
      <c r="G5395" s="781" t="s">
        <v>6194</v>
      </c>
      <c r="H5395" s="781" t="s">
        <v>10026</v>
      </c>
      <c r="I5395" s="781" t="s">
        <v>5517</v>
      </c>
      <c r="J5395" s="782">
        <v>250000</v>
      </c>
      <c r="K5395" s="783">
        <v>250000</v>
      </c>
      <c r="L5395" s="784">
        <f t="shared" si="293"/>
        <v>0</v>
      </c>
      <c r="M5395" s="784">
        <f t="shared" si="294"/>
        <v>0</v>
      </c>
      <c r="N5395" s="782">
        <v>250000</v>
      </c>
      <c r="O5395" s="782">
        <v>250000</v>
      </c>
      <c r="P5395" s="782">
        <v>750000</v>
      </c>
      <c r="Q5395" s="782">
        <v>250000</v>
      </c>
      <c r="R5395" s="782"/>
      <c r="T5395" s="568"/>
    </row>
    <row r="5396" spans="1:20" s="498" customFormat="1" ht="12" x14ac:dyDescent="0.25">
      <c r="A5396" s="772"/>
      <c r="D5396" s="515" t="s">
        <v>10225</v>
      </c>
      <c r="E5396" s="779" t="s">
        <v>10226</v>
      </c>
      <c r="F5396" s="515" t="s">
        <v>5646</v>
      </c>
      <c r="G5396" s="781" t="s">
        <v>6194</v>
      </c>
      <c r="H5396" s="781" t="s">
        <v>10026</v>
      </c>
      <c r="I5396" s="781" t="s">
        <v>5517</v>
      </c>
      <c r="J5396" s="782">
        <v>300000</v>
      </c>
      <c r="K5396" s="783">
        <v>300000</v>
      </c>
      <c r="L5396" s="784">
        <f t="shared" si="293"/>
        <v>0</v>
      </c>
      <c r="M5396" s="784">
        <f t="shared" si="294"/>
        <v>0</v>
      </c>
      <c r="N5396" s="782">
        <v>300000</v>
      </c>
      <c r="O5396" s="782">
        <v>300000</v>
      </c>
      <c r="P5396" s="782">
        <v>900000</v>
      </c>
      <c r="Q5396" s="782">
        <v>300000</v>
      </c>
      <c r="R5396" s="782"/>
      <c r="T5396" s="568"/>
    </row>
    <row r="5397" spans="1:20" s="498" customFormat="1" ht="12" x14ac:dyDescent="0.25">
      <c r="A5397" s="772"/>
      <c r="D5397" s="515" t="s">
        <v>10227</v>
      </c>
      <c r="E5397" s="779" t="s">
        <v>10228</v>
      </c>
      <c r="F5397" s="515" t="s">
        <v>5649</v>
      </c>
      <c r="G5397" s="781" t="s">
        <v>6194</v>
      </c>
      <c r="H5397" s="781" t="s">
        <v>10026</v>
      </c>
      <c r="I5397" s="781" t="s">
        <v>5517</v>
      </c>
      <c r="J5397" s="782">
        <v>800000</v>
      </c>
      <c r="K5397" s="783">
        <v>800000</v>
      </c>
      <c r="L5397" s="784">
        <f t="shared" si="293"/>
        <v>0</v>
      </c>
      <c r="M5397" s="784">
        <f t="shared" si="294"/>
        <v>0</v>
      </c>
      <c r="N5397" s="782">
        <v>800000</v>
      </c>
      <c r="O5397" s="782">
        <v>800000</v>
      </c>
      <c r="P5397" s="782">
        <v>2400000</v>
      </c>
      <c r="Q5397" s="782">
        <v>800000</v>
      </c>
      <c r="R5397" s="782"/>
      <c r="T5397" s="568"/>
    </row>
    <row r="5398" spans="1:20" s="498" customFormat="1" ht="24" x14ac:dyDescent="0.25">
      <c r="A5398" s="772"/>
      <c r="D5398" s="515" t="s">
        <v>10229</v>
      </c>
      <c r="E5398" s="779" t="s">
        <v>10230</v>
      </c>
      <c r="F5398" s="780" t="s">
        <v>5661</v>
      </c>
      <c r="G5398" s="781" t="s">
        <v>6194</v>
      </c>
      <c r="H5398" s="781" t="s">
        <v>10026</v>
      </c>
      <c r="I5398" s="781" t="s">
        <v>5517</v>
      </c>
      <c r="J5398" s="782">
        <v>200000</v>
      </c>
      <c r="K5398" s="783">
        <v>200000</v>
      </c>
      <c r="L5398" s="784">
        <f t="shared" si="293"/>
        <v>0</v>
      </c>
      <c r="M5398" s="784">
        <f t="shared" si="294"/>
        <v>0</v>
      </c>
      <c r="N5398" s="782">
        <v>200000</v>
      </c>
      <c r="O5398" s="782">
        <v>200000</v>
      </c>
      <c r="P5398" s="782">
        <v>600000</v>
      </c>
      <c r="Q5398" s="782">
        <v>200000</v>
      </c>
      <c r="R5398" s="782"/>
      <c r="T5398" s="568"/>
    </row>
    <row r="5399" spans="1:20" s="498" customFormat="1" ht="12" x14ac:dyDescent="0.25">
      <c r="A5399" s="772"/>
      <c r="D5399" s="515" t="s">
        <v>10231</v>
      </c>
      <c r="E5399" s="779" t="s">
        <v>10232</v>
      </c>
      <c r="F5399" s="780" t="s">
        <v>5664</v>
      </c>
      <c r="G5399" s="781" t="s">
        <v>6194</v>
      </c>
      <c r="H5399" s="781" t="s">
        <v>10026</v>
      </c>
      <c r="I5399" s="781" t="s">
        <v>5517</v>
      </c>
      <c r="J5399" s="782">
        <v>700000</v>
      </c>
      <c r="K5399" s="783">
        <v>700000</v>
      </c>
      <c r="L5399" s="784">
        <f t="shared" si="293"/>
        <v>0</v>
      </c>
      <c r="M5399" s="784">
        <f t="shared" si="294"/>
        <v>0</v>
      </c>
      <c r="N5399" s="782">
        <v>700000</v>
      </c>
      <c r="O5399" s="782">
        <v>700000</v>
      </c>
      <c r="P5399" s="782">
        <v>2100000</v>
      </c>
      <c r="Q5399" s="782">
        <v>700000</v>
      </c>
      <c r="R5399" s="782"/>
      <c r="T5399" s="568"/>
    </row>
    <row r="5400" spans="1:20" s="498" customFormat="1" ht="12" x14ac:dyDescent="0.25">
      <c r="A5400" s="772"/>
      <c r="D5400" s="515" t="s">
        <v>10233</v>
      </c>
      <c r="E5400" s="779" t="s">
        <v>10234</v>
      </c>
      <c r="F5400" s="780" t="s">
        <v>5679</v>
      </c>
      <c r="G5400" s="781" t="s">
        <v>6194</v>
      </c>
      <c r="H5400" s="781" t="s">
        <v>10026</v>
      </c>
      <c r="I5400" s="781" t="s">
        <v>5517</v>
      </c>
      <c r="J5400" s="782">
        <v>2000000</v>
      </c>
      <c r="K5400" s="783">
        <v>2000000</v>
      </c>
      <c r="L5400" s="784">
        <f t="shared" si="293"/>
        <v>0</v>
      </c>
      <c r="M5400" s="784">
        <f t="shared" si="294"/>
        <v>0</v>
      </c>
      <c r="N5400" s="782">
        <v>2000000</v>
      </c>
      <c r="O5400" s="782">
        <v>2000000</v>
      </c>
      <c r="P5400" s="782">
        <v>6000000</v>
      </c>
      <c r="Q5400" s="782">
        <v>2000000</v>
      </c>
      <c r="R5400" s="782"/>
      <c r="T5400" s="568"/>
    </row>
    <row r="5401" spans="1:20" s="498" customFormat="1" ht="24" x14ac:dyDescent="0.25">
      <c r="A5401" s="772"/>
      <c r="D5401" s="515" t="s">
        <v>10235</v>
      </c>
      <c r="E5401" s="779" t="s">
        <v>10236</v>
      </c>
      <c r="F5401" s="780" t="s">
        <v>10237</v>
      </c>
      <c r="G5401" s="781" t="s">
        <v>6194</v>
      </c>
      <c r="H5401" s="781" t="s">
        <v>10026</v>
      </c>
      <c r="I5401" s="781" t="s">
        <v>5517</v>
      </c>
      <c r="J5401" s="782">
        <v>250000</v>
      </c>
      <c r="K5401" s="783">
        <v>250000</v>
      </c>
      <c r="L5401" s="784">
        <f t="shared" si="293"/>
        <v>0</v>
      </c>
      <c r="M5401" s="784">
        <f t="shared" si="294"/>
        <v>0</v>
      </c>
      <c r="N5401" s="782">
        <v>250000</v>
      </c>
      <c r="O5401" s="782">
        <v>300000</v>
      </c>
      <c r="P5401" s="782">
        <v>800000</v>
      </c>
      <c r="Q5401" s="782">
        <v>250000</v>
      </c>
      <c r="R5401" s="782"/>
      <c r="T5401" s="568"/>
    </row>
    <row r="5402" spans="1:20" s="498" customFormat="1" ht="12" x14ac:dyDescent="0.25">
      <c r="A5402" s="772"/>
      <c r="D5402" s="515" t="s">
        <v>10238</v>
      </c>
      <c r="E5402" s="779" t="s">
        <v>10239</v>
      </c>
      <c r="F5402" s="780" t="s">
        <v>9991</v>
      </c>
      <c r="G5402" s="781" t="s">
        <v>6194</v>
      </c>
      <c r="H5402" s="781" t="s">
        <v>10026</v>
      </c>
      <c r="I5402" s="781" t="s">
        <v>5517</v>
      </c>
      <c r="J5402" s="782">
        <v>0</v>
      </c>
      <c r="K5402" s="783">
        <v>0</v>
      </c>
      <c r="L5402" s="784">
        <f t="shared" si="293"/>
        <v>0</v>
      </c>
      <c r="M5402" s="784">
        <f t="shared" si="294"/>
        <v>0</v>
      </c>
      <c r="N5402" s="782">
        <v>0</v>
      </c>
      <c r="O5402" s="782">
        <v>0</v>
      </c>
      <c r="P5402" s="782">
        <v>0</v>
      </c>
      <c r="Q5402" s="782">
        <v>0</v>
      </c>
      <c r="R5402" s="782"/>
      <c r="T5402" s="568"/>
    </row>
    <row r="5403" spans="1:20" s="498" customFormat="1" ht="12" x14ac:dyDescent="0.25">
      <c r="A5403" s="772"/>
      <c r="D5403" s="515" t="s">
        <v>10240</v>
      </c>
      <c r="E5403" s="779" t="s">
        <v>10241</v>
      </c>
      <c r="F5403" s="515" t="s">
        <v>5915</v>
      </c>
      <c r="G5403" s="781" t="s">
        <v>6194</v>
      </c>
      <c r="H5403" s="781" t="s">
        <v>10026</v>
      </c>
      <c r="I5403" s="781" t="s">
        <v>5517</v>
      </c>
      <c r="J5403" s="782">
        <v>500000</v>
      </c>
      <c r="K5403" s="783">
        <v>500000</v>
      </c>
      <c r="L5403" s="784">
        <f t="shared" si="293"/>
        <v>0</v>
      </c>
      <c r="M5403" s="784">
        <f t="shared" si="294"/>
        <v>0</v>
      </c>
      <c r="N5403" s="782">
        <v>500000</v>
      </c>
      <c r="O5403" s="782">
        <v>500000</v>
      </c>
      <c r="P5403" s="782">
        <v>1500000</v>
      </c>
      <c r="Q5403" s="782">
        <v>50000</v>
      </c>
      <c r="R5403" s="782"/>
      <c r="T5403" s="568"/>
    </row>
    <row r="5404" spans="1:20" s="498" customFormat="1" ht="12" x14ac:dyDescent="0.25">
      <c r="A5404" s="772"/>
      <c r="D5404" s="515" t="s">
        <v>10242</v>
      </c>
      <c r="E5404" s="779" t="s">
        <v>10243</v>
      </c>
      <c r="F5404" s="780" t="s">
        <v>5703</v>
      </c>
      <c r="G5404" s="781" t="s">
        <v>6194</v>
      </c>
      <c r="H5404" s="781" t="s">
        <v>10026</v>
      </c>
      <c r="I5404" s="781" t="s">
        <v>5517</v>
      </c>
      <c r="J5404" s="782">
        <v>2400000</v>
      </c>
      <c r="K5404" s="783">
        <v>2400000</v>
      </c>
      <c r="L5404" s="784">
        <f t="shared" si="293"/>
        <v>0</v>
      </c>
      <c r="M5404" s="784">
        <f t="shared" si="294"/>
        <v>0</v>
      </c>
      <c r="N5404" s="782">
        <v>2400000</v>
      </c>
      <c r="O5404" s="782">
        <v>2400000</v>
      </c>
      <c r="P5404" s="782">
        <v>7200000</v>
      </c>
      <c r="Q5404" s="782">
        <v>2250000</v>
      </c>
      <c r="R5404" s="782"/>
      <c r="T5404" s="568"/>
    </row>
    <row r="5405" spans="1:20" s="498" customFormat="1" ht="12" x14ac:dyDescent="0.25">
      <c r="A5405" s="772"/>
      <c r="D5405" s="515" t="s">
        <v>10244</v>
      </c>
      <c r="E5405" s="779" t="s">
        <v>10245</v>
      </c>
      <c r="F5405" s="515" t="s">
        <v>5709</v>
      </c>
      <c r="G5405" s="781" t="s">
        <v>6194</v>
      </c>
      <c r="H5405" s="781" t="s">
        <v>10026</v>
      </c>
      <c r="I5405" s="781" t="s">
        <v>5517</v>
      </c>
      <c r="J5405" s="782">
        <v>600000</v>
      </c>
      <c r="K5405" s="783">
        <v>600000</v>
      </c>
      <c r="L5405" s="784">
        <f t="shared" si="293"/>
        <v>0</v>
      </c>
      <c r="M5405" s="784">
        <f t="shared" si="294"/>
        <v>0</v>
      </c>
      <c r="N5405" s="782">
        <v>600000</v>
      </c>
      <c r="O5405" s="782">
        <v>600000</v>
      </c>
      <c r="P5405" s="782">
        <v>1800000</v>
      </c>
      <c r="Q5405" s="782">
        <v>600000</v>
      </c>
      <c r="R5405" s="782"/>
      <c r="T5405" s="568"/>
    </row>
    <row r="5406" spans="1:20" s="498" customFormat="1" ht="12" x14ac:dyDescent="0.25">
      <c r="A5406" s="772"/>
      <c r="D5406" s="515" t="s">
        <v>10246</v>
      </c>
      <c r="E5406" s="779" t="s">
        <v>10247</v>
      </c>
      <c r="F5406" s="780" t="s">
        <v>6465</v>
      </c>
      <c r="G5406" s="781" t="s">
        <v>6194</v>
      </c>
      <c r="H5406" s="781" t="s">
        <v>10026</v>
      </c>
      <c r="I5406" s="781" t="s">
        <v>5517</v>
      </c>
      <c r="J5406" s="782">
        <v>0</v>
      </c>
      <c r="K5406" s="783">
        <v>0</v>
      </c>
      <c r="L5406" s="784">
        <f t="shared" si="293"/>
        <v>0</v>
      </c>
      <c r="M5406" s="784">
        <f t="shared" si="294"/>
        <v>0</v>
      </c>
      <c r="N5406" s="782">
        <v>0</v>
      </c>
      <c r="O5406" s="782">
        <v>0</v>
      </c>
      <c r="P5406" s="782">
        <v>0</v>
      </c>
      <c r="Q5406" s="782">
        <v>0</v>
      </c>
      <c r="R5406" s="782"/>
      <c r="T5406" s="568"/>
    </row>
    <row r="5407" spans="1:20" s="498" customFormat="1" ht="12" x14ac:dyDescent="0.25">
      <c r="A5407" s="772"/>
      <c r="D5407" s="515" t="s">
        <v>10248</v>
      </c>
      <c r="E5407" s="779" t="s">
        <v>10249</v>
      </c>
      <c r="F5407" s="780" t="s">
        <v>6390</v>
      </c>
      <c r="G5407" s="781" t="s">
        <v>6194</v>
      </c>
      <c r="H5407" s="781" t="s">
        <v>10026</v>
      </c>
      <c r="I5407" s="781" t="s">
        <v>5517</v>
      </c>
      <c r="J5407" s="782">
        <v>150000</v>
      </c>
      <c r="K5407" s="783">
        <v>150000</v>
      </c>
      <c r="L5407" s="784">
        <f t="shared" si="293"/>
        <v>0</v>
      </c>
      <c r="M5407" s="784">
        <f t="shared" si="294"/>
        <v>0</v>
      </c>
      <c r="N5407" s="782">
        <v>150000</v>
      </c>
      <c r="O5407" s="782">
        <v>150000</v>
      </c>
      <c r="P5407" s="782">
        <v>450000</v>
      </c>
      <c r="Q5407" s="782">
        <v>100000</v>
      </c>
      <c r="R5407" s="782"/>
      <c r="T5407" s="568"/>
    </row>
    <row r="5408" spans="1:20" s="498" customFormat="1" ht="12" x14ac:dyDescent="0.25">
      <c r="A5408" s="772"/>
      <c r="D5408" s="515" t="s">
        <v>10250</v>
      </c>
      <c r="E5408" s="779" t="s">
        <v>10251</v>
      </c>
      <c r="F5408" s="780" t="s">
        <v>5718</v>
      </c>
      <c r="G5408" s="781" t="s">
        <v>6194</v>
      </c>
      <c r="H5408" s="781" t="s">
        <v>10026</v>
      </c>
      <c r="I5408" s="781" t="s">
        <v>5517</v>
      </c>
      <c r="J5408" s="782">
        <v>15000000</v>
      </c>
      <c r="K5408" s="783">
        <v>15000000</v>
      </c>
      <c r="L5408" s="784">
        <f t="shared" si="293"/>
        <v>0</v>
      </c>
      <c r="M5408" s="784">
        <f t="shared" si="294"/>
        <v>0</v>
      </c>
      <c r="N5408" s="782">
        <v>15000000</v>
      </c>
      <c r="O5408" s="782">
        <v>15000000</v>
      </c>
      <c r="P5408" s="782">
        <v>45000000</v>
      </c>
      <c r="Q5408" s="782">
        <v>15000000</v>
      </c>
      <c r="R5408" s="782"/>
      <c r="T5408" s="568"/>
    </row>
    <row r="5409" spans="1:20" s="498" customFormat="1" ht="12" x14ac:dyDescent="0.25">
      <c r="A5409" s="772"/>
      <c r="D5409" s="515" t="s">
        <v>10252</v>
      </c>
      <c r="E5409" s="779" t="s">
        <v>10253</v>
      </c>
      <c r="F5409" s="780" t="s">
        <v>6716</v>
      </c>
      <c r="G5409" s="781" t="s">
        <v>6194</v>
      </c>
      <c r="H5409" s="781" t="s">
        <v>10026</v>
      </c>
      <c r="I5409" s="781" t="s">
        <v>5517</v>
      </c>
      <c r="J5409" s="782">
        <v>300000</v>
      </c>
      <c r="K5409" s="783">
        <v>300000</v>
      </c>
      <c r="L5409" s="784">
        <f t="shared" si="293"/>
        <v>0</v>
      </c>
      <c r="M5409" s="784">
        <f t="shared" si="294"/>
        <v>0</v>
      </c>
      <c r="N5409" s="782">
        <v>300000</v>
      </c>
      <c r="O5409" s="782">
        <v>300000</v>
      </c>
      <c r="P5409" s="782">
        <v>900000</v>
      </c>
      <c r="Q5409" s="782">
        <v>300000</v>
      </c>
      <c r="R5409" s="782"/>
      <c r="T5409" s="568"/>
    </row>
    <row r="5410" spans="1:20" s="498" customFormat="1" ht="12" x14ac:dyDescent="0.25">
      <c r="A5410" s="772"/>
      <c r="D5410" s="515" t="s">
        <v>10254</v>
      </c>
      <c r="E5410" s="779" t="s">
        <v>10255</v>
      </c>
      <c r="F5410" s="515" t="s">
        <v>5727</v>
      </c>
      <c r="G5410" s="781" t="s">
        <v>6194</v>
      </c>
      <c r="H5410" s="781" t="s">
        <v>10026</v>
      </c>
      <c r="I5410" s="781" t="s">
        <v>5517</v>
      </c>
      <c r="J5410" s="782">
        <v>400000</v>
      </c>
      <c r="K5410" s="783">
        <v>400000</v>
      </c>
      <c r="L5410" s="784">
        <f t="shared" si="293"/>
        <v>0</v>
      </c>
      <c r="M5410" s="784">
        <f t="shared" si="294"/>
        <v>0</v>
      </c>
      <c r="N5410" s="782">
        <v>400000</v>
      </c>
      <c r="O5410" s="782">
        <v>400000</v>
      </c>
      <c r="P5410" s="782">
        <v>1200000</v>
      </c>
      <c r="Q5410" s="782">
        <v>300000</v>
      </c>
      <c r="R5410" s="782"/>
      <c r="T5410" s="568"/>
    </row>
    <row r="5411" spans="1:20" s="498" customFormat="1" ht="12" x14ac:dyDescent="0.25">
      <c r="A5411" s="772"/>
      <c r="D5411" s="515" t="s">
        <v>10256</v>
      </c>
      <c r="E5411" s="779" t="s">
        <v>10257</v>
      </c>
      <c r="F5411" s="780" t="s">
        <v>6224</v>
      </c>
      <c r="G5411" s="781" t="s">
        <v>6194</v>
      </c>
      <c r="H5411" s="781" t="s">
        <v>10026</v>
      </c>
      <c r="I5411" s="781" t="s">
        <v>5517</v>
      </c>
      <c r="J5411" s="782">
        <v>1300000</v>
      </c>
      <c r="K5411" s="783">
        <v>1300000</v>
      </c>
      <c r="L5411" s="784">
        <f t="shared" si="293"/>
        <v>0</v>
      </c>
      <c r="M5411" s="784">
        <f t="shared" si="294"/>
        <v>0</v>
      </c>
      <c r="N5411" s="782">
        <v>1300000</v>
      </c>
      <c r="O5411" s="782">
        <v>1500000</v>
      </c>
      <c r="P5411" s="782">
        <v>4100000</v>
      </c>
      <c r="Q5411" s="782">
        <v>1200000</v>
      </c>
      <c r="R5411" s="782"/>
      <c r="T5411" s="568"/>
    </row>
    <row r="5412" spans="1:20" s="498" customFormat="1" ht="12" x14ac:dyDescent="0.25">
      <c r="A5412" s="772"/>
      <c r="D5412" s="515" t="s">
        <v>10258</v>
      </c>
      <c r="E5412" s="779" t="s">
        <v>10259</v>
      </c>
      <c r="F5412" s="780" t="s">
        <v>5739</v>
      </c>
      <c r="G5412" s="781" t="s">
        <v>6194</v>
      </c>
      <c r="H5412" s="781" t="s">
        <v>10026</v>
      </c>
      <c r="I5412" s="781" t="s">
        <v>5517</v>
      </c>
      <c r="J5412" s="782">
        <v>600000</v>
      </c>
      <c r="K5412" s="783">
        <v>600000</v>
      </c>
      <c r="L5412" s="784">
        <f t="shared" si="293"/>
        <v>0</v>
      </c>
      <c r="M5412" s="784">
        <f t="shared" si="294"/>
        <v>0</v>
      </c>
      <c r="N5412" s="782">
        <v>600000</v>
      </c>
      <c r="O5412" s="782">
        <v>600000</v>
      </c>
      <c r="P5412" s="782">
        <v>1800000</v>
      </c>
      <c r="Q5412" s="782">
        <v>600000</v>
      </c>
      <c r="R5412" s="782"/>
      <c r="T5412" s="568"/>
    </row>
    <row r="5413" spans="1:20" s="498" customFormat="1" ht="22.5" customHeight="1" x14ac:dyDescent="0.25">
      <c r="A5413" s="772"/>
      <c r="D5413" s="515" t="s">
        <v>10260</v>
      </c>
      <c r="E5413" s="779" t="s">
        <v>10261</v>
      </c>
      <c r="F5413" s="780" t="s">
        <v>5881</v>
      </c>
      <c r="G5413" s="781" t="s">
        <v>6194</v>
      </c>
      <c r="H5413" s="781" t="s">
        <v>10026</v>
      </c>
      <c r="I5413" s="781" t="s">
        <v>5517</v>
      </c>
      <c r="J5413" s="782">
        <v>200000</v>
      </c>
      <c r="K5413" s="783">
        <v>200000</v>
      </c>
      <c r="L5413" s="784">
        <f t="shared" si="293"/>
        <v>0</v>
      </c>
      <c r="M5413" s="784">
        <f t="shared" si="294"/>
        <v>0</v>
      </c>
      <c r="N5413" s="782">
        <v>200000</v>
      </c>
      <c r="O5413" s="782">
        <v>200000</v>
      </c>
      <c r="P5413" s="782">
        <v>600000</v>
      </c>
      <c r="Q5413" s="782">
        <v>200000</v>
      </c>
      <c r="R5413" s="782"/>
      <c r="T5413" s="568"/>
    </row>
    <row r="5414" spans="1:20" s="498" customFormat="1" ht="12" x14ac:dyDescent="0.25">
      <c r="A5414" s="772"/>
      <c r="D5414" s="515" t="s">
        <v>10262</v>
      </c>
      <c r="E5414" s="779" t="s">
        <v>10263</v>
      </c>
      <c r="F5414" s="780" t="s">
        <v>5757</v>
      </c>
      <c r="G5414" s="781" t="s">
        <v>6194</v>
      </c>
      <c r="H5414" s="781" t="s">
        <v>10026</v>
      </c>
      <c r="I5414" s="781" t="s">
        <v>5517</v>
      </c>
      <c r="J5414" s="782">
        <v>100000</v>
      </c>
      <c r="K5414" s="783">
        <v>100000</v>
      </c>
      <c r="L5414" s="782">
        <f t="shared" si="293"/>
        <v>0</v>
      </c>
      <c r="M5414" s="782">
        <f t="shared" si="294"/>
        <v>0</v>
      </c>
      <c r="N5414" s="782">
        <v>100000</v>
      </c>
      <c r="O5414" s="782">
        <v>100000</v>
      </c>
      <c r="P5414" s="782">
        <v>300000</v>
      </c>
      <c r="Q5414" s="782">
        <v>100000</v>
      </c>
      <c r="R5414" s="782"/>
      <c r="T5414" s="568"/>
    </row>
    <row r="5415" spans="1:20" s="498" customFormat="1" ht="12" x14ac:dyDescent="0.25">
      <c r="A5415" s="772"/>
      <c r="D5415" s="515"/>
      <c r="F5415" s="536"/>
      <c r="J5415" s="776"/>
      <c r="K5415" s="829"/>
      <c r="L5415" s="776"/>
      <c r="M5415" s="776"/>
      <c r="N5415" s="776"/>
      <c r="O5415" s="776"/>
      <c r="P5415" s="776"/>
      <c r="Q5415" s="776"/>
      <c r="R5415" s="776"/>
      <c r="T5415" s="568"/>
    </row>
    <row r="5416" spans="1:20" s="498" customFormat="1" ht="12" x14ac:dyDescent="0.25">
      <c r="A5416" s="772"/>
      <c r="B5416" s="566" t="s">
        <v>1135</v>
      </c>
      <c r="C5416" s="810"/>
      <c r="D5416" s="515"/>
      <c r="E5416" s="810"/>
      <c r="F5416" s="827"/>
      <c r="G5416" s="810"/>
      <c r="H5416" s="810"/>
      <c r="I5416" s="779"/>
      <c r="J5416" s="782">
        <v>116962960</v>
      </c>
      <c r="K5416" s="783">
        <f>SUM(K5363,K5373)</f>
        <v>116962960</v>
      </c>
      <c r="L5416" s="782">
        <f t="shared" ref="L5416:O5416" si="295">SUM(L5363,L5373)</f>
        <v>0</v>
      </c>
      <c r="M5416" s="782">
        <f t="shared" si="295"/>
        <v>0</v>
      </c>
      <c r="N5416" s="782">
        <f t="shared" si="295"/>
        <v>121322715</v>
      </c>
      <c r="O5416" s="782">
        <f t="shared" si="295"/>
        <v>124108123</v>
      </c>
      <c r="P5416" s="782">
        <v>362393798</v>
      </c>
      <c r="Q5416" s="782">
        <v>125739967</v>
      </c>
      <c r="R5416" s="782"/>
      <c r="T5416" s="568"/>
    </row>
    <row r="5417" spans="1:20" s="498" customFormat="1" ht="12" x14ac:dyDescent="0.25">
      <c r="A5417" s="772"/>
      <c r="D5417" s="515"/>
      <c r="F5417" s="536"/>
      <c r="J5417" s="776"/>
      <c r="K5417" s="829"/>
      <c r="L5417" s="776"/>
      <c r="M5417" s="776"/>
      <c r="N5417" s="776"/>
      <c r="O5417" s="776"/>
      <c r="P5417" s="776"/>
      <c r="Q5417" s="776"/>
      <c r="R5417" s="776"/>
      <c r="T5417" s="568"/>
    </row>
    <row r="5418" spans="1:20" s="751" customFormat="1" ht="12" customHeight="1" x14ac:dyDescent="0.3">
      <c r="A5418" s="946" t="s">
        <v>5500</v>
      </c>
      <c r="B5418" s="946"/>
      <c r="C5418" s="946"/>
      <c r="D5418" s="946"/>
      <c r="E5418" s="946"/>
      <c r="F5418" s="946"/>
      <c r="G5418" s="946"/>
      <c r="H5418" s="946"/>
      <c r="I5418" s="946"/>
      <c r="J5418" s="946"/>
      <c r="K5418" s="946"/>
      <c r="L5418" s="946"/>
      <c r="M5418" s="946"/>
      <c r="N5418" s="946"/>
      <c r="O5418" s="946"/>
      <c r="P5418" s="946"/>
      <c r="Q5418" s="946"/>
      <c r="T5418" s="752"/>
    </row>
    <row r="5419" spans="1:20" s="751" customFormat="1" ht="13.8" x14ac:dyDescent="0.3">
      <c r="A5419" s="946" t="s">
        <v>5501</v>
      </c>
      <c r="B5419" s="946"/>
      <c r="C5419" s="946"/>
      <c r="D5419" s="946"/>
      <c r="E5419" s="946"/>
      <c r="F5419" s="946"/>
      <c r="G5419" s="946"/>
      <c r="H5419" s="946"/>
      <c r="I5419" s="946"/>
      <c r="J5419" s="946"/>
      <c r="K5419" s="946"/>
      <c r="L5419" s="946"/>
      <c r="M5419" s="946"/>
      <c r="N5419" s="946"/>
      <c r="O5419" s="946"/>
      <c r="P5419" s="946"/>
      <c r="Q5419" s="946"/>
      <c r="T5419" s="752"/>
    </row>
    <row r="5420" spans="1:20" s="753" customFormat="1" ht="13.2" x14ac:dyDescent="0.25">
      <c r="A5420" s="947" t="s">
        <v>8579</v>
      </c>
      <c r="B5420" s="947"/>
      <c r="C5420" s="947"/>
      <c r="D5420" s="947"/>
      <c r="E5420" s="947"/>
      <c r="F5420" s="947"/>
      <c r="G5420" s="947"/>
      <c r="H5420" s="947"/>
      <c r="I5420" s="947"/>
      <c r="J5420" s="947"/>
      <c r="K5420" s="947"/>
      <c r="L5420" s="947"/>
      <c r="M5420" s="947"/>
      <c r="N5420" s="947"/>
      <c r="O5420" s="947"/>
      <c r="P5420" s="947"/>
      <c r="Q5420" s="947"/>
      <c r="T5420" s="754"/>
    </row>
    <row r="5421" spans="1:20" s="760" customFormat="1" ht="24" customHeight="1" x14ac:dyDescent="0.25">
      <c r="A5421" s="943" t="s">
        <v>5502</v>
      </c>
      <c r="B5421" s="948" t="s">
        <v>5503</v>
      </c>
      <c r="C5421" s="949"/>
      <c r="D5421" s="755"/>
      <c r="E5421" s="943" t="s">
        <v>5504</v>
      </c>
      <c r="F5421" s="943" t="s">
        <v>4881</v>
      </c>
      <c r="G5421" s="943" t="s">
        <v>5505</v>
      </c>
      <c r="H5421" s="943" t="s">
        <v>5506</v>
      </c>
      <c r="I5421" s="943" t="s">
        <v>5507</v>
      </c>
      <c r="J5421" s="756" t="s">
        <v>3115</v>
      </c>
      <c r="K5421" s="757" t="s">
        <v>3116</v>
      </c>
      <c r="L5421" s="758" t="s">
        <v>5508</v>
      </c>
      <c r="M5421" s="758" t="s">
        <v>5509</v>
      </c>
      <c r="N5421" s="756" t="s">
        <v>3116</v>
      </c>
      <c r="O5421" s="756" t="s">
        <v>3116</v>
      </c>
      <c r="P5421" s="759" t="s">
        <v>3317</v>
      </c>
      <c r="Q5421" s="759" t="s">
        <v>3341</v>
      </c>
      <c r="R5421" s="759" t="s">
        <v>5510</v>
      </c>
      <c r="T5421" s="761"/>
    </row>
    <row r="5422" spans="1:20" s="760" customFormat="1" ht="19.5" customHeight="1" x14ac:dyDescent="0.25">
      <c r="A5422" s="944"/>
      <c r="B5422" s="950"/>
      <c r="C5422" s="951"/>
      <c r="D5422" s="762"/>
      <c r="E5422" s="944"/>
      <c r="F5422" s="944"/>
      <c r="G5422" s="944"/>
      <c r="H5422" s="944"/>
      <c r="I5422" s="944"/>
      <c r="J5422" s="763">
        <v>2020</v>
      </c>
      <c r="K5422" s="764" t="s">
        <v>3120</v>
      </c>
      <c r="L5422" s="765" t="s">
        <v>3120</v>
      </c>
      <c r="M5422" s="765" t="s">
        <v>3120</v>
      </c>
      <c r="N5422" s="766" t="s">
        <v>5068</v>
      </c>
      <c r="O5422" s="766" t="s">
        <v>5069</v>
      </c>
      <c r="P5422" s="763" t="s">
        <v>4882</v>
      </c>
      <c r="Q5422" s="766" t="s">
        <v>5102</v>
      </c>
      <c r="R5422" s="763"/>
      <c r="T5422" s="761"/>
    </row>
    <row r="5423" spans="1:20" s="760" customFormat="1" ht="15.75" customHeight="1" x14ac:dyDescent="0.25">
      <c r="A5423" s="945"/>
      <c r="B5423" s="952"/>
      <c r="C5423" s="953"/>
      <c r="D5423" s="768"/>
      <c r="E5423" s="945"/>
      <c r="F5423" s="945"/>
      <c r="G5423" s="945"/>
      <c r="H5423" s="945"/>
      <c r="I5423" s="945"/>
      <c r="J5423" s="769" t="s">
        <v>14</v>
      </c>
      <c r="K5423" s="770" t="s">
        <v>14</v>
      </c>
      <c r="L5423" s="771" t="s">
        <v>14</v>
      </c>
      <c r="M5423" s="771" t="s">
        <v>14</v>
      </c>
      <c r="N5423" s="769" t="s">
        <v>14</v>
      </c>
      <c r="O5423" s="769" t="s">
        <v>14</v>
      </c>
      <c r="P5423" s="769" t="s">
        <v>14</v>
      </c>
      <c r="Q5423" s="769" t="s">
        <v>14</v>
      </c>
      <c r="R5423" s="769"/>
      <c r="T5423" s="761"/>
    </row>
    <row r="5424" spans="1:20" s="498" customFormat="1" ht="12" x14ac:dyDescent="0.25">
      <c r="A5424" s="772" t="s">
        <v>10264</v>
      </c>
      <c r="B5424" s="773" t="s">
        <v>1136</v>
      </c>
      <c r="C5424" s="773"/>
      <c r="D5424" s="794"/>
      <c r="E5424" s="773"/>
      <c r="F5424" s="775"/>
      <c r="G5424" s="773"/>
      <c r="H5424" s="773"/>
      <c r="I5424" s="773"/>
      <c r="J5424" s="776"/>
      <c r="K5424" s="829"/>
      <c r="L5424" s="776"/>
      <c r="M5424" s="776"/>
      <c r="N5424" s="776"/>
      <c r="O5424" s="776"/>
      <c r="P5424" s="776"/>
      <c r="Q5424" s="776"/>
      <c r="R5424" s="776"/>
      <c r="T5424" s="568"/>
    </row>
    <row r="5425" spans="1:20" s="498" customFormat="1" ht="12" x14ac:dyDescent="0.25">
      <c r="A5425" s="772"/>
      <c r="C5425" s="773" t="s">
        <v>5123</v>
      </c>
      <c r="D5425" s="794"/>
      <c r="E5425" s="773"/>
      <c r="F5425" s="775"/>
      <c r="G5425" s="773"/>
      <c r="H5425" s="773"/>
      <c r="I5425" s="773"/>
      <c r="J5425" s="777">
        <v>129525035</v>
      </c>
      <c r="K5425" s="789">
        <f>SUM(K5426:K5440)</f>
        <v>129525035</v>
      </c>
      <c r="L5425" s="784">
        <f t="shared" ref="L5425:O5425" si="296">SUM(L5426:L5440)</f>
        <v>0</v>
      </c>
      <c r="M5425" s="784">
        <f t="shared" si="296"/>
        <v>0</v>
      </c>
      <c r="N5425" s="784">
        <f t="shared" si="296"/>
        <v>132064742</v>
      </c>
      <c r="O5425" s="784">
        <f t="shared" si="296"/>
        <v>132064742</v>
      </c>
      <c r="P5425" s="777">
        <f>SUM(K5425,N5425,O5425)</f>
        <v>393654519</v>
      </c>
      <c r="Q5425" s="777">
        <v>170349743</v>
      </c>
      <c r="R5425" s="777"/>
      <c r="T5425" s="568"/>
    </row>
    <row r="5426" spans="1:20" s="498" customFormat="1" ht="12" x14ac:dyDescent="0.25">
      <c r="A5426" s="772"/>
      <c r="D5426" s="515" t="s">
        <v>10265</v>
      </c>
      <c r="E5426" s="779" t="s">
        <v>10266</v>
      </c>
      <c r="F5426" s="780" t="s">
        <v>6059</v>
      </c>
      <c r="G5426" s="781" t="s">
        <v>6194</v>
      </c>
      <c r="H5426" s="781" t="s">
        <v>10267</v>
      </c>
      <c r="I5426" s="781" t="s">
        <v>5517</v>
      </c>
      <c r="J5426" s="782">
        <v>91337226</v>
      </c>
      <c r="K5426" s="783">
        <v>91337226</v>
      </c>
      <c r="L5426" s="784">
        <f t="shared" ref="L5426:L5440" si="297">SUM(J5426-K5426)</f>
        <v>0</v>
      </c>
      <c r="M5426" s="784">
        <f>SUM(K5426-J5426)</f>
        <v>0</v>
      </c>
      <c r="N5426" s="782">
        <v>93128152</v>
      </c>
      <c r="O5426" s="782">
        <v>93128152</v>
      </c>
      <c r="P5426" s="782">
        <v>277593530</v>
      </c>
      <c r="Q5426" s="782">
        <v>123601978</v>
      </c>
      <c r="R5426" s="782"/>
      <c r="T5426" s="568"/>
    </row>
    <row r="5427" spans="1:20" s="498" customFormat="1" ht="24" x14ac:dyDescent="0.25">
      <c r="A5427" s="772"/>
      <c r="D5427" s="515" t="s">
        <v>10268</v>
      </c>
      <c r="E5427" s="779" t="s">
        <v>10269</v>
      </c>
      <c r="F5427" s="780" t="s">
        <v>5523</v>
      </c>
      <c r="G5427" s="781" t="s">
        <v>8378</v>
      </c>
      <c r="H5427" s="781" t="s">
        <v>10267</v>
      </c>
      <c r="I5427" s="781" t="s">
        <v>5517</v>
      </c>
      <c r="J5427" s="782">
        <v>0</v>
      </c>
      <c r="K5427" s="783">
        <v>0</v>
      </c>
      <c r="L5427" s="784">
        <f t="shared" si="297"/>
        <v>0</v>
      </c>
      <c r="M5427" s="784">
        <f t="shared" ref="M5427:M5440" si="298">SUM(K5427-J5427)</f>
        <v>0</v>
      </c>
      <c r="N5427" s="782">
        <v>0</v>
      </c>
      <c r="O5427" s="782">
        <v>0</v>
      </c>
      <c r="P5427" s="782">
        <v>0</v>
      </c>
      <c r="Q5427" s="782">
        <v>0</v>
      </c>
      <c r="R5427" s="782"/>
      <c r="T5427" s="568"/>
    </row>
    <row r="5428" spans="1:20" s="498" customFormat="1" ht="12" x14ac:dyDescent="0.25">
      <c r="A5428" s="772"/>
      <c r="D5428" s="515" t="s">
        <v>10270</v>
      </c>
      <c r="E5428" s="779" t="s">
        <v>10271</v>
      </c>
      <c r="F5428" s="780" t="s">
        <v>5526</v>
      </c>
      <c r="G5428" s="781" t="s">
        <v>6194</v>
      </c>
      <c r="H5428" s="781" t="s">
        <v>10267</v>
      </c>
      <c r="I5428" s="781" t="s">
        <v>5517</v>
      </c>
      <c r="J5428" s="782">
        <v>13661077</v>
      </c>
      <c r="K5428" s="783">
        <v>13661077</v>
      </c>
      <c r="L5428" s="784">
        <f t="shared" si="297"/>
        <v>0</v>
      </c>
      <c r="M5428" s="784">
        <f t="shared" si="298"/>
        <v>0</v>
      </c>
      <c r="N5428" s="782">
        <v>13928941</v>
      </c>
      <c r="O5428" s="782">
        <v>13928941</v>
      </c>
      <c r="P5428" s="782">
        <v>41518959</v>
      </c>
      <c r="Q5428" s="782">
        <v>21641653</v>
      </c>
      <c r="R5428" s="782"/>
      <c r="T5428" s="568"/>
    </row>
    <row r="5429" spans="1:20" s="498" customFormat="1" ht="12" x14ac:dyDescent="0.25">
      <c r="A5429" s="772"/>
      <c r="D5429" s="515" t="s">
        <v>10272</v>
      </c>
      <c r="E5429" s="779" t="s">
        <v>10273</v>
      </c>
      <c r="F5429" s="780" t="s">
        <v>5529</v>
      </c>
      <c r="G5429" s="781" t="s">
        <v>6194</v>
      </c>
      <c r="H5429" s="781" t="s">
        <v>10267</v>
      </c>
      <c r="I5429" s="781" t="s">
        <v>5517</v>
      </c>
      <c r="J5429" s="782">
        <v>5596252</v>
      </c>
      <c r="K5429" s="783">
        <v>5596252</v>
      </c>
      <c r="L5429" s="784">
        <f t="shared" si="297"/>
        <v>0</v>
      </c>
      <c r="M5429" s="784">
        <f t="shared" si="298"/>
        <v>0</v>
      </c>
      <c r="N5429" s="782">
        <v>5705982</v>
      </c>
      <c r="O5429" s="782">
        <v>5705982</v>
      </c>
      <c r="P5429" s="782">
        <v>17008216</v>
      </c>
      <c r="Q5429" s="782">
        <v>5031600</v>
      </c>
      <c r="R5429" s="782"/>
      <c r="T5429" s="568"/>
    </row>
    <row r="5430" spans="1:20" s="498" customFormat="1" ht="12" x14ac:dyDescent="0.25">
      <c r="A5430" s="772"/>
      <c r="D5430" s="515" t="s">
        <v>10274</v>
      </c>
      <c r="E5430" s="779" t="s">
        <v>10275</v>
      </c>
      <c r="F5430" s="780" t="s">
        <v>5532</v>
      </c>
      <c r="G5430" s="781" t="s">
        <v>6194</v>
      </c>
      <c r="H5430" s="781" t="s">
        <v>10267</v>
      </c>
      <c r="I5430" s="781" t="s">
        <v>5517</v>
      </c>
      <c r="J5430" s="782">
        <v>2377671</v>
      </c>
      <c r="K5430" s="783">
        <v>2377671</v>
      </c>
      <c r="L5430" s="784">
        <f t="shared" si="297"/>
        <v>0</v>
      </c>
      <c r="M5430" s="784">
        <f t="shared" si="298"/>
        <v>0</v>
      </c>
      <c r="N5430" s="782">
        <v>2424292</v>
      </c>
      <c r="O5430" s="782">
        <v>2424292</v>
      </c>
      <c r="P5430" s="782">
        <v>7226255</v>
      </c>
      <c r="Q5430" s="782">
        <v>2319000</v>
      </c>
      <c r="R5430" s="782"/>
      <c r="T5430" s="568"/>
    </row>
    <row r="5431" spans="1:20" s="498" customFormat="1" ht="12" x14ac:dyDescent="0.25">
      <c r="A5431" s="772"/>
      <c r="D5431" s="515" t="s">
        <v>10276</v>
      </c>
      <c r="E5431" s="779" t="s">
        <v>10277</v>
      </c>
      <c r="F5431" s="780" t="s">
        <v>5535</v>
      </c>
      <c r="G5431" s="781" t="s">
        <v>6194</v>
      </c>
      <c r="H5431" s="781" t="s">
        <v>10267</v>
      </c>
      <c r="I5431" s="781" t="s">
        <v>5517</v>
      </c>
      <c r="J5431" s="782">
        <v>2231556</v>
      </c>
      <c r="K5431" s="783">
        <v>2231556</v>
      </c>
      <c r="L5431" s="784">
        <f t="shared" si="297"/>
        <v>0</v>
      </c>
      <c r="M5431" s="784">
        <f t="shared" si="298"/>
        <v>0</v>
      </c>
      <c r="N5431" s="782">
        <v>2275312</v>
      </c>
      <c r="O5431" s="782">
        <v>2275312</v>
      </c>
      <c r="P5431" s="782">
        <v>6782180</v>
      </c>
      <c r="Q5431" s="782">
        <v>1806600</v>
      </c>
      <c r="R5431" s="782"/>
      <c r="T5431" s="568"/>
    </row>
    <row r="5432" spans="1:20" s="498" customFormat="1" ht="12" x14ac:dyDescent="0.25">
      <c r="A5432" s="772"/>
      <c r="D5432" s="515" t="s">
        <v>10278</v>
      </c>
      <c r="E5432" s="779" t="s">
        <v>10279</v>
      </c>
      <c r="F5432" s="780" t="s">
        <v>5538</v>
      </c>
      <c r="G5432" s="781" t="s">
        <v>6194</v>
      </c>
      <c r="H5432" s="781" t="s">
        <v>10267</v>
      </c>
      <c r="I5432" s="781" t="s">
        <v>5517</v>
      </c>
      <c r="J5432" s="782">
        <v>95701</v>
      </c>
      <c r="K5432" s="783">
        <v>95701</v>
      </c>
      <c r="L5432" s="784">
        <f t="shared" si="297"/>
        <v>0</v>
      </c>
      <c r="M5432" s="784">
        <f t="shared" si="298"/>
        <v>0</v>
      </c>
      <c r="N5432" s="782">
        <v>97578</v>
      </c>
      <c r="O5432" s="782">
        <v>97578</v>
      </c>
      <c r="P5432" s="782">
        <v>290857</v>
      </c>
      <c r="Q5432" s="782">
        <v>0</v>
      </c>
      <c r="R5432" s="782"/>
      <c r="T5432" s="568"/>
    </row>
    <row r="5433" spans="1:20" s="498" customFormat="1" ht="12" x14ac:dyDescent="0.25">
      <c r="A5433" s="772"/>
      <c r="D5433" s="515" t="s">
        <v>10280</v>
      </c>
      <c r="E5433" s="779" t="s">
        <v>10281</v>
      </c>
      <c r="F5433" s="780" t="s">
        <v>5796</v>
      </c>
      <c r="G5433" s="781" t="s">
        <v>6194</v>
      </c>
      <c r="H5433" s="781" t="s">
        <v>10267</v>
      </c>
      <c r="I5433" s="781" t="s">
        <v>5517</v>
      </c>
      <c r="J5433" s="782">
        <v>7955465</v>
      </c>
      <c r="K5433" s="783">
        <v>7955465</v>
      </c>
      <c r="L5433" s="784">
        <f t="shared" si="297"/>
        <v>0</v>
      </c>
      <c r="M5433" s="784">
        <f t="shared" si="298"/>
        <v>0</v>
      </c>
      <c r="N5433" s="782">
        <v>8111454</v>
      </c>
      <c r="O5433" s="782">
        <v>8111454</v>
      </c>
      <c r="P5433" s="782">
        <v>24178373</v>
      </c>
      <c r="Q5433" s="782">
        <v>12459456</v>
      </c>
      <c r="R5433" s="782"/>
      <c r="T5433" s="568"/>
    </row>
    <row r="5434" spans="1:20" s="498" customFormat="1" ht="12" x14ac:dyDescent="0.25">
      <c r="A5434" s="772"/>
      <c r="D5434" s="515" t="s">
        <v>10282</v>
      </c>
      <c r="E5434" s="779" t="s">
        <v>10283</v>
      </c>
      <c r="F5434" s="780" t="s">
        <v>5544</v>
      </c>
      <c r="G5434" s="781" t="s">
        <v>6194</v>
      </c>
      <c r="H5434" s="781" t="s">
        <v>10267</v>
      </c>
      <c r="I5434" s="781" t="s">
        <v>5517</v>
      </c>
      <c r="J5434" s="782">
        <v>1419778</v>
      </c>
      <c r="K5434" s="783">
        <v>1419778</v>
      </c>
      <c r="L5434" s="784">
        <f t="shared" si="297"/>
        <v>0</v>
      </c>
      <c r="M5434" s="784">
        <f t="shared" si="298"/>
        <v>0</v>
      </c>
      <c r="N5434" s="782">
        <v>1447617</v>
      </c>
      <c r="O5434" s="782">
        <v>1447617</v>
      </c>
      <c r="P5434" s="782">
        <v>4315012</v>
      </c>
      <c r="Q5434" s="782">
        <v>3489456</v>
      </c>
      <c r="R5434" s="782"/>
      <c r="T5434" s="568"/>
    </row>
    <row r="5435" spans="1:20" s="498" customFormat="1" ht="12" x14ac:dyDescent="0.25">
      <c r="A5435" s="772"/>
      <c r="D5435" s="515" t="s">
        <v>10284</v>
      </c>
      <c r="E5435" s="779" t="s">
        <v>10285</v>
      </c>
      <c r="F5435" s="780" t="s">
        <v>6746</v>
      </c>
      <c r="G5435" s="781" t="s">
        <v>6194</v>
      </c>
      <c r="H5435" s="781" t="s">
        <v>10026</v>
      </c>
      <c r="I5435" s="781" t="s">
        <v>5517</v>
      </c>
      <c r="J5435" s="782">
        <v>104662</v>
      </c>
      <c r="K5435" s="783">
        <v>104662</v>
      </c>
      <c r="L5435" s="784">
        <f t="shared" si="297"/>
        <v>0</v>
      </c>
      <c r="M5435" s="784">
        <f t="shared" si="298"/>
        <v>0</v>
      </c>
      <c r="N5435" s="782">
        <v>106715</v>
      </c>
      <c r="O5435" s="782">
        <v>106715</v>
      </c>
      <c r="P5435" s="782">
        <v>318092</v>
      </c>
      <c r="Q5435" s="782">
        <v>0</v>
      </c>
      <c r="R5435" s="782"/>
      <c r="T5435" s="568"/>
    </row>
    <row r="5436" spans="1:20" s="498" customFormat="1" ht="12" x14ac:dyDescent="0.25">
      <c r="A5436" s="772"/>
      <c r="D5436" s="515" t="s">
        <v>10286</v>
      </c>
      <c r="E5436" s="779" t="s">
        <v>10287</v>
      </c>
      <c r="F5436" s="780" t="s">
        <v>5553</v>
      </c>
      <c r="G5436" s="781" t="s">
        <v>6194</v>
      </c>
      <c r="H5436" s="781" t="s">
        <v>10267</v>
      </c>
      <c r="I5436" s="781" t="s">
        <v>5517</v>
      </c>
      <c r="J5436" s="782">
        <v>156264</v>
      </c>
      <c r="K5436" s="783">
        <v>156264</v>
      </c>
      <c r="L5436" s="784">
        <f t="shared" si="297"/>
        <v>0</v>
      </c>
      <c r="M5436" s="784">
        <f t="shared" si="298"/>
        <v>0</v>
      </c>
      <c r="N5436" s="782">
        <v>159328</v>
      </c>
      <c r="O5436" s="782">
        <v>159328</v>
      </c>
      <c r="P5436" s="782">
        <v>474920</v>
      </c>
      <c r="Q5436" s="782">
        <v>0</v>
      </c>
      <c r="R5436" s="782"/>
      <c r="T5436" s="568"/>
    </row>
    <row r="5437" spans="1:20" s="498" customFormat="1" ht="12" x14ac:dyDescent="0.25">
      <c r="A5437" s="772"/>
      <c r="D5437" s="515" t="s">
        <v>10288</v>
      </c>
      <c r="E5437" s="779" t="s">
        <v>10289</v>
      </c>
      <c r="F5437" s="780" t="s">
        <v>7429</v>
      </c>
      <c r="G5437" s="781" t="s">
        <v>6194</v>
      </c>
      <c r="H5437" s="781" t="s">
        <v>10267</v>
      </c>
      <c r="I5437" s="781" t="s">
        <v>5517</v>
      </c>
      <c r="J5437" s="782">
        <v>0</v>
      </c>
      <c r="K5437" s="783">
        <v>0</v>
      </c>
      <c r="L5437" s="784">
        <f t="shared" si="297"/>
        <v>0</v>
      </c>
      <c r="M5437" s="784">
        <f t="shared" si="298"/>
        <v>0</v>
      </c>
      <c r="N5437" s="782">
        <v>0</v>
      </c>
      <c r="O5437" s="782">
        <v>0</v>
      </c>
      <c r="P5437" s="782">
        <v>0</v>
      </c>
      <c r="Q5437" s="782">
        <v>0</v>
      </c>
      <c r="R5437" s="782"/>
      <c r="T5437" s="568"/>
    </row>
    <row r="5438" spans="1:20" s="498" customFormat="1" ht="12" x14ac:dyDescent="0.25">
      <c r="A5438" s="772"/>
      <c r="D5438" s="515" t="s">
        <v>10290</v>
      </c>
      <c r="E5438" s="779" t="s">
        <v>10291</v>
      </c>
      <c r="F5438" s="780" t="s">
        <v>6431</v>
      </c>
      <c r="G5438" s="781" t="s">
        <v>6194</v>
      </c>
      <c r="H5438" s="781" t="s">
        <v>10267</v>
      </c>
      <c r="I5438" s="781" t="s">
        <v>5517</v>
      </c>
      <c r="J5438" s="782">
        <v>4588159</v>
      </c>
      <c r="K5438" s="783">
        <v>4588159</v>
      </c>
      <c r="L5438" s="784">
        <f t="shared" si="297"/>
        <v>0</v>
      </c>
      <c r="M5438" s="784">
        <f t="shared" si="298"/>
        <v>0</v>
      </c>
      <c r="N5438" s="782">
        <v>4678123</v>
      </c>
      <c r="O5438" s="782">
        <v>4678123</v>
      </c>
      <c r="P5438" s="782">
        <v>13944405</v>
      </c>
      <c r="Q5438" s="782">
        <v>0</v>
      </c>
      <c r="R5438" s="782"/>
      <c r="T5438" s="568"/>
    </row>
    <row r="5439" spans="1:20" s="498" customFormat="1" ht="12" x14ac:dyDescent="0.25">
      <c r="A5439" s="772"/>
      <c r="D5439" s="515" t="s">
        <v>10292</v>
      </c>
      <c r="E5439" s="779" t="s">
        <v>10293</v>
      </c>
      <c r="F5439" s="780" t="s">
        <v>8966</v>
      </c>
      <c r="G5439" s="781" t="s">
        <v>6194</v>
      </c>
      <c r="H5439" s="781" t="s">
        <v>10267</v>
      </c>
      <c r="I5439" s="781" t="s">
        <v>5517</v>
      </c>
      <c r="J5439" s="782">
        <v>1224</v>
      </c>
      <c r="K5439" s="783">
        <v>1224</v>
      </c>
      <c r="L5439" s="784">
        <f t="shared" si="297"/>
        <v>0</v>
      </c>
      <c r="M5439" s="784">
        <f t="shared" si="298"/>
        <v>0</v>
      </c>
      <c r="N5439" s="782">
        <v>1248</v>
      </c>
      <c r="O5439" s="782">
        <v>1248</v>
      </c>
      <c r="P5439" s="782">
        <v>3720</v>
      </c>
      <c r="Q5439" s="782">
        <v>0</v>
      </c>
      <c r="R5439" s="782"/>
      <c r="T5439" s="568"/>
    </row>
    <row r="5440" spans="1:20" s="498" customFormat="1" ht="12" x14ac:dyDescent="0.25">
      <c r="A5440" s="772"/>
      <c r="D5440" s="515" t="s">
        <v>10294</v>
      </c>
      <c r="E5440" s="779" t="s">
        <v>10295</v>
      </c>
      <c r="F5440" s="780" t="s">
        <v>5562</v>
      </c>
      <c r="G5440" s="781" t="s">
        <v>6194</v>
      </c>
      <c r="H5440" s="781" t="s">
        <v>10267</v>
      </c>
      <c r="I5440" s="781" t="s">
        <v>5517</v>
      </c>
      <c r="J5440" s="782">
        <v>0</v>
      </c>
      <c r="K5440" s="783">
        <v>0</v>
      </c>
      <c r="L5440" s="782">
        <f t="shared" si="297"/>
        <v>0</v>
      </c>
      <c r="M5440" s="782">
        <f t="shared" si="298"/>
        <v>0</v>
      </c>
      <c r="N5440" s="782">
        <v>0</v>
      </c>
      <c r="O5440" s="782">
        <v>0</v>
      </c>
      <c r="P5440" s="782">
        <v>0</v>
      </c>
      <c r="Q5440" s="782">
        <v>0</v>
      </c>
      <c r="R5440" s="782"/>
      <c r="T5440" s="568"/>
    </row>
    <row r="5441" spans="1:20" s="498" customFormat="1" ht="12" x14ac:dyDescent="0.25">
      <c r="A5441" s="772"/>
      <c r="D5441" s="515"/>
      <c r="F5441" s="536"/>
      <c r="J5441" s="776"/>
      <c r="K5441" s="829"/>
      <c r="L5441" s="776"/>
      <c r="M5441" s="776"/>
      <c r="N5441" s="776"/>
      <c r="O5441" s="776"/>
      <c r="P5441" s="776"/>
      <c r="Q5441" s="776"/>
      <c r="R5441" s="776"/>
      <c r="T5441" s="568"/>
    </row>
    <row r="5442" spans="1:20" s="498" customFormat="1" ht="12" x14ac:dyDescent="0.25">
      <c r="A5442" s="772"/>
      <c r="C5442" s="773" t="s">
        <v>5142</v>
      </c>
      <c r="D5442" s="794"/>
      <c r="E5442" s="773"/>
      <c r="F5442" s="775"/>
      <c r="G5442" s="773"/>
      <c r="H5442" s="773"/>
      <c r="I5442" s="773"/>
      <c r="J5442" s="777">
        <v>1843100000</v>
      </c>
      <c r="K5442" s="789">
        <f>SUM(K5443:K5501)</f>
        <v>1505400000</v>
      </c>
      <c r="L5442" s="784">
        <f t="shared" ref="L5442:O5442" si="299">SUM(L5443:L5501)</f>
        <v>464000000</v>
      </c>
      <c r="M5442" s="784">
        <f t="shared" si="299"/>
        <v>126300000</v>
      </c>
      <c r="N5442" s="784">
        <f t="shared" si="299"/>
        <v>1853100000</v>
      </c>
      <c r="O5442" s="784">
        <f t="shared" si="299"/>
        <v>1853850000</v>
      </c>
      <c r="P5442" s="777">
        <f>SUM(K5442,N5442,O5442)</f>
        <v>5212350000</v>
      </c>
      <c r="Q5442" s="777">
        <v>1985300000</v>
      </c>
      <c r="R5442" s="777"/>
      <c r="T5442" s="568"/>
    </row>
    <row r="5443" spans="1:20" s="498" customFormat="1" ht="24" x14ac:dyDescent="0.25">
      <c r="A5443" s="772"/>
      <c r="D5443" s="515" t="s">
        <v>10296</v>
      </c>
      <c r="E5443" s="779" t="s">
        <v>10297</v>
      </c>
      <c r="F5443" s="780" t="s">
        <v>5927</v>
      </c>
      <c r="G5443" s="781" t="s">
        <v>6194</v>
      </c>
      <c r="H5443" s="781" t="s">
        <v>10267</v>
      </c>
      <c r="I5443" s="781" t="s">
        <v>5517</v>
      </c>
      <c r="J5443" s="782">
        <v>3500000</v>
      </c>
      <c r="K5443" s="783">
        <v>3500000</v>
      </c>
      <c r="L5443" s="784">
        <f t="shared" ref="L5443:L5501" si="300">SUM(J5443-K5443)</f>
        <v>0</v>
      </c>
      <c r="M5443" s="784">
        <f>SUM(K5443-J5443)</f>
        <v>0</v>
      </c>
      <c r="N5443" s="782">
        <v>3500000</v>
      </c>
      <c r="O5443" s="782">
        <v>3500000</v>
      </c>
      <c r="P5443" s="782">
        <v>10500000</v>
      </c>
      <c r="Q5443" s="782">
        <v>3000000</v>
      </c>
      <c r="R5443" s="782"/>
      <c r="T5443" s="568"/>
    </row>
    <row r="5444" spans="1:20" s="498" customFormat="1" ht="24" x14ac:dyDescent="0.25">
      <c r="A5444" s="772"/>
      <c r="D5444" s="515" t="s">
        <v>10298</v>
      </c>
      <c r="E5444" s="779" t="s">
        <v>10299</v>
      </c>
      <c r="F5444" s="780" t="s">
        <v>6618</v>
      </c>
      <c r="G5444" s="781" t="s">
        <v>6194</v>
      </c>
      <c r="H5444" s="781" t="s">
        <v>10267</v>
      </c>
      <c r="I5444" s="781" t="s">
        <v>5517</v>
      </c>
      <c r="J5444" s="782">
        <v>1500000</v>
      </c>
      <c r="K5444" s="783">
        <v>1500000</v>
      </c>
      <c r="L5444" s="784">
        <f t="shared" si="300"/>
        <v>0</v>
      </c>
      <c r="M5444" s="784">
        <f t="shared" ref="M5444:M5501" si="301">SUM(K5444-J5444)</f>
        <v>0</v>
      </c>
      <c r="N5444" s="782">
        <v>1500000</v>
      </c>
      <c r="O5444" s="782">
        <v>1500000</v>
      </c>
      <c r="P5444" s="782">
        <v>4500000</v>
      </c>
      <c r="Q5444" s="782">
        <v>1500000</v>
      </c>
      <c r="R5444" s="782"/>
      <c r="T5444" s="568"/>
    </row>
    <row r="5445" spans="1:20" s="498" customFormat="1" ht="24" x14ac:dyDescent="0.25">
      <c r="A5445" s="772"/>
      <c r="D5445" s="515" t="s">
        <v>10300</v>
      </c>
      <c r="E5445" s="779" t="s">
        <v>10301</v>
      </c>
      <c r="F5445" s="780" t="s">
        <v>6097</v>
      </c>
      <c r="G5445" s="781" t="s">
        <v>6194</v>
      </c>
      <c r="H5445" s="781" t="s">
        <v>10267</v>
      </c>
      <c r="I5445" s="781" t="s">
        <v>5517</v>
      </c>
      <c r="J5445" s="782">
        <v>0</v>
      </c>
      <c r="K5445" s="783">
        <v>0</v>
      </c>
      <c r="L5445" s="784">
        <f t="shared" si="300"/>
        <v>0</v>
      </c>
      <c r="M5445" s="784">
        <f t="shared" si="301"/>
        <v>0</v>
      </c>
      <c r="N5445" s="782">
        <v>0</v>
      </c>
      <c r="O5445" s="782">
        <v>0</v>
      </c>
      <c r="P5445" s="782">
        <v>0</v>
      </c>
      <c r="Q5445" s="782">
        <v>0</v>
      </c>
      <c r="R5445" s="782"/>
      <c r="T5445" s="568"/>
    </row>
    <row r="5446" spans="1:20" s="498" customFormat="1" ht="24" x14ac:dyDescent="0.25">
      <c r="A5446" s="772"/>
      <c r="D5446" s="515" t="s">
        <v>10302</v>
      </c>
      <c r="E5446" s="779" t="s">
        <v>10303</v>
      </c>
      <c r="F5446" s="780" t="s">
        <v>5932</v>
      </c>
      <c r="G5446" s="781" t="s">
        <v>6194</v>
      </c>
      <c r="H5446" s="781" t="s">
        <v>10267</v>
      </c>
      <c r="I5446" s="781" t="s">
        <v>5517</v>
      </c>
      <c r="J5446" s="782">
        <v>0</v>
      </c>
      <c r="K5446" s="783">
        <v>0</v>
      </c>
      <c r="L5446" s="784">
        <f t="shared" si="300"/>
        <v>0</v>
      </c>
      <c r="M5446" s="784">
        <f t="shared" si="301"/>
        <v>0</v>
      </c>
      <c r="N5446" s="782">
        <v>0</v>
      </c>
      <c r="O5446" s="782">
        <v>0</v>
      </c>
      <c r="P5446" s="782">
        <v>0</v>
      </c>
      <c r="Q5446" s="782">
        <v>0</v>
      </c>
      <c r="R5446" s="782"/>
      <c r="T5446" s="568"/>
    </row>
    <row r="5447" spans="1:20" s="498" customFormat="1" ht="12" x14ac:dyDescent="0.25">
      <c r="A5447" s="772"/>
      <c r="D5447" s="515" t="s">
        <v>10304</v>
      </c>
      <c r="E5447" s="779" t="s">
        <v>10305</v>
      </c>
      <c r="F5447" s="780" t="s">
        <v>5901</v>
      </c>
      <c r="G5447" s="781" t="s">
        <v>6194</v>
      </c>
      <c r="H5447" s="781" t="s">
        <v>10267</v>
      </c>
      <c r="I5447" s="781" t="s">
        <v>5517</v>
      </c>
      <c r="J5447" s="782">
        <v>0</v>
      </c>
      <c r="K5447" s="783">
        <v>0</v>
      </c>
      <c r="L5447" s="784">
        <f t="shared" si="300"/>
        <v>0</v>
      </c>
      <c r="M5447" s="784">
        <f t="shared" si="301"/>
        <v>0</v>
      </c>
      <c r="N5447" s="782">
        <v>0</v>
      </c>
      <c r="O5447" s="782">
        <v>0</v>
      </c>
      <c r="P5447" s="782">
        <v>0</v>
      </c>
      <c r="Q5447" s="782">
        <v>0</v>
      </c>
      <c r="R5447" s="782"/>
      <c r="T5447" s="568"/>
    </row>
    <row r="5448" spans="1:20" s="498" customFormat="1" ht="12" x14ac:dyDescent="0.25">
      <c r="A5448" s="772"/>
      <c r="D5448" s="515" t="s">
        <v>10306</v>
      </c>
      <c r="E5448" s="779" t="s">
        <v>10307</v>
      </c>
      <c r="F5448" s="780" t="s">
        <v>5580</v>
      </c>
      <c r="G5448" s="781" t="s">
        <v>6194</v>
      </c>
      <c r="H5448" s="781" t="s">
        <v>10267</v>
      </c>
      <c r="I5448" s="781" t="s">
        <v>5517</v>
      </c>
      <c r="J5448" s="782">
        <v>840000000</v>
      </c>
      <c r="K5448" s="783">
        <v>625000000</v>
      </c>
      <c r="L5448" s="784">
        <f t="shared" si="300"/>
        <v>215000000</v>
      </c>
      <c r="M5448" s="784">
        <v>0</v>
      </c>
      <c r="N5448" s="782">
        <v>850000000</v>
      </c>
      <c r="O5448" s="782">
        <v>850000000</v>
      </c>
      <c r="P5448" s="782">
        <v>2540000000</v>
      </c>
      <c r="Q5448" s="782">
        <v>1000000000</v>
      </c>
      <c r="R5448" s="782"/>
      <c r="T5448" s="568"/>
    </row>
    <row r="5449" spans="1:20" s="498" customFormat="1" ht="12" x14ac:dyDescent="0.25">
      <c r="A5449" s="772"/>
      <c r="D5449" s="515" t="s">
        <v>10308</v>
      </c>
      <c r="E5449" s="779" t="s">
        <v>10309</v>
      </c>
      <c r="F5449" s="780" t="s">
        <v>5583</v>
      </c>
      <c r="G5449" s="781" t="s">
        <v>6194</v>
      </c>
      <c r="H5449" s="781" t="s">
        <v>10267</v>
      </c>
      <c r="I5449" s="781" t="s">
        <v>5517</v>
      </c>
      <c r="J5449" s="782">
        <v>0</v>
      </c>
      <c r="K5449" s="783">
        <v>0</v>
      </c>
      <c r="L5449" s="784">
        <f t="shared" si="300"/>
        <v>0</v>
      </c>
      <c r="M5449" s="784">
        <f t="shared" si="301"/>
        <v>0</v>
      </c>
      <c r="N5449" s="782">
        <v>0</v>
      </c>
      <c r="O5449" s="782">
        <v>0</v>
      </c>
      <c r="P5449" s="782">
        <v>0</v>
      </c>
      <c r="Q5449" s="782">
        <v>0</v>
      </c>
      <c r="R5449" s="782"/>
      <c r="T5449" s="568"/>
    </row>
    <row r="5450" spans="1:20" s="498" customFormat="1" ht="12" x14ac:dyDescent="0.25">
      <c r="A5450" s="772"/>
      <c r="D5450" s="515" t="s">
        <v>10310</v>
      </c>
      <c r="E5450" s="779" t="s">
        <v>10311</v>
      </c>
      <c r="F5450" s="780" t="s">
        <v>5586</v>
      </c>
      <c r="G5450" s="781" t="s">
        <v>6194</v>
      </c>
      <c r="H5450" s="781" t="s">
        <v>10267</v>
      </c>
      <c r="I5450" s="781" t="s">
        <v>5517</v>
      </c>
      <c r="J5450" s="782">
        <v>0</v>
      </c>
      <c r="K5450" s="783">
        <v>0</v>
      </c>
      <c r="L5450" s="784">
        <f t="shared" si="300"/>
        <v>0</v>
      </c>
      <c r="M5450" s="784">
        <f t="shared" si="301"/>
        <v>0</v>
      </c>
      <c r="N5450" s="782">
        <v>0</v>
      </c>
      <c r="O5450" s="782">
        <v>0</v>
      </c>
      <c r="P5450" s="782">
        <v>0</v>
      </c>
      <c r="Q5450" s="782">
        <v>0</v>
      </c>
      <c r="R5450" s="782"/>
      <c r="T5450" s="568"/>
    </row>
    <row r="5451" spans="1:20" s="751" customFormat="1" ht="12" customHeight="1" x14ac:dyDescent="0.3">
      <c r="A5451" s="946" t="s">
        <v>5500</v>
      </c>
      <c r="B5451" s="946"/>
      <c r="C5451" s="946"/>
      <c r="D5451" s="946"/>
      <c r="E5451" s="946"/>
      <c r="F5451" s="946"/>
      <c r="G5451" s="946"/>
      <c r="H5451" s="946"/>
      <c r="I5451" s="946"/>
      <c r="J5451" s="946"/>
      <c r="K5451" s="946"/>
      <c r="L5451" s="946"/>
      <c r="M5451" s="946"/>
      <c r="N5451" s="946"/>
      <c r="O5451" s="946"/>
      <c r="P5451" s="946"/>
      <c r="Q5451" s="946"/>
      <c r="T5451" s="752"/>
    </row>
    <row r="5452" spans="1:20" s="751" customFormat="1" ht="13.8" x14ac:dyDescent="0.3">
      <c r="A5452" s="946" t="s">
        <v>5501</v>
      </c>
      <c r="B5452" s="946"/>
      <c r="C5452" s="946"/>
      <c r="D5452" s="946"/>
      <c r="E5452" s="946"/>
      <c r="F5452" s="946"/>
      <c r="G5452" s="946"/>
      <c r="H5452" s="946"/>
      <c r="I5452" s="946"/>
      <c r="J5452" s="946"/>
      <c r="K5452" s="946"/>
      <c r="L5452" s="946"/>
      <c r="M5452" s="946"/>
      <c r="N5452" s="946"/>
      <c r="O5452" s="946"/>
      <c r="P5452" s="946"/>
      <c r="Q5452" s="946"/>
      <c r="T5452" s="752"/>
    </row>
    <row r="5453" spans="1:20" s="753" customFormat="1" ht="13.2" x14ac:dyDescent="0.25">
      <c r="A5453" s="947" t="s">
        <v>8579</v>
      </c>
      <c r="B5453" s="947"/>
      <c r="C5453" s="947"/>
      <c r="D5453" s="947"/>
      <c r="E5453" s="947"/>
      <c r="F5453" s="947"/>
      <c r="G5453" s="947"/>
      <c r="H5453" s="947"/>
      <c r="I5453" s="947"/>
      <c r="J5453" s="947"/>
      <c r="K5453" s="947"/>
      <c r="L5453" s="947"/>
      <c r="M5453" s="947"/>
      <c r="N5453" s="947"/>
      <c r="O5453" s="947"/>
      <c r="P5453" s="947"/>
      <c r="Q5453" s="947"/>
      <c r="T5453" s="754"/>
    </row>
    <row r="5454" spans="1:20" s="760" customFormat="1" ht="24" customHeight="1" x14ac:dyDescent="0.25">
      <c r="A5454" s="943" t="s">
        <v>5502</v>
      </c>
      <c r="B5454" s="948" t="s">
        <v>5503</v>
      </c>
      <c r="C5454" s="949"/>
      <c r="D5454" s="755"/>
      <c r="E5454" s="943" t="s">
        <v>5504</v>
      </c>
      <c r="F5454" s="943" t="s">
        <v>4881</v>
      </c>
      <c r="G5454" s="943" t="s">
        <v>5505</v>
      </c>
      <c r="H5454" s="943" t="s">
        <v>5506</v>
      </c>
      <c r="I5454" s="943" t="s">
        <v>5507</v>
      </c>
      <c r="J5454" s="756" t="s">
        <v>3115</v>
      </c>
      <c r="K5454" s="757" t="s">
        <v>3116</v>
      </c>
      <c r="L5454" s="758" t="s">
        <v>5508</v>
      </c>
      <c r="M5454" s="758" t="s">
        <v>5509</v>
      </c>
      <c r="N5454" s="756" t="s">
        <v>3116</v>
      </c>
      <c r="O5454" s="756" t="s">
        <v>3116</v>
      </c>
      <c r="P5454" s="759" t="s">
        <v>3317</v>
      </c>
      <c r="Q5454" s="759" t="s">
        <v>3341</v>
      </c>
      <c r="R5454" s="759" t="s">
        <v>5510</v>
      </c>
      <c r="T5454" s="761"/>
    </row>
    <row r="5455" spans="1:20" s="760" customFormat="1" ht="19.5" customHeight="1" x14ac:dyDescent="0.25">
      <c r="A5455" s="944"/>
      <c r="B5455" s="950"/>
      <c r="C5455" s="951"/>
      <c r="D5455" s="762"/>
      <c r="E5455" s="944"/>
      <c r="F5455" s="944"/>
      <c r="G5455" s="944"/>
      <c r="H5455" s="944"/>
      <c r="I5455" s="944"/>
      <c r="J5455" s="763">
        <v>2020</v>
      </c>
      <c r="K5455" s="764" t="s">
        <v>3120</v>
      </c>
      <c r="L5455" s="765" t="s">
        <v>3120</v>
      </c>
      <c r="M5455" s="765" t="s">
        <v>3120</v>
      </c>
      <c r="N5455" s="766" t="s">
        <v>5068</v>
      </c>
      <c r="O5455" s="766" t="s">
        <v>5069</v>
      </c>
      <c r="P5455" s="763" t="s">
        <v>4882</v>
      </c>
      <c r="Q5455" s="766" t="s">
        <v>5102</v>
      </c>
      <c r="R5455" s="763"/>
      <c r="T5455" s="761"/>
    </row>
    <row r="5456" spans="1:20" s="760" customFormat="1" ht="15.75" customHeight="1" x14ac:dyDescent="0.25">
      <c r="A5456" s="945"/>
      <c r="B5456" s="952"/>
      <c r="C5456" s="953"/>
      <c r="D5456" s="768"/>
      <c r="E5456" s="945"/>
      <c r="F5456" s="945"/>
      <c r="G5456" s="945"/>
      <c r="H5456" s="945"/>
      <c r="I5456" s="945"/>
      <c r="J5456" s="769" t="s">
        <v>14</v>
      </c>
      <c r="K5456" s="770" t="s">
        <v>14</v>
      </c>
      <c r="L5456" s="771" t="s">
        <v>14</v>
      </c>
      <c r="M5456" s="771" t="s">
        <v>14</v>
      </c>
      <c r="N5456" s="769" t="s">
        <v>14</v>
      </c>
      <c r="O5456" s="769" t="s">
        <v>14</v>
      </c>
      <c r="P5456" s="769" t="s">
        <v>14</v>
      </c>
      <c r="Q5456" s="769" t="s">
        <v>14</v>
      </c>
      <c r="R5456" s="769"/>
      <c r="T5456" s="761"/>
    </row>
    <row r="5457" spans="1:20" s="498" customFormat="1" ht="24" x14ac:dyDescent="0.25">
      <c r="A5457" s="772"/>
      <c r="D5457" s="515" t="s">
        <v>10312</v>
      </c>
      <c r="E5457" s="779" t="s">
        <v>10313</v>
      </c>
      <c r="F5457" s="780" t="s">
        <v>5589</v>
      </c>
      <c r="G5457" s="781" t="s">
        <v>6194</v>
      </c>
      <c r="H5457" s="781" t="s">
        <v>10267</v>
      </c>
      <c r="I5457" s="781" t="s">
        <v>5517</v>
      </c>
      <c r="J5457" s="782">
        <v>200000</v>
      </c>
      <c r="K5457" s="783">
        <v>200000</v>
      </c>
      <c r="L5457" s="784">
        <f t="shared" si="300"/>
        <v>0</v>
      </c>
      <c r="M5457" s="784">
        <f t="shared" si="301"/>
        <v>0</v>
      </c>
      <c r="N5457" s="782">
        <v>200000</v>
      </c>
      <c r="O5457" s="782">
        <v>200000</v>
      </c>
      <c r="P5457" s="782">
        <v>600000</v>
      </c>
      <c r="Q5457" s="782">
        <v>200000</v>
      </c>
      <c r="R5457" s="782"/>
      <c r="T5457" s="568"/>
    </row>
    <row r="5458" spans="1:20" s="498" customFormat="1" ht="12" x14ac:dyDescent="0.25">
      <c r="A5458" s="772"/>
      <c r="D5458" s="515" t="s">
        <v>10314</v>
      </c>
      <c r="E5458" s="779" t="s">
        <v>10315</v>
      </c>
      <c r="F5458" s="780" t="s">
        <v>6944</v>
      </c>
      <c r="G5458" s="781" t="s">
        <v>6194</v>
      </c>
      <c r="H5458" s="781" t="s">
        <v>10267</v>
      </c>
      <c r="I5458" s="781" t="s">
        <v>5517</v>
      </c>
      <c r="J5458" s="782">
        <v>150000</v>
      </c>
      <c r="K5458" s="783">
        <v>150000</v>
      </c>
      <c r="L5458" s="784">
        <f t="shared" si="300"/>
        <v>0</v>
      </c>
      <c r="M5458" s="784">
        <f t="shared" si="301"/>
        <v>0</v>
      </c>
      <c r="N5458" s="782">
        <v>150000</v>
      </c>
      <c r="O5458" s="782">
        <v>200000</v>
      </c>
      <c r="P5458" s="782">
        <v>500000</v>
      </c>
      <c r="Q5458" s="782">
        <v>150000</v>
      </c>
      <c r="R5458" s="782"/>
      <c r="T5458" s="568"/>
    </row>
    <row r="5459" spans="1:20" s="498" customFormat="1" ht="12" x14ac:dyDescent="0.25">
      <c r="A5459" s="772"/>
      <c r="D5459" s="515" t="s">
        <v>10316</v>
      </c>
      <c r="E5459" s="779" t="s">
        <v>10317</v>
      </c>
      <c r="F5459" s="780" t="s">
        <v>6354</v>
      </c>
      <c r="G5459" s="781" t="s">
        <v>6194</v>
      </c>
      <c r="H5459" s="781" t="s">
        <v>10267</v>
      </c>
      <c r="I5459" s="781" t="s">
        <v>5517</v>
      </c>
      <c r="J5459" s="782">
        <v>0</v>
      </c>
      <c r="K5459" s="783">
        <v>0</v>
      </c>
      <c r="L5459" s="784">
        <f t="shared" si="300"/>
        <v>0</v>
      </c>
      <c r="M5459" s="784">
        <f t="shared" si="301"/>
        <v>0</v>
      </c>
      <c r="N5459" s="782">
        <v>0</v>
      </c>
      <c r="O5459" s="782">
        <v>0</v>
      </c>
      <c r="P5459" s="782">
        <v>0</v>
      </c>
      <c r="Q5459" s="782">
        <v>0</v>
      </c>
      <c r="R5459" s="782"/>
      <c r="T5459" s="568"/>
    </row>
    <row r="5460" spans="1:20" s="498" customFormat="1" ht="24" x14ac:dyDescent="0.25">
      <c r="A5460" s="772"/>
      <c r="D5460" s="515" t="s">
        <v>10318</v>
      </c>
      <c r="E5460" s="779" t="s">
        <v>10319</v>
      </c>
      <c r="F5460" s="780" t="s">
        <v>6111</v>
      </c>
      <c r="G5460" s="781" t="s">
        <v>6194</v>
      </c>
      <c r="H5460" s="781" t="s">
        <v>10267</v>
      </c>
      <c r="I5460" s="781" t="s">
        <v>5517</v>
      </c>
      <c r="J5460" s="782">
        <v>0</v>
      </c>
      <c r="K5460" s="783">
        <v>0</v>
      </c>
      <c r="L5460" s="784">
        <f t="shared" si="300"/>
        <v>0</v>
      </c>
      <c r="M5460" s="784">
        <f t="shared" si="301"/>
        <v>0</v>
      </c>
      <c r="N5460" s="782">
        <v>0</v>
      </c>
      <c r="O5460" s="782">
        <v>0</v>
      </c>
      <c r="P5460" s="782">
        <v>0</v>
      </c>
      <c r="Q5460" s="782">
        <v>0</v>
      </c>
      <c r="R5460" s="782"/>
      <c r="T5460" s="568"/>
    </row>
    <row r="5461" spans="1:20" s="498" customFormat="1" ht="36" x14ac:dyDescent="0.25">
      <c r="A5461" s="772"/>
      <c r="D5461" s="515" t="s">
        <v>10320</v>
      </c>
      <c r="E5461" s="779" t="s">
        <v>10321</v>
      </c>
      <c r="F5461" s="780" t="s">
        <v>5598</v>
      </c>
      <c r="G5461" s="781" t="s">
        <v>6194</v>
      </c>
      <c r="H5461" s="781" t="s">
        <v>10267</v>
      </c>
      <c r="I5461" s="781" t="s">
        <v>5517</v>
      </c>
      <c r="J5461" s="782">
        <v>5000000</v>
      </c>
      <c r="K5461" s="783">
        <v>5000000</v>
      </c>
      <c r="L5461" s="784">
        <f t="shared" si="300"/>
        <v>0</v>
      </c>
      <c r="M5461" s="784">
        <f t="shared" si="301"/>
        <v>0</v>
      </c>
      <c r="N5461" s="782">
        <v>5000000</v>
      </c>
      <c r="O5461" s="782">
        <v>5000000</v>
      </c>
      <c r="P5461" s="782">
        <v>15000000</v>
      </c>
      <c r="Q5461" s="782">
        <v>5000000</v>
      </c>
      <c r="R5461" s="782"/>
      <c r="T5461" s="568"/>
    </row>
    <row r="5462" spans="1:20" s="498" customFormat="1" ht="12" x14ac:dyDescent="0.25">
      <c r="A5462" s="772"/>
      <c r="D5462" s="515" t="s">
        <v>10322</v>
      </c>
      <c r="E5462" s="779" t="s">
        <v>10323</v>
      </c>
      <c r="F5462" s="780" t="s">
        <v>5604</v>
      </c>
      <c r="G5462" s="781" t="s">
        <v>6194</v>
      </c>
      <c r="H5462" s="781" t="s">
        <v>10267</v>
      </c>
      <c r="I5462" s="781" t="s">
        <v>5517</v>
      </c>
      <c r="J5462" s="782">
        <v>100000</v>
      </c>
      <c r="K5462" s="783">
        <v>100000</v>
      </c>
      <c r="L5462" s="784">
        <f t="shared" si="300"/>
        <v>0</v>
      </c>
      <c r="M5462" s="784">
        <f t="shared" si="301"/>
        <v>0</v>
      </c>
      <c r="N5462" s="782">
        <v>100000</v>
      </c>
      <c r="O5462" s="782">
        <v>100000</v>
      </c>
      <c r="P5462" s="782">
        <v>300000</v>
      </c>
      <c r="Q5462" s="782">
        <v>100000</v>
      </c>
      <c r="R5462" s="782"/>
      <c r="T5462" s="568"/>
    </row>
    <row r="5463" spans="1:20" s="498" customFormat="1" ht="24" x14ac:dyDescent="0.25">
      <c r="A5463" s="772"/>
      <c r="D5463" s="515" t="s">
        <v>10324</v>
      </c>
      <c r="E5463" s="779" t="s">
        <v>10325</v>
      </c>
      <c r="F5463" s="780" t="s">
        <v>9964</v>
      </c>
      <c r="G5463" s="781" t="s">
        <v>6194</v>
      </c>
      <c r="H5463" s="781" t="s">
        <v>10267</v>
      </c>
      <c r="I5463" s="781" t="s">
        <v>5517</v>
      </c>
      <c r="J5463" s="782">
        <v>0</v>
      </c>
      <c r="K5463" s="783">
        <v>0</v>
      </c>
      <c r="L5463" s="784">
        <f t="shared" si="300"/>
        <v>0</v>
      </c>
      <c r="M5463" s="784">
        <f t="shared" si="301"/>
        <v>0</v>
      </c>
      <c r="N5463" s="782">
        <v>0</v>
      </c>
      <c r="O5463" s="782">
        <v>0</v>
      </c>
      <c r="P5463" s="782">
        <v>0</v>
      </c>
      <c r="Q5463" s="782">
        <v>0</v>
      </c>
      <c r="R5463" s="782"/>
      <c r="T5463" s="568"/>
    </row>
    <row r="5464" spans="1:20" s="498" customFormat="1" ht="24" x14ac:dyDescent="0.25">
      <c r="A5464" s="772"/>
      <c r="D5464" s="515" t="s">
        <v>10326</v>
      </c>
      <c r="E5464" s="779" t="s">
        <v>10327</v>
      </c>
      <c r="F5464" s="780" t="s">
        <v>5613</v>
      </c>
      <c r="G5464" s="781" t="s">
        <v>6194</v>
      </c>
      <c r="H5464" s="781" t="s">
        <v>10267</v>
      </c>
      <c r="I5464" s="781" t="s">
        <v>5517</v>
      </c>
      <c r="J5464" s="782">
        <v>0</v>
      </c>
      <c r="K5464" s="783">
        <v>0</v>
      </c>
      <c r="L5464" s="784">
        <f t="shared" si="300"/>
        <v>0</v>
      </c>
      <c r="M5464" s="784">
        <f t="shared" si="301"/>
        <v>0</v>
      </c>
      <c r="N5464" s="782">
        <v>0</v>
      </c>
      <c r="O5464" s="782">
        <v>0</v>
      </c>
      <c r="P5464" s="782">
        <v>0</v>
      </c>
      <c r="Q5464" s="782">
        <v>0</v>
      </c>
      <c r="R5464" s="782"/>
      <c r="T5464" s="568"/>
    </row>
    <row r="5465" spans="1:20" s="498" customFormat="1" ht="36" x14ac:dyDescent="0.25">
      <c r="A5465" s="772"/>
      <c r="D5465" s="515" t="s">
        <v>10328</v>
      </c>
      <c r="E5465" s="779" t="s">
        <v>10329</v>
      </c>
      <c r="F5465" s="780" t="s">
        <v>7977</v>
      </c>
      <c r="G5465" s="781" t="s">
        <v>6194</v>
      </c>
      <c r="H5465" s="781" t="s">
        <v>10267</v>
      </c>
      <c r="I5465" s="781" t="s">
        <v>5517</v>
      </c>
      <c r="J5465" s="782">
        <v>2500000</v>
      </c>
      <c r="K5465" s="783">
        <v>2500000</v>
      </c>
      <c r="L5465" s="784">
        <f t="shared" si="300"/>
        <v>0</v>
      </c>
      <c r="M5465" s="784">
        <f t="shared" si="301"/>
        <v>0</v>
      </c>
      <c r="N5465" s="782">
        <v>2500000</v>
      </c>
      <c r="O5465" s="782">
        <v>2500000</v>
      </c>
      <c r="P5465" s="782">
        <v>7500000</v>
      </c>
      <c r="Q5465" s="782">
        <v>2500000</v>
      </c>
      <c r="R5465" s="782"/>
      <c r="T5465" s="568"/>
    </row>
    <row r="5466" spans="1:20" s="498" customFormat="1" ht="24" x14ac:dyDescent="0.25">
      <c r="A5466" s="772"/>
      <c r="D5466" s="515" t="s">
        <v>10330</v>
      </c>
      <c r="E5466" s="779" t="s">
        <v>10331</v>
      </c>
      <c r="F5466" s="780" t="s">
        <v>5637</v>
      </c>
      <c r="G5466" s="781" t="s">
        <v>6194</v>
      </c>
      <c r="H5466" s="781" t="s">
        <v>10267</v>
      </c>
      <c r="I5466" s="781" t="s">
        <v>5517</v>
      </c>
      <c r="J5466" s="782">
        <v>400000</v>
      </c>
      <c r="K5466" s="783">
        <v>2000000</v>
      </c>
      <c r="L5466" s="784">
        <v>0</v>
      </c>
      <c r="M5466" s="784">
        <f t="shared" si="301"/>
        <v>1600000</v>
      </c>
      <c r="N5466" s="782">
        <v>400000</v>
      </c>
      <c r="O5466" s="782">
        <v>400000</v>
      </c>
      <c r="P5466" s="782">
        <v>1200000</v>
      </c>
      <c r="Q5466" s="782">
        <v>400000</v>
      </c>
      <c r="R5466" s="782"/>
      <c r="T5466" s="568"/>
    </row>
    <row r="5467" spans="1:20" s="498" customFormat="1" ht="24" x14ac:dyDescent="0.25">
      <c r="A5467" s="772"/>
      <c r="D5467" s="515" t="s">
        <v>10332</v>
      </c>
      <c r="E5467" s="779" t="s">
        <v>10333</v>
      </c>
      <c r="F5467" s="780" t="s">
        <v>10081</v>
      </c>
      <c r="G5467" s="781" t="s">
        <v>6194</v>
      </c>
      <c r="H5467" s="781" t="s">
        <v>10267</v>
      </c>
      <c r="I5467" s="781" t="s">
        <v>5517</v>
      </c>
      <c r="J5467" s="782">
        <v>500000</v>
      </c>
      <c r="K5467" s="783">
        <v>3500000</v>
      </c>
      <c r="L5467" s="784">
        <v>0</v>
      </c>
      <c r="M5467" s="784">
        <f t="shared" si="301"/>
        <v>3000000</v>
      </c>
      <c r="N5467" s="782">
        <v>500000</v>
      </c>
      <c r="O5467" s="782">
        <v>500000</v>
      </c>
      <c r="P5467" s="782">
        <v>1500000</v>
      </c>
      <c r="Q5467" s="782">
        <v>500000</v>
      </c>
      <c r="R5467" s="782"/>
      <c r="T5467" s="568"/>
    </row>
    <row r="5468" spans="1:20" s="498" customFormat="1" ht="24" x14ac:dyDescent="0.25">
      <c r="A5468" s="772"/>
      <c r="D5468" s="515" t="s">
        <v>10334</v>
      </c>
      <c r="E5468" s="779" t="s">
        <v>10335</v>
      </c>
      <c r="F5468" s="780" t="s">
        <v>9870</v>
      </c>
      <c r="G5468" s="781" t="s">
        <v>6194</v>
      </c>
      <c r="H5468" s="781" t="s">
        <v>10267</v>
      </c>
      <c r="I5468" s="781" t="s">
        <v>5517</v>
      </c>
      <c r="J5468" s="782">
        <v>300000</v>
      </c>
      <c r="K5468" s="783">
        <v>300000</v>
      </c>
      <c r="L5468" s="784">
        <f t="shared" si="300"/>
        <v>0</v>
      </c>
      <c r="M5468" s="784">
        <f t="shared" si="301"/>
        <v>0</v>
      </c>
      <c r="N5468" s="782">
        <v>300000</v>
      </c>
      <c r="O5468" s="782">
        <v>400000</v>
      </c>
      <c r="P5468" s="782">
        <v>1000000</v>
      </c>
      <c r="Q5468" s="782">
        <v>300000</v>
      </c>
      <c r="R5468" s="782"/>
      <c r="T5468" s="568"/>
    </row>
    <row r="5469" spans="1:20" s="498" customFormat="1" ht="24" x14ac:dyDescent="0.25">
      <c r="A5469" s="772"/>
      <c r="D5469" s="515" t="s">
        <v>10336</v>
      </c>
      <c r="E5469" s="779" t="s">
        <v>10337</v>
      </c>
      <c r="F5469" s="780" t="s">
        <v>9873</v>
      </c>
      <c r="G5469" s="781" t="s">
        <v>6194</v>
      </c>
      <c r="H5469" s="781" t="s">
        <v>10267</v>
      </c>
      <c r="I5469" s="781" t="s">
        <v>5517</v>
      </c>
      <c r="J5469" s="782">
        <v>100000</v>
      </c>
      <c r="K5469" s="783">
        <v>3000000</v>
      </c>
      <c r="L5469" s="784">
        <v>0</v>
      </c>
      <c r="M5469" s="784">
        <f t="shared" si="301"/>
        <v>2900000</v>
      </c>
      <c r="N5469" s="782">
        <v>100000</v>
      </c>
      <c r="O5469" s="782">
        <v>100000</v>
      </c>
      <c r="P5469" s="782">
        <v>300000</v>
      </c>
      <c r="Q5469" s="782">
        <v>100000</v>
      </c>
      <c r="R5469" s="782"/>
      <c r="T5469" s="568"/>
    </row>
    <row r="5470" spans="1:20" s="498" customFormat="1" ht="12" x14ac:dyDescent="0.25">
      <c r="A5470" s="772"/>
      <c r="D5470" s="515" t="s">
        <v>10338</v>
      </c>
      <c r="E5470" s="779" t="s">
        <v>10339</v>
      </c>
      <c r="F5470" s="780" t="s">
        <v>5649</v>
      </c>
      <c r="G5470" s="781" t="s">
        <v>6194</v>
      </c>
      <c r="H5470" s="781" t="s">
        <v>10267</v>
      </c>
      <c r="I5470" s="781" t="s">
        <v>5517</v>
      </c>
      <c r="J5470" s="782">
        <v>5500000</v>
      </c>
      <c r="K5470" s="783">
        <v>5500000</v>
      </c>
      <c r="L5470" s="784">
        <f t="shared" si="300"/>
        <v>0</v>
      </c>
      <c r="M5470" s="784">
        <f t="shared" si="301"/>
        <v>0</v>
      </c>
      <c r="N5470" s="782">
        <v>5500000</v>
      </c>
      <c r="O5470" s="782">
        <v>6000000</v>
      </c>
      <c r="P5470" s="782">
        <v>17000000</v>
      </c>
      <c r="Q5470" s="782">
        <v>5000000</v>
      </c>
      <c r="R5470" s="782"/>
      <c r="T5470" s="568"/>
    </row>
    <row r="5471" spans="1:20" s="498" customFormat="1" ht="24" x14ac:dyDescent="0.25">
      <c r="A5471" s="772"/>
      <c r="D5471" s="515" t="s">
        <v>10340</v>
      </c>
      <c r="E5471" s="779" t="s">
        <v>10341</v>
      </c>
      <c r="F5471" s="780" t="s">
        <v>5652</v>
      </c>
      <c r="G5471" s="781" t="s">
        <v>6194</v>
      </c>
      <c r="H5471" s="781" t="s">
        <v>10267</v>
      </c>
      <c r="I5471" s="781" t="s">
        <v>5517</v>
      </c>
      <c r="J5471" s="782">
        <v>12000000</v>
      </c>
      <c r="K5471" s="783">
        <v>12000000</v>
      </c>
      <c r="L5471" s="784">
        <f t="shared" si="300"/>
        <v>0</v>
      </c>
      <c r="M5471" s="784">
        <f t="shared" si="301"/>
        <v>0</v>
      </c>
      <c r="N5471" s="782">
        <v>12000000</v>
      </c>
      <c r="O5471" s="782">
        <v>12000000</v>
      </c>
      <c r="P5471" s="782">
        <v>36000000</v>
      </c>
      <c r="Q5471" s="782">
        <v>10000000</v>
      </c>
      <c r="R5471" s="782"/>
      <c r="T5471" s="568"/>
    </row>
    <row r="5472" spans="1:20" s="498" customFormat="1" ht="12" x14ac:dyDescent="0.25">
      <c r="A5472" s="772"/>
      <c r="D5472" s="515" t="s">
        <v>10342</v>
      </c>
      <c r="E5472" s="779" t="s">
        <v>10343</v>
      </c>
      <c r="F5472" s="780" t="s">
        <v>6511</v>
      </c>
      <c r="G5472" s="781" t="s">
        <v>6194</v>
      </c>
      <c r="H5472" s="781" t="s">
        <v>10267</v>
      </c>
      <c r="I5472" s="781" t="s">
        <v>5517</v>
      </c>
      <c r="J5472" s="782">
        <v>10000000</v>
      </c>
      <c r="K5472" s="783">
        <v>1000000</v>
      </c>
      <c r="L5472" s="784">
        <f t="shared" si="300"/>
        <v>9000000</v>
      </c>
      <c r="M5472" s="784">
        <v>0</v>
      </c>
      <c r="N5472" s="782">
        <v>10000000</v>
      </c>
      <c r="O5472" s="782">
        <v>10000000</v>
      </c>
      <c r="P5472" s="782">
        <v>30000000</v>
      </c>
      <c r="Q5472" s="782">
        <v>0</v>
      </c>
      <c r="R5472" s="782"/>
      <c r="T5472" s="568"/>
    </row>
    <row r="5473" spans="1:20" s="498" customFormat="1" ht="24" x14ac:dyDescent="0.25">
      <c r="A5473" s="772"/>
      <c r="D5473" s="515" t="s">
        <v>10344</v>
      </c>
      <c r="E5473" s="779" t="s">
        <v>10345</v>
      </c>
      <c r="F5473" s="780" t="s">
        <v>10346</v>
      </c>
      <c r="G5473" s="781" t="s">
        <v>6194</v>
      </c>
      <c r="H5473" s="781" t="s">
        <v>10267</v>
      </c>
      <c r="I5473" s="781" t="s">
        <v>5517</v>
      </c>
      <c r="J5473" s="782">
        <v>800000</v>
      </c>
      <c r="K5473" s="783">
        <v>800000</v>
      </c>
      <c r="L5473" s="782">
        <f t="shared" si="300"/>
        <v>0</v>
      </c>
      <c r="M5473" s="782">
        <f t="shared" si="301"/>
        <v>0</v>
      </c>
      <c r="N5473" s="782">
        <v>800000</v>
      </c>
      <c r="O5473" s="782">
        <v>800000</v>
      </c>
      <c r="P5473" s="782">
        <v>2400000</v>
      </c>
      <c r="Q5473" s="782">
        <v>800000</v>
      </c>
      <c r="R5473" s="782"/>
      <c r="T5473" s="568"/>
    </row>
    <row r="5474" spans="1:20" s="751" customFormat="1" ht="12" customHeight="1" x14ac:dyDescent="0.3">
      <c r="A5474" s="946" t="s">
        <v>5500</v>
      </c>
      <c r="B5474" s="946"/>
      <c r="C5474" s="946"/>
      <c r="D5474" s="946"/>
      <c r="E5474" s="946"/>
      <c r="F5474" s="946"/>
      <c r="G5474" s="946"/>
      <c r="H5474" s="946"/>
      <c r="I5474" s="946"/>
      <c r="J5474" s="946"/>
      <c r="K5474" s="946"/>
      <c r="L5474" s="946"/>
      <c r="M5474" s="946"/>
      <c r="N5474" s="946"/>
      <c r="O5474" s="946"/>
      <c r="P5474" s="946"/>
      <c r="Q5474" s="946"/>
      <c r="T5474" s="752"/>
    </row>
    <row r="5475" spans="1:20" s="751" customFormat="1" ht="13.8" x14ac:dyDescent="0.3">
      <c r="A5475" s="946" t="s">
        <v>5501</v>
      </c>
      <c r="B5475" s="946"/>
      <c r="C5475" s="946"/>
      <c r="D5475" s="946"/>
      <c r="E5475" s="946"/>
      <c r="F5475" s="946"/>
      <c r="G5475" s="946"/>
      <c r="H5475" s="946"/>
      <c r="I5475" s="946"/>
      <c r="J5475" s="946"/>
      <c r="K5475" s="946"/>
      <c r="L5475" s="946"/>
      <c r="M5475" s="946"/>
      <c r="N5475" s="946"/>
      <c r="O5475" s="946"/>
      <c r="P5475" s="946"/>
      <c r="Q5475" s="946"/>
      <c r="T5475" s="752"/>
    </row>
    <row r="5476" spans="1:20" s="753" customFormat="1" ht="13.2" x14ac:dyDescent="0.25">
      <c r="A5476" s="947" t="s">
        <v>8579</v>
      </c>
      <c r="B5476" s="947"/>
      <c r="C5476" s="947"/>
      <c r="D5476" s="947"/>
      <c r="E5476" s="947"/>
      <c r="F5476" s="947"/>
      <c r="G5476" s="947"/>
      <c r="H5476" s="947"/>
      <c r="I5476" s="947"/>
      <c r="J5476" s="947"/>
      <c r="K5476" s="947"/>
      <c r="L5476" s="947"/>
      <c r="M5476" s="947"/>
      <c r="N5476" s="947"/>
      <c r="O5476" s="947"/>
      <c r="P5476" s="947"/>
      <c r="Q5476" s="947"/>
      <c r="T5476" s="754"/>
    </row>
    <row r="5477" spans="1:20" s="760" customFormat="1" ht="24" customHeight="1" x14ac:dyDescent="0.25">
      <c r="A5477" s="943" t="s">
        <v>5502</v>
      </c>
      <c r="B5477" s="948" t="s">
        <v>5503</v>
      </c>
      <c r="C5477" s="949"/>
      <c r="D5477" s="755"/>
      <c r="E5477" s="943" t="s">
        <v>5504</v>
      </c>
      <c r="F5477" s="943" t="s">
        <v>4881</v>
      </c>
      <c r="G5477" s="943" t="s">
        <v>5505</v>
      </c>
      <c r="H5477" s="943" t="s">
        <v>5506</v>
      </c>
      <c r="I5477" s="943" t="s">
        <v>5507</v>
      </c>
      <c r="J5477" s="756" t="s">
        <v>3115</v>
      </c>
      <c r="K5477" s="757" t="s">
        <v>3116</v>
      </c>
      <c r="L5477" s="758" t="s">
        <v>5508</v>
      </c>
      <c r="M5477" s="758" t="s">
        <v>5509</v>
      </c>
      <c r="N5477" s="756" t="s">
        <v>3116</v>
      </c>
      <c r="O5477" s="756" t="s">
        <v>3116</v>
      </c>
      <c r="P5477" s="759" t="s">
        <v>3317</v>
      </c>
      <c r="Q5477" s="759" t="s">
        <v>3341</v>
      </c>
      <c r="R5477" s="759" t="s">
        <v>5510</v>
      </c>
      <c r="T5477" s="761"/>
    </row>
    <row r="5478" spans="1:20" s="760" customFormat="1" ht="19.5" customHeight="1" x14ac:dyDescent="0.25">
      <c r="A5478" s="944"/>
      <c r="B5478" s="950"/>
      <c r="C5478" s="951"/>
      <c r="D5478" s="762"/>
      <c r="E5478" s="944"/>
      <c r="F5478" s="944"/>
      <c r="G5478" s="944"/>
      <c r="H5478" s="944"/>
      <c r="I5478" s="944"/>
      <c r="J5478" s="763">
        <v>2020</v>
      </c>
      <c r="K5478" s="764" t="s">
        <v>3120</v>
      </c>
      <c r="L5478" s="765" t="s">
        <v>3120</v>
      </c>
      <c r="M5478" s="765" t="s">
        <v>3120</v>
      </c>
      <c r="N5478" s="766" t="s">
        <v>5068</v>
      </c>
      <c r="O5478" s="766" t="s">
        <v>5069</v>
      </c>
      <c r="P5478" s="763" t="s">
        <v>4882</v>
      </c>
      <c r="Q5478" s="766" t="s">
        <v>5102</v>
      </c>
      <c r="R5478" s="763"/>
      <c r="T5478" s="761"/>
    </row>
    <row r="5479" spans="1:20" s="760" customFormat="1" ht="15.75" customHeight="1" x14ac:dyDescent="0.25">
      <c r="A5479" s="945"/>
      <c r="B5479" s="952"/>
      <c r="C5479" s="953"/>
      <c r="D5479" s="768"/>
      <c r="E5479" s="945"/>
      <c r="F5479" s="945"/>
      <c r="G5479" s="945"/>
      <c r="H5479" s="945"/>
      <c r="I5479" s="945"/>
      <c r="J5479" s="769" t="s">
        <v>14</v>
      </c>
      <c r="K5479" s="770" t="s">
        <v>14</v>
      </c>
      <c r="L5479" s="771" t="s">
        <v>14</v>
      </c>
      <c r="M5479" s="771" t="s">
        <v>14</v>
      </c>
      <c r="N5479" s="769" t="s">
        <v>14</v>
      </c>
      <c r="O5479" s="769" t="s">
        <v>14</v>
      </c>
      <c r="P5479" s="769" t="s">
        <v>14</v>
      </c>
      <c r="Q5479" s="769" t="s">
        <v>14</v>
      </c>
      <c r="R5479" s="769"/>
      <c r="T5479" s="761"/>
    </row>
    <row r="5480" spans="1:20" s="498" customFormat="1" ht="24" x14ac:dyDescent="0.25">
      <c r="A5480" s="772"/>
      <c r="D5480" s="515" t="s">
        <v>10347</v>
      </c>
      <c r="E5480" s="779" t="s">
        <v>10348</v>
      </c>
      <c r="F5480" s="780" t="s">
        <v>10349</v>
      </c>
      <c r="G5480" s="781" t="s">
        <v>6194</v>
      </c>
      <c r="H5480" s="781" t="s">
        <v>10267</v>
      </c>
      <c r="I5480" s="781" t="s">
        <v>5517</v>
      </c>
      <c r="J5480" s="782">
        <v>2500000</v>
      </c>
      <c r="K5480" s="783">
        <v>2500000</v>
      </c>
      <c r="L5480" s="784">
        <f t="shared" si="300"/>
        <v>0</v>
      </c>
      <c r="M5480" s="784">
        <f t="shared" si="301"/>
        <v>0</v>
      </c>
      <c r="N5480" s="782">
        <v>2500000</v>
      </c>
      <c r="O5480" s="782">
        <v>2500000</v>
      </c>
      <c r="P5480" s="782">
        <v>7500000</v>
      </c>
      <c r="Q5480" s="782">
        <v>2500000</v>
      </c>
      <c r="R5480" s="782"/>
      <c r="T5480" s="568"/>
    </row>
    <row r="5481" spans="1:20" s="498" customFormat="1" ht="12" x14ac:dyDescent="0.25">
      <c r="A5481" s="772"/>
      <c r="D5481" s="515" t="s">
        <v>10350</v>
      </c>
      <c r="E5481" s="779" t="s">
        <v>10351</v>
      </c>
      <c r="F5481" s="780" t="s">
        <v>5664</v>
      </c>
      <c r="G5481" s="781" t="s">
        <v>6194</v>
      </c>
      <c r="H5481" s="781" t="s">
        <v>10267</v>
      </c>
      <c r="I5481" s="781" t="s">
        <v>5517</v>
      </c>
      <c r="J5481" s="782">
        <v>1000000</v>
      </c>
      <c r="K5481" s="783">
        <v>1000000</v>
      </c>
      <c r="L5481" s="784">
        <f t="shared" si="300"/>
        <v>0</v>
      </c>
      <c r="M5481" s="784">
        <f t="shared" si="301"/>
        <v>0</v>
      </c>
      <c r="N5481" s="782">
        <v>1000000</v>
      </c>
      <c r="O5481" s="782">
        <v>1000000</v>
      </c>
      <c r="P5481" s="782">
        <v>3000000</v>
      </c>
      <c r="Q5481" s="782">
        <v>1000000</v>
      </c>
      <c r="R5481" s="782"/>
      <c r="T5481" s="568"/>
    </row>
    <row r="5482" spans="1:20" s="498" customFormat="1" ht="12" x14ac:dyDescent="0.25">
      <c r="A5482" s="772"/>
      <c r="D5482" s="515" t="s">
        <v>10352</v>
      </c>
      <c r="E5482" s="779" t="s">
        <v>10353</v>
      </c>
      <c r="F5482" s="780" t="s">
        <v>5667</v>
      </c>
      <c r="G5482" s="781" t="s">
        <v>6194</v>
      </c>
      <c r="H5482" s="781" t="s">
        <v>10267</v>
      </c>
      <c r="I5482" s="781" t="s">
        <v>5517</v>
      </c>
      <c r="J5482" s="782">
        <v>3000000</v>
      </c>
      <c r="K5482" s="783">
        <v>3000000</v>
      </c>
      <c r="L5482" s="784">
        <f t="shared" si="300"/>
        <v>0</v>
      </c>
      <c r="M5482" s="784">
        <f t="shared" si="301"/>
        <v>0</v>
      </c>
      <c r="N5482" s="782">
        <v>3000000</v>
      </c>
      <c r="O5482" s="782">
        <v>3000000</v>
      </c>
      <c r="P5482" s="782">
        <v>9000000</v>
      </c>
      <c r="Q5482" s="782">
        <v>0</v>
      </c>
      <c r="R5482" s="782"/>
      <c r="T5482" s="568"/>
    </row>
    <row r="5483" spans="1:20" s="498" customFormat="1" ht="12" x14ac:dyDescent="0.25">
      <c r="A5483" s="772"/>
      <c r="D5483" s="515" t="s">
        <v>10354</v>
      </c>
      <c r="E5483" s="779" t="s">
        <v>10355</v>
      </c>
      <c r="F5483" s="780" t="s">
        <v>10356</v>
      </c>
      <c r="G5483" s="781" t="s">
        <v>6194</v>
      </c>
      <c r="H5483" s="781" t="s">
        <v>10267</v>
      </c>
      <c r="I5483" s="781" t="s">
        <v>5517</v>
      </c>
      <c r="J5483" s="782">
        <v>1000000</v>
      </c>
      <c r="K5483" s="783">
        <v>1000000</v>
      </c>
      <c r="L5483" s="784">
        <f t="shared" si="300"/>
        <v>0</v>
      </c>
      <c r="M5483" s="784">
        <f t="shared" si="301"/>
        <v>0</v>
      </c>
      <c r="N5483" s="782">
        <v>1000000</v>
      </c>
      <c r="O5483" s="782">
        <v>1000000</v>
      </c>
      <c r="P5483" s="782">
        <v>3000000</v>
      </c>
      <c r="Q5483" s="782">
        <v>0</v>
      </c>
      <c r="R5483" s="782"/>
      <c r="T5483" s="568"/>
    </row>
    <row r="5484" spans="1:20" s="498" customFormat="1" ht="12" x14ac:dyDescent="0.25">
      <c r="A5484" s="772"/>
      <c r="D5484" s="515" t="s">
        <v>10357</v>
      </c>
      <c r="E5484" s="779" t="s">
        <v>10358</v>
      </c>
      <c r="F5484" s="780" t="s">
        <v>5679</v>
      </c>
      <c r="G5484" s="781" t="s">
        <v>6194</v>
      </c>
      <c r="H5484" s="781" t="s">
        <v>6195</v>
      </c>
      <c r="I5484" s="781" t="s">
        <v>5517</v>
      </c>
      <c r="J5484" s="782">
        <v>500000</v>
      </c>
      <c r="K5484" s="783">
        <v>500000</v>
      </c>
      <c r="L5484" s="784">
        <f t="shared" si="300"/>
        <v>0</v>
      </c>
      <c r="M5484" s="784">
        <f t="shared" si="301"/>
        <v>0</v>
      </c>
      <c r="N5484" s="782">
        <v>500000</v>
      </c>
      <c r="O5484" s="782">
        <v>500000</v>
      </c>
      <c r="P5484" s="782">
        <v>1500000</v>
      </c>
      <c r="Q5484" s="782">
        <v>0</v>
      </c>
      <c r="R5484" s="782"/>
      <c r="T5484" s="568"/>
    </row>
    <row r="5485" spans="1:20" s="498" customFormat="1" ht="24" x14ac:dyDescent="0.25">
      <c r="A5485" s="772"/>
      <c r="D5485" s="515" t="s">
        <v>10359</v>
      </c>
      <c r="E5485" s="779" t="s">
        <v>10360</v>
      </c>
      <c r="F5485" s="780" t="s">
        <v>5688</v>
      </c>
      <c r="G5485" s="781" t="s">
        <v>6194</v>
      </c>
      <c r="H5485" s="781" t="s">
        <v>10267</v>
      </c>
      <c r="I5485" s="781" t="s">
        <v>5517</v>
      </c>
      <c r="J5485" s="782">
        <v>200000</v>
      </c>
      <c r="K5485" s="783">
        <v>20200000</v>
      </c>
      <c r="L5485" s="784">
        <v>0</v>
      </c>
      <c r="M5485" s="784">
        <f t="shared" si="301"/>
        <v>20000000</v>
      </c>
      <c r="N5485" s="782">
        <v>200000</v>
      </c>
      <c r="O5485" s="782">
        <v>200000</v>
      </c>
      <c r="P5485" s="782">
        <v>600000</v>
      </c>
      <c r="Q5485" s="782">
        <v>200000</v>
      </c>
      <c r="R5485" s="782"/>
      <c r="T5485" s="568"/>
    </row>
    <row r="5486" spans="1:20" s="498" customFormat="1" ht="24" x14ac:dyDescent="0.25">
      <c r="A5486" s="772"/>
      <c r="D5486" s="515" t="s">
        <v>10361</v>
      </c>
      <c r="E5486" s="779" t="s">
        <v>10362</v>
      </c>
      <c r="F5486" s="780" t="s">
        <v>10363</v>
      </c>
      <c r="G5486" s="781" t="s">
        <v>6194</v>
      </c>
      <c r="H5486" s="781" t="s">
        <v>10267</v>
      </c>
      <c r="I5486" s="781" t="s">
        <v>5517</v>
      </c>
      <c r="J5486" s="782">
        <v>1200000</v>
      </c>
      <c r="K5486" s="783">
        <v>100000000</v>
      </c>
      <c r="L5486" s="784">
        <v>0</v>
      </c>
      <c r="M5486" s="784">
        <f t="shared" si="301"/>
        <v>98800000</v>
      </c>
      <c r="N5486" s="782">
        <v>1200000</v>
      </c>
      <c r="O5486" s="782">
        <v>1200000</v>
      </c>
      <c r="P5486" s="782">
        <v>3600000</v>
      </c>
      <c r="Q5486" s="782">
        <v>1200000</v>
      </c>
      <c r="R5486" s="782"/>
      <c r="T5486" s="568"/>
    </row>
    <row r="5487" spans="1:20" s="498" customFormat="1" ht="12" x14ac:dyDescent="0.25">
      <c r="A5487" s="772"/>
      <c r="D5487" s="515" t="s">
        <v>10364</v>
      </c>
      <c r="E5487" s="779" t="s">
        <v>10365</v>
      </c>
      <c r="F5487" s="780" t="s">
        <v>5697</v>
      </c>
      <c r="G5487" s="781" t="s">
        <v>6194</v>
      </c>
      <c r="H5487" s="781" t="s">
        <v>10267</v>
      </c>
      <c r="I5487" s="781" t="s">
        <v>5517</v>
      </c>
      <c r="J5487" s="782">
        <v>1000000</v>
      </c>
      <c r="K5487" s="783">
        <v>1000000</v>
      </c>
      <c r="L5487" s="784">
        <f t="shared" si="300"/>
        <v>0</v>
      </c>
      <c r="M5487" s="784">
        <f t="shared" si="301"/>
        <v>0</v>
      </c>
      <c r="N5487" s="782">
        <v>1000000</v>
      </c>
      <c r="O5487" s="782">
        <v>1000000</v>
      </c>
      <c r="P5487" s="782">
        <v>3000000</v>
      </c>
      <c r="Q5487" s="782">
        <v>800000</v>
      </c>
      <c r="R5487" s="782"/>
      <c r="T5487" s="568"/>
    </row>
    <row r="5488" spans="1:20" s="498" customFormat="1" ht="12" x14ac:dyDescent="0.25">
      <c r="A5488" s="772"/>
      <c r="D5488" s="515" t="s">
        <v>10366</v>
      </c>
      <c r="E5488" s="779" t="s">
        <v>10367</v>
      </c>
      <c r="F5488" s="780" t="s">
        <v>9991</v>
      </c>
      <c r="G5488" s="781" t="s">
        <v>6194</v>
      </c>
      <c r="H5488" s="781" t="s">
        <v>10267</v>
      </c>
      <c r="I5488" s="781" t="s">
        <v>5517</v>
      </c>
      <c r="J5488" s="782">
        <v>1300000</v>
      </c>
      <c r="K5488" s="783">
        <v>1300000</v>
      </c>
      <c r="L5488" s="784">
        <f t="shared" si="300"/>
        <v>0</v>
      </c>
      <c r="M5488" s="784">
        <f t="shared" si="301"/>
        <v>0</v>
      </c>
      <c r="N5488" s="782">
        <v>1300000</v>
      </c>
      <c r="O5488" s="782">
        <v>1300000</v>
      </c>
      <c r="P5488" s="782">
        <v>3900000</v>
      </c>
      <c r="Q5488" s="782">
        <v>1300000</v>
      </c>
      <c r="R5488" s="782"/>
      <c r="T5488" s="568"/>
    </row>
    <row r="5489" spans="1:20" s="498" customFormat="1" ht="12" x14ac:dyDescent="0.25">
      <c r="A5489" s="772"/>
      <c r="D5489" s="515" t="s">
        <v>10368</v>
      </c>
      <c r="E5489" s="779" t="s">
        <v>10369</v>
      </c>
      <c r="F5489" s="515" t="s">
        <v>5915</v>
      </c>
      <c r="G5489" s="781" t="s">
        <v>6194</v>
      </c>
      <c r="H5489" s="781" t="s">
        <v>10267</v>
      </c>
      <c r="I5489" s="781" t="s">
        <v>5517</v>
      </c>
      <c r="J5489" s="782">
        <v>1000000</v>
      </c>
      <c r="K5489" s="783">
        <v>1000000</v>
      </c>
      <c r="L5489" s="784">
        <f t="shared" si="300"/>
        <v>0</v>
      </c>
      <c r="M5489" s="784">
        <f t="shared" si="301"/>
        <v>0</v>
      </c>
      <c r="N5489" s="782">
        <v>1000000</v>
      </c>
      <c r="O5489" s="782">
        <v>1000000</v>
      </c>
      <c r="P5489" s="782">
        <v>3000000</v>
      </c>
      <c r="Q5489" s="782">
        <v>1000000</v>
      </c>
      <c r="R5489" s="782"/>
      <c r="T5489" s="568"/>
    </row>
    <row r="5490" spans="1:20" s="498" customFormat="1" ht="12" x14ac:dyDescent="0.25">
      <c r="A5490" s="772"/>
      <c r="D5490" s="515" t="s">
        <v>10370</v>
      </c>
      <c r="E5490" s="779" t="s">
        <v>10371</v>
      </c>
      <c r="F5490" s="780" t="s">
        <v>5703</v>
      </c>
      <c r="G5490" s="781" t="s">
        <v>6194</v>
      </c>
      <c r="H5490" s="781" t="s">
        <v>10267</v>
      </c>
      <c r="I5490" s="781" t="s">
        <v>5517</v>
      </c>
      <c r="J5490" s="782">
        <v>4000000</v>
      </c>
      <c r="K5490" s="783">
        <v>4000000</v>
      </c>
      <c r="L5490" s="784">
        <f t="shared" si="300"/>
        <v>0</v>
      </c>
      <c r="M5490" s="784">
        <f t="shared" si="301"/>
        <v>0</v>
      </c>
      <c r="N5490" s="782">
        <v>4000000</v>
      </c>
      <c r="O5490" s="782">
        <v>4000000</v>
      </c>
      <c r="P5490" s="782">
        <v>12000000</v>
      </c>
      <c r="Q5490" s="782">
        <v>4000000</v>
      </c>
      <c r="R5490" s="782"/>
      <c r="T5490" s="568"/>
    </row>
    <row r="5491" spans="1:20" s="498" customFormat="1" ht="36" x14ac:dyDescent="0.25">
      <c r="A5491" s="772"/>
      <c r="D5491" s="515" t="s">
        <v>10372</v>
      </c>
      <c r="E5491" s="779" t="s">
        <v>10373</v>
      </c>
      <c r="F5491" s="780" t="s">
        <v>10374</v>
      </c>
      <c r="G5491" s="781" t="s">
        <v>6194</v>
      </c>
      <c r="H5491" s="781" t="s">
        <v>10267</v>
      </c>
      <c r="I5491" s="781" t="s">
        <v>5517</v>
      </c>
      <c r="J5491" s="782">
        <v>940000000</v>
      </c>
      <c r="K5491" s="783">
        <v>700000000</v>
      </c>
      <c r="L5491" s="784">
        <f t="shared" si="300"/>
        <v>240000000</v>
      </c>
      <c r="M5491" s="784">
        <v>0</v>
      </c>
      <c r="N5491" s="782">
        <v>940000000</v>
      </c>
      <c r="O5491" s="782">
        <v>940000000</v>
      </c>
      <c r="P5491" s="782">
        <v>2820000000</v>
      </c>
      <c r="Q5491" s="782">
        <v>940000000</v>
      </c>
      <c r="R5491" s="782"/>
      <c r="T5491" s="568"/>
    </row>
    <row r="5492" spans="1:20" s="498" customFormat="1" ht="12" x14ac:dyDescent="0.25">
      <c r="A5492" s="772"/>
      <c r="D5492" s="515" t="s">
        <v>10375</v>
      </c>
      <c r="E5492" s="779" t="s">
        <v>10376</v>
      </c>
      <c r="F5492" s="515" t="s">
        <v>5709</v>
      </c>
      <c r="G5492" s="781" t="s">
        <v>6194</v>
      </c>
      <c r="H5492" s="781" t="s">
        <v>10267</v>
      </c>
      <c r="I5492" s="781" t="s">
        <v>5517</v>
      </c>
      <c r="J5492" s="782">
        <v>600000</v>
      </c>
      <c r="K5492" s="783">
        <v>600000</v>
      </c>
      <c r="L5492" s="784">
        <f t="shared" si="300"/>
        <v>0</v>
      </c>
      <c r="M5492" s="784">
        <f t="shared" si="301"/>
        <v>0</v>
      </c>
      <c r="N5492" s="782">
        <v>600000</v>
      </c>
      <c r="O5492" s="782">
        <v>600000</v>
      </c>
      <c r="P5492" s="782">
        <v>1800000</v>
      </c>
      <c r="Q5492" s="782">
        <v>600000</v>
      </c>
      <c r="R5492" s="782"/>
      <c r="T5492" s="568"/>
    </row>
    <row r="5493" spans="1:20" s="498" customFormat="1" ht="24" x14ac:dyDescent="0.25">
      <c r="A5493" s="772"/>
      <c r="D5493" s="515" t="s">
        <v>10377</v>
      </c>
      <c r="E5493" s="779" t="s">
        <v>10378</v>
      </c>
      <c r="F5493" s="780" t="s">
        <v>6467</v>
      </c>
      <c r="G5493" s="781" t="s">
        <v>6194</v>
      </c>
      <c r="H5493" s="781" t="s">
        <v>10267</v>
      </c>
      <c r="I5493" s="781" t="s">
        <v>5517</v>
      </c>
      <c r="J5493" s="782">
        <v>50000</v>
      </c>
      <c r="K5493" s="783">
        <v>50000</v>
      </c>
      <c r="L5493" s="784">
        <f t="shared" si="300"/>
        <v>0</v>
      </c>
      <c r="M5493" s="784">
        <f t="shared" si="301"/>
        <v>0</v>
      </c>
      <c r="N5493" s="782">
        <v>50000</v>
      </c>
      <c r="O5493" s="782">
        <v>50000</v>
      </c>
      <c r="P5493" s="782">
        <v>150000</v>
      </c>
      <c r="Q5493" s="782">
        <v>50000</v>
      </c>
      <c r="R5493" s="782"/>
      <c r="T5493" s="568"/>
    </row>
    <row r="5494" spans="1:20" s="498" customFormat="1" ht="12" x14ac:dyDescent="0.25">
      <c r="A5494" s="772"/>
      <c r="D5494" s="515" t="s">
        <v>10379</v>
      </c>
      <c r="E5494" s="779" t="s">
        <v>10380</v>
      </c>
      <c r="F5494" s="780" t="s">
        <v>5718</v>
      </c>
      <c r="G5494" s="781" t="s">
        <v>6194</v>
      </c>
      <c r="H5494" s="781" t="s">
        <v>10267</v>
      </c>
      <c r="I5494" s="781" t="s">
        <v>5517</v>
      </c>
      <c r="J5494" s="782">
        <v>0</v>
      </c>
      <c r="K5494" s="783">
        <v>0</v>
      </c>
      <c r="L5494" s="784">
        <f t="shared" si="300"/>
        <v>0</v>
      </c>
      <c r="M5494" s="784">
        <f t="shared" si="301"/>
        <v>0</v>
      </c>
      <c r="N5494" s="782">
        <v>0</v>
      </c>
      <c r="O5494" s="782">
        <v>0</v>
      </c>
      <c r="P5494" s="782">
        <v>0</v>
      </c>
      <c r="Q5494" s="782">
        <v>0</v>
      </c>
      <c r="R5494" s="782"/>
      <c r="T5494" s="568"/>
    </row>
    <row r="5495" spans="1:20" s="498" customFormat="1" ht="12" x14ac:dyDescent="0.25">
      <c r="A5495" s="772"/>
      <c r="D5495" s="515" t="s">
        <v>10381</v>
      </c>
      <c r="E5495" s="779" t="s">
        <v>10382</v>
      </c>
      <c r="F5495" s="780" t="s">
        <v>6716</v>
      </c>
      <c r="G5495" s="781" t="s">
        <v>6194</v>
      </c>
      <c r="H5495" s="781" t="s">
        <v>10267</v>
      </c>
      <c r="I5495" s="781" t="s">
        <v>5517</v>
      </c>
      <c r="J5495" s="782">
        <v>300000</v>
      </c>
      <c r="K5495" s="783">
        <v>300000</v>
      </c>
      <c r="L5495" s="784">
        <f t="shared" si="300"/>
        <v>0</v>
      </c>
      <c r="M5495" s="784">
        <f t="shared" si="301"/>
        <v>0</v>
      </c>
      <c r="N5495" s="782">
        <v>300000</v>
      </c>
      <c r="O5495" s="782">
        <v>300000</v>
      </c>
      <c r="P5495" s="782">
        <v>900000</v>
      </c>
      <c r="Q5495" s="782">
        <v>300000</v>
      </c>
      <c r="R5495" s="782"/>
      <c r="T5495" s="568"/>
    </row>
    <row r="5496" spans="1:20" s="498" customFormat="1" ht="12" x14ac:dyDescent="0.25">
      <c r="A5496" s="772"/>
      <c r="D5496" s="515" t="s">
        <v>10383</v>
      </c>
      <c r="E5496" s="779" t="s">
        <v>10384</v>
      </c>
      <c r="F5496" s="515" t="s">
        <v>10013</v>
      </c>
      <c r="G5496" s="781" t="s">
        <v>6194</v>
      </c>
      <c r="H5496" s="781" t="s">
        <v>10267</v>
      </c>
      <c r="I5496" s="781" t="s">
        <v>5517</v>
      </c>
      <c r="J5496" s="782">
        <v>900000</v>
      </c>
      <c r="K5496" s="783">
        <v>900000</v>
      </c>
      <c r="L5496" s="784">
        <f t="shared" si="300"/>
        <v>0</v>
      </c>
      <c r="M5496" s="784">
        <f t="shared" si="301"/>
        <v>0</v>
      </c>
      <c r="N5496" s="782">
        <v>900000</v>
      </c>
      <c r="O5496" s="782">
        <v>900000</v>
      </c>
      <c r="P5496" s="782">
        <v>2700000</v>
      </c>
      <c r="Q5496" s="782">
        <v>800000</v>
      </c>
      <c r="R5496" s="782"/>
      <c r="T5496" s="568"/>
    </row>
    <row r="5497" spans="1:20" s="498" customFormat="1" ht="12" x14ac:dyDescent="0.25">
      <c r="A5497" s="772"/>
      <c r="D5497" s="515" t="s">
        <v>10385</v>
      </c>
      <c r="E5497" s="779" t="s">
        <v>10386</v>
      </c>
      <c r="F5497" s="780" t="s">
        <v>10387</v>
      </c>
      <c r="G5497" s="781" t="s">
        <v>6194</v>
      </c>
      <c r="H5497" s="781" t="s">
        <v>10267</v>
      </c>
      <c r="I5497" s="781" t="s">
        <v>5517</v>
      </c>
      <c r="J5497" s="782">
        <v>500000</v>
      </c>
      <c r="K5497" s="783">
        <v>500000</v>
      </c>
      <c r="L5497" s="784">
        <f t="shared" si="300"/>
        <v>0</v>
      </c>
      <c r="M5497" s="784">
        <f t="shared" si="301"/>
        <v>0</v>
      </c>
      <c r="N5497" s="782">
        <v>500000</v>
      </c>
      <c r="O5497" s="782">
        <v>600000</v>
      </c>
      <c r="P5497" s="782">
        <v>1600000</v>
      </c>
      <c r="Q5497" s="782">
        <v>500000</v>
      </c>
      <c r="R5497" s="782"/>
      <c r="T5497" s="568"/>
    </row>
    <row r="5498" spans="1:20" s="498" customFormat="1" ht="24" x14ac:dyDescent="0.25">
      <c r="A5498" s="772"/>
      <c r="D5498" s="515" t="s">
        <v>10388</v>
      </c>
      <c r="E5498" s="779" t="s">
        <v>10389</v>
      </c>
      <c r="F5498" s="780" t="s">
        <v>7167</v>
      </c>
      <c r="G5498" s="781" t="s">
        <v>6194</v>
      </c>
      <c r="H5498" s="781" t="s">
        <v>10267</v>
      </c>
      <c r="I5498" s="781" t="s">
        <v>5517</v>
      </c>
      <c r="J5498" s="782">
        <v>1000000</v>
      </c>
      <c r="K5498" s="783">
        <v>1000000</v>
      </c>
      <c r="L5498" s="784">
        <f t="shared" si="300"/>
        <v>0</v>
      </c>
      <c r="M5498" s="784">
        <f t="shared" si="301"/>
        <v>0</v>
      </c>
      <c r="N5498" s="782">
        <v>1000000</v>
      </c>
      <c r="O5498" s="782">
        <v>1000000</v>
      </c>
      <c r="P5498" s="782">
        <v>3000000</v>
      </c>
      <c r="Q5498" s="782">
        <v>1000000</v>
      </c>
      <c r="R5498" s="782"/>
      <c r="T5498" s="568"/>
    </row>
    <row r="5499" spans="1:20" s="498" customFormat="1" ht="14.25" customHeight="1" x14ac:dyDescent="0.25">
      <c r="A5499" s="772"/>
      <c r="D5499" s="515" t="s">
        <v>10390</v>
      </c>
      <c r="E5499" s="779" t="s">
        <v>10391</v>
      </c>
      <c r="F5499" s="780" t="s">
        <v>7545</v>
      </c>
      <c r="G5499" s="781" t="s">
        <v>5515</v>
      </c>
      <c r="H5499" s="781" t="s">
        <v>6102</v>
      </c>
      <c r="I5499" s="781" t="s">
        <v>5517</v>
      </c>
      <c r="J5499" s="782">
        <v>0</v>
      </c>
      <c r="K5499" s="783">
        <v>0</v>
      </c>
      <c r="L5499" s="784">
        <f t="shared" si="300"/>
        <v>0</v>
      </c>
      <c r="M5499" s="784">
        <f t="shared" si="301"/>
        <v>0</v>
      </c>
      <c r="N5499" s="782">
        <v>0</v>
      </c>
      <c r="O5499" s="782">
        <v>0</v>
      </c>
      <c r="P5499" s="782">
        <v>0</v>
      </c>
      <c r="Q5499" s="782">
        <v>0</v>
      </c>
      <c r="R5499" s="782"/>
      <c r="T5499" s="568"/>
    </row>
    <row r="5500" spans="1:20" s="498" customFormat="1" ht="28.5" customHeight="1" x14ac:dyDescent="0.25">
      <c r="A5500" s="772"/>
      <c r="D5500" s="515" t="s">
        <v>10392</v>
      </c>
      <c r="E5500" s="779" t="s">
        <v>10393</v>
      </c>
      <c r="F5500" s="780" t="s">
        <v>5881</v>
      </c>
      <c r="G5500" s="781" t="s">
        <v>6194</v>
      </c>
      <c r="H5500" s="781" t="s">
        <v>10267</v>
      </c>
      <c r="I5500" s="781" t="s">
        <v>5517</v>
      </c>
      <c r="J5500" s="782">
        <v>300000</v>
      </c>
      <c r="K5500" s="783">
        <v>300000</v>
      </c>
      <c r="L5500" s="784">
        <f t="shared" si="300"/>
        <v>0</v>
      </c>
      <c r="M5500" s="784">
        <f t="shared" si="301"/>
        <v>0</v>
      </c>
      <c r="N5500" s="782">
        <v>300000</v>
      </c>
      <c r="O5500" s="782">
        <v>300000</v>
      </c>
      <c r="P5500" s="782">
        <v>900000</v>
      </c>
      <c r="Q5500" s="782">
        <v>300000</v>
      </c>
      <c r="R5500" s="782"/>
      <c r="T5500" s="568"/>
    </row>
    <row r="5501" spans="1:20" s="498" customFormat="1" ht="12" x14ac:dyDescent="0.25">
      <c r="A5501" s="772"/>
      <c r="D5501" s="515" t="s">
        <v>10394</v>
      </c>
      <c r="E5501" s="779" t="s">
        <v>10395</v>
      </c>
      <c r="F5501" s="780" t="s">
        <v>5757</v>
      </c>
      <c r="G5501" s="781" t="s">
        <v>6194</v>
      </c>
      <c r="H5501" s="781" t="s">
        <v>10267</v>
      </c>
      <c r="I5501" s="781" t="s">
        <v>5517</v>
      </c>
      <c r="J5501" s="782">
        <v>200000</v>
      </c>
      <c r="K5501" s="783">
        <v>200000</v>
      </c>
      <c r="L5501" s="782">
        <f t="shared" si="300"/>
        <v>0</v>
      </c>
      <c r="M5501" s="782">
        <f t="shared" si="301"/>
        <v>0</v>
      </c>
      <c r="N5501" s="782">
        <v>200000</v>
      </c>
      <c r="O5501" s="782">
        <v>200000</v>
      </c>
      <c r="P5501" s="782">
        <v>600000</v>
      </c>
      <c r="Q5501" s="782">
        <v>200000</v>
      </c>
      <c r="R5501" s="782"/>
      <c r="T5501" s="568"/>
    </row>
    <row r="5502" spans="1:20" s="498" customFormat="1" ht="12" x14ac:dyDescent="0.25">
      <c r="A5502" s="772"/>
      <c r="D5502" s="515"/>
      <c r="F5502" s="536"/>
      <c r="J5502" s="776"/>
      <c r="K5502" s="829"/>
      <c r="L5502" s="776"/>
      <c r="M5502" s="776"/>
      <c r="N5502" s="776"/>
      <c r="O5502" s="776"/>
      <c r="P5502" s="776"/>
      <c r="Q5502" s="776"/>
      <c r="R5502" s="776"/>
      <c r="T5502" s="568"/>
    </row>
    <row r="5503" spans="1:20" s="498" customFormat="1" ht="12" x14ac:dyDescent="0.25">
      <c r="A5503" s="772"/>
      <c r="B5503" s="566" t="s">
        <v>1354</v>
      </c>
      <c r="C5503" s="810"/>
      <c r="D5503" s="519"/>
      <c r="E5503" s="810"/>
      <c r="F5503" s="827"/>
      <c r="G5503" s="810"/>
      <c r="H5503" s="810"/>
      <c r="I5503" s="779"/>
      <c r="J5503" s="782">
        <v>1972625035</v>
      </c>
      <c r="K5503" s="783">
        <f>SUM(K5425,K5442)</f>
        <v>1634925035</v>
      </c>
      <c r="L5503" s="782">
        <f t="shared" ref="L5503:O5503" si="302">SUM(L5425,L5442)</f>
        <v>464000000</v>
      </c>
      <c r="M5503" s="782">
        <f t="shared" si="302"/>
        <v>126300000</v>
      </c>
      <c r="N5503" s="782">
        <f t="shared" si="302"/>
        <v>1985164742</v>
      </c>
      <c r="O5503" s="782">
        <f t="shared" si="302"/>
        <v>1985914742</v>
      </c>
      <c r="P5503" s="782">
        <v>5943704519</v>
      </c>
      <c r="Q5503" s="782">
        <v>2155649743</v>
      </c>
      <c r="R5503" s="782"/>
      <c r="T5503" s="568"/>
    </row>
    <row r="5504" spans="1:20" s="498" customFormat="1" ht="12" x14ac:dyDescent="0.25">
      <c r="A5504" s="772"/>
      <c r="D5504" s="816"/>
      <c r="F5504" s="536"/>
      <c r="J5504" s="776"/>
      <c r="K5504" s="776"/>
      <c r="L5504" s="776"/>
      <c r="M5504" s="776"/>
      <c r="N5504" s="776"/>
      <c r="O5504" s="776"/>
      <c r="P5504" s="776"/>
      <c r="Q5504" s="776"/>
      <c r="R5504" s="776"/>
      <c r="T5504" s="568"/>
    </row>
    <row r="5505" spans="1:20" s="498" customFormat="1" ht="12" x14ac:dyDescent="0.25">
      <c r="A5505" s="772" t="s">
        <v>10396</v>
      </c>
      <c r="B5505" s="773" t="s">
        <v>1405</v>
      </c>
      <c r="C5505" s="773"/>
      <c r="D5505" s="817"/>
      <c r="E5505" s="773"/>
      <c r="F5505" s="775"/>
      <c r="G5505" s="773"/>
      <c r="H5505" s="773"/>
      <c r="I5505" s="773"/>
      <c r="J5505" s="776"/>
      <c r="K5505" s="776"/>
      <c r="L5505" s="776"/>
      <c r="M5505" s="776"/>
      <c r="N5505" s="776"/>
      <c r="O5505" s="776"/>
      <c r="P5505" s="776"/>
      <c r="Q5505" s="776"/>
      <c r="R5505" s="776"/>
      <c r="T5505" s="568"/>
    </row>
    <row r="5506" spans="1:20" s="751" customFormat="1" ht="12" customHeight="1" x14ac:dyDescent="0.3">
      <c r="A5506" s="946" t="s">
        <v>5500</v>
      </c>
      <c r="B5506" s="946"/>
      <c r="C5506" s="946"/>
      <c r="D5506" s="946"/>
      <c r="E5506" s="946"/>
      <c r="F5506" s="946"/>
      <c r="G5506" s="946"/>
      <c r="H5506" s="946"/>
      <c r="I5506" s="946"/>
      <c r="J5506" s="946"/>
      <c r="K5506" s="946"/>
      <c r="L5506" s="946"/>
      <c r="M5506" s="946"/>
      <c r="N5506" s="946"/>
      <c r="O5506" s="946"/>
      <c r="P5506" s="946"/>
      <c r="Q5506" s="946"/>
      <c r="T5506" s="752"/>
    </row>
    <row r="5507" spans="1:20" s="751" customFormat="1" ht="13.8" x14ac:dyDescent="0.3">
      <c r="A5507" s="946" t="s">
        <v>5501</v>
      </c>
      <c r="B5507" s="946"/>
      <c r="C5507" s="946"/>
      <c r="D5507" s="946"/>
      <c r="E5507" s="946"/>
      <c r="F5507" s="946"/>
      <c r="G5507" s="946"/>
      <c r="H5507" s="946"/>
      <c r="I5507" s="946"/>
      <c r="J5507" s="946"/>
      <c r="K5507" s="946"/>
      <c r="L5507" s="946"/>
      <c r="M5507" s="946"/>
      <c r="N5507" s="946"/>
      <c r="O5507" s="946"/>
      <c r="P5507" s="946"/>
      <c r="Q5507" s="946"/>
      <c r="T5507" s="752"/>
    </row>
    <row r="5508" spans="1:20" s="753" customFormat="1" ht="13.2" x14ac:dyDescent="0.25">
      <c r="A5508" s="947" t="s">
        <v>8579</v>
      </c>
      <c r="B5508" s="947"/>
      <c r="C5508" s="947"/>
      <c r="D5508" s="947"/>
      <c r="E5508" s="947"/>
      <c r="F5508" s="947"/>
      <c r="G5508" s="947"/>
      <c r="H5508" s="947"/>
      <c r="I5508" s="947"/>
      <c r="J5508" s="947"/>
      <c r="K5508" s="947"/>
      <c r="L5508" s="947"/>
      <c r="M5508" s="947"/>
      <c r="N5508" s="947"/>
      <c r="O5508" s="947"/>
      <c r="P5508" s="947"/>
      <c r="Q5508" s="947"/>
      <c r="T5508" s="754"/>
    </row>
    <row r="5509" spans="1:20" s="760" customFormat="1" ht="24" customHeight="1" x14ac:dyDescent="0.25">
      <c r="A5509" s="943" t="s">
        <v>5502</v>
      </c>
      <c r="B5509" s="948" t="s">
        <v>5503</v>
      </c>
      <c r="C5509" s="949"/>
      <c r="D5509" s="755"/>
      <c r="E5509" s="943" t="s">
        <v>5504</v>
      </c>
      <c r="F5509" s="943" t="s">
        <v>4881</v>
      </c>
      <c r="G5509" s="943" t="s">
        <v>5505</v>
      </c>
      <c r="H5509" s="943" t="s">
        <v>5506</v>
      </c>
      <c r="I5509" s="943" t="s">
        <v>5507</v>
      </c>
      <c r="J5509" s="756" t="s">
        <v>3115</v>
      </c>
      <c r="K5509" s="757" t="s">
        <v>3116</v>
      </c>
      <c r="L5509" s="758" t="s">
        <v>5508</v>
      </c>
      <c r="M5509" s="758" t="s">
        <v>5509</v>
      </c>
      <c r="N5509" s="756" t="s">
        <v>3116</v>
      </c>
      <c r="O5509" s="756" t="s">
        <v>3116</v>
      </c>
      <c r="P5509" s="759" t="s">
        <v>3317</v>
      </c>
      <c r="Q5509" s="759" t="s">
        <v>3341</v>
      </c>
      <c r="R5509" s="759" t="s">
        <v>5510</v>
      </c>
      <c r="T5509" s="761"/>
    </row>
    <row r="5510" spans="1:20" s="760" customFormat="1" ht="19.5" customHeight="1" x14ac:dyDescent="0.25">
      <c r="A5510" s="944"/>
      <c r="B5510" s="950"/>
      <c r="C5510" s="951"/>
      <c r="D5510" s="762"/>
      <c r="E5510" s="944"/>
      <c r="F5510" s="944"/>
      <c r="G5510" s="944"/>
      <c r="H5510" s="944"/>
      <c r="I5510" s="944"/>
      <c r="J5510" s="763">
        <v>2020</v>
      </c>
      <c r="K5510" s="764" t="s">
        <v>3120</v>
      </c>
      <c r="L5510" s="765" t="s">
        <v>3120</v>
      </c>
      <c r="M5510" s="765" t="s">
        <v>3120</v>
      </c>
      <c r="N5510" s="766" t="s">
        <v>5068</v>
      </c>
      <c r="O5510" s="766" t="s">
        <v>5069</v>
      </c>
      <c r="P5510" s="763" t="s">
        <v>4882</v>
      </c>
      <c r="Q5510" s="766" t="s">
        <v>5102</v>
      </c>
      <c r="R5510" s="763"/>
      <c r="T5510" s="761"/>
    </row>
    <row r="5511" spans="1:20" s="760" customFormat="1" ht="15.75" customHeight="1" x14ac:dyDescent="0.25">
      <c r="A5511" s="945"/>
      <c r="B5511" s="952"/>
      <c r="C5511" s="953"/>
      <c r="D5511" s="768"/>
      <c r="E5511" s="945"/>
      <c r="F5511" s="945"/>
      <c r="G5511" s="945"/>
      <c r="H5511" s="945"/>
      <c r="I5511" s="945"/>
      <c r="J5511" s="769" t="s">
        <v>14</v>
      </c>
      <c r="K5511" s="770" t="s">
        <v>14</v>
      </c>
      <c r="L5511" s="771" t="s">
        <v>14</v>
      </c>
      <c r="M5511" s="771" t="s">
        <v>14</v>
      </c>
      <c r="N5511" s="769" t="s">
        <v>14</v>
      </c>
      <c r="O5511" s="769" t="s">
        <v>14</v>
      </c>
      <c r="P5511" s="769" t="s">
        <v>14</v>
      </c>
      <c r="Q5511" s="769" t="s">
        <v>14</v>
      </c>
      <c r="R5511" s="769"/>
      <c r="T5511" s="761"/>
    </row>
    <row r="5512" spans="1:20" s="498" customFormat="1" ht="12" x14ac:dyDescent="0.25">
      <c r="A5512" s="772"/>
      <c r="C5512" s="773" t="s">
        <v>5123</v>
      </c>
      <c r="D5512" s="794"/>
      <c r="E5512" s="773"/>
      <c r="F5512" s="775"/>
      <c r="G5512" s="773"/>
      <c r="H5512" s="773"/>
      <c r="I5512" s="773"/>
      <c r="J5512" s="777">
        <v>41824103</v>
      </c>
      <c r="K5512" s="789">
        <f>SUM(K5513:K5527)</f>
        <v>41824103</v>
      </c>
      <c r="L5512" s="784">
        <f t="shared" ref="L5512:O5512" si="303">SUM(L5513:L5527)</f>
        <v>0</v>
      </c>
      <c r="M5512" s="784">
        <f t="shared" si="303"/>
        <v>0</v>
      </c>
      <c r="N5512" s="784">
        <f t="shared" si="303"/>
        <v>42644182</v>
      </c>
      <c r="O5512" s="784">
        <f t="shared" si="303"/>
        <v>42644182</v>
      </c>
      <c r="P5512" s="777">
        <f>SUM(K5512,N5512,O5512)</f>
        <v>127112467</v>
      </c>
      <c r="Q5512" s="777">
        <v>39208882</v>
      </c>
      <c r="R5512" s="777"/>
      <c r="T5512" s="568"/>
    </row>
    <row r="5513" spans="1:20" s="498" customFormat="1" ht="12" x14ac:dyDescent="0.25">
      <c r="A5513" s="772"/>
      <c r="D5513" s="515" t="s">
        <v>10397</v>
      </c>
      <c r="E5513" s="779" t="s">
        <v>10398</v>
      </c>
      <c r="F5513" s="780" t="s">
        <v>6059</v>
      </c>
      <c r="G5513" s="781" t="s">
        <v>6551</v>
      </c>
      <c r="H5513" s="781" t="s">
        <v>10399</v>
      </c>
      <c r="I5513" s="781" t="s">
        <v>5517</v>
      </c>
      <c r="J5513" s="782">
        <v>28849371</v>
      </c>
      <c r="K5513" s="783">
        <v>28849371</v>
      </c>
      <c r="L5513" s="784">
        <f t="shared" ref="L5513:L5527" si="304">SUM(J5513-K5513)</f>
        <v>0</v>
      </c>
      <c r="M5513" s="784">
        <f>SUM(K5513-J5513)</f>
        <v>0</v>
      </c>
      <c r="N5513" s="782">
        <v>29415045</v>
      </c>
      <c r="O5513" s="782">
        <v>29415045</v>
      </c>
      <c r="P5513" s="782">
        <v>87679461</v>
      </c>
      <c r="Q5513" s="782">
        <v>30122644</v>
      </c>
      <c r="R5513" s="782"/>
      <c r="T5513" s="568"/>
    </row>
    <row r="5514" spans="1:20" s="498" customFormat="1" ht="24" x14ac:dyDescent="0.25">
      <c r="A5514" s="772"/>
      <c r="D5514" s="515" t="s">
        <v>10400</v>
      </c>
      <c r="E5514" s="779" t="s">
        <v>10401</v>
      </c>
      <c r="F5514" s="780" t="s">
        <v>5523</v>
      </c>
      <c r="G5514" s="781" t="s">
        <v>6551</v>
      </c>
      <c r="H5514" s="781" t="s">
        <v>10399</v>
      </c>
      <c r="I5514" s="781" t="s">
        <v>5517</v>
      </c>
      <c r="J5514" s="782">
        <v>0</v>
      </c>
      <c r="K5514" s="783">
        <v>0</v>
      </c>
      <c r="L5514" s="784">
        <f t="shared" si="304"/>
        <v>0</v>
      </c>
      <c r="M5514" s="784">
        <f t="shared" ref="M5514:M5527" si="305">SUM(K5514-J5514)</f>
        <v>0</v>
      </c>
      <c r="N5514" s="782">
        <v>0</v>
      </c>
      <c r="O5514" s="782">
        <v>0</v>
      </c>
      <c r="P5514" s="782">
        <v>0</v>
      </c>
      <c r="Q5514" s="782">
        <v>0</v>
      </c>
      <c r="R5514" s="782"/>
      <c r="T5514" s="568"/>
    </row>
    <row r="5515" spans="1:20" s="498" customFormat="1" ht="12" x14ac:dyDescent="0.25">
      <c r="A5515" s="772"/>
      <c r="D5515" s="515" t="s">
        <v>10402</v>
      </c>
      <c r="E5515" s="779" t="s">
        <v>10403</v>
      </c>
      <c r="F5515" s="780" t="s">
        <v>5526</v>
      </c>
      <c r="G5515" s="781" t="s">
        <v>6551</v>
      </c>
      <c r="H5515" s="781" t="s">
        <v>10399</v>
      </c>
      <c r="I5515" s="781" t="s">
        <v>5517</v>
      </c>
      <c r="J5515" s="782">
        <v>5001541</v>
      </c>
      <c r="K5515" s="783">
        <v>5001541</v>
      </c>
      <c r="L5515" s="784">
        <f t="shared" si="304"/>
        <v>0</v>
      </c>
      <c r="M5515" s="784">
        <f t="shared" si="305"/>
        <v>0</v>
      </c>
      <c r="N5515" s="782">
        <v>5099610</v>
      </c>
      <c r="O5515" s="782">
        <v>5099610</v>
      </c>
      <c r="P5515" s="782">
        <v>15200761</v>
      </c>
      <c r="Q5515" s="782">
        <v>3414408</v>
      </c>
      <c r="R5515" s="782"/>
      <c r="T5515" s="568"/>
    </row>
    <row r="5516" spans="1:20" s="498" customFormat="1" ht="12" x14ac:dyDescent="0.25">
      <c r="A5516" s="772"/>
      <c r="D5516" s="515" t="s">
        <v>10404</v>
      </c>
      <c r="E5516" s="779" t="s">
        <v>10405</v>
      </c>
      <c r="F5516" s="780" t="s">
        <v>5529</v>
      </c>
      <c r="G5516" s="781" t="s">
        <v>6551</v>
      </c>
      <c r="H5516" s="781" t="s">
        <v>10399</v>
      </c>
      <c r="I5516" s="781" t="s">
        <v>5517</v>
      </c>
      <c r="J5516" s="782">
        <v>2244102</v>
      </c>
      <c r="K5516" s="783">
        <v>2244102</v>
      </c>
      <c r="L5516" s="784">
        <f t="shared" si="304"/>
        <v>0</v>
      </c>
      <c r="M5516" s="784">
        <f t="shared" si="305"/>
        <v>0</v>
      </c>
      <c r="N5516" s="782">
        <v>2288104</v>
      </c>
      <c r="O5516" s="782">
        <v>2288104</v>
      </c>
      <c r="P5516" s="782">
        <v>6820310</v>
      </c>
      <c r="Q5516" s="782">
        <v>1623448</v>
      </c>
      <c r="R5516" s="782"/>
      <c r="T5516" s="568"/>
    </row>
    <row r="5517" spans="1:20" s="498" customFormat="1" ht="12" x14ac:dyDescent="0.25">
      <c r="A5517" s="772"/>
      <c r="D5517" s="515" t="s">
        <v>10406</v>
      </c>
      <c r="E5517" s="779" t="s">
        <v>10407</v>
      </c>
      <c r="F5517" s="780" t="s">
        <v>5532</v>
      </c>
      <c r="G5517" s="781" t="s">
        <v>6551</v>
      </c>
      <c r="H5517" s="781" t="s">
        <v>10399</v>
      </c>
      <c r="I5517" s="781" t="s">
        <v>5517</v>
      </c>
      <c r="J5517" s="782">
        <v>877914</v>
      </c>
      <c r="K5517" s="783">
        <v>877914</v>
      </c>
      <c r="L5517" s="784">
        <f t="shared" si="304"/>
        <v>0</v>
      </c>
      <c r="M5517" s="784">
        <f t="shared" si="305"/>
        <v>0</v>
      </c>
      <c r="N5517" s="782">
        <v>895128</v>
      </c>
      <c r="O5517" s="782">
        <v>895128</v>
      </c>
      <c r="P5517" s="782">
        <v>2668170</v>
      </c>
      <c r="Q5517" s="782">
        <v>616724</v>
      </c>
      <c r="R5517" s="782"/>
      <c r="T5517" s="568"/>
    </row>
    <row r="5518" spans="1:20" s="498" customFormat="1" ht="12" x14ac:dyDescent="0.25">
      <c r="A5518" s="772"/>
      <c r="D5518" s="515" t="s">
        <v>10408</v>
      </c>
      <c r="E5518" s="779" t="s">
        <v>10409</v>
      </c>
      <c r="F5518" s="780" t="s">
        <v>5535</v>
      </c>
      <c r="G5518" s="781" t="s">
        <v>6551</v>
      </c>
      <c r="H5518" s="781" t="s">
        <v>10399</v>
      </c>
      <c r="I5518" s="781" t="s">
        <v>5517</v>
      </c>
      <c r="J5518" s="782">
        <v>589254</v>
      </c>
      <c r="K5518" s="783">
        <v>589254</v>
      </c>
      <c r="L5518" s="784">
        <f t="shared" si="304"/>
        <v>0</v>
      </c>
      <c r="M5518" s="784">
        <f t="shared" si="305"/>
        <v>0</v>
      </c>
      <c r="N5518" s="782">
        <v>600808</v>
      </c>
      <c r="O5518" s="782">
        <v>600808</v>
      </c>
      <c r="P5518" s="782">
        <v>1790870</v>
      </c>
      <c r="Q5518" s="782">
        <v>425342</v>
      </c>
      <c r="R5518" s="782"/>
      <c r="T5518" s="568"/>
    </row>
    <row r="5519" spans="1:20" s="498" customFormat="1" ht="12" x14ac:dyDescent="0.25">
      <c r="A5519" s="772"/>
      <c r="D5519" s="515" t="s">
        <v>10410</v>
      </c>
      <c r="E5519" s="779" t="s">
        <v>10411</v>
      </c>
      <c r="F5519" s="780" t="s">
        <v>5538</v>
      </c>
      <c r="G5519" s="781" t="s">
        <v>5515</v>
      </c>
      <c r="H5519" s="781" t="s">
        <v>10399</v>
      </c>
      <c r="I5519" s="781" t="s">
        <v>5517</v>
      </c>
      <c r="J5519" s="782">
        <v>20379</v>
      </c>
      <c r="K5519" s="783">
        <v>20379</v>
      </c>
      <c r="L5519" s="784">
        <f t="shared" si="304"/>
        <v>0</v>
      </c>
      <c r="M5519" s="784">
        <f t="shared" si="305"/>
        <v>0</v>
      </c>
      <c r="N5519" s="782">
        <v>20779</v>
      </c>
      <c r="O5519" s="782">
        <v>20779</v>
      </c>
      <c r="P5519" s="782">
        <v>61937</v>
      </c>
      <c r="Q5519" s="782">
        <v>0</v>
      </c>
      <c r="R5519" s="782"/>
      <c r="T5519" s="568"/>
    </row>
    <row r="5520" spans="1:20" s="498" customFormat="1" ht="12" x14ac:dyDescent="0.25">
      <c r="A5520" s="772"/>
      <c r="D5520" s="515" t="s">
        <v>10412</v>
      </c>
      <c r="E5520" s="779" t="s">
        <v>10413</v>
      </c>
      <c r="F5520" s="780" t="s">
        <v>5796</v>
      </c>
      <c r="G5520" s="781" t="s">
        <v>6551</v>
      </c>
      <c r="H5520" s="781" t="s">
        <v>10399</v>
      </c>
      <c r="I5520" s="781" t="s">
        <v>5517</v>
      </c>
      <c r="J5520" s="782">
        <v>2773979</v>
      </c>
      <c r="K5520" s="783">
        <v>2773979</v>
      </c>
      <c r="L5520" s="784">
        <f t="shared" si="304"/>
        <v>0</v>
      </c>
      <c r="M5520" s="784">
        <f t="shared" si="305"/>
        <v>0</v>
      </c>
      <c r="N5520" s="782">
        <v>2828370</v>
      </c>
      <c r="O5520" s="782">
        <v>2828370</v>
      </c>
      <c r="P5520" s="782">
        <v>8430719</v>
      </c>
      <c r="Q5520" s="782">
        <v>2314502</v>
      </c>
      <c r="R5520" s="782"/>
      <c r="T5520" s="568"/>
    </row>
    <row r="5521" spans="1:20" s="498" customFormat="1" ht="12" x14ac:dyDescent="0.25">
      <c r="A5521" s="772"/>
      <c r="D5521" s="515" t="s">
        <v>10414</v>
      </c>
      <c r="E5521" s="779" t="s">
        <v>10415</v>
      </c>
      <c r="F5521" s="780" t="s">
        <v>5544</v>
      </c>
      <c r="G5521" s="781" t="s">
        <v>6551</v>
      </c>
      <c r="H5521" s="781" t="s">
        <v>10399</v>
      </c>
      <c r="I5521" s="781" t="s">
        <v>5517</v>
      </c>
      <c r="J5521" s="782">
        <v>374305</v>
      </c>
      <c r="K5521" s="783">
        <v>374305</v>
      </c>
      <c r="L5521" s="784">
        <f t="shared" si="304"/>
        <v>0</v>
      </c>
      <c r="M5521" s="784">
        <f t="shared" si="305"/>
        <v>0</v>
      </c>
      <c r="N5521" s="782">
        <v>381644</v>
      </c>
      <c r="O5521" s="782">
        <v>381644</v>
      </c>
      <c r="P5521" s="782">
        <v>1137593</v>
      </c>
      <c r="Q5521" s="782">
        <v>691814</v>
      </c>
      <c r="R5521" s="782"/>
      <c r="T5521" s="568"/>
    </row>
    <row r="5522" spans="1:20" s="498" customFormat="1" ht="12" x14ac:dyDescent="0.25">
      <c r="A5522" s="772"/>
      <c r="D5522" s="515" t="s">
        <v>10416</v>
      </c>
      <c r="E5522" s="779" t="s">
        <v>10417</v>
      </c>
      <c r="F5522" s="780" t="s">
        <v>5553</v>
      </c>
      <c r="G5522" s="781" t="s">
        <v>5515</v>
      </c>
      <c r="H5522" s="781" t="s">
        <v>10399</v>
      </c>
      <c r="I5522" s="781" t="s">
        <v>5517</v>
      </c>
      <c r="J5522" s="782">
        <v>0</v>
      </c>
      <c r="K5522" s="783">
        <v>0</v>
      </c>
      <c r="L5522" s="784">
        <f t="shared" si="304"/>
        <v>0</v>
      </c>
      <c r="M5522" s="784">
        <f t="shared" si="305"/>
        <v>0</v>
      </c>
      <c r="N5522" s="782">
        <v>0</v>
      </c>
      <c r="O5522" s="782">
        <v>0</v>
      </c>
      <c r="P5522" s="782">
        <v>0</v>
      </c>
      <c r="Q5522" s="782">
        <v>0</v>
      </c>
      <c r="R5522" s="782"/>
      <c r="T5522" s="568"/>
    </row>
    <row r="5523" spans="1:20" s="498" customFormat="1" ht="12" x14ac:dyDescent="0.25">
      <c r="A5523" s="772"/>
      <c r="D5523" s="515" t="s">
        <v>10418</v>
      </c>
      <c r="E5523" s="779" t="s">
        <v>10419</v>
      </c>
      <c r="F5523" s="780" t="s">
        <v>6762</v>
      </c>
      <c r="G5523" s="781" t="s">
        <v>6551</v>
      </c>
      <c r="H5523" s="781" t="s">
        <v>10399</v>
      </c>
      <c r="I5523" s="781" t="s">
        <v>5517</v>
      </c>
      <c r="J5523" s="782">
        <v>0</v>
      </c>
      <c r="K5523" s="783">
        <v>0</v>
      </c>
      <c r="L5523" s="784">
        <f t="shared" si="304"/>
        <v>0</v>
      </c>
      <c r="M5523" s="784">
        <f t="shared" si="305"/>
        <v>0</v>
      </c>
      <c r="N5523" s="782">
        <v>0</v>
      </c>
      <c r="O5523" s="782">
        <v>0</v>
      </c>
      <c r="P5523" s="782">
        <v>0</v>
      </c>
      <c r="Q5523" s="782">
        <v>0</v>
      </c>
      <c r="R5523" s="782"/>
      <c r="T5523" s="568"/>
    </row>
    <row r="5524" spans="1:20" s="498" customFormat="1" ht="12" x14ac:dyDescent="0.25">
      <c r="A5524" s="772"/>
      <c r="D5524" s="515" t="s">
        <v>10420</v>
      </c>
      <c r="E5524" s="779" t="s">
        <v>10421</v>
      </c>
      <c r="F5524" s="780" t="s">
        <v>6431</v>
      </c>
      <c r="G5524" s="781" t="s">
        <v>6551</v>
      </c>
      <c r="H5524" s="781" t="s">
        <v>10399</v>
      </c>
      <c r="I5524" s="781" t="s">
        <v>5517</v>
      </c>
      <c r="J5524" s="782">
        <v>1093258</v>
      </c>
      <c r="K5524" s="783">
        <v>1093258</v>
      </c>
      <c r="L5524" s="784">
        <f t="shared" si="304"/>
        <v>0</v>
      </c>
      <c r="M5524" s="784">
        <f t="shared" si="305"/>
        <v>0</v>
      </c>
      <c r="N5524" s="782">
        <v>1114694</v>
      </c>
      <c r="O5524" s="782">
        <v>1114694</v>
      </c>
      <c r="P5524" s="782">
        <v>3322646</v>
      </c>
      <c r="Q5524" s="782">
        <v>0</v>
      </c>
      <c r="R5524" s="782"/>
      <c r="T5524" s="568"/>
    </row>
    <row r="5525" spans="1:20" s="498" customFormat="1" ht="12" x14ac:dyDescent="0.25">
      <c r="A5525" s="772"/>
      <c r="D5525" s="515" t="s">
        <v>10422</v>
      </c>
      <c r="E5525" s="779" t="s">
        <v>10423</v>
      </c>
      <c r="F5525" s="780" t="s">
        <v>7809</v>
      </c>
      <c r="G5525" s="781" t="s">
        <v>6551</v>
      </c>
      <c r="H5525" s="781" t="s">
        <v>10399</v>
      </c>
      <c r="I5525" s="781" t="s">
        <v>5517</v>
      </c>
      <c r="J5525" s="782">
        <v>0</v>
      </c>
      <c r="K5525" s="783">
        <v>0</v>
      </c>
      <c r="L5525" s="784">
        <f t="shared" si="304"/>
        <v>0</v>
      </c>
      <c r="M5525" s="784">
        <f t="shared" si="305"/>
        <v>0</v>
      </c>
      <c r="N5525" s="782">
        <v>0</v>
      </c>
      <c r="O5525" s="782">
        <v>0</v>
      </c>
      <c r="P5525" s="782">
        <v>0</v>
      </c>
      <c r="Q5525" s="782">
        <v>0</v>
      </c>
      <c r="R5525" s="782"/>
      <c r="T5525" s="568"/>
    </row>
    <row r="5526" spans="1:20" s="498" customFormat="1" ht="12" x14ac:dyDescent="0.25">
      <c r="A5526" s="772"/>
      <c r="D5526" s="515" t="s">
        <v>10424</v>
      </c>
      <c r="E5526" s="779" t="s">
        <v>10425</v>
      </c>
      <c r="F5526" s="780" t="s">
        <v>6335</v>
      </c>
      <c r="G5526" s="781" t="s">
        <v>6551</v>
      </c>
      <c r="H5526" s="781" t="s">
        <v>10399</v>
      </c>
      <c r="I5526" s="781" t="s">
        <v>5517</v>
      </c>
      <c r="J5526" s="782">
        <v>0</v>
      </c>
      <c r="K5526" s="783">
        <v>0</v>
      </c>
      <c r="L5526" s="784">
        <f t="shared" si="304"/>
        <v>0</v>
      </c>
      <c r="M5526" s="784">
        <f t="shared" si="305"/>
        <v>0</v>
      </c>
      <c r="N5526" s="782">
        <v>0</v>
      </c>
      <c r="O5526" s="782">
        <v>0</v>
      </c>
      <c r="P5526" s="782">
        <v>0</v>
      </c>
      <c r="Q5526" s="782">
        <v>0</v>
      </c>
      <c r="R5526" s="782"/>
      <c r="T5526" s="568"/>
    </row>
    <row r="5527" spans="1:20" s="498" customFormat="1" ht="12" x14ac:dyDescent="0.25">
      <c r="A5527" s="772"/>
      <c r="D5527" s="515" t="s">
        <v>10426</v>
      </c>
      <c r="E5527" s="779" t="s">
        <v>10427</v>
      </c>
      <c r="F5527" s="780" t="s">
        <v>6800</v>
      </c>
      <c r="G5527" s="781" t="s">
        <v>6551</v>
      </c>
      <c r="H5527" s="781" t="s">
        <v>10399</v>
      </c>
      <c r="I5527" s="781" t="s">
        <v>5517</v>
      </c>
      <c r="J5527" s="782">
        <v>0</v>
      </c>
      <c r="K5527" s="783">
        <v>0</v>
      </c>
      <c r="L5527" s="782">
        <f t="shared" si="304"/>
        <v>0</v>
      </c>
      <c r="M5527" s="782">
        <f t="shared" si="305"/>
        <v>0</v>
      </c>
      <c r="N5527" s="782">
        <v>0</v>
      </c>
      <c r="O5527" s="782">
        <v>0</v>
      </c>
      <c r="P5527" s="782">
        <v>0</v>
      </c>
      <c r="Q5527" s="782">
        <v>0</v>
      </c>
      <c r="R5527" s="782"/>
      <c r="T5527" s="568"/>
    </row>
    <row r="5528" spans="1:20" s="498" customFormat="1" ht="12" x14ac:dyDescent="0.25">
      <c r="A5528" s="772"/>
      <c r="D5528" s="515"/>
      <c r="F5528" s="536"/>
      <c r="J5528" s="776"/>
      <c r="K5528" s="829"/>
      <c r="L5528" s="776"/>
      <c r="M5528" s="776"/>
      <c r="N5528" s="776"/>
      <c r="O5528" s="776"/>
      <c r="P5528" s="776"/>
      <c r="Q5528" s="776"/>
      <c r="R5528" s="776"/>
      <c r="T5528" s="568"/>
    </row>
    <row r="5529" spans="1:20" s="498" customFormat="1" ht="12" x14ac:dyDescent="0.25">
      <c r="A5529" s="772"/>
      <c r="C5529" s="773" t="s">
        <v>5142</v>
      </c>
      <c r="D5529" s="794"/>
      <c r="E5529" s="773"/>
      <c r="F5529" s="775"/>
      <c r="G5529" s="773"/>
      <c r="H5529" s="773"/>
      <c r="I5529" s="773"/>
      <c r="J5529" s="777">
        <v>24850000</v>
      </c>
      <c r="K5529" s="789">
        <f>SUM(K5530:K5568)</f>
        <v>24850000</v>
      </c>
      <c r="L5529" s="784">
        <f>SUM(L5530:L5568)</f>
        <v>0</v>
      </c>
      <c r="M5529" s="784">
        <f>SUM(M5530:M5568)</f>
        <v>0</v>
      </c>
      <c r="N5529" s="784">
        <f>SUM(N5530:N5568)</f>
        <v>24850000</v>
      </c>
      <c r="O5529" s="784">
        <f>SUM(O5530:O5568)</f>
        <v>24850000</v>
      </c>
      <c r="P5529" s="777">
        <f>SUM(K5529,N5529,O5529)</f>
        <v>74550000</v>
      </c>
      <c r="Q5529" s="777">
        <v>21700000</v>
      </c>
      <c r="R5529" s="777"/>
      <c r="T5529" s="568"/>
    </row>
    <row r="5530" spans="1:20" s="498" customFormat="1" ht="24" x14ac:dyDescent="0.25">
      <c r="A5530" s="772"/>
      <c r="D5530" s="515" t="s">
        <v>10428</v>
      </c>
      <c r="E5530" s="779" t="s">
        <v>10429</v>
      </c>
      <c r="F5530" s="780" t="s">
        <v>6618</v>
      </c>
      <c r="G5530" s="781" t="s">
        <v>6551</v>
      </c>
      <c r="H5530" s="781" t="s">
        <v>10399</v>
      </c>
      <c r="I5530" s="781" t="s">
        <v>5517</v>
      </c>
      <c r="J5530" s="782">
        <v>1800000</v>
      </c>
      <c r="K5530" s="783">
        <v>1800000</v>
      </c>
      <c r="L5530" s="784">
        <f t="shared" ref="L5530:L5568" si="306">SUM(J5530-K5530)</f>
        <v>0</v>
      </c>
      <c r="M5530" s="784">
        <f>SUM(K5530-J5530)</f>
        <v>0</v>
      </c>
      <c r="N5530" s="782">
        <v>1800000</v>
      </c>
      <c r="O5530" s="782">
        <v>1800000</v>
      </c>
      <c r="P5530" s="782">
        <v>5400000</v>
      </c>
      <c r="Q5530" s="782">
        <v>1800000</v>
      </c>
      <c r="R5530" s="782"/>
      <c r="T5530" s="568"/>
    </row>
    <row r="5531" spans="1:20" s="498" customFormat="1" ht="24" x14ac:dyDescent="0.25">
      <c r="A5531" s="772"/>
      <c r="D5531" s="515" t="s">
        <v>10430</v>
      </c>
      <c r="E5531" s="779" t="s">
        <v>10431</v>
      </c>
      <c r="F5531" s="780" t="s">
        <v>5932</v>
      </c>
      <c r="G5531" s="781" t="s">
        <v>6551</v>
      </c>
      <c r="H5531" s="781" t="s">
        <v>10399</v>
      </c>
      <c r="I5531" s="781" t="s">
        <v>5517</v>
      </c>
      <c r="J5531" s="782">
        <v>4500000</v>
      </c>
      <c r="K5531" s="783">
        <v>4500000</v>
      </c>
      <c r="L5531" s="784">
        <f t="shared" si="306"/>
        <v>0</v>
      </c>
      <c r="M5531" s="784">
        <f t="shared" ref="M5531:M5568" si="307">SUM(K5531-J5531)</f>
        <v>0</v>
      </c>
      <c r="N5531" s="782">
        <v>4500000</v>
      </c>
      <c r="O5531" s="782">
        <v>4500000</v>
      </c>
      <c r="P5531" s="782">
        <v>13500000</v>
      </c>
      <c r="Q5531" s="782">
        <v>4000000</v>
      </c>
      <c r="R5531" s="782"/>
      <c r="T5531" s="568"/>
    </row>
    <row r="5532" spans="1:20" s="498" customFormat="1" ht="12" x14ac:dyDescent="0.25">
      <c r="A5532" s="772"/>
      <c r="D5532" s="515" t="s">
        <v>10432</v>
      </c>
      <c r="E5532" s="779" t="s">
        <v>10433</v>
      </c>
      <c r="F5532" s="780" t="s">
        <v>5901</v>
      </c>
      <c r="G5532" s="781" t="s">
        <v>6551</v>
      </c>
      <c r="H5532" s="781" t="s">
        <v>10399</v>
      </c>
      <c r="I5532" s="781" t="s">
        <v>5517</v>
      </c>
      <c r="J5532" s="782">
        <v>0</v>
      </c>
      <c r="K5532" s="783">
        <v>0</v>
      </c>
      <c r="L5532" s="784">
        <f t="shared" si="306"/>
        <v>0</v>
      </c>
      <c r="M5532" s="784">
        <f t="shared" si="307"/>
        <v>0</v>
      </c>
      <c r="N5532" s="782">
        <v>0</v>
      </c>
      <c r="O5532" s="782">
        <v>0</v>
      </c>
      <c r="P5532" s="782">
        <v>0</v>
      </c>
      <c r="Q5532" s="782">
        <v>0</v>
      </c>
      <c r="R5532" s="782"/>
      <c r="T5532" s="568"/>
    </row>
    <row r="5533" spans="1:20" s="498" customFormat="1" ht="12" x14ac:dyDescent="0.25">
      <c r="A5533" s="772"/>
      <c r="D5533" s="515" t="s">
        <v>10434</v>
      </c>
      <c r="E5533" s="779" t="s">
        <v>10435</v>
      </c>
      <c r="F5533" s="780" t="s">
        <v>5583</v>
      </c>
      <c r="G5533" s="781" t="s">
        <v>6194</v>
      </c>
      <c r="H5533" s="781" t="s">
        <v>10048</v>
      </c>
      <c r="I5533" s="781" t="s">
        <v>5517</v>
      </c>
      <c r="J5533" s="782">
        <v>0</v>
      </c>
      <c r="K5533" s="783">
        <v>0</v>
      </c>
      <c r="L5533" s="784">
        <f t="shared" si="306"/>
        <v>0</v>
      </c>
      <c r="M5533" s="784">
        <f t="shared" si="307"/>
        <v>0</v>
      </c>
      <c r="N5533" s="782">
        <v>0</v>
      </c>
      <c r="O5533" s="782">
        <v>0</v>
      </c>
      <c r="P5533" s="782">
        <v>0</v>
      </c>
      <c r="Q5533" s="782">
        <v>0</v>
      </c>
      <c r="R5533" s="782"/>
      <c r="T5533" s="568"/>
    </row>
    <row r="5534" spans="1:20" s="498" customFormat="1" ht="12" x14ac:dyDescent="0.25">
      <c r="A5534" s="772"/>
      <c r="D5534" s="515" t="s">
        <v>10436</v>
      </c>
      <c r="E5534" s="779" t="s">
        <v>10437</v>
      </c>
      <c r="F5534" s="780" t="s">
        <v>5586</v>
      </c>
      <c r="G5534" s="781" t="s">
        <v>6551</v>
      </c>
      <c r="H5534" s="781" t="s">
        <v>10399</v>
      </c>
      <c r="I5534" s="781" t="s">
        <v>5517</v>
      </c>
      <c r="J5534" s="782">
        <v>0</v>
      </c>
      <c r="K5534" s="783">
        <v>0</v>
      </c>
      <c r="L5534" s="784">
        <f t="shared" si="306"/>
        <v>0</v>
      </c>
      <c r="M5534" s="784">
        <f t="shared" si="307"/>
        <v>0</v>
      </c>
      <c r="N5534" s="782">
        <v>0</v>
      </c>
      <c r="O5534" s="782">
        <v>0</v>
      </c>
      <c r="P5534" s="782">
        <v>0</v>
      </c>
      <c r="Q5534" s="782">
        <v>0</v>
      </c>
      <c r="R5534" s="782"/>
      <c r="T5534" s="568"/>
    </row>
    <row r="5535" spans="1:20" s="498" customFormat="1" ht="12" x14ac:dyDescent="0.25">
      <c r="A5535" s="772"/>
      <c r="D5535" s="515" t="s">
        <v>10438</v>
      </c>
      <c r="E5535" s="779" t="s">
        <v>10439</v>
      </c>
      <c r="F5535" s="780" t="s">
        <v>5592</v>
      </c>
      <c r="G5535" s="781" t="s">
        <v>6551</v>
      </c>
      <c r="H5535" s="781" t="s">
        <v>10399</v>
      </c>
      <c r="I5535" s="781" t="s">
        <v>5517</v>
      </c>
      <c r="J5535" s="782">
        <v>400000</v>
      </c>
      <c r="K5535" s="783">
        <v>400000</v>
      </c>
      <c r="L5535" s="784">
        <f t="shared" si="306"/>
        <v>0</v>
      </c>
      <c r="M5535" s="784">
        <f t="shared" si="307"/>
        <v>0</v>
      </c>
      <c r="N5535" s="782">
        <v>400000</v>
      </c>
      <c r="O5535" s="782">
        <v>400000</v>
      </c>
      <c r="P5535" s="782">
        <v>1200000</v>
      </c>
      <c r="Q5535" s="782">
        <v>350000</v>
      </c>
      <c r="R5535" s="782"/>
      <c r="T5535" s="568"/>
    </row>
    <row r="5536" spans="1:20" s="498" customFormat="1" ht="12" x14ac:dyDescent="0.25">
      <c r="A5536" s="772"/>
      <c r="D5536" s="515" t="s">
        <v>10440</v>
      </c>
      <c r="E5536" s="779" t="s">
        <v>10441</v>
      </c>
      <c r="F5536" s="780" t="s">
        <v>6354</v>
      </c>
      <c r="G5536" s="781" t="s">
        <v>6551</v>
      </c>
      <c r="H5536" s="781" t="s">
        <v>10399</v>
      </c>
      <c r="I5536" s="781" t="s">
        <v>5517</v>
      </c>
      <c r="J5536" s="782">
        <v>500000</v>
      </c>
      <c r="K5536" s="783">
        <v>500000</v>
      </c>
      <c r="L5536" s="784">
        <f t="shared" si="306"/>
        <v>0</v>
      </c>
      <c r="M5536" s="784">
        <f t="shared" si="307"/>
        <v>0</v>
      </c>
      <c r="N5536" s="782">
        <v>500000</v>
      </c>
      <c r="O5536" s="782">
        <v>500000</v>
      </c>
      <c r="P5536" s="782">
        <v>1500000</v>
      </c>
      <c r="Q5536" s="782">
        <v>400000</v>
      </c>
      <c r="R5536" s="782"/>
      <c r="T5536" s="568"/>
    </row>
    <row r="5537" spans="1:20" s="498" customFormat="1" ht="36" x14ac:dyDescent="0.25">
      <c r="A5537" s="772"/>
      <c r="D5537" s="515" t="s">
        <v>10442</v>
      </c>
      <c r="E5537" s="779" t="s">
        <v>10443</v>
      </c>
      <c r="F5537" s="780" t="s">
        <v>5598</v>
      </c>
      <c r="G5537" s="781" t="s">
        <v>6551</v>
      </c>
      <c r="H5537" s="781" t="s">
        <v>10399</v>
      </c>
      <c r="I5537" s="781" t="s">
        <v>5517</v>
      </c>
      <c r="J5537" s="782">
        <v>1200000</v>
      </c>
      <c r="K5537" s="783">
        <v>1200000</v>
      </c>
      <c r="L5537" s="782">
        <f t="shared" si="306"/>
        <v>0</v>
      </c>
      <c r="M5537" s="782">
        <f t="shared" si="307"/>
        <v>0</v>
      </c>
      <c r="N5537" s="782">
        <v>1200000</v>
      </c>
      <c r="O5537" s="782">
        <v>1200000</v>
      </c>
      <c r="P5537" s="782">
        <v>3600000</v>
      </c>
      <c r="Q5537" s="782">
        <v>1200000</v>
      </c>
      <c r="R5537" s="782"/>
      <c r="T5537" s="568"/>
    </row>
    <row r="5538" spans="1:20" s="751" customFormat="1" ht="12" customHeight="1" x14ac:dyDescent="0.3">
      <c r="A5538" s="946" t="s">
        <v>5500</v>
      </c>
      <c r="B5538" s="946"/>
      <c r="C5538" s="946"/>
      <c r="D5538" s="946"/>
      <c r="E5538" s="946"/>
      <c r="F5538" s="946"/>
      <c r="G5538" s="946"/>
      <c r="H5538" s="946"/>
      <c r="I5538" s="946"/>
      <c r="J5538" s="946"/>
      <c r="K5538" s="946"/>
      <c r="L5538" s="946"/>
      <c r="M5538" s="946"/>
      <c r="N5538" s="946"/>
      <c r="O5538" s="946"/>
      <c r="P5538" s="946"/>
      <c r="Q5538" s="946"/>
      <c r="T5538" s="752"/>
    </row>
    <row r="5539" spans="1:20" s="751" customFormat="1" ht="13.8" x14ac:dyDescent="0.3">
      <c r="A5539" s="946" t="s">
        <v>5501</v>
      </c>
      <c r="B5539" s="946"/>
      <c r="C5539" s="946"/>
      <c r="D5539" s="946"/>
      <c r="E5539" s="946"/>
      <c r="F5539" s="946"/>
      <c r="G5539" s="946"/>
      <c r="H5539" s="946"/>
      <c r="I5539" s="946"/>
      <c r="J5539" s="946"/>
      <c r="K5539" s="946"/>
      <c r="L5539" s="946"/>
      <c r="M5539" s="946"/>
      <c r="N5539" s="946"/>
      <c r="O5539" s="946"/>
      <c r="P5539" s="946"/>
      <c r="Q5539" s="946"/>
      <c r="T5539" s="752"/>
    </row>
    <row r="5540" spans="1:20" s="753" customFormat="1" ht="13.2" x14ac:dyDescent="0.25">
      <c r="A5540" s="947" t="s">
        <v>8579</v>
      </c>
      <c r="B5540" s="947"/>
      <c r="C5540" s="947"/>
      <c r="D5540" s="947"/>
      <c r="E5540" s="947"/>
      <c r="F5540" s="947"/>
      <c r="G5540" s="947"/>
      <c r="H5540" s="947"/>
      <c r="I5540" s="947"/>
      <c r="J5540" s="947"/>
      <c r="K5540" s="947"/>
      <c r="L5540" s="947"/>
      <c r="M5540" s="947"/>
      <c r="N5540" s="947"/>
      <c r="O5540" s="947"/>
      <c r="P5540" s="947"/>
      <c r="Q5540" s="947"/>
      <c r="T5540" s="754"/>
    </row>
    <row r="5541" spans="1:20" s="760" customFormat="1" ht="24" customHeight="1" x14ac:dyDescent="0.25">
      <c r="A5541" s="943" t="s">
        <v>5502</v>
      </c>
      <c r="B5541" s="948" t="s">
        <v>5503</v>
      </c>
      <c r="C5541" s="949"/>
      <c r="D5541" s="755"/>
      <c r="E5541" s="943" t="s">
        <v>5504</v>
      </c>
      <c r="F5541" s="943" t="s">
        <v>4881</v>
      </c>
      <c r="G5541" s="943" t="s">
        <v>5505</v>
      </c>
      <c r="H5541" s="943" t="s">
        <v>5506</v>
      </c>
      <c r="I5541" s="943" t="s">
        <v>5507</v>
      </c>
      <c r="J5541" s="756" t="s">
        <v>3115</v>
      </c>
      <c r="K5541" s="757" t="s">
        <v>3116</v>
      </c>
      <c r="L5541" s="758" t="s">
        <v>5508</v>
      </c>
      <c r="M5541" s="758" t="s">
        <v>5509</v>
      </c>
      <c r="N5541" s="756" t="s">
        <v>3116</v>
      </c>
      <c r="O5541" s="756" t="s">
        <v>3116</v>
      </c>
      <c r="P5541" s="759" t="s">
        <v>3317</v>
      </c>
      <c r="Q5541" s="759" t="s">
        <v>3341</v>
      </c>
      <c r="R5541" s="759" t="s">
        <v>5510</v>
      </c>
      <c r="T5541" s="761"/>
    </row>
    <row r="5542" spans="1:20" s="760" customFormat="1" ht="19.5" customHeight="1" x14ac:dyDescent="0.25">
      <c r="A5542" s="944"/>
      <c r="B5542" s="950"/>
      <c r="C5542" s="951"/>
      <c r="D5542" s="762"/>
      <c r="E5542" s="944"/>
      <c r="F5542" s="944"/>
      <c r="G5542" s="944"/>
      <c r="H5542" s="944"/>
      <c r="I5542" s="944"/>
      <c r="J5542" s="763">
        <v>2020</v>
      </c>
      <c r="K5542" s="764" t="s">
        <v>3120</v>
      </c>
      <c r="L5542" s="765" t="s">
        <v>3120</v>
      </c>
      <c r="M5542" s="765" t="s">
        <v>3120</v>
      </c>
      <c r="N5542" s="766" t="s">
        <v>5068</v>
      </c>
      <c r="O5542" s="766" t="s">
        <v>5069</v>
      </c>
      <c r="P5542" s="763" t="s">
        <v>4882</v>
      </c>
      <c r="Q5542" s="766" t="s">
        <v>5102</v>
      </c>
      <c r="R5542" s="763"/>
      <c r="T5542" s="761"/>
    </row>
    <row r="5543" spans="1:20" s="760" customFormat="1" ht="15.75" customHeight="1" x14ac:dyDescent="0.25">
      <c r="A5543" s="945"/>
      <c r="B5543" s="952"/>
      <c r="C5543" s="953"/>
      <c r="D5543" s="768"/>
      <c r="E5543" s="945"/>
      <c r="F5543" s="945"/>
      <c r="G5543" s="945"/>
      <c r="H5543" s="945"/>
      <c r="I5543" s="945"/>
      <c r="J5543" s="769" t="s">
        <v>14</v>
      </c>
      <c r="K5543" s="770" t="s">
        <v>14</v>
      </c>
      <c r="L5543" s="771" t="s">
        <v>14</v>
      </c>
      <c r="M5543" s="771" t="s">
        <v>14</v>
      </c>
      <c r="N5543" s="769" t="s">
        <v>14</v>
      </c>
      <c r="O5543" s="769" t="s">
        <v>14</v>
      </c>
      <c r="P5543" s="769" t="s">
        <v>14</v>
      </c>
      <c r="Q5543" s="769" t="s">
        <v>14</v>
      </c>
      <c r="R5543" s="769"/>
      <c r="T5543" s="761"/>
    </row>
    <row r="5544" spans="1:20" s="498" customFormat="1" ht="12" x14ac:dyDescent="0.25">
      <c r="A5544" s="772"/>
      <c r="D5544" s="515" t="s">
        <v>10444</v>
      </c>
      <c r="E5544" s="779" t="s">
        <v>10445</v>
      </c>
      <c r="F5544" s="780" t="s">
        <v>5601</v>
      </c>
      <c r="G5544" s="781" t="s">
        <v>6551</v>
      </c>
      <c r="H5544" s="781" t="s">
        <v>10399</v>
      </c>
      <c r="I5544" s="781" t="s">
        <v>5517</v>
      </c>
      <c r="J5544" s="782">
        <v>100000</v>
      </c>
      <c r="K5544" s="783">
        <v>100000</v>
      </c>
      <c r="L5544" s="784">
        <f t="shared" si="306"/>
        <v>0</v>
      </c>
      <c r="M5544" s="784">
        <f t="shared" si="307"/>
        <v>0</v>
      </c>
      <c r="N5544" s="782">
        <v>100000</v>
      </c>
      <c r="O5544" s="782">
        <v>100000</v>
      </c>
      <c r="P5544" s="782">
        <v>300000</v>
      </c>
      <c r="Q5544" s="782">
        <v>100000</v>
      </c>
      <c r="R5544" s="782"/>
      <c r="T5544" s="568"/>
    </row>
    <row r="5545" spans="1:20" s="498" customFormat="1" ht="12" x14ac:dyDescent="0.25">
      <c r="A5545" s="772"/>
      <c r="D5545" s="515" t="s">
        <v>10446</v>
      </c>
      <c r="E5545" s="779" t="s">
        <v>10447</v>
      </c>
      <c r="F5545" s="780" t="s">
        <v>5604</v>
      </c>
      <c r="G5545" s="781" t="s">
        <v>6551</v>
      </c>
      <c r="H5545" s="781" t="s">
        <v>10399</v>
      </c>
      <c r="I5545" s="781" t="s">
        <v>5517</v>
      </c>
      <c r="J5545" s="782">
        <v>200000</v>
      </c>
      <c r="K5545" s="783">
        <v>200000</v>
      </c>
      <c r="L5545" s="784">
        <f t="shared" si="306"/>
        <v>0</v>
      </c>
      <c r="M5545" s="784">
        <f t="shared" si="307"/>
        <v>0</v>
      </c>
      <c r="N5545" s="782">
        <v>200000</v>
      </c>
      <c r="O5545" s="782">
        <v>200000</v>
      </c>
      <c r="P5545" s="782">
        <v>600000</v>
      </c>
      <c r="Q5545" s="782">
        <v>150000</v>
      </c>
      <c r="R5545" s="782"/>
      <c r="T5545" s="568"/>
    </row>
    <row r="5546" spans="1:20" s="498" customFormat="1" ht="12.75" customHeight="1" x14ac:dyDescent="0.25">
      <c r="A5546" s="772"/>
      <c r="D5546" s="515" t="s">
        <v>10448</v>
      </c>
      <c r="E5546" s="779" t="s">
        <v>10449</v>
      </c>
      <c r="F5546" s="780" t="s">
        <v>5607</v>
      </c>
      <c r="G5546" s="781" t="s">
        <v>6551</v>
      </c>
      <c r="H5546" s="781" t="s">
        <v>10399</v>
      </c>
      <c r="I5546" s="781" t="s">
        <v>5517</v>
      </c>
      <c r="J5546" s="782">
        <v>0</v>
      </c>
      <c r="K5546" s="783">
        <v>0</v>
      </c>
      <c r="L5546" s="784">
        <f t="shared" si="306"/>
        <v>0</v>
      </c>
      <c r="M5546" s="784">
        <f t="shared" si="307"/>
        <v>0</v>
      </c>
      <c r="N5546" s="782">
        <v>0</v>
      </c>
      <c r="O5546" s="782">
        <v>0</v>
      </c>
      <c r="P5546" s="782">
        <v>0</v>
      </c>
      <c r="Q5546" s="782">
        <v>0</v>
      </c>
      <c r="R5546" s="782"/>
      <c r="T5546" s="568"/>
    </row>
    <row r="5547" spans="1:20" s="498" customFormat="1" ht="24" x14ac:dyDescent="0.25">
      <c r="A5547" s="772"/>
      <c r="D5547" s="515" t="s">
        <v>10450</v>
      </c>
      <c r="E5547" s="779" t="s">
        <v>10451</v>
      </c>
      <c r="F5547" s="780" t="s">
        <v>5610</v>
      </c>
      <c r="G5547" s="781" t="s">
        <v>6551</v>
      </c>
      <c r="H5547" s="781" t="s">
        <v>10399</v>
      </c>
      <c r="I5547" s="781" t="s">
        <v>5517</v>
      </c>
      <c r="J5547" s="782">
        <v>0</v>
      </c>
      <c r="K5547" s="783">
        <v>0</v>
      </c>
      <c r="L5547" s="784">
        <f t="shared" si="306"/>
        <v>0</v>
      </c>
      <c r="M5547" s="784">
        <f t="shared" si="307"/>
        <v>0</v>
      </c>
      <c r="N5547" s="782">
        <v>0</v>
      </c>
      <c r="O5547" s="782">
        <v>0</v>
      </c>
      <c r="P5547" s="782">
        <v>0</v>
      </c>
      <c r="Q5547" s="782">
        <v>0</v>
      </c>
      <c r="R5547" s="782"/>
      <c r="T5547" s="568"/>
    </row>
    <row r="5548" spans="1:20" s="498" customFormat="1" ht="12" x14ac:dyDescent="0.25">
      <c r="A5548" s="772"/>
      <c r="D5548" s="515" t="s">
        <v>10452</v>
      </c>
      <c r="E5548" s="779" t="s">
        <v>10453</v>
      </c>
      <c r="F5548" s="515" t="s">
        <v>6960</v>
      </c>
      <c r="G5548" s="781" t="s">
        <v>6551</v>
      </c>
      <c r="H5548" s="781" t="s">
        <v>10399</v>
      </c>
      <c r="I5548" s="781" t="s">
        <v>5517</v>
      </c>
      <c r="J5548" s="782">
        <v>650000</v>
      </c>
      <c r="K5548" s="783">
        <v>650000</v>
      </c>
      <c r="L5548" s="784">
        <f t="shared" si="306"/>
        <v>0</v>
      </c>
      <c r="M5548" s="784">
        <f t="shared" si="307"/>
        <v>0</v>
      </c>
      <c r="N5548" s="782">
        <v>650000</v>
      </c>
      <c r="O5548" s="782">
        <v>650000</v>
      </c>
      <c r="P5548" s="782">
        <v>1950000</v>
      </c>
      <c r="Q5548" s="782">
        <v>600000</v>
      </c>
      <c r="R5548" s="782"/>
      <c r="T5548" s="568"/>
    </row>
    <row r="5549" spans="1:20" s="498" customFormat="1" ht="12" x14ac:dyDescent="0.25">
      <c r="A5549" s="772"/>
      <c r="D5549" s="515" t="s">
        <v>10454</v>
      </c>
      <c r="E5549" s="779" t="s">
        <v>10455</v>
      </c>
      <c r="F5549" s="515" t="s">
        <v>5622</v>
      </c>
      <c r="G5549" s="781" t="s">
        <v>6551</v>
      </c>
      <c r="H5549" s="781" t="s">
        <v>10399</v>
      </c>
      <c r="I5549" s="781" t="s">
        <v>5517</v>
      </c>
      <c r="J5549" s="782">
        <v>2500000</v>
      </c>
      <c r="K5549" s="783">
        <v>2500000</v>
      </c>
      <c r="L5549" s="784">
        <f t="shared" si="306"/>
        <v>0</v>
      </c>
      <c r="M5549" s="784">
        <f t="shared" si="307"/>
        <v>0</v>
      </c>
      <c r="N5549" s="782">
        <v>2500000</v>
      </c>
      <c r="O5549" s="782">
        <v>2500000</v>
      </c>
      <c r="P5549" s="782">
        <v>7500000</v>
      </c>
      <c r="Q5549" s="782">
        <v>2500000</v>
      </c>
      <c r="R5549" s="782"/>
      <c r="T5549" s="568"/>
    </row>
    <row r="5550" spans="1:20" s="498" customFormat="1" ht="36" x14ac:dyDescent="0.25">
      <c r="A5550" s="772"/>
      <c r="D5550" s="515" t="s">
        <v>10456</v>
      </c>
      <c r="E5550" s="779" t="s">
        <v>10457</v>
      </c>
      <c r="F5550" s="780" t="s">
        <v>7977</v>
      </c>
      <c r="G5550" s="781" t="s">
        <v>6551</v>
      </c>
      <c r="H5550" s="781" t="s">
        <v>10399</v>
      </c>
      <c r="I5550" s="781" t="s">
        <v>5517</v>
      </c>
      <c r="J5550" s="782">
        <v>1000000</v>
      </c>
      <c r="K5550" s="783">
        <v>1000000</v>
      </c>
      <c r="L5550" s="784">
        <f t="shared" si="306"/>
        <v>0</v>
      </c>
      <c r="M5550" s="784">
        <f t="shared" si="307"/>
        <v>0</v>
      </c>
      <c r="N5550" s="782">
        <v>1000000</v>
      </c>
      <c r="O5550" s="782">
        <v>1000000</v>
      </c>
      <c r="P5550" s="782">
        <v>3000000</v>
      </c>
      <c r="Q5550" s="782">
        <v>1000000</v>
      </c>
      <c r="R5550" s="782"/>
      <c r="T5550" s="568"/>
    </row>
    <row r="5551" spans="1:20" s="498" customFormat="1" ht="24" x14ac:dyDescent="0.25">
      <c r="A5551" s="772"/>
      <c r="D5551" s="515" t="s">
        <v>10458</v>
      </c>
      <c r="E5551" s="779" t="s">
        <v>10459</v>
      </c>
      <c r="F5551" s="780" t="s">
        <v>5637</v>
      </c>
      <c r="G5551" s="781" t="s">
        <v>6551</v>
      </c>
      <c r="H5551" s="781" t="s">
        <v>10399</v>
      </c>
      <c r="I5551" s="781" t="s">
        <v>5517</v>
      </c>
      <c r="J5551" s="782">
        <v>600000</v>
      </c>
      <c r="K5551" s="783">
        <v>600000</v>
      </c>
      <c r="L5551" s="784">
        <f t="shared" si="306"/>
        <v>0</v>
      </c>
      <c r="M5551" s="784">
        <f t="shared" si="307"/>
        <v>0</v>
      </c>
      <c r="N5551" s="782">
        <v>600000</v>
      </c>
      <c r="O5551" s="782">
        <v>600000</v>
      </c>
      <c r="P5551" s="782">
        <v>1800000</v>
      </c>
      <c r="Q5551" s="782">
        <v>500000</v>
      </c>
      <c r="R5551" s="782"/>
      <c r="T5551" s="568"/>
    </row>
    <row r="5552" spans="1:20" s="498" customFormat="1" ht="24" x14ac:dyDescent="0.25">
      <c r="A5552" s="772"/>
      <c r="D5552" s="515" t="s">
        <v>10460</v>
      </c>
      <c r="E5552" s="779" t="s">
        <v>10461</v>
      </c>
      <c r="F5552" s="780" t="s">
        <v>10081</v>
      </c>
      <c r="G5552" s="781" t="s">
        <v>6551</v>
      </c>
      <c r="H5552" s="781" t="s">
        <v>10399</v>
      </c>
      <c r="I5552" s="781" t="s">
        <v>5517</v>
      </c>
      <c r="J5552" s="782">
        <v>0</v>
      </c>
      <c r="K5552" s="783">
        <v>0</v>
      </c>
      <c r="L5552" s="784">
        <f t="shared" si="306"/>
        <v>0</v>
      </c>
      <c r="M5552" s="784">
        <f t="shared" si="307"/>
        <v>0</v>
      </c>
      <c r="N5552" s="782">
        <v>0</v>
      </c>
      <c r="O5552" s="782">
        <v>0</v>
      </c>
      <c r="P5552" s="782">
        <v>0</v>
      </c>
      <c r="Q5552" s="782">
        <v>0</v>
      </c>
      <c r="R5552" s="782"/>
      <c r="T5552" s="568"/>
    </row>
    <row r="5553" spans="1:20" s="498" customFormat="1" ht="24" x14ac:dyDescent="0.25">
      <c r="A5553" s="772"/>
      <c r="D5553" s="515" t="s">
        <v>10462</v>
      </c>
      <c r="E5553" s="779" t="s">
        <v>10463</v>
      </c>
      <c r="F5553" s="780" t="s">
        <v>9870</v>
      </c>
      <c r="G5553" s="781" t="s">
        <v>6551</v>
      </c>
      <c r="H5553" s="781" t="s">
        <v>10399</v>
      </c>
      <c r="I5553" s="781" t="s">
        <v>5517</v>
      </c>
      <c r="J5553" s="782">
        <v>500000</v>
      </c>
      <c r="K5553" s="783">
        <v>500000</v>
      </c>
      <c r="L5553" s="784">
        <f t="shared" si="306"/>
        <v>0</v>
      </c>
      <c r="M5553" s="784">
        <f t="shared" si="307"/>
        <v>0</v>
      </c>
      <c r="N5553" s="782">
        <v>500000</v>
      </c>
      <c r="O5553" s="782">
        <v>500000</v>
      </c>
      <c r="P5553" s="782">
        <v>1500000</v>
      </c>
      <c r="Q5553" s="782">
        <v>0</v>
      </c>
      <c r="R5553" s="782"/>
      <c r="T5553" s="568"/>
    </row>
    <row r="5554" spans="1:20" s="498" customFormat="1" ht="24" x14ac:dyDescent="0.25">
      <c r="A5554" s="772"/>
      <c r="D5554" s="515" t="s">
        <v>10464</v>
      </c>
      <c r="E5554" s="779" t="s">
        <v>10465</v>
      </c>
      <c r="F5554" s="780" t="s">
        <v>9873</v>
      </c>
      <c r="G5554" s="781" t="s">
        <v>6551</v>
      </c>
      <c r="H5554" s="781" t="s">
        <v>10399</v>
      </c>
      <c r="I5554" s="781" t="s">
        <v>5517</v>
      </c>
      <c r="J5554" s="782">
        <v>450000</v>
      </c>
      <c r="K5554" s="783">
        <v>450000</v>
      </c>
      <c r="L5554" s="784">
        <f t="shared" si="306"/>
        <v>0</v>
      </c>
      <c r="M5554" s="784">
        <f t="shared" si="307"/>
        <v>0</v>
      </c>
      <c r="N5554" s="782">
        <v>450000</v>
      </c>
      <c r="O5554" s="782">
        <v>450000</v>
      </c>
      <c r="P5554" s="782">
        <v>1350000</v>
      </c>
      <c r="Q5554" s="782">
        <v>400000</v>
      </c>
      <c r="R5554" s="782"/>
      <c r="T5554" s="568"/>
    </row>
    <row r="5555" spans="1:20" s="498" customFormat="1" ht="12" x14ac:dyDescent="0.25">
      <c r="A5555" s="772"/>
      <c r="D5555" s="515" t="s">
        <v>10466</v>
      </c>
      <c r="E5555" s="779" t="s">
        <v>10467</v>
      </c>
      <c r="F5555" s="515" t="s">
        <v>5649</v>
      </c>
      <c r="G5555" s="781" t="s">
        <v>6551</v>
      </c>
      <c r="H5555" s="781" t="s">
        <v>10399</v>
      </c>
      <c r="I5555" s="781" t="s">
        <v>5517</v>
      </c>
      <c r="J5555" s="782">
        <v>600000</v>
      </c>
      <c r="K5555" s="783">
        <v>600000</v>
      </c>
      <c r="L5555" s="784">
        <f t="shared" si="306"/>
        <v>0</v>
      </c>
      <c r="M5555" s="784">
        <f t="shared" si="307"/>
        <v>0</v>
      </c>
      <c r="N5555" s="782">
        <v>600000</v>
      </c>
      <c r="O5555" s="782">
        <v>600000</v>
      </c>
      <c r="P5555" s="782">
        <v>1800000</v>
      </c>
      <c r="Q5555" s="782">
        <v>500000</v>
      </c>
      <c r="R5555" s="782"/>
      <c r="T5555" s="568"/>
    </row>
    <row r="5556" spans="1:20" s="498" customFormat="1" ht="12" x14ac:dyDescent="0.25">
      <c r="A5556" s="772"/>
      <c r="D5556" s="515" t="s">
        <v>10468</v>
      </c>
      <c r="E5556" s="779" t="s">
        <v>10469</v>
      </c>
      <c r="F5556" s="780" t="s">
        <v>5664</v>
      </c>
      <c r="G5556" s="781" t="s">
        <v>6551</v>
      </c>
      <c r="H5556" s="781" t="s">
        <v>10399</v>
      </c>
      <c r="I5556" s="781" t="s">
        <v>5517</v>
      </c>
      <c r="J5556" s="782">
        <v>1200000</v>
      </c>
      <c r="K5556" s="783">
        <v>1200000</v>
      </c>
      <c r="L5556" s="784">
        <f t="shared" si="306"/>
        <v>0</v>
      </c>
      <c r="M5556" s="784">
        <f t="shared" si="307"/>
        <v>0</v>
      </c>
      <c r="N5556" s="782">
        <v>1200000</v>
      </c>
      <c r="O5556" s="782">
        <v>1200000</v>
      </c>
      <c r="P5556" s="782">
        <v>3600000</v>
      </c>
      <c r="Q5556" s="782">
        <v>1200000</v>
      </c>
      <c r="R5556" s="782"/>
      <c r="T5556" s="568"/>
    </row>
    <row r="5557" spans="1:20" s="498" customFormat="1" ht="12" x14ac:dyDescent="0.25">
      <c r="A5557" s="772"/>
      <c r="D5557" s="515" t="s">
        <v>10470</v>
      </c>
      <c r="E5557" s="779" t="s">
        <v>10471</v>
      </c>
      <c r="F5557" s="780" t="s">
        <v>5667</v>
      </c>
      <c r="G5557" s="781" t="s">
        <v>6551</v>
      </c>
      <c r="H5557" s="781" t="s">
        <v>10399</v>
      </c>
      <c r="I5557" s="781" t="s">
        <v>5517</v>
      </c>
      <c r="J5557" s="782">
        <v>0</v>
      </c>
      <c r="K5557" s="783">
        <v>0</v>
      </c>
      <c r="L5557" s="784">
        <f t="shared" si="306"/>
        <v>0</v>
      </c>
      <c r="M5557" s="784">
        <f t="shared" si="307"/>
        <v>0</v>
      </c>
      <c r="N5557" s="782">
        <v>0</v>
      </c>
      <c r="O5557" s="782">
        <v>0</v>
      </c>
      <c r="P5557" s="782">
        <v>0</v>
      </c>
      <c r="Q5557" s="782">
        <v>0</v>
      </c>
      <c r="R5557" s="782"/>
      <c r="T5557" s="568"/>
    </row>
    <row r="5558" spans="1:20" s="498" customFormat="1" ht="12" x14ac:dyDescent="0.25">
      <c r="A5558" s="772"/>
      <c r="D5558" s="515" t="s">
        <v>10472</v>
      </c>
      <c r="E5558" s="779" t="s">
        <v>10473</v>
      </c>
      <c r="F5558" s="515" t="s">
        <v>5688</v>
      </c>
      <c r="G5558" s="781" t="s">
        <v>6551</v>
      </c>
      <c r="H5558" s="781" t="s">
        <v>10399</v>
      </c>
      <c r="I5558" s="781" t="s">
        <v>5517</v>
      </c>
      <c r="J5558" s="782">
        <v>350000</v>
      </c>
      <c r="K5558" s="783">
        <v>350000</v>
      </c>
      <c r="L5558" s="784">
        <f t="shared" si="306"/>
        <v>0</v>
      </c>
      <c r="M5558" s="784">
        <f t="shared" si="307"/>
        <v>0</v>
      </c>
      <c r="N5558" s="782">
        <v>350000</v>
      </c>
      <c r="O5558" s="782">
        <v>350000</v>
      </c>
      <c r="P5558" s="782">
        <v>1050000</v>
      </c>
      <c r="Q5558" s="782">
        <v>300000</v>
      </c>
      <c r="R5558" s="782"/>
      <c r="T5558" s="568"/>
    </row>
    <row r="5559" spans="1:20" s="498" customFormat="1" ht="12" x14ac:dyDescent="0.25">
      <c r="A5559" s="772"/>
      <c r="D5559" s="515" t="s">
        <v>10474</v>
      </c>
      <c r="E5559" s="779" t="s">
        <v>10475</v>
      </c>
      <c r="F5559" s="515" t="s">
        <v>7142</v>
      </c>
      <c r="G5559" s="781" t="s">
        <v>6551</v>
      </c>
      <c r="H5559" s="781" t="s">
        <v>10399</v>
      </c>
      <c r="I5559" s="781" t="s">
        <v>5517</v>
      </c>
      <c r="J5559" s="782">
        <v>0</v>
      </c>
      <c r="K5559" s="783">
        <v>0</v>
      </c>
      <c r="L5559" s="784">
        <f t="shared" si="306"/>
        <v>0</v>
      </c>
      <c r="M5559" s="784">
        <f t="shared" si="307"/>
        <v>0</v>
      </c>
      <c r="N5559" s="782">
        <v>0</v>
      </c>
      <c r="O5559" s="782">
        <v>0</v>
      </c>
      <c r="P5559" s="782">
        <v>0</v>
      </c>
      <c r="Q5559" s="782">
        <v>0</v>
      </c>
      <c r="R5559" s="782"/>
      <c r="T5559" s="568"/>
    </row>
    <row r="5560" spans="1:20" s="498" customFormat="1" ht="12" x14ac:dyDescent="0.25">
      <c r="A5560" s="772"/>
      <c r="D5560" s="515" t="s">
        <v>10476</v>
      </c>
      <c r="E5560" s="779" t="s">
        <v>10477</v>
      </c>
      <c r="F5560" s="780" t="s">
        <v>5703</v>
      </c>
      <c r="G5560" s="781" t="s">
        <v>6551</v>
      </c>
      <c r="H5560" s="781" t="s">
        <v>10399</v>
      </c>
      <c r="I5560" s="781" t="s">
        <v>5517</v>
      </c>
      <c r="J5560" s="782">
        <v>1000000</v>
      </c>
      <c r="K5560" s="783">
        <v>1000000</v>
      </c>
      <c r="L5560" s="784">
        <f t="shared" si="306"/>
        <v>0</v>
      </c>
      <c r="M5560" s="784">
        <f t="shared" si="307"/>
        <v>0</v>
      </c>
      <c r="N5560" s="782">
        <v>1000000</v>
      </c>
      <c r="O5560" s="782">
        <v>1000000</v>
      </c>
      <c r="P5560" s="782">
        <v>3000000</v>
      </c>
      <c r="Q5560" s="782">
        <v>1000000</v>
      </c>
      <c r="R5560" s="782"/>
      <c r="T5560" s="568"/>
    </row>
    <row r="5561" spans="1:20" s="498" customFormat="1" ht="12" x14ac:dyDescent="0.25">
      <c r="A5561" s="772"/>
      <c r="D5561" s="515" t="s">
        <v>10478</v>
      </c>
      <c r="E5561" s="779" t="s">
        <v>10479</v>
      </c>
      <c r="F5561" s="515" t="s">
        <v>5709</v>
      </c>
      <c r="G5561" s="781" t="s">
        <v>6551</v>
      </c>
      <c r="H5561" s="781" t="s">
        <v>10399</v>
      </c>
      <c r="I5561" s="781" t="s">
        <v>5517</v>
      </c>
      <c r="J5561" s="782">
        <v>900000</v>
      </c>
      <c r="K5561" s="783">
        <v>900000</v>
      </c>
      <c r="L5561" s="784">
        <f t="shared" si="306"/>
        <v>0</v>
      </c>
      <c r="M5561" s="784">
        <f t="shared" si="307"/>
        <v>0</v>
      </c>
      <c r="N5561" s="782">
        <v>900000</v>
      </c>
      <c r="O5561" s="782">
        <v>900000</v>
      </c>
      <c r="P5561" s="782">
        <v>2700000</v>
      </c>
      <c r="Q5561" s="782">
        <v>900000</v>
      </c>
      <c r="R5561" s="782"/>
      <c r="T5561" s="568"/>
    </row>
    <row r="5562" spans="1:20" s="498" customFormat="1" ht="24" x14ac:dyDescent="0.25">
      <c r="A5562" s="772"/>
      <c r="D5562" s="515" t="s">
        <v>10480</v>
      </c>
      <c r="E5562" s="779" t="s">
        <v>10481</v>
      </c>
      <c r="F5562" s="780" t="s">
        <v>6467</v>
      </c>
      <c r="G5562" s="781" t="s">
        <v>6551</v>
      </c>
      <c r="H5562" s="781" t="s">
        <v>10399</v>
      </c>
      <c r="I5562" s="781" t="s">
        <v>5517</v>
      </c>
      <c r="J5562" s="782">
        <v>0</v>
      </c>
      <c r="K5562" s="783">
        <v>0</v>
      </c>
      <c r="L5562" s="784">
        <f t="shared" si="306"/>
        <v>0</v>
      </c>
      <c r="M5562" s="784">
        <f t="shared" si="307"/>
        <v>0</v>
      </c>
      <c r="N5562" s="782">
        <v>0</v>
      </c>
      <c r="O5562" s="782">
        <v>0</v>
      </c>
      <c r="P5562" s="782">
        <v>0</v>
      </c>
      <c r="Q5562" s="782">
        <v>0</v>
      </c>
      <c r="R5562" s="782"/>
      <c r="T5562" s="568"/>
    </row>
    <row r="5563" spans="1:20" s="498" customFormat="1" ht="12" x14ac:dyDescent="0.25">
      <c r="A5563" s="772"/>
      <c r="D5563" s="515" t="s">
        <v>10482</v>
      </c>
      <c r="E5563" s="779" t="s">
        <v>10483</v>
      </c>
      <c r="F5563" s="780" t="s">
        <v>6716</v>
      </c>
      <c r="G5563" s="781" t="s">
        <v>6551</v>
      </c>
      <c r="H5563" s="781" t="s">
        <v>10399</v>
      </c>
      <c r="I5563" s="781" t="s">
        <v>5517</v>
      </c>
      <c r="J5563" s="782">
        <v>500000</v>
      </c>
      <c r="K5563" s="783">
        <v>500000</v>
      </c>
      <c r="L5563" s="784">
        <f t="shared" si="306"/>
        <v>0</v>
      </c>
      <c r="M5563" s="784">
        <f t="shared" si="307"/>
        <v>0</v>
      </c>
      <c r="N5563" s="782">
        <v>500000</v>
      </c>
      <c r="O5563" s="782">
        <v>500000</v>
      </c>
      <c r="P5563" s="782">
        <v>1500000</v>
      </c>
      <c r="Q5563" s="782">
        <v>0</v>
      </c>
      <c r="R5563" s="782"/>
      <c r="T5563" s="568"/>
    </row>
    <row r="5564" spans="1:20" s="498" customFormat="1" ht="12" x14ac:dyDescent="0.25">
      <c r="A5564" s="772"/>
      <c r="D5564" s="515" t="s">
        <v>10484</v>
      </c>
      <c r="E5564" s="779" t="s">
        <v>10485</v>
      </c>
      <c r="F5564" s="515" t="s">
        <v>5724</v>
      </c>
      <c r="G5564" s="781" t="s">
        <v>6194</v>
      </c>
      <c r="H5564" s="781" t="s">
        <v>6195</v>
      </c>
      <c r="I5564" s="781" t="s">
        <v>5517</v>
      </c>
      <c r="J5564" s="782">
        <v>0</v>
      </c>
      <c r="K5564" s="783">
        <v>0</v>
      </c>
      <c r="L5564" s="784">
        <f t="shared" si="306"/>
        <v>0</v>
      </c>
      <c r="M5564" s="784">
        <f t="shared" si="307"/>
        <v>0</v>
      </c>
      <c r="N5564" s="782">
        <v>0</v>
      </c>
      <c r="O5564" s="782">
        <v>0</v>
      </c>
      <c r="P5564" s="782">
        <v>0</v>
      </c>
      <c r="Q5564" s="782">
        <v>0</v>
      </c>
      <c r="R5564" s="782"/>
      <c r="T5564" s="568"/>
    </row>
    <row r="5565" spans="1:20" s="498" customFormat="1" ht="12" x14ac:dyDescent="0.25">
      <c r="A5565" s="772"/>
      <c r="D5565" s="515" t="s">
        <v>10486</v>
      </c>
      <c r="E5565" s="779" t="s">
        <v>10487</v>
      </c>
      <c r="F5565" s="515" t="s">
        <v>10013</v>
      </c>
      <c r="G5565" s="781" t="s">
        <v>6551</v>
      </c>
      <c r="H5565" s="781" t="s">
        <v>10399</v>
      </c>
      <c r="I5565" s="781" t="s">
        <v>5517</v>
      </c>
      <c r="J5565" s="782">
        <v>1000000</v>
      </c>
      <c r="K5565" s="783">
        <v>1000000</v>
      </c>
      <c r="L5565" s="784">
        <f t="shared" si="306"/>
        <v>0</v>
      </c>
      <c r="M5565" s="784">
        <f t="shared" si="307"/>
        <v>0</v>
      </c>
      <c r="N5565" s="782">
        <v>1000000</v>
      </c>
      <c r="O5565" s="782">
        <v>1000000</v>
      </c>
      <c r="P5565" s="782">
        <v>3000000</v>
      </c>
      <c r="Q5565" s="782">
        <v>0</v>
      </c>
      <c r="R5565" s="782"/>
      <c r="T5565" s="568"/>
    </row>
    <row r="5566" spans="1:20" s="498" customFormat="1" ht="12" x14ac:dyDescent="0.25">
      <c r="A5566" s="772"/>
      <c r="D5566" s="515" t="s">
        <v>10488</v>
      </c>
      <c r="E5566" s="779" t="s">
        <v>10489</v>
      </c>
      <c r="F5566" s="780" t="s">
        <v>5739</v>
      </c>
      <c r="G5566" s="781" t="s">
        <v>6551</v>
      </c>
      <c r="H5566" s="781" t="s">
        <v>10399</v>
      </c>
      <c r="I5566" s="781" t="s">
        <v>5517</v>
      </c>
      <c r="J5566" s="782">
        <v>0</v>
      </c>
      <c r="K5566" s="783">
        <v>0</v>
      </c>
      <c r="L5566" s="784">
        <f t="shared" si="306"/>
        <v>0</v>
      </c>
      <c r="M5566" s="784">
        <f t="shared" si="307"/>
        <v>0</v>
      </c>
      <c r="N5566" s="782">
        <v>0</v>
      </c>
      <c r="O5566" s="782">
        <v>0</v>
      </c>
      <c r="P5566" s="782">
        <v>0</v>
      </c>
      <c r="Q5566" s="782">
        <v>0</v>
      </c>
      <c r="R5566" s="782"/>
      <c r="T5566" s="568"/>
    </row>
    <row r="5567" spans="1:20" s="498" customFormat="1" ht="13.5" customHeight="1" x14ac:dyDescent="0.25">
      <c r="A5567" s="772"/>
      <c r="D5567" s="515" t="s">
        <v>10490</v>
      </c>
      <c r="E5567" s="779" t="s">
        <v>10491</v>
      </c>
      <c r="F5567" s="515" t="s">
        <v>5881</v>
      </c>
      <c r="G5567" s="781" t="s">
        <v>6551</v>
      </c>
      <c r="H5567" s="781" t="s">
        <v>10399</v>
      </c>
      <c r="I5567" s="781" t="s">
        <v>5517</v>
      </c>
      <c r="J5567" s="782">
        <v>400000</v>
      </c>
      <c r="K5567" s="783">
        <v>400000</v>
      </c>
      <c r="L5567" s="784">
        <f t="shared" si="306"/>
        <v>0</v>
      </c>
      <c r="M5567" s="784">
        <f t="shared" si="307"/>
        <v>0</v>
      </c>
      <c r="N5567" s="782">
        <v>400000</v>
      </c>
      <c r="O5567" s="782">
        <v>400000</v>
      </c>
      <c r="P5567" s="782">
        <v>1200000</v>
      </c>
      <c r="Q5567" s="782">
        <v>300000</v>
      </c>
      <c r="R5567" s="782"/>
      <c r="T5567" s="568"/>
    </row>
    <row r="5568" spans="1:20" s="498" customFormat="1" ht="12" x14ac:dyDescent="0.25">
      <c r="A5568" s="772"/>
      <c r="D5568" s="515" t="s">
        <v>10492</v>
      </c>
      <c r="E5568" s="779" t="s">
        <v>10493</v>
      </c>
      <c r="F5568" s="515" t="s">
        <v>7177</v>
      </c>
      <c r="G5568" s="781" t="s">
        <v>6551</v>
      </c>
      <c r="H5568" s="781" t="s">
        <v>10399</v>
      </c>
      <c r="I5568" s="781" t="s">
        <v>5517</v>
      </c>
      <c r="J5568" s="782">
        <v>4500000</v>
      </c>
      <c r="K5568" s="783">
        <v>4500000</v>
      </c>
      <c r="L5568" s="784">
        <f t="shared" si="306"/>
        <v>0</v>
      </c>
      <c r="M5568" s="784">
        <f t="shared" si="307"/>
        <v>0</v>
      </c>
      <c r="N5568" s="782">
        <v>4500000</v>
      </c>
      <c r="O5568" s="782">
        <v>4500000</v>
      </c>
      <c r="P5568" s="782">
        <v>13500000</v>
      </c>
      <c r="Q5568" s="782">
        <v>4500000</v>
      </c>
      <c r="R5568" s="782"/>
      <c r="T5568" s="568"/>
    </row>
    <row r="5569" spans="1:20" s="498" customFormat="1" ht="12" x14ac:dyDescent="0.25">
      <c r="A5569" s="772"/>
      <c r="B5569" s="566" t="s">
        <v>1427</v>
      </c>
      <c r="C5569" s="810"/>
      <c r="D5569" s="515"/>
      <c r="E5569" s="810"/>
      <c r="F5569" s="827"/>
      <c r="G5569" s="810"/>
      <c r="H5569" s="810"/>
      <c r="I5569" s="779"/>
      <c r="J5569" s="782">
        <v>66674103</v>
      </c>
      <c r="K5569" s="783">
        <f>SUM(K5512,K5529)</f>
        <v>66674103</v>
      </c>
      <c r="L5569" s="782">
        <f>SUM(L5512,L5529)</f>
        <v>0</v>
      </c>
      <c r="M5569" s="782">
        <f>SUM(M5512,M5529)</f>
        <v>0</v>
      </c>
      <c r="N5569" s="782">
        <f>SUM(N5512,N5529)</f>
        <v>67494182</v>
      </c>
      <c r="O5569" s="782">
        <f>SUM(O5512,O5529)</f>
        <v>67494182</v>
      </c>
      <c r="P5569" s="782">
        <v>201662467</v>
      </c>
      <c r="Q5569" s="782">
        <v>60908882</v>
      </c>
      <c r="R5569" s="782"/>
      <c r="T5569" s="568"/>
    </row>
    <row r="5570" spans="1:20" s="498" customFormat="1" ht="12" x14ac:dyDescent="0.25">
      <c r="A5570" s="772"/>
      <c r="D5570" s="515"/>
      <c r="F5570" s="536"/>
      <c r="J5570" s="776"/>
      <c r="K5570" s="829"/>
      <c r="L5570" s="776"/>
      <c r="M5570" s="776"/>
      <c r="N5570" s="776"/>
      <c r="O5570" s="776"/>
      <c r="P5570" s="776"/>
      <c r="Q5570" s="776"/>
      <c r="R5570" s="776"/>
      <c r="T5570" s="568"/>
    </row>
    <row r="5571" spans="1:20" s="751" customFormat="1" ht="12" customHeight="1" x14ac:dyDescent="0.3">
      <c r="A5571" s="946" t="s">
        <v>5500</v>
      </c>
      <c r="B5571" s="946"/>
      <c r="C5571" s="946"/>
      <c r="D5571" s="946"/>
      <c r="E5571" s="946"/>
      <c r="F5571" s="946"/>
      <c r="G5571" s="946"/>
      <c r="H5571" s="946"/>
      <c r="I5571" s="946"/>
      <c r="J5571" s="946"/>
      <c r="K5571" s="946"/>
      <c r="L5571" s="946"/>
      <c r="M5571" s="946"/>
      <c r="N5571" s="946"/>
      <c r="O5571" s="946"/>
      <c r="P5571" s="946"/>
      <c r="Q5571" s="946"/>
      <c r="T5571" s="752"/>
    </row>
    <row r="5572" spans="1:20" s="751" customFormat="1" ht="13.8" x14ac:dyDescent="0.3">
      <c r="A5572" s="946" t="s">
        <v>5501</v>
      </c>
      <c r="B5572" s="946"/>
      <c r="C5572" s="946"/>
      <c r="D5572" s="946"/>
      <c r="E5572" s="946"/>
      <c r="F5572" s="946"/>
      <c r="G5572" s="946"/>
      <c r="H5572" s="946"/>
      <c r="I5572" s="946"/>
      <c r="J5572" s="946"/>
      <c r="K5572" s="946"/>
      <c r="L5572" s="946"/>
      <c r="M5572" s="946"/>
      <c r="N5572" s="946"/>
      <c r="O5572" s="946"/>
      <c r="P5572" s="946"/>
      <c r="Q5572" s="946"/>
      <c r="T5572" s="752"/>
    </row>
    <row r="5573" spans="1:20" s="753" customFormat="1" ht="13.2" x14ac:dyDescent="0.25">
      <c r="A5573" s="947" t="s">
        <v>8579</v>
      </c>
      <c r="B5573" s="947"/>
      <c r="C5573" s="947"/>
      <c r="D5573" s="947"/>
      <c r="E5573" s="947"/>
      <c r="F5573" s="947"/>
      <c r="G5573" s="947"/>
      <c r="H5573" s="947"/>
      <c r="I5573" s="947"/>
      <c r="J5573" s="947"/>
      <c r="K5573" s="947"/>
      <c r="L5573" s="947"/>
      <c r="M5573" s="947"/>
      <c r="N5573" s="947"/>
      <c r="O5573" s="947"/>
      <c r="P5573" s="947"/>
      <c r="Q5573" s="947"/>
      <c r="T5573" s="754"/>
    </row>
    <row r="5574" spans="1:20" s="760" customFormat="1" ht="24" customHeight="1" x14ac:dyDescent="0.25">
      <c r="A5574" s="943" t="s">
        <v>5502</v>
      </c>
      <c r="B5574" s="948" t="s">
        <v>5503</v>
      </c>
      <c r="C5574" s="949"/>
      <c r="D5574" s="755"/>
      <c r="E5574" s="943" t="s">
        <v>5504</v>
      </c>
      <c r="F5574" s="943" t="s">
        <v>4881</v>
      </c>
      <c r="G5574" s="943" t="s">
        <v>5505</v>
      </c>
      <c r="H5574" s="943" t="s">
        <v>5506</v>
      </c>
      <c r="I5574" s="943" t="s">
        <v>5507</v>
      </c>
      <c r="J5574" s="756" t="s">
        <v>3115</v>
      </c>
      <c r="K5574" s="757" t="s">
        <v>3116</v>
      </c>
      <c r="L5574" s="758" t="s">
        <v>5508</v>
      </c>
      <c r="M5574" s="758" t="s">
        <v>5509</v>
      </c>
      <c r="N5574" s="756" t="s">
        <v>3116</v>
      </c>
      <c r="O5574" s="756" t="s">
        <v>3116</v>
      </c>
      <c r="P5574" s="759" t="s">
        <v>3317</v>
      </c>
      <c r="Q5574" s="759" t="s">
        <v>3341</v>
      </c>
      <c r="R5574" s="759" t="s">
        <v>5510</v>
      </c>
      <c r="T5574" s="761"/>
    </row>
    <row r="5575" spans="1:20" s="760" customFormat="1" ht="19.5" customHeight="1" x14ac:dyDescent="0.25">
      <c r="A5575" s="944"/>
      <c r="B5575" s="950"/>
      <c r="C5575" s="951"/>
      <c r="D5575" s="762"/>
      <c r="E5575" s="944"/>
      <c r="F5575" s="944"/>
      <c r="G5575" s="944"/>
      <c r="H5575" s="944"/>
      <c r="I5575" s="944"/>
      <c r="J5575" s="763">
        <v>2020</v>
      </c>
      <c r="K5575" s="764" t="s">
        <v>3120</v>
      </c>
      <c r="L5575" s="765" t="s">
        <v>3120</v>
      </c>
      <c r="M5575" s="765" t="s">
        <v>3120</v>
      </c>
      <c r="N5575" s="766" t="s">
        <v>5068</v>
      </c>
      <c r="O5575" s="766" t="s">
        <v>5069</v>
      </c>
      <c r="P5575" s="763" t="s">
        <v>4882</v>
      </c>
      <c r="Q5575" s="766" t="s">
        <v>5102</v>
      </c>
      <c r="R5575" s="763"/>
      <c r="T5575" s="761"/>
    </row>
    <row r="5576" spans="1:20" s="760" customFormat="1" ht="15.75" customHeight="1" x14ac:dyDescent="0.25">
      <c r="A5576" s="945"/>
      <c r="B5576" s="952"/>
      <c r="C5576" s="953"/>
      <c r="D5576" s="768"/>
      <c r="E5576" s="945"/>
      <c r="F5576" s="945"/>
      <c r="G5576" s="945"/>
      <c r="H5576" s="945"/>
      <c r="I5576" s="945"/>
      <c r="J5576" s="769" t="s">
        <v>14</v>
      </c>
      <c r="K5576" s="770" t="s">
        <v>14</v>
      </c>
      <c r="L5576" s="771" t="s">
        <v>14</v>
      </c>
      <c r="M5576" s="771" t="s">
        <v>14</v>
      </c>
      <c r="N5576" s="769" t="s">
        <v>14</v>
      </c>
      <c r="O5576" s="769" t="s">
        <v>14</v>
      </c>
      <c r="P5576" s="769" t="s">
        <v>14</v>
      </c>
      <c r="Q5576" s="769" t="s">
        <v>14</v>
      </c>
      <c r="R5576" s="769"/>
      <c r="T5576" s="761"/>
    </row>
    <row r="5577" spans="1:20" s="498" customFormat="1" ht="12" x14ac:dyDescent="0.25">
      <c r="A5577" s="772" t="s">
        <v>10494</v>
      </c>
      <c r="B5577" s="773" t="s">
        <v>1428</v>
      </c>
      <c r="C5577" s="773"/>
      <c r="D5577" s="794"/>
      <c r="E5577" s="773"/>
      <c r="F5577" s="775"/>
      <c r="G5577" s="773"/>
      <c r="H5577" s="773"/>
      <c r="I5577" s="773"/>
      <c r="J5577" s="776"/>
      <c r="K5577" s="829"/>
      <c r="L5577" s="776"/>
      <c r="M5577" s="776"/>
      <c r="N5577" s="776"/>
      <c r="O5577" s="776"/>
      <c r="P5577" s="776"/>
      <c r="Q5577" s="776"/>
      <c r="R5577" s="776"/>
      <c r="T5577" s="568"/>
    </row>
    <row r="5578" spans="1:20" s="498" customFormat="1" ht="12" x14ac:dyDescent="0.25">
      <c r="A5578" s="772"/>
      <c r="C5578" s="773" t="s">
        <v>5123</v>
      </c>
      <c r="D5578" s="794"/>
      <c r="E5578" s="773"/>
      <c r="F5578" s="775"/>
      <c r="G5578" s="773"/>
      <c r="H5578" s="773"/>
      <c r="I5578" s="773"/>
      <c r="J5578" s="777">
        <v>19065514</v>
      </c>
      <c r="K5578" s="789">
        <f>SUM(K5579:K5593)</f>
        <v>19065514</v>
      </c>
      <c r="L5578" s="784">
        <f t="shared" ref="L5578:O5578" si="308">SUM(L5579:L5593)</f>
        <v>0</v>
      </c>
      <c r="M5578" s="784">
        <f t="shared" si="308"/>
        <v>0</v>
      </c>
      <c r="N5578" s="784">
        <f t="shared" si="308"/>
        <v>19598002</v>
      </c>
      <c r="O5578" s="784">
        <f t="shared" si="308"/>
        <v>20030490</v>
      </c>
      <c r="P5578" s="777">
        <f>SUM(K5578,N5578,O5578)</f>
        <v>58694006</v>
      </c>
      <c r="Q5578" s="777">
        <v>12148283</v>
      </c>
      <c r="R5578" s="777"/>
      <c r="T5578" s="568"/>
    </row>
    <row r="5579" spans="1:20" s="498" customFormat="1" ht="12" x14ac:dyDescent="0.25">
      <c r="A5579" s="772"/>
      <c r="D5579" s="515" t="s">
        <v>10495</v>
      </c>
      <c r="E5579" s="779" t="s">
        <v>10496</v>
      </c>
      <c r="F5579" s="780" t="s">
        <v>6059</v>
      </c>
      <c r="G5579" s="781" t="s">
        <v>6551</v>
      </c>
      <c r="H5579" s="781" t="s">
        <v>10399</v>
      </c>
      <c r="I5579" s="781" t="s">
        <v>5517</v>
      </c>
      <c r="J5579" s="782">
        <v>11856888</v>
      </c>
      <c r="K5579" s="783">
        <v>11856888</v>
      </c>
      <c r="L5579" s="784">
        <f t="shared" ref="L5579:L5593" si="309">SUM(J5579-K5579)</f>
        <v>0</v>
      </c>
      <c r="M5579" s="784">
        <f>SUM(K5579-J5579)</f>
        <v>0</v>
      </c>
      <c r="N5579" s="782">
        <v>12089376</v>
      </c>
      <c r="O5579" s="782">
        <v>12321864</v>
      </c>
      <c r="P5579" s="782">
        <v>36268128</v>
      </c>
      <c r="Q5579" s="782">
        <v>6011243</v>
      </c>
      <c r="R5579" s="782"/>
      <c r="T5579" s="568"/>
    </row>
    <row r="5580" spans="1:20" s="498" customFormat="1" ht="12" x14ac:dyDescent="0.25">
      <c r="A5580" s="772"/>
      <c r="D5580" s="515" t="s">
        <v>10497</v>
      </c>
      <c r="E5580" s="779" t="s">
        <v>10498</v>
      </c>
      <c r="F5580" s="780" t="s">
        <v>6905</v>
      </c>
      <c r="G5580" s="781" t="s">
        <v>6551</v>
      </c>
      <c r="H5580" s="781" t="s">
        <v>10399</v>
      </c>
      <c r="I5580" s="781" t="s">
        <v>5517</v>
      </c>
      <c r="J5580" s="782">
        <v>0</v>
      </c>
      <c r="K5580" s="783">
        <v>0</v>
      </c>
      <c r="L5580" s="784">
        <f t="shared" si="309"/>
        <v>0</v>
      </c>
      <c r="M5580" s="784">
        <f t="shared" ref="M5580:M5593" si="310">SUM(K5580-J5580)</f>
        <v>0</v>
      </c>
      <c r="N5580" s="782">
        <v>0</v>
      </c>
      <c r="O5580" s="782">
        <v>0</v>
      </c>
      <c r="P5580" s="782">
        <v>0</v>
      </c>
      <c r="Q5580" s="782">
        <v>0</v>
      </c>
      <c r="R5580" s="782"/>
      <c r="T5580" s="568"/>
    </row>
    <row r="5581" spans="1:20" s="498" customFormat="1" ht="24" x14ac:dyDescent="0.25">
      <c r="A5581" s="772"/>
      <c r="D5581" s="515" t="s">
        <v>10499</v>
      </c>
      <c r="E5581" s="779" t="s">
        <v>10500</v>
      </c>
      <c r="F5581" s="780" t="s">
        <v>5523</v>
      </c>
      <c r="G5581" s="781" t="s">
        <v>6551</v>
      </c>
      <c r="H5581" s="781" t="s">
        <v>10399</v>
      </c>
      <c r="I5581" s="781" t="s">
        <v>5517</v>
      </c>
      <c r="J5581" s="782">
        <v>0</v>
      </c>
      <c r="K5581" s="783">
        <v>0</v>
      </c>
      <c r="L5581" s="784">
        <f t="shared" si="309"/>
        <v>0</v>
      </c>
      <c r="M5581" s="784">
        <f t="shared" si="310"/>
        <v>0</v>
      </c>
      <c r="N5581" s="782">
        <v>0</v>
      </c>
      <c r="O5581" s="782">
        <v>0</v>
      </c>
      <c r="P5581" s="782">
        <v>0</v>
      </c>
      <c r="Q5581" s="782">
        <v>0</v>
      </c>
      <c r="R5581" s="782"/>
      <c r="T5581" s="568"/>
    </row>
    <row r="5582" spans="1:20" s="498" customFormat="1" ht="12" x14ac:dyDescent="0.25">
      <c r="A5582" s="772"/>
      <c r="D5582" s="515" t="s">
        <v>10501</v>
      </c>
      <c r="E5582" s="779" t="s">
        <v>10502</v>
      </c>
      <c r="F5582" s="780" t="s">
        <v>5526</v>
      </c>
      <c r="G5582" s="781" t="s">
        <v>6551</v>
      </c>
      <c r="H5582" s="781" t="s">
        <v>10399</v>
      </c>
      <c r="I5582" s="781" t="s">
        <v>5517</v>
      </c>
      <c r="J5582" s="782">
        <v>2911245</v>
      </c>
      <c r="K5582" s="783">
        <v>2911245</v>
      </c>
      <c r="L5582" s="784">
        <f t="shared" si="309"/>
        <v>0</v>
      </c>
      <c r="M5582" s="784">
        <f t="shared" si="310"/>
        <v>0</v>
      </c>
      <c r="N5582" s="782">
        <v>3211245</v>
      </c>
      <c r="O5582" s="782">
        <v>3411245</v>
      </c>
      <c r="P5582" s="782">
        <v>9533735</v>
      </c>
      <c r="Q5582" s="782">
        <v>2653980</v>
      </c>
      <c r="R5582" s="782"/>
      <c r="T5582" s="568"/>
    </row>
    <row r="5583" spans="1:20" s="498" customFormat="1" ht="12" x14ac:dyDescent="0.25">
      <c r="A5583" s="772"/>
      <c r="D5583" s="515" t="s">
        <v>10503</v>
      </c>
      <c r="E5583" s="779" t="s">
        <v>10504</v>
      </c>
      <c r="F5583" s="780" t="s">
        <v>5529</v>
      </c>
      <c r="G5583" s="781" t="s">
        <v>6551</v>
      </c>
      <c r="H5583" s="781" t="s">
        <v>10399</v>
      </c>
      <c r="I5583" s="781" t="s">
        <v>5517</v>
      </c>
      <c r="J5583" s="782">
        <v>1299536</v>
      </c>
      <c r="K5583" s="783">
        <v>1299536</v>
      </c>
      <c r="L5583" s="784">
        <f t="shared" si="309"/>
        <v>0</v>
      </c>
      <c r="M5583" s="784">
        <f t="shared" si="310"/>
        <v>0</v>
      </c>
      <c r="N5583" s="782">
        <v>1299536</v>
      </c>
      <c r="O5583" s="782">
        <v>1299536</v>
      </c>
      <c r="P5583" s="782">
        <v>3898608</v>
      </c>
      <c r="Q5583" s="782">
        <v>1002560</v>
      </c>
      <c r="R5583" s="782"/>
      <c r="T5583" s="568"/>
    </row>
    <row r="5584" spans="1:20" s="498" customFormat="1" ht="12" x14ac:dyDescent="0.25">
      <c r="A5584" s="772"/>
      <c r="D5584" s="515" t="s">
        <v>10505</v>
      </c>
      <c r="E5584" s="779" t="s">
        <v>10506</v>
      </c>
      <c r="F5584" s="780" t="s">
        <v>5532</v>
      </c>
      <c r="G5584" s="781" t="s">
        <v>6551</v>
      </c>
      <c r="H5584" s="781" t="s">
        <v>10399</v>
      </c>
      <c r="I5584" s="781" t="s">
        <v>5517</v>
      </c>
      <c r="J5584" s="782">
        <v>788140</v>
      </c>
      <c r="K5584" s="783">
        <v>788140</v>
      </c>
      <c r="L5584" s="784">
        <f t="shared" si="309"/>
        <v>0</v>
      </c>
      <c r="M5584" s="784">
        <f t="shared" si="310"/>
        <v>0</v>
      </c>
      <c r="N5584" s="782">
        <v>788140</v>
      </c>
      <c r="O5584" s="782">
        <v>788140</v>
      </c>
      <c r="P5584" s="782">
        <v>2364420</v>
      </c>
      <c r="Q5584" s="782">
        <v>569320</v>
      </c>
      <c r="R5584" s="782"/>
      <c r="T5584" s="568"/>
    </row>
    <row r="5585" spans="1:20" s="498" customFormat="1" ht="12" x14ac:dyDescent="0.25">
      <c r="A5585" s="772"/>
      <c r="D5585" s="515" t="s">
        <v>10507</v>
      </c>
      <c r="E5585" s="779" t="s">
        <v>10508</v>
      </c>
      <c r="F5585" s="780" t="s">
        <v>5535</v>
      </c>
      <c r="G5585" s="781" t="s">
        <v>6551</v>
      </c>
      <c r="H5585" s="781" t="s">
        <v>10399</v>
      </c>
      <c r="I5585" s="781" t="s">
        <v>5517</v>
      </c>
      <c r="J5585" s="782">
        <v>681240</v>
      </c>
      <c r="K5585" s="783">
        <v>681240</v>
      </c>
      <c r="L5585" s="784">
        <f t="shared" si="309"/>
        <v>0</v>
      </c>
      <c r="M5585" s="784">
        <f t="shared" si="310"/>
        <v>0</v>
      </c>
      <c r="N5585" s="782">
        <v>681240</v>
      </c>
      <c r="O5585" s="782">
        <v>681240</v>
      </c>
      <c r="P5585" s="782">
        <v>2043720</v>
      </c>
      <c r="Q5585" s="782">
        <v>533720</v>
      </c>
      <c r="R5585" s="782"/>
      <c r="T5585" s="568"/>
    </row>
    <row r="5586" spans="1:20" s="498" customFormat="1" ht="12" x14ac:dyDescent="0.25">
      <c r="A5586" s="772"/>
      <c r="D5586" s="515" t="s">
        <v>10509</v>
      </c>
      <c r="E5586" s="779" t="s">
        <v>10510</v>
      </c>
      <c r="F5586" s="780" t="s">
        <v>5538</v>
      </c>
      <c r="G5586" s="781" t="s">
        <v>6551</v>
      </c>
      <c r="H5586" s="781" t="s">
        <v>10399</v>
      </c>
      <c r="I5586" s="781" t="s">
        <v>5517</v>
      </c>
      <c r="J5586" s="782">
        <v>0</v>
      </c>
      <c r="K5586" s="783">
        <v>0</v>
      </c>
      <c r="L5586" s="784">
        <f t="shared" si="309"/>
        <v>0</v>
      </c>
      <c r="M5586" s="784">
        <f t="shared" si="310"/>
        <v>0</v>
      </c>
      <c r="N5586" s="782">
        <v>0</v>
      </c>
      <c r="O5586" s="782">
        <v>0</v>
      </c>
      <c r="P5586" s="782">
        <v>0</v>
      </c>
      <c r="Q5586" s="782">
        <v>0</v>
      </c>
      <c r="R5586" s="782"/>
      <c r="T5586" s="568"/>
    </row>
    <row r="5587" spans="1:20" s="498" customFormat="1" ht="12" x14ac:dyDescent="0.25">
      <c r="A5587" s="772"/>
      <c r="D5587" s="515" t="s">
        <v>10511</v>
      </c>
      <c r="E5587" s="779" t="s">
        <v>10512</v>
      </c>
      <c r="F5587" s="780" t="s">
        <v>5796</v>
      </c>
      <c r="G5587" s="781" t="s">
        <v>6551</v>
      </c>
      <c r="H5587" s="781" t="s">
        <v>10399</v>
      </c>
      <c r="I5587" s="781" t="s">
        <v>5517</v>
      </c>
      <c r="J5587" s="782">
        <v>1528465</v>
      </c>
      <c r="K5587" s="783">
        <v>1528465</v>
      </c>
      <c r="L5587" s="784">
        <f t="shared" si="309"/>
        <v>0</v>
      </c>
      <c r="M5587" s="784">
        <f t="shared" si="310"/>
        <v>0</v>
      </c>
      <c r="N5587" s="782">
        <v>1528465</v>
      </c>
      <c r="O5587" s="782">
        <v>1528465</v>
      </c>
      <c r="P5587" s="782">
        <v>4585395</v>
      </c>
      <c r="Q5587" s="782">
        <v>1377460</v>
      </c>
      <c r="R5587" s="782"/>
      <c r="T5587" s="568"/>
    </row>
    <row r="5588" spans="1:20" s="498" customFormat="1" ht="12" x14ac:dyDescent="0.25">
      <c r="A5588" s="772"/>
      <c r="D5588" s="515" t="s">
        <v>10513</v>
      </c>
      <c r="E5588" s="779" t="s">
        <v>10514</v>
      </c>
      <c r="F5588" s="780" t="s">
        <v>5544</v>
      </c>
      <c r="G5588" s="781" t="s">
        <v>6551</v>
      </c>
      <c r="H5588" s="781" t="s">
        <v>10399</v>
      </c>
      <c r="I5588" s="781" t="s">
        <v>5517</v>
      </c>
      <c r="J5588" s="782">
        <v>0</v>
      </c>
      <c r="K5588" s="783">
        <v>0</v>
      </c>
      <c r="L5588" s="784">
        <f t="shared" si="309"/>
        <v>0</v>
      </c>
      <c r="M5588" s="784">
        <f t="shared" si="310"/>
        <v>0</v>
      </c>
      <c r="N5588" s="782">
        <v>0</v>
      </c>
      <c r="O5588" s="782">
        <v>0</v>
      </c>
      <c r="P5588" s="782">
        <v>0</v>
      </c>
      <c r="Q5588" s="782">
        <v>0</v>
      </c>
      <c r="R5588" s="782"/>
      <c r="T5588" s="568"/>
    </row>
    <row r="5589" spans="1:20" s="498" customFormat="1" ht="12" x14ac:dyDescent="0.25">
      <c r="A5589" s="772"/>
      <c r="D5589" s="515" t="s">
        <v>10515</v>
      </c>
      <c r="E5589" s="779" t="s">
        <v>10516</v>
      </c>
      <c r="F5589" s="780" t="s">
        <v>7304</v>
      </c>
      <c r="G5589" s="781" t="s">
        <v>6551</v>
      </c>
      <c r="H5589" s="781" t="s">
        <v>10399</v>
      </c>
      <c r="I5589" s="781" t="s">
        <v>5517</v>
      </c>
      <c r="J5589" s="782">
        <v>0</v>
      </c>
      <c r="K5589" s="783">
        <v>0</v>
      </c>
      <c r="L5589" s="784">
        <f t="shared" si="309"/>
        <v>0</v>
      </c>
      <c r="M5589" s="784">
        <f t="shared" si="310"/>
        <v>0</v>
      </c>
      <c r="N5589" s="782">
        <v>0</v>
      </c>
      <c r="O5589" s="782">
        <v>0</v>
      </c>
      <c r="P5589" s="782">
        <v>0</v>
      </c>
      <c r="Q5589" s="782">
        <v>0</v>
      </c>
      <c r="R5589" s="782"/>
      <c r="T5589" s="568"/>
    </row>
    <row r="5590" spans="1:20" s="498" customFormat="1" ht="12" x14ac:dyDescent="0.25">
      <c r="A5590" s="772"/>
      <c r="D5590" s="515" t="s">
        <v>10517</v>
      </c>
      <c r="E5590" s="779" t="s">
        <v>10518</v>
      </c>
      <c r="F5590" s="780" t="s">
        <v>7048</v>
      </c>
      <c r="G5590" s="781" t="s">
        <v>6551</v>
      </c>
      <c r="H5590" s="781" t="s">
        <v>10399</v>
      </c>
      <c r="I5590" s="781" t="s">
        <v>5517</v>
      </c>
      <c r="J5590" s="782">
        <v>0</v>
      </c>
      <c r="K5590" s="783">
        <v>0</v>
      </c>
      <c r="L5590" s="784">
        <f t="shared" si="309"/>
        <v>0</v>
      </c>
      <c r="M5590" s="784">
        <f t="shared" si="310"/>
        <v>0</v>
      </c>
      <c r="N5590" s="782">
        <v>0</v>
      </c>
      <c r="O5590" s="782">
        <v>0</v>
      </c>
      <c r="P5590" s="782">
        <v>0</v>
      </c>
      <c r="Q5590" s="782">
        <v>0</v>
      </c>
      <c r="R5590" s="782"/>
      <c r="T5590" s="568"/>
    </row>
    <row r="5591" spans="1:20" s="498" customFormat="1" ht="12" x14ac:dyDescent="0.25">
      <c r="A5591" s="772"/>
      <c r="D5591" s="515" t="s">
        <v>10519</v>
      </c>
      <c r="E5591" s="779" t="s">
        <v>10520</v>
      </c>
      <c r="F5591" s="780" t="s">
        <v>7309</v>
      </c>
      <c r="G5591" s="781" t="s">
        <v>6551</v>
      </c>
      <c r="H5591" s="781" t="s">
        <v>10399</v>
      </c>
      <c r="I5591" s="781" t="s">
        <v>5517</v>
      </c>
      <c r="J5591" s="782">
        <v>0</v>
      </c>
      <c r="K5591" s="783">
        <v>0</v>
      </c>
      <c r="L5591" s="784">
        <f t="shared" si="309"/>
        <v>0</v>
      </c>
      <c r="M5591" s="784">
        <f t="shared" si="310"/>
        <v>0</v>
      </c>
      <c r="N5591" s="782">
        <v>0</v>
      </c>
      <c r="O5591" s="782">
        <v>0</v>
      </c>
      <c r="P5591" s="782">
        <v>0</v>
      </c>
      <c r="Q5591" s="782">
        <v>0</v>
      </c>
      <c r="R5591" s="782"/>
      <c r="T5591" s="568"/>
    </row>
    <row r="5592" spans="1:20" s="498" customFormat="1" ht="24" x14ac:dyDescent="0.25">
      <c r="A5592" s="772"/>
      <c r="D5592" s="515" t="s">
        <v>10521</v>
      </c>
      <c r="E5592" s="779" t="s">
        <v>10522</v>
      </c>
      <c r="F5592" s="780" t="s">
        <v>7054</v>
      </c>
      <c r="G5592" s="781" t="s">
        <v>6551</v>
      </c>
      <c r="H5592" s="781" t="s">
        <v>10399</v>
      </c>
      <c r="I5592" s="781" t="s">
        <v>5517</v>
      </c>
      <c r="J5592" s="782">
        <v>0</v>
      </c>
      <c r="K5592" s="783">
        <v>0</v>
      </c>
      <c r="L5592" s="784">
        <f t="shared" si="309"/>
        <v>0</v>
      </c>
      <c r="M5592" s="784">
        <f t="shared" si="310"/>
        <v>0</v>
      </c>
      <c r="N5592" s="782">
        <v>0</v>
      </c>
      <c r="O5592" s="782">
        <v>0</v>
      </c>
      <c r="P5592" s="782">
        <v>0</v>
      </c>
      <c r="Q5592" s="782">
        <v>0</v>
      </c>
      <c r="R5592" s="782"/>
      <c r="T5592" s="568"/>
    </row>
    <row r="5593" spans="1:20" s="498" customFormat="1" ht="12" x14ac:dyDescent="0.25">
      <c r="A5593" s="772"/>
      <c r="D5593" s="515" t="s">
        <v>10523</v>
      </c>
      <c r="E5593" s="779" t="s">
        <v>10524</v>
      </c>
      <c r="F5593" s="780" t="s">
        <v>7057</v>
      </c>
      <c r="G5593" s="781" t="s">
        <v>6551</v>
      </c>
      <c r="H5593" s="781" t="s">
        <v>10399</v>
      </c>
      <c r="I5593" s="781" t="s">
        <v>5517</v>
      </c>
      <c r="J5593" s="782">
        <v>0</v>
      </c>
      <c r="K5593" s="783">
        <v>0</v>
      </c>
      <c r="L5593" s="784">
        <f t="shared" si="309"/>
        <v>0</v>
      </c>
      <c r="M5593" s="784">
        <f t="shared" si="310"/>
        <v>0</v>
      </c>
      <c r="N5593" s="782">
        <v>0</v>
      </c>
      <c r="O5593" s="782">
        <v>0</v>
      </c>
      <c r="P5593" s="782">
        <v>0</v>
      </c>
      <c r="Q5593" s="782">
        <v>0</v>
      </c>
      <c r="R5593" s="782"/>
      <c r="T5593" s="568"/>
    </row>
    <row r="5594" spans="1:20" s="498" customFormat="1" ht="12" x14ac:dyDescent="0.25">
      <c r="A5594" s="772"/>
      <c r="D5594" s="515"/>
      <c r="F5594" s="536"/>
      <c r="J5594" s="776"/>
      <c r="K5594" s="829"/>
      <c r="L5594" s="776"/>
      <c r="M5594" s="776"/>
      <c r="N5594" s="776"/>
      <c r="O5594" s="776"/>
      <c r="P5594" s="776"/>
      <c r="Q5594" s="776"/>
      <c r="R5594" s="776"/>
      <c r="T5594" s="568"/>
    </row>
    <row r="5595" spans="1:20" s="498" customFormat="1" ht="12" x14ac:dyDescent="0.25">
      <c r="A5595" s="772"/>
      <c r="C5595" s="773" t="s">
        <v>5142</v>
      </c>
      <c r="D5595" s="794"/>
      <c r="E5595" s="773"/>
      <c r="F5595" s="775"/>
      <c r="G5595" s="773"/>
      <c r="H5595" s="773"/>
      <c r="I5595" s="773"/>
      <c r="J5595" s="777">
        <v>15100000</v>
      </c>
      <c r="K5595" s="789">
        <f>SUM(K5596:K5619)</f>
        <v>15100000</v>
      </c>
      <c r="L5595" s="784">
        <f t="shared" ref="L5595:O5595" si="311">SUM(L5596:L5619)</f>
        <v>0</v>
      </c>
      <c r="M5595" s="784">
        <f t="shared" si="311"/>
        <v>0</v>
      </c>
      <c r="N5595" s="784">
        <f t="shared" si="311"/>
        <v>15100000</v>
      </c>
      <c r="O5595" s="784">
        <f t="shared" si="311"/>
        <v>15100000</v>
      </c>
      <c r="P5595" s="777">
        <f>SUM(K5595,N5595,O5595)</f>
        <v>45300000</v>
      </c>
      <c r="Q5595" s="777">
        <v>13550000</v>
      </c>
      <c r="R5595" s="777"/>
      <c r="T5595" s="568"/>
    </row>
    <row r="5596" spans="1:20" s="498" customFormat="1" ht="12" x14ac:dyDescent="0.25">
      <c r="A5596" s="772"/>
      <c r="D5596" s="515" t="s">
        <v>10525</v>
      </c>
      <c r="E5596" s="779" t="s">
        <v>10526</v>
      </c>
      <c r="F5596" s="780" t="s">
        <v>10527</v>
      </c>
      <c r="G5596" s="781" t="s">
        <v>6551</v>
      </c>
      <c r="H5596" s="781" t="s">
        <v>10399</v>
      </c>
      <c r="I5596" s="781" t="s">
        <v>5517</v>
      </c>
      <c r="J5596" s="782">
        <v>2000000</v>
      </c>
      <c r="K5596" s="783">
        <v>2000000</v>
      </c>
      <c r="L5596" s="784">
        <f t="shared" ref="L5596:L5619" si="312">SUM(J5596-K5596)</f>
        <v>0</v>
      </c>
      <c r="M5596" s="784">
        <f>SUM(K5596-J5596)</f>
        <v>0</v>
      </c>
      <c r="N5596" s="782">
        <v>2000000</v>
      </c>
      <c r="O5596" s="782">
        <v>2000000</v>
      </c>
      <c r="P5596" s="782">
        <v>6000000</v>
      </c>
      <c r="Q5596" s="782">
        <v>2000000</v>
      </c>
      <c r="R5596" s="782"/>
      <c r="T5596" s="568"/>
    </row>
    <row r="5597" spans="1:20" s="498" customFormat="1" ht="12" x14ac:dyDescent="0.25">
      <c r="A5597" s="772"/>
      <c r="D5597" s="515" t="s">
        <v>10528</v>
      </c>
      <c r="E5597" s="779" t="s">
        <v>10529</v>
      </c>
      <c r="F5597" s="780" t="s">
        <v>5580</v>
      </c>
      <c r="G5597" s="781" t="s">
        <v>6551</v>
      </c>
      <c r="H5597" s="781" t="s">
        <v>10399</v>
      </c>
      <c r="I5597" s="781" t="s">
        <v>5517</v>
      </c>
      <c r="J5597" s="782">
        <v>0</v>
      </c>
      <c r="K5597" s="783">
        <v>0</v>
      </c>
      <c r="L5597" s="784">
        <f t="shared" si="312"/>
        <v>0</v>
      </c>
      <c r="M5597" s="784">
        <f t="shared" ref="M5597:M5619" si="313">SUM(K5597-J5597)</f>
        <v>0</v>
      </c>
      <c r="N5597" s="782">
        <v>0</v>
      </c>
      <c r="O5597" s="782">
        <v>0</v>
      </c>
      <c r="P5597" s="782">
        <v>0</v>
      </c>
      <c r="Q5597" s="782">
        <v>0</v>
      </c>
      <c r="R5597" s="782"/>
      <c r="T5597" s="568"/>
    </row>
    <row r="5598" spans="1:20" s="498" customFormat="1" ht="12" x14ac:dyDescent="0.25">
      <c r="A5598" s="772"/>
      <c r="D5598" s="515" t="s">
        <v>10530</v>
      </c>
      <c r="E5598" s="779" t="s">
        <v>10531</v>
      </c>
      <c r="F5598" s="780" t="s">
        <v>5583</v>
      </c>
      <c r="G5598" s="781" t="s">
        <v>6551</v>
      </c>
      <c r="H5598" s="781" t="s">
        <v>10399</v>
      </c>
      <c r="I5598" s="781" t="s">
        <v>5517</v>
      </c>
      <c r="J5598" s="782">
        <v>300000</v>
      </c>
      <c r="K5598" s="783">
        <v>300000</v>
      </c>
      <c r="L5598" s="784">
        <f t="shared" si="312"/>
        <v>0</v>
      </c>
      <c r="M5598" s="784">
        <f t="shared" si="313"/>
        <v>0</v>
      </c>
      <c r="N5598" s="782">
        <v>300000</v>
      </c>
      <c r="O5598" s="782">
        <v>300000</v>
      </c>
      <c r="P5598" s="782">
        <v>900000</v>
      </c>
      <c r="Q5598" s="782">
        <v>300000</v>
      </c>
      <c r="R5598" s="782"/>
      <c r="T5598" s="568"/>
    </row>
    <row r="5599" spans="1:20" s="498" customFormat="1" ht="24" x14ac:dyDescent="0.25">
      <c r="A5599" s="772"/>
      <c r="D5599" s="515" t="s">
        <v>10532</v>
      </c>
      <c r="E5599" s="779" t="s">
        <v>10533</v>
      </c>
      <c r="F5599" s="780" t="s">
        <v>10534</v>
      </c>
      <c r="G5599" s="781" t="s">
        <v>6551</v>
      </c>
      <c r="H5599" s="781" t="s">
        <v>10399</v>
      </c>
      <c r="I5599" s="781" t="s">
        <v>5517</v>
      </c>
      <c r="J5599" s="782">
        <v>400000</v>
      </c>
      <c r="K5599" s="783">
        <v>400000</v>
      </c>
      <c r="L5599" s="784">
        <f t="shared" si="312"/>
        <v>0</v>
      </c>
      <c r="M5599" s="784">
        <f t="shared" si="313"/>
        <v>0</v>
      </c>
      <c r="N5599" s="782">
        <v>400000</v>
      </c>
      <c r="O5599" s="782">
        <v>400000</v>
      </c>
      <c r="P5599" s="782">
        <v>1200000</v>
      </c>
      <c r="Q5599" s="782">
        <v>350000</v>
      </c>
      <c r="R5599" s="782"/>
      <c r="T5599" s="568"/>
    </row>
    <row r="5600" spans="1:20" s="498" customFormat="1" ht="12" x14ac:dyDescent="0.25">
      <c r="A5600" s="772"/>
      <c r="D5600" s="515" t="s">
        <v>10535</v>
      </c>
      <c r="E5600" s="779" t="s">
        <v>10536</v>
      </c>
      <c r="F5600" s="780" t="s">
        <v>5631</v>
      </c>
      <c r="G5600" s="781" t="s">
        <v>6551</v>
      </c>
      <c r="H5600" s="781" t="s">
        <v>10399</v>
      </c>
      <c r="I5600" s="781" t="s">
        <v>5517</v>
      </c>
      <c r="J5600" s="782">
        <v>500000</v>
      </c>
      <c r="K5600" s="783">
        <v>500000</v>
      </c>
      <c r="L5600" s="782">
        <f t="shared" si="312"/>
        <v>0</v>
      </c>
      <c r="M5600" s="782">
        <f t="shared" si="313"/>
        <v>0</v>
      </c>
      <c r="N5600" s="782">
        <v>500000</v>
      </c>
      <c r="O5600" s="782">
        <v>500000</v>
      </c>
      <c r="P5600" s="782">
        <v>1500000</v>
      </c>
      <c r="Q5600" s="782">
        <v>500000</v>
      </c>
      <c r="R5600" s="782"/>
      <c r="T5600" s="568"/>
    </row>
    <row r="5601" spans="1:20" s="498" customFormat="1" ht="12" x14ac:dyDescent="0.25">
      <c r="A5601" s="772"/>
      <c r="F5601" s="536"/>
      <c r="G5601" s="793"/>
      <c r="H5601" s="793"/>
      <c r="I5601" s="793"/>
      <c r="J5601" s="776"/>
      <c r="K5601" s="776"/>
      <c r="L5601" s="776"/>
      <c r="M5601" s="776"/>
      <c r="N5601" s="776"/>
      <c r="O5601" s="776"/>
      <c r="P5601" s="776"/>
      <c r="Q5601" s="776"/>
      <c r="R5601" s="776"/>
      <c r="T5601" s="568"/>
    </row>
    <row r="5602" spans="1:20" s="498" customFormat="1" ht="12" x14ac:dyDescent="0.25">
      <c r="A5602" s="772"/>
      <c r="F5602" s="536"/>
      <c r="G5602" s="793"/>
      <c r="H5602" s="793"/>
      <c r="I5602" s="793"/>
      <c r="J5602" s="776"/>
      <c r="K5602" s="776"/>
      <c r="L5602" s="776"/>
      <c r="M5602" s="776"/>
      <c r="N5602" s="776"/>
      <c r="O5602" s="776"/>
      <c r="P5602" s="776"/>
      <c r="Q5602" s="776"/>
      <c r="R5602" s="776"/>
      <c r="T5602" s="568"/>
    </row>
    <row r="5603" spans="1:20" s="751" customFormat="1" ht="12" customHeight="1" x14ac:dyDescent="0.3">
      <c r="A5603" s="946" t="s">
        <v>5500</v>
      </c>
      <c r="B5603" s="946"/>
      <c r="C5603" s="946"/>
      <c r="D5603" s="946"/>
      <c r="E5603" s="946"/>
      <c r="F5603" s="946"/>
      <c r="G5603" s="946"/>
      <c r="H5603" s="946"/>
      <c r="I5603" s="946"/>
      <c r="J5603" s="946"/>
      <c r="K5603" s="946"/>
      <c r="L5603" s="946"/>
      <c r="M5603" s="946"/>
      <c r="N5603" s="946"/>
      <c r="O5603" s="946"/>
      <c r="P5603" s="946"/>
      <c r="Q5603" s="946"/>
      <c r="T5603" s="752"/>
    </row>
    <row r="5604" spans="1:20" s="751" customFormat="1" ht="13.8" x14ac:dyDescent="0.3">
      <c r="A5604" s="946" t="s">
        <v>5501</v>
      </c>
      <c r="B5604" s="946"/>
      <c r="C5604" s="946"/>
      <c r="D5604" s="946"/>
      <c r="E5604" s="946"/>
      <c r="F5604" s="946"/>
      <c r="G5604" s="946"/>
      <c r="H5604" s="946"/>
      <c r="I5604" s="946"/>
      <c r="J5604" s="946"/>
      <c r="K5604" s="946"/>
      <c r="L5604" s="946"/>
      <c r="M5604" s="946"/>
      <c r="N5604" s="946"/>
      <c r="O5604" s="946"/>
      <c r="P5604" s="946"/>
      <c r="Q5604" s="946"/>
      <c r="T5604" s="752"/>
    </row>
    <row r="5605" spans="1:20" s="753" customFormat="1" ht="13.2" x14ac:dyDescent="0.25">
      <c r="A5605" s="947" t="s">
        <v>8579</v>
      </c>
      <c r="B5605" s="947"/>
      <c r="C5605" s="947"/>
      <c r="D5605" s="947"/>
      <c r="E5605" s="947"/>
      <c r="F5605" s="947"/>
      <c r="G5605" s="947"/>
      <c r="H5605" s="947"/>
      <c r="I5605" s="947"/>
      <c r="J5605" s="947"/>
      <c r="K5605" s="947"/>
      <c r="L5605" s="947"/>
      <c r="M5605" s="947"/>
      <c r="N5605" s="947"/>
      <c r="O5605" s="947"/>
      <c r="P5605" s="947"/>
      <c r="Q5605" s="947"/>
      <c r="T5605" s="754"/>
    </row>
    <row r="5606" spans="1:20" s="760" customFormat="1" ht="24" customHeight="1" x14ac:dyDescent="0.25">
      <c r="A5606" s="943" t="s">
        <v>5502</v>
      </c>
      <c r="B5606" s="948" t="s">
        <v>5503</v>
      </c>
      <c r="C5606" s="949"/>
      <c r="D5606" s="755"/>
      <c r="E5606" s="943" t="s">
        <v>5504</v>
      </c>
      <c r="F5606" s="943" t="s">
        <v>4881</v>
      </c>
      <c r="G5606" s="943" t="s">
        <v>5505</v>
      </c>
      <c r="H5606" s="943" t="s">
        <v>5506</v>
      </c>
      <c r="I5606" s="943" t="s">
        <v>5507</v>
      </c>
      <c r="J5606" s="756" t="s">
        <v>3115</v>
      </c>
      <c r="K5606" s="757" t="s">
        <v>3116</v>
      </c>
      <c r="L5606" s="758" t="s">
        <v>5508</v>
      </c>
      <c r="M5606" s="758" t="s">
        <v>5509</v>
      </c>
      <c r="N5606" s="756" t="s">
        <v>3116</v>
      </c>
      <c r="O5606" s="756" t="s">
        <v>3116</v>
      </c>
      <c r="P5606" s="759" t="s">
        <v>3317</v>
      </c>
      <c r="Q5606" s="759" t="s">
        <v>3341</v>
      </c>
      <c r="R5606" s="759" t="s">
        <v>5510</v>
      </c>
      <c r="T5606" s="761"/>
    </row>
    <row r="5607" spans="1:20" s="760" customFormat="1" ht="19.5" customHeight="1" x14ac:dyDescent="0.25">
      <c r="A5607" s="944"/>
      <c r="B5607" s="950"/>
      <c r="C5607" s="951"/>
      <c r="D5607" s="762"/>
      <c r="E5607" s="944"/>
      <c r="F5607" s="944"/>
      <c r="G5607" s="944"/>
      <c r="H5607" s="944"/>
      <c r="I5607" s="944"/>
      <c r="J5607" s="763">
        <v>2020</v>
      </c>
      <c r="K5607" s="764" t="s">
        <v>3120</v>
      </c>
      <c r="L5607" s="765" t="s">
        <v>3120</v>
      </c>
      <c r="M5607" s="765" t="s">
        <v>3120</v>
      </c>
      <c r="N5607" s="766" t="s">
        <v>5068</v>
      </c>
      <c r="O5607" s="766" t="s">
        <v>5069</v>
      </c>
      <c r="P5607" s="763" t="s">
        <v>4882</v>
      </c>
      <c r="Q5607" s="766" t="s">
        <v>5102</v>
      </c>
      <c r="R5607" s="763"/>
      <c r="T5607" s="761"/>
    </row>
    <row r="5608" spans="1:20" s="760" customFormat="1" ht="15.75" customHeight="1" x14ac:dyDescent="0.25">
      <c r="A5608" s="945"/>
      <c r="B5608" s="952"/>
      <c r="C5608" s="953"/>
      <c r="D5608" s="768"/>
      <c r="E5608" s="945"/>
      <c r="F5608" s="945"/>
      <c r="G5608" s="945"/>
      <c r="H5608" s="945"/>
      <c r="I5608" s="945"/>
      <c r="J5608" s="769" t="s">
        <v>14</v>
      </c>
      <c r="K5608" s="770" t="s">
        <v>14</v>
      </c>
      <c r="L5608" s="771" t="s">
        <v>14</v>
      </c>
      <c r="M5608" s="771" t="s">
        <v>14</v>
      </c>
      <c r="N5608" s="769" t="s">
        <v>14</v>
      </c>
      <c r="O5608" s="769" t="s">
        <v>14</v>
      </c>
      <c r="P5608" s="769" t="s">
        <v>14</v>
      </c>
      <c r="Q5608" s="769" t="s">
        <v>14</v>
      </c>
      <c r="R5608" s="769"/>
      <c r="T5608" s="761"/>
    </row>
    <row r="5609" spans="1:20" s="498" customFormat="1" ht="36" x14ac:dyDescent="0.25">
      <c r="A5609" s="772"/>
      <c r="D5609" s="515" t="s">
        <v>10537</v>
      </c>
      <c r="E5609" s="779" t="s">
        <v>10538</v>
      </c>
      <c r="F5609" s="780" t="s">
        <v>5906</v>
      </c>
      <c r="G5609" s="781" t="s">
        <v>6551</v>
      </c>
      <c r="H5609" s="781" t="s">
        <v>10399</v>
      </c>
      <c r="I5609" s="781" t="s">
        <v>5517</v>
      </c>
      <c r="J5609" s="782">
        <v>300000</v>
      </c>
      <c r="K5609" s="783">
        <v>300000</v>
      </c>
      <c r="L5609" s="784">
        <f t="shared" si="312"/>
        <v>0</v>
      </c>
      <c r="M5609" s="784">
        <f t="shared" si="313"/>
        <v>0</v>
      </c>
      <c r="N5609" s="782">
        <v>300000</v>
      </c>
      <c r="O5609" s="782">
        <v>300000</v>
      </c>
      <c r="P5609" s="782">
        <v>900000</v>
      </c>
      <c r="Q5609" s="782">
        <v>300000</v>
      </c>
      <c r="R5609" s="782"/>
      <c r="T5609" s="568"/>
    </row>
    <row r="5610" spans="1:20" s="498" customFormat="1" ht="24" x14ac:dyDescent="0.25">
      <c r="A5610" s="772"/>
      <c r="D5610" s="515" t="s">
        <v>10539</v>
      </c>
      <c r="E5610" s="779" t="s">
        <v>10540</v>
      </c>
      <c r="F5610" s="780" t="s">
        <v>5637</v>
      </c>
      <c r="G5610" s="781" t="s">
        <v>6551</v>
      </c>
      <c r="H5610" s="781" t="s">
        <v>10399</v>
      </c>
      <c r="I5610" s="781" t="s">
        <v>5517</v>
      </c>
      <c r="J5610" s="782">
        <v>400000</v>
      </c>
      <c r="K5610" s="783">
        <v>400000</v>
      </c>
      <c r="L5610" s="784">
        <f t="shared" si="312"/>
        <v>0</v>
      </c>
      <c r="M5610" s="784">
        <f t="shared" si="313"/>
        <v>0</v>
      </c>
      <c r="N5610" s="782">
        <v>400000</v>
      </c>
      <c r="O5610" s="782">
        <v>400000</v>
      </c>
      <c r="P5610" s="782">
        <v>1200000</v>
      </c>
      <c r="Q5610" s="782">
        <v>400000</v>
      </c>
      <c r="R5610" s="782"/>
      <c r="T5610" s="568"/>
    </row>
    <row r="5611" spans="1:20" s="498" customFormat="1" ht="24" x14ac:dyDescent="0.25">
      <c r="A5611" s="772"/>
      <c r="D5611" s="515" t="s">
        <v>10541</v>
      </c>
      <c r="E5611" s="779" t="s">
        <v>10542</v>
      </c>
      <c r="F5611" s="780" t="s">
        <v>10543</v>
      </c>
      <c r="G5611" s="781" t="s">
        <v>6551</v>
      </c>
      <c r="H5611" s="781" t="s">
        <v>10399</v>
      </c>
      <c r="I5611" s="781" t="s">
        <v>5517</v>
      </c>
      <c r="J5611" s="782">
        <v>100000</v>
      </c>
      <c r="K5611" s="783">
        <v>100000</v>
      </c>
      <c r="L5611" s="784">
        <f t="shared" si="312"/>
        <v>0</v>
      </c>
      <c r="M5611" s="784">
        <f t="shared" si="313"/>
        <v>0</v>
      </c>
      <c r="N5611" s="782">
        <v>100000</v>
      </c>
      <c r="O5611" s="782">
        <v>100000</v>
      </c>
      <c r="P5611" s="782">
        <v>300000</v>
      </c>
      <c r="Q5611" s="782">
        <v>100000</v>
      </c>
      <c r="R5611" s="782"/>
      <c r="T5611" s="568"/>
    </row>
    <row r="5612" spans="1:20" s="498" customFormat="1" ht="12" x14ac:dyDescent="0.25">
      <c r="A5612" s="772"/>
      <c r="D5612" s="515" t="s">
        <v>10544</v>
      </c>
      <c r="E5612" s="779" t="s">
        <v>10545</v>
      </c>
      <c r="F5612" s="515" t="s">
        <v>5649</v>
      </c>
      <c r="G5612" s="781" t="s">
        <v>6551</v>
      </c>
      <c r="H5612" s="781" t="s">
        <v>10399</v>
      </c>
      <c r="I5612" s="781" t="s">
        <v>5517</v>
      </c>
      <c r="J5612" s="782">
        <v>100000</v>
      </c>
      <c r="K5612" s="783">
        <v>100000</v>
      </c>
      <c r="L5612" s="784">
        <f t="shared" si="312"/>
        <v>0</v>
      </c>
      <c r="M5612" s="784">
        <f t="shared" si="313"/>
        <v>0</v>
      </c>
      <c r="N5612" s="782">
        <v>100000</v>
      </c>
      <c r="O5612" s="782">
        <v>100000</v>
      </c>
      <c r="P5612" s="782">
        <v>300000</v>
      </c>
      <c r="Q5612" s="782">
        <v>100000</v>
      </c>
      <c r="R5612" s="782"/>
      <c r="T5612" s="568"/>
    </row>
    <row r="5613" spans="1:20" s="498" customFormat="1" ht="12" x14ac:dyDescent="0.25">
      <c r="A5613" s="772"/>
      <c r="D5613" s="515" t="s">
        <v>10546</v>
      </c>
      <c r="E5613" s="779" t="s">
        <v>10547</v>
      </c>
      <c r="F5613" s="780" t="s">
        <v>5703</v>
      </c>
      <c r="G5613" s="781" t="s">
        <v>6551</v>
      </c>
      <c r="H5613" s="781" t="s">
        <v>10399</v>
      </c>
      <c r="I5613" s="781" t="s">
        <v>5517</v>
      </c>
      <c r="J5613" s="782">
        <v>100000</v>
      </c>
      <c r="K5613" s="783">
        <v>100000</v>
      </c>
      <c r="L5613" s="784">
        <f t="shared" si="312"/>
        <v>0</v>
      </c>
      <c r="M5613" s="784">
        <f t="shared" si="313"/>
        <v>0</v>
      </c>
      <c r="N5613" s="782">
        <v>100000</v>
      </c>
      <c r="O5613" s="782">
        <v>100000</v>
      </c>
      <c r="P5613" s="782">
        <v>300000</v>
      </c>
      <c r="Q5613" s="782">
        <v>100000</v>
      </c>
      <c r="R5613" s="782"/>
      <c r="T5613" s="568"/>
    </row>
    <row r="5614" spans="1:20" s="498" customFormat="1" ht="12" x14ac:dyDescent="0.25">
      <c r="A5614" s="772"/>
      <c r="D5614" s="515" t="s">
        <v>10548</v>
      </c>
      <c r="E5614" s="779" t="s">
        <v>10549</v>
      </c>
      <c r="F5614" s="515" t="s">
        <v>6462</v>
      </c>
      <c r="G5614" s="781" t="s">
        <v>6551</v>
      </c>
      <c r="H5614" s="781" t="s">
        <v>10399</v>
      </c>
      <c r="I5614" s="781" t="s">
        <v>5517</v>
      </c>
      <c r="J5614" s="782">
        <v>200000</v>
      </c>
      <c r="K5614" s="783">
        <v>200000</v>
      </c>
      <c r="L5614" s="784">
        <f t="shared" si="312"/>
        <v>0</v>
      </c>
      <c r="M5614" s="784">
        <f t="shared" si="313"/>
        <v>0</v>
      </c>
      <c r="N5614" s="782">
        <v>200000</v>
      </c>
      <c r="O5614" s="782">
        <v>200000</v>
      </c>
      <c r="P5614" s="782">
        <v>600000</v>
      </c>
      <c r="Q5614" s="782">
        <v>200000</v>
      </c>
      <c r="R5614" s="782"/>
      <c r="T5614" s="568"/>
    </row>
    <row r="5615" spans="1:20" s="498" customFormat="1" ht="12" x14ac:dyDescent="0.25">
      <c r="A5615" s="772"/>
      <c r="D5615" s="515" t="s">
        <v>10550</v>
      </c>
      <c r="E5615" s="779" t="s">
        <v>10551</v>
      </c>
      <c r="F5615" s="780" t="s">
        <v>6716</v>
      </c>
      <c r="G5615" s="781" t="s">
        <v>6551</v>
      </c>
      <c r="H5615" s="781" t="s">
        <v>10399</v>
      </c>
      <c r="I5615" s="781" t="s">
        <v>5517</v>
      </c>
      <c r="J5615" s="782">
        <v>500000</v>
      </c>
      <c r="K5615" s="783">
        <v>500000</v>
      </c>
      <c r="L5615" s="784">
        <f t="shared" si="312"/>
        <v>0</v>
      </c>
      <c r="M5615" s="784">
        <f t="shared" si="313"/>
        <v>0</v>
      </c>
      <c r="N5615" s="782">
        <v>500000</v>
      </c>
      <c r="O5615" s="782">
        <v>500000</v>
      </c>
      <c r="P5615" s="782">
        <v>1500000</v>
      </c>
      <c r="Q5615" s="782">
        <v>400000</v>
      </c>
      <c r="R5615" s="782"/>
      <c r="T5615" s="568"/>
    </row>
    <row r="5616" spans="1:20" s="498" customFormat="1" ht="12" x14ac:dyDescent="0.25">
      <c r="A5616" s="772"/>
      <c r="D5616" s="515" t="s">
        <v>10552</v>
      </c>
      <c r="E5616" s="779" t="s">
        <v>10553</v>
      </c>
      <c r="F5616" s="515" t="s">
        <v>5724</v>
      </c>
      <c r="G5616" s="781" t="s">
        <v>6551</v>
      </c>
      <c r="H5616" s="781" t="s">
        <v>10399</v>
      </c>
      <c r="I5616" s="781" t="s">
        <v>5517</v>
      </c>
      <c r="J5616" s="782">
        <v>8000000</v>
      </c>
      <c r="K5616" s="783">
        <v>8000000</v>
      </c>
      <c r="L5616" s="784">
        <f t="shared" si="312"/>
        <v>0</v>
      </c>
      <c r="M5616" s="784">
        <f t="shared" si="313"/>
        <v>0</v>
      </c>
      <c r="N5616" s="782">
        <v>8000000</v>
      </c>
      <c r="O5616" s="782">
        <v>8000000</v>
      </c>
      <c r="P5616" s="782">
        <v>24000000</v>
      </c>
      <c r="Q5616" s="782">
        <v>8000000</v>
      </c>
      <c r="R5616" s="782"/>
      <c r="T5616" s="568"/>
    </row>
    <row r="5617" spans="1:20" s="498" customFormat="1" ht="12" x14ac:dyDescent="0.25">
      <c r="A5617" s="772"/>
      <c r="D5617" s="515" t="s">
        <v>10554</v>
      </c>
      <c r="E5617" s="779" t="s">
        <v>10555</v>
      </c>
      <c r="F5617" s="780" t="s">
        <v>5739</v>
      </c>
      <c r="G5617" s="781" t="s">
        <v>6551</v>
      </c>
      <c r="H5617" s="781" t="s">
        <v>10399</v>
      </c>
      <c r="I5617" s="781" t="s">
        <v>5517</v>
      </c>
      <c r="J5617" s="782">
        <v>2000000</v>
      </c>
      <c r="K5617" s="783">
        <v>2000000</v>
      </c>
      <c r="L5617" s="784">
        <f t="shared" si="312"/>
        <v>0</v>
      </c>
      <c r="M5617" s="784">
        <f t="shared" si="313"/>
        <v>0</v>
      </c>
      <c r="N5617" s="782">
        <v>2000000</v>
      </c>
      <c r="O5617" s="782">
        <v>2000000</v>
      </c>
      <c r="P5617" s="782">
        <v>6000000</v>
      </c>
      <c r="Q5617" s="782">
        <v>600000</v>
      </c>
      <c r="R5617" s="782"/>
      <c r="T5617" s="568"/>
    </row>
    <row r="5618" spans="1:20" s="498" customFormat="1" ht="21.75" customHeight="1" x14ac:dyDescent="0.25">
      <c r="A5618" s="772"/>
      <c r="D5618" s="515" t="s">
        <v>10556</v>
      </c>
      <c r="E5618" s="779" t="s">
        <v>10557</v>
      </c>
      <c r="F5618" s="780" t="s">
        <v>5881</v>
      </c>
      <c r="G5618" s="781" t="s">
        <v>6551</v>
      </c>
      <c r="H5618" s="781" t="s">
        <v>10399</v>
      </c>
      <c r="I5618" s="781" t="s">
        <v>5517</v>
      </c>
      <c r="J5618" s="782">
        <v>100000</v>
      </c>
      <c r="K5618" s="783">
        <v>100000</v>
      </c>
      <c r="L5618" s="784">
        <f t="shared" si="312"/>
        <v>0</v>
      </c>
      <c r="M5618" s="784">
        <f t="shared" si="313"/>
        <v>0</v>
      </c>
      <c r="N5618" s="782">
        <v>100000</v>
      </c>
      <c r="O5618" s="782">
        <v>100000</v>
      </c>
      <c r="P5618" s="782">
        <v>300000</v>
      </c>
      <c r="Q5618" s="782">
        <v>100000</v>
      </c>
      <c r="R5618" s="782"/>
      <c r="T5618" s="568"/>
    </row>
    <row r="5619" spans="1:20" s="498" customFormat="1" ht="12" x14ac:dyDescent="0.25">
      <c r="A5619" s="772"/>
      <c r="D5619" s="515" t="s">
        <v>10558</v>
      </c>
      <c r="E5619" s="779" t="s">
        <v>10559</v>
      </c>
      <c r="F5619" s="780" t="s">
        <v>5757</v>
      </c>
      <c r="G5619" s="781" t="s">
        <v>6551</v>
      </c>
      <c r="H5619" s="781" t="s">
        <v>10399</v>
      </c>
      <c r="I5619" s="781" t="s">
        <v>5517</v>
      </c>
      <c r="J5619" s="782">
        <v>100000</v>
      </c>
      <c r="K5619" s="783">
        <v>100000</v>
      </c>
      <c r="L5619" s="784">
        <f t="shared" si="312"/>
        <v>0</v>
      </c>
      <c r="M5619" s="784">
        <f t="shared" si="313"/>
        <v>0</v>
      </c>
      <c r="N5619" s="782">
        <v>100000</v>
      </c>
      <c r="O5619" s="782">
        <v>100000</v>
      </c>
      <c r="P5619" s="782">
        <v>300000</v>
      </c>
      <c r="Q5619" s="782">
        <v>100000</v>
      </c>
      <c r="R5619" s="782"/>
      <c r="T5619" s="568"/>
    </row>
    <row r="5620" spans="1:20" s="498" customFormat="1" ht="12" x14ac:dyDescent="0.25">
      <c r="A5620" s="772"/>
      <c r="C5620" s="773" t="s">
        <v>5892</v>
      </c>
      <c r="D5620" s="794"/>
      <c r="E5620" s="773"/>
      <c r="F5620" s="775"/>
      <c r="G5620" s="773"/>
      <c r="H5620" s="773"/>
      <c r="I5620" s="773"/>
      <c r="J5620" s="777">
        <v>10800000</v>
      </c>
      <c r="K5620" s="789">
        <f>SUM(K5621:K5623)</f>
        <v>10800000</v>
      </c>
      <c r="L5620" s="784">
        <v>0</v>
      </c>
      <c r="M5620" s="784">
        <v>0</v>
      </c>
      <c r="N5620" s="777">
        <v>10800000</v>
      </c>
      <c r="O5620" s="777">
        <v>10800000</v>
      </c>
      <c r="P5620" s="777">
        <v>32400000</v>
      </c>
      <c r="Q5620" s="777">
        <v>3000000</v>
      </c>
      <c r="R5620" s="777"/>
      <c r="T5620" s="568"/>
    </row>
    <row r="5621" spans="1:20" s="498" customFormat="1" ht="12" x14ac:dyDescent="0.25">
      <c r="A5621" s="772"/>
      <c r="D5621" s="515" t="s">
        <v>10560</v>
      </c>
      <c r="E5621" s="779" t="s">
        <v>10561</v>
      </c>
      <c r="F5621" s="780" t="s">
        <v>7019</v>
      </c>
      <c r="G5621" s="781" t="s">
        <v>6194</v>
      </c>
      <c r="H5621" s="781" t="s">
        <v>10048</v>
      </c>
      <c r="I5621" s="781" t="s">
        <v>5517</v>
      </c>
      <c r="J5621" s="782">
        <v>5000000</v>
      </c>
      <c r="K5621" s="783">
        <v>5000000</v>
      </c>
      <c r="L5621" s="784">
        <f t="shared" ref="L5621:L5623" si="314">SUM(J5621-K5621)</f>
        <v>0</v>
      </c>
      <c r="M5621" s="784">
        <f>SUM(K5621-J5621)</f>
        <v>0</v>
      </c>
      <c r="N5621" s="782">
        <v>5000000</v>
      </c>
      <c r="O5621" s="782">
        <v>5000000</v>
      </c>
      <c r="P5621" s="782">
        <v>15000000</v>
      </c>
      <c r="Q5621" s="782">
        <v>0</v>
      </c>
      <c r="R5621" s="782"/>
      <c r="T5621" s="568"/>
    </row>
    <row r="5622" spans="1:20" s="498" customFormat="1" ht="12" x14ac:dyDescent="0.25">
      <c r="A5622" s="772"/>
      <c r="D5622" s="515" t="s">
        <v>10562</v>
      </c>
      <c r="E5622" s="779" t="s">
        <v>10563</v>
      </c>
      <c r="F5622" s="780" t="s">
        <v>7185</v>
      </c>
      <c r="G5622" s="781" t="s">
        <v>6194</v>
      </c>
      <c r="H5622" s="781" t="s">
        <v>10048</v>
      </c>
      <c r="I5622" s="781" t="s">
        <v>5517</v>
      </c>
      <c r="J5622" s="782">
        <v>5000000</v>
      </c>
      <c r="K5622" s="783">
        <v>5000000</v>
      </c>
      <c r="L5622" s="784">
        <f t="shared" si="314"/>
        <v>0</v>
      </c>
      <c r="M5622" s="784">
        <f t="shared" ref="M5622:M5623" si="315">SUM(K5622-J5622)</f>
        <v>0</v>
      </c>
      <c r="N5622" s="782">
        <v>5000000</v>
      </c>
      <c r="O5622" s="782">
        <v>5000000</v>
      </c>
      <c r="P5622" s="782">
        <v>15000000</v>
      </c>
      <c r="Q5622" s="782">
        <v>3000000</v>
      </c>
      <c r="R5622" s="782"/>
      <c r="T5622" s="568"/>
    </row>
    <row r="5623" spans="1:20" s="498" customFormat="1" ht="12" x14ac:dyDescent="0.25">
      <c r="A5623" s="772"/>
      <c r="D5623" s="515" t="s">
        <v>10564</v>
      </c>
      <c r="E5623" s="779" t="s">
        <v>10565</v>
      </c>
      <c r="F5623" s="780" t="s">
        <v>7399</v>
      </c>
      <c r="G5623" s="781" t="s">
        <v>6194</v>
      </c>
      <c r="H5623" s="781" t="s">
        <v>10048</v>
      </c>
      <c r="I5623" s="781" t="s">
        <v>5517</v>
      </c>
      <c r="J5623" s="782">
        <v>800000</v>
      </c>
      <c r="K5623" s="783">
        <v>800000</v>
      </c>
      <c r="L5623" s="784">
        <f t="shared" si="314"/>
        <v>0</v>
      </c>
      <c r="M5623" s="784">
        <f t="shared" si="315"/>
        <v>0</v>
      </c>
      <c r="N5623" s="782">
        <v>800000</v>
      </c>
      <c r="O5623" s="782">
        <v>800000</v>
      </c>
      <c r="P5623" s="782">
        <v>2400000</v>
      </c>
      <c r="Q5623" s="782">
        <v>0</v>
      </c>
      <c r="R5623" s="782"/>
      <c r="T5623" s="568"/>
    </row>
    <row r="5624" spans="1:20" s="498" customFormat="1" ht="12" x14ac:dyDescent="0.25">
      <c r="A5624" s="772"/>
      <c r="B5624" s="566" t="s">
        <v>1443</v>
      </c>
      <c r="C5624" s="810"/>
      <c r="D5624" s="515"/>
      <c r="E5624" s="810"/>
      <c r="F5624" s="827"/>
      <c r="G5624" s="810"/>
      <c r="H5624" s="810"/>
      <c r="I5624" s="779"/>
      <c r="J5624" s="782">
        <v>44965514</v>
      </c>
      <c r="K5624" s="783">
        <f>SUM(K5578,K5595,K5620)</f>
        <v>44965514</v>
      </c>
      <c r="L5624" s="782">
        <f t="shared" ref="L5624:O5624" si="316">SUM(L5578,L5595,L5620)</f>
        <v>0</v>
      </c>
      <c r="M5624" s="782">
        <f t="shared" si="316"/>
        <v>0</v>
      </c>
      <c r="N5624" s="782">
        <f t="shared" si="316"/>
        <v>45498002</v>
      </c>
      <c r="O5624" s="782">
        <f t="shared" si="316"/>
        <v>45930490</v>
      </c>
      <c r="P5624" s="782">
        <v>136394006</v>
      </c>
      <c r="Q5624" s="782">
        <v>28698283</v>
      </c>
      <c r="R5624" s="782"/>
      <c r="T5624" s="568"/>
    </row>
    <row r="5625" spans="1:20" s="498" customFormat="1" ht="12" x14ac:dyDescent="0.25">
      <c r="A5625" s="772"/>
      <c r="D5625" s="515"/>
      <c r="F5625" s="536"/>
      <c r="J5625" s="776"/>
      <c r="K5625" s="829"/>
      <c r="L5625" s="776"/>
      <c r="M5625" s="776"/>
      <c r="N5625" s="776"/>
      <c r="O5625" s="776"/>
      <c r="P5625" s="776"/>
      <c r="Q5625" s="776"/>
      <c r="R5625" s="776"/>
      <c r="T5625" s="568"/>
    </row>
    <row r="5626" spans="1:20" s="498" customFormat="1" ht="12" x14ac:dyDescent="0.25">
      <c r="A5626" s="772" t="s">
        <v>10566</v>
      </c>
      <c r="B5626" s="773" t="s">
        <v>1444</v>
      </c>
      <c r="C5626" s="773"/>
      <c r="D5626" s="794"/>
      <c r="E5626" s="773"/>
      <c r="F5626" s="775"/>
      <c r="G5626" s="773"/>
      <c r="H5626" s="773"/>
      <c r="I5626" s="773"/>
      <c r="J5626" s="776"/>
      <c r="K5626" s="829"/>
      <c r="L5626" s="776"/>
      <c r="M5626" s="776"/>
      <c r="N5626" s="776"/>
      <c r="O5626" s="776"/>
      <c r="P5626" s="776"/>
      <c r="Q5626" s="776"/>
      <c r="R5626" s="776"/>
      <c r="T5626" s="568"/>
    </row>
    <row r="5627" spans="1:20" s="498" customFormat="1" ht="12" x14ac:dyDescent="0.25">
      <c r="A5627" s="772"/>
      <c r="C5627" s="773" t="s">
        <v>5123</v>
      </c>
      <c r="D5627" s="794"/>
      <c r="E5627" s="773"/>
      <c r="F5627" s="775"/>
      <c r="G5627" s="773"/>
      <c r="H5627" s="773"/>
      <c r="I5627" s="773"/>
      <c r="J5627" s="777">
        <v>25131405</v>
      </c>
      <c r="K5627" s="789">
        <f>SUM(K5628:K5648)</f>
        <v>22131405</v>
      </c>
      <c r="L5627" s="784">
        <f t="shared" ref="L5627:O5627" si="317">SUM(L5628:L5648)</f>
        <v>3000000</v>
      </c>
      <c r="M5627" s="784">
        <f t="shared" si="317"/>
        <v>0</v>
      </c>
      <c r="N5627" s="784">
        <f t="shared" si="317"/>
        <v>25209298</v>
      </c>
      <c r="O5627" s="784">
        <f t="shared" si="317"/>
        <v>25601484</v>
      </c>
      <c r="P5627" s="777">
        <f>SUM(K5627,N5627,O5627)</f>
        <v>72942187</v>
      </c>
      <c r="Q5627" s="777">
        <v>30758569</v>
      </c>
      <c r="R5627" s="777"/>
      <c r="T5627" s="568"/>
    </row>
    <row r="5628" spans="1:20" s="498" customFormat="1" ht="12" x14ac:dyDescent="0.25">
      <c r="A5628" s="772"/>
      <c r="D5628" s="515" t="s">
        <v>10567</v>
      </c>
      <c r="E5628" s="779" t="s">
        <v>10568</v>
      </c>
      <c r="F5628" s="780" t="s">
        <v>6059</v>
      </c>
      <c r="G5628" s="781" t="s">
        <v>6194</v>
      </c>
      <c r="H5628" s="781" t="s">
        <v>10048</v>
      </c>
      <c r="I5628" s="781" t="s">
        <v>5517</v>
      </c>
      <c r="J5628" s="782">
        <v>11824452</v>
      </c>
      <c r="K5628" s="783">
        <v>8824452</v>
      </c>
      <c r="L5628" s="784">
        <f t="shared" ref="L5628:L5648" si="318">SUM(J5628-K5628)</f>
        <v>3000000</v>
      </c>
      <c r="M5628" s="784">
        <v>0</v>
      </c>
      <c r="N5628" s="782">
        <v>11902345</v>
      </c>
      <c r="O5628" s="782">
        <v>12294531</v>
      </c>
      <c r="P5628" s="782">
        <v>36021328</v>
      </c>
      <c r="Q5628" s="782">
        <v>16888504</v>
      </c>
      <c r="R5628" s="782"/>
      <c r="T5628" s="568"/>
    </row>
    <row r="5629" spans="1:20" s="498" customFormat="1" ht="12" x14ac:dyDescent="0.25">
      <c r="A5629" s="772"/>
      <c r="D5629" s="515" t="s">
        <v>10569</v>
      </c>
      <c r="E5629" s="779" t="s">
        <v>10570</v>
      </c>
      <c r="F5629" s="780" t="s">
        <v>6905</v>
      </c>
      <c r="G5629" s="781" t="s">
        <v>6194</v>
      </c>
      <c r="H5629" s="781" t="s">
        <v>10048</v>
      </c>
      <c r="I5629" s="781" t="s">
        <v>5517</v>
      </c>
      <c r="J5629" s="782">
        <v>0</v>
      </c>
      <c r="K5629" s="783">
        <v>0</v>
      </c>
      <c r="L5629" s="784">
        <f t="shared" si="318"/>
        <v>0</v>
      </c>
      <c r="M5629" s="784">
        <f t="shared" ref="M5629:M5648" si="319">SUM(K5629-J5629)</f>
        <v>0</v>
      </c>
      <c r="N5629" s="782">
        <v>0</v>
      </c>
      <c r="O5629" s="782">
        <v>0</v>
      </c>
      <c r="P5629" s="782">
        <v>0</v>
      </c>
      <c r="Q5629" s="782">
        <v>0</v>
      </c>
      <c r="R5629" s="782"/>
      <c r="T5629" s="568"/>
    </row>
    <row r="5630" spans="1:20" s="498" customFormat="1" ht="24" x14ac:dyDescent="0.25">
      <c r="A5630" s="772"/>
      <c r="D5630" s="515" t="s">
        <v>10571</v>
      </c>
      <c r="E5630" s="779" t="s">
        <v>10572</v>
      </c>
      <c r="F5630" s="780" t="s">
        <v>5523</v>
      </c>
      <c r="G5630" s="781" t="s">
        <v>6194</v>
      </c>
      <c r="H5630" s="781" t="s">
        <v>10048</v>
      </c>
      <c r="I5630" s="781" t="s">
        <v>5517</v>
      </c>
      <c r="J5630" s="782">
        <v>5188050</v>
      </c>
      <c r="K5630" s="783">
        <v>5188050</v>
      </c>
      <c r="L5630" s="784">
        <f t="shared" si="318"/>
        <v>0</v>
      </c>
      <c r="M5630" s="784">
        <f t="shared" si="319"/>
        <v>0</v>
      </c>
      <c r="N5630" s="782">
        <v>5188050</v>
      </c>
      <c r="O5630" s="782">
        <v>5188050</v>
      </c>
      <c r="P5630" s="782">
        <v>15564150</v>
      </c>
      <c r="Q5630" s="782">
        <v>5188050</v>
      </c>
      <c r="R5630" s="782"/>
      <c r="T5630" s="568"/>
    </row>
    <row r="5631" spans="1:20" s="498" customFormat="1" ht="13.5" customHeight="1" x14ac:dyDescent="0.25">
      <c r="A5631" s="772"/>
      <c r="D5631" s="515" t="s">
        <v>10573</v>
      </c>
      <c r="E5631" s="779" t="s">
        <v>10574</v>
      </c>
      <c r="F5631" s="780" t="s">
        <v>5526</v>
      </c>
      <c r="G5631" s="781" t="s">
        <v>6194</v>
      </c>
      <c r="H5631" s="781" t="s">
        <v>10048</v>
      </c>
      <c r="I5631" s="781" t="s">
        <v>5517</v>
      </c>
      <c r="J5631" s="782">
        <v>3946780</v>
      </c>
      <c r="K5631" s="783">
        <v>3946780</v>
      </c>
      <c r="L5631" s="784">
        <f t="shared" si="318"/>
        <v>0</v>
      </c>
      <c r="M5631" s="784">
        <f t="shared" si="319"/>
        <v>0</v>
      </c>
      <c r="N5631" s="782">
        <v>3946780</v>
      </c>
      <c r="O5631" s="782">
        <v>3946780</v>
      </c>
      <c r="P5631" s="782">
        <v>11840340</v>
      </c>
      <c r="Q5631" s="782">
        <v>3680000</v>
      </c>
      <c r="R5631" s="782"/>
      <c r="T5631" s="568"/>
    </row>
    <row r="5632" spans="1:20" s="498" customFormat="1" ht="12" x14ac:dyDescent="0.25">
      <c r="A5632" s="772"/>
      <c r="D5632" s="515" t="s">
        <v>10575</v>
      </c>
      <c r="E5632" s="779" t="s">
        <v>10576</v>
      </c>
      <c r="F5632" s="780" t="s">
        <v>5529</v>
      </c>
      <c r="G5632" s="781" t="s">
        <v>6194</v>
      </c>
      <c r="H5632" s="781" t="s">
        <v>10048</v>
      </c>
      <c r="I5632" s="781" t="s">
        <v>5517</v>
      </c>
      <c r="J5632" s="782">
        <v>188290</v>
      </c>
      <c r="K5632" s="783">
        <v>188290</v>
      </c>
      <c r="L5632" s="784">
        <f t="shared" si="318"/>
        <v>0</v>
      </c>
      <c r="M5632" s="784">
        <f t="shared" si="319"/>
        <v>0</v>
      </c>
      <c r="N5632" s="782">
        <v>188290</v>
      </c>
      <c r="O5632" s="782">
        <v>188290</v>
      </c>
      <c r="P5632" s="782">
        <v>564870</v>
      </c>
      <c r="Q5632" s="782">
        <v>1405617</v>
      </c>
      <c r="R5632" s="782"/>
      <c r="T5632" s="568"/>
    </row>
    <row r="5633" spans="1:20" s="498" customFormat="1" ht="12" x14ac:dyDescent="0.25">
      <c r="A5633" s="772"/>
      <c r="D5633" s="515" t="s">
        <v>10577</v>
      </c>
      <c r="E5633" s="779" t="s">
        <v>10578</v>
      </c>
      <c r="F5633" s="780" t="s">
        <v>5532</v>
      </c>
      <c r="G5633" s="781" t="s">
        <v>6194</v>
      </c>
      <c r="H5633" s="781" t="s">
        <v>10048</v>
      </c>
      <c r="I5633" s="781" t="s">
        <v>5517</v>
      </c>
      <c r="J5633" s="782">
        <v>990147</v>
      </c>
      <c r="K5633" s="783">
        <v>990147</v>
      </c>
      <c r="L5633" s="784">
        <f t="shared" si="318"/>
        <v>0</v>
      </c>
      <c r="M5633" s="784">
        <f t="shared" si="319"/>
        <v>0</v>
      </c>
      <c r="N5633" s="782">
        <v>990147</v>
      </c>
      <c r="O5633" s="782">
        <v>990147</v>
      </c>
      <c r="P5633" s="782">
        <v>2970441</v>
      </c>
      <c r="Q5633" s="782">
        <v>947603</v>
      </c>
      <c r="R5633" s="782"/>
      <c r="T5633" s="568"/>
    </row>
    <row r="5634" spans="1:20" s="498" customFormat="1" ht="12" x14ac:dyDescent="0.25">
      <c r="A5634" s="772"/>
      <c r="D5634" s="515" t="s">
        <v>10579</v>
      </c>
      <c r="E5634" s="779" t="s">
        <v>10580</v>
      </c>
      <c r="F5634" s="780" t="s">
        <v>5535</v>
      </c>
      <c r="G5634" s="781" t="s">
        <v>6194</v>
      </c>
      <c r="H5634" s="781" t="s">
        <v>10048</v>
      </c>
      <c r="I5634" s="781" t="s">
        <v>5517</v>
      </c>
      <c r="J5634" s="782">
        <v>1120805</v>
      </c>
      <c r="K5634" s="783">
        <v>1120805</v>
      </c>
      <c r="L5634" s="784">
        <f t="shared" si="318"/>
        <v>0</v>
      </c>
      <c r="M5634" s="784">
        <f t="shared" si="319"/>
        <v>0</v>
      </c>
      <c r="N5634" s="782">
        <v>1120805</v>
      </c>
      <c r="O5634" s="782">
        <v>1120805</v>
      </c>
      <c r="P5634" s="782">
        <v>3362415</v>
      </c>
      <c r="Q5634" s="782">
        <v>900155</v>
      </c>
      <c r="R5634" s="782"/>
      <c r="T5634" s="568"/>
    </row>
    <row r="5635" spans="1:20" s="498" customFormat="1" ht="12" x14ac:dyDescent="0.25">
      <c r="A5635" s="772"/>
      <c r="D5635" s="515" t="s">
        <v>10581</v>
      </c>
      <c r="E5635" s="779" t="s">
        <v>10582</v>
      </c>
      <c r="F5635" s="515" t="s">
        <v>5538</v>
      </c>
      <c r="G5635" s="781" t="s">
        <v>6194</v>
      </c>
      <c r="H5635" s="781" t="s">
        <v>10048</v>
      </c>
      <c r="I5635" s="781" t="s">
        <v>5517</v>
      </c>
      <c r="J5635" s="782">
        <v>0</v>
      </c>
      <c r="K5635" s="783">
        <v>0</v>
      </c>
      <c r="L5635" s="784">
        <f t="shared" si="318"/>
        <v>0</v>
      </c>
      <c r="M5635" s="784">
        <f t="shared" si="319"/>
        <v>0</v>
      </c>
      <c r="N5635" s="782">
        <v>0</v>
      </c>
      <c r="O5635" s="782">
        <v>0</v>
      </c>
      <c r="P5635" s="782">
        <v>0</v>
      </c>
      <c r="Q5635" s="782">
        <v>0</v>
      </c>
      <c r="R5635" s="782"/>
      <c r="T5635" s="568"/>
    </row>
    <row r="5636" spans="1:20" s="498" customFormat="1" ht="12" x14ac:dyDescent="0.25">
      <c r="A5636" s="772"/>
      <c r="D5636" s="515" t="s">
        <v>10583</v>
      </c>
      <c r="E5636" s="779" t="s">
        <v>10584</v>
      </c>
      <c r="F5636" s="780" t="s">
        <v>5796</v>
      </c>
      <c r="G5636" s="781" t="s">
        <v>6194</v>
      </c>
      <c r="H5636" s="781" t="s">
        <v>10048</v>
      </c>
      <c r="I5636" s="781" t="s">
        <v>5517</v>
      </c>
      <c r="J5636" s="782">
        <v>1366721</v>
      </c>
      <c r="K5636" s="783">
        <v>1366721</v>
      </c>
      <c r="L5636" s="784">
        <f t="shared" si="318"/>
        <v>0</v>
      </c>
      <c r="M5636" s="784">
        <f t="shared" si="319"/>
        <v>0</v>
      </c>
      <c r="N5636" s="782">
        <v>1366721</v>
      </c>
      <c r="O5636" s="782">
        <v>1366721</v>
      </c>
      <c r="P5636" s="782">
        <v>4100163</v>
      </c>
      <c r="Q5636" s="782">
        <v>1244480</v>
      </c>
      <c r="R5636" s="782"/>
      <c r="T5636" s="568"/>
    </row>
    <row r="5637" spans="1:20" s="498" customFormat="1" ht="12" x14ac:dyDescent="0.25">
      <c r="A5637" s="772"/>
      <c r="D5637" s="515" t="s">
        <v>10585</v>
      </c>
      <c r="E5637" s="779" t="s">
        <v>10586</v>
      </c>
      <c r="F5637" s="515" t="s">
        <v>5544</v>
      </c>
      <c r="G5637" s="781" t="s">
        <v>6194</v>
      </c>
      <c r="H5637" s="781" t="s">
        <v>10048</v>
      </c>
      <c r="I5637" s="781" t="s">
        <v>5517</v>
      </c>
      <c r="J5637" s="782">
        <v>506160</v>
      </c>
      <c r="K5637" s="783">
        <v>506160</v>
      </c>
      <c r="L5637" s="782">
        <f t="shared" si="318"/>
        <v>0</v>
      </c>
      <c r="M5637" s="782">
        <f t="shared" si="319"/>
        <v>0</v>
      </c>
      <c r="N5637" s="782">
        <v>506160</v>
      </c>
      <c r="O5637" s="782">
        <v>506160</v>
      </c>
      <c r="P5637" s="782">
        <v>1518480</v>
      </c>
      <c r="Q5637" s="782">
        <v>504160</v>
      </c>
      <c r="R5637" s="782"/>
      <c r="T5637" s="568"/>
    </row>
    <row r="5638" spans="1:20" s="751" customFormat="1" ht="12" customHeight="1" x14ac:dyDescent="0.3">
      <c r="A5638" s="946" t="s">
        <v>5500</v>
      </c>
      <c r="B5638" s="946"/>
      <c r="C5638" s="946"/>
      <c r="D5638" s="946"/>
      <c r="E5638" s="946"/>
      <c r="F5638" s="946"/>
      <c r="G5638" s="946"/>
      <c r="H5638" s="946"/>
      <c r="I5638" s="946"/>
      <c r="J5638" s="946"/>
      <c r="K5638" s="946"/>
      <c r="L5638" s="946"/>
      <c r="M5638" s="946"/>
      <c r="N5638" s="946"/>
      <c r="O5638" s="946"/>
      <c r="P5638" s="946"/>
      <c r="Q5638" s="946"/>
      <c r="T5638" s="752"/>
    </row>
    <row r="5639" spans="1:20" s="751" customFormat="1" ht="13.8" x14ac:dyDescent="0.3">
      <c r="A5639" s="946" t="s">
        <v>5501</v>
      </c>
      <c r="B5639" s="946"/>
      <c r="C5639" s="946"/>
      <c r="D5639" s="946"/>
      <c r="E5639" s="946"/>
      <c r="F5639" s="946"/>
      <c r="G5639" s="946"/>
      <c r="H5639" s="946"/>
      <c r="I5639" s="946"/>
      <c r="J5639" s="946"/>
      <c r="K5639" s="946"/>
      <c r="L5639" s="946"/>
      <c r="M5639" s="946"/>
      <c r="N5639" s="946"/>
      <c r="O5639" s="946"/>
      <c r="P5639" s="946"/>
      <c r="Q5639" s="946"/>
      <c r="T5639" s="752"/>
    </row>
    <row r="5640" spans="1:20" s="753" customFormat="1" ht="13.2" x14ac:dyDescent="0.25">
      <c r="A5640" s="947" t="s">
        <v>8579</v>
      </c>
      <c r="B5640" s="947"/>
      <c r="C5640" s="947"/>
      <c r="D5640" s="947"/>
      <c r="E5640" s="947"/>
      <c r="F5640" s="947"/>
      <c r="G5640" s="947"/>
      <c r="H5640" s="947"/>
      <c r="I5640" s="947"/>
      <c r="J5640" s="947"/>
      <c r="K5640" s="947"/>
      <c r="L5640" s="947"/>
      <c r="M5640" s="947"/>
      <c r="N5640" s="947"/>
      <c r="O5640" s="947"/>
      <c r="P5640" s="947"/>
      <c r="Q5640" s="947"/>
      <c r="T5640" s="754"/>
    </row>
    <row r="5641" spans="1:20" s="760" customFormat="1" ht="24" customHeight="1" x14ac:dyDescent="0.25">
      <c r="A5641" s="943" t="s">
        <v>5502</v>
      </c>
      <c r="B5641" s="948" t="s">
        <v>5503</v>
      </c>
      <c r="C5641" s="949"/>
      <c r="D5641" s="755"/>
      <c r="E5641" s="943" t="s">
        <v>5504</v>
      </c>
      <c r="F5641" s="943" t="s">
        <v>4881</v>
      </c>
      <c r="G5641" s="943" t="s">
        <v>5505</v>
      </c>
      <c r="H5641" s="943" t="s">
        <v>5506</v>
      </c>
      <c r="I5641" s="943" t="s">
        <v>5507</v>
      </c>
      <c r="J5641" s="756" t="s">
        <v>3115</v>
      </c>
      <c r="K5641" s="757" t="s">
        <v>3116</v>
      </c>
      <c r="L5641" s="758" t="s">
        <v>5508</v>
      </c>
      <c r="M5641" s="758" t="s">
        <v>5509</v>
      </c>
      <c r="N5641" s="756" t="s">
        <v>3116</v>
      </c>
      <c r="O5641" s="756" t="s">
        <v>3116</v>
      </c>
      <c r="P5641" s="759" t="s">
        <v>3317</v>
      </c>
      <c r="Q5641" s="759" t="s">
        <v>3341</v>
      </c>
      <c r="R5641" s="759" t="s">
        <v>5510</v>
      </c>
      <c r="T5641" s="761"/>
    </row>
    <row r="5642" spans="1:20" s="760" customFormat="1" ht="19.5" customHeight="1" x14ac:dyDescent="0.25">
      <c r="A5642" s="944"/>
      <c r="B5642" s="950"/>
      <c r="C5642" s="951"/>
      <c r="D5642" s="762"/>
      <c r="E5642" s="944"/>
      <c r="F5642" s="944"/>
      <c r="G5642" s="944"/>
      <c r="H5642" s="944"/>
      <c r="I5642" s="944"/>
      <c r="J5642" s="763">
        <v>2020</v>
      </c>
      <c r="K5642" s="764" t="s">
        <v>3120</v>
      </c>
      <c r="L5642" s="765" t="s">
        <v>3120</v>
      </c>
      <c r="M5642" s="765" t="s">
        <v>3120</v>
      </c>
      <c r="N5642" s="766" t="s">
        <v>5068</v>
      </c>
      <c r="O5642" s="766" t="s">
        <v>5069</v>
      </c>
      <c r="P5642" s="763" t="s">
        <v>4882</v>
      </c>
      <c r="Q5642" s="766" t="s">
        <v>5102</v>
      </c>
      <c r="R5642" s="763"/>
      <c r="T5642" s="761"/>
    </row>
    <row r="5643" spans="1:20" s="760" customFormat="1" ht="15.75" customHeight="1" x14ac:dyDescent="0.25">
      <c r="A5643" s="945"/>
      <c r="B5643" s="952"/>
      <c r="C5643" s="953"/>
      <c r="D5643" s="768"/>
      <c r="E5643" s="945"/>
      <c r="F5643" s="945"/>
      <c r="G5643" s="945"/>
      <c r="H5643" s="945"/>
      <c r="I5643" s="945"/>
      <c r="J5643" s="769" t="s">
        <v>14</v>
      </c>
      <c r="K5643" s="770" t="s">
        <v>14</v>
      </c>
      <c r="L5643" s="771" t="s">
        <v>14</v>
      </c>
      <c r="M5643" s="771" t="s">
        <v>14</v>
      </c>
      <c r="N5643" s="769" t="s">
        <v>14</v>
      </c>
      <c r="O5643" s="769" t="s">
        <v>14</v>
      </c>
      <c r="P5643" s="769" t="s">
        <v>14</v>
      </c>
      <c r="Q5643" s="769" t="s">
        <v>14</v>
      </c>
      <c r="R5643" s="769"/>
      <c r="T5643" s="761"/>
    </row>
    <row r="5644" spans="1:20" s="498" customFormat="1" ht="12" x14ac:dyDescent="0.25">
      <c r="A5644" s="772"/>
      <c r="D5644" s="515" t="s">
        <v>10587</v>
      </c>
      <c r="E5644" s="779" t="s">
        <v>10588</v>
      </c>
      <c r="F5644" s="780" t="s">
        <v>7304</v>
      </c>
      <c r="G5644" s="781" t="s">
        <v>6194</v>
      </c>
      <c r="H5644" s="781" t="s">
        <v>10048</v>
      </c>
      <c r="I5644" s="781" t="s">
        <v>5517</v>
      </c>
      <c r="J5644" s="782">
        <v>0</v>
      </c>
      <c r="K5644" s="783">
        <v>0</v>
      </c>
      <c r="L5644" s="784">
        <f t="shared" si="318"/>
        <v>0</v>
      </c>
      <c r="M5644" s="784">
        <f t="shared" si="319"/>
        <v>0</v>
      </c>
      <c r="N5644" s="782">
        <v>0</v>
      </c>
      <c r="O5644" s="782">
        <v>0</v>
      </c>
      <c r="P5644" s="782">
        <v>0</v>
      </c>
      <c r="Q5644" s="782">
        <v>0</v>
      </c>
      <c r="R5644" s="782"/>
      <c r="T5644" s="568"/>
    </row>
    <row r="5645" spans="1:20" s="498" customFormat="1" ht="12" x14ac:dyDescent="0.25">
      <c r="A5645" s="772"/>
      <c r="D5645" s="515" t="s">
        <v>10589</v>
      </c>
      <c r="E5645" s="779" t="s">
        <v>10590</v>
      </c>
      <c r="F5645" s="780" t="s">
        <v>7048</v>
      </c>
      <c r="G5645" s="781" t="s">
        <v>6194</v>
      </c>
      <c r="H5645" s="781" t="s">
        <v>10048</v>
      </c>
      <c r="I5645" s="781" t="s">
        <v>5517</v>
      </c>
      <c r="J5645" s="782">
        <v>0</v>
      </c>
      <c r="K5645" s="783">
        <v>0</v>
      </c>
      <c r="L5645" s="784">
        <f t="shared" si="318"/>
        <v>0</v>
      </c>
      <c r="M5645" s="784">
        <f t="shared" si="319"/>
        <v>0</v>
      </c>
      <c r="N5645" s="782">
        <v>0</v>
      </c>
      <c r="O5645" s="782">
        <v>0</v>
      </c>
      <c r="P5645" s="782">
        <v>0</v>
      </c>
      <c r="Q5645" s="782">
        <v>0</v>
      </c>
      <c r="R5645" s="782"/>
      <c r="T5645" s="568"/>
    </row>
    <row r="5646" spans="1:20" s="498" customFormat="1" ht="12" x14ac:dyDescent="0.25">
      <c r="A5646" s="772"/>
      <c r="D5646" s="515" t="s">
        <v>10591</v>
      </c>
      <c r="E5646" s="779" t="s">
        <v>10592</v>
      </c>
      <c r="F5646" s="780" t="s">
        <v>7309</v>
      </c>
      <c r="G5646" s="781" t="s">
        <v>6194</v>
      </c>
      <c r="H5646" s="781" t="s">
        <v>10048</v>
      </c>
      <c r="I5646" s="781" t="s">
        <v>5517</v>
      </c>
      <c r="J5646" s="782">
        <v>0</v>
      </c>
      <c r="K5646" s="783">
        <v>0</v>
      </c>
      <c r="L5646" s="784">
        <f t="shared" si="318"/>
        <v>0</v>
      </c>
      <c r="M5646" s="784">
        <f t="shared" si="319"/>
        <v>0</v>
      </c>
      <c r="N5646" s="782">
        <v>0</v>
      </c>
      <c r="O5646" s="782">
        <v>0</v>
      </c>
      <c r="P5646" s="782">
        <v>0</v>
      </c>
      <c r="Q5646" s="782">
        <v>0</v>
      </c>
      <c r="R5646" s="782"/>
      <c r="T5646" s="568"/>
    </row>
    <row r="5647" spans="1:20" s="498" customFormat="1" ht="24.6" thickBot="1" x14ac:dyDescent="0.3">
      <c r="A5647" s="772"/>
      <c r="D5647" s="515" t="s">
        <v>10593</v>
      </c>
      <c r="E5647" s="779" t="s">
        <v>10594</v>
      </c>
      <c r="F5647" s="780" t="s">
        <v>7054</v>
      </c>
      <c r="G5647" s="781" t="s">
        <v>6194</v>
      </c>
      <c r="H5647" s="781" t="s">
        <v>10048</v>
      </c>
      <c r="I5647" s="781" t="s">
        <v>5517</v>
      </c>
      <c r="J5647" s="782">
        <v>0</v>
      </c>
      <c r="K5647" s="783">
        <v>0</v>
      </c>
      <c r="L5647" s="784">
        <f t="shared" si="318"/>
        <v>0</v>
      </c>
      <c r="M5647" s="784">
        <f t="shared" si="319"/>
        <v>0</v>
      </c>
      <c r="N5647" s="782">
        <v>0</v>
      </c>
      <c r="O5647" s="782">
        <v>0</v>
      </c>
      <c r="P5647" s="782">
        <v>0</v>
      </c>
      <c r="Q5647" s="782">
        <v>0</v>
      </c>
      <c r="R5647" s="782"/>
      <c r="T5647" s="568"/>
    </row>
    <row r="5648" spans="1:20" s="498" customFormat="1" ht="12.6" thickBot="1" x14ac:dyDescent="0.3">
      <c r="A5648" s="772"/>
      <c r="D5648" s="519" t="s">
        <v>10595</v>
      </c>
      <c r="E5648" s="779" t="s">
        <v>10596</v>
      </c>
      <c r="F5648" s="515" t="s">
        <v>7057</v>
      </c>
      <c r="G5648" s="781" t="s">
        <v>6194</v>
      </c>
      <c r="H5648" s="781" t="s">
        <v>10048</v>
      </c>
      <c r="I5648" s="781" t="s">
        <v>5517</v>
      </c>
      <c r="J5648" s="782">
        <v>0</v>
      </c>
      <c r="K5648" s="851">
        <v>0</v>
      </c>
      <c r="L5648" s="852">
        <f t="shared" si="318"/>
        <v>0</v>
      </c>
      <c r="M5648" s="815">
        <f t="shared" si="319"/>
        <v>0</v>
      </c>
      <c r="N5648" s="792">
        <v>0</v>
      </c>
      <c r="O5648" s="782">
        <v>0</v>
      </c>
      <c r="P5648" s="782">
        <v>0</v>
      </c>
      <c r="Q5648" s="782">
        <v>0</v>
      </c>
      <c r="R5648" s="782"/>
      <c r="T5648" s="568"/>
    </row>
    <row r="5649" spans="1:20" s="498" customFormat="1" ht="12" x14ac:dyDescent="0.25">
      <c r="A5649" s="772"/>
      <c r="D5649" s="816"/>
      <c r="F5649" s="536"/>
      <c r="J5649" s="776"/>
      <c r="K5649" s="776"/>
      <c r="L5649" s="776"/>
      <c r="M5649" s="776"/>
      <c r="N5649" s="776"/>
      <c r="O5649" s="776"/>
      <c r="P5649" s="776"/>
      <c r="Q5649" s="776"/>
      <c r="R5649" s="776"/>
      <c r="T5649" s="568"/>
    </row>
    <row r="5650" spans="1:20" s="498" customFormat="1" ht="12" x14ac:dyDescent="0.25">
      <c r="A5650" s="772"/>
      <c r="C5650" s="773" t="s">
        <v>5142</v>
      </c>
      <c r="D5650" s="817"/>
      <c r="E5650" s="773"/>
      <c r="F5650" s="775"/>
      <c r="G5650" s="773"/>
      <c r="H5650" s="773"/>
      <c r="I5650" s="773"/>
      <c r="J5650" s="777">
        <v>10250000</v>
      </c>
      <c r="K5650" s="789">
        <f>SUM(K5651:K5680)</f>
        <v>13250000</v>
      </c>
      <c r="L5650" s="784">
        <f t="shared" ref="L5650:O5650" si="320">SUM(L5651:L5680)</f>
        <v>0</v>
      </c>
      <c r="M5650" s="784">
        <f t="shared" si="320"/>
        <v>3000000</v>
      </c>
      <c r="N5650" s="784">
        <f t="shared" si="320"/>
        <v>10250000</v>
      </c>
      <c r="O5650" s="784">
        <f t="shared" si="320"/>
        <v>10250000</v>
      </c>
      <c r="P5650" s="777">
        <f>SUM(K5650,N5650,O5650)</f>
        <v>33750000</v>
      </c>
      <c r="Q5650" s="777">
        <v>6950000</v>
      </c>
      <c r="R5650" s="777"/>
      <c r="T5650" s="568"/>
    </row>
    <row r="5651" spans="1:20" s="498" customFormat="1" ht="24" x14ac:dyDescent="0.25">
      <c r="A5651" s="772"/>
      <c r="D5651" s="515" t="s">
        <v>10597</v>
      </c>
      <c r="E5651" s="779" t="s">
        <v>10598</v>
      </c>
      <c r="F5651" s="780" t="s">
        <v>8512</v>
      </c>
      <c r="G5651" s="781" t="s">
        <v>6194</v>
      </c>
      <c r="H5651" s="781" t="s">
        <v>10048</v>
      </c>
      <c r="I5651" s="781" t="s">
        <v>5517</v>
      </c>
      <c r="J5651" s="782">
        <v>1000000</v>
      </c>
      <c r="K5651" s="783">
        <v>1000000</v>
      </c>
      <c r="L5651" s="784">
        <f t="shared" ref="L5651:L5680" si="321">SUM(J5651-K5651)</f>
        <v>0</v>
      </c>
      <c r="M5651" s="784">
        <f>SUM(K5651-J5651)</f>
        <v>0</v>
      </c>
      <c r="N5651" s="782">
        <v>1000000</v>
      </c>
      <c r="O5651" s="782">
        <v>1000000</v>
      </c>
      <c r="P5651" s="782">
        <v>3000000</v>
      </c>
      <c r="Q5651" s="782">
        <v>1000000</v>
      </c>
      <c r="R5651" s="782"/>
      <c r="T5651" s="568"/>
    </row>
    <row r="5652" spans="1:20" s="498" customFormat="1" ht="12" x14ac:dyDescent="0.25">
      <c r="A5652" s="772"/>
      <c r="D5652" s="515" t="s">
        <v>10599</v>
      </c>
      <c r="E5652" s="779" t="s">
        <v>10600</v>
      </c>
      <c r="F5652" s="780" t="s">
        <v>5580</v>
      </c>
      <c r="G5652" s="781" t="s">
        <v>6194</v>
      </c>
      <c r="H5652" s="781" t="s">
        <v>10048</v>
      </c>
      <c r="I5652" s="781" t="s">
        <v>5517</v>
      </c>
      <c r="J5652" s="782">
        <v>0</v>
      </c>
      <c r="K5652" s="783">
        <v>0</v>
      </c>
      <c r="L5652" s="784">
        <f t="shared" si="321"/>
        <v>0</v>
      </c>
      <c r="M5652" s="784">
        <f t="shared" ref="M5652:M5680" si="322">SUM(K5652-J5652)</f>
        <v>0</v>
      </c>
      <c r="N5652" s="782">
        <v>0</v>
      </c>
      <c r="O5652" s="782">
        <v>0</v>
      </c>
      <c r="P5652" s="782">
        <v>0</v>
      </c>
      <c r="Q5652" s="782">
        <v>0</v>
      </c>
      <c r="R5652" s="782"/>
      <c r="T5652" s="568"/>
    </row>
    <row r="5653" spans="1:20" s="498" customFormat="1" ht="12" x14ac:dyDescent="0.25">
      <c r="A5653" s="772"/>
      <c r="D5653" s="515" t="s">
        <v>10601</v>
      </c>
      <c r="E5653" s="779" t="s">
        <v>10602</v>
      </c>
      <c r="F5653" s="780" t="s">
        <v>5583</v>
      </c>
      <c r="G5653" s="781" t="s">
        <v>6194</v>
      </c>
      <c r="H5653" s="781" t="s">
        <v>10048</v>
      </c>
      <c r="I5653" s="781" t="s">
        <v>5517</v>
      </c>
      <c r="J5653" s="782">
        <v>0</v>
      </c>
      <c r="K5653" s="783">
        <v>0</v>
      </c>
      <c r="L5653" s="784">
        <f t="shared" si="321"/>
        <v>0</v>
      </c>
      <c r="M5653" s="784">
        <f t="shared" si="322"/>
        <v>0</v>
      </c>
      <c r="N5653" s="782">
        <v>0</v>
      </c>
      <c r="O5653" s="782">
        <v>0</v>
      </c>
      <c r="P5653" s="782">
        <v>0</v>
      </c>
      <c r="Q5653" s="782">
        <v>0</v>
      </c>
      <c r="R5653" s="782"/>
      <c r="T5653" s="568"/>
    </row>
    <row r="5654" spans="1:20" s="498" customFormat="1" ht="12" x14ac:dyDescent="0.25">
      <c r="A5654" s="772"/>
      <c r="D5654" s="515" t="s">
        <v>10603</v>
      </c>
      <c r="E5654" s="779" t="s">
        <v>10604</v>
      </c>
      <c r="F5654" s="780" t="s">
        <v>5592</v>
      </c>
      <c r="G5654" s="781" t="s">
        <v>6194</v>
      </c>
      <c r="H5654" s="781" t="s">
        <v>10048</v>
      </c>
      <c r="I5654" s="781" t="s">
        <v>5517</v>
      </c>
      <c r="J5654" s="782">
        <v>300000</v>
      </c>
      <c r="K5654" s="783">
        <v>300000</v>
      </c>
      <c r="L5654" s="784">
        <f t="shared" si="321"/>
        <v>0</v>
      </c>
      <c r="M5654" s="784">
        <f t="shared" si="322"/>
        <v>0</v>
      </c>
      <c r="N5654" s="782">
        <v>300000</v>
      </c>
      <c r="O5654" s="782">
        <v>300000</v>
      </c>
      <c r="P5654" s="782">
        <v>900000</v>
      </c>
      <c r="Q5654" s="782">
        <v>300000</v>
      </c>
      <c r="R5654" s="782"/>
      <c r="T5654" s="568"/>
    </row>
    <row r="5655" spans="1:20" s="498" customFormat="1" ht="12" x14ac:dyDescent="0.25">
      <c r="A5655" s="772"/>
      <c r="D5655" s="515" t="s">
        <v>10605</v>
      </c>
      <c r="E5655" s="779" t="s">
        <v>10606</v>
      </c>
      <c r="F5655" s="780" t="s">
        <v>6354</v>
      </c>
      <c r="G5655" s="781" t="s">
        <v>6194</v>
      </c>
      <c r="H5655" s="781" t="s">
        <v>10048</v>
      </c>
      <c r="I5655" s="781" t="s">
        <v>5517</v>
      </c>
      <c r="J5655" s="782">
        <v>0</v>
      </c>
      <c r="K5655" s="783">
        <v>0</v>
      </c>
      <c r="L5655" s="784">
        <f t="shared" si="321"/>
        <v>0</v>
      </c>
      <c r="M5655" s="784">
        <f t="shared" si="322"/>
        <v>0</v>
      </c>
      <c r="N5655" s="782">
        <v>0</v>
      </c>
      <c r="O5655" s="782">
        <v>0</v>
      </c>
      <c r="P5655" s="782">
        <v>0</v>
      </c>
      <c r="Q5655" s="782">
        <v>300000</v>
      </c>
      <c r="R5655" s="782"/>
      <c r="T5655" s="568"/>
    </row>
    <row r="5656" spans="1:20" s="498" customFormat="1" ht="24" x14ac:dyDescent="0.25">
      <c r="A5656" s="772"/>
      <c r="D5656" s="515" t="s">
        <v>10607</v>
      </c>
      <c r="E5656" s="779" t="s">
        <v>10608</v>
      </c>
      <c r="F5656" s="780" t="s">
        <v>10534</v>
      </c>
      <c r="G5656" s="781" t="s">
        <v>6194</v>
      </c>
      <c r="H5656" s="781" t="s">
        <v>10048</v>
      </c>
      <c r="I5656" s="781" t="s">
        <v>5517</v>
      </c>
      <c r="J5656" s="782">
        <v>800000</v>
      </c>
      <c r="K5656" s="783">
        <v>800000</v>
      </c>
      <c r="L5656" s="784">
        <f t="shared" si="321"/>
        <v>0</v>
      </c>
      <c r="M5656" s="784">
        <f t="shared" si="322"/>
        <v>0</v>
      </c>
      <c r="N5656" s="782">
        <v>800000</v>
      </c>
      <c r="O5656" s="782">
        <v>800000</v>
      </c>
      <c r="P5656" s="782">
        <v>2400000</v>
      </c>
      <c r="Q5656" s="782">
        <v>800000</v>
      </c>
      <c r="R5656" s="782"/>
      <c r="T5656" s="568"/>
    </row>
    <row r="5657" spans="1:20" s="498" customFormat="1" ht="36" x14ac:dyDescent="0.25">
      <c r="A5657" s="772"/>
      <c r="D5657" s="515" t="s">
        <v>10609</v>
      </c>
      <c r="E5657" s="779" t="s">
        <v>10610</v>
      </c>
      <c r="F5657" s="780" t="s">
        <v>5906</v>
      </c>
      <c r="G5657" s="781" t="s">
        <v>6194</v>
      </c>
      <c r="H5657" s="781" t="s">
        <v>10048</v>
      </c>
      <c r="I5657" s="781" t="s">
        <v>5517</v>
      </c>
      <c r="J5657" s="782">
        <v>1000000</v>
      </c>
      <c r="K5657" s="783">
        <v>1000000</v>
      </c>
      <c r="L5657" s="784">
        <f t="shared" si="321"/>
        <v>0</v>
      </c>
      <c r="M5657" s="784">
        <f t="shared" si="322"/>
        <v>0</v>
      </c>
      <c r="N5657" s="782">
        <v>1000000</v>
      </c>
      <c r="O5657" s="782">
        <v>1000000</v>
      </c>
      <c r="P5657" s="782">
        <v>3000000</v>
      </c>
      <c r="Q5657" s="782">
        <v>800000</v>
      </c>
      <c r="R5657" s="782"/>
      <c r="T5657" s="568"/>
    </row>
    <row r="5658" spans="1:20" s="498" customFormat="1" ht="24" x14ac:dyDescent="0.25">
      <c r="A5658" s="772"/>
      <c r="D5658" s="515" t="s">
        <v>10611</v>
      </c>
      <c r="E5658" s="779" t="s">
        <v>10612</v>
      </c>
      <c r="F5658" s="780" t="s">
        <v>5637</v>
      </c>
      <c r="G5658" s="781" t="s">
        <v>6194</v>
      </c>
      <c r="H5658" s="781" t="s">
        <v>10048</v>
      </c>
      <c r="I5658" s="781" t="s">
        <v>5517</v>
      </c>
      <c r="J5658" s="782">
        <v>400000</v>
      </c>
      <c r="K5658" s="783">
        <v>400000</v>
      </c>
      <c r="L5658" s="784">
        <f t="shared" si="321"/>
        <v>0</v>
      </c>
      <c r="M5658" s="784">
        <f t="shared" si="322"/>
        <v>0</v>
      </c>
      <c r="N5658" s="782">
        <v>400000</v>
      </c>
      <c r="O5658" s="782">
        <v>400000</v>
      </c>
      <c r="P5658" s="782">
        <v>1200000</v>
      </c>
      <c r="Q5658" s="782">
        <v>500000</v>
      </c>
      <c r="R5658" s="782"/>
      <c r="T5658" s="568"/>
    </row>
    <row r="5659" spans="1:20" s="498" customFormat="1" ht="24" x14ac:dyDescent="0.25">
      <c r="A5659" s="772"/>
      <c r="D5659" s="515" t="s">
        <v>10613</v>
      </c>
      <c r="E5659" s="779" t="s">
        <v>10614</v>
      </c>
      <c r="F5659" s="780" t="s">
        <v>8100</v>
      </c>
      <c r="G5659" s="781" t="s">
        <v>6194</v>
      </c>
      <c r="H5659" s="781" t="s">
        <v>10048</v>
      </c>
      <c r="I5659" s="781" t="s">
        <v>5517</v>
      </c>
      <c r="J5659" s="782">
        <v>500000</v>
      </c>
      <c r="K5659" s="783">
        <v>500000</v>
      </c>
      <c r="L5659" s="784">
        <f t="shared" si="321"/>
        <v>0</v>
      </c>
      <c r="M5659" s="784">
        <f t="shared" si="322"/>
        <v>0</v>
      </c>
      <c r="N5659" s="782">
        <v>500000</v>
      </c>
      <c r="O5659" s="782">
        <v>500000</v>
      </c>
      <c r="P5659" s="782">
        <v>1500000</v>
      </c>
      <c r="Q5659" s="782">
        <v>800000</v>
      </c>
      <c r="R5659" s="782"/>
      <c r="T5659" s="568"/>
    </row>
    <row r="5660" spans="1:20" s="498" customFormat="1" ht="24" x14ac:dyDescent="0.25">
      <c r="A5660" s="772"/>
      <c r="D5660" s="515" t="s">
        <v>10615</v>
      </c>
      <c r="E5660" s="779" t="s">
        <v>10616</v>
      </c>
      <c r="F5660" s="780" t="s">
        <v>6701</v>
      </c>
      <c r="G5660" s="781" t="s">
        <v>6194</v>
      </c>
      <c r="H5660" s="781" t="s">
        <v>10048</v>
      </c>
      <c r="I5660" s="781" t="s">
        <v>5517</v>
      </c>
      <c r="J5660" s="782">
        <v>300000</v>
      </c>
      <c r="K5660" s="783">
        <v>300000</v>
      </c>
      <c r="L5660" s="784">
        <f t="shared" si="321"/>
        <v>0</v>
      </c>
      <c r="M5660" s="784">
        <f t="shared" si="322"/>
        <v>0</v>
      </c>
      <c r="N5660" s="782">
        <v>300000</v>
      </c>
      <c r="O5660" s="782">
        <v>300000</v>
      </c>
      <c r="P5660" s="782">
        <v>900000</v>
      </c>
      <c r="Q5660" s="782">
        <v>0</v>
      </c>
      <c r="R5660" s="782"/>
      <c r="T5660" s="568"/>
    </row>
    <row r="5661" spans="1:20" s="498" customFormat="1" ht="24" x14ac:dyDescent="0.25">
      <c r="A5661" s="772"/>
      <c r="D5661" s="515" t="s">
        <v>10617</v>
      </c>
      <c r="E5661" s="779" t="s">
        <v>10618</v>
      </c>
      <c r="F5661" s="780" t="s">
        <v>9873</v>
      </c>
      <c r="G5661" s="781" t="s">
        <v>6194</v>
      </c>
      <c r="H5661" s="781" t="s">
        <v>10048</v>
      </c>
      <c r="I5661" s="781" t="s">
        <v>5517</v>
      </c>
      <c r="J5661" s="782">
        <v>500000</v>
      </c>
      <c r="K5661" s="783">
        <v>500000</v>
      </c>
      <c r="L5661" s="784">
        <f t="shared" si="321"/>
        <v>0</v>
      </c>
      <c r="M5661" s="784">
        <f t="shared" si="322"/>
        <v>0</v>
      </c>
      <c r="N5661" s="782">
        <v>500000</v>
      </c>
      <c r="O5661" s="782">
        <v>500000</v>
      </c>
      <c r="P5661" s="782">
        <v>1500000</v>
      </c>
      <c r="Q5661" s="782">
        <v>200000</v>
      </c>
      <c r="R5661" s="782"/>
      <c r="T5661" s="568"/>
    </row>
    <row r="5662" spans="1:20" s="498" customFormat="1" ht="12" x14ac:dyDescent="0.25">
      <c r="A5662" s="772"/>
      <c r="D5662" s="515" t="s">
        <v>10619</v>
      </c>
      <c r="E5662" s="779" t="s">
        <v>10620</v>
      </c>
      <c r="F5662" s="515" t="s">
        <v>10621</v>
      </c>
      <c r="G5662" s="781" t="s">
        <v>6194</v>
      </c>
      <c r="H5662" s="781" t="s">
        <v>10048</v>
      </c>
      <c r="I5662" s="781" t="s">
        <v>5517</v>
      </c>
      <c r="J5662" s="782">
        <v>100000</v>
      </c>
      <c r="K5662" s="783">
        <v>100000</v>
      </c>
      <c r="L5662" s="784">
        <f t="shared" si="321"/>
        <v>0</v>
      </c>
      <c r="M5662" s="784">
        <f t="shared" si="322"/>
        <v>0</v>
      </c>
      <c r="N5662" s="782">
        <v>100000</v>
      </c>
      <c r="O5662" s="782">
        <v>100000</v>
      </c>
      <c r="P5662" s="782">
        <v>300000</v>
      </c>
      <c r="Q5662" s="782">
        <v>100000</v>
      </c>
      <c r="R5662" s="782"/>
      <c r="T5662" s="568"/>
    </row>
    <row r="5663" spans="1:20" s="498" customFormat="1" ht="12" x14ac:dyDescent="0.25">
      <c r="A5663" s="772"/>
      <c r="D5663" s="515" t="s">
        <v>10622</v>
      </c>
      <c r="E5663" s="779" t="s">
        <v>10623</v>
      </c>
      <c r="F5663" s="780" t="s">
        <v>10624</v>
      </c>
      <c r="G5663" s="781" t="s">
        <v>6194</v>
      </c>
      <c r="H5663" s="781" t="s">
        <v>10048</v>
      </c>
      <c r="I5663" s="781" t="s">
        <v>5517</v>
      </c>
      <c r="J5663" s="782">
        <v>0</v>
      </c>
      <c r="K5663" s="783">
        <v>3000000</v>
      </c>
      <c r="L5663" s="784">
        <v>0</v>
      </c>
      <c r="M5663" s="784">
        <f t="shared" si="322"/>
        <v>3000000</v>
      </c>
      <c r="N5663" s="782">
        <v>0</v>
      </c>
      <c r="O5663" s="782">
        <v>0</v>
      </c>
      <c r="P5663" s="782">
        <v>0</v>
      </c>
      <c r="Q5663" s="782">
        <v>0</v>
      </c>
      <c r="R5663" s="782"/>
      <c r="T5663" s="568"/>
    </row>
    <row r="5664" spans="1:20" s="498" customFormat="1" ht="12" x14ac:dyDescent="0.25">
      <c r="A5664" s="772"/>
      <c r="D5664" s="515" t="s">
        <v>10625</v>
      </c>
      <c r="E5664" s="779" t="s">
        <v>10626</v>
      </c>
      <c r="F5664" s="515" t="s">
        <v>8111</v>
      </c>
      <c r="G5664" s="781" t="s">
        <v>6194</v>
      </c>
      <c r="H5664" s="781" t="s">
        <v>10048</v>
      </c>
      <c r="I5664" s="781" t="s">
        <v>5517</v>
      </c>
      <c r="J5664" s="782">
        <v>200000</v>
      </c>
      <c r="K5664" s="783">
        <v>200000</v>
      </c>
      <c r="L5664" s="784">
        <f t="shared" si="321"/>
        <v>0</v>
      </c>
      <c r="M5664" s="784">
        <f t="shared" si="322"/>
        <v>0</v>
      </c>
      <c r="N5664" s="782">
        <v>200000</v>
      </c>
      <c r="O5664" s="782">
        <v>200000</v>
      </c>
      <c r="P5664" s="782">
        <v>600000</v>
      </c>
      <c r="Q5664" s="782">
        <v>200000</v>
      </c>
      <c r="R5664" s="782"/>
      <c r="T5664" s="568"/>
    </row>
    <row r="5665" spans="1:20" s="498" customFormat="1" ht="12" x14ac:dyDescent="0.25">
      <c r="A5665" s="772"/>
      <c r="D5665" s="515" t="s">
        <v>10627</v>
      </c>
      <c r="E5665" s="779" t="s">
        <v>10628</v>
      </c>
      <c r="F5665" s="780" t="s">
        <v>5703</v>
      </c>
      <c r="G5665" s="781" t="s">
        <v>6194</v>
      </c>
      <c r="H5665" s="781" t="s">
        <v>10048</v>
      </c>
      <c r="I5665" s="781" t="s">
        <v>5517</v>
      </c>
      <c r="J5665" s="782">
        <v>900000</v>
      </c>
      <c r="K5665" s="783">
        <v>900000</v>
      </c>
      <c r="L5665" s="784">
        <f t="shared" si="321"/>
        <v>0</v>
      </c>
      <c r="M5665" s="784">
        <f t="shared" si="322"/>
        <v>0</v>
      </c>
      <c r="N5665" s="782">
        <v>900000</v>
      </c>
      <c r="O5665" s="782">
        <v>900000</v>
      </c>
      <c r="P5665" s="782">
        <v>2700000</v>
      </c>
      <c r="Q5665" s="782">
        <v>800000</v>
      </c>
      <c r="R5665" s="782"/>
      <c r="T5665" s="568"/>
    </row>
    <row r="5666" spans="1:20" s="498" customFormat="1" ht="12" x14ac:dyDescent="0.25">
      <c r="A5666" s="772"/>
      <c r="D5666" s="515" t="s">
        <v>10629</v>
      </c>
      <c r="E5666" s="779" t="s">
        <v>10630</v>
      </c>
      <c r="F5666" s="515" t="s">
        <v>6462</v>
      </c>
      <c r="G5666" s="781" t="s">
        <v>6194</v>
      </c>
      <c r="H5666" s="781" t="s">
        <v>10048</v>
      </c>
      <c r="I5666" s="781" t="s">
        <v>5517</v>
      </c>
      <c r="J5666" s="782">
        <v>400000</v>
      </c>
      <c r="K5666" s="783">
        <v>400000</v>
      </c>
      <c r="L5666" s="782">
        <f t="shared" si="321"/>
        <v>0</v>
      </c>
      <c r="M5666" s="782">
        <f t="shared" si="322"/>
        <v>0</v>
      </c>
      <c r="N5666" s="782">
        <v>400000</v>
      </c>
      <c r="O5666" s="782">
        <v>400000</v>
      </c>
      <c r="P5666" s="782">
        <v>1200000</v>
      </c>
      <c r="Q5666" s="782">
        <v>400000</v>
      </c>
      <c r="R5666" s="782"/>
      <c r="T5666" s="568"/>
    </row>
    <row r="5667" spans="1:20" s="498" customFormat="1" ht="12" x14ac:dyDescent="0.25">
      <c r="A5667" s="772"/>
      <c r="G5667" s="793"/>
      <c r="H5667" s="793"/>
      <c r="I5667" s="793"/>
      <c r="J5667" s="776"/>
      <c r="K5667" s="776"/>
      <c r="L5667" s="776"/>
      <c r="M5667" s="776"/>
      <c r="N5667" s="776"/>
      <c r="O5667" s="776"/>
      <c r="P5667" s="776"/>
      <c r="Q5667" s="776"/>
      <c r="R5667" s="776"/>
      <c r="T5667" s="568"/>
    </row>
    <row r="5668" spans="1:20" s="751" customFormat="1" ht="12" customHeight="1" x14ac:dyDescent="0.3">
      <c r="A5668" s="946" t="s">
        <v>5500</v>
      </c>
      <c r="B5668" s="946"/>
      <c r="C5668" s="946"/>
      <c r="D5668" s="946"/>
      <c r="E5668" s="946"/>
      <c r="F5668" s="946"/>
      <c r="G5668" s="946"/>
      <c r="H5668" s="946"/>
      <c r="I5668" s="946"/>
      <c r="J5668" s="946"/>
      <c r="K5668" s="946"/>
      <c r="L5668" s="946"/>
      <c r="M5668" s="946"/>
      <c r="N5668" s="946"/>
      <c r="O5668" s="946"/>
      <c r="P5668" s="946"/>
      <c r="Q5668" s="946"/>
      <c r="T5668" s="752"/>
    </row>
    <row r="5669" spans="1:20" s="751" customFormat="1" ht="13.8" x14ac:dyDescent="0.3">
      <c r="A5669" s="946" t="s">
        <v>5501</v>
      </c>
      <c r="B5669" s="946"/>
      <c r="C5669" s="946"/>
      <c r="D5669" s="946"/>
      <c r="E5669" s="946"/>
      <c r="F5669" s="946"/>
      <c r="G5669" s="946"/>
      <c r="H5669" s="946"/>
      <c r="I5669" s="946"/>
      <c r="J5669" s="946"/>
      <c r="K5669" s="946"/>
      <c r="L5669" s="946"/>
      <c r="M5669" s="946"/>
      <c r="N5669" s="946"/>
      <c r="O5669" s="946"/>
      <c r="P5669" s="946"/>
      <c r="Q5669" s="946"/>
      <c r="T5669" s="752"/>
    </row>
    <row r="5670" spans="1:20" s="753" customFormat="1" ht="13.2" x14ac:dyDescent="0.25">
      <c r="A5670" s="947" t="s">
        <v>8579</v>
      </c>
      <c r="B5670" s="947"/>
      <c r="C5670" s="947"/>
      <c r="D5670" s="947"/>
      <c r="E5670" s="947"/>
      <c r="F5670" s="947"/>
      <c r="G5670" s="947"/>
      <c r="H5670" s="947"/>
      <c r="I5670" s="947"/>
      <c r="J5670" s="947"/>
      <c r="K5670" s="947"/>
      <c r="L5670" s="947"/>
      <c r="M5670" s="947"/>
      <c r="N5670" s="947"/>
      <c r="O5670" s="947"/>
      <c r="P5670" s="947"/>
      <c r="Q5670" s="947"/>
      <c r="T5670" s="754"/>
    </row>
    <row r="5671" spans="1:20" s="760" customFormat="1" ht="24" customHeight="1" x14ac:dyDescent="0.25">
      <c r="A5671" s="943" t="s">
        <v>5502</v>
      </c>
      <c r="B5671" s="948" t="s">
        <v>5503</v>
      </c>
      <c r="C5671" s="949"/>
      <c r="D5671" s="755"/>
      <c r="E5671" s="943" t="s">
        <v>5504</v>
      </c>
      <c r="F5671" s="943" t="s">
        <v>4881</v>
      </c>
      <c r="G5671" s="943" t="s">
        <v>5505</v>
      </c>
      <c r="H5671" s="943" t="s">
        <v>5506</v>
      </c>
      <c r="I5671" s="943" t="s">
        <v>5507</v>
      </c>
      <c r="J5671" s="756" t="s">
        <v>3115</v>
      </c>
      <c r="K5671" s="757" t="s">
        <v>3116</v>
      </c>
      <c r="L5671" s="758" t="s">
        <v>5508</v>
      </c>
      <c r="M5671" s="758" t="s">
        <v>5509</v>
      </c>
      <c r="N5671" s="756" t="s">
        <v>3116</v>
      </c>
      <c r="O5671" s="756" t="s">
        <v>3116</v>
      </c>
      <c r="P5671" s="759" t="s">
        <v>3317</v>
      </c>
      <c r="Q5671" s="759" t="s">
        <v>3341</v>
      </c>
      <c r="R5671" s="759" t="s">
        <v>5510</v>
      </c>
      <c r="T5671" s="761"/>
    </row>
    <row r="5672" spans="1:20" s="760" customFormat="1" ht="19.5" customHeight="1" x14ac:dyDescent="0.25">
      <c r="A5672" s="944"/>
      <c r="B5672" s="950"/>
      <c r="C5672" s="951"/>
      <c r="D5672" s="762"/>
      <c r="E5672" s="944"/>
      <c r="F5672" s="944"/>
      <c r="G5672" s="944"/>
      <c r="H5672" s="944"/>
      <c r="I5672" s="944"/>
      <c r="J5672" s="763">
        <v>2020</v>
      </c>
      <c r="K5672" s="764" t="s">
        <v>3120</v>
      </c>
      <c r="L5672" s="765" t="s">
        <v>3120</v>
      </c>
      <c r="M5672" s="765" t="s">
        <v>3120</v>
      </c>
      <c r="N5672" s="766" t="s">
        <v>5068</v>
      </c>
      <c r="O5672" s="766" t="s">
        <v>5069</v>
      </c>
      <c r="P5672" s="763" t="s">
        <v>4882</v>
      </c>
      <c r="Q5672" s="766" t="s">
        <v>5102</v>
      </c>
      <c r="R5672" s="763"/>
      <c r="T5672" s="761"/>
    </row>
    <row r="5673" spans="1:20" s="760" customFormat="1" ht="15.75" customHeight="1" x14ac:dyDescent="0.25">
      <c r="A5673" s="945"/>
      <c r="B5673" s="952"/>
      <c r="C5673" s="953"/>
      <c r="D5673" s="768"/>
      <c r="E5673" s="945"/>
      <c r="F5673" s="945"/>
      <c r="G5673" s="945"/>
      <c r="H5673" s="945"/>
      <c r="I5673" s="945"/>
      <c r="J5673" s="769" t="s">
        <v>14</v>
      </c>
      <c r="K5673" s="770" t="s">
        <v>14</v>
      </c>
      <c r="L5673" s="771" t="s">
        <v>14</v>
      </c>
      <c r="M5673" s="771" t="s">
        <v>14</v>
      </c>
      <c r="N5673" s="769" t="s">
        <v>14</v>
      </c>
      <c r="O5673" s="769" t="s">
        <v>14</v>
      </c>
      <c r="P5673" s="769" t="s">
        <v>14</v>
      </c>
      <c r="Q5673" s="769" t="s">
        <v>14</v>
      </c>
      <c r="R5673" s="769"/>
      <c r="T5673" s="761"/>
    </row>
    <row r="5674" spans="1:20" s="498" customFormat="1" ht="24" x14ac:dyDescent="0.25">
      <c r="A5674" s="772"/>
      <c r="D5674" s="515" t="s">
        <v>10631</v>
      </c>
      <c r="E5674" s="779" t="s">
        <v>10632</v>
      </c>
      <c r="F5674" s="780" t="s">
        <v>6467</v>
      </c>
      <c r="G5674" s="781" t="s">
        <v>6194</v>
      </c>
      <c r="H5674" s="781" t="s">
        <v>6648</v>
      </c>
      <c r="I5674" s="781" t="s">
        <v>5517</v>
      </c>
      <c r="J5674" s="782">
        <v>0</v>
      </c>
      <c r="K5674" s="783">
        <v>0</v>
      </c>
      <c r="L5674" s="784">
        <f t="shared" si="321"/>
        <v>0</v>
      </c>
      <c r="M5674" s="784">
        <f t="shared" si="322"/>
        <v>0</v>
      </c>
      <c r="N5674" s="782">
        <v>0</v>
      </c>
      <c r="O5674" s="782">
        <v>0</v>
      </c>
      <c r="P5674" s="782">
        <v>0</v>
      </c>
      <c r="Q5674" s="782">
        <v>0</v>
      </c>
      <c r="R5674" s="782"/>
      <c r="T5674" s="568"/>
    </row>
    <row r="5675" spans="1:20" s="498" customFormat="1" ht="12" x14ac:dyDescent="0.25">
      <c r="A5675" s="772"/>
      <c r="D5675" s="515" t="s">
        <v>10633</v>
      </c>
      <c r="E5675" s="779" t="s">
        <v>10634</v>
      </c>
      <c r="F5675" s="780" t="s">
        <v>6716</v>
      </c>
      <c r="G5675" s="781" t="s">
        <v>6194</v>
      </c>
      <c r="H5675" s="781" t="s">
        <v>10048</v>
      </c>
      <c r="I5675" s="781" t="s">
        <v>5517</v>
      </c>
      <c r="J5675" s="782">
        <v>500000</v>
      </c>
      <c r="K5675" s="783">
        <v>500000</v>
      </c>
      <c r="L5675" s="784">
        <f t="shared" si="321"/>
        <v>0</v>
      </c>
      <c r="M5675" s="784">
        <f t="shared" si="322"/>
        <v>0</v>
      </c>
      <c r="N5675" s="782">
        <v>500000</v>
      </c>
      <c r="O5675" s="782">
        <v>500000</v>
      </c>
      <c r="P5675" s="782">
        <v>1500000</v>
      </c>
      <c r="Q5675" s="782">
        <v>0</v>
      </c>
      <c r="R5675" s="782"/>
      <c r="T5675" s="568"/>
    </row>
    <row r="5676" spans="1:20" s="498" customFormat="1" ht="12" x14ac:dyDescent="0.25">
      <c r="A5676" s="772"/>
      <c r="D5676" s="515" t="s">
        <v>10635</v>
      </c>
      <c r="E5676" s="779" t="s">
        <v>10636</v>
      </c>
      <c r="F5676" s="515" t="s">
        <v>5724</v>
      </c>
      <c r="G5676" s="781" t="s">
        <v>6194</v>
      </c>
      <c r="H5676" s="781" t="s">
        <v>10048</v>
      </c>
      <c r="I5676" s="781" t="s">
        <v>5517</v>
      </c>
      <c r="J5676" s="782">
        <v>2000000</v>
      </c>
      <c r="K5676" s="783">
        <v>2000000</v>
      </c>
      <c r="L5676" s="784">
        <f t="shared" si="321"/>
        <v>0</v>
      </c>
      <c r="M5676" s="784">
        <f t="shared" si="322"/>
        <v>0</v>
      </c>
      <c r="N5676" s="782">
        <v>2000000</v>
      </c>
      <c r="O5676" s="782">
        <v>2000000</v>
      </c>
      <c r="P5676" s="782">
        <v>6000000</v>
      </c>
      <c r="Q5676" s="782">
        <v>0</v>
      </c>
      <c r="R5676" s="782"/>
      <c r="T5676" s="568"/>
    </row>
    <row r="5677" spans="1:20" s="498" customFormat="1" ht="12" x14ac:dyDescent="0.25">
      <c r="A5677" s="772"/>
      <c r="D5677" s="515" t="s">
        <v>10637</v>
      </c>
      <c r="E5677" s="779" t="s">
        <v>10638</v>
      </c>
      <c r="F5677" s="515" t="s">
        <v>5727</v>
      </c>
      <c r="G5677" s="781" t="s">
        <v>6194</v>
      </c>
      <c r="H5677" s="781" t="s">
        <v>10048</v>
      </c>
      <c r="I5677" s="781" t="s">
        <v>5517</v>
      </c>
      <c r="J5677" s="782">
        <v>600000</v>
      </c>
      <c r="K5677" s="783">
        <v>600000</v>
      </c>
      <c r="L5677" s="784">
        <f t="shared" si="321"/>
        <v>0</v>
      </c>
      <c r="M5677" s="784">
        <f t="shared" si="322"/>
        <v>0</v>
      </c>
      <c r="N5677" s="782">
        <v>600000</v>
      </c>
      <c r="O5677" s="782">
        <v>600000</v>
      </c>
      <c r="P5677" s="782">
        <v>1800000</v>
      </c>
      <c r="Q5677" s="782">
        <v>0</v>
      </c>
      <c r="R5677" s="782"/>
      <c r="T5677" s="568"/>
    </row>
    <row r="5678" spans="1:20" s="498" customFormat="1" ht="12" x14ac:dyDescent="0.25">
      <c r="A5678" s="772"/>
      <c r="D5678" s="515" t="s">
        <v>10639</v>
      </c>
      <c r="E5678" s="779" t="s">
        <v>10634</v>
      </c>
      <c r="F5678" s="780" t="s">
        <v>5739</v>
      </c>
      <c r="G5678" s="781" t="s">
        <v>6194</v>
      </c>
      <c r="H5678" s="781" t="s">
        <v>10048</v>
      </c>
      <c r="I5678" s="781" t="s">
        <v>5517</v>
      </c>
      <c r="J5678" s="782">
        <v>500000</v>
      </c>
      <c r="K5678" s="783">
        <v>500000</v>
      </c>
      <c r="L5678" s="784">
        <f t="shared" si="321"/>
        <v>0</v>
      </c>
      <c r="M5678" s="784">
        <f t="shared" si="322"/>
        <v>0</v>
      </c>
      <c r="N5678" s="782">
        <v>500000</v>
      </c>
      <c r="O5678" s="782">
        <v>500000</v>
      </c>
      <c r="P5678" s="782">
        <v>1500000</v>
      </c>
      <c r="Q5678" s="782">
        <v>500000</v>
      </c>
      <c r="R5678" s="782"/>
      <c r="T5678" s="568"/>
    </row>
    <row r="5679" spans="1:20" s="498" customFormat="1" ht="24.75" customHeight="1" x14ac:dyDescent="0.25">
      <c r="A5679" s="772"/>
      <c r="D5679" s="515" t="s">
        <v>10640</v>
      </c>
      <c r="E5679" s="779" t="s">
        <v>10641</v>
      </c>
      <c r="F5679" s="780" t="s">
        <v>5881</v>
      </c>
      <c r="G5679" s="781" t="s">
        <v>6194</v>
      </c>
      <c r="H5679" s="781" t="s">
        <v>10048</v>
      </c>
      <c r="I5679" s="781" t="s">
        <v>5517</v>
      </c>
      <c r="J5679" s="782">
        <v>100000</v>
      </c>
      <c r="K5679" s="783">
        <v>100000</v>
      </c>
      <c r="L5679" s="784">
        <f t="shared" si="321"/>
        <v>0</v>
      </c>
      <c r="M5679" s="784">
        <f t="shared" si="322"/>
        <v>0</v>
      </c>
      <c r="N5679" s="782">
        <v>100000</v>
      </c>
      <c r="O5679" s="782">
        <v>100000</v>
      </c>
      <c r="P5679" s="782">
        <v>300000</v>
      </c>
      <c r="Q5679" s="782">
        <v>100000</v>
      </c>
      <c r="R5679" s="782"/>
      <c r="T5679" s="568"/>
    </row>
    <row r="5680" spans="1:20" s="498" customFormat="1" ht="12" x14ac:dyDescent="0.25">
      <c r="A5680" s="772"/>
      <c r="D5680" s="515" t="s">
        <v>10642</v>
      </c>
      <c r="E5680" s="779" t="s">
        <v>10643</v>
      </c>
      <c r="F5680" s="780" t="s">
        <v>5757</v>
      </c>
      <c r="G5680" s="781" t="s">
        <v>6194</v>
      </c>
      <c r="H5680" s="781" t="s">
        <v>10048</v>
      </c>
      <c r="I5680" s="781" t="s">
        <v>5517</v>
      </c>
      <c r="J5680" s="782">
        <v>150000</v>
      </c>
      <c r="K5680" s="783">
        <v>150000</v>
      </c>
      <c r="L5680" s="782">
        <f t="shared" si="321"/>
        <v>0</v>
      </c>
      <c r="M5680" s="782">
        <f t="shared" si="322"/>
        <v>0</v>
      </c>
      <c r="N5680" s="782">
        <v>150000</v>
      </c>
      <c r="O5680" s="782">
        <v>150000</v>
      </c>
      <c r="P5680" s="782">
        <v>450000</v>
      </c>
      <c r="Q5680" s="782">
        <v>150000</v>
      </c>
      <c r="R5680" s="782"/>
      <c r="T5680" s="568"/>
    </row>
    <row r="5681" spans="1:20" s="498" customFormat="1" ht="12" x14ac:dyDescent="0.25">
      <c r="A5681" s="772"/>
      <c r="D5681" s="515"/>
      <c r="F5681" s="536"/>
      <c r="J5681" s="776"/>
      <c r="K5681" s="776"/>
      <c r="L5681" s="776"/>
      <c r="M5681" s="776"/>
      <c r="N5681" s="776"/>
      <c r="O5681" s="776"/>
      <c r="P5681" s="776"/>
      <c r="Q5681" s="776"/>
      <c r="R5681" s="776"/>
      <c r="T5681" s="568"/>
    </row>
    <row r="5682" spans="1:20" s="498" customFormat="1" ht="12" x14ac:dyDescent="0.25">
      <c r="A5682" s="772"/>
      <c r="C5682" s="773" t="s">
        <v>5892</v>
      </c>
      <c r="D5682" s="794"/>
      <c r="E5682" s="773"/>
      <c r="F5682" s="775"/>
      <c r="G5682" s="773"/>
      <c r="H5682" s="773"/>
      <c r="I5682" s="773"/>
      <c r="J5682" s="777">
        <v>8000000</v>
      </c>
      <c r="K5682" s="789">
        <f>SUM(K5683:K5684)</f>
        <v>8000000</v>
      </c>
      <c r="L5682" s="784">
        <f t="shared" ref="L5682:O5682" si="323">SUM(L5683:L5684)</f>
        <v>0</v>
      </c>
      <c r="M5682" s="784">
        <f t="shared" si="323"/>
        <v>0</v>
      </c>
      <c r="N5682" s="784">
        <f t="shared" si="323"/>
        <v>8000000</v>
      </c>
      <c r="O5682" s="784">
        <f t="shared" si="323"/>
        <v>8000000</v>
      </c>
      <c r="P5682" s="777">
        <f>SUM(K5682,N5682,O5682)</f>
        <v>24000000</v>
      </c>
      <c r="Q5682" s="777">
        <v>4000000</v>
      </c>
      <c r="R5682" s="777"/>
      <c r="T5682" s="568"/>
    </row>
    <row r="5683" spans="1:20" s="498" customFormat="1" ht="12" x14ac:dyDescent="0.25">
      <c r="A5683" s="772"/>
      <c r="D5683" s="515" t="s">
        <v>10644</v>
      </c>
      <c r="E5683" s="779" t="s">
        <v>10645</v>
      </c>
      <c r="F5683" s="780" t="s">
        <v>7019</v>
      </c>
      <c r="G5683" s="781" t="s">
        <v>6194</v>
      </c>
      <c r="H5683" s="781" t="s">
        <v>10048</v>
      </c>
      <c r="I5683" s="781" t="s">
        <v>5517</v>
      </c>
      <c r="J5683" s="782">
        <v>4000000</v>
      </c>
      <c r="K5683" s="783">
        <v>4000000</v>
      </c>
      <c r="L5683" s="784">
        <f t="shared" ref="L5683:L5684" si="324">SUM(J5683-K5683)</f>
        <v>0</v>
      </c>
      <c r="M5683" s="784">
        <f>SUM(K5683-J5683)</f>
        <v>0</v>
      </c>
      <c r="N5683" s="782">
        <v>4000000</v>
      </c>
      <c r="O5683" s="782">
        <v>4000000</v>
      </c>
      <c r="P5683" s="782">
        <v>12000000</v>
      </c>
      <c r="Q5683" s="782">
        <v>4000000</v>
      </c>
      <c r="R5683" s="782"/>
      <c r="T5683" s="568"/>
    </row>
    <row r="5684" spans="1:20" s="498" customFormat="1" ht="12" x14ac:dyDescent="0.25">
      <c r="A5684" s="772"/>
      <c r="D5684" s="515" t="s">
        <v>10646</v>
      </c>
      <c r="E5684" s="779" t="s">
        <v>10647</v>
      </c>
      <c r="F5684" s="780" t="s">
        <v>7185</v>
      </c>
      <c r="G5684" s="781" t="s">
        <v>6194</v>
      </c>
      <c r="H5684" s="781" t="s">
        <v>10048</v>
      </c>
      <c r="I5684" s="781" t="s">
        <v>5517</v>
      </c>
      <c r="J5684" s="782">
        <v>4000000</v>
      </c>
      <c r="K5684" s="783">
        <v>4000000</v>
      </c>
      <c r="L5684" s="782">
        <f t="shared" si="324"/>
        <v>0</v>
      </c>
      <c r="M5684" s="782">
        <f>SUM(K5684-J5684)</f>
        <v>0</v>
      </c>
      <c r="N5684" s="782">
        <v>4000000</v>
      </c>
      <c r="O5684" s="782">
        <v>4000000</v>
      </c>
      <c r="P5684" s="782">
        <v>12000000</v>
      </c>
      <c r="Q5684" s="782">
        <v>0</v>
      </c>
      <c r="R5684" s="782"/>
      <c r="T5684" s="568"/>
    </row>
    <row r="5685" spans="1:20" s="498" customFormat="1" ht="12" x14ac:dyDescent="0.25">
      <c r="A5685" s="772"/>
      <c r="D5685" s="515"/>
      <c r="F5685" s="536"/>
      <c r="J5685" s="776"/>
      <c r="K5685" s="776"/>
      <c r="L5685" s="776"/>
      <c r="M5685" s="776"/>
      <c r="N5685" s="776"/>
      <c r="O5685" s="776"/>
      <c r="P5685" s="776"/>
      <c r="Q5685" s="776"/>
      <c r="R5685" s="776"/>
      <c r="T5685" s="568"/>
    </row>
    <row r="5686" spans="1:20" s="498" customFormat="1" ht="12" x14ac:dyDescent="0.25">
      <c r="A5686" s="772"/>
      <c r="B5686" s="566" t="s">
        <v>1461</v>
      </c>
      <c r="C5686" s="810"/>
      <c r="D5686" s="519"/>
      <c r="E5686" s="810"/>
      <c r="F5686" s="827"/>
      <c r="G5686" s="810"/>
      <c r="H5686" s="810"/>
      <c r="I5686" s="779"/>
      <c r="J5686" s="782">
        <v>43381405</v>
      </c>
      <c r="K5686" s="783">
        <f>SUM(K5627,K5650,K5682)</f>
        <v>43381405</v>
      </c>
      <c r="L5686" s="782">
        <f t="shared" ref="L5686:O5686" si="325">SUM(L5627,L5650,L5682)</f>
        <v>3000000</v>
      </c>
      <c r="M5686" s="782">
        <f t="shared" si="325"/>
        <v>3000000</v>
      </c>
      <c r="N5686" s="782">
        <f t="shared" si="325"/>
        <v>43459298</v>
      </c>
      <c r="O5686" s="782">
        <f t="shared" si="325"/>
        <v>43851484</v>
      </c>
      <c r="P5686" s="782">
        <v>130692187</v>
      </c>
      <c r="Q5686" s="782">
        <v>41708569</v>
      </c>
      <c r="R5686" s="782"/>
      <c r="T5686" s="568"/>
    </row>
    <row r="5687" spans="1:20" s="498" customFormat="1" ht="12" x14ac:dyDescent="0.25">
      <c r="A5687" s="772"/>
      <c r="D5687" s="816"/>
      <c r="F5687" s="536"/>
      <c r="J5687" s="776"/>
      <c r="K5687" s="776"/>
      <c r="L5687" s="776"/>
      <c r="M5687" s="776"/>
      <c r="N5687" s="776"/>
      <c r="O5687" s="776"/>
      <c r="P5687" s="776"/>
      <c r="Q5687" s="776"/>
      <c r="R5687" s="776"/>
      <c r="T5687" s="568"/>
    </row>
    <row r="5688" spans="1:20" s="498" customFormat="1" ht="12" x14ac:dyDescent="0.25">
      <c r="A5688" s="772"/>
      <c r="F5688" s="536"/>
      <c r="J5688" s="776"/>
      <c r="K5688" s="776"/>
      <c r="L5688" s="776"/>
      <c r="M5688" s="776"/>
      <c r="N5688" s="776"/>
      <c r="O5688" s="776"/>
      <c r="P5688" s="776"/>
      <c r="Q5688" s="776"/>
      <c r="R5688" s="776"/>
      <c r="T5688" s="568"/>
    </row>
    <row r="5689" spans="1:20" s="498" customFormat="1" ht="12" x14ac:dyDescent="0.25">
      <c r="A5689" s="772" t="s">
        <v>10648</v>
      </c>
      <c r="B5689" s="773" t="s">
        <v>1462</v>
      </c>
      <c r="C5689" s="773"/>
      <c r="D5689" s="817"/>
      <c r="E5689" s="773"/>
      <c r="F5689" s="775"/>
      <c r="G5689" s="773"/>
      <c r="H5689" s="773"/>
      <c r="I5689" s="773"/>
      <c r="J5689" s="776"/>
      <c r="K5689" s="776"/>
      <c r="L5689" s="776"/>
      <c r="M5689" s="776"/>
      <c r="N5689" s="776"/>
      <c r="O5689" s="776"/>
      <c r="P5689" s="776"/>
      <c r="Q5689" s="776"/>
      <c r="R5689" s="776"/>
      <c r="T5689" s="568"/>
    </row>
    <row r="5690" spans="1:20" s="498" customFormat="1" ht="12" x14ac:dyDescent="0.25">
      <c r="A5690" s="772"/>
      <c r="C5690" s="773" t="s">
        <v>5123</v>
      </c>
      <c r="D5690" s="794"/>
      <c r="E5690" s="773"/>
      <c r="F5690" s="775"/>
      <c r="G5690" s="773"/>
      <c r="H5690" s="773"/>
      <c r="I5690" s="773"/>
      <c r="J5690" s="777">
        <v>40654034</v>
      </c>
      <c r="K5690" s="789">
        <f>SUM(K5691:K5716)</f>
        <v>40654034</v>
      </c>
      <c r="L5690" s="784">
        <f>SUM(L5691:L5716)</f>
        <v>0</v>
      </c>
      <c r="M5690" s="784">
        <f>SUM(M5691:M5716)</f>
        <v>0</v>
      </c>
      <c r="N5690" s="784">
        <f>SUM(N5691:N5716)</f>
        <v>41451173</v>
      </c>
      <c r="O5690" s="784">
        <f>SUM(O5691:O5716)</f>
        <v>42248310</v>
      </c>
      <c r="P5690" s="777">
        <f>SUM(K5690,N5690,O5690)</f>
        <v>124353517</v>
      </c>
      <c r="Q5690" s="777">
        <v>34818713</v>
      </c>
      <c r="R5690" s="777"/>
      <c r="T5690" s="568"/>
    </row>
    <row r="5691" spans="1:20" s="498" customFormat="1" ht="12" x14ac:dyDescent="0.25">
      <c r="A5691" s="772"/>
      <c r="D5691" s="515" t="s">
        <v>10649</v>
      </c>
      <c r="E5691" s="779" t="s">
        <v>10650</v>
      </c>
      <c r="F5691" s="780" t="s">
        <v>6059</v>
      </c>
      <c r="G5691" s="781" t="s">
        <v>6194</v>
      </c>
      <c r="H5691" s="781" t="s">
        <v>6195</v>
      </c>
      <c r="I5691" s="781" t="s">
        <v>5517</v>
      </c>
      <c r="J5691" s="782">
        <v>23368479</v>
      </c>
      <c r="K5691" s="783">
        <v>23368479</v>
      </c>
      <c r="L5691" s="784">
        <f t="shared" ref="L5691:L5716" si="326">SUM(J5691-K5691)</f>
        <v>0</v>
      </c>
      <c r="M5691" s="784">
        <f>SUM(K5691-J5691)</f>
        <v>0</v>
      </c>
      <c r="N5691" s="782">
        <v>23826685</v>
      </c>
      <c r="O5691" s="782">
        <v>24284890</v>
      </c>
      <c r="P5691" s="782">
        <v>71480054</v>
      </c>
      <c r="Q5691" s="782">
        <v>24312656</v>
      </c>
      <c r="R5691" s="782"/>
      <c r="T5691" s="568"/>
    </row>
    <row r="5692" spans="1:20" s="498" customFormat="1" ht="12" x14ac:dyDescent="0.25">
      <c r="A5692" s="772"/>
      <c r="D5692" s="515" t="s">
        <v>10651</v>
      </c>
      <c r="E5692" s="779" t="s">
        <v>10652</v>
      </c>
      <c r="F5692" s="780" t="s">
        <v>6905</v>
      </c>
      <c r="G5692" s="781" t="s">
        <v>6194</v>
      </c>
      <c r="H5692" s="781" t="s">
        <v>6195</v>
      </c>
      <c r="I5692" s="781" t="s">
        <v>5517</v>
      </c>
      <c r="J5692" s="782">
        <v>0</v>
      </c>
      <c r="K5692" s="783">
        <v>0</v>
      </c>
      <c r="L5692" s="784">
        <f t="shared" si="326"/>
        <v>0</v>
      </c>
      <c r="M5692" s="784">
        <f t="shared" ref="M5692:M5716" si="327">SUM(K5692-J5692)</f>
        <v>0</v>
      </c>
      <c r="N5692" s="782">
        <v>0</v>
      </c>
      <c r="O5692" s="782">
        <v>0</v>
      </c>
      <c r="P5692" s="782">
        <v>0</v>
      </c>
      <c r="Q5692" s="782">
        <v>0</v>
      </c>
      <c r="R5692" s="782"/>
      <c r="T5692" s="568"/>
    </row>
    <row r="5693" spans="1:20" s="498" customFormat="1" ht="24" x14ac:dyDescent="0.25">
      <c r="A5693" s="772"/>
      <c r="D5693" s="515" t="s">
        <v>10653</v>
      </c>
      <c r="E5693" s="779" t="s">
        <v>10654</v>
      </c>
      <c r="F5693" s="780" t="s">
        <v>5523</v>
      </c>
      <c r="G5693" s="781" t="s">
        <v>6194</v>
      </c>
      <c r="H5693" s="781" t="s">
        <v>6195</v>
      </c>
      <c r="I5693" s="781" t="s">
        <v>5517</v>
      </c>
      <c r="J5693" s="782">
        <v>0</v>
      </c>
      <c r="K5693" s="783">
        <v>0</v>
      </c>
      <c r="L5693" s="784">
        <f t="shared" si="326"/>
        <v>0</v>
      </c>
      <c r="M5693" s="784">
        <f t="shared" si="327"/>
        <v>0</v>
      </c>
      <c r="N5693" s="782">
        <v>0</v>
      </c>
      <c r="O5693" s="782">
        <v>0</v>
      </c>
      <c r="P5693" s="782">
        <v>0</v>
      </c>
      <c r="Q5693" s="782">
        <v>0</v>
      </c>
      <c r="R5693" s="782"/>
      <c r="T5693" s="568"/>
    </row>
    <row r="5694" spans="1:20" s="498" customFormat="1" ht="12" customHeight="1" x14ac:dyDescent="0.25">
      <c r="A5694" s="772"/>
      <c r="D5694" s="515" t="s">
        <v>10655</v>
      </c>
      <c r="E5694" s="779" t="s">
        <v>10656</v>
      </c>
      <c r="F5694" s="780" t="s">
        <v>5526</v>
      </c>
      <c r="G5694" s="781" t="s">
        <v>6194</v>
      </c>
      <c r="H5694" s="781" t="s">
        <v>6195</v>
      </c>
      <c r="I5694" s="781" t="s">
        <v>5517</v>
      </c>
      <c r="J5694" s="782">
        <v>6174392</v>
      </c>
      <c r="K5694" s="783">
        <v>6174392</v>
      </c>
      <c r="L5694" s="784">
        <f t="shared" si="326"/>
        <v>0</v>
      </c>
      <c r="M5694" s="784">
        <f t="shared" si="327"/>
        <v>0</v>
      </c>
      <c r="N5694" s="782">
        <v>6295459</v>
      </c>
      <c r="O5694" s="782">
        <v>6416525</v>
      </c>
      <c r="P5694" s="782">
        <v>18886376</v>
      </c>
      <c r="Q5694" s="782">
        <v>3250442</v>
      </c>
      <c r="R5694" s="782"/>
      <c r="T5694" s="568"/>
    </row>
    <row r="5695" spans="1:20" s="498" customFormat="1" ht="12" x14ac:dyDescent="0.25">
      <c r="A5695" s="772"/>
      <c r="D5695" s="515" t="s">
        <v>10657</v>
      </c>
      <c r="E5695" s="779" t="s">
        <v>10658</v>
      </c>
      <c r="F5695" s="780" t="s">
        <v>5529</v>
      </c>
      <c r="G5695" s="781" t="s">
        <v>6194</v>
      </c>
      <c r="H5695" s="781" t="s">
        <v>6195</v>
      </c>
      <c r="I5695" s="781" t="s">
        <v>5517</v>
      </c>
      <c r="J5695" s="782">
        <v>2275375</v>
      </c>
      <c r="K5695" s="783">
        <v>2275375</v>
      </c>
      <c r="L5695" s="784">
        <f t="shared" si="326"/>
        <v>0</v>
      </c>
      <c r="M5695" s="784">
        <f t="shared" si="327"/>
        <v>0</v>
      </c>
      <c r="N5695" s="782">
        <v>2319990</v>
      </c>
      <c r="O5695" s="782">
        <v>2364605</v>
      </c>
      <c r="P5695" s="782">
        <v>6959970</v>
      </c>
      <c r="Q5695" s="782">
        <v>1680492</v>
      </c>
      <c r="R5695" s="782"/>
      <c r="T5695" s="568"/>
    </row>
    <row r="5696" spans="1:20" s="498" customFormat="1" ht="12" x14ac:dyDescent="0.25">
      <c r="A5696" s="772"/>
      <c r="D5696" s="515" t="s">
        <v>10659</v>
      </c>
      <c r="E5696" s="779" t="s">
        <v>10660</v>
      </c>
      <c r="F5696" s="780" t="s">
        <v>5532</v>
      </c>
      <c r="G5696" s="781" t="s">
        <v>6194</v>
      </c>
      <c r="H5696" s="781" t="s">
        <v>6195</v>
      </c>
      <c r="I5696" s="781" t="s">
        <v>5517</v>
      </c>
      <c r="J5696" s="782">
        <v>984667</v>
      </c>
      <c r="K5696" s="783">
        <v>984667</v>
      </c>
      <c r="L5696" s="784">
        <f t="shared" si="326"/>
        <v>0</v>
      </c>
      <c r="M5696" s="784">
        <f t="shared" si="327"/>
        <v>0</v>
      </c>
      <c r="N5696" s="782">
        <v>1003974</v>
      </c>
      <c r="O5696" s="782">
        <v>1023281</v>
      </c>
      <c r="P5696" s="782">
        <v>3011922</v>
      </c>
      <c r="Q5696" s="782">
        <v>333567</v>
      </c>
      <c r="R5696" s="782"/>
      <c r="T5696" s="568"/>
    </row>
    <row r="5697" spans="1:20" s="498" customFormat="1" ht="12" x14ac:dyDescent="0.25">
      <c r="A5697" s="772"/>
      <c r="D5697" s="515" t="s">
        <v>10661</v>
      </c>
      <c r="E5697" s="779" t="s">
        <v>10662</v>
      </c>
      <c r="F5697" s="780" t="s">
        <v>5535</v>
      </c>
      <c r="G5697" s="781" t="s">
        <v>6194</v>
      </c>
      <c r="H5697" s="781" t="s">
        <v>6195</v>
      </c>
      <c r="I5697" s="781" t="s">
        <v>5517</v>
      </c>
      <c r="J5697" s="782">
        <v>701556</v>
      </c>
      <c r="K5697" s="783">
        <v>701556</v>
      </c>
      <c r="L5697" s="784">
        <f t="shared" si="326"/>
        <v>0</v>
      </c>
      <c r="M5697" s="784">
        <f t="shared" si="327"/>
        <v>0</v>
      </c>
      <c r="N5697" s="782">
        <v>715312</v>
      </c>
      <c r="O5697" s="782">
        <v>729068</v>
      </c>
      <c r="P5697" s="782">
        <v>2145936</v>
      </c>
      <c r="Q5697" s="782">
        <v>622800</v>
      </c>
      <c r="R5697" s="782"/>
      <c r="T5697" s="568"/>
    </row>
    <row r="5698" spans="1:20" s="498" customFormat="1" ht="12" x14ac:dyDescent="0.25">
      <c r="A5698" s="772"/>
      <c r="D5698" s="515" t="s">
        <v>10663</v>
      </c>
      <c r="E5698" s="779" t="s">
        <v>10664</v>
      </c>
      <c r="F5698" s="515" t="s">
        <v>5538</v>
      </c>
      <c r="G5698" s="781" t="s">
        <v>6194</v>
      </c>
      <c r="H5698" s="781" t="s">
        <v>6195</v>
      </c>
      <c r="I5698" s="781" t="s">
        <v>5517</v>
      </c>
      <c r="J5698" s="782">
        <v>123792</v>
      </c>
      <c r="K5698" s="783">
        <v>123792</v>
      </c>
      <c r="L5698" s="784">
        <f t="shared" si="326"/>
        <v>0</v>
      </c>
      <c r="M5698" s="784">
        <f t="shared" si="327"/>
        <v>0</v>
      </c>
      <c r="N5698" s="782">
        <v>126219</v>
      </c>
      <c r="O5698" s="782">
        <v>128646</v>
      </c>
      <c r="P5698" s="782">
        <v>378657</v>
      </c>
      <c r="Q5698" s="782">
        <v>0</v>
      </c>
      <c r="R5698" s="782"/>
      <c r="T5698" s="568"/>
    </row>
    <row r="5699" spans="1:20" s="498" customFormat="1" ht="12" x14ac:dyDescent="0.25">
      <c r="A5699" s="772"/>
      <c r="D5699" s="515" t="s">
        <v>10665</v>
      </c>
      <c r="E5699" s="779" t="s">
        <v>10666</v>
      </c>
      <c r="F5699" s="780" t="s">
        <v>5796</v>
      </c>
      <c r="G5699" s="781" t="s">
        <v>6194</v>
      </c>
      <c r="H5699" s="781" t="s">
        <v>6195</v>
      </c>
      <c r="I5699" s="781" t="s">
        <v>5517</v>
      </c>
      <c r="J5699" s="782">
        <v>2538512</v>
      </c>
      <c r="K5699" s="783">
        <v>2538512</v>
      </c>
      <c r="L5699" s="784">
        <f t="shared" si="326"/>
        <v>0</v>
      </c>
      <c r="M5699" s="784">
        <f t="shared" si="327"/>
        <v>0</v>
      </c>
      <c r="N5699" s="782">
        <v>2588287</v>
      </c>
      <c r="O5699" s="782">
        <v>2638062</v>
      </c>
      <c r="P5699" s="782">
        <v>7764861</v>
      </c>
      <c r="Q5699" s="782">
        <v>844800</v>
      </c>
      <c r="R5699" s="782"/>
      <c r="T5699" s="568"/>
    </row>
    <row r="5700" spans="1:20" s="498" customFormat="1" ht="12" x14ac:dyDescent="0.25">
      <c r="A5700" s="772"/>
      <c r="D5700" s="515" t="s">
        <v>10667</v>
      </c>
      <c r="E5700" s="779" t="s">
        <v>10668</v>
      </c>
      <c r="F5700" s="515" t="s">
        <v>5544</v>
      </c>
      <c r="G5700" s="781" t="s">
        <v>6194</v>
      </c>
      <c r="H5700" s="781" t="s">
        <v>6195</v>
      </c>
      <c r="I5700" s="781" t="s">
        <v>5517</v>
      </c>
      <c r="J5700" s="782">
        <v>2542694</v>
      </c>
      <c r="K5700" s="783">
        <v>2542694</v>
      </c>
      <c r="L5700" s="784">
        <f t="shared" si="326"/>
        <v>0</v>
      </c>
      <c r="M5700" s="784">
        <f t="shared" si="327"/>
        <v>0</v>
      </c>
      <c r="N5700" s="782">
        <v>2592551</v>
      </c>
      <c r="O5700" s="782">
        <v>2642408</v>
      </c>
      <c r="P5700" s="782">
        <v>7777653</v>
      </c>
      <c r="Q5700" s="782">
        <v>3773956</v>
      </c>
      <c r="R5700" s="782"/>
      <c r="T5700" s="568"/>
    </row>
    <row r="5701" spans="1:20" s="498" customFormat="1" ht="12" x14ac:dyDescent="0.25">
      <c r="A5701" s="772"/>
      <c r="D5701" s="515" t="s">
        <v>10669</v>
      </c>
      <c r="E5701" s="779" t="s">
        <v>10670</v>
      </c>
      <c r="F5701" s="780" t="s">
        <v>5553</v>
      </c>
      <c r="G5701" s="781" t="s">
        <v>6194</v>
      </c>
      <c r="H5701" s="781" t="s">
        <v>10671</v>
      </c>
      <c r="I5701" s="781" t="s">
        <v>5517</v>
      </c>
      <c r="J5701" s="782">
        <v>35532</v>
      </c>
      <c r="K5701" s="783">
        <v>35532</v>
      </c>
      <c r="L5701" s="784">
        <f t="shared" si="326"/>
        <v>0</v>
      </c>
      <c r="M5701" s="784">
        <f t="shared" si="327"/>
        <v>0</v>
      </c>
      <c r="N5701" s="782">
        <v>36229</v>
      </c>
      <c r="O5701" s="782">
        <v>36926</v>
      </c>
      <c r="P5701" s="782">
        <v>108687</v>
      </c>
      <c r="Q5701" s="782">
        <v>0</v>
      </c>
      <c r="R5701" s="782"/>
      <c r="T5701" s="568"/>
    </row>
    <row r="5702" spans="1:20" s="498" customFormat="1" ht="12" x14ac:dyDescent="0.25">
      <c r="A5702" s="772"/>
      <c r="D5702" s="515" t="s">
        <v>10672</v>
      </c>
      <c r="E5702" s="779" t="s">
        <v>10673</v>
      </c>
      <c r="F5702" s="780" t="s">
        <v>7429</v>
      </c>
      <c r="G5702" s="781" t="s">
        <v>6194</v>
      </c>
      <c r="H5702" s="781" t="s">
        <v>6195</v>
      </c>
      <c r="I5702" s="781" t="s">
        <v>5517</v>
      </c>
      <c r="J5702" s="782">
        <v>0</v>
      </c>
      <c r="K5702" s="783">
        <v>0</v>
      </c>
      <c r="L5702" s="784">
        <f t="shared" si="326"/>
        <v>0</v>
      </c>
      <c r="M5702" s="784">
        <f t="shared" si="327"/>
        <v>0</v>
      </c>
      <c r="N5702" s="782">
        <v>0</v>
      </c>
      <c r="O5702" s="782">
        <v>0</v>
      </c>
      <c r="P5702" s="782">
        <v>0</v>
      </c>
      <c r="Q5702" s="782">
        <v>0</v>
      </c>
      <c r="R5702" s="782"/>
      <c r="T5702" s="568"/>
    </row>
    <row r="5703" spans="1:20" s="498" customFormat="1" ht="12" x14ac:dyDescent="0.25">
      <c r="A5703" s="772"/>
      <c r="D5703" s="515" t="s">
        <v>10674</v>
      </c>
      <c r="E5703" s="779" t="s">
        <v>10675</v>
      </c>
      <c r="F5703" s="780" t="s">
        <v>6431</v>
      </c>
      <c r="G5703" s="781" t="s">
        <v>6194</v>
      </c>
      <c r="H5703" s="781" t="s">
        <v>5516</v>
      </c>
      <c r="I5703" s="781" t="s">
        <v>5517</v>
      </c>
      <c r="J5703" s="782">
        <v>1909035</v>
      </c>
      <c r="K5703" s="783">
        <v>1909035</v>
      </c>
      <c r="L5703" s="784">
        <f t="shared" si="326"/>
        <v>0</v>
      </c>
      <c r="M5703" s="784">
        <f t="shared" si="327"/>
        <v>0</v>
      </c>
      <c r="N5703" s="782">
        <v>1946467</v>
      </c>
      <c r="O5703" s="782">
        <v>1983899</v>
      </c>
      <c r="P5703" s="782">
        <v>5839401</v>
      </c>
      <c r="Q5703" s="782">
        <v>0</v>
      </c>
      <c r="R5703" s="782"/>
      <c r="T5703" s="568"/>
    </row>
    <row r="5704" spans="1:20" s="498" customFormat="1" ht="12" x14ac:dyDescent="0.25">
      <c r="A5704" s="772"/>
      <c r="D5704" s="515" t="s">
        <v>10676</v>
      </c>
      <c r="E5704" s="779" t="s">
        <v>10677</v>
      </c>
      <c r="F5704" s="780" t="s">
        <v>8966</v>
      </c>
      <c r="G5704" s="781" t="s">
        <v>10678</v>
      </c>
      <c r="H5704" s="781" t="s">
        <v>6195</v>
      </c>
      <c r="I5704" s="781" t="s">
        <v>5517</v>
      </c>
      <c r="J5704" s="782">
        <v>0</v>
      </c>
      <c r="K5704" s="783">
        <v>0</v>
      </c>
      <c r="L5704" s="784">
        <f t="shared" si="326"/>
        <v>0</v>
      </c>
      <c r="M5704" s="784">
        <f t="shared" si="327"/>
        <v>0</v>
      </c>
      <c r="N5704" s="782">
        <v>0</v>
      </c>
      <c r="O5704" s="782">
        <v>0</v>
      </c>
      <c r="P5704" s="782">
        <v>0</v>
      </c>
      <c r="Q5704" s="782">
        <v>0</v>
      </c>
      <c r="R5704" s="782"/>
      <c r="T5704" s="568"/>
    </row>
    <row r="5705" spans="1:20" s="498" customFormat="1" ht="12" x14ac:dyDescent="0.25">
      <c r="A5705" s="772"/>
      <c r="D5705" s="515" t="s">
        <v>10679</v>
      </c>
      <c r="E5705" s="779" t="s">
        <v>10680</v>
      </c>
      <c r="F5705" s="780" t="s">
        <v>5562</v>
      </c>
      <c r="G5705" s="781" t="s">
        <v>6194</v>
      </c>
      <c r="H5705" s="781" t="s">
        <v>10671</v>
      </c>
      <c r="I5705" s="781" t="s">
        <v>5517</v>
      </c>
      <c r="J5705" s="782">
        <v>0</v>
      </c>
      <c r="K5705" s="783">
        <v>0</v>
      </c>
      <c r="L5705" s="782">
        <f t="shared" si="326"/>
        <v>0</v>
      </c>
      <c r="M5705" s="782">
        <f t="shared" si="327"/>
        <v>0</v>
      </c>
      <c r="N5705" s="782">
        <v>0</v>
      </c>
      <c r="O5705" s="782">
        <v>0</v>
      </c>
      <c r="P5705" s="782">
        <v>0</v>
      </c>
      <c r="Q5705" s="782">
        <v>0</v>
      </c>
      <c r="R5705" s="782"/>
      <c r="T5705" s="568"/>
    </row>
    <row r="5706" spans="1:20" s="751" customFormat="1" ht="12" customHeight="1" x14ac:dyDescent="0.3">
      <c r="A5706" s="946" t="s">
        <v>5500</v>
      </c>
      <c r="B5706" s="946"/>
      <c r="C5706" s="946"/>
      <c r="D5706" s="946"/>
      <c r="E5706" s="946"/>
      <c r="F5706" s="946"/>
      <c r="G5706" s="946"/>
      <c r="H5706" s="946"/>
      <c r="I5706" s="946"/>
      <c r="J5706" s="946"/>
      <c r="K5706" s="946"/>
      <c r="L5706" s="946"/>
      <c r="M5706" s="946"/>
      <c r="N5706" s="946"/>
      <c r="O5706" s="946"/>
      <c r="P5706" s="946"/>
      <c r="Q5706" s="946"/>
      <c r="T5706" s="752"/>
    </row>
    <row r="5707" spans="1:20" s="751" customFormat="1" ht="13.8" x14ac:dyDescent="0.3">
      <c r="A5707" s="946" t="s">
        <v>5501</v>
      </c>
      <c r="B5707" s="946"/>
      <c r="C5707" s="946"/>
      <c r="D5707" s="946"/>
      <c r="E5707" s="946"/>
      <c r="F5707" s="946"/>
      <c r="G5707" s="946"/>
      <c r="H5707" s="946"/>
      <c r="I5707" s="946"/>
      <c r="J5707" s="946"/>
      <c r="K5707" s="946"/>
      <c r="L5707" s="946"/>
      <c r="M5707" s="946"/>
      <c r="N5707" s="946"/>
      <c r="O5707" s="946"/>
      <c r="P5707" s="946"/>
      <c r="Q5707" s="946"/>
      <c r="T5707" s="752"/>
    </row>
    <row r="5708" spans="1:20" s="753" customFormat="1" ht="13.2" x14ac:dyDescent="0.25">
      <c r="A5708" s="947" t="s">
        <v>8579</v>
      </c>
      <c r="B5708" s="947"/>
      <c r="C5708" s="947"/>
      <c r="D5708" s="947"/>
      <c r="E5708" s="947"/>
      <c r="F5708" s="947"/>
      <c r="G5708" s="947"/>
      <c r="H5708" s="947"/>
      <c r="I5708" s="947"/>
      <c r="J5708" s="947"/>
      <c r="K5708" s="947"/>
      <c r="L5708" s="947"/>
      <c r="M5708" s="947"/>
      <c r="N5708" s="947"/>
      <c r="O5708" s="947"/>
      <c r="P5708" s="947"/>
      <c r="Q5708" s="947"/>
      <c r="T5708" s="754"/>
    </row>
    <row r="5709" spans="1:20" s="760" customFormat="1" ht="24" customHeight="1" x14ac:dyDescent="0.25">
      <c r="A5709" s="943" t="s">
        <v>5502</v>
      </c>
      <c r="B5709" s="948" t="s">
        <v>5503</v>
      </c>
      <c r="C5709" s="949"/>
      <c r="D5709" s="755"/>
      <c r="E5709" s="943" t="s">
        <v>5504</v>
      </c>
      <c r="F5709" s="943" t="s">
        <v>4881</v>
      </c>
      <c r="G5709" s="943" t="s">
        <v>5505</v>
      </c>
      <c r="H5709" s="943" t="s">
        <v>5506</v>
      </c>
      <c r="I5709" s="943" t="s">
        <v>5507</v>
      </c>
      <c r="J5709" s="756" t="s">
        <v>3115</v>
      </c>
      <c r="K5709" s="757" t="s">
        <v>3116</v>
      </c>
      <c r="L5709" s="758" t="s">
        <v>5508</v>
      </c>
      <c r="M5709" s="758" t="s">
        <v>5509</v>
      </c>
      <c r="N5709" s="756" t="s">
        <v>3116</v>
      </c>
      <c r="O5709" s="756" t="s">
        <v>3116</v>
      </c>
      <c r="P5709" s="759" t="s">
        <v>3317</v>
      </c>
      <c r="Q5709" s="759" t="s">
        <v>3341</v>
      </c>
      <c r="R5709" s="759" t="s">
        <v>5510</v>
      </c>
      <c r="T5709" s="761"/>
    </row>
    <row r="5710" spans="1:20" s="760" customFormat="1" ht="19.5" customHeight="1" x14ac:dyDescent="0.25">
      <c r="A5710" s="944"/>
      <c r="B5710" s="950"/>
      <c r="C5710" s="951"/>
      <c r="D5710" s="762"/>
      <c r="E5710" s="944"/>
      <c r="F5710" s="944"/>
      <c r="G5710" s="944"/>
      <c r="H5710" s="944"/>
      <c r="I5710" s="944"/>
      <c r="J5710" s="763">
        <v>2020</v>
      </c>
      <c r="K5710" s="764" t="s">
        <v>3120</v>
      </c>
      <c r="L5710" s="765" t="s">
        <v>3120</v>
      </c>
      <c r="M5710" s="765" t="s">
        <v>3120</v>
      </c>
      <c r="N5710" s="766" t="s">
        <v>5068</v>
      </c>
      <c r="O5710" s="766" t="s">
        <v>5069</v>
      </c>
      <c r="P5710" s="763" t="s">
        <v>4882</v>
      </c>
      <c r="Q5710" s="766" t="s">
        <v>5102</v>
      </c>
      <c r="R5710" s="763"/>
      <c r="T5710" s="761"/>
    </row>
    <row r="5711" spans="1:20" s="760" customFormat="1" ht="15.75" customHeight="1" x14ac:dyDescent="0.25">
      <c r="A5711" s="945"/>
      <c r="B5711" s="952"/>
      <c r="C5711" s="953"/>
      <c r="D5711" s="768"/>
      <c r="E5711" s="945"/>
      <c r="F5711" s="945"/>
      <c r="G5711" s="945"/>
      <c r="H5711" s="945"/>
      <c r="I5711" s="945"/>
      <c r="J5711" s="769" t="s">
        <v>14</v>
      </c>
      <c r="K5711" s="770" t="s">
        <v>14</v>
      </c>
      <c r="L5711" s="771" t="s">
        <v>14</v>
      </c>
      <c r="M5711" s="771" t="s">
        <v>14</v>
      </c>
      <c r="N5711" s="769" t="s">
        <v>14</v>
      </c>
      <c r="O5711" s="769" t="s">
        <v>14</v>
      </c>
      <c r="P5711" s="769" t="s">
        <v>14</v>
      </c>
      <c r="Q5711" s="769" t="s">
        <v>14</v>
      </c>
      <c r="R5711" s="769"/>
      <c r="T5711" s="761"/>
    </row>
    <row r="5712" spans="1:20" s="498" customFormat="1" ht="12" x14ac:dyDescent="0.25">
      <c r="A5712" s="772"/>
      <c r="D5712" s="515" t="s">
        <v>10681</v>
      </c>
      <c r="E5712" s="779" t="s">
        <v>10682</v>
      </c>
      <c r="F5712" s="780" t="s">
        <v>7304</v>
      </c>
      <c r="G5712" s="781" t="s">
        <v>6194</v>
      </c>
      <c r="H5712" s="781" t="s">
        <v>6195</v>
      </c>
      <c r="I5712" s="781" t="s">
        <v>5517</v>
      </c>
      <c r="J5712" s="782">
        <v>0</v>
      </c>
      <c r="K5712" s="783">
        <v>0</v>
      </c>
      <c r="L5712" s="784">
        <f t="shared" si="326"/>
        <v>0</v>
      </c>
      <c r="M5712" s="784">
        <f t="shared" si="327"/>
        <v>0</v>
      </c>
      <c r="N5712" s="782">
        <v>0</v>
      </c>
      <c r="O5712" s="782">
        <v>0</v>
      </c>
      <c r="P5712" s="782">
        <v>0</v>
      </c>
      <c r="Q5712" s="782">
        <v>0</v>
      </c>
      <c r="R5712" s="782"/>
      <c r="T5712" s="568"/>
    </row>
    <row r="5713" spans="1:20" s="498" customFormat="1" ht="12" x14ac:dyDescent="0.25">
      <c r="A5713" s="772"/>
      <c r="D5713" s="515" t="s">
        <v>10683</v>
      </c>
      <c r="E5713" s="779" t="s">
        <v>10684</v>
      </c>
      <c r="F5713" s="780" t="s">
        <v>7048</v>
      </c>
      <c r="G5713" s="781" t="s">
        <v>6194</v>
      </c>
      <c r="H5713" s="781" t="s">
        <v>6195</v>
      </c>
      <c r="I5713" s="781" t="s">
        <v>5517</v>
      </c>
      <c r="J5713" s="782">
        <v>0</v>
      </c>
      <c r="K5713" s="783">
        <v>0</v>
      </c>
      <c r="L5713" s="784">
        <f t="shared" si="326"/>
        <v>0</v>
      </c>
      <c r="M5713" s="784">
        <f t="shared" si="327"/>
        <v>0</v>
      </c>
      <c r="N5713" s="782">
        <v>0</v>
      </c>
      <c r="O5713" s="782">
        <v>0</v>
      </c>
      <c r="P5713" s="782">
        <v>0</v>
      </c>
      <c r="Q5713" s="782">
        <v>0</v>
      </c>
      <c r="R5713" s="782"/>
      <c r="T5713" s="568"/>
    </row>
    <row r="5714" spans="1:20" s="498" customFormat="1" ht="12" x14ac:dyDescent="0.25">
      <c r="A5714" s="772"/>
      <c r="D5714" s="515" t="s">
        <v>10685</v>
      </c>
      <c r="E5714" s="779" t="s">
        <v>10686</v>
      </c>
      <c r="F5714" s="780" t="s">
        <v>7309</v>
      </c>
      <c r="G5714" s="781" t="s">
        <v>6194</v>
      </c>
      <c r="H5714" s="781" t="s">
        <v>6195</v>
      </c>
      <c r="I5714" s="781" t="s">
        <v>5517</v>
      </c>
      <c r="J5714" s="782">
        <v>0</v>
      </c>
      <c r="K5714" s="783">
        <v>0</v>
      </c>
      <c r="L5714" s="784">
        <f t="shared" si="326"/>
        <v>0</v>
      </c>
      <c r="M5714" s="784">
        <f t="shared" si="327"/>
        <v>0</v>
      </c>
      <c r="N5714" s="782">
        <v>0</v>
      </c>
      <c r="O5714" s="782">
        <v>0</v>
      </c>
      <c r="P5714" s="782">
        <v>0</v>
      </c>
      <c r="Q5714" s="782">
        <v>0</v>
      </c>
      <c r="R5714" s="782"/>
      <c r="T5714" s="568"/>
    </row>
    <row r="5715" spans="1:20" s="498" customFormat="1" ht="24" x14ac:dyDescent="0.25">
      <c r="A5715" s="772"/>
      <c r="D5715" s="515" t="s">
        <v>10687</v>
      </c>
      <c r="E5715" s="779" t="s">
        <v>10688</v>
      </c>
      <c r="F5715" s="780" t="s">
        <v>7054</v>
      </c>
      <c r="G5715" s="781" t="s">
        <v>5515</v>
      </c>
      <c r="H5715" s="781" t="s">
        <v>10671</v>
      </c>
      <c r="I5715" s="781" t="s">
        <v>5517</v>
      </c>
      <c r="J5715" s="782">
        <v>0</v>
      </c>
      <c r="K5715" s="783">
        <v>0</v>
      </c>
      <c r="L5715" s="784">
        <f t="shared" si="326"/>
        <v>0</v>
      </c>
      <c r="M5715" s="784">
        <f t="shared" si="327"/>
        <v>0</v>
      </c>
      <c r="N5715" s="782">
        <v>0</v>
      </c>
      <c r="O5715" s="782">
        <v>0</v>
      </c>
      <c r="P5715" s="782">
        <v>0</v>
      </c>
      <c r="Q5715" s="782">
        <v>0</v>
      </c>
      <c r="R5715" s="782"/>
      <c r="T5715" s="568"/>
    </row>
    <row r="5716" spans="1:20" s="498" customFormat="1" ht="12" x14ac:dyDescent="0.25">
      <c r="A5716" s="772"/>
      <c r="D5716" s="515" t="s">
        <v>10689</v>
      </c>
      <c r="E5716" s="779" t="s">
        <v>10690</v>
      </c>
      <c r="F5716" s="780" t="s">
        <v>7057</v>
      </c>
      <c r="G5716" s="781" t="s">
        <v>6194</v>
      </c>
      <c r="H5716" s="781" t="s">
        <v>6195</v>
      </c>
      <c r="I5716" s="781" t="s">
        <v>5517</v>
      </c>
      <c r="J5716" s="782">
        <v>0</v>
      </c>
      <c r="K5716" s="783">
        <v>0</v>
      </c>
      <c r="L5716" s="782">
        <f t="shared" si="326"/>
        <v>0</v>
      </c>
      <c r="M5716" s="782">
        <f t="shared" si="327"/>
        <v>0</v>
      </c>
      <c r="N5716" s="782">
        <v>0</v>
      </c>
      <c r="O5716" s="782">
        <v>0</v>
      </c>
      <c r="P5716" s="782">
        <v>0</v>
      </c>
      <c r="Q5716" s="782">
        <v>0</v>
      </c>
      <c r="R5716" s="782"/>
      <c r="T5716" s="568"/>
    </row>
    <row r="5717" spans="1:20" s="498" customFormat="1" ht="12" x14ac:dyDescent="0.25">
      <c r="A5717" s="772"/>
      <c r="D5717" s="515"/>
      <c r="F5717" s="536"/>
      <c r="J5717" s="776"/>
      <c r="K5717" s="776"/>
      <c r="L5717" s="776"/>
      <c r="M5717" s="776"/>
      <c r="N5717" s="776"/>
      <c r="O5717" s="776"/>
      <c r="P5717" s="776"/>
      <c r="Q5717" s="776"/>
      <c r="R5717" s="776"/>
      <c r="T5717" s="568"/>
    </row>
    <row r="5718" spans="1:20" s="498" customFormat="1" ht="12" x14ac:dyDescent="0.25">
      <c r="A5718" s="772"/>
      <c r="C5718" s="773" t="s">
        <v>5142</v>
      </c>
      <c r="D5718" s="794"/>
      <c r="E5718" s="773"/>
      <c r="F5718" s="775"/>
      <c r="G5718" s="773"/>
      <c r="H5718" s="773"/>
      <c r="I5718" s="773"/>
      <c r="J5718" s="777">
        <v>94100000</v>
      </c>
      <c r="K5718" s="789">
        <f>SUM(K5719:K5762)</f>
        <v>54100000</v>
      </c>
      <c r="L5718" s="784">
        <f>SUM(L5719:L5762)</f>
        <v>40000000</v>
      </c>
      <c r="M5718" s="784">
        <f>SUM(M5719:M5762)</f>
        <v>0</v>
      </c>
      <c r="N5718" s="784">
        <f>SUM(N5719:N5762)</f>
        <v>94100000</v>
      </c>
      <c r="O5718" s="784">
        <f>SUM(O5719:O5762)</f>
        <v>95850000</v>
      </c>
      <c r="P5718" s="777">
        <f>SUM(K5718,N5718,O5718)</f>
        <v>244050000</v>
      </c>
      <c r="Q5718" s="777">
        <v>93470000</v>
      </c>
      <c r="R5718" s="777"/>
      <c r="T5718" s="568"/>
    </row>
    <row r="5719" spans="1:20" s="498" customFormat="1" ht="24" x14ac:dyDescent="0.25">
      <c r="A5719" s="772"/>
      <c r="D5719" s="515" t="s">
        <v>10691</v>
      </c>
      <c r="E5719" s="779" t="s">
        <v>10692</v>
      </c>
      <c r="F5719" s="780" t="s">
        <v>5927</v>
      </c>
      <c r="G5719" s="781" t="s">
        <v>6194</v>
      </c>
      <c r="H5719" s="781" t="s">
        <v>6195</v>
      </c>
      <c r="I5719" s="781" t="s">
        <v>5517</v>
      </c>
      <c r="J5719" s="782">
        <v>1700000</v>
      </c>
      <c r="K5719" s="783">
        <v>1700000</v>
      </c>
      <c r="L5719" s="784">
        <f t="shared" ref="L5719:L5762" si="328">SUM(J5719-K5719)</f>
        <v>0</v>
      </c>
      <c r="M5719" s="784">
        <f>SUM(K5719-J5719)</f>
        <v>0</v>
      </c>
      <c r="N5719" s="782">
        <v>1700000</v>
      </c>
      <c r="O5719" s="782">
        <v>1800000</v>
      </c>
      <c r="P5719" s="782">
        <v>5200000</v>
      </c>
      <c r="Q5719" s="782">
        <v>1600000</v>
      </c>
      <c r="R5719" s="782"/>
      <c r="T5719" s="568"/>
    </row>
    <row r="5720" spans="1:20" s="498" customFormat="1" ht="24" x14ac:dyDescent="0.25">
      <c r="A5720" s="772"/>
      <c r="D5720" s="515" t="s">
        <v>10693</v>
      </c>
      <c r="E5720" s="779" t="s">
        <v>10694</v>
      </c>
      <c r="F5720" s="780" t="s">
        <v>6618</v>
      </c>
      <c r="G5720" s="781" t="s">
        <v>6194</v>
      </c>
      <c r="H5720" s="781" t="s">
        <v>6195</v>
      </c>
      <c r="I5720" s="781" t="s">
        <v>5517</v>
      </c>
      <c r="J5720" s="782">
        <v>3500000</v>
      </c>
      <c r="K5720" s="783">
        <v>3500000</v>
      </c>
      <c r="L5720" s="784">
        <f t="shared" si="328"/>
        <v>0</v>
      </c>
      <c r="M5720" s="784">
        <f t="shared" ref="M5720:M5762" si="329">SUM(K5720-J5720)</f>
        <v>0</v>
      </c>
      <c r="N5720" s="782">
        <v>3500000</v>
      </c>
      <c r="O5720" s="782">
        <v>3500000</v>
      </c>
      <c r="P5720" s="782">
        <v>10500000</v>
      </c>
      <c r="Q5720" s="782">
        <v>3500000</v>
      </c>
      <c r="R5720" s="782"/>
      <c r="T5720" s="568"/>
    </row>
    <row r="5721" spans="1:20" s="498" customFormat="1" ht="24" x14ac:dyDescent="0.25">
      <c r="A5721" s="772"/>
      <c r="D5721" s="515" t="s">
        <v>10695</v>
      </c>
      <c r="E5721" s="779" t="s">
        <v>10696</v>
      </c>
      <c r="F5721" s="780" t="s">
        <v>5932</v>
      </c>
      <c r="G5721" s="781" t="s">
        <v>6194</v>
      </c>
      <c r="H5721" s="781" t="s">
        <v>6195</v>
      </c>
      <c r="I5721" s="781" t="s">
        <v>5517</v>
      </c>
      <c r="J5721" s="782">
        <v>0</v>
      </c>
      <c r="K5721" s="783">
        <v>0</v>
      </c>
      <c r="L5721" s="784">
        <f t="shared" si="328"/>
        <v>0</v>
      </c>
      <c r="M5721" s="784">
        <f t="shared" si="329"/>
        <v>0</v>
      </c>
      <c r="N5721" s="782">
        <v>0</v>
      </c>
      <c r="O5721" s="782">
        <v>0</v>
      </c>
      <c r="P5721" s="782">
        <v>0</v>
      </c>
      <c r="Q5721" s="782">
        <v>0</v>
      </c>
      <c r="R5721" s="782"/>
      <c r="T5721" s="568"/>
    </row>
    <row r="5722" spans="1:20" s="498" customFormat="1" ht="12" x14ac:dyDescent="0.25">
      <c r="A5722" s="772"/>
      <c r="D5722" s="515" t="s">
        <v>10697</v>
      </c>
      <c r="E5722" s="779" t="s">
        <v>10698</v>
      </c>
      <c r="F5722" s="780" t="s">
        <v>5901</v>
      </c>
      <c r="G5722" s="781" t="s">
        <v>6194</v>
      </c>
      <c r="H5722" s="781" t="s">
        <v>6195</v>
      </c>
      <c r="I5722" s="781" t="s">
        <v>5517</v>
      </c>
      <c r="J5722" s="782">
        <v>0</v>
      </c>
      <c r="K5722" s="783">
        <v>0</v>
      </c>
      <c r="L5722" s="784">
        <f t="shared" si="328"/>
        <v>0</v>
      </c>
      <c r="M5722" s="784">
        <f t="shared" si="329"/>
        <v>0</v>
      </c>
      <c r="N5722" s="782">
        <v>0</v>
      </c>
      <c r="O5722" s="782">
        <v>0</v>
      </c>
      <c r="P5722" s="782">
        <v>0</v>
      </c>
      <c r="Q5722" s="782">
        <v>0</v>
      </c>
      <c r="R5722" s="782"/>
      <c r="T5722" s="568"/>
    </row>
    <row r="5723" spans="1:20" s="498" customFormat="1" ht="12" x14ac:dyDescent="0.25">
      <c r="A5723" s="772"/>
      <c r="D5723" s="515" t="s">
        <v>10699</v>
      </c>
      <c r="E5723" s="779" t="s">
        <v>10700</v>
      </c>
      <c r="F5723" s="780" t="s">
        <v>5583</v>
      </c>
      <c r="G5723" s="781" t="s">
        <v>6194</v>
      </c>
      <c r="H5723" s="781" t="s">
        <v>6195</v>
      </c>
      <c r="I5723" s="781" t="s">
        <v>5517</v>
      </c>
      <c r="J5723" s="782">
        <v>200000</v>
      </c>
      <c r="K5723" s="783">
        <v>200000</v>
      </c>
      <c r="L5723" s="784">
        <f t="shared" si="328"/>
        <v>0</v>
      </c>
      <c r="M5723" s="784">
        <f t="shared" si="329"/>
        <v>0</v>
      </c>
      <c r="N5723" s="782">
        <v>200000</v>
      </c>
      <c r="O5723" s="782">
        <v>200000</v>
      </c>
      <c r="P5723" s="782">
        <v>600000</v>
      </c>
      <c r="Q5723" s="782">
        <v>200000</v>
      </c>
      <c r="R5723" s="782"/>
      <c r="T5723" s="568"/>
    </row>
    <row r="5724" spans="1:20" s="498" customFormat="1" ht="12" x14ac:dyDescent="0.25">
      <c r="A5724" s="772"/>
      <c r="D5724" s="515" t="s">
        <v>10701</v>
      </c>
      <c r="E5724" s="779" t="s">
        <v>10702</v>
      </c>
      <c r="F5724" s="780" t="s">
        <v>5586</v>
      </c>
      <c r="G5724" s="781" t="s">
        <v>6194</v>
      </c>
      <c r="H5724" s="781" t="s">
        <v>6195</v>
      </c>
      <c r="I5724" s="781" t="s">
        <v>5517</v>
      </c>
      <c r="J5724" s="782">
        <v>800000</v>
      </c>
      <c r="K5724" s="783">
        <v>800000</v>
      </c>
      <c r="L5724" s="784">
        <f t="shared" si="328"/>
        <v>0</v>
      </c>
      <c r="M5724" s="784">
        <f t="shared" si="329"/>
        <v>0</v>
      </c>
      <c r="N5724" s="782">
        <v>800000</v>
      </c>
      <c r="O5724" s="782">
        <v>800000</v>
      </c>
      <c r="P5724" s="782">
        <v>2400000</v>
      </c>
      <c r="Q5724" s="782">
        <v>700000</v>
      </c>
      <c r="R5724" s="782"/>
      <c r="T5724" s="568"/>
    </row>
    <row r="5725" spans="1:20" s="498" customFormat="1" ht="24" x14ac:dyDescent="0.25">
      <c r="A5725" s="772"/>
      <c r="D5725" s="515" t="s">
        <v>10703</v>
      </c>
      <c r="E5725" s="779" t="s">
        <v>10704</v>
      </c>
      <c r="F5725" s="780" t="s">
        <v>5589</v>
      </c>
      <c r="G5725" s="781" t="s">
        <v>6194</v>
      </c>
      <c r="H5725" s="781" t="s">
        <v>6195</v>
      </c>
      <c r="I5725" s="781" t="s">
        <v>5517</v>
      </c>
      <c r="J5725" s="782">
        <v>300000</v>
      </c>
      <c r="K5725" s="783">
        <v>300000</v>
      </c>
      <c r="L5725" s="784">
        <f t="shared" si="328"/>
        <v>0</v>
      </c>
      <c r="M5725" s="784">
        <f t="shared" si="329"/>
        <v>0</v>
      </c>
      <c r="N5725" s="782">
        <v>300000</v>
      </c>
      <c r="O5725" s="782">
        <v>300000</v>
      </c>
      <c r="P5725" s="782">
        <v>900000</v>
      </c>
      <c r="Q5725" s="782">
        <v>300000</v>
      </c>
      <c r="R5725" s="782"/>
      <c r="T5725" s="568"/>
    </row>
    <row r="5726" spans="1:20" s="498" customFormat="1" ht="12" x14ac:dyDescent="0.25">
      <c r="A5726" s="772"/>
      <c r="D5726" s="515" t="s">
        <v>10705</v>
      </c>
      <c r="E5726" s="779" t="s">
        <v>10706</v>
      </c>
      <c r="F5726" s="780" t="s">
        <v>5592</v>
      </c>
      <c r="G5726" s="781" t="s">
        <v>6194</v>
      </c>
      <c r="H5726" s="781" t="s">
        <v>6195</v>
      </c>
      <c r="I5726" s="781" t="s">
        <v>5517</v>
      </c>
      <c r="J5726" s="782">
        <v>300000</v>
      </c>
      <c r="K5726" s="783">
        <v>300000</v>
      </c>
      <c r="L5726" s="784">
        <f t="shared" si="328"/>
        <v>0</v>
      </c>
      <c r="M5726" s="784">
        <f t="shared" si="329"/>
        <v>0</v>
      </c>
      <c r="N5726" s="782">
        <v>300000</v>
      </c>
      <c r="O5726" s="782">
        <v>300000</v>
      </c>
      <c r="P5726" s="782">
        <v>900000</v>
      </c>
      <c r="Q5726" s="782">
        <v>300000</v>
      </c>
      <c r="R5726" s="782"/>
      <c r="T5726" s="568"/>
    </row>
    <row r="5727" spans="1:20" s="498" customFormat="1" ht="36" x14ac:dyDescent="0.25">
      <c r="A5727" s="772"/>
      <c r="D5727" s="515" t="s">
        <v>10707</v>
      </c>
      <c r="E5727" s="779" t="s">
        <v>10708</v>
      </c>
      <c r="F5727" s="780" t="s">
        <v>5598</v>
      </c>
      <c r="G5727" s="781" t="s">
        <v>6194</v>
      </c>
      <c r="H5727" s="781" t="s">
        <v>6195</v>
      </c>
      <c r="I5727" s="781" t="s">
        <v>5517</v>
      </c>
      <c r="J5727" s="782">
        <v>5500000</v>
      </c>
      <c r="K5727" s="783">
        <v>5500000</v>
      </c>
      <c r="L5727" s="784">
        <f t="shared" si="328"/>
        <v>0</v>
      </c>
      <c r="M5727" s="784">
        <f t="shared" si="329"/>
        <v>0</v>
      </c>
      <c r="N5727" s="782">
        <v>5500000</v>
      </c>
      <c r="O5727" s="782">
        <v>6000000</v>
      </c>
      <c r="P5727" s="782">
        <v>17000000</v>
      </c>
      <c r="Q5727" s="782">
        <v>5000000</v>
      </c>
      <c r="R5727" s="782"/>
      <c r="T5727" s="568"/>
    </row>
    <row r="5728" spans="1:20" s="498" customFormat="1" ht="12" x14ac:dyDescent="0.25">
      <c r="A5728" s="772"/>
      <c r="D5728" s="515" t="s">
        <v>10709</v>
      </c>
      <c r="E5728" s="779" t="s">
        <v>10710</v>
      </c>
      <c r="F5728" s="780" t="s">
        <v>5601</v>
      </c>
      <c r="G5728" s="781" t="s">
        <v>6194</v>
      </c>
      <c r="H5728" s="781" t="s">
        <v>6195</v>
      </c>
      <c r="I5728" s="781" t="s">
        <v>5517</v>
      </c>
      <c r="J5728" s="782">
        <v>600000</v>
      </c>
      <c r="K5728" s="783">
        <v>600000</v>
      </c>
      <c r="L5728" s="784">
        <f t="shared" si="328"/>
        <v>0</v>
      </c>
      <c r="M5728" s="784">
        <f t="shared" si="329"/>
        <v>0</v>
      </c>
      <c r="N5728" s="782">
        <v>600000</v>
      </c>
      <c r="O5728" s="782">
        <v>600000</v>
      </c>
      <c r="P5728" s="782">
        <v>1800000</v>
      </c>
      <c r="Q5728" s="782">
        <v>600000</v>
      </c>
      <c r="R5728" s="782"/>
      <c r="T5728" s="568"/>
    </row>
    <row r="5729" spans="1:20" s="498" customFormat="1" ht="12" x14ac:dyDescent="0.25">
      <c r="A5729" s="772"/>
      <c r="D5729" s="515" t="s">
        <v>10711</v>
      </c>
      <c r="E5729" s="779" t="s">
        <v>10712</v>
      </c>
      <c r="F5729" s="780" t="s">
        <v>5604</v>
      </c>
      <c r="G5729" s="781" t="s">
        <v>6194</v>
      </c>
      <c r="H5729" s="781" t="s">
        <v>6195</v>
      </c>
      <c r="I5729" s="781" t="s">
        <v>5517</v>
      </c>
      <c r="J5729" s="782">
        <v>200000</v>
      </c>
      <c r="K5729" s="783">
        <v>200000</v>
      </c>
      <c r="L5729" s="784">
        <f t="shared" si="328"/>
        <v>0</v>
      </c>
      <c r="M5729" s="784">
        <f t="shared" si="329"/>
        <v>0</v>
      </c>
      <c r="N5729" s="782">
        <v>200000</v>
      </c>
      <c r="O5729" s="782">
        <v>200000</v>
      </c>
      <c r="P5729" s="782">
        <v>600000</v>
      </c>
      <c r="Q5729" s="782">
        <v>150000</v>
      </c>
      <c r="R5729" s="782"/>
      <c r="T5729" s="568"/>
    </row>
    <row r="5730" spans="1:20" s="498" customFormat="1" ht="13.5" customHeight="1" x14ac:dyDescent="0.25">
      <c r="A5730" s="772"/>
      <c r="D5730" s="515" t="s">
        <v>10713</v>
      </c>
      <c r="E5730" s="779" t="s">
        <v>10714</v>
      </c>
      <c r="F5730" s="780" t="s">
        <v>5607</v>
      </c>
      <c r="G5730" s="781" t="s">
        <v>6194</v>
      </c>
      <c r="H5730" s="781" t="s">
        <v>6195</v>
      </c>
      <c r="I5730" s="781" t="s">
        <v>5517</v>
      </c>
      <c r="J5730" s="782">
        <v>350000</v>
      </c>
      <c r="K5730" s="783">
        <v>350000</v>
      </c>
      <c r="L5730" s="784">
        <f t="shared" si="328"/>
        <v>0</v>
      </c>
      <c r="M5730" s="784">
        <f t="shared" si="329"/>
        <v>0</v>
      </c>
      <c r="N5730" s="782">
        <v>350000</v>
      </c>
      <c r="O5730" s="782">
        <v>350000</v>
      </c>
      <c r="P5730" s="782">
        <v>1050000</v>
      </c>
      <c r="Q5730" s="782">
        <v>350000</v>
      </c>
      <c r="R5730" s="782"/>
      <c r="T5730" s="568"/>
    </row>
    <row r="5731" spans="1:20" s="498" customFormat="1" ht="24" x14ac:dyDescent="0.25">
      <c r="A5731" s="772"/>
      <c r="D5731" s="515" t="s">
        <v>10715</v>
      </c>
      <c r="E5731" s="779" t="s">
        <v>10716</v>
      </c>
      <c r="F5731" s="780" t="s">
        <v>5610</v>
      </c>
      <c r="G5731" s="781" t="s">
        <v>6194</v>
      </c>
      <c r="H5731" s="781" t="s">
        <v>6195</v>
      </c>
      <c r="I5731" s="781" t="s">
        <v>5517</v>
      </c>
      <c r="J5731" s="782">
        <v>7500000</v>
      </c>
      <c r="K5731" s="783">
        <v>2500000</v>
      </c>
      <c r="L5731" s="784">
        <f t="shared" si="328"/>
        <v>5000000</v>
      </c>
      <c r="M5731" s="784">
        <v>0</v>
      </c>
      <c r="N5731" s="782">
        <v>7500000</v>
      </c>
      <c r="O5731" s="782">
        <v>7600000</v>
      </c>
      <c r="P5731" s="782">
        <v>22600000</v>
      </c>
      <c r="Q5731" s="782">
        <v>7000000</v>
      </c>
      <c r="R5731" s="782"/>
      <c r="T5731" s="568"/>
    </row>
    <row r="5732" spans="1:20" s="498" customFormat="1" ht="12" x14ac:dyDescent="0.25">
      <c r="A5732" s="772"/>
      <c r="D5732" s="515" t="s">
        <v>10717</v>
      </c>
      <c r="E5732" s="779" t="s">
        <v>10718</v>
      </c>
      <c r="F5732" s="780" t="s">
        <v>6694</v>
      </c>
      <c r="G5732" s="781" t="s">
        <v>6194</v>
      </c>
      <c r="H5732" s="781" t="s">
        <v>6195</v>
      </c>
      <c r="I5732" s="781" t="s">
        <v>5517</v>
      </c>
      <c r="J5732" s="782">
        <v>0</v>
      </c>
      <c r="K5732" s="783">
        <v>0</v>
      </c>
      <c r="L5732" s="784">
        <f t="shared" si="328"/>
        <v>0</v>
      </c>
      <c r="M5732" s="784">
        <f t="shared" si="329"/>
        <v>0</v>
      </c>
      <c r="N5732" s="782">
        <v>0</v>
      </c>
      <c r="O5732" s="782">
        <v>0</v>
      </c>
      <c r="P5732" s="782">
        <v>0</v>
      </c>
      <c r="Q5732" s="782">
        <v>1000000</v>
      </c>
      <c r="R5732" s="782"/>
      <c r="T5732" s="568"/>
    </row>
    <row r="5733" spans="1:20" s="498" customFormat="1" ht="36" x14ac:dyDescent="0.25">
      <c r="A5733" s="772"/>
      <c r="D5733" s="515" t="s">
        <v>10719</v>
      </c>
      <c r="E5733" s="779" t="s">
        <v>10720</v>
      </c>
      <c r="F5733" s="780" t="s">
        <v>7977</v>
      </c>
      <c r="G5733" s="781" t="s">
        <v>6194</v>
      </c>
      <c r="H5733" s="781" t="s">
        <v>6195</v>
      </c>
      <c r="I5733" s="781" t="s">
        <v>5517</v>
      </c>
      <c r="J5733" s="782">
        <v>1800000</v>
      </c>
      <c r="K5733" s="783">
        <v>1800000</v>
      </c>
      <c r="L5733" s="784">
        <f t="shared" si="328"/>
        <v>0</v>
      </c>
      <c r="M5733" s="784">
        <f t="shared" si="329"/>
        <v>0</v>
      </c>
      <c r="N5733" s="782">
        <v>1800000</v>
      </c>
      <c r="O5733" s="782">
        <v>1800000</v>
      </c>
      <c r="P5733" s="782">
        <v>5400000</v>
      </c>
      <c r="Q5733" s="782">
        <v>1700000</v>
      </c>
      <c r="R5733" s="782"/>
      <c r="T5733" s="568"/>
    </row>
    <row r="5734" spans="1:20" s="498" customFormat="1" ht="24" x14ac:dyDescent="0.25">
      <c r="A5734" s="772"/>
      <c r="D5734" s="515" t="s">
        <v>10721</v>
      </c>
      <c r="E5734" s="779" t="s">
        <v>10722</v>
      </c>
      <c r="F5734" s="780" t="s">
        <v>5637</v>
      </c>
      <c r="G5734" s="781" t="s">
        <v>6194</v>
      </c>
      <c r="H5734" s="781" t="s">
        <v>6195</v>
      </c>
      <c r="I5734" s="781" t="s">
        <v>5517</v>
      </c>
      <c r="J5734" s="782">
        <v>600000</v>
      </c>
      <c r="K5734" s="783">
        <v>600000</v>
      </c>
      <c r="L5734" s="782">
        <f t="shared" si="328"/>
        <v>0</v>
      </c>
      <c r="M5734" s="782">
        <f t="shared" si="329"/>
        <v>0</v>
      </c>
      <c r="N5734" s="782">
        <v>600000</v>
      </c>
      <c r="O5734" s="782">
        <v>600000</v>
      </c>
      <c r="P5734" s="782">
        <v>1800000</v>
      </c>
      <c r="Q5734" s="782">
        <v>600000</v>
      </c>
      <c r="R5734" s="782"/>
      <c r="T5734" s="568"/>
    </row>
    <row r="5735" spans="1:20" s="751" customFormat="1" ht="12" customHeight="1" x14ac:dyDescent="0.3">
      <c r="A5735" s="946" t="s">
        <v>5500</v>
      </c>
      <c r="B5735" s="946"/>
      <c r="C5735" s="946"/>
      <c r="D5735" s="946"/>
      <c r="E5735" s="946"/>
      <c r="F5735" s="946"/>
      <c r="G5735" s="946"/>
      <c r="H5735" s="946"/>
      <c r="I5735" s="946"/>
      <c r="J5735" s="946"/>
      <c r="K5735" s="946"/>
      <c r="L5735" s="946"/>
      <c r="M5735" s="946"/>
      <c r="N5735" s="946"/>
      <c r="O5735" s="946"/>
      <c r="P5735" s="946"/>
      <c r="Q5735" s="946"/>
      <c r="T5735" s="752"/>
    </row>
    <row r="5736" spans="1:20" s="751" customFormat="1" ht="13.8" x14ac:dyDescent="0.3">
      <c r="A5736" s="946" t="s">
        <v>5501</v>
      </c>
      <c r="B5736" s="946"/>
      <c r="C5736" s="946"/>
      <c r="D5736" s="946"/>
      <c r="E5736" s="946"/>
      <c r="F5736" s="946"/>
      <c r="G5736" s="946"/>
      <c r="H5736" s="946"/>
      <c r="I5736" s="946"/>
      <c r="J5736" s="946"/>
      <c r="K5736" s="946"/>
      <c r="L5736" s="946"/>
      <c r="M5736" s="946"/>
      <c r="N5736" s="946"/>
      <c r="O5736" s="946"/>
      <c r="P5736" s="946"/>
      <c r="Q5736" s="946"/>
      <c r="T5736" s="752"/>
    </row>
    <row r="5737" spans="1:20" s="753" customFormat="1" ht="13.2" x14ac:dyDescent="0.25">
      <c r="A5737" s="947" t="s">
        <v>8579</v>
      </c>
      <c r="B5737" s="947"/>
      <c r="C5737" s="947"/>
      <c r="D5737" s="947"/>
      <c r="E5737" s="947"/>
      <c r="F5737" s="947"/>
      <c r="G5737" s="947"/>
      <c r="H5737" s="947"/>
      <c r="I5737" s="947"/>
      <c r="J5737" s="947"/>
      <c r="K5737" s="947"/>
      <c r="L5737" s="947"/>
      <c r="M5737" s="947"/>
      <c r="N5737" s="947"/>
      <c r="O5737" s="947"/>
      <c r="P5737" s="947"/>
      <c r="Q5737" s="947"/>
      <c r="T5737" s="754"/>
    </row>
    <row r="5738" spans="1:20" s="760" customFormat="1" ht="24" customHeight="1" x14ac:dyDescent="0.25">
      <c r="A5738" s="943" t="s">
        <v>5502</v>
      </c>
      <c r="B5738" s="948" t="s">
        <v>5503</v>
      </c>
      <c r="C5738" s="949"/>
      <c r="D5738" s="755"/>
      <c r="E5738" s="943" t="s">
        <v>5504</v>
      </c>
      <c r="F5738" s="943" t="s">
        <v>4881</v>
      </c>
      <c r="G5738" s="943" t="s">
        <v>5505</v>
      </c>
      <c r="H5738" s="943" t="s">
        <v>5506</v>
      </c>
      <c r="I5738" s="943" t="s">
        <v>5507</v>
      </c>
      <c r="J5738" s="756" t="s">
        <v>3115</v>
      </c>
      <c r="K5738" s="757" t="s">
        <v>3116</v>
      </c>
      <c r="L5738" s="758" t="s">
        <v>5508</v>
      </c>
      <c r="M5738" s="758" t="s">
        <v>5509</v>
      </c>
      <c r="N5738" s="756" t="s">
        <v>3116</v>
      </c>
      <c r="O5738" s="756" t="s">
        <v>3116</v>
      </c>
      <c r="P5738" s="759" t="s">
        <v>3317</v>
      </c>
      <c r="Q5738" s="759" t="s">
        <v>3341</v>
      </c>
      <c r="R5738" s="759" t="s">
        <v>5510</v>
      </c>
      <c r="T5738" s="761"/>
    </row>
    <row r="5739" spans="1:20" s="760" customFormat="1" ht="19.5" customHeight="1" x14ac:dyDescent="0.25">
      <c r="A5739" s="944"/>
      <c r="B5739" s="950"/>
      <c r="C5739" s="951"/>
      <c r="D5739" s="762"/>
      <c r="E5739" s="944"/>
      <c r="F5739" s="944"/>
      <c r="G5739" s="944"/>
      <c r="H5739" s="944"/>
      <c r="I5739" s="944"/>
      <c r="J5739" s="763">
        <v>2020</v>
      </c>
      <c r="K5739" s="764" t="s">
        <v>3120</v>
      </c>
      <c r="L5739" s="765" t="s">
        <v>3120</v>
      </c>
      <c r="M5739" s="765" t="s">
        <v>3120</v>
      </c>
      <c r="N5739" s="766" t="s">
        <v>5068</v>
      </c>
      <c r="O5739" s="766" t="s">
        <v>5069</v>
      </c>
      <c r="P5739" s="763" t="s">
        <v>4882</v>
      </c>
      <c r="Q5739" s="766" t="s">
        <v>5102</v>
      </c>
      <c r="R5739" s="763"/>
      <c r="T5739" s="761"/>
    </row>
    <row r="5740" spans="1:20" s="760" customFormat="1" ht="15.75" customHeight="1" x14ac:dyDescent="0.25">
      <c r="A5740" s="945"/>
      <c r="B5740" s="952"/>
      <c r="C5740" s="953"/>
      <c r="D5740" s="768"/>
      <c r="E5740" s="945"/>
      <c r="F5740" s="945"/>
      <c r="G5740" s="945"/>
      <c r="H5740" s="945"/>
      <c r="I5740" s="945"/>
      <c r="J5740" s="769" t="s">
        <v>14</v>
      </c>
      <c r="K5740" s="770" t="s">
        <v>14</v>
      </c>
      <c r="L5740" s="771" t="s">
        <v>14</v>
      </c>
      <c r="M5740" s="771" t="s">
        <v>14</v>
      </c>
      <c r="N5740" s="769" t="s">
        <v>14</v>
      </c>
      <c r="O5740" s="769" t="s">
        <v>14</v>
      </c>
      <c r="P5740" s="769" t="s">
        <v>14</v>
      </c>
      <c r="Q5740" s="769" t="s">
        <v>14</v>
      </c>
      <c r="R5740" s="769"/>
      <c r="T5740" s="761"/>
    </row>
    <row r="5741" spans="1:20" s="498" customFormat="1" ht="24" x14ac:dyDescent="0.25">
      <c r="A5741" s="772"/>
      <c r="D5741" s="515" t="s">
        <v>10723</v>
      </c>
      <c r="E5741" s="779" t="s">
        <v>10724</v>
      </c>
      <c r="F5741" s="780" t="s">
        <v>9870</v>
      </c>
      <c r="G5741" s="781" t="s">
        <v>6194</v>
      </c>
      <c r="H5741" s="781" t="s">
        <v>6195</v>
      </c>
      <c r="I5741" s="781" t="s">
        <v>5517</v>
      </c>
      <c r="J5741" s="782">
        <v>700000</v>
      </c>
      <c r="K5741" s="783">
        <v>700000</v>
      </c>
      <c r="L5741" s="784">
        <f t="shared" si="328"/>
        <v>0</v>
      </c>
      <c r="M5741" s="784">
        <f t="shared" si="329"/>
        <v>0</v>
      </c>
      <c r="N5741" s="782">
        <v>700000</v>
      </c>
      <c r="O5741" s="782">
        <v>700000</v>
      </c>
      <c r="P5741" s="782">
        <v>2100000</v>
      </c>
      <c r="Q5741" s="782">
        <v>700000</v>
      </c>
      <c r="R5741" s="782"/>
      <c r="T5741" s="568"/>
    </row>
    <row r="5742" spans="1:20" s="760" customFormat="1" ht="15.75" customHeight="1" x14ac:dyDescent="0.25">
      <c r="A5742" s="768"/>
      <c r="B5742" s="952"/>
      <c r="C5742" s="953"/>
      <c r="D5742" s="768"/>
      <c r="E5742" s="768"/>
      <c r="F5742" s="768"/>
      <c r="G5742" s="768"/>
      <c r="H5742" s="768"/>
      <c r="I5742" s="768"/>
      <c r="J5742" s="769" t="s">
        <v>14</v>
      </c>
      <c r="K5742" s="770" t="s">
        <v>14</v>
      </c>
      <c r="L5742" s="771" t="s">
        <v>14</v>
      </c>
      <c r="M5742" s="771" t="s">
        <v>14</v>
      </c>
      <c r="N5742" s="769" t="s">
        <v>14</v>
      </c>
      <c r="O5742" s="769" t="s">
        <v>14</v>
      </c>
      <c r="P5742" s="769" t="s">
        <v>14</v>
      </c>
      <c r="Q5742" s="769" t="s">
        <v>14</v>
      </c>
      <c r="R5742" s="769"/>
      <c r="T5742" s="761"/>
    </row>
    <row r="5743" spans="1:20" s="498" customFormat="1" ht="24" x14ac:dyDescent="0.25">
      <c r="A5743" s="772"/>
      <c r="D5743" s="515" t="s">
        <v>10725</v>
      </c>
      <c r="E5743" s="779" t="s">
        <v>10726</v>
      </c>
      <c r="F5743" s="780" t="s">
        <v>10727</v>
      </c>
      <c r="G5743" s="781" t="s">
        <v>6194</v>
      </c>
      <c r="H5743" s="781" t="s">
        <v>6195</v>
      </c>
      <c r="I5743" s="781" t="s">
        <v>5517</v>
      </c>
      <c r="J5743" s="782">
        <v>400000</v>
      </c>
      <c r="K5743" s="783">
        <v>400000</v>
      </c>
      <c r="L5743" s="784">
        <f t="shared" si="328"/>
        <v>0</v>
      </c>
      <c r="M5743" s="784">
        <f t="shared" si="329"/>
        <v>0</v>
      </c>
      <c r="N5743" s="782">
        <v>400000</v>
      </c>
      <c r="O5743" s="782">
        <v>400000</v>
      </c>
      <c r="P5743" s="782">
        <v>1200000</v>
      </c>
      <c r="Q5743" s="782">
        <v>300000</v>
      </c>
      <c r="R5743" s="782"/>
      <c r="T5743" s="568"/>
    </row>
    <row r="5744" spans="1:20" s="498" customFormat="1" ht="12" x14ac:dyDescent="0.25">
      <c r="A5744" s="772"/>
      <c r="D5744" s="515" t="s">
        <v>10728</v>
      </c>
      <c r="E5744" s="779" t="s">
        <v>10729</v>
      </c>
      <c r="F5744" s="515" t="s">
        <v>5649</v>
      </c>
      <c r="G5744" s="781" t="s">
        <v>6194</v>
      </c>
      <c r="H5744" s="781" t="s">
        <v>6195</v>
      </c>
      <c r="I5744" s="781" t="s">
        <v>5517</v>
      </c>
      <c r="J5744" s="782">
        <v>650000</v>
      </c>
      <c r="K5744" s="783">
        <v>650000</v>
      </c>
      <c r="L5744" s="784">
        <f t="shared" si="328"/>
        <v>0</v>
      </c>
      <c r="M5744" s="784">
        <f t="shared" si="329"/>
        <v>0</v>
      </c>
      <c r="N5744" s="782">
        <v>650000</v>
      </c>
      <c r="O5744" s="782">
        <v>650000</v>
      </c>
      <c r="P5744" s="782">
        <v>1950000</v>
      </c>
      <c r="Q5744" s="782">
        <v>600000</v>
      </c>
      <c r="R5744" s="782"/>
      <c r="T5744" s="568"/>
    </row>
    <row r="5745" spans="1:20" s="498" customFormat="1" ht="12" x14ac:dyDescent="0.25">
      <c r="A5745" s="772"/>
      <c r="D5745" s="515" t="s">
        <v>10730</v>
      </c>
      <c r="E5745" s="779" t="s">
        <v>10731</v>
      </c>
      <c r="F5745" s="780" t="s">
        <v>5664</v>
      </c>
      <c r="G5745" s="781" t="s">
        <v>6194</v>
      </c>
      <c r="H5745" s="781" t="s">
        <v>6195</v>
      </c>
      <c r="I5745" s="781" t="s">
        <v>5517</v>
      </c>
      <c r="J5745" s="782">
        <v>7000000</v>
      </c>
      <c r="K5745" s="783">
        <v>2000000</v>
      </c>
      <c r="L5745" s="784">
        <f t="shared" si="328"/>
        <v>5000000</v>
      </c>
      <c r="M5745" s="784">
        <v>0</v>
      </c>
      <c r="N5745" s="782">
        <v>7000000</v>
      </c>
      <c r="O5745" s="782">
        <v>7000000</v>
      </c>
      <c r="P5745" s="782">
        <v>21000000</v>
      </c>
      <c r="Q5745" s="782">
        <v>7000000</v>
      </c>
      <c r="R5745" s="782"/>
      <c r="T5745" s="568"/>
    </row>
    <row r="5746" spans="1:20" s="498" customFormat="1" ht="12" x14ac:dyDescent="0.25">
      <c r="A5746" s="772"/>
      <c r="D5746" s="515" t="s">
        <v>10732</v>
      </c>
      <c r="E5746" s="779" t="s">
        <v>10733</v>
      </c>
      <c r="F5746" s="515" t="s">
        <v>9672</v>
      </c>
      <c r="G5746" s="781" t="s">
        <v>6194</v>
      </c>
      <c r="H5746" s="781" t="s">
        <v>6195</v>
      </c>
      <c r="I5746" s="781" t="s">
        <v>5517</v>
      </c>
      <c r="J5746" s="782">
        <v>3000000</v>
      </c>
      <c r="K5746" s="783">
        <v>3000000</v>
      </c>
      <c r="L5746" s="784">
        <f t="shared" si="328"/>
        <v>0</v>
      </c>
      <c r="M5746" s="784">
        <f t="shared" si="329"/>
        <v>0</v>
      </c>
      <c r="N5746" s="782">
        <v>3000000</v>
      </c>
      <c r="O5746" s="782">
        <v>3000000</v>
      </c>
      <c r="P5746" s="782">
        <v>9000000</v>
      </c>
      <c r="Q5746" s="782">
        <v>3000000</v>
      </c>
      <c r="R5746" s="782"/>
      <c r="T5746" s="568"/>
    </row>
    <row r="5747" spans="1:20" s="498" customFormat="1" ht="24" x14ac:dyDescent="0.25">
      <c r="A5747" s="772"/>
      <c r="D5747" s="515" t="s">
        <v>10734</v>
      </c>
      <c r="E5747" s="779" t="s">
        <v>10735</v>
      </c>
      <c r="F5747" s="780" t="s">
        <v>5688</v>
      </c>
      <c r="G5747" s="781" t="s">
        <v>6194</v>
      </c>
      <c r="H5747" s="781" t="s">
        <v>6195</v>
      </c>
      <c r="I5747" s="781" t="s">
        <v>5517</v>
      </c>
      <c r="J5747" s="782">
        <v>100000</v>
      </c>
      <c r="K5747" s="783">
        <v>100000</v>
      </c>
      <c r="L5747" s="784">
        <f t="shared" si="328"/>
        <v>0</v>
      </c>
      <c r="M5747" s="784">
        <f t="shared" si="329"/>
        <v>0</v>
      </c>
      <c r="N5747" s="782">
        <v>100000</v>
      </c>
      <c r="O5747" s="782">
        <v>100000</v>
      </c>
      <c r="P5747" s="782">
        <v>300000</v>
      </c>
      <c r="Q5747" s="782">
        <v>100000</v>
      </c>
      <c r="R5747" s="782"/>
      <c r="T5747" s="568"/>
    </row>
    <row r="5748" spans="1:20" s="498" customFormat="1" ht="12" x14ac:dyDescent="0.25">
      <c r="A5748" s="772"/>
      <c r="D5748" s="515" t="s">
        <v>10736</v>
      </c>
      <c r="E5748" s="779" t="s">
        <v>10737</v>
      </c>
      <c r="F5748" s="780" t="s">
        <v>9991</v>
      </c>
      <c r="G5748" s="781" t="s">
        <v>6194</v>
      </c>
      <c r="H5748" s="781" t="s">
        <v>6195</v>
      </c>
      <c r="I5748" s="781" t="s">
        <v>5517</v>
      </c>
      <c r="J5748" s="782">
        <v>0</v>
      </c>
      <c r="K5748" s="783">
        <v>0</v>
      </c>
      <c r="L5748" s="784">
        <f t="shared" si="328"/>
        <v>0</v>
      </c>
      <c r="M5748" s="784">
        <f t="shared" si="329"/>
        <v>0</v>
      </c>
      <c r="N5748" s="782">
        <v>0</v>
      </c>
      <c r="O5748" s="782">
        <v>0</v>
      </c>
      <c r="P5748" s="782">
        <v>0</v>
      </c>
      <c r="Q5748" s="782">
        <v>0</v>
      </c>
      <c r="R5748" s="782"/>
      <c r="T5748" s="568"/>
    </row>
    <row r="5749" spans="1:20" s="498" customFormat="1" ht="12" x14ac:dyDescent="0.25">
      <c r="A5749" s="772"/>
      <c r="D5749" s="515" t="s">
        <v>10738</v>
      </c>
      <c r="E5749" s="779" t="s">
        <v>10739</v>
      </c>
      <c r="F5749" s="780" t="s">
        <v>7872</v>
      </c>
      <c r="G5749" s="781" t="s">
        <v>6194</v>
      </c>
      <c r="H5749" s="781" t="s">
        <v>6195</v>
      </c>
      <c r="I5749" s="781" t="s">
        <v>5517</v>
      </c>
      <c r="J5749" s="782">
        <v>600000</v>
      </c>
      <c r="K5749" s="783">
        <v>600000</v>
      </c>
      <c r="L5749" s="784">
        <f t="shared" si="328"/>
        <v>0</v>
      </c>
      <c r="M5749" s="784">
        <f t="shared" si="329"/>
        <v>0</v>
      </c>
      <c r="N5749" s="782">
        <v>600000</v>
      </c>
      <c r="O5749" s="782">
        <v>600000</v>
      </c>
      <c r="P5749" s="782">
        <v>1800000</v>
      </c>
      <c r="Q5749" s="782">
        <v>500000</v>
      </c>
      <c r="R5749" s="782"/>
      <c r="T5749" s="568"/>
    </row>
    <row r="5750" spans="1:20" s="498" customFormat="1" ht="12" x14ac:dyDescent="0.25">
      <c r="A5750" s="772"/>
      <c r="D5750" s="515" t="s">
        <v>10740</v>
      </c>
      <c r="E5750" s="779" t="s">
        <v>10741</v>
      </c>
      <c r="F5750" s="780" t="s">
        <v>5700</v>
      </c>
      <c r="G5750" s="781" t="s">
        <v>6194</v>
      </c>
      <c r="H5750" s="781" t="s">
        <v>6195</v>
      </c>
      <c r="I5750" s="781" t="s">
        <v>5517</v>
      </c>
      <c r="J5750" s="782">
        <v>4000000</v>
      </c>
      <c r="K5750" s="783">
        <v>4000000</v>
      </c>
      <c r="L5750" s="784">
        <f t="shared" si="328"/>
        <v>0</v>
      </c>
      <c r="M5750" s="784">
        <f t="shared" si="329"/>
        <v>0</v>
      </c>
      <c r="N5750" s="782">
        <v>4000000</v>
      </c>
      <c r="O5750" s="782">
        <v>4000000</v>
      </c>
      <c r="P5750" s="782">
        <v>12000000</v>
      </c>
      <c r="Q5750" s="782">
        <v>4000000</v>
      </c>
      <c r="R5750" s="782"/>
      <c r="T5750" s="568"/>
    </row>
    <row r="5751" spans="1:20" s="498" customFormat="1" ht="12" x14ac:dyDescent="0.25">
      <c r="A5751" s="772"/>
      <c r="D5751" s="515" t="s">
        <v>10742</v>
      </c>
      <c r="E5751" s="779" t="s">
        <v>10743</v>
      </c>
      <c r="F5751" s="780" t="s">
        <v>5703</v>
      </c>
      <c r="G5751" s="781" t="s">
        <v>6194</v>
      </c>
      <c r="H5751" s="781" t="s">
        <v>6195</v>
      </c>
      <c r="I5751" s="781" t="s">
        <v>5517</v>
      </c>
      <c r="J5751" s="782">
        <v>1200000</v>
      </c>
      <c r="K5751" s="783">
        <v>1200000</v>
      </c>
      <c r="L5751" s="784">
        <f t="shared" si="328"/>
        <v>0</v>
      </c>
      <c r="M5751" s="784">
        <f t="shared" si="329"/>
        <v>0</v>
      </c>
      <c r="N5751" s="782">
        <v>1200000</v>
      </c>
      <c r="O5751" s="782">
        <v>1200000</v>
      </c>
      <c r="P5751" s="782">
        <v>3600000</v>
      </c>
      <c r="Q5751" s="782">
        <v>1200000</v>
      </c>
      <c r="R5751" s="782"/>
      <c r="T5751" s="568"/>
    </row>
    <row r="5752" spans="1:20" s="498" customFormat="1" ht="12" x14ac:dyDescent="0.25">
      <c r="A5752" s="772"/>
      <c r="D5752" s="515" t="s">
        <v>10744</v>
      </c>
      <c r="E5752" s="779" t="s">
        <v>10745</v>
      </c>
      <c r="F5752" s="515" t="s">
        <v>5709</v>
      </c>
      <c r="G5752" s="781" t="s">
        <v>6194</v>
      </c>
      <c r="H5752" s="781" t="s">
        <v>6195</v>
      </c>
      <c r="I5752" s="781" t="s">
        <v>5517</v>
      </c>
      <c r="J5752" s="782">
        <v>350000</v>
      </c>
      <c r="K5752" s="783">
        <v>350000</v>
      </c>
      <c r="L5752" s="784">
        <f t="shared" si="328"/>
        <v>0</v>
      </c>
      <c r="M5752" s="784">
        <f t="shared" si="329"/>
        <v>0</v>
      </c>
      <c r="N5752" s="782">
        <v>350000</v>
      </c>
      <c r="O5752" s="782">
        <v>400000</v>
      </c>
      <c r="P5752" s="782">
        <v>1100000</v>
      </c>
      <c r="Q5752" s="782">
        <v>350000</v>
      </c>
      <c r="R5752" s="782"/>
      <c r="T5752" s="568"/>
    </row>
    <row r="5753" spans="1:20" s="498" customFormat="1" ht="12" x14ac:dyDescent="0.25">
      <c r="A5753" s="772"/>
      <c r="D5753" s="515" t="s">
        <v>10746</v>
      </c>
      <c r="E5753" s="779" t="s">
        <v>10747</v>
      </c>
      <c r="F5753" s="780" t="s">
        <v>6390</v>
      </c>
      <c r="G5753" s="781" t="s">
        <v>6194</v>
      </c>
      <c r="H5753" s="781" t="s">
        <v>6195</v>
      </c>
      <c r="I5753" s="781" t="s">
        <v>5517</v>
      </c>
      <c r="J5753" s="782">
        <v>50000</v>
      </c>
      <c r="K5753" s="783">
        <v>50000</v>
      </c>
      <c r="L5753" s="784">
        <f t="shared" si="328"/>
        <v>0</v>
      </c>
      <c r="M5753" s="784">
        <f t="shared" si="329"/>
        <v>0</v>
      </c>
      <c r="N5753" s="782">
        <v>50000</v>
      </c>
      <c r="O5753" s="782">
        <v>50000</v>
      </c>
      <c r="P5753" s="782">
        <v>150000</v>
      </c>
      <c r="Q5753" s="782">
        <v>20000</v>
      </c>
      <c r="R5753" s="782"/>
      <c r="T5753" s="568"/>
    </row>
    <row r="5754" spans="1:20" s="498" customFormat="1" ht="12" x14ac:dyDescent="0.25">
      <c r="A5754" s="772"/>
      <c r="D5754" s="515" t="s">
        <v>10748</v>
      </c>
      <c r="E5754" s="779" t="s">
        <v>10749</v>
      </c>
      <c r="F5754" s="780" t="s">
        <v>6716</v>
      </c>
      <c r="G5754" s="781" t="s">
        <v>6194</v>
      </c>
      <c r="H5754" s="781" t="s">
        <v>6195</v>
      </c>
      <c r="I5754" s="781" t="s">
        <v>5517</v>
      </c>
      <c r="J5754" s="782">
        <v>500000</v>
      </c>
      <c r="K5754" s="783">
        <v>500000</v>
      </c>
      <c r="L5754" s="784">
        <f t="shared" si="328"/>
        <v>0</v>
      </c>
      <c r="M5754" s="784">
        <f t="shared" si="329"/>
        <v>0</v>
      </c>
      <c r="N5754" s="782">
        <v>500000</v>
      </c>
      <c r="O5754" s="782">
        <v>500000</v>
      </c>
      <c r="P5754" s="782">
        <v>1500000</v>
      </c>
      <c r="Q5754" s="782">
        <v>500000</v>
      </c>
      <c r="R5754" s="782"/>
      <c r="T5754" s="568"/>
    </row>
    <row r="5755" spans="1:20" s="498" customFormat="1" ht="12" x14ac:dyDescent="0.25">
      <c r="A5755" s="772"/>
      <c r="D5755" s="515" t="s">
        <v>10750</v>
      </c>
      <c r="E5755" s="779" t="s">
        <v>10751</v>
      </c>
      <c r="F5755" s="515" t="s">
        <v>5724</v>
      </c>
      <c r="G5755" s="781" t="s">
        <v>5515</v>
      </c>
      <c r="H5755" s="781" t="s">
        <v>10671</v>
      </c>
      <c r="I5755" s="781" t="s">
        <v>5517</v>
      </c>
      <c r="J5755" s="782">
        <v>40000000</v>
      </c>
      <c r="K5755" s="783">
        <v>10000000</v>
      </c>
      <c r="L5755" s="784">
        <f t="shared" si="328"/>
        <v>30000000</v>
      </c>
      <c r="M5755" s="784">
        <v>0</v>
      </c>
      <c r="N5755" s="782">
        <v>40000000</v>
      </c>
      <c r="O5755" s="782">
        <v>40000000</v>
      </c>
      <c r="P5755" s="782">
        <v>120000000</v>
      </c>
      <c r="Q5755" s="782">
        <v>40000000</v>
      </c>
      <c r="R5755" s="782"/>
      <c r="T5755" s="568"/>
    </row>
    <row r="5756" spans="1:20" s="498" customFormat="1" ht="12" x14ac:dyDescent="0.25">
      <c r="A5756" s="772"/>
      <c r="D5756" s="515" t="s">
        <v>10752</v>
      </c>
      <c r="E5756" s="779" t="s">
        <v>10753</v>
      </c>
      <c r="F5756" s="515" t="s">
        <v>10013</v>
      </c>
      <c r="G5756" s="781" t="s">
        <v>6194</v>
      </c>
      <c r="H5756" s="781" t="s">
        <v>6195</v>
      </c>
      <c r="I5756" s="781" t="s">
        <v>5517</v>
      </c>
      <c r="J5756" s="782">
        <v>300000</v>
      </c>
      <c r="K5756" s="783">
        <v>300000</v>
      </c>
      <c r="L5756" s="784">
        <f t="shared" si="328"/>
        <v>0</v>
      </c>
      <c r="M5756" s="784">
        <f t="shared" si="329"/>
        <v>0</v>
      </c>
      <c r="N5756" s="782">
        <v>300000</v>
      </c>
      <c r="O5756" s="782">
        <v>300000</v>
      </c>
      <c r="P5756" s="782">
        <v>900000</v>
      </c>
      <c r="Q5756" s="782">
        <v>300000</v>
      </c>
      <c r="R5756" s="782"/>
      <c r="T5756" s="568"/>
    </row>
    <row r="5757" spans="1:20" s="498" customFormat="1" ht="12" x14ac:dyDescent="0.25">
      <c r="A5757" s="772"/>
      <c r="D5757" s="515" t="s">
        <v>10754</v>
      </c>
      <c r="E5757" s="779" t="s">
        <v>10755</v>
      </c>
      <c r="F5757" s="780" t="s">
        <v>6224</v>
      </c>
      <c r="G5757" s="781" t="s">
        <v>6194</v>
      </c>
      <c r="H5757" s="781" t="s">
        <v>6195</v>
      </c>
      <c r="I5757" s="781" t="s">
        <v>5517</v>
      </c>
      <c r="J5757" s="782">
        <v>5000000</v>
      </c>
      <c r="K5757" s="783">
        <v>5000000</v>
      </c>
      <c r="L5757" s="784">
        <f t="shared" si="328"/>
        <v>0</v>
      </c>
      <c r="M5757" s="784">
        <f t="shared" si="329"/>
        <v>0</v>
      </c>
      <c r="N5757" s="782">
        <v>5000000</v>
      </c>
      <c r="O5757" s="782">
        <v>6000000</v>
      </c>
      <c r="P5757" s="782">
        <v>16000000</v>
      </c>
      <c r="Q5757" s="782">
        <v>5000000</v>
      </c>
      <c r="R5757" s="782"/>
      <c r="T5757" s="568"/>
    </row>
    <row r="5758" spans="1:20" s="498" customFormat="1" ht="12" x14ac:dyDescent="0.25">
      <c r="A5758" s="772"/>
      <c r="D5758" s="515" t="s">
        <v>10756</v>
      </c>
      <c r="E5758" s="779" t="s">
        <v>10757</v>
      </c>
      <c r="F5758" s="780" t="s">
        <v>5739</v>
      </c>
      <c r="G5758" s="781" t="s">
        <v>6194</v>
      </c>
      <c r="H5758" s="781" t="s">
        <v>6195</v>
      </c>
      <c r="I5758" s="781" t="s">
        <v>5517</v>
      </c>
      <c r="J5758" s="782">
        <v>1000000</v>
      </c>
      <c r="K5758" s="783">
        <v>1000000</v>
      </c>
      <c r="L5758" s="784">
        <f t="shared" si="328"/>
        <v>0</v>
      </c>
      <c r="M5758" s="784">
        <f t="shared" si="329"/>
        <v>0</v>
      </c>
      <c r="N5758" s="782">
        <v>1000000</v>
      </c>
      <c r="O5758" s="782">
        <v>1000000</v>
      </c>
      <c r="P5758" s="782">
        <v>3000000</v>
      </c>
      <c r="Q5758" s="782">
        <v>1000000</v>
      </c>
      <c r="R5758" s="782"/>
      <c r="T5758" s="568"/>
    </row>
    <row r="5759" spans="1:20" s="498" customFormat="1" ht="12" x14ac:dyDescent="0.25">
      <c r="A5759" s="772"/>
      <c r="D5759" s="515" t="s">
        <v>10758</v>
      </c>
      <c r="E5759" s="779" t="s">
        <v>10759</v>
      </c>
      <c r="F5759" s="780" t="s">
        <v>5745</v>
      </c>
      <c r="G5759" s="781" t="s">
        <v>6194</v>
      </c>
      <c r="H5759" s="781" t="s">
        <v>6195</v>
      </c>
      <c r="I5759" s="781" t="s">
        <v>5517</v>
      </c>
      <c r="J5759" s="782">
        <v>0</v>
      </c>
      <c r="K5759" s="783">
        <v>0</v>
      </c>
      <c r="L5759" s="784">
        <f t="shared" si="328"/>
        <v>0</v>
      </c>
      <c r="M5759" s="784">
        <f t="shared" si="329"/>
        <v>0</v>
      </c>
      <c r="N5759" s="782">
        <v>0</v>
      </c>
      <c r="O5759" s="782">
        <v>0</v>
      </c>
      <c r="P5759" s="782">
        <v>0</v>
      </c>
      <c r="Q5759" s="782">
        <v>0</v>
      </c>
      <c r="R5759" s="782"/>
      <c r="T5759" s="568"/>
    </row>
    <row r="5760" spans="1:20" s="498" customFormat="1" ht="22.5" customHeight="1" x14ac:dyDescent="0.25">
      <c r="A5760" s="772"/>
      <c r="D5760" s="515" t="s">
        <v>10760</v>
      </c>
      <c r="E5760" s="779" t="s">
        <v>10761</v>
      </c>
      <c r="F5760" s="780" t="s">
        <v>5881</v>
      </c>
      <c r="G5760" s="781" t="s">
        <v>6194</v>
      </c>
      <c r="H5760" s="781" t="s">
        <v>6195</v>
      </c>
      <c r="I5760" s="781" t="s">
        <v>5517</v>
      </c>
      <c r="J5760" s="782">
        <v>5000000</v>
      </c>
      <c r="K5760" s="783">
        <v>5000000</v>
      </c>
      <c r="L5760" s="784">
        <f t="shared" si="328"/>
        <v>0</v>
      </c>
      <c r="M5760" s="784">
        <f t="shared" si="329"/>
        <v>0</v>
      </c>
      <c r="N5760" s="782">
        <v>5000000</v>
      </c>
      <c r="O5760" s="782">
        <v>5000000</v>
      </c>
      <c r="P5760" s="782">
        <v>15000000</v>
      </c>
      <c r="Q5760" s="782">
        <v>5000000</v>
      </c>
      <c r="R5760" s="782"/>
      <c r="T5760" s="568"/>
    </row>
    <row r="5761" spans="1:20" s="498" customFormat="1" ht="12" x14ac:dyDescent="0.25">
      <c r="A5761" s="772"/>
      <c r="D5761" s="515" t="s">
        <v>10762</v>
      </c>
      <c r="E5761" s="779" t="s">
        <v>10763</v>
      </c>
      <c r="F5761" s="780" t="s">
        <v>5757</v>
      </c>
      <c r="G5761" s="781" t="s">
        <v>6194</v>
      </c>
      <c r="H5761" s="781" t="s">
        <v>6195</v>
      </c>
      <c r="I5761" s="781" t="s">
        <v>5517</v>
      </c>
      <c r="J5761" s="782">
        <v>400000</v>
      </c>
      <c r="K5761" s="783">
        <v>400000</v>
      </c>
      <c r="L5761" s="784">
        <f t="shared" si="328"/>
        <v>0</v>
      </c>
      <c r="M5761" s="784">
        <f t="shared" si="329"/>
        <v>0</v>
      </c>
      <c r="N5761" s="782">
        <v>400000</v>
      </c>
      <c r="O5761" s="782">
        <v>400000</v>
      </c>
      <c r="P5761" s="782">
        <v>1200000</v>
      </c>
      <c r="Q5761" s="782">
        <v>400000</v>
      </c>
      <c r="R5761" s="782"/>
      <c r="T5761" s="568"/>
    </row>
    <row r="5762" spans="1:20" s="498" customFormat="1" ht="12" x14ac:dyDescent="0.25">
      <c r="A5762" s="772"/>
      <c r="D5762" s="515" t="s">
        <v>10764</v>
      </c>
      <c r="E5762" s="779" t="s">
        <v>10765</v>
      </c>
      <c r="F5762" s="515" t="s">
        <v>10766</v>
      </c>
      <c r="G5762" s="781" t="s">
        <v>6194</v>
      </c>
      <c r="H5762" s="781" t="s">
        <v>6195</v>
      </c>
      <c r="I5762" s="781" t="s">
        <v>5517</v>
      </c>
      <c r="J5762" s="782">
        <v>500000</v>
      </c>
      <c r="K5762" s="783">
        <v>500000</v>
      </c>
      <c r="L5762" s="782">
        <f t="shared" si="328"/>
        <v>0</v>
      </c>
      <c r="M5762" s="782">
        <f t="shared" si="329"/>
        <v>0</v>
      </c>
      <c r="N5762" s="782">
        <v>500000</v>
      </c>
      <c r="O5762" s="782">
        <v>500000</v>
      </c>
      <c r="P5762" s="782">
        <v>1500000</v>
      </c>
      <c r="Q5762" s="782">
        <v>500000</v>
      </c>
      <c r="R5762" s="782"/>
      <c r="T5762" s="568"/>
    </row>
    <row r="5763" spans="1:20" s="498" customFormat="1" ht="12" x14ac:dyDescent="0.25">
      <c r="A5763" s="772"/>
      <c r="B5763" s="566" t="s">
        <v>1495</v>
      </c>
      <c r="C5763" s="810"/>
      <c r="D5763" s="515"/>
      <c r="E5763" s="810"/>
      <c r="F5763" s="827"/>
      <c r="G5763" s="810"/>
      <c r="H5763" s="810"/>
      <c r="I5763" s="779"/>
      <c r="J5763" s="782">
        <v>134754034</v>
      </c>
      <c r="K5763" s="783">
        <f>SUM(K5690,K5718)</f>
        <v>94754034</v>
      </c>
      <c r="L5763" s="782">
        <f>SUM(L5690,L5718)</f>
        <v>40000000</v>
      </c>
      <c r="M5763" s="782">
        <f>SUM(M5690,M5718)</f>
        <v>0</v>
      </c>
      <c r="N5763" s="782">
        <f>SUM(N5690,N5718)</f>
        <v>135551173</v>
      </c>
      <c r="O5763" s="782">
        <f>SUM(O5690,O5718)</f>
        <v>138098310</v>
      </c>
      <c r="P5763" s="782">
        <v>408403517</v>
      </c>
      <c r="Q5763" s="782">
        <v>128288713</v>
      </c>
      <c r="R5763" s="782"/>
      <c r="T5763" s="568"/>
    </row>
    <row r="5764" spans="1:20" s="498" customFormat="1" ht="12" x14ac:dyDescent="0.25">
      <c r="A5764" s="772"/>
      <c r="D5764" s="515"/>
      <c r="F5764" s="536"/>
      <c r="J5764" s="776"/>
      <c r="K5764" s="776"/>
      <c r="L5764" s="776"/>
      <c r="M5764" s="776"/>
      <c r="N5764" s="776"/>
      <c r="O5764" s="776"/>
      <c r="P5764" s="776"/>
      <c r="Q5764" s="776"/>
      <c r="R5764" s="776"/>
      <c r="T5764" s="568"/>
    </row>
    <row r="5765" spans="1:20" s="498" customFormat="1" ht="12" x14ac:dyDescent="0.25">
      <c r="A5765" s="772" t="s">
        <v>10767</v>
      </c>
      <c r="B5765" s="773" t="s">
        <v>1496</v>
      </c>
      <c r="C5765" s="773"/>
      <c r="D5765" s="794"/>
      <c r="E5765" s="773"/>
      <c r="F5765" s="775"/>
      <c r="G5765" s="773"/>
      <c r="H5765" s="773"/>
      <c r="I5765" s="773"/>
      <c r="J5765" s="776"/>
      <c r="K5765" s="776"/>
      <c r="L5765" s="776"/>
      <c r="M5765" s="776"/>
      <c r="N5765" s="776"/>
      <c r="O5765" s="776"/>
      <c r="P5765" s="776"/>
      <c r="Q5765" s="776"/>
      <c r="R5765" s="776"/>
      <c r="T5765" s="568"/>
    </row>
    <row r="5766" spans="1:20" s="498" customFormat="1" ht="12" x14ac:dyDescent="0.25">
      <c r="A5766" s="772"/>
      <c r="C5766" s="773" t="s">
        <v>5123</v>
      </c>
      <c r="D5766" s="794"/>
      <c r="E5766" s="773"/>
      <c r="F5766" s="775"/>
      <c r="G5766" s="773"/>
      <c r="H5766" s="773"/>
      <c r="I5766" s="773"/>
      <c r="J5766" s="777">
        <v>32021065</v>
      </c>
      <c r="K5766" s="789">
        <f>SUM(K5767:K5785)</f>
        <v>32021065</v>
      </c>
      <c r="L5766" s="784">
        <f>SUM(L5767:L5785)</f>
        <v>0</v>
      </c>
      <c r="M5766" s="784">
        <f>SUM(M5767:M5785)</f>
        <v>0</v>
      </c>
      <c r="N5766" s="784">
        <f>SUM(N5767:N5785)</f>
        <v>32648929</v>
      </c>
      <c r="O5766" s="784">
        <f>SUM(O5767:O5785)</f>
        <v>33276794</v>
      </c>
      <c r="P5766" s="777">
        <f>SUM(K5766,N5766,O5766)</f>
        <v>97946788</v>
      </c>
      <c r="Q5766" s="777">
        <v>26639855</v>
      </c>
      <c r="R5766" s="777"/>
      <c r="T5766" s="568"/>
    </row>
    <row r="5767" spans="1:20" s="498" customFormat="1" ht="12" x14ac:dyDescent="0.25">
      <c r="A5767" s="772"/>
      <c r="D5767" s="515" t="s">
        <v>10768</v>
      </c>
      <c r="E5767" s="779" t="s">
        <v>10769</v>
      </c>
      <c r="F5767" s="780" t="s">
        <v>6059</v>
      </c>
      <c r="G5767" s="781" t="s">
        <v>6194</v>
      </c>
      <c r="H5767" s="781" t="s">
        <v>6195</v>
      </c>
      <c r="I5767" s="781" t="s">
        <v>5517</v>
      </c>
      <c r="J5767" s="782">
        <v>22281171</v>
      </c>
      <c r="K5767" s="783">
        <v>22281171</v>
      </c>
      <c r="L5767" s="784">
        <f t="shared" ref="L5767:L5785" si="330">SUM(J5767-K5767)</f>
        <v>0</v>
      </c>
      <c r="M5767" s="784">
        <f>SUM(K5767-J5767)</f>
        <v>0</v>
      </c>
      <c r="N5767" s="782">
        <v>22718057</v>
      </c>
      <c r="O5767" s="782">
        <v>23154943</v>
      </c>
      <c r="P5767" s="782">
        <v>68154171</v>
      </c>
      <c r="Q5767" s="782">
        <v>14410510</v>
      </c>
      <c r="R5767" s="782"/>
      <c r="T5767" s="568"/>
    </row>
    <row r="5768" spans="1:20" s="498" customFormat="1" ht="12" x14ac:dyDescent="0.25">
      <c r="A5768" s="772"/>
      <c r="D5768" s="515" t="s">
        <v>10770</v>
      </c>
      <c r="E5768" s="779" t="s">
        <v>10771</v>
      </c>
      <c r="F5768" s="780" t="s">
        <v>10772</v>
      </c>
      <c r="G5768" s="781" t="s">
        <v>6194</v>
      </c>
      <c r="H5768" s="781" t="s">
        <v>6195</v>
      </c>
      <c r="I5768" s="781" t="s">
        <v>5517</v>
      </c>
      <c r="J5768" s="782">
        <v>0</v>
      </c>
      <c r="K5768" s="783">
        <v>0</v>
      </c>
      <c r="L5768" s="784">
        <f t="shared" si="330"/>
        <v>0</v>
      </c>
      <c r="M5768" s="784">
        <f t="shared" ref="M5768:M5785" si="331">SUM(K5768-J5768)</f>
        <v>0</v>
      </c>
      <c r="N5768" s="782">
        <v>0</v>
      </c>
      <c r="O5768" s="782">
        <v>0</v>
      </c>
      <c r="P5768" s="782">
        <v>0</v>
      </c>
      <c r="Q5768" s="782">
        <v>0</v>
      </c>
      <c r="R5768" s="782"/>
      <c r="T5768" s="568"/>
    </row>
    <row r="5769" spans="1:20" s="498" customFormat="1" ht="24" x14ac:dyDescent="0.25">
      <c r="A5769" s="772"/>
      <c r="D5769" s="515" t="s">
        <v>10773</v>
      </c>
      <c r="E5769" s="779" t="s">
        <v>10774</v>
      </c>
      <c r="F5769" s="780" t="s">
        <v>5523</v>
      </c>
      <c r="G5769" s="781" t="s">
        <v>6194</v>
      </c>
      <c r="H5769" s="781" t="s">
        <v>6195</v>
      </c>
      <c r="I5769" s="781" t="s">
        <v>5517</v>
      </c>
      <c r="J5769" s="782">
        <v>0</v>
      </c>
      <c r="K5769" s="783">
        <v>0</v>
      </c>
      <c r="L5769" s="784">
        <f t="shared" si="330"/>
        <v>0</v>
      </c>
      <c r="M5769" s="784">
        <f t="shared" si="331"/>
        <v>0</v>
      </c>
      <c r="N5769" s="782">
        <v>0</v>
      </c>
      <c r="O5769" s="782">
        <v>0</v>
      </c>
      <c r="P5769" s="782">
        <v>0</v>
      </c>
      <c r="Q5769" s="782">
        <v>5178650</v>
      </c>
      <c r="R5769" s="782"/>
      <c r="T5769" s="568"/>
    </row>
    <row r="5770" spans="1:20" s="498" customFormat="1" ht="12" customHeight="1" x14ac:dyDescent="0.25">
      <c r="A5770" s="772"/>
      <c r="D5770" s="515" t="s">
        <v>10775</v>
      </c>
      <c r="E5770" s="779" t="s">
        <v>10776</v>
      </c>
      <c r="F5770" s="780" t="s">
        <v>5526</v>
      </c>
      <c r="G5770" s="781" t="s">
        <v>6194</v>
      </c>
      <c r="H5770" s="781" t="s">
        <v>6195</v>
      </c>
      <c r="I5770" s="781" t="s">
        <v>5517</v>
      </c>
      <c r="J5770" s="782">
        <v>4343932</v>
      </c>
      <c r="K5770" s="783">
        <v>4343932</v>
      </c>
      <c r="L5770" s="782">
        <f t="shared" si="330"/>
        <v>0</v>
      </c>
      <c r="M5770" s="782">
        <f t="shared" si="331"/>
        <v>0</v>
      </c>
      <c r="N5770" s="782">
        <v>4429107</v>
      </c>
      <c r="O5770" s="782">
        <v>4514282</v>
      </c>
      <c r="P5770" s="782">
        <v>13287321</v>
      </c>
      <c r="Q5770" s="782">
        <v>3277650</v>
      </c>
      <c r="R5770" s="782"/>
      <c r="T5770" s="568"/>
    </row>
    <row r="5771" spans="1:20" s="751" customFormat="1" ht="12" customHeight="1" x14ac:dyDescent="0.3">
      <c r="A5771" s="946" t="s">
        <v>5500</v>
      </c>
      <c r="B5771" s="946"/>
      <c r="C5771" s="946"/>
      <c r="D5771" s="946"/>
      <c r="E5771" s="946"/>
      <c r="F5771" s="946"/>
      <c r="G5771" s="946"/>
      <c r="H5771" s="946"/>
      <c r="I5771" s="946"/>
      <c r="J5771" s="946"/>
      <c r="K5771" s="946"/>
      <c r="L5771" s="946"/>
      <c r="M5771" s="946"/>
      <c r="N5771" s="946"/>
      <c r="O5771" s="946"/>
      <c r="P5771" s="946"/>
      <c r="Q5771" s="946"/>
      <c r="T5771" s="752"/>
    </row>
    <row r="5772" spans="1:20" s="751" customFormat="1" ht="13.8" x14ac:dyDescent="0.3">
      <c r="A5772" s="946" t="s">
        <v>5501</v>
      </c>
      <c r="B5772" s="946"/>
      <c r="C5772" s="946"/>
      <c r="D5772" s="946"/>
      <c r="E5772" s="946"/>
      <c r="F5772" s="946"/>
      <c r="G5772" s="946"/>
      <c r="H5772" s="946"/>
      <c r="I5772" s="946"/>
      <c r="J5772" s="946"/>
      <c r="K5772" s="946"/>
      <c r="L5772" s="946"/>
      <c r="M5772" s="946"/>
      <c r="N5772" s="946"/>
      <c r="O5772" s="946"/>
      <c r="P5772" s="946"/>
      <c r="Q5772" s="946"/>
      <c r="T5772" s="752"/>
    </row>
    <row r="5773" spans="1:20" s="753" customFormat="1" ht="13.2" x14ac:dyDescent="0.25">
      <c r="A5773" s="947" t="s">
        <v>8579</v>
      </c>
      <c r="B5773" s="947"/>
      <c r="C5773" s="947"/>
      <c r="D5773" s="947"/>
      <c r="E5773" s="947"/>
      <c r="F5773" s="947"/>
      <c r="G5773" s="947"/>
      <c r="H5773" s="947"/>
      <c r="I5773" s="947"/>
      <c r="J5773" s="947"/>
      <c r="K5773" s="947"/>
      <c r="L5773" s="947"/>
      <c r="M5773" s="947"/>
      <c r="N5773" s="947"/>
      <c r="O5773" s="947"/>
      <c r="P5773" s="947"/>
      <c r="Q5773" s="947"/>
      <c r="T5773" s="754"/>
    </row>
    <row r="5774" spans="1:20" s="760" customFormat="1" ht="24" customHeight="1" x14ac:dyDescent="0.25">
      <c r="A5774" s="943" t="s">
        <v>5502</v>
      </c>
      <c r="B5774" s="948" t="s">
        <v>5503</v>
      </c>
      <c r="C5774" s="949"/>
      <c r="D5774" s="755"/>
      <c r="E5774" s="943" t="s">
        <v>5504</v>
      </c>
      <c r="F5774" s="943" t="s">
        <v>4881</v>
      </c>
      <c r="G5774" s="943" t="s">
        <v>5505</v>
      </c>
      <c r="H5774" s="943" t="s">
        <v>5506</v>
      </c>
      <c r="I5774" s="943" t="s">
        <v>5507</v>
      </c>
      <c r="J5774" s="756" t="s">
        <v>3115</v>
      </c>
      <c r="K5774" s="757" t="s">
        <v>3116</v>
      </c>
      <c r="L5774" s="758" t="s">
        <v>5508</v>
      </c>
      <c r="M5774" s="758" t="s">
        <v>5509</v>
      </c>
      <c r="N5774" s="756" t="s">
        <v>3116</v>
      </c>
      <c r="O5774" s="756" t="s">
        <v>3116</v>
      </c>
      <c r="P5774" s="759" t="s">
        <v>3317</v>
      </c>
      <c r="Q5774" s="759" t="s">
        <v>3341</v>
      </c>
      <c r="R5774" s="759" t="s">
        <v>5510</v>
      </c>
      <c r="T5774" s="761"/>
    </row>
    <row r="5775" spans="1:20" s="760" customFormat="1" ht="19.5" customHeight="1" x14ac:dyDescent="0.25">
      <c r="A5775" s="944"/>
      <c r="B5775" s="950"/>
      <c r="C5775" s="951"/>
      <c r="D5775" s="762"/>
      <c r="E5775" s="944"/>
      <c r="F5775" s="944"/>
      <c r="G5775" s="944"/>
      <c r="H5775" s="944"/>
      <c r="I5775" s="944"/>
      <c r="J5775" s="763">
        <v>2020</v>
      </c>
      <c r="K5775" s="764" t="s">
        <v>3120</v>
      </c>
      <c r="L5775" s="765" t="s">
        <v>3120</v>
      </c>
      <c r="M5775" s="765" t="s">
        <v>3120</v>
      </c>
      <c r="N5775" s="766" t="s">
        <v>5068</v>
      </c>
      <c r="O5775" s="766" t="s">
        <v>5069</v>
      </c>
      <c r="P5775" s="763" t="s">
        <v>4882</v>
      </c>
      <c r="Q5775" s="766" t="s">
        <v>5102</v>
      </c>
      <c r="R5775" s="763"/>
      <c r="T5775" s="761"/>
    </row>
    <row r="5776" spans="1:20" s="760" customFormat="1" ht="15.75" customHeight="1" x14ac:dyDescent="0.25">
      <c r="A5776" s="945"/>
      <c r="B5776" s="952"/>
      <c r="C5776" s="953"/>
      <c r="D5776" s="768"/>
      <c r="E5776" s="945"/>
      <c r="F5776" s="945"/>
      <c r="G5776" s="945"/>
      <c r="H5776" s="945"/>
      <c r="I5776" s="945"/>
      <c r="J5776" s="769" t="s">
        <v>14</v>
      </c>
      <c r="K5776" s="770" t="s">
        <v>14</v>
      </c>
      <c r="L5776" s="771" t="s">
        <v>14</v>
      </c>
      <c r="M5776" s="771" t="s">
        <v>14</v>
      </c>
      <c r="N5776" s="769" t="s">
        <v>14</v>
      </c>
      <c r="O5776" s="769" t="s">
        <v>14</v>
      </c>
      <c r="P5776" s="769" t="s">
        <v>14</v>
      </c>
      <c r="Q5776" s="769" t="s">
        <v>14</v>
      </c>
      <c r="R5776" s="769"/>
      <c r="T5776" s="761"/>
    </row>
    <row r="5777" spans="1:20" s="498" customFormat="1" ht="12" x14ac:dyDescent="0.25">
      <c r="A5777" s="772"/>
      <c r="D5777" s="515" t="s">
        <v>10777</v>
      </c>
      <c r="E5777" s="779" t="s">
        <v>10771</v>
      </c>
      <c r="F5777" s="780" t="s">
        <v>5529</v>
      </c>
      <c r="G5777" s="781" t="s">
        <v>6194</v>
      </c>
      <c r="H5777" s="781" t="s">
        <v>6195</v>
      </c>
      <c r="I5777" s="781" t="s">
        <v>5517</v>
      </c>
      <c r="J5777" s="782">
        <v>1306263</v>
      </c>
      <c r="K5777" s="783">
        <v>1306263</v>
      </c>
      <c r="L5777" s="784">
        <f t="shared" si="330"/>
        <v>0</v>
      </c>
      <c r="M5777" s="784">
        <f t="shared" si="331"/>
        <v>0</v>
      </c>
      <c r="N5777" s="782">
        <v>1331876</v>
      </c>
      <c r="O5777" s="782">
        <v>1357489</v>
      </c>
      <c r="P5777" s="782">
        <v>3995628</v>
      </c>
      <c r="Q5777" s="782">
        <v>772125</v>
      </c>
      <c r="R5777" s="782"/>
      <c r="T5777" s="568"/>
    </row>
    <row r="5778" spans="1:20" s="498" customFormat="1" ht="12" x14ac:dyDescent="0.25">
      <c r="A5778" s="772"/>
      <c r="D5778" s="515" t="s">
        <v>10778</v>
      </c>
      <c r="E5778" s="779" t="s">
        <v>10779</v>
      </c>
      <c r="F5778" s="780" t="s">
        <v>5532</v>
      </c>
      <c r="G5778" s="781" t="s">
        <v>6194</v>
      </c>
      <c r="H5778" s="781" t="s">
        <v>6195</v>
      </c>
      <c r="I5778" s="781" t="s">
        <v>5517</v>
      </c>
      <c r="J5778" s="782">
        <v>577524</v>
      </c>
      <c r="K5778" s="783">
        <v>577524</v>
      </c>
      <c r="L5778" s="784">
        <f t="shared" si="330"/>
        <v>0</v>
      </c>
      <c r="M5778" s="784">
        <f t="shared" si="331"/>
        <v>0</v>
      </c>
      <c r="N5778" s="782">
        <v>588848</v>
      </c>
      <c r="O5778" s="782">
        <v>600172</v>
      </c>
      <c r="P5778" s="782">
        <v>1766544</v>
      </c>
      <c r="Q5778" s="782">
        <v>460400</v>
      </c>
      <c r="R5778" s="782"/>
      <c r="T5778" s="568"/>
    </row>
    <row r="5779" spans="1:20" s="498" customFormat="1" ht="12" x14ac:dyDescent="0.25">
      <c r="A5779" s="772"/>
      <c r="D5779" s="515" t="s">
        <v>10780</v>
      </c>
      <c r="E5779" s="779" t="s">
        <v>10781</v>
      </c>
      <c r="F5779" s="780" t="s">
        <v>10782</v>
      </c>
      <c r="G5779" s="781" t="s">
        <v>6194</v>
      </c>
      <c r="H5779" s="781" t="s">
        <v>6195</v>
      </c>
      <c r="I5779" s="781" t="s">
        <v>5517</v>
      </c>
      <c r="J5779" s="782">
        <v>404838</v>
      </c>
      <c r="K5779" s="783">
        <v>404838</v>
      </c>
      <c r="L5779" s="784">
        <f t="shared" si="330"/>
        <v>0</v>
      </c>
      <c r="M5779" s="784">
        <f t="shared" si="331"/>
        <v>0</v>
      </c>
      <c r="N5779" s="782">
        <v>412776</v>
      </c>
      <c r="O5779" s="782">
        <v>420714</v>
      </c>
      <c r="P5779" s="782">
        <v>1238328</v>
      </c>
      <c r="Q5779" s="782">
        <v>244650</v>
      </c>
      <c r="R5779" s="782"/>
      <c r="T5779" s="568"/>
    </row>
    <row r="5780" spans="1:20" s="498" customFormat="1" ht="12" x14ac:dyDescent="0.25">
      <c r="A5780" s="772"/>
      <c r="D5780" s="515" t="s">
        <v>10783</v>
      </c>
      <c r="E5780" s="779" t="s">
        <v>10784</v>
      </c>
      <c r="F5780" s="515" t="s">
        <v>5538</v>
      </c>
      <c r="G5780" s="781" t="s">
        <v>6194</v>
      </c>
      <c r="H5780" s="781" t="s">
        <v>6195</v>
      </c>
      <c r="I5780" s="781" t="s">
        <v>5517</v>
      </c>
      <c r="J5780" s="782">
        <v>169034</v>
      </c>
      <c r="K5780" s="783">
        <v>169034</v>
      </c>
      <c r="L5780" s="784">
        <f t="shared" si="330"/>
        <v>0</v>
      </c>
      <c r="M5780" s="784">
        <f t="shared" si="331"/>
        <v>0</v>
      </c>
      <c r="N5780" s="782">
        <v>172348</v>
      </c>
      <c r="O5780" s="782">
        <v>175663</v>
      </c>
      <c r="P5780" s="782">
        <v>517045</v>
      </c>
      <c r="Q5780" s="782">
        <v>0</v>
      </c>
      <c r="R5780" s="782"/>
      <c r="T5780" s="568"/>
    </row>
    <row r="5781" spans="1:20" s="498" customFormat="1" ht="12" x14ac:dyDescent="0.25">
      <c r="A5781" s="772"/>
      <c r="D5781" s="515" t="s">
        <v>10785</v>
      </c>
      <c r="E5781" s="779" t="s">
        <v>10786</v>
      </c>
      <c r="F5781" s="780" t="s">
        <v>5796</v>
      </c>
      <c r="G5781" s="781" t="s">
        <v>6194</v>
      </c>
      <c r="H5781" s="781" t="s">
        <v>6195</v>
      </c>
      <c r="I5781" s="781" t="s">
        <v>5517</v>
      </c>
      <c r="J5781" s="782">
        <v>1688767</v>
      </c>
      <c r="K5781" s="783">
        <v>1688767</v>
      </c>
      <c r="L5781" s="784">
        <f t="shared" si="330"/>
        <v>0</v>
      </c>
      <c r="M5781" s="784">
        <f t="shared" si="331"/>
        <v>0</v>
      </c>
      <c r="N5781" s="782">
        <v>1721880</v>
      </c>
      <c r="O5781" s="782">
        <v>1754993</v>
      </c>
      <c r="P5781" s="782">
        <v>5165640</v>
      </c>
      <c r="Q5781" s="782">
        <v>1821120</v>
      </c>
      <c r="R5781" s="782"/>
      <c r="T5781" s="568"/>
    </row>
    <row r="5782" spans="1:20" s="498" customFormat="1" ht="12" x14ac:dyDescent="0.25">
      <c r="A5782" s="772"/>
      <c r="D5782" s="515" t="s">
        <v>10787</v>
      </c>
      <c r="E5782" s="779" t="s">
        <v>10788</v>
      </c>
      <c r="F5782" s="515" t="s">
        <v>5544</v>
      </c>
      <c r="G5782" s="781" t="s">
        <v>6194</v>
      </c>
      <c r="H5782" s="781" t="s">
        <v>6195</v>
      </c>
      <c r="I5782" s="781" t="s">
        <v>5517</v>
      </c>
      <c r="J5782" s="782">
        <v>898709</v>
      </c>
      <c r="K5782" s="783">
        <v>898709</v>
      </c>
      <c r="L5782" s="784">
        <f t="shared" si="330"/>
        <v>0</v>
      </c>
      <c r="M5782" s="784">
        <f t="shared" si="331"/>
        <v>0</v>
      </c>
      <c r="N5782" s="782">
        <v>916331</v>
      </c>
      <c r="O5782" s="782">
        <v>933953</v>
      </c>
      <c r="P5782" s="782">
        <v>2748993</v>
      </c>
      <c r="Q5782" s="782">
        <v>474750</v>
      </c>
      <c r="R5782" s="782"/>
      <c r="T5782" s="568"/>
    </row>
    <row r="5783" spans="1:20" s="498" customFormat="1" ht="12" x14ac:dyDescent="0.25">
      <c r="A5783" s="772"/>
      <c r="D5783" s="515" t="s">
        <v>10789</v>
      </c>
      <c r="E5783" s="779" t="s">
        <v>10790</v>
      </c>
      <c r="F5783" s="780" t="s">
        <v>5553</v>
      </c>
      <c r="G5783" s="781" t="s">
        <v>6194</v>
      </c>
      <c r="H5783" s="781" t="s">
        <v>6195</v>
      </c>
      <c r="I5783" s="781" t="s">
        <v>5517</v>
      </c>
      <c r="J5783" s="782">
        <v>24480</v>
      </c>
      <c r="K5783" s="783">
        <v>24480</v>
      </c>
      <c r="L5783" s="784">
        <f t="shared" si="330"/>
        <v>0</v>
      </c>
      <c r="M5783" s="784">
        <f t="shared" si="331"/>
        <v>0</v>
      </c>
      <c r="N5783" s="782">
        <v>24960</v>
      </c>
      <c r="O5783" s="782">
        <v>25440</v>
      </c>
      <c r="P5783" s="782">
        <v>74880</v>
      </c>
      <c r="Q5783" s="782">
        <v>0</v>
      </c>
      <c r="R5783" s="782"/>
      <c r="T5783" s="568"/>
    </row>
    <row r="5784" spans="1:20" s="498" customFormat="1" ht="12" x14ac:dyDescent="0.25">
      <c r="A5784" s="772"/>
      <c r="D5784" s="515" t="s">
        <v>10791</v>
      </c>
      <c r="E5784" s="779" t="s">
        <v>10792</v>
      </c>
      <c r="F5784" s="780" t="s">
        <v>6431</v>
      </c>
      <c r="G5784" s="781" t="s">
        <v>6194</v>
      </c>
      <c r="H5784" s="781" t="s">
        <v>6195</v>
      </c>
      <c r="I5784" s="781" t="s">
        <v>5517</v>
      </c>
      <c r="J5784" s="782">
        <v>326347</v>
      </c>
      <c r="K5784" s="783">
        <v>326347</v>
      </c>
      <c r="L5784" s="784">
        <f t="shared" si="330"/>
        <v>0</v>
      </c>
      <c r="M5784" s="784">
        <f t="shared" si="331"/>
        <v>0</v>
      </c>
      <c r="N5784" s="782">
        <v>332746</v>
      </c>
      <c r="O5784" s="782">
        <v>339145</v>
      </c>
      <c r="P5784" s="782">
        <v>998238</v>
      </c>
      <c r="Q5784" s="782">
        <v>0</v>
      </c>
      <c r="R5784" s="782"/>
      <c r="T5784" s="568"/>
    </row>
    <row r="5785" spans="1:20" s="498" customFormat="1" ht="12" x14ac:dyDescent="0.25">
      <c r="A5785" s="772"/>
      <c r="D5785" s="515" t="s">
        <v>10793</v>
      </c>
      <c r="E5785" s="779" t="s">
        <v>10794</v>
      </c>
      <c r="F5785" s="780" t="s">
        <v>5562</v>
      </c>
      <c r="G5785" s="781" t="s">
        <v>10795</v>
      </c>
      <c r="H5785" s="781" t="s">
        <v>10796</v>
      </c>
      <c r="I5785" s="781" t="s">
        <v>5517</v>
      </c>
      <c r="J5785" s="782">
        <v>0</v>
      </c>
      <c r="K5785" s="783">
        <v>0</v>
      </c>
      <c r="L5785" s="782">
        <f t="shared" si="330"/>
        <v>0</v>
      </c>
      <c r="M5785" s="782">
        <f t="shared" si="331"/>
        <v>0</v>
      </c>
      <c r="N5785" s="782">
        <v>0</v>
      </c>
      <c r="O5785" s="782">
        <v>0</v>
      </c>
      <c r="P5785" s="782">
        <v>0</v>
      </c>
      <c r="Q5785" s="782">
        <v>0</v>
      </c>
      <c r="R5785" s="782"/>
      <c r="T5785" s="568"/>
    </row>
    <row r="5786" spans="1:20" s="498" customFormat="1" ht="12" x14ac:dyDescent="0.25">
      <c r="A5786" s="772"/>
      <c r="D5786" s="515"/>
      <c r="F5786" s="536"/>
      <c r="J5786" s="776"/>
      <c r="K5786" s="776"/>
      <c r="L5786" s="776"/>
      <c r="M5786" s="776"/>
      <c r="N5786" s="776"/>
      <c r="O5786" s="776"/>
      <c r="P5786" s="776"/>
      <c r="Q5786" s="776"/>
      <c r="R5786" s="776"/>
      <c r="T5786" s="568"/>
    </row>
    <row r="5787" spans="1:20" s="498" customFormat="1" ht="12" x14ac:dyDescent="0.25">
      <c r="A5787" s="772"/>
      <c r="D5787" s="515"/>
      <c r="F5787" s="536"/>
      <c r="J5787" s="776"/>
      <c r="K5787" s="776"/>
      <c r="L5787" s="776"/>
      <c r="M5787" s="776"/>
      <c r="N5787" s="776"/>
      <c r="O5787" s="776"/>
      <c r="P5787" s="776"/>
      <c r="Q5787" s="776"/>
      <c r="R5787" s="776"/>
      <c r="T5787" s="568"/>
    </row>
    <row r="5788" spans="1:20" s="498" customFormat="1" ht="12" x14ac:dyDescent="0.25">
      <c r="A5788" s="772"/>
      <c r="C5788" s="773" t="s">
        <v>5142</v>
      </c>
      <c r="D5788" s="794"/>
      <c r="E5788" s="773"/>
      <c r="F5788" s="775"/>
      <c r="G5788" s="773"/>
      <c r="H5788" s="773"/>
      <c r="I5788" s="773"/>
      <c r="J5788" s="777">
        <v>13400000</v>
      </c>
      <c r="K5788" s="789">
        <f>SUM(K5789:K5822)</f>
        <v>69200000</v>
      </c>
      <c r="L5788" s="784">
        <f>SUM(L5789:L5822)</f>
        <v>0</v>
      </c>
      <c r="M5788" s="784">
        <f>SUM(M5789:M5822)</f>
        <v>55800000</v>
      </c>
      <c r="N5788" s="784">
        <f>SUM(N5789:N5822)</f>
        <v>13600000</v>
      </c>
      <c r="O5788" s="784">
        <f>SUM(O5789:O5822)</f>
        <v>13600000</v>
      </c>
      <c r="P5788" s="777">
        <f>SUM(K5788,N5788,O5788)</f>
        <v>96400000</v>
      </c>
      <c r="Q5788" s="777">
        <v>8750000</v>
      </c>
      <c r="R5788" s="777"/>
      <c r="T5788" s="568"/>
    </row>
    <row r="5789" spans="1:20" s="498" customFormat="1" ht="24" x14ac:dyDescent="0.25">
      <c r="A5789" s="772"/>
      <c r="D5789" s="515" t="s">
        <v>10797</v>
      </c>
      <c r="E5789" s="779" t="s">
        <v>10798</v>
      </c>
      <c r="F5789" s="780" t="s">
        <v>5927</v>
      </c>
      <c r="G5789" s="781" t="s">
        <v>6194</v>
      </c>
      <c r="H5789" s="781" t="s">
        <v>8874</v>
      </c>
      <c r="I5789" s="781" t="s">
        <v>5517</v>
      </c>
      <c r="J5789" s="782">
        <v>1000000</v>
      </c>
      <c r="K5789" s="783">
        <v>1000000</v>
      </c>
      <c r="L5789" s="784">
        <f t="shared" ref="L5789:L5822" si="332">SUM(J5789-K5789)</f>
        <v>0</v>
      </c>
      <c r="M5789" s="784">
        <f>SUM(K5789-J5789)</f>
        <v>0</v>
      </c>
      <c r="N5789" s="782">
        <v>1200000</v>
      </c>
      <c r="O5789" s="782">
        <v>1200000</v>
      </c>
      <c r="P5789" s="782">
        <v>3400000</v>
      </c>
      <c r="Q5789" s="782">
        <v>0</v>
      </c>
      <c r="R5789" s="782"/>
      <c r="T5789" s="568"/>
    </row>
    <row r="5790" spans="1:20" s="498" customFormat="1" ht="24" x14ac:dyDescent="0.25">
      <c r="A5790" s="772"/>
      <c r="D5790" s="515" t="s">
        <v>10799</v>
      </c>
      <c r="E5790" s="779" t="s">
        <v>10800</v>
      </c>
      <c r="F5790" s="780" t="s">
        <v>6618</v>
      </c>
      <c r="G5790" s="781" t="s">
        <v>6194</v>
      </c>
      <c r="H5790" s="781" t="s">
        <v>6195</v>
      </c>
      <c r="I5790" s="781" t="s">
        <v>5517</v>
      </c>
      <c r="J5790" s="782">
        <v>1000000</v>
      </c>
      <c r="K5790" s="783">
        <v>2000000</v>
      </c>
      <c r="L5790" s="784">
        <v>0</v>
      </c>
      <c r="M5790" s="784">
        <f t="shared" ref="M5790:M5822" si="333">SUM(K5790-J5790)</f>
        <v>1000000</v>
      </c>
      <c r="N5790" s="782">
        <v>1000000</v>
      </c>
      <c r="O5790" s="782">
        <v>1000000</v>
      </c>
      <c r="P5790" s="782">
        <v>3000000</v>
      </c>
      <c r="Q5790" s="782">
        <v>1000000</v>
      </c>
      <c r="R5790" s="782"/>
      <c r="T5790" s="568"/>
    </row>
    <row r="5791" spans="1:20" s="498" customFormat="1" ht="12" x14ac:dyDescent="0.25">
      <c r="A5791" s="772"/>
      <c r="D5791" s="515" t="s">
        <v>10801</v>
      </c>
      <c r="E5791" s="779" t="s">
        <v>10802</v>
      </c>
      <c r="F5791" s="780" t="s">
        <v>5580</v>
      </c>
      <c r="G5791" s="781" t="s">
        <v>5515</v>
      </c>
      <c r="H5791" s="781" t="s">
        <v>10671</v>
      </c>
      <c r="I5791" s="781" t="s">
        <v>5517</v>
      </c>
      <c r="J5791" s="782">
        <v>0</v>
      </c>
      <c r="K5791" s="783">
        <v>0</v>
      </c>
      <c r="L5791" s="784">
        <f t="shared" si="332"/>
        <v>0</v>
      </c>
      <c r="M5791" s="784">
        <f t="shared" si="333"/>
        <v>0</v>
      </c>
      <c r="N5791" s="782">
        <v>0</v>
      </c>
      <c r="O5791" s="782">
        <v>0</v>
      </c>
      <c r="P5791" s="782">
        <v>0</v>
      </c>
      <c r="Q5791" s="782">
        <v>0</v>
      </c>
      <c r="R5791" s="782"/>
      <c r="T5791" s="568"/>
    </row>
    <row r="5792" spans="1:20" s="498" customFormat="1" ht="12" x14ac:dyDescent="0.25">
      <c r="A5792" s="772"/>
      <c r="D5792" s="515" t="s">
        <v>10803</v>
      </c>
      <c r="E5792" s="779" t="s">
        <v>10804</v>
      </c>
      <c r="F5792" s="780" t="s">
        <v>5583</v>
      </c>
      <c r="G5792" s="781" t="s">
        <v>5515</v>
      </c>
      <c r="H5792" s="781" t="s">
        <v>10671</v>
      </c>
      <c r="I5792" s="781" t="s">
        <v>5517</v>
      </c>
      <c r="J5792" s="782">
        <v>0</v>
      </c>
      <c r="K5792" s="783">
        <v>0</v>
      </c>
      <c r="L5792" s="784">
        <f t="shared" si="332"/>
        <v>0</v>
      </c>
      <c r="M5792" s="784">
        <f t="shared" si="333"/>
        <v>0</v>
      </c>
      <c r="N5792" s="782">
        <v>0</v>
      </c>
      <c r="O5792" s="782">
        <v>0</v>
      </c>
      <c r="P5792" s="782">
        <v>0</v>
      </c>
      <c r="Q5792" s="782">
        <v>0</v>
      </c>
      <c r="R5792" s="782"/>
      <c r="T5792" s="568"/>
    </row>
    <row r="5793" spans="1:20" s="498" customFormat="1" ht="36" x14ac:dyDescent="0.25">
      <c r="A5793" s="772"/>
      <c r="D5793" s="515" t="s">
        <v>10805</v>
      </c>
      <c r="E5793" s="779" t="s">
        <v>10806</v>
      </c>
      <c r="F5793" s="780" t="s">
        <v>5598</v>
      </c>
      <c r="G5793" s="781" t="s">
        <v>6194</v>
      </c>
      <c r="H5793" s="781" t="s">
        <v>6195</v>
      </c>
      <c r="I5793" s="781" t="s">
        <v>5517</v>
      </c>
      <c r="J5793" s="782">
        <v>900000</v>
      </c>
      <c r="K5793" s="783">
        <v>900000</v>
      </c>
      <c r="L5793" s="784">
        <f t="shared" si="332"/>
        <v>0</v>
      </c>
      <c r="M5793" s="784">
        <f t="shared" si="333"/>
        <v>0</v>
      </c>
      <c r="N5793" s="782">
        <v>900000</v>
      </c>
      <c r="O5793" s="782">
        <v>900000</v>
      </c>
      <c r="P5793" s="782">
        <v>2700000</v>
      </c>
      <c r="Q5793" s="782">
        <v>800000</v>
      </c>
      <c r="R5793" s="782"/>
      <c r="T5793" s="568"/>
    </row>
    <row r="5794" spans="1:20" s="498" customFormat="1" ht="13.5" customHeight="1" x14ac:dyDescent="0.25">
      <c r="A5794" s="772"/>
      <c r="D5794" s="515" t="s">
        <v>10807</v>
      </c>
      <c r="E5794" s="779" t="s">
        <v>10808</v>
      </c>
      <c r="F5794" s="780" t="s">
        <v>5607</v>
      </c>
      <c r="G5794" s="781" t="s">
        <v>5515</v>
      </c>
      <c r="H5794" s="781" t="s">
        <v>10671</v>
      </c>
      <c r="I5794" s="781" t="s">
        <v>5517</v>
      </c>
      <c r="J5794" s="782">
        <v>0</v>
      </c>
      <c r="K5794" s="783">
        <v>0</v>
      </c>
      <c r="L5794" s="784">
        <f t="shared" si="332"/>
        <v>0</v>
      </c>
      <c r="M5794" s="784">
        <f t="shared" si="333"/>
        <v>0</v>
      </c>
      <c r="N5794" s="782">
        <v>0</v>
      </c>
      <c r="O5794" s="782">
        <v>0</v>
      </c>
      <c r="P5794" s="782">
        <v>0</v>
      </c>
      <c r="Q5794" s="782">
        <v>0</v>
      </c>
      <c r="R5794" s="782"/>
      <c r="T5794" s="568"/>
    </row>
    <row r="5795" spans="1:20" s="498" customFormat="1" ht="24" x14ac:dyDescent="0.25">
      <c r="A5795" s="772"/>
      <c r="D5795" s="515" t="s">
        <v>10809</v>
      </c>
      <c r="E5795" s="779" t="s">
        <v>10810</v>
      </c>
      <c r="F5795" s="780" t="s">
        <v>5610</v>
      </c>
      <c r="G5795" s="781" t="s">
        <v>6194</v>
      </c>
      <c r="H5795" s="781" t="s">
        <v>8874</v>
      </c>
      <c r="I5795" s="781" t="s">
        <v>5517</v>
      </c>
      <c r="J5795" s="782">
        <v>3000000</v>
      </c>
      <c r="K5795" s="783">
        <v>3000000</v>
      </c>
      <c r="L5795" s="784">
        <f t="shared" si="332"/>
        <v>0</v>
      </c>
      <c r="M5795" s="784">
        <f t="shared" si="333"/>
        <v>0</v>
      </c>
      <c r="N5795" s="782">
        <v>3000000</v>
      </c>
      <c r="O5795" s="782">
        <v>3000000</v>
      </c>
      <c r="P5795" s="782">
        <v>9000000</v>
      </c>
      <c r="Q5795" s="782">
        <v>0</v>
      </c>
      <c r="R5795" s="782"/>
      <c r="T5795" s="568"/>
    </row>
    <row r="5796" spans="1:20" s="498" customFormat="1" ht="12" x14ac:dyDescent="0.25">
      <c r="A5796" s="772"/>
      <c r="D5796" s="515" t="s">
        <v>10811</v>
      </c>
      <c r="E5796" s="779" t="s">
        <v>10812</v>
      </c>
      <c r="F5796" s="515" t="s">
        <v>5622</v>
      </c>
      <c r="G5796" s="781" t="s">
        <v>6194</v>
      </c>
      <c r="H5796" s="781" t="s">
        <v>8874</v>
      </c>
      <c r="I5796" s="781" t="s">
        <v>5517</v>
      </c>
      <c r="J5796" s="782">
        <v>0</v>
      </c>
      <c r="K5796" s="783">
        <v>0</v>
      </c>
      <c r="L5796" s="784">
        <f t="shared" si="332"/>
        <v>0</v>
      </c>
      <c r="M5796" s="784">
        <f t="shared" si="333"/>
        <v>0</v>
      </c>
      <c r="N5796" s="782">
        <v>0</v>
      </c>
      <c r="O5796" s="782">
        <v>0</v>
      </c>
      <c r="P5796" s="782">
        <v>0</v>
      </c>
      <c r="Q5796" s="782">
        <v>0</v>
      </c>
      <c r="R5796" s="782"/>
      <c r="T5796" s="568"/>
    </row>
    <row r="5797" spans="1:20" s="498" customFormat="1" ht="12" x14ac:dyDescent="0.25">
      <c r="A5797" s="772"/>
      <c r="D5797" s="515" t="s">
        <v>10813</v>
      </c>
      <c r="E5797" s="779" t="s">
        <v>10814</v>
      </c>
      <c r="F5797" s="780" t="s">
        <v>5631</v>
      </c>
      <c r="G5797" s="781" t="s">
        <v>5515</v>
      </c>
      <c r="H5797" s="781" t="s">
        <v>10671</v>
      </c>
      <c r="I5797" s="781" t="s">
        <v>5517</v>
      </c>
      <c r="J5797" s="782">
        <v>600000</v>
      </c>
      <c r="K5797" s="783">
        <v>600000</v>
      </c>
      <c r="L5797" s="784">
        <f t="shared" si="332"/>
        <v>0</v>
      </c>
      <c r="M5797" s="784">
        <f t="shared" si="333"/>
        <v>0</v>
      </c>
      <c r="N5797" s="782">
        <v>600000</v>
      </c>
      <c r="O5797" s="782">
        <v>600000</v>
      </c>
      <c r="P5797" s="782">
        <v>1800000</v>
      </c>
      <c r="Q5797" s="782">
        <v>500000</v>
      </c>
      <c r="R5797" s="782"/>
      <c r="T5797" s="568"/>
    </row>
    <row r="5798" spans="1:20" s="498" customFormat="1" ht="36" x14ac:dyDescent="0.25">
      <c r="A5798" s="772"/>
      <c r="D5798" s="515" t="s">
        <v>10815</v>
      </c>
      <c r="E5798" s="779" t="s">
        <v>10816</v>
      </c>
      <c r="F5798" s="780" t="s">
        <v>10817</v>
      </c>
      <c r="G5798" s="781" t="s">
        <v>5515</v>
      </c>
      <c r="H5798" s="781" t="s">
        <v>10671</v>
      </c>
      <c r="I5798" s="781" t="s">
        <v>5517</v>
      </c>
      <c r="J5798" s="782">
        <v>600000</v>
      </c>
      <c r="K5798" s="783">
        <v>600000</v>
      </c>
      <c r="L5798" s="784">
        <f t="shared" si="332"/>
        <v>0</v>
      </c>
      <c r="M5798" s="784">
        <f t="shared" si="333"/>
        <v>0</v>
      </c>
      <c r="N5798" s="782">
        <v>600000</v>
      </c>
      <c r="O5798" s="782">
        <v>600000</v>
      </c>
      <c r="P5798" s="782">
        <v>1800000</v>
      </c>
      <c r="Q5798" s="782">
        <v>650000</v>
      </c>
      <c r="R5798" s="782"/>
      <c r="T5798" s="568"/>
    </row>
    <row r="5799" spans="1:20" s="498" customFormat="1" ht="24" x14ac:dyDescent="0.25">
      <c r="A5799" s="772"/>
      <c r="D5799" s="515" t="s">
        <v>10818</v>
      </c>
      <c r="E5799" s="779" t="s">
        <v>10819</v>
      </c>
      <c r="F5799" s="780" t="s">
        <v>5637</v>
      </c>
      <c r="G5799" s="781" t="s">
        <v>5515</v>
      </c>
      <c r="H5799" s="781" t="s">
        <v>10671</v>
      </c>
      <c r="I5799" s="781" t="s">
        <v>5517</v>
      </c>
      <c r="J5799" s="782">
        <v>300000</v>
      </c>
      <c r="K5799" s="783">
        <v>300000</v>
      </c>
      <c r="L5799" s="784">
        <f t="shared" si="332"/>
        <v>0</v>
      </c>
      <c r="M5799" s="784">
        <f t="shared" si="333"/>
        <v>0</v>
      </c>
      <c r="N5799" s="782">
        <v>300000</v>
      </c>
      <c r="O5799" s="782">
        <v>300000</v>
      </c>
      <c r="P5799" s="782">
        <v>900000</v>
      </c>
      <c r="Q5799" s="782">
        <v>300000</v>
      </c>
      <c r="R5799" s="782"/>
      <c r="T5799" s="568"/>
    </row>
    <row r="5800" spans="1:20" s="498" customFormat="1" ht="24" x14ac:dyDescent="0.25">
      <c r="A5800" s="772"/>
      <c r="D5800" s="515" t="s">
        <v>10820</v>
      </c>
      <c r="E5800" s="779" t="s">
        <v>10821</v>
      </c>
      <c r="F5800" s="780" t="s">
        <v>5840</v>
      </c>
      <c r="G5800" s="781" t="s">
        <v>5515</v>
      </c>
      <c r="H5800" s="781" t="s">
        <v>10671</v>
      </c>
      <c r="I5800" s="781" t="s">
        <v>5517</v>
      </c>
      <c r="J5800" s="782">
        <v>0</v>
      </c>
      <c r="K5800" s="783">
        <v>0</v>
      </c>
      <c r="L5800" s="782">
        <f t="shared" si="332"/>
        <v>0</v>
      </c>
      <c r="M5800" s="782">
        <f t="shared" si="333"/>
        <v>0</v>
      </c>
      <c r="N5800" s="782">
        <v>0</v>
      </c>
      <c r="O5800" s="782">
        <v>0</v>
      </c>
      <c r="P5800" s="782">
        <v>0</v>
      </c>
      <c r="Q5800" s="782">
        <v>0</v>
      </c>
      <c r="R5800" s="782"/>
      <c r="T5800" s="568"/>
    </row>
    <row r="5801" spans="1:20" s="498" customFormat="1" ht="12" x14ac:dyDescent="0.25">
      <c r="A5801" s="772"/>
      <c r="F5801" s="536"/>
      <c r="G5801" s="793"/>
      <c r="H5801" s="793"/>
      <c r="I5801" s="793"/>
      <c r="J5801" s="776"/>
      <c r="K5801" s="776"/>
      <c r="L5801" s="776"/>
      <c r="M5801" s="776"/>
      <c r="N5801" s="776"/>
      <c r="O5801" s="776"/>
      <c r="P5801" s="776"/>
      <c r="Q5801" s="776"/>
      <c r="R5801" s="776"/>
      <c r="T5801" s="568"/>
    </row>
    <row r="5802" spans="1:20" s="751" customFormat="1" ht="12" customHeight="1" x14ac:dyDescent="0.3">
      <c r="A5802" s="946" t="s">
        <v>5500</v>
      </c>
      <c r="B5802" s="946"/>
      <c r="C5802" s="946"/>
      <c r="D5802" s="946"/>
      <c r="E5802" s="946"/>
      <c r="F5802" s="946"/>
      <c r="G5802" s="946"/>
      <c r="H5802" s="946"/>
      <c r="I5802" s="946"/>
      <c r="J5802" s="946"/>
      <c r="K5802" s="946"/>
      <c r="L5802" s="946"/>
      <c r="M5802" s="946"/>
      <c r="N5802" s="946"/>
      <c r="O5802" s="946"/>
      <c r="P5802" s="946"/>
      <c r="Q5802" s="946"/>
      <c r="T5802" s="752"/>
    </row>
    <row r="5803" spans="1:20" s="751" customFormat="1" ht="13.8" x14ac:dyDescent="0.3">
      <c r="A5803" s="946" t="s">
        <v>5501</v>
      </c>
      <c r="B5803" s="946"/>
      <c r="C5803" s="946"/>
      <c r="D5803" s="946"/>
      <c r="E5803" s="946"/>
      <c r="F5803" s="946"/>
      <c r="G5803" s="946"/>
      <c r="H5803" s="946"/>
      <c r="I5803" s="946"/>
      <c r="J5803" s="946"/>
      <c r="K5803" s="946"/>
      <c r="L5803" s="946"/>
      <c r="M5803" s="946"/>
      <c r="N5803" s="946"/>
      <c r="O5803" s="946"/>
      <c r="P5803" s="946"/>
      <c r="Q5803" s="946"/>
      <c r="T5803" s="752"/>
    </row>
    <row r="5804" spans="1:20" s="753" customFormat="1" ht="13.2" x14ac:dyDescent="0.25">
      <c r="A5804" s="947" t="s">
        <v>8579</v>
      </c>
      <c r="B5804" s="947"/>
      <c r="C5804" s="947"/>
      <c r="D5804" s="947"/>
      <c r="E5804" s="947"/>
      <c r="F5804" s="947"/>
      <c r="G5804" s="947"/>
      <c r="H5804" s="947"/>
      <c r="I5804" s="947"/>
      <c r="J5804" s="947"/>
      <c r="K5804" s="947"/>
      <c r="L5804" s="947"/>
      <c r="M5804" s="947"/>
      <c r="N5804" s="947"/>
      <c r="O5804" s="947"/>
      <c r="P5804" s="947"/>
      <c r="Q5804" s="947"/>
      <c r="T5804" s="754"/>
    </row>
    <row r="5805" spans="1:20" s="760" customFormat="1" ht="24" customHeight="1" x14ac:dyDescent="0.25">
      <c r="A5805" s="943" t="s">
        <v>5502</v>
      </c>
      <c r="B5805" s="948" t="s">
        <v>5503</v>
      </c>
      <c r="C5805" s="949"/>
      <c r="D5805" s="755"/>
      <c r="E5805" s="943" t="s">
        <v>5504</v>
      </c>
      <c r="F5805" s="943" t="s">
        <v>4881</v>
      </c>
      <c r="G5805" s="943" t="s">
        <v>5505</v>
      </c>
      <c r="H5805" s="943" t="s">
        <v>5506</v>
      </c>
      <c r="I5805" s="943" t="s">
        <v>5507</v>
      </c>
      <c r="J5805" s="756" t="s">
        <v>3115</v>
      </c>
      <c r="K5805" s="757" t="s">
        <v>3116</v>
      </c>
      <c r="L5805" s="758" t="s">
        <v>5508</v>
      </c>
      <c r="M5805" s="758" t="s">
        <v>5509</v>
      </c>
      <c r="N5805" s="756" t="s">
        <v>3116</v>
      </c>
      <c r="O5805" s="756" t="s">
        <v>3116</v>
      </c>
      <c r="P5805" s="759" t="s">
        <v>3317</v>
      </c>
      <c r="Q5805" s="759" t="s">
        <v>3341</v>
      </c>
      <c r="R5805" s="759" t="s">
        <v>5510</v>
      </c>
      <c r="T5805" s="761"/>
    </row>
    <row r="5806" spans="1:20" s="760" customFormat="1" ht="19.5" customHeight="1" x14ac:dyDescent="0.25">
      <c r="A5806" s="944"/>
      <c r="B5806" s="950"/>
      <c r="C5806" s="951"/>
      <c r="D5806" s="762"/>
      <c r="E5806" s="944"/>
      <c r="F5806" s="944"/>
      <c r="G5806" s="944"/>
      <c r="H5806" s="944"/>
      <c r="I5806" s="944"/>
      <c r="J5806" s="763">
        <v>2020</v>
      </c>
      <c r="K5806" s="764" t="s">
        <v>3120</v>
      </c>
      <c r="L5806" s="765" t="s">
        <v>3120</v>
      </c>
      <c r="M5806" s="765" t="s">
        <v>3120</v>
      </c>
      <c r="N5806" s="766" t="s">
        <v>5068</v>
      </c>
      <c r="O5806" s="766" t="s">
        <v>5069</v>
      </c>
      <c r="P5806" s="763" t="s">
        <v>4882</v>
      </c>
      <c r="Q5806" s="766" t="s">
        <v>5102</v>
      </c>
      <c r="R5806" s="763"/>
      <c r="T5806" s="761"/>
    </row>
    <row r="5807" spans="1:20" s="760" customFormat="1" ht="15.75" customHeight="1" x14ac:dyDescent="0.25">
      <c r="A5807" s="945"/>
      <c r="B5807" s="952"/>
      <c r="C5807" s="953"/>
      <c r="D5807" s="768"/>
      <c r="E5807" s="945"/>
      <c r="F5807" s="945"/>
      <c r="G5807" s="945"/>
      <c r="H5807" s="945"/>
      <c r="I5807" s="945"/>
      <c r="J5807" s="769" t="s">
        <v>14</v>
      </c>
      <c r="K5807" s="770" t="s">
        <v>14</v>
      </c>
      <c r="L5807" s="771" t="s">
        <v>14</v>
      </c>
      <c r="M5807" s="771" t="s">
        <v>14</v>
      </c>
      <c r="N5807" s="769" t="s">
        <v>14</v>
      </c>
      <c r="O5807" s="769" t="s">
        <v>14</v>
      </c>
      <c r="P5807" s="769" t="s">
        <v>14</v>
      </c>
      <c r="Q5807" s="769" t="s">
        <v>14</v>
      </c>
      <c r="R5807" s="769"/>
      <c r="T5807" s="761"/>
    </row>
    <row r="5808" spans="1:20" s="498" customFormat="1" ht="24" x14ac:dyDescent="0.25">
      <c r="A5808" s="772"/>
      <c r="D5808" s="515" t="s">
        <v>10822</v>
      </c>
      <c r="E5808" s="779" t="s">
        <v>10823</v>
      </c>
      <c r="F5808" s="780" t="s">
        <v>9870</v>
      </c>
      <c r="G5808" s="781" t="s">
        <v>5515</v>
      </c>
      <c r="H5808" s="781" t="s">
        <v>10671</v>
      </c>
      <c r="I5808" s="781" t="s">
        <v>5517</v>
      </c>
      <c r="J5808" s="782">
        <v>500000</v>
      </c>
      <c r="K5808" s="783">
        <v>500000</v>
      </c>
      <c r="L5808" s="784">
        <f t="shared" si="332"/>
        <v>0</v>
      </c>
      <c r="M5808" s="784">
        <f t="shared" si="333"/>
        <v>0</v>
      </c>
      <c r="N5808" s="782">
        <v>500000</v>
      </c>
      <c r="O5808" s="782">
        <v>500000</v>
      </c>
      <c r="P5808" s="782">
        <v>1500000</v>
      </c>
      <c r="Q5808" s="782">
        <v>500000</v>
      </c>
      <c r="R5808" s="782"/>
      <c r="T5808" s="568"/>
    </row>
    <row r="5809" spans="1:20" s="498" customFormat="1" ht="12" x14ac:dyDescent="0.25">
      <c r="A5809" s="772"/>
      <c r="D5809" s="515" t="s">
        <v>10824</v>
      </c>
      <c r="E5809" s="779" t="s">
        <v>10825</v>
      </c>
      <c r="F5809" s="515" t="s">
        <v>5646</v>
      </c>
      <c r="G5809" s="781" t="s">
        <v>5515</v>
      </c>
      <c r="H5809" s="781" t="s">
        <v>10671</v>
      </c>
      <c r="I5809" s="781" t="s">
        <v>5517</v>
      </c>
      <c r="J5809" s="782">
        <v>400000</v>
      </c>
      <c r="K5809" s="783">
        <v>400000</v>
      </c>
      <c r="L5809" s="784">
        <f t="shared" si="332"/>
        <v>0</v>
      </c>
      <c r="M5809" s="784">
        <f t="shared" si="333"/>
        <v>0</v>
      </c>
      <c r="N5809" s="782">
        <v>400000</v>
      </c>
      <c r="O5809" s="782">
        <v>400000</v>
      </c>
      <c r="P5809" s="782">
        <v>1200000</v>
      </c>
      <c r="Q5809" s="782">
        <v>400000</v>
      </c>
      <c r="R5809" s="782"/>
      <c r="T5809" s="568"/>
    </row>
    <row r="5810" spans="1:20" s="498" customFormat="1" ht="12" x14ac:dyDescent="0.25">
      <c r="A5810" s="772"/>
      <c r="D5810" s="515" t="s">
        <v>10826</v>
      </c>
      <c r="E5810" s="779" t="s">
        <v>10827</v>
      </c>
      <c r="F5810" s="515" t="s">
        <v>5649</v>
      </c>
      <c r="G5810" s="781" t="s">
        <v>6194</v>
      </c>
      <c r="H5810" s="781" t="s">
        <v>8874</v>
      </c>
      <c r="I5810" s="781" t="s">
        <v>5517</v>
      </c>
      <c r="J5810" s="782">
        <v>300000</v>
      </c>
      <c r="K5810" s="783">
        <v>300000</v>
      </c>
      <c r="L5810" s="784">
        <f t="shared" si="332"/>
        <v>0</v>
      </c>
      <c r="M5810" s="784">
        <f t="shared" si="333"/>
        <v>0</v>
      </c>
      <c r="N5810" s="782">
        <v>300000</v>
      </c>
      <c r="O5810" s="782">
        <v>300000</v>
      </c>
      <c r="P5810" s="782">
        <v>900000</v>
      </c>
      <c r="Q5810" s="782">
        <v>300000</v>
      </c>
      <c r="R5810" s="782"/>
      <c r="T5810" s="568"/>
    </row>
    <row r="5811" spans="1:20" s="498" customFormat="1" ht="12" x14ac:dyDescent="0.25">
      <c r="A5811" s="772"/>
      <c r="D5811" s="515" t="s">
        <v>10828</v>
      </c>
      <c r="E5811" s="779" t="s">
        <v>10829</v>
      </c>
      <c r="F5811" s="780" t="s">
        <v>10830</v>
      </c>
      <c r="G5811" s="781" t="s">
        <v>5515</v>
      </c>
      <c r="H5811" s="781" t="s">
        <v>10671</v>
      </c>
      <c r="I5811" s="781" t="s">
        <v>5517</v>
      </c>
      <c r="J5811" s="782">
        <v>1200000</v>
      </c>
      <c r="K5811" s="783">
        <v>56000000</v>
      </c>
      <c r="L5811" s="784">
        <v>0</v>
      </c>
      <c r="M5811" s="784">
        <f t="shared" si="333"/>
        <v>54800000</v>
      </c>
      <c r="N5811" s="782">
        <v>1200000</v>
      </c>
      <c r="O5811" s="782">
        <v>1200000</v>
      </c>
      <c r="P5811" s="782">
        <v>3600000</v>
      </c>
      <c r="Q5811" s="782">
        <v>1200000</v>
      </c>
      <c r="R5811" s="782"/>
      <c r="T5811" s="568"/>
    </row>
    <row r="5812" spans="1:20" s="498" customFormat="1" ht="12" x14ac:dyDescent="0.25">
      <c r="A5812" s="772"/>
      <c r="D5812" s="515" t="s">
        <v>10831</v>
      </c>
      <c r="E5812" s="779" t="s">
        <v>10832</v>
      </c>
      <c r="F5812" s="515" t="s">
        <v>5688</v>
      </c>
      <c r="G5812" s="781" t="s">
        <v>5515</v>
      </c>
      <c r="H5812" s="781" t="s">
        <v>10671</v>
      </c>
      <c r="I5812" s="781" t="s">
        <v>5517</v>
      </c>
      <c r="J5812" s="782">
        <v>200000</v>
      </c>
      <c r="K5812" s="783">
        <v>200000</v>
      </c>
      <c r="L5812" s="784">
        <f t="shared" si="332"/>
        <v>0</v>
      </c>
      <c r="M5812" s="784">
        <f t="shared" si="333"/>
        <v>0</v>
      </c>
      <c r="N5812" s="782">
        <v>200000</v>
      </c>
      <c r="O5812" s="782">
        <v>200000</v>
      </c>
      <c r="P5812" s="782">
        <v>600000</v>
      </c>
      <c r="Q5812" s="782">
        <v>0</v>
      </c>
      <c r="R5812" s="782"/>
      <c r="T5812" s="568"/>
    </row>
    <row r="5813" spans="1:20" s="498" customFormat="1" ht="12" x14ac:dyDescent="0.25">
      <c r="A5813" s="772"/>
      <c r="D5813" s="515" t="s">
        <v>10833</v>
      </c>
      <c r="E5813" s="779" t="s">
        <v>10834</v>
      </c>
      <c r="F5813" s="780" t="s">
        <v>7135</v>
      </c>
      <c r="G5813" s="781" t="s">
        <v>6194</v>
      </c>
      <c r="H5813" s="781" t="s">
        <v>8874</v>
      </c>
      <c r="I5813" s="781" t="s">
        <v>5517</v>
      </c>
      <c r="J5813" s="782">
        <v>0</v>
      </c>
      <c r="K5813" s="783">
        <v>0</v>
      </c>
      <c r="L5813" s="784">
        <f t="shared" si="332"/>
        <v>0</v>
      </c>
      <c r="M5813" s="784">
        <f t="shared" si="333"/>
        <v>0</v>
      </c>
      <c r="N5813" s="782">
        <v>0</v>
      </c>
      <c r="O5813" s="782">
        <v>0</v>
      </c>
      <c r="P5813" s="782">
        <v>0</v>
      </c>
      <c r="Q5813" s="782">
        <v>0</v>
      </c>
      <c r="R5813" s="782"/>
      <c r="T5813" s="568"/>
    </row>
    <row r="5814" spans="1:20" s="498" customFormat="1" ht="12" x14ac:dyDescent="0.25">
      <c r="A5814" s="772"/>
      <c r="D5814" s="515" t="s">
        <v>10835</v>
      </c>
      <c r="E5814" s="779" t="s">
        <v>10836</v>
      </c>
      <c r="F5814" s="515" t="s">
        <v>10837</v>
      </c>
      <c r="G5814" s="781" t="s">
        <v>5515</v>
      </c>
      <c r="H5814" s="781" t="s">
        <v>10671</v>
      </c>
      <c r="I5814" s="781" t="s">
        <v>5517</v>
      </c>
      <c r="J5814" s="782">
        <v>500000</v>
      </c>
      <c r="K5814" s="783">
        <v>500000</v>
      </c>
      <c r="L5814" s="784">
        <f t="shared" si="332"/>
        <v>0</v>
      </c>
      <c r="M5814" s="784">
        <f t="shared" si="333"/>
        <v>0</v>
      </c>
      <c r="N5814" s="782">
        <v>500000</v>
      </c>
      <c r="O5814" s="782">
        <v>500000</v>
      </c>
      <c r="P5814" s="782">
        <v>1500000</v>
      </c>
      <c r="Q5814" s="782">
        <v>500000</v>
      </c>
      <c r="R5814" s="782"/>
      <c r="T5814" s="568"/>
    </row>
    <row r="5815" spans="1:20" s="498" customFormat="1" ht="12" x14ac:dyDescent="0.25">
      <c r="A5815" s="772"/>
      <c r="D5815" s="515" t="s">
        <v>10838</v>
      </c>
      <c r="E5815" s="779" t="s">
        <v>10839</v>
      </c>
      <c r="F5815" s="780" t="s">
        <v>5703</v>
      </c>
      <c r="G5815" s="781" t="s">
        <v>6194</v>
      </c>
      <c r="H5815" s="781" t="s">
        <v>8874</v>
      </c>
      <c r="I5815" s="781" t="s">
        <v>5517</v>
      </c>
      <c r="J5815" s="782">
        <v>800000</v>
      </c>
      <c r="K5815" s="783">
        <v>800000</v>
      </c>
      <c r="L5815" s="784">
        <f t="shared" si="332"/>
        <v>0</v>
      </c>
      <c r="M5815" s="784">
        <f t="shared" si="333"/>
        <v>0</v>
      </c>
      <c r="N5815" s="782">
        <v>800000</v>
      </c>
      <c r="O5815" s="782">
        <v>800000</v>
      </c>
      <c r="P5815" s="782">
        <v>2400000</v>
      </c>
      <c r="Q5815" s="782">
        <v>800000</v>
      </c>
      <c r="R5815" s="782"/>
      <c r="T5815" s="568"/>
    </row>
    <row r="5816" spans="1:20" s="498" customFormat="1" ht="12" x14ac:dyDescent="0.25">
      <c r="A5816" s="772"/>
      <c r="D5816" s="515" t="s">
        <v>10840</v>
      </c>
      <c r="E5816" s="779" t="s">
        <v>10841</v>
      </c>
      <c r="F5816" s="515" t="s">
        <v>5709</v>
      </c>
      <c r="G5816" s="781" t="s">
        <v>5515</v>
      </c>
      <c r="H5816" s="781" t="s">
        <v>10671</v>
      </c>
      <c r="I5816" s="781" t="s">
        <v>5517</v>
      </c>
      <c r="J5816" s="782">
        <v>250000</v>
      </c>
      <c r="K5816" s="783">
        <v>250000</v>
      </c>
      <c r="L5816" s="784">
        <f t="shared" si="332"/>
        <v>0</v>
      </c>
      <c r="M5816" s="784">
        <f t="shared" si="333"/>
        <v>0</v>
      </c>
      <c r="N5816" s="782">
        <v>250000</v>
      </c>
      <c r="O5816" s="782">
        <v>250000</v>
      </c>
      <c r="P5816" s="782">
        <v>750000</v>
      </c>
      <c r="Q5816" s="782">
        <v>250000</v>
      </c>
      <c r="R5816" s="782"/>
      <c r="T5816" s="568"/>
    </row>
    <row r="5817" spans="1:20" s="498" customFormat="1" ht="24" x14ac:dyDescent="0.25">
      <c r="A5817" s="772"/>
      <c r="D5817" s="515" t="s">
        <v>10842</v>
      </c>
      <c r="E5817" s="779" t="s">
        <v>10843</v>
      </c>
      <c r="F5817" s="780" t="s">
        <v>10844</v>
      </c>
      <c r="G5817" s="781" t="s">
        <v>6194</v>
      </c>
      <c r="H5817" s="781" t="s">
        <v>8874</v>
      </c>
      <c r="I5817" s="781" t="s">
        <v>5517</v>
      </c>
      <c r="J5817" s="782">
        <v>300000</v>
      </c>
      <c r="K5817" s="783">
        <v>300000</v>
      </c>
      <c r="L5817" s="784">
        <f t="shared" si="332"/>
        <v>0</v>
      </c>
      <c r="M5817" s="784">
        <f t="shared" si="333"/>
        <v>0</v>
      </c>
      <c r="N5817" s="782">
        <v>300000</v>
      </c>
      <c r="O5817" s="782">
        <v>300000</v>
      </c>
      <c r="P5817" s="782">
        <v>900000</v>
      </c>
      <c r="Q5817" s="782">
        <v>0</v>
      </c>
      <c r="R5817" s="782"/>
      <c r="T5817" s="568"/>
    </row>
    <row r="5818" spans="1:20" s="498" customFormat="1" ht="12" x14ac:dyDescent="0.25">
      <c r="A5818" s="772"/>
      <c r="D5818" s="515" t="s">
        <v>10845</v>
      </c>
      <c r="E5818" s="779" t="s">
        <v>10846</v>
      </c>
      <c r="F5818" s="780" t="s">
        <v>6716</v>
      </c>
      <c r="G5818" s="781" t="s">
        <v>5515</v>
      </c>
      <c r="H5818" s="781" t="s">
        <v>10671</v>
      </c>
      <c r="I5818" s="781" t="s">
        <v>5517</v>
      </c>
      <c r="J5818" s="782">
        <v>300000</v>
      </c>
      <c r="K5818" s="783">
        <v>300000</v>
      </c>
      <c r="L5818" s="784">
        <f t="shared" si="332"/>
        <v>0</v>
      </c>
      <c r="M5818" s="784">
        <f t="shared" si="333"/>
        <v>0</v>
      </c>
      <c r="N5818" s="782">
        <v>300000</v>
      </c>
      <c r="O5818" s="782">
        <v>300000</v>
      </c>
      <c r="P5818" s="782">
        <v>900000</v>
      </c>
      <c r="Q5818" s="782">
        <v>300000</v>
      </c>
      <c r="R5818" s="782"/>
      <c r="T5818" s="568"/>
    </row>
    <row r="5819" spans="1:20" s="498" customFormat="1" ht="12" x14ac:dyDescent="0.25">
      <c r="A5819" s="772"/>
      <c r="D5819" s="515" t="s">
        <v>10847</v>
      </c>
      <c r="E5819" s="779" t="s">
        <v>10848</v>
      </c>
      <c r="F5819" s="515" t="s">
        <v>5724</v>
      </c>
      <c r="G5819" s="781" t="s">
        <v>5515</v>
      </c>
      <c r="H5819" s="781" t="s">
        <v>10671</v>
      </c>
      <c r="I5819" s="781" t="s">
        <v>5517</v>
      </c>
      <c r="J5819" s="782">
        <v>0</v>
      </c>
      <c r="K5819" s="783">
        <v>0</v>
      </c>
      <c r="L5819" s="784">
        <f t="shared" si="332"/>
        <v>0</v>
      </c>
      <c r="M5819" s="784">
        <f t="shared" si="333"/>
        <v>0</v>
      </c>
      <c r="N5819" s="782">
        <v>0</v>
      </c>
      <c r="O5819" s="782">
        <v>0</v>
      </c>
      <c r="P5819" s="782">
        <v>0</v>
      </c>
      <c r="Q5819" s="782">
        <v>0</v>
      </c>
      <c r="R5819" s="782"/>
      <c r="T5819" s="568"/>
    </row>
    <row r="5820" spans="1:20" s="498" customFormat="1" ht="12" x14ac:dyDescent="0.25">
      <c r="A5820" s="772"/>
      <c r="D5820" s="515" t="s">
        <v>10849</v>
      </c>
      <c r="E5820" s="779" t="s">
        <v>10850</v>
      </c>
      <c r="F5820" s="515" t="s">
        <v>5727</v>
      </c>
      <c r="G5820" s="781" t="s">
        <v>6194</v>
      </c>
      <c r="H5820" s="781" t="s">
        <v>8874</v>
      </c>
      <c r="I5820" s="781" t="s">
        <v>5517</v>
      </c>
      <c r="J5820" s="782">
        <v>500000</v>
      </c>
      <c r="K5820" s="783">
        <v>500000</v>
      </c>
      <c r="L5820" s="784">
        <f t="shared" si="332"/>
        <v>0</v>
      </c>
      <c r="M5820" s="784">
        <f t="shared" si="333"/>
        <v>0</v>
      </c>
      <c r="N5820" s="782">
        <v>500000</v>
      </c>
      <c r="O5820" s="782">
        <v>500000</v>
      </c>
      <c r="P5820" s="782">
        <v>1500000</v>
      </c>
      <c r="Q5820" s="782">
        <v>500000</v>
      </c>
      <c r="R5820" s="782"/>
      <c r="T5820" s="568"/>
    </row>
    <row r="5821" spans="1:20" s="498" customFormat="1" ht="12" x14ac:dyDescent="0.25">
      <c r="A5821" s="772"/>
      <c r="D5821" s="515" t="s">
        <v>10851</v>
      </c>
      <c r="E5821" s="779" t="s">
        <v>10852</v>
      </c>
      <c r="F5821" s="780" t="s">
        <v>5739</v>
      </c>
      <c r="G5821" s="781" t="s">
        <v>5515</v>
      </c>
      <c r="H5821" s="781" t="s">
        <v>10671</v>
      </c>
      <c r="I5821" s="781" t="s">
        <v>5517</v>
      </c>
      <c r="J5821" s="782">
        <v>600000</v>
      </c>
      <c r="K5821" s="783">
        <v>600000</v>
      </c>
      <c r="L5821" s="784">
        <f t="shared" si="332"/>
        <v>0</v>
      </c>
      <c r="M5821" s="784">
        <f t="shared" si="333"/>
        <v>0</v>
      </c>
      <c r="N5821" s="782">
        <v>600000</v>
      </c>
      <c r="O5821" s="782">
        <v>600000</v>
      </c>
      <c r="P5821" s="782">
        <v>1800000</v>
      </c>
      <c r="Q5821" s="782">
        <v>600000</v>
      </c>
      <c r="R5821" s="782"/>
      <c r="T5821" s="568"/>
    </row>
    <row r="5822" spans="1:20" s="498" customFormat="1" ht="11.25" customHeight="1" x14ac:dyDescent="0.25">
      <c r="A5822" s="772"/>
      <c r="D5822" s="515" t="s">
        <v>10853</v>
      </c>
      <c r="E5822" s="779" t="s">
        <v>10854</v>
      </c>
      <c r="F5822" s="515" t="s">
        <v>7011</v>
      </c>
      <c r="G5822" s="781" t="s">
        <v>6194</v>
      </c>
      <c r="H5822" s="781" t="s">
        <v>8874</v>
      </c>
      <c r="I5822" s="781" t="s">
        <v>5517</v>
      </c>
      <c r="J5822" s="782">
        <v>150000</v>
      </c>
      <c r="K5822" s="783">
        <v>150000</v>
      </c>
      <c r="L5822" s="782">
        <f t="shared" si="332"/>
        <v>0</v>
      </c>
      <c r="M5822" s="782">
        <f t="shared" si="333"/>
        <v>0</v>
      </c>
      <c r="N5822" s="782">
        <v>150000</v>
      </c>
      <c r="O5822" s="782">
        <v>150000</v>
      </c>
      <c r="P5822" s="782">
        <v>450000</v>
      </c>
      <c r="Q5822" s="782">
        <v>150000</v>
      </c>
      <c r="R5822" s="782"/>
      <c r="T5822" s="568"/>
    </row>
    <row r="5823" spans="1:20" s="498" customFormat="1" ht="12" x14ac:dyDescent="0.25">
      <c r="A5823" s="772"/>
      <c r="B5823" s="566" t="s">
        <v>1510</v>
      </c>
      <c r="C5823" s="810"/>
      <c r="D5823" s="519"/>
      <c r="E5823" s="810"/>
      <c r="F5823" s="827"/>
      <c r="G5823" s="810"/>
      <c r="H5823" s="810"/>
      <c r="I5823" s="779"/>
      <c r="J5823" s="782">
        <v>45421065</v>
      </c>
      <c r="K5823" s="783">
        <f>SUM(K5766,K5788)</f>
        <v>101221065</v>
      </c>
      <c r="L5823" s="782">
        <f>SUM(L5766,L5788)</f>
        <v>0</v>
      </c>
      <c r="M5823" s="782">
        <f>SUM(M5766,M5788)</f>
        <v>55800000</v>
      </c>
      <c r="N5823" s="782">
        <f>SUM(N5766,N5788)</f>
        <v>46248929</v>
      </c>
      <c r="O5823" s="782">
        <f>SUM(O5766,O5788)</f>
        <v>46876794</v>
      </c>
      <c r="P5823" s="782">
        <v>138546788</v>
      </c>
      <c r="Q5823" s="782">
        <v>35389855</v>
      </c>
      <c r="R5823" s="782"/>
      <c r="T5823" s="568"/>
    </row>
    <row r="5824" spans="1:20" s="498" customFormat="1" ht="12" x14ac:dyDescent="0.25">
      <c r="A5824" s="772"/>
      <c r="D5824" s="816"/>
      <c r="F5824" s="536"/>
      <c r="J5824" s="776"/>
      <c r="K5824" s="776"/>
      <c r="L5824" s="776"/>
      <c r="M5824" s="776"/>
      <c r="N5824" s="776"/>
      <c r="O5824" s="776"/>
      <c r="P5824" s="776"/>
      <c r="Q5824" s="776"/>
      <c r="R5824" s="776"/>
      <c r="T5824" s="568"/>
    </row>
    <row r="5825" spans="1:20" s="498" customFormat="1" ht="12" x14ac:dyDescent="0.25">
      <c r="A5825" s="772" t="s">
        <v>1511</v>
      </c>
      <c r="B5825" s="773" t="s">
        <v>1512</v>
      </c>
      <c r="C5825" s="773"/>
      <c r="D5825" s="817"/>
      <c r="E5825" s="773"/>
      <c r="F5825" s="775"/>
      <c r="G5825" s="773"/>
      <c r="H5825" s="773"/>
      <c r="I5825" s="773"/>
      <c r="J5825" s="776"/>
      <c r="K5825" s="776"/>
      <c r="L5825" s="776"/>
      <c r="M5825" s="776"/>
      <c r="N5825" s="776"/>
      <c r="O5825" s="776"/>
      <c r="P5825" s="776"/>
      <c r="Q5825" s="776"/>
      <c r="R5825" s="776"/>
      <c r="T5825" s="568"/>
    </row>
    <row r="5826" spans="1:20" s="498" customFormat="1" ht="12" x14ac:dyDescent="0.25">
      <c r="A5826" s="772"/>
      <c r="C5826" s="773" t="s">
        <v>5123</v>
      </c>
      <c r="D5826" s="794"/>
      <c r="E5826" s="773"/>
      <c r="F5826" s="775"/>
      <c r="G5826" s="773"/>
      <c r="H5826" s="773"/>
      <c r="I5826" s="773"/>
      <c r="J5826" s="777">
        <v>41987786</v>
      </c>
      <c r="K5826" s="789">
        <f>SUM(K5827:K5839)</f>
        <v>41987786</v>
      </c>
      <c r="L5826" s="784">
        <f t="shared" ref="L5826:O5826" si="334">SUM(L5827:L5839)</f>
        <v>0</v>
      </c>
      <c r="M5826" s="784">
        <f t="shared" si="334"/>
        <v>0</v>
      </c>
      <c r="N5826" s="784">
        <f t="shared" si="334"/>
        <v>42811077</v>
      </c>
      <c r="O5826" s="784">
        <f t="shared" si="334"/>
        <v>43634363</v>
      </c>
      <c r="P5826" s="777">
        <f>SUM(K5826,N5826,O5826)</f>
        <v>128433226</v>
      </c>
      <c r="Q5826" s="777">
        <v>57245080</v>
      </c>
      <c r="R5826" s="777"/>
      <c r="T5826" s="568"/>
    </row>
    <row r="5827" spans="1:20" s="498" customFormat="1" ht="12" x14ac:dyDescent="0.25">
      <c r="A5827" s="772"/>
      <c r="D5827" s="515" t="s">
        <v>10855</v>
      </c>
      <c r="E5827" s="779" t="s">
        <v>10856</v>
      </c>
      <c r="F5827" s="780" t="s">
        <v>6059</v>
      </c>
      <c r="G5827" s="781" t="s">
        <v>8378</v>
      </c>
      <c r="H5827" s="781" t="s">
        <v>10857</v>
      </c>
      <c r="I5827" s="781" t="s">
        <v>5517</v>
      </c>
      <c r="J5827" s="782">
        <v>28416833</v>
      </c>
      <c r="K5827" s="783">
        <v>28416833</v>
      </c>
      <c r="L5827" s="784">
        <f t="shared" ref="L5827:L5839" si="335">SUM(J5827-K5827)</f>
        <v>0</v>
      </c>
      <c r="M5827" s="784">
        <f>SUM(K5827-J5827)</f>
        <v>0</v>
      </c>
      <c r="N5827" s="782">
        <v>28974026</v>
      </c>
      <c r="O5827" s="782">
        <v>29531218</v>
      </c>
      <c r="P5827" s="782">
        <v>86922077</v>
      </c>
      <c r="Q5827" s="782">
        <v>41958660</v>
      </c>
      <c r="R5827" s="782"/>
      <c r="T5827" s="568"/>
    </row>
    <row r="5828" spans="1:20" s="498" customFormat="1" ht="24" x14ac:dyDescent="0.25">
      <c r="A5828" s="772"/>
      <c r="D5828" s="515" t="s">
        <v>10858</v>
      </c>
      <c r="E5828" s="779" t="s">
        <v>10859</v>
      </c>
      <c r="F5828" s="780" t="s">
        <v>5523</v>
      </c>
      <c r="G5828" s="781" t="s">
        <v>8378</v>
      </c>
      <c r="H5828" s="781" t="s">
        <v>10857</v>
      </c>
      <c r="I5828" s="781" t="s">
        <v>5517</v>
      </c>
      <c r="J5828" s="782">
        <v>0</v>
      </c>
      <c r="K5828" s="783">
        <v>0</v>
      </c>
      <c r="L5828" s="784">
        <f t="shared" si="335"/>
        <v>0</v>
      </c>
      <c r="M5828" s="784">
        <f t="shared" ref="M5828:M5839" si="336">SUM(K5828-J5828)</f>
        <v>0</v>
      </c>
      <c r="N5828" s="782">
        <v>0</v>
      </c>
      <c r="O5828" s="782">
        <v>0</v>
      </c>
      <c r="P5828" s="782">
        <v>0</v>
      </c>
      <c r="Q5828" s="782">
        <v>0</v>
      </c>
      <c r="R5828" s="782"/>
      <c r="T5828" s="568"/>
    </row>
    <row r="5829" spans="1:20" s="498" customFormat="1" ht="12.75" customHeight="1" x14ac:dyDescent="0.25">
      <c r="A5829" s="772"/>
      <c r="D5829" s="515" t="s">
        <v>10860</v>
      </c>
      <c r="E5829" s="779" t="s">
        <v>10861</v>
      </c>
      <c r="F5829" s="780" t="s">
        <v>5526</v>
      </c>
      <c r="G5829" s="781" t="s">
        <v>8378</v>
      </c>
      <c r="H5829" s="781" t="s">
        <v>10857</v>
      </c>
      <c r="I5829" s="781" t="s">
        <v>5517</v>
      </c>
      <c r="J5829" s="782">
        <v>5331515</v>
      </c>
      <c r="K5829" s="783">
        <v>5331515</v>
      </c>
      <c r="L5829" s="784">
        <f t="shared" si="335"/>
        <v>0</v>
      </c>
      <c r="M5829" s="784">
        <f t="shared" si="336"/>
        <v>0</v>
      </c>
      <c r="N5829" s="782">
        <v>5436055</v>
      </c>
      <c r="O5829" s="782">
        <v>5540594</v>
      </c>
      <c r="P5829" s="782">
        <v>16308164</v>
      </c>
      <c r="Q5829" s="782">
        <v>7537620</v>
      </c>
      <c r="R5829" s="782"/>
      <c r="T5829" s="568"/>
    </row>
    <row r="5830" spans="1:20" s="498" customFormat="1" ht="12" x14ac:dyDescent="0.25">
      <c r="A5830" s="772"/>
      <c r="D5830" s="515" t="s">
        <v>10862</v>
      </c>
      <c r="E5830" s="779" t="s">
        <v>10863</v>
      </c>
      <c r="F5830" s="780" t="s">
        <v>5529</v>
      </c>
      <c r="G5830" s="781" t="s">
        <v>8378</v>
      </c>
      <c r="H5830" s="781" t="s">
        <v>10857</v>
      </c>
      <c r="I5830" s="781" t="s">
        <v>5517</v>
      </c>
      <c r="J5830" s="782">
        <v>2108238</v>
      </c>
      <c r="K5830" s="783">
        <v>2108238</v>
      </c>
      <c r="L5830" s="784">
        <f t="shared" si="335"/>
        <v>0</v>
      </c>
      <c r="M5830" s="784">
        <f t="shared" si="336"/>
        <v>0</v>
      </c>
      <c r="N5830" s="782">
        <v>2149576</v>
      </c>
      <c r="O5830" s="782">
        <v>2190914</v>
      </c>
      <c r="P5830" s="782">
        <v>6448728</v>
      </c>
      <c r="Q5830" s="782">
        <v>2152880</v>
      </c>
      <c r="R5830" s="782"/>
      <c r="T5830" s="568"/>
    </row>
    <row r="5831" spans="1:20" s="498" customFormat="1" ht="12" x14ac:dyDescent="0.25">
      <c r="A5831" s="772"/>
      <c r="D5831" s="515" t="s">
        <v>10864</v>
      </c>
      <c r="E5831" s="779" t="s">
        <v>10865</v>
      </c>
      <c r="F5831" s="780" t="s">
        <v>5532</v>
      </c>
      <c r="G5831" s="781" t="s">
        <v>8378</v>
      </c>
      <c r="H5831" s="781" t="s">
        <v>10857</v>
      </c>
      <c r="I5831" s="781" t="s">
        <v>5517</v>
      </c>
      <c r="J5831" s="782">
        <v>880668</v>
      </c>
      <c r="K5831" s="783">
        <v>880668</v>
      </c>
      <c r="L5831" s="784">
        <f t="shared" si="335"/>
        <v>0</v>
      </c>
      <c r="M5831" s="784">
        <f t="shared" si="336"/>
        <v>0</v>
      </c>
      <c r="N5831" s="782">
        <v>897936</v>
      </c>
      <c r="O5831" s="782">
        <v>915204</v>
      </c>
      <c r="P5831" s="782">
        <v>2693808</v>
      </c>
      <c r="Q5831" s="782">
        <v>834000</v>
      </c>
      <c r="R5831" s="782"/>
      <c r="T5831" s="568"/>
    </row>
    <row r="5832" spans="1:20" s="498" customFormat="1" ht="12" x14ac:dyDescent="0.25">
      <c r="A5832" s="772"/>
      <c r="D5832" s="515" t="s">
        <v>10866</v>
      </c>
      <c r="E5832" s="779" t="s">
        <v>10867</v>
      </c>
      <c r="F5832" s="780" t="s">
        <v>5535</v>
      </c>
      <c r="G5832" s="781" t="s">
        <v>8378</v>
      </c>
      <c r="H5832" s="781" t="s">
        <v>10857</v>
      </c>
      <c r="I5832" s="781" t="s">
        <v>5517</v>
      </c>
      <c r="J5832" s="782">
        <v>613632</v>
      </c>
      <c r="K5832" s="783">
        <v>613632</v>
      </c>
      <c r="L5832" s="784">
        <f t="shared" si="335"/>
        <v>0</v>
      </c>
      <c r="M5832" s="784">
        <f t="shared" si="336"/>
        <v>0</v>
      </c>
      <c r="N5832" s="782">
        <v>625664</v>
      </c>
      <c r="O5832" s="782">
        <v>637696</v>
      </c>
      <c r="P5832" s="782">
        <v>1876992</v>
      </c>
      <c r="Q5832" s="782">
        <v>642600</v>
      </c>
      <c r="R5832" s="782"/>
      <c r="T5832" s="568"/>
    </row>
    <row r="5833" spans="1:20" s="498" customFormat="1" ht="12" x14ac:dyDescent="0.25">
      <c r="A5833" s="772"/>
      <c r="D5833" s="515" t="s">
        <v>10868</v>
      </c>
      <c r="E5833" s="779" t="s">
        <v>10869</v>
      </c>
      <c r="F5833" s="515" t="s">
        <v>5538</v>
      </c>
      <c r="G5833" s="781" t="s">
        <v>8378</v>
      </c>
      <c r="H5833" s="781" t="s">
        <v>10857</v>
      </c>
      <c r="I5833" s="781" t="s">
        <v>5517</v>
      </c>
      <c r="J5833" s="782">
        <v>62791</v>
      </c>
      <c r="K5833" s="783">
        <v>62791</v>
      </c>
      <c r="L5833" s="784">
        <f t="shared" si="335"/>
        <v>0</v>
      </c>
      <c r="M5833" s="784">
        <f t="shared" si="336"/>
        <v>0</v>
      </c>
      <c r="N5833" s="782">
        <v>64022</v>
      </c>
      <c r="O5833" s="782">
        <v>65253</v>
      </c>
      <c r="P5833" s="782">
        <v>192066</v>
      </c>
      <c r="Q5833" s="782">
        <v>0</v>
      </c>
      <c r="R5833" s="782"/>
      <c r="T5833" s="568"/>
    </row>
    <row r="5834" spans="1:20" s="498" customFormat="1" ht="12" x14ac:dyDescent="0.25">
      <c r="A5834" s="772"/>
      <c r="D5834" s="515" t="s">
        <v>10870</v>
      </c>
      <c r="E5834" s="779" t="s">
        <v>10871</v>
      </c>
      <c r="F5834" s="780" t="s">
        <v>5796</v>
      </c>
      <c r="G5834" s="781" t="s">
        <v>8378</v>
      </c>
      <c r="H5834" s="781" t="s">
        <v>10857</v>
      </c>
      <c r="I5834" s="781" t="s">
        <v>5517</v>
      </c>
      <c r="J5834" s="782">
        <v>2888953</v>
      </c>
      <c r="K5834" s="783">
        <v>2888953</v>
      </c>
      <c r="L5834" s="784">
        <f t="shared" si="335"/>
        <v>0</v>
      </c>
      <c r="M5834" s="784">
        <f t="shared" si="336"/>
        <v>0</v>
      </c>
      <c r="N5834" s="782">
        <v>2945599</v>
      </c>
      <c r="O5834" s="782">
        <v>3002245</v>
      </c>
      <c r="P5834" s="782">
        <v>8836797</v>
      </c>
      <c r="Q5834" s="782">
        <v>3124860</v>
      </c>
      <c r="R5834" s="782"/>
      <c r="T5834" s="568"/>
    </row>
    <row r="5835" spans="1:20" s="498" customFormat="1" ht="12" x14ac:dyDescent="0.25">
      <c r="A5835" s="772"/>
      <c r="D5835" s="515" t="s">
        <v>10872</v>
      </c>
      <c r="E5835" s="779" t="s">
        <v>10873</v>
      </c>
      <c r="F5835" s="515" t="s">
        <v>5544</v>
      </c>
      <c r="G5835" s="781" t="s">
        <v>8378</v>
      </c>
      <c r="H5835" s="781" t="s">
        <v>10857</v>
      </c>
      <c r="I5835" s="781" t="s">
        <v>5517</v>
      </c>
      <c r="J5835" s="782">
        <v>1071287</v>
      </c>
      <c r="K5835" s="783">
        <v>1071287</v>
      </c>
      <c r="L5835" s="784">
        <f t="shared" si="335"/>
        <v>0</v>
      </c>
      <c r="M5835" s="784">
        <f t="shared" si="336"/>
        <v>0</v>
      </c>
      <c r="N5835" s="782">
        <v>1092293</v>
      </c>
      <c r="O5835" s="782">
        <v>1113298</v>
      </c>
      <c r="P5835" s="782">
        <v>3276878</v>
      </c>
      <c r="Q5835" s="782">
        <v>994460</v>
      </c>
      <c r="R5835" s="782"/>
      <c r="T5835" s="568"/>
    </row>
    <row r="5836" spans="1:20" s="498" customFormat="1" ht="12" x14ac:dyDescent="0.25">
      <c r="A5836" s="772"/>
      <c r="D5836" s="515" t="s">
        <v>10874</v>
      </c>
      <c r="E5836" s="779" t="s">
        <v>10875</v>
      </c>
      <c r="F5836" s="780" t="s">
        <v>6746</v>
      </c>
      <c r="G5836" s="781" t="s">
        <v>8378</v>
      </c>
      <c r="H5836" s="781" t="s">
        <v>10857</v>
      </c>
      <c r="I5836" s="781" t="s">
        <v>5517</v>
      </c>
      <c r="J5836" s="782">
        <v>21257</v>
      </c>
      <c r="K5836" s="783">
        <v>21257</v>
      </c>
      <c r="L5836" s="784">
        <f t="shared" si="335"/>
        <v>0</v>
      </c>
      <c r="M5836" s="784">
        <f t="shared" si="336"/>
        <v>0</v>
      </c>
      <c r="N5836" s="782">
        <v>21674</v>
      </c>
      <c r="O5836" s="782">
        <v>22090</v>
      </c>
      <c r="P5836" s="782">
        <v>65021</v>
      </c>
      <c r="Q5836" s="782">
        <v>0</v>
      </c>
      <c r="R5836" s="782"/>
      <c r="T5836" s="568"/>
    </row>
    <row r="5837" spans="1:20" s="498" customFormat="1" ht="12" x14ac:dyDescent="0.25">
      <c r="A5837" s="772"/>
      <c r="D5837" s="515" t="s">
        <v>10876</v>
      </c>
      <c r="E5837" s="779" t="s">
        <v>10877</v>
      </c>
      <c r="F5837" s="780" t="s">
        <v>5553</v>
      </c>
      <c r="G5837" s="781" t="s">
        <v>8378</v>
      </c>
      <c r="H5837" s="781" t="s">
        <v>10857</v>
      </c>
      <c r="I5837" s="781" t="s">
        <v>5517</v>
      </c>
      <c r="J5837" s="782">
        <v>0</v>
      </c>
      <c r="K5837" s="783">
        <v>0</v>
      </c>
      <c r="L5837" s="784">
        <f t="shared" si="335"/>
        <v>0</v>
      </c>
      <c r="M5837" s="784">
        <f t="shared" si="336"/>
        <v>0</v>
      </c>
      <c r="N5837" s="782">
        <v>0</v>
      </c>
      <c r="O5837" s="782">
        <v>0</v>
      </c>
      <c r="P5837" s="782">
        <v>0</v>
      </c>
      <c r="Q5837" s="782">
        <v>0</v>
      </c>
      <c r="R5837" s="782"/>
      <c r="T5837" s="568"/>
    </row>
    <row r="5838" spans="1:20" s="498" customFormat="1" ht="12" x14ac:dyDescent="0.25">
      <c r="A5838" s="772"/>
      <c r="D5838" s="515" t="s">
        <v>10878</v>
      </c>
      <c r="E5838" s="779" t="s">
        <v>10879</v>
      </c>
      <c r="F5838" s="780" t="s">
        <v>8861</v>
      </c>
      <c r="G5838" s="781" t="s">
        <v>8378</v>
      </c>
      <c r="H5838" s="781" t="s">
        <v>10857</v>
      </c>
      <c r="I5838" s="781" t="s">
        <v>5517</v>
      </c>
      <c r="J5838" s="782">
        <v>592612</v>
      </c>
      <c r="K5838" s="783">
        <v>592612</v>
      </c>
      <c r="L5838" s="784">
        <f t="shared" si="335"/>
        <v>0</v>
      </c>
      <c r="M5838" s="784">
        <f t="shared" si="336"/>
        <v>0</v>
      </c>
      <c r="N5838" s="782">
        <v>604232</v>
      </c>
      <c r="O5838" s="782">
        <v>615851</v>
      </c>
      <c r="P5838" s="782">
        <v>1812695</v>
      </c>
      <c r="Q5838" s="782">
        <v>0</v>
      </c>
      <c r="R5838" s="782"/>
      <c r="T5838" s="568"/>
    </row>
    <row r="5839" spans="1:20" s="498" customFormat="1" ht="12" x14ac:dyDescent="0.25">
      <c r="A5839" s="772"/>
      <c r="D5839" s="515" t="s">
        <v>10880</v>
      </c>
      <c r="E5839" s="779" t="s">
        <v>10881</v>
      </c>
      <c r="F5839" s="780" t="s">
        <v>5562</v>
      </c>
      <c r="G5839" s="781" t="s">
        <v>8378</v>
      </c>
      <c r="H5839" s="781" t="s">
        <v>10857</v>
      </c>
      <c r="I5839" s="781" t="s">
        <v>5517</v>
      </c>
      <c r="J5839" s="782">
        <v>0</v>
      </c>
      <c r="K5839" s="783">
        <v>0</v>
      </c>
      <c r="L5839" s="784">
        <f t="shared" si="335"/>
        <v>0</v>
      </c>
      <c r="M5839" s="784">
        <f t="shared" si="336"/>
        <v>0</v>
      </c>
      <c r="N5839" s="782">
        <v>0</v>
      </c>
      <c r="O5839" s="782">
        <v>0</v>
      </c>
      <c r="P5839" s="782">
        <v>0</v>
      </c>
      <c r="Q5839" s="782">
        <v>0</v>
      </c>
      <c r="R5839" s="782"/>
      <c r="T5839" s="568"/>
    </row>
    <row r="5840" spans="1:20" s="751" customFormat="1" ht="12" customHeight="1" x14ac:dyDescent="0.3">
      <c r="A5840" s="946" t="s">
        <v>5500</v>
      </c>
      <c r="B5840" s="946"/>
      <c r="C5840" s="946"/>
      <c r="D5840" s="946"/>
      <c r="E5840" s="946"/>
      <c r="F5840" s="946"/>
      <c r="G5840" s="946"/>
      <c r="H5840" s="946"/>
      <c r="I5840" s="946"/>
      <c r="J5840" s="946"/>
      <c r="K5840" s="946"/>
      <c r="L5840" s="946"/>
      <c r="M5840" s="946"/>
      <c r="N5840" s="946"/>
      <c r="O5840" s="946"/>
      <c r="P5840" s="946"/>
      <c r="Q5840" s="946"/>
      <c r="T5840" s="752"/>
    </row>
    <row r="5841" spans="1:20" s="751" customFormat="1" ht="13.8" x14ac:dyDescent="0.3">
      <c r="A5841" s="946" t="s">
        <v>5501</v>
      </c>
      <c r="B5841" s="946"/>
      <c r="C5841" s="946"/>
      <c r="D5841" s="946"/>
      <c r="E5841" s="946"/>
      <c r="F5841" s="946"/>
      <c r="G5841" s="946"/>
      <c r="H5841" s="946"/>
      <c r="I5841" s="946"/>
      <c r="J5841" s="946"/>
      <c r="K5841" s="946"/>
      <c r="L5841" s="946"/>
      <c r="M5841" s="946"/>
      <c r="N5841" s="946"/>
      <c r="O5841" s="946"/>
      <c r="P5841" s="946"/>
      <c r="Q5841" s="946"/>
      <c r="T5841" s="752"/>
    </row>
    <row r="5842" spans="1:20" s="753" customFormat="1" ht="13.2" x14ac:dyDescent="0.25">
      <c r="A5842" s="947" t="s">
        <v>8579</v>
      </c>
      <c r="B5842" s="947"/>
      <c r="C5842" s="947"/>
      <c r="D5842" s="947"/>
      <c r="E5842" s="947"/>
      <c r="F5842" s="947"/>
      <c r="G5842" s="947"/>
      <c r="H5842" s="947"/>
      <c r="I5842" s="947"/>
      <c r="J5842" s="947"/>
      <c r="K5842" s="947"/>
      <c r="L5842" s="947"/>
      <c r="M5842" s="947"/>
      <c r="N5842" s="947"/>
      <c r="O5842" s="947"/>
      <c r="P5842" s="947"/>
      <c r="Q5842" s="947"/>
      <c r="T5842" s="754"/>
    </row>
    <row r="5843" spans="1:20" s="760" customFormat="1" ht="24" customHeight="1" x14ac:dyDescent="0.25">
      <c r="A5843" s="943" t="s">
        <v>5502</v>
      </c>
      <c r="B5843" s="948" t="s">
        <v>5503</v>
      </c>
      <c r="C5843" s="949"/>
      <c r="D5843" s="755"/>
      <c r="E5843" s="943" t="s">
        <v>5504</v>
      </c>
      <c r="F5843" s="943" t="s">
        <v>4881</v>
      </c>
      <c r="G5843" s="943" t="s">
        <v>5505</v>
      </c>
      <c r="H5843" s="943" t="s">
        <v>5506</v>
      </c>
      <c r="I5843" s="943" t="s">
        <v>5507</v>
      </c>
      <c r="J5843" s="756" t="s">
        <v>3115</v>
      </c>
      <c r="K5843" s="757" t="s">
        <v>3116</v>
      </c>
      <c r="L5843" s="758" t="s">
        <v>5508</v>
      </c>
      <c r="M5843" s="758" t="s">
        <v>5509</v>
      </c>
      <c r="N5843" s="756" t="s">
        <v>3116</v>
      </c>
      <c r="O5843" s="756" t="s">
        <v>3116</v>
      </c>
      <c r="P5843" s="759" t="s">
        <v>3317</v>
      </c>
      <c r="Q5843" s="759" t="s">
        <v>3341</v>
      </c>
      <c r="R5843" s="759" t="s">
        <v>5510</v>
      </c>
      <c r="T5843" s="761"/>
    </row>
    <row r="5844" spans="1:20" s="760" customFormat="1" ht="19.5" customHeight="1" x14ac:dyDescent="0.25">
      <c r="A5844" s="944"/>
      <c r="B5844" s="950"/>
      <c r="C5844" s="951"/>
      <c r="D5844" s="762"/>
      <c r="E5844" s="944"/>
      <c r="F5844" s="944"/>
      <c r="G5844" s="944"/>
      <c r="H5844" s="944"/>
      <c r="I5844" s="944"/>
      <c r="J5844" s="763">
        <v>2020</v>
      </c>
      <c r="K5844" s="764" t="s">
        <v>3120</v>
      </c>
      <c r="L5844" s="765" t="s">
        <v>3120</v>
      </c>
      <c r="M5844" s="765" t="s">
        <v>3120</v>
      </c>
      <c r="N5844" s="766" t="s">
        <v>5068</v>
      </c>
      <c r="O5844" s="766" t="s">
        <v>5069</v>
      </c>
      <c r="P5844" s="763" t="s">
        <v>4882</v>
      </c>
      <c r="Q5844" s="766" t="s">
        <v>5102</v>
      </c>
      <c r="R5844" s="763"/>
      <c r="T5844" s="761"/>
    </row>
    <row r="5845" spans="1:20" s="760" customFormat="1" ht="15.75" customHeight="1" x14ac:dyDescent="0.25">
      <c r="A5845" s="945"/>
      <c r="B5845" s="952"/>
      <c r="C5845" s="953"/>
      <c r="D5845" s="768"/>
      <c r="E5845" s="945"/>
      <c r="F5845" s="945"/>
      <c r="G5845" s="945"/>
      <c r="H5845" s="945"/>
      <c r="I5845" s="945"/>
      <c r="J5845" s="769" t="s">
        <v>14</v>
      </c>
      <c r="K5845" s="770" t="s">
        <v>14</v>
      </c>
      <c r="L5845" s="771" t="s">
        <v>14</v>
      </c>
      <c r="M5845" s="771" t="s">
        <v>14</v>
      </c>
      <c r="N5845" s="769" t="s">
        <v>14</v>
      </c>
      <c r="O5845" s="769" t="s">
        <v>14</v>
      </c>
      <c r="P5845" s="769" t="s">
        <v>14</v>
      </c>
      <c r="Q5845" s="769" t="s">
        <v>14</v>
      </c>
      <c r="R5845" s="769"/>
      <c r="T5845" s="761"/>
    </row>
    <row r="5846" spans="1:20" s="498" customFormat="1" ht="12" x14ac:dyDescent="0.25">
      <c r="A5846" s="772"/>
      <c r="D5846" s="515"/>
      <c r="F5846" s="536"/>
      <c r="J5846" s="776"/>
      <c r="K5846" s="829"/>
      <c r="L5846" s="776"/>
      <c r="M5846" s="776"/>
      <c r="N5846" s="776"/>
      <c r="O5846" s="776"/>
      <c r="P5846" s="776"/>
      <c r="Q5846" s="776"/>
      <c r="R5846" s="776"/>
      <c r="T5846" s="568"/>
    </row>
    <row r="5847" spans="1:20" s="498" customFormat="1" ht="12" x14ac:dyDescent="0.25">
      <c r="A5847" s="772"/>
      <c r="C5847" s="773" t="s">
        <v>5142</v>
      </c>
      <c r="D5847" s="794"/>
      <c r="E5847" s="773"/>
      <c r="F5847" s="775"/>
      <c r="G5847" s="773"/>
      <c r="H5847" s="773"/>
      <c r="I5847" s="773"/>
      <c r="J5847" s="777">
        <v>44500000</v>
      </c>
      <c r="K5847" s="789">
        <f>SUM(K5848:K5894)</f>
        <v>41200000</v>
      </c>
      <c r="L5847" s="784">
        <f>SUM(L5848:L5894)</f>
        <v>20000000</v>
      </c>
      <c r="M5847" s="784">
        <f>SUM(M5848:M5894)</f>
        <v>16700000</v>
      </c>
      <c r="N5847" s="784">
        <f>SUM(N5848:N5894)</f>
        <v>44500000</v>
      </c>
      <c r="O5847" s="784">
        <f>SUM(O5848:O5894)</f>
        <v>44500000</v>
      </c>
      <c r="P5847" s="777">
        <f>SUM(K5847,N5847,O5847)</f>
        <v>130200000</v>
      </c>
      <c r="Q5847" s="777">
        <v>15500000</v>
      </c>
      <c r="R5847" s="777"/>
      <c r="T5847" s="568"/>
    </row>
    <row r="5848" spans="1:20" s="498" customFormat="1" ht="24" x14ac:dyDescent="0.25">
      <c r="A5848" s="772"/>
      <c r="D5848" s="515" t="s">
        <v>10882</v>
      </c>
      <c r="E5848" s="779" t="s">
        <v>10883</v>
      </c>
      <c r="F5848" s="780" t="s">
        <v>5927</v>
      </c>
      <c r="G5848" s="781" t="s">
        <v>8378</v>
      </c>
      <c r="H5848" s="781" t="s">
        <v>10857</v>
      </c>
      <c r="I5848" s="781" t="s">
        <v>5517</v>
      </c>
      <c r="J5848" s="782">
        <v>0</v>
      </c>
      <c r="K5848" s="783">
        <v>0</v>
      </c>
      <c r="L5848" s="784">
        <f t="shared" ref="L5848:L5894" si="337">SUM(J5848-K5848)</f>
        <v>0</v>
      </c>
      <c r="M5848" s="784">
        <f>SUM(K5848-J5848)</f>
        <v>0</v>
      </c>
      <c r="N5848" s="782">
        <v>0</v>
      </c>
      <c r="O5848" s="782">
        <v>0</v>
      </c>
      <c r="P5848" s="782">
        <v>0</v>
      </c>
      <c r="Q5848" s="782">
        <v>0</v>
      </c>
      <c r="R5848" s="782"/>
      <c r="T5848" s="568"/>
    </row>
    <row r="5849" spans="1:20" s="498" customFormat="1" ht="24" x14ac:dyDescent="0.25">
      <c r="A5849" s="772"/>
      <c r="D5849" s="515" t="s">
        <v>10884</v>
      </c>
      <c r="E5849" s="779" t="s">
        <v>10885</v>
      </c>
      <c r="F5849" s="780" t="s">
        <v>6618</v>
      </c>
      <c r="G5849" s="781" t="s">
        <v>8378</v>
      </c>
      <c r="H5849" s="781" t="s">
        <v>10857</v>
      </c>
      <c r="I5849" s="781" t="s">
        <v>5517</v>
      </c>
      <c r="J5849" s="782">
        <v>1000000</v>
      </c>
      <c r="K5849" s="783">
        <v>1000000</v>
      </c>
      <c r="L5849" s="784">
        <f t="shared" si="337"/>
        <v>0</v>
      </c>
      <c r="M5849" s="784">
        <f t="shared" ref="M5849:M5894" si="338">SUM(K5849-J5849)</f>
        <v>0</v>
      </c>
      <c r="N5849" s="784">
        <v>1000000</v>
      </c>
      <c r="O5849" s="782">
        <v>1000000</v>
      </c>
      <c r="P5849" s="782">
        <v>3000000</v>
      </c>
      <c r="Q5849" s="782">
        <v>1000000</v>
      </c>
      <c r="R5849" s="782"/>
      <c r="T5849" s="568"/>
    </row>
    <row r="5850" spans="1:20" s="498" customFormat="1" ht="24" x14ac:dyDescent="0.25">
      <c r="A5850" s="772"/>
      <c r="D5850" s="515" t="s">
        <v>10886</v>
      </c>
      <c r="E5850" s="779" t="s">
        <v>10887</v>
      </c>
      <c r="F5850" s="780" t="s">
        <v>6097</v>
      </c>
      <c r="G5850" s="781" t="s">
        <v>8378</v>
      </c>
      <c r="H5850" s="781" t="s">
        <v>10857</v>
      </c>
      <c r="I5850" s="781" t="s">
        <v>5517</v>
      </c>
      <c r="J5850" s="782">
        <v>0</v>
      </c>
      <c r="K5850" s="783">
        <v>0</v>
      </c>
      <c r="L5850" s="784">
        <f t="shared" si="337"/>
        <v>0</v>
      </c>
      <c r="M5850" s="784">
        <f t="shared" si="338"/>
        <v>0</v>
      </c>
      <c r="N5850" s="784">
        <f>SUM(L5850-K5850)</f>
        <v>0</v>
      </c>
      <c r="O5850" s="782">
        <v>0</v>
      </c>
      <c r="P5850" s="782">
        <v>0</v>
      </c>
      <c r="Q5850" s="782">
        <v>0</v>
      </c>
      <c r="R5850" s="782"/>
      <c r="T5850" s="568"/>
    </row>
    <row r="5851" spans="1:20" s="498" customFormat="1" ht="24" x14ac:dyDescent="0.25">
      <c r="A5851" s="772"/>
      <c r="D5851" s="515" t="s">
        <v>10888</v>
      </c>
      <c r="E5851" s="779" t="s">
        <v>10889</v>
      </c>
      <c r="F5851" s="780" t="s">
        <v>5932</v>
      </c>
      <c r="G5851" s="781" t="s">
        <v>8378</v>
      </c>
      <c r="H5851" s="781" t="s">
        <v>10857</v>
      </c>
      <c r="I5851" s="781" t="s">
        <v>5517</v>
      </c>
      <c r="J5851" s="782">
        <v>0</v>
      </c>
      <c r="K5851" s="783">
        <v>6100000</v>
      </c>
      <c r="L5851" s="784">
        <v>0</v>
      </c>
      <c r="M5851" s="784">
        <f t="shared" si="338"/>
        <v>6100000</v>
      </c>
      <c r="N5851" s="782">
        <v>0</v>
      </c>
      <c r="O5851" s="782">
        <v>0</v>
      </c>
      <c r="P5851" s="782">
        <v>0</v>
      </c>
      <c r="Q5851" s="782">
        <v>0</v>
      </c>
      <c r="R5851" s="782"/>
      <c r="T5851" s="568"/>
    </row>
    <row r="5852" spans="1:20" s="498" customFormat="1" ht="12" x14ac:dyDescent="0.25">
      <c r="A5852" s="772"/>
      <c r="D5852" s="515" t="s">
        <v>10890</v>
      </c>
      <c r="E5852" s="779" t="s">
        <v>10891</v>
      </c>
      <c r="F5852" s="780" t="s">
        <v>5901</v>
      </c>
      <c r="G5852" s="781" t="s">
        <v>8378</v>
      </c>
      <c r="H5852" s="781" t="s">
        <v>10857</v>
      </c>
      <c r="I5852" s="781" t="s">
        <v>5517</v>
      </c>
      <c r="J5852" s="782">
        <v>0</v>
      </c>
      <c r="K5852" s="783">
        <v>0</v>
      </c>
      <c r="L5852" s="784">
        <f t="shared" si="337"/>
        <v>0</v>
      </c>
      <c r="M5852" s="784">
        <f t="shared" si="338"/>
        <v>0</v>
      </c>
      <c r="N5852" s="782">
        <v>0</v>
      </c>
      <c r="O5852" s="782">
        <v>0</v>
      </c>
      <c r="P5852" s="782">
        <v>0</v>
      </c>
      <c r="Q5852" s="782">
        <v>0</v>
      </c>
      <c r="R5852" s="782"/>
      <c r="T5852" s="568"/>
    </row>
    <row r="5853" spans="1:20" s="498" customFormat="1" ht="12" x14ac:dyDescent="0.25">
      <c r="A5853" s="772"/>
      <c r="D5853" s="515" t="s">
        <v>10892</v>
      </c>
      <c r="E5853" s="779" t="s">
        <v>10893</v>
      </c>
      <c r="F5853" s="780" t="s">
        <v>5583</v>
      </c>
      <c r="G5853" s="781" t="s">
        <v>8378</v>
      </c>
      <c r="H5853" s="781" t="s">
        <v>10857</v>
      </c>
      <c r="I5853" s="781" t="s">
        <v>5517</v>
      </c>
      <c r="J5853" s="782">
        <v>300000</v>
      </c>
      <c r="K5853" s="783">
        <v>300000</v>
      </c>
      <c r="L5853" s="784">
        <f t="shared" si="337"/>
        <v>0</v>
      </c>
      <c r="M5853" s="784">
        <f t="shared" si="338"/>
        <v>0</v>
      </c>
      <c r="N5853" s="782">
        <v>300000</v>
      </c>
      <c r="O5853" s="782">
        <v>300000</v>
      </c>
      <c r="P5853" s="782">
        <v>900000</v>
      </c>
      <c r="Q5853" s="782">
        <v>300000</v>
      </c>
      <c r="R5853" s="782"/>
      <c r="T5853" s="568"/>
    </row>
    <row r="5854" spans="1:20" s="498" customFormat="1" ht="12" x14ac:dyDescent="0.25">
      <c r="A5854" s="772"/>
      <c r="D5854" s="515" t="s">
        <v>10894</v>
      </c>
      <c r="E5854" s="779" t="s">
        <v>10895</v>
      </c>
      <c r="F5854" s="780" t="s">
        <v>5586</v>
      </c>
      <c r="G5854" s="781" t="s">
        <v>8378</v>
      </c>
      <c r="H5854" s="781" t="s">
        <v>10857</v>
      </c>
      <c r="I5854" s="781" t="s">
        <v>5517</v>
      </c>
      <c r="J5854" s="782">
        <v>250000</v>
      </c>
      <c r="K5854" s="783">
        <v>250000</v>
      </c>
      <c r="L5854" s="784">
        <f t="shared" si="337"/>
        <v>0</v>
      </c>
      <c r="M5854" s="784">
        <f t="shared" si="338"/>
        <v>0</v>
      </c>
      <c r="N5854" s="782">
        <v>250000</v>
      </c>
      <c r="O5854" s="782">
        <v>250000</v>
      </c>
      <c r="P5854" s="782">
        <v>750000</v>
      </c>
      <c r="Q5854" s="782">
        <v>200000</v>
      </c>
      <c r="R5854" s="782"/>
      <c r="T5854" s="568"/>
    </row>
    <row r="5855" spans="1:20" s="498" customFormat="1" ht="24" x14ac:dyDescent="0.25">
      <c r="A5855" s="772"/>
      <c r="D5855" s="515" t="s">
        <v>10896</v>
      </c>
      <c r="E5855" s="779" t="s">
        <v>10897</v>
      </c>
      <c r="F5855" s="780" t="s">
        <v>5589</v>
      </c>
      <c r="G5855" s="781" t="s">
        <v>8378</v>
      </c>
      <c r="H5855" s="781" t="s">
        <v>10857</v>
      </c>
      <c r="I5855" s="781" t="s">
        <v>5517</v>
      </c>
      <c r="J5855" s="782">
        <v>250000</v>
      </c>
      <c r="K5855" s="783">
        <v>250000</v>
      </c>
      <c r="L5855" s="784">
        <f t="shared" si="337"/>
        <v>0</v>
      </c>
      <c r="M5855" s="784">
        <f t="shared" si="338"/>
        <v>0</v>
      </c>
      <c r="N5855" s="782">
        <v>250000</v>
      </c>
      <c r="O5855" s="782">
        <v>250000</v>
      </c>
      <c r="P5855" s="782">
        <v>750000</v>
      </c>
      <c r="Q5855" s="782">
        <v>250000</v>
      </c>
      <c r="R5855" s="782"/>
      <c r="T5855" s="568"/>
    </row>
    <row r="5856" spans="1:20" s="498" customFormat="1" ht="12" x14ac:dyDescent="0.25">
      <c r="A5856" s="772"/>
      <c r="D5856" s="515" t="s">
        <v>10898</v>
      </c>
      <c r="E5856" s="779" t="s">
        <v>10899</v>
      </c>
      <c r="F5856" s="780" t="s">
        <v>5592</v>
      </c>
      <c r="G5856" s="781" t="s">
        <v>8378</v>
      </c>
      <c r="H5856" s="781" t="s">
        <v>10857</v>
      </c>
      <c r="I5856" s="781" t="s">
        <v>5517</v>
      </c>
      <c r="J5856" s="782">
        <v>300000</v>
      </c>
      <c r="K5856" s="783">
        <v>300000</v>
      </c>
      <c r="L5856" s="784">
        <f t="shared" si="337"/>
        <v>0</v>
      </c>
      <c r="M5856" s="784">
        <f t="shared" si="338"/>
        <v>0</v>
      </c>
      <c r="N5856" s="782">
        <v>300000</v>
      </c>
      <c r="O5856" s="782">
        <v>300000</v>
      </c>
      <c r="P5856" s="782">
        <v>900000</v>
      </c>
      <c r="Q5856" s="782">
        <v>300000</v>
      </c>
      <c r="R5856" s="782"/>
      <c r="T5856" s="568"/>
    </row>
    <row r="5857" spans="1:20" s="498" customFormat="1" ht="12" x14ac:dyDescent="0.25">
      <c r="A5857" s="772"/>
      <c r="D5857" s="515" t="s">
        <v>10900</v>
      </c>
      <c r="E5857" s="779" t="s">
        <v>10901</v>
      </c>
      <c r="F5857" s="780" t="s">
        <v>6354</v>
      </c>
      <c r="G5857" s="781" t="s">
        <v>8378</v>
      </c>
      <c r="H5857" s="781" t="s">
        <v>10857</v>
      </c>
      <c r="I5857" s="781" t="s">
        <v>5517</v>
      </c>
      <c r="J5857" s="782">
        <v>100000</v>
      </c>
      <c r="K5857" s="783">
        <v>100000</v>
      </c>
      <c r="L5857" s="784">
        <f t="shared" si="337"/>
        <v>0</v>
      </c>
      <c r="M5857" s="784">
        <f t="shared" si="338"/>
        <v>0</v>
      </c>
      <c r="N5857" s="782">
        <v>100000</v>
      </c>
      <c r="O5857" s="782">
        <v>100000</v>
      </c>
      <c r="P5857" s="782">
        <v>300000</v>
      </c>
      <c r="Q5857" s="782">
        <v>100000</v>
      </c>
      <c r="R5857" s="782"/>
      <c r="T5857" s="568"/>
    </row>
    <row r="5858" spans="1:20" s="498" customFormat="1" ht="36" x14ac:dyDescent="0.25">
      <c r="A5858" s="772"/>
      <c r="D5858" s="515" t="s">
        <v>10902</v>
      </c>
      <c r="E5858" s="779" t="s">
        <v>10903</v>
      </c>
      <c r="F5858" s="780" t="s">
        <v>5598</v>
      </c>
      <c r="G5858" s="781" t="s">
        <v>8378</v>
      </c>
      <c r="H5858" s="781" t="s">
        <v>10857</v>
      </c>
      <c r="I5858" s="781" t="s">
        <v>5517</v>
      </c>
      <c r="J5858" s="782">
        <v>1500000</v>
      </c>
      <c r="K5858" s="783">
        <v>1500000</v>
      </c>
      <c r="L5858" s="784">
        <f t="shared" si="337"/>
        <v>0</v>
      </c>
      <c r="M5858" s="784">
        <f t="shared" si="338"/>
        <v>0</v>
      </c>
      <c r="N5858" s="782">
        <v>1500000</v>
      </c>
      <c r="O5858" s="782">
        <v>1500000</v>
      </c>
      <c r="P5858" s="782">
        <v>4500000</v>
      </c>
      <c r="Q5858" s="782">
        <v>1400000</v>
      </c>
      <c r="R5858" s="782"/>
      <c r="T5858" s="568"/>
    </row>
    <row r="5859" spans="1:20" s="498" customFormat="1" ht="12" x14ac:dyDescent="0.25">
      <c r="A5859" s="772"/>
      <c r="D5859" s="515" t="s">
        <v>10904</v>
      </c>
      <c r="E5859" s="779" t="s">
        <v>10905</v>
      </c>
      <c r="F5859" s="780" t="s">
        <v>5601</v>
      </c>
      <c r="G5859" s="781" t="s">
        <v>8378</v>
      </c>
      <c r="H5859" s="781" t="s">
        <v>10857</v>
      </c>
      <c r="I5859" s="781" t="s">
        <v>5517</v>
      </c>
      <c r="J5859" s="782">
        <v>1000000</v>
      </c>
      <c r="K5859" s="783">
        <v>1000000</v>
      </c>
      <c r="L5859" s="784">
        <f t="shared" si="337"/>
        <v>0</v>
      </c>
      <c r="M5859" s="784">
        <f t="shared" si="338"/>
        <v>0</v>
      </c>
      <c r="N5859" s="782">
        <v>1000000</v>
      </c>
      <c r="O5859" s="782">
        <v>1000000</v>
      </c>
      <c r="P5859" s="782">
        <v>3000000</v>
      </c>
      <c r="Q5859" s="782">
        <v>1000000</v>
      </c>
      <c r="R5859" s="782"/>
      <c r="T5859" s="568"/>
    </row>
    <row r="5860" spans="1:20" s="498" customFormat="1" ht="12" x14ac:dyDescent="0.25">
      <c r="A5860" s="772"/>
      <c r="D5860" s="515" t="s">
        <v>10906</v>
      </c>
      <c r="E5860" s="779" t="s">
        <v>10907</v>
      </c>
      <c r="F5860" s="780" t="s">
        <v>5604</v>
      </c>
      <c r="G5860" s="781" t="s">
        <v>8378</v>
      </c>
      <c r="H5860" s="781" t="s">
        <v>10857</v>
      </c>
      <c r="I5860" s="781" t="s">
        <v>5517</v>
      </c>
      <c r="J5860" s="782">
        <v>100000</v>
      </c>
      <c r="K5860" s="783">
        <v>100000</v>
      </c>
      <c r="L5860" s="784">
        <f t="shared" si="337"/>
        <v>0</v>
      </c>
      <c r="M5860" s="784">
        <f t="shared" si="338"/>
        <v>0</v>
      </c>
      <c r="N5860" s="782">
        <v>100000</v>
      </c>
      <c r="O5860" s="782">
        <v>100000</v>
      </c>
      <c r="P5860" s="782">
        <v>300000</v>
      </c>
      <c r="Q5860" s="782">
        <v>100000</v>
      </c>
      <c r="R5860" s="782"/>
      <c r="T5860" s="568"/>
    </row>
    <row r="5861" spans="1:20" s="498" customFormat="1" ht="15.75" customHeight="1" x14ac:dyDescent="0.25">
      <c r="A5861" s="772"/>
      <c r="D5861" s="515" t="s">
        <v>10908</v>
      </c>
      <c r="E5861" s="779" t="s">
        <v>10909</v>
      </c>
      <c r="F5861" s="780" t="s">
        <v>5607</v>
      </c>
      <c r="G5861" s="781" t="s">
        <v>8378</v>
      </c>
      <c r="H5861" s="781" t="s">
        <v>10857</v>
      </c>
      <c r="I5861" s="781" t="s">
        <v>5517</v>
      </c>
      <c r="J5861" s="782">
        <v>0</v>
      </c>
      <c r="K5861" s="783">
        <v>0</v>
      </c>
      <c r="L5861" s="784">
        <f t="shared" si="337"/>
        <v>0</v>
      </c>
      <c r="M5861" s="784">
        <f t="shared" si="338"/>
        <v>0</v>
      </c>
      <c r="N5861" s="782">
        <v>0</v>
      </c>
      <c r="O5861" s="782">
        <v>0</v>
      </c>
      <c r="P5861" s="782">
        <v>0</v>
      </c>
      <c r="Q5861" s="782">
        <v>0</v>
      </c>
      <c r="R5861" s="782"/>
      <c r="T5861" s="568"/>
    </row>
    <row r="5862" spans="1:20" s="498" customFormat="1" ht="24" x14ac:dyDescent="0.25">
      <c r="A5862" s="772"/>
      <c r="D5862" s="515" t="s">
        <v>10910</v>
      </c>
      <c r="E5862" s="779" t="s">
        <v>10911</v>
      </c>
      <c r="F5862" s="780" t="s">
        <v>5610</v>
      </c>
      <c r="G5862" s="781" t="s">
        <v>8378</v>
      </c>
      <c r="H5862" s="781" t="s">
        <v>10857</v>
      </c>
      <c r="I5862" s="781" t="s">
        <v>5517</v>
      </c>
      <c r="J5862" s="782">
        <v>0</v>
      </c>
      <c r="K5862" s="783">
        <v>0</v>
      </c>
      <c r="L5862" s="784">
        <f t="shared" si="337"/>
        <v>0</v>
      </c>
      <c r="M5862" s="784">
        <f t="shared" si="338"/>
        <v>0</v>
      </c>
      <c r="N5862" s="782">
        <v>0</v>
      </c>
      <c r="O5862" s="782">
        <v>0</v>
      </c>
      <c r="P5862" s="782">
        <v>0</v>
      </c>
      <c r="Q5862" s="782">
        <v>0</v>
      </c>
      <c r="R5862" s="782"/>
      <c r="T5862" s="568"/>
    </row>
    <row r="5863" spans="1:20" s="498" customFormat="1" ht="12" x14ac:dyDescent="0.25">
      <c r="A5863" s="772"/>
      <c r="D5863" s="515" t="s">
        <v>10912</v>
      </c>
      <c r="E5863" s="779" t="s">
        <v>10913</v>
      </c>
      <c r="F5863" s="515" t="s">
        <v>5622</v>
      </c>
      <c r="G5863" s="781" t="s">
        <v>8378</v>
      </c>
      <c r="H5863" s="781" t="s">
        <v>10857</v>
      </c>
      <c r="I5863" s="781" t="s">
        <v>5517</v>
      </c>
      <c r="J5863" s="782">
        <v>0</v>
      </c>
      <c r="K5863" s="783">
        <v>0</v>
      </c>
      <c r="L5863" s="784">
        <f t="shared" si="337"/>
        <v>0</v>
      </c>
      <c r="M5863" s="784">
        <f t="shared" si="338"/>
        <v>0</v>
      </c>
      <c r="N5863" s="782">
        <v>0</v>
      </c>
      <c r="O5863" s="782">
        <v>0</v>
      </c>
      <c r="P5863" s="782">
        <v>0</v>
      </c>
      <c r="Q5863" s="782">
        <v>0</v>
      </c>
      <c r="R5863" s="782"/>
      <c r="T5863" s="568"/>
    </row>
    <row r="5864" spans="1:20" s="498" customFormat="1" ht="12" x14ac:dyDescent="0.25">
      <c r="A5864" s="772"/>
      <c r="D5864" s="515" t="s">
        <v>10914</v>
      </c>
      <c r="E5864" s="779" t="s">
        <v>10915</v>
      </c>
      <c r="F5864" s="780" t="s">
        <v>5631</v>
      </c>
      <c r="G5864" s="781" t="s">
        <v>8378</v>
      </c>
      <c r="H5864" s="781" t="s">
        <v>10857</v>
      </c>
      <c r="I5864" s="781" t="s">
        <v>5517</v>
      </c>
      <c r="J5864" s="782">
        <v>700000</v>
      </c>
      <c r="K5864" s="783">
        <v>700000</v>
      </c>
      <c r="L5864" s="784">
        <f t="shared" si="337"/>
        <v>0</v>
      </c>
      <c r="M5864" s="784">
        <f t="shared" si="338"/>
        <v>0</v>
      </c>
      <c r="N5864" s="782">
        <v>700000</v>
      </c>
      <c r="O5864" s="782">
        <v>700000</v>
      </c>
      <c r="P5864" s="782">
        <v>2100000</v>
      </c>
      <c r="Q5864" s="782">
        <v>600000</v>
      </c>
      <c r="R5864" s="782"/>
      <c r="T5864" s="568"/>
    </row>
    <row r="5865" spans="1:20" s="498" customFormat="1" ht="36" x14ac:dyDescent="0.25">
      <c r="A5865" s="772"/>
      <c r="D5865" s="515" t="s">
        <v>10916</v>
      </c>
      <c r="E5865" s="779" t="s">
        <v>10917</v>
      </c>
      <c r="F5865" s="780" t="s">
        <v>7977</v>
      </c>
      <c r="G5865" s="781" t="s">
        <v>8378</v>
      </c>
      <c r="H5865" s="781" t="s">
        <v>10857</v>
      </c>
      <c r="I5865" s="781" t="s">
        <v>5517</v>
      </c>
      <c r="J5865" s="782">
        <v>400000</v>
      </c>
      <c r="K5865" s="783">
        <v>10400000</v>
      </c>
      <c r="L5865" s="784"/>
      <c r="M5865" s="784">
        <f t="shared" si="338"/>
        <v>10000000</v>
      </c>
      <c r="N5865" s="782">
        <v>400000</v>
      </c>
      <c r="O5865" s="782">
        <v>400000</v>
      </c>
      <c r="P5865" s="782">
        <v>1200000</v>
      </c>
      <c r="Q5865" s="782">
        <v>400000</v>
      </c>
      <c r="R5865" s="782"/>
      <c r="T5865" s="568"/>
    </row>
    <row r="5866" spans="1:20" s="498" customFormat="1" ht="24" x14ac:dyDescent="0.25">
      <c r="A5866" s="772"/>
      <c r="D5866" s="515" t="s">
        <v>10918</v>
      </c>
      <c r="E5866" s="779" t="s">
        <v>10919</v>
      </c>
      <c r="F5866" s="780" t="s">
        <v>5637</v>
      </c>
      <c r="G5866" s="781" t="s">
        <v>8378</v>
      </c>
      <c r="H5866" s="781" t="s">
        <v>10857</v>
      </c>
      <c r="I5866" s="781" t="s">
        <v>5517</v>
      </c>
      <c r="J5866" s="782">
        <v>300000</v>
      </c>
      <c r="K5866" s="783">
        <v>300000</v>
      </c>
      <c r="L5866" s="784">
        <f t="shared" si="337"/>
        <v>0</v>
      </c>
      <c r="M5866" s="784">
        <f t="shared" si="338"/>
        <v>0</v>
      </c>
      <c r="N5866" s="782">
        <v>300000</v>
      </c>
      <c r="O5866" s="782">
        <v>300000</v>
      </c>
      <c r="P5866" s="782">
        <v>900000</v>
      </c>
      <c r="Q5866" s="782">
        <v>0</v>
      </c>
      <c r="R5866" s="782"/>
      <c r="T5866" s="568"/>
    </row>
    <row r="5867" spans="1:20" s="498" customFormat="1" ht="24" x14ac:dyDescent="0.25">
      <c r="A5867" s="772"/>
      <c r="D5867" s="515" t="s">
        <v>10920</v>
      </c>
      <c r="E5867" s="779" t="s">
        <v>10921</v>
      </c>
      <c r="F5867" s="780" t="s">
        <v>10081</v>
      </c>
      <c r="G5867" s="781" t="s">
        <v>8378</v>
      </c>
      <c r="H5867" s="781" t="s">
        <v>10857</v>
      </c>
      <c r="I5867" s="781" t="s">
        <v>5517</v>
      </c>
      <c r="J5867" s="782">
        <v>0</v>
      </c>
      <c r="K5867" s="783">
        <v>0</v>
      </c>
      <c r="L5867" s="784">
        <f t="shared" si="337"/>
        <v>0</v>
      </c>
      <c r="M5867" s="784">
        <f t="shared" si="338"/>
        <v>0</v>
      </c>
      <c r="N5867" s="782">
        <v>0</v>
      </c>
      <c r="O5867" s="782">
        <v>0</v>
      </c>
      <c r="P5867" s="782">
        <v>0</v>
      </c>
      <c r="Q5867" s="782">
        <v>0</v>
      </c>
      <c r="R5867" s="782"/>
      <c r="T5867" s="568"/>
    </row>
    <row r="5868" spans="1:20" s="751" customFormat="1" ht="12" customHeight="1" x14ac:dyDescent="0.3">
      <c r="A5868" s="946" t="s">
        <v>5500</v>
      </c>
      <c r="B5868" s="946"/>
      <c r="C5868" s="946"/>
      <c r="D5868" s="946"/>
      <c r="E5868" s="946"/>
      <c r="F5868" s="946"/>
      <c r="G5868" s="946"/>
      <c r="H5868" s="946"/>
      <c r="I5868" s="946"/>
      <c r="J5868" s="946"/>
      <c r="K5868" s="946"/>
      <c r="L5868" s="946"/>
      <c r="M5868" s="946"/>
      <c r="N5868" s="946"/>
      <c r="O5868" s="946"/>
      <c r="P5868" s="946"/>
      <c r="Q5868" s="946"/>
      <c r="T5868" s="752"/>
    </row>
    <row r="5869" spans="1:20" s="751" customFormat="1" ht="13.8" x14ac:dyDescent="0.3">
      <c r="A5869" s="946" t="s">
        <v>5501</v>
      </c>
      <c r="B5869" s="946"/>
      <c r="C5869" s="946"/>
      <c r="D5869" s="946"/>
      <c r="E5869" s="946"/>
      <c r="F5869" s="946"/>
      <c r="G5869" s="946"/>
      <c r="H5869" s="946"/>
      <c r="I5869" s="946"/>
      <c r="J5869" s="946"/>
      <c r="K5869" s="946"/>
      <c r="L5869" s="946"/>
      <c r="M5869" s="946"/>
      <c r="N5869" s="946"/>
      <c r="O5869" s="946"/>
      <c r="P5869" s="946"/>
      <c r="Q5869" s="946"/>
      <c r="T5869" s="752"/>
    </row>
    <row r="5870" spans="1:20" s="753" customFormat="1" ht="13.2" x14ac:dyDescent="0.25">
      <c r="A5870" s="947" t="s">
        <v>8579</v>
      </c>
      <c r="B5870" s="947"/>
      <c r="C5870" s="947"/>
      <c r="D5870" s="947"/>
      <c r="E5870" s="947"/>
      <c r="F5870" s="947"/>
      <c r="G5870" s="947"/>
      <c r="H5870" s="947"/>
      <c r="I5870" s="947"/>
      <c r="J5870" s="947"/>
      <c r="K5870" s="947"/>
      <c r="L5870" s="947"/>
      <c r="M5870" s="947"/>
      <c r="N5870" s="947"/>
      <c r="O5870" s="947"/>
      <c r="P5870" s="947"/>
      <c r="Q5870" s="947"/>
      <c r="T5870" s="754"/>
    </row>
    <row r="5871" spans="1:20" s="760" customFormat="1" ht="24" customHeight="1" x14ac:dyDescent="0.25">
      <c r="A5871" s="943" t="s">
        <v>5502</v>
      </c>
      <c r="B5871" s="948" t="s">
        <v>5503</v>
      </c>
      <c r="C5871" s="949"/>
      <c r="D5871" s="755"/>
      <c r="E5871" s="943" t="s">
        <v>5504</v>
      </c>
      <c r="F5871" s="943" t="s">
        <v>4881</v>
      </c>
      <c r="G5871" s="943" t="s">
        <v>5505</v>
      </c>
      <c r="H5871" s="943" t="s">
        <v>5506</v>
      </c>
      <c r="I5871" s="943" t="s">
        <v>5507</v>
      </c>
      <c r="J5871" s="756" t="s">
        <v>3115</v>
      </c>
      <c r="K5871" s="757" t="s">
        <v>3116</v>
      </c>
      <c r="L5871" s="758" t="s">
        <v>5508</v>
      </c>
      <c r="M5871" s="758" t="s">
        <v>5509</v>
      </c>
      <c r="N5871" s="756" t="s">
        <v>3116</v>
      </c>
      <c r="O5871" s="756" t="s">
        <v>3116</v>
      </c>
      <c r="P5871" s="759" t="s">
        <v>3317</v>
      </c>
      <c r="Q5871" s="759" t="s">
        <v>3341</v>
      </c>
      <c r="R5871" s="759" t="s">
        <v>5510</v>
      </c>
      <c r="T5871" s="761"/>
    </row>
    <row r="5872" spans="1:20" s="760" customFormat="1" ht="19.5" customHeight="1" x14ac:dyDescent="0.25">
      <c r="A5872" s="944"/>
      <c r="B5872" s="950"/>
      <c r="C5872" s="951"/>
      <c r="D5872" s="762"/>
      <c r="E5872" s="944"/>
      <c r="F5872" s="944"/>
      <c r="G5872" s="944"/>
      <c r="H5872" s="944"/>
      <c r="I5872" s="944"/>
      <c r="J5872" s="763">
        <v>2020</v>
      </c>
      <c r="K5872" s="764" t="s">
        <v>3120</v>
      </c>
      <c r="L5872" s="765" t="s">
        <v>3120</v>
      </c>
      <c r="M5872" s="765" t="s">
        <v>3120</v>
      </c>
      <c r="N5872" s="766" t="s">
        <v>5068</v>
      </c>
      <c r="O5872" s="766" t="s">
        <v>5069</v>
      </c>
      <c r="P5872" s="763" t="s">
        <v>4882</v>
      </c>
      <c r="Q5872" s="766" t="s">
        <v>5102</v>
      </c>
      <c r="R5872" s="763"/>
      <c r="T5872" s="761"/>
    </row>
    <row r="5873" spans="1:20" s="760" customFormat="1" ht="15.75" customHeight="1" x14ac:dyDescent="0.25">
      <c r="A5873" s="945"/>
      <c r="B5873" s="952"/>
      <c r="C5873" s="953"/>
      <c r="D5873" s="768"/>
      <c r="E5873" s="945"/>
      <c r="F5873" s="945"/>
      <c r="G5873" s="945"/>
      <c r="H5873" s="945"/>
      <c r="I5873" s="945"/>
      <c r="J5873" s="769" t="s">
        <v>14</v>
      </c>
      <c r="K5873" s="770" t="s">
        <v>14</v>
      </c>
      <c r="L5873" s="771" t="s">
        <v>14</v>
      </c>
      <c r="M5873" s="771" t="s">
        <v>14</v>
      </c>
      <c r="N5873" s="769" t="s">
        <v>14</v>
      </c>
      <c r="O5873" s="769" t="s">
        <v>14</v>
      </c>
      <c r="P5873" s="769" t="s">
        <v>14</v>
      </c>
      <c r="Q5873" s="769" t="s">
        <v>14</v>
      </c>
      <c r="R5873" s="769"/>
      <c r="T5873" s="761"/>
    </row>
    <row r="5874" spans="1:20" s="498" customFormat="1" ht="24" x14ac:dyDescent="0.25">
      <c r="A5874" s="772"/>
      <c r="D5874" s="515" t="s">
        <v>10922</v>
      </c>
      <c r="E5874" s="779" t="s">
        <v>10923</v>
      </c>
      <c r="F5874" s="780" t="s">
        <v>9870</v>
      </c>
      <c r="G5874" s="781" t="s">
        <v>8378</v>
      </c>
      <c r="H5874" s="781" t="s">
        <v>10857</v>
      </c>
      <c r="I5874" s="781" t="s">
        <v>5517</v>
      </c>
      <c r="J5874" s="782">
        <v>300000</v>
      </c>
      <c r="K5874" s="783">
        <v>300000</v>
      </c>
      <c r="L5874" s="784">
        <f t="shared" si="337"/>
        <v>0</v>
      </c>
      <c r="M5874" s="784">
        <f t="shared" si="338"/>
        <v>0</v>
      </c>
      <c r="N5874" s="782">
        <v>300000</v>
      </c>
      <c r="O5874" s="782">
        <v>300000</v>
      </c>
      <c r="P5874" s="782">
        <v>900000</v>
      </c>
      <c r="Q5874" s="782">
        <v>300000</v>
      </c>
      <c r="R5874" s="782"/>
      <c r="T5874" s="568"/>
    </row>
    <row r="5875" spans="1:20" s="498" customFormat="1" ht="24" x14ac:dyDescent="0.25">
      <c r="A5875" s="772"/>
      <c r="D5875" s="515" t="s">
        <v>10924</v>
      </c>
      <c r="E5875" s="779" t="s">
        <v>10925</v>
      </c>
      <c r="F5875" s="780" t="s">
        <v>9873</v>
      </c>
      <c r="G5875" s="781" t="s">
        <v>8378</v>
      </c>
      <c r="H5875" s="781" t="s">
        <v>10857</v>
      </c>
      <c r="I5875" s="781" t="s">
        <v>5517</v>
      </c>
      <c r="J5875" s="782">
        <v>400000</v>
      </c>
      <c r="K5875" s="783">
        <v>400000</v>
      </c>
      <c r="L5875" s="784">
        <f t="shared" si="337"/>
        <v>0</v>
      </c>
      <c r="M5875" s="784">
        <f t="shared" si="338"/>
        <v>0</v>
      </c>
      <c r="N5875" s="782">
        <v>400000</v>
      </c>
      <c r="O5875" s="782">
        <v>400000</v>
      </c>
      <c r="P5875" s="782">
        <v>1200000</v>
      </c>
      <c r="Q5875" s="782">
        <v>400000</v>
      </c>
      <c r="R5875" s="782"/>
      <c r="T5875" s="568"/>
    </row>
    <row r="5876" spans="1:20" s="498" customFormat="1" ht="12" x14ac:dyDescent="0.25">
      <c r="A5876" s="772"/>
      <c r="D5876" s="515" t="s">
        <v>10926</v>
      </c>
      <c r="E5876" s="779" t="s">
        <v>10927</v>
      </c>
      <c r="F5876" s="515" t="s">
        <v>5649</v>
      </c>
      <c r="G5876" s="781" t="s">
        <v>8378</v>
      </c>
      <c r="H5876" s="781" t="s">
        <v>10857</v>
      </c>
      <c r="I5876" s="781" t="s">
        <v>5517</v>
      </c>
      <c r="J5876" s="782">
        <v>350000</v>
      </c>
      <c r="K5876" s="783">
        <v>350000</v>
      </c>
      <c r="L5876" s="784">
        <f t="shared" si="337"/>
        <v>0</v>
      </c>
      <c r="M5876" s="784">
        <f t="shared" si="338"/>
        <v>0</v>
      </c>
      <c r="N5876" s="782">
        <v>350000</v>
      </c>
      <c r="O5876" s="782">
        <v>350000</v>
      </c>
      <c r="P5876" s="782">
        <v>1050000</v>
      </c>
      <c r="Q5876" s="782">
        <v>300000</v>
      </c>
      <c r="R5876" s="782"/>
      <c r="T5876" s="568"/>
    </row>
    <row r="5877" spans="1:20" s="498" customFormat="1" ht="12" x14ac:dyDescent="0.25">
      <c r="A5877" s="772"/>
      <c r="D5877" s="515" t="s">
        <v>10928</v>
      </c>
      <c r="E5877" s="779" t="s">
        <v>10929</v>
      </c>
      <c r="F5877" s="780" t="s">
        <v>5664</v>
      </c>
      <c r="G5877" s="781" t="s">
        <v>8378</v>
      </c>
      <c r="H5877" s="781" t="s">
        <v>10857</v>
      </c>
      <c r="I5877" s="781" t="s">
        <v>5517</v>
      </c>
      <c r="J5877" s="782">
        <v>1000000</v>
      </c>
      <c r="K5877" s="783">
        <v>1000000</v>
      </c>
      <c r="L5877" s="784">
        <f t="shared" si="337"/>
        <v>0</v>
      </c>
      <c r="M5877" s="784">
        <f t="shared" si="338"/>
        <v>0</v>
      </c>
      <c r="N5877" s="782">
        <v>1000000</v>
      </c>
      <c r="O5877" s="782">
        <v>1000000</v>
      </c>
      <c r="P5877" s="782">
        <v>3000000</v>
      </c>
      <c r="Q5877" s="782">
        <v>850000</v>
      </c>
      <c r="R5877" s="782"/>
      <c r="T5877" s="568"/>
    </row>
    <row r="5878" spans="1:20" s="498" customFormat="1" ht="12" x14ac:dyDescent="0.25">
      <c r="A5878" s="772"/>
      <c r="D5878" s="515" t="s">
        <v>10930</v>
      </c>
      <c r="E5878" s="779" t="s">
        <v>10931</v>
      </c>
      <c r="F5878" s="780" t="s">
        <v>5667</v>
      </c>
      <c r="G5878" s="781" t="s">
        <v>8378</v>
      </c>
      <c r="H5878" s="781" t="s">
        <v>10857</v>
      </c>
      <c r="I5878" s="781" t="s">
        <v>5517</v>
      </c>
      <c r="J5878" s="782">
        <v>0</v>
      </c>
      <c r="K5878" s="783">
        <v>0</v>
      </c>
      <c r="L5878" s="784">
        <f t="shared" si="337"/>
        <v>0</v>
      </c>
      <c r="M5878" s="784">
        <f t="shared" si="338"/>
        <v>0</v>
      </c>
      <c r="N5878" s="782">
        <v>0</v>
      </c>
      <c r="O5878" s="782">
        <v>0</v>
      </c>
      <c r="P5878" s="782">
        <v>0</v>
      </c>
      <c r="Q5878" s="782">
        <v>0</v>
      </c>
      <c r="R5878" s="782"/>
      <c r="T5878" s="568"/>
    </row>
    <row r="5879" spans="1:20" s="498" customFormat="1" ht="12" x14ac:dyDescent="0.25">
      <c r="A5879" s="772"/>
      <c r="D5879" s="515" t="s">
        <v>10932</v>
      </c>
      <c r="E5879" s="779" t="s">
        <v>10933</v>
      </c>
      <c r="F5879" s="515" t="s">
        <v>5688</v>
      </c>
      <c r="G5879" s="781" t="s">
        <v>8378</v>
      </c>
      <c r="H5879" s="781" t="s">
        <v>10857</v>
      </c>
      <c r="I5879" s="781" t="s">
        <v>5517</v>
      </c>
      <c r="J5879" s="782">
        <v>200000</v>
      </c>
      <c r="K5879" s="783">
        <v>200000</v>
      </c>
      <c r="L5879" s="784">
        <f t="shared" si="337"/>
        <v>0</v>
      </c>
      <c r="M5879" s="784">
        <f t="shared" si="338"/>
        <v>0</v>
      </c>
      <c r="N5879" s="782">
        <v>200000</v>
      </c>
      <c r="O5879" s="782">
        <v>200000</v>
      </c>
      <c r="P5879" s="782">
        <v>600000</v>
      </c>
      <c r="Q5879" s="782">
        <v>0</v>
      </c>
      <c r="R5879" s="782"/>
      <c r="T5879" s="568"/>
    </row>
    <row r="5880" spans="1:20" s="498" customFormat="1" ht="24" x14ac:dyDescent="0.25">
      <c r="A5880" s="772"/>
      <c r="D5880" s="515" t="s">
        <v>10934</v>
      </c>
      <c r="E5880" s="779" t="s">
        <v>10935</v>
      </c>
      <c r="F5880" s="780" t="s">
        <v>6157</v>
      </c>
      <c r="G5880" s="781" t="s">
        <v>8378</v>
      </c>
      <c r="H5880" s="781" t="s">
        <v>10857</v>
      </c>
      <c r="I5880" s="781" t="s">
        <v>5517</v>
      </c>
      <c r="J5880" s="782">
        <v>0</v>
      </c>
      <c r="K5880" s="783">
        <v>0</v>
      </c>
      <c r="L5880" s="784">
        <f t="shared" si="337"/>
        <v>0</v>
      </c>
      <c r="M5880" s="784">
        <f t="shared" si="338"/>
        <v>0</v>
      </c>
      <c r="N5880" s="782">
        <v>0</v>
      </c>
      <c r="O5880" s="782">
        <v>0</v>
      </c>
      <c r="P5880" s="782">
        <v>0</v>
      </c>
      <c r="Q5880" s="782">
        <v>0</v>
      </c>
      <c r="R5880" s="782"/>
      <c r="T5880" s="568"/>
    </row>
    <row r="5881" spans="1:20" s="498" customFormat="1" ht="12" x14ac:dyDescent="0.25">
      <c r="A5881" s="772"/>
      <c r="D5881" s="515" t="s">
        <v>10936</v>
      </c>
      <c r="E5881" s="779" t="s">
        <v>10937</v>
      </c>
      <c r="F5881" s="780" t="s">
        <v>7135</v>
      </c>
      <c r="G5881" s="781" t="s">
        <v>8378</v>
      </c>
      <c r="H5881" s="781" t="s">
        <v>10857</v>
      </c>
      <c r="I5881" s="781" t="s">
        <v>5517</v>
      </c>
      <c r="J5881" s="782">
        <v>500000</v>
      </c>
      <c r="K5881" s="783">
        <v>500000</v>
      </c>
      <c r="L5881" s="784">
        <f t="shared" si="337"/>
        <v>0</v>
      </c>
      <c r="M5881" s="784">
        <f t="shared" si="338"/>
        <v>0</v>
      </c>
      <c r="N5881" s="782">
        <v>500000</v>
      </c>
      <c r="O5881" s="782">
        <v>500000</v>
      </c>
      <c r="P5881" s="782">
        <v>1500000</v>
      </c>
      <c r="Q5881" s="782">
        <v>0</v>
      </c>
      <c r="R5881" s="782"/>
      <c r="T5881" s="568"/>
    </row>
    <row r="5882" spans="1:20" s="498" customFormat="1" ht="12" x14ac:dyDescent="0.25">
      <c r="A5882" s="772"/>
      <c r="D5882" s="515" t="s">
        <v>10938</v>
      </c>
      <c r="E5882" s="779" t="s">
        <v>10939</v>
      </c>
      <c r="F5882" s="780" t="s">
        <v>6525</v>
      </c>
      <c r="G5882" s="781" t="s">
        <v>8378</v>
      </c>
      <c r="H5882" s="781" t="s">
        <v>10857</v>
      </c>
      <c r="I5882" s="781" t="s">
        <v>5517</v>
      </c>
      <c r="J5882" s="782">
        <v>500000</v>
      </c>
      <c r="K5882" s="783">
        <v>500000</v>
      </c>
      <c r="L5882" s="784">
        <f t="shared" si="337"/>
        <v>0</v>
      </c>
      <c r="M5882" s="784">
        <f t="shared" si="338"/>
        <v>0</v>
      </c>
      <c r="N5882" s="782">
        <v>500000</v>
      </c>
      <c r="O5882" s="782">
        <v>500000</v>
      </c>
      <c r="P5882" s="782">
        <v>1500000</v>
      </c>
      <c r="Q5882" s="782">
        <v>0</v>
      </c>
      <c r="R5882" s="782"/>
      <c r="T5882" s="568"/>
    </row>
    <row r="5883" spans="1:20" s="498" customFormat="1" ht="12" x14ac:dyDescent="0.25">
      <c r="A5883" s="772"/>
      <c r="D5883" s="515" t="s">
        <v>10940</v>
      </c>
      <c r="E5883" s="779" t="s">
        <v>10941</v>
      </c>
      <c r="F5883" s="515" t="s">
        <v>10837</v>
      </c>
      <c r="G5883" s="781" t="s">
        <v>8378</v>
      </c>
      <c r="H5883" s="781" t="s">
        <v>10857</v>
      </c>
      <c r="I5883" s="781" t="s">
        <v>5517</v>
      </c>
      <c r="J5883" s="782">
        <v>1200000</v>
      </c>
      <c r="K5883" s="783">
        <v>1200000</v>
      </c>
      <c r="L5883" s="784">
        <f t="shared" si="337"/>
        <v>0</v>
      </c>
      <c r="M5883" s="784">
        <f t="shared" si="338"/>
        <v>0</v>
      </c>
      <c r="N5883" s="782">
        <v>1200000</v>
      </c>
      <c r="O5883" s="782">
        <v>1200000</v>
      </c>
      <c r="P5883" s="782">
        <v>3600000</v>
      </c>
      <c r="Q5883" s="782">
        <v>1200000</v>
      </c>
      <c r="R5883" s="782"/>
      <c r="T5883" s="568"/>
    </row>
    <row r="5884" spans="1:20" s="498" customFormat="1" ht="12" x14ac:dyDescent="0.25">
      <c r="A5884" s="772"/>
      <c r="D5884" s="515" t="s">
        <v>10942</v>
      </c>
      <c r="E5884" s="779" t="s">
        <v>10943</v>
      </c>
      <c r="F5884" s="515" t="s">
        <v>7142</v>
      </c>
      <c r="G5884" s="781" t="s">
        <v>8378</v>
      </c>
      <c r="H5884" s="781" t="s">
        <v>10857</v>
      </c>
      <c r="I5884" s="781" t="s">
        <v>5517</v>
      </c>
      <c r="J5884" s="782">
        <v>30000000</v>
      </c>
      <c r="K5884" s="783">
        <v>10000000</v>
      </c>
      <c r="L5884" s="784">
        <f t="shared" si="337"/>
        <v>20000000</v>
      </c>
      <c r="M5884" s="784"/>
      <c r="N5884" s="782">
        <v>30000000</v>
      </c>
      <c r="O5884" s="782">
        <v>30000000</v>
      </c>
      <c r="P5884" s="782">
        <v>90000000</v>
      </c>
      <c r="Q5884" s="782">
        <v>2000000</v>
      </c>
      <c r="R5884" s="782"/>
      <c r="T5884" s="568"/>
    </row>
    <row r="5885" spans="1:20" s="498" customFormat="1" ht="12" x14ac:dyDescent="0.25">
      <c r="A5885" s="772"/>
      <c r="D5885" s="515" t="s">
        <v>10944</v>
      </c>
      <c r="E5885" s="779" t="s">
        <v>10945</v>
      </c>
      <c r="F5885" s="780" t="s">
        <v>5703</v>
      </c>
      <c r="G5885" s="781" t="s">
        <v>8378</v>
      </c>
      <c r="H5885" s="781" t="s">
        <v>10857</v>
      </c>
      <c r="I5885" s="781" t="s">
        <v>5517</v>
      </c>
      <c r="J5885" s="782">
        <v>450000</v>
      </c>
      <c r="K5885" s="783">
        <v>450000</v>
      </c>
      <c r="L5885" s="784">
        <f t="shared" si="337"/>
        <v>0</v>
      </c>
      <c r="M5885" s="784">
        <f t="shared" si="338"/>
        <v>0</v>
      </c>
      <c r="N5885" s="782">
        <v>450000</v>
      </c>
      <c r="O5885" s="782">
        <v>450000</v>
      </c>
      <c r="P5885" s="782">
        <v>1350000</v>
      </c>
      <c r="Q5885" s="782">
        <v>400000</v>
      </c>
      <c r="R5885" s="782"/>
      <c r="T5885" s="568"/>
    </row>
    <row r="5886" spans="1:20" s="498" customFormat="1" ht="12" x14ac:dyDescent="0.25">
      <c r="A5886" s="772"/>
      <c r="D5886" s="515" t="s">
        <v>10946</v>
      </c>
      <c r="E5886" s="779" t="s">
        <v>10947</v>
      </c>
      <c r="F5886" s="515" t="s">
        <v>5709</v>
      </c>
      <c r="G5886" s="781" t="s">
        <v>8378</v>
      </c>
      <c r="H5886" s="781" t="s">
        <v>10857</v>
      </c>
      <c r="I5886" s="781" t="s">
        <v>5517</v>
      </c>
      <c r="J5886" s="782">
        <v>300000</v>
      </c>
      <c r="K5886" s="783">
        <v>300000</v>
      </c>
      <c r="L5886" s="784">
        <f t="shared" si="337"/>
        <v>0</v>
      </c>
      <c r="M5886" s="784">
        <f t="shared" si="338"/>
        <v>0</v>
      </c>
      <c r="N5886" s="782">
        <v>300000</v>
      </c>
      <c r="O5886" s="782">
        <v>300000</v>
      </c>
      <c r="P5886" s="782">
        <v>900000</v>
      </c>
      <c r="Q5886" s="782">
        <v>0</v>
      </c>
      <c r="R5886" s="782"/>
      <c r="T5886" s="568"/>
    </row>
    <row r="5887" spans="1:20" s="498" customFormat="1" ht="24" x14ac:dyDescent="0.25">
      <c r="A5887" s="772"/>
      <c r="D5887" s="515" t="s">
        <v>10948</v>
      </c>
      <c r="E5887" s="779" t="s">
        <v>10949</v>
      </c>
      <c r="F5887" s="780" t="s">
        <v>6467</v>
      </c>
      <c r="G5887" s="781" t="s">
        <v>5515</v>
      </c>
      <c r="H5887" s="781" t="s">
        <v>6225</v>
      </c>
      <c r="I5887" s="781" t="s">
        <v>5517</v>
      </c>
      <c r="J5887" s="782">
        <v>50000</v>
      </c>
      <c r="K5887" s="783">
        <v>50000</v>
      </c>
      <c r="L5887" s="784">
        <f t="shared" si="337"/>
        <v>0</v>
      </c>
      <c r="M5887" s="784">
        <f t="shared" si="338"/>
        <v>0</v>
      </c>
      <c r="N5887" s="782">
        <v>50000</v>
      </c>
      <c r="O5887" s="782">
        <v>50000</v>
      </c>
      <c r="P5887" s="782">
        <v>150000</v>
      </c>
      <c r="Q5887" s="782">
        <v>0</v>
      </c>
      <c r="R5887" s="782"/>
      <c r="T5887" s="568"/>
    </row>
    <row r="5888" spans="1:20" s="498" customFormat="1" ht="12" x14ac:dyDescent="0.25">
      <c r="A5888" s="772"/>
      <c r="D5888" s="515" t="s">
        <v>10950</v>
      </c>
      <c r="E5888" s="779" t="s">
        <v>10951</v>
      </c>
      <c r="F5888" s="780" t="s">
        <v>6716</v>
      </c>
      <c r="G5888" s="781" t="s">
        <v>8378</v>
      </c>
      <c r="H5888" s="781" t="s">
        <v>10857</v>
      </c>
      <c r="I5888" s="781" t="s">
        <v>5517</v>
      </c>
      <c r="J5888" s="782">
        <v>450000</v>
      </c>
      <c r="K5888" s="783">
        <v>450000</v>
      </c>
      <c r="L5888" s="784">
        <f t="shared" si="337"/>
        <v>0</v>
      </c>
      <c r="M5888" s="784">
        <f t="shared" si="338"/>
        <v>0</v>
      </c>
      <c r="N5888" s="782">
        <v>450000</v>
      </c>
      <c r="O5888" s="782">
        <v>450000</v>
      </c>
      <c r="P5888" s="782">
        <v>1350000</v>
      </c>
      <c r="Q5888" s="782">
        <v>400000</v>
      </c>
      <c r="R5888" s="782"/>
      <c r="T5888" s="568"/>
    </row>
    <row r="5889" spans="1:20" s="498" customFormat="1" ht="12" x14ac:dyDescent="0.25">
      <c r="A5889" s="772"/>
      <c r="D5889" s="515" t="s">
        <v>10952</v>
      </c>
      <c r="E5889" s="779" t="s">
        <v>10953</v>
      </c>
      <c r="F5889" s="515" t="s">
        <v>10013</v>
      </c>
      <c r="G5889" s="781" t="s">
        <v>8378</v>
      </c>
      <c r="H5889" s="781" t="s">
        <v>10857</v>
      </c>
      <c r="I5889" s="781" t="s">
        <v>5517</v>
      </c>
      <c r="J5889" s="782">
        <v>600000</v>
      </c>
      <c r="K5889" s="783">
        <v>1200000</v>
      </c>
      <c r="L5889" s="784">
        <v>0</v>
      </c>
      <c r="M5889" s="784">
        <f t="shared" si="338"/>
        <v>600000</v>
      </c>
      <c r="N5889" s="782">
        <v>600000</v>
      </c>
      <c r="O5889" s="782">
        <v>600000</v>
      </c>
      <c r="P5889" s="782">
        <v>1800000</v>
      </c>
      <c r="Q5889" s="782">
        <v>500000</v>
      </c>
      <c r="R5889" s="782"/>
      <c r="T5889" s="568"/>
    </row>
    <row r="5890" spans="1:20" s="498" customFormat="1" ht="12" x14ac:dyDescent="0.25">
      <c r="A5890" s="772"/>
      <c r="D5890" s="515" t="s">
        <v>10954</v>
      </c>
      <c r="E5890" s="779" t="s">
        <v>10955</v>
      </c>
      <c r="F5890" s="515" t="s">
        <v>5736</v>
      </c>
      <c r="G5890" s="781" t="s">
        <v>8378</v>
      </c>
      <c r="H5890" s="781" t="s">
        <v>10857</v>
      </c>
      <c r="I5890" s="781" t="s">
        <v>5517</v>
      </c>
      <c r="J5890" s="782">
        <v>0</v>
      </c>
      <c r="K5890" s="783">
        <v>0</v>
      </c>
      <c r="L5890" s="784">
        <f t="shared" si="337"/>
        <v>0</v>
      </c>
      <c r="M5890" s="784">
        <f t="shared" si="338"/>
        <v>0</v>
      </c>
      <c r="N5890" s="782">
        <v>0</v>
      </c>
      <c r="O5890" s="782">
        <v>0</v>
      </c>
      <c r="P5890" s="782">
        <v>0</v>
      </c>
      <c r="Q5890" s="782">
        <v>0</v>
      </c>
      <c r="R5890" s="782"/>
      <c r="T5890" s="568"/>
    </row>
    <row r="5891" spans="1:20" s="498" customFormat="1" ht="12" x14ac:dyDescent="0.25">
      <c r="A5891" s="772"/>
      <c r="D5891" s="515" t="s">
        <v>10956</v>
      </c>
      <c r="E5891" s="779" t="s">
        <v>10957</v>
      </c>
      <c r="F5891" s="780" t="s">
        <v>5739</v>
      </c>
      <c r="G5891" s="781" t="s">
        <v>8378</v>
      </c>
      <c r="H5891" s="781" t="s">
        <v>10857</v>
      </c>
      <c r="I5891" s="781" t="s">
        <v>5517</v>
      </c>
      <c r="J5891" s="782">
        <v>600000</v>
      </c>
      <c r="K5891" s="783">
        <v>600000</v>
      </c>
      <c r="L5891" s="784">
        <f t="shared" si="337"/>
        <v>0</v>
      </c>
      <c r="M5891" s="784">
        <f t="shared" si="338"/>
        <v>0</v>
      </c>
      <c r="N5891" s="782">
        <v>600000</v>
      </c>
      <c r="O5891" s="782">
        <v>600000</v>
      </c>
      <c r="P5891" s="782">
        <v>1800000</v>
      </c>
      <c r="Q5891" s="782">
        <v>600000</v>
      </c>
      <c r="R5891" s="782"/>
      <c r="T5891" s="568"/>
    </row>
    <row r="5892" spans="1:20" s="498" customFormat="1" ht="24" customHeight="1" x14ac:dyDescent="0.25">
      <c r="A5892" s="772"/>
      <c r="D5892" s="515" t="s">
        <v>10958</v>
      </c>
      <c r="E5892" s="779" t="s">
        <v>10959</v>
      </c>
      <c r="F5892" s="780" t="s">
        <v>5881</v>
      </c>
      <c r="G5892" s="781" t="s">
        <v>8378</v>
      </c>
      <c r="H5892" s="781" t="s">
        <v>10857</v>
      </c>
      <c r="I5892" s="781" t="s">
        <v>5517</v>
      </c>
      <c r="J5892" s="782">
        <v>200000</v>
      </c>
      <c r="K5892" s="783">
        <v>200000</v>
      </c>
      <c r="L5892" s="784">
        <f t="shared" si="337"/>
        <v>0</v>
      </c>
      <c r="M5892" s="784">
        <f t="shared" si="338"/>
        <v>0</v>
      </c>
      <c r="N5892" s="782">
        <v>200000</v>
      </c>
      <c r="O5892" s="782">
        <v>200000</v>
      </c>
      <c r="P5892" s="782">
        <v>600000</v>
      </c>
      <c r="Q5892" s="782">
        <v>200000</v>
      </c>
      <c r="R5892" s="782"/>
      <c r="T5892" s="568"/>
    </row>
    <row r="5893" spans="1:20" s="498" customFormat="1" ht="12" x14ac:dyDescent="0.25">
      <c r="A5893" s="772"/>
      <c r="D5893" s="515" t="s">
        <v>10960</v>
      </c>
      <c r="E5893" s="779" t="s">
        <v>10961</v>
      </c>
      <c r="F5893" s="780" t="s">
        <v>5757</v>
      </c>
      <c r="G5893" s="781" t="s">
        <v>8378</v>
      </c>
      <c r="H5893" s="781" t="s">
        <v>10857</v>
      </c>
      <c r="I5893" s="781" t="s">
        <v>5517</v>
      </c>
      <c r="J5893" s="782">
        <v>200000</v>
      </c>
      <c r="K5893" s="783">
        <v>200000</v>
      </c>
      <c r="L5893" s="784">
        <f t="shared" si="337"/>
        <v>0</v>
      </c>
      <c r="M5893" s="784">
        <f t="shared" si="338"/>
        <v>0</v>
      </c>
      <c r="N5893" s="782">
        <v>200000</v>
      </c>
      <c r="O5893" s="782">
        <v>200000</v>
      </c>
      <c r="P5893" s="782">
        <v>600000</v>
      </c>
      <c r="Q5893" s="782">
        <v>200000</v>
      </c>
      <c r="R5893" s="782"/>
      <c r="T5893" s="568"/>
    </row>
    <row r="5894" spans="1:20" s="498" customFormat="1" ht="12" x14ac:dyDescent="0.25">
      <c r="A5894" s="772"/>
      <c r="D5894" s="515" t="s">
        <v>10962</v>
      </c>
      <c r="E5894" s="779" t="s">
        <v>10963</v>
      </c>
      <c r="F5894" s="515" t="s">
        <v>7177</v>
      </c>
      <c r="G5894" s="781" t="s">
        <v>8378</v>
      </c>
      <c r="H5894" s="781" t="s">
        <v>10857</v>
      </c>
      <c r="I5894" s="781" t="s">
        <v>5517</v>
      </c>
      <c r="J5894" s="782">
        <v>1000000</v>
      </c>
      <c r="K5894" s="783">
        <v>1000000</v>
      </c>
      <c r="L5894" s="782">
        <f t="shared" si="337"/>
        <v>0</v>
      </c>
      <c r="M5894" s="782">
        <f t="shared" si="338"/>
        <v>0</v>
      </c>
      <c r="N5894" s="782">
        <v>1000000</v>
      </c>
      <c r="O5894" s="782">
        <v>1000000</v>
      </c>
      <c r="P5894" s="782">
        <v>3000000</v>
      </c>
      <c r="Q5894" s="782">
        <v>2500000</v>
      </c>
      <c r="R5894" s="782"/>
      <c r="T5894" s="568"/>
    </row>
    <row r="5895" spans="1:20" s="498" customFormat="1" ht="12" x14ac:dyDescent="0.25">
      <c r="A5895" s="772"/>
      <c r="D5895" s="515"/>
      <c r="F5895" s="536"/>
      <c r="J5895" s="776"/>
      <c r="K5895" s="829"/>
      <c r="L5895" s="776"/>
      <c r="M5895" s="776"/>
      <c r="N5895" s="776"/>
      <c r="O5895" s="776"/>
      <c r="P5895" s="776"/>
      <c r="Q5895" s="776"/>
      <c r="R5895" s="776"/>
      <c r="T5895" s="568"/>
    </row>
    <row r="5896" spans="1:20" s="498" customFormat="1" ht="12" x14ac:dyDescent="0.25">
      <c r="A5896" s="772"/>
      <c r="B5896" s="566" t="s">
        <v>1547</v>
      </c>
      <c r="C5896" s="810"/>
      <c r="D5896" s="519"/>
      <c r="E5896" s="810"/>
      <c r="F5896" s="827"/>
      <c r="G5896" s="810"/>
      <c r="H5896" s="810"/>
      <c r="I5896" s="779"/>
      <c r="J5896" s="782">
        <v>86487786</v>
      </c>
      <c r="K5896" s="783">
        <f>SUM(K5826,K5847)</f>
        <v>83187786</v>
      </c>
      <c r="L5896" s="782">
        <f>SUM(L5826,L5847)</f>
        <v>20000000</v>
      </c>
      <c r="M5896" s="782">
        <f>SUM(M5826,M5847)</f>
        <v>16700000</v>
      </c>
      <c r="N5896" s="782">
        <f>SUM(N5826,N5847)</f>
        <v>87311077</v>
      </c>
      <c r="O5896" s="782">
        <f>SUM(O5826,O5847)</f>
        <v>88134363</v>
      </c>
      <c r="P5896" s="782">
        <v>261933226</v>
      </c>
      <c r="Q5896" s="782">
        <v>72745080</v>
      </c>
      <c r="R5896" s="782"/>
      <c r="T5896" s="568"/>
    </row>
    <row r="5897" spans="1:20" s="498" customFormat="1" ht="12" x14ac:dyDescent="0.25">
      <c r="A5897" s="772"/>
      <c r="D5897" s="816"/>
      <c r="F5897" s="536"/>
      <c r="J5897" s="776"/>
      <c r="K5897" s="776"/>
      <c r="L5897" s="776"/>
      <c r="M5897" s="776"/>
      <c r="N5897" s="776"/>
      <c r="O5897" s="776"/>
      <c r="P5897" s="776"/>
      <c r="Q5897" s="776"/>
      <c r="R5897" s="776"/>
      <c r="T5897" s="568"/>
    </row>
    <row r="5898" spans="1:20" s="498" customFormat="1" ht="12" x14ac:dyDescent="0.25">
      <c r="A5898" s="772" t="s">
        <v>10964</v>
      </c>
      <c r="B5898" s="773" t="s">
        <v>1548</v>
      </c>
      <c r="C5898" s="773"/>
      <c r="D5898" s="817"/>
      <c r="E5898" s="773"/>
      <c r="F5898" s="775"/>
      <c r="G5898" s="773"/>
      <c r="H5898" s="773"/>
      <c r="I5898" s="773"/>
      <c r="J5898" s="776"/>
      <c r="K5898" s="776"/>
      <c r="L5898" s="776"/>
      <c r="M5898" s="776"/>
      <c r="N5898" s="776"/>
      <c r="O5898" s="776"/>
      <c r="P5898" s="776"/>
      <c r="Q5898" s="776"/>
      <c r="R5898" s="776"/>
      <c r="T5898" s="568"/>
    </row>
    <row r="5899" spans="1:20" s="498" customFormat="1" ht="12" x14ac:dyDescent="0.25">
      <c r="A5899" s="772"/>
      <c r="C5899" s="773" t="s">
        <v>5123</v>
      </c>
      <c r="D5899" s="794"/>
      <c r="E5899" s="773"/>
      <c r="F5899" s="775"/>
      <c r="G5899" s="773"/>
      <c r="H5899" s="773"/>
      <c r="I5899" s="773"/>
      <c r="J5899" s="777">
        <v>187213370</v>
      </c>
      <c r="K5899" s="789">
        <f>SUM(K5900:K5915)</f>
        <v>187213370</v>
      </c>
      <c r="L5899" s="784">
        <f t="shared" ref="L5899:O5899" si="339">SUM(L5900:L5915)</f>
        <v>0</v>
      </c>
      <c r="M5899" s="784">
        <f t="shared" si="339"/>
        <v>0</v>
      </c>
      <c r="N5899" s="784">
        <f t="shared" si="339"/>
        <v>189213370</v>
      </c>
      <c r="O5899" s="784">
        <f t="shared" si="339"/>
        <v>191213370</v>
      </c>
      <c r="P5899" s="777">
        <f>SUM(K5899,N5899,O5899)</f>
        <v>567640110</v>
      </c>
      <c r="Q5899" s="777">
        <v>233913988</v>
      </c>
      <c r="R5899" s="777"/>
      <c r="T5899" s="568"/>
    </row>
    <row r="5900" spans="1:20" s="498" customFormat="1" ht="12" x14ac:dyDescent="0.25">
      <c r="A5900" s="772"/>
      <c r="D5900" s="515" t="s">
        <v>10965</v>
      </c>
      <c r="E5900" s="779" t="s">
        <v>10966</v>
      </c>
      <c r="F5900" s="780" t="s">
        <v>6059</v>
      </c>
      <c r="G5900" s="781" t="s">
        <v>8378</v>
      </c>
      <c r="H5900" s="781" t="s">
        <v>10857</v>
      </c>
      <c r="I5900" s="781" t="s">
        <v>5517</v>
      </c>
      <c r="J5900" s="782">
        <v>144135660</v>
      </c>
      <c r="K5900" s="783">
        <v>144135660</v>
      </c>
      <c r="L5900" s="784">
        <f t="shared" ref="L5900:L5915" si="340">SUM(J5900-K5900)</f>
        <v>0</v>
      </c>
      <c r="M5900" s="784">
        <f>SUM(K5900-J5900)</f>
        <v>0</v>
      </c>
      <c r="N5900" s="782">
        <v>146135660</v>
      </c>
      <c r="O5900" s="782">
        <v>148135660</v>
      </c>
      <c r="P5900" s="782">
        <v>438406980</v>
      </c>
      <c r="Q5900" s="782">
        <v>192186657</v>
      </c>
      <c r="R5900" s="782"/>
      <c r="T5900" s="568"/>
    </row>
    <row r="5901" spans="1:20" s="498" customFormat="1" ht="12" x14ac:dyDescent="0.25">
      <c r="A5901" s="772"/>
      <c r="D5901" s="515" t="s">
        <v>10967</v>
      </c>
      <c r="E5901" s="779" t="s">
        <v>10968</v>
      </c>
      <c r="F5901" s="780" t="s">
        <v>5520</v>
      </c>
      <c r="G5901" s="781" t="s">
        <v>8378</v>
      </c>
      <c r="H5901" s="781" t="s">
        <v>10857</v>
      </c>
      <c r="I5901" s="781" t="s">
        <v>5517</v>
      </c>
      <c r="J5901" s="782">
        <v>0</v>
      </c>
      <c r="K5901" s="783">
        <v>0</v>
      </c>
      <c r="L5901" s="784">
        <f t="shared" si="340"/>
        <v>0</v>
      </c>
      <c r="M5901" s="784">
        <f t="shared" ref="M5901:M5915" si="341">SUM(K5901-J5901)</f>
        <v>0</v>
      </c>
      <c r="N5901" s="782">
        <v>0</v>
      </c>
      <c r="O5901" s="782">
        <v>0</v>
      </c>
      <c r="P5901" s="782">
        <v>0</v>
      </c>
      <c r="Q5901" s="782">
        <v>0</v>
      </c>
      <c r="R5901" s="782"/>
      <c r="T5901" s="568"/>
    </row>
    <row r="5902" spans="1:20" s="498" customFormat="1" ht="24" x14ac:dyDescent="0.25">
      <c r="A5902" s="772"/>
      <c r="D5902" s="515" t="s">
        <v>10969</v>
      </c>
      <c r="E5902" s="779" t="s">
        <v>10970</v>
      </c>
      <c r="F5902" s="780" t="s">
        <v>10971</v>
      </c>
      <c r="G5902" s="781" t="s">
        <v>6194</v>
      </c>
      <c r="H5902" s="781" t="s">
        <v>6195</v>
      </c>
      <c r="I5902" s="781" t="s">
        <v>5517</v>
      </c>
      <c r="J5902" s="782">
        <v>4780640</v>
      </c>
      <c r="K5902" s="783">
        <v>4780640</v>
      </c>
      <c r="L5902" s="782">
        <f t="shared" si="340"/>
        <v>0</v>
      </c>
      <c r="M5902" s="782">
        <f t="shared" si="341"/>
        <v>0</v>
      </c>
      <c r="N5902" s="782">
        <v>4780640</v>
      </c>
      <c r="O5902" s="782">
        <v>4780640</v>
      </c>
      <c r="P5902" s="782">
        <v>14341920</v>
      </c>
      <c r="Q5902" s="782">
        <v>4780640</v>
      </c>
      <c r="R5902" s="782"/>
      <c r="T5902" s="568"/>
    </row>
    <row r="5903" spans="1:20" s="751" customFormat="1" ht="12" customHeight="1" x14ac:dyDescent="0.3">
      <c r="A5903" s="946" t="s">
        <v>5500</v>
      </c>
      <c r="B5903" s="946"/>
      <c r="C5903" s="946"/>
      <c r="D5903" s="946"/>
      <c r="E5903" s="946"/>
      <c r="F5903" s="946"/>
      <c r="G5903" s="946"/>
      <c r="H5903" s="946"/>
      <c r="I5903" s="946"/>
      <c r="J5903" s="946"/>
      <c r="K5903" s="946"/>
      <c r="L5903" s="946"/>
      <c r="M5903" s="946"/>
      <c r="N5903" s="946"/>
      <c r="O5903" s="946"/>
      <c r="P5903" s="946"/>
      <c r="Q5903" s="946"/>
      <c r="T5903" s="752"/>
    </row>
    <row r="5904" spans="1:20" s="751" customFormat="1" ht="13.8" x14ac:dyDescent="0.3">
      <c r="A5904" s="946" t="s">
        <v>5501</v>
      </c>
      <c r="B5904" s="946"/>
      <c r="C5904" s="946"/>
      <c r="D5904" s="946"/>
      <c r="E5904" s="946"/>
      <c r="F5904" s="946"/>
      <c r="G5904" s="946"/>
      <c r="H5904" s="946"/>
      <c r="I5904" s="946"/>
      <c r="J5904" s="946"/>
      <c r="K5904" s="946"/>
      <c r="L5904" s="946"/>
      <c r="M5904" s="946"/>
      <c r="N5904" s="946"/>
      <c r="O5904" s="946"/>
      <c r="P5904" s="946"/>
      <c r="Q5904" s="946"/>
      <c r="T5904" s="752"/>
    </row>
    <row r="5905" spans="1:20" s="753" customFormat="1" ht="13.2" x14ac:dyDescent="0.25">
      <c r="A5905" s="947" t="s">
        <v>8579</v>
      </c>
      <c r="B5905" s="947"/>
      <c r="C5905" s="947"/>
      <c r="D5905" s="947"/>
      <c r="E5905" s="947"/>
      <c r="F5905" s="947"/>
      <c r="G5905" s="947"/>
      <c r="H5905" s="947"/>
      <c r="I5905" s="947"/>
      <c r="J5905" s="947"/>
      <c r="K5905" s="947"/>
      <c r="L5905" s="947"/>
      <c r="M5905" s="947"/>
      <c r="N5905" s="947"/>
      <c r="O5905" s="947"/>
      <c r="P5905" s="947"/>
      <c r="Q5905" s="947"/>
      <c r="T5905" s="754"/>
    </row>
    <row r="5906" spans="1:20" s="760" customFormat="1" ht="24" customHeight="1" x14ac:dyDescent="0.25">
      <c r="A5906" s="943" t="s">
        <v>5502</v>
      </c>
      <c r="B5906" s="948" t="s">
        <v>5503</v>
      </c>
      <c r="C5906" s="949"/>
      <c r="D5906" s="755"/>
      <c r="E5906" s="943" t="s">
        <v>5504</v>
      </c>
      <c r="F5906" s="943" t="s">
        <v>4881</v>
      </c>
      <c r="G5906" s="943" t="s">
        <v>5505</v>
      </c>
      <c r="H5906" s="943" t="s">
        <v>5506</v>
      </c>
      <c r="I5906" s="943" t="s">
        <v>5507</v>
      </c>
      <c r="J5906" s="756" t="s">
        <v>3115</v>
      </c>
      <c r="K5906" s="757" t="s">
        <v>3116</v>
      </c>
      <c r="L5906" s="758" t="s">
        <v>5508</v>
      </c>
      <c r="M5906" s="758" t="s">
        <v>5509</v>
      </c>
      <c r="N5906" s="756" t="s">
        <v>3116</v>
      </c>
      <c r="O5906" s="756" t="s">
        <v>3116</v>
      </c>
      <c r="P5906" s="759" t="s">
        <v>3317</v>
      </c>
      <c r="Q5906" s="759" t="s">
        <v>3341</v>
      </c>
      <c r="R5906" s="759" t="s">
        <v>5510</v>
      </c>
      <c r="T5906" s="761"/>
    </row>
    <row r="5907" spans="1:20" s="760" customFormat="1" ht="19.5" customHeight="1" x14ac:dyDescent="0.25">
      <c r="A5907" s="944"/>
      <c r="B5907" s="950"/>
      <c r="C5907" s="951"/>
      <c r="D5907" s="762"/>
      <c r="E5907" s="944"/>
      <c r="F5907" s="944"/>
      <c r="G5907" s="944"/>
      <c r="H5907" s="944"/>
      <c r="I5907" s="944"/>
      <c r="J5907" s="763">
        <v>2020</v>
      </c>
      <c r="K5907" s="764" t="s">
        <v>3120</v>
      </c>
      <c r="L5907" s="765" t="s">
        <v>3120</v>
      </c>
      <c r="M5907" s="765" t="s">
        <v>3120</v>
      </c>
      <c r="N5907" s="766" t="s">
        <v>5068</v>
      </c>
      <c r="O5907" s="766" t="s">
        <v>5069</v>
      </c>
      <c r="P5907" s="763" t="s">
        <v>4882</v>
      </c>
      <c r="Q5907" s="766" t="s">
        <v>5102</v>
      </c>
      <c r="R5907" s="763"/>
      <c r="T5907" s="761"/>
    </row>
    <row r="5908" spans="1:20" s="760" customFormat="1" ht="15.75" customHeight="1" x14ac:dyDescent="0.25">
      <c r="A5908" s="945"/>
      <c r="B5908" s="952"/>
      <c r="C5908" s="953"/>
      <c r="D5908" s="768"/>
      <c r="E5908" s="945"/>
      <c r="F5908" s="945"/>
      <c r="G5908" s="945"/>
      <c r="H5908" s="945"/>
      <c r="I5908" s="945"/>
      <c r="J5908" s="769" t="s">
        <v>14</v>
      </c>
      <c r="K5908" s="770" t="s">
        <v>14</v>
      </c>
      <c r="L5908" s="771" t="s">
        <v>14</v>
      </c>
      <c r="M5908" s="771" t="s">
        <v>14</v>
      </c>
      <c r="N5908" s="769" t="s">
        <v>14</v>
      </c>
      <c r="O5908" s="769" t="s">
        <v>14</v>
      </c>
      <c r="P5908" s="769" t="s">
        <v>14</v>
      </c>
      <c r="Q5908" s="769" t="s">
        <v>14</v>
      </c>
      <c r="R5908" s="769"/>
      <c r="T5908" s="761"/>
    </row>
    <row r="5909" spans="1:20" s="498" customFormat="1" ht="12" customHeight="1" x14ac:dyDescent="0.25">
      <c r="A5909" s="772"/>
      <c r="D5909" s="515" t="s">
        <v>10972</v>
      </c>
      <c r="E5909" s="779" t="s">
        <v>10973</v>
      </c>
      <c r="F5909" s="780" t="s">
        <v>5526</v>
      </c>
      <c r="G5909" s="781" t="s">
        <v>8378</v>
      </c>
      <c r="H5909" s="781" t="s">
        <v>10857</v>
      </c>
      <c r="I5909" s="781" t="s">
        <v>5517</v>
      </c>
      <c r="J5909" s="782">
        <v>12782680</v>
      </c>
      <c r="K5909" s="783">
        <v>12782680</v>
      </c>
      <c r="L5909" s="784">
        <f t="shared" si="340"/>
        <v>0</v>
      </c>
      <c r="M5909" s="784">
        <f t="shared" si="341"/>
        <v>0</v>
      </c>
      <c r="N5909" s="782">
        <v>12782680</v>
      </c>
      <c r="O5909" s="782">
        <v>12782680</v>
      </c>
      <c r="P5909" s="782">
        <v>38348040</v>
      </c>
      <c r="Q5909" s="782">
        <v>12178616</v>
      </c>
      <c r="R5909" s="782"/>
      <c r="T5909" s="568"/>
    </row>
    <row r="5910" spans="1:20" s="498" customFormat="1" ht="12" x14ac:dyDescent="0.25">
      <c r="A5910" s="772"/>
      <c r="D5910" s="515" t="s">
        <v>10974</v>
      </c>
      <c r="E5910" s="779" t="s">
        <v>10975</v>
      </c>
      <c r="F5910" s="780" t="s">
        <v>5529</v>
      </c>
      <c r="G5910" s="781" t="s">
        <v>8378</v>
      </c>
      <c r="H5910" s="781" t="s">
        <v>10857</v>
      </c>
      <c r="I5910" s="781" t="s">
        <v>5517</v>
      </c>
      <c r="J5910" s="782">
        <v>9335670</v>
      </c>
      <c r="K5910" s="783">
        <v>9335670</v>
      </c>
      <c r="L5910" s="784">
        <f t="shared" si="340"/>
        <v>0</v>
      </c>
      <c r="M5910" s="784">
        <f t="shared" si="341"/>
        <v>0</v>
      </c>
      <c r="N5910" s="782">
        <v>9335670</v>
      </c>
      <c r="O5910" s="782">
        <v>9335670</v>
      </c>
      <c r="P5910" s="782">
        <v>28007010</v>
      </c>
      <c r="Q5910" s="782">
        <v>9260208</v>
      </c>
      <c r="R5910" s="782"/>
      <c r="T5910" s="568"/>
    </row>
    <row r="5911" spans="1:20" s="498" customFormat="1" ht="12" x14ac:dyDescent="0.25">
      <c r="A5911" s="772"/>
      <c r="D5911" s="515" t="s">
        <v>10976</v>
      </c>
      <c r="E5911" s="779" t="s">
        <v>10977</v>
      </c>
      <c r="F5911" s="780" t="s">
        <v>5532</v>
      </c>
      <c r="G5911" s="781" t="s">
        <v>8378</v>
      </c>
      <c r="H5911" s="781" t="s">
        <v>10857</v>
      </c>
      <c r="I5911" s="781" t="s">
        <v>5517</v>
      </c>
      <c r="J5911" s="782">
        <v>3904250</v>
      </c>
      <c r="K5911" s="783">
        <v>3904250</v>
      </c>
      <c r="L5911" s="784">
        <f t="shared" si="340"/>
        <v>0</v>
      </c>
      <c r="M5911" s="784">
        <f t="shared" si="341"/>
        <v>0</v>
      </c>
      <c r="N5911" s="782">
        <v>3904250</v>
      </c>
      <c r="O5911" s="782">
        <v>3904250</v>
      </c>
      <c r="P5911" s="782">
        <v>11712750</v>
      </c>
      <c r="Q5911" s="782">
        <v>3855066</v>
      </c>
      <c r="R5911" s="782"/>
      <c r="T5911" s="568"/>
    </row>
    <row r="5912" spans="1:20" s="498" customFormat="1" ht="12" x14ac:dyDescent="0.25">
      <c r="A5912" s="772"/>
      <c r="D5912" s="515" t="s">
        <v>10978</v>
      </c>
      <c r="E5912" s="779" t="s">
        <v>10979</v>
      </c>
      <c r="F5912" s="780" t="s">
        <v>5535</v>
      </c>
      <c r="G5912" s="781" t="s">
        <v>8378</v>
      </c>
      <c r="H5912" s="781" t="s">
        <v>10857</v>
      </c>
      <c r="I5912" s="781" t="s">
        <v>5517</v>
      </c>
      <c r="J5912" s="782">
        <v>6452130</v>
      </c>
      <c r="K5912" s="783">
        <v>6452130</v>
      </c>
      <c r="L5912" s="784">
        <f t="shared" si="340"/>
        <v>0</v>
      </c>
      <c r="M5912" s="784">
        <f t="shared" si="341"/>
        <v>0</v>
      </c>
      <c r="N5912" s="782">
        <v>6452130</v>
      </c>
      <c r="O5912" s="782">
        <v>6452130</v>
      </c>
      <c r="P5912" s="782">
        <v>19356390</v>
      </c>
      <c r="Q5912" s="782">
        <v>6085375</v>
      </c>
      <c r="R5912" s="782"/>
      <c r="T5912" s="568"/>
    </row>
    <row r="5913" spans="1:20" s="498" customFormat="1" ht="12" x14ac:dyDescent="0.25">
      <c r="A5913" s="772"/>
      <c r="D5913" s="515" t="s">
        <v>10980</v>
      </c>
      <c r="E5913" s="779" t="s">
        <v>10981</v>
      </c>
      <c r="F5913" s="780" t="s">
        <v>5796</v>
      </c>
      <c r="G5913" s="781" t="s">
        <v>8378</v>
      </c>
      <c r="H5913" s="781" t="s">
        <v>10857</v>
      </c>
      <c r="I5913" s="781" t="s">
        <v>5517</v>
      </c>
      <c r="J5913" s="782">
        <v>5822340</v>
      </c>
      <c r="K5913" s="783">
        <v>5822340</v>
      </c>
      <c r="L5913" s="784">
        <f t="shared" si="340"/>
        <v>0</v>
      </c>
      <c r="M5913" s="784">
        <f t="shared" si="341"/>
        <v>0</v>
      </c>
      <c r="N5913" s="782">
        <v>5822340</v>
      </c>
      <c r="O5913" s="782">
        <v>5822340</v>
      </c>
      <c r="P5913" s="782">
        <v>17467020</v>
      </c>
      <c r="Q5913" s="782">
        <v>5567426</v>
      </c>
      <c r="R5913" s="782"/>
      <c r="T5913" s="568"/>
    </row>
    <row r="5914" spans="1:20" s="498" customFormat="1" ht="12" x14ac:dyDescent="0.25">
      <c r="A5914" s="772"/>
      <c r="D5914" s="515" t="s">
        <v>10982</v>
      </c>
      <c r="E5914" s="779" t="s">
        <v>10983</v>
      </c>
      <c r="F5914" s="515" t="s">
        <v>5544</v>
      </c>
      <c r="G5914" s="781" t="s">
        <v>8378</v>
      </c>
      <c r="H5914" s="781" t="s">
        <v>10857</v>
      </c>
      <c r="I5914" s="781" t="s">
        <v>5517</v>
      </c>
      <c r="J5914" s="782">
        <v>0</v>
      </c>
      <c r="K5914" s="783">
        <v>0</v>
      </c>
      <c r="L5914" s="784">
        <f t="shared" si="340"/>
        <v>0</v>
      </c>
      <c r="M5914" s="784">
        <f t="shared" si="341"/>
        <v>0</v>
      </c>
      <c r="N5914" s="782">
        <v>0</v>
      </c>
      <c r="O5914" s="782">
        <v>0</v>
      </c>
      <c r="P5914" s="782">
        <v>0</v>
      </c>
      <c r="Q5914" s="782">
        <v>0</v>
      </c>
      <c r="R5914" s="782"/>
      <c r="T5914" s="568"/>
    </row>
    <row r="5915" spans="1:20" s="498" customFormat="1" ht="12" x14ac:dyDescent="0.25">
      <c r="A5915" s="772"/>
      <c r="D5915" s="515" t="s">
        <v>10984</v>
      </c>
      <c r="E5915" s="779" t="s">
        <v>10985</v>
      </c>
      <c r="F5915" s="515" t="s">
        <v>7057</v>
      </c>
      <c r="G5915" s="781" t="s">
        <v>8378</v>
      </c>
      <c r="H5915" s="781" t="s">
        <v>10857</v>
      </c>
      <c r="I5915" s="781" t="s">
        <v>5517</v>
      </c>
      <c r="J5915" s="782">
        <v>0</v>
      </c>
      <c r="K5915" s="783">
        <v>0</v>
      </c>
      <c r="L5915" s="782">
        <f t="shared" si="340"/>
        <v>0</v>
      </c>
      <c r="M5915" s="782">
        <f t="shared" si="341"/>
        <v>0</v>
      </c>
      <c r="N5915" s="782">
        <v>0</v>
      </c>
      <c r="O5915" s="782">
        <v>0</v>
      </c>
      <c r="P5915" s="782">
        <v>0</v>
      </c>
      <c r="Q5915" s="782">
        <v>0</v>
      </c>
      <c r="R5915" s="782"/>
      <c r="T5915" s="568"/>
    </row>
    <row r="5916" spans="1:20" s="498" customFormat="1" ht="12" x14ac:dyDescent="0.25">
      <c r="A5916" s="772"/>
      <c r="D5916" s="515"/>
      <c r="F5916" s="536"/>
      <c r="J5916" s="776"/>
      <c r="K5916" s="776"/>
      <c r="L5916" s="776"/>
      <c r="M5916" s="776"/>
      <c r="N5916" s="776"/>
      <c r="O5916" s="776"/>
      <c r="P5916" s="776"/>
      <c r="Q5916" s="776"/>
      <c r="R5916" s="776"/>
      <c r="T5916" s="568"/>
    </row>
    <row r="5917" spans="1:20" s="498" customFormat="1" ht="12" x14ac:dyDescent="0.25">
      <c r="A5917" s="772"/>
      <c r="C5917" s="773" t="s">
        <v>5142</v>
      </c>
      <c r="D5917" s="794"/>
      <c r="E5917" s="773"/>
      <c r="F5917" s="775"/>
      <c r="G5917" s="773"/>
      <c r="H5917" s="773"/>
      <c r="I5917" s="773"/>
      <c r="J5917" s="777">
        <v>106350000</v>
      </c>
      <c r="K5917" s="789">
        <f>SUM(K5918:K5961)</f>
        <v>106350000</v>
      </c>
      <c r="L5917" s="784">
        <f t="shared" ref="L5917:O5917" si="342">SUM(L5918:L5961)</f>
        <v>0</v>
      </c>
      <c r="M5917" s="784">
        <f t="shared" si="342"/>
        <v>0</v>
      </c>
      <c r="N5917" s="784">
        <f t="shared" si="342"/>
        <v>106350000</v>
      </c>
      <c r="O5917" s="784">
        <f t="shared" si="342"/>
        <v>107150000</v>
      </c>
      <c r="P5917" s="777">
        <f>SUM(K5917,N5917,O5917)</f>
        <v>319850000</v>
      </c>
      <c r="Q5917" s="777">
        <v>102900000</v>
      </c>
      <c r="R5917" s="777"/>
      <c r="T5917" s="568"/>
    </row>
    <row r="5918" spans="1:20" s="498" customFormat="1" ht="24" x14ac:dyDescent="0.25">
      <c r="A5918" s="772"/>
      <c r="D5918" s="515" t="s">
        <v>10986</v>
      </c>
      <c r="E5918" s="779" t="s">
        <v>10987</v>
      </c>
      <c r="F5918" s="780" t="s">
        <v>10988</v>
      </c>
      <c r="G5918" s="781" t="s">
        <v>8378</v>
      </c>
      <c r="H5918" s="781" t="s">
        <v>10857</v>
      </c>
      <c r="I5918" s="781" t="s">
        <v>5517</v>
      </c>
      <c r="J5918" s="782">
        <v>1000000</v>
      </c>
      <c r="K5918" s="783">
        <v>1000000</v>
      </c>
      <c r="L5918" s="784">
        <f t="shared" ref="L5918:L5961" si="343">SUM(J5918-K5918)</f>
        <v>0</v>
      </c>
      <c r="M5918" s="784">
        <f>SUM(K5918-J5918)</f>
        <v>0</v>
      </c>
      <c r="N5918" s="782">
        <v>1000000</v>
      </c>
      <c r="O5918" s="782">
        <v>1000000</v>
      </c>
      <c r="P5918" s="782">
        <v>3000000</v>
      </c>
      <c r="Q5918" s="782">
        <v>0</v>
      </c>
      <c r="R5918" s="782"/>
      <c r="T5918" s="568"/>
    </row>
    <row r="5919" spans="1:20" s="498" customFormat="1" ht="24" x14ac:dyDescent="0.25">
      <c r="A5919" s="772"/>
      <c r="D5919" s="515" t="s">
        <v>10989</v>
      </c>
      <c r="E5919" s="779" t="s">
        <v>10990</v>
      </c>
      <c r="F5919" s="780" t="s">
        <v>6618</v>
      </c>
      <c r="G5919" s="781" t="s">
        <v>8378</v>
      </c>
      <c r="H5919" s="781" t="s">
        <v>10857</v>
      </c>
      <c r="I5919" s="781" t="s">
        <v>5517</v>
      </c>
      <c r="J5919" s="782">
        <v>2000000</v>
      </c>
      <c r="K5919" s="783">
        <v>2000000</v>
      </c>
      <c r="L5919" s="784">
        <f t="shared" si="343"/>
        <v>0</v>
      </c>
      <c r="M5919" s="784">
        <f t="shared" ref="M5919:M5961" si="344">SUM(K5919-J5919)</f>
        <v>0</v>
      </c>
      <c r="N5919" s="782">
        <v>2000000</v>
      </c>
      <c r="O5919" s="782">
        <v>2000000</v>
      </c>
      <c r="P5919" s="782">
        <v>6000000</v>
      </c>
      <c r="Q5919" s="782">
        <v>2000000</v>
      </c>
      <c r="R5919" s="782"/>
      <c r="T5919" s="568"/>
    </row>
    <row r="5920" spans="1:20" s="498" customFormat="1" ht="12" x14ac:dyDescent="0.25">
      <c r="A5920" s="772"/>
      <c r="D5920" s="515" t="s">
        <v>10991</v>
      </c>
      <c r="E5920" s="779" t="s">
        <v>10992</v>
      </c>
      <c r="F5920" s="780" t="s">
        <v>5580</v>
      </c>
      <c r="G5920" s="781" t="s">
        <v>8378</v>
      </c>
      <c r="H5920" s="781" t="s">
        <v>10857</v>
      </c>
      <c r="I5920" s="781" t="s">
        <v>5517</v>
      </c>
      <c r="J5920" s="782">
        <v>0</v>
      </c>
      <c r="K5920" s="783">
        <v>0</v>
      </c>
      <c r="L5920" s="784">
        <f t="shared" si="343"/>
        <v>0</v>
      </c>
      <c r="M5920" s="784">
        <f t="shared" si="344"/>
        <v>0</v>
      </c>
      <c r="N5920" s="782">
        <v>0</v>
      </c>
      <c r="O5920" s="782">
        <v>0</v>
      </c>
      <c r="P5920" s="782">
        <v>0</v>
      </c>
      <c r="Q5920" s="782">
        <v>0</v>
      </c>
      <c r="R5920" s="782"/>
      <c r="T5920" s="568"/>
    </row>
    <row r="5921" spans="1:20" s="498" customFormat="1" ht="12" x14ac:dyDescent="0.25">
      <c r="A5921" s="772"/>
      <c r="D5921" s="515" t="s">
        <v>10993</v>
      </c>
      <c r="E5921" s="779" t="s">
        <v>10994</v>
      </c>
      <c r="F5921" s="780" t="s">
        <v>5583</v>
      </c>
      <c r="G5921" s="781" t="s">
        <v>8378</v>
      </c>
      <c r="H5921" s="781" t="s">
        <v>10857</v>
      </c>
      <c r="I5921" s="781" t="s">
        <v>5517</v>
      </c>
      <c r="J5921" s="782">
        <v>300000</v>
      </c>
      <c r="K5921" s="783">
        <v>300000</v>
      </c>
      <c r="L5921" s="784">
        <f t="shared" si="343"/>
        <v>0</v>
      </c>
      <c r="M5921" s="784">
        <f t="shared" si="344"/>
        <v>0</v>
      </c>
      <c r="N5921" s="782">
        <v>300000</v>
      </c>
      <c r="O5921" s="782">
        <v>300000</v>
      </c>
      <c r="P5921" s="782">
        <v>900000</v>
      </c>
      <c r="Q5921" s="782">
        <v>300000</v>
      </c>
      <c r="R5921" s="782"/>
      <c r="T5921" s="568"/>
    </row>
    <row r="5922" spans="1:20" s="498" customFormat="1" ht="12" x14ac:dyDescent="0.25">
      <c r="A5922" s="772"/>
      <c r="D5922" s="515" t="s">
        <v>10995</v>
      </c>
      <c r="E5922" s="779" t="s">
        <v>10996</v>
      </c>
      <c r="F5922" s="780" t="s">
        <v>5586</v>
      </c>
      <c r="G5922" s="781" t="s">
        <v>8378</v>
      </c>
      <c r="H5922" s="781" t="s">
        <v>10857</v>
      </c>
      <c r="I5922" s="781" t="s">
        <v>5517</v>
      </c>
      <c r="J5922" s="782">
        <v>300000</v>
      </c>
      <c r="K5922" s="783">
        <v>300000</v>
      </c>
      <c r="L5922" s="784">
        <f t="shared" si="343"/>
        <v>0</v>
      </c>
      <c r="M5922" s="784">
        <f t="shared" si="344"/>
        <v>0</v>
      </c>
      <c r="N5922" s="782">
        <v>300000</v>
      </c>
      <c r="O5922" s="782">
        <v>300000</v>
      </c>
      <c r="P5922" s="782">
        <v>900000</v>
      </c>
      <c r="Q5922" s="782">
        <v>0</v>
      </c>
      <c r="R5922" s="782"/>
      <c r="T5922" s="568"/>
    </row>
    <row r="5923" spans="1:20" s="498" customFormat="1" ht="12" x14ac:dyDescent="0.25">
      <c r="A5923" s="772"/>
      <c r="D5923" s="515" t="s">
        <v>10997</v>
      </c>
      <c r="E5923" s="779" t="s">
        <v>10998</v>
      </c>
      <c r="F5923" s="780" t="s">
        <v>5592</v>
      </c>
      <c r="G5923" s="781" t="s">
        <v>8378</v>
      </c>
      <c r="H5923" s="781" t="s">
        <v>10857</v>
      </c>
      <c r="I5923" s="781" t="s">
        <v>5517</v>
      </c>
      <c r="J5923" s="782">
        <v>200000</v>
      </c>
      <c r="K5923" s="783">
        <v>200000</v>
      </c>
      <c r="L5923" s="784">
        <f t="shared" si="343"/>
        <v>0</v>
      </c>
      <c r="M5923" s="784">
        <f t="shared" si="344"/>
        <v>0</v>
      </c>
      <c r="N5923" s="782">
        <v>200000</v>
      </c>
      <c r="O5923" s="782">
        <v>200000</v>
      </c>
      <c r="P5923" s="782">
        <v>600000</v>
      </c>
      <c r="Q5923" s="782">
        <v>0</v>
      </c>
      <c r="R5923" s="782"/>
      <c r="T5923" s="568"/>
    </row>
    <row r="5924" spans="1:20" s="498" customFormat="1" ht="12" x14ac:dyDescent="0.25">
      <c r="A5924" s="772"/>
      <c r="D5924" s="515" t="s">
        <v>10999</v>
      </c>
      <c r="E5924" s="779" t="s">
        <v>11000</v>
      </c>
      <c r="F5924" s="780" t="s">
        <v>6354</v>
      </c>
      <c r="G5924" s="781" t="s">
        <v>8378</v>
      </c>
      <c r="H5924" s="781" t="s">
        <v>10857</v>
      </c>
      <c r="I5924" s="781" t="s">
        <v>5517</v>
      </c>
      <c r="J5924" s="782">
        <v>0</v>
      </c>
      <c r="K5924" s="783">
        <v>0</v>
      </c>
      <c r="L5924" s="784">
        <f t="shared" si="343"/>
        <v>0</v>
      </c>
      <c r="M5924" s="784">
        <f t="shared" si="344"/>
        <v>0</v>
      </c>
      <c r="N5924" s="782">
        <v>0</v>
      </c>
      <c r="O5924" s="782">
        <v>0</v>
      </c>
      <c r="P5924" s="782">
        <v>0</v>
      </c>
      <c r="Q5924" s="782">
        <v>0</v>
      </c>
      <c r="R5924" s="782"/>
      <c r="T5924" s="568"/>
    </row>
    <row r="5925" spans="1:20" s="498" customFormat="1" ht="36" x14ac:dyDescent="0.25">
      <c r="A5925" s="772"/>
      <c r="D5925" s="515" t="s">
        <v>11001</v>
      </c>
      <c r="E5925" s="779" t="s">
        <v>11002</v>
      </c>
      <c r="F5925" s="780" t="s">
        <v>5598</v>
      </c>
      <c r="G5925" s="781" t="s">
        <v>8378</v>
      </c>
      <c r="H5925" s="781" t="s">
        <v>10857</v>
      </c>
      <c r="I5925" s="781" t="s">
        <v>5517</v>
      </c>
      <c r="J5925" s="782">
        <v>1500000</v>
      </c>
      <c r="K5925" s="783">
        <v>1500000</v>
      </c>
      <c r="L5925" s="784">
        <f t="shared" si="343"/>
        <v>0</v>
      </c>
      <c r="M5925" s="784">
        <f t="shared" si="344"/>
        <v>0</v>
      </c>
      <c r="N5925" s="782">
        <v>1500000</v>
      </c>
      <c r="O5925" s="782">
        <v>1500000</v>
      </c>
      <c r="P5925" s="782">
        <v>4500000</v>
      </c>
      <c r="Q5925" s="782">
        <v>1500000</v>
      </c>
      <c r="R5925" s="782"/>
      <c r="T5925" s="568"/>
    </row>
    <row r="5926" spans="1:20" s="498" customFormat="1" ht="24" x14ac:dyDescent="0.25">
      <c r="A5926" s="772"/>
      <c r="D5926" s="515" t="s">
        <v>11003</v>
      </c>
      <c r="E5926" s="779" t="s">
        <v>11004</v>
      </c>
      <c r="F5926" s="780" t="s">
        <v>5610</v>
      </c>
      <c r="G5926" s="781" t="s">
        <v>8378</v>
      </c>
      <c r="H5926" s="781" t="s">
        <v>10857</v>
      </c>
      <c r="I5926" s="781" t="s">
        <v>5517</v>
      </c>
      <c r="J5926" s="782">
        <v>0</v>
      </c>
      <c r="K5926" s="783">
        <v>0</v>
      </c>
      <c r="L5926" s="784">
        <f t="shared" si="343"/>
        <v>0</v>
      </c>
      <c r="M5926" s="784">
        <f t="shared" si="344"/>
        <v>0</v>
      </c>
      <c r="N5926" s="782">
        <v>0</v>
      </c>
      <c r="O5926" s="782">
        <v>0</v>
      </c>
      <c r="P5926" s="782">
        <v>0</v>
      </c>
      <c r="Q5926" s="782">
        <v>0</v>
      </c>
      <c r="R5926" s="782"/>
      <c r="T5926" s="568"/>
    </row>
    <row r="5927" spans="1:20" s="498" customFormat="1" ht="12" x14ac:dyDescent="0.25">
      <c r="A5927" s="772"/>
      <c r="D5927" s="515" t="s">
        <v>11005</v>
      </c>
      <c r="E5927" s="779" t="s">
        <v>11006</v>
      </c>
      <c r="F5927" s="780" t="s">
        <v>5631</v>
      </c>
      <c r="G5927" s="781" t="s">
        <v>8378</v>
      </c>
      <c r="H5927" s="781" t="s">
        <v>10857</v>
      </c>
      <c r="I5927" s="781" t="s">
        <v>5517</v>
      </c>
      <c r="J5927" s="782">
        <v>0</v>
      </c>
      <c r="K5927" s="783">
        <v>0</v>
      </c>
      <c r="L5927" s="784">
        <f t="shared" si="343"/>
        <v>0</v>
      </c>
      <c r="M5927" s="784">
        <f t="shared" si="344"/>
        <v>0</v>
      </c>
      <c r="N5927" s="782">
        <v>0</v>
      </c>
      <c r="O5927" s="782">
        <v>0</v>
      </c>
      <c r="P5927" s="782">
        <v>0</v>
      </c>
      <c r="Q5927" s="782">
        <v>0</v>
      </c>
      <c r="R5927" s="782"/>
      <c r="T5927" s="568"/>
    </row>
    <row r="5928" spans="1:20" s="498" customFormat="1" ht="12" x14ac:dyDescent="0.25">
      <c r="A5928" s="772"/>
      <c r="D5928" s="515" t="s">
        <v>11007</v>
      </c>
      <c r="E5928" s="779" t="s">
        <v>11008</v>
      </c>
      <c r="F5928" s="780" t="s">
        <v>11009</v>
      </c>
      <c r="G5928" s="781" t="s">
        <v>8378</v>
      </c>
      <c r="H5928" s="781" t="s">
        <v>10857</v>
      </c>
      <c r="I5928" s="781" t="s">
        <v>5517</v>
      </c>
      <c r="J5928" s="782">
        <v>70000000</v>
      </c>
      <c r="K5928" s="783">
        <v>70000000</v>
      </c>
      <c r="L5928" s="784">
        <f t="shared" si="343"/>
        <v>0</v>
      </c>
      <c r="M5928" s="784">
        <f t="shared" si="344"/>
        <v>0</v>
      </c>
      <c r="N5928" s="782">
        <v>70000000</v>
      </c>
      <c r="O5928" s="782">
        <v>70000000</v>
      </c>
      <c r="P5928" s="782">
        <v>210000000</v>
      </c>
      <c r="Q5928" s="782">
        <v>65000000</v>
      </c>
      <c r="R5928" s="782"/>
      <c r="T5928" s="568"/>
    </row>
    <row r="5929" spans="1:20" s="498" customFormat="1" ht="36" x14ac:dyDescent="0.25">
      <c r="A5929" s="772"/>
      <c r="D5929" s="515" t="s">
        <v>11010</v>
      </c>
      <c r="E5929" s="779" t="s">
        <v>11011</v>
      </c>
      <c r="F5929" s="780" t="s">
        <v>7977</v>
      </c>
      <c r="G5929" s="781" t="s">
        <v>8378</v>
      </c>
      <c r="H5929" s="781" t="s">
        <v>10857</v>
      </c>
      <c r="I5929" s="781" t="s">
        <v>5517</v>
      </c>
      <c r="J5929" s="782">
        <v>2200000</v>
      </c>
      <c r="K5929" s="783">
        <v>2200000</v>
      </c>
      <c r="L5929" s="784">
        <f t="shared" si="343"/>
        <v>0</v>
      </c>
      <c r="M5929" s="784">
        <f t="shared" si="344"/>
        <v>0</v>
      </c>
      <c r="N5929" s="782">
        <v>2200000</v>
      </c>
      <c r="O5929" s="782">
        <v>2500000</v>
      </c>
      <c r="P5929" s="782">
        <v>6900000</v>
      </c>
      <c r="Q5929" s="782">
        <v>2000000</v>
      </c>
      <c r="R5929" s="782"/>
      <c r="T5929" s="568"/>
    </row>
    <row r="5930" spans="1:20" s="498" customFormat="1" ht="24" x14ac:dyDescent="0.25">
      <c r="A5930" s="772"/>
      <c r="D5930" s="515" t="s">
        <v>11012</v>
      </c>
      <c r="E5930" s="779" t="s">
        <v>11013</v>
      </c>
      <c r="F5930" s="780" t="s">
        <v>5637</v>
      </c>
      <c r="G5930" s="781" t="s">
        <v>8378</v>
      </c>
      <c r="H5930" s="781" t="s">
        <v>10857</v>
      </c>
      <c r="I5930" s="781" t="s">
        <v>5517</v>
      </c>
      <c r="J5930" s="782">
        <v>600000</v>
      </c>
      <c r="K5930" s="783">
        <v>600000</v>
      </c>
      <c r="L5930" s="784">
        <f t="shared" si="343"/>
        <v>0</v>
      </c>
      <c r="M5930" s="784">
        <f t="shared" si="344"/>
        <v>0</v>
      </c>
      <c r="N5930" s="782">
        <v>600000</v>
      </c>
      <c r="O5930" s="782">
        <v>600000</v>
      </c>
      <c r="P5930" s="782">
        <v>1800000</v>
      </c>
      <c r="Q5930" s="782">
        <v>550000</v>
      </c>
      <c r="R5930" s="782"/>
      <c r="T5930" s="568"/>
    </row>
    <row r="5931" spans="1:20" s="498" customFormat="1" ht="24" x14ac:dyDescent="0.25">
      <c r="A5931" s="772"/>
      <c r="D5931" s="515" t="s">
        <v>11014</v>
      </c>
      <c r="E5931" s="779" t="s">
        <v>11015</v>
      </c>
      <c r="F5931" s="780" t="s">
        <v>11016</v>
      </c>
      <c r="G5931" s="781" t="s">
        <v>8378</v>
      </c>
      <c r="H5931" s="781" t="s">
        <v>10857</v>
      </c>
      <c r="I5931" s="781" t="s">
        <v>5517</v>
      </c>
      <c r="J5931" s="782">
        <v>600000</v>
      </c>
      <c r="K5931" s="783">
        <v>600000</v>
      </c>
      <c r="L5931" s="784">
        <f t="shared" si="343"/>
        <v>0</v>
      </c>
      <c r="M5931" s="784">
        <f t="shared" si="344"/>
        <v>0</v>
      </c>
      <c r="N5931" s="782">
        <v>600000</v>
      </c>
      <c r="O5931" s="782">
        <v>600000</v>
      </c>
      <c r="P5931" s="782">
        <v>1800000</v>
      </c>
      <c r="Q5931" s="782">
        <v>600000</v>
      </c>
      <c r="R5931" s="782"/>
      <c r="T5931" s="568"/>
    </row>
    <row r="5932" spans="1:20" s="498" customFormat="1" ht="24" x14ac:dyDescent="0.25">
      <c r="A5932" s="772"/>
      <c r="D5932" s="515" t="s">
        <v>11017</v>
      </c>
      <c r="E5932" s="779" t="s">
        <v>11018</v>
      </c>
      <c r="F5932" s="780" t="s">
        <v>9870</v>
      </c>
      <c r="G5932" s="781" t="s">
        <v>8378</v>
      </c>
      <c r="H5932" s="781" t="s">
        <v>10857</v>
      </c>
      <c r="I5932" s="781" t="s">
        <v>5517</v>
      </c>
      <c r="J5932" s="782">
        <v>2500000</v>
      </c>
      <c r="K5932" s="783">
        <v>2500000</v>
      </c>
      <c r="L5932" s="784">
        <f t="shared" si="343"/>
        <v>0</v>
      </c>
      <c r="M5932" s="784">
        <f t="shared" si="344"/>
        <v>0</v>
      </c>
      <c r="N5932" s="782">
        <v>2500000</v>
      </c>
      <c r="O5932" s="782">
        <v>2500000</v>
      </c>
      <c r="P5932" s="782">
        <v>7500000</v>
      </c>
      <c r="Q5932" s="782">
        <v>1000000</v>
      </c>
      <c r="R5932" s="782"/>
      <c r="T5932" s="568"/>
    </row>
    <row r="5933" spans="1:20" s="751" customFormat="1" ht="12" customHeight="1" x14ac:dyDescent="0.3">
      <c r="A5933" s="946" t="s">
        <v>5500</v>
      </c>
      <c r="B5933" s="946"/>
      <c r="C5933" s="946"/>
      <c r="D5933" s="946"/>
      <c r="E5933" s="946"/>
      <c r="F5933" s="946"/>
      <c r="G5933" s="946"/>
      <c r="H5933" s="946"/>
      <c r="I5933" s="946"/>
      <c r="J5933" s="946"/>
      <c r="K5933" s="946"/>
      <c r="L5933" s="946"/>
      <c r="M5933" s="946"/>
      <c r="N5933" s="946"/>
      <c r="O5933" s="946"/>
      <c r="P5933" s="946"/>
      <c r="Q5933" s="946"/>
      <c r="T5933" s="752"/>
    </row>
    <row r="5934" spans="1:20" s="751" customFormat="1" ht="13.8" x14ac:dyDescent="0.3">
      <c r="A5934" s="946" t="s">
        <v>5501</v>
      </c>
      <c r="B5934" s="946"/>
      <c r="C5934" s="946"/>
      <c r="D5934" s="946"/>
      <c r="E5934" s="946"/>
      <c r="F5934" s="946"/>
      <c r="G5934" s="946"/>
      <c r="H5934" s="946"/>
      <c r="I5934" s="946"/>
      <c r="J5934" s="946"/>
      <c r="K5934" s="946"/>
      <c r="L5934" s="946"/>
      <c r="M5934" s="946"/>
      <c r="N5934" s="946"/>
      <c r="O5934" s="946"/>
      <c r="P5934" s="946"/>
      <c r="Q5934" s="946"/>
      <c r="T5934" s="752"/>
    </row>
    <row r="5935" spans="1:20" s="753" customFormat="1" ht="13.2" x14ac:dyDescent="0.25">
      <c r="A5935" s="947" t="s">
        <v>8579</v>
      </c>
      <c r="B5935" s="947"/>
      <c r="C5935" s="947"/>
      <c r="D5935" s="947"/>
      <c r="E5935" s="947"/>
      <c r="F5935" s="947"/>
      <c r="G5935" s="947"/>
      <c r="H5935" s="947"/>
      <c r="I5935" s="947"/>
      <c r="J5935" s="947"/>
      <c r="K5935" s="947"/>
      <c r="L5935" s="947"/>
      <c r="M5935" s="947"/>
      <c r="N5935" s="947"/>
      <c r="O5935" s="947"/>
      <c r="P5935" s="947"/>
      <c r="Q5935" s="947"/>
      <c r="T5935" s="754"/>
    </row>
    <row r="5936" spans="1:20" s="760" customFormat="1" ht="24" customHeight="1" x14ac:dyDescent="0.25">
      <c r="A5936" s="943" t="s">
        <v>5502</v>
      </c>
      <c r="B5936" s="948" t="s">
        <v>5503</v>
      </c>
      <c r="C5936" s="949"/>
      <c r="D5936" s="755"/>
      <c r="E5936" s="943" t="s">
        <v>5504</v>
      </c>
      <c r="F5936" s="943" t="s">
        <v>4881</v>
      </c>
      <c r="G5936" s="943" t="s">
        <v>5505</v>
      </c>
      <c r="H5936" s="943" t="s">
        <v>5506</v>
      </c>
      <c r="I5936" s="943" t="s">
        <v>5507</v>
      </c>
      <c r="J5936" s="756" t="s">
        <v>3115</v>
      </c>
      <c r="K5936" s="757" t="s">
        <v>3116</v>
      </c>
      <c r="L5936" s="758" t="s">
        <v>5508</v>
      </c>
      <c r="M5936" s="758" t="s">
        <v>5509</v>
      </c>
      <c r="N5936" s="756" t="s">
        <v>3116</v>
      </c>
      <c r="O5936" s="756" t="s">
        <v>3116</v>
      </c>
      <c r="P5936" s="759" t="s">
        <v>3317</v>
      </c>
      <c r="Q5936" s="759" t="s">
        <v>3341</v>
      </c>
      <c r="R5936" s="759" t="s">
        <v>5510</v>
      </c>
      <c r="T5936" s="761"/>
    </row>
    <row r="5937" spans="1:20" s="760" customFormat="1" ht="19.5" customHeight="1" x14ac:dyDescent="0.25">
      <c r="A5937" s="944"/>
      <c r="B5937" s="950"/>
      <c r="C5937" s="951"/>
      <c r="D5937" s="762"/>
      <c r="E5937" s="944"/>
      <c r="F5937" s="944"/>
      <c r="G5937" s="944"/>
      <c r="H5937" s="944"/>
      <c r="I5937" s="944"/>
      <c r="J5937" s="763">
        <v>2020</v>
      </c>
      <c r="K5937" s="764" t="s">
        <v>3120</v>
      </c>
      <c r="L5937" s="765" t="s">
        <v>3120</v>
      </c>
      <c r="M5937" s="765" t="s">
        <v>3120</v>
      </c>
      <c r="N5937" s="766" t="s">
        <v>5068</v>
      </c>
      <c r="O5937" s="766" t="s">
        <v>5069</v>
      </c>
      <c r="P5937" s="763" t="s">
        <v>4882</v>
      </c>
      <c r="Q5937" s="766" t="s">
        <v>5102</v>
      </c>
      <c r="R5937" s="763"/>
      <c r="T5937" s="761"/>
    </row>
    <row r="5938" spans="1:20" s="760" customFormat="1" ht="15.75" customHeight="1" x14ac:dyDescent="0.25">
      <c r="A5938" s="945"/>
      <c r="B5938" s="952"/>
      <c r="C5938" s="953"/>
      <c r="D5938" s="768"/>
      <c r="E5938" s="945"/>
      <c r="F5938" s="945"/>
      <c r="G5938" s="945"/>
      <c r="H5938" s="945"/>
      <c r="I5938" s="945"/>
      <c r="J5938" s="769" t="s">
        <v>14</v>
      </c>
      <c r="K5938" s="770" t="s">
        <v>14</v>
      </c>
      <c r="L5938" s="771" t="s">
        <v>14</v>
      </c>
      <c r="M5938" s="771" t="s">
        <v>14</v>
      </c>
      <c r="N5938" s="769" t="s">
        <v>14</v>
      </c>
      <c r="O5938" s="769" t="s">
        <v>14</v>
      </c>
      <c r="P5938" s="769" t="s">
        <v>14</v>
      </c>
      <c r="Q5938" s="769" t="s">
        <v>14</v>
      </c>
      <c r="R5938" s="769"/>
      <c r="T5938" s="761"/>
    </row>
    <row r="5939" spans="1:20" s="498" customFormat="1" ht="24" x14ac:dyDescent="0.25">
      <c r="A5939" s="772"/>
      <c r="D5939" s="515" t="s">
        <v>11019</v>
      </c>
      <c r="E5939" s="779" t="s">
        <v>11020</v>
      </c>
      <c r="F5939" s="780" t="s">
        <v>9873</v>
      </c>
      <c r="G5939" s="781" t="s">
        <v>8378</v>
      </c>
      <c r="H5939" s="781" t="s">
        <v>10857</v>
      </c>
      <c r="I5939" s="781" t="s">
        <v>5517</v>
      </c>
      <c r="J5939" s="782">
        <v>3500000</v>
      </c>
      <c r="K5939" s="783">
        <v>3500000</v>
      </c>
      <c r="L5939" s="784">
        <f t="shared" si="343"/>
        <v>0</v>
      </c>
      <c r="M5939" s="784">
        <f t="shared" si="344"/>
        <v>0</v>
      </c>
      <c r="N5939" s="782">
        <v>3500000</v>
      </c>
      <c r="O5939" s="782">
        <v>3500000</v>
      </c>
      <c r="P5939" s="782">
        <v>10500000</v>
      </c>
      <c r="Q5939" s="782">
        <v>3500000</v>
      </c>
      <c r="R5939" s="782"/>
      <c r="T5939" s="568"/>
    </row>
    <row r="5940" spans="1:20" s="498" customFormat="1" ht="12" x14ac:dyDescent="0.25">
      <c r="A5940" s="772"/>
      <c r="D5940" s="515" t="s">
        <v>11021</v>
      </c>
      <c r="E5940" s="779" t="s">
        <v>11022</v>
      </c>
      <c r="F5940" s="515" t="s">
        <v>5649</v>
      </c>
      <c r="G5940" s="781" t="s">
        <v>8378</v>
      </c>
      <c r="H5940" s="781" t="s">
        <v>10857</v>
      </c>
      <c r="I5940" s="781" t="s">
        <v>5517</v>
      </c>
      <c r="J5940" s="782">
        <v>2500000</v>
      </c>
      <c r="K5940" s="783">
        <v>2500000</v>
      </c>
      <c r="L5940" s="784">
        <f t="shared" si="343"/>
        <v>0</v>
      </c>
      <c r="M5940" s="784">
        <f t="shared" si="344"/>
        <v>0</v>
      </c>
      <c r="N5940" s="782">
        <v>2500000</v>
      </c>
      <c r="O5940" s="782">
        <v>2500000</v>
      </c>
      <c r="P5940" s="782">
        <v>7500000</v>
      </c>
      <c r="Q5940" s="782">
        <v>7500000</v>
      </c>
      <c r="R5940" s="782"/>
      <c r="T5940" s="568"/>
    </row>
    <row r="5941" spans="1:20" s="498" customFormat="1" ht="24" x14ac:dyDescent="0.25">
      <c r="A5941" s="772"/>
      <c r="D5941" s="515" t="s">
        <v>11023</v>
      </c>
      <c r="E5941" s="779" t="s">
        <v>11024</v>
      </c>
      <c r="F5941" s="780" t="s">
        <v>5661</v>
      </c>
      <c r="G5941" s="781" t="s">
        <v>8378</v>
      </c>
      <c r="H5941" s="781" t="s">
        <v>10857</v>
      </c>
      <c r="I5941" s="781" t="s">
        <v>5517</v>
      </c>
      <c r="J5941" s="782">
        <v>1000000</v>
      </c>
      <c r="K5941" s="783">
        <v>1000000</v>
      </c>
      <c r="L5941" s="784">
        <f t="shared" si="343"/>
        <v>0</v>
      </c>
      <c r="M5941" s="784">
        <f t="shared" si="344"/>
        <v>0</v>
      </c>
      <c r="N5941" s="782">
        <v>1000000</v>
      </c>
      <c r="O5941" s="782">
        <v>1000000</v>
      </c>
      <c r="P5941" s="782">
        <v>3000000</v>
      </c>
      <c r="Q5941" s="782">
        <v>1000000</v>
      </c>
      <c r="R5941" s="782"/>
      <c r="T5941" s="568"/>
    </row>
    <row r="5942" spans="1:20" s="498" customFormat="1" ht="12" x14ac:dyDescent="0.25">
      <c r="A5942" s="772"/>
      <c r="D5942" s="515" t="s">
        <v>11025</v>
      </c>
      <c r="E5942" s="779" t="s">
        <v>11026</v>
      </c>
      <c r="F5942" s="780" t="s">
        <v>5664</v>
      </c>
      <c r="G5942" s="781" t="s">
        <v>8378</v>
      </c>
      <c r="H5942" s="781" t="s">
        <v>10857</v>
      </c>
      <c r="I5942" s="781" t="s">
        <v>5517</v>
      </c>
      <c r="J5942" s="782">
        <v>1500000</v>
      </c>
      <c r="K5942" s="783">
        <v>1500000</v>
      </c>
      <c r="L5942" s="784">
        <f t="shared" si="343"/>
        <v>0</v>
      </c>
      <c r="M5942" s="784">
        <f t="shared" si="344"/>
        <v>0</v>
      </c>
      <c r="N5942" s="782">
        <v>1500000</v>
      </c>
      <c r="O5942" s="782">
        <v>1500000</v>
      </c>
      <c r="P5942" s="782">
        <v>4500000</v>
      </c>
      <c r="Q5942" s="782">
        <v>5300000</v>
      </c>
      <c r="R5942" s="782"/>
      <c r="T5942" s="568"/>
    </row>
    <row r="5943" spans="1:20" s="498" customFormat="1" ht="12" x14ac:dyDescent="0.25">
      <c r="A5943" s="772"/>
      <c r="D5943" s="515" t="s">
        <v>11027</v>
      </c>
      <c r="E5943" s="779" t="s">
        <v>11028</v>
      </c>
      <c r="F5943" s="780" t="s">
        <v>5679</v>
      </c>
      <c r="G5943" s="781" t="s">
        <v>8378</v>
      </c>
      <c r="H5943" s="781" t="s">
        <v>10857</v>
      </c>
      <c r="I5943" s="781" t="s">
        <v>5517</v>
      </c>
      <c r="J5943" s="782">
        <v>4200000</v>
      </c>
      <c r="K5943" s="783">
        <v>4200000</v>
      </c>
      <c r="L5943" s="784">
        <f t="shared" si="343"/>
        <v>0</v>
      </c>
      <c r="M5943" s="784">
        <f t="shared" si="344"/>
        <v>0</v>
      </c>
      <c r="N5943" s="782">
        <v>4200000</v>
      </c>
      <c r="O5943" s="782">
        <v>4500000</v>
      </c>
      <c r="P5943" s="782">
        <v>12900000</v>
      </c>
      <c r="Q5943" s="782">
        <v>1000000</v>
      </c>
      <c r="R5943" s="782"/>
      <c r="T5943" s="568"/>
    </row>
    <row r="5944" spans="1:20" s="498" customFormat="1" ht="12" x14ac:dyDescent="0.25">
      <c r="A5944" s="772"/>
      <c r="D5944" s="515" t="s">
        <v>11029</v>
      </c>
      <c r="E5944" s="779" t="s">
        <v>11030</v>
      </c>
      <c r="F5944" s="515" t="s">
        <v>5688</v>
      </c>
      <c r="G5944" s="781" t="s">
        <v>8378</v>
      </c>
      <c r="H5944" s="781" t="s">
        <v>10857</v>
      </c>
      <c r="I5944" s="781" t="s">
        <v>5517</v>
      </c>
      <c r="J5944" s="782">
        <v>400000</v>
      </c>
      <c r="K5944" s="783">
        <v>400000</v>
      </c>
      <c r="L5944" s="784">
        <f t="shared" si="343"/>
        <v>0</v>
      </c>
      <c r="M5944" s="784">
        <f t="shared" si="344"/>
        <v>0</v>
      </c>
      <c r="N5944" s="782">
        <v>400000</v>
      </c>
      <c r="O5944" s="782">
        <v>400000</v>
      </c>
      <c r="P5944" s="782">
        <v>1200000</v>
      </c>
      <c r="Q5944" s="782">
        <v>400000</v>
      </c>
      <c r="R5944" s="782"/>
      <c r="T5944" s="568"/>
    </row>
    <row r="5945" spans="1:20" s="498" customFormat="1" ht="12" x14ac:dyDescent="0.25">
      <c r="A5945" s="772"/>
      <c r="D5945" s="515" t="s">
        <v>11031</v>
      </c>
      <c r="E5945" s="779" t="s">
        <v>11032</v>
      </c>
      <c r="F5945" s="780" t="s">
        <v>5691</v>
      </c>
      <c r="G5945" s="781" t="s">
        <v>8378</v>
      </c>
      <c r="H5945" s="781" t="s">
        <v>10857</v>
      </c>
      <c r="I5945" s="781" t="s">
        <v>5517</v>
      </c>
      <c r="J5945" s="782">
        <v>0</v>
      </c>
      <c r="K5945" s="783">
        <v>0</v>
      </c>
      <c r="L5945" s="784">
        <f t="shared" si="343"/>
        <v>0</v>
      </c>
      <c r="M5945" s="784">
        <f t="shared" si="344"/>
        <v>0</v>
      </c>
      <c r="N5945" s="782">
        <v>0</v>
      </c>
      <c r="O5945" s="782">
        <v>0</v>
      </c>
      <c r="P5945" s="782">
        <v>0</v>
      </c>
      <c r="Q5945" s="782">
        <v>0</v>
      </c>
      <c r="R5945" s="782"/>
      <c r="T5945" s="568"/>
    </row>
    <row r="5946" spans="1:20" s="498" customFormat="1" ht="24" x14ac:dyDescent="0.25">
      <c r="A5946" s="772"/>
      <c r="D5946" s="515" t="s">
        <v>11033</v>
      </c>
      <c r="E5946" s="779" t="s">
        <v>11034</v>
      </c>
      <c r="F5946" s="780" t="s">
        <v>6157</v>
      </c>
      <c r="G5946" s="781" t="s">
        <v>8378</v>
      </c>
      <c r="H5946" s="781" t="s">
        <v>10857</v>
      </c>
      <c r="I5946" s="781" t="s">
        <v>5517</v>
      </c>
      <c r="J5946" s="782">
        <v>0</v>
      </c>
      <c r="K5946" s="783">
        <v>0</v>
      </c>
      <c r="L5946" s="784">
        <f t="shared" si="343"/>
        <v>0</v>
      </c>
      <c r="M5946" s="784">
        <f t="shared" si="344"/>
        <v>0</v>
      </c>
      <c r="N5946" s="782">
        <v>0</v>
      </c>
      <c r="O5946" s="782">
        <v>0</v>
      </c>
      <c r="P5946" s="782">
        <v>0</v>
      </c>
      <c r="Q5946" s="782">
        <v>0</v>
      </c>
      <c r="R5946" s="782"/>
      <c r="T5946" s="568"/>
    </row>
    <row r="5947" spans="1:20" s="498" customFormat="1" ht="12" x14ac:dyDescent="0.25">
      <c r="A5947" s="772"/>
      <c r="D5947" s="515" t="s">
        <v>11035</v>
      </c>
      <c r="E5947" s="779" t="s">
        <v>11036</v>
      </c>
      <c r="F5947" s="780" t="s">
        <v>5694</v>
      </c>
      <c r="G5947" s="781" t="s">
        <v>8378</v>
      </c>
      <c r="H5947" s="781" t="s">
        <v>10857</v>
      </c>
      <c r="I5947" s="781" t="s">
        <v>5517</v>
      </c>
      <c r="J5947" s="782">
        <v>0</v>
      </c>
      <c r="K5947" s="783">
        <v>0</v>
      </c>
      <c r="L5947" s="784">
        <f t="shared" si="343"/>
        <v>0</v>
      </c>
      <c r="M5947" s="784">
        <f t="shared" si="344"/>
        <v>0</v>
      </c>
      <c r="N5947" s="782">
        <v>0</v>
      </c>
      <c r="O5947" s="782">
        <v>0</v>
      </c>
      <c r="P5947" s="782">
        <v>0</v>
      </c>
      <c r="Q5947" s="782">
        <v>0</v>
      </c>
      <c r="R5947" s="782"/>
      <c r="T5947" s="568"/>
    </row>
    <row r="5948" spans="1:20" s="498" customFormat="1" ht="12" x14ac:dyDescent="0.25">
      <c r="A5948" s="772"/>
      <c r="D5948" s="515" t="s">
        <v>11037</v>
      </c>
      <c r="E5948" s="779" t="s">
        <v>11038</v>
      </c>
      <c r="F5948" s="780" t="s">
        <v>7135</v>
      </c>
      <c r="G5948" s="781" t="s">
        <v>8378</v>
      </c>
      <c r="H5948" s="781" t="s">
        <v>10857</v>
      </c>
      <c r="I5948" s="781" t="s">
        <v>5517</v>
      </c>
      <c r="J5948" s="782">
        <v>2500000</v>
      </c>
      <c r="K5948" s="783">
        <v>2500000</v>
      </c>
      <c r="L5948" s="784">
        <f t="shared" si="343"/>
        <v>0</v>
      </c>
      <c r="M5948" s="784">
        <f t="shared" si="344"/>
        <v>0</v>
      </c>
      <c r="N5948" s="782">
        <v>2500000</v>
      </c>
      <c r="O5948" s="782">
        <v>2500000</v>
      </c>
      <c r="P5948" s="782">
        <v>7500000</v>
      </c>
      <c r="Q5948" s="782">
        <v>2000000</v>
      </c>
      <c r="R5948" s="782"/>
      <c r="T5948" s="568"/>
    </row>
    <row r="5949" spans="1:20" s="498" customFormat="1" ht="12" x14ac:dyDescent="0.25">
      <c r="A5949" s="772"/>
      <c r="D5949" s="515" t="s">
        <v>11039</v>
      </c>
      <c r="E5949" s="779" t="s">
        <v>11040</v>
      </c>
      <c r="F5949" s="515" t="s">
        <v>5915</v>
      </c>
      <c r="G5949" s="781" t="s">
        <v>8378</v>
      </c>
      <c r="H5949" s="781" t="s">
        <v>10857</v>
      </c>
      <c r="I5949" s="781" t="s">
        <v>5517</v>
      </c>
      <c r="J5949" s="782">
        <v>0</v>
      </c>
      <c r="K5949" s="783">
        <v>0</v>
      </c>
      <c r="L5949" s="784">
        <f t="shared" si="343"/>
        <v>0</v>
      </c>
      <c r="M5949" s="784">
        <f t="shared" si="344"/>
        <v>0</v>
      </c>
      <c r="N5949" s="782">
        <v>0</v>
      </c>
      <c r="O5949" s="782">
        <v>0</v>
      </c>
      <c r="P5949" s="782">
        <v>0</v>
      </c>
      <c r="Q5949" s="782">
        <v>2000000</v>
      </c>
      <c r="R5949" s="782"/>
      <c r="T5949" s="568"/>
    </row>
    <row r="5950" spans="1:20" s="498" customFormat="1" ht="12" x14ac:dyDescent="0.25">
      <c r="A5950" s="772"/>
      <c r="D5950" s="515" t="s">
        <v>11041</v>
      </c>
      <c r="E5950" s="779" t="s">
        <v>11042</v>
      </c>
      <c r="F5950" s="780" t="s">
        <v>5703</v>
      </c>
      <c r="G5950" s="781" t="s">
        <v>8378</v>
      </c>
      <c r="H5950" s="781" t="s">
        <v>10857</v>
      </c>
      <c r="I5950" s="781" t="s">
        <v>5517</v>
      </c>
      <c r="J5950" s="782">
        <v>2300000</v>
      </c>
      <c r="K5950" s="783">
        <v>2300000</v>
      </c>
      <c r="L5950" s="784">
        <f t="shared" si="343"/>
        <v>0</v>
      </c>
      <c r="M5950" s="784">
        <f t="shared" si="344"/>
        <v>0</v>
      </c>
      <c r="N5950" s="782">
        <v>2300000</v>
      </c>
      <c r="O5950" s="782">
        <v>2500000</v>
      </c>
      <c r="P5950" s="782">
        <v>7100000</v>
      </c>
      <c r="Q5950" s="782">
        <v>2000000</v>
      </c>
      <c r="R5950" s="782"/>
      <c r="T5950" s="568"/>
    </row>
    <row r="5951" spans="1:20" s="498" customFormat="1" ht="12" x14ac:dyDescent="0.25">
      <c r="A5951" s="772"/>
      <c r="D5951" s="515" t="s">
        <v>11043</v>
      </c>
      <c r="E5951" s="779" t="s">
        <v>11044</v>
      </c>
      <c r="F5951" s="515" t="s">
        <v>5709</v>
      </c>
      <c r="G5951" s="781" t="s">
        <v>8378</v>
      </c>
      <c r="H5951" s="781" t="s">
        <v>10857</v>
      </c>
      <c r="I5951" s="781" t="s">
        <v>5517</v>
      </c>
      <c r="J5951" s="782">
        <v>2500000</v>
      </c>
      <c r="K5951" s="783">
        <v>2500000</v>
      </c>
      <c r="L5951" s="784">
        <f t="shared" si="343"/>
        <v>0</v>
      </c>
      <c r="M5951" s="784">
        <f t="shared" si="344"/>
        <v>0</v>
      </c>
      <c r="N5951" s="782">
        <v>2500000</v>
      </c>
      <c r="O5951" s="782">
        <v>2500000</v>
      </c>
      <c r="P5951" s="782">
        <v>7500000</v>
      </c>
      <c r="Q5951" s="782">
        <v>2500000</v>
      </c>
      <c r="R5951" s="782"/>
      <c r="T5951" s="568"/>
    </row>
    <row r="5952" spans="1:20" s="498" customFormat="1" ht="24" x14ac:dyDescent="0.25">
      <c r="A5952" s="772"/>
      <c r="D5952" s="515" t="s">
        <v>11045</v>
      </c>
      <c r="E5952" s="779" t="s">
        <v>11046</v>
      </c>
      <c r="F5952" s="780" t="s">
        <v>6467</v>
      </c>
      <c r="G5952" s="781" t="s">
        <v>8378</v>
      </c>
      <c r="H5952" s="781" t="s">
        <v>10857</v>
      </c>
      <c r="I5952" s="781" t="s">
        <v>5517</v>
      </c>
      <c r="J5952" s="782">
        <v>0</v>
      </c>
      <c r="K5952" s="783">
        <v>0</v>
      </c>
      <c r="L5952" s="784">
        <f t="shared" si="343"/>
        <v>0</v>
      </c>
      <c r="M5952" s="784">
        <f t="shared" si="344"/>
        <v>0</v>
      </c>
      <c r="N5952" s="782">
        <v>0</v>
      </c>
      <c r="O5952" s="782">
        <v>0</v>
      </c>
      <c r="P5952" s="782">
        <v>0</v>
      </c>
      <c r="Q5952" s="782">
        <v>0</v>
      </c>
      <c r="R5952" s="782"/>
      <c r="T5952" s="568"/>
    </row>
    <row r="5953" spans="1:20" s="498" customFormat="1" ht="12" x14ac:dyDescent="0.25">
      <c r="A5953" s="772"/>
      <c r="D5953" s="515" t="s">
        <v>11047</v>
      </c>
      <c r="E5953" s="779" t="s">
        <v>11048</v>
      </c>
      <c r="F5953" s="780" t="s">
        <v>6716</v>
      </c>
      <c r="G5953" s="781" t="s">
        <v>8378</v>
      </c>
      <c r="H5953" s="781" t="s">
        <v>10857</v>
      </c>
      <c r="I5953" s="781" t="s">
        <v>5517</v>
      </c>
      <c r="J5953" s="782">
        <v>0</v>
      </c>
      <c r="K5953" s="783">
        <v>0</v>
      </c>
      <c r="L5953" s="784">
        <f t="shared" si="343"/>
        <v>0</v>
      </c>
      <c r="M5953" s="784">
        <f t="shared" si="344"/>
        <v>0</v>
      </c>
      <c r="N5953" s="782">
        <v>0</v>
      </c>
      <c r="O5953" s="782">
        <v>0</v>
      </c>
      <c r="P5953" s="782">
        <v>0</v>
      </c>
      <c r="Q5953" s="782">
        <v>0</v>
      </c>
      <c r="R5953" s="782"/>
      <c r="T5953" s="568"/>
    </row>
    <row r="5954" spans="1:20" s="498" customFormat="1" ht="12" x14ac:dyDescent="0.25">
      <c r="A5954" s="772"/>
      <c r="D5954" s="515" t="s">
        <v>11049</v>
      </c>
      <c r="E5954" s="779" t="s">
        <v>11050</v>
      </c>
      <c r="F5954" s="515" t="s">
        <v>7000</v>
      </c>
      <c r="G5954" s="781" t="s">
        <v>8378</v>
      </c>
      <c r="H5954" s="781" t="s">
        <v>10857</v>
      </c>
      <c r="I5954" s="781" t="s">
        <v>5517</v>
      </c>
      <c r="J5954" s="782">
        <v>3000000</v>
      </c>
      <c r="K5954" s="783">
        <v>3000000</v>
      </c>
      <c r="L5954" s="784">
        <f t="shared" si="343"/>
        <v>0</v>
      </c>
      <c r="M5954" s="784">
        <f t="shared" si="344"/>
        <v>0</v>
      </c>
      <c r="N5954" s="782">
        <v>3000000</v>
      </c>
      <c r="O5954" s="782">
        <v>3000000</v>
      </c>
      <c r="P5954" s="782">
        <v>9000000</v>
      </c>
      <c r="Q5954" s="782">
        <v>1000000</v>
      </c>
      <c r="R5954" s="782"/>
      <c r="T5954" s="568"/>
    </row>
    <row r="5955" spans="1:20" s="498" customFormat="1" ht="12" x14ac:dyDescent="0.25">
      <c r="A5955" s="772"/>
      <c r="D5955" s="515" t="s">
        <v>11051</v>
      </c>
      <c r="E5955" s="779" t="s">
        <v>11052</v>
      </c>
      <c r="F5955" s="515" t="s">
        <v>10013</v>
      </c>
      <c r="G5955" s="781" t="s">
        <v>8378</v>
      </c>
      <c r="H5955" s="781" t="s">
        <v>10857</v>
      </c>
      <c r="I5955" s="781" t="s">
        <v>5517</v>
      </c>
      <c r="J5955" s="782">
        <v>1000000</v>
      </c>
      <c r="K5955" s="783">
        <v>1000000</v>
      </c>
      <c r="L5955" s="784">
        <f t="shared" si="343"/>
        <v>0</v>
      </c>
      <c r="M5955" s="784">
        <f t="shared" si="344"/>
        <v>0</v>
      </c>
      <c r="N5955" s="782">
        <v>1000000</v>
      </c>
      <c r="O5955" s="782">
        <v>1000000</v>
      </c>
      <c r="P5955" s="782">
        <v>3000000</v>
      </c>
      <c r="Q5955" s="782">
        <v>1000000</v>
      </c>
      <c r="R5955" s="782"/>
      <c r="T5955" s="568"/>
    </row>
    <row r="5956" spans="1:20" s="498" customFormat="1" ht="12" x14ac:dyDescent="0.25">
      <c r="A5956" s="772"/>
      <c r="D5956" s="515" t="s">
        <v>11053</v>
      </c>
      <c r="E5956" s="779" t="s">
        <v>11054</v>
      </c>
      <c r="F5956" s="780" t="s">
        <v>6224</v>
      </c>
      <c r="G5956" s="781" t="s">
        <v>8378</v>
      </c>
      <c r="H5956" s="781" t="s">
        <v>10857</v>
      </c>
      <c r="I5956" s="781" t="s">
        <v>5517</v>
      </c>
      <c r="J5956" s="782">
        <v>0</v>
      </c>
      <c r="K5956" s="783">
        <v>0</v>
      </c>
      <c r="L5956" s="784">
        <f t="shared" si="343"/>
        <v>0</v>
      </c>
      <c r="M5956" s="784">
        <f t="shared" si="344"/>
        <v>0</v>
      </c>
      <c r="N5956" s="782">
        <v>0</v>
      </c>
      <c r="O5956" s="782">
        <v>0</v>
      </c>
      <c r="P5956" s="782">
        <v>0</v>
      </c>
      <c r="Q5956" s="782">
        <v>0</v>
      </c>
      <c r="R5956" s="782"/>
      <c r="T5956" s="568"/>
    </row>
    <row r="5957" spans="1:20" s="498" customFormat="1" ht="12" x14ac:dyDescent="0.25">
      <c r="A5957" s="772"/>
      <c r="D5957" s="515" t="s">
        <v>11055</v>
      </c>
      <c r="E5957" s="779" t="s">
        <v>11056</v>
      </c>
      <c r="F5957" s="515" t="s">
        <v>6605</v>
      </c>
      <c r="G5957" s="781" t="s">
        <v>8378</v>
      </c>
      <c r="H5957" s="781" t="s">
        <v>10857</v>
      </c>
      <c r="I5957" s="781" t="s">
        <v>5517</v>
      </c>
      <c r="J5957" s="782">
        <v>0</v>
      </c>
      <c r="K5957" s="783">
        <v>0</v>
      </c>
      <c r="L5957" s="784">
        <f t="shared" si="343"/>
        <v>0</v>
      </c>
      <c r="M5957" s="784">
        <f t="shared" si="344"/>
        <v>0</v>
      </c>
      <c r="N5957" s="782">
        <v>0</v>
      </c>
      <c r="O5957" s="782">
        <v>0</v>
      </c>
      <c r="P5957" s="782">
        <v>0</v>
      </c>
      <c r="Q5957" s="782">
        <v>0</v>
      </c>
      <c r="R5957" s="782"/>
      <c r="T5957" s="568"/>
    </row>
    <row r="5958" spans="1:20" s="498" customFormat="1" ht="12" x14ac:dyDescent="0.25">
      <c r="A5958" s="772"/>
      <c r="D5958" s="515" t="s">
        <v>11057</v>
      </c>
      <c r="E5958" s="779" t="s">
        <v>11058</v>
      </c>
      <c r="F5958" s="780" t="s">
        <v>5739</v>
      </c>
      <c r="G5958" s="781" t="s">
        <v>8378</v>
      </c>
      <c r="H5958" s="781" t="s">
        <v>10857</v>
      </c>
      <c r="I5958" s="781" t="s">
        <v>5517</v>
      </c>
      <c r="J5958" s="782">
        <v>0</v>
      </c>
      <c r="K5958" s="783">
        <v>0</v>
      </c>
      <c r="L5958" s="784">
        <f t="shared" si="343"/>
        <v>0</v>
      </c>
      <c r="M5958" s="784">
        <f t="shared" si="344"/>
        <v>0</v>
      </c>
      <c r="N5958" s="782">
        <v>0</v>
      </c>
      <c r="O5958" s="782">
        <v>0</v>
      </c>
      <c r="P5958" s="782">
        <v>0</v>
      </c>
      <c r="Q5958" s="782">
        <v>0</v>
      </c>
      <c r="R5958" s="782"/>
      <c r="T5958" s="568"/>
    </row>
    <row r="5959" spans="1:20" s="498" customFormat="1" ht="24" x14ac:dyDescent="0.25">
      <c r="A5959" s="772"/>
      <c r="D5959" s="515" t="s">
        <v>11059</v>
      </c>
      <c r="E5959" s="779" t="s">
        <v>11060</v>
      </c>
      <c r="F5959" s="780" t="s">
        <v>7167</v>
      </c>
      <c r="G5959" s="781" t="s">
        <v>8378</v>
      </c>
      <c r="H5959" s="781" t="s">
        <v>10857</v>
      </c>
      <c r="I5959" s="781" t="s">
        <v>5517</v>
      </c>
      <c r="J5959" s="782">
        <v>0</v>
      </c>
      <c r="K5959" s="783">
        <v>0</v>
      </c>
      <c r="L5959" s="784">
        <f t="shared" si="343"/>
        <v>0</v>
      </c>
      <c r="M5959" s="784">
        <f t="shared" si="344"/>
        <v>0</v>
      </c>
      <c r="N5959" s="782">
        <v>0</v>
      </c>
      <c r="O5959" s="782">
        <v>0</v>
      </c>
      <c r="P5959" s="782">
        <v>0</v>
      </c>
      <c r="Q5959" s="782">
        <v>0</v>
      </c>
      <c r="R5959" s="782"/>
      <c r="T5959" s="568"/>
    </row>
    <row r="5960" spans="1:20" s="498" customFormat="1" ht="14.25" customHeight="1" x14ac:dyDescent="0.25">
      <c r="A5960" s="772"/>
      <c r="D5960" s="515" t="s">
        <v>11061</v>
      </c>
      <c r="E5960" s="779" t="s">
        <v>11062</v>
      </c>
      <c r="F5960" s="515" t="s">
        <v>5881</v>
      </c>
      <c r="G5960" s="781" t="s">
        <v>8378</v>
      </c>
      <c r="H5960" s="781" t="s">
        <v>10857</v>
      </c>
      <c r="I5960" s="781" t="s">
        <v>5517</v>
      </c>
      <c r="J5960" s="782">
        <v>400000</v>
      </c>
      <c r="K5960" s="783">
        <v>400000</v>
      </c>
      <c r="L5960" s="784">
        <f t="shared" si="343"/>
        <v>0</v>
      </c>
      <c r="M5960" s="784">
        <f t="shared" si="344"/>
        <v>0</v>
      </c>
      <c r="N5960" s="782">
        <v>400000</v>
      </c>
      <c r="O5960" s="782">
        <v>400000</v>
      </c>
      <c r="P5960" s="782">
        <v>1200000</v>
      </c>
      <c r="Q5960" s="782">
        <v>400000</v>
      </c>
      <c r="R5960" s="782"/>
      <c r="T5960" s="568"/>
    </row>
    <row r="5961" spans="1:20" s="498" customFormat="1" ht="12" x14ac:dyDescent="0.25">
      <c r="A5961" s="772"/>
      <c r="D5961" s="515" t="s">
        <v>11063</v>
      </c>
      <c r="E5961" s="779" t="s">
        <v>11064</v>
      </c>
      <c r="F5961" s="780" t="s">
        <v>5757</v>
      </c>
      <c r="G5961" s="781" t="s">
        <v>8378</v>
      </c>
      <c r="H5961" s="781" t="s">
        <v>10857</v>
      </c>
      <c r="I5961" s="781" t="s">
        <v>5517</v>
      </c>
      <c r="J5961" s="782">
        <v>350000</v>
      </c>
      <c r="K5961" s="783">
        <v>350000</v>
      </c>
      <c r="L5961" s="782">
        <f t="shared" si="343"/>
        <v>0</v>
      </c>
      <c r="M5961" s="782">
        <f t="shared" si="344"/>
        <v>0</v>
      </c>
      <c r="N5961" s="782">
        <v>350000</v>
      </c>
      <c r="O5961" s="782">
        <v>350000</v>
      </c>
      <c r="P5961" s="782">
        <v>1050000</v>
      </c>
      <c r="Q5961" s="782">
        <v>350000</v>
      </c>
      <c r="R5961" s="782"/>
      <c r="T5961" s="568"/>
    </row>
    <row r="5962" spans="1:20" s="498" customFormat="1" ht="12" x14ac:dyDescent="0.25">
      <c r="A5962" s="772"/>
      <c r="D5962" s="515"/>
      <c r="F5962" s="536"/>
      <c r="J5962" s="776"/>
      <c r="K5962" s="776"/>
      <c r="L5962" s="776"/>
      <c r="M5962" s="776"/>
      <c r="N5962" s="776"/>
      <c r="O5962" s="776"/>
      <c r="P5962" s="776"/>
      <c r="Q5962" s="776"/>
      <c r="R5962" s="776"/>
      <c r="T5962" s="568"/>
    </row>
    <row r="5963" spans="1:20" s="498" customFormat="1" ht="12" x14ac:dyDescent="0.25">
      <c r="A5963" s="772"/>
      <c r="C5963" s="773" t="s">
        <v>5892</v>
      </c>
      <c r="D5963" s="794"/>
      <c r="E5963" s="773"/>
      <c r="F5963" s="775"/>
      <c r="G5963" s="773"/>
      <c r="H5963" s="773"/>
      <c r="I5963" s="773"/>
      <c r="J5963" s="777">
        <v>102000000</v>
      </c>
      <c r="K5963" s="789">
        <f>SUM(K5964:K5966)</f>
        <v>102000000</v>
      </c>
      <c r="L5963" s="784">
        <f t="shared" ref="L5963:O5963" si="345">SUM(L5964:L5966)</f>
        <v>0</v>
      </c>
      <c r="M5963" s="784">
        <f t="shared" si="345"/>
        <v>0</v>
      </c>
      <c r="N5963" s="784">
        <f t="shared" si="345"/>
        <v>102000000</v>
      </c>
      <c r="O5963" s="784">
        <f t="shared" si="345"/>
        <v>102000000</v>
      </c>
      <c r="P5963" s="777">
        <f>SUM(K5963,N5963,O5963)</f>
        <v>306000000</v>
      </c>
      <c r="Q5963" s="777">
        <v>30000000</v>
      </c>
      <c r="R5963" s="777"/>
      <c r="T5963" s="568"/>
    </row>
    <row r="5964" spans="1:20" s="498" customFormat="1" ht="12" x14ac:dyDescent="0.25">
      <c r="A5964" s="772"/>
      <c r="D5964" s="515" t="s">
        <v>11065</v>
      </c>
      <c r="E5964" s="779" t="s">
        <v>11066</v>
      </c>
      <c r="F5964" s="780" t="s">
        <v>7019</v>
      </c>
      <c r="G5964" s="781" t="s">
        <v>8378</v>
      </c>
      <c r="H5964" s="781" t="s">
        <v>10857</v>
      </c>
      <c r="I5964" s="781" t="s">
        <v>5517</v>
      </c>
      <c r="J5964" s="782">
        <v>50000000</v>
      </c>
      <c r="K5964" s="783">
        <v>50000000</v>
      </c>
      <c r="L5964" s="784">
        <f t="shared" ref="L5964:L5966" si="346">SUM(J5964-K5964)</f>
        <v>0</v>
      </c>
      <c r="M5964" s="784">
        <f>SUM(K5964-J5964)</f>
        <v>0</v>
      </c>
      <c r="N5964" s="782">
        <v>50000000</v>
      </c>
      <c r="O5964" s="782">
        <v>50000000</v>
      </c>
      <c r="P5964" s="782">
        <v>150000000</v>
      </c>
      <c r="Q5964" s="782">
        <v>0</v>
      </c>
      <c r="R5964" s="782"/>
      <c r="T5964" s="568"/>
    </row>
    <row r="5965" spans="1:20" s="498" customFormat="1" ht="12" x14ac:dyDescent="0.25">
      <c r="A5965" s="772"/>
      <c r="D5965" s="515" t="s">
        <v>11067</v>
      </c>
      <c r="E5965" s="779" t="s">
        <v>11068</v>
      </c>
      <c r="F5965" s="780" t="s">
        <v>7185</v>
      </c>
      <c r="G5965" s="781" t="s">
        <v>8378</v>
      </c>
      <c r="H5965" s="781" t="s">
        <v>10857</v>
      </c>
      <c r="I5965" s="781" t="s">
        <v>5517</v>
      </c>
      <c r="J5965" s="782">
        <v>50000000</v>
      </c>
      <c r="K5965" s="783">
        <v>50000000</v>
      </c>
      <c r="L5965" s="784">
        <f t="shared" si="346"/>
        <v>0</v>
      </c>
      <c r="M5965" s="784">
        <f t="shared" ref="M5965:M5966" si="347">SUM(K5965-J5965)</f>
        <v>0</v>
      </c>
      <c r="N5965" s="782">
        <v>50000000</v>
      </c>
      <c r="O5965" s="782">
        <v>50000000</v>
      </c>
      <c r="P5965" s="782">
        <v>150000000</v>
      </c>
      <c r="Q5965" s="782">
        <v>30000000</v>
      </c>
      <c r="R5965" s="782"/>
      <c r="T5965" s="568"/>
    </row>
    <row r="5966" spans="1:20" s="498" customFormat="1" ht="12" x14ac:dyDescent="0.25">
      <c r="A5966" s="772"/>
      <c r="D5966" s="515" t="s">
        <v>11069</v>
      </c>
      <c r="E5966" s="779" t="s">
        <v>11070</v>
      </c>
      <c r="F5966" s="780" t="s">
        <v>5895</v>
      </c>
      <c r="G5966" s="781" t="s">
        <v>8378</v>
      </c>
      <c r="H5966" s="781" t="s">
        <v>10857</v>
      </c>
      <c r="I5966" s="781" t="s">
        <v>5517</v>
      </c>
      <c r="J5966" s="782">
        <v>2000000</v>
      </c>
      <c r="K5966" s="783">
        <v>2000000</v>
      </c>
      <c r="L5966" s="782">
        <f t="shared" si="346"/>
        <v>0</v>
      </c>
      <c r="M5966" s="782">
        <f t="shared" si="347"/>
        <v>0</v>
      </c>
      <c r="N5966" s="782">
        <v>2000000</v>
      </c>
      <c r="O5966" s="782">
        <v>2000000</v>
      </c>
      <c r="P5966" s="782">
        <v>6000000</v>
      </c>
      <c r="Q5966" s="782">
        <v>0</v>
      </c>
      <c r="R5966" s="782"/>
      <c r="T5966" s="568"/>
    </row>
    <row r="5967" spans="1:20" s="498" customFormat="1" ht="12" x14ac:dyDescent="0.25">
      <c r="A5967" s="772"/>
      <c r="B5967" s="566" t="s">
        <v>1608</v>
      </c>
      <c r="C5967" s="810"/>
      <c r="D5967" s="515"/>
      <c r="E5967" s="810"/>
      <c r="F5967" s="827"/>
      <c r="G5967" s="810"/>
      <c r="H5967" s="810"/>
      <c r="I5967" s="779"/>
      <c r="J5967" s="782">
        <v>395563370</v>
      </c>
      <c r="K5967" s="783">
        <f>SUM(K5899,K5917,K5963)</f>
        <v>395563370</v>
      </c>
      <c r="L5967" s="782">
        <f>SUM(L5899,L5917,L5963)</f>
        <v>0</v>
      </c>
      <c r="M5967" s="782">
        <f>SUM(M5899,M5917,M5963)</f>
        <v>0</v>
      </c>
      <c r="N5967" s="782">
        <f>SUM(N5899,N5917,N5963)</f>
        <v>397563370</v>
      </c>
      <c r="O5967" s="782">
        <f>SUM(O5899,O5917,O5963)</f>
        <v>400363370</v>
      </c>
      <c r="P5967" s="782">
        <v>1193490110</v>
      </c>
      <c r="Q5967" s="782">
        <v>366813988</v>
      </c>
      <c r="R5967" s="782"/>
      <c r="T5967" s="568"/>
    </row>
    <row r="5968" spans="1:20" s="498" customFormat="1" ht="12" x14ac:dyDescent="0.25">
      <c r="A5968" s="772"/>
      <c r="D5968" s="515"/>
      <c r="F5968" s="536"/>
      <c r="J5968" s="776"/>
      <c r="K5968" s="776"/>
      <c r="L5968" s="776"/>
      <c r="M5968" s="776"/>
      <c r="N5968" s="776"/>
      <c r="O5968" s="776"/>
      <c r="P5968" s="776"/>
      <c r="Q5968" s="776"/>
      <c r="R5968" s="776"/>
      <c r="T5968" s="568"/>
    </row>
    <row r="5969" spans="1:20" s="751" customFormat="1" ht="12" customHeight="1" x14ac:dyDescent="0.3">
      <c r="A5969" s="946" t="s">
        <v>5500</v>
      </c>
      <c r="B5969" s="946"/>
      <c r="C5969" s="946"/>
      <c r="D5969" s="946"/>
      <c r="E5969" s="946"/>
      <c r="F5969" s="946"/>
      <c r="G5969" s="946"/>
      <c r="H5969" s="946"/>
      <c r="I5969" s="946"/>
      <c r="J5969" s="946"/>
      <c r="K5969" s="946"/>
      <c r="L5969" s="946"/>
      <c r="M5969" s="946"/>
      <c r="N5969" s="946"/>
      <c r="O5969" s="946"/>
      <c r="P5969" s="946"/>
      <c r="Q5969" s="946"/>
      <c r="T5969" s="752"/>
    </row>
    <row r="5970" spans="1:20" s="751" customFormat="1" ht="13.8" x14ac:dyDescent="0.3">
      <c r="A5970" s="946" t="s">
        <v>5501</v>
      </c>
      <c r="B5970" s="946"/>
      <c r="C5970" s="946"/>
      <c r="D5970" s="946"/>
      <c r="E5970" s="946"/>
      <c r="F5970" s="946"/>
      <c r="G5970" s="946"/>
      <c r="H5970" s="946"/>
      <c r="I5970" s="946"/>
      <c r="J5970" s="946"/>
      <c r="K5970" s="946"/>
      <c r="L5970" s="946"/>
      <c r="M5970" s="946"/>
      <c r="N5970" s="946"/>
      <c r="O5970" s="946"/>
      <c r="P5970" s="946"/>
      <c r="Q5970" s="946"/>
      <c r="T5970" s="752"/>
    </row>
    <row r="5971" spans="1:20" s="753" customFormat="1" ht="13.2" x14ac:dyDescent="0.25">
      <c r="A5971" s="947" t="s">
        <v>8579</v>
      </c>
      <c r="B5971" s="947"/>
      <c r="C5971" s="947"/>
      <c r="D5971" s="947"/>
      <c r="E5971" s="947"/>
      <c r="F5971" s="947"/>
      <c r="G5971" s="947"/>
      <c r="H5971" s="947"/>
      <c r="I5971" s="947"/>
      <c r="J5971" s="947"/>
      <c r="K5971" s="947"/>
      <c r="L5971" s="947"/>
      <c r="M5971" s="947"/>
      <c r="N5971" s="947"/>
      <c r="O5971" s="947"/>
      <c r="P5971" s="947"/>
      <c r="Q5971" s="947"/>
      <c r="T5971" s="754"/>
    </row>
    <row r="5972" spans="1:20" s="760" customFormat="1" ht="24" customHeight="1" x14ac:dyDescent="0.25">
      <c r="A5972" s="943" t="s">
        <v>5502</v>
      </c>
      <c r="B5972" s="948" t="s">
        <v>5503</v>
      </c>
      <c r="C5972" s="949"/>
      <c r="D5972" s="755"/>
      <c r="E5972" s="943" t="s">
        <v>5504</v>
      </c>
      <c r="F5972" s="943" t="s">
        <v>4881</v>
      </c>
      <c r="G5972" s="943" t="s">
        <v>5505</v>
      </c>
      <c r="H5972" s="943" t="s">
        <v>5506</v>
      </c>
      <c r="I5972" s="943" t="s">
        <v>5507</v>
      </c>
      <c r="J5972" s="756" t="s">
        <v>3115</v>
      </c>
      <c r="K5972" s="757" t="s">
        <v>3116</v>
      </c>
      <c r="L5972" s="758" t="s">
        <v>5508</v>
      </c>
      <c r="M5972" s="758" t="s">
        <v>5509</v>
      </c>
      <c r="N5972" s="756" t="s">
        <v>3116</v>
      </c>
      <c r="O5972" s="756" t="s">
        <v>3116</v>
      </c>
      <c r="P5972" s="759" t="s">
        <v>3317</v>
      </c>
      <c r="Q5972" s="759" t="s">
        <v>3341</v>
      </c>
      <c r="R5972" s="759" t="s">
        <v>5510</v>
      </c>
      <c r="T5972" s="761"/>
    </row>
    <row r="5973" spans="1:20" s="760" customFormat="1" ht="19.5" customHeight="1" x14ac:dyDescent="0.25">
      <c r="A5973" s="944"/>
      <c r="B5973" s="950"/>
      <c r="C5973" s="951"/>
      <c r="D5973" s="762"/>
      <c r="E5973" s="944"/>
      <c r="F5973" s="944"/>
      <c r="G5973" s="944"/>
      <c r="H5973" s="944"/>
      <c r="I5973" s="944"/>
      <c r="J5973" s="763">
        <v>2020</v>
      </c>
      <c r="K5973" s="764" t="s">
        <v>3120</v>
      </c>
      <c r="L5973" s="765" t="s">
        <v>3120</v>
      </c>
      <c r="M5973" s="765" t="s">
        <v>3120</v>
      </c>
      <c r="N5973" s="766" t="s">
        <v>5068</v>
      </c>
      <c r="O5973" s="766" t="s">
        <v>5069</v>
      </c>
      <c r="P5973" s="763" t="s">
        <v>4882</v>
      </c>
      <c r="Q5973" s="766" t="s">
        <v>5102</v>
      </c>
      <c r="R5973" s="763"/>
      <c r="T5973" s="761"/>
    </row>
    <row r="5974" spans="1:20" s="760" customFormat="1" ht="15.75" customHeight="1" x14ac:dyDescent="0.25">
      <c r="A5974" s="945"/>
      <c r="B5974" s="952"/>
      <c r="C5974" s="953"/>
      <c r="D5974" s="768"/>
      <c r="E5974" s="945"/>
      <c r="F5974" s="945"/>
      <c r="G5974" s="945"/>
      <c r="H5974" s="945"/>
      <c r="I5974" s="945"/>
      <c r="J5974" s="769" t="s">
        <v>14</v>
      </c>
      <c r="K5974" s="770" t="s">
        <v>14</v>
      </c>
      <c r="L5974" s="771" t="s">
        <v>14</v>
      </c>
      <c r="M5974" s="771" t="s">
        <v>14</v>
      </c>
      <c r="N5974" s="769" t="s">
        <v>14</v>
      </c>
      <c r="O5974" s="769" t="s">
        <v>14</v>
      </c>
      <c r="P5974" s="769" t="s">
        <v>14</v>
      </c>
      <c r="Q5974" s="769" t="s">
        <v>14</v>
      </c>
      <c r="R5974" s="769"/>
      <c r="T5974" s="761"/>
    </row>
    <row r="5975" spans="1:20" s="498" customFormat="1" ht="12" x14ac:dyDescent="0.25">
      <c r="A5975" s="772" t="s">
        <v>11071</v>
      </c>
      <c r="B5975" s="773" t="s">
        <v>4997</v>
      </c>
      <c r="C5975" s="773"/>
      <c r="D5975" s="794"/>
      <c r="E5975" s="773"/>
      <c r="F5975" s="775"/>
      <c r="G5975" s="773"/>
      <c r="H5975" s="773"/>
      <c r="I5975" s="773"/>
      <c r="J5975" s="776"/>
      <c r="K5975" s="829"/>
      <c r="L5975" s="776"/>
      <c r="M5975" s="776"/>
      <c r="N5975" s="776"/>
      <c r="O5975" s="776"/>
      <c r="P5975" s="776"/>
      <c r="Q5975" s="776"/>
      <c r="R5975" s="776"/>
      <c r="T5975" s="568"/>
    </row>
    <row r="5976" spans="1:20" s="498" customFormat="1" ht="12" x14ac:dyDescent="0.25">
      <c r="A5976" s="772"/>
      <c r="C5976" s="773" t="s">
        <v>5123</v>
      </c>
      <c r="D5976" s="794"/>
      <c r="E5976" s="773"/>
      <c r="F5976" s="775"/>
      <c r="G5976" s="773"/>
      <c r="H5976" s="773"/>
      <c r="I5976" s="773"/>
      <c r="J5976" s="777">
        <v>10731982</v>
      </c>
      <c r="K5976" s="789">
        <f>SUM(K5977:K5983)</f>
        <v>10731982</v>
      </c>
      <c r="L5976" s="784">
        <f t="shared" ref="L5976:O5976" si="348">SUM(L5977:L5983)</f>
        <v>0</v>
      </c>
      <c r="M5976" s="784">
        <f t="shared" si="348"/>
        <v>0</v>
      </c>
      <c r="N5976" s="784">
        <f t="shared" si="348"/>
        <v>10731982</v>
      </c>
      <c r="O5976" s="784">
        <f t="shared" si="348"/>
        <v>11676661</v>
      </c>
      <c r="P5976" s="777">
        <f>SUM(K5976,N5976,O5976)</f>
        <v>33140625</v>
      </c>
      <c r="Q5976" s="777">
        <v>16281344</v>
      </c>
      <c r="R5976" s="777"/>
      <c r="T5976" s="568"/>
    </row>
    <row r="5977" spans="1:20" s="498" customFormat="1" ht="12" x14ac:dyDescent="0.25">
      <c r="A5977" s="772"/>
      <c r="D5977" s="515" t="s">
        <v>11072</v>
      </c>
      <c r="E5977" s="779" t="s">
        <v>11073</v>
      </c>
      <c r="F5977" s="780" t="s">
        <v>6059</v>
      </c>
      <c r="G5977" s="781" t="s">
        <v>8378</v>
      </c>
      <c r="H5977" s="781" t="s">
        <v>10857</v>
      </c>
      <c r="I5977" s="781" t="s">
        <v>5517</v>
      </c>
      <c r="J5977" s="782">
        <v>3844120</v>
      </c>
      <c r="K5977" s="783">
        <v>3844120</v>
      </c>
      <c r="L5977" s="784">
        <f t="shared" ref="L5977:L5983" si="349">SUM(J5977-K5977)</f>
        <v>0</v>
      </c>
      <c r="M5977" s="784">
        <f>SUM(K5977-J5977)</f>
        <v>0</v>
      </c>
      <c r="N5977" s="782">
        <v>3844120</v>
      </c>
      <c r="O5977" s="782">
        <v>4335680</v>
      </c>
      <c r="P5977" s="782">
        <v>12023920</v>
      </c>
      <c r="Q5977" s="782">
        <v>6721340</v>
      </c>
      <c r="R5977" s="782"/>
      <c r="T5977" s="568"/>
    </row>
    <row r="5978" spans="1:20" s="498" customFormat="1" ht="24" x14ac:dyDescent="0.25">
      <c r="A5978" s="772"/>
      <c r="D5978" s="515" t="s">
        <v>11074</v>
      </c>
      <c r="E5978" s="779" t="s">
        <v>11075</v>
      </c>
      <c r="F5978" s="780" t="s">
        <v>5523</v>
      </c>
      <c r="G5978" s="781" t="s">
        <v>8378</v>
      </c>
      <c r="H5978" s="781" t="s">
        <v>10857</v>
      </c>
      <c r="I5978" s="781" t="s">
        <v>5517</v>
      </c>
      <c r="J5978" s="782">
        <v>1780640</v>
      </c>
      <c r="K5978" s="783">
        <v>1780640</v>
      </c>
      <c r="L5978" s="784">
        <f t="shared" si="349"/>
        <v>0</v>
      </c>
      <c r="M5978" s="784">
        <f t="shared" ref="M5978:M5983" si="350">SUM(K5978-J5978)</f>
        <v>0</v>
      </c>
      <c r="N5978" s="782">
        <v>1780640</v>
      </c>
      <c r="O5978" s="782">
        <v>1780640</v>
      </c>
      <c r="P5978" s="782">
        <v>5341920</v>
      </c>
      <c r="Q5978" s="782">
        <v>4780640</v>
      </c>
      <c r="R5978" s="782"/>
      <c r="T5978" s="568"/>
    </row>
    <row r="5979" spans="1:20" s="498" customFormat="1" ht="12" x14ac:dyDescent="0.25">
      <c r="A5979" s="772"/>
      <c r="D5979" s="515" t="s">
        <v>11076</v>
      </c>
      <c r="E5979" s="779" t="s">
        <v>11077</v>
      </c>
      <c r="F5979" s="780" t="s">
        <v>5526</v>
      </c>
      <c r="G5979" s="781" t="s">
        <v>8378</v>
      </c>
      <c r="H5979" s="781" t="s">
        <v>10857</v>
      </c>
      <c r="I5979" s="781" t="s">
        <v>5517</v>
      </c>
      <c r="J5979" s="782">
        <v>1902322</v>
      </c>
      <c r="K5979" s="783">
        <v>1902322</v>
      </c>
      <c r="L5979" s="784">
        <f t="shared" si="349"/>
        <v>0</v>
      </c>
      <c r="M5979" s="784">
        <f t="shared" si="350"/>
        <v>0</v>
      </c>
      <c r="N5979" s="782">
        <v>1902322</v>
      </c>
      <c r="O5979" s="782">
        <v>2014760</v>
      </c>
      <c r="P5979" s="782">
        <v>5819404</v>
      </c>
      <c r="Q5979" s="782">
        <v>1809340</v>
      </c>
      <c r="R5979" s="782"/>
      <c r="T5979" s="568"/>
    </row>
    <row r="5980" spans="1:20" s="498" customFormat="1" ht="12" x14ac:dyDescent="0.25">
      <c r="A5980" s="772"/>
      <c r="D5980" s="515" t="s">
        <v>11078</v>
      </c>
      <c r="E5980" s="779" t="s">
        <v>11079</v>
      </c>
      <c r="F5980" s="780" t="s">
        <v>5529</v>
      </c>
      <c r="G5980" s="781" t="s">
        <v>8378</v>
      </c>
      <c r="H5980" s="781" t="s">
        <v>10857</v>
      </c>
      <c r="I5980" s="781" t="s">
        <v>5517</v>
      </c>
      <c r="J5980" s="782">
        <v>1002110</v>
      </c>
      <c r="K5980" s="783">
        <v>1002110</v>
      </c>
      <c r="L5980" s="784">
        <f t="shared" si="349"/>
        <v>0</v>
      </c>
      <c r="M5980" s="784">
        <f t="shared" si="350"/>
        <v>0</v>
      </c>
      <c r="N5980" s="782">
        <v>1002110</v>
      </c>
      <c r="O5980" s="782">
        <v>1132470</v>
      </c>
      <c r="P5980" s="782">
        <v>3136690</v>
      </c>
      <c r="Q5980" s="782">
        <v>997630</v>
      </c>
      <c r="R5980" s="782"/>
      <c r="T5980" s="568"/>
    </row>
    <row r="5981" spans="1:20" s="498" customFormat="1" ht="12" x14ac:dyDescent="0.25">
      <c r="A5981" s="772"/>
      <c r="D5981" s="515" t="s">
        <v>11080</v>
      </c>
      <c r="E5981" s="779" t="s">
        <v>11081</v>
      </c>
      <c r="F5981" s="780" t="s">
        <v>5532</v>
      </c>
      <c r="G5981" s="781" t="s">
        <v>8378</v>
      </c>
      <c r="H5981" s="781" t="s">
        <v>10857</v>
      </c>
      <c r="I5981" s="781" t="s">
        <v>5517</v>
      </c>
      <c r="J5981" s="782">
        <v>791330</v>
      </c>
      <c r="K5981" s="783">
        <v>791330</v>
      </c>
      <c r="L5981" s="784">
        <f t="shared" si="349"/>
        <v>0</v>
      </c>
      <c r="M5981" s="784">
        <f t="shared" si="350"/>
        <v>0</v>
      </c>
      <c r="N5981" s="782">
        <v>791330</v>
      </c>
      <c r="O5981" s="782">
        <v>899231</v>
      </c>
      <c r="P5981" s="782">
        <v>2481891</v>
      </c>
      <c r="Q5981" s="782">
        <v>720144</v>
      </c>
      <c r="R5981" s="782"/>
      <c r="T5981" s="568"/>
    </row>
    <row r="5982" spans="1:20" s="498" customFormat="1" ht="12" x14ac:dyDescent="0.25">
      <c r="A5982" s="772"/>
      <c r="D5982" s="515" t="s">
        <v>11082</v>
      </c>
      <c r="E5982" s="779" t="s">
        <v>11083</v>
      </c>
      <c r="F5982" s="780" t="s">
        <v>5535</v>
      </c>
      <c r="G5982" s="781" t="s">
        <v>8378</v>
      </c>
      <c r="H5982" s="781" t="s">
        <v>10857</v>
      </c>
      <c r="I5982" s="781" t="s">
        <v>5517</v>
      </c>
      <c r="J5982" s="782">
        <v>799120</v>
      </c>
      <c r="K5982" s="783">
        <v>799120</v>
      </c>
      <c r="L5982" s="784">
        <f t="shared" si="349"/>
        <v>0</v>
      </c>
      <c r="M5982" s="784">
        <f t="shared" si="350"/>
        <v>0</v>
      </c>
      <c r="N5982" s="782">
        <v>799120</v>
      </c>
      <c r="O5982" s="782">
        <v>822430</v>
      </c>
      <c r="P5982" s="782">
        <v>2420670</v>
      </c>
      <c r="Q5982" s="782">
        <v>671130</v>
      </c>
      <c r="R5982" s="782"/>
      <c r="T5982" s="568"/>
    </row>
    <row r="5983" spans="1:20" s="498" customFormat="1" ht="12" x14ac:dyDescent="0.25">
      <c r="A5983" s="772"/>
      <c r="D5983" s="515" t="s">
        <v>11084</v>
      </c>
      <c r="E5983" s="779" t="s">
        <v>11085</v>
      </c>
      <c r="F5983" s="780" t="s">
        <v>5796</v>
      </c>
      <c r="G5983" s="781" t="s">
        <v>8378</v>
      </c>
      <c r="H5983" s="781" t="s">
        <v>10857</v>
      </c>
      <c r="I5983" s="781" t="s">
        <v>5517</v>
      </c>
      <c r="J5983" s="782">
        <v>612340</v>
      </c>
      <c r="K5983" s="783">
        <v>612340</v>
      </c>
      <c r="L5983" s="782">
        <f t="shared" si="349"/>
        <v>0</v>
      </c>
      <c r="M5983" s="782">
        <f t="shared" si="350"/>
        <v>0</v>
      </c>
      <c r="N5983" s="782">
        <v>612340</v>
      </c>
      <c r="O5983" s="782">
        <v>691450</v>
      </c>
      <c r="P5983" s="782">
        <v>1916130</v>
      </c>
      <c r="Q5983" s="782">
        <v>581120</v>
      </c>
      <c r="R5983" s="782"/>
      <c r="T5983" s="568"/>
    </row>
    <row r="5984" spans="1:20" s="498" customFormat="1" ht="12" x14ac:dyDescent="0.25">
      <c r="A5984" s="772"/>
      <c r="D5984" s="515"/>
      <c r="F5984" s="536"/>
      <c r="J5984" s="776"/>
      <c r="K5984" s="829"/>
      <c r="L5984" s="776"/>
      <c r="M5984" s="776"/>
      <c r="N5984" s="776"/>
      <c r="O5984" s="776"/>
      <c r="P5984" s="776"/>
      <c r="Q5984" s="776"/>
      <c r="R5984" s="776"/>
      <c r="T5984" s="568"/>
    </row>
    <row r="5985" spans="1:20" s="498" customFormat="1" ht="12" x14ac:dyDescent="0.25">
      <c r="A5985" s="772"/>
      <c r="C5985" s="773" t="s">
        <v>5142</v>
      </c>
      <c r="D5985" s="794"/>
      <c r="E5985" s="773"/>
      <c r="F5985" s="775"/>
      <c r="G5985" s="773"/>
      <c r="H5985" s="773"/>
      <c r="I5985" s="773"/>
      <c r="J5985" s="777">
        <v>12500000</v>
      </c>
      <c r="K5985" s="789">
        <f>SUM(K5986:K6022)</f>
        <v>12500000</v>
      </c>
      <c r="L5985" s="784">
        <f t="shared" ref="L5985:O5985" si="351">SUM(L5986:L6022)</f>
        <v>0</v>
      </c>
      <c r="M5985" s="784">
        <f t="shared" si="351"/>
        <v>0</v>
      </c>
      <c r="N5985" s="784">
        <f t="shared" si="351"/>
        <v>12500000</v>
      </c>
      <c r="O5985" s="784">
        <f t="shared" si="351"/>
        <v>12900000</v>
      </c>
      <c r="P5985" s="777">
        <f>SUM(K5985,N5985,O5985)</f>
        <v>37900000</v>
      </c>
      <c r="Q5985" s="777">
        <v>11300000</v>
      </c>
      <c r="R5985" s="777"/>
      <c r="T5985" s="568"/>
    </row>
    <row r="5986" spans="1:20" s="498" customFormat="1" ht="24" x14ac:dyDescent="0.25">
      <c r="A5986" s="772"/>
      <c r="D5986" s="515" t="s">
        <v>11086</v>
      </c>
      <c r="E5986" s="779" t="s">
        <v>11087</v>
      </c>
      <c r="F5986" s="780" t="s">
        <v>6618</v>
      </c>
      <c r="G5986" s="781" t="s">
        <v>8378</v>
      </c>
      <c r="H5986" s="781" t="s">
        <v>10857</v>
      </c>
      <c r="I5986" s="781" t="s">
        <v>5517</v>
      </c>
      <c r="J5986" s="782">
        <v>1000000</v>
      </c>
      <c r="K5986" s="783">
        <v>1000000</v>
      </c>
      <c r="L5986" s="784">
        <f t="shared" ref="L5986:L6022" si="352">SUM(J5986-K5986)</f>
        <v>0</v>
      </c>
      <c r="M5986" s="784">
        <f>SUM(K5986-J5986)</f>
        <v>0</v>
      </c>
      <c r="N5986" s="782">
        <v>1000000</v>
      </c>
      <c r="O5986" s="782">
        <v>1000000</v>
      </c>
      <c r="P5986" s="782">
        <v>3000000</v>
      </c>
      <c r="Q5986" s="782">
        <v>900000</v>
      </c>
      <c r="R5986" s="782"/>
      <c r="T5986" s="568"/>
    </row>
    <row r="5987" spans="1:20" s="498" customFormat="1" ht="12" x14ac:dyDescent="0.25">
      <c r="A5987" s="772"/>
      <c r="D5987" s="515" t="s">
        <v>11088</v>
      </c>
      <c r="E5987" s="779" t="s">
        <v>11089</v>
      </c>
      <c r="F5987" s="780" t="s">
        <v>5580</v>
      </c>
      <c r="G5987" s="781" t="s">
        <v>8378</v>
      </c>
      <c r="H5987" s="781" t="s">
        <v>10857</v>
      </c>
      <c r="I5987" s="781" t="s">
        <v>5517</v>
      </c>
      <c r="J5987" s="782">
        <v>0</v>
      </c>
      <c r="K5987" s="783">
        <v>0</v>
      </c>
      <c r="L5987" s="784">
        <f t="shared" si="352"/>
        <v>0</v>
      </c>
      <c r="M5987" s="784">
        <f t="shared" ref="M5987:M6022" si="353">SUM(K5987-J5987)</f>
        <v>0</v>
      </c>
      <c r="N5987" s="782">
        <v>0</v>
      </c>
      <c r="O5987" s="782">
        <v>0</v>
      </c>
      <c r="P5987" s="782">
        <v>0</v>
      </c>
      <c r="Q5987" s="782">
        <v>0</v>
      </c>
      <c r="R5987" s="782"/>
      <c r="T5987" s="568"/>
    </row>
    <row r="5988" spans="1:20" s="498" customFormat="1" ht="12" x14ac:dyDescent="0.25">
      <c r="A5988" s="772"/>
      <c r="D5988" s="515" t="s">
        <v>11090</v>
      </c>
      <c r="E5988" s="779" t="s">
        <v>11091</v>
      </c>
      <c r="F5988" s="780" t="s">
        <v>5592</v>
      </c>
      <c r="G5988" s="781" t="s">
        <v>8378</v>
      </c>
      <c r="H5988" s="781" t="s">
        <v>10857</v>
      </c>
      <c r="I5988" s="781" t="s">
        <v>5517</v>
      </c>
      <c r="J5988" s="782">
        <v>500000</v>
      </c>
      <c r="K5988" s="783">
        <v>500000</v>
      </c>
      <c r="L5988" s="784">
        <f t="shared" si="352"/>
        <v>0</v>
      </c>
      <c r="M5988" s="784">
        <f t="shared" si="353"/>
        <v>0</v>
      </c>
      <c r="N5988" s="782">
        <v>500000</v>
      </c>
      <c r="O5988" s="782">
        <v>500000</v>
      </c>
      <c r="P5988" s="782">
        <v>1500000</v>
      </c>
      <c r="Q5988" s="782">
        <v>400000</v>
      </c>
      <c r="R5988" s="782"/>
      <c r="T5988" s="568"/>
    </row>
    <row r="5989" spans="1:20" s="498" customFormat="1" ht="12" x14ac:dyDescent="0.25">
      <c r="A5989" s="772"/>
      <c r="D5989" s="515" t="s">
        <v>11092</v>
      </c>
      <c r="E5989" s="779" t="s">
        <v>11093</v>
      </c>
      <c r="F5989" s="780" t="s">
        <v>6354</v>
      </c>
      <c r="G5989" s="781" t="s">
        <v>8378</v>
      </c>
      <c r="H5989" s="781" t="s">
        <v>10857</v>
      </c>
      <c r="I5989" s="781" t="s">
        <v>5517</v>
      </c>
      <c r="J5989" s="782">
        <v>500000</v>
      </c>
      <c r="K5989" s="783">
        <v>500000</v>
      </c>
      <c r="L5989" s="784">
        <f t="shared" si="352"/>
        <v>0</v>
      </c>
      <c r="M5989" s="784">
        <f t="shared" si="353"/>
        <v>0</v>
      </c>
      <c r="N5989" s="782">
        <v>500000</v>
      </c>
      <c r="O5989" s="782">
        <v>600000</v>
      </c>
      <c r="P5989" s="782">
        <v>1600000</v>
      </c>
      <c r="Q5989" s="782">
        <v>400000</v>
      </c>
      <c r="R5989" s="782"/>
      <c r="T5989" s="568"/>
    </row>
    <row r="5990" spans="1:20" s="498" customFormat="1" ht="36" x14ac:dyDescent="0.25">
      <c r="A5990" s="772"/>
      <c r="D5990" s="515" t="s">
        <v>11094</v>
      </c>
      <c r="E5990" s="779" t="s">
        <v>11095</v>
      </c>
      <c r="F5990" s="780" t="s">
        <v>5598</v>
      </c>
      <c r="G5990" s="781" t="s">
        <v>8378</v>
      </c>
      <c r="H5990" s="781" t="s">
        <v>10857</v>
      </c>
      <c r="I5990" s="781" t="s">
        <v>5517</v>
      </c>
      <c r="J5990" s="782">
        <v>900000</v>
      </c>
      <c r="K5990" s="783">
        <v>900000</v>
      </c>
      <c r="L5990" s="784">
        <f t="shared" si="352"/>
        <v>0</v>
      </c>
      <c r="M5990" s="784">
        <f t="shared" si="353"/>
        <v>0</v>
      </c>
      <c r="N5990" s="782">
        <v>900000</v>
      </c>
      <c r="O5990" s="782">
        <v>900000</v>
      </c>
      <c r="P5990" s="782">
        <v>2700000</v>
      </c>
      <c r="Q5990" s="782">
        <v>900000</v>
      </c>
      <c r="R5990" s="782"/>
      <c r="T5990" s="568"/>
    </row>
    <row r="5991" spans="1:20" s="498" customFormat="1" ht="12" x14ac:dyDescent="0.25">
      <c r="A5991" s="772"/>
      <c r="D5991" s="515" t="s">
        <v>11096</v>
      </c>
      <c r="E5991" s="779" t="s">
        <v>11097</v>
      </c>
      <c r="F5991" s="780" t="s">
        <v>5631</v>
      </c>
      <c r="G5991" s="781" t="s">
        <v>8378</v>
      </c>
      <c r="H5991" s="781" t="s">
        <v>10857</v>
      </c>
      <c r="I5991" s="781" t="s">
        <v>5517</v>
      </c>
      <c r="J5991" s="782">
        <v>750000</v>
      </c>
      <c r="K5991" s="783">
        <v>750000</v>
      </c>
      <c r="L5991" s="784">
        <f t="shared" si="352"/>
        <v>0</v>
      </c>
      <c r="M5991" s="784">
        <f t="shared" si="353"/>
        <v>0</v>
      </c>
      <c r="N5991" s="782">
        <v>750000</v>
      </c>
      <c r="O5991" s="782">
        <v>800000</v>
      </c>
      <c r="P5991" s="782">
        <v>2300000</v>
      </c>
      <c r="Q5991" s="782">
        <v>700000</v>
      </c>
      <c r="R5991" s="782"/>
      <c r="T5991" s="568"/>
    </row>
    <row r="5992" spans="1:20" s="498" customFormat="1" ht="36" x14ac:dyDescent="0.25">
      <c r="A5992" s="772"/>
      <c r="D5992" s="515" t="s">
        <v>11098</v>
      </c>
      <c r="E5992" s="779" t="s">
        <v>11099</v>
      </c>
      <c r="F5992" s="780" t="s">
        <v>5906</v>
      </c>
      <c r="G5992" s="781" t="s">
        <v>8378</v>
      </c>
      <c r="H5992" s="781" t="s">
        <v>10857</v>
      </c>
      <c r="I5992" s="781" t="s">
        <v>5517</v>
      </c>
      <c r="J5992" s="782">
        <v>800000</v>
      </c>
      <c r="K5992" s="783">
        <v>800000</v>
      </c>
      <c r="L5992" s="784">
        <f t="shared" si="352"/>
        <v>0</v>
      </c>
      <c r="M5992" s="784">
        <f t="shared" si="353"/>
        <v>0</v>
      </c>
      <c r="N5992" s="782">
        <v>800000</v>
      </c>
      <c r="O5992" s="782">
        <v>900000</v>
      </c>
      <c r="P5992" s="782">
        <v>2500000</v>
      </c>
      <c r="Q5992" s="782">
        <v>800000</v>
      </c>
      <c r="R5992" s="782"/>
      <c r="T5992" s="568"/>
    </row>
    <row r="5993" spans="1:20" s="498" customFormat="1" ht="24" x14ac:dyDescent="0.25">
      <c r="A5993" s="772"/>
      <c r="D5993" s="515" t="s">
        <v>11100</v>
      </c>
      <c r="E5993" s="779" t="s">
        <v>11101</v>
      </c>
      <c r="F5993" s="780" t="s">
        <v>5637</v>
      </c>
      <c r="G5993" s="781" t="s">
        <v>8378</v>
      </c>
      <c r="H5993" s="781" t="s">
        <v>10857</v>
      </c>
      <c r="I5993" s="781" t="s">
        <v>5517</v>
      </c>
      <c r="J5993" s="782">
        <v>500000</v>
      </c>
      <c r="K5993" s="783">
        <v>500000</v>
      </c>
      <c r="L5993" s="784">
        <f t="shared" si="352"/>
        <v>0</v>
      </c>
      <c r="M5993" s="784">
        <f t="shared" si="353"/>
        <v>0</v>
      </c>
      <c r="N5993" s="782">
        <v>500000</v>
      </c>
      <c r="O5993" s="782">
        <v>600000</v>
      </c>
      <c r="P5993" s="782">
        <v>1600000</v>
      </c>
      <c r="Q5993" s="782">
        <v>500000</v>
      </c>
      <c r="R5993" s="782"/>
      <c r="T5993" s="568"/>
    </row>
    <row r="5994" spans="1:20" s="498" customFormat="1" ht="36" x14ac:dyDescent="0.25">
      <c r="A5994" s="772"/>
      <c r="D5994" s="515" t="s">
        <v>11102</v>
      </c>
      <c r="E5994" s="779" t="s">
        <v>11103</v>
      </c>
      <c r="F5994" s="780" t="s">
        <v>10221</v>
      </c>
      <c r="G5994" s="781" t="s">
        <v>8378</v>
      </c>
      <c r="H5994" s="781" t="s">
        <v>10857</v>
      </c>
      <c r="I5994" s="781" t="s">
        <v>5517</v>
      </c>
      <c r="J5994" s="782">
        <v>0</v>
      </c>
      <c r="K5994" s="783">
        <v>0</v>
      </c>
      <c r="L5994" s="784">
        <f t="shared" si="352"/>
        <v>0</v>
      </c>
      <c r="M5994" s="784">
        <f t="shared" si="353"/>
        <v>0</v>
      </c>
      <c r="N5994" s="782">
        <v>0</v>
      </c>
      <c r="O5994" s="782">
        <v>0</v>
      </c>
      <c r="P5994" s="782">
        <v>0</v>
      </c>
      <c r="Q5994" s="782">
        <v>0</v>
      </c>
      <c r="R5994" s="782"/>
      <c r="T5994" s="568"/>
    </row>
    <row r="5995" spans="1:20" s="498" customFormat="1" ht="24" x14ac:dyDescent="0.25">
      <c r="A5995" s="772"/>
      <c r="D5995" s="515" t="s">
        <v>11104</v>
      </c>
      <c r="E5995" s="779" t="s">
        <v>11105</v>
      </c>
      <c r="F5995" s="780" t="s">
        <v>6254</v>
      </c>
      <c r="G5995" s="781" t="s">
        <v>8378</v>
      </c>
      <c r="H5995" s="781" t="s">
        <v>10857</v>
      </c>
      <c r="I5995" s="781" t="s">
        <v>5517</v>
      </c>
      <c r="J5995" s="782">
        <v>400000</v>
      </c>
      <c r="K5995" s="783">
        <v>400000</v>
      </c>
      <c r="L5995" s="784">
        <f t="shared" si="352"/>
        <v>0</v>
      </c>
      <c r="M5995" s="784">
        <f t="shared" si="353"/>
        <v>0</v>
      </c>
      <c r="N5995" s="782">
        <v>400000</v>
      </c>
      <c r="O5995" s="782">
        <v>400000</v>
      </c>
      <c r="P5995" s="782">
        <v>1200000</v>
      </c>
      <c r="Q5995" s="782">
        <v>400000</v>
      </c>
      <c r="R5995" s="782"/>
      <c r="T5995" s="568"/>
    </row>
    <row r="5996" spans="1:20" s="498" customFormat="1" ht="24" x14ac:dyDescent="0.25">
      <c r="A5996" s="772"/>
      <c r="D5996" s="515" t="s">
        <v>11106</v>
      </c>
      <c r="E5996" s="779" t="s">
        <v>11107</v>
      </c>
      <c r="F5996" s="780" t="s">
        <v>9873</v>
      </c>
      <c r="G5996" s="781" t="s">
        <v>8378</v>
      </c>
      <c r="H5996" s="781" t="s">
        <v>10857</v>
      </c>
      <c r="I5996" s="781" t="s">
        <v>5517</v>
      </c>
      <c r="J5996" s="782">
        <v>400000</v>
      </c>
      <c r="K5996" s="783">
        <v>400000</v>
      </c>
      <c r="L5996" s="784">
        <f t="shared" si="352"/>
        <v>0</v>
      </c>
      <c r="M5996" s="784">
        <f t="shared" si="353"/>
        <v>0</v>
      </c>
      <c r="N5996" s="782">
        <v>400000</v>
      </c>
      <c r="O5996" s="782">
        <v>400000</v>
      </c>
      <c r="P5996" s="782">
        <v>1200000</v>
      </c>
      <c r="Q5996" s="782">
        <v>350000</v>
      </c>
      <c r="R5996" s="782"/>
      <c r="T5996" s="568"/>
    </row>
    <row r="5997" spans="1:20" s="498" customFormat="1" ht="12" x14ac:dyDescent="0.25">
      <c r="A5997" s="772"/>
      <c r="D5997" s="515" t="s">
        <v>11108</v>
      </c>
      <c r="E5997" s="779" t="s">
        <v>11109</v>
      </c>
      <c r="F5997" s="515" t="s">
        <v>5649</v>
      </c>
      <c r="G5997" s="781" t="s">
        <v>8378</v>
      </c>
      <c r="H5997" s="781" t="s">
        <v>10857</v>
      </c>
      <c r="I5997" s="781" t="s">
        <v>5517</v>
      </c>
      <c r="J5997" s="782">
        <v>900000</v>
      </c>
      <c r="K5997" s="783">
        <v>900000</v>
      </c>
      <c r="L5997" s="784">
        <f t="shared" si="352"/>
        <v>0</v>
      </c>
      <c r="M5997" s="784">
        <f t="shared" si="353"/>
        <v>0</v>
      </c>
      <c r="N5997" s="782">
        <v>900000</v>
      </c>
      <c r="O5997" s="782">
        <v>900000</v>
      </c>
      <c r="P5997" s="782">
        <v>2700000</v>
      </c>
      <c r="Q5997" s="782">
        <v>900000</v>
      </c>
      <c r="R5997" s="782"/>
      <c r="T5997" s="568"/>
    </row>
    <row r="5998" spans="1:20" s="751" customFormat="1" ht="12" customHeight="1" x14ac:dyDescent="0.3">
      <c r="A5998" s="946" t="s">
        <v>5500</v>
      </c>
      <c r="B5998" s="946"/>
      <c r="C5998" s="946"/>
      <c r="D5998" s="946"/>
      <c r="E5998" s="946"/>
      <c r="F5998" s="946"/>
      <c r="G5998" s="946"/>
      <c r="H5998" s="946"/>
      <c r="I5998" s="946"/>
      <c r="J5998" s="946"/>
      <c r="K5998" s="946"/>
      <c r="L5998" s="946"/>
      <c r="M5998" s="946"/>
      <c r="N5998" s="946"/>
      <c r="O5998" s="946"/>
      <c r="P5998" s="946"/>
      <c r="Q5998" s="946"/>
      <c r="T5998" s="752"/>
    </row>
    <row r="5999" spans="1:20" s="751" customFormat="1" ht="13.8" x14ac:dyDescent="0.3">
      <c r="A5999" s="946" t="s">
        <v>5501</v>
      </c>
      <c r="B5999" s="946"/>
      <c r="C5999" s="946"/>
      <c r="D5999" s="946"/>
      <c r="E5999" s="946"/>
      <c r="F5999" s="946"/>
      <c r="G5999" s="946"/>
      <c r="H5999" s="946"/>
      <c r="I5999" s="946"/>
      <c r="J5999" s="946"/>
      <c r="K5999" s="946"/>
      <c r="L5999" s="946"/>
      <c r="M5999" s="946"/>
      <c r="N5999" s="946"/>
      <c r="O5999" s="946"/>
      <c r="P5999" s="946"/>
      <c r="Q5999" s="946"/>
      <c r="T5999" s="752"/>
    </row>
    <row r="6000" spans="1:20" s="753" customFormat="1" ht="13.2" x14ac:dyDescent="0.25">
      <c r="A6000" s="947" t="s">
        <v>8579</v>
      </c>
      <c r="B6000" s="947"/>
      <c r="C6000" s="947"/>
      <c r="D6000" s="947"/>
      <c r="E6000" s="947"/>
      <c r="F6000" s="947"/>
      <c r="G6000" s="947"/>
      <c r="H6000" s="947"/>
      <c r="I6000" s="947"/>
      <c r="J6000" s="947"/>
      <c r="K6000" s="947"/>
      <c r="L6000" s="947"/>
      <c r="M6000" s="947"/>
      <c r="N6000" s="947"/>
      <c r="O6000" s="947"/>
      <c r="P6000" s="947"/>
      <c r="Q6000" s="947"/>
      <c r="T6000" s="754"/>
    </row>
    <row r="6001" spans="1:20" s="760" customFormat="1" ht="24" customHeight="1" x14ac:dyDescent="0.25">
      <c r="A6001" s="943" t="s">
        <v>5502</v>
      </c>
      <c r="B6001" s="948" t="s">
        <v>5503</v>
      </c>
      <c r="C6001" s="949"/>
      <c r="D6001" s="755"/>
      <c r="E6001" s="943" t="s">
        <v>5504</v>
      </c>
      <c r="F6001" s="943" t="s">
        <v>4881</v>
      </c>
      <c r="G6001" s="943" t="s">
        <v>5505</v>
      </c>
      <c r="H6001" s="943" t="s">
        <v>5506</v>
      </c>
      <c r="I6001" s="943" t="s">
        <v>5507</v>
      </c>
      <c r="J6001" s="756" t="s">
        <v>3115</v>
      </c>
      <c r="K6001" s="757" t="s">
        <v>3116</v>
      </c>
      <c r="L6001" s="758" t="s">
        <v>5508</v>
      </c>
      <c r="M6001" s="758" t="s">
        <v>5509</v>
      </c>
      <c r="N6001" s="756" t="s">
        <v>3116</v>
      </c>
      <c r="O6001" s="756" t="s">
        <v>3116</v>
      </c>
      <c r="P6001" s="759" t="s">
        <v>3317</v>
      </c>
      <c r="Q6001" s="759" t="s">
        <v>3341</v>
      </c>
      <c r="R6001" s="759" t="s">
        <v>5510</v>
      </c>
      <c r="T6001" s="761"/>
    </row>
    <row r="6002" spans="1:20" s="760" customFormat="1" ht="19.5" customHeight="1" x14ac:dyDescent="0.25">
      <c r="A6002" s="944"/>
      <c r="B6002" s="950"/>
      <c r="C6002" s="951"/>
      <c r="D6002" s="762"/>
      <c r="E6002" s="944"/>
      <c r="F6002" s="944"/>
      <c r="G6002" s="944"/>
      <c r="H6002" s="944"/>
      <c r="I6002" s="944"/>
      <c r="J6002" s="763">
        <v>2020</v>
      </c>
      <c r="K6002" s="764" t="s">
        <v>3120</v>
      </c>
      <c r="L6002" s="765" t="s">
        <v>3120</v>
      </c>
      <c r="M6002" s="765" t="s">
        <v>3120</v>
      </c>
      <c r="N6002" s="766" t="s">
        <v>5068</v>
      </c>
      <c r="O6002" s="766" t="s">
        <v>5069</v>
      </c>
      <c r="P6002" s="763" t="s">
        <v>4882</v>
      </c>
      <c r="Q6002" s="766" t="s">
        <v>5102</v>
      </c>
      <c r="R6002" s="763"/>
      <c r="T6002" s="761"/>
    </row>
    <row r="6003" spans="1:20" s="760" customFormat="1" ht="15.75" customHeight="1" x14ac:dyDescent="0.25">
      <c r="A6003" s="945"/>
      <c r="B6003" s="952"/>
      <c r="C6003" s="953"/>
      <c r="D6003" s="768"/>
      <c r="E6003" s="945"/>
      <c r="F6003" s="945"/>
      <c r="G6003" s="945"/>
      <c r="H6003" s="945"/>
      <c r="I6003" s="945"/>
      <c r="J6003" s="769" t="s">
        <v>14</v>
      </c>
      <c r="K6003" s="770" t="s">
        <v>14</v>
      </c>
      <c r="L6003" s="771" t="s">
        <v>14</v>
      </c>
      <c r="M6003" s="771" t="s">
        <v>14</v>
      </c>
      <c r="N6003" s="769" t="s">
        <v>14</v>
      </c>
      <c r="O6003" s="769" t="s">
        <v>14</v>
      </c>
      <c r="P6003" s="769" t="s">
        <v>14</v>
      </c>
      <c r="Q6003" s="769" t="s">
        <v>14</v>
      </c>
      <c r="R6003" s="769"/>
      <c r="T6003" s="761"/>
    </row>
    <row r="6004" spans="1:20" s="498" customFormat="1" ht="12" x14ac:dyDescent="0.25">
      <c r="A6004" s="772"/>
      <c r="D6004" s="515" t="s">
        <v>11110</v>
      </c>
      <c r="E6004" s="779" t="s">
        <v>11111</v>
      </c>
      <c r="F6004" s="780" t="s">
        <v>5664</v>
      </c>
      <c r="G6004" s="781" t="s">
        <v>8378</v>
      </c>
      <c r="H6004" s="781" t="s">
        <v>10857</v>
      </c>
      <c r="I6004" s="781" t="s">
        <v>5517</v>
      </c>
      <c r="J6004" s="782">
        <v>600000</v>
      </c>
      <c r="K6004" s="783">
        <v>600000</v>
      </c>
      <c r="L6004" s="784">
        <f t="shared" si="352"/>
        <v>0</v>
      </c>
      <c r="M6004" s="784">
        <f t="shared" si="353"/>
        <v>0</v>
      </c>
      <c r="N6004" s="782">
        <v>600000</v>
      </c>
      <c r="O6004" s="782">
        <v>600000</v>
      </c>
      <c r="P6004" s="782">
        <v>1800000</v>
      </c>
      <c r="Q6004" s="782">
        <v>600000</v>
      </c>
      <c r="R6004" s="782"/>
      <c r="T6004" s="568"/>
    </row>
    <row r="6005" spans="1:20" s="498" customFormat="1" ht="24" x14ac:dyDescent="0.25">
      <c r="A6005" s="772"/>
      <c r="D6005" s="515" t="s">
        <v>11112</v>
      </c>
      <c r="E6005" s="779" t="s">
        <v>11113</v>
      </c>
      <c r="F6005" s="780" t="s">
        <v>8111</v>
      </c>
      <c r="G6005" s="781" t="s">
        <v>8378</v>
      </c>
      <c r="H6005" s="781" t="s">
        <v>10857</v>
      </c>
      <c r="I6005" s="781" t="s">
        <v>5517</v>
      </c>
      <c r="J6005" s="782">
        <v>200000</v>
      </c>
      <c r="K6005" s="783">
        <v>200000</v>
      </c>
      <c r="L6005" s="784">
        <f t="shared" si="352"/>
        <v>0</v>
      </c>
      <c r="M6005" s="784">
        <f t="shared" si="353"/>
        <v>0</v>
      </c>
      <c r="N6005" s="782">
        <v>200000</v>
      </c>
      <c r="O6005" s="782">
        <v>200000</v>
      </c>
      <c r="P6005" s="782">
        <v>600000</v>
      </c>
      <c r="Q6005" s="782">
        <v>0</v>
      </c>
      <c r="R6005" s="782"/>
      <c r="T6005" s="568"/>
    </row>
    <row r="6006" spans="1:20" s="498" customFormat="1" ht="12" x14ac:dyDescent="0.25">
      <c r="A6006" s="772"/>
      <c r="D6006" s="515" t="s">
        <v>11114</v>
      </c>
      <c r="E6006" s="779" t="s">
        <v>11115</v>
      </c>
      <c r="F6006" s="780" t="s">
        <v>5694</v>
      </c>
      <c r="G6006" s="781" t="s">
        <v>8378</v>
      </c>
      <c r="H6006" s="781" t="s">
        <v>10857</v>
      </c>
      <c r="I6006" s="781" t="s">
        <v>5517</v>
      </c>
      <c r="J6006" s="782">
        <v>0</v>
      </c>
      <c r="K6006" s="783">
        <v>0</v>
      </c>
      <c r="L6006" s="784">
        <f t="shared" si="352"/>
        <v>0</v>
      </c>
      <c r="M6006" s="784">
        <f t="shared" si="353"/>
        <v>0</v>
      </c>
      <c r="N6006" s="782">
        <v>0</v>
      </c>
      <c r="O6006" s="782">
        <v>0</v>
      </c>
      <c r="P6006" s="782">
        <v>0</v>
      </c>
      <c r="Q6006" s="782">
        <v>0</v>
      </c>
      <c r="R6006" s="782"/>
      <c r="T6006" s="568"/>
    </row>
    <row r="6007" spans="1:20" s="498" customFormat="1" ht="12" x14ac:dyDescent="0.25">
      <c r="A6007" s="772"/>
      <c r="D6007" s="515" t="s">
        <v>11116</v>
      </c>
      <c r="E6007" s="779" t="s">
        <v>11117</v>
      </c>
      <c r="F6007" s="780" t="s">
        <v>7135</v>
      </c>
      <c r="G6007" s="781" t="s">
        <v>8378</v>
      </c>
      <c r="H6007" s="781" t="s">
        <v>10857</v>
      </c>
      <c r="I6007" s="781" t="s">
        <v>5517</v>
      </c>
      <c r="J6007" s="782">
        <v>0</v>
      </c>
      <c r="K6007" s="783">
        <v>0</v>
      </c>
      <c r="L6007" s="784">
        <f t="shared" si="352"/>
        <v>0</v>
      </c>
      <c r="M6007" s="784">
        <f t="shared" si="353"/>
        <v>0</v>
      </c>
      <c r="N6007" s="782">
        <v>0</v>
      </c>
      <c r="O6007" s="782">
        <v>0</v>
      </c>
      <c r="P6007" s="782">
        <v>0</v>
      </c>
      <c r="Q6007" s="782">
        <v>0</v>
      </c>
      <c r="R6007" s="782"/>
      <c r="T6007" s="568"/>
    </row>
    <row r="6008" spans="1:20" s="498" customFormat="1" ht="12" x14ac:dyDescent="0.25">
      <c r="A6008" s="772"/>
      <c r="D6008" s="515" t="s">
        <v>11118</v>
      </c>
      <c r="E6008" s="779" t="s">
        <v>11119</v>
      </c>
      <c r="F6008" s="780" t="s">
        <v>5697</v>
      </c>
      <c r="G6008" s="781" t="s">
        <v>8378</v>
      </c>
      <c r="H6008" s="781" t="s">
        <v>10857</v>
      </c>
      <c r="I6008" s="781" t="s">
        <v>5517</v>
      </c>
      <c r="J6008" s="782">
        <v>0</v>
      </c>
      <c r="K6008" s="783">
        <v>0</v>
      </c>
      <c r="L6008" s="784">
        <f t="shared" si="352"/>
        <v>0</v>
      </c>
      <c r="M6008" s="784">
        <f t="shared" si="353"/>
        <v>0</v>
      </c>
      <c r="N6008" s="782">
        <v>0</v>
      </c>
      <c r="O6008" s="782">
        <v>0</v>
      </c>
      <c r="P6008" s="782">
        <v>0</v>
      </c>
      <c r="Q6008" s="782">
        <v>0</v>
      </c>
      <c r="R6008" s="782"/>
      <c r="T6008" s="568"/>
    </row>
    <row r="6009" spans="1:20" s="498" customFormat="1" ht="12" x14ac:dyDescent="0.25">
      <c r="A6009" s="772"/>
      <c r="D6009" s="515" t="s">
        <v>11120</v>
      </c>
      <c r="E6009" s="779" t="s">
        <v>11121</v>
      </c>
      <c r="F6009" s="780" t="s">
        <v>9991</v>
      </c>
      <c r="G6009" s="781" t="s">
        <v>8378</v>
      </c>
      <c r="H6009" s="781" t="s">
        <v>10857</v>
      </c>
      <c r="I6009" s="781" t="s">
        <v>5517</v>
      </c>
      <c r="J6009" s="782">
        <v>1500000</v>
      </c>
      <c r="K6009" s="783">
        <v>1500000</v>
      </c>
      <c r="L6009" s="784">
        <f t="shared" si="352"/>
        <v>0</v>
      </c>
      <c r="M6009" s="784">
        <f t="shared" si="353"/>
        <v>0</v>
      </c>
      <c r="N6009" s="782">
        <v>1500000</v>
      </c>
      <c r="O6009" s="782">
        <v>1500000</v>
      </c>
      <c r="P6009" s="782">
        <v>4500000</v>
      </c>
      <c r="Q6009" s="782">
        <v>1200000</v>
      </c>
      <c r="R6009" s="782"/>
      <c r="T6009" s="568"/>
    </row>
    <row r="6010" spans="1:20" s="498" customFormat="1" ht="12" x14ac:dyDescent="0.25">
      <c r="A6010" s="772"/>
      <c r="D6010" s="515" t="s">
        <v>11122</v>
      </c>
      <c r="E6010" s="779" t="s">
        <v>11123</v>
      </c>
      <c r="F6010" s="780" t="s">
        <v>6525</v>
      </c>
      <c r="G6010" s="781" t="s">
        <v>8378</v>
      </c>
      <c r="H6010" s="781" t="s">
        <v>10857</v>
      </c>
      <c r="I6010" s="781" t="s">
        <v>5517</v>
      </c>
      <c r="J6010" s="782">
        <v>0</v>
      </c>
      <c r="K6010" s="783">
        <v>0</v>
      </c>
      <c r="L6010" s="784">
        <f t="shared" si="352"/>
        <v>0</v>
      </c>
      <c r="M6010" s="784">
        <f t="shared" si="353"/>
        <v>0</v>
      </c>
      <c r="N6010" s="782">
        <v>0</v>
      </c>
      <c r="O6010" s="782">
        <v>0</v>
      </c>
      <c r="P6010" s="782">
        <v>0</v>
      </c>
      <c r="Q6010" s="782">
        <v>0</v>
      </c>
      <c r="R6010" s="782"/>
      <c r="T6010" s="568"/>
    </row>
    <row r="6011" spans="1:20" s="498" customFormat="1" ht="12" x14ac:dyDescent="0.25">
      <c r="A6011" s="772"/>
      <c r="D6011" s="515" t="s">
        <v>11124</v>
      </c>
      <c r="E6011" s="779" t="s">
        <v>11125</v>
      </c>
      <c r="F6011" s="515" t="s">
        <v>5915</v>
      </c>
      <c r="G6011" s="781" t="s">
        <v>8378</v>
      </c>
      <c r="H6011" s="781" t="s">
        <v>10857</v>
      </c>
      <c r="I6011" s="781" t="s">
        <v>5517</v>
      </c>
      <c r="J6011" s="782">
        <v>1000000</v>
      </c>
      <c r="K6011" s="783">
        <v>1000000</v>
      </c>
      <c r="L6011" s="784">
        <f t="shared" si="352"/>
        <v>0</v>
      </c>
      <c r="M6011" s="784">
        <f t="shared" si="353"/>
        <v>0</v>
      </c>
      <c r="N6011" s="782">
        <v>1000000</v>
      </c>
      <c r="O6011" s="782">
        <v>1000000</v>
      </c>
      <c r="P6011" s="782">
        <v>3000000</v>
      </c>
      <c r="Q6011" s="782">
        <v>900000</v>
      </c>
      <c r="R6011" s="782"/>
      <c r="T6011" s="568"/>
    </row>
    <row r="6012" spans="1:20" s="498" customFormat="1" ht="12" x14ac:dyDescent="0.25">
      <c r="A6012" s="772"/>
      <c r="D6012" s="515" t="s">
        <v>11126</v>
      </c>
      <c r="E6012" s="779" t="s">
        <v>11127</v>
      </c>
      <c r="F6012" s="515" t="s">
        <v>7142</v>
      </c>
      <c r="G6012" s="781" t="s">
        <v>8378</v>
      </c>
      <c r="H6012" s="781" t="s">
        <v>10857</v>
      </c>
      <c r="I6012" s="781" t="s">
        <v>5517</v>
      </c>
      <c r="J6012" s="782">
        <v>600000</v>
      </c>
      <c r="K6012" s="783">
        <v>600000</v>
      </c>
      <c r="L6012" s="784">
        <f t="shared" si="352"/>
        <v>0</v>
      </c>
      <c r="M6012" s="784">
        <f t="shared" si="353"/>
        <v>0</v>
      </c>
      <c r="N6012" s="782">
        <v>600000</v>
      </c>
      <c r="O6012" s="782">
        <v>600000</v>
      </c>
      <c r="P6012" s="782">
        <v>1800000</v>
      </c>
      <c r="Q6012" s="782">
        <v>500000</v>
      </c>
      <c r="R6012" s="782"/>
      <c r="T6012" s="568"/>
    </row>
    <row r="6013" spans="1:20" s="498" customFormat="1" ht="12" x14ac:dyDescent="0.25">
      <c r="A6013" s="772"/>
      <c r="D6013" s="515" t="s">
        <v>11128</v>
      </c>
      <c r="E6013" s="779" t="s">
        <v>11129</v>
      </c>
      <c r="F6013" s="780" t="s">
        <v>5703</v>
      </c>
      <c r="G6013" s="781" t="s">
        <v>8378</v>
      </c>
      <c r="H6013" s="781" t="s">
        <v>10857</v>
      </c>
      <c r="I6013" s="781" t="s">
        <v>5517</v>
      </c>
      <c r="J6013" s="782">
        <v>800000</v>
      </c>
      <c r="K6013" s="783">
        <v>800000</v>
      </c>
      <c r="L6013" s="784">
        <f t="shared" si="352"/>
        <v>0</v>
      </c>
      <c r="M6013" s="784">
        <f t="shared" si="353"/>
        <v>0</v>
      </c>
      <c r="N6013" s="782">
        <v>800000</v>
      </c>
      <c r="O6013" s="782">
        <v>800000</v>
      </c>
      <c r="P6013" s="782">
        <v>2400000</v>
      </c>
      <c r="Q6013" s="782">
        <v>800000</v>
      </c>
      <c r="R6013" s="782"/>
      <c r="T6013" s="568"/>
    </row>
    <row r="6014" spans="1:20" s="498" customFormat="1" ht="12" x14ac:dyDescent="0.25">
      <c r="A6014" s="772"/>
      <c r="D6014" s="515" t="s">
        <v>11130</v>
      </c>
      <c r="E6014" s="779" t="s">
        <v>11131</v>
      </c>
      <c r="F6014" s="780" t="s">
        <v>6462</v>
      </c>
      <c r="G6014" s="781" t="s">
        <v>8378</v>
      </c>
      <c r="H6014" s="781" t="s">
        <v>10857</v>
      </c>
      <c r="I6014" s="781" t="s">
        <v>5517</v>
      </c>
      <c r="J6014" s="782">
        <v>400000</v>
      </c>
      <c r="K6014" s="783">
        <v>400000</v>
      </c>
      <c r="L6014" s="784">
        <f t="shared" si="352"/>
        <v>0</v>
      </c>
      <c r="M6014" s="784">
        <f t="shared" si="353"/>
        <v>0</v>
      </c>
      <c r="N6014" s="782">
        <v>400000</v>
      </c>
      <c r="O6014" s="782">
        <v>400000</v>
      </c>
      <c r="P6014" s="782">
        <v>1200000</v>
      </c>
      <c r="Q6014" s="782">
        <v>400000</v>
      </c>
      <c r="R6014" s="782"/>
      <c r="T6014" s="568"/>
    </row>
    <row r="6015" spans="1:20" s="498" customFormat="1" ht="24" x14ac:dyDescent="0.25">
      <c r="A6015" s="772"/>
      <c r="D6015" s="515" t="s">
        <v>11132</v>
      </c>
      <c r="E6015" s="779" t="s">
        <v>11133</v>
      </c>
      <c r="F6015" s="780" t="s">
        <v>6467</v>
      </c>
      <c r="G6015" s="781" t="s">
        <v>8378</v>
      </c>
      <c r="H6015" s="781" t="s">
        <v>10857</v>
      </c>
      <c r="I6015" s="781" t="s">
        <v>5517</v>
      </c>
      <c r="J6015" s="782">
        <v>0</v>
      </c>
      <c r="K6015" s="783">
        <v>0</v>
      </c>
      <c r="L6015" s="784">
        <f t="shared" si="352"/>
        <v>0</v>
      </c>
      <c r="M6015" s="784">
        <f t="shared" si="353"/>
        <v>0</v>
      </c>
      <c r="N6015" s="782">
        <v>0</v>
      </c>
      <c r="O6015" s="782">
        <v>0</v>
      </c>
      <c r="P6015" s="782">
        <v>0</v>
      </c>
      <c r="Q6015" s="782">
        <v>0</v>
      </c>
      <c r="R6015" s="782"/>
      <c r="T6015" s="568"/>
    </row>
    <row r="6016" spans="1:20" s="498" customFormat="1" ht="12" x14ac:dyDescent="0.25">
      <c r="A6016" s="772"/>
      <c r="D6016" s="515" t="s">
        <v>11134</v>
      </c>
      <c r="E6016" s="779" t="s">
        <v>11135</v>
      </c>
      <c r="F6016" s="780" t="s">
        <v>6716</v>
      </c>
      <c r="G6016" s="781" t="s">
        <v>8378</v>
      </c>
      <c r="H6016" s="781" t="s">
        <v>10857</v>
      </c>
      <c r="I6016" s="781" t="s">
        <v>5517</v>
      </c>
      <c r="J6016" s="782">
        <v>200000</v>
      </c>
      <c r="K6016" s="783">
        <v>200000</v>
      </c>
      <c r="L6016" s="784">
        <f t="shared" si="352"/>
        <v>0</v>
      </c>
      <c r="M6016" s="784">
        <f t="shared" si="353"/>
        <v>0</v>
      </c>
      <c r="N6016" s="782">
        <v>200000</v>
      </c>
      <c r="O6016" s="782">
        <v>200000</v>
      </c>
      <c r="P6016" s="782">
        <v>600000</v>
      </c>
      <c r="Q6016" s="782">
        <v>200000</v>
      </c>
      <c r="R6016" s="782"/>
      <c r="T6016" s="568"/>
    </row>
    <row r="6017" spans="1:20" s="498" customFormat="1" ht="24" x14ac:dyDescent="0.25">
      <c r="A6017" s="772"/>
      <c r="D6017" s="515" t="s">
        <v>11136</v>
      </c>
      <c r="E6017" s="779" t="s">
        <v>11137</v>
      </c>
      <c r="F6017" s="780" t="s">
        <v>5724</v>
      </c>
      <c r="G6017" s="781" t="s">
        <v>8378</v>
      </c>
      <c r="H6017" s="781" t="s">
        <v>10857</v>
      </c>
      <c r="I6017" s="781" t="s">
        <v>5517</v>
      </c>
      <c r="J6017" s="782">
        <v>0</v>
      </c>
      <c r="K6017" s="783">
        <v>0</v>
      </c>
      <c r="L6017" s="784">
        <f t="shared" si="352"/>
        <v>0</v>
      </c>
      <c r="M6017" s="784">
        <f t="shared" si="353"/>
        <v>0</v>
      </c>
      <c r="N6017" s="782">
        <v>0</v>
      </c>
      <c r="O6017" s="782">
        <v>0</v>
      </c>
      <c r="P6017" s="782">
        <v>0</v>
      </c>
      <c r="Q6017" s="782">
        <v>0</v>
      </c>
      <c r="R6017" s="782"/>
      <c r="T6017" s="568"/>
    </row>
    <row r="6018" spans="1:20" s="498" customFormat="1" ht="12" x14ac:dyDescent="0.25">
      <c r="A6018" s="772"/>
      <c r="D6018" s="515" t="s">
        <v>11138</v>
      </c>
      <c r="E6018" s="779" t="s">
        <v>11139</v>
      </c>
      <c r="F6018" s="515" t="s">
        <v>5727</v>
      </c>
      <c r="G6018" s="781" t="s">
        <v>8378</v>
      </c>
      <c r="H6018" s="781" t="s">
        <v>10857</v>
      </c>
      <c r="I6018" s="781" t="s">
        <v>5517</v>
      </c>
      <c r="J6018" s="782">
        <v>0</v>
      </c>
      <c r="K6018" s="783">
        <v>0</v>
      </c>
      <c r="L6018" s="784">
        <f t="shared" si="352"/>
        <v>0</v>
      </c>
      <c r="M6018" s="784">
        <f t="shared" si="353"/>
        <v>0</v>
      </c>
      <c r="N6018" s="782">
        <v>0</v>
      </c>
      <c r="O6018" s="782">
        <v>0</v>
      </c>
      <c r="P6018" s="782">
        <v>0</v>
      </c>
      <c r="Q6018" s="782">
        <v>0</v>
      </c>
      <c r="R6018" s="782"/>
      <c r="T6018" s="568"/>
    </row>
    <row r="6019" spans="1:20" s="498" customFormat="1" ht="12" x14ac:dyDescent="0.25">
      <c r="A6019" s="772"/>
      <c r="D6019" s="515" t="s">
        <v>11140</v>
      </c>
      <c r="E6019" s="779" t="s">
        <v>11141</v>
      </c>
      <c r="F6019" s="780" t="s">
        <v>5739</v>
      </c>
      <c r="G6019" s="781" t="s">
        <v>8378</v>
      </c>
      <c r="H6019" s="781" t="s">
        <v>10857</v>
      </c>
      <c r="I6019" s="781" t="s">
        <v>5517</v>
      </c>
      <c r="J6019" s="782">
        <v>400000</v>
      </c>
      <c r="K6019" s="783">
        <v>400000</v>
      </c>
      <c r="L6019" s="784">
        <f t="shared" si="352"/>
        <v>0</v>
      </c>
      <c r="M6019" s="784">
        <f t="shared" si="353"/>
        <v>0</v>
      </c>
      <c r="N6019" s="782">
        <v>400000</v>
      </c>
      <c r="O6019" s="782">
        <v>400000</v>
      </c>
      <c r="P6019" s="782">
        <v>1200000</v>
      </c>
      <c r="Q6019" s="782">
        <v>300000</v>
      </c>
      <c r="R6019" s="782"/>
      <c r="T6019" s="568"/>
    </row>
    <row r="6020" spans="1:20" s="498" customFormat="1" ht="12" x14ac:dyDescent="0.25">
      <c r="A6020" s="772"/>
      <c r="D6020" s="515" t="s">
        <v>11142</v>
      </c>
      <c r="E6020" s="779" t="s">
        <v>11143</v>
      </c>
      <c r="F6020" s="515" t="s">
        <v>5881</v>
      </c>
      <c r="G6020" s="781" t="s">
        <v>8378</v>
      </c>
      <c r="H6020" s="781" t="s">
        <v>10857</v>
      </c>
      <c r="I6020" s="781" t="s">
        <v>5517</v>
      </c>
      <c r="J6020" s="782">
        <v>150000</v>
      </c>
      <c r="K6020" s="783">
        <v>150000</v>
      </c>
      <c r="L6020" s="784">
        <f t="shared" si="352"/>
        <v>0</v>
      </c>
      <c r="M6020" s="784">
        <f t="shared" si="353"/>
        <v>0</v>
      </c>
      <c r="N6020" s="782">
        <v>150000</v>
      </c>
      <c r="O6020" s="782">
        <v>200000</v>
      </c>
      <c r="P6020" s="782">
        <v>500000</v>
      </c>
      <c r="Q6020" s="782">
        <v>150000</v>
      </c>
      <c r="R6020" s="782"/>
      <c r="T6020" s="568"/>
    </row>
    <row r="6021" spans="1:20" s="498" customFormat="1" ht="12" x14ac:dyDescent="0.25">
      <c r="A6021" s="772"/>
      <c r="D6021" s="515" t="s">
        <v>11144</v>
      </c>
      <c r="E6021" s="779" t="s">
        <v>11145</v>
      </c>
      <c r="F6021" s="780" t="s">
        <v>5757</v>
      </c>
      <c r="G6021" s="781" t="s">
        <v>8378</v>
      </c>
      <c r="H6021" s="781" t="s">
        <v>10857</v>
      </c>
      <c r="I6021" s="781" t="s">
        <v>5517</v>
      </c>
      <c r="J6021" s="782">
        <v>0</v>
      </c>
      <c r="K6021" s="783">
        <v>0</v>
      </c>
      <c r="L6021" s="784">
        <f t="shared" si="352"/>
        <v>0</v>
      </c>
      <c r="M6021" s="784">
        <f t="shared" si="353"/>
        <v>0</v>
      </c>
      <c r="N6021" s="782">
        <v>0</v>
      </c>
      <c r="O6021" s="782">
        <v>0</v>
      </c>
      <c r="P6021" s="782">
        <v>0</v>
      </c>
      <c r="Q6021" s="782">
        <v>0</v>
      </c>
      <c r="R6021" s="782"/>
      <c r="T6021" s="568"/>
    </row>
    <row r="6022" spans="1:20" s="498" customFormat="1" ht="12" x14ac:dyDescent="0.25">
      <c r="A6022" s="772"/>
      <c r="D6022" s="515" t="s">
        <v>11146</v>
      </c>
      <c r="E6022" s="779" t="s">
        <v>11147</v>
      </c>
      <c r="F6022" s="780" t="s">
        <v>5580</v>
      </c>
      <c r="G6022" s="781" t="s">
        <v>8378</v>
      </c>
      <c r="H6022" s="781" t="s">
        <v>10857</v>
      </c>
      <c r="I6022" s="781" t="s">
        <v>5517</v>
      </c>
      <c r="J6022" s="782">
        <v>0</v>
      </c>
      <c r="K6022" s="783">
        <v>0</v>
      </c>
      <c r="L6022" s="782">
        <f t="shared" si="352"/>
        <v>0</v>
      </c>
      <c r="M6022" s="782">
        <f t="shared" si="353"/>
        <v>0</v>
      </c>
      <c r="N6022" s="782">
        <v>0</v>
      </c>
      <c r="O6022" s="782">
        <v>0</v>
      </c>
      <c r="P6022" s="782">
        <v>0</v>
      </c>
      <c r="Q6022" s="782">
        <v>0</v>
      </c>
      <c r="R6022" s="782"/>
      <c r="T6022" s="568"/>
    </row>
    <row r="6023" spans="1:20" s="498" customFormat="1" ht="12" x14ac:dyDescent="0.25">
      <c r="A6023" s="772"/>
      <c r="B6023" s="566" t="s">
        <v>11148</v>
      </c>
      <c r="C6023" s="810"/>
      <c r="D6023" s="515"/>
      <c r="E6023" s="810"/>
      <c r="F6023" s="827"/>
      <c r="G6023" s="810"/>
      <c r="H6023" s="810"/>
      <c r="I6023" s="779"/>
      <c r="J6023" s="782">
        <v>23231982</v>
      </c>
      <c r="K6023" s="783">
        <f>SUM(K5976,K5985)</f>
        <v>23231982</v>
      </c>
      <c r="L6023" s="782">
        <f>SUM(L5976,L5985)</f>
        <v>0</v>
      </c>
      <c r="M6023" s="782">
        <f>SUM(M5976,M5985)</f>
        <v>0</v>
      </c>
      <c r="N6023" s="782">
        <f>SUM(N5976,N5985)</f>
        <v>23231982</v>
      </c>
      <c r="O6023" s="782">
        <f>SUM(O5976,O5985)</f>
        <v>24576661</v>
      </c>
      <c r="P6023" s="782">
        <v>71040625</v>
      </c>
      <c r="Q6023" s="782">
        <v>27581344</v>
      </c>
      <c r="R6023" s="782"/>
      <c r="T6023" s="568"/>
    </row>
    <row r="6024" spans="1:20" s="498" customFormat="1" ht="12" x14ac:dyDescent="0.25">
      <c r="A6024" s="772"/>
      <c r="D6024" s="515"/>
      <c r="F6024" s="536"/>
      <c r="J6024" s="776"/>
      <c r="K6024" s="776"/>
      <c r="L6024" s="776"/>
      <c r="M6024" s="776"/>
      <c r="N6024" s="776"/>
      <c r="O6024" s="776"/>
      <c r="P6024" s="776"/>
      <c r="Q6024" s="776"/>
      <c r="R6024" s="776"/>
      <c r="T6024" s="568"/>
    </row>
    <row r="6025" spans="1:20" s="498" customFormat="1" ht="12" x14ac:dyDescent="0.25">
      <c r="A6025" s="772" t="s">
        <v>11149</v>
      </c>
      <c r="B6025" s="773" t="s">
        <v>1636</v>
      </c>
      <c r="C6025" s="773"/>
      <c r="D6025" s="794"/>
      <c r="E6025" s="773"/>
      <c r="F6025" s="775"/>
      <c r="G6025" s="773"/>
      <c r="H6025" s="773"/>
      <c r="I6025" s="773"/>
      <c r="J6025" s="776"/>
      <c r="K6025" s="776"/>
      <c r="L6025" s="776"/>
      <c r="M6025" s="776"/>
      <c r="N6025" s="776"/>
      <c r="O6025" s="776"/>
      <c r="P6025" s="776"/>
      <c r="Q6025" s="776"/>
      <c r="R6025" s="776"/>
      <c r="T6025" s="568"/>
    </row>
    <row r="6026" spans="1:20" s="498" customFormat="1" ht="12" x14ac:dyDescent="0.25">
      <c r="A6026" s="772"/>
      <c r="C6026" s="773" t="s">
        <v>5142</v>
      </c>
      <c r="D6026" s="794"/>
      <c r="E6026" s="773"/>
      <c r="F6026" s="775"/>
      <c r="G6026" s="773"/>
      <c r="H6026" s="773"/>
      <c r="I6026" s="773"/>
      <c r="J6026" s="777">
        <v>5800000</v>
      </c>
      <c r="K6026" s="789">
        <f>SUM(K6027:K6069)</f>
        <v>5800000</v>
      </c>
      <c r="L6026" s="784">
        <f t="shared" ref="L6026:O6026" si="354">SUM(L6027:L6069)</f>
        <v>0</v>
      </c>
      <c r="M6026" s="784">
        <f t="shared" si="354"/>
        <v>0</v>
      </c>
      <c r="N6026" s="784">
        <f t="shared" si="354"/>
        <v>5800000</v>
      </c>
      <c r="O6026" s="784">
        <f t="shared" si="354"/>
        <v>6150000</v>
      </c>
      <c r="P6026" s="777">
        <f>SUM(K6026,N6026,O6026)</f>
        <v>17750000</v>
      </c>
      <c r="Q6026" s="777">
        <v>4960000</v>
      </c>
      <c r="R6026" s="777"/>
      <c r="T6026" s="568"/>
    </row>
    <row r="6027" spans="1:20" s="498" customFormat="1" ht="24" x14ac:dyDescent="0.25">
      <c r="A6027" s="772"/>
      <c r="D6027" s="515" t="s">
        <v>11150</v>
      </c>
      <c r="E6027" s="779" t="s">
        <v>11151</v>
      </c>
      <c r="F6027" s="780" t="s">
        <v>6618</v>
      </c>
      <c r="G6027" s="781" t="s">
        <v>8378</v>
      </c>
      <c r="H6027" s="781" t="s">
        <v>10857</v>
      </c>
      <c r="I6027" s="781" t="s">
        <v>5517</v>
      </c>
      <c r="J6027" s="782">
        <v>400000</v>
      </c>
      <c r="K6027" s="783">
        <v>400000</v>
      </c>
      <c r="L6027" s="784">
        <f t="shared" ref="L6027:L6069" si="355">SUM(J6027-K6027)</f>
        <v>0</v>
      </c>
      <c r="M6027" s="784">
        <f>SUM(K6027-J6027)</f>
        <v>0</v>
      </c>
      <c r="N6027" s="782">
        <v>400000</v>
      </c>
      <c r="O6027" s="782">
        <v>450000</v>
      </c>
      <c r="P6027" s="782">
        <v>1250000</v>
      </c>
      <c r="Q6027" s="782">
        <v>400000</v>
      </c>
      <c r="R6027" s="782"/>
      <c r="T6027" s="568"/>
    </row>
    <row r="6028" spans="1:20" s="498" customFormat="1" ht="12" x14ac:dyDescent="0.25">
      <c r="A6028" s="772"/>
      <c r="D6028" s="515" t="s">
        <v>11152</v>
      </c>
      <c r="E6028" s="779" t="s">
        <v>11153</v>
      </c>
      <c r="F6028" s="780" t="s">
        <v>5592</v>
      </c>
      <c r="G6028" s="781" t="s">
        <v>8378</v>
      </c>
      <c r="H6028" s="781" t="s">
        <v>10857</v>
      </c>
      <c r="I6028" s="781" t="s">
        <v>5517</v>
      </c>
      <c r="J6028" s="782">
        <v>0</v>
      </c>
      <c r="K6028" s="783">
        <v>0</v>
      </c>
      <c r="L6028" s="784">
        <f t="shared" si="355"/>
        <v>0</v>
      </c>
      <c r="M6028" s="784">
        <f t="shared" ref="M6028:M6069" si="356">SUM(K6028-J6028)</f>
        <v>0</v>
      </c>
      <c r="N6028" s="782">
        <v>0</v>
      </c>
      <c r="O6028" s="782">
        <v>0</v>
      </c>
      <c r="P6028" s="782">
        <v>0</v>
      </c>
      <c r="Q6028" s="782">
        <v>0</v>
      </c>
      <c r="R6028" s="782"/>
      <c r="T6028" s="568"/>
    </row>
    <row r="6029" spans="1:20" s="498" customFormat="1" ht="12" x14ac:dyDescent="0.25">
      <c r="A6029" s="772"/>
      <c r="D6029" s="515" t="s">
        <v>11154</v>
      </c>
      <c r="E6029" s="779" t="s">
        <v>11155</v>
      </c>
      <c r="F6029" s="780" t="s">
        <v>6354</v>
      </c>
      <c r="G6029" s="781" t="s">
        <v>8378</v>
      </c>
      <c r="H6029" s="781" t="s">
        <v>10857</v>
      </c>
      <c r="I6029" s="781" t="s">
        <v>5517</v>
      </c>
      <c r="J6029" s="782">
        <v>0</v>
      </c>
      <c r="K6029" s="783">
        <v>0</v>
      </c>
      <c r="L6029" s="784">
        <f t="shared" si="355"/>
        <v>0</v>
      </c>
      <c r="M6029" s="784">
        <f t="shared" si="356"/>
        <v>0</v>
      </c>
      <c r="N6029" s="782">
        <v>0</v>
      </c>
      <c r="O6029" s="782">
        <v>0</v>
      </c>
      <c r="P6029" s="782">
        <v>0</v>
      </c>
      <c r="Q6029" s="782">
        <v>0</v>
      </c>
      <c r="R6029" s="782"/>
      <c r="T6029" s="568"/>
    </row>
    <row r="6030" spans="1:20" s="498" customFormat="1" ht="36" x14ac:dyDescent="0.25">
      <c r="A6030" s="772"/>
      <c r="D6030" s="515" t="s">
        <v>11156</v>
      </c>
      <c r="E6030" s="779" t="s">
        <v>11157</v>
      </c>
      <c r="F6030" s="780" t="s">
        <v>5598</v>
      </c>
      <c r="G6030" s="781" t="s">
        <v>8378</v>
      </c>
      <c r="H6030" s="781" t="s">
        <v>10857</v>
      </c>
      <c r="I6030" s="781" t="s">
        <v>5517</v>
      </c>
      <c r="J6030" s="782">
        <v>450000</v>
      </c>
      <c r="K6030" s="783">
        <v>450000</v>
      </c>
      <c r="L6030" s="784">
        <f t="shared" si="355"/>
        <v>0</v>
      </c>
      <c r="M6030" s="784">
        <f t="shared" si="356"/>
        <v>0</v>
      </c>
      <c r="N6030" s="782">
        <v>450000</v>
      </c>
      <c r="O6030" s="782">
        <v>500000</v>
      </c>
      <c r="P6030" s="782">
        <v>1400000</v>
      </c>
      <c r="Q6030" s="782">
        <v>400000</v>
      </c>
      <c r="R6030" s="782"/>
      <c r="T6030" s="568"/>
    </row>
    <row r="6031" spans="1:20" s="498" customFormat="1" ht="12" x14ac:dyDescent="0.25">
      <c r="A6031" s="772"/>
      <c r="D6031" s="515" t="s">
        <v>11158</v>
      </c>
      <c r="E6031" s="779" t="s">
        <v>11159</v>
      </c>
      <c r="F6031" s="780" t="s">
        <v>5601</v>
      </c>
      <c r="G6031" s="781" t="s">
        <v>8378</v>
      </c>
      <c r="H6031" s="781" t="s">
        <v>10857</v>
      </c>
      <c r="I6031" s="781" t="s">
        <v>5517</v>
      </c>
      <c r="J6031" s="782">
        <v>0</v>
      </c>
      <c r="K6031" s="783">
        <v>0</v>
      </c>
      <c r="L6031" s="784">
        <f t="shared" si="355"/>
        <v>0</v>
      </c>
      <c r="M6031" s="784">
        <f t="shared" si="356"/>
        <v>0</v>
      </c>
      <c r="N6031" s="782">
        <v>0</v>
      </c>
      <c r="O6031" s="782">
        <v>0</v>
      </c>
      <c r="P6031" s="782">
        <v>0</v>
      </c>
      <c r="Q6031" s="782">
        <v>0</v>
      </c>
      <c r="R6031" s="782"/>
      <c r="T6031" s="568"/>
    </row>
    <row r="6032" spans="1:20" s="751" customFormat="1" ht="12" customHeight="1" x14ac:dyDescent="0.3">
      <c r="A6032" s="946" t="s">
        <v>5500</v>
      </c>
      <c r="B6032" s="946"/>
      <c r="C6032" s="946"/>
      <c r="D6032" s="946"/>
      <c r="E6032" s="946"/>
      <c r="F6032" s="946"/>
      <c r="G6032" s="946"/>
      <c r="H6032" s="946"/>
      <c r="I6032" s="946"/>
      <c r="J6032" s="946"/>
      <c r="K6032" s="946"/>
      <c r="L6032" s="946"/>
      <c r="M6032" s="946"/>
      <c r="N6032" s="946"/>
      <c r="O6032" s="946"/>
      <c r="P6032" s="946"/>
      <c r="Q6032" s="946"/>
      <c r="T6032" s="752"/>
    </row>
    <row r="6033" spans="1:20" s="751" customFormat="1" ht="13.8" x14ac:dyDescent="0.3">
      <c r="A6033" s="946" t="s">
        <v>5501</v>
      </c>
      <c r="B6033" s="946"/>
      <c r="C6033" s="946"/>
      <c r="D6033" s="946"/>
      <c r="E6033" s="946"/>
      <c r="F6033" s="946"/>
      <c r="G6033" s="946"/>
      <c r="H6033" s="946"/>
      <c r="I6033" s="946"/>
      <c r="J6033" s="946"/>
      <c r="K6033" s="946"/>
      <c r="L6033" s="946"/>
      <c r="M6033" s="946"/>
      <c r="N6033" s="946"/>
      <c r="O6033" s="946"/>
      <c r="P6033" s="946"/>
      <c r="Q6033" s="946"/>
      <c r="T6033" s="752"/>
    </row>
    <row r="6034" spans="1:20" s="753" customFormat="1" ht="13.2" x14ac:dyDescent="0.25">
      <c r="A6034" s="947" t="s">
        <v>8579</v>
      </c>
      <c r="B6034" s="947"/>
      <c r="C6034" s="947"/>
      <c r="D6034" s="947"/>
      <c r="E6034" s="947"/>
      <c r="F6034" s="947"/>
      <c r="G6034" s="947"/>
      <c r="H6034" s="947"/>
      <c r="I6034" s="947"/>
      <c r="J6034" s="947"/>
      <c r="K6034" s="947"/>
      <c r="L6034" s="947"/>
      <c r="M6034" s="947"/>
      <c r="N6034" s="947"/>
      <c r="O6034" s="947"/>
      <c r="P6034" s="947"/>
      <c r="Q6034" s="947"/>
      <c r="T6034" s="754"/>
    </row>
    <row r="6035" spans="1:20" s="760" customFormat="1" ht="24" customHeight="1" x14ac:dyDescent="0.25">
      <c r="A6035" s="943" t="s">
        <v>5502</v>
      </c>
      <c r="B6035" s="948" t="s">
        <v>5503</v>
      </c>
      <c r="C6035" s="949"/>
      <c r="D6035" s="755"/>
      <c r="E6035" s="943" t="s">
        <v>5504</v>
      </c>
      <c r="F6035" s="943" t="s">
        <v>4881</v>
      </c>
      <c r="G6035" s="943" t="s">
        <v>5505</v>
      </c>
      <c r="H6035" s="943" t="s">
        <v>5506</v>
      </c>
      <c r="I6035" s="943" t="s">
        <v>5507</v>
      </c>
      <c r="J6035" s="756" t="s">
        <v>3115</v>
      </c>
      <c r="K6035" s="757" t="s">
        <v>3116</v>
      </c>
      <c r="L6035" s="758" t="s">
        <v>5508</v>
      </c>
      <c r="M6035" s="758" t="s">
        <v>5509</v>
      </c>
      <c r="N6035" s="756" t="s">
        <v>3116</v>
      </c>
      <c r="O6035" s="756" t="s">
        <v>3116</v>
      </c>
      <c r="P6035" s="759" t="s">
        <v>3317</v>
      </c>
      <c r="Q6035" s="759" t="s">
        <v>3341</v>
      </c>
      <c r="R6035" s="759" t="s">
        <v>5510</v>
      </c>
      <c r="T6035" s="761"/>
    </row>
    <row r="6036" spans="1:20" s="760" customFormat="1" ht="19.5" customHeight="1" x14ac:dyDescent="0.25">
      <c r="A6036" s="944"/>
      <c r="B6036" s="950"/>
      <c r="C6036" s="951"/>
      <c r="D6036" s="762"/>
      <c r="E6036" s="944"/>
      <c r="F6036" s="944"/>
      <c r="G6036" s="944"/>
      <c r="H6036" s="944"/>
      <c r="I6036" s="944"/>
      <c r="J6036" s="763">
        <v>2020</v>
      </c>
      <c r="K6036" s="764" t="s">
        <v>3120</v>
      </c>
      <c r="L6036" s="765" t="s">
        <v>3120</v>
      </c>
      <c r="M6036" s="765" t="s">
        <v>3120</v>
      </c>
      <c r="N6036" s="766" t="s">
        <v>5068</v>
      </c>
      <c r="O6036" s="766" t="s">
        <v>5069</v>
      </c>
      <c r="P6036" s="763" t="s">
        <v>4882</v>
      </c>
      <c r="Q6036" s="766" t="s">
        <v>5102</v>
      </c>
      <c r="R6036" s="763"/>
      <c r="T6036" s="761"/>
    </row>
    <row r="6037" spans="1:20" s="760" customFormat="1" ht="15.75" customHeight="1" x14ac:dyDescent="0.25">
      <c r="A6037" s="945"/>
      <c r="B6037" s="952"/>
      <c r="C6037" s="953"/>
      <c r="D6037" s="768"/>
      <c r="E6037" s="945"/>
      <c r="F6037" s="945"/>
      <c r="G6037" s="945"/>
      <c r="H6037" s="945"/>
      <c r="I6037" s="945"/>
      <c r="J6037" s="769" t="s">
        <v>14</v>
      </c>
      <c r="K6037" s="770" t="s">
        <v>14</v>
      </c>
      <c r="L6037" s="771" t="s">
        <v>14</v>
      </c>
      <c r="M6037" s="771" t="s">
        <v>14</v>
      </c>
      <c r="N6037" s="769" t="s">
        <v>14</v>
      </c>
      <c r="O6037" s="769" t="s">
        <v>14</v>
      </c>
      <c r="P6037" s="769" t="s">
        <v>14</v>
      </c>
      <c r="Q6037" s="769" t="s">
        <v>14</v>
      </c>
      <c r="R6037" s="769"/>
      <c r="T6037" s="761"/>
    </row>
    <row r="6038" spans="1:20" s="498" customFormat="1" ht="24" x14ac:dyDescent="0.25">
      <c r="A6038" s="772"/>
      <c r="D6038" s="515" t="s">
        <v>11160</v>
      </c>
      <c r="E6038" s="779" t="s">
        <v>11161</v>
      </c>
      <c r="F6038" s="780" t="s">
        <v>5610</v>
      </c>
      <c r="G6038" s="781" t="s">
        <v>8378</v>
      </c>
      <c r="H6038" s="781" t="s">
        <v>10857</v>
      </c>
      <c r="I6038" s="781" t="s">
        <v>5517</v>
      </c>
      <c r="J6038" s="782">
        <v>0</v>
      </c>
      <c r="K6038" s="783">
        <v>0</v>
      </c>
      <c r="L6038" s="784">
        <f t="shared" si="355"/>
        <v>0</v>
      </c>
      <c r="M6038" s="784">
        <f t="shared" si="356"/>
        <v>0</v>
      </c>
      <c r="N6038" s="782">
        <v>0</v>
      </c>
      <c r="O6038" s="782">
        <v>0</v>
      </c>
      <c r="P6038" s="782">
        <v>0</v>
      </c>
      <c r="Q6038" s="782">
        <v>0</v>
      </c>
      <c r="R6038" s="782"/>
      <c r="T6038" s="568"/>
    </row>
    <row r="6039" spans="1:20" s="498" customFormat="1" ht="12" x14ac:dyDescent="0.25">
      <c r="A6039" s="772"/>
      <c r="D6039" s="515" t="s">
        <v>11162</v>
      </c>
      <c r="E6039" s="779" t="s">
        <v>11163</v>
      </c>
      <c r="F6039" s="780" t="s">
        <v>6694</v>
      </c>
      <c r="G6039" s="781" t="s">
        <v>8378</v>
      </c>
      <c r="H6039" s="781" t="s">
        <v>10857</v>
      </c>
      <c r="I6039" s="781" t="s">
        <v>5517</v>
      </c>
      <c r="J6039" s="782">
        <v>0</v>
      </c>
      <c r="K6039" s="783">
        <v>0</v>
      </c>
      <c r="L6039" s="784">
        <f t="shared" si="355"/>
        <v>0</v>
      </c>
      <c r="M6039" s="784">
        <f t="shared" si="356"/>
        <v>0</v>
      </c>
      <c r="N6039" s="782">
        <v>0</v>
      </c>
      <c r="O6039" s="782">
        <v>0</v>
      </c>
      <c r="P6039" s="782">
        <v>0</v>
      </c>
      <c r="Q6039" s="782">
        <v>200000</v>
      </c>
      <c r="R6039" s="782"/>
      <c r="T6039" s="568"/>
    </row>
    <row r="6040" spans="1:20" s="498" customFormat="1" ht="36" x14ac:dyDescent="0.25">
      <c r="A6040" s="772"/>
      <c r="D6040" s="515" t="s">
        <v>11164</v>
      </c>
      <c r="E6040" s="779" t="s">
        <v>11165</v>
      </c>
      <c r="F6040" s="780" t="s">
        <v>5906</v>
      </c>
      <c r="G6040" s="781" t="s">
        <v>8378</v>
      </c>
      <c r="H6040" s="781" t="s">
        <v>10857</v>
      </c>
      <c r="I6040" s="781" t="s">
        <v>5517</v>
      </c>
      <c r="J6040" s="782">
        <v>400000</v>
      </c>
      <c r="K6040" s="783">
        <v>400000</v>
      </c>
      <c r="L6040" s="784">
        <f t="shared" si="355"/>
        <v>0</v>
      </c>
      <c r="M6040" s="784">
        <f t="shared" si="356"/>
        <v>0</v>
      </c>
      <c r="N6040" s="782">
        <v>400000</v>
      </c>
      <c r="O6040" s="782">
        <v>400000</v>
      </c>
      <c r="P6040" s="782">
        <v>1200000</v>
      </c>
      <c r="Q6040" s="782">
        <v>350000</v>
      </c>
      <c r="R6040" s="782"/>
      <c r="T6040" s="568"/>
    </row>
    <row r="6041" spans="1:20" s="498" customFormat="1" ht="24" x14ac:dyDescent="0.25">
      <c r="A6041" s="772"/>
      <c r="D6041" s="515" t="s">
        <v>11166</v>
      </c>
      <c r="E6041" s="779" t="s">
        <v>11167</v>
      </c>
      <c r="F6041" s="780" t="s">
        <v>5637</v>
      </c>
      <c r="G6041" s="781" t="s">
        <v>8378</v>
      </c>
      <c r="H6041" s="781" t="s">
        <v>10857</v>
      </c>
      <c r="I6041" s="781" t="s">
        <v>5517</v>
      </c>
      <c r="J6041" s="782">
        <v>200000</v>
      </c>
      <c r="K6041" s="783">
        <v>200000</v>
      </c>
      <c r="L6041" s="784">
        <f t="shared" si="355"/>
        <v>0</v>
      </c>
      <c r="M6041" s="784">
        <f t="shared" si="356"/>
        <v>0</v>
      </c>
      <c r="N6041" s="782">
        <v>200000</v>
      </c>
      <c r="O6041" s="782">
        <v>200000</v>
      </c>
      <c r="P6041" s="782">
        <v>600000</v>
      </c>
      <c r="Q6041" s="782">
        <v>200000</v>
      </c>
      <c r="R6041" s="782"/>
      <c r="T6041" s="568"/>
    </row>
    <row r="6042" spans="1:20" s="498" customFormat="1" ht="36" x14ac:dyDescent="0.25">
      <c r="A6042" s="772"/>
      <c r="D6042" s="515" t="s">
        <v>11168</v>
      </c>
      <c r="E6042" s="779" t="s">
        <v>11169</v>
      </c>
      <c r="F6042" s="780" t="s">
        <v>10221</v>
      </c>
      <c r="G6042" s="781" t="s">
        <v>8378</v>
      </c>
      <c r="H6042" s="781" t="s">
        <v>10857</v>
      </c>
      <c r="I6042" s="781" t="s">
        <v>5517</v>
      </c>
      <c r="J6042" s="782">
        <v>0</v>
      </c>
      <c r="K6042" s="783">
        <v>0</v>
      </c>
      <c r="L6042" s="784">
        <f t="shared" si="355"/>
        <v>0</v>
      </c>
      <c r="M6042" s="784">
        <f t="shared" si="356"/>
        <v>0</v>
      </c>
      <c r="N6042" s="782">
        <v>0</v>
      </c>
      <c r="O6042" s="782">
        <v>0</v>
      </c>
      <c r="P6042" s="782">
        <v>0</v>
      </c>
      <c r="Q6042" s="782">
        <v>0</v>
      </c>
      <c r="R6042" s="782"/>
      <c r="T6042" s="568"/>
    </row>
    <row r="6043" spans="1:20" s="498" customFormat="1" ht="24" x14ac:dyDescent="0.25">
      <c r="A6043" s="772"/>
      <c r="D6043" s="515" t="s">
        <v>11170</v>
      </c>
      <c r="E6043" s="779" t="s">
        <v>11171</v>
      </c>
      <c r="F6043" s="780" t="s">
        <v>6254</v>
      </c>
      <c r="G6043" s="781" t="s">
        <v>8378</v>
      </c>
      <c r="H6043" s="781" t="s">
        <v>10857</v>
      </c>
      <c r="I6043" s="781" t="s">
        <v>5517</v>
      </c>
      <c r="J6043" s="782">
        <v>100000</v>
      </c>
      <c r="K6043" s="783">
        <v>100000</v>
      </c>
      <c r="L6043" s="784">
        <f t="shared" si="355"/>
        <v>0</v>
      </c>
      <c r="M6043" s="784">
        <f t="shared" si="356"/>
        <v>0</v>
      </c>
      <c r="N6043" s="782">
        <v>100000</v>
      </c>
      <c r="O6043" s="782">
        <v>100000</v>
      </c>
      <c r="P6043" s="782">
        <v>300000</v>
      </c>
      <c r="Q6043" s="782">
        <v>100000</v>
      </c>
      <c r="R6043" s="782"/>
      <c r="T6043" s="568"/>
    </row>
    <row r="6044" spans="1:20" s="498" customFormat="1" ht="24" x14ac:dyDescent="0.25">
      <c r="A6044" s="772"/>
      <c r="D6044" s="515" t="s">
        <v>11172</v>
      </c>
      <c r="E6044" s="779" t="s">
        <v>11173</v>
      </c>
      <c r="F6044" s="780" t="s">
        <v>9873</v>
      </c>
      <c r="G6044" s="781" t="s">
        <v>8378</v>
      </c>
      <c r="H6044" s="781" t="s">
        <v>10857</v>
      </c>
      <c r="I6044" s="781" t="s">
        <v>5517</v>
      </c>
      <c r="J6044" s="782">
        <v>150000</v>
      </c>
      <c r="K6044" s="783">
        <v>150000</v>
      </c>
      <c r="L6044" s="784">
        <f t="shared" si="355"/>
        <v>0</v>
      </c>
      <c r="M6044" s="784">
        <f t="shared" si="356"/>
        <v>0</v>
      </c>
      <c r="N6044" s="782">
        <v>150000</v>
      </c>
      <c r="O6044" s="782">
        <v>150000</v>
      </c>
      <c r="P6044" s="782">
        <v>450000</v>
      </c>
      <c r="Q6044" s="782">
        <v>120000</v>
      </c>
      <c r="R6044" s="782"/>
      <c r="T6044" s="568"/>
    </row>
    <row r="6045" spans="1:20" s="498" customFormat="1" ht="12" x14ac:dyDescent="0.25">
      <c r="A6045" s="772"/>
      <c r="D6045" s="515" t="s">
        <v>11174</v>
      </c>
      <c r="E6045" s="779" t="s">
        <v>11175</v>
      </c>
      <c r="F6045" s="780" t="s">
        <v>5649</v>
      </c>
      <c r="G6045" s="781" t="s">
        <v>8378</v>
      </c>
      <c r="H6045" s="781" t="s">
        <v>10857</v>
      </c>
      <c r="I6045" s="781" t="s">
        <v>5517</v>
      </c>
      <c r="J6045" s="782">
        <v>150000</v>
      </c>
      <c r="K6045" s="783">
        <v>150000</v>
      </c>
      <c r="L6045" s="784">
        <f t="shared" si="355"/>
        <v>0</v>
      </c>
      <c r="M6045" s="784">
        <f t="shared" si="356"/>
        <v>0</v>
      </c>
      <c r="N6045" s="782">
        <v>150000</v>
      </c>
      <c r="O6045" s="782">
        <v>200000</v>
      </c>
      <c r="P6045" s="782">
        <v>500000</v>
      </c>
      <c r="Q6045" s="782">
        <v>150000</v>
      </c>
      <c r="R6045" s="782"/>
      <c r="T6045" s="568"/>
    </row>
    <row r="6046" spans="1:20" s="498" customFormat="1" ht="12" x14ac:dyDescent="0.25">
      <c r="A6046" s="772"/>
      <c r="D6046" s="515" t="s">
        <v>11176</v>
      </c>
      <c r="E6046" s="779" t="s">
        <v>11177</v>
      </c>
      <c r="F6046" s="780" t="s">
        <v>5664</v>
      </c>
      <c r="G6046" s="781" t="s">
        <v>8378</v>
      </c>
      <c r="H6046" s="781" t="s">
        <v>10857</v>
      </c>
      <c r="I6046" s="781" t="s">
        <v>5517</v>
      </c>
      <c r="J6046" s="782">
        <v>600000</v>
      </c>
      <c r="K6046" s="783">
        <v>600000</v>
      </c>
      <c r="L6046" s="784">
        <f t="shared" si="355"/>
        <v>0</v>
      </c>
      <c r="M6046" s="784">
        <f t="shared" si="356"/>
        <v>0</v>
      </c>
      <c r="N6046" s="782">
        <v>600000</v>
      </c>
      <c r="O6046" s="782">
        <v>600000</v>
      </c>
      <c r="P6046" s="782">
        <v>1800000</v>
      </c>
      <c r="Q6046" s="782">
        <v>600000</v>
      </c>
      <c r="R6046" s="782"/>
      <c r="T6046" s="568"/>
    </row>
    <row r="6047" spans="1:20" s="498" customFormat="1" ht="12" x14ac:dyDescent="0.25">
      <c r="A6047" s="772"/>
      <c r="D6047" s="515" t="s">
        <v>11178</v>
      </c>
      <c r="E6047" s="779" t="s">
        <v>11179</v>
      </c>
      <c r="F6047" s="780" t="s">
        <v>5679</v>
      </c>
      <c r="G6047" s="781" t="s">
        <v>8378</v>
      </c>
      <c r="H6047" s="781" t="s">
        <v>10857</v>
      </c>
      <c r="I6047" s="781" t="s">
        <v>5517</v>
      </c>
      <c r="J6047" s="782">
        <v>0</v>
      </c>
      <c r="K6047" s="783">
        <v>0</v>
      </c>
      <c r="L6047" s="784">
        <f t="shared" si="355"/>
        <v>0</v>
      </c>
      <c r="M6047" s="784">
        <f t="shared" si="356"/>
        <v>0</v>
      </c>
      <c r="N6047" s="782">
        <v>0</v>
      </c>
      <c r="O6047" s="782">
        <v>0</v>
      </c>
      <c r="P6047" s="782">
        <v>0</v>
      </c>
      <c r="Q6047" s="782">
        <v>0</v>
      </c>
      <c r="R6047" s="782"/>
      <c r="T6047" s="568"/>
    </row>
    <row r="6048" spans="1:20" s="498" customFormat="1" ht="24" x14ac:dyDescent="0.25">
      <c r="A6048" s="772"/>
      <c r="D6048" s="515" t="s">
        <v>11180</v>
      </c>
      <c r="E6048" s="779" t="s">
        <v>11181</v>
      </c>
      <c r="F6048" s="780" t="s">
        <v>8111</v>
      </c>
      <c r="G6048" s="781" t="s">
        <v>8378</v>
      </c>
      <c r="H6048" s="781" t="s">
        <v>10857</v>
      </c>
      <c r="I6048" s="781" t="s">
        <v>5517</v>
      </c>
      <c r="J6048" s="782">
        <v>200000</v>
      </c>
      <c r="K6048" s="783">
        <v>200000</v>
      </c>
      <c r="L6048" s="784">
        <f t="shared" si="355"/>
        <v>0</v>
      </c>
      <c r="M6048" s="784">
        <f t="shared" si="356"/>
        <v>0</v>
      </c>
      <c r="N6048" s="782">
        <v>200000</v>
      </c>
      <c r="O6048" s="782">
        <v>200000</v>
      </c>
      <c r="P6048" s="782">
        <v>600000</v>
      </c>
      <c r="Q6048" s="782">
        <v>0</v>
      </c>
      <c r="R6048" s="782"/>
      <c r="T6048" s="568"/>
    </row>
    <row r="6049" spans="1:20" s="498" customFormat="1" ht="12" x14ac:dyDescent="0.25">
      <c r="A6049" s="772"/>
      <c r="D6049" s="515" t="s">
        <v>11182</v>
      </c>
      <c r="E6049" s="779" t="s">
        <v>11183</v>
      </c>
      <c r="F6049" s="780" t="s">
        <v>5694</v>
      </c>
      <c r="G6049" s="781" t="s">
        <v>8378</v>
      </c>
      <c r="H6049" s="781" t="s">
        <v>10857</v>
      </c>
      <c r="I6049" s="781" t="s">
        <v>5517</v>
      </c>
      <c r="J6049" s="782">
        <v>0</v>
      </c>
      <c r="K6049" s="783">
        <v>0</v>
      </c>
      <c r="L6049" s="784">
        <f t="shared" si="355"/>
        <v>0</v>
      </c>
      <c r="M6049" s="784">
        <f t="shared" si="356"/>
        <v>0</v>
      </c>
      <c r="N6049" s="782">
        <v>0</v>
      </c>
      <c r="O6049" s="782">
        <v>0</v>
      </c>
      <c r="P6049" s="782">
        <v>0</v>
      </c>
      <c r="Q6049" s="782">
        <v>0</v>
      </c>
      <c r="R6049" s="782"/>
      <c r="T6049" s="568"/>
    </row>
    <row r="6050" spans="1:20" s="498" customFormat="1" ht="12" x14ac:dyDescent="0.25">
      <c r="A6050" s="772"/>
      <c r="D6050" s="515" t="s">
        <v>11184</v>
      </c>
      <c r="E6050" s="779" t="s">
        <v>11185</v>
      </c>
      <c r="F6050" s="780" t="s">
        <v>7135</v>
      </c>
      <c r="G6050" s="781" t="s">
        <v>8378</v>
      </c>
      <c r="H6050" s="781" t="s">
        <v>10857</v>
      </c>
      <c r="I6050" s="781" t="s">
        <v>5517</v>
      </c>
      <c r="J6050" s="782">
        <v>500000</v>
      </c>
      <c r="K6050" s="783">
        <v>500000</v>
      </c>
      <c r="L6050" s="784">
        <f t="shared" si="355"/>
        <v>0</v>
      </c>
      <c r="M6050" s="784">
        <f t="shared" si="356"/>
        <v>0</v>
      </c>
      <c r="N6050" s="782">
        <v>500000</v>
      </c>
      <c r="O6050" s="782">
        <v>500000</v>
      </c>
      <c r="P6050" s="782">
        <v>1500000</v>
      </c>
      <c r="Q6050" s="782">
        <v>0</v>
      </c>
      <c r="R6050" s="782"/>
      <c r="T6050" s="568"/>
    </row>
    <row r="6051" spans="1:20" s="498" customFormat="1" ht="12" x14ac:dyDescent="0.25">
      <c r="A6051" s="772"/>
      <c r="D6051" s="515" t="s">
        <v>11186</v>
      </c>
      <c r="E6051" s="779" t="s">
        <v>11187</v>
      </c>
      <c r="F6051" s="780" t="s">
        <v>5697</v>
      </c>
      <c r="G6051" s="781" t="s">
        <v>8378</v>
      </c>
      <c r="H6051" s="781" t="s">
        <v>10857</v>
      </c>
      <c r="I6051" s="781" t="s">
        <v>5517</v>
      </c>
      <c r="J6051" s="782">
        <v>0</v>
      </c>
      <c r="K6051" s="783">
        <v>0</v>
      </c>
      <c r="L6051" s="784">
        <f t="shared" si="355"/>
        <v>0</v>
      </c>
      <c r="M6051" s="784">
        <f t="shared" si="356"/>
        <v>0</v>
      </c>
      <c r="N6051" s="782">
        <v>0</v>
      </c>
      <c r="O6051" s="782">
        <v>0</v>
      </c>
      <c r="P6051" s="782">
        <v>0</v>
      </c>
      <c r="Q6051" s="782">
        <v>0</v>
      </c>
      <c r="R6051" s="782"/>
      <c r="T6051" s="568"/>
    </row>
    <row r="6052" spans="1:20" s="498" customFormat="1" ht="12" x14ac:dyDescent="0.25">
      <c r="A6052" s="772"/>
      <c r="D6052" s="515" t="s">
        <v>11188</v>
      </c>
      <c r="E6052" s="779" t="s">
        <v>11189</v>
      </c>
      <c r="F6052" s="780" t="s">
        <v>9991</v>
      </c>
      <c r="G6052" s="781" t="s">
        <v>8378</v>
      </c>
      <c r="H6052" s="781" t="s">
        <v>10857</v>
      </c>
      <c r="I6052" s="781" t="s">
        <v>5517</v>
      </c>
      <c r="J6052" s="782">
        <v>0</v>
      </c>
      <c r="K6052" s="783">
        <v>0</v>
      </c>
      <c r="L6052" s="784">
        <f t="shared" si="355"/>
        <v>0</v>
      </c>
      <c r="M6052" s="784">
        <f t="shared" si="356"/>
        <v>0</v>
      </c>
      <c r="N6052" s="782">
        <v>0</v>
      </c>
      <c r="O6052" s="782">
        <v>0</v>
      </c>
      <c r="P6052" s="782">
        <v>0</v>
      </c>
      <c r="Q6052" s="782">
        <v>0</v>
      </c>
      <c r="R6052" s="782"/>
      <c r="T6052" s="568"/>
    </row>
    <row r="6053" spans="1:20" s="498" customFormat="1" ht="12" x14ac:dyDescent="0.25">
      <c r="A6053" s="772"/>
      <c r="D6053" s="515" t="s">
        <v>11190</v>
      </c>
      <c r="E6053" s="779" t="s">
        <v>11191</v>
      </c>
      <c r="F6053" s="780" t="s">
        <v>6525</v>
      </c>
      <c r="G6053" s="781" t="s">
        <v>8378</v>
      </c>
      <c r="H6053" s="781" t="s">
        <v>10857</v>
      </c>
      <c r="I6053" s="781" t="s">
        <v>5517</v>
      </c>
      <c r="J6053" s="782">
        <v>0</v>
      </c>
      <c r="K6053" s="783">
        <v>0</v>
      </c>
      <c r="L6053" s="784">
        <f t="shared" si="355"/>
        <v>0</v>
      </c>
      <c r="M6053" s="784">
        <f t="shared" si="356"/>
        <v>0</v>
      </c>
      <c r="N6053" s="782">
        <v>0</v>
      </c>
      <c r="O6053" s="782">
        <v>0</v>
      </c>
      <c r="P6053" s="782">
        <v>0</v>
      </c>
      <c r="Q6053" s="782">
        <v>0</v>
      </c>
      <c r="R6053" s="782"/>
      <c r="T6053" s="568"/>
    </row>
    <row r="6054" spans="1:20" s="498" customFormat="1" ht="12" x14ac:dyDescent="0.25">
      <c r="A6054" s="772"/>
      <c r="D6054" s="515" t="s">
        <v>11192</v>
      </c>
      <c r="E6054" s="779" t="s">
        <v>11193</v>
      </c>
      <c r="F6054" s="780" t="s">
        <v>5915</v>
      </c>
      <c r="G6054" s="781" t="s">
        <v>8378</v>
      </c>
      <c r="H6054" s="781" t="s">
        <v>10857</v>
      </c>
      <c r="I6054" s="781" t="s">
        <v>5517</v>
      </c>
      <c r="J6054" s="782">
        <v>1000000</v>
      </c>
      <c r="K6054" s="783">
        <v>1000000</v>
      </c>
      <c r="L6054" s="784">
        <f t="shared" si="355"/>
        <v>0</v>
      </c>
      <c r="M6054" s="784">
        <f t="shared" si="356"/>
        <v>0</v>
      </c>
      <c r="N6054" s="782">
        <v>1000000</v>
      </c>
      <c r="O6054" s="782">
        <v>1000000</v>
      </c>
      <c r="P6054" s="782">
        <v>3000000</v>
      </c>
      <c r="Q6054" s="782">
        <v>900000</v>
      </c>
      <c r="R6054" s="782"/>
      <c r="T6054" s="568"/>
    </row>
    <row r="6055" spans="1:20" s="498" customFormat="1" ht="12" x14ac:dyDescent="0.25">
      <c r="A6055" s="772"/>
      <c r="D6055" s="515" t="s">
        <v>11194</v>
      </c>
      <c r="E6055" s="779" t="s">
        <v>11195</v>
      </c>
      <c r="F6055" s="780" t="s">
        <v>7142</v>
      </c>
      <c r="G6055" s="781" t="s">
        <v>8378</v>
      </c>
      <c r="H6055" s="781" t="s">
        <v>10857</v>
      </c>
      <c r="I6055" s="781" t="s">
        <v>5517</v>
      </c>
      <c r="J6055" s="782">
        <v>600000</v>
      </c>
      <c r="K6055" s="783">
        <v>600000</v>
      </c>
      <c r="L6055" s="784">
        <f t="shared" si="355"/>
        <v>0</v>
      </c>
      <c r="M6055" s="784">
        <f t="shared" si="356"/>
        <v>0</v>
      </c>
      <c r="N6055" s="782">
        <v>600000</v>
      </c>
      <c r="O6055" s="782">
        <v>600000</v>
      </c>
      <c r="P6055" s="782">
        <v>1800000</v>
      </c>
      <c r="Q6055" s="782">
        <v>500000</v>
      </c>
      <c r="R6055" s="782"/>
      <c r="T6055" s="568"/>
    </row>
    <row r="6056" spans="1:20" s="498" customFormat="1" ht="12" x14ac:dyDescent="0.25">
      <c r="A6056" s="772"/>
      <c r="D6056" s="515" t="s">
        <v>11196</v>
      </c>
      <c r="E6056" s="779" t="s">
        <v>11197</v>
      </c>
      <c r="F6056" s="780" t="s">
        <v>5703</v>
      </c>
      <c r="G6056" s="781" t="s">
        <v>8378</v>
      </c>
      <c r="H6056" s="781" t="s">
        <v>10857</v>
      </c>
      <c r="I6056" s="781" t="s">
        <v>5517</v>
      </c>
      <c r="J6056" s="782">
        <v>350000</v>
      </c>
      <c r="K6056" s="783">
        <v>350000</v>
      </c>
      <c r="L6056" s="784">
        <f t="shared" si="355"/>
        <v>0</v>
      </c>
      <c r="M6056" s="784">
        <f t="shared" si="356"/>
        <v>0</v>
      </c>
      <c r="N6056" s="782">
        <v>350000</v>
      </c>
      <c r="O6056" s="782">
        <v>350000</v>
      </c>
      <c r="P6056" s="782">
        <v>1050000</v>
      </c>
      <c r="Q6056" s="782">
        <v>300000</v>
      </c>
      <c r="R6056" s="782"/>
      <c r="T6056" s="568"/>
    </row>
    <row r="6057" spans="1:20" s="498" customFormat="1" ht="12" x14ac:dyDescent="0.25">
      <c r="A6057" s="772"/>
      <c r="D6057" s="515" t="s">
        <v>11198</v>
      </c>
      <c r="E6057" s="779" t="s">
        <v>11199</v>
      </c>
      <c r="F6057" s="780" t="s">
        <v>6462</v>
      </c>
      <c r="G6057" s="781" t="s">
        <v>8378</v>
      </c>
      <c r="H6057" s="781" t="s">
        <v>10857</v>
      </c>
      <c r="I6057" s="781" t="s">
        <v>5517</v>
      </c>
      <c r="J6057" s="782">
        <v>200000</v>
      </c>
      <c r="K6057" s="783">
        <v>200000</v>
      </c>
      <c r="L6057" s="784">
        <f t="shared" si="355"/>
        <v>0</v>
      </c>
      <c r="M6057" s="784">
        <f t="shared" si="356"/>
        <v>0</v>
      </c>
      <c r="N6057" s="782">
        <v>200000</v>
      </c>
      <c r="O6057" s="782">
        <v>300000</v>
      </c>
      <c r="P6057" s="782">
        <v>700000</v>
      </c>
      <c r="Q6057" s="782">
        <v>240000</v>
      </c>
      <c r="R6057" s="782"/>
      <c r="T6057" s="568"/>
    </row>
    <row r="6058" spans="1:20" s="498" customFormat="1" ht="24" x14ac:dyDescent="0.25">
      <c r="A6058" s="772"/>
      <c r="D6058" s="515" t="s">
        <v>11200</v>
      </c>
      <c r="E6058" s="779" t="s">
        <v>11201</v>
      </c>
      <c r="F6058" s="780" t="s">
        <v>6467</v>
      </c>
      <c r="G6058" s="781" t="s">
        <v>8378</v>
      </c>
      <c r="H6058" s="781" t="s">
        <v>10857</v>
      </c>
      <c r="I6058" s="781" t="s">
        <v>5517</v>
      </c>
      <c r="J6058" s="782">
        <v>0</v>
      </c>
      <c r="K6058" s="783">
        <v>0</v>
      </c>
      <c r="L6058" s="784">
        <f t="shared" si="355"/>
        <v>0</v>
      </c>
      <c r="M6058" s="784">
        <f t="shared" si="356"/>
        <v>0</v>
      </c>
      <c r="N6058" s="782">
        <v>0</v>
      </c>
      <c r="O6058" s="782">
        <v>0</v>
      </c>
      <c r="P6058" s="782">
        <v>0</v>
      </c>
      <c r="Q6058" s="782">
        <v>0</v>
      </c>
      <c r="R6058" s="782"/>
      <c r="T6058" s="568"/>
    </row>
    <row r="6059" spans="1:20" s="751" customFormat="1" ht="12" customHeight="1" x14ac:dyDescent="0.3">
      <c r="A6059" s="946" t="s">
        <v>5500</v>
      </c>
      <c r="B6059" s="946"/>
      <c r="C6059" s="946"/>
      <c r="D6059" s="946"/>
      <c r="E6059" s="946"/>
      <c r="F6059" s="946"/>
      <c r="G6059" s="946"/>
      <c r="H6059" s="946"/>
      <c r="I6059" s="946"/>
      <c r="J6059" s="946"/>
      <c r="K6059" s="946"/>
      <c r="L6059" s="946"/>
      <c r="M6059" s="946"/>
      <c r="N6059" s="946"/>
      <c r="O6059" s="946"/>
      <c r="P6059" s="946"/>
      <c r="Q6059" s="946"/>
      <c r="T6059" s="752"/>
    </row>
    <row r="6060" spans="1:20" s="751" customFormat="1" ht="13.8" x14ac:dyDescent="0.3">
      <c r="A6060" s="946" t="s">
        <v>5501</v>
      </c>
      <c r="B6060" s="946"/>
      <c r="C6060" s="946"/>
      <c r="D6060" s="946"/>
      <c r="E6060" s="946"/>
      <c r="F6060" s="946"/>
      <c r="G6060" s="946"/>
      <c r="H6060" s="946"/>
      <c r="I6060" s="946"/>
      <c r="J6060" s="946"/>
      <c r="K6060" s="946"/>
      <c r="L6060" s="946"/>
      <c r="M6060" s="946"/>
      <c r="N6060" s="946"/>
      <c r="O6060" s="946"/>
      <c r="P6060" s="946"/>
      <c r="Q6060" s="946"/>
      <c r="T6060" s="752"/>
    </row>
    <row r="6061" spans="1:20" s="753" customFormat="1" ht="13.2" x14ac:dyDescent="0.25">
      <c r="A6061" s="947" t="s">
        <v>8579</v>
      </c>
      <c r="B6061" s="947"/>
      <c r="C6061" s="947"/>
      <c r="D6061" s="947"/>
      <c r="E6061" s="947"/>
      <c r="F6061" s="947"/>
      <c r="G6061" s="947"/>
      <c r="H6061" s="947"/>
      <c r="I6061" s="947"/>
      <c r="J6061" s="947"/>
      <c r="K6061" s="947"/>
      <c r="L6061" s="947"/>
      <c r="M6061" s="947"/>
      <c r="N6061" s="947"/>
      <c r="O6061" s="947"/>
      <c r="P6061" s="947"/>
      <c r="Q6061" s="947"/>
      <c r="T6061" s="754"/>
    </row>
    <row r="6062" spans="1:20" s="760" customFormat="1" ht="24" customHeight="1" x14ac:dyDescent="0.25">
      <c r="A6062" s="943" t="s">
        <v>5502</v>
      </c>
      <c r="B6062" s="948" t="s">
        <v>5503</v>
      </c>
      <c r="C6062" s="949"/>
      <c r="D6062" s="755"/>
      <c r="E6062" s="943" t="s">
        <v>5504</v>
      </c>
      <c r="F6062" s="943" t="s">
        <v>4881</v>
      </c>
      <c r="G6062" s="943" t="s">
        <v>5505</v>
      </c>
      <c r="H6062" s="943" t="s">
        <v>5506</v>
      </c>
      <c r="I6062" s="943" t="s">
        <v>5507</v>
      </c>
      <c r="J6062" s="756" t="s">
        <v>3115</v>
      </c>
      <c r="K6062" s="757" t="s">
        <v>3116</v>
      </c>
      <c r="L6062" s="758" t="s">
        <v>5508</v>
      </c>
      <c r="M6062" s="758" t="s">
        <v>5509</v>
      </c>
      <c r="N6062" s="756" t="s">
        <v>3116</v>
      </c>
      <c r="O6062" s="756" t="s">
        <v>3116</v>
      </c>
      <c r="P6062" s="759" t="s">
        <v>3317</v>
      </c>
      <c r="Q6062" s="759" t="s">
        <v>3341</v>
      </c>
      <c r="R6062" s="759" t="s">
        <v>5510</v>
      </c>
      <c r="T6062" s="761"/>
    </row>
    <row r="6063" spans="1:20" s="760" customFormat="1" ht="19.5" customHeight="1" x14ac:dyDescent="0.25">
      <c r="A6063" s="944"/>
      <c r="B6063" s="950"/>
      <c r="C6063" s="951"/>
      <c r="D6063" s="762"/>
      <c r="E6063" s="944"/>
      <c r="F6063" s="944"/>
      <c r="G6063" s="944"/>
      <c r="H6063" s="944"/>
      <c r="I6063" s="944"/>
      <c r="J6063" s="763">
        <v>2020</v>
      </c>
      <c r="K6063" s="764" t="s">
        <v>3120</v>
      </c>
      <c r="L6063" s="765" t="s">
        <v>3120</v>
      </c>
      <c r="M6063" s="765" t="s">
        <v>3120</v>
      </c>
      <c r="N6063" s="766" t="s">
        <v>5068</v>
      </c>
      <c r="O6063" s="766" t="s">
        <v>5069</v>
      </c>
      <c r="P6063" s="763" t="s">
        <v>4882</v>
      </c>
      <c r="Q6063" s="766" t="s">
        <v>5102</v>
      </c>
      <c r="R6063" s="763"/>
      <c r="T6063" s="761"/>
    </row>
    <row r="6064" spans="1:20" s="760" customFormat="1" ht="15.75" customHeight="1" x14ac:dyDescent="0.25">
      <c r="A6064" s="945"/>
      <c r="B6064" s="952"/>
      <c r="C6064" s="953"/>
      <c r="D6064" s="768"/>
      <c r="E6064" s="945"/>
      <c r="F6064" s="945"/>
      <c r="G6064" s="945"/>
      <c r="H6064" s="945"/>
      <c r="I6064" s="945"/>
      <c r="J6064" s="769" t="s">
        <v>14</v>
      </c>
      <c r="K6064" s="770" t="s">
        <v>14</v>
      </c>
      <c r="L6064" s="771" t="s">
        <v>14</v>
      </c>
      <c r="M6064" s="771" t="s">
        <v>14</v>
      </c>
      <c r="N6064" s="769" t="s">
        <v>14</v>
      </c>
      <c r="O6064" s="769" t="s">
        <v>14</v>
      </c>
      <c r="P6064" s="769" t="s">
        <v>14</v>
      </c>
      <c r="Q6064" s="769" t="s">
        <v>14</v>
      </c>
      <c r="R6064" s="769"/>
      <c r="T6064" s="761"/>
    </row>
    <row r="6065" spans="1:20" s="498" customFormat="1" ht="12" x14ac:dyDescent="0.25">
      <c r="A6065" s="772"/>
      <c r="D6065" s="515" t="s">
        <v>11202</v>
      </c>
      <c r="E6065" s="779" t="s">
        <v>11203</v>
      </c>
      <c r="F6065" s="780" t="s">
        <v>6716</v>
      </c>
      <c r="G6065" s="781" t="s">
        <v>8378</v>
      </c>
      <c r="H6065" s="781" t="s">
        <v>10857</v>
      </c>
      <c r="I6065" s="781" t="s">
        <v>5517</v>
      </c>
      <c r="J6065" s="782">
        <v>200000</v>
      </c>
      <c r="K6065" s="783">
        <v>200000</v>
      </c>
      <c r="L6065" s="784">
        <f t="shared" si="355"/>
        <v>0</v>
      </c>
      <c r="M6065" s="784">
        <f t="shared" si="356"/>
        <v>0</v>
      </c>
      <c r="N6065" s="782">
        <v>200000</v>
      </c>
      <c r="O6065" s="782">
        <v>200000</v>
      </c>
      <c r="P6065" s="782">
        <v>600000</v>
      </c>
      <c r="Q6065" s="782">
        <v>200000</v>
      </c>
      <c r="R6065" s="782"/>
      <c r="T6065" s="568"/>
    </row>
    <row r="6066" spans="1:20" s="498" customFormat="1" ht="12" x14ac:dyDescent="0.25">
      <c r="A6066" s="772"/>
      <c r="D6066" s="515" t="s">
        <v>11204</v>
      </c>
      <c r="E6066" s="779" t="s">
        <v>11205</v>
      </c>
      <c r="F6066" s="780" t="s">
        <v>5727</v>
      </c>
      <c r="G6066" s="781" t="s">
        <v>8378</v>
      </c>
      <c r="H6066" s="781" t="s">
        <v>10857</v>
      </c>
      <c r="I6066" s="781" t="s">
        <v>5517</v>
      </c>
      <c r="J6066" s="782">
        <v>0</v>
      </c>
      <c r="K6066" s="783">
        <v>0</v>
      </c>
      <c r="L6066" s="784">
        <f t="shared" si="355"/>
        <v>0</v>
      </c>
      <c r="M6066" s="784">
        <f t="shared" si="356"/>
        <v>0</v>
      </c>
      <c r="N6066" s="782">
        <v>0</v>
      </c>
      <c r="O6066" s="782">
        <v>0</v>
      </c>
      <c r="P6066" s="782">
        <v>0</v>
      </c>
      <c r="Q6066" s="782">
        <v>0</v>
      </c>
      <c r="R6066" s="782"/>
      <c r="T6066" s="568"/>
    </row>
    <row r="6067" spans="1:20" s="498" customFormat="1" ht="12" x14ac:dyDescent="0.25">
      <c r="A6067" s="772"/>
      <c r="D6067" s="515" t="s">
        <v>11206</v>
      </c>
      <c r="E6067" s="779" t="s">
        <v>11207</v>
      </c>
      <c r="F6067" s="780" t="s">
        <v>5739</v>
      </c>
      <c r="G6067" s="781" t="s">
        <v>8378</v>
      </c>
      <c r="H6067" s="781" t="s">
        <v>10857</v>
      </c>
      <c r="I6067" s="781" t="s">
        <v>5517</v>
      </c>
      <c r="J6067" s="782">
        <v>150000</v>
      </c>
      <c r="K6067" s="783">
        <v>150000</v>
      </c>
      <c r="L6067" s="784">
        <f t="shared" si="355"/>
        <v>0</v>
      </c>
      <c r="M6067" s="784">
        <f t="shared" si="356"/>
        <v>0</v>
      </c>
      <c r="N6067" s="782">
        <v>150000</v>
      </c>
      <c r="O6067" s="782">
        <v>200000</v>
      </c>
      <c r="P6067" s="782">
        <v>500000</v>
      </c>
      <c r="Q6067" s="782">
        <v>150000</v>
      </c>
      <c r="R6067" s="782"/>
      <c r="T6067" s="568"/>
    </row>
    <row r="6068" spans="1:20" s="498" customFormat="1" ht="24" x14ac:dyDescent="0.25">
      <c r="A6068" s="772"/>
      <c r="D6068" s="515" t="s">
        <v>11208</v>
      </c>
      <c r="E6068" s="779" t="s">
        <v>11209</v>
      </c>
      <c r="F6068" s="780" t="s">
        <v>5881</v>
      </c>
      <c r="G6068" s="781" t="s">
        <v>8378</v>
      </c>
      <c r="H6068" s="781" t="s">
        <v>10857</v>
      </c>
      <c r="I6068" s="781" t="s">
        <v>5517</v>
      </c>
      <c r="J6068" s="782">
        <v>150000</v>
      </c>
      <c r="K6068" s="783">
        <v>150000</v>
      </c>
      <c r="L6068" s="784">
        <f t="shared" si="355"/>
        <v>0</v>
      </c>
      <c r="M6068" s="784">
        <f t="shared" si="356"/>
        <v>0</v>
      </c>
      <c r="N6068" s="782">
        <v>150000</v>
      </c>
      <c r="O6068" s="782">
        <v>200000</v>
      </c>
      <c r="P6068" s="782">
        <v>500000</v>
      </c>
      <c r="Q6068" s="782">
        <v>150000</v>
      </c>
      <c r="R6068" s="782"/>
      <c r="T6068" s="568"/>
    </row>
    <row r="6069" spans="1:20" s="498" customFormat="1" ht="12" x14ac:dyDescent="0.25">
      <c r="A6069" s="772"/>
      <c r="D6069" s="515" t="s">
        <v>11210</v>
      </c>
      <c r="E6069" s="779" t="s">
        <v>11211</v>
      </c>
      <c r="F6069" s="780" t="s">
        <v>5757</v>
      </c>
      <c r="G6069" s="781" t="s">
        <v>8378</v>
      </c>
      <c r="H6069" s="781" t="s">
        <v>10857</v>
      </c>
      <c r="I6069" s="781" t="s">
        <v>5517</v>
      </c>
      <c r="J6069" s="782">
        <v>0</v>
      </c>
      <c r="K6069" s="783">
        <v>0</v>
      </c>
      <c r="L6069" s="782">
        <f t="shared" si="355"/>
        <v>0</v>
      </c>
      <c r="M6069" s="782">
        <f t="shared" si="356"/>
        <v>0</v>
      </c>
      <c r="N6069" s="782">
        <v>0</v>
      </c>
      <c r="O6069" s="782">
        <v>0</v>
      </c>
      <c r="P6069" s="782">
        <v>0</v>
      </c>
      <c r="Q6069" s="782">
        <v>0</v>
      </c>
      <c r="R6069" s="782"/>
      <c r="T6069" s="568"/>
    </row>
    <row r="6070" spans="1:20" s="498" customFormat="1" ht="12" x14ac:dyDescent="0.25">
      <c r="A6070" s="772"/>
      <c r="D6070" s="515"/>
      <c r="F6070" s="536"/>
      <c r="J6070" s="776"/>
      <c r="K6070" s="829"/>
      <c r="L6070" s="776"/>
      <c r="M6070" s="776"/>
      <c r="N6070" s="776"/>
      <c r="O6070" s="776"/>
      <c r="P6070" s="776"/>
      <c r="Q6070" s="776"/>
      <c r="R6070" s="776"/>
      <c r="T6070" s="568"/>
    </row>
    <row r="6071" spans="1:20" s="498" customFormat="1" ht="12" x14ac:dyDescent="0.25">
      <c r="A6071" s="772"/>
      <c r="B6071" s="566" t="s">
        <v>1647</v>
      </c>
      <c r="C6071" s="810"/>
      <c r="D6071" s="515"/>
      <c r="E6071" s="810"/>
      <c r="F6071" s="827"/>
      <c r="G6071" s="810"/>
      <c r="H6071" s="810"/>
      <c r="I6071" s="779"/>
      <c r="J6071" s="782">
        <v>5800000</v>
      </c>
      <c r="K6071" s="783">
        <f>SUM(K6027:K6070)</f>
        <v>5800000</v>
      </c>
      <c r="L6071" s="782">
        <f t="shared" ref="L6071:O6071" si="357">SUM(L6027:L6070)</f>
        <v>0</v>
      </c>
      <c r="M6071" s="782">
        <f t="shared" si="357"/>
        <v>0</v>
      </c>
      <c r="N6071" s="782">
        <f t="shared" si="357"/>
        <v>5800000</v>
      </c>
      <c r="O6071" s="782">
        <f t="shared" si="357"/>
        <v>6150000</v>
      </c>
      <c r="P6071" s="782">
        <v>17750000</v>
      </c>
      <c r="Q6071" s="782">
        <v>4960000</v>
      </c>
      <c r="R6071" s="782"/>
      <c r="T6071" s="568"/>
    </row>
    <row r="6072" spans="1:20" s="498" customFormat="1" ht="12" x14ac:dyDescent="0.25">
      <c r="A6072" s="772"/>
      <c r="D6072" s="515"/>
      <c r="F6072" s="536"/>
      <c r="J6072" s="776"/>
      <c r="K6072" s="829"/>
      <c r="L6072" s="776"/>
      <c r="M6072" s="776"/>
      <c r="N6072" s="776"/>
      <c r="O6072" s="776"/>
      <c r="P6072" s="776"/>
      <c r="Q6072" s="776"/>
      <c r="R6072" s="776"/>
      <c r="T6072" s="568"/>
    </row>
    <row r="6073" spans="1:20" s="498" customFormat="1" ht="12" x14ac:dyDescent="0.25">
      <c r="A6073" s="772" t="s">
        <v>1648</v>
      </c>
      <c r="B6073" s="773" t="s">
        <v>1649</v>
      </c>
      <c r="C6073" s="773"/>
      <c r="D6073" s="794"/>
      <c r="E6073" s="773"/>
      <c r="F6073" s="775"/>
      <c r="G6073" s="773"/>
      <c r="H6073" s="773"/>
      <c r="I6073" s="773"/>
      <c r="J6073" s="776"/>
      <c r="K6073" s="829"/>
      <c r="L6073" s="776"/>
      <c r="M6073" s="776"/>
      <c r="N6073" s="776"/>
      <c r="O6073" s="776"/>
      <c r="P6073" s="776"/>
      <c r="Q6073" s="776"/>
      <c r="R6073" s="776"/>
      <c r="T6073" s="568"/>
    </row>
    <row r="6074" spans="1:20" s="498" customFormat="1" ht="12" x14ac:dyDescent="0.25">
      <c r="A6074" s="772"/>
      <c r="C6074" s="773" t="s">
        <v>5123</v>
      </c>
      <c r="D6074" s="794"/>
      <c r="E6074" s="773"/>
      <c r="F6074" s="775"/>
      <c r="G6074" s="773"/>
      <c r="H6074" s="773"/>
      <c r="I6074" s="773"/>
      <c r="J6074" s="777">
        <v>15615615</v>
      </c>
      <c r="K6074" s="789">
        <f>SUM(K6075:K6087)</f>
        <v>15615615</v>
      </c>
      <c r="L6074" s="784">
        <f t="shared" ref="L6074:O6074" si="358">SUM(L6075:L6087)</f>
        <v>0</v>
      </c>
      <c r="M6074" s="784">
        <f t="shared" si="358"/>
        <v>0</v>
      </c>
      <c r="N6074" s="784">
        <f t="shared" si="358"/>
        <v>16002043</v>
      </c>
      <c r="O6074" s="784">
        <f t="shared" si="358"/>
        <v>16838571</v>
      </c>
      <c r="P6074" s="777">
        <f>SUM(K6074,N6074,O6074)</f>
        <v>48456229</v>
      </c>
      <c r="Q6074" s="777">
        <v>19677150</v>
      </c>
      <c r="R6074" s="777"/>
      <c r="T6074" s="568"/>
    </row>
    <row r="6075" spans="1:20" s="498" customFormat="1" ht="12" x14ac:dyDescent="0.25">
      <c r="A6075" s="772"/>
      <c r="D6075" s="515" t="s">
        <v>11212</v>
      </c>
      <c r="E6075" s="779" t="s">
        <v>11213</v>
      </c>
      <c r="F6075" s="780" t="s">
        <v>6059</v>
      </c>
      <c r="G6075" s="781" t="s">
        <v>8378</v>
      </c>
      <c r="H6075" s="781" t="s">
        <v>11214</v>
      </c>
      <c r="I6075" s="781" t="s">
        <v>5517</v>
      </c>
      <c r="J6075" s="782">
        <v>10587331</v>
      </c>
      <c r="K6075" s="783">
        <v>10587331</v>
      </c>
      <c r="L6075" s="784">
        <f t="shared" ref="L6075:L6087" si="359">SUM(J6075-K6075)</f>
        <v>0</v>
      </c>
      <c r="M6075" s="784">
        <f>SUM(K6075-J6075)</f>
        <v>0</v>
      </c>
      <c r="N6075" s="782">
        <v>10943280</v>
      </c>
      <c r="O6075" s="782">
        <v>11111012</v>
      </c>
      <c r="P6075" s="782">
        <v>32641623</v>
      </c>
      <c r="Q6075" s="782">
        <v>15448350</v>
      </c>
      <c r="R6075" s="782"/>
      <c r="T6075" s="568"/>
    </row>
    <row r="6076" spans="1:20" s="498" customFormat="1" ht="12" x14ac:dyDescent="0.25">
      <c r="A6076" s="772"/>
      <c r="D6076" s="515" t="s">
        <v>11215</v>
      </c>
      <c r="E6076" s="779" t="s">
        <v>11216</v>
      </c>
      <c r="F6076" s="780" t="s">
        <v>6905</v>
      </c>
      <c r="G6076" s="781" t="s">
        <v>8378</v>
      </c>
      <c r="H6076" s="781" t="s">
        <v>11214</v>
      </c>
      <c r="I6076" s="781" t="s">
        <v>5517</v>
      </c>
      <c r="J6076" s="782">
        <v>0</v>
      </c>
      <c r="K6076" s="783">
        <v>0</v>
      </c>
      <c r="L6076" s="784">
        <f t="shared" si="359"/>
        <v>0</v>
      </c>
      <c r="M6076" s="784">
        <f t="shared" ref="M6076:M6087" si="360">SUM(K6076-J6076)</f>
        <v>0</v>
      </c>
      <c r="N6076" s="782">
        <v>0</v>
      </c>
      <c r="O6076" s="782">
        <v>0</v>
      </c>
      <c r="P6076" s="782">
        <v>0</v>
      </c>
      <c r="Q6076" s="782">
        <v>0</v>
      </c>
      <c r="R6076" s="782"/>
      <c r="T6076" s="568"/>
    </row>
    <row r="6077" spans="1:20" s="498" customFormat="1" ht="24" x14ac:dyDescent="0.25">
      <c r="A6077" s="772"/>
      <c r="D6077" s="515" t="s">
        <v>11217</v>
      </c>
      <c r="E6077" s="779" t="s">
        <v>11218</v>
      </c>
      <c r="F6077" s="780" t="s">
        <v>5523</v>
      </c>
      <c r="G6077" s="781" t="s">
        <v>8378</v>
      </c>
      <c r="H6077" s="781" t="s">
        <v>11214</v>
      </c>
      <c r="I6077" s="781" t="s">
        <v>5517</v>
      </c>
      <c r="J6077" s="782">
        <v>0</v>
      </c>
      <c r="K6077" s="783">
        <v>0</v>
      </c>
      <c r="L6077" s="784">
        <f t="shared" si="359"/>
        <v>0</v>
      </c>
      <c r="M6077" s="784">
        <f t="shared" si="360"/>
        <v>0</v>
      </c>
      <c r="N6077" s="782">
        <v>0</v>
      </c>
      <c r="O6077" s="782">
        <v>0</v>
      </c>
      <c r="P6077" s="782">
        <v>0</v>
      </c>
      <c r="Q6077" s="782">
        <v>0</v>
      </c>
      <c r="R6077" s="782"/>
      <c r="T6077" s="568"/>
    </row>
    <row r="6078" spans="1:20" s="498" customFormat="1" ht="12" x14ac:dyDescent="0.25">
      <c r="A6078" s="772"/>
      <c r="D6078" s="515" t="s">
        <v>11219</v>
      </c>
      <c r="E6078" s="779" t="s">
        <v>11220</v>
      </c>
      <c r="F6078" s="780" t="s">
        <v>5526</v>
      </c>
      <c r="G6078" s="781" t="s">
        <v>8378</v>
      </c>
      <c r="H6078" s="781" t="s">
        <v>11214</v>
      </c>
      <c r="I6078" s="781" t="s">
        <v>5517</v>
      </c>
      <c r="J6078" s="782">
        <v>2123242</v>
      </c>
      <c r="K6078" s="783">
        <v>2123242</v>
      </c>
      <c r="L6078" s="784">
        <f t="shared" si="359"/>
        <v>0</v>
      </c>
      <c r="M6078" s="784">
        <f t="shared" si="360"/>
        <v>0</v>
      </c>
      <c r="N6078" s="782">
        <v>2410920</v>
      </c>
      <c r="O6078" s="782">
        <v>2977143</v>
      </c>
      <c r="P6078" s="782">
        <v>7511305</v>
      </c>
      <c r="Q6078" s="782">
        <v>1902136</v>
      </c>
      <c r="R6078" s="782"/>
      <c r="T6078" s="568"/>
    </row>
    <row r="6079" spans="1:20" s="498" customFormat="1" ht="12" x14ac:dyDescent="0.25">
      <c r="A6079" s="772"/>
      <c r="D6079" s="515" t="s">
        <v>11221</v>
      </c>
      <c r="E6079" s="779" t="s">
        <v>11222</v>
      </c>
      <c r="F6079" s="780" t="s">
        <v>5529</v>
      </c>
      <c r="G6079" s="781" t="s">
        <v>8378</v>
      </c>
      <c r="H6079" s="781" t="s">
        <v>11214</v>
      </c>
      <c r="I6079" s="781" t="s">
        <v>5517</v>
      </c>
      <c r="J6079" s="782">
        <v>771426</v>
      </c>
      <c r="K6079" s="783">
        <v>771426</v>
      </c>
      <c r="L6079" s="784">
        <f t="shared" si="359"/>
        <v>0</v>
      </c>
      <c r="M6079" s="784">
        <f t="shared" si="360"/>
        <v>0</v>
      </c>
      <c r="N6079" s="782">
        <v>992213</v>
      </c>
      <c r="O6079" s="782">
        <v>1002344</v>
      </c>
      <c r="P6079" s="782">
        <v>2765983</v>
      </c>
      <c r="Q6079" s="782">
        <v>406800</v>
      </c>
      <c r="R6079" s="782"/>
      <c r="T6079" s="568"/>
    </row>
    <row r="6080" spans="1:20" s="498" customFormat="1" ht="12" x14ac:dyDescent="0.25">
      <c r="A6080" s="772"/>
      <c r="D6080" s="515" t="s">
        <v>11223</v>
      </c>
      <c r="E6080" s="779" t="s">
        <v>11224</v>
      </c>
      <c r="F6080" s="780" t="s">
        <v>5532</v>
      </c>
      <c r="G6080" s="781" t="s">
        <v>8378</v>
      </c>
      <c r="H6080" s="781" t="s">
        <v>11214</v>
      </c>
      <c r="I6080" s="781" t="s">
        <v>5517</v>
      </c>
      <c r="J6080" s="782">
        <v>334152</v>
      </c>
      <c r="K6080" s="783">
        <v>334152</v>
      </c>
      <c r="L6080" s="784">
        <f t="shared" si="359"/>
        <v>0</v>
      </c>
      <c r="M6080" s="784">
        <f t="shared" si="360"/>
        <v>0</v>
      </c>
      <c r="N6080" s="782">
        <v>201520</v>
      </c>
      <c r="O6080" s="782">
        <v>277190</v>
      </c>
      <c r="P6080" s="782">
        <v>812862</v>
      </c>
      <c r="Q6080" s="782">
        <v>177600</v>
      </c>
      <c r="R6080" s="782"/>
      <c r="T6080" s="568"/>
    </row>
    <row r="6081" spans="1:20" s="498" customFormat="1" ht="12" x14ac:dyDescent="0.25">
      <c r="A6081" s="772"/>
      <c r="D6081" s="515" t="s">
        <v>11225</v>
      </c>
      <c r="E6081" s="779" t="s">
        <v>11226</v>
      </c>
      <c r="F6081" s="780" t="s">
        <v>5535</v>
      </c>
      <c r="G6081" s="781" t="s">
        <v>8378</v>
      </c>
      <c r="H6081" s="781" t="s">
        <v>11214</v>
      </c>
      <c r="I6081" s="781" t="s">
        <v>5517</v>
      </c>
      <c r="J6081" s="782">
        <v>261219</v>
      </c>
      <c r="K6081" s="783">
        <v>261219</v>
      </c>
      <c r="L6081" s="784">
        <f t="shared" si="359"/>
        <v>0</v>
      </c>
      <c r="M6081" s="784">
        <f t="shared" si="360"/>
        <v>0</v>
      </c>
      <c r="N6081" s="782">
        <v>261219</v>
      </c>
      <c r="O6081" s="782">
        <v>261219</v>
      </c>
      <c r="P6081" s="782">
        <v>783657</v>
      </c>
      <c r="Q6081" s="782">
        <v>145200</v>
      </c>
      <c r="R6081" s="782"/>
      <c r="T6081" s="568"/>
    </row>
    <row r="6082" spans="1:20" s="498" customFormat="1" ht="12" x14ac:dyDescent="0.25">
      <c r="A6082" s="772"/>
      <c r="D6082" s="515" t="s">
        <v>11227</v>
      </c>
      <c r="E6082" s="779" t="s">
        <v>11228</v>
      </c>
      <c r="F6082" s="780" t="s">
        <v>5538</v>
      </c>
      <c r="G6082" s="781" t="s">
        <v>8378</v>
      </c>
      <c r="H6082" s="781" t="s">
        <v>11214</v>
      </c>
      <c r="I6082" s="781" t="s">
        <v>5517</v>
      </c>
      <c r="J6082" s="782">
        <v>38563</v>
      </c>
      <c r="K6082" s="783">
        <v>38563</v>
      </c>
      <c r="L6082" s="784">
        <f t="shared" si="359"/>
        <v>0</v>
      </c>
      <c r="M6082" s="784">
        <f t="shared" si="360"/>
        <v>0</v>
      </c>
      <c r="N6082" s="782">
        <v>38563</v>
      </c>
      <c r="O6082" s="782">
        <v>38563</v>
      </c>
      <c r="P6082" s="782">
        <v>115689</v>
      </c>
      <c r="Q6082" s="782">
        <v>0</v>
      </c>
      <c r="R6082" s="782"/>
      <c r="T6082" s="568"/>
    </row>
    <row r="6083" spans="1:20" s="498" customFormat="1" ht="12" x14ac:dyDescent="0.25">
      <c r="A6083" s="772"/>
      <c r="D6083" s="515" t="s">
        <v>11229</v>
      </c>
      <c r="E6083" s="779" t="s">
        <v>11230</v>
      </c>
      <c r="F6083" s="780" t="s">
        <v>5796</v>
      </c>
      <c r="G6083" s="781" t="s">
        <v>8378</v>
      </c>
      <c r="H6083" s="781" t="s">
        <v>11214</v>
      </c>
      <c r="I6083" s="781" t="s">
        <v>5517</v>
      </c>
      <c r="J6083" s="782">
        <v>1058733</v>
      </c>
      <c r="K6083" s="783">
        <v>1058733</v>
      </c>
      <c r="L6083" s="784">
        <f t="shared" si="359"/>
        <v>0</v>
      </c>
      <c r="M6083" s="784">
        <f t="shared" si="360"/>
        <v>0</v>
      </c>
      <c r="N6083" s="782">
        <v>1094328</v>
      </c>
      <c r="O6083" s="782">
        <v>1111100</v>
      </c>
      <c r="P6083" s="782">
        <v>3264161</v>
      </c>
      <c r="Q6083" s="782">
        <v>1544000</v>
      </c>
      <c r="R6083" s="782"/>
      <c r="T6083" s="568"/>
    </row>
    <row r="6084" spans="1:20" s="498" customFormat="1" ht="12" x14ac:dyDescent="0.25">
      <c r="A6084" s="772"/>
      <c r="D6084" s="515" t="s">
        <v>11231</v>
      </c>
      <c r="E6084" s="779" t="s">
        <v>11232</v>
      </c>
      <c r="F6084" s="780" t="s">
        <v>5544</v>
      </c>
      <c r="G6084" s="781" t="s">
        <v>8378</v>
      </c>
      <c r="H6084" s="781" t="s">
        <v>11214</v>
      </c>
      <c r="I6084" s="781" t="s">
        <v>5517</v>
      </c>
      <c r="J6084" s="782">
        <v>440949</v>
      </c>
      <c r="K6084" s="783">
        <v>440949</v>
      </c>
      <c r="L6084" s="784">
        <f t="shared" si="359"/>
        <v>0</v>
      </c>
      <c r="M6084" s="784">
        <f t="shared" si="360"/>
        <v>0</v>
      </c>
      <c r="N6084" s="782">
        <v>60000</v>
      </c>
      <c r="O6084" s="782">
        <v>60000</v>
      </c>
      <c r="P6084" s="782">
        <v>560949</v>
      </c>
      <c r="Q6084" s="782">
        <v>53064</v>
      </c>
      <c r="R6084" s="782"/>
      <c r="T6084" s="568"/>
    </row>
    <row r="6085" spans="1:20" s="498" customFormat="1" ht="12" x14ac:dyDescent="0.25">
      <c r="A6085" s="772"/>
      <c r="D6085" s="515" t="s">
        <v>11233</v>
      </c>
      <c r="E6085" s="779" t="s">
        <v>11234</v>
      </c>
      <c r="F6085" s="780" t="s">
        <v>8861</v>
      </c>
      <c r="G6085" s="781" t="s">
        <v>8378</v>
      </c>
      <c r="H6085" s="781" t="s">
        <v>11214</v>
      </c>
      <c r="I6085" s="781" t="s">
        <v>5517</v>
      </c>
      <c r="J6085" s="782">
        <v>0</v>
      </c>
      <c r="K6085" s="783">
        <v>0</v>
      </c>
      <c r="L6085" s="784">
        <f t="shared" si="359"/>
        <v>0</v>
      </c>
      <c r="M6085" s="784">
        <f t="shared" si="360"/>
        <v>0</v>
      </c>
      <c r="N6085" s="782">
        <v>0</v>
      </c>
      <c r="O6085" s="782">
        <v>0</v>
      </c>
      <c r="P6085" s="782">
        <v>0</v>
      </c>
      <c r="Q6085" s="782">
        <v>0</v>
      </c>
      <c r="R6085" s="782"/>
      <c r="T6085" s="568"/>
    </row>
    <row r="6086" spans="1:20" s="498" customFormat="1" ht="12" x14ac:dyDescent="0.25">
      <c r="A6086" s="772"/>
      <c r="D6086" s="515" t="s">
        <v>11235</v>
      </c>
      <c r="E6086" s="779" t="s">
        <v>11236</v>
      </c>
      <c r="F6086" s="780" t="s">
        <v>6059</v>
      </c>
      <c r="G6086" s="781" t="s">
        <v>8378</v>
      </c>
      <c r="H6086" s="781" t="s">
        <v>11214</v>
      </c>
      <c r="I6086" s="781" t="s">
        <v>5517</v>
      </c>
      <c r="J6086" s="782">
        <v>0</v>
      </c>
      <c r="K6086" s="783">
        <v>0</v>
      </c>
      <c r="L6086" s="784">
        <f t="shared" si="359"/>
        <v>0</v>
      </c>
      <c r="M6086" s="784">
        <f t="shared" si="360"/>
        <v>0</v>
      </c>
      <c r="N6086" s="782">
        <v>0</v>
      </c>
      <c r="O6086" s="782">
        <v>0</v>
      </c>
      <c r="P6086" s="782">
        <v>0</v>
      </c>
      <c r="Q6086" s="782">
        <v>0</v>
      </c>
      <c r="R6086" s="782"/>
      <c r="T6086" s="568"/>
    </row>
    <row r="6087" spans="1:20" s="498" customFormat="1" ht="12" x14ac:dyDescent="0.25">
      <c r="A6087" s="772"/>
      <c r="D6087" s="519" t="s">
        <v>11237</v>
      </c>
      <c r="E6087" s="779" t="s">
        <v>11238</v>
      </c>
      <c r="F6087" s="780" t="s">
        <v>5796</v>
      </c>
      <c r="G6087" s="781" t="s">
        <v>8378</v>
      </c>
      <c r="H6087" s="781" t="s">
        <v>11214</v>
      </c>
      <c r="I6087" s="781" t="s">
        <v>5517</v>
      </c>
      <c r="J6087" s="782">
        <v>0</v>
      </c>
      <c r="K6087" s="783">
        <v>0</v>
      </c>
      <c r="L6087" s="782">
        <f t="shared" si="359"/>
        <v>0</v>
      </c>
      <c r="M6087" s="782">
        <f t="shared" si="360"/>
        <v>0</v>
      </c>
      <c r="N6087" s="782">
        <v>0</v>
      </c>
      <c r="O6087" s="782">
        <v>0</v>
      </c>
      <c r="P6087" s="782">
        <v>0</v>
      </c>
      <c r="Q6087" s="782">
        <v>0</v>
      </c>
      <c r="R6087" s="782"/>
      <c r="T6087" s="568"/>
    </row>
    <row r="6088" spans="1:20" s="498" customFormat="1" ht="12" x14ac:dyDescent="0.25">
      <c r="A6088" s="772"/>
      <c r="D6088" s="816"/>
      <c r="F6088" s="536"/>
      <c r="J6088" s="776"/>
      <c r="K6088" s="776"/>
      <c r="L6088" s="776"/>
      <c r="M6088" s="776"/>
      <c r="N6088" s="776"/>
      <c r="O6088" s="776"/>
      <c r="P6088" s="776"/>
      <c r="Q6088" s="776"/>
      <c r="R6088" s="776"/>
      <c r="T6088" s="568"/>
    </row>
    <row r="6089" spans="1:20" s="498" customFormat="1" ht="12" x14ac:dyDescent="0.25">
      <c r="A6089" s="772"/>
      <c r="F6089" s="536"/>
      <c r="J6089" s="776"/>
      <c r="K6089" s="776"/>
      <c r="L6089" s="776"/>
      <c r="M6089" s="776"/>
      <c r="N6089" s="776"/>
      <c r="O6089" s="776"/>
      <c r="P6089" s="776"/>
      <c r="Q6089" s="776"/>
      <c r="R6089" s="776"/>
      <c r="T6089" s="568"/>
    </row>
    <row r="6090" spans="1:20" s="498" customFormat="1" ht="12" x14ac:dyDescent="0.25">
      <c r="A6090" s="772"/>
      <c r="F6090" s="536"/>
      <c r="J6090" s="776"/>
      <c r="K6090" s="776"/>
      <c r="L6090" s="776"/>
      <c r="M6090" s="776"/>
      <c r="N6090" s="776"/>
      <c r="O6090" s="776"/>
      <c r="P6090" s="776"/>
      <c r="Q6090" s="776"/>
      <c r="R6090" s="776"/>
      <c r="T6090" s="568"/>
    </row>
    <row r="6091" spans="1:20" s="498" customFormat="1" ht="12" x14ac:dyDescent="0.25">
      <c r="A6091" s="772"/>
      <c r="F6091" s="536"/>
      <c r="J6091" s="776"/>
      <c r="K6091" s="776"/>
      <c r="L6091" s="776"/>
      <c r="M6091" s="776"/>
      <c r="N6091" s="776"/>
      <c r="O6091" s="776"/>
      <c r="P6091" s="776"/>
      <c r="Q6091" s="776"/>
      <c r="R6091" s="776"/>
      <c r="T6091" s="568"/>
    </row>
    <row r="6092" spans="1:20" s="498" customFormat="1" ht="12" x14ac:dyDescent="0.25">
      <c r="A6092" s="772"/>
      <c r="F6092" s="536"/>
      <c r="J6092" s="776"/>
      <c r="K6092" s="776"/>
      <c r="L6092" s="776"/>
      <c r="M6092" s="776"/>
      <c r="N6092" s="776"/>
      <c r="O6092" s="776"/>
      <c r="P6092" s="776"/>
      <c r="Q6092" s="776"/>
      <c r="R6092" s="776"/>
      <c r="T6092" s="568"/>
    </row>
    <row r="6093" spans="1:20" s="751" customFormat="1" ht="12" customHeight="1" x14ac:dyDescent="0.3">
      <c r="A6093" s="946" t="s">
        <v>5500</v>
      </c>
      <c r="B6093" s="946"/>
      <c r="C6093" s="946"/>
      <c r="D6093" s="946"/>
      <c r="E6093" s="946"/>
      <c r="F6093" s="946"/>
      <c r="G6093" s="946"/>
      <c r="H6093" s="946"/>
      <c r="I6093" s="946"/>
      <c r="J6093" s="946"/>
      <c r="K6093" s="946"/>
      <c r="L6093" s="946"/>
      <c r="M6093" s="946"/>
      <c r="N6093" s="946"/>
      <c r="O6093" s="946"/>
      <c r="P6093" s="946"/>
      <c r="Q6093" s="946"/>
      <c r="T6093" s="752"/>
    </row>
    <row r="6094" spans="1:20" s="751" customFormat="1" ht="13.8" x14ac:dyDescent="0.3">
      <c r="A6094" s="946" t="s">
        <v>5501</v>
      </c>
      <c r="B6094" s="946"/>
      <c r="C6094" s="946"/>
      <c r="D6094" s="946"/>
      <c r="E6094" s="946"/>
      <c r="F6094" s="946"/>
      <c r="G6094" s="946"/>
      <c r="H6094" s="946"/>
      <c r="I6094" s="946"/>
      <c r="J6094" s="946"/>
      <c r="K6094" s="946"/>
      <c r="L6094" s="946"/>
      <c r="M6094" s="946"/>
      <c r="N6094" s="946"/>
      <c r="O6094" s="946"/>
      <c r="P6094" s="946"/>
      <c r="Q6094" s="946"/>
      <c r="T6094" s="752"/>
    </row>
    <row r="6095" spans="1:20" s="753" customFormat="1" ht="13.2" x14ac:dyDescent="0.25">
      <c r="A6095" s="947" t="s">
        <v>8579</v>
      </c>
      <c r="B6095" s="947"/>
      <c r="C6095" s="947"/>
      <c r="D6095" s="947"/>
      <c r="E6095" s="947"/>
      <c r="F6095" s="947"/>
      <c r="G6095" s="947"/>
      <c r="H6095" s="947"/>
      <c r="I6095" s="947"/>
      <c r="J6095" s="947"/>
      <c r="K6095" s="947"/>
      <c r="L6095" s="947"/>
      <c r="M6095" s="947"/>
      <c r="N6095" s="947"/>
      <c r="O6095" s="947"/>
      <c r="P6095" s="947"/>
      <c r="Q6095" s="947"/>
      <c r="T6095" s="754"/>
    </row>
    <row r="6096" spans="1:20" s="760" customFormat="1" ht="24" customHeight="1" x14ac:dyDescent="0.25">
      <c r="A6096" s="943" t="s">
        <v>5502</v>
      </c>
      <c r="B6096" s="948" t="s">
        <v>5503</v>
      </c>
      <c r="C6096" s="949"/>
      <c r="D6096" s="755"/>
      <c r="E6096" s="943" t="s">
        <v>5504</v>
      </c>
      <c r="F6096" s="943" t="s">
        <v>4881</v>
      </c>
      <c r="G6096" s="943" t="s">
        <v>5505</v>
      </c>
      <c r="H6096" s="943" t="s">
        <v>5506</v>
      </c>
      <c r="I6096" s="943" t="s">
        <v>5507</v>
      </c>
      <c r="J6096" s="756" t="s">
        <v>3115</v>
      </c>
      <c r="K6096" s="757" t="s">
        <v>3116</v>
      </c>
      <c r="L6096" s="758" t="s">
        <v>5508</v>
      </c>
      <c r="M6096" s="758" t="s">
        <v>5509</v>
      </c>
      <c r="N6096" s="756" t="s">
        <v>3116</v>
      </c>
      <c r="O6096" s="756" t="s">
        <v>3116</v>
      </c>
      <c r="P6096" s="759" t="s">
        <v>3317</v>
      </c>
      <c r="Q6096" s="759" t="s">
        <v>3341</v>
      </c>
      <c r="R6096" s="759" t="s">
        <v>5510</v>
      </c>
      <c r="T6096" s="761"/>
    </row>
    <row r="6097" spans="1:20" s="760" customFormat="1" ht="19.5" customHeight="1" x14ac:dyDescent="0.25">
      <c r="A6097" s="944"/>
      <c r="B6097" s="950"/>
      <c r="C6097" s="951"/>
      <c r="D6097" s="762"/>
      <c r="E6097" s="944"/>
      <c r="F6097" s="944"/>
      <c r="G6097" s="944"/>
      <c r="H6097" s="944"/>
      <c r="I6097" s="944"/>
      <c r="J6097" s="763">
        <v>2020</v>
      </c>
      <c r="K6097" s="764" t="s">
        <v>3120</v>
      </c>
      <c r="L6097" s="765" t="s">
        <v>3120</v>
      </c>
      <c r="M6097" s="765" t="s">
        <v>3120</v>
      </c>
      <c r="N6097" s="766" t="s">
        <v>5068</v>
      </c>
      <c r="O6097" s="766" t="s">
        <v>5069</v>
      </c>
      <c r="P6097" s="763" t="s">
        <v>4882</v>
      </c>
      <c r="Q6097" s="766" t="s">
        <v>5102</v>
      </c>
      <c r="R6097" s="763"/>
      <c r="T6097" s="761"/>
    </row>
    <row r="6098" spans="1:20" s="760" customFormat="1" ht="15.75" customHeight="1" x14ac:dyDescent="0.25">
      <c r="A6098" s="945"/>
      <c r="B6098" s="952"/>
      <c r="C6098" s="953"/>
      <c r="D6098" s="768"/>
      <c r="E6098" s="945"/>
      <c r="F6098" s="945"/>
      <c r="G6098" s="945"/>
      <c r="H6098" s="945"/>
      <c r="I6098" s="945"/>
      <c r="J6098" s="769" t="s">
        <v>14</v>
      </c>
      <c r="K6098" s="770" t="s">
        <v>14</v>
      </c>
      <c r="L6098" s="771" t="s">
        <v>14</v>
      </c>
      <c r="M6098" s="771" t="s">
        <v>14</v>
      </c>
      <c r="N6098" s="769" t="s">
        <v>14</v>
      </c>
      <c r="O6098" s="769" t="s">
        <v>14</v>
      </c>
      <c r="P6098" s="769" t="s">
        <v>14</v>
      </c>
      <c r="Q6098" s="769" t="s">
        <v>14</v>
      </c>
      <c r="R6098" s="769"/>
      <c r="T6098" s="761"/>
    </row>
    <row r="6099" spans="1:20" s="498" customFormat="1" ht="12" x14ac:dyDescent="0.25">
      <c r="A6099" s="772"/>
      <c r="C6099" s="773" t="s">
        <v>5142</v>
      </c>
      <c r="D6099" s="817"/>
      <c r="E6099" s="773"/>
      <c r="F6099" s="775"/>
      <c r="G6099" s="773"/>
      <c r="H6099" s="773"/>
      <c r="I6099" s="773"/>
      <c r="J6099" s="777">
        <v>17100000</v>
      </c>
      <c r="K6099" s="789">
        <f>SUM(K6100:K6140)</f>
        <v>17100000</v>
      </c>
      <c r="L6099" s="784">
        <f t="shared" ref="L6099:O6099" si="361">SUM(L6100:L6140)</f>
        <v>0</v>
      </c>
      <c r="M6099" s="784">
        <f t="shared" si="361"/>
        <v>0</v>
      </c>
      <c r="N6099" s="784">
        <f t="shared" si="361"/>
        <v>17100000</v>
      </c>
      <c r="O6099" s="784">
        <f t="shared" si="361"/>
        <v>17150000</v>
      </c>
      <c r="P6099" s="777">
        <f>SUM(K6099,N6099,O6099)</f>
        <v>51350000</v>
      </c>
      <c r="Q6099" s="777">
        <v>16750000</v>
      </c>
      <c r="R6099" s="777"/>
      <c r="T6099" s="568"/>
    </row>
    <row r="6100" spans="1:20" s="498" customFormat="1" ht="24" x14ac:dyDescent="0.25">
      <c r="A6100" s="772"/>
      <c r="D6100" s="515" t="s">
        <v>11239</v>
      </c>
      <c r="E6100" s="779" t="s">
        <v>11240</v>
      </c>
      <c r="F6100" s="780" t="s">
        <v>5927</v>
      </c>
      <c r="G6100" s="781" t="s">
        <v>8378</v>
      </c>
      <c r="H6100" s="781" t="s">
        <v>11214</v>
      </c>
      <c r="I6100" s="781" t="s">
        <v>5517</v>
      </c>
      <c r="J6100" s="782">
        <v>1000000</v>
      </c>
      <c r="K6100" s="783">
        <v>1000000</v>
      </c>
      <c r="L6100" s="784">
        <f t="shared" ref="L6100:L6140" si="362">SUM(J6100-K6100)</f>
        <v>0</v>
      </c>
      <c r="M6100" s="784">
        <f>SUM(K6100-J6100)</f>
        <v>0</v>
      </c>
      <c r="N6100" s="782">
        <v>1000000</v>
      </c>
      <c r="O6100" s="782">
        <v>1200000</v>
      </c>
      <c r="P6100" s="782">
        <v>3200000</v>
      </c>
      <c r="Q6100" s="782">
        <v>1000000</v>
      </c>
      <c r="R6100" s="782"/>
      <c r="T6100" s="568"/>
    </row>
    <row r="6101" spans="1:20" s="498" customFormat="1" ht="24" x14ac:dyDescent="0.25">
      <c r="A6101" s="772"/>
      <c r="D6101" s="515" t="s">
        <v>11241</v>
      </c>
      <c r="E6101" s="779" t="s">
        <v>11242</v>
      </c>
      <c r="F6101" s="780" t="s">
        <v>6618</v>
      </c>
      <c r="G6101" s="781" t="s">
        <v>8378</v>
      </c>
      <c r="H6101" s="781" t="s">
        <v>11214</v>
      </c>
      <c r="I6101" s="781" t="s">
        <v>5517</v>
      </c>
      <c r="J6101" s="782">
        <v>1000000</v>
      </c>
      <c r="K6101" s="783">
        <v>1000000</v>
      </c>
      <c r="L6101" s="784">
        <f t="shared" si="362"/>
        <v>0</v>
      </c>
      <c r="M6101" s="784">
        <f t="shared" ref="M6101:M6140" si="363">SUM(K6101-J6101)</f>
        <v>0</v>
      </c>
      <c r="N6101" s="782">
        <v>1000000</v>
      </c>
      <c r="O6101" s="782">
        <v>1000000</v>
      </c>
      <c r="P6101" s="782">
        <v>3000000</v>
      </c>
      <c r="Q6101" s="782">
        <v>1000000</v>
      </c>
      <c r="R6101" s="782"/>
      <c r="T6101" s="568"/>
    </row>
    <row r="6102" spans="1:20" s="498" customFormat="1" ht="24" x14ac:dyDescent="0.25">
      <c r="A6102" s="772"/>
      <c r="D6102" s="515" t="s">
        <v>11243</v>
      </c>
      <c r="E6102" s="779" t="s">
        <v>11244</v>
      </c>
      <c r="F6102" s="780" t="s">
        <v>5932</v>
      </c>
      <c r="G6102" s="781" t="s">
        <v>8378</v>
      </c>
      <c r="H6102" s="781" t="s">
        <v>11214</v>
      </c>
      <c r="I6102" s="781" t="s">
        <v>5517</v>
      </c>
      <c r="J6102" s="782">
        <v>0</v>
      </c>
      <c r="K6102" s="783">
        <v>0</v>
      </c>
      <c r="L6102" s="784">
        <f t="shared" si="362"/>
        <v>0</v>
      </c>
      <c r="M6102" s="784">
        <f t="shared" si="363"/>
        <v>0</v>
      </c>
      <c r="N6102" s="782">
        <v>0</v>
      </c>
      <c r="O6102" s="782">
        <v>0</v>
      </c>
      <c r="P6102" s="782">
        <v>0</v>
      </c>
      <c r="Q6102" s="782">
        <v>0</v>
      </c>
      <c r="R6102" s="782"/>
      <c r="T6102" s="568"/>
    </row>
    <row r="6103" spans="1:20" s="498" customFormat="1" ht="12" x14ac:dyDescent="0.25">
      <c r="A6103" s="772"/>
      <c r="D6103" s="515" t="s">
        <v>11245</v>
      </c>
      <c r="E6103" s="779" t="s">
        <v>11246</v>
      </c>
      <c r="F6103" s="780" t="s">
        <v>5583</v>
      </c>
      <c r="G6103" s="781" t="s">
        <v>8378</v>
      </c>
      <c r="H6103" s="781" t="s">
        <v>11214</v>
      </c>
      <c r="I6103" s="781" t="s">
        <v>5517</v>
      </c>
      <c r="J6103" s="782">
        <v>200000</v>
      </c>
      <c r="K6103" s="783">
        <v>200000</v>
      </c>
      <c r="L6103" s="784">
        <f t="shared" si="362"/>
        <v>0</v>
      </c>
      <c r="M6103" s="784">
        <f t="shared" si="363"/>
        <v>0</v>
      </c>
      <c r="N6103" s="782">
        <v>200000</v>
      </c>
      <c r="O6103" s="782">
        <v>200000</v>
      </c>
      <c r="P6103" s="782">
        <v>600000</v>
      </c>
      <c r="Q6103" s="782">
        <v>200000</v>
      </c>
      <c r="R6103" s="782"/>
      <c r="T6103" s="568"/>
    </row>
    <row r="6104" spans="1:20" s="498" customFormat="1" ht="12" x14ac:dyDescent="0.25">
      <c r="A6104" s="772"/>
      <c r="D6104" s="515" t="s">
        <v>11247</v>
      </c>
      <c r="E6104" s="779" t="s">
        <v>11248</v>
      </c>
      <c r="F6104" s="780" t="s">
        <v>5586</v>
      </c>
      <c r="G6104" s="781" t="s">
        <v>8378</v>
      </c>
      <c r="H6104" s="781" t="s">
        <v>11214</v>
      </c>
      <c r="I6104" s="781" t="s">
        <v>5517</v>
      </c>
      <c r="J6104" s="782">
        <v>200000</v>
      </c>
      <c r="K6104" s="783">
        <v>200000</v>
      </c>
      <c r="L6104" s="784">
        <f t="shared" si="362"/>
        <v>0</v>
      </c>
      <c r="M6104" s="784">
        <f t="shared" si="363"/>
        <v>0</v>
      </c>
      <c r="N6104" s="782">
        <v>200000</v>
      </c>
      <c r="O6104" s="782">
        <v>200000</v>
      </c>
      <c r="P6104" s="782">
        <v>600000</v>
      </c>
      <c r="Q6104" s="782">
        <v>200000</v>
      </c>
      <c r="R6104" s="782"/>
      <c r="T6104" s="568"/>
    </row>
    <row r="6105" spans="1:20" s="498" customFormat="1" ht="12" x14ac:dyDescent="0.25">
      <c r="A6105" s="772"/>
      <c r="D6105" s="515" t="s">
        <v>11249</v>
      </c>
      <c r="E6105" s="779" t="s">
        <v>11250</v>
      </c>
      <c r="F6105" s="780" t="s">
        <v>5592</v>
      </c>
      <c r="G6105" s="781" t="s">
        <v>8378</v>
      </c>
      <c r="H6105" s="781" t="s">
        <v>10857</v>
      </c>
      <c r="I6105" s="781" t="s">
        <v>5517</v>
      </c>
      <c r="J6105" s="782">
        <v>300000</v>
      </c>
      <c r="K6105" s="783">
        <v>300000</v>
      </c>
      <c r="L6105" s="784">
        <f t="shared" si="362"/>
        <v>0</v>
      </c>
      <c r="M6105" s="784">
        <f t="shared" si="363"/>
        <v>0</v>
      </c>
      <c r="N6105" s="782">
        <v>300000</v>
      </c>
      <c r="O6105" s="782">
        <v>300000</v>
      </c>
      <c r="P6105" s="782">
        <v>900000</v>
      </c>
      <c r="Q6105" s="782">
        <v>300000</v>
      </c>
      <c r="R6105" s="782"/>
      <c r="T6105" s="568"/>
    </row>
    <row r="6106" spans="1:20" s="498" customFormat="1" ht="12" x14ac:dyDescent="0.25">
      <c r="A6106" s="772"/>
      <c r="D6106" s="515" t="s">
        <v>11251</v>
      </c>
      <c r="E6106" s="779" t="s">
        <v>11252</v>
      </c>
      <c r="F6106" s="780" t="s">
        <v>6354</v>
      </c>
      <c r="G6106" s="781" t="s">
        <v>8378</v>
      </c>
      <c r="H6106" s="781" t="s">
        <v>11214</v>
      </c>
      <c r="I6106" s="781" t="s">
        <v>5517</v>
      </c>
      <c r="J6106" s="782">
        <v>0</v>
      </c>
      <c r="K6106" s="783">
        <v>0</v>
      </c>
      <c r="L6106" s="784">
        <f t="shared" si="362"/>
        <v>0</v>
      </c>
      <c r="M6106" s="784">
        <f t="shared" si="363"/>
        <v>0</v>
      </c>
      <c r="N6106" s="782">
        <v>0</v>
      </c>
      <c r="O6106" s="782">
        <v>0</v>
      </c>
      <c r="P6106" s="782">
        <v>0</v>
      </c>
      <c r="Q6106" s="782">
        <v>0</v>
      </c>
      <c r="R6106" s="782"/>
      <c r="T6106" s="568"/>
    </row>
    <row r="6107" spans="1:20" s="498" customFormat="1" ht="36" x14ac:dyDescent="0.25">
      <c r="A6107" s="772"/>
      <c r="D6107" s="515" t="s">
        <v>11253</v>
      </c>
      <c r="E6107" s="779" t="s">
        <v>11254</v>
      </c>
      <c r="F6107" s="780" t="s">
        <v>5598</v>
      </c>
      <c r="G6107" s="781" t="s">
        <v>8378</v>
      </c>
      <c r="H6107" s="781" t="s">
        <v>11214</v>
      </c>
      <c r="I6107" s="781" t="s">
        <v>5517</v>
      </c>
      <c r="J6107" s="782">
        <v>2000000</v>
      </c>
      <c r="K6107" s="783">
        <v>2000000</v>
      </c>
      <c r="L6107" s="784">
        <f t="shared" si="362"/>
        <v>0</v>
      </c>
      <c r="M6107" s="784">
        <f t="shared" si="363"/>
        <v>0</v>
      </c>
      <c r="N6107" s="782">
        <v>2000000</v>
      </c>
      <c r="O6107" s="782">
        <v>2000000</v>
      </c>
      <c r="P6107" s="782">
        <v>6000000</v>
      </c>
      <c r="Q6107" s="782">
        <v>2000000</v>
      </c>
      <c r="R6107" s="782"/>
      <c r="T6107" s="568"/>
    </row>
    <row r="6108" spans="1:20" s="498" customFormat="1" ht="12" x14ac:dyDescent="0.25">
      <c r="A6108" s="772"/>
      <c r="D6108" s="515" t="s">
        <v>11255</v>
      </c>
      <c r="E6108" s="779" t="s">
        <v>11256</v>
      </c>
      <c r="F6108" s="780" t="s">
        <v>5601</v>
      </c>
      <c r="G6108" s="781" t="s">
        <v>8378</v>
      </c>
      <c r="H6108" s="781" t="s">
        <v>11214</v>
      </c>
      <c r="I6108" s="781" t="s">
        <v>5517</v>
      </c>
      <c r="J6108" s="782">
        <v>0</v>
      </c>
      <c r="K6108" s="783">
        <v>0</v>
      </c>
      <c r="L6108" s="784">
        <f t="shared" si="362"/>
        <v>0</v>
      </c>
      <c r="M6108" s="784">
        <f t="shared" si="363"/>
        <v>0</v>
      </c>
      <c r="N6108" s="782">
        <v>0</v>
      </c>
      <c r="O6108" s="782">
        <v>0</v>
      </c>
      <c r="P6108" s="782">
        <v>0</v>
      </c>
      <c r="Q6108" s="782">
        <v>0</v>
      </c>
      <c r="R6108" s="782"/>
      <c r="T6108" s="568"/>
    </row>
    <row r="6109" spans="1:20" s="498" customFormat="1" ht="12" x14ac:dyDescent="0.25">
      <c r="A6109" s="772"/>
      <c r="D6109" s="515" t="s">
        <v>11257</v>
      </c>
      <c r="E6109" s="779" t="s">
        <v>11258</v>
      </c>
      <c r="F6109" s="780" t="s">
        <v>5604</v>
      </c>
      <c r="G6109" s="781" t="s">
        <v>8378</v>
      </c>
      <c r="H6109" s="781" t="s">
        <v>11214</v>
      </c>
      <c r="I6109" s="781" t="s">
        <v>5517</v>
      </c>
      <c r="J6109" s="782">
        <v>100000</v>
      </c>
      <c r="K6109" s="783">
        <v>100000</v>
      </c>
      <c r="L6109" s="784">
        <f t="shared" si="362"/>
        <v>0</v>
      </c>
      <c r="M6109" s="784">
        <f t="shared" si="363"/>
        <v>0</v>
      </c>
      <c r="N6109" s="782">
        <v>100000</v>
      </c>
      <c r="O6109" s="782">
        <v>100000</v>
      </c>
      <c r="P6109" s="782">
        <v>300000</v>
      </c>
      <c r="Q6109" s="782">
        <v>100000</v>
      </c>
      <c r="R6109" s="782"/>
      <c r="T6109" s="568"/>
    </row>
    <row r="6110" spans="1:20" s="498" customFormat="1" ht="24" x14ac:dyDescent="0.25">
      <c r="A6110" s="772"/>
      <c r="D6110" s="515" t="s">
        <v>11259</v>
      </c>
      <c r="E6110" s="779" t="s">
        <v>11260</v>
      </c>
      <c r="F6110" s="780" t="s">
        <v>5610</v>
      </c>
      <c r="G6110" s="781" t="s">
        <v>8378</v>
      </c>
      <c r="H6110" s="781" t="s">
        <v>11214</v>
      </c>
      <c r="I6110" s="781" t="s">
        <v>5517</v>
      </c>
      <c r="J6110" s="782">
        <v>1000000</v>
      </c>
      <c r="K6110" s="783">
        <v>1000000</v>
      </c>
      <c r="L6110" s="784">
        <f t="shared" si="362"/>
        <v>0</v>
      </c>
      <c r="M6110" s="784">
        <f t="shared" si="363"/>
        <v>0</v>
      </c>
      <c r="N6110" s="782">
        <v>1000000</v>
      </c>
      <c r="O6110" s="782">
        <v>1000000</v>
      </c>
      <c r="P6110" s="782">
        <v>3000000</v>
      </c>
      <c r="Q6110" s="782">
        <v>1000000</v>
      </c>
      <c r="R6110" s="782"/>
      <c r="T6110" s="568"/>
    </row>
    <row r="6111" spans="1:20" s="498" customFormat="1" ht="24" x14ac:dyDescent="0.25">
      <c r="A6111" s="772"/>
      <c r="D6111" s="515" t="s">
        <v>11261</v>
      </c>
      <c r="E6111" s="779" t="s">
        <v>11262</v>
      </c>
      <c r="F6111" s="780" t="s">
        <v>5613</v>
      </c>
      <c r="G6111" s="781" t="s">
        <v>8378</v>
      </c>
      <c r="H6111" s="781" t="s">
        <v>11214</v>
      </c>
      <c r="I6111" s="781" t="s">
        <v>5517</v>
      </c>
      <c r="J6111" s="782">
        <v>0</v>
      </c>
      <c r="K6111" s="783">
        <v>0</v>
      </c>
      <c r="L6111" s="784">
        <f t="shared" si="362"/>
        <v>0</v>
      </c>
      <c r="M6111" s="784">
        <f t="shared" si="363"/>
        <v>0</v>
      </c>
      <c r="N6111" s="782">
        <v>0</v>
      </c>
      <c r="O6111" s="782">
        <v>0</v>
      </c>
      <c r="P6111" s="782">
        <v>0</v>
      </c>
      <c r="Q6111" s="782">
        <v>0</v>
      </c>
      <c r="R6111" s="782"/>
      <c r="T6111" s="568"/>
    </row>
    <row r="6112" spans="1:20" s="498" customFormat="1" ht="24" x14ac:dyDescent="0.25">
      <c r="A6112" s="772"/>
      <c r="D6112" s="515" t="s">
        <v>11263</v>
      </c>
      <c r="E6112" s="779" t="s">
        <v>11264</v>
      </c>
      <c r="F6112" s="780" t="s">
        <v>6960</v>
      </c>
      <c r="G6112" s="781" t="s">
        <v>8378</v>
      </c>
      <c r="H6112" s="781" t="s">
        <v>11214</v>
      </c>
      <c r="I6112" s="781" t="s">
        <v>5517</v>
      </c>
      <c r="J6112" s="782">
        <v>0</v>
      </c>
      <c r="K6112" s="783">
        <v>0</v>
      </c>
      <c r="L6112" s="784">
        <f t="shared" si="362"/>
        <v>0</v>
      </c>
      <c r="M6112" s="784">
        <f t="shared" si="363"/>
        <v>0</v>
      </c>
      <c r="N6112" s="782">
        <v>0</v>
      </c>
      <c r="O6112" s="782">
        <v>0</v>
      </c>
      <c r="P6112" s="782">
        <v>0</v>
      </c>
      <c r="Q6112" s="782">
        <v>0</v>
      </c>
      <c r="R6112" s="782"/>
      <c r="T6112" s="568"/>
    </row>
    <row r="6113" spans="1:20" s="498" customFormat="1" ht="12" x14ac:dyDescent="0.25">
      <c r="A6113" s="772"/>
      <c r="D6113" s="515" t="s">
        <v>11265</v>
      </c>
      <c r="E6113" s="779" t="s">
        <v>11266</v>
      </c>
      <c r="F6113" s="780" t="s">
        <v>5631</v>
      </c>
      <c r="G6113" s="781" t="s">
        <v>8378</v>
      </c>
      <c r="H6113" s="781" t="s">
        <v>11214</v>
      </c>
      <c r="I6113" s="781" t="s">
        <v>5517</v>
      </c>
      <c r="J6113" s="782">
        <v>1000000</v>
      </c>
      <c r="K6113" s="783">
        <v>1000000</v>
      </c>
      <c r="L6113" s="784">
        <f t="shared" si="362"/>
        <v>0</v>
      </c>
      <c r="M6113" s="784">
        <f t="shared" si="363"/>
        <v>0</v>
      </c>
      <c r="N6113" s="782">
        <v>1000000</v>
      </c>
      <c r="O6113" s="782">
        <v>1000000</v>
      </c>
      <c r="P6113" s="782">
        <v>3000000</v>
      </c>
      <c r="Q6113" s="782">
        <v>900000</v>
      </c>
      <c r="R6113" s="782"/>
      <c r="T6113" s="568"/>
    </row>
    <row r="6114" spans="1:20" s="498" customFormat="1" ht="36" x14ac:dyDescent="0.25">
      <c r="A6114" s="772"/>
      <c r="D6114" s="515" t="s">
        <v>11267</v>
      </c>
      <c r="E6114" s="779" t="s">
        <v>11268</v>
      </c>
      <c r="F6114" s="780" t="s">
        <v>5906</v>
      </c>
      <c r="G6114" s="781" t="s">
        <v>8378</v>
      </c>
      <c r="H6114" s="781" t="s">
        <v>11214</v>
      </c>
      <c r="I6114" s="781" t="s">
        <v>5517</v>
      </c>
      <c r="J6114" s="782">
        <v>700000</v>
      </c>
      <c r="K6114" s="783">
        <v>700000</v>
      </c>
      <c r="L6114" s="784">
        <f t="shared" si="362"/>
        <v>0</v>
      </c>
      <c r="M6114" s="784">
        <f t="shared" si="363"/>
        <v>0</v>
      </c>
      <c r="N6114" s="782">
        <v>700000</v>
      </c>
      <c r="O6114" s="782">
        <v>400000</v>
      </c>
      <c r="P6114" s="782">
        <v>1800000</v>
      </c>
      <c r="Q6114" s="782">
        <v>600000</v>
      </c>
      <c r="R6114" s="782"/>
      <c r="T6114" s="568"/>
    </row>
    <row r="6115" spans="1:20" s="498" customFormat="1" ht="24" x14ac:dyDescent="0.25">
      <c r="A6115" s="772"/>
      <c r="D6115" s="515" t="s">
        <v>11269</v>
      </c>
      <c r="E6115" s="779" t="s">
        <v>11270</v>
      </c>
      <c r="F6115" s="780" t="s">
        <v>5637</v>
      </c>
      <c r="G6115" s="781" t="s">
        <v>8378</v>
      </c>
      <c r="H6115" s="781" t="s">
        <v>11214</v>
      </c>
      <c r="I6115" s="781" t="s">
        <v>5517</v>
      </c>
      <c r="J6115" s="782">
        <v>350000</v>
      </c>
      <c r="K6115" s="783">
        <v>350000</v>
      </c>
      <c r="L6115" s="784">
        <f t="shared" si="362"/>
        <v>0</v>
      </c>
      <c r="M6115" s="784">
        <f t="shared" si="363"/>
        <v>0</v>
      </c>
      <c r="N6115" s="782">
        <v>350000</v>
      </c>
      <c r="O6115" s="782">
        <v>400000</v>
      </c>
      <c r="P6115" s="782">
        <v>1100000</v>
      </c>
      <c r="Q6115" s="782">
        <v>350000</v>
      </c>
      <c r="R6115" s="782"/>
      <c r="T6115" s="568"/>
    </row>
    <row r="6116" spans="1:20" s="498" customFormat="1" ht="24" x14ac:dyDescent="0.25">
      <c r="A6116" s="772"/>
      <c r="D6116" s="515" t="s">
        <v>11271</v>
      </c>
      <c r="E6116" s="779" t="s">
        <v>11272</v>
      </c>
      <c r="F6116" s="780" t="s">
        <v>8100</v>
      </c>
      <c r="G6116" s="781" t="s">
        <v>8378</v>
      </c>
      <c r="H6116" s="781" t="s">
        <v>11214</v>
      </c>
      <c r="I6116" s="781" t="s">
        <v>5517</v>
      </c>
      <c r="J6116" s="782">
        <v>0</v>
      </c>
      <c r="K6116" s="783">
        <v>0</v>
      </c>
      <c r="L6116" s="784">
        <f t="shared" si="362"/>
        <v>0</v>
      </c>
      <c r="M6116" s="784">
        <f t="shared" si="363"/>
        <v>0</v>
      </c>
      <c r="N6116" s="782">
        <v>0</v>
      </c>
      <c r="O6116" s="782">
        <v>0</v>
      </c>
      <c r="P6116" s="782">
        <v>0</v>
      </c>
      <c r="Q6116" s="782">
        <v>0</v>
      </c>
      <c r="R6116" s="782"/>
      <c r="T6116" s="568"/>
    </row>
    <row r="6117" spans="1:20" s="498" customFormat="1" ht="24" x14ac:dyDescent="0.25">
      <c r="A6117" s="772"/>
      <c r="D6117" s="515" t="s">
        <v>11273</v>
      </c>
      <c r="E6117" s="779" t="s">
        <v>11274</v>
      </c>
      <c r="F6117" s="780" t="s">
        <v>6254</v>
      </c>
      <c r="G6117" s="781" t="s">
        <v>8378</v>
      </c>
      <c r="H6117" s="781" t="s">
        <v>11214</v>
      </c>
      <c r="I6117" s="781" t="s">
        <v>5517</v>
      </c>
      <c r="J6117" s="782">
        <v>400000</v>
      </c>
      <c r="K6117" s="783">
        <v>400000</v>
      </c>
      <c r="L6117" s="784">
        <f t="shared" si="362"/>
        <v>0</v>
      </c>
      <c r="M6117" s="784">
        <f t="shared" si="363"/>
        <v>0</v>
      </c>
      <c r="N6117" s="782">
        <v>400000</v>
      </c>
      <c r="O6117" s="782">
        <v>400000</v>
      </c>
      <c r="P6117" s="782">
        <v>1200000</v>
      </c>
      <c r="Q6117" s="782">
        <v>350000</v>
      </c>
      <c r="R6117" s="782"/>
      <c r="T6117" s="568"/>
    </row>
    <row r="6118" spans="1:20" s="498" customFormat="1" ht="12" x14ac:dyDescent="0.25">
      <c r="A6118" s="772"/>
      <c r="D6118" s="515" t="s">
        <v>11275</v>
      </c>
      <c r="E6118" s="779" t="s">
        <v>11276</v>
      </c>
      <c r="F6118" s="515" t="s">
        <v>9873</v>
      </c>
      <c r="G6118" s="781" t="s">
        <v>8378</v>
      </c>
      <c r="H6118" s="781" t="s">
        <v>11214</v>
      </c>
      <c r="I6118" s="781" t="s">
        <v>5517</v>
      </c>
      <c r="J6118" s="782">
        <v>300000</v>
      </c>
      <c r="K6118" s="783">
        <v>300000</v>
      </c>
      <c r="L6118" s="784">
        <f t="shared" si="362"/>
        <v>0</v>
      </c>
      <c r="M6118" s="784">
        <f t="shared" si="363"/>
        <v>0</v>
      </c>
      <c r="N6118" s="782">
        <v>300000</v>
      </c>
      <c r="O6118" s="782">
        <v>300000</v>
      </c>
      <c r="P6118" s="782">
        <v>900000</v>
      </c>
      <c r="Q6118" s="782">
        <v>300000</v>
      </c>
      <c r="R6118" s="782"/>
      <c r="T6118" s="568"/>
    </row>
    <row r="6119" spans="1:20" s="498" customFormat="1" ht="12" x14ac:dyDescent="0.25">
      <c r="A6119" s="772"/>
      <c r="D6119" s="515" t="s">
        <v>11277</v>
      </c>
      <c r="E6119" s="779" t="s">
        <v>11278</v>
      </c>
      <c r="F6119" s="515" t="s">
        <v>5649</v>
      </c>
      <c r="G6119" s="781" t="s">
        <v>8378</v>
      </c>
      <c r="H6119" s="781" t="s">
        <v>11214</v>
      </c>
      <c r="I6119" s="781" t="s">
        <v>5517</v>
      </c>
      <c r="J6119" s="782">
        <v>600000</v>
      </c>
      <c r="K6119" s="783">
        <v>600000</v>
      </c>
      <c r="L6119" s="784">
        <f t="shared" si="362"/>
        <v>0</v>
      </c>
      <c r="M6119" s="784">
        <f t="shared" si="363"/>
        <v>0</v>
      </c>
      <c r="N6119" s="782">
        <v>600000</v>
      </c>
      <c r="O6119" s="782">
        <v>600000</v>
      </c>
      <c r="P6119" s="782">
        <v>1800000</v>
      </c>
      <c r="Q6119" s="782">
        <v>550000</v>
      </c>
      <c r="R6119" s="782"/>
      <c r="T6119" s="568"/>
    </row>
    <row r="6120" spans="1:20" s="751" customFormat="1" ht="12" customHeight="1" x14ac:dyDescent="0.3">
      <c r="A6120" s="946" t="s">
        <v>5500</v>
      </c>
      <c r="B6120" s="946"/>
      <c r="C6120" s="946"/>
      <c r="D6120" s="946"/>
      <c r="E6120" s="946"/>
      <c r="F6120" s="946"/>
      <c r="G6120" s="946"/>
      <c r="H6120" s="946"/>
      <c r="I6120" s="946"/>
      <c r="J6120" s="946"/>
      <c r="K6120" s="946"/>
      <c r="L6120" s="946"/>
      <c r="M6120" s="946"/>
      <c r="N6120" s="946"/>
      <c r="O6120" s="946"/>
      <c r="P6120" s="946"/>
      <c r="Q6120" s="946"/>
      <c r="T6120" s="752"/>
    </row>
    <row r="6121" spans="1:20" s="751" customFormat="1" ht="13.8" x14ac:dyDescent="0.3">
      <c r="A6121" s="946" t="s">
        <v>5501</v>
      </c>
      <c r="B6121" s="946"/>
      <c r="C6121" s="946"/>
      <c r="D6121" s="946"/>
      <c r="E6121" s="946"/>
      <c r="F6121" s="946"/>
      <c r="G6121" s="946"/>
      <c r="H6121" s="946"/>
      <c r="I6121" s="946"/>
      <c r="J6121" s="946"/>
      <c r="K6121" s="946"/>
      <c r="L6121" s="946"/>
      <c r="M6121" s="946"/>
      <c r="N6121" s="946"/>
      <c r="O6121" s="946"/>
      <c r="P6121" s="946"/>
      <c r="Q6121" s="946"/>
      <c r="T6121" s="752"/>
    </row>
    <row r="6122" spans="1:20" s="753" customFormat="1" ht="13.2" x14ac:dyDescent="0.25">
      <c r="A6122" s="947" t="s">
        <v>8579</v>
      </c>
      <c r="B6122" s="947"/>
      <c r="C6122" s="947"/>
      <c r="D6122" s="947"/>
      <c r="E6122" s="947"/>
      <c r="F6122" s="947"/>
      <c r="G6122" s="947"/>
      <c r="H6122" s="947"/>
      <c r="I6122" s="947"/>
      <c r="J6122" s="947"/>
      <c r="K6122" s="947"/>
      <c r="L6122" s="947"/>
      <c r="M6122" s="947"/>
      <c r="N6122" s="947"/>
      <c r="O6122" s="947"/>
      <c r="P6122" s="947"/>
      <c r="Q6122" s="947"/>
      <c r="T6122" s="754"/>
    </row>
    <row r="6123" spans="1:20" s="760" customFormat="1" ht="24" customHeight="1" x14ac:dyDescent="0.25">
      <c r="A6123" s="943" t="s">
        <v>5502</v>
      </c>
      <c r="B6123" s="948" t="s">
        <v>5503</v>
      </c>
      <c r="C6123" s="949"/>
      <c r="D6123" s="755"/>
      <c r="E6123" s="943" t="s">
        <v>5504</v>
      </c>
      <c r="F6123" s="943" t="s">
        <v>4881</v>
      </c>
      <c r="G6123" s="943" t="s">
        <v>5505</v>
      </c>
      <c r="H6123" s="943" t="s">
        <v>5506</v>
      </c>
      <c r="I6123" s="943" t="s">
        <v>5507</v>
      </c>
      <c r="J6123" s="756" t="s">
        <v>3115</v>
      </c>
      <c r="K6123" s="757" t="s">
        <v>3116</v>
      </c>
      <c r="L6123" s="758" t="s">
        <v>5508</v>
      </c>
      <c r="M6123" s="758" t="s">
        <v>5509</v>
      </c>
      <c r="N6123" s="756" t="s">
        <v>3116</v>
      </c>
      <c r="O6123" s="756" t="s">
        <v>3116</v>
      </c>
      <c r="P6123" s="759" t="s">
        <v>3317</v>
      </c>
      <c r="Q6123" s="759" t="s">
        <v>3341</v>
      </c>
      <c r="R6123" s="759" t="s">
        <v>5510</v>
      </c>
      <c r="T6123" s="761"/>
    </row>
    <row r="6124" spans="1:20" s="760" customFormat="1" ht="19.5" customHeight="1" x14ac:dyDescent="0.25">
      <c r="A6124" s="944"/>
      <c r="B6124" s="950"/>
      <c r="C6124" s="951"/>
      <c r="D6124" s="762"/>
      <c r="E6124" s="944"/>
      <c r="F6124" s="944"/>
      <c r="G6124" s="944"/>
      <c r="H6124" s="944"/>
      <c r="I6124" s="944"/>
      <c r="J6124" s="763">
        <v>2020</v>
      </c>
      <c r="K6124" s="764" t="s">
        <v>3120</v>
      </c>
      <c r="L6124" s="765" t="s">
        <v>3120</v>
      </c>
      <c r="M6124" s="765" t="s">
        <v>3120</v>
      </c>
      <c r="N6124" s="766" t="s">
        <v>5068</v>
      </c>
      <c r="O6124" s="766" t="s">
        <v>5069</v>
      </c>
      <c r="P6124" s="763" t="s">
        <v>4882</v>
      </c>
      <c r="Q6124" s="766" t="s">
        <v>5102</v>
      </c>
      <c r="R6124" s="763"/>
      <c r="T6124" s="761"/>
    </row>
    <row r="6125" spans="1:20" s="760" customFormat="1" ht="15.75" customHeight="1" x14ac:dyDescent="0.25">
      <c r="A6125" s="945"/>
      <c r="B6125" s="952"/>
      <c r="C6125" s="953"/>
      <c r="D6125" s="768"/>
      <c r="E6125" s="945"/>
      <c r="F6125" s="945"/>
      <c r="G6125" s="945"/>
      <c r="H6125" s="945"/>
      <c r="I6125" s="945"/>
      <c r="J6125" s="769" t="s">
        <v>14</v>
      </c>
      <c r="K6125" s="770" t="s">
        <v>14</v>
      </c>
      <c r="L6125" s="771" t="s">
        <v>14</v>
      </c>
      <c r="M6125" s="771" t="s">
        <v>14</v>
      </c>
      <c r="N6125" s="769" t="s">
        <v>14</v>
      </c>
      <c r="O6125" s="769" t="s">
        <v>14</v>
      </c>
      <c r="P6125" s="769" t="s">
        <v>14</v>
      </c>
      <c r="Q6125" s="769" t="s">
        <v>14</v>
      </c>
      <c r="R6125" s="769"/>
      <c r="T6125" s="761"/>
    </row>
    <row r="6126" spans="1:20" s="498" customFormat="1" ht="12" x14ac:dyDescent="0.25">
      <c r="A6126" s="772"/>
      <c r="D6126" s="515" t="s">
        <v>11279</v>
      </c>
      <c r="E6126" s="779" t="s">
        <v>11280</v>
      </c>
      <c r="F6126" s="780" t="s">
        <v>5664</v>
      </c>
      <c r="G6126" s="781" t="s">
        <v>8378</v>
      </c>
      <c r="H6126" s="781" t="s">
        <v>11214</v>
      </c>
      <c r="I6126" s="781" t="s">
        <v>5517</v>
      </c>
      <c r="J6126" s="782">
        <v>1500000</v>
      </c>
      <c r="K6126" s="783">
        <v>1500000</v>
      </c>
      <c r="L6126" s="784">
        <f t="shared" si="362"/>
        <v>0</v>
      </c>
      <c r="M6126" s="784">
        <f t="shared" si="363"/>
        <v>0</v>
      </c>
      <c r="N6126" s="782">
        <v>1500000</v>
      </c>
      <c r="O6126" s="782">
        <v>1500000</v>
      </c>
      <c r="P6126" s="782">
        <v>4500000</v>
      </c>
      <c r="Q6126" s="782">
        <v>1500000</v>
      </c>
      <c r="R6126" s="782"/>
      <c r="T6126" s="568"/>
    </row>
    <row r="6127" spans="1:20" s="498" customFormat="1" ht="12" x14ac:dyDescent="0.25">
      <c r="A6127" s="772"/>
      <c r="D6127" s="515" t="s">
        <v>11281</v>
      </c>
      <c r="E6127" s="779" t="s">
        <v>11282</v>
      </c>
      <c r="F6127" s="515" t="s">
        <v>11283</v>
      </c>
      <c r="G6127" s="781" t="s">
        <v>8378</v>
      </c>
      <c r="H6127" s="781" t="s">
        <v>11214</v>
      </c>
      <c r="I6127" s="781" t="s">
        <v>5517</v>
      </c>
      <c r="J6127" s="782">
        <v>150000</v>
      </c>
      <c r="K6127" s="783">
        <v>150000</v>
      </c>
      <c r="L6127" s="784">
        <f t="shared" si="362"/>
        <v>0</v>
      </c>
      <c r="M6127" s="784">
        <f t="shared" si="363"/>
        <v>0</v>
      </c>
      <c r="N6127" s="782">
        <v>150000</v>
      </c>
      <c r="O6127" s="782">
        <v>150000</v>
      </c>
      <c r="P6127" s="782">
        <v>450000</v>
      </c>
      <c r="Q6127" s="782">
        <v>150000</v>
      </c>
      <c r="R6127" s="782"/>
      <c r="T6127" s="568"/>
    </row>
    <row r="6128" spans="1:20" s="498" customFormat="1" ht="12" x14ac:dyDescent="0.25">
      <c r="A6128" s="772"/>
      <c r="D6128" s="515" t="s">
        <v>11284</v>
      </c>
      <c r="E6128" s="779" t="s">
        <v>11285</v>
      </c>
      <c r="F6128" s="780" t="s">
        <v>5694</v>
      </c>
      <c r="G6128" s="781" t="s">
        <v>8378</v>
      </c>
      <c r="H6128" s="781" t="s">
        <v>11214</v>
      </c>
      <c r="I6128" s="781" t="s">
        <v>5517</v>
      </c>
      <c r="J6128" s="782">
        <v>800000</v>
      </c>
      <c r="K6128" s="783">
        <v>800000</v>
      </c>
      <c r="L6128" s="784">
        <f t="shared" si="362"/>
        <v>0</v>
      </c>
      <c r="M6128" s="784">
        <f t="shared" si="363"/>
        <v>0</v>
      </c>
      <c r="N6128" s="782">
        <v>800000</v>
      </c>
      <c r="O6128" s="782">
        <v>800000</v>
      </c>
      <c r="P6128" s="782">
        <v>2400000</v>
      </c>
      <c r="Q6128" s="782">
        <v>800000</v>
      </c>
      <c r="R6128" s="782"/>
      <c r="T6128" s="568"/>
    </row>
    <row r="6129" spans="1:20" s="498" customFormat="1" ht="12" x14ac:dyDescent="0.25">
      <c r="A6129" s="772"/>
      <c r="D6129" s="515" t="s">
        <v>11286</v>
      </c>
      <c r="E6129" s="779" t="s">
        <v>11287</v>
      </c>
      <c r="F6129" s="780" t="s">
        <v>7135</v>
      </c>
      <c r="G6129" s="781" t="s">
        <v>8378</v>
      </c>
      <c r="H6129" s="781" t="s">
        <v>11214</v>
      </c>
      <c r="I6129" s="781" t="s">
        <v>5517</v>
      </c>
      <c r="J6129" s="782">
        <v>0</v>
      </c>
      <c r="K6129" s="783">
        <v>0</v>
      </c>
      <c r="L6129" s="784">
        <f t="shared" si="362"/>
        <v>0</v>
      </c>
      <c r="M6129" s="784">
        <f t="shared" si="363"/>
        <v>0</v>
      </c>
      <c r="N6129" s="782">
        <v>0</v>
      </c>
      <c r="O6129" s="782">
        <v>0</v>
      </c>
      <c r="P6129" s="782">
        <v>0</v>
      </c>
      <c r="Q6129" s="782">
        <v>0</v>
      </c>
      <c r="R6129" s="782"/>
      <c r="T6129" s="568"/>
    </row>
    <row r="6130" spans="1:20" s="498" customFormat="1" ht="12" x14ac:dyDescent="0.25">
      <c r="A6130" s="772"/>
      <c r="D6130" s="515" t="s">
        <v>11288</v>
      </c>
      <c r="E6130" s="779" t="s">
        <v>11289</v>
      </c>
      <c r="F6130" s="780" t="s">
        <v>5697</v>
      </c>
      <c r="G6130" s="781" t="s">
        <v>8378</v>
      </c>
      <c r="H6130" s="781" t="s">
        <v>11214</v>
      </c>
      <c r="I6130" s="781" t="s">
        <v>5517</v>
      </c>
      <c r="J6130" s="782">
        <v>0</v>
      </c>
      <c r="K6130" s="783">
        <v>0</v>
      </c>
      <c r="L6130" s="784">
        <f t="shared" si="362"/>
        <v>0</v>
      </c>
      <c r="M6130" s="784">
        <f t="shared" si="363"/>
        <v>0</v>
      </c>
      <c r="N6130" s="782">
        <v>0</v>
      </c>
      <c r="O6130" s="782">
        <v>0</v>
      </c>
      <c r="P6130" s="782">
        <v>0</v>
      </c>
      <c r="Q6130" s="782">
        <v>0</v>
      </c>
      <c r="R6130" s="782"/>
      <c r="T6130" s="568"/>
    </row>
    <row r="6131" spans="1:20" s="498" customFormat="1" ht="12" x14ac:dyDescent="0.25">
      <c r="A6131" s="772"/>
      <c r="D6131" s="515" t="s">
        <v>11290</v>
      </c>
      <c r="E6131" s="779" t="s">
        <v>11291</v>
      </c>
      <c r="F6131" s="780" t="s">
        <v>9991</v>
      </c>
      <c r="G6131" s="781" t="s">
        <v>8378</v>
      </c>
      <c r="H6131" s="781" t="s">
        <v>11214</v>
      </c>
      <c r="I6131" s="781" t="s">
        <v>5517</v>
      </c>
      <c r="J6131" s="782">
        <v>600000</v>
      </c>
      <c r="K6131" s="783">
        <v>600000</v>
      </c>
      <c r="L6131" s="784">
        <f t="shared" si="362"/>
        <v>0</v>
      </c>
      <c r="M6131" s="784">
        <f t="shared" si="363"/>
        <v>0</v>
      </c>
      <c r="N6131" s="782">
        <v>600000</v>
      </c>
      <c r="O6131" s="782">
        <v>600000</v>
      </c>
      <c r="P6131" s="782">
        <v>1800000</v>
      </c>
      <c r="Q6131" s="782">
        <v>600000</v>
      </c>
      <c r="R6131" s="782"/>
      <c r="T6131" s="568"/>
    </row>
    <row r="6132" spans="1:20" s="498" customFormat="1" ht="12" x14ac:dyDescent="0.25">
      <c r="A6132" s="772"/>
      <c r="D6132" s="515" t="s">
        <v>11292</v>
      </c>
      <c r="E6132" s="779" t="s">
        <v>11293</v>
      </c>
      <c r="F6132" s="515" t="s">
        <v>5915</v>
      </c>
      <c r="G6132" s="781" t="s">
        <v>8378</v>
      </c>
      <c r="H6132" s="781" t="s">
        <v>11214</v>
      </c>
      <c r="I6132" s="781" t="s">
        <v>5517</v>
      </c>
      <c r="J6132" s="782">
        <v>600000</v>
      </c>
      <c r="K6132" s="783">
        <v>600000</v>
      </c>
      <c r="L6132" s="784">
        <f t="shared" si="362"/>
        <v>0</v>
      </c>
      <c r="M6132" s="784">
        <f t="shared" si="363"/>
        <v>0</v>
      </c>
      <c r="N6132" s="782">
        <v>600000</v>
      </c>
      <c r="O6132" s="782">
        <v>700000</v>
      </c>
      <c r="P6132" s="782">
        <v>1900000</v>
      </c>
      <c r="Q6132" s="782">
        <v>600000</v>
      </c>
      <c r="R6132" s="782"/>
      <c r="T6132" s="568"/>
    </row>
    <row r="6133" spans="1:20" s="498" customFormat="1" ht="12" x14ac:dyDescent="0.25">
      <c r="A6133" s="772"/>
      <c r="D6133" s="515" t="s">
        <v>11294</v>
      </c>
      <c r="E6133" s="779" t="s">
        <v>11295</v>
      </c>
      <c r="F6133" s="515" t="s">
        <v>7142</v>
      </c>
      <c r="G6133" s="781" t="s">
        <v>8378</v>
      </c>
      <c r="H6133" s="781" t="s">
        <v>11214</v>
      </c>
      <c r="I6133" s="781" t="s">
        <v>5517</v>
      </c>
      <c r="J6133" s="782">
        <v>2000000</v>
      </c>
      <c r="K6133" s="783">
        <v>2000000</v>
      </c>
      <c r="L6133" s="784">
        <f t="shared" si="362"/>
        <v>0</v>
      </c>
      <c r="M6133" s="784">
        <f t="shared" si="363"/>
        <v>0</v>
      </c>
      <c r="N6133" s="782">
        <v>2000000</v>
      </c>
      <c r="O6133" s="782">
        <v>2000000</v>
      </c>
      <c r="P6133" s="782">
        <v>6000000</v>
      </c>
      <c r="Q6133" s="782">
        <v>2000000</v>
      </c>
      <c r="R6133" s="782"/>
      <c r="T6133" s="568"/>
    </row>
    <row r="6134" spans="1:20" s="498" customFormat="1" ht="12" x14ac:dyDescent="0.25">
      <c r="A6134" s="772"/>
      <c r="D6134" s="515" t="s">
        <v>11296</v>
      </c>
      <c r="E6134" s="779" t="s">
        <v>11297</v>
      </c>
      <c r="F6134" s="780" t="s">
        <v>5703</v>
      </c>
      <c r="G6134" s="781" t="s">
        <v>8378</v>
      </c>
      <c r="H6134" s="781" t="s">
        <v>11214</v>
      </c>
      <c r="I6134" s="781" t="s">
        <v>5517</v>
      </c>
      <c r="J6134" s="782">
        <v>800000</v>
      </c>
      <c r="K6134" s="783">
        <v>800000</v>
      </c>
      <c r="L6134" s="784">
        <f t="shared" si="362"/>
        <v>0</v>
      </c>
      <c r="M6134" s="784">
        <f t="shared" si="363"/>
        <v>0</v>
      </c>
      <c r="N6134" s="782">
        <v>800000</v>
      </c>
      <c r="O6134" s="782">
        <v>800000</v>
      </c>
      <c r="P6134" s="782">
        <v>2400000</v>
      </c>
      <c r="Q6134" s="782">
        <v>800000</v>
      </c>
      <c r="R6134" s="782"/>
      <c r="T6134" s="568"/>
    </row>
    <row r="6135" spans="1:20" s="498" customFormat="1" ht="12" x14ac:dyDescent="0.25">
      <c r="A6135" s="772"/>
      <c r="D6135" s="515" t="s">
        <v>11298</v>
      </c>
      <c r="E6135" s="779" t="s">
        <v>11299</v>
      </c>
      <c r="F6135" s="515" t="s">
        <v>6462</v>
      </c>
      <c r="G6135" s="781" t="s">
        <v>8378</v>
      </c>
      <c r="H6135" s="781" t="s">
        <v>11214</v>
      </c>
      <c r="I6135" s="781" t="s">
        <v>5517</v>
      </c>
      <c r="J6135" s="782">
        <v>400000</v>
      </c>
      <c r="K6135" s="783">
        <v>400000</v>
      </c>
      <c r="L6135" s="784">
        <f t="shared" si="362"/>
        <v>0</v>
      </c>
      <c r="M6135" s="784">
        <f t="shared" si="363"/>
        <v>0</v>
      </c>
      <c r="N6135" s="782">
        <v>400000</v>
      </c>
      <c r="O6135" s="782">
        <v>400000</v>
      </c>
      <c r="P6135" s="782">
        <v>1200000</v>
      </c>
      <c r="Q6135" s="782">
        <v>350000</v>
      </c>
      <c r="R6135" s="782"/>
      <c r="T6135" s="568"/>
    </row>
    <row r="6136" spans="1:20" s="498" customFormat="1" ht="24" x14ac:dyDescent="0.25">
      <c r="A6136" s="772"/>
      <c r="D6136" s="515" t="s">
        <v>11300</v>
      </c>
      <c r="E6136" s="779" t="s">
        <v>11301</v>
      </c>
      <c r="F6136" s="780" t="s">
        <v>6467</v>
      </c>
      <c r="G6136" s="781" t="s">
        <v>8378</v>
      </c>
      <c r="H6136" s="781" t="s">
        <v>11214</v>
      </c>
      <c r="I6136" s="781" t="s">
        <v>5517</v>
      </c>
      <c r="J6136" s="782">
        <v>0</v>
      </c>
      <c r="K6136" s="783">
        <v>0</v>
      </c>
      <c r="L6136" s="784">
        <f t="shared" si="362"/>
        <v>0</v>
      </c>
      <c r="M6136" s="784">
        <f t="shared" si="363"/>
        <v>0</v>
      </c>
      <c r="N6136" s="782">
        <v>0</v>
      </c>
      <c r="O6136" s="782">
        <v>0</v>
      </c>
      <c r="P6136" s="782">
        <v>0</v>
      </c>
      <c r="Q6136" s="782">
        <v>0</v>
      </c>
      <c r="R6136" s="782"/>
      <c r="T6136" s="568"/>
    </row>
    <row r="6137" spans="1:20" s="498" customFormat="1" ht="12" x14ac:dyDescent="0.25">
      <c r="A6137" s="772"/>
      <c r="D6137" s="515" t="s">
        <v>11302</v>
      </c>
      <c r="E6137" s="779" t="s">
        <v>11303</v>
      </c>
      <c r="F6137" s="780" t="s">
        <v>6716</v>
      </c>
      <c r="G6137" s="781" t="s">
        <v>8378</v>
      </c>
      <c r="H6137" s="781" t="s">
        <v>11214</v>
      </c>
      <c r="I6137" s="781" t="s">
        <v>5517</v>
      </c>
      <c r="J6137" s="782">
        <v>400000</v>
      </c>
      <c r="K6137" s="783">
        <v>400000</v>
      </c>
      <c r="L6137" s="784">
        <f t="shared" si="362"/>
        <v>0</v>
      </c>
      <c r="M6137" s="784">
        <f t="shared" si="363"/>
        <v>0</v>
      </c>
      <c r="N6137" s="782">
        <v>400000</v>
      </c>
      <c r="O6137" s="782">
        <v>400000</v>
      </c>
      <c r="P6137" s="782">
        <v>1200000</v>
      </c>
      <c r="Q6137" s="782">
        <v>400000</v>
      </c>
      <c r="R6137" s="782"/>
      <c r="T6137" s="568"/>
    </row>
    <row r="6138" spans="1:20" s="498" customFormat="1" ht="12" x14ac:dyDescent="0.25">
      <c r="A6138" s="772"/>
      <c r="D6138" s="515" t="s">
        <v>11304</v>
      </c>
      <c r="E6138" s="779" t="s">
        <v>11305</v>
      </c>
      <c r="F6138" s="515" t="s">
        <v>5727</v>
      </c>
      <c r="G6138" s="781" t="s">
        <v>8378</v>
      </c>
      <c r="H6138" s="781" t="s">
        <v>11214</v>
      </c>
      <c r="I6138" s="781" t="s">
        <v>5517</v>
      </c>
      <c r="J6138" s="782">
        <v>0</v>
      </c>
      <c r="K6138" s="783">
        <v>0</v>
      </c>
      <c r="L6138" s="784">
        <f t="shared" si="362"/>
        <v>0</v>
      </c>
      <c r="M6138" s="784">
        <f t="shared" si="363"/>
        <v>0</v>
      </c>
      <c r="N6138" s="782">
        <v>0</v>
      </c>
      <c r="O6138" s="782">
        <v>0</v>
      </c>
      <c r="P6138" s="782">
        <v>0</v>
      </c>
      <c r="Q6138" s="782">
        <v>0</v>
      </c>
      <c r="R6138" s="782"/>
      <c r="T6138" s="568"/>
    </row>
    <row r="6139" spans="1:20" s="498" customFormat="1" ht="12" x14ac:dyDescent="0.25">
      <c r="A6139" s="772"/>
      <c r="D6139" s="515" t="s">
        <v>11306</v>
      </c>
      <c r="E6139" s="779" t="s">
        <v>11307</v>
      </c>
      <c r="F6139" s="780" t="s">
        <v>5739</v>
      </c>
      <c r="G6139" s="781" t="s">
        <v>8378</v>
      </c>
      <c r="H6139" s="781" t="s">
        <v>11214</v>
      </c>
      <c r="I6139" s="781" t="s">
        <v>5517</v>
      </c>
      <c r="J6139" s="782">
        <v>500000</v>
      </c>
      <c r="K6139" s="783">
        <v>500000</v>
      </c>
      <c r="L6139" s="784">
        <f t="shared" si="362"/>
        <v>0</v>
      </c>
      <c r="M6139" s="784">
        <f t="shared" si="363"/>
        <v>0</v>
      </c>
      <c r="N6139" s="782">
        <v>500000</v>
      </c>
      <c r="O6139" s="782">
        <v>500000</v>
      </c>
      <c r="P6139" s="782">
        <v>1500000</v>
      </c>
      <c r="Q6139" s="782">
        <v>500000</v>
      </c>
      <c r="R6139" s="782"/>
      <c r="T6139" s="568"/>
    </row>
    <row r="6140" spans="1:20" s="498" customFormat="1" ht="24" customHeight="1" x14ac:dyDescent="0.25">
      <c r="A6140" s="772"/>
      <c r="D6140" s="515" t="s">
        <v>11308</v>
      </c>
      <c r="E6140" s="779" t="s">
        <v>11309</v>
      </c>
      <c r="F6140" s="780" t="s">
        <v>5881</v>
      </c>
      <c r="G6140" s="781" t="s">
        <v>8378</v>
      </c>
      <c r="H6140" s="781" t="s">
        <v>11214</v>
      </c>
      <c r="I6140" s="781" t="s">
        <v>5517</v>
      </c>
      <c r="J6140" s="782">
        <v>200000</v>
      </c>
      <c r="K6140" s="783">
        <v>200000</v>
      </c>
      <c r="L6140" s="782">
        <f t="shared" si="362"/>
        <v>0</v>
      </c>
      <c r="M6140" s="782">
        <f t="shared" si="363"/>
        <v>0</v>
      </c>
      <c r="N6140" s="782">
        <v>200000</v>
      </c>
      <c r="O6140" s="782">
        <v>200000</v>
      </c>
      <c r="P6140" s="782">
        <v>600000</v>
      </c>
      <c r="Q6140" s="782">
        <v>200000</v>
      </c>
      <c r="R6140" s="782"/>
      <c r="T6140" s="568"/>
    </row>
    <row r="6141" spans="1:20" s="498" customFormat="1" ht="12" x14ac:dyDescent="0.25">
      <c r="A6141" s="772"/>
      <c r="B6141" s="566" t="s">
        <v>1658</v>
      </c>
      <c r="C6141" s="810"/>
      <c r="D6141" s="515"/>
      <c r="E6141" s="810"/>
      <c r="F6141" s="827"/>
      <c r="G6141" s="810"/>
      <c r="H6141" s="810"/>
      <c r="I6141" s="779"/>
      <c r="J6141" s="782">
        <v>32715615</v>
      </c>
      <c r="K6141" s="783">
        <f>SUM(K6074,K6099)</f>
        <v>32715615</v>
      </c>
      <c r="L6141" s="782">
        <f t="shared" ref="L6141:O6141" si="364">SUM(L6074,L6099)</f>
        <v>0</v>
      </c>
      <c r="M6141" s="782">
        <f t="shared" si="364"/>
        <v>0</v>
      </c>
      <c r="N6141" s="782">
        <f t="shared" si="364"/>
        <v>33102043</v>
      </c>
      <c r="O6141" s="782">
        <f t="shared" si="364"/>
        <v>33988571</v>
      </c>
      <c r="P6141" s="782">
        <v>99806229</v>
      </c>
      <c r="Q6141" s="782">
        <v>36427150</v>
      </c>
      <c r="R6141" s="782"/>
      <c r="T6141" s="568"/>
    </row>
    <row r="6142" spans="1:20" s="498" customFormat="1" ht="12" x14ac:dyDescent="0.25">
      <c r="A6142" s="772"/>
      <c r="D6142" s="515"/>
      <c r="F6142" s="536"/>
      <c r="J6142" s="776"/>
      <c r="K6142" s="829"/>
      <c r="L6142" s="776"/>
      <c r="M6142" s="776"/>
      <c r="N6142" s="776"/>
      <c r="O6142" s="776"/>
      <c r="P6142" s="776"/>
      <c r="Q6142" s="776"/>
      <c r="R6142" s="776"/>
      <c r="T6142" s="568"/>
    </row>
    <row r="6143" spans="1:20" s="498" customFormat="1" ht="12" x14ac:dyDescent="0.25">
      <c r="A6143" s="772" t="s">
        <v>11310</v>
      </c>
      <c r="B6143" s="773" t="s">
        <v>1669</v>
      </c>
      <c r="C6143" s="773"/>
      <c r="D6143" s="794"/>
      <c r="E6143" s="773"/>
      <c r="F6143" s="775"/>
      <c r="G6143" s="773"/>
      <c r="H6143" s="773"/>
      <c r="I6143" s="773"/>
      <c r="J6143" s="776"/>
      <c r="K6143" s="829"/>
      <c r="L6143" s="776"/>
      <c r="M6143" s="776"/>
      <c r="N6143" s="776"/>
      <c r="O6143" s="776"/>
      <c r="P6143" s="776"/>
      <c r="Q6143" s="776"/>
      <c r="R6143" s="776"/>
      <c r="T6143" s="568"/>
    </row>
    <row r="6144" spans="1:20" s="498" customFormat="1" ht="12" x14ac:dyDescent="0.25">
      <c r="A6144" s="772"/>
      <c r="C6144" s="773" t="s">
        <v>5123</v>
      </c>
      <c r="D6144" s="794"/>
      <c r="E6144" s="773"/>
      <c r="F6144" s="775"/>
      <c r="G6144" s="773"/>
      <c r="H6144" s="773"/>
      <c r="I6144" s="773"/>
      <c r="J6144" s="777">
        <v>83365045</v>
      </c>
      <c r="K6144" s="789">
        <f>SUM(K6145:K6165)</f>
        <v>83365045</v>
      </c>
      <c r="L6144" s="784">
        <f t="shared" ref="L6144:O6144" si="365">SUM(L6145:L6165)</f>
        <v>0</v>
      </c>
      <c r="M6144" s="784">
        <f t="shared" si="365"/>
        <v>0</v>
      </c>
      <c r="N6144" s="784">
        <f t="shared" si="365"/>
        <v>84999654</v>
      </c>
      <c r="O6144" s="784">
        <f t="shared" si="365"/>
        <v>86634262</v>
      </c>
      <c r="P6144" s="777">
        <f>SUM(K6144,N6144,O6144)</f>
        <v>254998961</v>
      </c>
      <c r="Q6144" s="777">
        <v>79695180</v>
      </c>
      <c r="R6144" s="777"/>
      <c r="T6144" s="568"/>
    </row>
    <row r="6145" spans="1:20" s="498" customFormat="1" ht="12" x14ac:dyDescent="0.25">
      <c r="A6145" s="772"/>
      <c r="D6145" s="515" t="s">
        <v>11311</v>
      </c>
      <c r="E6145" s="779" t="s">
        <v>11312</v>
      </c>
      <c r="F6145" s="780" t="s">
        <v>6059</v>
      </c>
      <c r="G6145" s="781" t="s">
        <v>6194</v>
      </c>
      <c r="H6145" s="781" t="s">
        <v>11313</v>
      </c>
      <c r="I6145" s="781" t="s">
        <v>5517</v>
      </c>
      <c r="J6145" s="782">
        <v>49238201</v>
      </c>
      <c r="K6145" s="783">
        <v>49238201</v>
      </c>
      <c r="L6145" s="784">
        <f t="shared" ref="L6145:L6165" si="366">SUM(J6145-K6145)</f>
        <v>0</v>
      </c>
      <c r="M6145" s="784">
        <f>SUM(K6145-J6145)</f>
        <v>0</v>
      </c>
      <c r="N6145" s="782">
        <v>50203656</v>
      </c>
      <c r="O6145" s="782">
        <v>51169111</v>
      </c>
      <c r="P6145" s="782">
        <v>150610968</v>
      </c>
      <c r="Q6145" s="782">
        <v>50132700</v>
      </c>
      <c r="R6145" s="782"/>
      <c r="T6145" s="568"/>
    </row>
    <row r="6146" spans="1:20" s="498" customFormat="1" ht="24" x14ac:dyDescent="0.25">
      <c r="A6146" s="772"/>
      <c r="D6146" s="515" t="s">
        <v>11314</v>
      </c>
      <c r="E6146" s="779" t="s">
        <v>11315</v>
      </c>
      <c r="F6146" s="780" t="s">
        <v>5523</v>
      </c>
      <c r="G6146" s="781" t="s">
        <v>8378</v>
      </c>
      <c r="H6146" s="781" t="s">
        <v>11316</v>
      </c>
      <c r="I6146" s="781" t="s">
        <v>5517</v>
      </c>
      <c r="J6146" s="782">
        <v>0</v>
      </c>
      <c r="K6146" s="783">
        <v>0</v>
      </c>
      <c r="L6146" s="784">
        <f t="shared" si="366"/>
        <v>0</v>
      </c>
      <c r="M6146" s="784">
        <f t="shared" ref="M6146:M6165" si="367">SUM(K6146-J6146)</f>
        <v>0</v>
      </c>
      <c r="N6146" s="782">
        <v>0</v>
      </c>
      <c r="O6146" s="782">
        <v>0</v>
      </c>
      <c r="P6146" s="782">
        <v>0</v>
      </c>
      <c r="Q6146" s="782">
        <v>0</v>
      </c>
      <c r="R6146" s="782"/>
      <c r="T6146" s="568"/>
    </row>
    <row r="6147" spans="1:20" s="498" customFormat="1" ht="12" x14ac:dyDescent="0.25">
      <c r="A6147" s="772"/>
      <c r="D6147" s="515" t="s">
        <v>11317</v>
      </c>
      <c r="E6147" s="779" t="s">
        <v>11318</v>
      </c>
      <c r="F6147" s="780" t="s">
        <v>5526</v>
      </c>
      <c r="G6147" s="781" t="s">
        <v>6194</v>
      </c>
      <c r="H6147" s="781" t="s">
        <v>11313</v>
      </c>
      <c r="I6147" s="781" t="s">
        <v>5517</v>
      </c>
      <c r="J6147" s="782">
        <v>8623945</v>
      </c>
      <c r="K6147" s="783">
        <v>8623945</v>
      </c>
      <c r="L6147" s="784">
        <f t="shared" si="366"/>
        <v>0</v>
      </c>
      <c r="M6147" s="784">
        <f t="shared" si="367"/>
        <v>0</v>
      </c>
      <c r="N6147" s="782">
        <v>8793042</v>
      </c>
      <c r="O6147" s="782">
        <v>8962139</v>
      </c>
      <c r="P6147" s="782">
        <v>26379126</v>
      </c>
      <c r="Q6147" s="782">
        <v>10013900</v>
      </c>
      <c r="R6147" s="782"/>
      <c r="T6147" s="568"/>
    </row>
    <row r="6148" spans="1:20" s="498" customFormat="1" ht="12" x14ac:dyDescent="0.25">
      <c r="A6148" s="772"/>
      <c r="D6148" s="515" t="s">
        <v>11319</v>
      </c>
      <c r="E6148" s="779" t="s">
        <v>11320</v>
      </c>
      <c r="F6148" s="780" t="s">
        <v>5529</v>
      </c>
      <c r="G6148" s="781" t="s">
        <v>6194</v>
      </c>
      <c r="H6148" s="781" t="s">
        <v>11313</v>
      </c>
      <c r="I6148" s="781" t="s">
        <v>5517</v>
      </c>
      <c r="J6148" s="782">
        <v>3848868</v>
      </c>
      <c r="K6148" s="783">
        <v>3848868</v>
      </c>
      <c r="L6148" s="784">
        <f t="shared" si="366"/>
        <v>0</v>
      </c>
      <c r="M6148" s="784">
        <f t="shared" si="367"/>
        <v>0</v>
      </c>
      <c r="N6148" s="782">
        <v>3924336</v>
      </c>
      <c r="O6148" s="782">
        <v>3999804</v>
      </c>
      <c r="P6148" s="782">
        <v>11773008</v>
      </c>
      <c r="Q6148" s="782">
        <v>2598600</v>
      </c>
      <c r="R6148" s="782"/>
      <c r="T6148" s="568"/>
    </row>
    <row r="6149" spans="1:20" s="498" customFormat="1" ht="12" x14ac:dyDescent="0.25">
      <c r="A6149" s="772"/>
      <c r="D6149" s="515" t="s">
        <v>11321</v>
      </c>
      <c r="E6149" s="779" t="s">
        <v>11322</v>
      </c>
      <c r="F6149" s="780" t="s">
        <v>5532</v>
      </c>
      <c r="G6149" s="781" t="s">
        <v>6194</v>
      </c>
      <c r="H6149" s="781" t="s">
        <v>11313</v>
      </c>
      <c r="I6149" s="781" t="s">
        <v>5517</v>
      </c>
      <c r="J6149" s="782">
        <v>1563456</v>
      </c>
      <c r="K6149" s="783">
        <v>1563456</v>
      </c>
      <c r="L6149" s="784">
        <f t="shared" si="366"/>
        <v>0</v>
      </c>
      <c r="M6149" s="784">
        <f t="shared" si="367"/>
        <v>0</v>
      </c>
      <c r="N6149" s="782">
        <v>1594112</v>
      </c>
      <c r="O6149" s="782">
        <v>1624768</v>
      </c>
      <c r="P6149" s="782">
        <v>4782336</v>
      </c>
      <c r="Q6149" s="782">
        <v>1809380</v>
      </c>
      <c r="R6149" s="782"/>
      <c r="T6149" s="568"/>
    </row>
    <row r="6150" spans="1:20" s="498" customFormat="1" ht="12" x14ac:dyDescent="0.25">
      <c r="A6150" s="772"/>
      <c r="D6150" s="515" t="s">
        <v>11323</v>
      </c>
      <c r="E6150" s="779" t="s">
        <v>11324</v>
      </c>
      <c r="F6150" s="780" t="s">
        <v>5535</v>
      </c>
      <c r="G6150" s="781" t="s">
        <v>6194</v>
      </c>
      <c r="H6150" s="781" t="s">
        <v>11313</v>
      </c>
      <c r="I6150" s="781" t="s">
        <v>5517</v>
      </c>
      <c r="J6150" s="782">
        <v>1129956</v>
      </c>
      <c r="K6150" s="783">
        <v>1129956</v>
      </c>
      <c r="L6150" s="784">
        <f t="shared" si="366"/>
        <v>0</v>
      </c>
      <c r="M6150" s="784">
        <f t="shared" si="367"/>
        <v>0</v>
      </c>
      <c r="N6150" s="782">
        <v>1152112</v>
      </c>
      <c r="O6150" s="782">
        <v>1174268</v>
      </c>
      <c r="P6150" s="782">
        <v>3456336</v>
      </c>
      <c r="Q6150" s="782">
        <v>926720</v>
      </c>
      <c r="R6150" s="782"/>
      <c r="T6150" s="568"/>
    </row>
    <row r="6151" spans="1:20" s="498" customFormat="1" ht="12" x14ac:dyDescent="0.25">
      <c r="A6151" s="772"/>
      <c r="D6151" s="515" t="s">
        <v>11325</v>
      </c>
      <c r="E6151" s="779" t="s">
        <v>11326</v>
      </c>
      <c r="F6151" s="780" t="s">
        <v>5538</v>
      </c>
      <c r="G6151" s="781" t="s">
        <v>6194</v>
      </c>
      <c r="H6151" s="781" t="s">
        <v>11313</v>
      </c>
      <c r="I6151" s="781" t="s">
        <v>5517</v>
      </c>
      <c r="J6151" s="782">
        <v>64305</v>
      </c>
      <c r="K6151" s="783">
        <v>64305</v>
      </c>
      <c r="L6151" s="784">
        <f t="shared" si="366"/>
        <v>0</v>
      </c>
      <c r="M6151" s="784">
        <f t="shared" si="367"/>
        <v>0</v>
      </c>
      <c r="N6151" s="782">
        <v>65566</v>
      </c>
      <c r="O6151" s="782">
        <v>66827</v>
      </c>
      <c r="P6151" s="782">
        <v>196698</v>
      </c>
      <c r="Q6151" s="782">
        <v>0</v>
      </c>
      <c r="R6151" s="782"/>
      <c r="T6151" s="568"/>
    </row>
    <row r="6152" spans="1:20" s="498" customFormat="1" ht="12" x14ac:dyDescent="0.25">
      <c r="A6152" s="772"/>
      <c r="D6152" s="515" t="s">
        <v>11327</v>
      </c>
      <c r="E6152" s="779" t="s">
        <v>11328</v>
      </c>
      <c r="F6152" s="780" t="s">
        <v>5796</v>
      </c>
      <c r="G6152" s="781" t="s">
        <v>6194</v>
      </c>
      <c r="H6152" s="781" t="s">
        <v>11313</v>
      </c>
      <c r="I6152" s="781" t="s">
        <v>5517</v>
      </c>
      <c r="J6152" s="782">
        <v>4832015</v>
      </c>
      <c r="K6152" s="783">
        <v>4832015</v>
      </c>
      <c r="L6152" s="784">
        <f t="shared" si="366"/>
        <v>0</v>
      </c>
      <c r="M6152" s="784">
        <f t="shared" si="367"/>
        <v>0</v>
      </c>
      <c r="N6152" s="782">
        <v>4926761</v>
      </c>
      <c r="O6152" s="782">
        <v>5021506</v>
      </c>
      <c r="P6152" s="782">
        <v>14780282</v>
      </c>
      <c r="Q6152" s="782">
        <v>5052860</v>
      </c>
      <c r="R6152" s="782"/>
      <c r="T6152" s="568"/>
    </row>
    <row r="6153" spans="1:20" s="498" customFormat="1" ht="12" x14ac:dyDescent="0.25">
      <c r="A6153" s="772"/>
      <c r="D6153" s="515" t="s">
        <v>11329</v>
      </c>
      <c r="E6153" s="779" t="s">
        <v>11330</v>
      </c>
      <c r="F6153" s="780" t="s">
        <v>5544</v>
      </c>
      <c r="G6153" s="781" t="s">
        <v>6194</v>
      </c>
      <c r="H6153" s="781" t="s">
        <v>11313</v>
      </c>
      <c r="I6153" s="781" t="s">
        <v>5517</v>
      </c>
      <c r="J6153" s="782">
        <v>1174544</v>
      </c>
      <c r="K6153" s="783">
        <v>1174544</v>
      </c>
      <c r="L6153" s="784">
        <f t="shared" si="366"/>
        <v>0</v>
      </c>
      <c r="M6153" s="784">
        <f t="shared" si="367"/>
        <v>0</v>
      </c>
      <c r="N6153" s="782">
        <v>1197574</v>
      </c>
      <c r="O6153" s="782">
        <v>1220604</v>
      </c>
      <c r="P6153" s="782">
        <v>3592722</v>
      </c>
      <c r="Q6153" s="782">
        <v>566120</v>
      </c>
      <c r="R6153" s="782"/>
      <c r="T6153" s="568"/>
    </row>
    <row r="6154" spans="1:20" s="498" customFormat="1" ht="12" x14ac:dyDescent="0.25">
      <c r="A6154" s="772"/>
      <c r="D6154" s="515" t="s">
        <v>11331</v>
      </c>
      <c r="E6154" s="779" t="s">
        <v>11332</v>
      </c>
      <c r="F6154" s="780" t="s">
        <v>6746</v>
      </c>
      <c r="G6154" s="781" t="s">
        <v>6194</v>
      </c>
      <c r="H6154" s="781" t="s">
        <v>11313</v>
      </c>
      <c r="I6154" s="781" t="s">
        <v>5517</v>
      </c>
      <c r="J6154" s="782">
        <v>4024655</v>
      </c>
      <c r="K6154" s="783">
        <v>4024655</v>
      </c>
      <c r="L6154" s="784">
        <f t="shared" si="366"/>
        <v>0</v>
      </c>
      <c r="M6154" s="784">
        <f t="shared" si="367"/>
        <v>0</v>
      </c>
      <c r="N6154" s="782">
        <v>4103570</v>
      </c>
      <c r="O6154" s="782">
        <v>4182484</v>
      </c>
      <c r="P6154" s="782">
        <v>12310709</v>
      </c>
      <c r="Q6154" s="782">
        <v>4594900</v>
      </c>
      <c r="R6154" s="782"/>
      <c r="T6154" s="568"/>
    </row>
    <row r="6155" spans="1:20" s="751" customFormat="1" ht="12" customHeight="1" x14ac:dyDescent="0.3">
      <c r="A6155" s="946" t="s">
        <v>5500</v>
      </c>
      <c r="B6155" s="946"/>
      <c r="C6155" s="946"/>
      <c r="D6155" s="946"/>
      <c r="E6155" s="946"/>
      <c r="F6155" s="946"/>
      <c r="G6155" s="946"/>
      <c r="H6155" s="946"/>
      <c r="I6155" s="946"/>
      <c r="J6155" s="946"/>
      <c r="K6155" s="946"/>
      <c r="L6155" s="946"/>
      <c r="M6155" s="946"/>
      <c r="N6155" s="946"/>
      <c r="O6155" s="946"/>
      <c r="P6155" s="946"/>
      <c r="Q6155" s="946"/>
      <c r="T6155" s="752"/>
    </row>
    <row r="6156" spans="1:20" s="751" customFormat="1" ht="13.8" x14ac:dyDescent="0.3">
      <c r="A6156" s="946" t="s">
        <v>5501</v>
      </c>
      <c r="B6156" s="946"/>
      <c r="C6156" s="946"/>
      <c r="D6156" s="946"/>
      <c r="E6156" s="946"/>
      <c r="F6156" s="946"/>
      <c r="G6156" s="946"/>
      <c r="H6156" s="946"/>
      <c r="I6156" s="946"/>
      <c r="J6156" s="946"/>
      <c r="K6156" s="946"/>
      <c r="L6156" s="946"/>
      <c r="M6156" s="946"/>
      <c r="N6156" s="946"/>
      <c r="O6156" s="946"/>
      <c r="P6156" s="946"/>
      <c r="Q6156" s="946"/>
      <c r="T6156" s="752"/>
    </row>
    <row r="6157" spans="1:20" s="753" customFormat="1" ht="13.2" x14ac:dyDescent="0.25">
      <c r="A6157" s="947" t="s">
        <v>8579</v>
      </c>
      <c r="B6157" s="947"/>
      <c r="C6157" s="947"/>
      <c r="D6157" s="947"/>
      <c r="E6157" s="947"/>
      <c r="F6157" s="947"/>
      <c r="G6157" s="947"/>
      <c r="H6157" s="947"/>
      <c r="I6157" s="947"/>
      <c r="J6157" s="947"/>
      <c r="K6157" s="947"/>
      <c r="L6157" s="947"/>
      <c r="M6157" s="947"/>
      <c r="N6157" s="947"/>
      <c r="O6157" s="947"/>
      <c r="P6157" s="947"/>
      <c r="Q6157" s="947"/>
      <c r="T6157" s="754"/>
    </row>
    <row r="6158" spans="1:20" s="760" customFormat="1" ht="24" customHeight="1" x14ac:dyDescent="0.25">
      <c r="A6158" s="943" t="s">
        <v>5502</v>
      </c>
      <c r="B6158" s="948" t="s">
        <v>5503</v>
      </c>
      <c r="C6158" s="949"/>
      <c r="D6158" s="755"/>
      <c r="E6158" s="943" t="s">
        <v>5504</v>
      </c>
      <c r="F6158" s="943" t="s">
        <v>4881</v>
      </c>
      <c r="G6158" s="943" t="s">
        <v>5505</v>
      </c>
      <c r="H6158" s="943" t="s">
        <v>5506</v>
      </c>
      <c r="I6158" s="943" t="s">
        <v>5507</v>
      </c>
      <c r="J6158" s="756" t="s">
        <v>3115</v>
      </c>
      <c r="K6158" s="757" t="s">
        <v>3116</v>
      </c>
      <c r="L6158" s="758" t="s">
        <v>5508</v>
      </c>
      <c r="M6158" s="758" t="s">
        <v>5509</v>
      </c>
      <c r="N6158" s="756" t="s">
        <v>3116</v>
      </c>
      <c r="O6158" s="756" t="s">
        <v>3116</v>
      </c>
      <c r="P6158" s="759" t="s">
        <v>3317</v>
      </c>
      <c r="Q6158" s="759" t="s">
        <v>3341</v>
      </c>
      <c r="R6158" s="759" t="s">
        <v>5510</v>
      </c>
      <c r="T6158" s="761"/>
    </row>
    <row r="6159" spans="1:20" s="760" customFormat="1" ht="19.5" customHeight="1" x14ac:dyDescent="0.25">
      <c r="A6159" s="944"/>
      <c r="B6159" s="950"/>
      <c r="C6159" s="951"/>
      <c r="D6159" s="762"/>
      <c r="E6159" s="944"/>
      <c r="F6159" s="944"/>
      <c r="G6159" s="944"/>
      <c r="H6159" s="944"/>
      <c r="I6159" s="944"/>
      <c r="J6159" s="763">
        <v>2020</v>
      </c>
      <c r="K6159" s="764" t="s">
        <v>3120</v>
      </c>
      <c r="L6159" s="765" t="s">
        <v>3120</v>
      </c>
      <c r="M6159" s="765" t="s">
        <v>3120</v>
      </c>
      <c r="N6159" s="766" t="s">
        <v>5068</v>
      </c>
      <c r="O6159" s="766" t="s">
        <v>5069</v>
      </c>
      <c r="P6159" s="763" t="s">
        <v>4882</v>
      </c>
      <c r="Q6159" s="766" t="s">
        <v>5102</v>
      </c>
      <c r="R6159" s="763"/>
      <c r="T6159" s="761"/>
    </row>
    <row r="6160" spans="1:20" s="760" customFormat="1" ht="15.75" customHeight="1" x14ac:dyDescent="0.25">
      <c r="A6160" s="945"/>
      <c r="B6160" s="952"/>
      <c r="C6160" s="953"/>
      <c r="D6160" s="768"/>
      <c r="E6160" s="945"/>
      <c r="F6160" s="945"/>
      <c r="G6160" s="945"/>
      <c r="H6160" s="945"/>
      <c r="I6160" s="945"/>
      <c r="J6160" s="769" t="s">
        <v>14</v>
      </c>
      <c r="K6160" s="770" t="s">
        <v>14</v>
      </c>
      <c r="L6160" s="771" t="s">
        <v>14</v>
      </c>
      <c r="M6160" s="771" t="s">
        <v>14</v>
      </c>
      <c r="N6160" s="769" t="s">
        <v>14</v>
      </c>
      <c r="O6160" s="769" t="s">
        <v>14</v>
      </c>
      <c r="P6160" s="769" t="s">
        <v>14</v>
      </c>
      <c r="Q6160" s="769" t="s">
        <v>14</v>
      </c>
      <c r="R6160" s="769"/>
      <c r="T6160" s="761"/>
    </row>
    <row r="6161" spans="1:20" s="498" customFormat="1" ht="12" x14ac:dyDescent="0.25">
      <c r="A6161" s="772"/>
      <c r="D6161" s="515" t="s">
        <v>11333</v>
      </c>
      <c r="E6161" s="779" t="s">
        <v>11334</v>
      </c>
      <c r="F6161" s="780" t="s">
        <v>5553</v>
      </c>
      <c r="G6161" s="781" t="s">
        <v>6194</v>
      </c>
      <c r="H6161" s="781" t="s">
        <v>11313</v>
      </c>
      <c r="I6161" s="781" t="s">
        <v>5517</v>
      </c>
      <c r="J6161" s="782">
        <v>3941280</v>
      </c>
      <c r="K6161" s="783">
        <v>3941280</v>
      </c>
      <c r="L6161" s="784">
        <f t="shared" si="366"/>
        <v>0</v>
      </c>
      <c r="M6161" s="784">
        <f t="shared" si="367"/>
        <v>0</v>
      </c>
      <c r="N6161" s="782">
        <v>4018560</v>
      </c>
      <c r="O6161" s="782">
        <v>4095840</v>
      </c>
      <c r="P6161" s="782">
        <v>12055680</v>
      </c>
      <c r="Q6161" s="782">
        <v>4000000</v>
      </c>
      <c r="R6161" s="782"/>
      <c r="T6161" s="568"/>
    </row>
    <row r="6162" spans="1:20" s="498" customFormat="1" ht="12" x14ac:dyDescent="0.25">
      <c r="A6162" s="772"/>
      <c r="D6162" s="515" t="s">
        <v>11335</v>
      </c>
      <c r="E6162" s="779" t="s">
        <v>11336</v>
      </c>
      <c r="F6162" s="780" t="s">
        <v>7429</v>
      </c>
      <c r="G6162" s="781" t="s">
        <v>6194</v>
      </c>
      <c r="H6162" s="781" t="s">
        <v>11313</v>
      </c>
      <c r="I6162" s="781" t="s">
        <v>5517</v>
      </c>
      <c r="J6162" s="782">
        <v>0</v>
      </c>
      <c r="K6162" s="783">
        <v>0</v>
      </c>
      <c r="L6162" s="784">
        <f t="shared" si="366"/>
        <v>0</v>
      </c>
      <c r="M6162" s="784">
        <f t="shared" si="367"/>
        <v>0</v>
      </c>
      <c r="N6162" s="782">
        <v>0</v>
      </c>
      <c r="O6162" s="782">
        <v>0</v>
      </c>
      <c r="P6162" s="782">
        <v>0</v>
      </c>
      <c r="Q6162" s="782">
        <v>0</v>
      </c>
      <c r="R6162" s="782"/>
      <c r="T6162" s="568"/>
    </row>
    <row r="6163" spans="1:20" s="498" customFormat="1" ht="12" x14ac:dyDescent="0.25">
      <c r="A6163" s="772"/>
      <c r="D6163" s="515" t="s">
        <v>11337</v>
      </c>
      <c r="E6163" s="779" t="s">
        <v>11338</v>
      </c>
      <c r="F6163" s="780" t="s">
        <v>8861</v>
      </c>
      <c r="G6163" s="781" t="s">
        <v>6194</v>
      </c>
      <c r="H6163" s="781" t="s">
        <v>11313</v>
      </c>
      <c r="I6163" s="781" t="s">
        <v>5517</v>
      </c>
      <c r="J6163" s="782">
        <v>0</v>
      </c>
      <c r="K6163" s="783">
        <v>0</v>
      </c>
      <c r="L6163" s="784">
        <f t="shared" si="366"/>
        <v>0</v>
      </c>
      <c r="M6163" s="784">
        <f t="shared" si="367"/>
        <v>0</v>
      </c>
      <c r="N6163" s="782">
        <v>0</v>
      </c>
      <c r="O6163" s="782">
        <v>0</v>
      </c>
      <c r="P6163" s="782">
        <v>0</v>
      </c>
      <c r="Q6163" s="782">
        <v>0</v>
      </c>
      <c r="R6163" s="782"/>
      <c r="T6163" s="568"/>
    </row>
    <row r="6164" spans="1:20" s="498" customFormat="1" ht="12" x14ac:dyDescent="0.25">
      <c r="A6164" s="772"/>
      <c r="D6164" s="515" t="s">
        <v>11339</v>
      </c>
      <c r="E6164" s="779" t="s">
        <v>11340</v>
      </c>
      <c r="F6164" s="780" t="s">
        <v>6059</v>
      </c>
      <c r="G6164" s="781" t="s">
        <v>6194</v>
      </c>
      <c r="H6164" s="781" t="s">
        <v>6195</v>
      </c>
      <c r="I6164" s="781" t="s">
        <v>5517</v>
      </c>
      <c r="J6164" s="782">
        <v>0</v>
      </c>
      <c r="K6164" s="783">
        <v>0</v>
      </c>
      <c r="L6164" s="784">
        <f t="shared" si="366"/>
        <v>0</v>
      </c>
      <c r="M6164" s="784">
        <f t="shared" si="367"/>
        <v>0</v>
      </c>
      <c r="N6164" s="782">
        <v>0</v>
      </c>
      <c r="O6164" s="782">
        <v>0</v>
      </c>
      <c r="P6164" s="782">
        <v>0</v>
      </c>
      <c r="Q6164" s="782">
        <v>0</v>
      </c>
      <c r="R6164" s="782"/>
      <c r="T6164" s="568"/>
    </row>
    <row r="6165" spans="1:20" s="498" customFormat="1" ht="12" x14ac:dyDescent="0.25">
      <c r="A6165" s="772"/>
      <c r="D6165" s="515" t="s">
        <v>11341</v>
      </c>
      <c r="E6165" s="779" t="s">
        <v>11342</v>
      </c>
      <c r="F6165" s="780" t="s">
        <v>5541</v>
      </c>
      <c r="G6165" s="781" t="s">
        <v>6194</v>
      </c>
      <c r="H6165" s="781" t="s">
        <v>6195</v>
      </c>
      <c r="I6165" s="781" t="s">
        <v>5517</v>
      </c>
      <c r="J6165" s="782">
        <v>4923820</v>
      </c>
      <c r="K6165" s="783">
        <v>4923820</v>
      </c>
      <c r="L6165" s="782">
        <f t="shared" si="366"/>
        <v>0</v>
      </c>
      <c r="M6165" s="782">
        <f t="shared" si="367"/>
        <v>0</v>
      </c>
      <c r="N6165" s="782">
        <v>5020365</v>
      </c>
      <c r="O6165" s="782">
        <v>5116911</v>
      </c>
      <c r="P6165" s="782">
        <v>15061096</v>
      </c>
      <c r="Q6165" s="782">
        <v>0</v>
      </c>
      <c r="R6165" s="782"/>
      <c r="T6165" s="568"/>
    </row>
    <row r="6166" spans="1:20" s="498" customFormat="1" ht="12" x14ac:dyDescent="0.25">
      <c r="A6166" s="772"/>
      <c r="D6166" s="515"/>
      <c r="F6166" s="536"/>
      <c r="J6166" s="776"/>
      <c r="K6166" s="829"/>
      <c r="L6166" s="776"/>
      <c r="M6166" s="776"/>
      <c r="N6166" s="776"/>
      <c r="O6166" s="776"/>
      <c r="P6166" s="776"/>
      <c r="Q6166" s="776"/>
      <c r="R6166" s="776"/>
      <c r="T6166" s="568"/>
    </row>
    <row r="6167" spans="1:20" s="498" customFormat="1" ht="12" x14ac:dyDescent="0.25">
      <c r="A6167" s="772"/>
      <c r="C6167" s="773" t="s">
        <v>5142</v>
      </c>
      <c r="D6167" s="794"/>
      <c r="E6167" s="773"/>
      <c r="F6167" s="775"/>
      <c r="G6167" s="773"/>
      <c r="H6167" s="773"/>
      <c r="I6167" s="773"/>
      <c r="J6167" s="777">
        <v>28200000</v>
      </c>
      <c r="K6167" s="789">
        <f>SUM(K6168:K6195)</f>
        <v>67700000</v>
      </c>
      <c r="L6167" s="784">
        <f t="shared" ref="L6167:O6167" si="368">SUM(L6168:L6195)</f>
        <v>0</v>
      </c>
      <c r="M6167" s="784">
        <f t="shared" si="368"/>
        <v>39500000</v>
      </c>
      <c r="N6167" s="784">
        <f t="shared" si="368"/>
        <v>28200000</v>
      </c>
      <c r="O6167" s="784">
        <f t="shared" si="368"/>
        <v>28200000</v>
      </c>
      <c r="P6167" s="777">
        <f>SUM(K6167,N6167,O6167)</f>
        <v>124100000</v>
      </c>
      <c r="Q6167" s="777">
        <v>37400000</v>
      </c>
      <c r="R6167" s="777"/>
      <c r="T6167" s="568"/>
    </row>
    <row r="6168" spans="1:20" s="498" customFormat="1" ht="24" x14ac:dyDescent="0.25">
      <c r="A6168" s="772"/>
      <c r="D6168" s="515" t="s">
        <v>11343</v>
      </c>
      <c r="E6168" s="779" t="s">
        <v>11344</v>
      </c>
      <c r="F6168" s="780" t="s">
        <v>6618</v>
      </c>
      <c r="G6168" s="781" t="s">
        <v>6194</v>
      </c>
      <c r="H6168" s="781" t="s">
        <v>6648</v>
      </c>
      <c r="I6168" s="781" t="s">
        <v>5517</v>
      </c>
      <c r="J6168" s="782">
        <v>2500000</v>
      </c>
      <c r="K6168" s="783">
        <v>2500000</v>
      </c>
      <c r="L6168" s="784">
        <f t="shared" ref="L6168:L6195" si="369">SUM(J6168-K6168)</f>
        <v>0</v>
      </c>
      <c r="M6168" s="784">
        <f>SUM(K6168-J6168)</f>
        <v>0</v>
      </c>
      <c r="N6168" s="782">
        <v>2500000</v>
      </c>
      <c r="O6168" s="782">
        <v>2500000</v>
      </c>
      <c r="P6168" s="782">
        <v>7500000</v>
      </c>
      <c r="Q6168" s="782">
        <v>2000000</v>
      </c>
      <c r="R6168" s="782"/>
      <c r="T6168" s="568"/>
    </row>
    <row r="6169" spans="1:20" s="498" customFormat="1" ht="12" x14ac:dyDescent="0.25">
      <c r="A6169" s="772"/>
      <c r="D6169" s="515" t="s">
        <v>11345</v>
      </c>
      <c r="E6169" s="779" t="s">
        <v>11346</v>
      </c>
      <c r="F6169" s="780" t="s">
        <v>5901</v>
      </c>
      <c r="G6169" s="781" t="s">
        <v>6194</v>
      </c>
      <c r="H6169" s="781" t="s">
        <v>6648</v>
      </c>
      <c r="I6169" s="781" t="s">
        <v>5517</v>
      </c>
      <c r="J6169" s="782">
        <v>0</v>
      </c>
      <c r="K6169" s="783">
        <v>0</v>
      </c>
      <c r="L6169" s="784">
        <f t="shared" si="369"/>
        <v>0</v>
      </c>
      <c r="M6169" s="784">
        <f t="shared" ref="M6169:M6195" si="370">SUM(K6169-J6169)</f>
        <v>0</v>
      </c>
      <c r="N6169" s="782">
        <v>0</v>
      </c>
      <c r="O6169" s="782">
        <v>0</v>
      </c>
      <c r="P6169" s="782">
        <v>0</v>
      </c>
      <c r="Q6169" s="782">
        <v>0</v>
      </c>
      <c r="R6169" s="782"/>
      <c r="T6169" s="568"/>
    </row>
    <row r="6170" spans="1:20" s="498" customFormat="1" ht="12" x14ac:dyDescent="0.25">
      <c r="A6170" s="772"/>
      <c r="D6170" s="515" t="s">
        <v>11347</v>
      </c>
      <c r="E6170" s="779" t="s">
        <v>11348</v>
      </c>
      <c r="F6170" s="780" t="s">
        <v>5592</v>
      </c>
      <c r="G6170" s="781" t="s">
        <v>6194</v>
      </c>
      <c r="H6170" s="781" t="s">
        <v>6648</v>
      </c>
      <c r="I6170" s="781" t="s">
        <v>5517</v>
      </c>
      <c r="J6170" s="782">
        <v>200000</v>
      </c>
      <c r="K6170" s="783">
        <v>200000</v>
      </c>
      <c r="L6170" s="784">
        <f t="shared" si="369"/>
        <v>0</v>
      </c>
      <c r="M6170" s="784">
        <f t="shared" si="370"/>
        <v>0</v>
      </c>
      <c r="N6170" s="782">
        <v>200000</v>
      </c>
      <c r="O6170" s="782">
        <v>200000</v>
      </c>
      <c r="P6170" s="782">
        <v>600000</v>
      </c>
      <c r="Q6170" s="782">
        <v>200000</v>
      </c>
      <c r="R6170" s="782"/>
      <c r="T6170" s="568"/>
    </row>
    <row r="6171" spans="1:20" s="498" customFormat="1" ht="12" x14ac:dyDescent="0.25">
      <c r="A6171" s="772"/>
      <c r="D6171" s="515" t="s">
        <v>11349</v>
      </c>
      <c r="E6171" s="779" t="s">
        <v>11350</v>
      </c>
      <c r="F6171" s="780" t="s">
        <v>6354</v>
      </c>
      <c r="G6171" s="781" t="s">
        <v>6194</v>
      </c>
      <c r="H6171" s="781" t="s">
        <v>6648</v>
      </c>
      <c r="I6171" s="781" t="s">
        <v>5517</v>
      </c>
      <c r="J6171" s="782">
        <v>0</v>
      </c>
      <c r="K6171" s="783">
        <v>0</v>
      </c>
      <c r="L6171" s="784">
        <f t="shared" si="369"/>
        <v>0</v>
      </c>
      <c r="M6171" s="784">
        <f t="shared" si="370"/>
        <v>0</v>
      </c>
      <c r="N6171" s="782">
        <v>0</v>
      </c>
      <c r="O6171" s="782">
        <v>0</v>
      </c>
      <c r="P6171" s="782">
        <v>0</v>
      </c>
      <c r="Q6171" s="782">
        <v>0</v>
      </c>
      <c r="R6171" s="782"/>
      <c r="T6171" s="568"/>
    </row>
    <row r="6172" spans="1:20" s="498" customFormat="1" ht="36" x14ac:dyDescent="0.25">
      <c r="A6172" s="772"/>
      <c r="D6172" s="515" t="s">
        <v>11351</v>
      </c>
      <c r="E6172" s="779" t="s">
        <v>11352</v>
      </c>
      <c r="F6172" s="780" t="s">
        <v>5598</v>
      </c>
      <c r="G6172" s="781" t="s">
        <v>6194</v>
      </c>
      <c r="H6172" s="781" t="s">
        <v>6648</v>
      </c>
      <c r="I6172" s="781" t="s">
        <v>5517</v>
      </c>
      <c r="J6172" s="782">
        <v>4000000</v>
      </c>
      <c r="K6172" s="783">
        <v>4000000</v>
      </c>
      <c r="L6172" s="784">
        <f t="shared" si="369"/>
        <v>0</v>
      </c>
      <c r="M6172" s="784">
        <f t="shared" si="370"/>
        <v>0</v>
      </c>
      <c r="N6172" s="782">
        <v>4000000</v>
      </c>
      <c r="O6172" s="782">
        <v>4000000</v>
      </c>
      <c r="P6172" s="782">
        <v>12000000</v>
      </c>
      <c r="Q6172" s="782">
        <v>4000000</v>
      </c>
      <c r="R6172" s="782"/>
      <c r="T6172" s="568"/>
    </row>
    <row r="6173" spans="1:20" s="498" customFormat="1" ht="12" x14ac:dyDescent="0.25">
      <c r="A6173" s="772"/>
      <c r="D6173" s="515" t="s">
        <v>11353</v>
      </c>
      <c r="E6173" s="779" t="s">
        <v>11354</v>
      </c>
      <c r="F6173" s="780" t="s">
        <v>5604</v>
      </c>
      <c r="G6173" s="781" t="s">
        <v>8378</v>
      </c>
      <c r="H6173" s="781" t="s">
        <v>8379</v>
      </c>
      <c r="I6173" s="781" t="s">
        <v>5517</v>
      </c>
      <c r="J6173" s="782">
        <v>100000</v>
      </c>
      <c r="K6173" s="783">
        <v>100000</v>
      </c>
      <c r="L6173" s="784">
        <f t="shared" si="369"/>
        <v>0</v>
      </c>
      <c r="M6173" s="784">
        <f t="shared" si="370"/>
        <v>0</v>
      </c>
      <c r="N6173" s="782">
        <v>100000</v>
      </c>
      <c r="O6173" s="782">
        <v>100000</v>
      </c>
      <c r="P6173" s="782">
        <v>300000</v>
      </c>
      <c r="Q6173" s="782">
        <v>100000</v>
      </c>
      <c r="R6173" s="782"/>
      <c r="T6173" s="568"/>
    </row>
    <row r="6174" spans="1:20" s="498" customFormat="1" ht="36" x14ac:dyDescent="0.25">
      <c r="A6174" s="772"/>
      <c r="D6174" s="515" t="s">
        <v>11355</v>
      </c>
      <c r="E6174" s="779" t="s">
        <v>11356</v>
      </c>
      <c r="F6174" s="780" t="s">
        <v>11357</v>
      </c>
      <c r="G6174" s="781" t="s">
        <v>6194</v>
      </c>
      <c r="H6174" s="781" t="s">
        <v>6648</v>
      </c>
      <c r="I6174" s="781" t="s">
        <v>5517</v>
      </c>
      <c r="J6174" s="782">
        <v>0</v>
      </c>
      <c r="K6174" s="783">
        <v>0</v>
      </c>
      <c r="L6174" s="784">
        <f t="shared" si="369"/>
        <v>0</v>
      </c>
      <c r="M6174" s="784">
        <f t="shared" si="370"/>
        <v>0</v>
      </c>
      <c r="N6174" s="782">
        <v>0</v>
      </c>
      <c r="O6174" s="782">
        <v>0</v>
      </c>
      <c r="P6174" s="782">
        <v>0</v>
      </c>
      <c r="Q6174" s="782">
        <v>0</v>
      </c>
      <c r="R6174" s="782"/>
      <c r="T6174" s="568"/>
    </row>
    <row r="6175" spans="1:20" s="498" customFormat="1" ht="12" x14ac:dyDescent="0.25">
      <c r="A6175" s="772"/>
      <c r="D6175" s="515" t="s">
        <v>11358</v>
      </c>
      <c r="E6175" s="779" t="s">
        <v>11359</v>
      </c>
      <c r="F6175" s="780" t="s">
        <v>5631</v>
      </c>
      <c r="G6175" s="781" t="s">
        <v>8378</v>
      </c>
      <c r="H6175" s="781" t="s">
        <v>8379</v>
      </c>
      <c r="I6175" s="781" t="s">
        <v>5517</v>
      </c>
      <c r="J6175" s="782">
        <v>10000000</v>
      </c>
      <c r="K6175" s="783">
        <v>29500000</v>
      </c>
      <c r="L6175" s="784">
        <v>0</v>
      </c>
      <c r="M6175" s="784">
        <f t="shared" si="370"/>
        <v>19500000</v>
      </c>
      <c r="N6175" s="782">
        <v>10000000</v>
      </c>
      <c r="O6175" s="782">
        <v>10000000</v>
      </c>
      <c r="P6175" s="782">
        <v>30000000</v>
      </c>
      <c r="Q6175" s="782">
        <v>10000000</v>
      </c>
      <c r="R6175" s="782"/>
      <c r="T6175" s="568"/>
    </row>
    <row r="6176" spans="1:20" s="498" customFormat="1" ht="36" x14ac:dyDescent="0.25">
      <c r="A6176" s="772"/>
      <c r="D6176" s="515" t="s">
        <v>11360</v>
      </c>
      <c r="E6176" s="779" t="s">
        <v>11361</v>
      </c>
      <c r="F6176" s="780" t="s">
        <v>5906</v>
      </c>
      <c r="G6176" s="781" t="s">
        <v>6194</v>
      </c>
      <c r="H6176" s="781" t="s">
        <v>6648</v>
      </c>
      <c r="I6176" s="781" t="s">
        <v>5517</v>
      </c>
      <c r="J6176" s="782">
        <v>600000</v>
      </c>
      <c r="K6176" s="783">
        <v>600000</v>
      </c>
      <c r="L6176" s="784">
        <f t="shared" si="369"/>
        <v>0</v>
      </c>
      <c r="M6176" s="784">
        <f t="shared" si="370"/>
        <v>0</v>
      </c>
      <c r="N6176" s="782">
        <v>600000</v>
      </c>
      <c r="O6176" s="782">
        <v>600000</v>
      </c>
      <c r="P6176" s="782">
        <v>1800000</v>
      </c>
      <c r="Q6176" s="782">
        <v>600000</v>
      </c>
      <c r="R6176" s="782"/>
      <c r="T6176" s="568"/>
    </row>
    <row r="6177" spans="1:20" s="498" customFormat="1" ht="24" x14ac:dyDescent="0.25">
      <c r="A6177" s="772"/>
      <c r="D6177" s="515" t="s">
        <v>11362</v>
      </c>
      <c r="E6177" s="779" t="s">
        <v>11363</v>
      </c>
      <c r="F6177" s="780" t="s">
        <v>5637</v>
      </c>
      <c r="G6177" s="781" t="s">
        <v>6194</v>
      </c>
      <c r="H6177" s="781" t="s">
        <v>6648</v>
      </c>
      <c r="I6177" s="781" t="s">
        <v>5517</v>
      </c>
      <c r="J6177" s="782">
        <v>500000</v>
      </c>
      <c r="K6177" s="783">
        <v>500000</v>
      </c>
      <c r="L6177" s="784">
        <f t="shared" si="369"/>
        <v>0</v>
      </c>
      <c r="M6177" s="784">
        <f t="shared" si="370"/>
        <v>0</v>
      </c>
      <c r="N6177" s="782">
        <v>500000</v>
      </c>
      <c r="O6177" s="782">
        <v>500000</v>
      </c>
      <c r="P6177" s="782">
        <v>1500000</v>
      </c>
      <c r="Q6177" s="782">
        <v>500000</v>
      </c>
      <c r="R6177" s="782"/>
      <c r="T6177" s="568"/>
    </row>
    <row r="6178" spans="1:20" s="498" customFormat="1" ht="24" x14ac:dyDescent="0.25">
      <c r="A6178" s="772"/>
      <c r="D6178" s="515" t="s">
        <v>11364</v>
      </c>
      <c r="E6178" s="779" t="s">
        <v>11365</v>
      </c>
      <c r="F6178" s="780" t="s">
        <v>5643</v>
      </c>
      <c r="G6178" s="781" t="s">
        <v>8378</v>
      </c>
      <c r="H6178" s="781" t="s">
        <v>8379</v>
      </c>
      <c r="I6178" s="781" t="s">
        <v>5517</v>
      </c>
      <c r="J6178" s="782">
        <v>400000</v>
      </c>
      <c r="K6178" s="783">
        <v>400000</v>
      </c>
      <c r="L6178" s="784">
        <f t="shared" si="369"/>
        <v>0</v>
      </c>
      <c r="M6178" s="784">
        <f t="shared" si="370"/>
        <v>0</v>
      </c>
      <c r="N6178" s="782">
        <v>400000</v>
      </c>
      <c r="O6178" s="782">
        <v>400000</v>
      </c>
      <c r="P6178" s="782">
        <v>1200000</v>
      </c>
      <c r="Q6178" s="782">
        <v>400000</v>
      </c>
      <c r="R6178" s="782"/>
      <c r="T6178" s="568"/>
    </row>
    <row r="6179" spans="1:20" s="498" customFormat="1" ht="24" x14ac:dyDescent="0.25">
      <c r="A6179" s="772"/>
      <c r="D6179" s="515" t="s">
        <v>11366</v>
      </c>
      <c r="E6179" s="779" t="s">
        <v>11367</v>
      </c>
      <c r="F6179" s="780" t="s">
        <v>9873</v>
      </c>
      <c r="G6179" s="781" t="s">
        <v>6194</v>
      </c>
      <c r="H6179" s="781" t="s">
        <v>6648</v>
      </c>
      <c r="I6179" s="781" t="s">
        <v>5517</v>
      </c>
      <c r="J6179" s="782">
        <v>400000</v>
      </c>
      <c r="K6179" s="783">
        <v>400000</v>
      </c>
      <c r="L6179" s="784">
        <f t="shared" si="369"/>
        <v>0</v>
      </c>
      <c r="M6179" s="784">
        <f t="shared" si="370"/>
        <v>0</v>
      </c>
      <c r="N6179" s="782">
        <v>400000</v>
      </c>
      <c r="O6179" s="782">
        <v>400000</v>
      </c>
      <c r="P6179" s="782">
        <v>1200000</v>
      </c>
      <c r="Q6179" s="782">
        <v>400000</v>
      </c>
      <c r="R6179" s="782"/>
      <c r="T6179" s="568"/>
    </row>
    <row r="6180" spans="1:20" s="498" customFormat="1" ht="12" x14ac:dyDescent="0.25">
      <c r="A6180" s="772"/>
      <c r="D6180" s="515" t="s">
        <v>11368</v>
      </c>
      <c r="E6180" s="779" t="s">
        <v>11369</v>
      </c>
      <c r="F6180" s="515" t="s">
        <v>5649</v>
      </c>
      <c r="G6180" s="781" t="s">
        <v>6194</v>
      </c>
      <c r="H6180" s="781" t="s">
        <v>6648</v>
      </c>
      <c r="I6180" s="781" t="s">
        <v>5517</v>
      </c>
      <c r="J6180" s="782">
        <v>1000000</v>
      </c>
      <c r="K6180" s="783">
        <v>1000000</v>
      </c>
      <c r="L6180" s="784">
        <f t="shared" si="369"/>
        <v>0</v>
      </c>
      <c r="M6180" s="784">
        <f t="shared" si="370"/>
        <v>0</v>
      </c>
      <c r="N6180" s="782">
        <v>1000000</v>
      </c>
      <c r="O6180" s="782">
        <v>1000000</v>
      </c>
      <c r="P6180" s="782">
        <v>3000000</v>
      </c>
      <c r="Q6180" s="782">
        <v>1000000</v>
      </c>
      <c r="R6180" s="782"/>
      <c r="T6180" s="568"/>
    </row>
    <row r="6181" spans="1:20" s="498" customFormat="1" ht="12" x14ac:dyDescent="0.25">
      <c r="A6181" s="772"/>
      <c r="D6181" s="515" t="s">
        <v>11370</v>
      </c>
      <c r="E6181" s="779" t="s">
        <v>11371</v>
      </c>
      <c r="F6181" s="780" t="s">
        <v>5664</v>
      </c>
      <c r="G6181" s="781" t="s">
        <v>8378</v>
      </c>
      <c r="H6181" s="781" t="s">
        <v>8379</v>
      </c>
      <c r="I6181" s="781" t="s">
        <v>5517</v>
      </c>
      <c r="J6181" s="782">
        <v>2000000</v>
      </c>
      <c r="K6181" s="783">
        <v>2000000</v>
      </c>
      <c r="L6181" s="784">
        <f t="shared" si="369"/>
        <v>0</v>
      </c>
      <c r="M6181" s="784">
        <f t="shared" si="370"/>
        <v>0</v>
      </c>
      <c r="N6181" s="782">
        <v>2000000</v>
      </c>
      <c r="O6181" s="782">
        <v>2000000</v>
      </c>
      <c r="P6181" s="782">
        <v>6000000</v>
      </c>
      <c r="Q6181" s="782">
        <v>2000000</v>
      </c>
      <c r="R6181" s="782"/>
      <c r="T6181" s="568"/>
    </row>
    <row r="6182" spans="1:20" s="498" customFormat="1" ht="12" x14ac:dyDescent="0.25">
      <c r="A6182" s="772"/>
      <c r="D6182" s="515" t="s">
        <v>11372</v>
      </c>
      <c r="E6182" s="779" t="s">
        <v>11373</v>
      </c>
      <c r="F6182" s="515" t="s">
        <v>5676</v>
      </c>
      <c r="G6182" s="781" t="s">
        <v>6194</v>
      </c>
      <c r="H6182" s="781" t="s">
        <v>6648</v>
      </c>
      <c r="I6182" s="781" t="s">
        <v>5517</v>
      </c>
      <c r="J6182" s="782">
        <v>3000000</v>
      </c>
      <c r="K6182" s="783">
        <v>3000000</v>
      </c>
      <c r="L6182" s="784">
        <f t="shared" si="369"/>
        <v>0</v>
      </c>
      <c r="M6182" s="784">
        <f t="shared" si="370"/>
        <v>0</v>
      </c>
      <c r="N6182" s="782">
        <v>3000000</v>
      </c>
      <c r="O6182" s="782">
        <v>3000000</v>
      </c>
      <c r="P6182" s="782">
        <v>9000000</v>
      </c>
      <c r="Q6182" s="782">
        <v>3000000</v>
      </c>
      <c r="R6182" s="782"/>
      <c r="T6182" s="568"/>
    </row>
    <row r="6183" spans="1:20" s="498" customFormat="1" ht="24" x14ac:dyDescent="0.25">
      <c r="A6183" s="772"/>
      <c r="D6183" s="515" t="s">
        <v>11374</v>
      </c>
      <c r="E6183" s="779" t="s">
        <v>11375</v>
      </c>
      <c r="F6183" s="780" t="s">
        <v>8111</v>
      </c>
      <c r="G6183" s="781" t="s">
        <v>6194</v>
      </c>
      <c r="H6183" s="781" t="s">
        <v>6648</v>
      </c>
      <c r="I6183" s="781" t="s">
        <v>5517</v>
      </c>
      <c r="J6183" s="782">
        <v>300000</v>
      </c>
      <c r="K6183" s="783">
        <v>300000</v>
      </c>
      <c r="L6183" s="784">
        <f t="shared" si="369"/>
        <v>0</v>
      </c>
      <c r="M6183" s="784">
        <f t="shared" si="370"/>
        <v>0</v>
      </c>
      <c r="N6183" s="782">
        <v>300000</v>
      </c>
      <c r="O6183" s="782">
        <v>300000</v>
      </c>
      <c r="P6183" s="782">
        <v>900000</v>
      </c>
      <c r="Q6183" s="782">
        <v>300000</v>
      </c>
      <c r="R6183" s="782"/>
      <c r="T6183" s="568"/>
    </row>
    <row r="6184" spans="1:20" s="498" customFormat="1" ht="12" x14ac:dyDescent="0.25">
      <c r="A6184" s="772"/>
      <c r="D6184" s="515" t="s">
        <v>11376</v>
      </c>
      <c r="E6184" s="779" t="s">
        <v>11377</v>
      </c>
      <c r="F6184" s="515" t="s">
        <v>5915</v>
      </c>
      <c r="G6184" s="781" t="s">
        <v>6194</v>
      </c>
      <c r="H6184" s="781" t="s">
        <v>6648</v>
      </c>
      <c r="I6184" s="781" t="s">
        <v>5517</v>
      </c>
      <c r="J6184" s="782">
        <v>1500000</v>
      </c>
      <c r="K6184" s="783">
        <v>1500000</v>
      </c>
      <c r="L6184" s="782">
        <f t="shared" si="369"/>
        <v>0</v>
      </c>
      <c r="M6184" s="782">
        <f t="shared" si="370"/>
        <v>0</v>
      </c>
      <c r="N6184" s="782">
        <v>1500000</v>
      </c>
      <c r="O6184" s="782">
        <v>1500000</v>
      </c>
      <c r="P6184" s="782">
        <v>4500000</v>
      </c>
      <c r="Q6184" s="782">
        <v>1500000</v>
      </c>
      <c r="R6184" s="782"/>
      <c r="T6184" s="568"/>
    </row>
    <row r="6185" spans="1:20" s="751" customFormat="1" ht="12" customHeight="1" x14ac:dyDescent="0.3">
      <c r="A6185" s="946" t="s">
        <v>5500</v>
      </c>
      <c r="B6185" s="946"/>
      <c r="C6185" s="946"/>
      <c r="D6185" s="946"/>
      <c r="E6185" s="946"/>
      <c r="F6185" s="946"/>
      <c r="G6185" s="946"/>
      <c r="H6185" s="946"/>
      <c r="I6185" s="946"/>
      <c r="J6185" s="946"/>
      <c r="K6185" s="946"/>
      <c r="L6185" s="946"/>
      <c r="M6185" s="946"/>
      <c r="N6185" s="946"/>
      <c r="O6185" s="946"/>
      <c r="P6185" s="946"/>
      <c r="Q6185" s="946"/>
      <c r="T6185" s="752"/>
    </row>
    <row r="6186" spans="1:20" s="751" customFormat="1" ht="13.8" x14ac:dyDescent="0.3">
      <c r="A6186" s="946" t="s">
        <v>5501</v>
      </c>
      <c r="B6186" s="946"/>
      <c r="C6186" s="946"/>
      <c r="D6186" s="946"/>
      <c r="E6186" s="946"/>
      <c r="F6186" s="946"/>
      <c r="G6186" s="946"/>
      <c r="H6186" s="946"/>
      <c r="I6186" s="946"/>
      <c r="J6186" s="946"/>
      <c r="K6186" s="946"/>
      <c r="L6186" s="946"/>
      <c r="M6186" s="946"/>
      <c r="N6186" s="946"/>
      <c r="O6186" s="946"/>
      <c r="P6186" s="946"/>
      <c r="Q6186" s="946"/>
      <c r="T6186" s="752"/>
    </row>
    <row r="6187" spans="1:20" s="753" customFormat="1" ht="13.2" x14ac:dyDescent="0.25">
      <c r="A6187" s="947" t="s">
        <v>8579</v>
      </c>
      <c r="B6187" s="947"/>
      <c r="C6187" s="947"/>
      <c r="D6187" s="947"/>
      <c r="E6187" s="947"/>
      <c r="F6187" s="947"/>
      <c r="G6187" s="947"/>
      <c r="H6187" s="947"/>
      <c r="I6187" s="947"/>
      <c r="J6187" s="947"/>
      <c r="K6187" s="947"/>
      <c r="L6187" s="947"/>
      <c r="M6187" s="947"/>
      <c r="N6187" s="947"/>
      <c r="O6187" s="947"/>
      <c r="P6187" s="947"/>
      <c r="Q6187" s="947"/>
      <c r="T6187" s="754"/>
    </row>
    <row r="6188" spans="1:20" s="760" customFormat="1" ht="24" customHeight="1" x14ac:dyDescent="0.25">
      <c r="A6188" s="943" t="s">
        <v>5502</v>
      </c>
      <c r="B6188" s="948" t="s">
        <v>5503</v>
      </c>
      <c r="C6188" s="949"/>
      <c r="D6188" s="755"/>
      <c r="E6188" s="943" t="s">
        <v>5504</v>
      </c>
      <c r="F6188" s="943" t="s">
        <v>4881</v>
      </c>
      <c r="G6188" s="943" t="s">
        <v>5505</v>
      </c>
      <c r="H6188" s="943" t="s">
        <v>5506</v>
      </c>
      <c r="I6188" s="943" t="s">
        <v>5507</v>
      </c>
      <c r="J6188" s="756" t="s">
        <v>3115</v>
      </c>
      <c r="K6188" s="757" t="s">
        <v>3116</v>
      </c>
      <c r="L6188" s="758" t="s">
        <v>5508</v>
      </c>
      <c r="M6188" s="758" t="s">
        <v>5509</v>
      </c>
      <c r="N6188" s="756" t="s">
        <v>3116</v>
      </c>
      <c r="O6188" s="756" t="s">
        <v>3116</v>
      </c>
      <c r="P6188" s="759" t="s">
        <v>3317</v>
      </c>
      <c r="Q6188" s="759" t="s">
        <v>3341</v>
      </c>
      <c r="R6188" s="759" t="s">
        <v>5510</v>
      </c>
      <c r="T6188" s="761"/>
    </row>
    <row r="6189" spans="1:20" s="760" customFormat="1" ht="19.5" customHeight="1" x14ac:dyDescent="0.25">
      <c r="A6189" s="944"/>
      <c r="B6189" s="950"/>
      <c r="C6189" s="951"/>
      <c r="D6189" s="762"/>
      <c r="E6189" s="944"/>
      <c r="F6189" s="944"/>
      <c r="G6189" s="944"/>
      <c r="H6189" s="944"/>
      <c r="I6189" s="944"/>
      <c r="J6189" s="763">
        <v>2020</v>
      </c>
      <c r="K6189" s="764" t="s">
        <v>3120</v>
      </c>
      <c r="L6189" s="765" t="s">
        <v>3120</v>
      </c>
      <c r="M6189" s="765" t="s">
        <v>3120</v>
      </c>
      <c r="N6189" s="766" t="s">
        <v>5068</v>
      </c>
      <c r="O6189" s="766" t="s">
        <v>5069</v>
      </c>
      <c r="P6189" s="763" t="s">
        <v>4882</v>
      </c>
      <c r="Q6189" s="766" t="s">
        <v>5102</v>
      </c>
      <c r="R6189" s="763"/>
      <c r="T6189" s="761"/>
    </row>
    <row r="6190" spans="1:20" s="760" customFormat="1" ht="15.75" customHeight="1" x14ac:dyDescent="0.25">
      <c r="A6190" s="945"/>
      <c r="B6190" s="952"/>
      <c r="C6190" s="953"/>
      <c r="D6190" s="768"/>
      <c r="E6190" s="945"/>
      <c r="F6190" s="945"/>
      <c r="G6190" s="945"/>
      <c r="H6190" s="945"/>
      <c r="I6190" s="945"/>
      <c r="J6190" s="769" t="s">
        <v>14</v>
      </c>
      <c r="K6190" s="770" t="s">
        <v>14</v>
      </c>
      <c r="L6190" s="771" t="s">
        <v>14</v>
      </c>
      <c r="M6190" s="771" t="s">
        <v>14</v>
      </c>
      <c r="N6190" s="769" t="s">
        <v>14</v>
      </c>
      <c r="O6190" s="769" t="s">
        <v>14</v>
      </c>
      <c r="P6190" s="769" t="s">
        <v>14</v>
      </c>
      <c r="Q6190" s="769" t="s">
        <v>14</v>
      </c>
      <c r="R6190" s="769"/>
      <c r="T6190" s="761"/>
    </row>
    <row r="6191" spans="1:20" s="498" customFormat="1" ht="12" x14ac:dyDescent="0.25">
      <c r="A6191" s="772"/>
      <c r="D6191" s="515" t="s">
        <v>11378</v>
      </c>
      <c r="E6191" s="779" t="s">
        <v>11379</v>
      </c>
      <c r="F6191" s="780" t="s">
        <v>5703</v>
      </c>
      <c r="G6191" s="781" t="s">
        <v>6194</v>
      </c>
      <c r="H6191" s="781" t="s">
        <v>6648</v>
      </c>
      <c r="I6191" s="781" t="s">
        <v>5517</v>
      </c>
      <c r="J6191" s="782">
        <v>400000</v>
      </c>
      <c r="K6191" s="783">
        <v>400000</v>
      </c>
      <c r="L6191" s="784">
        <f t="shared" si="369"/>
        <v>0</v>
      </c>
      <c r="M6191" s="784">
        <f t="shared" si="370"/>
        <v>0</v>
      </c>
      <c r="N6191" s="782">
        <v>400000</v>
      </c>
      <c r="O6191" s="782">
        <v>400000</v>
      </c>
      <c r="P6191" s="782">
        <v>1200000</v>
      </c>
      <c r="Q6191" s="782">
        <v>900000</v>
      </c>
      <c r="R6191" s="782"/>
      <c r="T6191" s="568"/>
    </row>
    <row r="6192" spans="1:20" s="498" customFormat="1" ht="12" x14ac:dyDescent="0.25">
      <c r="A6192" s="772"/>
      <c r="D6192" s="515" t="s">
        <v>11380</v>
      </c>
      <c r="E6192" s="779" t="s">
        <v>11381</v>
      </c>
      <c r="F6192" s="515" t="s">
        <v>6462</v>
      </c>
      <c r="G6192" s="781" t="s">
        <v>6194</v>
      </c>
      <c r="H6192" s="781" t="s">
        <v>6648</v>
      </c>
      <c r="I6192" s="781" t="s">
        <v>5517</v>
      </c>
      <c r="J6192" s="782">
        <v>300000</v>
      </c>
      <c r="K6192" s="783">
        <v>300000</v>
      </c>
      <c r="L6192" s="784">
        <f t="shared" si="369"/>
        <v>0</v>
      </c>
      <c r="M6192" s="784">
        <f t="shared" si="370"/>
        <v>0</v>
      </c>
      <c r="N6192" s="782">
        <v>300000</v>
      </c>
      <c r="O6192" s="782">
        <v>300000</v>
      </c>
      <c r="P6192" s="782">
        <v>900000</v>
      </c>
      <c r="Q6192" s="782">
        <v>300000</v>
      </c>
      <c r="R6192" s="782"/>
      <c r="T6192" s="568"/>
    </row>
    <row r="6193" spans="1:20" s="498" customFormat="1" ht="12" x14ac:dyDescent="0.25">
      <c r="A6193" s="772"/>
      <c r="D6193" s="515" t="s">
        <v>11382</v>
      </c>
      <c r="E6193" s="779" t="s">
        <v>11383</v>
      </c>
      <c r="F6193" s="780" t="s">
        <v>11384</v>
      </c>
      <c r="G6193" s="781" t="s">
        <v>6194</v>
      </c>
      <c r="H6193" s="781" t="s">
        <v>6648</v>
      </c>
      <c r="I6193" s="781" t="s">
        <v>5517</v>
      </c>
      <c r="J6193" s="782">
        <v>0</v>
      </c>
      <c r="K6193" s="783">
        <v>20000000</v>
      </c>
      <c r="L6193" s="784">
        <v>0</v>
      </c>
      <c r="M6193" s="784">
        <f t="shared" si="370"/>
        <v>20000000</v>
      </c>
      <c r="N6193" s="782">
        <v>0</v>
      </c>
      <c r="O6193" s="782">
        <v>0</v>
      </c>
      <c r="P6193" s="782">
        <v>0</v>
      </c>
      <c r="Q6193" s="782">
        <v>0</v>
      </c>
      <c r="R6193" s="782"/>
      <c r="T6193" s="568"/>
    </row>
    <row r="6194" spans="1:20" s="498" customFormat="1" ht="12" x14ac:dyDescent="0.25">
      <c r="A6194" s="772"/>
      <c r="D6194" s="515" t="s">
        <v>11385</v>
      </c>
      <c r="E6194" s="779" t="s">
        <v>11386</v>
      </c>
      <c r="F6194" s="780" t="s">
        <v>5739</v>
      </c>
      <c r="G6194" s="781" t="s">
        <v>6194</v>
      </c>
      <c r="H6194" s="781" t="s">
        <v>6648</v>
      </c>
      <c r="I6194" s="781" t="s">
        <v>5517</v>
      </c>
      <c r="J6194" s="782">
        <v>800000</v>
      </c>
      <c r="K6194" s="783">
        <v>800000</v>
      </c>
      <c r="L6194" s="784">
        <f t="shared" si="369"/>
        <v>0</v>
      </c>
      <c r="M6194" s="784">
        <f t="shared" si="370"/>
        <v>0</v>
      </c>
      <c r="N6194" s="782">
        <v>800000</v>
      </c>
      <c r="O6194" s="782">
        <v>800000</v>
      </c>
      <c r="P6194" s="782">
        <v>2400000</v>
      </c>
      <c r="Q6194" s="782">
        <v>10000000</v>
      </c>
      <c r="R6194" s="782"/>
      <c r="T6194" s="568"/>
    </row>
    <row r="6195" spans="1:20" s="498" customFormat="1" ht="26.25" customHeight="1" x14ac:dyDescent="0.25">
      <c r="A6195" s="772"/>
      <c r="D6195" s="515" t="s">
        <v>11387</v>
      </c>
      <c r="E6195" s="779" t="s">
        <v>11388</v>
      </c>
      <c r="F6195" s="780" t="s">
        <v>5881</v>
      </c>
      <c r="G6195" s="781" t="s">
        <v>6194</v>
      </c>
      <c r="H6195" s="781" t="s">
        <v>6648</v>
      </c>
      <c r="I6195" s="781" t="s">
        <v>5517</v>
      </c>
      <c r="J6195" s="782">
        <v>200000</v>
      </c>
      <c r="K6195" s="783">
        <v>200000</v>
      </c>
      <c r="L6195" s="782">
        <f t="shared" si="369"/>
        <v>0</v>
      </c>
      <c r="M6195" s="782">
        <f t="shared" si="370"/>
        <v>0</v>
      </c>
      <c r="N6195" s="782">
        <v>200000</v>
      </c>
      <c r="O6195" s="782">
        <v>200000</v>
      </c>
      <c r="P6195" s="782">
        <v>600000</v>
      </c>
      <c r="Q6195" s="782">
        <v>200000</v>
      </c>
      <c r="R6195" s="782"/>
      <c r="T6195" s="568"/>
    </row>
    <row r="6196" spans="1:20" s="498" customFormat="1" ht="12" x14ac:dyDescent="0.25">
      <c r="A6196" s="772"/>
      <c r="D6196" s="515"/>
      <c r="F6196" s="536"/>
      <c r="J6196" s="776"/>
      <c r="K6196" s="776"/>
      <c r="L6196" s="776"/>
      <c r="M6196" s="776"/>
      <c r="N6196" s="776"/>
      <c r="O6196" s="776"/>
      <c r="P6196" s="776"/>
      <c r="Q6196" s="776"/>
      <c r="R6196" s="776"/>
      <c r="T6196" s="568"/>
    </row>
    <row r="6197" spans="1:20" s="498" customFormat="1" ht="12" x14ac:dyDescent="0.25">
      <c r="A6197" s="772"/>
      <c r="B6197" s="566" t="s">
        <v>1721</v>
      </c>
      <c r="C6197" s="810"/>
      <c r="D6197" s="515"/>
      <c r="E6197" s="810"/>
      <c r="F6197" s="827"/>
      <c r="G6197" s="810"/>
      <c r="H6197" s="810"/>
      <c r="I6197" s="779"/>
      <c r="J6197" s="782">
        <v>111565045</v>
      </c>
      <c r="K6197" s="783">
        <f>SUM(K6144,K6167)</f>
        <v>151065045</v>
      </c>
      <c r="L6197" s="782">
        <f t="shared" ref="L6197:O6197" si="371">SUM(L6144,L6167)</f>
        <v>0</v>
      </c>
      <c r="M6197" s="782">
        <f t="shared" si="371"/>
        <v>39500000</v>
      </c>
      <c r="N6197" s="782">
        <f t="shared" si="371"/>
        <v>113199654</v>
      </c>
      <c r="O6197" s="782">
        <f t="shared" si="371"/>
        <v>114834262</v>
      </c>
      <c r="P6197" s="782">
        <v>339598961</v>
      </c>
      <c r="Q6197" s="782">
        <v>117095180</v>
      </c>
      <c r="R6197" s="782"/>
      <c r="T6197" s="568"/>
    </row>
    <row r="6198" spans="1:20" s="498" customFormat="1" ht="12" x14ac:dyDescent="0.25">
      <c r="A6198" s="772"/>
      <c r="D6198" s="515"/>
      <c r="F6198" s="536"/>
      <c r="J6198" s="776"/>
      <c r="K6198" s="776"/>
      <c r="L6198" s="776"/>
      <c r="M6198" s="776"/>
      <c r="N6198" s="776"/>
      <c r="O6198" s="776"/>
      <c r="P6198" s="776"/>
      <c r="Q6198" s="776"/>
      <c r="R6198" s="776"/>
      <c r="T6198" s="568"/>
    </row>
    <row r="6199" spans="1:20" s="498" customFormat="1" ht="12" x14ac:dyDescent="0.25">
      <c r="A6199" s="772" t="s">
        <v>11389</v>
      </c>
      <c r="B6199" s="773" t="s">
        <v>1722</v>
      </c>
      <c r="C6199" s="773"/>
      <c r="D6199" s="794"/>
      <c r="E6199" s="773"/>
      <c r="F6199" s="775"/>
      <c r="G6199" s="773"/>
      <c r="H6199" s="773"/>
      <c r="I6199" s="773"/>
      <c r="J6199" s="776"/>
      <c r="K6199" s="776"/>
      <c r="L6199" s="776"/>
      <c r="M6199" s="776"/>
      <c r="N6199" s="776"/>
      <c r="O6199" s="776"/>
      <c r="P6199" s="776"/>
      <c r="Q6199" s="776"/>
      <c r="R6199" s="776"/>
      <c r="T6199" s="568"/>
    </row>
    <row r="6200" spans="1:20" s="498" customFormat="1" ht="12" x14ac:dyDescent="0.25">
      <c r="A6200" s="772"/>
      <c r="C6200" s="773" t="s">
        <v>5142</v>
      </c>
      <c r="D6200" s="794"/>
      <c r="E6200" s="773"/>
      <c r="F6200" s="775"/>
      <c r="G6200" s="773"/>
      <c r="H6200" s="773"/>
      <c r="I6200" s="773"/>
      <c r="J6200" s="777">
        <v>10300000</v>
      </c>
      <c r="K6200" s="789">
        <f>SUM(K6201:K6254)</f>
        <v>10300000</v>
      </c>
      <c r="L6200" s="784">
        <f t="shared" ref="L6200:O6200" si="372">SUM(L6201:L6254)</f>
        <v>0</v>
      </c>
      <c r="M6200" s="784">
        <f t="shared" si="372"/>
        <v>0</v>
      </c>
      <c r="N6200" s="784">
        <f t="shared" si="372"/>
        <v>10300000</v>
      </c>
      <c r="O6200" s="784">
        <f t="shared" si="372"/>
        <v>10300000</v>
      </c>
      <c r="P6200" s="777">
        <f>SUM(K6200,N6200,O6200)</f>
        <v>30900000</v>
      </c>
      <c r="Q6200" s="777">
        <v>6300000</v>
      </c>
      <c r="R6200" s="777"/>
      <c r="T6200" s="568"/>
    </row>
    <row r="6201" spans="1:20" s="498" customFormat="1" ht="24" x14ac:dyDescent="0.25">
      <c r="A6201" s="772"/>
      <c r="D6201" s="515" t="s">
        <v>11390</v>
      </c>
      <c r="E6201" s="779" t="s">
        <v>11391</v>
      </c>
      <c r="F6201" s="780" t="s">
        <v>5565</v>
      </c>
      <c r="G6201" s="781" t="s">
        <v>6194</v>
      </c>
      <c r="H6201" s="781" t="s">
        <v>6195</v>
      </c>
      <c r="I6201" s="781" t="s">
        <v>5517</v>
      </c>
      <c r="J6201" s="782">
        <v>500000</v>
      </c>
      <c r="K6201" s="783">
        <v>500000</v>
      </c>
      <c r="L6201" s="784">
        <f t="shared" ref="L6201:L6254" si="373">SUM(J6201-K6201)</f>
        <v>0</v>
      </c>
      <c r="M6201" s="784">
        <f>SUM(K6201-J6201)</f>
        <v>0</v>
      </c>
      <c r="N6201" s="782">
        <v>500000</v>
      </c>
      <c r="O6201" s="782">
        <v>500000</v>
      </c>
      <c r="P6201" s="782">
        <v>1500000</v>
      </c>
      <c r="Q6201" s="782">
        <v>0</v>
      </c>
      <c r="R6201" s="782"/>
      <c r="T6201" s="568"/>
    </row>
    <row r="6202" spans="1:20" s="498" customFormat="1" ht="24" x14ac:dyDescent="0.25">
      <c r="A6202" s="772"/>
      <c r="D6202" s="515" t="s">
        <v>11392</v>
      </c>
      <c r="E6202" s="779" t="s">
        <v>11393</v>
      </c>
      <c r="F6202" s="780" t="s">
        <v>5568</v>
      </c>
      <c r="G6202" s="781" t="s">
        <v>6194</v>
      </c>
      <c r="H6202" s="781" t="s">
        <v>6195</v>
      </c>
      <c r="I6202" s="781" t="s">
        <v>5517</v>
      </c>
      <c r="J6202" s="782">
        <v>1000000</v>
      </c>
      <c r="K6202" s="783">
        <v>1000000</v>
      </c>
      <c r="L6202" s="784">
        <f t="shared" si="373"/>
        <v>0</v>
      </c>
      <c r="M6202" s="784">
        <f t="shared" ref="M6202:M6254" si="374">SUM(K6202-J6202)</f>
        <v>0</v>
      </c>
      <c r="N6202" s="782">
        <v>1000000</v>
      </c>
      <c r="O6202" s="782">
        <v>1000000</v>
      </c>
      <c r="P6202" s="782">
        <v>3000000</v>
      </c>
      <c r="Q6202" s="782">
        <v>1000000</v>
      </c>
      <c r="R6202" s="782"/>
      <c r="T6202" s="568"/>
    </row>
    <row r="6203" spans="1:20" s="498" customFormat="1" ht="36" x14ac:dyDescent="0.25">
      <c r="A6203" s="772"/>
      <c r="D6203" s="515" t="s">
        <v>11394</v>
      </c>
      <c r="E6203" s="779" t="s">
        <v>11395</v>
      </c>
      <c r="F6203" s="780" t="s">
        <v>5598</v>
      </c>
      <c r="G6203" s="781" t="s">
        <v>6194</v>
      </c>
      <c r="H6203" s="781" t="s">
        <v>6195</v>
      </c>
      <c r="I6203" s="781" t="s">
        <v>5517</v>
      </c>
      <c r="J6203" s="782">
        <v>1000000</v>
      </c>
      <c r="K6203" s="783">
        <v>1000000</v>
      </c>
      <c r="L6203" s="784">
        <f t="shared" si="373"/>
        <v>0</v>
      </c>
      <c r="M6203" s="784">
        <f t="shared" si="374"/>
        <v>0</v>
      </c>
      <c r="N6203" s="782">
        <v>1000000</v>
      </c>
      <c r="O6203" s="782">
        <v>1000000</v>
      </c>
      <c r="P6203" s="782">
        <v>3000000</v>
      </c>
      <c r="Q6203" s="782">
        <v>1000000</v>
      </c>
      <c r="R6203" s="782"/>
      <c r="T6203" s="568"/>
    </row>
    <row r="6204" spans="1:20" s="498" customFormat="1" ht="12" x14ac:dyDescent="0.25">
      <c r="A6204" s="772"/>
      <c r="D6204" s="515" t="s">
        <v>11396</v>
      </c>
      <c r="E6204" s="779" t="s">
        <v>11397</v>
      </c>
      <c r="F6204" s="780" t="s">
        <v>5604</v>
      </c>
      <c r="G6204" s="781" t="s">
        <v>6194</v>
      </c>
      <c r="H6204" s="781" t="s">
        <v>6195</v>
      </c>
      <c r="I6204" s="781" t="s">
        <v>5517</v>
      </c>
      <c r="J6204" s="782">
        <v>0</v>
      </c>
      <c r="K6204" s="783">
        <v>0</v>
      </c>
      <c r="L6204" s="784">
        <f t="shared" si="373"/>
        <v>0</v>
      </c>
      <c r="M6204" s="784">
        <f t="shared" si="374"/>
        <v>0</v>
      </c>
      <c r="N6204" s="782">
        <v>0</v>
      </c>
      <c r="O6204" s="782">
        <v>0</v>
      </c>
      <c r="P6204" s="782">
        <v>0</v>
      </c>
      <c r="Q6204" s="782">
        <v>0</v>
      </c>
      <c r="R6204" s="782"/>
      <c r="T6204" s="568"/>
    </row>
    <row r="6205" spans="1:20" s="498" customFormat="1" ht="24" x14ac:dyDescent="0.25">
      <c r="A6205" s="772"/>
      <c r="D6205" s="515" t="s">
        <v>11398</v>
      </c>
      <c r="E6205" s="779" t="s">
        <v>11399</v>
      </c>
      <c r="F6205" s="780" t="s">
        <v>5610</v>
      </c>
      <c r="G6205" s="781" t="s">
        <v>6194</v>
      </c>
      <c r="H6205" s="781" t="s">
        <v>6195</v>
      </c>
      <c r="I6205" s="781" t="s">
        <v>5517</v>
      </c>
      <c r="J6205" s="782">
        <v>0</v>
      </c>
      <c r="K6205" s="783">
        <v>0</v>
      </c>
      <c r="L6205" s="784">
        <f t="shared" si="373"/>
        <v>0</v>
      </c>
      <c r="M6205" s="784">
        <f t="shared" si="374"/>
        <v>0</v>
      </c>
      <c r="N6205" s="782">
        <v>0</v>
      </c>
      <c r="O6205" s="782">
        <v>0</v>
      </c>
      <c r="P6205" s="782">
        <v>0</v>
      </c>
      <c r="Q6205" s="782">
        <v>0</v>
      </c>
      <c r="R6205" s="782"/>
      <c r="T6205" s="568"/>
    </row>
    <row r="6206" spans="1:20" s="498" customFormat="1" ht="12" x14ac:dyDescent="0.25">
      <c r="A6206" s="772"/>
      <c r="D6206" s="515" t="s">
        <v>11400</v>
      </c>
      <c r="E6206" s="779" t="s">
        <v>11401</v>
      </c>
      <c r="F6206" s="780" t="s">
        <v>5631</v>
      </c>
      <c r="G6206" s="781" t="s">
        <v>6194</v>
      </c>
      <c r="H6206" s="781" t="s">
        <v>6195</v>
      </c>
      <c r="I6206" s="781" t="s">
        <v>5517</v>
      </c>
      <c r="J6206" s="782">
        <v>500000</v>
      </c>
      <c r="K6206" s="783">
        <v>500000</v>
      </c>
      <c r="L6206" s="784">
        <f t="shared" si="373"/>
        <v>0</v>
      </c>
      <c r="M6206" s="784">
        <f t="shared" si="374"/>
        <v>0</v>
      </c>
      <c r="N6206" s="782">
        <v>500000</v>
      </c>
      <c r="O6206" s="782">
        <v>500000</v>
      </c>
      <c r="P6206" s="782">
        <v>1500000</v>
      </c>
      <c r="Q6206" s="782">
        <v>0</v>
      </c>
      <c r="R6206" s="782"/>
      <c r="T6206" s="568"/>
    </row>
    <row r="6207" spans="1:20" s="498" customFormat="1" ht="36" x14ac:dyDescent="0.25">
      <c r="A6207" s="772"/>
      <c r="D6207" s="515" t="s">
        <v>11402</v>
      </c>
      <c r="E6207" s="779" t="s">
        <v>11403</v>
      </c>
      <c r="F6207" s="780" t="s">
        <v>5634</v>
      </c>
      <c r="G6207" s="781" t="s">
        <v>6194</v>
      </c>
      <c r="H6207" s="781" t="s">
        <v>6195</v>
      </c>
      <c r="I6207" s="781" t="s">
        <v>5517</v>
      </c>
      <c r="J6207" s="782">
        <v>600000</v>
      </c>
      <c r="K6207" s="783">
        <v>600000</v>
      </c>
      <c r="L6207" s="784">
        <f t="shared" si="373"/>
        <v>0</v>
      </c>
      <c r="M6207" s="784">
        <f t="shared" si="374"/>
        <v>0</v>
      </c>
      <c r="N6207" s="782">
        <v>600000</v>
      </c>
      <c r="O6207" s="782">
        <v>600000</v>
      </c>
      <c r="P6207" s="782">
        <v>1800000</v>
      </c>
      <c r="Q6207" s="782">
        <v>600000</v>
      </c>
      <c r="R6207" s="782"/>
      <c r="T6207" s="568"/>
    </row>
    <row r="6208" spans="1:20" s="498" customFormat="1" ht="24" x14ac:dyDescent="0.25">
      <c r="A6208" s="772"/>
      <c r="D6208" s="515" t="s">
        <v>11404</v>
      </c>
      <c r="E6208" s="779" t="s">
        <v>11405</v>
      </c>
      <c r="F6208" s="780" t="s">
        <v>5637</v>
      </c>
      <c r="G6208" s="781" t="s">
        <v>6194</v>
      </c>
      <c r="H6208" s="781" t="s">
        <v>6195</v>
      </c>
      <c r="I6208" s="781" t="s">
        <v>5517</v>
      </c>
      <c r="J6208" s="782">
        <v>500000</v>
      </c>
      <c r="K6208" s="783">
        <v>500000</v>
      </c>
      <c r="L6208" s="784">
        <f t="shared" si="373"/>
        <v>0</v>
      </c>
      <c r="M6208" s="784">
        <f t="shared" si="374"/>
        <v>0</v>
      </c>
      <c r="N6208" s="782">
        <v>500000</v>
      </c>
      <c r="O6208" s="782">
        <v>500000</v>
      </c>
      <c r="P6208" s="782">
        <v>1500000</v>
      </c>
      <c r="Q6208" s="782">
        <v>500000</v>
      </c>
      <c r="R6208" s="782"/>
      <c r="T6208" s="568"/>
    </row>
    <row r="6209" spans="1:20" s="498" customFormat="1" ht="36" x14ac:dyDescent="0.25">
      <c r="A6209" s="772"/>
      <c r="D6209" s="515" t="s">
        <v>11406</v>
      </c>
      <c r="E6209" s="779" t="s">
        <v>11407</v>
      </c>
      <c r="F6209" s="780" t="s">
        <v>11408</v>
      </c>
      <c r="G6209" s="781" t="s">
        <v>8378</v>
      </c>
      <c r="H6209" s="781" t="s">
        <v>8379</v>
      </c>
      <c r="I6209" s="781" t="s">
        <v>5517</v>
      </c>
      <c r="J6209" s="782">
        <v>600000</v>
      </c>
      <c r="K6209" s="783">
        <v>600000</v>
      </c>
      <c r="L6209" s="784">
        <f t="shared" si="373"/>
        <v>0</v>
      </c>
      <c r="M6209" s="784">
        <f t="shared" si="374"/>
        <v>0</v>
      </c>
      <c r="N6209" s="782">
        <v>600000</v>
      </c>
      <c r="O6209" s="782">
        <v>600000</v>
      </c>
      <c r="P6209" s="782">
        <v>1800000</v>
      </c>
      <c r="Q6209" s="782">
        <v>600000</v>
      </c>
      <c r="R6209" s="782"/>
      <c r="T6209" s="568"/>
    </row>
    <row r="6210" spans="1:20" s="498" customFormat="1" ht="24" x14ac:dyDescent="0.25">
      <c r="A6210" s="772"/>
      <c r="D6210" s="515" t="s">
        <v>11409</v>
      </c>
      <c r="E6210" s="779" t="s">
        <v>11410</v>
      </c>
      <c r="F6210" s="780" t="s">
        <v>5643</v>
      </c>
      <c r="G6210" s="781" t="s">
        <v>6194</v>
      </c>
      <c r="H6210" s="781" t="s">
        <v>6195</v>
      </c>
      <c r="I6210" s="781" t="s">
        <v>5517</v>
      </c>
      <c r="J6210" s="782">
        <v>250000</v>
      </c>
      <c r="K6210" s="783">
        <v>250000</v>
      </c>
      <c r="L6210" s="784">
        <f t="shared" si="373"/>
        <v>0</v>
      </c>
      <c r="M6210" s="784">
        <f t="shared" si="374"/>
        <v>0</v>
      </c>
      <c r="N6210" s="782">
        <v>250000</v>
      </c>
      <c r="O6210" s="782">
        <v>250000</v>
      </c>
      <c r="P6210" s="782">
        <v>750000</v>
      </c>
      <c r="Q6210" s="782">
        <v>250000</v>
      </c>
      <c r="R6210" s="782"/>
      <c r="T6210" s="568"/>
    </row>
    <row r="6211" spans="1:20" s="498" customFormat="1" ht="12" x14ac:dyDescent="0.25">
      <c r="A6211" s="772"/>
      <c r="D6211" s="515" t="s">
        <v>11411</v>
      </c>
      <c r="E6211" s="779" t="s">
        <v>11412</v>
      </c>
      <c r="F6211" s="515" t="s">
        <v>5646</v>
      </c>
      <c r="G6211" s="781" t="s">
        <v>6194</v>
      </c>
      <c r="H6211" s="781" t="s">
        <v>6195</v>
      </c>
      <c r="I6211" s="781" t="s">
        <v>5517</v>
      </c>
      <c r="J6211" s="782">
        <v>300000</v>
      </c>
      <c r="K6211" s="783">
        <v>300000</v>
      </c>
      <c r="L6211" s="784">
        <f t="shared" si="373"/>
        <v>0</v>
      </c>
      <c r="M6211" s="784">
        <f t="shared" si="374"/>
        <v>0</v>
      </c>
      <c r="N6211" s="782">
        <v>300000</v>
      </c>
      <c r="O6211" s="782">
        <v>300000</v>
      </c>
      <c r="P6211" s="782">
        <v>900000</v>
      </c>
      <c r="Q6211" s="782">
        <v>300000</v>
      </c>
      <c r="R6211" s="782"/>
      <c r="T6211" s="568"/>
    </row>
    <row r="6212" spans="1:20" s="498" customFormat="1" ht="12" x14ac:dyDescent="0.25">
      <c r="A6212" s="772"/>
      <c r="D6212" s="515" t="s">
        <v>11413</v>
      </c>
      <c r="E6212" s="779" t="s">
        <v>11414</v>
      </c>
      <c r="F6212" s="515" t="s">
        <v>5649</v>
      </c>
      <c r="G6212" s="781" t="s">
        <v>6194</v>
      </c>
      <c r="H6212" s="781" t="s">
        <v>6195</v>
      </c>
      <c r="I6212" s="781" t="s">
        <v>5517</v>
      </c>
      <c r="J6212" s="782">
        <v>500000</v>
      </c>
      <c r="K6212" s="783">
        <v>500000</v>
      </c>
      <c r="L6212" s="784">
        <f t="shared" si="373"/>
        <v>0</v>
      </c>
      <c r="M6212" s="784">
        <f t="shared" si="374"/>
        <v>0</v>
      </c>
      <c r="N6212" s="782">
        <v>500000</v>
      </c>
      <c r="O6212" s="782">
        <v>500000</v>
      </c>
      <c r="P6212" s="782">
        <v>1500000</v>
      </c>
      <c r="Q6212" s="782">
        <v>0</v>
      </c>
      <c r="R6212" s="782"/>
      <c r="T6212" s="568"/>
    </row>
    <row r="6213" spans="1:20" s="751" customFormat="1" ht="12" customHeight="1" x14ac:dyDescent="0.3">
      <c r="A6213" s="946" t="s">
        <v>5500</v>
      </c>
      <c r="B6213" s="946"/>
      <c r="C6213" s="946"/>
      <c r="D6213" s="946"/>
      <c r="E6213" s="946"/>
      <c r="F6213" s="946"/>
      <c r="G6213" s="946"/>
      <c r="H6213" s="946"/>
      <c r="I6213" s="946"/>
      <c r="J6213" s="946"/>
      <c r="K6213" s="946"/>
      <c r="L6213" s="946"/>
      <c r="M6213" s="946"/>
      <c r="N6213" s="946"/>
      <c r="O6213" s="946"/>
      <c r="P6213" s="946"/>
      <c r="Q6213" s="946"/>
      <c r="T6213" s="752"/>
    </row>
    <row r="6214" spans="1:20" s="751" customFormat="1" ht="13.8" x14ac:dyDescent="0.3">
      <c r="A6214" s="946" t="s">
        <v>5501</v>
      </c>
      <c r="B6214" s="946"/>
      <c r="C6214" s="946"/>
      <c r="D6214" s="946"/>
      <c r="E6214" s="946"/>
      <c r="F6214" s="946"/>
      <c r="G6214" s="946"/>
      <c r="H6214" s="946"/>
      <c r="I6214" s="946"/>
      <c r="J6214" s="946"/>
      <c r="K6214" s="946"/>
      <c r="L6214" s="946"/>
      <c r="M6214" s="946"/>
      <c r="N6214" s="946"/>
      <c r="O6214" s="946"/>
      <c r="P6214" s="946"/>
      <c r="Q6214" s="946"/>
      <c r="T6214" s="752"/>
    </row>
    <row r="6215" spans="1:20" s="753" customFormat="1" ht="13.2" x14ac:dyDescent="0.25">
      <c r="A6215" s="947" t="s">
        <v>8579</v>
      </c>
      <c r="B6215" s="947"/>
      <c r="C6215" s="947"/>
      <c r="D6215" s="947"/>
      <c r="E6215" s="947"/>
      <c r="F6215" s="947"/>
      <c r="G6215" s="947"/>
      <c r="H6215" s="947"/>
      <c r="I6215" s="947"/>
      <c r="J6215" s="947"/>
      <c r="K6215" s="947"/>
      <c r="L6215" s="947"/>
      <c r="M6215" s="947"/>
      <c r="N6215" s="947"/>
      <c r="O6215" s="947"/>
      <c r="P6215" s="947"/>
      <c r="Q6215" s="947"/>
      <c r="T6215" s="754"/>
    </row>
    <row r="6216" spans="1:20" s="760" customFormat="1" ht="24" customHeight="1" x14ac:dyDescent="0.25">
      <c r="A6216" s="943" t="s">
        <v>5502</v>
      </c>
      <c r="B6216" s="948" t="s">
        <v>5503</v>
      </c>
      <c r="C6216" s="949"/>
      <c r="D6216" s="755"/>
      <c r="E6216" s="943" t="s">
        <v>5504</v>
      </c>
      <c r="F6216" s="943" t="s">
        <v>4881</v>
      </c>
      <c r="G6216" s="943" t="s">
        <v>5505</v>
      </c>
      <c r="H6216" s="943" t="s">
        <v>5506</v>
      </c>
      <c r="I6216" s="943" t="s">
        <v>5507</v>
      </c>
      <c r="J6216" s="756" t="s">
        <v>3115</v>
      </c>
      <c r="K6216" s="757" t="s">
        <v>3116</v>
      </c>
      <c r="L6216" s="758" t="s">
        <v>5508</v>
      </c>
      <c r="M6216" s="758" t="s">
        <v>5509</v>
      </c>
      <c r="N6216" s="756" t="s">
        <v>3116</v>
      </c>
      <c r="O6216" s="756" t="s">
        <v>3116</v>
      </c>
      <c r="P6216" s="759" t="s">
        <v>3317</v>
      </c>
      <c r="Q6216" s="759" t="s">
        <v>3341</v>
      </c>
      <c r="R6216" s="759" t="s">
        <v>5510</v>
      </c>
      <c r="T6216" s="761"/>
    </row>
    <row r="6217" spans="1:20" s="760" customFormat="1" ht="19.5" customHeight="1" x14ac:dyDescent="0.25">
      <c r="A6217" s="944"/>
      <c r="B6217" s="950"/>
      <c r="C6217" s="951"/>
      <c r="D6217" s="762"/>
      <c r="E6217" s="944"/>
      <c r="F6217" s="944"/>
      <c r="G6217" s="944"/>
      <c r="H6217" s="944"/>
      <c r="I6217" s="944"/>
      <c r="J6217" s="763">
        <v>2020</v>
      </c>
      <c r="K6217" s="764" t="s">
        <v>3120</v>
      </c>
      <c r="L6217" s="765" t="s">
        <v>3120</v>
      </c>
      <c r="M6217" s="765" t="s">
        <v>3120</v>
      </c>
      <c r="N6217" s="766" t="s">
        <v>5068</v>
      </c>
      <c r="O6217" s="766" t="s">
        <v>5069</v>
      </c>
      <c r="P6217" s="763" t="s">
        <v>4882</v>
      </c>
      <c r="Q6217" s="766" t="s">
        <v>5102</v>
      </c>
      <c r="R6217" s="763"/>
      <c r="T6217" s="761"/>
    </row>
    <row r="6218" spans="1:20" s="760" customFormat="1" ht="15.75" customHeight="1" x14ac:dyDescent="0.25">
      <c r="A6218" s="945"/>
      <c r="B6218" s="952"/>
      <c r="C6218" s="953"/>
      <c r="D6218" s="768"/>
      <c r="E6218" s="945"/>
      <c r="F6218" s="945"/>
      <c r="G6218" s="945"/>
      <c r="H6218" s="945"/>
      <c r="I6218" s="945"/>
      <c r="J6218" s="769" t="s">
        <v>14</v>
      </c>
      <c r="K6218" s="770" t="s">
        <v>14</v>
      </c>
      <c r="L6218" s="771" t="s">
        <v>14</v>
      </c>
      <c r="M6218" s="771" t="s">
        <v>14</v>
      </c>
      <c r="N6218" s="769" t="s">
        <v>14</v>
      </c>
      <c r="O6218" s="769" t="s">
        <v>14</v>
      </c>
      <c r="P6218" s="769" t="s">
        <v>14</v>
      </c>
      <c r="Q6218" s="769" t="s">
        <v>14</v>
      </c>
      <c r="R6218" s="769"/>
      <c r="T6218" s="761"/>
    </row>
    <row r="6219" spans="1:20" s="498" customFormat="1" ht="24" x14ac:dyDescent="0.25">
      <c r="A6219" s="772"/>
      <c r="D6219" s="515" t="s">
        <v>11415</v>
      </c>
      <c r="E6219" s="779" t="s">
        <v>11416</v>
      </c>
      <c r="F6219" s="780" t="s">
        <v>11417</v>
      </c>
      <c r="G6219" s="781" t="s">
        <v>6194</v>
      </c>
      <c r="H6219" s="781" t="s">
        <v>6195</v>
      </c>
      <c r="I6219" s="781" t="s">
        <v>5517</v>
      </c>
      <c r="J6219" s="782">
        <v>500000</v>
      </c>
      <c r="K6219" s="783">
        <v>500000</v>
      </c>
      <c r="L6219" s="784">
        <f t="shared" si="373"/>
        <v>0</v>
      </c>
      <c r="M6219" s="784">
        <f t="shared" si="374"/>
        <v>0</v>
      </c>
      <c r="N6219" s="782">
        <v>500000</v>
      </c>
      <c r="O6219" s="782">
        <v>500000</v>
      </c>
      <c r="P6219" s="782">
        <v>1500000</v>
      </c>
      <c r="Q6219" s="782">
        <v>0</v>
      </c>
      <c r="R6219" s="782"/>
      <c r="T6219" s="568"/>
    </row>
    <row r="6220" spans="1:20" s="498" customFormat="1" ht="12" x14ac:dyDescent="0.25">
      <c r="A6220" s="772"/>
      <c r="D6220" s="515" t="s">
        <v>11418</v>
      </c>
      <c r="E6220" s="779" t="s">
        <v>11419</v>
      </c>
      <c r="F6220" s="780" t="s">
        <v>5664</v>
      </c>
      <c r="G6220" s="781" t="s">
        <v>6194</v>
      </c>
      <c r="H6220" s="781" t="s">
        <v>6195</v>
      </c>
      <c r="I6220" s="781" t="s">
        <v>5517</v>
      </c>
      <c r="J6220" s="782">
        <v>800000</v>
      </c>
      <c r="K6220" s="783">
        <v>800000</v>
      </c>
      <c r="L6220" s="784">
        <f t="shared" si="373"/>
        <v>0</v>
      </c>
      <c r="M6220" s="784">
        <f t="shared" si="374"/>
        <v>0</v>
      </c>
      <c r="N6220" s="782">
        <v>800000</v>
      </c>
      <c r="O6220" s="782">
        <v>800000</v>
      </c>
      <c r="P6220" s="782">
        <v>2400000</v>
      </c>
      <c r="Q6220" s="782">
        <v>0</v>
      </c>
      <c r="R6220" s="782"/>
      <c r="T6220" s="568"/>
    </row>
    <row r="6221" spans="1:20" s="498" customFormat="1" ht="12" x14ac:dyDescent="0.25">
      <c r="A6221" s="772"/>
      <c r="D6221" s="515" t="s">
        <v>11420</v>
      </c>
      <c r="E6221" s="779" t="s">
        <v>11421</v>
      </c>
      <c r="F6221" s="780" t="s">
        <v>5679</v>
      </c>
      <c r="G6221" s="781" t="s">
        <v>8378</v>
      </c>
      <c r="H6221" s="781" t="s">
        <v>8379</v>
      </c>
      <c r="I6221" s="781" t="s">
        <v>5517</v>
      </c>
      <c r="J6221" s="782">
        <v>350000</v>
      </c>
      <c r="K6221" s="783">
        <v>350000</v>
      </c>
      <c r="L6221" s="784">
        <f t="shared" si="373"/>
        <v>0</v>
      </c>
      <c r="M6221" s="784">
        <f t="shared" si="374"/>
        <v>0</v>
      </c>
      <c r="N6221" s="782">
        <v>350000</v>
      </c>
      <c r="O6221" s="782">
        <v>350000</v>
      </c>
      <c r="P6221" s="782">
        <v>1050000</v>
      </c>
      <c r="Q6221" s="782">
        <v>350000</v>
      </c>
      <c r="R6221" s="782"/>
      <c r="T6221" s="568"/>
    </row>
    <row r="6222" spans="1:20" s="498" customFormat="1" ht="24" x14ac:dyDescent="0.25">
      <c r="A6222" s="772"/>
      <c r="D6222" s="515" t="s">
        <v>11422</v>
      </c>
      <c r="E6222" s="779" t="s">
        <v>11423</v>
      </c>
      <c r="F6222" s="780" t="s">
        <v>5688</v>
      </c>
      <c r="G6222" s="781" t="s">
        <v>6194</v>
      </c>
      <c r="H6222" s="781" t="s">
        <v>6195</v>
      </c>
      <c r="I6222" s="781" t="s">
        <v>5517</v>
      </c>
      <c r="J6222" s="782">
        <v>200000</v>
      </c>
      <c r="K6222" s="783">
        <v>200000</v>
      </c>
      <c r="L6222" s="784">
        <f t="shared" si="373"/>
        <v>0</v>
      </c>
      <c r="M6222" s="784">
        <f t="shared" si="374"/>
        <v>0</v>
      </c>
      <c r="N6222" s="782">
        <v>200000</v>
      </c>
      <c r="O6222" s="782">
        <v>200000</v>
      </c>
      <c r="P6222" s="782">
        <v>600000</v>
      </c>
      <c r="Q6222" s="782">
        <v>0</v>
      </c>
      <c r="R6222" s="782"/>
      <c r="T6222" s="568"/>
    </row>
    <row r="6223" spans="1:20" s="498" customFormat="1" ht="12" x14ac:dyDescent="0.25">
      <c r="A6223" s="772"/>
      <c r="D6223" s="515" t="s">
        <v>11424</v>
      </c>
      <c r="E6223" s="779" t="s">
        <v>11425</v>
      </c>
      <c r="F6223" s="780" t="s">
        <v>7135</v>
      </c>
      <c r="G6223" s="781" t="s">
        <v>6194</v>
      </c>
      <c r="H6223" s="781" t="s">
        <v>6195</v>
      </c>
      <c r="I6223" s="781" t="s">
        <v>5517</v>
      </c>
      <c r="J6223" s="782">
        <v>0</v>
      </c>
      <c r="K6223" s="783">
        <v>0</v>
      </c>
      <c r="L6223" s="784">
        <f t="shared" si="373"/>
        <v>0</v>
      </c>
      <c r="M6223" s="784">
        <f t="shared" si="374"/>
        <v>0</v>
      </c>
      <c r="N6223" s="782">
        <v>0</v>
      </c>
      <c r="O6223" s="782">
        <v>0</v>
      </c>
      <c r="P6223" s="782">
        <v>0</v>
      </c>
      <c r="Q6223" s="782">
        <v>0</v>
      </c>
      <c r="R6223" s="782"/>
      <c r="T6223" s="568"/>
    </row>
    <row r="6224" spans="1:20" s="498" customFormat="1" ht="12" x14ac:dyDescent="0.25">
      <c r="A6224" s="772"/>
      <c r="D6224" s="515" t="s">
        <v>11426</v>
      </c>
      <c r="E6224" s="779" t="s">
        <v>11427</v>
      </c>
      <c r="F6224" s="515" t="s">
        <v>5915</v>
      </c>
      <c r="G6224" s="781" t="s">
        <v>6194</v>
      </c>
      <c r="H6224" s="781" t="s">
        <v>6195</v>
      </c>
      <c r="I6224" s="781" t="s">
        <v>5517</v>
      </c>
      <c r="J6224" s="782">
        <v>700000</v>
      </c>
      <c r="K6224" s="783">
        <v>700000</v>
      </c>
      <c r="L6224" s="784">
        <f t="shared" si="373"/>
        <v>0</v>
      </c>
      <c r="M6224" s="784">
        <f t="shared" si="374"/>
        <v>0</v>
      </c>
      <c r="N6224" s="782">
        <v>700000</v>
      </c>
      <c r="O6224" s="782">
        <v>700000</v>
      </c>
      <c r="P6224" s="782">
        <v>2100000</v>
      </c>
      <c r="Q6224" s="782">
        <v>700000</v>
      </c>
      <c r="R6224" s="782"/>
      <c r="T6224" s="568"/>
    </row>
    <row r="6225" spans="1:20" s="498" customFormat="1" ht="12" x14ac:dyDescent="0.25">
      <c r="A6225" s="772"/>
      <c r="D6225" s="515" t="s">
        <v>11428</v>
      </c>
      <c r="E6225" s="779" t="s">
        <v>11429</v>
      </c>
      <c r="F6225" s="780" t="s">
        <v>5703</v>
      </c>
      <c r="G6225" s="781" t="s">
        <v>6194</v>
      </c>
      <c r="H6225" s="781" t="s">
        <v>6195</v>
      </c>
      <c r="I6225" s="781" t="s">
        <v>5517</v>
      </c>
      <c r="J6225" s="782">
        <v>700000</v>
      </c>
      <c r="K6225" s="783">
        <v>700000</v>
      </c>
      <c r="L6225" s="784">
        <f t="shared" si="373"/>
        <v>0</v>
      </c>
      <c r="M6225" s="784">
        <f t="shared" si="374"/>
        <v>0</v>
      </c>
      <c r="N6225" s="782">
        <v>700000</v>
      </c>
      <c r="O6225" s="782">
        <v>700000</v>
      </c>
      <c r="P6225" s="782">
        <v>2100000</v>
      </c>
      <c r="Q6225" s="782">
        <v>700000</v>
      </c>
      <c r="R6225" s="782"/>
      <c r="T6225" s="568"/>
    </row>
    <row r="6226" spans="1:20" s="498" customFormat="1" ht="12" x14ac:dyDescent="0.25">
      <c r="A6226" s="772"/>
      <c r="D6226" s="515" t="s">
        <v>11430</v>
      </c>
      <c r="E6226" s="779" t="s">
        <v>11431</v>
      </c>
      <c r="F6226" s="515" t="s">
        <v>5709</v>
      </c>
      <c r="G6226" s="781" t="s">
        <v>6194</v>
      </c>
      <c r="H6226" s="781" t="s">
        <v>6195</v>
      </c>
      <c r="I6226" s="781" t="s">
        <v>5517</v>
      </c>
      <c r="J6226" s="782">
        <v>300000</v>
      </c>
      <c r="K6226" s="783">
        <v>300000</v>
      </c>
      <c r="L6226" s="784">
        <f t="shared" si="373"/>
        <v>0</v>
      </c>
      <c r="M6226" s="784">
        <f t="shared" si="374"/>
        <v>0</v>
      </c>
      <c r="N6226" s="782">
        <v>300000</v>
      </c>
      <c r="O6226" s="782">
        <v>300000</v>
      </c>
      <c r="P6226" s="782">
        <v>900000</v>
      </c>
      <c r="Q6226" s="782">
        <v>300000</v>
      </c>
      <c r="R6226" s="782"/>
      <c r="T6226" s="568"/>
    </row>
    <row r="6227" spans="1:20" s="498" customFormat="1" ht="24" x14ac:dyDescent="0.25">
      <c r="A6227" s="772"/>
      <c r="D6227" s="515" t="s">
        <v>11432</v>
      </c>
      <c r="E6227" s="779" t="s">
        <v>11433</v>
      </c>
      <c r="F6227" s="780" t="s">
        <v>6467</v>
      </c>
      <c r="G6227" s="781" t="s">
        <v>8378</v>
      </c>
      <c r="H6227" s="781" t="s">
        <v>8379</v>
      </c>
      <c r="I6227" s="781" t="s">
        <v>5517</v>
      </c>
      <c r="J6227" s="782">
        <v>0</v>
      </c>
      <c r="K6227" s="783">
        <v>0</v>
      </c>
      <c r="L6227" s="784">
        <f t="shared" si="373"/>
        <v>0</v>
      </c>
      <c r="M6227" s="784">
        <f t="shared" si="374"/>
        <v>0</v>
      </c>
      <c r="N6227" s="782">
        <v>0</v>
      </c>
      <c r="O6227" s="782">
        <v>0</v>
      </c>
      <c r="P6227" s="782">
        <v>0</v>
      </c>
      <c r="Q6227" s="782">
        <v>0</v>
      </c>
      <c r="R6227" s="782"/>
      <c r="T6227" s="568"/>
    </row>
    <row r="6228" spans="1:20" s="498" customFormat="1" ht="12" x14ac:dyDescent="0.25">
      <c r="A6228" s="772"/>
      <c r="D6228" s="515" t="s">
        <v>11434</v>
      </c>
      <c r="E6228" s="779" t="s">
        <v>11435</v>
      </c>
      <c r="F6228" s="780" t="s">
        <v>6716</v>
      </c>
      <c r="G6228" s="781" t="s">
        <v>8378</v>
      </c>
      <c r="H6228" s="781" t="s">
        <v>8379</v>
      </c>
      <c r="I6228" s="781" t="s">
        <v>5517</v>
      </c>
      <c r="J6228" s="782">
        <v>300000</v>
      </c>
      <c r="K6228" s="783">
        <v>300000</v>
      </c>
      <c r="L6228" s="784">
        <f t="shared" si="373"/>
        <v>0</v>
      </c>
      <c r="M6228" s="784">
        <f t="shared" si="374"/>
        <v>0</v>
      </c>
      <c r="N6228" s="782">
        <v>300000</v>
      </c>
      <c r="O6228" s="782">
        <v>300000</v>
      </c>
      <c r="P6228" s="782">
        <v>900000</v>
      </c>
      <c r="Q6228" s="782">
        <v>0</v>
      </c>
      <c r="R6228" s="782"/>
      <c r="T6228" s="568"/>
    </row>
    <row r="6229" spans="1:20" s="498" customFormat="1" ht="12" x14ac:dyDescent="0.25">
      <c r="A6229" s="772"/>
      <c r="D6229" s="515" t="s">
        <v>11436</v>
      </c>
      <c r="E6229" s="779" t="s">
        <v>11437</v>
      </c>
      <c r="F6229" s="515" t="s">
        <v>5724</v>
      </c>
      <c r="G6229" s="781" t="s">
        <v>8378</v>
      </c>
      <c r="H6229" s="781" t="s">
        <v>8379</v>
      </c>
      <c r="I6229" s="781" t="s">
        <v>5517</v>
      </c>
      <c r="J6229" s="782">
        <v>0</v>
      </c>
      <c r="K6229" s="783">
        <v>0</v>
      </c>
      <c r="L6229" s="784">
        <f t="shared" si="373"/>
        <v>0</v>
      </c>
      <c r="M6229" s="784">
        <f t="shared" si="374"/>
        <v>0</v>
      </c>
      <c r="N6229" s="782">
        <v>0</v>
      </c>
      <c r="O6229" s="782">
        <v>0</v>
      </c>
      <c r="P6229" s="782">
        <v>0</v>
      </c>
      <c r="Q6229" s="782">
        <v>0</v>
      </c>
      <c r="R6229" s="782"/>
      <c r="T6229" s="568"/>
    </row>
    <row r="6230" spans="1:20" s="498" customFormat="1" ht="12" x14ac:dyDescent="0.25">
      <c r="A6230" s="772"/>
      <c r="D6230" s="515" t="s">
        <v>11438</v>
      </c>
      <c r="E6230" s="779" t="s">
        <v>11439</v>
      </c>
      <c r="F6230" s="780" t="s">
        <v>5739</v>
      </c>
      <c r="G6230" s="781" t="s">
        <v>6194</v>
      </c>
      <c r="H6230" s="781" t="s">
        <v>6195</v>
      </c>
      <c r="I6230" s="781" t="s">
        <v>5517</v>
      </c>
      <c r="J6230" s="782">
        <v>500000</v>
      </c>
      <c r="K6230" s="783">
        <v>500000</v>
      </c>
      <c r="L6230" s="784">
        <f t="shared" si="373"/>
        <v>0</v>
      </c>
      <c r="M6230" s="784">
        <f t="shared" si="374"/>
        <v>0</v>
      </c>
      <c r="N6230" s="782">
        <v>500000</v>
      </c>
      <c r="O6230" s="782">
        <v>500000</v>
      </c>
      <c r="P6230" s="782">
        <v>1500000</v>
      </c>
      <c r="Q6230" s="782">
        <v>0</v>
      </c>
      <c r="R6230" s="782"/>
      <c r="T6230" s="568"/>
    </row>
    <row r="6231" spans="1:20" s="498" customFormat="1" ht="24" x14ac:dyDescent="0.25">
      <c r="A6231" s="772"/>
      <c r="D6231" s="515" t="s">
        <v>11440</v>
      </c>
      <c r="E6231" s="779" t="s">
        <v>11441</v>
      </c>
      <c r="F6231" s="780" t="s">
        <v>11442</v>
      </c>
      <c r="G6231" s="781" t="s">
        <v>8378</v>
      </c>
      <c r="H6231" s="781" t="s">
        <v>8379</v>
      </c>
      <c r="I6231" s="781" t="s">
        <v>5517</v>
      </c>
      <c r="J6231" s="782">
        <v>0</v>
      </c>
      <c r="K6231" s="783">
        <v>0</v>
      </c>
      <c r="L6231" s="784">
        <f t="shared" si="373"/>
        <v>0</v>
      </c>
      <c r="M6231" s="784">
        <f t="shared" si="374"/>
        <v>0</v>
      </c>
      <c r="N6231" s="782">
        <v>0</v>
      </c>
      <c r="O6231" s="782">
        <v>0</v>
      </c>
      <c r="P6231" s="782">
        <v>0</v>
      </c>
      <c r="Q6231" s="782">
        <v>0</v>
      </c>
      <c r="R6231" s="782"/>
      <c r="T6231" s="568"/>
    </row>
    <row r="6232" spans="1:20" s="498" customFormat="1" ht="24" x14ac:dyDescent="0.25">
      <c r="A6232" s="772"/>
      <c r="D6232" s="515" t="s">
        <v>11443</v>
      </c>
      <c r="E6232" s="779" t="s">
        <v>11444</v>
      </c>
      <c r="F6232" s="780" t="s">
        <v>5568</v>
      </c>
      <c r="G6232" s="781" t="s">
        <v>8378</v>
      </c>
      <c r="H6232" s="781" t="s">
        <v>8379</v>
      </c>
      <c r="I6232" s="781" t="s">
        <v>5517</v>
      </c>
      <c r="J6232" s="782">
        <v>0</v>
      </c>
      <c r="K6232" s="783">
        <v>0</v>
      </c>
      <c r="L6232" s="784">
        <f t="shared" si="373"/>
        <v>0</v>
      </c>
      <c r="M6232" s="784">
        <f t="shared" si="374"/>
        <v>0</v>
      </c>
      <c r="N6232" s="782">
        <v>0</v>
      </c>
      <c r="O6232" s="782">
        <v>0</v>
      </c>
      <c r="P6232" s="782">
        <v>0</v>
      </c>
      <c r="Q6232" s="782">
        <v>0</v>
      </c>
      <c r="R6232" s="782"/>
      <c r="T6232" s="568"/>
    </row>
    <row r="6233" spans="1:20" s="498" customFormat="1" ht="36" x14ac:dyDescent="0.25">
      <c r="A6233" s="772"/>
      <c r="D6233" s="515" t="s">
        <v>11445</v>
      </c>
      <c r="E6233" s="779" t="s">
        <v>11446</v>
      </c>
      <c r="F6233" s="780" t="s">
        <v>5598</v>
      </c>
      <c r="G6233" s="781" t="s">
        <v>8378</v>
      </c>
      <c r="H6233" s="781" t="s">
        <v>8379</v>
      </c>
      <c r="I6233" s="781" t="s">
        <v>5517</v>
      </c>
      <c r="J6233" s="782">
        <v>0</v>
      </c>
      <c r="K6233" s="783">
        <v>0</v>
      </c>
      <c r="L6233" s="784">
        <f t="shared" si="373"/>
        <v>0</v>
      </c>
      <c r="M6233" s="784">
        <f t="shared" si="374"/>
        <v>0</v>
      </c>
      <c r="N6233" s="782">
        <v>0</v>
      </c>
      <c r="O6233" s="782">
        <v>0</v>
      </c>
      <c r="P6233" s="782">
        <v>0</v>
      </c>
      <c r="Q6233" s="782">
        <v>0</v>
      </c>
      <c r="R6233" s="782"/>
      <c r="T6233" s="568"/>
    </row>
    <row r="6234" spans="1:20" s="498" customFormat="1" ht="12" x14ac:dyDescent="0.25">
      <c r="A6234" s="772"/>
      <c r="D6234" s="515" t="s">
        <v>11447</v>
      </c>
      <c r="E6234" s="779" t="s">
        <v>11448</v>
      </c>
      <c r="F6234" s="780" t="s">
        <v>5942</v>
      </c>
      <c r="G6234" s="781" t="s">
        <v>6194</v>
      </c>
      <c r="H6234" s="781" t="s">
        <v>6195</v>
      </c>
      <c r="I6234" s="781" t="s">
        <v>5517</v>
      </c>
      <c r="J6234" s="782">
        <v>0</v>
      </c>
      <c r="K6234" s="783">
        <v>0</v>
      </c>
      <c r="L6234" s="784">
        <f t="shared" si="373"/>
        <v>0</v>
      </c>
      <c r="M6234" s="784">
        <f t="shared" si="374"/>
        <v>0</v>
      </c>
      <c r="N6234" s="782">
        <v>0</v>
      </c>
      <c r="O6234" s="782">
        <v>0</v>
      </c>
      <c r="P6234" s="782">
        <v>0</v>
      </c>
      <c r="Q6234" s="782">
        <v>0</v>
      </c>
      <c r="R6234" s="782"/>
      <c r="T6234" s="568"/>
    </row>
    <row r="6235" spans="1:20" s="498" customFormat="1" ht="36" x14ac:dyDescent="0.25">
      <c r="A6235" s="772"/>
      <c r="D6235" s="515" t="s">
        <v>11449</v>
      </c>
      <c r="E6235" s="779" t="s">
        <v>11450</v>
      </c>
      <c r="F6235" s="780" t="s">
        <v>5634</v>
      </c>
      <c r="G6235" s="781" t="s">
        <v>8378</v>
      </c>
      <c r="H6235" s="781" t="s">
        <v>8379</v>
      </c>
      <c r="I6235" s="781" t="s">
        <v>5517</v>
      </c>
      <c r="J6235" s="782">
        <v>0</v>
      </c>
      <c r="K6235" s="783">
        <v>0</v>
      </c>
      <c r="L6235" s="784">
        <f t="shared" si="373"/>
        <v>0</v>
      </c>
      <c r="M6235" s="784">
        <f t="shared" si="374"/>
        <v>0</v>
      </c>
      <c r="N6235" s="782">
        <v>0</v>
      </c>
      <c r="O6235" s="782">
        <v>0</v>
      </c>
      <c r="P6235" s="782">
        <v>0</v>
      </c>
      <c r="Q6235" s="782">
        <v>0</v>
      </c>
      <c r="R6235" s="782"/>
      <c r="T6235" s="568"/>
    </row>
    <row r="6236" spans="1:20" s="498" customFormat="1" ht="24" x14ac:dyDescent="0.25">
      <c r="A6236" s="772"/>
      <c r="D6236" s="515" t="s">
        <v>11451</v>
      </c>
      <c r="E6236" s="779" t="s">
        <v>11452</v>
      </c>
      <c r="F6236" s="780" t="s">
        <v>5637</v>
      </c>
      <c r="G6236" s="781" t="s">
        <v>8378</v>
      </c>
      <c r="H6236" s="781" t="s">
        <v>8379</v>
      </c>
      <c r="I6236" s="781" t="s">
        <v>5517</v>
      </c>
      <c r="J6236" s="782">
        <v>0</v>
      </c>
      <c r="K6236" s="783">
        <v>0</v>
      </c>
      <c r="L6236" s="784">
        <f t="shared" si="373"/>
        <v>0</v>
      </c>
      <c r="M6236" s="784">
        <f t="shared" si="374"/>
        <v>0</v>
      </c>
      <c r="N6236" s="782">
        <v>0</v>
      </c>
      <c r="O6236" s="782">
        <v>0</v>
      </c>
      <c r="P6236" s="782">
        <v>0</v>
      </c>
      <c r="Q6236" s="782">
        <v>0</v>
      </c>
      <c r="R6236" s="782"/>
      <c r="T6236" s="568"/>
    </row>
    <row r="6237" spans="1:20" s="498" customFormat="1" ht="24" x14ac:dyDescent="0.25">
      <c r="A6237" s="772"/>
      <c r="D6237" s="515" t="s">
        <v>11453</v>
      </c>
      <c r="E6237" s="779" t="s">
        <v>11454</v>
      </c>
      <c r="F6237" s="780" t="s">
        <v>5840</v>
      </c>
      <c r="G6237" s="781" t="s">
        <v>8378</v>
      </c>
      <c r="H6237" s="781" t="s">
        <v>8379</v>
      </c>
      <c r="I6237" s="781" t="s">
        <v>5517</v>
      </c>
      <c r="J6237" s="782">
        <v>0</v>
      </c>
      <c r="K6237" s="783">
        <v>0</v>
      </c>
      <c r="L6237" s="784">
        <f t="shared" si="373"/>
        <v>0</v>
      </c>
      <c r="M6237" s="784">
        <f t="shared" si="374"/>
        <v>0</v>
      </c>
      <c r="N6237" s="782">
        <v>0</v>
      </c>
      <c r="O6237" s="782">
        <v>0</v>
      </c>
      <c r="P6237" s="782">
        <v>0</v>
      </c>
      <c r="Q6237" s="782">
        <v>0</v>
      </c>
      <c r="R6237" s="782"/>
      <c r="T6237" s="568"/>
    </row>
    <row r="6238" spans="1:20" s="498" customFormat="1" ht="24" x14ac:dyDescent="0.25">
      <c r="A6238" s="772"/>
      <c r="D6238" s="515" t="s">
        <v>11455</v>
      </c>
      <c r="E6238" s="779" t="s">
        <v>11456</v>
      </c>
      <c r="F6238" s="780" t="s">
        <v>5643</v>
      </c>
      <c r="G6238" s="781" t="s">
        <v>8378</v>
      </c>
      <c r="H6238" s="781" t="s">
        <v>8379</v>
      </c>
      <c r="I6238" s="781" t="s">
        <v>5517</v>
      </c>
      <c r="J6238" s="782">
        <v>0</v>
      </c>
      <c r="K6238" s="783">
        <v>0</v>
      </c>
      <c r="L6238" s="784">
        <f t="shared" si="373"/>
        <v>0</v>
      </c>
      <c r="M6238" s="784">
        <f t="shared" si="374"/>
        <v>0</v>
      </c>
      <c r="N6238" s="782">
        <v>0</v>
      </c>
      <c r="O6238" s="782">
        <v>0</v>
      </c>
      <c r="P6238" s="782">
        <v>0</v>
      </c>
      <c r="Q6238" s="782">
        <v>0</v>
      </c>
      <c r="R6238" s="782"/>
      <c r="T6238" s="568"/>
    </row>
    <row r="6239" spans="1:20" s="498" customFormat="1" ht="24" x14ac:dyDescent="0.25">
      <c r="A6239" s="772"/>
      <c r="D6239" s="515" t="s">
        <v>11457</v>
      </c>
      <c r="E6239" s="779" t="s">
        <v>11458</v>
      </c>
      <c r="F6239" s="780" t="s">
        <v>5646</v>
      </c>
      <c r="G6239" s="781" t="s">
        <v>8378</v>
      </c>
      <c r="H6239" s="781" t="s">
        <v>8379</v>
      </c>
      <c r="I6239" s="781" t="s">
        <v>5517</v>
      </c>
      <c r="J6239" s="782">
        <v>0</v>
      </c>
      <c r="K6239" s="783">
        <v>0</v>
      </c>
      <c r="L6239" s="784">
        <f t="shared" si="373"/>
        <v>0</v>
      </c>
      <c r="M6239" s="784">
        <f t="shared" si="374"/>
        <v>0</v>
      </c>
      <c r="N6239" s="782">
        <v>0</v>
      </c>
      <c r="O6239" s="782">
        <v>0</v>
      </c>
      <c r="P6239" s="782">
        <v>0</v>
      </c>
      <c r="Q6239" s="782">
        <v>0</v>
      </c>
      <c r="R6239" s="782"/>
      <c r="T6239" s="568"/>
    </row>
    <row r="6240" spans="1:20" s="751" customFormat="1" ht="12" customHeight="1" x14ac:dyDescent="0.3">
      <c r="A6240" s="946" t="s">
        <v>5500</v>
      </c>
      <c r="B6240" s="946"/>
      <c r="C6240" s="946"/>
      <c r="D6240" s="946"/>
      <c r="E6240" s="946"/>
      <c r="F6240" s="946"/>
      <c r="G6240" s="946"/>
      <c r="H6240" s="946"/>
      <c r="I6240" s="946"/>
      <c r="J6240" s="946"/>
      <c r="K6240" s="946"/>
      <c r="L6240" s="946"/>
      <c r="M6240" s="946"/>
      <c r="N6240" s="946"/>
      <c r="O6240" s="946"/>
      <c r="P6240" s="946"/>
      <c r="Q6240" s="946"/>
      <c r="T6240" s="752"/>
    </row>
    <row r="6241" spans="1:20" s="751" customFormat="1" ht="13.8" x14ac:dyDescent="0.3">
      <c r="A6241" s="946" t="s">
        <v>5501</v>
      </c>
      <c r="B6241" s="946"/>
      <c r="C6241" s="946"/>
      <c r="D6241" s="946"/>
      <c r="E6241" s="946"/>
      <c r="F6241" s="946"/>
      <c r="G6241" s="946"/>
      <c r="H6241" s="946"/>
      <c r="I6241" s="946"/>
      <c r="J6241" s="946"/>
      <c r="K6241" s="946"/>
      <c r="L6241" s="946"/>
      <c r="M6241" s="946"/>
      <c r="N6241" s="946"/>
      <c r="O6241" s="946"/>
      <c r="P6241" s="946"/>
      <c r="Q6241" s="946"/>
      <c r="T6241" s="752"/>
    </row>
    <row r="6242" spans="1:20" s="753" customFormat="1" ht="13.2" x14ac:dyDescent="0.25">
      <c r="A6242" s="947" t="s">
        <v>8579</v>
      </c>
      <c r="B6242" s="947"/>
      <c r="C6242" s="947"/>
      <c r="D6242" s="947"/>
      <c r="E6242" s="947"/>
      <c r="F6242" s="947"/>
      <c r="G6242" s="947"/>
      <c r="H6242" s="947"/>
      <c r="I6242" s="947"/>
      <c r="J6242" s="947"/>
      <c r="K6242" s="947"/>
      <c r="L6242" s="947"/>
      <c r="M6242" s="947"/>
      <c r="N6242" s="947"/>
      <c r="O6242" s="947"/>
      <c r="P6242" s="947"/>
      <c r="Q6242" s="947"/>
      <c r="T6242" s="754"/>
    </row>
    <row r="6243" spans="1:20" s="760" customFormat="1" ht="24" customHeight="1" x14ac:dyDescent="0.25">
      <c r="A6243" s="943" t="s">
        <v>5502</v>
      </c>
      <c r="B6243" s="948" t="s">
        <v>5503</v>
      </c>
      <c r="C6243" s="949"/>
      <c r="D6243" s="755"/>
      <c r="E6243" s="943" t="s">
        <v>5504</v>
      </c>
      <c r="F6243" s="943" t="s">
        <v>4881</v>
      </c>
      <c r="G6243" s="943" t="s">
        <v>5505</v>
      </c>
      <c r="H6243" s="943" t="s">
        <v>5506</v>
      </c>
      <c r="I6243" s="943" t="s">
        <v>5507</v>
      </c>
      <c r="J6243" s="756" t="s">
        <v>3115</v>
      </c>
      <c r="K6243" s="757" t="s">
        <v>3116</v>
      </c>
      <c r="L6243" s="758" t="s">
        <v>5508</v>
      </c>
      <c r="M6243" s="758" t="s">
        <v>5509</v>
      </c>
      <c r="N6243" s="756" t="s">
        <v>3116</v>
      </c>
      <c r="O6243" s="756" t="s">
        <v>3116</v>
      </c>
      <c r="P6243" s="759" t="s">
        <v>3317</v>
      </c>
      <c r="Q6243" s="759" t="s">
        <v>3341</v>
      </c>
      <c r="R6243" s="759" t="s">
        <v>5510</v>
      </c>
      <c r="T6243" s="761"/>
    </row>
    <row r="6244" spans="1:20" s="760" customFormat="1" ht="19.5" customHeight="1" x14ac:dyDescent="0.25">
      <c r="A6244" s="944"/>
      <c r="B6244" s="950"/>
      <c r="C6244" s="951"/>
      <c r="D6244" s="762"/>
      <c r="E6244" s="944"/>
      <c r="F6244" s="944"/>
      <c r="G6244" s="944"/>
      <c r="H6244" s="944"/>
      <c r="I6244" s="944"/>
      <c r="J6244" s="763">
        <v>2020</v>
      </c>
      <c r="K6244" s="764" t="s">
        <v>3120</v>
      </c>
      <c r="L6244" s="765" t="s">
        <v>3120</v>
      </c>
      <c r="M6244" s="765" t="s">
        <v>3120</v>
      </c>
      <c r="N6244" s="766" t="s">
        <v>5068</v>
      </c>
      <c r="O6244" s="766" t="s">
        <v>5069</v>
      </c>
      <c r="P6244" s="763" t="s">
        <v>4882</v>
      </c>
      <c r="Q6244" s="766" t="s">
        <v>5102</v>
      </c>
      <c r="R6244" s="763"/>
      <c r="T6244" s="761"/>
    </row>
    <row r="6245" spans="1:20" s="760" customFormat="1" ht="15.75" customHeight="1" x14ac:dyDescent="0.25">
      <c r="A6245" s="945"/>
      <c r="B6245" s="952"/>
      <c r="C6245" s="953"/>
      <c r="D6245" s="768"/>
      <c r="E6245" s="945"/>
      <c r="F6245" s="945"/>
      <c r="G6245" s="945"/>
      <c r="H6245" s="945"/>
      <c r="I6245" s="945"/>
      <c r="J6245" s="769" t="s">
        <v>14</v>
      </c>
      <c r="K6245" s="770" t="s">
        <v>14</v>
      </c>
      <c r="L6245" s="771" t="s">
        <v>14</v>
      </c>
      <c r="M6245" s="771" t="s">
        <v>14</v>
      </c>
      <c r="N6245" s="769" t="s">
        <v>14</v>
      </c>
      <c r="O6245" s="769" t="s">
        <v>14</v>
      </c>
      <c r="P6245" s="769" t="s">
        <v>14</v>
      </c>
      <c r="Q6245" s="769" t="s">
        <v>14</v>
      </c>
      <c r="R6245" s="769"/>
      <c r="T6245" s="761"/>
    </row>
    <row r="6246" spans="1:20" s="498" customFormat="1" ht="12" x14ac:dyDescent="0.25">
      <c r="A6246" s="772"/>
      <c r="D6246" s="515" t="s">
        <v>11459</v>
      </c>
      <c r="E6246" s="779" t="s">
        <v>11460</v>
      </c>
      <c r="F6246" s="780" t="s">
        <v>5679</v>
      </c>
      <c r="G6246" s="781" t="s">
        <v>8378</v>
      </c>
      <c r="H6246" s="781" t="s">
        <v>8379</v>
      </c>
      <c r="I6246" s="781" t="s">
        <v>5517</v>
      </c>
      <c r="J6246" s="782">
        <v>0</v>
      </c>
      <c r="K6246" s="783">
        <v>0</v>
      </c>
      <c r="L6246" s="784">
        <f t="shared" si="373"/>
        <v>0</v>
      </c>
      <c r="M6246" s="784">
        <f t="shared" si="374"/>
        <v>0</v>
      </c>
      <c r="N6246" s="782">
        <v>0</v>
      </c>
      <c r="O6246" s="782">
        <v>0</v>
      </c>
      <c r="P6246" s="782">
        <v>0</v>
      </c>
      <c r="Q6246" s="782">
        <v>0</v>
      </c>
      <c r="R6246" s="782"/>
      <c r="T6246" s="568"/>
    </row>
    <row r="6247" spans="1:20" s="498" customFormat="1" ht="24" x14ac:dyDescent="0.25">
      <c r="A6247" s="772"/>
      <c r="D6247" s="515" t="s">
        <v>11461</v>
      </c>
      <c r="E6247" s="779" t="s">
        <v>11462</v>
      </c>
      <c r="F6247" s="780" t="s">
        <v>5688</v>
      </c>
      <c r="G6247" s="781" t="s">
        <v>8378</v>
      </c>
      <c r="H6247" s="781" t="s">
        <v>8379</v>
      </c>
      <c r="I6247" s="781" t="s">
        <v>5517</v>
      </c>
      <c r="J6247" s="782">
        <v>0</v>
      </c>
      <c r="K6247" s="783">
        <v>0</v>
      </c>
      <c r="L6247" s="784">
        <f t="shared" si="373"/>
        <v>0</v>
      </c>
      <c r="M6247" s="784">
        <f t="shared" si="374"/>
        <v>0</v>
      </c>
      <c r="N6247" s="782">
        <v>0</v>
      </c>
      <c r="O6247" s="782">
        <v>0</v>
      </c>
      <c r="P6247" s="782">
        <v>0</v>
      </c>
      <c r="Q6247" s="782">
        <v>0</v>
      </c>
      <c r="R6247" s="782"/>
      <c r="T6247" s="568"/>
    </row>
    <row r="6248" spans="1:20" s="498" customFormat="1" ht="12" x14ac:dyDescent="0.25">
      <c r="A6248" s="772"/>
      <c r="D6248" s="515" t="s">
        <v>11463</v>
      </c>
      <c r="E6248" s="779" t="s">
        <v>11464</v>
      </c>
      <c r="F6248" s="515" t="s">
        <v>5915</v>
      </c>
      <c r="G6248" s="781" t="s">
        <v>8378</v>
      </c>
      <c r="H6248" s="781" t="s">
        <v>8379</v>
      </c>
      <c r="I6248" s="781" t="s">
        <v>5517</v>
      </c>
      <c r="J6248" s="782">
        <v>0</v>
      </c>
      <c r="K6248" s="783">
        <v>0</v>
      </c>
      <c r="L6248" s="784">
        <f t="shared" si="373"/>
        <v>0</v>
      </c>
      <c r="M6248" s="784">
        <f t="shared" si="374"/>
        <v>0</v>
      </c>
      <c r="N6248" s="782">
        <v>0</v>
      </c>
      <c r="O6248" s="782">
        <v>0</v>
      </c>
      <c r="P6248" s="782">
        <v>0</v>
      </c>
      <c r="Q6248" s="782">
        <v>0</v>
      </c>
      <c r="R6248" s="782"/>
      <c r="T6248" s="568"/>
    </row>
    <row r="6249" spans="1:20" s="498" customFormat="1" ht="12" x14ac:dyDescent="0.25">
      <c r="A6249" s="772"/>
      <c r="D6249" s="515" t="s">
        <v>11465</v>
      </c>
      <c r="E6249" s="779" t="s">
        <v>11466</v>
      </c>
      <c r="F6249" s="780" t="s">
        <v>5703</v>
      </c>
      <c r="G6249" s="781" t="s">
        <v>8378</v>
      </c>
      <c r="H6249" s="781" t="s">
        <v>8379</v>
      </c>
      <c r="I6249" s="781" t="s">
        <v>5517</v>
      </c>
      <c r="J6249" s="782">
        <v>0</v>
      </c>
      <c r="K6249" s="783">
        <v>0</v>
      </c>
      <c r="L6249" s="784">
        <f t="shared" si="373"/>
        <v>0</v>
      </c>
      <c r="M6249" s="784">
        <f t="shared" si="374"/>
        <v>0</v>
      </c>
      <c r="N6249" s="782">
        <v>0</v>
      </c>
      <c r="O6249" s="782">
        <v>0</v>
      </c>
      <c r="P6249" s="782">
        <v>0</v>
      </c>
      <c r="Q6249" s="782">
        <v>0</v>
      </c>
      <c r="R6249" s="782"/>
      <c r="T6249" s="568"/>
    </row>
    <row r="6250" spans="1:20" s="498" customFormat="1" ht="12" x14ac:dyDescent="0.25">
      <c r="A6250" s="772"/>
      <c r="D6250" s="515" t="s">
        <v>11467</v>
      </c>
      <c r="E6250" s="779" t="s">
        <v>11468</v>
      </c>
      <c r="F6250" s="780" t="s">
        <v>5709</v>
      </c>
      <c r="G6250" s="781" t="s">
        <v>8378</v>
      </c>
      <c r="H6250" s="781" t="s">
        <v>8379</v>
      </c>
      <c r="I6250" s="781" t="s">
        <v>5517</v>
      </c>
      <c r="J6250" s="782">
        <v>0</v>
      </c>
      <c r="K6250" s="783">
        <v>0</v>
      </c>
      <c r="L6250" s="784">
        <f t="shared" si="373"/>
        <v>0</v>
      </c>
      <c r="M6250" s="784">
        <f t="shared" si="374"/>
        <v>0</v>
      </c>
      <c r="N6250" s="782">
        <v>0</v>
      </c>
      <c r="O6250" s="782">
        <v>0</v>
      </c>
      <c r="P6250" s="782">
        <v>0</v>
      </c>
      <c r="Q6250" s="782">
        <v>0</v>
      </c>
      <c r="R6250" s="782"/>
      <c r="T6250" s="568"/>
    </row>
    <row r="6251" spans="1:20" s="498" customFormat="1" ht="24" x14ac:dyDescent="0.25">
      <c r="A6251" s="772"/>
      <c r="D6251" s="515" t="s">
        <v>11469</v>
      </c>
      <c r="E6251" s="779" t="s">
        <v>11470</v>
      </c>
      <c r="F6251" s="780" t="s">
        <v>6467</v>
      </c>
      <c r="G6251" s="781" t="s">
        <v>8378</v>
      </c>
      <c r="H6251" s="781" t="s">
        <v>8379</v>
      </c>
      <c r="I6251" s="781" t="s">
        <v>5517</v>
      </c>
      <c r="J6251" s="782">
        <v>0</v>
      </c>
      <c r="K6251" s="783">
        <v>0</v>
      </c>
      <c r="L6251" s="784">
        <f t="shared" si="373"/>
        <v>0</v>
      </c>
      <c r="M6251" s="784">
        <f t="shared" si="374"/>
        <v>0</v>
      </c>
      <c r="N6251" s="782">
        <v>0</v>
      </c>
      <c r="O6251" s="782">
        <v>0</v>
      </c>
      <c r="P6251" s="782">
        <v>0</v>
      </c>
      <c r="Q6251" s="782">
        <v>0</v>
      </c>
      <c r="R6251" s="782"/>
      <c r="T6251" s="568"/>
    </row>
    <row r="6252" spans="1:20" s="498" customFormat="1" ht="12" x14ac:dyDescent="0.25">
      <c r="A6252" s="772"/>
      <c r="D6252" s="515" t="s">
        <v>11471</v>
      </c>
      <c r="E6252" s="779" t="s">
        <v>11472</v>
      </c>
      <c r="F6252" s="780" t="s">
        <v>6716</v>
      </c>
      <c r="G6252" s="781" t="s">
        <v>8378</v>
      </c>
      <c r="H6252" s="781" t="s">
        <v>8379</v>
      </c>
      <c r="I6252" s="781" t="s">
        <v>5517</v>
      </c>
      <c r="J6252" s="782">
        <v>0</v>
      </c>
      <c r="K6252" s="783">
        <v>0</v>
      </c>
      <c r="L6252" s="784">
        <f t="shared" si="373"/>
        <v>0</v>
      </c>
      <c r="M6252" s="784">
        <f t="shared" si="374"/>
        <v>0</v>
      </c>
      <c r="N6252" s="782">
        <v>0</v>
      </c>
      <c r="O6252" s="782">
        <v>0</v>
      </c>
      <c r="P6252" s="782">
        <v>0</v>
      </c>
      <c r="Q6252" s="782">
        <v>0</v>
      </c>
      <c r="R6252" s="782"/>
      <c r="T6252" s="568"/>
    </row>
    <row r="6253" spans="1:20" s="498" customFormat="1" ht="24" x14ac:dyDescent="0.25">
      <c r="A6253" s="772"/>
      <c r="D6253" s="515" t="s">
        <v>11473</v>
      </c>
      <c r="E6253" s="779" t="s">
        <v>11474</v>
      </c>
      <c r="F6253" s="780" t="s">
        <v>5724</v>
      </c>
      <c r="G6253" s="781" t="s">
        <v>8378</v>
      </c>
      <c r="H6253" s="781" t="s">
        <v>8379</v>
      </c>
      <c r="I6253" s="781" t="s">
        <v>5517</v>
      </c>
      <c r="J6253" s="782">
        <v>0</v>
      </c>
      <c r="K6253" s="783">
        <v>0</v>
      </c>
      <c r="L6253" s="784">
        <f t="shared" si="373"/>
        <v>0</v>
      </c>
      <c r="M6253" s="784">
        <f t="shared" si="374"/>
        <v>0</v>
      </c>
      <c r="N6253" s="782">
        <v>0</v>
      </c>
      <c r="O6253" s="782">
        <v>0</v>
      </c>
      <c r="P6253" s="782">
        <v>0</v>
      </c>
      <c r="Q6253" s="782">
        <v>0</v>
      </c>
      <c r="R6253" s="782"/>
      <c r="T6253" s="568"/>
    </row>
    <row r="6254" spans="1:20" s="498" customFormat="1" ht="24" x14ac:dyDescent="0.25">
      <c r="A6254" s="772"/>
      <c r="D6254" s="515" t="s">
        <v>11475</v>
      </c>
      <c r="E6254" s="779" t="s">
        <v>11476</v>
      </c>
      <c r="F6254" s="780" t="s">
        <v>5881</v>
      </c>
      <c r="G6254" s="781" t="s">
        <v>6194</v>
      </c>
      <c r="H6254" s="781" t="s">
        <v>6195</v>
      </c>
      <c r="I6254" s="781" t="s">
        <v>5517</v>
      </c>
      <c r="J6254" s="782">
        <v>200000</v>
      </c>
      <c r="K6254" s="783">
        <v>200000</v>
      </c>
      <c r="L6254" s="782">
        <f t="shared" si="373"/>
        <v>0</v>
      </c>
      <c r="M6254" s="782">
        <f t="shared" si="374"/>
        <v>0</v>
      </c>
      <c r="N6254" s="782">
        <v>200000</v>
      </c>
      <c r="O6254" s="782">
        <v>200000</v>
      </c>
      <c r="P6254" s="782">
        <v>600000</v>
      </c>
      <c r="Q6254" s="782">
        <v>0</v>
      </c>
      <c r="R6254" s="782"/>
      <c r="T6254" s="568"/>
    </row>
    <row r="6255" spans="1:20" s="498" customFormat="1" ht="12" x14ac:dyDescent="0.25">
      <c r="A6255" s="772"/>
      <c r="D6255" s="515"/>
      <c r="F6255" s="536"/>
      <c r="J6255" s="776"/>
      <c r="K6255" s="776"/>
      <c r="L6255" s="776"/>
      <c r="M6255" s="776"/>
      <c r="N6255" s="776"/>
      <c r="O6255" s="776"/>
      <c r="P6255" s="776"/>
      <c r="Q6255" s="776"/>
      <c r="R6255" s="776"/>
      <c r="T6255" s="568"/>
    </row>
    <row r="6256" spans="1:20" s="498" customFormat="1" ht="12" x14ac:dyDescent="0.25">
      <c r="A6256" s="772"/>
      <c r="B6256" s="566" t="s">
        <v>1725</v>
      </c>
      <c r="C6256" s="810"/>
      <c r="D6256" s="515"/>
      <c r="E6256" s="810"/>
      <c r="F6256" s="827"/>
      <c r="G6256" s="810"/>
      <c r="H6256" s="810"/>
      <c r="I6256" s="779"/>
      <c r="J6256" s="782">
        <v>10300000</v>
      </c>
      <c r="K6256" s="783">
        <f>SUM(K6201:K6255)</f>
        <v>10300000</v>
      </c>
      <c r="L6256" s="782">
        <f t="shared" ref="L6256:O6256" si="375">SUM(L6201:L6255)</f>
        <v>0</v>
      </c>
      <c r="M6256" s="782">
        <f t="shared" si="375"/>
        <v>0</v>
      </c>
      <c r="N6256" s="782">
        <f t="shared" si="375"/>
        <v>10300000</v>
      </c>
      <c r="O6256" s="782">
        <f t="shared" si="375"/>
        <v>10300000</v>
      </c>
      <c r="P6256" s="782">
        <v>30900000</v>
      </c>
      <c r="Q6256" s="782">
        <v>6300000</v>
      </c>
      <c r="R6256" s="782"/>
      <c r="T6256" s="568"/>
    </row>
    <row r="6257" spans="1:20" s="498" customFormat="1" ht="12" x14ac:dyDescent="0.25">
      <c r="A6257" s="772"/>
      <c r="D6257" s="515"/>
      <c r="F6257" s="536"/>
      <c r="J6257" s="776"/>
      <c r="K6257" s="776"/>
      <c r="L6257" s="776"/>
      <c r="M6257" s="776"/>
      <c r="N6257" s="776"/>
      <c r="O6257" s="776"/>
      <c r="P6257" s="776"/>
      <c r="Q6257" s="776"/>
      <c r="R6257" s="776"/>
      <c r="T6257" s="568"/>
    </row>
    <row r="6258" spans="1:20" s="498" customFormat="1" ht="12" x14ac:dyDescent="0.25">
      <c r="A6258" s="772" t="s">
        <v>11477</v>
      </c>
      <c r="B6258" s="773" t="s">
        <v>1739</v>
      </c>
      <c r="C6258" s="773"/>
      <c r="D6258" s="794"/>
      <c r="E6258" s="773"/>
      <c r="F6258" s="775"/>
      <c r="G6258" s="773"/>
      <c r="H6258" s="773"/>
      <c r="I6258" s="773"/>
      <c r="J6258" s="776"/>
      <c r="K6258" s="776"/>
      <c r="L6258" s="776"/>
      <c r="M6258" s="776"/>
      <c r="N6258" s="776"/>
      <c r="O6258" s="776"/>
      <c r="P6258" s="776"/>
      <c r="Q6258" s="776"/>
      <c r="R6258" s="776"/>
      <c r="T6258" s="568"/>
    </row>
    <row r="6259" spans="1:20" s="498" customFormat="1" ht="12" x14ac:dyDescent="0.25">
      <c r="A6259" s="772"/>
      <c r="C6259" s="773" t="s">
        <v>5123</v>
      </c>
      <c r="D6259" s="794"/>
      <c r="E6259" s="773"/>
      <c r="F6259" s="775"/>
      <c r="G6259" s="773"/>
      <c r="H6259" s="773"/>
      <c r="I6259" s="773"/>
      <c r="J6259" s="777">
        <v>31571270</v>
      </c>
      <c r="K6259" s="789">
        <f>SUM(K6260:K6268)</f>
        <v>31571270</v>
      </c>
      <c r="L6259" s="784">
        <f t="shared" ref="L6259:O6259" si="376">SUM(L6260:L6268)</f>
        <v>0</v>
      </c>
      <c r="M6259" s="784">
        <f t="shared" si="376"/>
        <v>0</v>
      </c>
      <c r="N6259" s="784">
        <f t="shared" si="376"/>
        <v>31571270</v>
      </c>
      <c r="O6259" s="784">
        <f t="shared" si="376"/>
        <v>31571270</v>
      </c>
      <c r="P6259" s="777">
        <f>SUM(K6259,N6259,O6259)</f>
        <v>94713810</v>
      </c>
      <c r="Q6259" s="777">
        <v>30962729</v>
      </c>
      <c r="R6259" s="777"/>
      <c r="T6259" s="568"/>
    </row>
    <row r="6260" spans="1:20" s="498" customFormat="1" ht="12" x14ac:dyDescent="0.25">
      <c r="A6260" s="772"/>
      <c r="D6260" s="515" t="s">
        <v>11478</v>
      </c>
      <c r="E6260" s="779" t="s">
        <v>11479</v>
      </c>
      <c r="F6260" s="780" t="s">
        <v>6059</v>
      </c>
      <c r="G6260" s="781" t="s">
        <v>6194</v>
      </c>
      <c r="H6260" s="781" t="s">
        <v>11313</v>
      </c>
      <c r="I6260" s="781" t="s">
        <v>5517</v>
      </c>
      <c r="J6260" s="782">
        <v>16778090</v>
      </c>
      <c r="K6260" s="783">
        <v>16778090</v>
      </c>
      <c r="L6260" s="784">
        <f t="shared" ref="L6260:L6268" si="377">SUM(J6260-K6260)</f>
        <v>0</v>
      </c>
      <c r="M6260" s="784">
        <f>SUM(K6260-J6260)</f>
        <v>0</v>
      </c>
      <c r="N6260" s="782">
        <v>16778090</v>
      </c>
      <c r="O6260" s="782">
        <v>16778090</v>
      </c>
      <c r="P6260" s="782">
        <v>50334270</v>
      </c>
      <c r="Q6260" s="782">
        <v>16429838</v>
      </c>
      <c r="R6260" s="782"/>
      <c r="T6260" s="568"/>
    </row>
    <row r="6261" spans="1:20" s="498" customFormat="1" ht="12" x14ac:dyDescent="0.25">
      <c r="A6261" s="772"/>
      <c r="D6261" s="515" t="s">
        <v>11480</v>
      </c>
      <c r="E6261" s="779" t="s">
        <v>11481</v>
      </c>
      <c r="F6261" s="780" t="s">
        <v>6905</v>
      </c>
      <c r="G6261" s="781" t="s">
        <v>6194</v>
      </c>
      <c r="H6261" s="781" t="s">
        <v>11313</v>
      </c>
      <c r="I6261" s="781" t="s">
        <v>5517</v>
      </c>
      <c r="J6261" s="782">
        <v>0</v>
      </c>
      <c r="K6261" s="783">
        <v>0</v>
      </c>
      <c r="L6261" s="784">
        <f t="shared" si="377"/>
        <v>0</v>
      </c>
      <c r="M6261" s="784">
        <f t="shared" ref="M6261:M6268" si="378">SUM(K6261-J6261)</f>
        <v>0</v>
      </c>
      <c r="N6261" s="782">
        <v>0</v>
      </c>
      <c r="O6261" s="782">
        <v>0</v>
      </c>
      <c r="P6261" s="782">
        <v>0</v>
      </c>
      <c r="Q6261" s="782">
        <v>0</v>
      </c>
      <c r="R6261" s="782"/>
      <c r="T6261" s="568"/>
    </row>
    <row r="6262" spans="1:20" s="498" customFormat="1" ht="24" x14ac:dyDescent="0.25">
      <c r="A6262" s="772"/>
      <c r="D6262" s="515" t="s">
        <v>11482</v>
      </c>
      <c r="E6262" s="779" t="s">
        <v>11483</v>
      </c>
      <c r="F6262" s="780" t="s">
        <v>5523</v>
      </c>
      <c r="G6262" s="781" t="s">
        <v>6194</v>
      </c>
      <c r="H6262" s="781" t="s">
        <v>11313</v>
      </c>
      <c r="I6262" s="781" t="s">
        <v>5517</v>
      </c>
      <c r="J6262" s="782">
        <v>4780640</v>
      </c>
      <c r="K6262" s="783">
        <v>4780640</v>
      </c>
      <c r="L6262" s="784">
        <f t="shared" si="377"/>
        <v>0</v>
      </c>
      <c r="M6262" s="784">
        <f t="shared" si="378"/>
        <v>0</v>
      </c>
      <c r="N6262" s="782">
        <v>4780640</v>
      </c>
      <c r="O6262" s="782">
        <v>4780640</v>
      </c>
      <c r="P6262" s="782">
        <v>14341920</v>
      </c>
      <c r="Q6262" s="782">
        <v>4780640</v>
      </c>
      <c r="R6262" s="782"/>
      <c r="T6262" s="568"/>
    </row>
    <row r="6263" spans="1:20" s="498" customFormat="1" ht="12" x14ac:dyDescent="0.25">
      <c r="A6263" s="772"/>
      <c r="D6263" s="515" t="s">
        <v>11484</v>
      </c>
      <c r="E6263" s="779" t="s">
        <v>11485</v>
      </c>
      <c r="F6263" s="780" t="s">
        <v>5526</v>
      </c>
      <c r="G6263" s="781" t="s">
        <v>6194</v>
      </c>
      <c r="H6263" s="781" t="s">
        <v>11313</v>
      </c>
      <c r="I6263" s="781" t="s">
        <v>5517</v>
      </c>
      <c r="J6263" s="782">
        <v>1468790</v>
      </c>
      <c r="K6263" s="783">
        <v>1468790</v>
      </c>
      <c r="L6263" s="784">
        <f t="shared" si="377"/>
        <v>0</v>
      </c>
      <c r="M6263" s="784">
        <f t="shared" si="378"/>
        <v>0</v>
      </c>
      <c r="N6263" s="782">
        <v>1468790</v>
      </c>
      <c r="O6263" s="782">
        <v>1468790</v>
      </c>
      <c r="P6263" s="782">
        <v>4406370</v>
      </c>
      <c r="Q6263" s="782">
        <v>1355720</v>
      </c>
      <c r="R6263" s="782"/>
      <c r="T6263" s="568"/>
    </row>
    <row r="6264" spans="1:20" s="498" customFormat="1" ht="12" x14ac:dyDescent="0.25">
      <c r="A6264" s="772"/>
      <c r="D6264" s="515" t="s">
        <v>11486</v>
      </c>
      <c r="E6264" s="779" t="s">
        <v>11487</v>
      </c>
      <c r="F6264" s="780" t="s">
        <v>5529</v>
      </c>
      <c r="G6264" s="781" t="s">
        <v>6194</v>
      </c>
      <c r="H6264" s="781" t="s">
        <v>11313</v>
      </c>
      <c r="I6264" s="781" t="s">
        <v>5517</v>
      </c>
      <c r="J6264" s="782">
        <v>2921960</v>
      </c>
      <c r="K6264" s="783">
        <v>2921960</v>
      </c>
      <c r="L6264" s="784">
        <f t="shared" si="377"/>
        <v>0</v>
      </c>
      <c r="M6264" s="784">
        <f t="shared" si="378"/>
        <v>0</v>
      </c>
      <c r="N6264" s="782">
        <v>2921960</v>
      </c>
      <c r="O6264" s="782">
        <v>2921960</v>
      </c>
      <c r="P6264" s="782">
        <v>8765880</v>
      </c>
      <c r="Q6264" s="782">
        <v>2892840</v>
      </c>
      <c r="R6264" s="782"/>
      <c r="T6264" s="568"/>
    </row>
    <row r="6265" spans="1:20" s="498" customFormat="1" ht="12" x14ac:dyDescent="0.25">
      <c r="A6265" s="772"/>
      <c r="D6265" s="515" t="s">
        <v>11488</v>
      </c>
      <c r="E6265" s="779" t="s">
        <v>11489</v>
      </c>
      <c r="F6265" s="780" t="s">
        <v>5532</v>
      </c>
      <c r="G6265" s="781" t="s">
        <v>6194</v>
      </c>
      <c r="H6265" s="781" t="s">
        <v>11313</v>
      </c>
      <c r="I6265" s="781" t="s">
        <v>5517</v>
      </c>
      <c r="J6265" s="782">
        <v>1822190</v>
      </c>
      <c r="K6265" s="783">
        <v>1822190</v>
      </c>
      <c r="L6265" s="784">
        <f t="shared" si="377"/>
        <v>0</v>
      </c>
      <c r="M6265" s="784">
        <f t="shared" si="378"/>
        <v>0</v>
      </c>
      <c r="N6265" s="782">
        <v>1822190</v>
      </c>
      <c r="O6265" s="782">
        <v>1822190</v>
      </c>
      <c r="P6265" s="782">
        <v>5466570</v>
      </c>
      <c r="Q6265" s="782">
        <v>1736810</v>
      </c>
      <c r="R6265" s="782"/>
      <c r="T6265" s="568"/>
    </row>
    <row r="6266" spans="1:20" s="498" customFormat="1" ht="12" x14ac:dyDescent="0.25">
      <c r="A6266" s="772"/>
      <c r="D6266" s="515" t="s">
        <v>11490</v>
      </c>
      <c r="E6266" s="779" t="s">
        <v>11491</v>
      </c>
      <c r="F6266" s="780" t="s">
        <v>5535</v>
      </c>
      <c r="G6266" s="781" t="s">
        <v>6194</v>
      </c>
      <c r="H6266" s="781" t="s">
        <v>11313</v>
      </c>
      <c r="I6266" s="781" t="s">
        <v>5517</v>
      </c>
      <c r="J6266" s="782">
        <v>934280</v>
      </c>
      <c r="K6266" s="783">
        <v>934280</v>
      </c>
      <c r="L6266" s="784">
        <f t="shared" si="377"/>
        <v>0</v>
      </c>
      <c r="M6266" s="784">
        <f t="shared" si="378"/>
        <v>0</v>
      </c>
      <c r="N6266" s="782">
        <v>934280</v>
      </c>
      <c r="O6266" s="782">
        <v>934280</v>
      </c>
      <c r="P6266" s="782">
        <v>2802840</v>
      </c>
      <c r="Q6266" s="782">
        <v>907401</v>
      </c>
      <c r="R6266" s="782"/>
      <c r="T6266" s="568"/>
    </row>
    <row r="6267" spans="1:20" s="498" customFormat="1" ht="12" x14ac:dyDescent="0.25">
      <c r="A6267" s="772"/>
      <c r="D6267" s="515" t="s">
        <v>11492</v>
      </c>
      <c r="E6267" s="779" t="s">
        <v>11493</v>
      </c>
      <c r="F6267" s="780" t="s">
        <v>5796</v>
      </c>
      <c r="G6267" s="781" t="s">
        <v>6194</v>
      </c>
      <c r="H6267" s="781" t="s">
        <v>11313</v>
      </c>
      <c r="I6267" s="781" t="s">
        <v>5517</v>
      </c>
      <c r="J6267" s="782">
        <v>1904480</v>
      </c>
      <c r="K6267" s="783">
        <v>1904480</v>
      </c>
      <c r="L6267" s="784">
        <f t="shared" si="377"/>
        <v>0</v>
      </c>
      <c r="M6267" s="784">
        <f t="shared" si="378"/>
        <v>0</v>
      </c>
      <c r="N6267" s="782">
        <v>1904480</v>
      </c>
      <c r="O6267" s="782">
        <v>1904480</v>
      </c>
      <c r="P6267" s="782">
        <v>5713440</v>
      </c>
      <c r="Q6267" s="782">
        <v>1898640</v>
      </c>
      <c r="R6267" s="782"/>
      <c r="T6267" s="568"/>
    </row>
    <row r="6268" spans="1:20" s="498" customFormat="1" ht="12" x14ac:dyDescent="0.25">
      <c r="A6268" s="772"/>
      <c r="D6268" s="519" t="s">
        <v>11494</v>
      </c>
      <c r="E6268" s="779" t="s">
        <v>11495</v>
      </c>
      <c r="F6268" s="515" t="s">
        <v>5544</v>
      </c>
      <c r="G6268" s="781" t="s">
        <v>6194</v>
      </c>
      <c r="H6268" s="781" t="s">
        <v>11313</v>
      </c>
      <c r="I6268" s="781" t="s">
        <v>5517</v>
      </c>
      <c r="J6268" s="782">
        <v>960840</v>
      </c>
      <c r="K6268" s="783">
        <v>960840</v>
      </c>
      <c r="L6268" s="782">
        <f t="shared" si="377"/>
        <v>0</v>
      </c>
      <c r="M6268" s="782">
        <f t="shared" si="378"/>
        <v>0</v>
      </c>
      <c r="N6268" s="782">
        <v>960840</v>
      </c>
      <c r="O6268" s="782">
        <v>960840</v>
      </c>
      <c r="P6268" s="782">
        <v>2882520</v>
      </c>
      <c r="Q6268" s="782">
        <v>960840</v>
      </c>
      <c r="R6268" s="782"/>
      <c r="T6268" s="568"/>
    </row>
    <row r="6269" spans="1:20" s="498" customFormat="1" ht="12" x14ac:dyDescent="0.25">
      <c r="A6269" s="772"/>
      <c r="D6269" s="816"/>
      <c r="F6269" s="536"/>
      <c r="J6269" s="776"/>
      <c r="K6269" s="776"/>
      <c r="L6269" s="776"/>
      <c r="M6269" s="776"/>
      <c r="N6269" s="776"/>
      <c r="O6269" s="776"/>
      <c r="P6269" s="776"/>
      <c r="Q6269" s="776"/>
      <c r="R6269" s="776"/>
      <c r="T6269" s="568"/>
    </row>
    <row r="6270" spans="1:20" s="498" customFormat="1" ht="12" x14ac:dyDescent="0.25">
      <c r="A6270" s="772"/>
      <c r="F6270" s="536"/>
      <c r="J6270" s="776"/>
      <c r="K6270" s="776"/>
      <c r="L6270" s="776"/>
      <c r="M6270" s="776"/>
      <c r="N6270" s="776"/>
      <c r="O6270" s="776"/>
      <c r="P6270" s="776"/>
      <c r="Q6270" s="776"/>
      <c r="R6270" s="776"/>
      <c r="T6270" s="568"/>
    </row>
    <row r="6271" spans="1:20" s="498" customFormat="1" ht="12" x14ac:dyDescent="0.25">
      <c r="A6271" s="772"/>
      <c r="F6271" s="536"/>
      <c r="J6271" s="776"/>
      <c r="K6271" s="776"/>
      <c r="L6271" s="776"/>
      <c r="M6271" s="776"/>
      <c r="N6271" s="776"/>
      <c r="O6271" s="776"/>
      <c r="P6271" s="776"/>
      <c r="Q6271" s="776"/>
      <c r="R6271" s="776"/>
      <c r="T6271" s="568"/>
    </row>
    <row r="6272" spans="1:20" s="498" customFormat="1" ht="12" x14ac:dyDescent="0.25">
      <c r="A6272" s="772"/>
      <c r="F6272" s="536"/>
      <c r="J6272" s="776"/>
      <c r="K6272" s="776"/>
      <c r="L6272" s="776"/>
      <c r="M6272" s="776"/>
      <c r="N6272" s="776"/>
      <c r="O6272" s="776"/>
      <c r="P6272" s="776"/>
      <c r="Q6272" s="776"/>
      <c r="R6272" s="776"/>
      <c r="T6272" s="568"/>
    </row>
    <row r="6273" spans="1:20" s="751" customFormat="1" ht="12" customHeight="1" x14ac:dyDescent="0.3">
      <c r="A6273" s="946" t="s">
        <v>5500</v>
      </c>
      <c r="B6273" s="946"/>
      <c r="C6273" s="946"/>
      <c r="D6273" s="946"/>
      <c r="E6273" s="946"/>
      <c r="F6273" s="946"/>
      <c r="G6273" s="946"/>
      <c r="H6273" s="946"/>
      <c r="I6273" s="946"/>
      <c r="J6273" s="946"/>
      <c r="K6273" s="946"/>
      <c r="L6273" s="946"/>
      <c r="M6273" s="946"/>
      <c r="N6273" s="946"/>
      <c r="O6273" s="946"/>
      <c r="P6273" s="946"/>
      <c r="Q6273" s="946"/>
      <c r="T6273" s="752"/>
    </row>
    <row r="6274" spans="1:20" s="751" customFormat="1" ht="13.8" x14ac:dyDescent="0.3">
      <c r="A6274" s="946" t="s">
        <v>5501</v>
      </c>
      <c r="B6274" s="946"/>
      <c r="C6274" s="946"/>
      <c r="D6274" s="946"/>
      <c r="E6274" s="946"/>
      <c r="F6274" s="946"/>
      <c r="G6274" s="946"/>
      <c r="H6274" s="946"/>
      <c r="I6274" s="946"/>
      <c r="J6274" s="946"/>
      <c r="K6274" s="946"/>
      <c r="L6274" s="946"/>
      <c r="M6274" s="946"/>
      <c r="N6274" s="946"/>
      <c r="O6274" s="946"/>
      <c r="P6274" s="946"/>
      <c r="Q6274" s="946"/>
      <c r="T6274" s="752"/>
    </row>
    <row r="6275" spans="1:20" s="753" customFormat="1" ht="13.2" x14ac:dyDescent="0.25">
      <c r="A6275" s="947" t="s">
        <v>8579</v>
      </c>
      <c r="B6275" s="947"/>
      <c r="C6275" s="947"/>
      <c r="D6275" s="947"/>
      <c r="E6275" s="947"/>
      <c r="F6275" s="947"/>
      <c r="G6275" s="947"/>
      <c r="H6275" s="947"/>
      <c r="I6275" s="947"/>
      <c r="J6275" s="947"/>
      <c r="K6275" s="947"/>
      <c r="L6275" s="947"/>
      <c r="M6275" s="947"/>
      <c r="N6275" s="947"/>
      <c r="O6275" s="947"/>
      <c r="P6275" s="947"/>
      <c r="Q6275" s="947"/>
      <c r="T6275" s="754"/>
    </row>
    <row r="6276" spans="1:20" s="760" customFormat="1" ht="24" customHeight="1" x14ac:dyDescent="0.25">
      <c r="A6276" s="943" t="s">
        <v>5502</v>
      </c>
      <c r="B6276" s="948" t="s">
        <v>5503</v>
      </c>
      <c r="C6276" s="949"/>
      <c r="D6276" s="755"/>
      <c r="E6276" s="943" t="s">
        <v>5504</v>
      </c>
      <c r="F6276" s="943" t="s">
        <v>4881</v>
      </c>
      <c r="G6276" s="943" t="s">
        <v>5505</v>
      </c>
      <c r="H6276" s="943" t="s">
        <v>5506</v>
      </c>
      <c r="I6276" s="943" t="s">
        <v>5507</v>
      </c>
      <c r="J6276" s="756" t="s">
        <v>3115</v>
      </c>
      <c r="K6276" s="757" t="s">
        <v>3116</v>
      </c>
      <c r="L6276" s="758" t="s">
        <v>5508</v>
      </c>
      <c r="M6276" s="758" t="s">
        <v>5509</v>
      </c>
      <c r="N6276" s="756" t="s">
        <v>3116</v>
      </c>
      <c r="O6276" s="756" t="s">
        <v>3116</v>
      </c>
      <c r="P6276" s="759" t="s">
        <v>3317</v>
      </c>
      <c r="Q6276" s="759" t="s">
        <v>3341</v>
      </c>
      <c r="R6276" s="759" t="s">
        <v>5510</v>
      </c>
      <c r="T6276" s="761"/>
    </row>
    <row r="6277" spans="1:20" s="760" customFormat="1" ht="19.5" customHeight="1" x14ac:dyDescent="0.25">
      <c r="A6277" s="944"/>
      <c r="B6277" s="950"/>
      <c r="C6277" s="951"/>
      <c r="D6277" s="762"/>
      <c r="E6277" s="944"/>
      <c r="F6277" s="944"/>
      <c r="G6277" s="944"/>
      <c r="H6277" s="944"/>
      <c r="I6277" s="944"/>
      <c r="J6277" s="763">
        <v>2020</v>
      </c>
      <c r="K6277" s="764" t="s">
        <v>3120</v>
      </c>
      <c r="L6277" s="765" t="s">
        <v>3120</v>
      </c>
      <c r="M6277" s="765" t="s">
        <v>3120</v>
      </c>
      <c r="N6277" s="766" t="s">
        <v>5068</v>
      </c>
      <c r="O6277" s="766" t="s">
        <v>5069</v>
      </c>
      <c r="P6277" s="763" t="s">
        <v>4882</v>
      </c>
      <c r="Q6277" s="766" t="s">
        <v>5102</v>
      </c>
      <c r="R6277" s="763"/>
      <c r="T6277" s="761"/>
    </row>
    <row r="6278" spans="1:20" s="760" customFormat="1" ht="15.75" customHeight="1" x14ac:dyDescent="0.25">
      <c r="A6278" s="945"/>
      <c r="B6278" s="952"/>
      <c r="C6278" s="953"/>
      <c r="D6278" s="768"/>
      <c r="E6278" s="945"/>
      <c r="F6278" s="945"/>
      <c r="G6278" s="945"/>
      <c r="H6278" s="945"/>
      <c r="I6278" s="945"/>
      <c r="J6278" s="769" t="s">
        <v>14</v>
      </c>
      <c r="K6278" s="770" t="s">
        <v>14</v>
      </c>
      <c r="L6278" s="771" t="s">
        <v>14</v>
      </c>
      <c r="M6278" s="771" t="s">
        <v>14</v>
      </c>
      <c r="N6278" s="769" t="s">
        <v>14</v>
      </c>
      <c r="O6278" s="769" t="s">
        <v>14</v>
      </c>
      <c r="P6278" s="769" t="s">
        <v>14</v>
      </c>
      <c r="Q6278" s="769" t="s">
        <v>14</v>
      </c>
      <c r="R6278" s="769"/>
      <c r="T6278" s="761"/>
    </row>
    <row r="6279" spans="1:20" s="498" customFormat="1" ht="12" x14ac:dyDescent="0.25">
      <c r="A6279" s="772"/>
      <c r="C6279" s="773" t="s">
        <v>5142</v>
      </c>
      <c r="D6279" s="817"/>
      <c r="E6279" s="773"/>
      <c r="F6279" s="775"/>
      <c r="G6279" s="773"/>
      <c r="H6279" s="773"/>
      <c r="I6279" s="773"/>
      <c r="J6279" s="777">
        <v>146850000</v>
      </c>
      <c r="K6279" s="789">
        <f>SUM(K6280:K6312)</f>
        <v>146850000</v>
      </c>
      <c r="L6279" s="784">
        <f t="shared" ref="L6279:O6279" si="379">SUM(L6280:L6312)</f>
        <v>0</v>
      </c>
      <c r="M6279" s="784">
        <f t="shared" si="379"/>
        <v>0</v>
      </c>
      <c r="N6279" s="784">
        <f t="shared" si="379"/>
        <v>146850000</v>
      </c>
      <c r="O6279" s="784">
        <f t="shared" si="379"/>
        <v>147600000</v>
      </c>
      <c r="P6279" s="777">
        <f>SUM(K6279,N6279,O6279)</f>
        <v>441300000</v>
      </c>
      <c r="Q6279" s="777">
        <v>126400000</v>
      </c>
      <c r="R6279" s="777"/>
      <c r="T6279" s="568"/>
    </row>
    <row r="6280" spans="1:20" s="498" customFormat="1" ht="24" x14ac:dyDescent="0.25">
      <c r="A6280" s="772"/>
      <c r="D6280" s="515" t="s">
        <v>11496</v>
      </c>
      <c r="E6280" s="779" t="s">
        <v>11497</v>
      </c>
      <c r="F6280" s="780" t="s">
        <v>6618</v>
      </c>
      <c r="G6280" s="781" t="s">
        <v>6194</v>
      </c>
      <c r="H6280" s="781" t="s">
        <v>11313</v>
      </c>
      <c r="I6280" s="781" t="s">
        <v>5517</v>
      </c>
      <c r="J6280" s="782">
        <v>2000000</v>
      </c>
      <c r="K6280" s="783">
        <v>2000000</v>
      </c>
      <c r="L6280" s="784">
        <f t="shared" ref="L6280:L6312" si="380">SUM(J6280-K6280)</f>
        <v>0</v>
      </c>
      <c r="M6280" s="784">
        <f>SUM(K6280-J6280)</f>
        <v>0</v>
      </c>
      <c r="N6280" s="782">
        <v>2000000</v>
      </c>
      <c r="O6280" s="782">
        <v>2000000</v>
      </c>
      <c r="P6280" s="782">
        <v>6000000</v>
      </c>
      <c r="Q6280" s="782">
        <v>2000000</v>
      </c>
      <c r="R6280" s="782"/>
      <c r="T6280" s="568"/>
    </row>
    <row r="6281" spans="1:20" s="498" customFormat="1" ht="24" x14ac:dyDescent="0.25">
      <c r="A6281" s="772"/>
      <c r="D6281" s="515" t="s">
        <v>11498</v>
      </c>
      <c r="E6281" s="779" t="s">
        <v>11499</v>
      </c>
      <c r="F6281" s="780" t="s">
        <v>7064</v>
      </c>
      <c r="G6281" s="781" t="s">
        <v>6194</v>
      </c>
      <c r="H6281" s="781" t="s">
        <v>11313</v>
      </c>
      <c r="I6281" s="781" t="s">
        <v>5517</v>
      </c>
      <c r="J6281" s="782">
        <v>6000000</v>
      </c>
      <c r="K6281" s="783">
        <v>6000000</v>
      </c>
      <c r="L6281" s="784">
        <f t="shared" si="380"/>
        <v>0</v>
      </c>
      <c r="M6281" s="784">
        <f t="shared" ref="M6281:M6312" si="381">SUM(K6281-J6281)</f>
        <v>0</v>
      </c>
      <c r="N6281" s="782">
        <v>6000000</v>
      </c>
      <c r="O6281" s="782">
        <v>6000000</v>
      </c>
      <c r="P6281" s="782">
        <v>18000000</v>
      </c>
      <c r="Q6281" s="782">
        <v>6000000</v>
      </c>
      <c r="R6281" s="782"/>
      <c r="T6281" s="568"/>
    </row>
    <row r="6282" spans="1:20" s="498" customFormat="1" ht="12" x14ac:dyDescent="0.25">
      <c r="A6282" s="772"/>
      <c r="D6282" s="515" t="s">
        <v>11500</v>
      </c>
      <c r="E6282" s="779" t="s">
        <v>11501</v>
      </c>
      <c r="F6282" s="780" t="s">
        <v>5592</v>
      </c>
      <c r="G6282" s="781" t="s">
        <v>6194</v>
      </c>
      <c r="H6282" s="781" t="s">
        <v>11313</v>
      </c>
      <c r="I6282" s="781" t="s">
        <v>5517</v>
      </c>
      <c r="J6282" s="782">
        <v>500000</v>
      </c>
      <c r="K6282" s="783">
        <v>500000</v>
      </c>
      <c r="L6282" s="784">
        <f t="shared" si="380"/>
        <v>0</v>
      </c>
      <c r="M6282" s="784">
        <f t="shared" si="381"/>
        <v>0</v>
      </c>
      <c r="N6282" s="782">
        <v>500000</v>
      </c>
      <c r="O6282" s="782">
        <v>500000</v>
      </c>
      <c r="P6282" s="782">
        <v>1500000</v>
      </c>
      <c r="Q6282" s="782">
        <v>500000</v>
      </c>
      <c r="R6282" s="782"/>
      <c r="T6282" s="568"/>
    </row>
    <row r="6283" spans="1:20" s="498" customFormat="1" ht="12" x14ac:dyDescent="0.25">
      <c r="A6283" s="772"/>
      <c r="D6283" s="515" t="s">
        <v>11502</v>
      </c>
      <c r="E6283" s="779" t="s">
        <v>11503</v>
      </c>
      <c r="F6283" s="780" t="s">
        <v>6354</v>
      </c>
      <c r="G6283" s="781" t="s">
        <v>6194</v>
      </c>
      <c r="H6283" s="781" t="s">
        <v>11313</v>
      </c>
      <c r="I6283" s="781" t="s">
        <v>5517</v>
      </c>
      <c r="J6283" s="782">
        <v>500000</v>
      </c>
      <c r="K6283" s="783">
        <v>500000</v>
      </c>
      <c r="L6283" s="784">
        <f t="shared" si="380"/>
        <v>0</v>
      </c>
      <c r="M6283" s="784">
        <f t="shared" si="381"/>
        <v>0</v>
      </c>
      <c r="N6283" s="782">
        <v>500000</v>
      </c>
      <c r="O6283" s="782">
        <v>500000</v>
      </c>
      <c r="P6283" s="782">
        <v>1500000</v>
      </c>
      <c r="Q6283" s="782">
        <v>500000</v>
      </c>
      <c r="R6283" s="782"/>
      <c r="T6283" s="568"/>
    </row>
    <row r="6284" spans="1:20" s="498" customFormat="1" ht="36" x14ac:dyDescent="0.25">
      <c r="A6284" s="772"/>
      <c r="D6284" s="515" t="s">
        <v>11504</v>
      </c>
      <c r="E6284" s="779" t="s">
        <v>11505</v>
      </c>
      <c r="F6284" s="780" t="s">
        <v>5598</v>
      </c>
      <c r="G6284" s="781" t="s">
        <v>6194</v>
      </c>
      <c r="H6284" s="781" t="s">
        <v>11313</v>
      </c>
      <c r="I6284" s="781" t="s">
        <v>5517</v>
      </c>
      <c r="J6284" s="782">
        <v>1000000</v>
      </c>
      <c r="K6284" s="783">
        <v>1000000</v>
      </c>
      <c r="L6284" s="784">
        <f t="shared" si="380"/>
        <v>0</v>
      </c>
      <c r="M6284" s="784">
        <f t="shared" si="381"/>
        <v>0</v>
      </c>
      <c r="N6284" s="782">
        <v>1000000</v>
      </c>
      <c r="O6284" s="782">
        <v>1000000</v>
      </c>
      <c r="P6284" s="782">
        <v>3000000</v>
      </c>
      <c r="Q6284" s="782">
        <v>1000000</v>
      </c>
      <c r="R6284" s="782"/>
      <c r="T6284" s="568"/>
    </row>
    <row r="6285" spans="1:20" s="498" customFormat="1" ht="12" x14ac:dyDescent="0.25">
      <c r="A6285" s="772"/>
      <c r="D6285" s="515" t="s">
        <v>11506</v>
      </c>
      <c r="E6285" s="779" t="s">
        <v>11507</v>
      </c>
      <c r="F6285" s="780" t="s">
        <v>5631</v>
      </c>
      <c r="G6285" s="781" t="s">
        <v>6194</v>
      </c>
      <c r="H6285" s="781" t="s">
        <v>11313</v>
      </c>
      <c r="I6285" s="781" t="s">
        <v>5517</v>
      </c>
      <c r="J6285" s="782">
        <v>2700000</v>
      </c>
      <c r="K6285" s="783">
        <v>2700000</v>
      </c>
      <c r="L6285" s="784">
        <f t="shared" si="380"/>
        <v>0</v>
      </c>
      <c r="M6285" s="784">
        <f t="shared" si="381"/>
        <v>0</v>
      </c>
      <c r="N6285" s="782">
        <v>2700000</v>
      </c>
      <c r="O6285" s="782">
        <v>3000000</v>
      </c>
      <c r="P6285" s="782">
        <v>8400000</v>
      </c>
      <c r="Q6285" s="782">
        <v>2500000</v>
      </c>
      <c r="R6285" s="782"/>
      <c r="T6285" s="568"/>
    </row>
    <row r="6286" spans="1:20" s="498" customFormat="1" ht="24" x14ac:dyDescent="0.25">
      <c r="A6286" s="772"/>
      <c r="D6286" s="515" t="s">
        <v>11508</v>
      </c>
      <c r="E6286" s="779" t="s">
        <v>11509</v>
      </c>
      <c r="F6286" s="780" t="s">
        <v>6631</v>
      </c>
      <c r="G6286" s="781" t="s">
        <v>6194</v>
      </c>
      <c r="H6286" s="781" t="s">
        <v>11313</v>
      </c>
      <c r="I6286" s="781" t="s">
        <v>5517</v>
      </c>
      <c r="J6286" s="782">
        <v>2500000</v>
      </c>
      <c r="K6286" s="783">
        <v>2500000</v>
      </c>
      <c r="L6286" s="784">
        <f t="shared" si="380"/>
        <v>0</v>
      </c>
      <c r="M6286" s="784">
        <f t="shared" si="381"/>
        <v>0</v>
      </c>
      <c r="N6286" s="782">
        <v>2500000</v>
      </c>
      <c r="O6286" s="782">
        <v>2500000</v>
      </c>
      <c r="P6286" s="782">
        <v>7500000</v>
      </c>
      <c r="Q6286" s="782">
        <v>2500000</v>
      </c>
      <c r="R6286" s="782"/>
      <c r="T6286" s="568"/>
    </row>
    <row r="6287" spans="1:20" s="498" customFormat="1" ht="24" x14ac:dyDescent="0.25">
      <c r="A6287" s="772"/>
      <c r="D6287" s="515" t="s">
        <v>11510</v>
      </c>
      <c r="E6287" s="779" t="s">
        <v>11511</v>
      </c>
      <c r="F6287" s="780" t="s">
        <v>5637</v>
      </c>
      <c r="G6287" s="781" t="s">
        <v>6194</v>
      </c>
      <c r="H6287" s="781" t="s">
        <v>11313</v>
      </c>
      <c r="I6287" s="781" t="s">
        <v>5517</v>
      </c>
      <c r="J6287" s="782">
        <v>700000</v>
      </c>
      <c r="K6287" s="783">
        <v>700000</v>
      </c>
      <c r="L6287" s="784">
        <f t="shared" si="380"/>
        <v>0</v>
      </c>
      <c r="M6287" s="784">
        <f t="shared" si="381"/>
        <v>0</v>
      </c>
      <c r="N6287" s="782">
        <v>700000</v>
      </c>
      <c r="O6287" s="782">
        <v>800000</v>
      </c>
      <c r="P6287" s="782">
        <v>2200000</v>
      </c>
      <c r="Q6287" s="782">
        <v>600000</v>
      </c>
      <c r="R6287" s="782"/>
      <c r="T6287" s="568"/>
    </row>
    <row r="6288" spans="1:20" s="498" customFormat="1" ht="24" x14ac:dyDescent="0.25">
      <c r="A6288" s="772"/>
      <c r="D6288" s="515" t="s">
        <v>11512</v>
      </c>
      <c r="E6288" s="779" t="s">
        <v>11513</v>
      </c>
      <c r="F6288" s="780" t="s">
        <v>11514</v>
      </c>
      <c r="G6288" s="781" t="s">
        <v>6194</v>
      </c>
      <c r="H6288" s="781" t="s">
        <v>11313</v>
      </c>
      <c r="I6288" s="781" t="s">
        <v>5517</v>
      </c>
      <c r="J6288" s="782">
        <v>900000</v>
      </c>
      <c r="K6288" s="783">
        <v>900000</v>
      </c>
      <c r="L6288" s="784">
        <f t="shared" si="380"/>
        <v>0</v>
      </c>
      <c r="M6288" s="784">
        <f t="shared" si="381"/>
        <v>0</v>
      </c>
      <c r="N6288" s="782">
        <v>900000</v>
      </c>
      <c r="O6288" s="782">
        <v>900000</v>
      </c>
      <c r="P6288" s="782">
        <v>2700000</v>
      </c>
      <c r="Q6288" s="782">
        <v>900000</v>
      </c>
      <c r="R6288" s="782"/>
      <c r="T6288" s="568"/>
    </row>
    <row r="6289" spans="1:20" s="498" customFormat="1" ht="24" x14ac:dyDescent="0.25">
      <c r="A6289" s="772"/>
      <c r="D6289" s="515" t="s">
        <v>11515</v>
      </c>
      <c r="E6289" s="779" t="s">
        <v>11516</v>
      </c>
      <c r="F6289" s="780" t="s">
        <v>9873</v>
      </c>
      <c r="G6289" s="781" t="s">
        <v>6194</v>
      </c>
      <c r="H6289" s="781" t="s">
        <v>11313</v>
      </c>
      <c r="I6289" s="781" t="s">
        <v>5517</v>
      </c>
      <c r="J6289" s="782">
        <v>900000</v>
      </c>
      <c r="K6289" s="783">
        <v>900000</v>
      </c>
      <c r="L6289" s="784">
        <f t="shared" si="380"/>
        <v>0</v>
      </c>
      <c r="M6289" s="784">
        <f t="shared" si="381"/>
        <v>0</v>
      </c>
      <c r="N6289" s="782">
        <v>900000</v>
      </c>
      <c r="O6289" s="782">
        <v>900000</v>
      </c>
      <c r="P6289" s="782">
        <v>2700000</v>
      </c>
      <c r="Q6289" s="782">
        <v>800000</v>
      </c>
      <c r="R6289" s="782"/>
      <c r="T6289" s="568"/>
    </row>
    <row r="6290" spans="1:20" s="498" customFormat="1" ht="12" x14ac:dyDescent="0.25">
      <c r="A6290" s="772"/>
      <c r="D6290" s="515" t="s">
        <v>11517</v>
      </c>
      <c r="E6290" s="779" t="s">
        <v>11518</v>
      </c>
      <c r="F6290" s="515" t="s">
        <v>5649</v>
      </c>
      <c r="G6290" s="781" t="s">
        <v>6194</v>
      </c>
      <c r="H6290" s="781" t="s">
        <v>11313</v>
      </c>
      <c r="I6290" s="781" t="s">
        <v>5517</v>
      </c>
      <c r="J6290" s="782">
        <v>1000000</v>
      </c>
      <c r="K6290" s="783">
        <v>1000000</v>
      </c>
      <c r="L6290" s="784">
        <f t="shared" si="380"/>
        <v>0</v>
      </c>
      <c r="M6290" s="784">
        <f t="shared" si="381"/>
        <v>0</v>
      </c>
      <c r="N6290" s="782">
        <v>1000000</v>
      </c>
      <c r="O6290" s="782">
        <v>1000000</v>
      </c>
      <c r="P6290" s="782">
        <v>3000000</v>
      </c>
      <c r="Q6290" s="782">
        <v>1000000</v>
      </c>
      <c r="R6290" s="782"/>
      <c r="T6290" s="568"/>
    </row>
    <row r="6291" spans="1:20" s="498" customFormat="1" ht="23.25" customHeight="1" x14ac:dyDescent="0.25">
      <c r="A6291" s="772"/>
      <c r="D6291" s="515" t="s">
        <v>11519</v>
      </c>
      <c r="E6291" s="779" t="s">
        <v>11520</v>
      </c>
      <c r="F6291" s="780" t="s">
        <v>11521</v>
      </c>
      <c r="G6291" s="781" t="s">
        <v>6194</v>
      </c>
      <c r="H6291" s="781" t="s">
        <v>155</v>
      </c>
      <c r="I6291" s="781" t="s">
        <v>5517</v>
      </c>
      <c r="J6291" s="782">
        <v>120000000</v>
      </c>
      <c r="K6291" s="783">
        <v>120000000</v>
      </c>
      <c r="L6291" s="784">
        <f t="shared" si="380"/>
        <v>0</v>
      </c>
      <c r="M6291" s="784">
        <f t="shared" si="381"/>
        <v>0</v>
      </c>
      <c r="N6291" s="782">
        <v>120000000</v>
      </c>
      <c r="O6291" s="782">
        <v>120000000</v>
      </c>
      <c r="P6291" s="782">
        <v>360000000</v>
      </c>
      <c r="Q6291" s="782">
        <v>100000000</v>
      </c>
      <c r="R6291" s="782"/>
      <c r="T6291" s="568"/>
    </row>
    <row r="6292" spans="1:20" s="498" customFormat="1" ht="12" x14ac:dyDescent="0.25">
      <c r="A6292" s="772"/>
      <c r="D6292" s="515" t="s">
        <v>11522</v>
      </c>
      <c r="E6292" s="779" t="s">
        <v>11523</v>
      </c>
      <c r="F6292" s="780" t="s">
        <v>5664</v>
      </c>
      <c r="G6292" s="781" t="s">
        <v>6194</v>
      </c>
      <c r="H6292" s="781" t="s">
        <v>11313</v>
      </c>
      <c r="I6292" s="781" t="s">
        <v>5517</v>
      </c>
      <c r="J6292" s="782">
        <v>1000000</v>
      </c>
      <c r="K6292" s="783">
        <v>1000000</v>
      </c>
      <c r="L6292" s="784">
        <f t="shared" si="380"/>
        <v>0</v>
      </c>
      <c r="M6292" s="784">
        <f t="shared" si="381"/>
        <v>0</v>
      </c>
      <c r="N6292" s="782">
        <v>1000000</v>
      </c>
      <c r="O6292" s="782">
        <v>1000000</v>
      </c>
      <c r="P6292" s="782">
        <v>3000000</v>
      </c>
      <c r="Q6292" s="782">
        <v>1000000</v>
      </c>
      <c r="R6292" s="782"/>
      <c r="T6292" s="568"/>
    </row>
    <row r="6293" spans="1:20" s="498" customFormat="1" ht="12" x14ac:dyDescent="0.25">
      <c r="A6293" s="772"/>
      <c r="D6293" s="515" t="s">
        <v>11524</v>
      </c>
      <c r="E6293" s="779" t="s">
        <v>11525</v>
      </c>
      <c r="F6293" s="780" t="s">
        <v>5679</v>
      </c>
      <c r="G6293" s="781" t="s">
        <v>6194</v>
      </c>
      <c r="H6293" s="781" t="s">
        <v>11313</v>
      </c>
      <c r="I6293" s="781" t="s">
        <v>5517</v>
      </c>
      <c r="J6293" s="782">
        <v>300000</v>
      </c>
      <c r="K6293" s="783">
        <v>300000</v>
      </c>
      <c r="L6293" s="784">
        <f t="shared" si="380"/>
        <v>0</v>
      </c>
      <c r="M6293" s="784">
        <f t="shared" si="381"/>
        <v>0</v>
      </c>
      <c r="N6293" s="782">
        <v>300000</v>
      </c>
      <c r="O6293" s="782">
        <v>350000</v>
      </c>
      <c r="P6293" s="782">
        <v>950000</v>
      </c>
      <c r="Q6293" s="782">
        <v>300000</v>
      </c>
      <c r="R6293" s="782"/>
      <c r="T6293" s="568"/>
    </row>
    <row r="6294" spans="1:20" s="498" customFormat="1" ht="12" x14ac:dyDescent="0.25">
      <c r="A6294" s="772"/>
      <c r="D6294" s="515" t="s">
        <v>11526</v>
      </c>
      <c r="E6294" s="779" t="s">
        <v>11527</v>
      </c>
      <c r="F6294" s="515" t="s">
        <v>8111</v>
      </c>
      <c r="G6294" s="781" t="s">
        <v>6194</v>
      </c>
      <c r="H6294" s="781" t="s">
        <v>11313</v>
      </c>
      <c r="I6294" s="781" t="s">
        <v>5517</v>
      </c>
      <c r="J6294" s="782">
        <v>400000</v>
      </c>
      <c r="K6294" s="783">
        <v>400000</v>
      </c>
      <c r="L6294" s="784">
        <f t="shared" si="380"/>
        <v>0</v>
      </c>
      <c r="M6294" s="784">
        <f t="shared" si="381"/>
        <v>0</v>
      </c>
      <c r="N6294" s="782">
        <v>400000</v>
      </c>
      <c r="O6294" s="782">
        <v>400000</v>
      </c>
      <c r="P6294" s="782">
        <v>1200000</v>
      </c>
      <c r="Q6294" s="782">
        <v>400000</v>
      </c>
      <c r="R6294" s="782"/>
      <c r="T6294" s="568"/>
    </row>
    <row r="6295" spans="1:20" s="498" customFormat="1" ht="12" x14ac:dyDescent="0.25">
      <c r="A6295" s="772"/>
      <c r="D6295" s="515" t="s">
        <v>11528</v>
      </c>
      <c r="E6295" s="779" t="s">
        <v>11529</v>
      </c>
      <c r="F6295" s="780" t="s">
        <v>5691</v>
      </c>
      <c r="G6295" s="781" t="s">
        <v>6194</v>
      </c>
      <c r="H6295" s="781" t="s">
        <v>11313</v>
      </c>
      <c r="I6295" s="781" t="s">
        <v>5517</v>
      </c>
      <c r="J6295" s="782">
        <v>0</v>
      </c>
      <c r="K6295" s="783">
        <v>0</v>
      </c>
      <c r="L6295" s="784">
        <f t="shared" si="380"/>
        <v>0</v>
      </c>
      <c r="M6295" s="784">
        <f t="shared" si="381"/>
        <v>0</v>
      </c>
      <c r="N6295" s="782">
        <v>0</v>
      </c>
      <c r="O6295" s="782">
        <v>0</v>
      </c>
      <c r="P6295" s="782">
        <v>0</v>
      </c>
      <c r="Q6295" s="782">
        <v>0</v>
      </c>
      <c r="R6295" s="782"/>
      <c r="T6295" s="568"/>
    </row>
    <row r="6296" spans="1:20" s="498" customFormat="1" ht="12" x14ac:dyDescent="0.25">
      <c r="A6296" s="772"/>
      <c r="D6296" s="515" t="s">
        <v>11530</v>
      </c>
      <c r="E6296" s="779" t="s">
        <v>11531</v>
      </c>
      <c r="F6296" s="515" t="s">
        <v>5915</v>
      </c>
      <c r="G6296" s="781" t="s">
        <v>6194</v>
      </c>
      <c r="H6296" s="781" t="s">
        <v>11313</v>
      </c>
      <c r="I6296" s="781" t="s">
        <v>5517</v>
      </c>
      <c r="J6296" s="782">
        <v>3000000</v>
      </c>
      <c r="K6296" s="783">
        <v>3000000</v>
      </c>
      <c r="L6296" s="784">
        <f t="shared" si="380"/>
        <v>0</v>
      </c>
      <c r="M6296" s="784">
        <f t="shared" si="381"/>
        <v>0</v>
      </c>
      <c r="N6296" s="782">
        <v>3000000</v>
      </c>
      <c r="O6296" s="782">
        <v>3300000</v>
      </c>
      <c r="P6296" s="782">
        <v>9300000</v>
      </c>
      <c r="Q6296" s="782">
        <v>3000000</v>
      </c>
      <c r="R6296" s="782"/>
      <c r="T6296" s="568"/>
    </row>
    <row r="6297" spans="1:20" s="498" customFormat="1" ht="12" x14ac:dyDescent="0.25">
      <c r="A6297" s="772"/>
      <c r="D6297" s="515" t="s">
        <v>11532</v>
      </c>
      <c r="E6297" s="779" t="s">
        <v>11533</v>
      </c>
      <c r="F6297" s="780" t="s">
        <v>5703</v>
      </c>
      <c r="G6297" s="781" t="s">
        <v>6194</v>
      </c>
      <c r="H6297" s="781" t="s">
        <v>11313</v>
      </c>
      <c r="I6297" s="781" t="s">
        <v>5517</v>
      </c>
      <c r="J6297" s="782">
        <v>1200000</v>
      </c>
      <c r="K6297" s="783">
        <v>1200000</v>
      </c>
      <c r="L6297" s="784">
        <f t="shared" si="380"/>
        <v>0</v>
      </c>
      <c r="M6297" s="784">
        <f t="shared" si="381"/>
        <v>0</v>
      </c>
      <c r="N6297" s="782">
        <v>1200000</v>
      </c>
      <c r="O6297" s="782">
        <v>1200000</v>
      </c>
      <c r="P6297" s="782">
        <v>3600000</v>
      </c>
      <c r="Q6297" s="782">
        <v>1200000</v>
      </c>
      <c r="R6297" s="782"/>
      <c r="T6297" s="568"/>
    </row>
    <row r="6298" spans="1:20" s="498" customFormat="1" ht="12" x14ac:dyDescent="0.25">
      <c r="A6298" s="772"/>
      <c r="D6298" s="515" t="s">
        <v>11534</v>
      </c>
      <c r="E6298" s="779" t="s">
        <v>11535</v>
      </c>
      <c r="F6298" s="515" t="s">
        <v>6462</v>
      </c>
      <c r="G6298" s="781" t="s">
        <v>6194</v>
      </c>
      <c r="H6298" s="781" t="s">
        <v>11313</v>
      </c>
      <c r="I6298" s="781" t="s">
        <v>5517</v>
      </c>
      <c r="J6298" s="782">
        <v>400000</v>
      </c>
      <c r="K6298" s="783">
        <v>400000</v>
      </c>
      <c r="L6298" s="784">
        <f t="shared" si="380"/>
        <v>0</v>
      </c>
      <c r="M6298" s="784">
        <f t="shared" si="381"/>
        <v>0</v>
      </c>
      <c r="N6298" s="782">
        <v>400000</v>
      </c>
      <c r="O6298" s="782">
        <v>400000</v>
      </c>
      <c r="P6298" s="782">
        <v>1200000</v>
      </c>
      <c r="Q6298" s="782">
        <v>400000</v>
      </c>
      <c r="R6298" s="782"/>
      <c r="T6298" s="568"/>
    </row>
    <row r="6299" spans="1:20" s="498" customFormat="1" ht="24" x14ac:dyDescent="0.25">
      <c r="A6299" s="772"/>
      <c r="D6299" s="515" t="s">
        <v>11536</v>
      </c>
      <c r="E6299" s="779" t="s">
        <v>11537</v>
      </c>
      <c r="F6299" s="780" t="s">
        <v>6467</v>
      </c>
      <c r="G6299" s="781" t="s">
        <v>6194</v>
      </c>
      <c r="H6299" s="781" t="s">
        <v>11313</v>
      </c>
      <c r="I6299" s="781" t="s">
        <v>5517</v>
      </c>
      <c r="J6299" s="782">
        <v>0</v>
      </c>
      <c r="K6299" s="783">
        <v>0</v>
      </c>
      <c r="L6299" s="784">
        <f t="shared" si="380"/>
        <v>0</v>
      </c>
      <c r="M6299" s="784">
        <f t="shared" si="381"/>
        <v>0</v>
      </c>
      <c r="N6299" s="782">
        <v>0</v>
      </c>
      <c r="O6299" s="782">
        <v>0</v>
      </c>
      <c r="P6299" s="782">
        <v>0</v>
      </c>
      <c r="Q6299" s="782">
        <v>0</v>
      </c>
      <c r="R6299" s="782"/>
      <c r="T6299" s="568"/>
    </row>
    <row r="6300" spans="1:20" s="498" customFormat="1" ht="12" x14ac:dyDescent="0.25">
      <c r="A6300" s="772"/>
      <c r="D6300" s="515" t="s">
        <v>11538</v>
      </c>
      <c r="E6300" s="779" t="s">
        <v>11539</v>
      </c>
      <c r="F6300" s="780" t="s">
        <v>5718</v>
      </c>
      <c r="G6300" s="781" t="s">
        <v>6194</v>
      </c>
      <c r="H6300" s="781" t="s">
        <v>11313</v>
      </c>
      <c r="I6300" s="781" t="s">
        <v>5517</v>
      </c>
      <c r="J6300" s="782">
        <v>500000</v>
      </c>
      <c r="K6300" s="783">
        <v>500000</v>
      </c>
      <c r="L6300" s="784">
        <f t="shared" si="380"/>
        <v>0</v>
      </c>
      <c r="M6300" s="784">
        <f t="shared" si="381"/>
        <v>0</v>
      </c>
      <c r="N6300" s="782">
        <v>500000</v>
      </c>
      <c r="O6300" s="782">
        <v>500000</v>
      </c>
      <c r="P6300" s="782">
        <v>1500000</v>
      </c>
      <c r="Q6300" s="782">
        <v>500000</v>
      </c>
      <c r="R6300" s="782"/>
      <c r="T6300" s="568"/>
    </row>
    <row r="6301" spans="1:20" s="498" customFormat="1" ht="12" x14ac:dyDescent="0.25">
      <c r="A6301" s="772"/>
      <c r="D6301" s="515" t="s">
        <v>11540</v>
      </c>
      <c r="E6301" s="779" t="s">
        <v>11541</v>
      </c>
      <c r="F6301" s="780" t="s">
        <v>6716</v>
      </c>
      <c r="G6301" s="781" t="s">
        <v>6194</v>
      </c>
      <c r="H6301" s="781" t="s">
        <v>11313</v>
      </c>
      <c r="I6301" s="781" t="s">
        <v>5517</v>
      </c>
      <c r="J6301" s="782">
        <v>0</v>
      </c>
      <c r="K6301" s="783">
        <v>0</v>
      </c>
      <c r="L6301" s="784">
        <f t="shared" si="380"/>
        <v>0</v>
      </c>
      <c r="M6301" s="784">
        <f t="shared" si="381"/>
        <v>0</v>
      </c>
      <c r="N6301" s="782">
        <v>0</v>
      </c>
      <c r="O6301" s="782">
        <v>0</v>
      </c>
      <c r="P6301" s="782">
        <v>0</v>
      </c>
      <c r="Q6301" s="782">
        <v>0</v>
      </c>
      <c r="R6301" s="782"/>
      <c r="T6301" s="568"/>
    </row>
    <row r="6302" spans="1:20" s="498" customFormat="1" ht="12" x14ac:dyDescent="0.25">
      <c r="A6302" s="772"/>
      <c r="D6302" s="515" t="s">
        <v>11542</v>
      </c>
      <c r="E6302" s="779" t="s">
        <v>11543</v>
      </c>
      <c r="F6302" s="515" t="s">
        <v>10013</v>
      </c>
      <c r="G6302" s="781" t="s">
        <v>8378</v>
      </c>
      <c r="H6302" s="781" t="s">
        <v>8379</v>
      </c>
      <c r="I6302" s="781" t="s">
        <v>5517</v>
      </c>
      <c r="J6302" s="782">
        <v>0</v>
      </c>
      <c r="K6302" s="783">
        <v>0</v>
      </c>
      <c r="L6302" s="784">
        <f t="shared" si="380"/>
        <v>0</v>
      </c>
      <c r="M6302" s="784">
        <f t="shared" si="381"/>
        <v>0</v>
      </c>
      <c r="N6302" s="782">
        <v>0</v>
      </c>
      <c r="O6302" s="782">
        <v>0</v>
      </c>
      <c r="P6302" s="782">
        <v>0</v>
      </c>
      <c r="Q6302" s="782">
        <v>0</v>
      </c>
      <c r="R6302" s="782"/>
      <c r="T6302" s="568"/>
    </row>
    <row r="6303" spans="1:20" s="498" customFormat="1" ht="12" x14ac:dyDescent="0.25">
      <c r="A6303" s="772"/>
      <c r="D6303" s="515" t="s">
        <v>11544</v>
      </c>
      <c r="E6303" s="779" t="s">
        <v>11545</v>
      </c>
      <c r="F6303" s="780" t="s">
        <v>5739</v>
      </c>
      <c r="G6303" s="781" t="s">
        <v>6194</v>
      </c>
      <c r="H6303" s="781" t="s">
        <v>11313</v>
      </c>
      <c r="I6303" s="781" t="s">
        <v>5517</v>
      </c>
      <c r="J6303" s="782">
        <v>600000</v>
      </c>
      <c r="K6303" s="783">
        <v>600000</v>
      </c>
      <c r="L6303" s="782">
        <f t="shared" si="380"/>
        <v>0</v>
      </c>
      <c r="M6303" s="782">
        <f t="shared" si="381"/>
        <v>0</v>
      </c>
      <c r="N6303" s="782">
        <v>600000</v>
      </c>
      <c r="O6303" s="782">
        <v>600000</v>
      </c>
      <c r="P6303" s="782">
        <v>1800000</v>
      </c>
      <c r="Q6303" s="782">
        <v>600000</v>
      </c>
      <c r="R6303" s="782"/>
      <c r="T6303" s="568"/>
    </row>
    <row r="6304" spans="1:20" s="751" customFormat="1" ht="12" customHeight="1" x14ac:dyDescent="0.3">
      <c r="A6304" s="946" t="s">
        <v>5500</v>
      </c>
      <c r="B6304" s="946"/>
      <c r="C6304" s="946"/>
      <c r="D6304" s="946"/>
      <c r="E6304" s="946"/>
      <c r="F6304" s="946"/>
      <c r="G6304" s="946"/>
      <c r="H6304" s="946"/>
      <c r="I6304" s="946"/>
      <c r="J6304" s="946"/>
      <c r="K6304" s="946"/>
      <c r="L6304" s="946"/>
      <c r="M6304" s="946"/>
      <c r="N6304" s="946"/>
      <c r="O6304" s="946"/>
      <c r="P6304" s="946"/>
      <c r="Q6304" s="946"/>
      <c r="T6304" s="752"/>
    </row>
    <row r="6305" spans="1:20" s="751" customFormat="1" ht="13.8" x14ac:dyDescent="0.3">
      <c r="A6305" s="946" t="s">
        <v>5501</v>
      </c>
      <c r="B6305" s="946"/>
      <c r="C6305" s="946"/>
      <c r="D6305" s="946"/>
      <c r="E6305" s="946"/>
      <c r="F6305" s="946"/>
      <c r="G6305" s="946"/>
      <c r="H6305" s="946"/>
      <c r="I6305" s="946"/>
      <c r="J6305" s="946"/>
      <c r="K6305" s="946"/>
      <c r="L6305" s="946"/>
      <c r="M6305" s="946"/>
      <c r="N6305" s="946"/>
      <c r="O6305" s="946"/>
      <c r="P6305" s="946"/>
      <c r="Q6305" s="946"/>
      <c r="T6305" s="752"/>
    </row>
    <row r="6306" spans="1:20" s="753" customFormat="1" ht="13.2" x14ac:dyDescent="0.25">
      <c r="A6306" s="947" t="s">
        <v>8579</v>
      </c>
      <c r="B6306" s="947"/>
      <c r="C6306" s="947"/>
      <c r="D6306" s="947"/>
      <c r="E6306" s="947"/>
      <c r="F6306" s="947"/>
      <c r="G6306" s="947"/>
      <c r="H6306" s="947"/>
      <c r="I6306" s="947"/>
      <c r="J6306" s="947"/>
      <c r="K6306" s="947"/>
      <c r="L6306" s="947"/>
      <c r="M6306" s="947"/>
      <c r="N6306" s="947"/>
      <c r="O6306" s="947"/>
      <c r="P6306" s="947"/>
      <c r="Q6306" s="947"/>
      <c r="T6306" s="754"/>
    </row>
    <row r="6307" spans="1:20" s="760" customFormat="1" ht="24" customHeight="1" x14ac:dyDescent="0.25">
      <c r="A6307" s="943" t="s">
        <v>5502</v>
      </c>
      <c r="B6307" s="948" t="s">
        <v>5503</v>
      </c>
      <c r="C6307" s="949"/>
      <c r="D6307" s="755"/>
      <c r="E6307" s="943" t="s">
        <v>5504</v>
      </c>
      <c r="F6307" s="943" t="s">
        <v>4881</v>
      </c>
      <c r="G6307" s="943" t="s">
        <v>5505</v>
      </c>
      <c r="H6307" s="943" t="s">
        <v>5506</v>
      </c>
      <c r="I6307" s="943" t="s">
        <v>5507</v>
      </c>
      <c r="J6307" s="756" t="s">
        <v>3115</v>
      </c>
      <c r="K6307" s="757" t="s">
        <v>3116</v>
      </c>
      <c r="L6307" s="758" t="s">
        <v>5508</v>
      </c>
      <c r="M6307" s="758" t="s">
        <v>5509</v>
      </c>
      <c r="N6307" s="756" t="s">
        <v>3116</v>
      </c>
      <c r="O6307" s="756" t="s">
        <v>3116</v>
      </c>
      <c r="P6307" s="759" t="s">
        <v>3317</v>
      </c>
      <c r="Q6307" s="759" t="s">
        <v>3341</v>
      </c>
      <c r="R6307" s="759" t="s">
        <v>5510</v>
      </c>
      <c r="T6307" s="761"/>
    </row>
    <row r="6308" spans="1:20" s="760" customFormat="1" ht="19.5" customHeight="1" x14ac:dyDescent="0.25">
      <c r="A6308" s="944"/>
      <c r="B6308" s="950"/>
      <c r="C6308" s="951"/>
      <c r="D6308" s="762"/>
      <c r="E6308" s="944"/>
      <c r="F6308" s="944"/>
      <c r="G6308" s="944"/>
      <c r="H6308" s="944"/>
      <c r="I6308" s="944"/>
      <c r="J6308" s="763">
        <v>2020</v>
      </c>
      <c r="K6308" s="764" t="s">
        <v>3120</v>
      </c>
      <c r="L6308" s="765" t="s">
        <v>3120</v>
      </c>
      <c r="M6308" s="765" t="s">
        <v>3120</v>
      </c>
      <c r="N6308" s="766" t="s">
        <v>5068</v>
      </c>
      <c r="O6308" s="766" t="s">
        <v>5069</v>
      </c>
      <c r="P6308" s="763" t="s">
        <v>4882</v>
      </c>
      <c r="Q6308" s="766" t="s">
        <v>5102</v>
      </c>
      <c r="R6308" s="763"/>
      <c r="T6308" s="761"/>
    </row>
    <row r="6309" spans="1:20" s="760" customFormat="1" ht="15.75" customHeight="1" x14ac:dyDescent="0.25">
      <c r="A6309" s="945"/>
      <c r="B6309" s="952"/>
      <c r="C6309" s="953"/>
      <c r="D6309" s="768"/>
      <c r="E6309" s="945"/>
      <c r="F6309" s="945"/>
      <c r="G6309" s="945"/>
      <c r="H6309" s="945"/>
      <c r="I6309" s="945"/>
      <c r="J6309" s="769" t="s">
        <v>14</v>
      </c>
      <c r="K6309" s="770" t="s">
        <v>14</v>
      </c>
      <c r="L6309" s="771" t="s">
        <v>14</v>
      </c>
      <c r="M6309" s="771" t="s">
        <v>14</v>
      </c>
      <c r="N6309" s="769" t="s">
        <v>14</v>
      </c>
      <c r="O6309" s="769" t="s">
        <v>14</v>
      </c>
      <c r="P6309" s="769" t="s">
        <v>14</v>
      </c>
      <c r="Q6309" s="769" t="s">
        <v>14</v>
      </c>
      <c r="R6309" s="769"/>
      <c r="T6309" s="761"/>
    </row>
    <row r="6310" spans="1:20" s="498" customFormat="1" ht="24" x14ac:dyDescent="0.25">
      <c r="A6310" s="772"/>
      <c r="D6310" s="515" t="s">
        <v>11546</v>
      </c>
      <c r="E6310" s="779" t="s">
        <v>11547</v>
      </c>
      <c r="F6310" s="780" t="s">
        <v>7167</v>
      </c>
      <c r="G6310" s="781" t="s">
        <v>6194</v>
      </c>
      <c r="H6310" s="781" t="s">
        <v>11313</v>
      </c>
      <c r="I6310" s="781" t="s">
        <v>5517</v>
      </c>
      <c r="J6310" s="782">
        <v>0</v>
      </c>
      <c r="K6310" s="783">
        <v>0</v>
      </c>
      <c r="L6310" s="784">
        <f t="shared" si="380"/>
        <v>0</v>
      </c>
      <c r="M6310" s="784">
        <f t="shared" si="381"/>
        <v>0</v>
      </c>
      <c r="N6310" s="782">
        <v>0</v>
      </c>
      <c r="O6310" s="782">
        <v>0</v>
      </c>
      <c r="P6310" s="782">
        <v>0</v>
      </c>
      <c r="Q6310" s="782">
        <v>0</v>
      </c>
      <c r="R6310" s="782"/>
      <c r="T6310" s="568"/>
    </row>
    <row r="6311" spans="1:20" s="498" customFormat="1" ht="25.5" customHeight="1" x14ac:dyDescent="0.25">
      <c r="A6311" s="772"/>
      <c r="D6311" s="515" t="s">
        <v>11548</v>
      </c>
      <c r="E6311" s="779" t="s">
        <v>11549</v>
      </c>
      <c r="F6311" s="780" t="s">
        <v>5881</v>
      </c>
      <c r="G6311" s="781" t="s">
        <v>6194</v>
      </c>
      <c r="H6311" s="781" t="s">
        <v>11313</v>
      </c>
      <c r="I6311" s="781" t="s">
        <v>5517</v>
      </c>
      <c r="J6311" s="782">
        <v>450000</v>
      </c>
      <c r="K6311" s="783">
        <v>450000</v>
      </c>
      <c r="L6311" s="784">
        <f t="shared" si="380"/>
        <v>0</v>
      </c>
      <c r="M6311" s="784">
        <f t="shared" si="381"/>
        <v>0</v>
      </c>
      <c r="N6311" s="782">
        <v>450000</v>
      </c>
      <c r="O6311" s="782">
        <v>450000</v>
      </c>
      <c r="P6311" s="782">
        <v>1350000</v>
      </c>
      <c r="Q6311" s="782">
        <v>400000</v>
      </c>
      <c r="R6311" s="782"/>
      <c r="T6311" s="568"/>
    </row>
    <row r="6312" spans="1:20" s="498" customFormat="1" ht="12" x14ac:dyDescent="0.25">
      <c r="A6312" s="772"/>
      <c r="D6312" s="515" t="s">
        <v>11550</v>
      </c>
      <c r="E6312" s="779" t="s">
        <v>11551</v>
      </c>
      <c r="F6312" s="780" t="s">
        <v>5757</v>
      </c>
      <c r="G6312" s="781" t="s">
        <v>6194</v>
      </c>
      <c r="H6312" s="781" t="s">
        <v>11313</v>
      </c>
      <c r="I6312" s="781" t="s">
        <v>5517</v>
      </c>
      <c r="J6312" s="782">
        <v>300000</v>
      </c>
      <c r="K6312" s="783">
        <v>300000</v>
      </c>
      <c r="L6312" s="782">
        <f t="shared" si="380"/>
        <v>0</v>
      </c>
      <c r="M6312" s="782">
        <f t="shared" si="381"/>
        <v>0</v>
      </c>
      <c r="N6312" s="782">
        <v>300000</v>
      </c>
      <c r="O6312" s="782">
        <v>300000</v>
      </c>
      <c r="P6312" s="782">
        <v>900000</v>
      </c>
      <c r="Q6312" s="782">
        <v>300000</v>
      </c>
      <c r="R6312" s="782"/>
      <c r="T6312" s="568"/>
    </row>
    <row r="6313" spans="1:20" s="498" customFormat="1" ht="12" x14ac:dyDescent="0.25">
      <c r="A6313" s="772"/>
      <c r="D6313" s="515"/>
      <c r="F6313" s="536"/>
      <c r="J6313" s="776"/>
      <c r="K6313" s="829"/>
      <c r="L6313" s="776"/>
      <c r="M6313" s="776"/>
      <c r="N6313" s="776"/>
      <c r="O6313" s="776"/>
      <c r="P6313" s="776"/>
      <c r="Q6313" s="776"/>
      <c r="R6313" s="776"/>
      <c r="T6313" s="568"/>
    </row>
    <row r="6314" spans="1:20" s="498" customFormat="1" ht="12" x14ac:dyDescent="0.25">
      <c r="A6314" s="772"/>
      <c r="C6314" s="773" t="s">
        <v>5892</v>
      </c>
      <c r="D6314" s="794"/>
      <c r="E6314" s="773"/>
      <c r="F6314" s="775"/>
      <c r="G6314" s="773"/>
      <c r="H6314" s="773"/>
      <c r="I6314" s="773"/>
      <c r="J6314" s="777">
        <v>8000000</v>
      </c>
      <c r="K6314" s="789">
        <f>SUM(K6315:K6316)</f>
        <v>8000000</v>
      </c>
      <c r="L6314" s="784">
        <f t="shared" ref="L6314:O6314" si="382">SUM(L6315:L6316)</f>
        <v>0</v>
      </c>
      <c r="M6314" s="784">
        <f t="shared" si="382"/>
        <v>0</v>
      </c>
      <c r="N6314" s="784">
        <f t="shared" si="382"/>
        <v>8000000</v>
      </c>
      <c r="O6314" s="784">
        <f t="shared" si="382"/>
        <v>8000000</v>
      </c>
      <c r="P6314" s="777">
        <f>SUM(K6314,N6314,O6314)</f>
        <v>24000000</v>
      </c>
      <c r="Q6314" s="777">
        <v>3800000</v>
      </c>
      <c r="R6314" s="777"/>
      <c r="T6314" s="568"/>
    </row>
    <row r="6315" spans="1:20" s="498" customFormat="1" ht="12" x14ac:dyDescent="0.25">
      <c r="A6315" s="772"/>
      <c r="D6315" s="515" t="s">
        <v>11552</v>
      </c>
      <c r="E6315" s="779" t="s">
        <v>11553</v>
      </c>
      <c r="F6315" s="780" t="s">
        <v>11554</v>
      </c>
      <c r="G6315" s="781" t="s">
        <v>6194</v>
      </c>
      <c r="H6315" s="781" t="s">
        <v>11313</v>
      </c>
      <c r="I6315" s="781" t="s">
        <v>5517</v>
      </c>
      <c r="J6315" s="782">
        <v>5000000</v>
      </c>
      <c r="K6315" s="783">
        <v>5000000</v>
      </c>
      <c r="L6315" s="784">
        <f t="shared" ref="L6315:L6316" si="383">SUM(J6315-K6315)</f>
        <v>0</v>
      </c>
      <c r="M6315" s="784">
        <f>SUM(K6315-J6315)</f>
        <v>0</v>
      </c>
      <c r="N6315" s="782">
        <v>5000000</v>
      </c>
      <c r="O6315" s="782">
        <v>5000000</v>
      </c>
      <c r="P6315" s="782">
        <v>15000000</v>
      </c>
      <c r="Q6315" s="782">
        <v>3000000</v>
      </c>
      <c r="R6315" s="782"/>
      <c r="T6315" s="568"/>
    </row>
    <row r="6316" spans="1:20" s="498" customFormat="1" ht="12" x14ac:dyDescent="0.25">
      <c r="A6316" s="772"/>
      <c r="D6316" s="515" t="s">
        <v>11555</v>
      </c>
      <c r="E6316" s="779" t="s">
        <v>11556</v>
      </c>
      <c r="F6316" s="780" t="s">
        <v>7185</v>
      </c>
      <c r="G6316" s="781" t="s">
        <v>6194</v>
      </c>
      <c r="H6316" s="781" t="s">
        <v>11313</v>
      </c>
      <c r="I6316" s="781" t="s">
        <v>5517</v>
      </c>
      <c r="J6316" s="782">
        <v>3000000</v>
      </c>
      <c r="K6316" s="783">
        <v>3000000</v>
      </c>
      <c r="L6316" s="784">
        <f t="shared" si="383"/>
        <v>0</v>
      </c>
      <c r="M6316" s="784">
        <f>SUM(K6316-J6316)</f>
        <v>0</v>
      </c>
      <c r="N6316" s="782">
        <v>3000000</v>
      </c>
      <c r="O6316" s="782">
        <v>3000000</v>
      </c>
      <c r="P6316" s="782">
        <v>9000000</v>
      </c>
      <c r="Q6316" s="782">
        <v>800000</v>
      </c>
      <c r="R6316" s="782"/>
      <c r="T6316" s="568"/>
    </row>
    <row r="6317" spans="1:20" s="498" customFormat="1" ht="12" x14ac:dyDescent="0.25">
      <c r="A6317" s="772"/>
      <c r="B6317" s="566" t="s">
        <v>1768</v>
      </c>
      <c r="C6317" s="810"/>
      <c r="D6317" s="519"/>
      <c r="E6317" s="810"/>
      <c r="F6317" s="827"/>
      <c r="G6317" s="810"/>
      <c r="H6317" s="810"/>
      <c r="I6317" s="779"/>
      <c r="J6317" s="782">
        <v>186421270</v>
      </c>
      <c r="K6317" s="783">
        <f>SUM(K6259,K6279,K6314)</f>
        <v>186421270</v>
      </c>
      <c r="L6317" s="782">
        <f t="shared" ref="L6317:O6317" si="384">SUM(L6259,L6279,L6314)</f>
        <v>0</v>
      </c>
      <c r="M6317" s="782">
        <f t="shared" si="384"/>
        <v>0</v>
      </c>
      <c r="N6317" s="782">
        <f t="shared" si="384"/>
        <v>186421270</v>
      </c>
      <c r="O6317" s="782">
        <f t="shared" si="384"/>
        <v>187171270</v>
      </c>
      <c r="P6317" s="782">
        <v>560013810</v>
      </c>
      <c r="Q6317" s="782">
        <v>161162729</v>
      </c>
      <c r="R6317" s="782"/>
      <c r="T6317" s="568"/>
    </row>
    <row r="6318" spans="1:20" s="498" customFormat="1" ht="12" x14ac:dyDescent="0.25">
      <c r="A6318" s="772" t="s">
        <v>1769</v>
      </c>
      <c r="B6318" s="773" t="s">
        <v>1770</v>
      </c>
      <c r="C6318" s="773"/>
      <c r="D6318" s="842"/>
      <c r="E6318" s="773"/>
      <c r="F6318" s="775"/>
      <c r="G6318" s="773"/>
      <c r="H6318" s="773"/>
      <c r="I6318" s="773"/>
      <c r="J6318" s="776"/>
      <c r="K6318" s="776"/>
      <c r="L6318" s="776"/>
      <c r="M6318" s="776"/>
      <c r="N6318" s="776"/>
      <c r="O6318" s="776"/>
      <c r="P6318" s="776"/>
      <c r="Q6318" s="776"/>
      <c r="R6318" s="776"/>
      <c r="T6318" s="568"/>
    </row>
    <row r="6319" spans="1:20" s="498" customFormat="1" ht="12" x14ac:dyDescent="0.25">
      <c r="A6319" s="772"/>
      <c r="C6319" s="773" t="s">
        <v>5142</v>
      </c>
      <c r="D6319" s="817"/>
      <c r="E6319" s="773"/>
      <c r="F6319" s="775"/>
      <c r="G6319" s="773"/>
      <c r="H6319" s="773"/>
      <c r="I6319" s="773"/>
      <c r="J6319" s="777">
        <v>105600000</v>
      </c>
      <c r="K6319" s="789">
        <f>SUM(K6320:K6352)</f>
        <v>166650000</v>
      </c>
      <c r="L6319" s="784">
        <f t="shared" ref="L6319:O6319" si="385">SUM(L6320:L6352)</f>
        <v>0</v>
      </c>
      <c r="M6319" s="784">
        <f t="shared" si="385"/>
        <v>61050000</v>
      </c>
      <c r="N6319" s="784">
        <f t="shared" si="385"/>
        <v>105600000</v>
      </c>
      <c r="O6319" s="784">
        <f t="shared" si="385"/>
        <v>106100000</v>
      </c>
      <c r="P6319" s="777">
        <f>SUM(K6319,N6319,O6319)</f>
        <v>378350000</v>
      </c>
      <c r="Q6319" s="777">
        <v>51800000</v>
      </c>
      <c r="R6319" s="777"/>
      <c r="T6319" s="568"/>
    </row>
    <row r="6320" spans="1:20" s="498" customFormat="1" ht="24" x14ac:dyDescent="0.25">
      <c r="A6320" s="772"/>
      <c r="D6320" s="515" t="s">
        <v>11557</v>
      </c>
      <c r="E6320" s="779" t="s">
        <v>11558</v>
      </c>
      <c r="F6320" s="780" t="s">
        <v>11559</v>
      </c>
      <c r="G6320" s="781" t="s">
        <v>10678</v>
      </c>
      <c r="H6320" s="781" t="s">
        <v>11560</v>
      </c>
      <c r="I6320" s="781" t="s">
        <v>5517</v>
      </c>
      <c r="J6320" s="782">
        <v>5000000</v>
      </c>
      <c r="K6320" s="783">
        <v>5000000</v>
      </c>
      <c r="L6320" s="784">
        <f t="shared" ref="L6320:L6352" si="386">SUM(J6320-K6320)</f>
        <v>0</v>
      </c>
      <c r="M6320" s="784">
        <f>SUM(K6320-J6320)</f>
        <v>0</v>
      </c>
      <c r="N6320" s="782">
        <v>5000000</v>
      </c>
      <c r="O6320" s="782">
        <v>5000000</v>
      </c>
      <c r="P6320" s="782">
        <v>15000000</v>
      </c>
      <c r="Q6320" s="782">
        <v>1200000</v>
      </c>
      <c r="R6320" s="782"/>
      <c r="T6320" s="568"/>
    </row>
    <row r="6321" spans="1:20" s="498" customFormat="1" ht="24" x14ac:dyDescent="0.25">
      <c r="A6321" s="772"/>
      <c r="D6321" s="515" t="s">
        <v>11561</v>
      </c>
      <c r="E6321" s="779" t="s">
        <v>11562</v>
      </c>
      <c r="F6321" s="780" t="s">
        <v>5568</v>
      </c>
      <c r="G6321" s="781" t="s">
        <v>10678</v>
      </c>
      <c r="H6321" s="781" t="s">
        <v>11560</v>
      </c>
      <c r="I6321" s="781" t="s">
        <v>5517</v>
      </c>
      <c r="J6321" s="782">
        <v>3000000</v>
      </c>
      <c r="K6321" s="783">
        <v>3000000</v>
      </c>
      <c r="L6321" s="784">
        <f t="shared" si="386"/>
        <v>0</v>
      </c>
      <c r="M6321" s="784">
        <f t="shared" ref="M6321:M6352" si="387">SUM(K6321-J6321)</f>
        <v>0</v>
      </c>
      <c r="N6321" s="782">
        <v>3000000</v>
      </c>
      <c r="O6321" s="782">
        <v>3500000</v>
      </c>
      <c r="P6321" s="782">
        <v>9500000</v>
      </c>
      <c r="Q6321" s="782">
        <v>900000</v>
      </c>
      <c r="R6321" s="782"/>
      <c r="T6321" s="568"/>
    </row>
    <row r="6322" spans="1:20" s="498" customFormat="1" ht="24" x14ac:dyDescent="0.25">
      <c r="A6322" s="772"/>
      <c r="D6322" s="515" t="s">
        <v>11563</v>
      </c>
      <c r="E6322" s="779" t="s">
        <v>11564</v>
      </c>
      <c r="F6322" s="780" t="s">
        <v>11565</v>
      </c>
      <c r="G6322" s="781" t="s">
        <v>11566</v>
      </c>
      <c r="H6322" s="781" t="s">
        <v>11567</v>
      </c>
      <c r="I6322" s="781" t="s">
        <v>5517</v>
      </c>
      <c r="J6322" s="782">
        <v>15000000</v>
      </c>
      <c r="K6322" s="783">
        <v>15000000</v>
      </c>
      <c r="L6322" s="784">
        <f t="shared" si="386"/>
        <v>0</v>
      </c>
      <c r="M6322" s="784">
        <f t="shared" si="387"/>
        <v>0</v>
      </c>
      <c r="N6322" s="782">
        <v>15000000</v>
      </c>
      <c r="O6322" s="782">
        <v>15000000</v>
      </c>
      <c r="P6322" s="782">
        <v>45000000</v>
      </c>
      <c r="Q6322" s="782">
        <v>18200000</v>
      </c>
      <c r="R6322" s="782"/>
      <c r="T6322" s="568"/>
    </row>
    <row r="6323" spans="1:20" s="498" customFormat="1" ht="12" x14ac:dyDescent="0.25">
      <c r="A6323" s="772"/>
      <c r="D6323" s="515" t="s">
        <v>11568</v>
      </c>
      <c r="E6323" s="779" t="s">
        <v>11569</v>
      </c>
      <c r="F6323" s="780" t="s">
        <v>5592</v>
      </c>
      <c r="G6323" s="781" t="s">
        <v>10678</v>
      </c>
      <c r="H6323" s="781" t="s">
        <v>11560</v>
      </c>
      <c r="I6323" s="781" t="s">
        <v>5517</v>
      </c>
      <c r="J6323" s="782">
        <v>500000</v>
      </c>
      <c r="K6323" s="783">
        <v>500000</v>
      </c>
      <c r="L6323" s="784">
        <f t="shared" si="386"/>
        <v>0</v>
      </c>
      <c r="M6323" s="784">
        <f t="shared" si="387"/>
        <v>0</v>
      </c>
      <c r="N6323" s="782">
        <v>500000</v>
      </c>
      <c r="O6323" s="782">
        <v>500000</v>
      </c>
      <c r="P6323" s="782">
        <v>1500000</v>
      </c>
      <c r="Q6323" s="782">
        <v>0</v>
      </c>
      <c r="R6323" s="782"/>
      <c r="T6323" s="568"/>
    </row>
    <row r="6324" spans="1:20" s="498" customFormat="1" ht="12" x14ac:dyDescent="0.25">
      <c r="A6324" s="772"/>
      <c r="D6324" s="515" t="s">
        <v>11570</v>
      </c>
      <c r="E6324" s="779" t="s">
        <v>11571</v>
      </c>
      <c r="F6324" s="780" t="s">
        <v>6354</v>
      </c>
      <c r="G6324" s="781" t="s">
        <v>10678</v>
      </c>
      <c r="H6324" s="781" t="s">
        <v>11560</v>
      </c>
      <c r="I6324" s="781" t="s">
        <v>5517</v>
      </c>
      <c r="J6324" s="782">
        <v>400000</v>
      </c>
      <c r="K6324" s="783">
        <v>400000</v>
      </c>
      <c r="L6324" s="784">
        <f t="shared" si="386"/>
        <v>0</v>
      </c>
      <c r="M6324" s="784">
        <f t="shared" si="387"/>
        <v>0</v>
      </c>
      <c r="N6324" s="782">
        <v>400000</v>
      </c>
      <c r="O6324" s="782">
        <v>400000</v>
      </c>
      <c r="P6324" s="782">
        <v>1200000</v>
      </c>
      <c r="Q6324" s="782">
        <v>400000</v>
      </c>
      <c r="R6324" s="782"/>
      <c r="T6324" s="568"/>
    </row>
    <row r="6325" spans="1:20" s="498" customFormat="1" ht="36" x14ac:dyDescent="0.25">
      <c r="A6325" s="772"/>
      <c r="D6325" s="515" t="s">
        <v>11572</v>
      </c>
      <c r="E6325" s="779" t="s">
        <v>11573</v>
      </c>
      <c r="F6325" s="780" t="s">
        <v>5598</v>
      </c>
      <c r="G6325" s="781" t="s">
        <v>10678</v>
      </c>
      <c r="H6325" s="781" t="s">
        <v>11560</v>
      </c>
      <c r="I6325" s="781" t="s">
        <v>5517</v>
      </c>
      <c r="J6325" s="782">
        <v>1000000</v>
      </c>
      <c r="K6325" s="783">
        <v>1000000</v>
      </c>
      <c r="L6325" s="784">
        <f t="shared" si="386"/>
        <v>0</v>
      </c>
      <c r="M6325" s="784">
        <f t="shared" si="387"/>
        <v>0</v>
      </c>
      <c r="N6325" s="782">
        <v>1000000</v>
      </c>
      <c r="O6325" s="782">
        <v>1000000</v>
      </c>
      <c r="P6325" s="782">
        <v>3000000</v>
      </c>
      <c r="Q6325" s="782">
        <v>1000000</v>
      </c>
      <c r="R6325" s="782"/>
      <c r="T6325" s="568"/>
    </row>
    <row r="6326" spans="1:20" s="498" customFormat="1" ht="24" x14ac:dyDescent="0.25">
      <c r="A6326" s="772"/>
      <c r="D6326" s="515" t="s">
        <v>11574</v>
      </c>
      <c r="E6326" s="779" t="s">
        <v>11575</v>
      </c>
      <c r="F6326" s="780" t="s">
        <v>5947</v>
      </c>
      <c r="G6326" s="781" t="s">
        <v>10678</v>
      </c>
      <c r="H6326" s="781" t="s">
        <v>11560</v>
      </c>
      <c r="I6326" s="781" t="s">
        <v>5517</v>
      </c>
      <c r="J6326" s="782">
        <v>1200000</v>
      </c>
      <c r="K6326" s="783">
        <v>1200000</v>
      </c>
      <c r="L6326" s="784">
        <f t="shared" si="386"/>
        <v>0</v>
      </c>
      <c r="M6326" s="784">
        <f t="shared" si="387"/>
        <v>0</v>
      </c>
      <c r="N6326" s="782">
        <v>1200000</v>
      </c>
      <c r="O6326" s="782">
        <v>1200000</v>
      </c>
      <c r="P6326" s="782">
        <v>3600000</v>
      </c>
      <c r="Q6326" s="782">
        <v>1200000</v>
      </c>
      <c r="R6326" s="782"/>
      <c r="T6326" s="568"/>
    </row>
    <row r="6327" spans="1:20" s="498" customFormat="1" ht="12" x14ac:dyDescent="0.25">
      <c r="A6327" s="772"/>
      <c r="D6327" s="515" t="s">
        <v>11576</v>
      </c>
      <c r="E6327" s="779" t="s">
        <v>11577</v>
      </c>
      <c r="F6327" s="515" t="s">
        <v>5622</v>
      </c>
      <c r="G6327" s="781" t="s">
        <v>10678</v>
      </c>
      <c r="H6327" s="781" t="s">
        <v>11560</v>
      </c>
      <c r="I6327" s="781" t="s">
        <v>5517</v>
      </c>
      <c r="J6327" s="782">
        <v>20000000</v>
      </c>
      <c r="K6327" s="783">
        <v>20000000</v>
      </c>
      <c r="L6327" s="784">
        <f t="shared" si="386"/>
        <v>0</v>
      </c>
      <c r="M6327" s="784">
        <f t="shared" si="387"/>
        <v>0</v>
      </c>
      <c r="N6327" s="782">
        <v>20000000</v>
      </c>
      <c r="O6327" s="782">
        <v>20000000</v>
      </c>
      <c r="P6327" s="782">
        <v>60000000</v>
      </c>
      <c r="Q6327" s="782">
        <v>1000000</v>
      </c>
      <c r="R6327" s="782"/>
      <c r="T6327" s="568"/>
    </row>
    <row r="6328" spans="1:20" s="498" customFormat="1" ht="12" x14ac:dyDescent="0.25">
      <c r="A6328" s="772"/>
      <c r="D6328" s="515" t="s">
        <v>11578</v>
      </c>
      <c r="E6328" s="779" t="s">
        <v>11579</v>
      </c>
      <c r="F6328" s="780" t="s">
        <v>5631</v>
      </c>
      <c r="G6328" s="781" t="s">
        <v>10678</v>
      </c>
      <c r="H6328" s="781" t="s">
        <v>11560</v>
      </c>
      <c r="I6328" s="781" t="s">
        <v>5517</v>
      </c>
      <c r="J6328" s="782">
        <v>600000</v>
      </c>
      <c r="K6328" s="783">
        <v>600000</v>
      </c>
      <c r="L6328" s="784">
        <f t="shared" si="386"/>
        <v>0</v>
      </c>
      <c r="M6328" s="784">
        <f t="shared" si="387"/>
        <v>0</v>
      </c>
      <c r="N6328" s="782">
        <v>600000</v>
      </c>
      <c r="O6328" s="782">
        <v>600000</v>
      </c>
      <c r="P6328" s="782">
        <v>1800000</v>
      </c>
      <c r="Q6328" s="782">
        <v>600000</v>
      </c>
      <c r="R6328" s="782"/>
      <c r="T6328" s="568"/>
    </row>
    <row r="6329" spans="1:20" s="498" customFormat="1" ht="36" x14ac:dyDescent="0.25">
      <c r="A6329" s="772"/>
      <c r="D6329" s="515" t="s">
        <v>11580</v>
      </c>
      <c r="E6329" s="779" t="s">
        <v>11581</v>
      </c>
      <c r="F6329" s="780" t="s">
        <v>5634</v>
      </c>
      <c r="G6329" s="781" t="s">
        <v>10678</v>
      </c>
      <c r="H6329" s="781" t="s">
        <v>11560</v>
      </c>
      <c r="I6329" s="781" t="s">
        <v>5517</v>
      </c>
      <c r="J6329" s="782">
        <v>20000000</v>
      </c>
      <c r="K6329" s="783">
        <v>20000000</v>
      </c>
      <c r="L6329" s="784">
        <f t="shared" si="386"/>
        <v>0</v>
      </c>
      <c r="M6329" s="784">
        <f t="shared" si="387"/>
        <v>0</v>
      </c>
      <c r="N6329" s="782">
        <v>20000000</v>
      </c>
      <c r="O6329" s="782">
        <v>20000000</v>
      </c>
      <c r="P6329" s="782">
        <v>60000000</v>
      </c>
      <c r="Q6329" s="782">
        <v>10000000</v>
      </c>
      <c r="R6329" s="782"/>
      <c r="T6329" s="568"/>
    </row>
    <row r="6330" spans="1:20" s="498" customFormat="1" ht="24" x14ac:dyDescent="0.25">
      <c r="A6330" s="772"/>
      <c r="D6330" s="515" t="s">
        <v>11582</v>
      </c>
      <c r="E6330" s="779" t="s">
        <v>11583</v>
      </c>
      <c r="F6330" s="780" t="s">
        <v>5637</v>
      </c>
      <c r="G6330" s="781" t="s">
        <v>10678</v>
      </c>
      <c r="H6330" s="781" t="s">
        <v>11560</v>
      </c>
      <c r="I6330" s="781" t="s">
        <v>5517</v>
      </c>
      <c r="J6330" s="782">
        <v>500000</v>
      </c>
      <c r="K6330" s="783">
        <v>500000</v>
      </c>
      <c r="L6330" s="784">
        <f t="shared" si="386"/>
        <v>0</v>
      </c>
      <c r="M6330" s="784">
        <f t="shared" si="387"/>
        <v>0</v>
      </c>
      <c r="N6330" s="782">
        <v>500000</v>
      </c>
      <c r="O6330" s="782">
        <v>500000</v>
      </c>
      <c r="P6330" s="782">
        <v>1500000</v>
      </c>
      <c r="Q6330" s="782">
        <v>900000</v>
      </c>
      <c r="R6330" s="782"/>
      <c r="T6330" s="568"/>
    </row>
    <row r="6331" spans="1:20" s="498" customFormat="1" ht="24" x14ac:dyDescent="0.25">
      <c r="A6331" s="772"/>
      <c r="D6331" s="515" t="s">
        <v>11584</v>
      </c>
      <c r="E6331" s="779" t="s">
        <v>11585</v>
      </c>
      <c r="F6331" s="780" t="s">
        <v>11514</v>
      </c>
      <c r="G6331" s="781" t="s">
        <v>10678</v>
      </c>
      <c r="H6331" s="781" t="s">
        <v>11560</v>
      </c>
      <c r="I6331" s="781" t="s">
        <v>5517</v>
      </c>
      <c r="J6331" s="782">
        <v>1000000</v>
      </c>
      <c r="K6331" s="783">
        <v>2650000</v>
      </c>
      <c r="L6331" s="782">
        <v>0</v>
      </c>
      <c r="M6331" s="782">
        <f t="shared" si="387"/>
        <v>1650000</v>
      </c>
      <c r="N6331" s="782">
        <v>1000000</v>
      </c>
      <c r="O6331" s="782">
        <v>1000000</v>
      </c>
      <c r="P6331" s="782">
        <v>3000000</v>
      </c>
      <c r="Q6331" s="782">
        <v>1000000</v>
      </c>
      <c r="R6331" s="782"/>
      <c r="T6331" s="568"/>
    </row>
    <row r="6332" spans="1:20" s="498" customFormat="1" ht="12" x14ac:dyDescent="0.25">
      <c r="A6332" s="772"/>
      <c r="F6332" s="536"/>
      <c r="G6332" s="793"/>
      <c r="H6332" s="793"/>
      <c r="I6332" s="793"/>
      <c r="J6332" s="776"/>
      <c r="K6332" s="776"/>
      <c r="L6332" s="776"/>
      <c r="M6332" s="776"/>
      <c r="N6332" s="776"/>
      <c r="O6332" s="776"/>
      <c r="P6332" s="776"/>
      <c r="Q6332" s="776"/>
      <c r="R6332" s="776"/>
      <c r="T6332" s="568"/>
    </row>
    <row r="6333" spans="1:20" s="751" customFormat="1" ht="12" customHeight="1" x14ac:dyDescent="0.3">
      <c r="A6333" s="946" t="s">
        <v>5500</v>
      </c>
      <c r="B6333" s="946"/>
      <c r="C6333" s="946"/>
      <c r="D6333" s="946"/>
      <c r="E6333" s="946"/>
      <c r="F6333" s="946"/>
      <c r="G6333" s="946"/>
      <c r="H6333" s="946"/>
      <c r="I6333" s="946"/>
      <c r="J6333" s="946"/>
      <c r="K6333" s="946"/>
      <c r="L6333" s="946"/>
      <c r="M6333" s="946"/>
      <c r="N6333" s="946"/>
      <c r="O6333" s="946"/>
      <c r="P6333" s="946"/>
      <c r="Q6333" s="946"/>
      <c r="T6333" s="752"/>
    </row>
    <row r="6334" spans="1:20" s="751" customFormat="1" ht="13.8" x14ac:dyDescent="0.3">
      <c r="A6334" s="946" t="s">
        <v>5501</v>
      </c>
      <c r="B6334" s="946"/>
      <c r="C6334" s="946"/>
      <c r="D6334" s="946"/>
      <c r="E6334" s="946"/>
      <c r="F6334" s="946"/>
      <c r="G6334" s="946"/>
      <c r="H6334" s="946"/>
      <c r="I6334" s="946"/>
      <c r="J6334" s="946"/>
      <c r="K6334" s="946"/>
      <c r="L6334" s="946"/>
      <c r="M6334" s="946"/>
      <c r="N6334" s="946"/>
      <c r="O6334" s="946"/>
      <c r="P6334" s="946"/>
      <c r="Q6334" s="946"/>
      <c r="T6334" s="752"/>
    </row>
    <row r="6335" spans="1:20" s="753" customFormat="1" ht="13.2" x14ac:dyDescent="0.25">
      <c r="A6335" s="947" t="s">
        <v>8579</v>
      </c>
      <c r="B6335" s="947"/>
      <c r="C6335" s="947"/>
      <c r="D6335" s="947"/>
      <c r="E6335" s="947"/>
      <c r="F6335" s="947"/>
      <c r="G6335" s="947"/>
      <c r="H6335" s="947"/>
      <c r="I6335" s="947"/>
      <c r="J6335" s="947"/>
      <c r="K6335" s="947"/>
      <c r="L6335" s="947"/>
      <c r="M6335" s="947"/>
      <c r="N6335" s="947"/>
      <c r="O6335" s="947"/>
      <c r="P6335" s="947"/>
      <c r="Q6335" s="947"/>
      <c r="T6335" s="754"/>
    </row>
    <row r="6336" spans="1:20" s="760" customFormat="1" ht="24" customHeight="1" x14ac:dyDescent="0.25">
      <c r="A6336" s="943" t="s">
        <v>5502</v>
      </c>
      <c r="B6336" s="948" t="s">
        <v>5503</v>
      </c>
      <c r="C6336" s="949"/>
      <c r="D6336" s="755"/>
      <c r="E6336" s="943" t="s">
        <v>5504</v>
      </c>
      <c r="F6336" s="943" t="s">
        <v>4881</v>
      </c>
      <c r="G6336" s="943" t="s">
        <v>5505</v>
      </c>
      <c r="H6336" s="943" t="s">
        <v>5506</v>
      </c>
      <c r="I6336" s="943" t="s">
        <v>5507</v>
      </c>
      <c r="J6336" s="756" t="s">
        <v>3115</v>
      </c>
      <c r="K6336" s="757" t="s">
        <v>3116</v>
      </c>
      <c r="L6336" s="758" t="s">
        <v>5508</v>
      </c>
      <c r="M6336" s="758" t="s">
        <v>5509</v>
      </c>
      <c r="N6336" s="756" t="s">
        <v>3116</v>
      </c>
      <c r="O6336" s="756" t="s">
        <v>3116</v>
      </c>
      <c r="P6336" s="759" t="s">
        <v>3317</v>
      </c>
      <c r="Q6336" s="759" t="s">
        <v>3341</v>
      </c>
      <c r="R6336" s="759" t="s">
        <v>5510</v>
      </c>
      <c r="T6336" s="761"/>
    </row>
    <row r="6337" spans="1:20" s="760" customFormat="1" ht="19.5" customHeight="1" x14ac:dyDescent="0.25">
      <c r="A6337" s="944"/>
      <c r="B6337" s="950"/>
      <c r="C6337" s="951"/>
      <c r="D6337" s="762"/>
      <c r="E6337" s="944"/>
      <c r="F6337" s="944"/>
      <c r="G6337" s="944"/>
      <c r="H6337" s="944"/>
      <c r="I6337" s="944"/>
      <c r="J6337" s="763">
        <v>2020</v>
      </c>
      <c r="K6337" s="764" t="s">
        <v>3120</v>
      </c>
      <c r="L6337" s="765" t="s">
        <v>3120</v>
      </c>
      <c r="M6337" s="765" t="s">
        <v>3120</v>
      </c>
      <c r="N6337" s="766" t="s">
        <v>5068</v>
      </c>
      <c r="O6337" s="766" t="s">
        <v>5069</v>
      </c>
      <c r="P6337" s="763" t="s">
        <v>4882</v>
      </c>
      <c r="Q6337" s="766" t="s">
        <v>5102</v>
      </c>
      <c r="R6337" s="763"/>
      <c r="T6337" s="761"/>
    </row>
    <row r="6338" spans="1:20" s="760" customFormat="1" ht="15.75" customHeight="1" x14ac:dyDescent="0.25">
      <c r="A6338" s="945"/>
      <c r="B6338" s="952"/>
      <c r="C6338" s="953"/>
      <c r="D6338" s="768"/>
      <c r="E6338" s="945"/>
      <c r="F6338" s="945"/>
      <c r="G6338" s="945"/>
      <c r="H6338" s="945"/>
      <c r="I6338" s="945"/>
      <c r="J6338" s="769" t="s">
        <v>14</v>
      </c>
      <c r="K6338" s="770" t="s">
        <v>14</v>
      </c>
      <c r="L6338" s="771" t="s">
        <v>14</v>
      </c>
      <c r="M6338" s="771" t="s">
        <v>14</v>
      </c>
      <c r="N6338" s="769" t="s">
        <v>14</v>
      </c>
      <c r="O6338" s="769" t="s">
        <v>14</v>
      </c>
      <c r="P6338" s="769" t="s">
        <v>14</v>
      </c>
      <c r="Q6338" s="769" t="s">
        <v>14</v>
      </c>
      <c r="R6338" s="769"/>
      <c r="T6338" s="761"/>
    </row>
    <row r="6339" spans="1:20" s="498" customFormat="1" ht="24" x14ac:dyDescent="0.25">
      <c r="A6339" s="772"/>
      <c r="D6339" s="515" t="s">
        <v>11586</v>
      </c>
      <c r="E6339" s="779" t="s">
        <v>11587</v>
      </c>
      <c r="F6339" s="780" t="s">
        <v>9873</v>
      </c>
      <c r="G6339" s="781" t="s">
        <v>10678</v>
      </c>
      <c r="H6339" s="781" t="s">
        <v>11560</v>
      </c>
      <c r="I6339" s="781" t="s">
        <v>5517</v>
      </c>
      <c r="J6339" s="782">
        <v>600000</v>
      </c>
      <c r="K6339" s="783">
        <v>600000</v>
      </c>
      <c r="L6339" s="784">
        <f t="shared" si="386"/>
        <v>0</v>
      </c>
      <c r="M6339" s="784">
        <f t="shared" si="387"/>
        <v>0</v>
      </c>
      <c r="N6339" s="782">
        <v>600000</v>
      </c>
      <c r="O6339" s="782">
        <v>600000</v>
      </c>
      <c r="P6339" s="782">
        <v>1800000</v>
      </c>
      <c r="Q6339" s="782">
        <v>600000</v>
      </c>
      <c r="R6339" s="782"/>
      <c r="T6339" s="568"/>
    </row>
    <row r="6340" spans="1:20" s="498" customFormat="1" ht="12" x14ac:dyDescent="0.25">
      <c r="A6340" s="772"/>
      <c r="D6340" s="515" t="s">
        <v>11588</v>
      </c>
      <c r="E6340" s="779" t="s">
        <v>11589</v>
      </c>
      <c r="F6340" s="515" t="s">
        <v>5649</v>
      </c>
      <c r="G6340" s="781" t="s">
        <v>10678</v>
      </c>
      <c r="H6340" s="781" t="s">
        <v>11560</v>
      </c>
      <c r="I6340" s="781" t="s">
        <v>5517</v>
      </c>
      <c r="J6340" s="782">
        <v>600000</v>
      </c>
      <c r="K6340" s="783">
        <v>600000</v>
      </c>
      <c r="L6340" s="784">
        <f t="shared" si="386"/>
        <v>0</v>
      </c>
      <c r="M6340" s="784">
        <f t="shared" si="387"/>
        <v>0</v>
      </c>
      <c r="N6340" s="782">
        <v>600000</v>
      </c>
      <c r="O6340" s="782">
        <v>600000</v>
      </c>
      <c r="P6340" s="782">
        <v>1800000</v>
      </c>
      <c r="Q6340" s="782">
        <v>600000</v>
      </c>
      <c r="R6340" s="782"/>
      <c r="T6340" s="568"/>
    </row>
    <row r="6341" spans="1:20" s="498" customFormat="1" ht="12" x14ac:dyDescent="0.25">
      <c r="A6341" s="772"/>
      <c r="D6341" s="515" t="s">
        <v>11590</v>
      </c>
      <c r="E6341" s="779" t="s">
        <v>11591</v>
      </c>
      <c r="F6341" s="780" t="s">
        <v>5664</v>
      </c>
      <c r="G6341" s="781" t="s">
        <v>10678</v>
      </c>
      <c r="H6341" s="781" t="s">
        <v>11560</v>
      </c>
      <c r="I6341" s="781" t="s">
        <v>5517</v>
      </c>
      <c r="J6341" s="782">
        <v>1500000</v>
      </c>
      <c r="K6341" s="783">
        <v>1500000</v>
      </c>
      <c r="L6341" s="784">
        <f t="shared" si="386"/>
        <v>0</v>
      </c>
      <c r="M6341" s="784">
        <f t="shared" si="387"/>
        <v>0</v>
      </c>
      <c r="N6341" s="782">
        <v>1500000</v>
      </c>
      <c r="O6341" s="782">
        <v>1500000</v>
      </c>
      <c r="P6341" s="782">
        <v>4500000</v>
      </c>
      <c r="Q6341" s="782">
        <v>1500000</v>
      </c>
      <c r="R6341" s="782"/>
      <c r="T6341" s="568"/>
    </row>
    <row r="6342" spans="1:20" s="498" customFormat="1" ht="12" x14ac:dyDescent="0.25">
      <c r="A6342" s="772"/>
      <c r="D6342" s="515" t="s">
        <v>11592</v>
      </c>
      <c r="E6342" s="779" t="s">
        <v>11593</v>
      </c>
      <c r="F6342" s="515" t="s">
        <v>9672</v>
      </c>
      <c r="G6342" s="781" t="s">
        <v>6194</v>
      </c>
      <c r="H6342" s="781" t="s">
        <v>8379</v>
      </c>
      <c r="I6342" s="781" t="s">
        <v>5517</v>
      </c>
      <c r="J6342" s="782">
        <v>3000000</v>
      </c>
      <c r="K6342" s="783">
        <v>3000000</v>
      </c>
      <c r="L6342" s="784">
        <f t="shared" si="386"/>
        <v>0</v>
      </c>
      <c r="M6342" s="784">
        <f t="shared" si="387"/>
        <v>0</v>
      </c>
      <c r="N6342" s="782">
        <v>3000000</v>
      </c>
      <c r="O6342" s="782">
        <v>3000000</v>
      </c>
      <c r="P6342" s="782">
        <v>9000000</v>
      </c>
      <c r="Q6342" s="782">
        <v>2000000</v>
      </c>
      <c r="R6342" s="782"/>
      <c r="T6342" s="568"/>
    </row>
    <row r="6343" spans="1:20" s="498" customFormat="1" ht="24" x14ac:dyDescent="0.25">
      <c r="A6343" s="772"/>
      <c r="D6343" s="515" t="s">
        <v>11594</v>
      </c>
      <c r="E6343" s="779" t="s">
        <v>11595</v>
      </c>
      <c r="F6343" s="780" t="s">
        <v>8111</v>
      </c>
      <c r="G6343" s="781" t="s">
        <v>10678</v>
      </c>
      <c r="H6343" s="781" t="s">
        <v>11560</v>
      </c>
      <c r="I6343" s="781" t="s">
        <v>5517</v>
      </c>
      <c r="J6343" s="782">
        <v>600000</v>
      </c>
      <c r="K6343" s="783">
        <v>40000000</v>
      </c>
      <c r="L6343" s="784">
        <v>0</v>
      </c>
      <c r="M6343" s="784">
        <f t="shared" si="387"/>
        <v>39400000</v>
      </c>
      <c r="N6343" s="782">
        <v>600000</v>
      </c>
      <c r="O6343" s="782">
        <v>600000</v>
      </c>
      <c r="P6343" s="782">
        <v>1800000</v>
      </c>
      <c r="Q6343" s="782">
        <v>600000</v>
      </c>
      <c r="R6343" s="782"/>
      <c r="T6343" s="568"/>
    </row>
    <row r="6344" spans="1:20" s="498" customFormat="1" ht="12" x14ac:dyDescent="0.25">
      <c r="A6344" s="772"/>
      <c r="D6344" s="515" t="s">
        <v>11596</v>
      </c>
      <c r="E6344" s="779" t="s">
        <v>11597</v>
      </c>
      <c r="F6344" s="780" t="s">
        <v>5703</v>
      </c>
      <c r="G6344" s="781" t="s">
        <v>10678</v>
      </c>
      <c r="H6344" s="781" t="s">
        <v>11560</v>
      </c>
      <c r="I6344" s="781" t="s">
        <v>5517</v>
      </c>
      <c r="J6344" s="782">
        <v>900000</v>
      </c>
      <c r="K6344" s="783">
        <v>900000</v>
      </c>
      <c r="L6344" s="784">
        <f t="shared" si="386"/>
        <v>0</v>
      </c>
      <c r="M6344" s="784">
        <f t="shared" si="387"/>
        <v>0</v>
      </c>
      <c r="N6344" s="782">
        <v>900000</v>
      </c>
      <c r="O6344" s="782">
        <v>900000</v>
      </c>
      <c r="P6344" s="782">
        <v>2700000</v>
      </c>
      <c r="Q6344" s="782">
        <v>900000</v>
      </c>
      <c r="R6344" s="782"/>
      <c r="T6344" s="568"/>
    </row>
    <row r="6345" spans="1:20" s="498" customFormat="1" ht="24" x14ac:dyDescent="0.25">
      <c r="A6345" s="772"/>
      <c r="D6345" s="515" t="s">
        <v>11598</v>
      </c>
      <c r="E6345" s="779" t="s">
        <v>11599</v>
      </c>
      <c r="F6345" s="780" t="s">
        <v>5706</v>
      </c>
      <c r="G6345" s="781" t="s">
        <v>10678</v>
      </c>
      <c r="H6345" s="781" t="s">
        <v>11560</v>
      </c>
      <c r="I6345" s="781" t="s">
        <v>5517</v>
      </c>
      <c r="J6345" s="782">
        <v>6000000</v>
      </c>
      <c r="K6345" s="783">
        <v>6000000</v>
      </c>
      <c r="L6345" s="784">
        <f t="shared" si="386"/>
        <v>0</v>
      </c>
      <c r="M6345" s="784">
        <f t="shared" si="387"/>
        <v>0</v>
      </c>
      <c r="N6345" s="782">
        <v>6000000</v>
      </c>
      <c r="O6345" s="782">
        <v>6000000</v>
      </c>
      <c r="P6345" s="782">
        <v>18000000</v>
      </c>
      <c r="Q6345" s="782">
        <v>6000000</v>
      </c>
      <c r="R6345" s="782"/>
      <c r="T6345" s="568"/>
    </row>
    <row r="6346" spans="1:20" s="498" customFormat="1" ht="12" x14ac:dyDescent="0.25">
      <c r="A6346" s="772"/>
      <c r="D6346" s="515" t="s">
        <v>11600</v>
      </c>
      <c r="E6346" s="779" t="s">
        <v>11601</v>
      </c>
      <c r="F6346" s="515" t="s">
        <v>6462</v>
      </c>
      <c r="G6346" s="781" t="s">
        <v>10678</v>
      </c>
      <c r="H6346" s="781" t="s">
        <v>11560</v>
      </c>
      <c r="I6346" s="781" t="s">
        <v>5517</v>
      </c>
      <c r="J6346" s="782">
        <v>500000</v>
      </c>
      <c r="K6346" s="783">
        <v>500000</v>
      </c>
      <c r="L6346" s="784">
        <f t="shared" si="386"/>
        <v>0</v>
      </c>
      <c r="M6346" s="784">
        <f t="shared" si="387"/>
        <v>0</v>
      </c>
      <c r="N6346" s="782">
        <v>500000</v>
      </c>
      <c r="O6346" s="782">
        <v>500000</v>
      </c>
      <c r="P6346" s="782">
        <v>1500000</v>
      </c>
      <c r="Q6346" s="782">
        <v>500000</v>
      </c>
      <c r="R6346" s="782"/>
      <c r="T6346" s="568"/>
    </row>
    <row r="6347" spans="1:20" s="498" customFormat="1" ht="24" x14ac:dyDescent="0.25">
      <c r="A6347" s="772"/>
      <c r="D6347" s="515" t="s">
        <v>11602</v>
      </c>
      <c r="E6347" s="779" t="s">
        <v>11603</v>
      </c>
      <c r="F6347" s="780" t="s">
        <v>6467</v>
      </c>
      <c r="G6347" s="781" t="s">
        <v>10678</v>
      </c>
      <c r="H6347" s="781" t="s">
        <v>11560</v>
      </c>
      <c r="I6347" s="781" t="s">
        <v>5517</v>
      </c>
      <c r="J6347" s="782">
        <v>0</v>
      </c>
      <c r="K6347" s="783">
        <v>0</v>
      </c>
      <c r="L6347" s="784">
        <f t="shared" si="386"/>
        <v>0</v>
      </c>
      <c r="M6347" s="784">
        <f t="shared" si="387"/>
        <v>0</v>
      </c>
      <c r="N6347" s="782">
        <v>0</v>
      </c>
      <c r="O6347" s="782">
        <v>0</v>
      </c>
      <c r="P6347" s="782">
        <v>0</v>
      </c>
      <c r="Q6347" s="782">
        <v>0</v>
      </c>
      <c r="R6347" s="782"/>
      <c r="T6347" s="568"/>
    </row>
    <row r="6348" spans="1:20" s="498" customFormat="1" ht="12" x14ac:dyDescent="0.25">
      <c r="A6348" s="772"/>
      <c r="D6348" s="515" t="s">
        <v>11604</v>
      </c>
      <c r="E6348" s="779" t="s">
        <v>11605</v>
      </c>
      <c r="F6348" s="780" t="s">
        <v>6716</v>
      </c>
      <c r="G6348" s="781" t="s">
        <v>10678</v>
      </c>
      <c r="H6348" s="781" t="s">
        <v>11560</v>
      </c>
      <c r="I6348" s="781" t="s">
        <v>5517</v>
      </c>
      <c r="J6348" s="782">
        <v>1000000</v>
      </c>
      <c r="K6348" s="783">
        <v>1000000</v>
      </c>
      <c r="L6348" s="784">
        <f t="shared" si="386"/>
        <v>0</v>
      </c>
      <c r="M6348" s="784">
        <f t="shared" si="387"/>
        <v>0</v>
      </c>
      <c r="N6348" s="782">
        <v>1000000</v>
      </c>
      <c r="O6348" s="782">
        <v>1000000</v>
      </c>
      <c r="P6348" s="782">
        <v>3000000</v>
      </c>
      <c r="Q6348" s="782">
        <v>0</v>
      </c>
      <c r="R6348" s="782"/>
      <c r="T6348" s="568"/>
    </row>
    <row r="6349" spans="1:20" s="498" customFormat="1" ht="24" x14ac:dyDescent="0.25">
      <c r="A6349" s="772"/>
      <c r="D6349" s="515" t="s">
        <v>11606</v>
      </c>
      <c r="E6349" s="779" t="s">
        <v>11607</v>
      </c>
      <c r="F6349" s="780" t="s">
        <v>11608</v>
      </c>
      <c r="G6349" s="781" t="s">
        <v>6194</v>
      </c>
      <c r="H6349" s="781" t="s">
        <v>6195</v>
      </c>
      <c r="I6349" s="781" t="s">
        <v>5517</v>
      </c>
      <c r="J6349" s="782">
        <v>20000000</v>
      </c>
      <c r="K6349" s="783">
        <v>20000000</v>
      </c>
      <c r="L6349" s="784">
        <f t="shared" si="386"/>
        <v>0</v>
      </c>
      <c r="M6349" s="784">
        <f t="shared" si="387"/>
        <v>0</v>
      </c>
      <c r="N6349" s="782">
        <v>20000000</v>
      </c>
      <c r="O6349" s="782">
        <v>20000000</v>
      </c>
      <c r="P6349" s="782">
        <v>60000000</v>
      </c>
      <c r="Q6349" s="782">
        <v>2000000</v>
      </c>
      <c r="R6349" s="782"/>
      <c r="T6349" s="568"/>
    </row>
    <row r="6350" spans="1:20" s="498" customFormat="1" ht="12" x14ac:dyDescent="0.25">
      <c r="A6350" s="772"/>
      <c r="D6350" s="515" t="s">
        <v>11609</v>
      </c>
      <c r="E6350" s="779" t="s">
        <v>11610</v>
      </c>
      <c r="F6350" s="780" t="s">
        <v>5739</v>
      </c>
      <c r="G6350" s="781" t="s">
        <v>10678</v>
      </c>
      <c r="H6350" s="781" t="s">
        <v>11560</v>
      </c>
      <c r="I6350" s="781" t="s">
        <v>5517</v>
      </c>
      <c r="J6350" s="782">
        <v>2000000</v>
      </c>
      <c r="K6350" s="783">
        <v>22000000</v>
      </c>
      <c r="L6350" s="784">
        <v>0</v>
      </c>
      <c r="M6350" s="784">
        <f t="shared" si="387"/>
        <v>20000000</v>
      </c>
      <c r="N6350" s="782">
        <v>2000000</v>
      </c>
      <c r="O6350" s="782">
        <v>2000000</v>
      </c>
      <c r="P6350" s="782">
        <v>6000000</v>
      </c>
      <c r="Q6350" s="782">
        <v>0</v>
      </c>
      <c r="R6350" s="782"/>
      <c r="T6350" s="568"/>
    </row>
    <row r="6351" spans="1:20" s="498" customFormat="1" ht="24" customHeight="1" x14ac:dyDescent="0.25">
      <c r="A6351" s="772"/>
      <c r="D6351" s="515" t="s">
        <v>11611</v>
      </c>
      <c r="E6351" s="779" t="s">
        <v>11612</v>
      </c>
      <c r="F6351" s="780" t="s">
        <v>5881</v>
      </c>
      <c r="G6351" s="781" t="s">
        <v>10678</v>
      </c>
      <c r="H6351" s="781" t="s">
        <v>11560</v>
      </c>
      <c r="I6351" s="781" t="s">
        <v>5517</v>
      </c>
      <c r="J6351" s="782">
        <v>200000</v>
      </c>
      <c r="K6351" s="783">
        <v>200000</v>
      </c>
      <c r="L6351" s="784">
        <f t="shared" si="386"/>
        <v>0</v>
      </c>
      <c r="M6351" s="784">
        <f t="shared" si="387"/>
        <v>0</v>
      </c>
      <c r="N6351" s="782">
        <v>200000</v>
      </c>
      <c r="O6351" s="782">
        <v>200000</v>
      </c>
      <c r="P6351" s="782">
        <v>600000</v>
      </c>
      <c r="Q6351" s="782">
        <v>200000</v>
      </c>
      <c r="R6351" s="782"/>
      <c r="T6351" s="568"/>
    </row>
    <row r="6352" spans="1:20" s="498" customFormat="1" ht="12" x14ac:dyDescent="0.25">
      <c r="A6352" s="772"/>
      <c r="D6352" s="515" t="s">
        <v>11613</v>
      </c>
      <c r="E6352" s="779" t="s">
        <v>11614</v>
      </c>
      <c r="F6352" s="780" t="s">
        <v>5757</v>
      </c>
      <c r="G6352" s="781" t="s">
        <v>10678</v>
      </c>
      <c r="H6352" s="781" t="s">
        <v>11560</v>
      </c>
      <c r="I6352" s="781" t="s">
        <v>5517</v>
      </c>
      <c r="J6352" s="782">
        <v>500000</v>
      </c>
      <c r="K6352" s="783">
        <v>500000</v>
      </c>
      <c r="L6352" s="782">
        <f t="shared" si="386"/>
        <v>0</v>
      </c>
      <c r="M6352" s="782">
        <f t="shared" si="387"/>
        <v>0</v>
      </c>
      <c r="N6352" s="782">
        <v>500000</v>
      </c>
      <c r="O6352" s="782">
        <v>500000</v>
      </c>
      <c r="P6352" s="782">
        <v>1500000</v>
      </c>
      <c r="Q6352" s="782">
        <v>500000</v>
      </c>
      <c r="R6352" s="782"/>
      <c r="T6352" s="568"/>
    </row>
    <row r="6353" spans="1:20" s="498" customFormat="1" ht="12" x14ac:dyDescent="0.25">
      <c r="A6353" s="772"/>
      <c r="D6353" s="515"/>
      <c r="F6353" s="536"/>
      <c r="J6353" s="776"/>
      <c r="K6353" s="829"/>
      <c r="L6353" s="776"/>
      <c r="M6353" s="776"/>
      <c r="N6353" s="776"/>
      <c r="O6353" s="776"/>
      <c r="P6353" s="776"/>
      <c r="Q6353" s="776"/>
      <c r="R6353" s="776"/>
      <c r="T6353" s="568"/>
    </row>
    <row r="6354" spans="1:20" s="498" customFormat="1" ht="12" x14ac:dyDescent="0.25">
      <c r="A6354" s="772"/>
      <c r="B6354" s="566" t="s">
        <v>1804</v>
      </c>
      <c r="C6354" s="810"/>
      <c r="D6354" s="515"/>
      <c r="E6354" s="810"/>
      <c r="F6354" s="827"/>
      <c r="G6354" s="810"/>
      <c r="H6354" s="810"/>
      <c r="I6354" s="779"/>
      <c r="J6354" s="782">
        <v>105600000</v>
      </c>
      <c r="K6354" s="783">
        <f>SUM(K6320:K6353)</f>
        <v>166650000</v>
      </c>
      <c r="L6354" s="782">
        <f t="shared" ref="L6354:N6354" si="388">SUM(L6320:L6353)</f>
        <v>0</v>
      </c>
      <c r="M6354" s="782">
        <f t="shared" si="388"/>
        <v>61050000</v>
      </c>
      <c r="N6354" s="782">
        <f t="shared" si="388"/>
        <v>105600000</v>
      </c>
      <c r="O6354" s="782">
        <v>106100000</v>
      </c>
      <c r="P6354" s="782">
        <v>317300000</v>
      </c>
      <c r="Q6354" s="782">
        <v>51800000</v>
      </c>
      <c r="R6354" s="782"/>
      <c r="T6354" s="568"/>
    </row>
    <row r="6355" spans="1:20" s="498" customFormat="1" ht="12" x14ac:dyDescent="0.25">
      <c r="A6355" s="772"/>
      <c r="D6355" s="515"/>
      <c r="F6355" s="536"/>
      <c r="J6355" s="776"/>
      <c r="K6355" s="776"/>
      <c r="L6355" s="776"/>
      <c r="M6355" s="776"/>
      <c r="N6355" s="776"/>
      <c r="O6355" s="776"/>
      <c r="P6355" s="776"/>
      <c r="Q6355" s="776"/>
      <c r="R6355" s="776"/>
      <c r="T6355" s="568"/>
    </row>
    <row r="6356" spans="1:20" s="498" customFormat="1" ht="12" x14ac:dyDescent="0.25">
      <c r="A6356" s="772" t="s">
        <v>11615</v>
      </c>
      <c r="B6356" s="773" t="s">
        <v>1805</v>
      </c>
      <c r="C6356" s="773"/>
      <c r="D6356" s="794"/>
      <c r="E6356" s="773"/>
      <c r="F6356" s="775"/>
      <c r="G6356" s="773"/>
      <c r="H6356" s="773"/>
      <c r="I6356" s="773"/>
      <c r="J6356" s="776"/>
      <c r="K6356" s="776"/>
      <c r="L6356" s="776"/>
      <c r="M6356" s="776"/>
      <c r="N6356" s="776"/>
      <c r="O6356" s="776"/>
      <c r="P6356" s="776"/>
      <c r="Q6356" s="776"/>
      <c r="R6356" s="776"/>
      <c r="T6356" s="568"/>
    </row>
    <row r="6357" spans="1:20" s="498" customFormat="1" ht="12" x14ac:dyDescent="0.25">
      <c r="A6357" s="772"/>
      <c r="C6357" s="773" t="s">
        <v>5123</v>
      </c>
      <c r="D6357" s="794"/>
      <c r="E6357" s="773"/>
      <c r="F6357" s="775"/>
      <c r="G6357" s="773"/>
      <c r="H6357" s="773"/>
      <c r="I6357" s="773"/>
      <c r="J6357" s="777">
        <v>208550607</v>
      </c>
      <c r="K6357" s="789">
        <f>SUM(K6358:K6381)</f>
        <v>208550607</v>
      </c>
      <c r="L6357" s="784">
        <f t="shared" ref="L6357:O6357" si="389">SUM(L6358:L6381)</f>
        <v>0</v>
      </c>
      <c r="M6357" s="784">
        <f t="shared" si="389"/>
        <v>0</v>
      </c>
      <c r="N6357" s="784">
        <f t="shared" si="389"/>
        <v>212639834</v>
      </c>
      <c r="O6357" s="784">
        <f t="shared" si="389"/>
        <v>216729061</v>
      </c>
      <c r="P6357" s="777">
        <f>SUM(K6357,N6357,O6357)</f>
        <v>637919502</v>
      </c>
      <c r="Q6357" s="777">
        <v>277365429</v>
      </c>
      <c r="R6357" s="777"/>
      <c r="T6357" s="568"/>
    </row>
    <row r="6358" spans="1:20" s="498" customFormat="1" ht="12" x14ac:dyDescent="0.25">
      <c r="A6358" s="772"/>
      <c r="D6358" s="515" t="s">
        <v>11616</v>
      </c>
      <c r="E6358" s="779" t="s">
        <v>11617</v>
      </c>
      <c r="F6358" s="780" t="s">
        <v>6059</v>
      </c>
      <c r="G6358" s="781" t="s">
        <v>8378</v>
      </c>
      <c r="H6358" s="781" t="s">
        <v>11214</v>
      </c>
      <c r="I6358" s="781" t="s">
        <v>5517</v>
      </c>
      <c r="J6358" s="782">
        <v>143421562</v>
      </c>
      <c r="K6358" s="783">
        <v>143421562</v>
      </c>
      <c r="L6358" s="784">
        <f t="shared" ref="L6358:L6381" si="390">SUM(J6358-K6358)</f>
        <v>0</v>
      </c>
      <c r="M6358" s="784">
        <f>SUM(K6358-J6358)</f>
        <v>0</v>
      </c>
      <c r="N6358" s="782">
        <v>146233750</v>
      </c>
      <c r="O6358" s="782">
        <v>149045937</v>
      </c>
      <c r="P6358" s="782">
        <v>438701249</v>
      </c>
      <c r="Q6358" s="782">
        <v>195908489</v>
      </c>
      <c r="R6358" s="782"/>
      <c r="T6358" s="568"/>
    </row>
    <row r="6359" spans="1:20" s="498" customFormat="1" ht="24" x14ac:dyDescent="0.25">
      <c r="A6359" s="772"/>
      <c r="D6359" s="515" t="s">
        <v>11618</v>
      </c>
      <c r="E6359" s="779" t="s">
        <v>11619</v>
      </c>
      <c r="F6359" s="780" t="s">
        <v>5523</v>
      </c>
      <c r="G6359" s="781" t="s">
        <v>8378</v>
      </c>
      <c r="H6359" s="781" t="s">
        <v>8379</v>
      </c>
      <c r="I6359" s="781" t="s">
        <v>5517</v>
      </c>
      <c r="J6359" s="782">
        <v>0</v>
      </c>
      <c r="K6359" s="783">
        <v>0</v>
      </c>
      <c r="L6359" s="784">
        <f t="shared" si="390"/>
        <v>0</v>
      </c>
      <c r="M6359" s="784">
        <f t="shared" ref="M6359:M6381" si="391">SUM(K6359-J6359)</f>
        <v>0</v>
      </c>
      <c r="N6359" s="782">
        <v>0</v>
      </c>
      <c r="O6359" s="782">
        <v>0</v>
      </c>
      <c r="P6359" s="782">
        <v>0</v>
      </c>
      <c r="Q6359" s="782">
        <v>0</v>
      </c>
      <c r="R6359" s="782"/>
      <c r="T6359" s="568"/>
    </row>
    <row r="6360" spans="1:20" s="498" customFormat="1" ht="13.5" customHeight="1" x14ac:dyDescent="0.25">
      <c r="A6360" s="772"/>
      <c r="D6360" s="515" t="s">
        <v>11620</v>
      </c>
      <c r="E6360" s="779" t="s">
        <v>11621</v>
      </c>
      <c r="F6360" s="780" t="s">
        <v>5526</v>
      </c>
      <c r="G6360" s="781" t="s">
        <v>6194</v>
      </c>
      <c r="H6360" s="781" t="s">
        <v>10174</v>
      </c>
      <c r="I6360" s="781" t="s">
        <v>5517</v>
      </c>
      <c r="J6360" s="782">
        <v>26399575</v>
      </c>
      <c r="K6360" s="783">
        <v>26399575</v>
      </c>
      <c r="L6360" s="784">
        <f t="shared" si="390"/>
        <v>0</v>
      </c>
      <c r="M6360" s="784">
        <f t="shared" si="391"/>
        <v>0</v>
      </c>
      <c r="N6360" s="782">
        <v>26917214</v>
      </c>
      <c r="O6360" s="782">
        <v>27434853</v>
      </c>
      <c r="P6360" s="782">
        <v>80751642</v>
      </c>
      <c r="Q6360" s="782">
        <v>37951800</v>
      </c>
      <c r="R6360" s="782"/>
      <c r="T6360" s="568"/>
    </row>
    <row r="6361" spans="1:20" s="498" customFormat="1" ht="12" x14ac:dyDescent="0.25">
      <c r="A6361" s="772"/>
      <c r="D6361" s="515" t="s">
        <v>11622</v>
      </c>
      <c r="E6361" s="779" t="s">
        <v>11623</v>
      </c>
      <c r="F6361" s="780" t="s">
        <v>5529</v>
      </c>
      <c r="G6361" s="781" t="s">
        <v>6194</v>
      </c>
      <c r="H6361" s="781" t="s">
        <v>10174</v>
      </c>
      <c r="I6361" s="781" t="s">
        <v>5517</v>
      </c>
      <c r="J6361" s="782">
        <v>10495698</v>
      </c>
      <c r="K6361" s="783">
        <v>10495698</v>
      </c>
      <c r="L6361" s="784">
        <f t="shared" si="390"/>
        <v>0</v>
      </c>
      <c r="M6361" s="784">
        <f t="shared" si="391"/>
        <v>0</v>
      </c>
      <c r="N6361" s="782">
        <v>10701496</v>
      </c>
      <c r="O6361" s="782">
        <v>10907294</v>
      </c>
      <c r="P6361" s="782">
        <v>32104488</v>
      </c>
      <c r="Q6361" s="782">
        <v>11054010</v>
      </c>
      <c r="R6361" s="782"/>
      <c r="T6361" s="568"/>
    </row>
    <row r="6362" spans="1:20" s="498" customFormat="1" ht="12" x14ac:dyDescent="0.25">
      <c r="A6362" s="772"/>
      <c r="D6362" s="515" t="s">
        <v>11624</v>
      </c>
      <c r="E6362" s="779" t="s">
        <v>11625</v>
      </c>
      <c r="F6362" s="780" t="s">
        <v>5532</v>
      </c>
      <c r="G6362" s="781" t="s">
        <v>6194</v>
      </c>
      <c r="H6362" s="781" t="s">
        <v>10174</v>
      </c>
      <c r="I6362" s="781" t="s">
        <v>5517</v>
      </c>
      <c r="J6362" s="782">
        <v>4443426</v>
      </c>
      <c r="K6362" s="783">
        <v>4443426</v>
      </c>
      <c r="L6362" s="784">
        <f t="shared" si="390"/>
        <v>0</v>
      </c>
      <c r="M6362" s="784">
        <f t="shared" si="391"/>
        <v>0</v>
      </c>
      <c r="N6362" s="782">
        <v>4530552</v>
      </c>
      <c r="O6362" s="782">
        <v>4617678</v>
      </c>
      <c r="P6362" s="782">
        <v>13591656</v>
      </c>
      <c r="Q6362" s="782">
        <v>4992770</v>
      </c>
      <c r="R6362" s="782"/>
      <c r="T6362" s="568"/>
    </row>
    <row r="6363" spans="1:20" s="498" customFormat="1" ht="12" x14ac:dyDescent="0.25">
      <c r="A6363" s="772"/>
      <c r="D6363" s="515" t="s">
        <v>11626</v>
      </c>
      <c r="E6363" s="779" t="s">
        <v>11627</v>
      </c>
      <c r="F6363" s="780" t="s">
        <v>5535</v>
      </c>
      <c r="G6363" s="781" t="s">
        <v>6194</v>
      </c>
      <c r="H6363" s="781" t="s">
        <v>10174</v>
      </c>
      <c r="I6363" s="781" t="s">
        <v>5517</v>
      </c>
      <c r="J6363" s="782">
        <v>3073974</v>
      </c>
      <c r="K6363" s="783">
        <v>3073974</v>
      </c>
      <c r="L6363" s="784">
        <f t="shared" si="390"/>
        <v>0</v>
      </c>
      <c r="M6363" s="784">
        <f t="shared" si="391"/>
        <v>0</v>
      </c>
      <c r="N6363" s="782">
        <v>3134248</v>
      </c>
      <c r="O6363" s="782">
        <v>3194522</v>
      </c>
      <c r="P6363" s="782">
        <v>9402744</v>
      </c>
      <c r="Q6363" s="782">
        <v>7258660</v>
      </c>
      <c r="R6363" s="782"/>
      <c r="T6363" s="568"/>
    </row>
    <row r="6364" spans="1:20" s="498" customFormat="1" ht="12" x14ac:dyDescent="0.25">
      <c r="A6364" s="772"/>
      <c r="D6364" s="515" t="s">
        <v>11628</v>
      </c>
      <c r="E6364" s="779" t="s">
        <v>11629</v>
      </c>
      <c r="F6364" s="515" t="s">
        <v>5538</v>
      </c>
      <c r="G6364" s="781" t="s">
        <v>6194</v>
      </c>
      <c r="H6364" s="781" t="s">
        <v>10174</v>
      </c>
      <c r="I6364" s="781" t="s">
        <v>5517</v>
      </c>
      <c r="J6364" s="782">
        <v>151883</v>
      </c>
      <c r="K6364" s="783">
        <v>151883</v>
      </c>
      <c r="L6364" s="784">
        <f t="shared" si="390"/>
        <v>0</v>
      </c>
      <c r="M6364" s="784">
        <f t="shared" si="391"/>
        <v>0</v>
      </c>
      <c r="N6364" s="782">
        <v>154861</v>
      </c>
      <c r="O6364" s="782">
        <v>157839</v>
      </c>
      <c r="P6364" s="782">
        <v>464583</v>
      </c>
      <c r="Q6364" s="782">
        <v>0</v>
      </c>
      <c r="R6364" s="782"/>
      <c r="T6364" s="568"/>
    </row>
    <row r="6365" spans="1:20" s="498" customFormat="1" ht="12" x14ac:dyDescent="0.25">
      <c r="A6365" s="772"/>
      <c r="D6365" s="515" t="s">
        <v>11630</v>
      </c>
      <c r="E6365" s="779" t="s">
        <v>11631</v>
      </c>
      <c r="F6365" s="780" t="s">
        <v>5541</v>
      </c>
      <c r="G6365" s="781" t="s">
        <v>8378</v>
      </c>
      <c r="H6365" s="781" t="s">
        <v>11214</v>
      </c>
      <c r="I6365" s="781" t="s">
        <v>5517</v>
      </c>
      <c r="J6365" s="782">
        <v>14654171</v>
      </c>
      <c r="K6365" s="783">
        <v>14654171</v>
      </c>
      <c r="L6365" s="784">
        <f t="shared" si="390"/>
        <v>0</v>
      </c>
      <c r="M6365" s="784">
        <f t="shared" si="391"/>
        <v>0</v>
      </c>
      <c r="N6365" s="782">
        <v>14941507</v>
      </c>
      <c r="O6365" s="782">
        <v>15228844</v>
      </c>
      <c r="P6365" s="782">
        <v>44824522</v>
      </c>
      <c r="Q6365" s="782">
        <v>17849700</v>
      </c>
      <c r="R6365" s="782"/>
      <c r="T6365" s="568"/>
    </row>
    <row r="6366" spans="1:20" s="498" customFormat="1" ht="12" x14ac:dyDescent="0.25">
      <c r="A6366" s="772"/>
      <c r="D6366" s="515" t="s">
        <v>11632</v>
      </c>
      <c r="E6366" s="779" t="s">
        <v>11633</v>
      </c>
      <c r="F6366" s="515" t="s">
        <v>5544</v>
      </c>
      <c r="G6366" s="781" t="s">
        <v>6194</v>
      </c>
      <c r="H6366" s="781" t="s">
        <v>10174</v>
      </c>
      <c r="I6366" s="781" t="s">
        <v>5517</v>
      </c>
      <c r="J6366" s="782">
        <v>2439438</v>
      </c>
      <c r="K6366" s="783">
        <v>2439438</v>
      </c>
      <c r="L6366" s="784">
        <f t="shared" si="390"/>
        <v>0</v>
      </c>
      <c r="M6366" s="784">
        <f t="shared" si="391"/>
        <v>0</v>
      </c>
      <c r="N6366" s="782">
        <v>2487270</v>
      </c>
      <c r="O6366" s="782">
        <v>2535102</v>
      </c>
      <c r="P6366" s="782">
        <v>7461810</v>
      </c>
      <c r="Q6366" s="782">
        <v>2350000</v>
      </c>
      <c r="R6366" s="782"/>
      <c r="T6366" s="568"/>
    </row>
    <row r="6367" spans="1:20" s="751" customFormat="1" ht="12" customHeight="1" x14ac:dyDescent="0.3">
      <c r="A6367" s="946" t="s">
        <v>5500</v>
      </c>
      <c r="B6367" s="946"/>
      <c r="C6367" s="946"/>
      <c r="D6367" s="946"/>
      <c r="E6367" s="946"/>
      <c r="F6367" s="946"/>
      <c r="G6367" s="946"/>
      <c r="H6367" s="946"/>
      <c r="I6367" s="946"/>
      <c r="J6367" s="946"/>
      <c r="K6367" s="946"/>
      <c r="L6367" s="946"/>
      <c r="M6367" s="946"/>
      <c r="N6367" s="946"/>
      <c r="O6367" s="946"/>
      <c r="P6367" s="946"/>
      <c r="Q6367" s="946"/>
      <c r="T6367" s="752"/>
    </row>
    <row r="6368" spans="1:20" s="751" customFormat="1" ht="13.8" x14ac:dyDescent="0.3">
      <c r="A6368" s="946" t="s">
        <v>5501</v>
      </c>
      <c r="B6368" s="946"/>
      <c r="C6368" s="946"/>
      <c r="D6368" s="946"/>
      <c r="E6368" s="946"/>
      <c r="F6368" s="946"/>
      <c r="G6368" s="946"/>
      <c r="H6368" s="946"/>
      <c r="I6368" s="946"/>
      <c r="J6368" s="946"/>
      <c r="K6368" s="946"/>
      <c r="L6368" s="946"/>
      <c r="M6368" s="946"/>
      <c r="N6368" s="946"/>
      <c r="O6368" s="946"/>
      <c r="P6368" s="946"/>
      <c r="Q6368" s="946"/>
      <c r="T6368" s="752"/>
    </row>
    <row r="6369" spans="1:20" s="753" customFormat="1" ht="13.2" x14ac:dyDescent="0.25">
      <c r="A6369" s="947" t="s">
        <v>8579</v>
      </c>
      <c r="B6369" s="947"/>
      <c r="C6369" s="947"/>
      <c r="D6369" s="947"/>
      <c r="E6369" s="947"/>
      <c r="F6369" s="947"/>
      <c r="G6369" s="947"/>
      <c r="H6369" s="947"/>
      <c r="I6369" s="947"/>
      <c r="J6369" s="947"/>
      <c r="K6369" s="947"/>
      <c r="L6369" s="947"/>
      <c r="M6369" s="947"/>
      <c r="N6369" s="947"/>
      <c r="O6369" s="947"/>
      <c r="P6369" s="947"/>
      <c r="Q6369" s="947"/>
      <c r="T6369" s="754"/>
    </row>
    <row r="6370" spans="1:20" s="760" customFormat="1" ht="24" customHeight="1" x14ac:dyDescent="0.25">
      <c r="A6370" s="943" t="s">
        <v>5502</v>
      </c>
      <c r="B6370" s="948" t="s">
        <v>5503</v>
      </c>
      <c r="C6370" s="949"/>
      <c r="D6370" s="755"/>
      <c r="E6370" s="943" t="s">
        <v>5504</v>
      </c>
      <c r="F6370" s="943" t="s">
        <v>4881</v>
      </c>
      <c r="G6370" s="943" t="s">
        <v>5505</v>
      </c>
      <c r="H6370" s="943" t="s">
        <v>5506</v>
      </c>
      <c r="I6370" s="943" t="s">
        <v>5507</v>
      </c>
      <c r="J6370" s="756" t="s">
        <v>3115</v>
      </c>
      <c r="K6370" s="757" t="s">
        <v>3116</v>
      </c>
      <c r="L6370" s="758" t="s">
        <v>5508</v>
      </c>
      <c r="M6370" s="758" t="s">
        <v>5509</v>
      </c>
      <c r="N6370" s="756" t="s">
        <v>3116</v>
      </c>
      <c r="O6370" s="756" t="s">
        <v>3116</v>
      </c>
      <c r="P6370" s="759" t="s">
        <v>3317</v>
      </c>
      <c r="Q6370" s="759" t="s">
        <v>3341</v>
      </c>
      <c r="R6370" s="759" t="s">
        <v>5510</v>
      </c>
      <c r="T6370" s="761"/>
    </row>
    <row r="6371" spans="1:20" s="760" customFormat="1" ht="19.5" customHeight="1" x14ac:dyDescent="0.25">
      <c r="A6371" s="944"/>
      <c r="B6371" s="950"/>
      <c r="C6371" s="951"/>
      <c r="D6371" s="762"/>
      <c r="E6371" s="944"/>
      <c r="F6371" s="944"/>
      <c r="G6371" s="944"/>
      <c r="H6371" s="944"/>
      <c r="I6371" s="944"/>
      <c r="J6371" s="763">
        <v>2020</v>
      </c>
      <c r="K6371" s="764" t="s">
        <v>3120</v>
      </c>
      <c r="L6371" s="765" t="s">
        <v>3120</v>
      </c>
      <c r="M6371" s="765" t="s">
        <v>3120</v>
      </c>
      <c r="N6371" s="766" t="s">
        <v>5068</v>
      </c>
      <c r="O6371" s="766" t="s">
        <v>5069</v>
      </c>
      <c r="P6371" s="763" t="s">
        <v>4882</v>
      </c>
      <c r="Q6371" s="766" t="s">
        <v>5102</v>
      </c>
      <c r="R6371" s="763"/>
      <c r="T6371" s="761"/>
    </row>
    <row r="6372" spans="1:20" s="760" customFormat="1" ht="15.75" customHeight="1" x14ac:dyDescent="0.25">
      <c r="A6372" s="945"/>
      <c r="B6372" s="952"/>
      <c r="C6372" s="953"/>
      <c r="D6372" s="768"/>
      <c r="E6372" s="945"/>
      <c r="F6372" s="945"/>
      <c r="G6372" s="945"/>
      <c r="H6372" s="945"/>
      <c r="I6372" s="945"/>
      <c r="J6372" s="769" t="s">
        <v>14</v>
      </c>
      <c r="K6372" s="770" t="s">
        <v>14</v>
      </c>
      <c r="L6372" s="771" t="s">
        <v>14</v>
      </c>
      <c r="M6372" s="771" t="s">
        <v>14</v>
      </c>
      <c r="N6372" s="769" t="s">
        <v>14</v>
      </c>
      <c r="O6372" s="769" t="s">
        <v>14</v>
      </c>
      <c r="P6372" s="769" t="s">
        <v>14</v>
      </c>
      <c r="Q6372" s="769" t="s">
        <v>14</v>
      </c>
      <c r="R6372" s="769"/>
      <c r="T6372" s="761"/>
    </row>
    <row r="6373" spans="1:20" s="498" customFormat="1" ht="12" x14ac:dyDescent="0.25">
      <c r="A6373" s="772"/>
      <c r="D6373" s="515" t="s">
        <v>11634</v>
      </c>
      <c r="E6373" s="779" t="s">
        <v>11635</v>
      </c>
      <c r="F6373" s="780" t="s">
        <v>6746</v>
      </c>
      <c r="G6373" s="781" t="s">
        <v>8378</v>
      </c>
      <c r="H6373" s="781" t="s">
        <v>11214</v>
      </c>
      <c r="I6373" s="781" t="s">
        <v>5517</v>
      </c>
      <c r="J6373" s="782">
        <v>448834</v>
      </c>
      <c r="K6373" s="783">
        <v>448834</v>
      </c>
      <c r="L6373" s="784">
        <f t="shared" si="390"/>
        <v>0</v>
      </c>
      <c r="M6373" s="784">
        <f t="shared" si="391"/>
        <v>0</v>
      </c>
      <c r="N6373" s="782">
        <v>457634</v>
      </c>
      <c r="O6373" s="782">
        <v>466435</v>
      </c>
      <c r="P6373" s="782">
        <v>1372903</v>
      </c>
      <c r="Q6373" s="782">
        <v>0</v>
      </c>
      <c r="R6373" s="782"/>
      <c r="T6373" s="568"/>
    </row>
    <row r="6374" spans="1:20" s="498" customFormat="1" ht="12" x14ac:dyDescent="0.25">
      <c r="A6374" s="772"/>
      <c r="D6374" s="515" t="s">
        <v>11636</v>
      </c>
      <c r="E6374" s="779" t="s">
        <v>11637</v>
      </c>
      <c r="F6374" s="780" t="s">
        <v>5553</v>
      </c>
      <c r="G6374" s="781" t="s">
        <v>8378</v>
      </c>
      <c r="H6374" s="781" t="s">
        <v>11214</v>
      </c>
      <c r="I6374" s="781" t="s">
        <v>5517</v>
      </c>
      <c r="J6374" s="782">
        <v>0</v>
      </c>
      <c r="K6374" s="783">
        <v>0</v>
      </c>
      <c r="L6374" s="784">
        <f t="shared" si="390"/>
        <v>0</v>
      </c>
      <c r="M6374" s="784">
        <f t="shared" si="391"/>
        <v>0</v>
      </c>
      <c r="N6374" s="782">
        <v>0</v>
      </c>
      <c r="O6374" s="782">
        <v>0</v>
      </c>
      <c r="P6374" s="782">
        <v>0</v>
      </c>
      <c r="Q6374" s="782">
        <v>0</v>
      </c>
      <c r="R6374" s="782"/>
      <c r="T6374" s="568"/>
    </row>
    <row r="6375" spans="1:20" s="498" customFormat="1" ht="12" x14ac:dyDescent="0.25">
      <c r="A6375" s="772"/>
      <c r="D6375" s="515" t="s">
        <v>11638</v>
      </c>
      <c r="E6375" s="779" t="s">
        <v>11639</v>
      </c>
      <c r="F6375" s="780" t="s">
        <v>7429</v>
      </c>
      <c r="G6375" s="781" t="s">
        <v>6194</v>
      </c>
      <c r="H6375" s="781" t="s">
        <v>10174</v>
      </c>
      <c r="I6375" s="781" t="s">
        <v>5517</v>
      </c>
      <c r="J6375" s="782">
        <v>48036</v>
      </c>
      <c r="K6375" s="783">
        <v>48036</v>
      </c>
      <c r="L6375" s="784">
        <f t="shared" si="390"/>
        <v>0</v>
      </c>
      <c r="M6375" s="784">
        <f t="shared" si="391"/>
        <v>0</v>
      </c>
      <c r="N6375" s="782">
        <v>48978</v>
      </c>
      <c r="O6375" s="782">
        <v>49919</v>
      </c>
      <c r="P6375" s="782">
        <v>146933</v>
      </c>
      <c r="Q6375" s="782">
        <v>0</v>
      </c>
      <c r="R6375" s="782"/>
      <c r="T6375" s="568"/>
    </row>
    <row r="6376" spans="1:20" s="498" customFormat="1" ht="12" x14ac:dyDescent="0.25">
      <c r="A6376" s="772"/>
      <c r="D6376" s="515" t="s">
        <v>11640</v>
      </c>
      <c r="E6376" s="779" t="s">
        <v>11641</v>
      </c>
      <c r="F6376" s="780" t="s">
        <v>6777</v>
      </c>
      <c r="G6376" s="781" t="s">
        <v>6194</v>
      </c>
      <c r="H6376" s="781" t="s">
        <v>10174</v>
      </c>
      <c r="I6376" s="781" t="s">
        <v>5517</v>
      </c>
      <c r="J6376" s="782">
        <v>0</v>
      </c>
      <c r="K6376" s="783">
        <v>0</v>
      </c>
      <c r="L6376" s="784">
        <f t="shared" si="390"/>
        <v>0</v>
      </c>
      <c r="M6376" s="784">
        <f t="shared" si="391"/>
        <v>0</v>
      </c>
      <c r="N6376" s="782">
        <v>0</v>
      </c>
      <c r="O6376" s="782">
        <v>0</v>
      </c>
      <c r="P6376" s="782">
        <v>0</v>
      </c>
      <c r="Q6376" s="782">
        <v>0</v>
      </c>
      <c r="R6376" s="782"/>
      <c r="T6376" s="568"/>
    </row>
    <row r="6377" spans="1:20" s="498" customFormat="1" ht="12" x14ac:dyDescent="0.25">
      <c r="A6377" s="772"/>
      <c r="D6377" s="515" t="s">
        <v>11642</v>
      </c>
      <c r="E6377" s="779" t="s">
        <v>11643</v>
      </c>
      <c r="F6377" s="780" t="s">
        <v>8861</v>
      </c>
      <c r="G6377" s="781" t="s">
        <v>8378</v>
      </c>
      <c r="H6377" s="781" t="s">
        <v>11214</v>
      </c>
      <c r="I6377" s="781" t="s">
        <v>5517</v>
      </c>
      <c r="J6377" s="782">
        <v>2974010</v>
      </c>
      <c r="K6377" s="783">
        <v>2974010</v>
      </c>
      <c r="L6377" s="784">
        <f t="shared" si="390"/>
        <v>0</v>
      </c>
      <c r="M6377" s="784">
        <f t="shared" si="391"/>
        <v>0</v>
      </c>
      <c r="N6377" s="782">
        <v>3032324</v>
      </c>
      <c r="O6377" s="782">
        <v>3090638</v>
      </c>
      <c r="P6377" s="782">
        <v>9096972</v>
      </c>
      <c r="Q6377" s="782">
        <v>0</v>
      </c>
      <c r="R6377" s="782"/>
      <c r="T6377" s="568"/>
    </row>
    <row r="6378" spans="1:20" s="498" customFormat="1" ht="12" x14ac:dyDescent="0.25">
      <c r="A6378" s="772"/>
      <c r="D6378" s="515" t="s">
        <v>11644</v>
      </c>
      <c r="E6378" s="779" t="s">
        <v>11645</v>
      </c>
      <c r="F6378" s="515" t="s">
        <v>11646</v>
      </c>
      <c r="G6378" s="781" t="s">
        <v>6194</v>
      </c>
      <c r="H6378" s="781" t="s">
        <v>10174</v>
      </c>
      <c r="I6378" s="781" t="s">
        <v>5517</v>
      </c>
      <c r="J6378" s="782">
        <v>0</v>
      </c>
      <c r="K6378" s="783">
        <v>0</v>
      </c>
      <c r="L6378" s="784">
        <f t="shared" si="390"/>
        <v>0</v>
      </c>
      <c r="M6378" s="784">
        <f t="shared" si="391"/>
        <v>0</v>
      </c>
      <c r="N6378" s="782">
        <v>0</v>
      </c>
      <c r="O6378" s="782">
        <v>0</v>
      </c>
      <c r="P6378" s="782">
        <v>0</v>
      </c>
      <c r="Q6378" s="782">
        <v>0</v>
      </c>
      <c r="R6378" s="782"/>
      <c r="T6378" s="568"/>
    </row>
    <row r="6379" spans="1:20" s="498" customFormat="1" ht="12" x14ac:dyDescent="0.25">
      <c r="A6379" s="772"/>
      <c r="D6379" s="515" t="s">
        <v>11647</v>
      </c>
      <c r="E6379" s="779" t="s">
        <v>11648</v>
      </c>
      <c r="F6379" s="780" t="s">
        <v>6335</v>
      </c>
      <c r="G6379" s="781" t="s">
        <v>8378</v>
      </c>
      <c r="H6379" s="781" t="s">
        <v>11214</v>
      </c>
      <c r="I6379" s="781" t="s">
        <v>5517</v>
      </c>
      <c r="J6379" s="782">
        <v>0</v>
      </c>
      <c r="K6379" s="783">
        <v>0</v>
      </c>
      <c r="L6379" s="784">
        <f t="shared" si="390"/>
        <v>0</v>
      </c>
      <c r="M6379" s="784">
        <f t="shared" si="391"/>
        <v>0</v>
      </c>
      <c r="N6379" s="782">
        <v>0</v>
      </c>
      <c r="O6379" s="782">
        <v>0</v>
      </c>
      <c r="P6379" s="782">
        <v>0</v>
      </c>
      <c r="Q6379" s="782">
        <v>0</v>
      </c>
      <c r="R6379" s="782"/>
      <c r="T6379" s="568"/>
    </row>
    <row r="6380" spans="1:20" s="498" customFormat="1" ht="12" x14ac:dyDescent="0.25">
      <c r="A6380" s="772"/>
      <c r="D6380" s="515" t="s">
        <v>11649</v>
      </c>
      <c r="E6380" s="779" t="s">
        <v>11650</v>
      </c>
      <c r="F6380" s="780" t="s">
        <v>6797</v>
      </c>
      <c r="G6380" s="781" t="s">
        <v>6194</v>
      </c>
      <c r="H6380" s="781" t="s">
        <v>10174</v>
      </c>
      <c r="I6380" s="781" t="s">
        <v>5517</v>
      </c>
      <c r="J6380" s="782">
        <v>0</v>
      </c>
      <c r="K6380" s="783">
        <v>0</v>
      </c>
      <c r="L6380" s="784">
        <f t="shared" si="390"/>
        <v>0</v>
      </c>
      <c r="M6380" s="784">
        <f t="shared" si="391"/>
        <v>0</v>
      </c>
      <c r="N6380" s="782">
        <v>0</v>
      </c>
      <c r="O6380" s="782">
        <v>0</v>
      </c>
      <c r="P6380" s="782">
        <v>0</v>
      </c>
      <c r="Q6380" s="782">
        <v>0</v>
      </c>
      <c r="R6380" s="782"/>
      <c r="T6380" s="568"/>
    </row>
    <row r="6381" spans="1:20" s="498" customFormat="1" ht="12" x14ac:dyDescent="0.25">
      <c r="A6381" s="772"/>
      <c r="D6381" s="515" t="s">
        <v>11651</v>
      </c>
      <c r="E6381" s="779" t="s">
        <v>11652</v>
      </c>
      <c r="F6381" s="780" t="s">
        <v>8177</v>
      </c>
      <c r="G6381" s="781" t="s">
        <v>8378</v>
      </c>
      <c r="H6381" s="781" t="s">
        <v>11214</v>
      </c>
      <c r="I6381" s="781" t="s">
        <v>5517</v>
      </c>
      <c r="J6381" s="782">
        <v>0</v>
      </c>
      <c r="K6381" s="783">
        <v>0</v>
      </c>
      <c r="L6381" s="782">
        <f t="shared" si="390"/>
        <v>0</v>
      </c>
      <c r="M6381" s="782">
        <f t="shared" si="391"/>
        <v>0</v>
      </c>
      <c r="N6381" s="782">
        <v>0</v>
      </c>
      <c r="O6381" s="782">
        <v>0</v>
      </c>
      <c r="P6381" s="782">
        <v>0</v>
      </c>
      <c r="Q6381" s="782">
        <v>0</v>
      </c>
      <c r="R6381" s="782"/>
      <c r="T6381" s="568"/>
    </row>
    <row r="6382" spans="1:20" s="498" customFormat="1" ht="12" x14ac:dyDescent="0.25">
      <c r="A6382" s="772"/>
      <c r="D6382" s="515"/>
      <c r="F6382" s="536"/>
      <c r="J6382" s="776"/>
      <c r="K6382" s="829"/>
      <c r="L6382" s="776"/>
      <c r="M6382" s="776"/>
      <c r="N6382" s="776"/>
      <c r="O6382" s="776"/>
      <c r="P6382" s="776"/>
      <c r="Q6382" s="776"/>
      <c r="R6382" s="776"/>
      <c r="T6382" s="568"/>
    </row>
    <row r="6383" spans="1:20" s="498" customFormat="1" ht="12" x14ac:dyDescent="0.25">
      <c r="A6383" s="772"/>
      <c r="C6383" s="773" t="s">
        <v>5142</v>
      </c>
      <c r="D6383" s="794"/>
      <c r="E6383" s="773"/>
      <c r="F6383" s="775"/>
      <c r="G6383" s="773"/>
      <c r="H6383" s="773"/>
      <c r="I6383" s="773"/>
      <c r="J6383" s="777">
        <v>30600000</v>
      </c>
      <c r="K6383" s="789">
        <f>SUM(K6384:K6434)</f>
        <v>30600000</v>
      </c>
      <c r="L6383" s="784">
        <f t="shared" ref="L6383:N6383" si="392">SUM(L6384:L6434)</f>
        <v>0</v>
      </c>
      <c r="M6383" s="784">
        <f t="shared" si="392"/>
        <v>0</v>
      </c>
      <c r="N6383" s="784">
        <f t="shared" si="392"/>
        <v>30600000</v>
      </c>
      <c r="O6383" s="777">
        <v>30600000</v>
      </c>
      <c r="P6383" s="777">
        <f>SUM(K6383,N6383,O6383)</f>
        <v>91800000</v>
      </c>
      <c r="Q6383" s="777">
        <v>124000000</v>
      </c>
      <c r="R6383" s="777"/>
      <c r="T6383" s="568"/>
    </row>
    <row r="6384" spans="1:20" s="498" customFormat="1" ht="24" x14ac:dyDescent="0.25">
      <c r="A6384" s="772"/>
      <c r="D6384" s="515" t="s">
        <v>11653</v>
      </c>
      <c r="E6384" s="779" t="s">
        <v>11654</v>
      </c>
      <c r="F6384" s="780" t="s">
        <v>5927</v>
      </c>
      <c r="G6384" s="781" t="s">
        <v>8378</v>
      </c>
      <c r="H6384" s="781" t="s">
        <v>11214</v>
      </c>
      <c r="I6384" s="781" t="s">
        <v>5517</v>
      </c>
      <c r="J6384" s="782">
        <v>1000000</v>
      </c>
      <c r="K6384" s="783">
        <v>1000000</v>
      </c>
      <c r="L6384" s="784">
        <f t="shared" ref="L6384:L6434" si="393">SUM(J6384-K6384)</f>
        <v>0</v>
      </c>
      <c r="M6384" s="784">
        <f>SUM(K6384-J6384)</f>
        <v>0</v>
      </c>
      <c r="N6384" s="782">
        <v>1000000</v>
      </c>
      <c r="O6384" s="782">
        <v>1000000</v>
      </c>
      <c r="P6384" s="782">
        <v>3000000</v>
      </c>
      <c r="Q6384" s="782">
        <v>1000000</v>
      </c>
      <c r="R6384" s="782"/>
      <c r="T6384" s="568"/>
    </row>
    <row r="6385" spans="1:20" s="498" customFormat="1" ht="24" x14ac:dyDescent="0.25">
      <c r="A6385" s="772"/>
      <c r="D6385" s="515" t="s">
        <v>11655</v>
      </c>
      <c r="E6385" s="779" t="s">
        <v>11656</v>
      </c>
      <c r="F6385" s="780" t="s">
        <v>6618</v>
      </c>
      <c r="G6385" s="781" t="s">
        <v>8378</v>
      </c>
      <c r="H6385" s="781" t="s">
        <v>11214</v>
      </c>
      <c r="I6385" s="781" t="s">
        <v>5517</v>
      </c>
      <c r="J6385" s="782">
        <v>1000000</v>
      </c>
      <c r="K6385" s="783">
        <v>1000000</v>
      </c>
      <c r="L6385" s="784">
        <f t="shared" si="393"/>
        <v>0</v>
      </c>
      <c r="M6385" s="784">
        <f t="shared" ref="M6385:M6434" si="394">SUM(K6385-J6385)</f>
        <v>0</v>
      </c>
      <c r="N6385" s="782">
        <v>1000000</v>
      </c>
      <c r="O6385" s="782">
        <v>1000000</v>
      </c>
      <c r="P6385" s="782">
        <v>3000000</v>
      </c>
      <c r="Q6385" s="782">
        <v>1000000</v>
      </c>
      <c r="R6385" s="782"/>
      <c r="T6385" s="568"/>
    </row>
    <row r="6386" spans="1:20" s="498" customFormat="1" ht="24" x14ac:dyDescent="0.25">
      <c r="A6386" s="772"/>
      <c r="D6386" s="515" t="s">
        <v>11657</v>
      </c>
      <c r="E6386" s="779" t="s">
        <v>11658</v>
      </c>
      <c r="F6386" s="780" t="s">
        <v>6097</v>
      </c>
      <c r="G6386" s="781" t="s">
        <v>8378</v>
      </c>
      <c r="H6386" s="781" t="s">
        <v>11214</v>
      </c>
      <c r="I6386" s="781" t="s">
        <v>5517</v>
      </c>
      <c r="J6386" s="782">
        <v>0</v>
      </c>
      <c r="K6386" s="783">
        <v>0</v>
      </c>
      <c r="L6386" s="784">
        <f t="shared" si="393"/>
        <v>0</v>
      </c>
      <c r="M6386" s="784">
        <f t="shared" si="394"/>
        <v>0</v>
      </c>
      <c r="N6386" s="782">
        <v>0</v>
      </c>
      <c r="O6386" s="782">
        <v>0</v>
      </c>
      <c r="P6386" s="782">
        <v>0</v>
      </c>
      <c r="Q6386" s="782">
        <v>0</v>
      </c>
      <c r="R6386" s="782"/>
      <c r="T6386" s="568"/>
    </row>
    <row r="6387" spans="1:20" s="498" customFormat="1" ht="24" x14ac:dyDescent="0.25">
      <c r="A6387" s="772"/>
      <c r="D6387" s="515" t="s">
        <v>11659</v>
      </c>
      <c r="E6387" s="779" t="s">
        <v>11660</v>
      </c>
      <c r="F6387" s="780" t="s">
        <v>5932</v>
      </c>
      <c r="G6387" s="781" t="s">
        <v>8378</v>
      </c>
      <c r="H6387" s="781" t="s">
        <v>11214</v>
      </c>
      <c r="I6387" s="781" t="s">
        <v>5517</v>
      </c>
      <c r="J6387" s="782">
        <v>0</v>
      </c>
      <c r="K6387" s="783">
        <v>0</v>
      </c>
      <c r="L6387" s="784">
        <f t="shared" si="393"/>
        <v>0</v>
      </c>
      <c r="M6387" s="784">
        <f t="shared" si="394"/>
        <v>0</v>
      </c>
      <c r="N6387" s="782">
        <v>0</v>
      </c>
      <c r="O6387" s="782">
        <v>0</v>
      </c>
      <c r="P6387" s="782">
        <v>0</v>
      </c>
      <c r="Q6387" s="782">
        <v>0</v>
      </c>
      <c r="R6387" s="782"/>
      <c r="T6387" s="568"/>
    </row>
    <row r="6388" spans="1:20" s="498" customFormat="1" ht="12" x14ac:dyDescent="0.25">
      <c r="A6388" s="772"/>
      <c r="D6388" s="515" t="s">
        <v>11661</v>
      </c>
      <c r="E6388" s="779" t="s">
        <v>11662</v>
      </c>
      <c r="F6388" s="780" t="s">
        <v>5901</v>
      </c>
      <c r="G6388" s="781" t="s">
        <v>8378</v>
      </c>
      <c r="H6388" s="781" t="s">
        <v>11214</v>
      </c>
      <c r="I6388" s="781" t="s">
        <v>5517</v>
      </c>
      <c r="J6388" s="782">
        <v>0</v>
      </c>
      <c r="K6388" s="783">
        <v>0</v>
      </c>
      <c r="L6388" s="784">
        <f t="shared" si="393"/>
        <v>0</v>
      </c>
      <c r="M6388" s="784">
        <f t="shared" si="394"/>
        <v>0</v>
      </c>
      <c r="N6388" s="782">
        <v>0</v>
      </c>
      <c r="O6388" s="782">
        <v>0</v>
      </c>
      <c r="P6388" s="782">
        <v>0</v>
      </c>
      <c r="Q6388" s="782">
        <v>0</v>
      </c>
      <c r="R6388" s="782"/>
      <c r="T6388" s="568"/>
    </row>
    <row r="6389" spans="1:20" s="498" customFormat="1" ht="12" x14ac:dyDescent="0.25">
      <c r="A6389" s="772"/>
      <c r="D6389" s="515" t="s">
        <v>11663</v>
      </c>
      <c r="E6389" s="779" t="s">
        <v>11664</v>
      </c>
      <c r="F6389" s="780" t="s">
        <v>5583</v>
      </c>
      <c r="G6389" s="781" t="s">
        <v>8378</v>
      </c>
      <c r="H6389" s="781" t="s">
        <v>11214</v>
      </c>
      <c r="I6389" s="781" t="s">
        <v>5517</v>
      </c>
      <c r="J6389" s="782">
        <v>0</v>
      </c>
      <c r="K6389" s="783">
        <v>0</v>
      </c>
      <c r="L6389" s="784">
        <f t="shared" si="393"/>
        <v>0</v>
      </c>
      <c r="M6389" s="784">
        <f t="shared" si="394"/>
        <v>0</v>
      </c>
      <c r="N6389" s="782">
        <v>0</v>
      </c>
      <c r="O6389" s="782">
        <v>0</v>
      </c>
      <c r="P6389" s="782">
        <v>0</v>
      </c>
      <c r="Q6389" s="782">
        <v>0</v>
      </c>
      <c r="R6389" s="782"/>
      <c r="T6389" s="568"/>
    </row>
    <row r="6390" spans="1:20" s="498" customFormat="1" ht="12" x14ac:dyDescent="0.25">
      <c r="A6390" s="772"/>
      <c r="D6390" s="515" t="s">
        <v>11665</v>
      </c>
      <c r="E6390" s="779" t="s">
        <v>11666</v>
      </c>
      <c r="F6390" s="780" t="s">
        <v>5586</v>
      </c>
      <c r="G6390" s="781" t="s">
        <v>8378</v>
      </c>
      <c r="H6390" s="781" t="s">
        <v>11214</v>
      </c>
      <c r="I6390" s="781" t="s">
        <v>5517</v>
      </c>
      <c r="J6390" s="782">
        <v>0</v>
      </c>
      <c r="K6390" s="783">
        <v>0</v>
      </c>
      <c r="L6390" s="784">
        <f t="shared" si="393"/>
        <v>0</v>
      </c>
      <c r="M6390" s="784">
        <f t="shared" si="394"/>
        <v>0</v>
      </c>
      <c r="N6390" s="782">
        <v>0</v>
      </c>
      <c r="O6390" s="782">
        <v>0</v>
      </c>
      <c r="P6390" s="782">
        <v>0</v>
      </c>
      <c r="Q6390" s="782">
        <v>0</v>
      </c>
      <c r="R6390" s="782"/>
      <c r="T6390" s="568"/>
    </row>
    <row r="6391" spans="1:20" s="498" customFormat="1" ht="36" x14ac:dyDescent="0.25">
      <c r="A6391" s="772"/>
      <c r="D6391" s="515" t="s">
        <v>11667</v>
      </c>
      <c r="E6391" s="779" t="s">
        <v>11668</v>
      </c>
      <c r="F6391" s="780" t="s">
        <v>5598</v>
      </c>
      <c r="G6391" s="781" t="s">
        <v>8378</v>
      </c>
      <c r="H6391" s="781" t="s">
        <v>11214</v>
      </c>
      <c r="I6391" s="781" t="s">
        <v>5517</v>
      </c>
      <c r="J6391" s="782">
        <v>4000000</v>
      </c>
      <c r="K6391" s="783">
        <v>4000000</v>
      </c>
      <c r="L6391" s="784">
        <f t="shared" si="393"/>
        <v>0</v>
      </c>
      <c r="M6391" s="784">
        <f t="shared" si="394"/>
        <v>0</v>
      </c>
      <c r="N6391" s="782">
        <v>4000000</v>
      </c>
      <c r="O6391" s="782">
        <v>4000000</v>
      </c>
      <c r="P6391" s="782">
        <v>12000000</v>
      </c>
      <c r="Q6391" s="782">
        <v>4000000</v>
      </c>
      <c r="R6391" s="782"/>
      <c r="T6391" s="568"/>
    </row>
    <row r="6392" spans="1:20" s="498" customFormat="1" ht="12" x14ac:dyDescent="0.25">
      <c r="A6392" s="772"/>
      <c r="D6392" s="515" t="s">
        <v>11669</v>
      </c>
      <c r="E6392" s="779" t="s">
        <v>11670</v>
      </c>
      <c r="F6392" s="780" t="s">
        <v>5601</v>
      </c>
      <c r="G6392" s="781" t="s">
        <v>8378</v>
      </c>
      <c r="H6392" s="781" t="s">
        <v>11214</v>
      </c>
      <c r="I6392" s="781" t="s">
        <v>5517</v>
      </c>
      <c r="J6392" s="782">
        <v>300000</v>
      </c>
      <c r="K6392" s="783">
        <v>300000</v>
      </c>
      <c r="L6392" s="784">
        <f t="shared" si="393"/>
        <v>0</v>
      </c>
      <c r="M6392" s="784">
        <f t="shared" si="394"/>
        <v>0</v>
      </c>
      <c r="N6392" s="782">
        <v>300000</v>
      </c>
      <c r="O6392" s="782">
        <v>300000</v>
      </c>
      <c r="P6392" s="782">
        <v>900000</v>
      </c>
      <c r="Q6392" s="782">
        <v>300000</v>
      </c>
      <c r="R6392" s="782"/>
      <c r="T6392" s="568"/>
    </row>
    <row r="6393" spans="1:20" s="498" customFormat="1" ht="12" x14ac:dyDescent="0.25">
      <c r="A6393" s="772"/>
      <c r="D6393" s="515" t="s">
        <v>11671</v>
      </c>
      <c r="E6393" s="779" t="s">
        <v>11672</v>
      </c>
      <c r="F6393" s="780" t="s">
        <v>5604</v>
      </c>
      <c r="G6393" s="781" t="s">
        <v>8378</v>
      </c>
      <c r="H6393" s="781" t="s">
        <v>11214</v>
      </c>
      <c r="I6393" s="781" t="s">
        <v>5517</v>
      </c>
      <c r="J6393" s="782">
        <v>200000</v>
      </c>
      <c r="K6393" s="783">
        <v>200000</v>
      </c>
      <c r="L6393" s="784">
        <f t="shared" si="393"/>
        <v>0</v>
      </c>
      <c r="M6393" s="784">
        <f t="shared" si="394"/>
        <v>0</v>
      </c>
      <c r="N6393" s="782">
        <v>200000</v>
      </c>
      <c r="O6393" s="782">
        <v>200000</v>
      </c>
      <c r="P6393" s="782">
        <v>600000</v>
      </c>
      <c r="Q6393" s="782">
        <v>200000</v>
      </c>
      <c r="R6393" s="782"/>
      <c r="T6393" s="568"/>
    </row>
    <row r="6394" spans="1:20" s="498" customFormat="1" ht="24" x14ac:dyDescent="0.25">
      <c r="A6394" s="772"/>
      <c r="D6394" s="515" t="s">
        <v>11673</v>
      </c>
      <c r="E6394" s="779" t="s">
        <v>11674</v>
      </c>
      <c r="F6394" s="780" t="s">
        <v>5610</v>
      </c>
      <c r="G6394" s="781" t="s">
        <v>8378</v>
      </c>
      <c r="H6394" s="781" t="s">
        <v>11214</v>
      </c>
      <c r="I6394" s="781" t="s">
        <v>5517</v>
      </c>
      <c r="J6394" s="782">
        <v>1000000</v>
      </c>
      <c r="K6394" s="783">
        <v>1000000</v>
      </c>
      <c r="L6394" s="784">
        <f t="shared" si="393"/>
        <v>0</v>
      </c>
      <c r="M6394" s="784">
        <f t="shared" si="394"/>
        <v>0</v>
      </c>
      <c r="N6394" s="782">
        <v>1000000</v>
      </c>
      <c r="O6394" s="782">
        <v>1000000</v>
      </c>
      <c r="P6394" s="782">
        <v>3000000</v>
      </c>
      <c r="Q6394" s="782">
        <v>1000000</v>
      </c>
      <c r="R6394" s="782"/>
      <c r="T6394" s="568"/>
    </row>
    <row r="6395" spans="1:20" s="498" customFormat="1" ht="24" x14ac:dyDescent="0.25">
      <c r="A6395" s="772"/>
      <c r="D6395" s="515" t="s">
        <v>11675</v>
      </c>
      <c r="E6395" s="779" t="s">
        <v>11676</v>
      </c>
      <c r="F6395" s="780" t="s">
        <v>5613</v>
      </c>
      <c r="G6395" s="781" t="s">
        <v>8378</v>
      </c>
      <c r="H6395" s="781" t="s">
        <v>11214</v>
      </c>
      <c r="I6395" s="781" t="s">
        <v>5517</v>
      </c>
      <c r="J6395" s="782">
        <v>900000</v>
      </c>
      <c r="K6395" s="783">
        <v>900000</v>
      </c>
      <c r="L6395" s="784">
        <f t="shared" si="393"/>
        <v>0</v>
      </c>
      <c r="M6395" s="784">
        <f t="shared" si="394"/>
        <v>0</v>
      </c>
      <c r="N6395" s="782">
        <v>900000</v>
      </c>
      <c r="O6395" s="782">
        <v>900000</v>
      </c>
      <c r="P6395" s="782">
        <v>2700000</v>
      </c>
      <c r="Q6395" s="782">
        <v>900000</v>
      </c>
      <c r="R6395" s="782"/>
      <c r="T6395" s="568"/>
    </row>
    <row r="6396" spans="1:20" s="498" customFormat="1" ht="24" x14ac:dyDescent="0.25">
      <c r="A6396" s="772"/>
      <c r="D6396" s="515" t="s">
        <v>11677</v>
      </c>
      <c r="E6396" s="779" t="s">
        <v>11678</v>
      </c>
      <c r="F6396" s="780" t="s">
        <v>11679</v>
      </c>
      <c r="G6396" s="781" t="s">
        <v>8378</v>
      </c>
      <c r="H6396" s="781" t="s">
        <v>11214</v>
      </c>
      <c r="I6396" s="781" t="s">
        <v>5517</v>
      </c>
      <c r="J6396" s="782">
        <v>0</v>
      </c>
      <c r="K6396" s="783">
        <v>0</v>
      </c>
      <c r="L6396" s="782">
        <f t="shared" si="393"/>
        <v>0</v>
      </c>
      <c r="M6396" s="782">
        <f t="shared" si="394"/>
        <v>0</v>
      </c>
      <c r="N6396" s="782">
        <v>0</v>
      </c>
      <c r="O6396" s="782">
        <v>0</v>
      </c>
      <c r="P6396" s="782">
        <v>0</v>
      </c>
      <c r="Q6396" s="782">
        <v>0</v>
      </c>
      <c r="R6396" s="782"/>
      <c r="T6396" s="568"/>
    </row>
    <row r="6397" spans="1:20" s="498" customFormat="1" ht="12" x14ac:dyDescent="0.25">
      <c r="A6397" s="772"/>
      <c r="F6397" s="536"/>
      <c r="G6397" s="793"/>
      <c r="H6397" s="793"/>
      <c r="I6397" s="793"/>
      <c r="J6397" s="776"/>
      <c r="K6397" s="776"/>
      <c r="L6397" s="776"/>
      <c r="M6397" s="776"/>
      <c r="N6397" s="776"/>
      <c r="O6397" s="776"/>
      <c r="P6397" s="776"/>
      <c r="Q6397" s="776"/>
      <c r="R6397" s="776"/>
      <c r="T6397" s="568"/>
    </row>
    <row r="6398" spans="1:20" s="751" customFormat="1" ht="12" customHeight="1" x14ac:dyDescent="0.3">
      <c r="A6398" s="946" t="s">
        <v>5500</v>
      </c>
      <c r="B6398" s="946"/>
      <c r="C6398" s="946"/>
      <c r="D6398" s="946"/>
      <c r="E6398" s="946"/>
      <c r="F6398" s="946"/>
      <c r="G6398" s="946"/>
      <c r="H6398" s="946"/>
      <c r="I6398" s="946"/>
      <c r="J6398" s="946"/>
      <c r="K6398" s="946"/>
      <c r="L6398" s="946"/>
      <c r="M6398" s="946"/>
      <c r="N6398" s="946"/>
      <c r="O6398" s="946"/>
      <c r="P6398" s="946"/>
      <c r="Q6398" s="946"/>
      <c r="T6398" s="752"/>
    </row>
    <row r="6399" spans="1:20" s="751" customFormat="1" ht="13.8" x14ac:dyDescent="0.3">
      <c r="A6399" s="946" t="s">
        <v>5501</v>
      </c>
      <c r="B6399" s="946"/>
      <c r="C6399" s="946"/>
      <c r="D6399" s="946"/>
      <c r="E6399" s="946"/>
      <c r="F6399" s="946"/>
      <c r="G6399" s="946"/>
      <c r="H6399" s="946"/>
      <c r="I6399" s="946"/>
      <c r="J6399" s="946"/>
      <c r="K6399" s="946"/>
      <c r="L6399" s="946"/>
      <c r="M6399" s="946"/>
      <c r="N6399" s="946"/>
      <c r="O6399" s="946"/>
      <c r="P6399" s="946"/>
      <c r="Q6399" s="946"/>
      <c r="T6399" s="752"/>
    </row>
    <row r="6400" spans="1:20" s="753" customFormat="1" ht="13.2" x14ac:dyDescent="0.25">
      <c r="A6400" s="947" t="s">
        <v>8579</v>
      </c>
      <c r="B6400" s="947"/>
      <c r="C6400" s="947"/>
      <c r="D6400" s="947"/>
      <c r="E6400" s="947"/>
      <c r="F6400" s="947"/>
      <c r="G6400" s="947"/>
      <c r="H6400" s="947"/>
      <c r="I6400" s="947"/>
      <c r="J6400" s="947"/>
      <c r="K6400" s="947"/>
      <c r="L6400" s="947"/>
      <c r="M6400" s="947"/>
      <c r="N6400" s="947"/>
      <c r="O6400" s="947"/>
      <c r="P6400" s="947"/>
      <c r="Q6400" s="947"/>
      <c r="T6400" s="754"/>
    </row>
    <row r="6401" spans="1:20" s="760" customFormat="1" ht="24" customHeight="1" x14ac:dyDescent="0.25">
      <c r="A6401" s="943" t="s">
        <v>5502</v>
      </c>
      <c r="B6401" s="948" t="s">
        <v>5503</v>
      </c>
      <c r="C6401" s="949"/>
      <c r="D6401" s="755"/>
      <c r="E6401" s="943" t="s">
        <v>5504</v>
      </c>
      <c r="F6401" s="943" t="s">
        <v>4881</v>
      </c>
      <c r="G6401" s="943" t="s">
        <v>5505</v>
      </c>
      <c r="H6401" s="943" t="s">
        <v>5506</v>
      </c>
      <c r="I6401" s="943" t="s">
        <v>5507</v>
      </c>
      <c r="J6401" s="756" t="s">
        <v>3115</v>
      </c>
      <c r="K6401" s="757" t="s">
        <v>3116</v>
      </c>
      <c r="L6401" s="758" t="s">
        <v>5508</v>
      </c>
      <c r="M6401" s="758" t="s">
        <v>5509</v>
      </c>
      <c r="N6401" s="756" t="s">
        <v>3116</v>
      </c>
      <c r="O6401" s="756" t="s">
        <v>3116</v>
      </c>
      <c r="P6401" s="759" t="s">
        <v>3317</v>
      </c>
      <c r="Q6401" s="759" t="s">
        <v>3341</v>
      </c>
      <c r="R6401" s="759" t="s">
        <v>5510</v>
      </c>
      <c r="T6401" s="761"/>
    </row>
    <row r="6402" spans="1:20" s="760" customFormat="1" ht="19.5" customHeight="1" x14ac:dyDescent="0.25">
      <c r="A6402" s="944"/>
      <c r="B6402" s="950"/>
      <c r="C6402" s="951"/>
      <c r="D6402" s="762"/>
      <c r="E6402" s="944"/>
      <c r="F6402" s="944"/>
      <c r="G6402" s="944"/>
      <c r="H6402" s="944"/>
      <c r="I6402" s="944"/>
      <c r="J6402" s="763">
        <v>2020</v>
      </c>
      <c r="K6402" s="764" t="s">
        <v>3120</v>
      </c>
      <c r="L6402" s="765" t="s">
        <v>3120</v>
      </c>
      <c r="M6402" s="765" t="s">
        <v>3120</v>
      </c>
      <c r="N6402" s="766" t="s">
        <v>5068</v>
      </c>
      <c r="O6402" s="766" t="s">
        <v>5069</v>
      </c>
      <c r="P6402" s="763" t="s">
        <v>4882</v>
      </c>
      <c r="Q6402" s="766" t="s">
        <v>5102</v>
      </c>
      <c r="R6402" s="763"/>
      <c r="T6402" s="761"/>
    </row>
    <row r="6403" spans="1:20" s="760" customFormat="1" ht="15.75" customHeight="1" x14ac:dyDescent="0.25">
      <c r="A6403" s="945"/>
      <c r="B6403" s="952"/>
      <c r="C6403" s="953"/>
      <c r="D6403" s="768"/>
      <c r="E6403" s="945"/>
      <c r="F6403" s="945"/>
      <c r="G6403" s="945"/>
      <c r="H6403" s="945"/>
      <c r="I6403" s="945"/>
      <c r="J6403" s="769" t="s">
        <v>14</v>
      </c>
      <c r="K6403" s="770" t="s">
        <v>14</v>
      </c>
      <c r="L6403" s="771" t="s">
        <v>14</v>
      </c>
      <c r="M6403" s="771" t="s">
        <v>14</v>
      </c>
      <c r="N6403" s="769" t="s">
        <v>14</v>
      </c>
      <c r="O6403" s="769" t="s">
        <v>14</v>
      </c>
      <c r="P6403" s="769" t="s">
        <v>14</v>
      </c>
      <c r="Q6403" s="769" t="s">
        <v>14</v>
      </c>
      <c r="R6403" s="769"/>
      <c r="T6403" s="761"/>
    </row>
    <row r="6404" spans="1:20" s="498" customFormat="1" ht="36" x14ac:dyDescent="0.25">
      <c r="A6404" s="772"/>
      <c r="D6404" s="515" t="s">
        <v>11680</v>
      </c>
      <c r="E6404" s="779" t="s">
        <v>11681</v>
      </c>
      <c r="F6404" s="780" t="s">
        <v>5906</v>
      </c>
      <c r="G6404" s="781" t="s">
        <v>8378</v>
      </c>
      <c r="H6404" s="781" t="s">
        <v>11214</v>
      </c>
      <c r="I6404" s="781" t="s">
        <v>5517</v>
      </c>
      <c r="J6404" s="782">
        <v>700000</v>
      </c>
      <c r="K6404" s="783">
        <v>700000</v>
      </c>
      <c r="L6404" s="784">
        <f t="shared" si="393"/>
        <v>0</v>
      </c>
      <c r="M6404" s="784">
        <f t="shared" si="394"/>
        <v>0</v>
      </c>
      <c r="N6404" s="782">
        <v>700000</v>
      </c>
      <c r="O6404" s="782">
        <v>700000</v>
      </c>
      <c r="P6404" s="782">
        <v>2100000</v>
      </c>
      <c r="Q6404" s="782">
        <v>600000</v>
      </c>
      <c r="R6404" s="782"/>
      <c r="T6404" s="568"/>
    </row>
    <row r="6405" spans="1:20" s="498" customFormat="1" ht="24" x14ac:dyDescent="0.25">
      <c r="A6405" s="772"/>
      <c r="D6405" s="515" t="s">
        <v>11682</v>
      </c>
      <c r="E6405" s="779" t="s">
        <v>11683</v>
      </c>
      <c r="F6405" s="780" t="s">
        <v>5637</v>
      </c>
      <c r="G6405" s="781" t="s">
        <v>8378</v>
      </c>
      <c r="H6405" s="781" t="s">
        <v>11214</v>
      </c>
      <c r="I6405" s="781" t="s">
        <v>5517</v>
      </c>
      <c r="J6405" s="782">
        <v>400000</v>
      </c>
      <c r="K6405" s="783">
        <v>400000</v>
      </c>
      <c r="L6405" s="784">
        <f t="shared" si="393"/>
        <v>0</v>
      </c>
      <c r="M6405" s="784">
        <f t="shared" si="394"/>
        <v>0</v>
      </c>
      <c r="N6405" s="782">
        <v>400000</v>
      </c>
      <c r="O6405" s="782">
        <v>400000</v>
      </c>
      <c r="P6405" s="782">
        <v>1200000</v>
      </c>
      <c r="Q6405" s="782">
        <v>300000</v>
      </c>
      <c r="R6405" s="782"/>
      <c r="T6405" s="568"/>
    </row>
    <row r="6406" spans="1:20" s="498" customFormat="1" ht="36" x14ac:dyDescent="0.25">
      <c r="A6406" s="772"/>
      <c r="D6406" s="515" t="s">
        <v>11684</v>
      </c>
      <c r="E6406" s="779" t="s">
        <v>11685</v>
      </c>
      <c r="F6406" s="780" t="s">
        <v>10221</v>
      </c>
      <c r="G6406" s="781" t="s">
        <v>8378</v>
      </c>
      <c r="H6406" s="781" t="s">
        <v>11316</v>
      </c>
      <c r="I6406" s="781" t="s">
        <v>5517</v>
      </c>
      <c r="J6406" s="782">
        <v>3000000</v>
      </c>
      <c r="K6406" s="783">
        <v>3000000</v>
      </c>
      <c r="L6406" s="784">
        <f t="shared" si="393"/>
        <v>0</v>
      </c>
      <c r="M6406" s="784">
        <f t="shared" si="394"/>
        <v>0</v>
      </c>
      <c r="N6406" s="782">
        <v>3000000</v>
      </c>
      <c r="O6406" s="782">
        <v>3000000</v>
      </c>
      <c r="P6406" s="782">
        <v>9000000</v>
      </c>
      <c r="Q6406" s="782">
        <v>3000000</v>
      </c>
      <c r="R6406" s="782"/>
      <c r="T6406" s="568"/>
    </row>
    <row r="6407" spans="1:20" s="498" customFormat="1" ht="24" x14ac:dyDescent="0.25">
      <c r="A6407" s="772"/>
      <c r="D6407" s="515" t="s">
        <v>11686</v>
      </c>
      <c r="E6407" s="779" t="s">
        <v>11687</v>
      </c>
      <c r="F6407" s="780" t="s">
        <v>6254</v>
      </c>
      <c r="G6407" s="781" t="s">
        <v>8378</v>
      </c>
      <c r="H6407" s="781" t="s">
        <v>11214</v>
      </c>
      <c r="I6407" s="781" t="s">
        <v>5517</v>
      </c>
      <c r="J6407" s="782">
        <v>600000</v>
      </c>
      <c r="K6407" s="783">
        <v>600000</v>
      </c>
      <c r="L6407" s="784">
        <f t="shared" si="393"/>
        <v>0</v>
      </c>
      <c r="M6407" s="784">
        <f t="shared" si="394"/>
        <v>0</v>
      </c>
      <c r="N6407" s="782">
        <v>600000</v>
      </c>
      <c r="O6407" s="782">
        <v>600000</v>
      </c>
      <c r="P6407" s="782">
        <v>1800000</v>
      </c>
      <c r="Q6407" s="782">
        <v>600000</v>
      </c>
      <c r="R6407" s="782"/>
      <c r="T6407" s="568"/>
    </row>
    <row r="6408" spans="1:20" s="498" customFormat="1" ht="24" x14ac:dyDescent="0.25">
      <c r="A6408" s="772"/>
      <c r="D6408" s="515" t="s">
        <v>11688</v>
      </c>
      <c r="E6408" s="779" t="s">
        <v>11689</v>
      </c>
      <c r="F6408" s="780" t="s">
        <v>9873</v>
      </c>
      <c r="G6408" s="781" t="s">
        <v>8378</v>
      </c>
      <c r="H6408" s="781" t="s">
        <v>11214</v>
      </c>
      <c r="I6408" s="781" t="s">
        <v>5517</v>
      </c>
      <c r="J6408" s="782">
        <v>600000</v>
      </c>
      <c r="K6408" s="783">
        <v>600000</v>
      </c>
      <c r="L6408" s="784">
        <f t="shared" si="393"/>
        <v>0</v>
      </c>
      <c r="M6408" s="784">
        <f t="shared" si="394"/>
        <v>0</v>
      </c>
      <c r="N6408" s="782">
        <v>600000</v>
      </c>
      <c r="O6408" s="782">
        <v>600000</v>
      </c>
      <c r="P6408" s="782">
        <v>1800000</v>
      </c>
      <c r="Q6408" s="782">
        <v>600000</v>
      </c>
      <c r="R6408" s="782"/>
      <c r="T6408" s="568"/>
    </row>
    <row r="6409" spans="1:20" s="498" customFormat="1" ht="12" x14ac:dyDescent="0.25">
      <c r="A6409" s="772"/>
      <c r="D6409" s="515" t="s">
        <v>11690</v>
      </c>
      <c r="E6409" s="779" t="s">
        <v>11691</v>
      </c>
      <c r="F6409" s="780" t="s">
        <v>5649</v>
      </c>
      <c r="G6409" s="781" t="s">
        <v>8378</v>
      </c>
      <c r="H6409" s="781" t="s">
        <v>11214</v>
      </c>
      <c r="I6409" s="781" t="s">
        <v>5517</v>
      </c>
      <c r="J6409" s="782">
        <v>1000000</v>
      </c>
      <c r="K6409" s="783">
        <v>1000000</v>
      </c>
      <c r="L6409" s="784">
        <f t="shared" si="393"/>
        <v>0</v>
      </c>
      <c r="M6409" s="784">
        <f t="shared" si="394"/>
        <v>0</v>
      </c>
      <c r="N6409" s="782">
        <v>1000000</v>
      </c>
      <c r="O6409" s="782">
        <v>1000000</v>
      </c>
      <c r="P6409" s="782">
        <v>3000000</v>
      </c>
      <c r="Q6409" s="782">
        <v>1000000</v>
      </c>
      <c r="R6409" s="782"/>
      <c r="T6409" s="568"/>
    </row>
    <row r="6410" spans="1:20" s="498" customFormat="1" ht="24" x14ac:dyDescent="0.25">
      <c r="A6410" s="772"/>
      <c r="D6410" s="515" t="s">
        <v>11692</v>
      </c>
      <c r="E6410" s="779" t="s">
        <v>11693</v>
      </c>
      <c r="F6410" s="780" t="s">
        <v>6379</v>
      </c>
      <c r="G6410" s="781" t="s">
        <v>8378</v>
      </c>
      <c r="H6410" s="781" t="s">
        <v>11214</v>
      </c>
      <c r="I6410" s="781" t="s">
        <v>5517</v>
      </c>
      <c r="J6410" s="782">
        <v>0</v>
      </c>
      <c r="K6410" s="783">
        <v>0</v>
      </c>
      <c r="L6410" s="784">
        <f t="shared" si="393"/>
        <v>0</v>
      </c>
      <c r="M6410" s="784">
        <f t="shared" si="394"/>
        <v>0</v>
      </c>
      <c r="N6410" s="782">
        <v>0</v>
      </c>
      <c r="O6410" s="782">
        <v>0</v>
      </c>
      <c r="P6410" s="782">
        <v>0</v>
      </c>
      <c r="Q6410" s="782">
        <v>0</v>
      </c>
      <c r="R6410" s="782"/>
      <c r="T6410" s="568"/>
    </row>
    <row r="6411" spans="1:20" s="498" customFormat="1" ht="12" x14ac:dyDescent="0.25">
      <c r="A6411" s="772"/>
      <c r="D6411" s="515" t="s">
        <v>11694</v>
      </c>
      <c r="E6411" s="779" t="s">
        <v>11695</v>
      </c>
      <c r="F6411" s="780" t="s">
        <v>5664</v>
      </c>
      <c r="G6411" s="781" t="s">
        <v>8378</v>
      </c>
      <c r="H6411" s="781" t="s">
        <v>11214</v>
      </c>
      <c r="I6411" s="781" t="s">
        <v>5517</v>
      </c>
      <c r="J6411" s="782">
        <v>800000</v>
      </c>
      <c r="K6411" s="783">
        <v>800000</v>
      </c>
      <c r="L6411" s="784">
        <f t="shared" si="393"/>
        <v>0</v>
      </c>
      <c r="M6411" s="784">
        <f t="shared" si="394"/>
        <v>0</v>
      </c>
      <c r="N6411" s="782">
        <v>800000</v>
      </c>
      <c r="O6411" s="782">
        <v>800000</v>
      </c>
      <c r="P6411" s="782">
        <v>2400000</v>
      </c>
      <c r="Q6411" s="782">
        <v>800000</v>
      </c>
      <c r="R6411" s="782"/>
      <c r="T6411" s="568"/>
    </row>
    <row r="6412" spans="1:20" s="498" customFormat="1" ht="12" x14ac:dyDescent="0.25">
      <c r="A6412" s="772"/>
      <c r="D6412" s="515" t="s">
        <v>11696</v>
      </c>
      <c r="E6412" s="779" t="s">
        <v>11697</v>
      </c>
      <c r="F6412" s="515" t="s">
        <v>5676</v>
      </c>
      <c r="G6412" s="781" t="s">
        <v>8378</v>
      </c>
      <c r="H6412" s="781" t="s">
        <v>11214</v>
      </c>
      <c r="I6412" s="781" t="s">
        <v>5517</v>
      </c>
      <c r="J6412" s="782">
        <v>0</v>
      </c>
      <c r="K6412" s="783">
        <v>0</v>
      </c>
      <c r="L6412" s="784">
        <f t="shared" si="393"/>
        <v>0</v>
      </c>
      <c r="M6412" s="784">
        <f t="shared" si="394"/>
        <v>0</v>
      </c>
      <c r="N6412" s="782">
        <v>0</v>
      </c>
      <c r="O6412" s="782">
        <v>0</v>
      </c>
      <c r="P6412" s="782">
        <v>0</v>
      </c>
      <c r="Q6412" s="782">
        <v>0</v>
      </c>
      <c r="R6412" s="782"/>
      <c r="T6412" s="568"/>
    </row>
    <row r="6413" spans="1:20" s="498" customFormat="1" ht="24" x14ac:dyDescent="0.25">
      <c r="A6413" s="772"/>
      <c r="D6413" s="515" t="s">
        <v>11698</v>
      </c>
      <c r="E6413" s="779" t="s">
        <v>11699</v>
      </c>
      <c r="F6413" s="780" t="s">
        <v>11700</v>
      </c>
      <c r="G6413" s="781" t="s">
        <v>8378</v>
      </c>
      <c r="H6413" s="781" t="s">
        <v>11214</v>
      </c>
      <c r="I6413" s="781" t="s">
        <v>5517</v>
      </c>
      <c r="J6413" s="782">
        <v>500000</v>
      </c>
      <c r="K6413" s="783">
        <v>500000</v>
      </c>
      <c r="L6413" s="784">
        <f t="shared" si="393"/>
        <v>0</v>
      </c>
      <c r="M6413" s="784">
        <f t="shared" si="394"/>
        <v>0</v>
      </c>
      <c r="N6413" s="782">
        <v>500000</v>
      </c>
      <c r="O6413" s="782">
        <v>500000</v>
      </c>
      <c r="P6413" s="782">
        <v>1500000</v>
      </c>
      <c r="Q6413" s="782">
        <v>500000</v>
      </c>
      <c r="R6413" s="782"/>
      <c r="T6413" s="568"/>
    </row>
    <row r="6414" spans="1:20" s="498" customFormat="1" ht="24" x14ac:dyDescent="0.25">
      <c r="A6414" s="772"/>
      <c r="D6414" s="515" t="s">
        <v>11701</v>
      </c>
      <c r="E6414" s="779" t="s">
        <v>11702</v>
      </c>
      <c r="F6414" s="780" t="s">
        <v>6157</v>
      </c>
      <c r="G6414" s="781" t="s">
        <v>8378</v>
      </c>
      <c r="H6414" s="781" t="s">
        <v>11214</v>
      </c>
      <c r="I6414" s="781" t="s">
        <v>5517</v>
      </c>
      <c r="J6414" s="782">
        <v>0</v>
      </c>
      <c r="K6414" s="783">
        <v>0</v>
      </c>
      <c r="L6414" s="784">
        <f t="shared" si="393"/>
        <v>0</v>
      </c>
      <c r="M6414" s="784">
        <f t="shared" si="394"/>
        <v>0</v>
      </c>
      <c r="N6414" s="782">
        <v>0</v>
      </c>
      <c r="O6414" s="782">
        <v>0</v>
      </c>
      <c r="P6414" s="782">
        <v>0</v>
      </c>
      <c r="Q6414" s="782">
        <v>0</v>
      </c>
      <c r="R6414" s="782"/>
      <c r="T6414" s="568"/>
    </row>
    <row r="6415" spans="1:20" s="498" customFormat="1" ht="12" x14ac:dyDescent="0.25">
      <c r="A6415" s="772"/>
      <c r="D6415" s="515" t="s">
        <v>11703</v>
      </c>
      <c r="E6415" s="779" t="s">
        <v>11704</v>
      </c>
      <c r="F6415" s="780" t="s">
        <v>5694</v>
      </c>
      <c r="G6415" s="781" t="s">
        <v>8378</v>
      </c>
      <c r="H6415" s="781" t="s">
        <v>11214</v>
      </c>
      <c r="I6415" s="781" t="s">
        <v>5517</v>
      </c>
      <c r="J6415" s="782">
        <v>4000000</v>
      </c>
      <c r="K6415" s="783">
        <v>4000000</v>
      </c>
      <c r="L6415" s="784">
        <f t="shared" si="393"/>
        <v>0</v>
      </c>
      <c r="M6415" s="784">
        <f t="shared" si="394"/>
        <v>0</v>
      </c>
      <c r="N6415" s="782">
        <v>4000000</v>
      </c>
      <c r="O6415" s="782">
        <v>4000000</v>
      </c>
      <c r="P6415" s="782">
        <v>12000000</v>
      </c>
      <c r="Q6415" s="782">
        <v>4000000</v>
      </c>
      <c r="R6415" s="782"/>
      <c r="T6415" s="568"/>
    </row>
    <row r="6416" spans="1:20" s="498" customFormat="1" ht="12" x14ac:dyDescent="0.25">
      <c r="A6416" s="772"/>
      <c r="D6416" s="515" t="s">
        <v>11705</v>
      </c>
      <c r="E6416" s="779" t="s">
        <v>11706</v>
      </c>
      <c r="F6416" s="780" t="s">
        <v>9991</v>
      </c>
      <c r="G6416" s="781" t="s">
        <v>8378</v>
      </c>
      <c r="H6416" s="781" t="s">
        <v>11214</v>
      </c>
      <c r="I6416" s="781" t="s">
        <v>5517</v>
      </c>
      <c r="J6416" s="782">
        <v>5000000</v>
      </c>
      <c r="K6416" s="783">
        <v>5000000</v>
      </c>
      <c r="L6416" s="784">
        <f t="shared" si="393"/>
        <v>0</v>
      </c>
      <c r="M6416" s="784">
        <f t="shared" si="394"/>
        <v>0</v>
      </c>
      <c r="N6416" s="782">
        <v>5000000</v>
      </c>
      <c r="O6416" s="782">
        <v>5000000</v>
      </c>
      <c r="P6416" s="782">
        <v>15000000</v>
      </c>
      <c r="Q6416" s="782">
        <v>100000000</v>
      </c>
      <c r="R6416" s="782"/>
      <c r="T6416" s="568"/>
    </row>
    <row r="6417" spans="1:20" s="498" customFormat="1" ht="12" x14ac:dyDescent="0.25">
      <c r="A6417" s="772"/>
      <c r="D6417" s="515" t="s">
        <v>11707</v>
      </c>
      <c r="E6417" s="779" t="s">
        <v>11708</v>
      </c>
      <c r="F6417" s="780" t="s">
        <v>6525</v>
      </c>
      <c r="G6417" s="781" t="s">
        <v>8378</v>
      </c>
      <c r="H6417" s="781" t="s">
        <v>11214</v>
      </c>
      <c r="I6417" s="781" t="s">
        <v>5517</v>
      </c>
      <c r="J6417" s="782">
        <v>0</v>
      </c>
      <c r="K6417" s="783">
        <v>0</v>
      </c>
      <c r="L6417" s="784">
        <f t="shared" si="393"/>
        <v>0</v>
      </c>
      <c r="M6417" s="784">
        <f t="shared" si="394"/>
        <v>0</v>
      </c>
      <c r="N6417" s="782">
        <v>0</v>
      </c>
      <c r="O6417" s="782">
        <v>0</v>
      </c>
      <c r="P6417" s="782">
        <v>0</v>
      </c>
      <c r="Q6417" s="782">
        <v>0</v>
      </c>
      <c r="R6417" s="782"/>
      <c r="T6417" s="568"/>
    </row>
    <row r="6418" spans="1:20" s="498" customFormat="1" ht="12" x14ac:dyDescent="0.25">
      <c r="A6418" s="772"/>
      <c r="D6418" s="515" t="s">
        <v>11709</v>
      </c>
      <c r="E6418" s="779" t="s">
        <v>11710</v>
      </c>
      <c r="F6418" s="515" t="s">
        <v>5915</v>
      </c>
      <c r="G6418" s="781" t="s">
        <v>8378</v>
      </c>
      <c r="H6418" s="781" t="s">
        <v>11214</v>
      </c>
      <c r="I6418" s="781" t="s">
        <v>5517</v>
      </c>
      <c r="J6418" s="782">
        <v>1600000</v>
      </c>
      <c r="K6418" s="783">
        <v>1600000</v>
      </c>
      <c r="L6418" s="784">
        <f t="shared" si="393"/>
        <v>0</v>
      </c>
      <c r="M6418" s="784">
        <f t="shared" si="394"/>
        <v>0</v>
      </c>
      <c r="N6418" s="782">
        <v>1600000</v>
      </c>
      <c r="O6418" s="782">
        <v>1600000</v>
      </c>
      <c r="P6418" s="782">
        <v>4800000</v>
      </c>
      <c r="Q6418" s="782">
        <v>1500000</v>
      </c>
      <c r="R6418" s="782"/>
      <c r="T6418" s="568"/>
    </row>
    <row r="6419" spans="1:20" s="498" customFormat="1" ht="12" x14ac:dyDescent="0.25">
      <c r="A6419" s="772"/>
      <c r="D6419" s="515" t="s">
        <v>11711</v>
      </c>
      <c r="E6419" s="779" t="s">
        <v>11712</v>
      </c>
      <c r="F6419" s="515" t="s">
        <v>7142</v>
      </c>
      <c r="G6419" s="781" t="s">
        <v>8378</v>
      </c>
      <c r="H6419" s="781" t="s">
        <v>11214</v>
      </c>
      <c r="I6419" s="781" t="s">
        <v>5517</v>
      </c>
      <c r="J6419" s="782">
        <v>0</v>
      </c>
      <c r="K6419" s="783">
        <v>0</v>
      </c>
      <c r="L6419" s="784">
        <f t="shared" si="393"/>
        <v>0</v>
      </c>
      <c r="M6419" s="784">
        <f t="shared" si="394"/>
        <v>0</v>
      </c>
      <c r="N6419" s="782">
        <v>0</v>
      </c>
      <c r="O6419" s="782">
        <v>0</v>
      </c>
      <c r="P6419" s="782">
        <v>0</v>
      </c>
      <c r="Q6419" s="782">
        <v>0</v>
      </c>
      <c r="R6419" s="782"/>
      <c r="T6419" s="568"/>
    </row>
    <row r="6420" spans="1:20" s="498" customFormat="1" ht="12" x14ac:dyDescent="0.25">
      <c r="A6420" s="772"/>
      <c r="D6420" s="515" t="s">
        <v>11713</v>
      </c>
      <c r="E6420" s="779" t="s">
        <v>11714</v>
      </c>
      <c r="F6420" s="780" t="s">
        <v>5703</v>
      </c>
      <c r="G6420" s="781" t="s">
        <v>8378</v>
      </c>
      <c r="H6420" s="781" t="s">
        <v>11214</v>
      </c>
      <c r="I6420" s="781" t="s">
        <v>5517</v>
      </c>
      <c r="J6420" s="782">
        <v>900000</v>
      </c>
      <c r="K6420" s="783">
        <v>900000</v>
      </c>
      <c r="L6420" s="784">
        <f t="shared" si="393"/>
        <v>0</v>
      </c>
      <c r="M6420" s="784">
        <f t="shared" si="394"/>
        <v>0</v>
      </c>
      <c r="N6420" s="782">
        <v>900000</v>
      </c>
      <c r="O6420" s="782">
        <v>900000</v>
      </c>
      <c r="P6420" s="782">
        <v>2700000</v>
      </c>
      <c r="Q6420" s="782">
        <v>900000</v>
      </c>
      <c r="R6420" s="782"/>
      <c r="T6420" s="568"/>
    </row>
    <row r="6421" spans="1:20" s="498" customFormat="1" ht="12" x14ac:dyDescent="0.25">
      <c r="A6421" s="772"/>
      <c r="D6421" s="515" t="s">
        <v>11715</v>
      </c>
      <c r="E6421" s="779" t="s">
        <v>11716</v>
      </c>
      <c r="F6421" s="515" t="s">
        <v>5709</v>
      </c>
      <c r="G6421" s="781" t="s">
        <v>8378</v>
      </c>
      <c r="H6421" s="781" t="s">
        <v>11214</v>
      </c>
      <c r="I6421" s="781" t="s">
        <v>5517</v>
      </c>
      <c r="J6421" s="782">
        <v>400000</v>
      </c>
      <c r="K6421" s="783">
        <v>400000</v>
      </c>
      <c r="L6421" s="784">
        <f t="shared" si="393"/>
        <v>0</v>
      </c>
      <c r="M6421" s="784">
        <f t="shared" si="394"/>
        <v>0</v>
      </c>
      <c r="N6421" s="782">
        <v>400000</v>
      </c>
      <c r="O6421" s="782">
        <v>400000</v>
      </c>
      <c r="P6421" s="782">
        <v>1200000</v>
      </c>
      <c r="Q6421" s="782">
        <v>400000</v>
      </c>
      <c r="R6421" s="782"/>
      <c r="T6421" s="568"/>
    </row>
    <row r="6422" spans="1:20" s="498" customFormat="1" ht="24" x14ac:dyDescent="0.25">
      <c r="A6422" s="772"/>
      <c r="D6422" s="515" t="s">
        <v>11717</v>
      </c>
      <c r="E6422" s="779" t="s">
        <v>11718</v>
      </c>
      <c r="F6422" s="780" t="s">
        <v>6467</v>
      </c>
      <c r="G6422" s="781" t="s">
        <v>8378</v>
      </c>
      <c r="H6422" s="781" t="s">
        <v>11214</v>
      </c>
      <c r="I6422" s="781" t="s">
        <v>5517</v>
      </c>
      <c r="J6422" s="782">
        <v>0</v>
      </c>
      <c r="K6422" s="783">
        <v>0</v>
      </c>
      <c r="L6422" s="784">
        <f t="shared" si="393"/>
        <v>0</v>
      </c>
      <c r="M6422" s="784">
        <f t="shared" si="394"/>
        <v>0</v>
      </c>
      <c r="N6422" s="782">
        <v>0</v>
      </c>
      <c r="O6422" s="782">
        <v>0</v>
      </c>
      <c r="P6422" s="782">
        <v>0</v>
      </c>
      <c r="Q6422" s="782">
        <v>0</v>
      </c>
      <c r="R6422" s="782"/>
      <c r="T6422" s="568"/>
    </row>
    <row r="6423" spans="1:20" s="498" customFormat="1" ht="12" x14ac:dyDescent="0.25">
      <c r="A6423" s="772"/>
      <c r="D6423" s="515" t="s">
        <v>11719</v>
      </c>
      <c r="E6423" s="779" t="s">
        <v>11720</v>
      </c>
      <c r="F6423" s="515" t="s">
        <v>5724</v>
      </c>
      <c r="G6423" s="781" t="s">
        <v>8378</v>
      </c>
      <c r="H6423" s="781" t="s">
        <v>11214</v>
      </c>
      <c r="I6423" s="781" t="s">
        <v>5517</v>
      </c>
      <c r="J6423" s="782">
        <v>0</v>
      </c>
      <c r="K6423" s="783">
        <v>0</v>
      </c>
      <c r="L6423" s="784">
        <f t="shared" si="393"/>
        <v>0</v>
      </c>
      <c r="M6423" s="784">
        <f t="shared" si="394"/>
        <v>0</v>
      </c>
      <c r="N6423" s="782">
        <v>0</v>
      </c>
      <c r="O6423" s="782">
        <v>0</v>
      </c>
      <c r="P6423" s="782">
        <v>0</v>
      </c>
      <c r="Q6423" s="782">
        <v>0</v>
      </c>
      <c r="R6423" s="782"/>
      <c r="T6423" s="568"/>
    </row>
    <row r="6424" spans="1:20" s="498" customFormat="1" ht="12" x14ac:dyDescent="0.25">
      <c r="A6424" s="772"/>
      <c r="D6424" s="515" t="s">
        <v>11721</v>
      </c>
      <c r="E6424" s="779" t="s">
        <v>11722</v>
      </c>
      <c r="F6424" s="515" t="s">
        <v>9225</v>
      </c>
      <c r="G6424" s="781" t="s">
        <v>8378</v>
      </c>
      <c r="H6424" s="781" t="s">
        <v>11214</v>
      </c>
      <c r="I6424" s="781" t="s">
        <v>5517</v>
      </c>
      <c r="J6424" s="782">
        <v>0</v>
      </c>
      <c r="K6424" s="783">
        <v>0</v>
      </c>
      <c r="L6424" s="784">
        <f t="shared" si="393"/>
        <v>0</v>
      </c>
      <c r="M6424" s="784">
        <f t="shared" si="394"/>
        <v>0</v>
      </c>
      <c r="N6424" s="782">
        <v>0</v>
      </c>
      <c r="O6424" s="782">
        <v>0</v>
      </c>
      <c r="P6424" s="782">
        <v>0</v>
      </c>
      <c r="Q6424" s="782">
        <v>0</v>
      </c>
      <c r="R6424" s="782"/>
      <c r="T6424" s="568"/>
    </row>
    <row r="6425" spans="1:20" s="498" customFormat="1" ht="12" x14ac:dyDescent="0.25">
      <c r="A6425" s="772"/>
      <c r="D6425" s="515" t="s">
        <v>11723</v>
      </c>
      <c r="E6425" s="779" t="s">
        <v>11724</v>
      </c>
      <c r="F6425" s="780" t="s">
        <v>5739</v>
      </c>
      <c r="G6425" s="781" t="s">
        <v>8378</v>
      </c>
      <c r="H6425" s="781" t="s">
        <v>11214</v>
      </c>
      <c r="I6425" s="781" t="s">
        <v>5517</v>
      </c>
      <c r="J6425" s="782">
        <v>2000000</v>
      </c>
      <c r="K6425" s="783">
        <v>2000000</v>
      </c>
      <c r="L6425" s="784">
        <f t="shared" si="393"/>
        <v>0</v>
      </c>
      <c r="M6425" s="784">
        <f t="shared" si="394"/>
        <v>0</v>
      </c>
      <c r="N6425" s="782">
        <v>2000000</v>
      </c>
      <c r="O6425" s="782">
        <v>2000000</v>
      </c>
      <c r="P6425" s="782">
        <v>6000000</v>
      </c>
      <c r="Q6425" s="782">
        <v>700000</v>
      </c>
      <c r="R6425" s="782"/>
      <c r="T6425" s="568"/>
    </row>
    <row r="6426" spans="1:20" s="498" customFormat="1" ht="12" x14ac:dyDescent="0.25">
      <c r="A6426" s="772"/>
      <c r="F6426" s="536"/>
      <c r="G6426" s="793"/>
      <c r="H6426" s="793"/>
      <c r="I6426" s="793"/>
      <c r="J6426" s="776"/>
      <c r="K6426" s="829"/>
      <c r="L6426" s="776"/>
      <c r="M6426" s="776"/>
      <c r="N6426" s="776"/>
      <c r="O6426" s="776"/>
      <c r="P6426" s="776"/>
      <c r="Q6426" s="776"/>
      <c r="R6426" s="776"/>
      <c r="T6426" s="568"/>
    </row>
    <row r="6427" spans="1:20" s="751" customFormat="1" ht="12" customHeight="1" x14ac:dyDescent="0.3">
      <c r="A6427" s="946" t="s">
        <v>5500</v>
      </c>
      <c r="B6427" s="946"/>
      <c r="C6427" s="946"/>
      <c r="D6427" s="946"/>
      <c r="E6427" s="946"/>
      <c r="F6427" s="946"/>
      <c r="G6427" s="946"/>
      <c r="H6427" s="946"/>
      <c r="I6427" s="946"/>
      <c r="J6427" s="946"/>
      <c r="K6427" s="946"/>
      <c r="L6427" s="946"/>
      <c r="M6427" s="946"/>
      <c r="N6427" s="946"/>
      <c r="O6427" s="946"/>
      <c r="P6427" s="946"/>
      <c r="Q6427" s="946"/>
      <c r="T6427" s="752"/>
    </row>
    <row r="6428" spans="1:20" s="751" customFormat="1" ht="13.8" x14ac:dyDescent="0.3">
      <c r="A6428" s="946" t="s">
        <v>5501</v>
      </c>
      <c r="B6428" s="946"/>
      <c r="C6428" s="946"/>
      <c r="D6428" s="946"/>
      <c r="E6428" s="946"/>
      <c r="F6428" s="946"/>
      <c r="G6428" s="946"/>
      <c r="H6428" s="946"/>
      <c r="I6428" s="946"/>
      <c r="J6428" s="946"/>
      <c r="K6428" s="946"/>
      <c r="L6428" s="946"/>
      <c r="M6428" s="946"/>
      <c r="N6428" s="946"/>
      <c r="O6428" s="946"/>
      <c r="P6428" s="946"/>
      <c r="Q6428" s="946"/>
      <c r="T6428" s="752"/>
    </row>
    <row r="6429" spans="1:20" s="753" customFormat="1" ht="13.2" x14ac:dyDescent="0.25">
      <c r="A6429" s="947" t="s">
        <v>8579</v>
      </c>
      <c r="B6429" s="947"/>
      <c r="C6429" s="947"/>
      <c r="D6429" s="947"/>
      <c r="E6429" s="947"/>
      <c r="F6429" s="947"/>
      <c r="G6429" s="947"/>
      <c r="H6429" s="947"/>
      <c r="I6429" s="947"/>
      <c r="J6429" s="947"/>
      <c r="K6429" s="947"/>
      <c r="L6429" s="947"/>
      <c r="M6429" s="947"/>
      <c r="N6429" s="947"/>
      <c r="O6429" s="947"/>
      <c r="P6429" s="947"/>
      <c r="Q6429" s="947"/>
      <c r="T6429" s="754"/>
    </row>
    <row r="6430" spans="1:20" s="760" customFormat="1" ht="24" customHeight="1" x14ac:dyDescent="0.25">
      <c r="A6430" s="943" t="s">
        <v>5502</v>
      </c>
      <c r="B6430" s="948" t="s">
        <v>5503</v>
      </c>
      <c r="C6430" s="949"/>
      <c r="D6430" s="755"/>
      <c r="E6430" s="943" t="s">
        <v>5504</v>
      </c>
      <c r="F6430" s="943" t="s">
        <v>4881</v>
      </c>
      <c r="G6430" s="943" t="s">
        <v>5505</v>
      </c>
      <c r="H6430" s="943" t="s">
        <v>5506</v>
      </c>
      <c r="I6430" s="943" t="s">
        <v>5507</v>
      </c>
      <c r="J6430" s="756" t="s">
        <v>3115</v>
      </c>
      <c r="K6430" s="757" t="s">
        <v>3116</v>
      </c>
      <c r="L6430" s="758" t="s">
        <v>5508</v>
      </c>
      <c r="M6430" s="758" t="s">
        <v>5509</v>
      </c>
      <c r="N6430" s="756" t="s">
        <v>3116</v>
      </c>
      <c r="O6430" s="756" t="s">
        <v>3116</v>
      </c>
      <c r="P6430" s="759" t="s">
        <v>3317</v>
      </c>
      <c r="Q6430" s="759" t="s">
        <v>3341</v>
      </c>
      <c r="R6430" s="759" t="s">
        <v>5510</v>
      </c>
      <c r="T6430" s="761"/>
    </row>
    <row r="6431" spans="1:20" s="760" customFormat="1" ht="19.5" customHeight="1" x14ac:dyDescent="0.25">
      <c r="A6431" s="944"/>
      <c r="B6431" s="950"/>
      <c r="C6431" s="951"/>
      <c r="D6431" s="762"/>
      <c r="E6431" s="944"/>
      <c r="F6431" s="944"/>
      <c r="G6431" s="944"/>
      <c r="H6431" s="944"/>
      <c r="I6431" s="944"/>
      <c r="J6431" s="763">
        <v>2020</v>
      </c>
      <c r="K6431" s="764" t="s">
        <v>3120</v>
      </c>
      <c r="L6431" s="765" t="s">
        <v>3120</v>
      </c>
      <c r="M6431" s="765" t="s">
        <v>3120</v>
      </c>
      <c r="N6431" s="766" t="s">
        <v>5068</v>
      </c>
      <c r="O6431" s="766" t="s">
        <v>5069</v>
      </c>
      <c r="P6431" s="763" t="s">
        <v>4882</v>
      </c>
      <c r="Q6431" s="766" t="s">
        <v>5102</v>
      </c>
      <c r="R6431" s="763"/>
      <c r="T6431" s="761"/>
    </row>
    <row r="6432" spans="1:20" s="760" customFormat="1" ht="15.75" customHeight="1" x14ac:dyDescent="0.25">
      <c r="A6432" s="945"/>
      <c r="B6432" s="952"/>
      <c r="C6432" s="953"/>
      <c r="D6432" s="768"/>
      <c r="E6432" s="945"/>
      <c r="F6432" s="945"/>
      <c r="G6432" s="945"/>
      <c r="H6432" s="945"/>
      <c r="I6432" s="945"/>
      <c r="J6432" s="769" t="s">
        <v>14</v>
      </c>
      <c r="K6432" s="770" t="s">
        <v>14</v>
      </c>
      <c r="L6432" s="771" t="s">
        <v>14</v>
      </c>
      <c r="M6432" s="771" t="s">
        <v>14</v>
      </c>
      <c r="N6432" s="769" t="s">
        <v>14</v>
      </c>
      <c r="O6432" s="769" t="s">
        <v>14</v>
      </c>
      <c r="P6432" s="769" t="s">
        <v>14</v>
      </c>
      <c r="Q6432" s="769" t="s">
        <v>14</v>
      </c>
      <c r="R6432" s="769"/>
      <c r="T6432" s="761"/>
    </row>
    <row r="6433" spans="1:20" s="498" customFormat="1" ht="24" customHeight="1" x14ac:dyDescent="0.25">
      <c r="A6433" s="772"/>
      <c r="D6433" s="515" t="s">
        <v>11725</v>
      </c>
      <c r="E6433" s="779" t="s">
        <v>11726</v>
      </c>
      <c r="F6433" s="780" t="s">
        <v>5881</v>
      </c>
      <c r="G6433" s="781" t="s">
        <v>8378</v>
      </c>
      <c r="H6433" s="781" t="s">
        <v>11214</v>
      </c>
      <c r="I6433" s="781" t="s">
        <v>5517</v>
      </c>
      <c r="J6433" s="782">
        <v>300000</v>
      </c>
      <c r="K6433" s="783">
        <v>300000</v>
      </c>
      <c r="L6433" s="784">
        <f t="shared" si="393"/>
        <v>0</v>
      </c>
      <c r="M6433" s="784">
        <f t="shared" si="394"/>
        <v>0</v>
      </c>
      <c r="N6433" s="782">
        <v>300000</v>
      </c>
      <c r="O6433" s="782">
        <v>300000</v>
      </c>
      <c r="P6433" s="782">
        <v>900000</v>
      </c>
      <c r="Q6433" s="782">
        <v>300000</v>
      </c>
      <c r="R6433" s="782"/>
      <c r="T6433" s="568"/>
    </row>
    <row r="6434" spans="1:20" s="498" customFormat="1" ht="12" x14ac:dyDescent="0.25">
      <c r="A6434" s="772"/>
      <c r="D6434" s="515" t="s">
        <v>11727</v>
      </c>
      <c r="E6434" s="779" t="s">
        <v>11728</v>
      </c>
      <c r="F6434" s="780" t="s">
        <v>5757</v>
      </c>
      <c r="G6434" s="781" t="s">
        <v>8378</v>
      </c>
      <c r="H6434" s="781" t="s">
        <v>11214</v>
      </c>
      <c r="I6434" s="781" t="s">
        <v>5517</v>
      </c>
      <c r="J6434" s="782">
        <v>400000</v>
      </c>
      <c r="K6434" s="783">
        <v>400000</v>
      </c>
      <c r="L6434" s="782">
        <f t="shared" si="393"/>
        <v>0</v>
      </c>
      <c r="M6434" s="782">
        <f t="shared" si="394"/>
        <v>0</v>
      </c>
      <c r="N6434" s="782">
        <v>400000</v>
      </c>
      <c r="O6434" s="782">
        <v>400000</v>
      </c>
      <c r="P6434" s="782">
        <v>1200000</v>
      </c>
      <c r="Q6434" s="782">
        <v>400000</v>
      </c>
      <c r="R6434" s="782"/>
      <c r="T6434" s="568"/>
    </row>
    <row r="6435" spans="1:20" s="498" customFormat="1" ht="12" x14ac:dyDescent="0.25">
      <c r="A6435" s="772"/>
      <c r="B6435" s="566" t="s">
        <v>1830</v>
      </c>
      <c r="C6435" s="810"/>
      <c r="D6435" s="515"/>
      <c r="E6435" s="810"/>
      <c r="F6435" s="827"/>
      <c r="G6435" s="810"/>
      <c r="H6435" s="810"/>
      <c r="I6435" s="779"/>
      <c r="J6435" s="782">
        <v>239150607</v>
      </c>
      <c r="K6435" s="783">
        <f>SUM(K6357,K6383)</f>
        <v>239150607</v>
      </c>
      <c r="L6435" s="782">
        <f t="shared" ref="L6435:O6435" si="395">SUM(L6357,L6383)</f>
        <v>0</v>
      </c>
      <c r="M6435" s="782">
        <f t="shared" si="395"/>
        <v>0</v>
      </c>
      <c r="N6435" s="782">
        <f t="shared" si="395"/>
        <v>243239834</v>
      </c>
      <c r="O6435" s="782">
        <f t="shared" si="395"/>
        <v>247329061</v>
      </c>
      <c r="P6435" s="782">
        <v>729719502</v>
      </c>
      <c r="Q6435" s="782">
        <v>401365429</v>
      </c>
      <c r="R6435" s="782"/>
      <c r="T6435" s="568"/>
    </row>
    <row r="6436" spans="1:20" s="498" customFormat="1" ht="12" x14ac:dyDescent="0.25">
      <c r="A6436" s="772"/>
      <c r="D6436" s="515"/>
      <c r="F6436" s="536"/>
      <c r="J6436" s="776"/>
      <c r="K6436" s="829"/>
      <c r="L6436" s="776"/>
      <c r="M6436" s="776"/>
      <c r="N6436" s="776"/>
      <c r="O6436" s="776"/>
      <c r="P6436" s="776"/>
      <c r="Q6436" s="776"/>
      <c r="R6436" s="776"/>
      <c r="T6436" s="568"/>
    </row>
    <row r="6437" spans="1:20" s="498" customFormat="1" ht="12" x14ac:dyDescent="0.25">
      <c r="A6437" s="772" t="s">
        <v>11729</v>
      </c>
      <c r="B6437" s="773" t="s">
        <v>1831</v>
      </c>
      <c r="C6437" s="773"/>
      <c r="D6437" s="794"/>
      <c r="E6437" s="773"/>
      <c r="F6437" s="775"/>
      <c r="G6437" s="773"/>
      <c r="H6437" s="773"/>
      <c r="I6437" s="773"/>
      <c r="J6437" s="776"/>
      <c r="K6437" s="829"/>
      <c r="L6437" s="776"/>
      <c r="M6437" s="776"/>
      <c r="N6437" s="776"/>
      <c r="O6437" s="776"/>
      <c r="P6437" s="776"/>
      <c r="Q6437" s="776"/>
      <c r="R6437" s="776"/>
      <c r="T6437" s="568"/>
    </row>
    <row r="6438" spans="1:20" s="498" customFormat="1" ht="12" x14ac:dyDescent="0.25">
      <c r="A6438" s="772"/>
      <c r="C6438" s="773" t="s">
        <v>5123</v>
      </c>
      <c r="D6438" s="794"/>
      <c r="E6438" s="773"/>
      <c r="F6438" s="775"/>
      <c r="G6438" s="773"/>
      <c r="H6438" s="773"/>
      <c r="I6438" s="773"/>
      <c r="J6438" s="777">
        <v>20526042</v>
      </c>
      <c r="K6438" s="789">
        <f>SUM(K6439:K6448)</f>
        <v>20526042</v>
      </c>
      <c r="L6438" s="784">
        <f t="shared" ref="L6438:O6438" si="396">SUM(L6439:L6448)</f>
        <v>0</v>
      </c>
      <c r="M6438" s="784">
        <f t="shared" si="396"/>
        <v>0</v>
      </c>
      <c r="N6438" s="784">
        <f t="shared" si="396"/>
        <v>20928514</v>
      </c>
      <c r="O6438" s="784">
        <f t="shared" si="396"/>
        <v>21330984</v>
      </c>
      <c r="P6438" s="777">
        <f>SUM(K6438,N6438,O6438)</f>
        <v>62785540</v>
      </c>
      <c r="Q6438" s="777">
        <v>20237581</v>
      </c>
      <c r="R6438" s="777"/>
      <c r="T6438" s="568"/>
    </row>
    <row r="6439" spans="1:20" s="498" customFormat="1" ht="12" x14ac:dyDescent="0.25">
      <c r="A6439" s="772"/>
      <c r="D6439" s="515" t="s">
        <v>11730</v>
      </c>
      <c r="E6439" s="779" t="s">
        <v>11731</v>
      </c>
      <c r="F6439" s="780" t="s">
        <v>6059</v>
      </c>
      <c r="G6439" s="781" t="s">
        <v>6194</v>
      </c>
      <c r="H6439" s="781" t="s">
        <v>6195</v>
      </c>
      <c r="I6439" s="781" t="s">
        <v>5517</v>
      </c>
      <c r="J6439" s="782">
        <v>14088569</v>
      </c>
      <c r="K6439" s="783">
        <v>14088569</v>
      </c>
      <c r="L6439" s="784">
        <f t="shared" ref="L6439:L6448" si="397">SUM(J6439-K6439)</f>
        <v>0</v>
      </c>
      <c r="M6439" s="784">
        <f>SUM(K6439-J6439)</f>
        <v>0</v>
      </c>
      <c r="N6439" s="782">
        <v>14364816</v>
      </c>
      <c r="O6439" s="782">
        <v>14641062</v>
      </c>
      <c r="P6439" s="782">
        <v>43094447</v>
      </c>
      <c r="Q6439" s="782">
        <v>14657320</v>
      </c>
      <c r="R6439" s="782"/>
      <c r="T6439" s="568"/>
    </row>
    <row r="6440" spans="1:20" s="498" customFormat="1" ht="24" x14ac:dyDescent="0.25">
      <c r="A6440" s="772"/>
      <c r="D6440" s="515" t="s">
        <v>11732</v>
      </c>
      <c r="E6440" s="779" t="s">
        <v>11733</v>
      </c>
      <c r="F6440" s="780" t="s">
        <v>5523</v>
      </c>
      <c r="G6440" s="781" t="s">
        <v>5515</v>
      </c>
      <c r="H6440" s="781" t="s">
        <v>10671</v>
      </c>
      <c r="I6440" s="781" t="s">
        <v>5517</v>
      </c>
      <c r="J6440" s="782">
        <v>0</v>
      </c>
      <c r="K6440" s="783">
        <v>0</v>
      </c>
      <c r="L6440" s="784">
        <f t="shared" si="397"/>
        <v>0</v>
      </c>
      <c r="M6440" s="784">
        <f t="shared" ref="M6440:M6448" si="398">SUM(K6440-J6440)</f>
        <v>0</v>
      </c>
      <c r="N6440" s="782">
        <v>0</v>
      </c>
      <c r="O6440" s="782">
        <v>0</v>
      </c>
      <c r="P6440" s="782">
        <v>0</v>
      </c>
      <c r="Q6440" s="782">
        <v>0</v>
      </c>
      <c r="R6440" s="782"/>
      <c r="T6440" s="568"/>
    </row>
    <row r="6441" spans="1:20" s="498" customFormat="1" ht="12.75" customHeight="1" x14ac:dyDescent="0.25">
      <c r="A6441" s="772"/>
      <c r="D6441" s="515" t="s">
        <v>11734</v>
      </c>
      <c r="E6441" s="779" t="s">
        <v>11735</v>
      </c>
      <c r="F6441" s="780" t="s">
        <v>5526</v>
      </c>
      <c r="G6441" s="781" t="s">
        <v>6194</v>
      </c>
      <c r="H6441" s="781" t="s">
        <v>6195</v>
      </c>
      <c r="I6441" s="781" t="s">
        <v>5517</v>
      </c>
      <c r="J6441" s="782">
        <v>2511242</v>
      </c>
      <c r="K6441" s="783">
        <v>2511242</v>
      </c>
      <c r="L6441" s="784">
        <f t="shared" si="397"/>
        <v>0</v>
      </c>
      <c r="M6441" s="784">
        <f t="shared" si="398"/>
        <v>0</v>
      </c>
      <c r="N6441" s="782">
        <v>2560482</v>
      </c>
      <c r="O6441" s="782">
        <v>2609722</v>
      </c>
      <c r="P6441" s="782">
        <v>7681446</v>
      </c>
      <c r="Q6441" s="782">
        <v>1848320</v>
      </c>
      <c r="R6441" s="782"/>
      <c r="T6441" s="568"/>
    </row>
    <row r="6442" spans="1:20" s="498" customFormat="1" ht="12" x14ac:dyDescent="0.25">
      <c r="A6442" s="772"/>
      <c r="D6442" s="515" t="s">
        <v>11736</v>
      </c>
      <c r="E6442" s="779" t="s">
        <v>11737</v>
      </c>
      <c r="F6442" s="780" t="s">
        <v>5529</v>
      </c>
      <c r="G6442" s="781" t="s">
        <v>6194</v>
      </c>
      <c r="H6442" s="781" t="s">
        <v>6195</v>
      </c>
      <c r="I6442" s="781" t="s">
        <v>5517</v>
      </c>
      <c r="J6442" s="782">
        <v>1054884</v>
      </c>
      <c r="K6442" s="783">
        <v>1054884</v>
      </c>
      <c r="L6442" s="784">
        <f t="shared" si="397"/>
        <v>0</v>
      </c>
      <c r="M6442" s="784">
        <f t="shared" si="398"/>
        <v>0</v>
      </c>
      <c r="N6442" s="782">
        <v>1075568</v>
      </c>
      <c r="O6442" s="782">
        <v>1096252</v>
      </c>
      <c r="P6442" s="782">
        <v>3226704</v>
      </c>
      <c r="Q6442" s="782">
        <v>748320</v>
      </c>
      <c r="R6442" s="782"/>
      <c r="T6442" s="568"/>
    </row>
    <row r="6443" spans="1:20" s="498" customFormat="1" ht="12" x14ac:dyDescent="0.25">
      <c r="A6443" s="772"/>
      <c r="D6443" s="515" t="s">
        <v>11738</v>
      </c>
      <c r="E6443" s="779" t="s">
        <v>11739</v>
      </c>
      <c r="F6443" s="780" t="s">
        <v>5532</v>
      </c>
      <c r="G6443" s="781" t="s">
        <v>6194</v>
      </c>
      <c r="H6443" s="781" t="s">
        <v>6195</v>
      </c>
      <c r="I6443" s="781" t="s">
        <v>5517</v>
      </c>
      <c r="J6443" s="782">
        <v>457776</v>
      </c>
      <c r="K6443" s="783">
        <v>457776</v>
      </c>
      <c r="L6443" s="784">
        <f t="shared" si="397"/>
        <v>0</v>
      </c>
      <c r="M6443" s="784">
        <f t="shared" si="398"/>
        <v>0</v>
      </c>
      <c r="N6443" s="782">
        <v>466752</v>
      </c>
      <c r="O6443" s="782">
        <v>475728</v>
      </c>
      <c r="P6443" s="782">
        <v>1400256</v>
      </c>
      <c r="Q6443" s="782">
        <v>1247900</v>
      </c>
      <c r="R6443" s="782"/>
      <c r="T6443" s="568"/>
    </row>
    <row r="6444" spans="1:20" s="498" customFormat="1" ht="12" x14ac:dyDescent="0.25">
      <c r="A6444" s="772"/>
      <c r="D6444" s="515" t="s">
        <v>11740</v>
      </c>
      <c r="E6444" s="779" t="s">
        <v>11741</v>
      </c>
      <c r="F6444" s="780" t="s">
        <v>5535</v>
      </c>
      <c r="G6444" s="781" t="s">
        <v>6194</v>
      </c>
      <c r="H6444" s="781" t="s">
        <v>6195</v>
      </c>
      <c r="I6444" s="781" t="s">
        <v>5517</v>
      </c>
      <c r="J6444" s="782">
        <v>287844</v>
      </c>
      <c r="K6444" s="783">
        <v>287844</v>
      </c>
      <c r="L6444" s="784">
        <f t="shared" si="397"/>
        <v>0</v>
      </c>
      <c r="M6444" s="784">
        <f t="shared" si="398"/>
        <v>0</v>
      </c>
      <c r="N6444" s="782">
        <v>293488</v>
      </c>
      <c r="O6444" s="782">
        <v>299132</v>
      </c>
      <c r="P6444" s="782">
        <v>880464</v>
      </c>
      <c r="Q6444" s="782">
        <v>233465</v>
      </c>
      <c r="R6444" s="782"/>
      <c r="T6444" s="568"/>
    </row>
    <row r="6445" spans="1:20" s="498" customFormat="1" ht="12" x14ac:dyDescent="0.25">
      <c r="A6445" s="772"/>
      <c r="D6445" s="515" t="s">
        <v>11742</v>
      </c>
      <c r="E6445" s="779" t="s">
        <v>11743</v>
      </c>
      <c r="F6445" s="515" t="s">
        <v>5538</v>
      </c>
      <c r="G6445" s="781" t="s">
        <v>6194</v>
      </c>
      <c r="H6445" s="781" t="s">
        <v>6195</v>
      </c>
      <c r="I6445" s="781" t="s">
        <v>5517</v>
      </c>
      <c r="J6445" s="782">
        <v>18727</v>
      </c>
      <c r="K6445" s="783">
        <v>18727</v>
      </c>
      <c r="L6445" s="784">
        <f t="shared" si="397"/>
        <v>0</v>
      </c>
      <c r="M6445" s="784">
        <f t="shared" si="398"/>
        <v>0</v>
      </c>
      <c r="N6445" s="782">
        <v>19094</v>
      </c>
      <c r="O6445" s="782">
        <v>19461</v>
      </c>
      <c r="P6445" s="782">
        <v>57282</v>
      </c>
      <c r="Q6445" s="782">
        <v>0</v>
      </c>
      <c r="R6445" s="782"/>
      <c r="T6445" s="568"/>
    </row>
    <row r="6446" spans="1:20" s="498" customFormat="1" ht="12" x14ac:dyDescent="0.25">
      <c r="A6446" s="772"/>
      <c r="D6446" s="515" t="s">
        <v>11744</v>
      </c>
      <c r="E6446" s="779" t="s">
        <v>11745</v>
      </c>
      <c r="F6446" s="780" t="s">
        <v>5541</v>
      </c>
      <c r="G6446" s="781" t="s">
        <v>6194</v>
      </c>
      <c r="H6446" s="781" t="s">
        <v>6195</v>
      </c>
      <c r="I6446" s="781" t="s">
        <v>5517</v>
      </c>
      <c r="J6446" s="782">
        <v>1509055</v>
      </c>
      <c r="K6446" s="783">
        <v>1509055</v>
      </c>
      <c r="L6446" s="784">
        <f t="shared" si="397"/>
        <v>0</v>
      </c>
      <c r="M6446" s="784">
        <f t="shared" si="398"/>
        <v>0</v>
      </c>
      <c r="N6446" s="782">
        <v>1538645</v>
      </c>
      <c r="O6446" s="782">
        <v>1568234</v>
      </c>
      <c r="P6446" s="782">
        <v>4615934</v>
      </c>
      <c r="Q6446" s="782">
        <v>1261730</v>
      </c>
      <c r="R6446" s="782"/>
      <c r="T6446" s="568"/>
    </row>
    <row r="6447" spans="1:20" s="498" customFormat="1" ht="12" x14ac:dyDescent="0.25">
      <c r="A6447" s="772"/>
      <c r="D6447" s="515" t="s">
        <v>11746</v>
      </c>
      <c r="E6447" s="779" t="s">
        <v>11747</v>
      </c>
      <c r="F6447" s="515" t="s">
        <v>5544</v>
      </c>
      <c r="G6447" s="781" t="s">
        <v>5515</v>
      </c>
      <c r="H6447" s="781" t="s">
        <v>6225</v>
      </c>
      <c r="I6447" s="781" t="s">
        <v>5517</v>
      </c>
      <c r="J6447" s="782">
        <v>361398</v>
      </c>
      <c r="K6447" s="783">
        <v>361398</v>
      </c>
      <c r="L6447" s="784">
        <f t="shared" si="397"/>
        <v>0</v>
      </c>
      <c r="M6447" s="784">
        <f t="shared" si="398"/>
        <v>0</v>
      </c>
      <c r="N6447" s="782">
        <v>368484</v>
      </c>
      <c r="O6447" s="782">
        <v>375570</v>
      </c>
      <c r="P6447" s="782">
        <v>1105452</v>
      </c>
      <c r="Q6447" s="782">
        <v>240526</v>
      </c>
      <c r="R6447" s="782"/>
      <c r="T6447" s="568"/>
    </row>
    <row r="6448" spans="1:20" s="498" customFormat="1" ht="12" x14ac:dyDescent="0.25">
      <c r="A6448" s="772"/>
      <c r="D6448" s="515" t="s">
        <v>11748</v>
      </c>
      <c r="E6448" s="779" t="s">
        <v>11749</v>
      </c>
      <c r="F6448" s="780" t="s">
        <v>8861</v>
      </c>
      <c r="G6448" s="781" t="s">
        <v>6194</v>
      </c>
      <c r="H6448" s="781" t="s">
        <v>6195</v>
      </c>
      <c r="I6448" s="781" t="s">
        <v>5517</v>
      </c>
      <c r="J6448" s="782">
        <v>236547</v>
      </c>
      <c r="K6448" s="783">
        <v>236547</v>
      </c>
      <c r="L6448" s="782">
        <f t="shared" si="397"/>
        <v>0</v>
      </c>
      <c r="M6448" s="782">
        <f t="shared" si="398"/>
        <v>0</v>
      </c>
      <c r="N6448" s="782">
        <v>241185</v>
      </c>
      <c r="O6448" s="782">
        <v>245823</v>
      </c>
      <c r="P6448" s="782">
        <v>723555</v>
      </c>
      <c r="Q6448" s="782">
        <v>0</v>
      </c>
      <c r="R6448" s="782"/>
      <c r="T6448" s="568"/>
    </row>
    <row r="6449" spans="1:20" s="498" customFormat="1" ht="12" x14ac:dyDescent="0.25">
      <c r="A6449" s="772"/>
      <c r="D6449" s="515"/>
      <c r="F6449" s="536"/>
      <c r="J6449" s="776"/>
      <c r="K6449" s="829"/>
      <c r="L6449" s="776"/>
      <c r="M6449" s="776"/>
      <c r="N6449" s="776"/>
      <c r="O6449" s="776"/>
      <c r="P6449" s="776"/>
      <c r="Q6449" s="776"/>
      <c r="R6449" s="776"/>
      <c r="T6449" s="568"/>
    </row>
    <row r="6450" spans="1:20" s="498" customFormat="1" ht="12" x14ac:dyDescent="0.25">
      <c r="A6450" s="772"/>
      <c r="C6450" s="773" t="s">
        <v>5142</v>
      </c>
      <c r="D6450" s="794"/>
      <c r="E6450" s="773"/>
      <c r="F6450" s="775"/>
      <c r="G6450" s="773"/>
      <c r="H6450" s="773"/>
      <c r="I6450" s="773"/>
      <c r="J6450" s="777">
        <v>150600000</v>
      </c>
      <c r="K6450" s="789">
        <f>SUM(K6451:K6495)</f>
        <v>180600000</v>
      </c>
      <c r="L6450" s="784">
        <f t="shared" ref="L6450:O6450" si="399">SUM(L6451:L6495)</f>
        <v>33000000</v>
      </c>
      <c r="M6450" s="784">
        <f t="shared" si="399"/>
        <v>63000000</v>
      </c>
      <c r="N6450" s="784">
        <f t="shared" si="399"/>
        <v>150600000</v>
      </c>
      <c r="O6450" s="784">
        <f t="shared" si="399"/>
        <v>152300000</v>
      </c>
      <c r="P6450" s="777">
        <f>SUM(K6450,N6450,O6450)</f>
        <v>483500000</v>
      </c>
      <c r="Q6450" s="777">
        <v>140400000</v>
      </c>
      <c r="R6450" s="777"/>
      <c r="T6450" s="568"/>
    </row>
    <row r="6451" spans="1:20" s="498" customFormat="1" ht="24" x14ac:dyDescent="0.25">
      <c r="A6451" s="772"/>
      <c r="D6451" s="515" t="s">
        <v>11750</v>
      </c>
      <c r="E6451" s="779" t="s">
        <v>11751</v>
      </c>
      <c r="F6451" s="780" t="s">
        <v>5565</v>
      </c>
      <c r="G6451" s="781" t="s">
        <v>6194</v>
      </c>
      <c r="H6451" s="781" t="s">
        <v>6195</v>
      </c>
      <c r="I6451" s="781" t="s">
        <v>5517</v>
      </c>
      <c r="J6451" s="782">
        <v>3000000</v>
      </c>
      <c r="K6451" s="783">
        <v>3000000</v>
      </c>
      <c r="L6451" s="784">
        <f t="shared" ref="L6451:L6495" si="400">SUM(J6451-K6451)</f>
        <v>0</v>
      </c>
      <c r="M6451" s="784">
        <f>SUM(K6451-J6451)</f>
        <v>0</v>
      </c>
      <c r="N6451" s="782">
        <v>3000000</v>
      </c>
      <c r="O6451" s="782">
        <v>3000000</v>
      </c>
      <c r="P6451" s="782">
        <v>9000000</v>
      </c>
      <c r="Q6451" s="782">
        <v>3000000</v>
      </c>
      <c r="R6451" s="782"/>
      <c r="T6451" s="568"/>
    </row>
    <row r="6452" spans="1:20" s="498" customFormat="1" ht="24" x14ac:dyDescent="0.25">
      <c r="A6452" s="772"/>
      <c r="D6452" s="515" t="s">
        <v>11752</v>
      </c>
      <c r="E6452" s="779" t="s">
        <v>11753</v>
      </c>
      <c r="F6452" s="780" t="s">
        <v>5568</v>
      </c>
      <c r="G6452" s="781" t="s">
        <v>6194</v>
      </c>
      <c r="H6452" s="781" t="s">
        <v>6195</v>
      </c>
      <c r="I6452" s="781" t="s">
        <v>5517</v>
      </c>
      <c r="J6452" s="782">
        <v>10000000</v>
      </c>
      <c r="K6452" s="783">
        <v>10000000</v>
      </c>
      <c r="L6452" s="784">
        <f t="shared" si="400"/>
        <v>0</v>
      </c>
      <c r="M6452" s="784">
        <f t="shared" ref="M6452:M6495" si="401">SUM(K6452-J6452)</f>
        <v>0</v>
      </c>
      <c r="N6452" s="782">
        <v>10000000</v>
      </c>
      <c r="O6452" s="782">
        <v>10000000</v>
      </c>
      <c r="P6452" s="782">
        <v>30000000</v>
      </c>
      <c r="Q6452" s="782">
        <v>10000000</v>
      </c>
      <c r="R6452" s="782"/>
      <c r="T6452" s="568"/>
    </row>
    <row r="6453" spans="1:20" s="498" customFormat="1" ht="24" x14ac:dyDescent="0.25">
      <c r="A6453" s="772"/>
      <c r="D6453" s="515" t="s">
        <v>11754</v>
      </c>
      <c r="E6453" s="779" t="s">
        <v>11755</v>
      </c>
      <c r="F6453" s="780" t="s">
        <v>11756</v>
      </c>
      <c r="G6453" s="781" t="s">
        <v>6194</v>
      </c>
      <c r="H6453" s="781" t="s">
        <v>6225</v>
      </c>
      <c r="I6453" s="781" t="s">
        <v>5517</v>
      </c>
      <c r="J6453" s="782">
        <v>10000000</v>
      </c>
      <c r="K6453" s="783">
        <v>2000000</v>
      </c>
      <c r="L6453" s="784">
        <f t="shared" si="400"/>
        <v>8000000</v>
      </c>
      <c r="M6453" s="784">
        <v>0</v>
      </c>
      <c r="N6453" s="782">
        <v>10000000</v>
      </c>
      <c r="O6453" s="782">
        <v>10000000</v>
      </c>
      <c r="P6453" s="782">
        <v>30000000</v>
      </c>
      <c r="Q6453" s="782">
        <v>10000000</v>
      </c>
      <c r="R6453" s="782"/>
      <c r="T6453" s="568"/>
    </row>
    <row r="6454" spans="1:20" s="498" customFormat="1" ht="12" x14ac:dyDescent="0.25">
      <c r="A6454" s="772"/>
      <c r="D6454" s="515" t="s">
        <v>11757</v>
      </c>
      <c r="E6454" s="779" t="s">
        <v>11758</v>
      </c>
      <c r="F6454" s="780" t="s">
        <v>5901</v>
      </c>
      <c r="G6454" s="781" t="s">
        <v>6194</v>
      </c>
      <c r="H6454" s="781" t="s">
        <v>6195</v>
      </c>
      <c r="I6454" s="781" t="s">
        <v>5517</v>
      </c>
      <c r="J6454" s="782">
        <v>0</v>
      </c>
      <c r="K6454" s="783">
        <v>0</v>
      </c>
      <c r="L6454" s="784">
        <f t="shared" si="400"/>
        <v>0</v>
      </c>
      <c r="M6454" s="784">
        <f t="shared" si="401"/>
        <v>0</v>
      </c>
      <c r="N6454" s="782">
        <v>0</v>
      </c>
      <c r="O6454" s="782">
        <v>0</v>
      </c>
      <c r="P6454" s="782">
        <v>0</v>
      </c>
      <c r="Q6454" s="782">
        <v>0</v>
      </c>
      <c r="R6454" s="782"/>
      <c r="T6454" s="568"/>
    </row>
    <row r="6455" spans="1:20" s="498" customFormat="1" ht="12" x14ac:dyDescent="0.25">
      <c r="A6455" s="772"/>
      <c r="D6455" s="515" t="s">
        <v>11759</v>
      </c>
      <c r="E6455" s="779" t="s">
        <v>11760</v>
      </c>
      <c r="F6455" s="780" t="s">
        <v>5586</v>
      </c>
      <c r="G6455" s="781" t="s">
        <v>6194</v>
      </c>
      <c r="H6455" s="781" t="s">
        <v>6195</v>
      </c>
      <c r="I6455" s="781" t="s">
        <v>5517</v>
      </c>
      <c r="J6455" s="782">
        <v>300000</v>
      </c>
      <c r="K6455" s="783">
        <v>300000</v>
      </c>
      <c r="L6455" s="784">
        <f t="shared" si="400"/>
        <v>0</v>
      </c>
      <c r="M6455" s="784">
        <f t="shared" si="401"/>
        <v>0</v>
      </c>
      <c r="N6455" s="782">
        <v>300000</v>
      </c>
      <c r="O6455" s="782">
        <v>300000</v>
      </c>
      <c r="P6455" s="782">
        <v>900000</v>
      </c>
      <c r="Q6455" s="782">
        <v>300000</v>
      </c>
      <c r="R6455" s="782"/>
      <c r="T6455" s="568"/>
    </row>
    <row r="6456" spans="1:20" s="498" customFormat="1" ht="24" x14ac:dyDescent="0.25">
      <c r="A6456" s="772"/>
      <c r="D6456" s="515" t="s">
        <v>11761</v>
      </c>
      <c r="E6456" s="779" t="s">
        <v>11762</v>
      </c>
      <c r="F6456" s="780" t="s">
        <v>5589</v>
      </c>
      <c r="G6456" s="781" t="s">
        <v>6194</v>
      </c>
      <c r="H6456" s="781" t="s">
        <v>6195</v>
      </c>
      <c r="I6456" s="781" t="s">
        <v>5517</v>
      </c>
      <c r="J6456" s="782">
        <v>300000</v>
      </c>
      <c r="K6456" s="783">
        <v>300000</v>
      </c>
      <c r="L6456" s="784">
        <f t="shared" si="400"/>
        <v>0</v>
      </c>
      <c r="M6456" s="784">
        <f t="shared" si="401"/>
        <v>0</v>
      </c>
      <c r="N6456" s="782">
        <v>300000</v>
      </c>
      <c r="O6456" s="782">
        <v>300000</v>
      </c>
      <c r="P6456" s="782">
        <v>900000</v>
      </c>
      <c r="Q6456" s="782">
        <v>300000</v>
      </c>
      <c r="R6456" s="782"/>
      <c r="T6456" s="568"/>
    </row>
    <row r="6457" spans="1:20" s="498" customFormat="1" ht="12" x14ac:dyDescent="0.25">
      <c r="A6457" s="772"/>
      <c r="D6457" s="515" t="s">
        <v>11763</v>
      </c>
      <c r="E6457" s="779" t="s">
        <v>11764</v>
      </c>
      <c r="F6457" s="780" t="s">
        <v>6944</v>
      </c>
      <c r="G6457" s="781" t="s">
        <v>6194</v>
      </c>
      <c r="H6457" s="781" t="s">
        <v>6195</v>
      </c>
      <c r="I6457" s="781" t="s">
        <v>5517</v>
      </c>
      <c r="J6457" s="782">
        <v>300000</v>
      </c>
      <c r="K6457" s="783">
        <v>300000</v>
      </c>
      <c r="L6457" s="784">
        <f t="shared" si="400"/>
        <v>0</v>
      </c>
      <c r="M6457" s="784">
        <f t="shared" si="401"/>
        <v>0</v>
      </c>
      <c r="N6457" s="782">
        <v>300000</v>
      </c>
      <c r="O6457" s="782">
        <v>300000</v>
      </c>
      <c r="P6457" s="782">
        <v>900000</v>
      </c>
      <c r="Q6457" s="782">
        <v>300000</v>
      </c>
      <c r="R6457" s="782"/>
      <c r="T6457" s="568"/>
    </row>
    <row r="6458" spans="1:20" s="498" customFormat="1" ht="12" x14ac:dyDescent="0.25">
      <c r="A6458" s="772"/>
      <c r="D6458" s="515" t="s">
        <v>11765</v>
      </c>
      <c r="E6458" s="779" t="s">
        <v>11766</v>
      </c>
      <c r="F6458" s="780" t="s">
        <v>6354</v>
      </c>
      <c r="G6458" s="781" t="s">
        <v>6194</v>
      </c>
      <c r="H6458" s="781" t="s">
        <v>6225</v>
      </c>
      <c r="I6458" s="781" t="s">
        <v>5517</v>
      </c>
      <c r="J6458" s="782">
        <v>0</v>
      </c>
      <c r="K6458" s="783">
        <v>0</v>
      </c>
      <c r="L6458" s="784">
        <f t="shared" si="400"/>
        <v>0</v>
      </c>
      <c r="M6458" s="784">
        <f t="shared" si="401"/>
        <v>0</v>
      </c>
      <c r="N6458" s="782">
        <v>0</v>
      </c>
      <c r="O6458" s="782">
        <v>0</v>
      </c>
      <c r="P6458" s="782">
        <v>0</v>
      </c>
      <c r="Q6458" s="782">
        <v>0</v>
      </c>
      <c r="R6458" s="782"/>
      <c r="T6458" s="568"/>
    </row>
    <row r="6459" spans="1:20" s="498" customFormat="1" ht="36" x14ac:dyDescent="0.25">
      <c r="A6459" s="772"/>
      <c r="D6459" s="515" t="s">
        <v>11767</v>
      </c>
      <c r="E6459" s="779" t="s">
        <v>11768</v>
      </c>
      <c r="F6459" s="780" t="s">
        <v>5598</v>
      </c>
      <c r="G6459" s="781" t="s">
        <v>6194</v>
      </c>
      <c r="H6459" s="781" t="s">
        <v>6195</v>
      </c>
      <c r="I6459" s="781" t="s">
        <v>5517</v>
      </c>
      <c r="J6459" s="782">
        <v>10000000</v>
      </c>
      <c r="K6459" s="783">
        <v>10000000</v>
      </c>
      <c r="L6459" s="784">
        <f t="shared" si="400"/>
        <v>0</v>
      </c>
      <c r="M6459" s="784">
        <f t="shared" si="401"/>
        <v>0</v>
      </c>
      <c r="N6459" s="782">
        <v>10000000</v>
      </c>
      <c r="O6459" s="782">
        <v>10000000</v>
      </c>
      <c r="P6459" s="782">
        <v>30000000</v>
      </c>
      <c r="Q6459" s="782">
        <v>10000000</v>
      </c>
      <c r="R6459" s="782"/>
      <c r="T6459" s="568"/>
    </row>
    <row r="6460" spans="1:20" s="751" customFormat="1" ht="12" customHeight="1" x14ac:dyDescent="0.3">
      <c r="A6460" s="946" t="s">
        <v>5500</v>
      </c>
      <c r="B6460" s="946"/>
      <c r="C6460" s="946"/>
      <c r="D6460" s="946"/>
      <c r="E6460" s="946"/>
      <c r="F6460" s="946"/>
      <c r="G6460" s="946"/>
      <c r="H6460" s="946"/>
      <c r="I6460" s="946"/>
      <c r="J6460" s="946"/>
      <c r="K6460" s="946"/>
      <c r="L6460" s="946"/>
      <c r="M6460" s="946"/>
      <c r="N6460" s="946"/>
      <c r="O6460" s="946"/>
      <c r="P6460" s="946"/>
      <c r="Q6460" s="946"/>
      <c r="T6460" s="752"/>
    </row>
    <row r="6461" spans="1:20" s="751" customFormat="1" ht="13.8" x14ac:dyDescent="0.3">
      <c r="A6461" s="946" t="s">
        <v>5501</v>
      </c>
      <c r="B6461" s="946"/>
      <c r="C6461" s="946"/>
      <c r="D6461" s="946"/>
      <c r="E6461" s="946"/>
      <c r="F6461" s="946"/>
      <c r="G6461" s="946"/>
      <c r="H6461" s="946"/>
      <c r="I6461" s="946"/>
      <c r="J6461" s="946"/>
      <c r="K6461" s="946"/>
      <c r="L6461" s="946"/>
      <c r="M6461" s="946"/>
      <c r="N6461" s="946"/>
      <c r="O6461" s="946"/>
      <c r="P6461" s="946"/>
      <c r="Q6461" s="946"/>
      <c r="T6461" s="752"/>
    </row>
    <row r="6462" spans="1:20" s="753" customFormat="1" ht="13.2" x14ac:dyDescent="0.25">
      <c r="A6462" s="947" t="s">
        <v>8579</v>
      </c>
      <c r="B6462" s="947"/>
      <c r="C6462" s="947"/>
      <c r="D6462" s="947"/>
      <c r="E6462" s="947"/>
      <c r="F6462" s="947"/>
      <c r="G6462" s="947"/>
      <c r="H6462" s="947"/>
      <c r="I6462" s="947"/>
      <c r="J6462" s="947"/>
      <c r="K6462" s="947"/>
      <c r="L6462" s="947"/>
      <c r="M6462" s="947"/>
      <c r="N6462" s="947"/>
      <c r="O6462" s="947"/>
      <c r="P6462" s="947"/>
      <c r="Q6462" s="947"/>
      <c r="T6462" s="754"/>
    </row>
    <row r="6463" spans="1:20" s="760" customFormat="1" ht="24" customHeight="1" x14ac:dyDescent="0.25">
      <c r="A6463" s="943" t="s">
        <v>5502</v>
      </c>
      <c r="B6463" s="948" t="s">
        <v>5503</v>
      </c>
      <c r="C6463" s="949"/>
      <c r="D6463" s="755"/>
      <c r="E6463" s="943" t="s">
        <v>5504</v>
      </c>
      <c r="F6463" s="943" t="s">
        <v>4881</v>
      </c>
      <c r="G6463" s="943" t="s">
        <v>5505</v>
      </c>
      <c r="H6463" s="943" t="s">
        <v>5506</v>
      </c>
      <c r="I6463" s="943" t="s">
        <v>5507</v>
      </c>
      <c r="J6463" s="756" t="s">
        <v>3115</v>
      </c>
      <c r="K6463" s="757" t="s">
        <v>3116</v>
      </c>
      <c r="L6463" s="758" t="s">
        <v>5508</v>
      </c>
      <c r="M6463" s="758" t="s">
        <v>5509</v>
      </c>
      <c r="N6463" s="756" t="s">
        <v>3116</v>
      </c>
      <c r="O6463" s="756" t="s">
        <v>3116</v>
      </c>
      <c r="P6463" s="759" t="s">
        <v>3317</v>
      </c>
      <c r="Q6463" s="759" t="s">
        <v>3341</v>
      </c>
      <c r="R6463" s="759" t="s">
        <v>5510</v>
      </c>
      <c r="T6463" s="761"/>
    </row>
    <row r="6464" spans="1:20" s="760" customFormat="1" ht="19.5" customHeight="1" x14ac:dyDescent="0.25">
      <c r="A6464" s="944"/>
      <c r="B6464" s="950"/>
      <c r="C6464" s="951"/>
      <c r="D6464" s="762"/>
      <c r="E6464" s="944"/>
      <c r="F6464" s="944"/>
      <c r="G6464" s="944"/>
      <c r="H6464" s="944"/>
      <c r="I6464" s="944"/>
      <c r="J6464" s="763">
        <v>2020</v>
      </c>
      <c r="K6464" s="764" t="s">
        <v>3120</v>
      </c>
      <c r="L6464" s="765" t="s">
        <v>3120</v>
      </c>
      <c r="M6464" s="765" t="s">
        <v>3120</v>
      </c>
      <c r="N6464" s="766" t="s">
        <v>5068</v>
      </c>
      <c r="O6464" s="766" t="s">
        <v>5069</v>
      </c>
      <c r="P6464" s="763" t="s">
        <v>4882</v>
      </c>
      <c r="Q6464" s="766" t="s">
        <v>5102</v>
      </c>
      <c r="R6464" s="763"/>
      <c r="T6464" s="761"/>
    </row>
    <row r="6465" spans="1:20" s="760" customFormat="1" ht="15.75" customHeight="1" x14ac:dyDescent="0.25">
      <c r="A6465" s="945"/>
      <c r="B6465" s="952"/>
      <c r="C6465" s="953"/>
      <c r="D6465" s="768"/>
      <c r="E6465" s="945"/>
      <c r="F6465" s="945"/>
      <c r="G6465" s="945"/>
      <c r="H6465" s="945"/>
      <c r="I6465" s="945"/>
      <c r="J6465" s="769" t="s">
        <v>14</v>
      </c>
      <c r="K6465" s="770" t="s">
        <v>14</v>
      </c>
      <c r="L6465" s="771" t="s">
        <v>14</v>
      </c>
      <c r="M6465" s="771" t="s">
        <v>14</v>
      </c>
      <c r="N6465" s="769" t="s">
        <v>14</v>
      </c>
      <c r="O6465" s="769" t="s">
        <v>14</v>
      </c>
      <c r="P6465" s="769" t="s">
        <v>14</v>
      </c>
      <c r="Q6465" s="769" t="s">
        <v>14</v>
      </c>
      <c r="R6465" s="769"/>
      <c r="T6465" s="761"/>
    </row>
    <row r="6466" spans="1:20" s="498" customFormat="1" ht="12" x14ac:dyDescent="0.25">
      <c r="A6466" s="772"/>
      <c r="D6466" s="515" t="s">
        <v>11769</v>
      </c>
      <c r="E6466" s="779" t="s">
        <v>11770</v>
      </c>
      <c r="F6466" s="780" t="s">
        <v>5601</v>
      </c>
      <c r="G6466" s="781" t="s">
        <v>6194</v>
      </c>
      <c r="H6466" s="781" t="s">
        <v>6225</v>
      </c>
      <c r="I6466" s="781" t="s">
        <v>5517</v>
      </c>
      <c r="J6466" s="782">
        <v>0</v>
      </c>
      <c r="K6466" s="783">
        <v>0</v>
      </c>
      <c r="L6466" s="784">
        <f t="shared" si="400"/>
        <v>0</v>
      </c>
      <c r="M6466" s="784">
        <f t="shared" si="401"/>
        <v>0</v>
      </c>
      <c r="N6466" s="782">
        <v>0</v>
      </c>
      <c r="O6466" s="782">
        <v>0</v>
      </c>
      <c r="P6466" s="782">
        <v>0</v>
      </c>
      <c r="Q6466" s="782">
        <v>0</v>
      </c>
      <c r="R6466" s="782"/>
      <c r="T6466" s="568"/>
    </row>
    <row r="6467" spans="1:20" s="498" customFormat="1" ht="12" x14ac:dyDescent="0.25">
      <c r="A6467" s="772"/>
      <c r="D6467" s="515" t="s">
        <v>11771</v>
      </c>
      <c r="E6467" s="779" t="s">
        <v>11772</v>
      </c>
      <c r="F6467" s="780" t="s">
        <v>5604</v>
      </c>
      <c r="G6467" s="781" t="s">
        <v>6194</v>
      </c>
      <c r="H6467" s="781" t="s">
        <v>6195</v>
      </c>
      <c r="I6467" s="781" t="s">
        <v>5517</v>
      </c>
      <c r="J6467" s="782">
        <v>300000</v>
      </c>
      <c r="K6467" s="783">
        <v>300000</v>
      </c>
      <c r="L6467" s="784">
        <f t="shared" si="400"/>
        <v>0</v>
      </c>
      <c r="M6467" s="784">
        <f t="shared" si="401"/>
        <v>0</v>
      </c>
      <c r="N6467" s="782">
        <v>300000</v>
      </c>
      <c r="O6467" s="782">
        <v>300000</v>
      </c>
      <c r="P6467" s="782">
        <v>900000</v>
      </c>
      <c r="Q6467" s="782">
        <v>300000</v>
      </c>
      <c r="R6467" s="782"/>
      <c r="T6467" s="568"/>
    </row>
    <row r="6468" spans="1:20" s="498" customFormat="1" ht="12.75" customHeight="1" x14ac:dyDescent="0.25">
      <c r="A6468" s="772"/>
      <c r="D6468" s="515" t="s">
        <v>11773</v>
      </c>
      <c r="E6468" s="779" t="s">
        <v>11774</v>
      </c>
      <c r="F6468" s="780" t="s">
        <v>5607</v>
      </c>
      <c r="G6468" s="781" t="s">
        <v>6194</v>
      </c>
      <c r="H6468" s="781" t="s">
        <v>6195</v>
      </c>
      <c r="I6468" s="781" t="s">
        <v>5517</v>
      </c>
      <c r="J6468" s="782">
        <v>0</v>
      </c>
      <c r="K6468" s="783">
        <v>0</v>
      </c>
      <c r="L6468" s="784">
        <f t="shared" si="400"/>
        <v>0</v>
      </c>
      <c r="M6468" s="784">
        <f t="shared" si="401"/>
        <v>0</v>
      </c>
      <c r="N6468" s="782">
        <v>0</v>
      </c>
      <c r="O6468" s="782">
        <v>0</v>
      </c>
      <c r="P6468" s="782">
        <v>0</v>
      </c>
      <c r="Q6468" s="782">
        <v>0</v>
      </c>
      <c r="R6468" s="782"/>
      <c r="T6468" s="568"/>
    </row>
    <row r="6469" spans="1:20" s="498" customFormat="1" ht="36" x14ac:dyDescent="0.25">
      <c r="A6469" s="772"/>
      <c r="D6469" s="515" t="s">
        <v>11775</v>
      </c>
      <c r="E6469" s="779" t="s">
        <v>11776</v>
      </c>
      <c r="F6469" s="780" t="s">
        <v>11777</v>
      </c>
      <c r="G6469" s="781" t="s">
        <v>6194</v>
      </c>
      <c r="H6469" s="781" t="s">
        <v>6195</v>
      </c>
      <c r="I6469" s="781" t="s">
        <v>5517</v>
      </c>
      <c r="J6469" s="782">
        <v>30000000</v>
      </c>
      <c r="K6469" s="783">
        <v>30000000</v>
      </c>
      <c r="L6469" s="784">
        <f t="shared" si="400"/>
        <v>0</v>
      </c>
      <c r="M6469" s="784">
        <f t="shared" si="401"/>
        <v>0</v>
      </c>
      <c r="N6469" s="782">
        <v>30000000</v>
      </c>
      <c r="O6469" s="782">
        <v>32000000</v>
      </c>
      <c r="P6469" s="782">
        <v>92000000</v>
      </c>
      <c r="Q6469" s="782">
        <v>30000000</v>
      </c>
      <c r="R6469" s="782"/>
      <c r="T6469" s="568"/>
    </row>
    <row r="6470" spans="1:20" s="498" customFormat="1" ht="12" x14ac:dyDescent="0.25">
      <c r="A6470" s="772"/>
      <c r="D6470" s="515" t="s">
        <v>11778</v>
      </c>
      <c r="E6470" s="779" t="s">
        <v>11779</v>
      </c>
      <c r="F6470" s="780" t="s">
        <v>5631</v>
      </c>
      <c r="G6470" s="781" t="s">
        <v>6194</v>
      </c>
      <c r="H6470" s="781" t="s">
        <v>6195</v>
      </c>
      <c r="I6470" s="781" t="s">
        <v>5517</v>
      </c>
      <c r="J6470" s="782">
        <v>500000</v>
      </c>
      <c r="K6470" s="783">
        <v>500000</v>
      </c>
      <c r="L6470" s="784">
        <f t="shared" si="400"/>
        <v>0</v>
      </c>
      <c r="M6470" s="784">
        <f t="shared" si="401"/>
        <v>0</v>
      </c>
      <c r="N6470" s="782">
        <v>500000</v>
      </c>
      <c r="O6470" s="782">
        <v>500000</v>
      </c>
      <c r="P6470" s="782">
        <v>1500000</v>
      </c>
      <c r="Q6470" s="782">
        <v>400000</v>
      </c>
      <c r="R6470" s="782"/>
      <c r="T6470" s="568"/>
    </row>
    <row r="6471" spans="1:20" s="498" customFormat="1" ht="36" x14ac:dyDescent="0.25">
      <c r="A6471" s="772"/>
      <c r="D6471" s="515" t="s">
        <v>11780</v>
      </c>
      <c r="E6471" s="779" t="s">
        <v>11781</v>
      </c>
      <c r="F6471" s="780" t="s">
        <v>5634</v>
      </c>
      <c r="G6471" s="781" t="s">
        <v>6194</v>
      </c>
      <c r="H6471" s="781" t="s">
        <v>6195</v>
      </c>
      <c r="I6471" s="781" t="s">
        <v>5517</v>
      </c>
      <c r="J6471" s="782">
        <v>2500000</v>
      </c>
      <c r="K6471" s="783">
        <v>2500000</v>
      </c>
      <c r="L6471" s="784">
        <f t="shared" si="400"/>
        <v>0</v>
      </c>
      <c r="M6471" s="784">
        <f t="shared" si="401"/>
        <v>0</v>
      </c>
      <c r="N6471" s="782">
        <v>2500000</v>
      </c>
      <c r="O6471" s="782">
        <v>2500000</v>
      </c>
      <c r="P6471" s="782">
        <v>7500000</v>
      </c>
      <c r="Q6471" s="782">
        <v>2500000</v>
      </c>
      <c r="R6471" s="782"/>
      <c r="T6471" s="568"/>
    </row>
    <row r="6472" spans="1:20" s="498" customFormat="1" ht="24" x14ac:dyDescent="0.25">
      <c r="A6472" s="772"/>
      <c r="D6472" s="515" t="s">
        <v>11782</v>
      </c>
      <c r="E6472" s="779" t="s">
        <v>11783</v>
      </c>
      <c r="F6472" s="780" t="s">
        <v>5637</v>
      </c>
      <c r="G6472" s="781" t="s">
        <v>6194</v>
      </c>
      <c r="H6472" s="781" t="s">
        <v>6195</v>
      </c>
      <c r="I6472" s="781" t="s">
        <v>5517</v>
      </c>
      <c r="J6472" s="782">
        <v>300000</v>
      </c>
      <c r="K6472" s="783">
        <v>300000</v>
      </c>
      <c r="L6472" s="784">
        <f t="shared" si="400"/>
        <v>0</v>
      </c>
      <c r="M6472" s="784">
        <f t="shared" si="401"/>
        <v>0</v>
      </c>
      <c r="N6472" s="782">
        <v>300000</v>
      </c>
      <c r="O6472" s="782">
        <v>0</v>
      </c>
      <c r="P6472" s="782">
        <v>600000</v>
      </c>
      <c r="Q6472" s="782">
        <v>300000</v>
      </c>
      <c r="R6472" s="782"/>
      <c r="T6472" s="568"/>
    </row>
    <row r="6473" spans="1:20" s="498" customFormat="1" ht="24" x14ac:dyDescent="0.25">
      <c r="A6473" s="772"/>
      <c r="D6473" s="515" t="s">
        <v>11784</v>
      </c>
      <c r="E6473" s="779" t="s">
        <v>11785</v>
      </c>
      <c r="F6473" s="780" t="s">
        <v>5840</v>
      </c>
      <c r="G6473" s="781" t="s">
        <v>6194</v>
      </c>
      <c r="H6473" s="781" t="s">
        <v>6195</v>
      </c>
      <c r="I6473" s="781" t="s">
        <v>5517</v>
      </c>
      <c r="J6473" s="782">
        <v>0</v>
      </c>
      <c r="K6473" s="783">
        <v>0</v>
      </c>
      <c r="L6473" s="784">
        <f t="shared" si="400"/>
        <v>0</v>
      </c>
      <c r="M6473" s="784">
        <f t="shared" si="401"/>
        <v>0</v>
      </c>
      <c r="N6473" s="782">
        <v>0</v>
      </c>
      <c r="O6473" s="782">
        <v>0</v>
      </c>
      <c r="P6473" s="782">
        <v>0</v>
      </c>
      <c r="Q6473" s="782">
        <v>0</v>
      </c>
      <c r="R6473" s="782"/>
      <c r="T6473" s="568"/>
    </row>
    <row r="6474" spans="1:20" s="498" customFormat="1" ht="24" x14ac:dyDescent="0.25">
      <c r="A6474" s="772"/>
      <c r="D6474" s="515" t="s">
        <v>11786</v>
      </c>
      <c r="E6474" s="779" t="s">
        <v>11787</v>
      </c>
      <c r="F6474" s="780" t="s">
        <v>5643</v>
      </c>
      <c r="G6474" s="781" t="s">
        <v>6194</v>
      </c>
      <c r="H6474" s="781" t="s">
        <v>6195</v>
      </c>
      <c r="I6474" s="781" t="s">
        <v>5517</v>
      </c>
      <c r="J6474" s="782">
        <v>800000</v>
      </c>
      <c r="K6474" s="783">
        <v>800000</v>
      </c>
      <c r="L6474" s="784">
        <f t="shared" si="400"/>
        <v>0</v>
      </c>
      <c r="M6474" s="784">
        <f t="shared" si="401"/>
        <v>0</v>
      </c>
      <c r="N6474" s="782">
        <v>800000</v>
      </c>
      <c r="O6474" s="782">
        <v>800000</v>
      </c>
      <c r="P6474" s="782">
        <v>2400000</v>
      </c>
      <c r="Q6474" s="782">
        <v>800000</v>
      </c>
      <c r="R6474" s="782"/>
      <c r="T6474" s="568"/>
    </row>
    <row r="6475" spans="1:20" s="498" customFormat="1" ht="24" x14ac:dyDescent="0.25">
      <c r="A6475" s="772"/>
      <c r="D6475" s="515" t="s">
        <v>11788</v>
      </c>
      <c r="E6475" s="779" t="s">
        <v>11789</v>
      </c>
      <c r="F6475" s="780" t="s">
        <v>5646</v>
      </c>
      <c r="G6475" s="781" t="s">
        <v>6194</v>
      </c>
      <c r="H6475" s="781" t="s">
        <v>6195</v>
      </c>
      <c r="I6475" s="781" t="s">
        <v>5517</v>
      </c>
      <c r="J6475" s="782">
        <v>500000</v>
      </c>
      <c r="K6475" s="783">
        <v>500000</v>
      </c>
      <c r="L6475" s="784">
        <f t="shared" si="400"/>
        <v>0</v>
      </c>
      <c r="M6475" s="784">
        <f t="shared" si="401"/>
        <v>0</v>
      </c>
      <c r="N6475" s="782">
        <v>500000</v>
      </c>
      <c r="O6475" s="782">
        <v>500000</v>
      </c>
      <c r="P6475" s="782">
        <v>1500000</v>
      </c>
      <c r="Q6475" s="782">
        <v>500000</v>
      </c>
      <c r="R6475" s="782"/>
      <c r="T6475" s="568"/>
    </row>
    <row r="6476" spans="1:20" s="498" customFormat="1" ht="12" x14ac:dyDescent="0.25">
      <c r="A6476" s="772"/>
      <c r="D6476" s="515" t="s">
        <v>11790</v>
      </c>
      <c r="E6476" s="779" t="s">
        <v>11791</v>
      </c>
      <c r="F6476" s="780" t="s">
        <v>5649</v>
      </c>
      <c r="G6476" s="781" t="s">
        <v>6194</v>
      </c>
      <c r="H6476" s="781" t="s">
        <v>6195</v>
      </c>
      <c r="I6476" s="781" t="s">
        <v>5517</v>
      </c>
      <c r="J6476" s="782">
        <v>500000</v>
      </c>
      <c r="K6476" s="783">
        <v>500000</v>
      </c>
      <c r="L6476" s="784">
        <f t="shared" si="400"/>
        <v>0</v>
      </c>
      <c r="M6476" s="784">
        <f t="shared" si="401"/>
        <v>0</v>
      </c>
      <c r="N6476" s="782">
        <v>500000</v>
      </c>
      <c r="O6476" s="782">
        <v>500000</v>
      </c>
      <c r="P6476" s="782">
        <v>1500000</v>
      </c>
      <c r="Q6476" s="782">
        <v>500000</v>
      </c>
      <c r="R6476" s="782"/>
      <c r="T6476" s="568"/>
    </row>
    <row r="6477" spans="1:20" s="498" customFormat="1" ht="36" x14ac:dyDescent="0.25">
      <c r="A6477" s="772"/>
      <c r="D6477" s="515" t="s">
        <v>11792</v>
      </c>
      <c r="E6477" s="779" t="s">
        <v>11793</v>
      </c>
      <c r="F6477" s="780" t="s">
        <v>11794</v>
      </c>
      <c r="G6477" s="781" t="s">
        <v>6194</v>
      </c>
      <c r="H6477" s="781" t="s">
        <v>6195</v>
      </c>
      <c r="I6477" s="781" t="s">
        <v>5517</v>
      </c>
      <c r="J6477" s="782">
        <v>5000000</v>
      </c>
      <c r="K6477" s="783">
        <v>5000000</v>
      </c>
      <c r="L6477" s="784">
        <f t="shared" si="400"/>
        <v>0</v>
      </c>
      <c r="M6477" s="784">
        <f t="shared" si="401"/>
        <v>0</v>
      </c>
      <c r="N6477" s="782">
        <v>5000000</v>
      </c>
      <c r="O6477" s="782">
        <v>5000000</v>
      </c>
      <c r="P6477" s="782">
        <v>15000000</v>
      </c>
      <c r="Q6477" s="782">
        <v>5000000</v>
      </c>
      <c r="R6477" s="782"/>
      <c r="T6477" s="568"/>
    </row>
    <row r="6478" spans="1:20" s="498" customFormat="1" ht="12" x14ac:dyDescent="0.25">
      <c r="A6478" s="772"/>
      <c r="D6478" s="515" t="s">
        <v>11795</v>
      </c>
      <c r="E6478" s="779" t="s">
        <v>11796</v>
      </c>
      <c r="F6478" s="780" t="s">
        <v>6145</v>
      </c>
      <c r="G6478" s="781" t="s">
        <v>5515</v>
      </c>
      <c r="H6478" s="781" t="s">
        <v>10671</v>
      </c>
      <c r="I6478" s="781" t="s">
        <v>5517</v>
      </c>
      <c r="J6478" s="782">
        <v>30000000</v>
      </c>
      <c r="K6478" s="783">
        <v>20000000</v>
      </c>
      <c r="L6478" s="784">
        <f t="shared" si="400"/>
        <v>10000000</v>
      </c>
      <c r="M6478" s="784">
        <v>0</v>
      </c>
      <c r="N6478" s="782">
        <v>30000000</v>
      </c>
      <c r="O6478" s="782">
        <v>30000000</v>
      </c>
      <c r="P6478" s="782">
        <v>90000000</v>
      </c>
      <c r="Q6478" s="782">
        <v>30000000</v>
      </c>
      <c r="R6478" s="782"/>
      <c r="T6478" s="568"/>
    </row>
    <row r="6479" spans="1:20" s="498" customFormat="1" ht="24" x14ac:dyDescent="0.25">
      <c r="A6479" s="772"/>
      <c r="D6479" s="515" t="s">
        <v>11797</v>
      </c>
      <c r="E6479" s="779" t="s">
        <v>11798</v>
      </c>
      <c r="F6479" s="780" t="s">
        <v>5688</v>
      </c>
      <c r="G6479" s="781" t="s">
        <v>6194</v>
      </c>
      <c r="H6479" s="781" t="s">
        <v>6195</v>
      </c>
      <c r="I6479" s="781" t="s">
        <v>5517</v>
      </c>
      <c r="J6479" s="782">
        <v>400000</v>
      </c>
      <c r="K6479" s="783">
        <v>400000</v>
      </c>
      <c r="L6479" s="784">
        <f t="shared" si="400"/>
        <v>0</v>
      </c>
      <c r="M6479" s="784">
        <f t="shared" si="401"/>
        <v>0</v>
      </c>
      <c r="N6479" s="782">
        <v>400000</v>
      </c>
      <c r="O6479" s="782">
        <v>400000</v>
      </c>
      <c r="P6479" s="782">
        <v>1200000</v>
      </c>
      <c r="Q6479" s="782">
        <v>400000</v>
      </c>
      <c r="R6479" s="782"/>
      <c r="T6479" s="568"/>
    </row>
    <row r="6480" spans="1:20" s="498" customFormat="1" ht="24" x14ac:dyDescent="0.25">
      <c r="A6480" s="772"/>
      <c r="D6480" s="515" t="s">
        <v>11799</v>
      </c>
      <c r="E6480" s="779" t="s">
        <v>11800</v>
      </c>
      <c r="F6480" s="780" t="s">
        <v>6157</v>
      </c>
      <c r="G6480" s="781" t="s">
        <v>6194</v>
      </c>
      <c r="H6480" s="781" t="s">
        <v>6195</v>
      </c>
      <c r="I6480" s="781" t="s">
        <v>5517</v>
      </c>
      <c r="J6480" s="782">
        <v>0</v>
      </c>
      <c r="K6480" s="783">
        <v>0</v>
      </c>
      <c r="L6480" s="784">
        <f t="shared" si="400"/>
        <v>0</v>
      </c>
      <c r="M6480" s="784">
        <f t="shared" si="401"/>
        <v>0</v>
      </c>
      <c r="N6480" s="782">
        <v>0</v>
      </c>
      <c r="O6480" s="782">
        <v>0</v>
      </c>
      <c r="P6480" s="782">
        <v>0</v>
      </c>
      <c r="Q6480" s="782">
        <v>0</v>
      </c>
      <c r="R6480" s="782"/>
      <c r="T6480" s="568"/>
    </row>
    <row r="6481" spans="1:20" s="498" customFormat="1" ht="12" x14ac:dyDescent="0.25">
      <c r="A6481" s="772"/>
      <c r="D6481" s="515" t="s">
        <v>11801</v>
      </c>
      <c r="E6481" s="779" t="s">
        <v>11802</v>
      </c>
      <c r="F6481" s="515" t="s">
        <v>5915</v>
      </c>
      <c r="G6481" s="781" t="s">
        <v>6194</v>
      </c>
      <c r="H6481" s="781" t="s">
        <v>6195</v>
      </c>
      <c r="I6481" s="781" t="s">
        <v>5517</v>
      </c>
      <c r="J6481" s="782">
        <v>1000000</v>
      </c>
      <c r="K6481" s="783">
        <v>59000000</v>
      </c>
      <c r="L6481" s="784">
        <v>0</v>
      </c>
      <c r="M6481" s="784">
        <f t="shared" si="401"/>
        <v>58000000</v>
      </c>
      <c r="N6481" s="782">
        <v>1000000</v>
      </c>
      <c r="O6481" s="782">
        <v>1000000</v>
      </c>
      <c r="P6481" s="782">
        <v>3000000</v>
      </c>
      <c r="Q6481" s="782">
        <v>1000000</v>
      </c>
      <c r="R6481" s="782"/>
      <c r="T6481" s="568"/>
    </row>
    <row r="6482" spans="1:20" s="498" customFormat="1" ht="12" x14ac:dyDescent="0.25">
      <c r="A6482" s="772"/>
      <c r="D6482" s="515" t="s">
        <v>11803</v>
      </c>
      <c r="E6482" s="779" t="s">
        <v>11804</v>
      </c>
      <c r="F6482" s="780" t="s">
        <v>5703</v>
      </c>
      <c r="G6482" s="781" t="s">
        <v>6194</v>
      </c>
      <c r="H6482" s="781" t="s">
        <v>6195</v>
      </c>
      <c r="I6482" s="781" t="s">
        <v>5517</v>
      </c>
      <c r="J6482" s="782">
        <v>1000000</v>
      </c>
      <c r="K6482" s="783">
        <v>1000000</v>
      </c>
      <c r="L6482" s="784">
        <f t="shared" si="400"/>
        <v>0</v>
      </c>
      <c r="M6482" s="784">
        <f t="shared" si="401"/>
        <v>0</v>
      </c>
      <c r="N6482" s="782">
        <v>1000000</v>
      </c>
      <c r="O6482" s="782">
        <v>1000000</v>
      </c>
      <c r="P6482" s="782">
        <v>3000000</v>
      </c>
      <c r="Q6482" s="782">
        <v>1000000</v>
      </c>
      <c r="R6482" s="782"/>
      <c r="T6482" s="568"/>
    </row>
    <row r="6483" spans="1:20" s="498" customFormat="1" ht="12" x14ac:dyDescent="0.25">
      <c r="A6483" s="772"/>
      <c r="D6483" s="515" t="s">
        <v>11805</v>
      </c>
      <c r="E6483" s="779" t="s">
        <v>11806</v>
      </c>
      <c r="F6483" s="515" t="s">
        <v>5709</v>
      </c>
      <c r="G6483" s="781" t="s">
        <v>6194</v>
      </c>
      <c r="H6483" s="781" t="s">
        <v>6195</v>
      </c>
      <c r="I6483" s="781" t="s">
        <v>5517</v>
      </c>
      <c r="J6483" s="782">
        <v>500000</v>
      </c>
      <c r="K6483" s="783">
        <v>500000</v>
      </c>
      <c r="L6483" s="784">
        <f t="shared" si="400"/>
        <v>0</v>
      </c>
      <c r="M6483" s="784">
        <f t="shared" si="401"/>
        <v>0</v>
      </c>
      <c r="N6483" s="782">
        <v>500000</v>
      </c>
      <c r="O6483" s="782">
        <v>500000</v>
      </c>
      <c r="P6483" s="782">
        <v>1500000</v>
      </c>
      <c r="Q6483" s="782">
        <v>500000</v>
      </c>
      <c r="R6483" s="782"/>
      <c r="T6483" s="568"/>
    </row>
    <row r="6484" spans="1:20" s="498" customFormat="1" ht="24" x14ac:dyDescent="0.25">
      <c r="A6484" s="772"/>
      <c r="D6484" s="515" t="s">
        <v>11807</v>
      </c>
      <c r="E6484" s="779" t="s">
        <v>11808</v>
      </c>
      <c r="F6484" s="780" t="s">
        <v>11608</v>
      </c>
      <c r="G6484" s="781" t="s">
        <v>6194</v>
      </c>
      <c r="H6484" s="781" t="s">
        <v>6195</v>
      </c>
      <c r="I6484" s="781" t="s">
        <v>5517</v>
      </c>
      <c r="J6484" s="782">
        <v>0</v>
      </c>
      <c r="K6484" s="783">
        <v>5000000</v>
      </c>
      <c r="L6484" s="784">
        <v>0</v>
      </c>
      <c r="M6484" s="784">
        <f t="shared" si="401"/>
        <v>5000000</v>
      </c>
      <c r="N6484" s="782">
        <v>0</v>
      </c>
      <c r="O6484" s="782">
        <v>0</v>
      </c>
      <c r="P6484" s="782">
        <v>0</v>
      </c>
      <c r="Q6484" s="782">
        <v>0</v>
      </c>
      <c r="R6484" s="782"/>
      <c r="T6484" s="568"/>
    </row>
    <row r="6485" spans="1:20" s="498" customFormat="1" ht="12" x14ac:dyDescent="0.25">
      <c r="A6485" s="772"/>
      <c r="D6485" s="515" t="s">
        <v>11809</v>
      </c>
      <c r="E6485" s="779" t="s">
        <v>11810</v>
      </c>
      <c r="F6485" s="780" t="s">
        <v>6716</v>
      </c>
      <c r="G6485" s="781" t="s">
        <v>6194</v>
      </c>
      <c r="H6485" s="781" t="s">
        <v>6195</v>
      </c>
      <c r="I6485" s="781" t="s">
        <v>5517</v>
      </c>
      <c r="J6485" s="782">
        <v>900000</v>
      </c>
      <c r="K6485" s="783">
        <v>900000</v>
      </c>
      <c r="L6485" s="782">
        <f t="shared" si="400"/>
        <v>0</v>
      </c>
      <c r="M6485" s="782">
        <f t="shared" si="401"/>
        <v>0</v>
      </c>
      <c r="N6485" s="782">
        <v>900000</v>
      </c>
      <c r="O6485" s="782">
        <v>900000</v>
      </c>
      <c r="P6485" s="782">
        <v>2700000</v>
      </c>
      <c r="Q6485" s="782">
        <v>800000</v>
      </c>
      <c r="R6485" s="782"/>
      <c r="T6485" s="568"/>
    </row>
    <row r="6486" spans="1:20" s="751" customFormat="1" ht="12" customHeight="1" x14ac:dyDescent="0.3">
      <c r="A6486" s="946" t="s">
        <v>5500</v>
      </c>
      <c r="B6486" s="946"/>
      <c r="C6486" s="946"/>
      <c r="D6486" s="946"/>
      <c r="E6486" s="946"/>
      <c r="F6486" s="946"/>
      <c r="G6486" s="946"/>
      <c r="H6486" s="946"/>
      <c r="I6486" s="946"/>
      <c r="J6486" s="946"/>
      <c r="K6486" s="946"/>
      <c r="L6486" s="946"/>
      <c r="M6486" s="946"/>
      <c r="N6486" s="946"/>
      <c r="O6486" s="946"/>
      <c r="P6486" s="946"/>
      <c r="Q6486" s="946"/>
      <c r="T6486" s="752"/>
    </row>
    <row r="6487" spans="1:20" s="751" customFormat="1" ht="13.8" x14ac:dyDescent="0.3">
      <c r="A6487" s="946" t="s">
        <v>5501</v>
      </c>
      <c r="B6487" s="946"/>
      <c r="C6487" s="946"/>
      <c r="D6487" s="946"/>
      <c r="E6487" s="946"/>
      <c r="F6487" s="946"/>
      <c r="G6487" s="946"/>
      <c r="H6487" s="946"/>
      <c r="I6487" s="946"/>
      <c r="J6487" s="946"/>
      <c r="K6487" s="946"/>
      <c r="L6487" s="946"/>
      <c r="M6487" s="946"/>
      <c r="N6487" s="946"/>
      <c r="O6487" s="946"/>
      <c r="P6487" s="946"/>
      <c r="Q6487" s="946"/>
      <c r="T6487" s="752"/>
    </row>
    <row r="6488" spans="1:20" s="753" customFormat="1" ht="13.2" x14ac:dyDescent="0.25">
      <c r="A6488" s="947" t="s">
        <v>8579</v>
      </c>
      <c r="B6488" s="947"/>
      <c r="C6488" s="947"/>
      <c r="D6488" s="947"/>
      <c r="E6488" s="947"/>
      <c r="F6488" s="947"/>
      <c r="G6488" s="947"/>
      <c r="H6488" s="947"/>
      <c r="I6488" s="947"/>
      <c r="J6488" s="947"/>
      <c r="K6488" s="947"/>
      <c r="L6488" s="947"/>
      <c r="M6488" s="947"/>
      <c r="N6488" s="947"/>
      <c r="O6488" s="947"/>
      <c r="P6488" s="947"/>
      <c r="Q6488" s="947"/>
      <c r="T6488" s="754"/>
    </row>
    <row r="6489" spans="1:20" s="760" customFormat="1" ht="24" customHeight="1" x14ac:dyDescent="0.25">
      <c r="A6489" s="943" t="s">
        <v>5502</v>
      </c>
      <c r="B6489" s="948" t="s">
        <v>5503</v>
      </c>
      <c r="C6489" s="949"/>
      <c r="D6489" s="755"/>
      <c r="E6489" s="943" t="s">
        <v>5504</v>
      </c>
      <c r="F6489" s="943" t="s">
        <v>4881</v>
      </c>
      <c r="G6489" s="943" t="s">
        <v>5505</v>
      </c>
      <c r="H6489" s="943" t="s">
        <v>5506</v>
      </c>
      <c r="I6489" s="943" t="s">
        <v>5507</v>
      </c>
      <c r="J6489" s="756" t="s">
        <v>3115</v>
      </c>
      <c r="K6489" s="757" t="s">
        <v>3116</v>
      </c>
      <c r="L6489" s="758" t="s">
        <v>5508</v>
      </c>
      <c r="M6489" s="758" t="s">
        <v>5509</v>
      </c>
      <c r="N6489" s="756" t="s">
        <v>3116</v>
      </c>
      <c r="O6489" s="756" t="s">
        <v>3116</v>
      </c>
      <c r="P6489" s="759" t="s">
        <v>3317</v>
      </c>
      <c r="Q6489" s="759" t="s">
        <v>3341</v>
      </c>
      <c r="R6489" s="759" t="s">
        <v>5510</v>
      </c>
      <c r="T6489" s="761"/>
    </row>
    <row r="6490" spans="1:20" s="760" customFormat="1" ht="19.5" customHeight="1" x14ac:dyDescent="0.25">
      <c r="A6490" s="944"/>
      <c r="B6490" s="950"/>
      <c r="C6490" s="951"/>
      <c r="D6490" s="762"/>
      <c r="E6490" s="944"/>
      <c r="F6490" s="944"/>
      <c r="G6490" s="944"/>
      <c r="H6490" s="944"/>
      <c r="I6490" s="944"/>
      <c r="J6490" s="763">
        <v>2020</v>
      </c>
      <c r="K6490" s="764" t="s">
        <v>3120</v>
      </c>
      <c r="L6490" s="765" t="s">
        <v>3120</v>
      </c>
      <c r="M6490" s="765" t="s">
        <v>3120</v>
      </c>
      <c r="N6490" s="766" t="s">
        <v>5068</v>
      </c>
      <c r="O6490" s="766" t="s">
        <v>5069</v>
      </c>
      <c r="P6490" s="763" t="s">
        <v>4882</v>
      </c>
      <c r="Q6490" s="766" t="s">
        <v>5102</v>
      </c>
      <c r="R6490" s="763"/>
      <c r="T6490" s="761"/>
    </row>
    <row r="6491" spans="1:20" s="760" customFormat="1" ht="15.75" customHeight="1" x14ac:dyDescent="0.25">
      <c r="A6491" s="945"/>
      <c r="B6491" s="952"/>
      <c r="C6491" s="953"/>
      <c r="D6491" s="768"/>
      <c r="E6491" s="945"/>
      <c r="F6491" s="945"/>
      <c r="G6491" s="945"/>
      <c r="H6491" s="945"/>
      <c r="I6491" s="945"/>
      <c r="J6491" s="769" t="s">
        <v>14</v>
      </c>
      <c r="K6491" s="770" t="s">
        <v>14</v>
      </c>
      <c r="L6491" s="771" t="s">
        <v>14</v>
      </c>
      <c r="M6491" s="771" t="s">
        <v>14</v>
      </c>
      <c r="N6491" s="769" t="s">
        <v>14</v>
      </c>
      <c r="O6491" s="769" t="s">
        <v>14</v>
      </c>
      <c r="P6491" s="769" t="s">
        <v>14</v>
      </c>
      <c r="Q6491" s="769" t="s">
        <v>14</v>
      </c>
      <c r="R6491" s="769"/>
      <c r="T6491" s="761"/>
    </row>
    <row r="6492" spans="1:20" s="498" customFormat="1" ht="12" x14ac:dyDescent="0.25">
      <c r="A6492" s="772"/>
      <c r="D6492" s="515" t="s">
        <v>11811</v>
      </c>
      <c r="E6492" s="779" t="s">
        <v>11812</v>
      </c>
      <c r="F6492" s="515" t="s">
        <v>5727</v>
      </c>
      <c r="G6492" s="781" t="s">
        <v>6194</v>
      </c>
      <c r="H6492" s="781" t="s">
        <v>6195</v>
      </c>
      <c r="I6492" s="781" t="s">
        <v>5517</v>
      </c>
      <c r="J6492" s="782">
        <v>0</v>
      </c>
      <c r="K6492" s="783">
        <v>0</v>
      </c>
      <c r="L6492" s="784">
        <f t="shared" si="400"/>
        <v>0</v>
      </c>
      <c r="M6492" s="784">
        <f t="shared" si="401"/>
        <v>0</v>
      </c>
      <c r="N6492" s="782">
        <v>0</v>
      </c>
      <c r="O6492" s="782">
        <v>0</v>
      </c>
      <c r="P6492" s="782">
        <v>0</v>
      </c>
      <c r="Q6492" s="782">
        <v>0</v>
      </c>
      <c r="R6492" s="782"/>
      <c r="T6492" s="568"/>
    </row>
    <row r="6493" spans="1:20" s="498" customFormat="1" ht="36" x14ac:dyDescent="0.25">
      <c r="A6493" s="772"/>
      <c r="D6493" s="515" t="s">
        <v>11813</v>
      </c>
      <c r="E6493" s="779" t="s">
        <v>11814</v>
      </c>
      <c r="F6493" s="780" t="s">
        <v>11815</v>
      </c>
      <c r="G6493" s="781" t="s">
        <v>6194</v>
      </c>
      <c r="H6493" s="781" t="s">
        <v>6195</v>
      </c>
      <c r="I6493" s="781" t="s">
        <v>5517</v>
      </c>
      <c r="J6493" s="782">
        <v>2000000</v>
      </c>
      <c r="K6493" s="783">
        <v>2000000</v>
      </c>
      <c r="L6493" s="784">
        <f t="shared" si="400"/>
        <v>0</v>
      </c>
      <c r="M6493" s="784">
        <f t="shared" si="401"/>
        <v>0</v>
      </c>
      <c r="N6493" s="782">
        <v>2000000</v>
      </c>
      <c r="O6493" s="782">
        <v>2000000</v>
      </c>
      <c r="P6493" s="782">
        <v>6000000</v>
      </c>
      <c r="Q6493" s="782">
        <v>2000000</v>
      </c>
      <c r="R6493" s="782"/>
      <c r="T6493" s="568"/>
    </row>
    <row r="6494" spans="1:20" s="498" customFormat="1" ht="39" customHeight="1" x14ac:dyDescent="0.25">
      <c r="A6494" s="772"/>
      <c r="D6494" s="515" t="s">
        <v>11816</v>
      </c>
      <c r="E6494" s="779" t="s">
        <v>11817</v>
      </c>
      <c r="F6494" s="780" t="s">
        <v>11818</v>
      </c>
      <c r="G6494" s="781" t="s">
        <v>6194</v>
      </c>
      <c r="H6494" s="781" t="s">
        <v>6195</v>
      </c>
      <c r="I6494" s="781" t="s">
        <v>5517</v>
      </c>
      <c r="J6494" s="782">
        <v>40000000</v>
      </c>
      <c r="K6494" s="783">
        <v>25000000</v>
      </c>
      <c r="L6494" s="784">
        <f t="shared" si="400"/>
        <v>15000000</v>
      </c>
      <c r="M6494" s="784">
        <v>0</v>
      </c>
      <c r="N6494" s="782">
        <v>40000000</v>
      </c>
      <c r="O6494" s="782">
        <v>40000000</v>
      </c>
      <c r="P6494" s="782">
        <v>120000000</v>
      </c>
      <c r="Q6494" s="782">
        <v>30000000</v>
      </c>
      <c r="R6494" s="782"/>
      <c r="T6494" s="568"/>
    </row>
    <row r="6495" spans="1:20" s="498" customFormat="1" ht="12" x14ac:dyDescent="0.25">
      <c r="A6495" s="772"/>
      <c r="D6495" s="515" t="s">
        <v>11819</v>
      </c>
      <c r="E6495" s="779" t="s">
        <v>11820</v>
      </c>
      <c r="F6495" s="780" t="s">
        <v>5757</v>
      </c>
      <c r="G6495" s="781" t="s">
        <v>6194</v>
      </c>
      <c r="H6495" s="781" t="s">
        <v>6225</v>
      </c>
      <c r="I6495" s="781" t="s">
        <v>5517</v>
      </c>
      <c r="J6495" s="782">
        <v>500000</v>
      </c>
      <c r="K6495" s="783">
        <v>500000</v>
      </c>
      <c r="L6495" s="782">
        <f t="shared" si="400"/>
        <v>0</v>
      </c>
      <c r="M6495" s="782">
        <f t="shared" si="401"/>
        <v>0</v>
      </c>
      <c r="N6495" s="782">
        <v>500000</v>
      </c>
      <c r="O6495" s="782">
        <v>500000</v>
      </c>
      <c r="P6495" s="782">
        <v>1500000</v>
      </c>
      <c r="Q6495" s="782">
        <v>500000</v>
      </c>
      <c r="R6495" s="782"/>
      <c r="T6495" s="568"/>
    </row>
    <row r="6496" spans="1:20" s="498" customFormat="1" ht="12" x14ac:dyDescent="0.25">
      <c r="A6496" s="772"/>
      <c r="B6496" s="566" t="s">
        <v>1851</v>
      </c>
      <c r="C6496" s="810"/>
      <c r="D6496" s="515"/>
      <c r="E6496" s="810"/>
      <c r="F6496" s="827"/>
      <c r="G6496" s="810"/>
      <c r="H6496" s="810"/>
      <c r="I6496" s="779"/>
      <c r="J6496" s="782">
        <v>171126042</v>
      </c>
      <c r="K6496" s="783">
        <f>SUM(K6438,K6450)</f>
        <v>201126042</v>
      </c>
      <c r="L6496" s="782">
        <f t="shared" ref="L6496:O6496" si="402">SUM(L6438,L6450)</f>
        <v>33000000</v>
      </c>
      <c r="M6496" s="782">
        <f t="shared" si="402"/>
        <v>63000000</v>
      </c>
      <c r="N6496" s="782">
        <f t="shared" si="402"/>
        <v>171528514</v>
      </c>
      <c r="O6496" s="782">
        <f t="shared" si="402"/>
        <v>173630984</v>
      </c>
      <c r="P6496" s="782">
        <v>516285540</v>
      </c>
      <c r="Q6496" s="782">
        <v>160637581</v>
      </c>
      <c r="R6496" s="782"/>
      <c r="T6496" s="568"/>
    </row>
    <row r="6497" spans="1:20" s="498" customFormat="1" ht="12" x14ac:dyDescent="0.25">
      <c r="A6497" s="772"/>
      <c r="D6497" s="515"/>
      <c r="F6497" s="536"/>
      <c r="J6497" s="776"/>
      <c r="K6497" s="776"/>
      <c r="L6497" s="776"/>
      <c r="M6497" s="776"/>
      <c r="N6497" s="776"/>
      <c r="O6497" s="776"/>
      <c r="P6497" s="776"/>
      <c r="Q6497" s="776"/>
      <c r="R6497" s="776"/>
      <c r="T6497" s="568"/>
    </row>
    <row r="6498" spans="1:20" s="498" customFormat="1" ht="12" x14ac:dyDescent="0.25">
      <c r="A6498" s="849" t="s">
        <v>11821</v>
      </c>
      <c r="B6498" s="849"/>
      <c r="C6498" s="849"/>
      <c r="D6498" s="519"/>
      <c r="E6498" s="810"/>
      <c r="F6498" s="827"/>
      <c r="G6498" s="810"/>
      <c r="H6498" s="810"/>
      <c r="I6498" s="810"/>
      <c r="J6498" s="782">
        <v>12565560597</v>
      </c>
      <c r="K6498" s="783"/>
      <c r="L6498" s="782"/>
      <c r="M6498" s="782"/>
      <c r="N6498" s="782"/>
      <c r="O6498" s="782"/>
      <c r="P6498" s="782"/>
      <c r="Q6498" s="782"/>
      <c r="R6498" s="782"/>
      <c r="T6498" s="568"/>
    </row>
    <row r="6499" spans="1:20" s="498" customFormat="1" ht="12" x14ac:dyDescent="0.25">
      <c r="D6499" s="816"/>
      <c r="F6499" s="536"/>
      <c r="T6499" s="568"/>
    </row>
    <row r="6500" spans="1:20" s="498" customFormat="1" ht="12" x14ac:dyDescent="0.25">
      <c r="F6500" s="536"/>
      <c r="T6500" s="568"/>
    </row>
    <row r="6501" spans="1:20" s="498" customFormat="1" ht="12" x14ac:dyDescent="0.25">
      <c r="F6501" s="536"/>
      <c r="T6501" s="568"/>
    </row>
    <row r="6502" spans="1:20" s="498" customFormat="1" ht="12" x14ac:dyDescent="0.25">
      <c r="F6502" s="536"/>
      <c r="T6502" s="568"/>
    </row>
    <row r="6503" spans="1:20" s="498" customFormat="1" ht="12" x14ac:dyDescent="0.25">
      <c r="F6503" s="536"/>
      <c r="T6503" s="568"/>
    </row>
    <row r="6504" spans="1:20" s="498" customFormat="1" ht="12" x14ac:dyDescent="0.25">
      <c r="F6504" s="536"/>
      <c r="T6504" s="568"/>
    </row>
    <row r="6505" spans="1:20" s="498" customFormat="1" ht="12" x14ac:dyDescent="0.25">
      <c r="F6505" s="536"/>
      <c r="T6505" s="568"/>
    </row>
    <row r="6506" spans="1:20" s="498" customFormat="1" ht="12" x14ac:dyDescent="0.25">
      <c r="F6506" s="536"/>
      <c r="T6506" s="568"/>
    </row>
    <row r="6507" spans="1:20" s="498" customFormat="1" ht="12" x14ac:dyDescent="0.25">
      <c r="F6507" s="536"/>
      <c r="T6507" s="568"/>
    </row>
    <row r="6508" spans="1:20" s="498" customFormat="1" ht="12" x14ac:dyDescent="0.25">
      <c r="F6508" s="536"/>
      <c r="T6508" s="568"/>
    </row>
    <row r="6509" spans="1:20" s="498" customFormat="1" ht="12" x14ac:dyDescent="0.25">
      <c r="F6509" s="536"/>
      <c r="T6509" s="568"/>
    </row>
    <row r="6510" spans="1:20" s="498" customFormat="1" ht="12" x14ac:dyDescent="0.25">
      <c r="F6510" s="536"/>
      <c r="T6510" s="568"/>
    </row>
    <row r="6511" spans="1:20" s="498" customFormat="1" ht="12" x14ac:dyDescent="0.25">
      <c r="F6511" s="536"/>
      <c r="T6511" s="568"/>
    </row>
    <row r="6512" spans="1:20" s="498" customFormat="1" ht="12" x14ac:dyDescent="0.25">
      <c r="F6512" s="536"/>
      <c r="T6512" s="568"/>
    </row>
    <row r="6513" spans="1:20" s="498" customFormat="1" ht="12" x14ac:dyDescent="0.25">
      <c r="F6513" s="536"/>
      <c r="T6513" s="568"/>
    </row>
    <row r="6514" spans="1:20" s="498" customFormat="1" ht="12" x14ac:dyDescent="0.25">
      <c r="F6514" s="536"/>
      <c r="T6514" s="568"/>
    </row>
    <row r="6515" spans="1:20" s="498" customFormat="1" ht="12" x14ac:dyDescent="0.25">
      <c r="F6515" s="536"/>
      <c r="T6515" s="568"/>
    </row>
    <row r="6516" spans="1:20" s="498" customFormat="1" ht="12" x14ac:dyDescent="0.25">
      <c r="F6516" s="536"/>
      <c r="T6516" s="568"/>
    </row>
    <row r="6517" spans="1:20" s="498" customFormat="1" ht="12" x14ac:dyDescent="0.25">
      <c r="F6517" s="536"/>
      <c r="T6517" s="568"/>
    </row>
    <row r="6518" spans="1:20" s="498" customFormat="1" ht="12" x14ac:dyDescent="0.25">
      <c r="F6518" s="536"/>
      <c r="T6518" s="568"/>
    </row>
    <row r="6519" spans="1:20" s="498" customFormat="1" ht="12" x14ac:dyDescent="0.25">
      <c r="F6519" s="536"/>
      <c r="T6519" s="568"/>
    </row>
    <row r="6520" spans="1:20" s="498" customFormat="1" ht="12" x14ac:dyDescent="0.25">
      <c r="F6520" s="536"/>
      <c r="T6520" s="568"/>
    </row>
    <row r="6521" spans="1:20" s="498" customFormat="1" ht="12" x14ac:dyDescent="0.25">
      <c r="F6521" s="536"/>
      <c r="T6521" s="568"/>
    </row>
    <row r="6522" spans="1:20" s="498" customFormat="1" ht="12" x14ac:dyDescent="0.25">
      <c r="F6522" s="536"/>
      <c r="T6522" s="568"/>
    </row>
    <row r="6523" spans="1:20" s="751" customFormat="1" ht="12" customHeight="1" x14ac:dyDescent="0.3">
      <c r="A6523" s="946" t="s">
        <v>5500</v>
      </c>
      <c r="B6523" s="946"/>
      <c r="C6523" s="946"/>
      <c r="D6523" s="946"/>
      <c r="E6523" s="946"/>
      <c r="F6523" s="946"/>
      <c r="G6523" s="946"/>
      <c r="H6523" s="946"/>
      <c r="I6523" s="946"/>
      <c r="J6523" s="946"/>
      <c r="K6523" s="946"/>
      <c r="L6523" s="946"/>
      <c r="M6523" s="946"/>
      <c r="N6523" s="946"/>
      <c r="O6523" s="946"/>
      <c r="P6523" s="946"/>
      <c r="Q6523" s="946"/>
      <c r="T6523" s="752"/>
    </row>
    <row r="6524" spans="1:20" s="751" customFormat="1" ht="13.8" x14ac:dyDescent="0.3">
      <c r="A6524" s="946" t="s">
        <v>5501</v>
      </c>
      <c r="B6524" s="946"/>
      <c r="C6524" s="946"/>
      <c r="D6524" s="946"/>
      <c r="E6524" s="946"/>
      <c r="F6524" s="946"/>
      <c r="G6524" s="946"/>
      <c r="H6524" s="946"/>
      <c r="I6524" s="946"/>
      <c r="J6524" s="946"/>
      <c r="K6524" s="946"/>
      <c r="L6524" s="946"/>
      <c r="M6524" s="946"/>
      <c r="N6524" s="946"/>
      <c r="O6524" s="946"/>
      <c r="P6524" s="946"/>
      <c r="Q6524" s="946"/>
      <c r="T6524" s="752"/>
    </row>
    <row r="6525" spans="1:20" s="753" customFormat="1" ht="13.2" x14ac:dyDescent="0.25">
      <c r="A6525" s="947" t="s">
        <v>11822</v>
      </c>
      <c r="B6525" s="947"/>
      <c r="C6525" s="947"/>
      <c r="D6525" s="947"/>
      <c r="E6525" s="947"/>
      <c r="F6525" s="947"/>
      <c r="G6525" s="947"/>
      <c r="H6525" s="947"/>
      <c r="I6525" s="947"/>
      <c r="J6525" s="947"/>
      <c r="K6525" s="947"/>
      <c r="L6525" s="947"/>
      <c r="M6525" s="947"/>
      <c r="N6525" s="947"/>
      <c r="O6525" s="947"/>
      <c r="P6525" s="947"/>
      <c r="Q6525" s="947"/>
      <c r="T6525" s="754"/>
    </row>
    <row r="6526" spans="1:20" s="760" customFormat="1" ht="24" customHeight="1" x14ac:dyDescent="0.25">
      <c r="A6526" s="943" t="s">
        <v>5502</v>
      </c>
      <c r="B6526" s="948" t="s">
        <v>5503</v>
      </c>
      <c r="C6526" s="949"/>
      <c r="D6526" s="755"/>
      <c r="E6526" s="943" t="s">
        <v>5504</v>
      </c>
      <c r="F6526" s="943" t="s">
        <v>4881</v>
      </c>
      <c r="G6526" s="943" t="s">
        <v>5505</v>
      </c>
      <c r="H6526" s="943" t="s">
        <v>5506</v>
      </c>
      <c r="I6526" s="943" t="s">
        <v>5507</v>
      </c>
      <c r="J6526" s="756" t="s">
        <v>3115</v>
      </c>
      <c r="K6526" s="757" t="s">
        <v>3116</v>
      </c>
      <c r="L6526" s="758" t="s">
        <v>5508</v>
      </c>
      <c r="M6526" s="758" t="s">
        <v>5509</v>
      </c>
      <c r="N6526" s="756" t="s">
        <v>3116</v>
      </c>
      <c r="O6526" s="756" t="s">
        <v>3116</v>
      </c>
      <c r="P6526" s="759" t="s">
        <v>3317</v>
      </c>
      <c r="Q6526" s="759" t="s">
        <v>3341</v>
      </c>
      <c r="R6526" s="759" t="s">
        <v>5510</v>
      </c>
      <c r="T6526" s="761"/>
    </row>
    <row r="6527" spans="1:20" s="760" customFormat="1" ht="19.5" customHeight="1" x14ac:dyDescent="0.25">
      <c r="A6527" s="944"/>
      <c r="B6527" s="950"/>
      <c r="C6527" s="951"/>
      <c r="D6527" s="762"/>
      <c r="E6527" s="944"/>
      <c r="F6527" s="944"/>
      <c r="G6527" s="944"/>
      <c r="H6527" s="944"/>
      <c r="I6527" s="944"/>
      <c r="J6527" s="763">
        <v>2020</v>
      </c>
      <c r="K6527" s="764" t="s">
        <v>3120</v>
      </c>
      <c r="L6527" s="765" t="s">
        <v>3120</v>
      </c>
      <c r="M6527" s="765" t="s">
        <v>3120</v>
      </c>
      <c r="N6527" s="766" t="s">
        <v>5068</v>
      </c>
      <c r="O6527" s="766" t="s">
        <v>5069</v>
      </c>
      <c r="P6527" s="763" t="s">
        <v>4882</v>
      </c>
      <c r="Q6527" s="766" t="s">
        <v>5102</v>
      </c>
      <c r="R6527" s="763"/>
      <c r="T6527" s="761"/>
    </row>
    <row r="6528" spans="1:20" s="760" customFormat="1" ht="15.75" customHeight="1" x14ac:dyDescent="0.25">
      <c r="A6528" s="945"/>
      <c r="B6528" s="952"/>
      <c r="C6528" s="953"/>
      <c r="D6528" s="768"/>
      <c r="E6528" s="945"/>
      <c r="F6528" s="945"/>
      <c r="G6528" s="945"/>
      <c r="H6528" s="945"/>
      <c r="I6528" s="945"/>
      <c r="J6528" s="769" t="s">
        <v>14</v>
      </c>
      <c r="K6528" s="770" t="s">
        <v>14</v>
      </c>
      <c r="L6528" s="771" t="s">
        <v>14</v>
      </c>
      <c r="M6528" s="771" t="s">
        <v>14</v>
      </c>
      <c r="N6528" s="769" t="s">
        <v>14</v>
      </c>
      <c r="O6528" s="769" t="s">
        <v>14</v>
      </c>
      <c r="P6528" s="769" t="s">
        <v>14</v>
      </c>
      <c r="Q6528" s="769" t="s">
        <v>14</v>
      </c>
      <c r="R6528" s="769"/>
      <c r="T6528" s="761"/>
    </row>
    <row r="6529" spans="1:20" s="498" customFormat="1" ht="12" x14ac:dyDescent="0.25">
      <c r="A6529" s="772" t="s">
        <v>11823</v>
      </c>
      <c r="B6529" s="773" t="s">
        <v>4998</v>
      </c>
      <c r="C6529" s="773"/>
      <c r="D6529" s="773"/>
      <c r="E6529" s="773"/>
      <c r="F6529" s="775"/>
      <c r="G6529" s="773"/>
      <c r="H6529" s="773"/>
      <c r="I6529" s="773"/>
      <c r="J6529" s="776"/>
      <c r="K6529" s="776"/>
      <c r="L6529" s="776"/>
      <c r="M6529" s="776"/>
      <c r="N6529" s="776"/>
      <c r="O6529" s="776"/>
      <c r="P6529" s="776"/>
      <c r="Q6529" s="776"/>
      <c r="R6529" s="776"/>
      <c r="T6529" s="568"/>
    </row>
    <row r="6530" spans="1:20" s="498" customFormat="1" ht="12" x14ac:dyDescent="0.25">
      <c r="A6530" s="772"/>
      <c r="C6530" s="773" t="s">
        <v>5123</v>
      </c>
      <c r="D6530" s="817"/>
      <c r="E6530" s="773"/>
      <c r="F6530" s="775"/>
      <c r="G6530" s="773"/>
      <c r="H6530" s="773"/>
      <c r="I6530" s="773"/>
      <c r="J6530" s="777">
        <v>1590268952</v>
      </c>
      <c r="K6530" s="789">
        <f>SUM(K6531:K6554)</f>
        <v>1590268952</v>
      </c>
      <c r="L6530" s="784">
        <f t="shared" ref="L6530:O6530" si="403">SUM(L6531:L6554)</f>
        <v>0</v>
      </c>
      <c r="M6530" s="784">
        <f t="shared" si="403"/>
        <v>0</v>
      </c>
      <c r="N6530" s="784">
        <f t="shared" si="403"/>
        <v>1601842855</v>
      </c>
      <c r="O6530" s="784">
        <f t="shared" si="403"/>
        <v>1613446755</v>
      </c>
      <c r="P6530" s="777">
        <f>SUM(K6530,N6530,O6530)</f>
        <v>4805558562</v>
      </c>
      <c r="Q6530" s="777">
        <v>1035571190</v>
      </c>
      <c r="R6530" s="777"/>
      <c r="T6530" s="568"/>
    </row>
    <row r="6531" spans="1:20" s="498" customFormat="1" ht="12" x14ac:dyDescent="0.25">
      <c r="A6531" s="772"/>
      <c r="D6531" s="515" t="s">
        <v>11824</v>
      </c>
      <c r="E6531" s="779" t="s">
        <v>11825</v>
      </c>
      <c r="F6531" s="780" t="s">
        <v>11826</v>
      </c>
      <c r="G6531" s="781" t="s">
        <v>10678</v>
      </c>
      <c r="H6531" s="781" t="s">
        <v>11827</v>
      </c>
      <c r="I6531" s="781" t="s">
        <v>5517</v>
      </c>
      <c r="J6531" s="782">
        <v>1173136125</v>
      </c>
      <c r="K6531" s="783">
        <v>1173136125</v>
      </c>
      <c r="L6531" s="784">
        <f t="shared" ref="L6531:L6554" si="404">SUM(J6531-K6531)</f>
        <v>0</v>
      </c>
      <c r="M6531" s="784">
        <f>SUM(K6531-J6531)</f>
        <v>0</v>
      </c>
      <c r="N6531" s="782">
        <v>1176530951</v>
      </c>
      <c r="O6531" s="782">
        <v>1179955777</v>
      </c>
      <c r="P6531" s="782">
        <v>3529622853</v>
      </c>
      <c r="Q6531" s="782">
        <v>374582091</v>
      </c>
      <c r="R6531" s="782"/>
      <c r="T6531" s="568"/>
    </row>
    <row r="6532" spans="1:20" s="498" customFormat="1" ht="24" x14ac:dyDescent="0.25">
      <c r="A6532" s="772"/>
      <c r="D6532" s="515" t="s">
        <v>11828</v>
      </c>
      <c r="E6532" s="779" t="s">
        <v>11829</v>
      </c>
      <c r="F6532" s="780" t="s">
        <v>10971</v>
      </c>
      <c r="G6532" s="781" t="s">
        <v>10678</v>
      </c>
      <c r="H6532" s="781" t="s">
        <v>11827</v>
      </c>
      <c r="I6532" s="781" t="s">
        <v>5517</v>
      </c>
      <c r="J6532" s="782">
        <v>0</v>
      </c>
      <c r="K6532" s="783">
        <v>0</v>
      </c>
      <c r="L6532" s="784">
        <f t="shared" si="404"/>
        <v>0</v>
      </c>
      <c r="M6532" s="784">
        <f t="shared" ref="M6532:M6554" si="405">SUM(K6532-J6532)</f>
        <v>0</v>
      </c>
      <c r="N6532" s="782">
        <v>0</v>
      </c>
      <c r="O6532" s="782">
        <v>0</v>
      </c>
      <c r="P6532" s="782">
        <v>0</v>
      </c>
      <c r="Q6532" s="782">
        <v>0</v>
      </c>
      <c r="R6532" s="782"/>
      <c r="T6532" s="568"/>
    </row>
    <row r="6533" spans="1:20" s="498" customFormat="1" ht="36" x14ac:dyDescent="0.25">
      <c r="A6533" s="772"/>
      <c r="D6533" s="515" t="s">
        <v>11830</v>
      </c>
      <c r="E6533" s="779" t="s">
        <v>11831</v>
      </c>
      <c r="F6533" s="780" t="s">
        <v>11832</v>
      </c>
      <c r="G6533" s="781" t="s">
        <v>10678</v>
      </c>
      <c r="H6533" s="781" t="s">
        <v>11827</v>
      </c>
      <c r="I6533" s="781" t="s">
        <v>5517</v>
      </c>
      <c r="J6533" s="782">
        <v>43099540</v>
      </c>
      <c r="K6533" s="783">
        <v>43099540</v>
      </c>
      <c r="L6533" s="784">
        <f t="shared" si="404"/>
        <v>0</v>
      </c>
      <c r="M6533" s="784">
        <f t="shared" si="405"/>
        <v>0</v>
      </c>
      <c r="N6533" s="782">
        <v>43944629</v>
      </c>
      <c r="O6533" s="782">
        <v>44789718</v>
      </c>
      <c r="P6533" s="782">
        <v>131833887</v>
      </c>
      <c r="Q6533" s="782">
        <v>99042340</v>
      </c>
      <c r="R6533" s="782"/>
      <c r="T6533" s="568"/>
    </row>
    <row r="6534" spans="1:20" s="498" customFormat="1" ht="12" x14ac:dyDescent="0.25">
      <c r="A6534" s="772"/>
      <c r="D6534" s="515" t="s">
        <v>11833</v>
      </c>
      <c r="E6534" s="779" t="s">
        <v>11834</v>
      </c>
      <c r="F6534" s="780" t="s">
        <v>5529</v>
      </c>
      <c r="G6534" s="781" t="s">
        <v>10678</v>
      </c>
      <c r="H6534" s="781" t="s">
        <v>11827</v>
      </c>
      <c r="I6534" s="781" t="s">
        <v>5517</v>
      </c>
      <c r="J6534" s="782">
        <v>29668846</v>
      </c>
      <c r="K6534" s="783">
        <v>29668846</v>
      </c>
      <c r="L6534" s="784">
        <f t="shared" si="404"/>
        <v>0</v>
      </c>
      <c r="M6534" s="784">
        <f t="shared" si="405"/>
        <v>0</v>
      </c>
      <c r="N6534" s="782">
        <v>30250588</v>
      </c>
      <c r="O6534" s="782">
        <v>30832330</v>
      </c>
      <c r="P6534" s="782">
        <v>90751764</v>
      </c>
      <c r="Q6534" s="782">
        <v>93805044</v>
      </c>
      <c r="R6534" s="782"/>
      <c r="T6534" s="568"/>
    </row>
    <row r="6535" spans="1:20" s="498" customFormat="1" ht="12" x14ac:dyDescent="0.25">
      <c r="A6535" s="772"/>
      <c r="D6535" s="515" t="s">
        <v>11835</v>
      </c>
      <c r="E6535" s="779" t="s">
        <v>11836</v>
      </c>
      <c r="F6535" s="780" t="s">
        <v>5532</v>
      </c>
      <c r="G6535" s="781" t="s">
        <v>10678</v>
      </c>
      <c r="H6535" s="781" t="s">
        <v>11827</v>
      </c>
      <c r="I6535" s="781" t="s">
        <v>5517</v>
      </c>
      <c r="J6535" s="782">
        <v>23745736</v>
      </c>
      <c r="K6535" s="783">
        <v>23745736</v>
      </c>
      <c r="L6535" s="784">
        <f t="shared" si="404"/>
        <v>0</v>
      </c>
      <c r="M6535" s="784">
        <f t="shared" si="405"/>
        <v>0</v>
      </c>
      <c r="N6535" s="782">
        <v>24211339</v>
      </c>
      <c r="O6535" s="782">
        <v>24676941</v>
      </c>
      <c r="P6535" s="782">
        <v>72634016</v>
      </c>
      <c r="Q6535" s="782">
        <v>55158099</v>
      </c>
      <c r="R6535" s="782"/>
      <c r="T6535" s="568"/>
    </row>
    <row r="6536" spans="1:20" s="498" customFormat="1" ht="12" x14ac:dyDescent="0.25">
      <c r="A6536" s="772"/>
      <c r="D6536" s="515" t="s">
        <v>11837</v>
      </c>
      <c r="E6536" s="779" t="s">
        <v>11838</v>
      </c>
      <c r="F6536" s="780" t="s">
        <v>5535</v>
      </c>
      <c r="G6536" s="781" t="s">
        <v>10678</v>
      </c>
      <c r="H6536" s="781" t="s">
        <v>11827</v>
      </c>
      <c r="I6536" s="781" t="s">
        <v>5517</v>
      </c>
      <c r="J6536" s="782">
        <v>33608318</v>
      </c>
      <c r="K6536" s="783">
        <v>33608318</v>
      </c>
      <c r="L6536" s="784">
        <f t="shared" si="404"/>
        <v>0</v>
      </c>
      <c r="M6536" s="784">
        <f t="shared" si="405"/>
        <v>0</v>
      </c>
      <c r="N6536" s="782">
        <v>34267305</v>
      </c>
      <c r="O6536" s="782">
        <v>34926292</v>
      </c>
      <c r="P6536" s="782">
        <v>102801915</v>
      </c>
      <c r="Q6536" s="782">
        <v>91890317</v>
      </c>
      <c r="R6536" s="782"/>
      <c r="T6536" s="568"/>
    </row>
    <row r="6537" spans="1:20" s="498" customFormat="1" ht="12" x14ac:dyDescent="0.25">
      <c r="A6537" s="772"/>
      <c r="D6537" s="515" t="s">
        <v>11839</v>
      </c>
      <c r="E6537" s="779" t="s">
        <v>11840</v>
      </c>
      <c r="F6537" s="515" t="s">
        <v>5538</v>
      </c>
      <c r="G6537" s="781" t="s">
        <v>10678</v>
      </c>
      <c r="H6537" s="781" t="s">
        <v>11827</v>
      </c>
      <c r="I6537" s="781" t="s">
        <v>5517</v>
      </c>
      <c r="J6537" s="782">
        <v>4785178</v>
      </c>
      <c r="K6537" s="783">
        <v>4785178</v>
      </c>
      <c r="L6537" s="784">
        <f t="shared" si="404"/>
        <v>0</v>
      </c>
      <c r="M6537" s="784">
        <f t="shared" si="405"/>
        <v>0</v>
      </c>
      <c r="N6537" s="782">
        <v>4879005</v>
      </c>
      <c r="O6537" s="782">
        <v>4972832</v>
      </c>
      <c r="P6537" s="782">
        <v>14637015</v>
      </c>
      <c r="Q6537" s="782">
        <v>748722</v>
      </c>
      <c r="R6537" s="782"/>
      <c r="T6537" s="568"/>
    </row>
    <row r="6538" spans="1:20" s="498" customFormat="1" ht="12" x14ac:dyDescent="0.25">
      <c r="A6538" s="772"/>
      <c r="D6538" s="515" t="s">
        <v>11841</v>
      </c>
      <c r="E6538" s="779" t="s">
        <v>11842</v>
      </c>
      <c r="F6538" s="780" t="s">
        <v>5796</v>
      </c>
      <c r="G6538" s="781" t="s">
        <v>10678</v>
      </c>
      <c r="H6538" s="781" t="s">
        <v>11827</v>
      </c>
      <c r="I6538" s="781" t="s">
        <v>5517</v>
      </c>
      <c r="J6538" s="782">
        <v>24502642</v>
      </c>
      <c r="K6538" s="783">
        <v>24502642</v>
      </c>
      <c r="L6538" s="784">
        <f t="shared" si="404"/>
        <v>0</v>
      </c>
      <c r="M6538" s="784">
        <f t="shared" si="405"/>
        <v>0</v>
      </c>
      <c r="N6538" s="782">
        <v>24983086</v>
      </c>
      <c r="O6538" s="782">
        <v>25463530</v>
      </c>
      <c r="P6538" s="782">
        <v>74949258</v>
      </c>
      <c r="Q6538" s="782">
        <v>86779386</v>
      </c>
      <c r="R6538" s="782"/>
      <c r="T6538" s="568"/>
    </row>
    <row r="6539" spans="1:20" s="498" customFormat="1" ht="12" x14ac:dyDescent="0.25">
      <c r="A6539" s="772"/>
      <c r="D6539" s="515" t="s">
        <v>11843</v>
      </c>
      <c r="E6539" s="779" t="s">
        <v>11844</v>
      </c>
      <c r="F6539" s="515" t="s">
        <v>5544</v>
      </c>
      <c r="G6539" s="781" t="s">
        <v>10678</v>
      </c>
      <c r="H6539" s="781" t="s">
        <v>11827</v>
      </c>
      <c r="I6539" s="781" t="s">
        <v>5517</v>
      </c>
      <c r="J6539" s="782">
        <v>33571101</v>
      </c>
      <c r="K6539" s="783">
        <v>33571101</v>
      </c>
      <c r="L6539" s="784">
        <f t="shared" si="404"/>
        <v>0</v>
      </c>
      <c r="M6539" s="784">
        <f t="shared" si="405"/>
        <v>0</v>
      </c>
      <c r="N6539" s="782">
        <v>34229358</v>
      </c>
      <c r="O6539" s="782">
        <v>34887615</v>
      </c>
      <c r="P6539" s="782">
        <v>102688074</v>
      </c>
      <c r="Q6539" s="782">
        <v>72854210</v>
      </c>
      <c r="R6539" s="782"/>
      <c r="T6539" s="568"/>
    </row>
    <row r="6540" spans="1:20" s="498" customFormat="1" ht="12" x14ac:dyDescent="0.25">
      <c r="A6540" s="772"/>
      <c r="D6540" s="515" t="s">
        <v>11845</v>
      </c>
      <c r="E6540" s="779" t="s">
        <v>11846</v>
      </c>
      <c r="F6540" s="780" t="s">
        <v>5547</v>
      </c>
      <c r="G6540" s="781" t="s">
        <v>10678</v>
      </c>
      <c r="H6540" s="781" t="s">
        <v>11827</v>
      </c>
      <c r="I6540" s="781" t="s">
        <v>5517</v>
      </c>
      <c r="J6540" s="782">
        <v>108110</v>
      </c>
      <c r="K6540" s="783">
        <v>108110</v>
      </c>
      <c r="L6540" s="784">
        <f t="shared" si="404"/>
        <v>0</v>
      </c>
      <c r="M6540" s="784">
        <f t="shared" si="405"/>
        <v>0</v>
      </c>
      <c r="N6540" s="782">
        <v>110230</v>
      </c>
      <c r="O6540" s="782">
        <v>112350</v>
      </c>
      <c r="P6540" s="782">
        <v>330690</v>
      </c>
      <c r="Q6540" s="782">
        <v>0</v>
      </c>
      <c r="R6540" s="782"/>
      <c r="T6540" s="568"/>
    </row>
    <row r="6541" spans="1:20" s="498" customFormat="1" ht="12" x14ac:dyDescent="0.25">
      <c r="A6541" s="772"/>
      <c r="D6541" s="515" t="s">
        <v>11847</v>
      </c>
      <c r="E6541" s="779" t="s">
        <v>11848</v>
      </c>
      <c r="F6541" s="780" t="s">
        <v>5553</v>
      </c>
      <c r="G6541" s="781" t="s">
        <v>10678</v>
      </c>
      <c r="H6541" s="781" t="s">
        <v>11827</v>
      </c>
      <c r="I6541" s="781" t="s">
        <v>5517</v>
      </c>
      <c r="J6541" s="782">
        <v>94433646</v>
      </c>
      <c r="K6541" s="783">
        <v>94433646</v>
      </c>
      <c r="L6541" s="784">
        <f t="shared" si="404"/>
        <v>0</v>
      </c>
      <c r="M6541" s="784">
        <f t="shared" si="405"/>
        <v>0</v>
      </c>
      <c r="N6541" s="782">
        <v>96285286</v>
      </c>
      <c r="O6541" s="782">
        <v>98136926</v>
      </c>
      <c r="P6541" s="782">
        <v>288855858</v>
      </c>
      <c r="Q6541" s="782">
        <v>0</v>
      </c>
      <c r="R6541" s="782"/>
      <c r="T6541" s="568"/>
    </row>
    <row r="6542" spans="1:20" s="498" customFormat="1" ht="12" x14ac:dyDescent="0.25">
      <c r="A6542" s="772"/>
      <c r="D6542" s="515" t="s">
        <v>11849</v>
      </c>
      <c r="E6542" s="779" t="s">
        <v>11850</v>
      </c>
      <c r="F6542" s="515" t="s">
        <v>11851</v>
      </c>
      <c r="G6542" s="781" t="s">
        <v>10678</v>
      </c>
      <c r="H6542" s="781" t="s">
        <v>11827</v>
      </c>
      <c r="I6542" s="781" t="s">
        <v>5517</v>
      </c>
      <c r="J6542" s="782">
        <v>0</v>
      </c>
      <c r="K6542" s="783">
        <v>0</v>
      </c>
      <c r="L6542" s="784">
        <f t="shared" si="404"/>
        <v>0</v>
      </c>
      <c r="M6542" s="784">
        <f t="shared" si="405"/>
        <v>0</v>
      </c>
      <c r="N6542" s="782">
        <v>0</v>
      </c>
      <c r="O6542" s="782">
        <v>0</v>
      </c>
      <c r="P6542" s="782">
        <v>0</v>
      </c>
      <c r="Q6542" s="782">
        <v>0</v>
      </c>
      <c r="R6542" s="782"/>
      <c r="T6542" s="568"/>
    </row>
    <row r="6543" spans="1:20" s="498" customFormat="1" ht="12" x14ac:dyDescent="0.25">
      <c r="A6543" s="772"/>
      <c r="D6543" s="515" t="s">
        <v>11852</v>
      </c>
      <c r="E6543" s="779" t="s">
        <v>11853</v>
      </c>
      <c r="F6543" s="780" t="s">
        <v>7435</v>
      </c>
      <c r="G6543" s="781" t="s">
        <v>10678</v>
      </c>
      <c r="H6543" s="781" t="s">
        <v>11827</v>
      </c>
      <c r="I6543" s="781" t="s">
        <v>5517</v>
      </c>
      <c r="J6543" s="782">
        <v>0</v>
      </c>
      <c r="K6543" s="783">
        <v>0</v>
      </c>
      <c r="L6543" s="784">
        <f t="shared" si="404"/>
        <v>0</v>
      </c>
      <c r="M6543" s="784">
        <f t="shared" si="405"/>
        <v>0</v>
      </c>
      <c r="N6543" s="782">
        <v>0</v>
      </c>
      <c r="O6543" s="782">
        <v>0</v>
      </c>
      <c r="P6543" s="782">
        <v>0</v>
      </c>
      <c r="Q6543" s="782">
        <v>0</v>
      </c>
      <c r="R6543" s="782"/>
      <c r="T6543" s="568"/>
    </row>
    <row r="6544" spans="1:20" s="498" customFormat="1" ht="12" x14ac:dyDescent="0.25">
      <c r="A6544" s="772"/>
      <c r="D6544" s="515" t="s">
        <v>11854</v>
      </c>
      <c r="E6544" s="779" t="s">
        <v>11855</v>
      </c>
      <c r="F6544" s="515" t="s">
        <v>11856</v>
      </c>
      <c r="G6544" s="781" t="s">
        <v>10678</v>
      </c>
      <c r="H6544" s="781" t="s">
        <v>11827</v>
      </c>
      <c r="I6544" s="781" t="s">
        <v>5517</v>
      </c>
      <c r="J6544" s="782">
        <v>62728</v>
      </c>
      <c r="K6544" s="783">
        <v>62728</v>
      </c>
      <c r="L6544" s="784">
        <f t="shared" si="404"/>
        <v>0</v>
      </c>
      <c r="M6544" s="784">
        <f t="shared" si="405"/>
        <v>0</v>
      </c>
      <c r="N6544" s="782">
        <v>63958</v>
      </c>
      <c r="O6544" s="782">
        <v>65188</v>
      </c>
      <c r="P6544" s="782">
        <v>191874</v>
      </c>
      <c r="Q6544" s="782">
        <v>0</v>
      </c>
      <c r="R6544" s="782"/>
      <c r="T6544" s="568"/>
    </row>
    <row r="6545" spans="1:20" s="498" customFormat="1" ht="12" x14ac:dyDescent="0.25">
      <c r="A6545" s="772"/>
      <c r="D6545" s="515" t="s">
        <v>11857</v>
      </c>
      <c r="E6545" s="779" t="s">
        <v>11858</v>
      </c>
      <c r="F6545" s="780" t="s">
        <v>6777</v>
      </c>
      <c r="G6545" s="781" t="s">
        <v>10678</v>
      </c>
      <c r="H6545" s="781" t="s">
        <v>11827</v>
      </c>
      <c r="I6545" s="781" t="s">
        <v>5517</v>
      </c>
      <c r="J6545" s="782">
        <v>5967470</v>
      </c>
      <c r="K6545" s="783">
        <v>5967470</v>
      </c>
      <c r="L6545" s="784">
        <f t="shared" si="404"/>
        <v>0</v>
      </c>
      <c r="M6545" s="784">
        <f t="shared" si="405"/>
        <v>0</v>
      </c>
      <c r="N6545" s="782">
        <v>6084479</v>
      </c>
      <c r="O6545" s="782">
        <v>6201488</v>
      </c>
      <c r="P6545" s="782">
        <v>18253437</v>
      </c>
      <c r="Q6545" s="782">
        <v>0</v>
      </c>
      <c r="R6545" s="782"/>
      <c r="T6545" s="568"/>
    </row>
    <row r="6546" spans="1:20" s="498" customFormat="1" ht="12" x14ac:dyDescent="0.25">
      <c r="A6546" s="772"/>
      <c r="D6546" s="515" t="s">
        <v>11859</v>
      </c>
      <c r="E6546" s="779" t="s">
        <v>11860</v>
      </c>
      <c r="F6546" s="780" t="s">
        <v>8861</v>
      </c>
      <c r="G6546" s="781" t="s">
        <v>10678</v>
      </c>
      <c r="H6546" s="781" t="s">
        <v>11827</v>
      </c>
      <c r="I6546" s="781" t="s">
        <v>5517</v>
      </c>
      <c r="J6546" s="782">
        <v>118620267</v>
      </c>
      <c r="K6546" s="783">
        <v>118620267</v>
      </c>
      <c r="L6546" s="784">
        <f t="shared" si="404"/>
        <v>0</v>
      </c>
      <c r="M6546" s="784">
        <f t="shared" si="405"/>
        <v>0</v>
      </c>
      <c r="N6546" s="782">
        <v>120946155</v>
      </c>
      <c r="O6546" s="782">
        <v>123272042</v>
      </c>
      <c r="P6546" s="782">
        <v>362838464</v>
      </c>
      <c r="Q6546" s="782">
        <v>0</v>
      </c>
      <c r="R6546" s="782"/>
      <c r="T6546" s="568"/>
    </row>
    <row r="6547" spans="1:20" s="498" customFormat="1" ht="12" x14ac:dyDescent="0.25">
      <c r="A6547" s="772"/>
      <c r="D6547" s="515" t="s">
        <v>11861</v>
      </c>
      <c r="E6547" s="779" t="s">
        <v>11862</v>
      </c>
      <c r="F6547" s="515" t="s">
        <v>7444</v>
      </c>
      <c r="G6547" s="781" t="s">
        <v>10678</v>
      </c>
      <c r="H6547" s="781" t="s">
        <v>11827</v>
      </c>
      <c r="I6547" s="781" t="s">
        <v>5517</v>
      </c>
      <c r="J6547" s="782">
        <v>79551</v>
      </c>
      <c r="K6547" s="783">
        <v>79551</v>
      </c>
      <c r="L6547" s="784">
        <f t="shared" si="404"/>
        <v>0</v>
      </c>
      <c r="M6547" s="784">
        <f t="shared" si="405"/>
        <v>0</v>
      </c>
      <c r="N6547" s="782">
        <v>81111</v>
      </c>
      <c r="O6547" s="782">
        <v>82671</v>
      </c>
      <c r="P6547" s="782">
        <v>243333</v>
      </c>
      <c r="Q6547" s="782">
        <v>0</v>
      </c>
      <c r="R6547" s="782"/>
      <c r="T6547" s="568"/>
    </row>
    <row r="6548" spans="1:20" s="498" customFormat="1" ht="12" x14ac:dyDescent="0.25">
      <c r="A6548" s="772"/>
      <c r="D6548" s="515" t="s">
        <v>11863</v>
      </c>
      <c r="E6548" s="779" t="s">
        <v>11864</v>
      </c>
      <c r="F6548" s="780" t="s">
        <v>11865</v>
      </c>
      <c r="G6548" s="781" t="s">
        <v>10678</v>
      </c>
      <c r="H6548" s="781" t="s">
        <v>11827</v>
      </c>
      <c r="I6548" s="781" t="s">
        <v>5517</v>
      </c>
      <c r="J6548" s="782">
        <v>0</v>
      </c>
      <c r="K6548" s="783">
        <v>0</v>
      </c>
      <c r="L6548" s="784">
        <f t="shared" si="404"/>
        <v>0</v>
      </c>
      <c r="M6548" s="784">
        <f t="shared" si="405"/>
        <v>0</v>
      </c>
      <c r="N6548" s="782">
        <v>0</v>
      </c>
      <c r="O6548" s="782">
        <v>0</v>
      </c>
      <c r="P6548" s="782">
        <v>0</v>
      </c>
      <c r="Q6548" s="782">
        <v>0</v>
      </c>
      <c r="R6548" s="782"/>
      <c r="T6548" s="568"/>
    </row>
    <row r="6549" spans="1:20" s="498" customFormat="1" ht="12" x14ac:dyDescent="0.25">
      <c r="A6549" s="772"/>
      <c r="D6549" s="515" t="s">
        <v>11866</v>
      </c>
      <c r="E6549" s="779" t="s">
        <v>11867</v>
      </c>
      <c r="F6549" s="515" t="s">
        <v>11646</v>
      </c>
      <c r="G6549" s="781" t="s">
        <v>10678</v>
      </c>
      <c r="H6549" s="781" t="s">
        <v>11827</v>
      </c>
      <c r="I6549" s="781" t="s">
        <v>5517</v>
      </c>
      <c r="J6549" s="782">
        <v>1142920</v>
      </c>
      <c r="K6549" s="783">
        <v>1142920</v>
      </c>
      <c r="L6549" s="784">
        <f t="shared" si="404"/>
        <v>0</v>
      </c>
      <c r="M6549" s="784">
        <f t="shared" si="405"/>
        <v>0</v>
      </c>
      <c r="N6549" s="782">
        <v>1165331</v>
      </c>
      <c r="O6549" s="782">
        <v>1187741</v>
      </c>
      <c r="P6549" s="782">
        <v>3495992</v>
      </c>
      <c r="Q6549" s="782">
        <v>0</v>
      </c>
      <c r="R6549" s="782"/>
      <c r="T6549" s="568"/>
    </row>
    <row r="6550" spans="1:20" s="498" customFormat="1" ht="12" x14ac:dyDescent="0.25">
      <c r="A6550" s="772"/>
      <c r="D6550" s="515" t="s">
        <v>11868</v>
      </c>
      <c r="E6550" s="779" t="s">
        <v>11869</v>
      </c>
      <c r="F6550" s="780" t="s">
        <v>6335</v>
      </c>
      <c r="G6550" s="781" t="s">
        <v>10678</v>
      </c>
      <c r="H6550" s="781" t="s">
        <v>11827</v>
      </c>
      <c r="I6550" s="781" t="s">
        <v>5517</v>
      </c>
      <c r="J6550" s="782">
        <v>0</v>
      </c>
      <c r="K6550" s="783">
        <v>0</v>
      </c>
      <c r="L6550" s="784">
        <f t="shared" si="404"/>
        <v>0</v>
      </c>
      <c r="M6550" s="784">
        <f t="shared" si="405"/>
        <v>0</v>
      </c>
      <c r="N6550" s="782">
        <v>0</v>
      </c>
      <c r="O6550" s="782">
        <v>0</v>
      </c>
      <c r="P6550" s="782">
        <v>0</v>
      </c>
      <c r="Q6550" s="782">
        <v>111485164</v>
      </c>
      <c r="R6550" s="782"/>
      <c r="T6550" s="568"/>
    </row>
    <row r="6551" spans="1:20" s="498" customFormat="1" ht="12" x14ac:dyDescent="0.25">
      <c r="A6551" s="772"/>
      <c r="D6551" s="515" t="s">
        <v>11870</v>
      </c>
      <c r="E6551" s="779" t="s">
        <v>11871</v>
      </c>
      <c r="F6551" s="780" t="s">
        <v>6797</v>
      </c>
      <c r="G6551" s="781" t="s">
        <v>10678</v>
      </c>
      <c r="H6551" s="781" t="s">
        <v>11827</v>
      </c>
      <c r="I6551" s="781" t="s">
        <v>5517</v>
      </c>
      <c r="J6551" s="782">
        <v>3339929</v>
      </c>
      <c r="K6551" s="783">
        <v>3339929</v>
      </c>
      <c r="L6551" s="784">
        <f t="shared" si="404"/>
        <v>0</v>
      </c>
      <c r="M6551" s="784">
        <f t="shared" si="405"/>
        <v>0</v>
      </c>
      <c r="N6551" s="782">
        <v>3405418</v>
      </c>
      <c r="O6551" s="782">
        <v>3470906</v>
      </c>
      <c r="P6551" s="782">
        <v>10216253</v>
      </c>
      <c r="Q6551" s="782">
        <v>49225817</v>
      </c>
      <c r="R6551" s="782"/>
      <c r="T6551" s="568"/>
    </row>
    <row r="6552" spans="1:20" s="498" customFormat="1" ht="12" x14ac:dyDescent="0.25">
      <c r="A6552" s="772"/>
      <c r="D6552" s="515" t="s">
        <v>11872</v>
      </c>
      <c r="E6552" s="779" t="s">
        <v>11873</v>
      </c>
      <c r="F6552" s="780" t="s">
        <v>8177</v>
      </c>
      <c r="G6552" s="781" t="s">
        <v>10678</v>
      </c>
      <c r="H6552" s="781" t="s">
        <v>11827</v>
      </c>
      <c r="I6552" s="781" t="s">
        <v>5517</v>
      </c>
      <c r="J6552" s="782">
        <v>0</v>
      </c>
      <c r="K6552" s="783">
        <v>0</v>
      </c>
      <c r="L6552" s="784">
        <f t="shared" si="404"/>
        <v>0</v>
      </c>
      <c r="M6552" s="784">
        <f t="shared" si="405"/>
        <v>0</v>
      </c>
      <c r="N6552" s="782">
        <v>0</v>
      </c>
      <c r="O6552" s="782">
        <v>0</v>
      </c>
      <c r="P6552" s="782">
        <v>0</v>
      </c>
      <c r="Q6552" s="782">
        <v>0</v>
      </c>
      <c r="R6552" s="782"/>
      <c r="T6552" s="568"/>
    </row>
    <row r="6553" spans="1:20" s="498" customFormat="1" ht="12" x14ac:dyDescent="0.25">
      <c r="A6553" s="772"/>
      <c r="D6553" s="515" t="s">
        <v>11874</v>
      </c>
      <c r="E6553" s="779" t="s">
        <v>11875</v>
      </c>
      <c r="F6553" s="780" t="s">
        <v>6800</v>
      </c>
      <c r="G6553" s="781" t="s">
        <v>10678</v>
      </c>
      <c r="H6553" s="781" t="s">
        <v>11827</v>
      </c>
      <c r="I6553" s="781" t="s">
        <v>5517</v>
      </c>
      <c r="J6553" s="782">
        <v>158190</v>
      </c>
      <c r="K6553" s="783">
        <v>158190</v>
      </c>
      <c r="L6553" s="784">
        <f t="shared" si="404"/>
        <v>0</v>
      </c>
      <c r="M6553" s="784">
        <f t="shared" si="405"/>
        <v>0</v>
      </c>
      <c r="N6553" s="782">
        <v>161292</v>
      </c>
      <c r="O6553" s="782">
        <v>164394</v>
      </c>
      <c r="P6553" s="782">
        <v>483876</v>
      </c>
      <c r="Q6553" s="782">
        <v>0</v>
      </c>
      <c r="R6553" s="782"/>
      <c r="T6553" s="568"/>
    </row>
    <row r="6554" spans="1:20" s="498" customFormat="1" ht="12" x14ac:dyDescent="0.25">
      <c r="A6554" s="772"/>
      <c r="D6554" s="519" t="s">
        <v>11876</v>
      </c>
      <c r="E6554" s="779" t="s">
        <v>11877</v>
      </c>
      <c r="F6554" s="780" t="s">
        <v>11878</v>
      </c>
      <c r="G6554" s="781" t="s">
        <v>10678</v>
      </c>
      <c r="H6554" s="781" t="s">
        <v>11827</v>
      </c>
      <c r="I6554" s="781" t="s">
        <v>5517</v>
      </c>
      <c r="J6554" s="782">
        <v>238655</v>
      </c>
      <c r="K6554" s="783">
        <v>238655</v>
      </c>
      <c r="L6554" s="782">
        <f t="shared" si="404"/>
        <v>0</v>
      </c>
      <c r="M6554" s="782">
        <f t="shared" si="405"/>
        <v>0</v>
      </c>
      <c r="N6554" s="782">
        <v>243334</v>
      </c>
      <c r="O6554" s="782">
        <v>248014</v>
      </c>
      <c r="P6554" s="782">
        <v>730003</v>
      </c>
      <c r="Q6554" s="782">
        <v>0</v>
      </c>
      <c r="R6554" s="782"/>
      <c r="T6554" s="568"/>
    </row>
    <row r="6555" spans="1:20" s="498" customFormat="1" ht="12" x14ac:dyDescent="0.25">
      <c r="A6555" s="772"/>
      <c r="D6555" s="816"/>
      <c r="F6555" s="536"/>
      <c r="J6555" s="776"/>
      <c r="K6555" s="776"/>
      <c r="L6555" s="776"/>
      <c r="M6555" s="776"/>
      <c r="N6555" s="776"/>
      <c r="O6555" s="776"/>
      <c r="P6555" s="776"/>
      <c r="Q6555" s="776"/>
      <c r="R6555" s="776"/>
      <c r="T6555" s="568"/>
    </row>
    <row r="6556" spans="1:20" s="498" customFormat="1" ht="12" x14ac:dyDescent="0.25">
      <c r="A6556" s="772"/>
      <c r="F6556" s="536"/>
      <c r="J6556" s="776"/>
      <c r="K6556" s="776"/>
      <c r="L6556" s="776"/>
      <c r="M6556" s="776"/>
      <c r="N6556" s="776"/>
      <c r="O6556" s="776"/>
      <c r="P6556" s="776"/>
      <c r="Q6556" s="776"/>
      <c r="R6556" s="776"/>
      <c r="T6556" s="568"/>
    </row>
    <row r="6557" spans="1:20" s="498" customFormat="1" ht="12" x14ac:dyDescent="0.25">
      <c r="A6557" s="772"/>
      <c r="F6557" s="536"/>
      <c r="J6557" s="776"/>
      <c r="K6557" s="776"/>
      <c r="L6557" s="776"/>
      <c r="M6557" s="776"/>
      <c r="N6557" s="776"/>
      <c r="O6557" s="776"/>
      <c r="P6557" s="776"/>
      <c r="Q6557" s="776"/>
      <c r="R6557" s="776"/>
      <c r="T6557" s="568"/>
    </row>
    <row r="6558" spans="1:20" s="498" customFormat="1" ht="12" x14ac:dyDescent="0.25">
      <c r="A6558" s="772"/>
      <c r="F6558" s="536"/>
      <c r="J6558" s="776"/>
      <c r="K6558" s="776"/>
      <c r="L6558" s="776"/>
      <c r="M6558" s="776"/>
      <c r="N6558" s="776"/>
      <c r="O6558" s="776"/>
      <c r="P6558" s="776"/>
      <c r="Q6558" s="776"/>
      <c r="R6558" s="776"/>
      <c r="T6558" s="568"/>
    </row>
    <row r="6559" spans="1:20" s="751" customFormat="1" ht="12" customHeight="1" x14ac:dyDescent="0.3">
      <c r="A6559" s="946" t="s">
        <v>5500</v>
      </c>
      <c r="B6559" s="946"/>
      <c r="C6559" s="946"/>
      <c r="D6559" s="946"/>
      <c r="E6559" s="946"/>
      <c r="F6559" s="946"/>
      <c r="G6559" s="946"/>
      <c r="H6559" s="946"/>
      <c r="I6559" s="946"/>
      <c r="J6559" s="946"/>
      <c r="K6559" s="946"/>
      <c r="L6559" s="946"/>
      <c r="M6559" s="946"/>
      <c r="N6559" s="946"/>
      <c r="O6559" s="946"/>
      <c r="P6559" s="946"/>
      <c r="Q6559" s="946"/>
      <c r="T6559" s="752"/>
    </row>
    <row r="6560" spans="1:20" s="751" customFormat="1" ht="13.8" x14ac:dyDescent="0.3">
      <c r="A6560" s="946" t="s">
        <v>5501</v>
      </c>
      <c r="B6560" s="946"/>
      <c r="C6560" s="946"/>
      <c r="D6560" s="946"/>
      <c r="E6560" s="946"/>
      <c r="F6560" s="946"/>
      <c r="G6560" s="946"/>
      <c r="H6560" s="946"/>
      <c r="I6560" s="946"/>
      <c r="J6560" s="946"/>
      <c r="K6560" s="946"/>
      <c r="L6560" s="946"/>
      <c r="M6560" s="946"/>
      <c r="N6560" s="946"/>
      <c r="O6560" s="946"/>
      <c r="P6560" s="946"/>
      <c r="Q6560" s="946"/>
      <c r="T6560" s="752"/>
    </row>
    <row r="6561" spans="1:20" s="753" customFormat="1" ht="13.2" x14ac:dyDescent="0.25">
      <c r="A6561" s="947" t="s">
        <v>11822</v>
      </c>
      <c r="B6561" s="947"/>
      <c r="C6561" s="947"/>
      <c r="D6561" s="947"/>
      <c r="E6561" s="947"/>
      <c r="F6561" s="947"/>
      <c r="G6561" s="947"/>
      <c r="H6561" s="947"/>
      <c r="I6561" s="947"/>
      <c r="J6561" s="947"/>
      <c r="K6561" s="947"/>
      <c r="L6561" s="947"/>
      <c r="M6561" s="947"/>
      <c r="N6561" s="947"/>
      <c r="O6561" s="947"/>
      <c r="P6561" s="947"/>
      <c r="Q6561" s="947"/>
      <c r="T6561" s="754"/>
    </row>
    <row r="6562" spans="1:20" s="760" customFormat="1" ht="24" customHeight="1" x14ac:dyDescent="0.25">
      <c r="A6562" s="943" t="s">
        <v>5502</v>
      </c>
      <c r="B6562" s="948" t="s">
        <v>5503</v>
      </c>
      <c r="C6562" s="949"/>
      <c r="D6562" s="755"/>
      <c r="E6562" s="943" t="s">
        <v>5504</v>
      </c>
      <c r="F6562" s="943" t="s">
        <v>4881</v>
      </c>
      <c r="G6562" s="943" t="s">
        <v>5505</v>
      </c>
      <c r="H6562" s="943" t="s">
        <v>5506</v>
      </c>
      <c r="I6562" s="943" t="s">
        <v>5507</v>
      </c>
      <c r="J6562" s="756" t="s">
        <v>3115</v>
      </c>
      <c r="K6562" s="757" t="s">
        <v>3116</v>
      </c>
      <c r="L6562" s="758" t="s">
        <v>5508</v>
      </c>
      <c r="M6562" s="758" t="s">
        <v>5509</v>
      </c>
      <c r="N6562" s="756" t="s">
        <v>3116</v>
      </c>
      <c r="O6562" s="756" t="s">
        <v>3116</v>
      </c>
      <c r="P6562" s="759" t="s">
        <v>3317</v>
      </c>
      <c r="Q6562" s="759" t="s">
        <v>3341</v>
      </c>
      <c r="R6562" s="759" t="s">
        <v>5510</v>
      </c>
      <c r="T6562" s="761"/>
    </row>
    <row r="6563" spans="1:20" s="760" customFormat="1" ht="19.5" customHeight="1" x14ac:dyDescent="0.25">
      <c r="A6563" s="944"/>
      <c r="B6563" s="950"/>
      <c r="C6563" s="951"/>
      <c r="D6563" s="762"/>
      <c r="E6563" s="944"/>
      <c r="F6563" s="944"/>
      <c r="G6563" s="944"/>
      <c r="H6563" s="944"/>
      <c r="I6563" s="944"/>
      <c r="J6563" s="763">
        <v>2020</v>
      </c>
      <c r="K6563" s="764" t="s">
        <v>3120</v>
      </c>
      <c r="L6563" s="765" t="s">
        <v>3120</v>
      </c>
      <c r="M6563" s="765" t="s">
        <v>3120</v>
      </c>
      <c r="N6563" s="766" t="s">
        <v>5068</v>
      </c>
      <c r="O6563" s="766" t="s">
        <v>5069</v>
      </c>
      <c r="P6563" s="763" t="s">
        <v>4882</v>
      </c>
      <c r="Q6563" s="766" t="s">
        <v>5102</v>
      </c>
      <c r="R6563" s="763"/>
      <c r="T6563" s="761"/>
    </row>
    <row r="6564" spans="1:20" s="760" customFormat="1" ht="15.75" customHeight="1" x14ac:dyDescent="0.25">
      <c r="A6564" s="945"/>
      <c r="B6564" s="952"/>
      <c r="C6564" s="953"/>
      <c r="D6564" s="768"/>
      <c r="E6564" s="945"/>
      <c r="F6564" s="945"/>
      <c r="G6564" s="945"/>
      <c r="H6564" s="945"/>
      <c r="I6564" s="945"/>
      <c r="J6564" s="769" t="s">
        <v>14</v>
      </c>
      <c r="K6564" s="770" t="s">
        <v>14</v>
      </c>
      <c r="L6564" s="771" t="s">
        <v>14</v>
      </c>
      <c r="M6564" s="771" t="s">
        <v>14</v>
      </c>
      <c r="N6564" s="769" t="s">
        <v>14</v>
      </c>
      <c r="O6564" s="769" t="s">
        <v>14</v>
      </c>
      <c r="P6564" s="769" t="s">
        <v>14</v>
      </c>
      <c r="Q6564" s="769" t="s">
        <v>14</v>
      </c>
      <c r="R6564" s="769"/>
      <c r="T6564" s="761"/>
    </row>
    <row r="6565" spans="1:20" s="498" customFormat="1" ht="12" x14ac:dyDescent="0.25">
      <c r="A6565" s="772"/>
      <c r="C6565" s="773" t="s">
        <v>5142</v>
      </c>
      <c r="D6565" s="794"/>
      <c r="E6565" s="773"/>
      <c r="F6565" s="775"/>
      <c r="G6565" s="773"/>
      <c r="H6565" s="773"/>
      <c r="I6565" s="773"/>
      <c r="J6565" s="777">
        <v>488350000</v>
      </c>
      <c r="K6565" s="789">
        <f>SUM(K6566:K6634)</f>
        <v>489800000</v>
      </c>
      <c r="L6565" s="784">
        <f t="shared" ref="L6565:O6565" si="406">SUM(L6566:L6634)</f>
        <v>7550000</v>
      </c>
      <c r="M6565" s="784">
        <f t="shared" si="406"/>
        <v>56450000</v>
      </c>
      <c r="N6565" s="784">
        <f t="shared" si="406"/>
        <v>488350000</v>
      </c>
      <c r="O6565" s="784">
        <f t="shared" si="406"/>
        <v>493400000</v>
      </c>
      <c r="P6565" s="777">
        <f>SUM(K6565,N6565,O6565)</f>
        <v>1471550000</v>
      </c>
      <c r="Q6565" s="777">
        <v>454700000</v>
      </c>
      <c r="R6565" s="777"/>
      <c r="T6565" s="568"/>
    </row>
    <row r="6566" spans="1:20" s="498" customFormat="1" ht="24" x14ac:dyDescent="0.25">
      <c r="A6566" s="772"/>
      <c r="D6566" s="515" t="s">
        <v>11879</v>
      </c>
      <c r="E6566" s="779" t="s">
        <v>11880</v>
      </c>
      <c r="F6566" s="780" t="s">
        <v>5927</v>
      </c>
      <c r="G6566" s="781" t="s">
        <v>10678</v>
      </c>
      <c r="H6566" s="781" t="s">
        <v>11827</v>
      </c>
      <c r="I6566" s="781" t="s">
        <v>5517</v>
      </c>
      <c r="J6566" s="782">
        <v>25000000</v>
      </c>
      <c r="K6566" s="783">
        <v>15000000</v>
      </c>
      <c r="L6566" s="784">
        <f t="shared" ref="L6566:L6634" si="407">SUM(J6566-K6566)</f>
        <v>10000000</v>
      </c>
      <c r="M6566" s="784">
        <v>0</v>
      </c>
      <c r="N6566" s="782">
        <v>25000000</v>
      </c>
      <c r="O6566" s="782">
        <v>25000000</v>
      </c>
      <c r="P6566" s="782">
        <v>75000000</v>
      </c>
      <c r="Q6566" s="782">
        <v>25000000</v>
      </c>
      <c r="R6566" s="782"/>
      <c r="T6566" s="568"/>
    </row>
    <row r="6567" spans="1:20" s="498" customFormat="1" ht="24" x14ac:dyDescent="0.25">
      <c r="A6567" s="772"/>
      <c r="D6567" s="515" t="s">
        <v>11881</v>
      </c>
      <c r="E6567" s="779" t="s">
        <v>11882</v>
      </c>
      <c r="F6567" s="780" t="s">
        <v>6618</v>
      </c>
      <c r="G6567" s="781" t="s">
        <v>10678</v>
      </c>
      <c r="H6567" s="781" t="s">
        <v>11827</v>
      </c>
      <c r="I6567" s="781" t="s">
        <v>5517</v>
      </c>
      <c r="J6567" s="782">
        <v>25000000</v>
      </c>
      <c r="K6567" s="783">
        <v>25000000</v>
      </c>
      <c r="L6567" s="784">
        <f t="shared" si="407"/>
        <v>0</v>
      </c>
      <c r="M6567" s="784">
        <f t="shared" ref="M6567:M6634" si="408">SUM(K6567-J6567)</f>
        <v>0</v>
      </c>
      <c r="N6567" s="782">
        <v>25000000</v>
      </c>
      <c r="O6567" s="782">
        <v>25000000</v>
      </c>
      <c r="P6567" s="782">
        <v>75000000</v>
      </c>
      <c r="Q6567" s="782">
        <v>25000000</v>
      </c>
      <c r="R6567" s="782"/>
      <c r="T6567" s="568"/>
    </row>
    <row r="6568" spans="1:20" s="498" customFormat="1" ht="24" x14ac:dyDescent="0.25">
      <c r="A6568" s="772"/>
      <c r="D6568" s="515" t="s">
        <v>11883</v>
      </c>
      <c r="E6568" s="779" t="s">
        <v>11884</v>
      </c>
      <c r="F6568" s="780" t="s">
        <v>6097</v>
      </c>
      <c r="G6568" s="781" t="s">
        <v>10678</v>
      </c>
      <c r="H6568" s="781" t="s">
        <v>11827</v>
      </c>
      <c r="I6568" s="781" t="s">
        <v>5517</v>
      </c>
      <c r="J6568" s="782">
        <v>70000000</v>
      </c>
      <c r="K6568" s="783">
        <v>70000000</v>
      </c>
      <c r="L6568" s="784">
        <f t="shared" si="407"/>
        <v>0</v>
      </c>
      <c r="M6568" s="784">
        <f t="shared" si="408"/>
        <v>0</v>
      </c>
      <c r="N6568" s="782">
        <v>70000000</v>
      </c>
      <c r="O6568" s="782">
        <v>70000000</v>
      </c>
      <c r="P6568" s="782">
        <v>210000000</v>
      </c>
      <c r="Q6568" s="782">
        <v>70000000</v>
      </c>
      <c r="R6568" s="782"/>
      <c r="T6568" s="568"/>
    </row>
    <row r="6569" spans="1:20" s="498" customFormat="1" ht="24" x14ac:dyDescent="0.25">
      <c r="A6569" s="772"/>
      <c r="D6569" s="515" t="s">
        <v>11885</v>
      </c>
      <c r="E6569" s="779" t="s">
        <v>11886</v>
      </c>
      <c r="F6569" s="780" t="s">
        <v>5932</v>
      </c>
      <c r="G6569" s="781" t="s">
        <v>10678</v>
      </c>
      <c r="H6569" s="781" t="s">
        <v>11827</v>
      </c>
      <c r="I6569" s="781" t="s">
        <v>5517</v>
      </c>
      <c r="J6569" s="782">
        <v>61000000</v>
      </c>
      <c r="K6569" s="783">
        <v>16000000</v>
      </c>
      <c r="L6569" s="784">
        <f t="shared" si="407"/>
        <v>45000000</v>
      </c>
      <c r="M6569" s="784">
        <v>0</v>
      </c>
      <c r="N6569" s="782">
        <v>61000000</v>
      </c>
      <c r="O6569" s="782">
        <v>61000000</v>
      </c>
      <c r="P6569" s="782">
        <v>183000000</v>
      </c>
      <c r="Q6569" s="782">
        <v>60000000</v>
      </c>
      <c r="R6569" s="782"/>
      <c r="T6569" s="568"/>
    </row>
    <row r="6570" spans="1:20" s="498" customFormat="1" ht="12" x14ac:dyDescent="0.25">
      <c r="A6570" s="772"/>
      <c r="D6570" s="515" t="s">
        <v>11887</v>
      </c>
      <c r="E6570" s="779" t="s">
        <v>11888</v>
      </c>
      <c r="F6570" s="780" t="s">
        <v>5901</v>
      </c>
      <c r="G6570" s="781" t="s">
        <v>10678</v>
      </c>
      <c r="H6570" s="781" t="s">
        <v>11827</v>
      </c>
      <c r="I6570" s="781" t="s">
        <v>5517</v>
      </c>
      <c r="J6570" s="782">
        <v>0</v>
      </c>
      <c r="K6570" s="783">
        <v>0</v>
      </c>
      <c r="L6570" s="784">
        <f t="shared" si="407"/>
        <v>0</v>
      </c>
      <c r="M6570" s="784">
        <f t="shared" si="408"/>
        <v>0</v>
      </c>
      <c r="N6570" s="782">
        <v>0</v>
      </c>
      <c r="O6570" s="782">
        <v>0</v>
      </c>
      <c r="P6570" s="782">
        <v>0</v>
      </c>
      <c r="Q6570" s="782">
        <v>0</v>
      </c>
      <c r="R6570" s="782"/>
      <c r="T6570" s="568"/>
    </row>
    <row r="6571" spans="1:20" s="498" customFormat="1" ht="12" x14ac:dyDescent="0.25">
      <c r="A6571" s="772"/>
      <c r="D6571" s="515" t="s">
        <v>11889</v>
      </c>
      <c r="E6571" s="779" t="s">
        <v>11890</v>
      </c>
      <c r="F6571" s="780" t="s">
        <v>5580</v>
      </c>
      <c r="G6571" s="781" t="s">
        <v>10678</v>
      </c>
      <c r="H6571" s="781" t="s">
        <v>11891</v>
      </c>
      <c r="I6571" s="781" t="s">
        <v>5517</v>
      </c>
      <c r="J6571" s="782">
        <v>2000000</v>
      </c>
      <c r="K6571" s="783">
        <v>2000000</v>
      </c>
      <c r="L6571" s="784">
        <f t="shared" si="407"/>
        <v>0</v>
      </c>
      <c r="M6571" s="784">
        <f t="shared" si="408"/>
        <v>0</v>
      </c>
      <c r="N6571" s="782">
        <v>2000000</v>
      </c>
      <c r="O6571" s="782">
        <v>2000000</v>
      </c>
      <c r="P6571" s="782">
        <v>6000000</v>
      </c>
      <c r="Q6571" s="782">
        <v>2000000</v>
      </c>
      <c r="R6571" s="782"/>
      <c r="T6571" s="568"/>
    </row>
    <row r="6572" spans="1:20" s="498" customFormat="1" ht="12" x14ac:dyDescent="0.25">
      <c r="A6572" s="772"/>
      <c r="D6572" s="515" t="s">
        <v>11892</v>
      </c>
      <c r="E6572" s="779" t="s">
        <v>11893</v>
      </c>
      <c r="F6572" s="780" t="s">
        <v>5583</v>
      </c>
      <c r="G6572" s="781" t="s">
        <v>10678</v>
      </c>
      <c r="H6572" s="781" t="s">
        <v>11827</v>
      </c>
      <c r="I6572" s="781" t="s">
        <v>5517</v>
      </c>
      <c r="J6572" s="782">
        <v>7000000</v>
      </c>
      <c r="K6572" s="783">
        <v>7000000</v>
      </c>
      <c r="L6572" s="784">
        <f t="shared" si="407"/>
        <v>0</v>
      </c>
      <c r="M6572" s="784">
        <f t="shared" si="408"/>
        <v>0</v>
      </c>
      <c r="N6572" s="782">
        <v>7000000</v>
      </c>
      <c r="O6572" s="782">
        <v>7000000</v>
      </c>
      <c r="P6572" s="782">
        <v>21000000</v>
      </c>
      <c r="Q6572" s="782">
        <v>7000000</v>
      </c>
      <c r="R6572" s="782"/>
      <c r="T6572" s="568"/>
    </row>
    <row r="6573" spans="1:20" s="498" customFormat="1" ht="12" x14ac:dyDescent="0.25">
      <c r="A6573" s="772"/>
      <c r="D6573" s="515" t="s">
        <v>11894</v>
      </c>
      <c r="E6573" s="779" t="s">
        <v>11895</v>
      </c>
      <c r="F6573" s="780" t="s">
        <v>5586</v>
      </c>
      <c r="G6573" s="781" t="s">
        <v>10678</v>
      </c>
      <c r="H6573" s="781" t="s">
        <v>11827</v>
      </c>
      <c r="I6573" s="781" t="s">
        <v>5517</v>
      </c>
      <c r="J6573" s="782">
        <v>500000</v>
      </c>
      <c r="K6573" s="783">
        <v>500000</v>
      </c>
      <c r="L6573" s="784">
        <f t="shared" si="407"/>
        <v>0</v>
      </c>
      <c r="M6573" s="784">
        <f t="shared" si="408"/>
        <v>0</v>
      </c>
      <c r="N6573" s="782">
        <v>500000</v>
      </c>
      <c r="O6573" s="782">
        <v>600000</v>
      </c>
      <c r="P6573" s="782">
        <v>1600000</v>
      </c>
      <c r="Q6573" s="782">
        <v>500000</v>
      </c>
      <c r="R6573" s="782"/>
      <c r="T6573" s="568"/>
    </row>
    <row r="6574" spans="1:20" s="498" customFormat="1" ht="24" x14ac:dyDescent="0.25">
      <c r="A6574" s="772"/>
      <c r="D6574" s="515" t="s">
        <v>11896</v>
      </c>
      <c r="E6574" s="779" t="s">
        <v>11897</v>
      </c>
      <c r="F6574" s="780" t="s">
        <v>5589</v>
      </c>
      <c r="G6574" s="781" t="s">
        <v>10678</v>
      </c>
      <c r="H6574" s="781" t="s">
        <v>11827</v>
      </c>
      <c r="I6574" s="781" t="s">
        <v>5517</v>
      </c>
      <c r="J6574" s="782">
        <v>400000</v>
      </c>
      <c r="K6574" s="783">
        <v>400000</v>
      </c>
      <c r="L6574" s="784">
        <f t="shared" si="407"/>
        <v>0</v>
      </c>
      <c r="M6574" s="784">
        <f t="shared" si="408"/>
        <v>0</v>
      </c>
      <c r="N6574" s="782">
        <v>400000</v>
      </c>
      <c r="O6574" s="782">
        <v>400000</v>
      </c>
      <c r="P6574" s="782">
        <v>1200000</v>
      </c>
      <c r="Q6574" s="782">
        <v>350000</v>
      </c>
      <c r="R6574" s="782"/>
      <c r="T6574" s="568"/>
    </row>
    <row r="6575" spans="1:20" s="498" customFormat="1" ht="12" x14ac:dyDescent="0.25">
      <c r="A6575" s="772"/>
      <c r="D6575" s="515" t="s">
        <v>11898</v>
      </c>
      <c r="E6575" s="779" t="s">
        <v>11899</v>
      </c>
      <c r="F6575" s="780" t="s">
        <v>6944</v>
      </c>
      <c r="G6575" s="781" t="s">
        <v>10678</v>
      </c>
      <c r="H6575" s="781" t="s">
        <v>11827</v>
      </c>
      <c r="I6575" s="781" t="s">
        <v>5517</v>
      </c>
      <c r="J6575" s="782">
        <v>5000000</v>
      </c>
      <c r="K6575" s="783">
        <v>5000000</v>
      </c>
      <c r="L6575" s="784">
        <f t="shared" si="407"/>
        <v>0</v>
      </c>
      <c r="M6575" s="784">
        <f t="shared" si="408"/>
        <v>0</v>
      </c>
      <c r="N6575" s="782">
        <v>5000000</v>
      </c>
      <c r="O6575" s="782">
        <v>5000000</v>
      </c>
      <c r="P6575" s="782">
        <v>15000000</v>
      </c>
      <c r="Q6575" s="782">
        <v>5000000</v>
      </c>
      <c r="R6575" s="782"/>
      <c r="T6575" s="568"/>
    </row>
    <row r="6576" spans="1:20" s="498" customFormat="1" ht="12" x14ac:dyDescent="0.25">
      <c r="A6576" s="772"/>
      <c r="D6576" s="515" t="s">
        <v>11900</v>
      </c>
      <c r="E6576" s="779" t="s">
        <v>11901</v>
      </c>
      <c r="F6576" s="780" t="s">
        <v>6354</v>
      </c>
      <c r="G6576" s="781" t="s">
        <v>10678</v>
      </c>
      <c r="H6576" s="781" t="s">
        <v>11827</v>
      </c>
      <c r="I6576" s="781" t="s">
        <v>5517</v>
      </c>
      <c r="J6576" s="782">
        <v>900000</v>
      </c>
      <c r="K6576" s="783">
        <v>900000</v>
      </c>
      <c r="L6576" s="784">
        <f t="shared" si="407"/>
        <v>0</v>
      </c>
      <c r="M6576" s="784">
        <f t="shared" si="408"/>
        <v>0</v>
      </c>
      <c r="N6576" s="782">
        <v>900000</v>
      </c>
      <c r="O6576" s="782">
        <v>900000</v>
      </c>
      <c r="P6576" s="782">
        <v>2700000</v>
      </c>
      <c r="Q6576" s="782">
        <v>800000</v>
      </c>
      <c r="R6576" s="782"/>
      <c r="T6576" s="568"/>
    </row>
    <row r="6577" spans="1:20" s="498" customFormat="1" ht="12" x14ac:dyDescent="0.25">
      <c r="A6577" s="772"/>
      <c r="D6577" s="515" t="s">
        <v>11902</v>
      </c>
      <c r="E6577" s="779" t="s">
        <v>11903</v>
      </c>
      <c r="F6577" s="780" t="s">
        <v>11904</v>
      </c>
      <c r="G6577" s="781" t="s">
        <v>10678</v>
      </c>
      <c r="H6577" s="781" t="s">
        <v>11827</v>
      </c>
      <c r="I6577" s="781" t="s">
        <v>5517</v>
      </c>
      <c r="J6577" s="782">
        <v>900000</v>
      </c>
      <c r="K6577" s="783">
        <v>900000</v>
      </c>
      <c r="L6577" s="784">
        <f t="shared" si="407"/>
        <v>0</v>
      </c>
      <c r="M6577" s="784">
        <f t="shared" si="408"/>
        <v>0</v>
      </c>
      <c r="N6577" s="782">
        <v>900000</v>
      </c>
      <c r="O6577" s="782">
        <v>900000</v>
      </c>
      <c r="P6577" s="782">
        <v>2700000</v>
      </c>
      <c r="Q6577" s="782">
        <v>800000</v>
      </c>
      <c r="R6577" s="782"/>
      <c r="T6577" s="568"/>
    </row>
    <row r="6578" spans="1:20" s="498" customFormat="1" ht="36" x14ac:dyDescent="0.25">
      <c r="A6578" s="772"/>
      <c r="D6578" s="515" t="s">
        <v>11905</v>
      </c>
      <c r="E6578" s="779" t="s">
        <v>11906</v>
      </c>
      <c r="F6578" s="780" t="s">
        <v>5598</v>
      </c>
      <c r="G6578" s="781" t="s">
        <v>10678</v>
      </c>
      <c r="H6578" s="781" t="s">
        <v>11827</v>
      </c>
      <c r="I6578" s="781" t="s">
        <v>5517</v>
      </c>
      <c r="J6578" s="782">
        <v>20000000</v>
      </c>
      <c r="K6578" s="783">
        <v>20000000</v>
      </c>
      <c r="L6578" s="784">
        <f t="shared" si="407"/>
        <v>0</v>
      </c>
      <c r="M6578" s="784">
        <f t="shared" si="408"/>
        <v>0</v>
      </c>
      <c r="N6578" s="782">
        <v>20000000</v>
      </c>
      <c r="O6578" s="782">
        <v>20000000</v>
      </c>
      <c r="P6578" s="782">
        <v>60000000</v>
      </c>
      <c r="Q6578" s="782">
        <v>20000000</v>
      </c>
      <c r="R6578" s="782"/>
      <c r="T6578" s="568"/>
    </row>
    <row r="6579" spans="1:20" s="498" customFormat="1" ht="12" x14ac:dyDescent="0.25">
      <c r="A6579" s="772"/>
      <c r="D6579" s="515" t="s">
        <v>11907</v>
      </c>
      <c r="E6579" s="779" t="s">
        <v>11908</v>
      </c>
      <c r="F6579" s="780" t="s">
        <v>5601</v>
      </c>
      <c r="G6579" s="781" t="s">
        <v>10678</v>
      </c>
      <c r="H6579" s="781" t="s">
        <v>11827</v>
      </c>
      <c r="I6579" s="781" t="s">
        <v>5517</v>
      </c>
      <c r="J6579" s="782">
        <v>1000000</v>
      </c>
      <c r="K6579" s="783">
        <v>1000000</v>
      </c>
      <c r="L6579" s="784">
        <f t="shared" si="407"/>
        <v>0</v>
      </c>
      <c r="M6579" s="784">
        <f t="shared" si="408"/>
        <v>0</v>
      </c>
      <c r="N6579" s="782">
        <v>1000000</v>
      </c>
      <c r="O6579" s="782">
        <v>1000000</v>
      </c>
      <c r="P6579" s="782">
        <v>3000000</v>
      </c>
      <c r="Q6579" s="782">
        <v>1000000</v>
      </c>
      <c r="R6579" s="782"/>
      <c r="T6579" s="568"/>
    </row>
    <row r="6580" spans="1:20" s="498" customFormat="1" ht="12" x14ac:dyDescent="0.25">
      <c r="A6580" s="772"/>
      <c r="D6580" s="515" t="s">
        <v>11909</v>
      </c>
      <c r="E6580" s="779" t="s">
        <v>11910</v>
      </c>
      <c r="F6580" s="780" t="s">
        <v>5604</v>
      </c>
      <c r="G6580" s="781" t="s">
        <v>10678</v>
      </c>
      <c r="H6580" s="781" t="s">
        <v>11827</v>
      </c>
      <c r="I6580" s="781" t="s">
        <v>5517</v>
      </c>
      <c r="J6580" s="782">
        <v>600000</v>
      </c>
      <c r="K6580" s="783">
        <v>600000</v>
      </c>
      <c r="L6580" s="784">
        <f t="shared" si="407"/>
        <v>0</v>
      </c>
      <c r="M6580" s="784">
        <f t="shared" si="408"/>
        <v>0</v>
      </c>
      <c r="N6580" s="782">
        <v>600000</v>
      </c>
      <c r="O6580" s="782">
        <v>600000</v>
      </c>
      <c r="P6580" s="782">
        <v>1800000</v>
      </c>
      <c r="Q6580" s="782">
        <v>600000</v>
      </c>
      <c r="R6580" s="782"/>
      <c r="T6580" s="568"/>
    </row>
    <row r="6581" spans="1:20" s="498" customFormat="1" ht="12" x14ac:dyDescent="0.25">
      <c r="A6581" s="772"/>
      <c r="D6581" s="515" t="s">
        <v>11911</v>
      </c>
      <c r="E6581" s="779" t="s">
        <v>11912</v>
      </c>
      <c r="F6581" s="515" t="s">
        <v>11913</v>
      </c>
      <c r="G6581" s="781" t="s">
        <v>10678</v>
      </c>
      <c r="H6581" s="781" t="s">
        <v>11827</v>
      </c>
      <c r="I6581" s="781" t="s">
        <v>5517</v>
      </c>
      <c r="J6581" s="782">
        <v>1200000</v>
      </c>
      <c r="K6581" s="783">
        <v>1200000</v>
      </c>
      <c r="L6581" s="784">
        <f t="shared" si="407"/>
        <v>0</v>
      </c>
      <c r="M6581" s="784">
        <f t="shared" si="408"/>
        <v>0</v>
      </c>
      <c r="N6581" s="782">
        <v>1200000</v>
      </c>
      <c r="O6581" s="782">
        <v>1200000</v>
      </c>
      <c r="P6581" s="782">
        <v>3600000</v>
      </c>
      <c r="Q6581" s="782">
        <v>1000000</v>
      </c>
      <c r="R6581" s="782"/>
      <c r="T6581" s="568"/>
    </row>
    <row r="6582" spans="1:20" s="498" customFormat="1" ht="24" x14ac:dyDescent="0.25">
      <c r="A6582" s="772"/>
      <c r="D6582" s="515" t="s">
        <v>11914</v>
      </c>
      <c r="E6582" s="779" t="s">
        <v>11915</v>
      </c>
      <c r="F6582" s="780" t="s">
        <v>5610</v>
      </c>
      <c r="G6582" s="781" t="s">
        <v>10678</v>
      </c>
      <c r="H6582" s="781" t="s">
        <v>11827</v>
      </c>
      <c r="I6582" s="781" t="s">
        <v>5517</v>
      </c>
      <c r="J6582" s="782">
        <v>2550000</v>
      </c>
      <c r="K6582" s="783">
        <v>2550000</v>
      </c>
      <c r="L6582" s="784">
        <f t="shared" si="407"/>
        <v>0</v>
      </c>
      <c r="M6582" s="784">
        <f t="shared" si="408"/>
        <v>0</v>
      </c>
      <c r="N6582" s="782">
        <v>2550000</v>
      </c>
      <c r="O6582" s="782">
        <v>3000000</v>
      </c>
      <c r="P6582" s="782">
        <v>8100000</v>
      </c>
      <c r="Q6582" s="782">
        <v>2550000</v>
      </c>
      <c r="R6582" s="782"/>
      <c r="T6582" s="568"/>
    </row>
    <row r="6583" spans="1:20" s="498" customFormat="1" ht="12" x14ac:dyDescent="0.25">
      <c r="A6583" s="772"/>
      <c r="D6583" s="515" t="s">
        <v>11916</v>
      </c>
      <c r="E6583" s="779" t="s">
        <v>11917</v>
      </c>
      <c r="F6583" s="515" t="s">
        <v>5613</v>
      </c>
      <c r="G6583" s="781" t="s">
        <v>10678</v>
      </c>
      <c r="H6583" s="781" t="s">
        <v>11827</v>
      </c>
      <c r="I6583" s="781" t="s">
        <v>5517</v>
      </c>
      <c r="J6583" s="782">
        <v>3500000</v>
      </c>
      <c r="K6583" s="783">
        <v>50950000</v>
      </c>
      <c r="L6583" s="784">
        <f t="shared" si="407"/>
        <v>-47450000</v>
      </c>
      <c r="M6583" s="784">
        <f t="shared" si="408"/>
        <v>47450000</v>
      </c>
      <c r="N6583" s="782">
        <v>3500000</v>
      </c>
      <c r="O6583" s="782">
        <v>3500000</v>
      </c>
      <c r="P6583" s="782">
        <v>10500000</v>
      </c>
      <c r="Q6583" s="782">
        <v>3300000</v>
      </c>
      <c r="R6583" s="782"/>
      <c r="T6583" s="568"/>
    </row>
    <row r="6584" spans="1:20" s="498" customFormat="1" ht="12" x14ac:dyDescent="0.25">
      <c r="A6584" s="772"/>
      <c r="D6584" s="515" t="s">
        <v>11918</v>
      </c>
      <c r="E6584" s="779" t="s">
        <v>11919</v>
      </c>
      <c r="F6584" s="515" t="s">
        <v>9163</v>
      </c>
      <c r="G6584" s="781" t="s">
        <v>10678</v>
      </c>
      <c r="H6584" s="781" t="s">
        <v>11827</v>
      </c>
      <c r="I6584" s="781" t="s">
        <v>5517</v>
      </c>
      <c r="J6584" s="782">
        <v>7000000</v>
      </c>
      <c r="K6584" s="783">
        <v>7000000</v>
      </c>
      <c r="L6584" s="784">
        <f t="shared" si="407"/>
        <v>0</v>
      </c>
      <c r="M6584" s="784">
        <f t="shared" si="408"/>
        <v>0</v>
      </c>
      <c r="N6584" s="782">
        <v>7000000</v>
      </c>
      <c r="O6584" s="782">
        <v>8000000</v>
      </c>
      <c r="P6584" s="782">
        <v>22000000</v>
      </c>
      <c r="Q6584" s="782">
        <v>7000000</v>
      </c>
      <c r="R6584" s="782"/>
      <c r="T6584" s="568"/>
    </row>
    <row r="6585" spans="1:20" s="498" customFormat="1" ht="12" x14ac:dyDescent="0.25">
      <c r="A6585" s="772"/>
      <c r="D6585" s="515" t="s">
        <v>11920</v>
      </c>
      <c r="E6585" s="779" t="s">
        <v>11921</v>
      </c>
      <c r="F6585" s="780" t="s">
        <v>5631</v>
      </c>
      <c r="G6585" s="781" t="s">
        <v>10678</v>
      </c>
      <c r="H6585" s="781" t="s">
        <v>11827</v>
      </c>
      <c r="I6585" s="781" t="s">
        <v>5517</v>
      </c>
      <c r="J6585" s="782">
        <v>2000000</v>
      </c>
      <c r="K6585" s="783">
        <v>2000000</v>
      </c>
      <c r="L6585" s="784">
        <f t="shared" si="407"/>
        <v>0</v>
      </c>
      <c r="M6585" s="784">
        <f t="shared" si="408"/>
        <v>0</v>
      </c>
      <c r="N6585" s="782">
        <v>2000000</v>
      </c>
      <c r="O6585" s="782">
        <v>2000000</v>
      </c>
      <c r="P6585" s="782">
        <v>6000000</v>
      </c>
      <c r="Q6585" s="782">
        <v>2000000</v>
      </c>
      <c r="R6585" s="782"/>
      <c r="T6585" s="568"/>
    </row>
    <row r="6586" spans="1:20" s="498" customFormat="1" ht="36" x14ac:dyDescent="0.25">
      <c r="A6586" s="772"/>
      <c r="D6586" s="515" t="s">
        <v>11922</v>
      </c>
      <c r="E6586" s="779" t="s">
        <v>11923</v>
      </c>
      <c r="F6586" s="780" t="s">
        <v>7977</v>
      </c>
      <c r="G6586" s="781" t="s">
        <v>10678</v>
      </c>
      <c r="H6586" s="781" t="s">
        <v>11827</v>
      </c>
      <c r="I6586" s="781" t="s">
        <v>5517</v>
      </c>
      <c r="J6586" s="782">
        <v>4000000</v>
      </c>
      <c r="K6586" s="783">
        <v>4000000</v>
      </c>
      <c r="L6586" s="784">
        <f t="shared" si="407"/>
        <v>0</v>
      </c>
      <c r="M6586" s="784">
        <f t="shared" si="408"/>
        <v>0</v>
      </c>
      <c r="N6586" s="782">
        <v>4000000</v>
      </c>
      <c r="O6586" s="782">
        <v>4000000</v>
      </c>
      <c r="P6586" s="782">
        <v>12000000</v>
      </c>
      <c r="Q6586" s="782">
        <v>4000000</v>
      </c>
      <c r="R6586" s="782"/>
      <c r="T6586" s="568"/>
    </row>
    <row r="6587" spans="1:20" s="498" customFormat="1" ht="24" x14ac:dyDescent="0.25">
      <c r="A6587" s="772"/>
      <c r="D6587" s="515" t="s">
        <v>11924</v>
      </c>
      <c r="E6587" s="779" t="s">
        <v>11925</v>
      </c>
      <c r="F6587" s="780" t="s">
        <v>5637</v>
      </c>
      <c r="G6587" s="781" t="s">
        <v>10678</v>
      </c>
      <c r="H6587" s="781" t="s">
        <v>11827</v>
      </c>
      <c r="I6587" s="781" t="s">
        <v>5517</v>
      </c>
      <c r="J6587" s="782">
        <v>3500000</v>
      </c>
      <c r="K6587" s="783">
        <v>3500000</v>
      </c>
      <c r="L6587" s="784">
        <f t="shared" si="407"/>
        <v>0</v>
      </c>
      <c r="M6587" s="784">
        <f t="shared" si="408"/>
        <v>0</v>
      </c>
      <c r="N6587" s="782">
        <v>3500000</v>
      </c>
      <c r="O6587" s="782">
        <v>4000000</v>
      </c>
      <c r="P6587" s="782">
        <v>11000000</v>
      </c>
      <c r="Q6587" s="782">
        <v>3500000</v>
      </c>
      <c r="R6587" s="782"/>
      <c r="T6587" s="568"/>
    </row>
    <row r="6588" spans="1:20" s="751" customFormat="1" ht="12" customHeight="1" x14ac:dyDescent="0.3">
      <c r="A6588" s="946" t="s">
        <v>5500</v>
      </c>
      <c r="B6588" s="946"/>
      <c r="C6588" s="946"/>
      <c r="D6588" s="946"/>
      <c r="E6588" s="946"/>
      <c r="F6588" s="946"/>
      <c r="G6588" s="946"/>
      <c r="H6588" s="946"/>
      <c r="I6588" s="946"/>
      <c r="J6588" s="946"/>
      <c r="K6588" s="946"/>
      <c r="L6588" s="946"/>
      <c r="M6588" s="946"/>
      <c r="N6588" s="946"/>
      <c r="O6588" s="946"/>
      <c r="P6588" s="946"/>
      <c r="Q6588" s="946"/>
      <c r="T6588" s="752"/>
    </row>
    <row r="6589" spans="1:20" s="751" customFormat="1" ht="13.8" x14ac:dyDescent="0.3">
      <c r="A6589" s="946" t="s">
        <v>5501</v>
      </c>
      <c r="B6589" s="946"/>
      <c r="C6589" s="946"/>
      <c r="D6589" s="946"/>
      <c r="E6589" s="946"/>
      <c r="F6589" s="946"/>
      <c r="G6589" s="946"/>
      <c r="H6589" s="946"/>
      <c r="I6589" s="946"/>
      <c r="J6589" s="946"/>
      <c r="K6589" s="946"/>
      <c r="L6589" s="946"/>
      <c r="M6589" s="946"/>
      <c r="N6589" s="946"/>
      <c r="O6589" s="946"/>
      <c r="P6589" s="946"/>
      <c r="Q6589" s="946"/>
      <c r="T6589" s="752"/>
    </row>
    <row r="6590" spans="1:20" s="753" customFormat="1" ht="13.2" x14ac:dyDescent="0.25">
      <c r="A6590" s="947" t="s">
        <v>11822</v>
      </c>
      <c r="B6590" s="947"/>
      <c r="C6590" s="947"/>
      <c r="D6590" s="947"/>
      <c r="E6590" s="947"/>
      <c r="F6590" s="947"/>
      <c r="G6590" s="947"/>
      <c r="H6590" s="947"/>
      <c r="I6590" s="947"/>
      <c r="J6590" s="947"/>
      <c r="K6590" s="947"/>
      <c r="L6590" s="947"/>
      <c r="M6590" s="947"/>
      <c r="N6590" s="947"/>
      <c r="O6590" s="947"/>
      <c r="P6590" s="947"/>
      <c r="Q6590" s="947"/>
      <c r="T6590" s="754"/>
    </row>
    <row r="6591" spans="1:20" s="760" customFormat="1" ht="24" customHeight="1" x14ac:dyDescent="0.25">
      <c r="A6591" s="943" t="s">
        <v>5502</v>
      </c>
      <c r="B6591" s="948" t="s">
        <v>5503</v>
      </c>
      <c r="C6591" s="949"/>
      <c r="D6591" s="755"/>
      <c r="E6591" s="943" t="s">
        <v>5504</v>
      </c>
      <c r="F6591" s="943" t="s">
        <v>4881</v>
      </c>
      <c r="G6591" s="943" t="s">
        <v>5505</v>
      </c>
      <c r="H6591" s="943" t="s">
        <v>5506</v>
      </c>
      <c r="I6591" s="943" t="s">
        <v>5507</v>
      </c>
      <c r="J6591" s="756" t="s">
        <v>3115</v>
      </c>
      <c r="K6591" s="757" t="s">
        <v>3116</v>
      </c>
      <c r="L6591" s="758" t="s">
        <v>5508</v>
      </c>
      <c r="M6591" s="758" t="s">
        <v>5509</v>
      </c>
      <c r="N6591" s="756" t="s">
        <v>3116</v>
      </c>
      <c r="O6591" s="756" t="s">
        <v>3116</v>
      </c>
      <c r="P6591" s="759" t="s">
        <v>3317</v>
      </c>
      <c r="Q6591" s="759" t="s">
        <v>3341</v>
      </c>
      <c r="R6591" s="759" t="s">
        <v>5510</v>
      </c>
      <c r="T6591" s="761"/>
    </row>
    <row r="6592" spans="1:20" s="760" customFormat="1" ht="19.5" customHeight="1" x14ac:dyDescent="0.25">
      <c r="A6592" s="944"/>
      <c r="B6592" s="950"/>
      <c r="C6592" s="951"/>
      <c r="D6592" s="762"/>
      <c r="E6592" s="944"/>
      <c r="F6592" s="944"/>
      <c r="G6592" s="944"/>
      <c r="H6592" s="944"/>
      <c r="I6592" s="944"/>
      <c r="J6592" s="763">
        <v>2020</v>
      </c>
      <c r="K6592" s="764" t="s">
        <v>3120</v>
      </c>
      <c r="L6592" s="765" t="s">
        <v>3120</v>
      </c>
      <c r="M6592" s="765" t="s">
        <v>3120</v>
      </c>
      <c r="N6592" s="766" t="s">
        <v>5068</v>
      </c>
      <c r="O6592" s="766" t="s">
        <v>5069</v>
      </c>
      <c r="P6592" s="763" t="s">
        <v>4882</v>
      </c>
      <c r="Q6592" s="766" t="s">
        <v>5102</v>
      </c>
      <c r="R6592" s="763"/>
      <c r="T6592" s="761"/>
    </row>
    <row r="6593" spans="1:20" s="760" customFormat="1" ht="15.75" customHeight="1" x14ac:dyDescent="0.25">
      <c r="A6593" s="945"/>
      <c r="B6593" s="952"/>
      <c r="C6593" s="953"/>
      <c r="D6593" s="768"/>
      <c r="E6593" s="945"/>
      <c r="F6593" s="945"/>
      <c r="G6593" s="945"/>
      <c r="H6593" s="945"/>
      <c r="I6593" s="945"/>
      <c r="J6593" s="769" t="s">
        <v>14</v>
      </c>
      <c r="K6593" s="770" t="s">
        <v>14</v>
      </c>
      <c r="L6593" s="771" t="s">
        <v>14</v>
      </c>
      <c r="M6593" s="771" t="s">
        <v>14</v>
      </c>
      <c r="N6593" s="769" t="s">
        <v>14</v>
      </c>
      <c r="O6593" s="769" t="s">
        <v>14</v>
      </c>
      <c r="P6593" s="769" t="s">
        <v>14</v>
      </c>
      <c r="Q6593" s="769" t="s">
        <v>14</v>
      </c>
      <c r="R6593" s="769"/>
      <c r="T6593" s="761"/>
    </row>
    <row r="6594" spans="1:20" s="498" customFormat="1" ht="36" x14ac:dyDescent="0.25">
      <c r="A6594" s="772"/>
      <c r="D6594" s="515" t="s">
        <v>11926</v>
      </c>
      <c r="E6594" s="779" t="s">
        <v>11927</v>
      </c>
      <c r="F6594" s="780" t="s">
        <v>10221</v>
      </c>
      <c r="G6594" s="781" t="s">
        <v>10678</v>
      </c>
      <c r="H6594" s="781" t="s">
        <v>11827</v>
      </c>
      <c r="I6594" s="781" t="s">
        <v>5517</v>
      </c>
      <c r="J6594" s="782">
        <v>8000000</v>
      </c>
      <c r="K6594" s="783">
        <v>8000000</v>
      </c>
      <c r="L6594" s="784">
        <f t="shared" si="407"/>
        <v>0</v>
      </c>
      <c r="M6594" s="784">
        <f t="shared" si="408"/>
        <v>0</v>
      </c>
      <c r="N6594" s="782">
        <v>8000000</v>
      </c>
      <c r="O6594" s="782">
        <v>9000000</v>
      </c>
      <c r="P6594" s="782">
        <v>25000000</v>
      </c>
      <c r="Q6594" s="782">
        <v>8000000</v>
      </c>
      <c r="R6594" s="782"/>
      <c r="T6594" s="568"/>
    </row>
    <row r="6595" spans="1:20" s="498" customFormat="1" ht="24" x14ac:dyDescent="0.25">
      <c r="A6595" s="772"/>
      <c r="D6595" s="515" t="s">
        <v>11928</v>
      </c>
      <c r="E6595" s="779" t="s">
        <v>11929</v>
      </c>
      <c r="F6595" s="780" t="s">
        <v>6254</v>
      </c>
      <c r="G6595" s="781" t="s">
        <v>8378</v>
      </c>
      <c r="H6595" s="781" t="s">
        <v>11827</v>
      </c>
      <c r="I6595" s="781" t="s">
        <v>5517</v>
      </c>
      <c r="J6595" s="782">
        <v>2000000</v>
      </c>
      <c r="K6595" s="783">
        <v>2000000</v>
      </c>
      <c r="L6595" s="784">
        <f t="shared" si="407"/>
        <v>0</v>
      </c>
      <c r="M6595" s="784">
        <f t="shared" si="408"/>
        <v>0</v>
      </c>
      <c r="N6595" s="782">
        <v>2000000</v>
      </c>
      <c r="O6595" s="782">
        <v>2200000</v>
      </c>
      <c r="P6595" s="782">
        <v>6200000</v>
      </c>
      <c r="Q6595" s="782">
        <v>2000000</v>
      </c>
      <c r="R6595" s="782"/>
      <c r="T6595" s="568"/>
    </row>
    <row r="6596" spans="1:20" s="498" customFormat="1" ht="24" x14ac:dyDescent="0.25">
      <c r="A6596" s="772"/>
      <c r="D6596" s="515" t="s">
        <v>11930</v>
      </c>
      <c r="E6596" s="779" t="s">
        <v>11931</v>
      </c>
      <c r="F6596" s="780" t="s">
        <v>11932</v>
      </c>
      <c r="G6596" s="781" t="s">
        <v>10678</v>
      </c>
      <c r="H6596" s="781" t="s">
        <v>11891</v>
      </c>
      <c r="I6596" s="781" t="s">
        <v>5517</v>
      </c>
      <c r="J6596" s="782">
        <v>1500000</v>
      </c>
      <c r="K6596" s="783">
        <v>1500000</v>
      </c>
      <c r="L6596" s="784">
        <f t="shared" si="407"/>
        <v>0</v>
      </c>
      <c r="M6596" s="784">
        <f t="shared" si="408"/>
        <v>0</v>
      </c>
      <c r="N6596" s="782">
        <v>1500000</v>
      </c>
      <c r="O6596" s="782">
        <v>1600000</v>
      </c>
      <c r="P6596" s="782">
        <v>4600000</v>
      </c>
      <c r="Q6596" s="782">
        <v>1500000</v>
      </c>
      <c r="R6596" s="782"/>
      <c r="T6596" s="568"/>
    </row>
    <row r="6597" spans="1:20" s="498" customFormat="1" ht="12" x14ac:dyDescent="0.25">
      <c r="A6597" s="772"/>
      <c r="D6597" s="515" t="s">
        <v>11933</v>
      </c>
      <c r="E6597" s="779" t="s">
        <v>11934</v>
      </c>
      <c r="F6597" s="515" t="s">
        <v>5649</v>
      </c>
      <c r="G6597" s="781" t="s">
        <v>10678</v>
      </c>
      <c r="H6597" s="781" t="s">
        <v>11827</v>
      </c>
      <c r="I6597" s="781" t="s">
        <v>5517</v>
      </c>
      <c r="J6597" s="782">
        <v>3000000</v>
      </c>
      <c r="K6597" s="783">
        <v>3000000</v>
      </c>
      <c r="L6597" s="784">
        <f t="shared" si="407"/>
        <v>0</v>
      </c>
      <c r="M6597" s="784">
        <f t="shared" si="408"/>
        <v>0</v>
      </c>
      <c r="N6597" s="782">
        <v>3000000</v>
      </c>
      <c r="O6597" s="782">
        <v>3000000</v>
      </c>
      <c r="P6597" s="782">
        <v>9000000</v>
      </c>
      <c r="Q6597" s="782">
        <v>3000000</v>
      </c>
      <c r="R6597" s="782"/>
      <c r="T6597" s="568"/>
    </row>
    <row r="6598" spans="1:20" s="498" customFormat="1" ht="36" x14ac:dyDescent="0.25">
      <c r="A6598" s="772"/>
      <c r="D6598" s="515" t="s">
        <v>11935</v>
      </c>
      <c r="E6598" s="779" t="s">
        <v>11936</v>
      </c>
      <c r="F6598" s="780" t="s">
        <v>11937</v>
      </c>
      <c r="G6598" s="781" t="s">
        <v>10678</v>
      </c>
      <c r="H6598" s="781" t="s">
        <v>11827</v>
      </c>
      <c r="I6598" s="781" t="s">
        <v>5517</v>
      </c>
      <c r="J6598" s="782">
        <v>0</v>
      </c>
      <c r="K6598" s="783">
        <v>0</v>
      </c>
      <c r="L6598" s="784">
        <f t="shared" si="407"/>
        <v>0</v>
      </c>
      <c r="M6598" s="784">
        <f t="shared" si="408"/>
        <v>0</v>
      </c>
      <c r="N6598" s="782">
        <v>0</v>
      </c>
      <c r="O6598" s="782">
        <v>0</v>
      </c>
      <c r="P6598" s="782">
        <v>0</v>
      </c>
      <c r="Q6598" s="782">
        <v>0</v>
      </c>
      <c r="R6598" s="782"/>
      <c r="T6598" s="568"/>
    </row>
    <row r="6599" spans="1:20" s="498" customFormat="1" ht="24" x14ac:dyDescent="0.25">
      <c r="A6599" s="772"/>
      <c r="D6599" s="515" t="s">
        <v>11938</v>
      </c>
      <c r="E6599" s="779" t="s">
        <v>11939</v>
      </c>
      <c r="F6599" s="780" t="s">
        <v>6379</v>
      </c>
      <c r="G6599" s="781" t="s">
        <v>10678</v>
      </c>
      <c r="H6599" s="781" t="s">
        <v>11827</v>
      </c>
      <c r="I6599" s="781" t="s">
        <v>5517</v>
      </c>
      <c r="J6599" s="782">
        <v>4000000</v>
      </c>
      <c r="K6599" s="783">
        <v>4000000</v>
      </c>
      <c r="L6599" s="784">
        <f t="shared" si="407"/>
        <v>0</v>
      </c>
      <c r="M6599" s="784">
        <f t="shared" si="408"/>
        <v>0</v>
      </c>
      <c r="N6599" s="782">
        <v>4000000</v>
      </c>
      <c r="O6599" s="782">
        <v>4000000</v>
      </c>
      <c r="P6599" s="782">
        <v>12000000</v>
      </c>
      <c r="Q6599" s="782">
        <v>4000000</v>
      </c>
      <c r="R6599" s="782"/>
      <c r="T6599" s="568"/>
    </row>
    <row r="6600" spans="1:20" s="498" customFormat="1" ht="12" x14ac:dyDescent="0.25">
      <c r="A6600" s="772"/>
      <c r="D6600" s="515" t="s">
        <v>11940</v>
      </c>
      <c r="E6600" s="779" t="s">
        <v>11941</v>
      </c>
      <c r="F6600" s="780" t="s">
        <v>5664</v>
      </c>
      <c r="G6600" s="781" t="s">
        <v>10678</v>
      </c>
      <c r="H6600" s="781" t="s">
        <v>11827</v>
      </c>
      <c r="I6600" s="781" t="s">
        <v>5517</v>
      </c>
      <c r="J6600" s="782">
        <v>10000000</v>
      </c>
      <c r="K6600" s="783">
        <v>10000000</v>
      </c>
      <c r="L6600" s="784">
        <f t="shared" si="407"/>
        <v>0</v>
      </c>
      <c r="M6600" s="784">
        <f t="shared" si="408"/>
        <v>0</v>
      </c>
      <c r="N6600" s="782">
        <v>10000000</v>
      </c>
      <c r="O6600" s="782">
        <v>10000000</v>
      </c>
      <c r="P6600" s="782">
        <v>30000000</v>
      </c>
      <c r="Q6600" s="782">
        <v>10000000</v>
      </c>
      <c r="R6600" s="782"/>
      <c r="T6600" s="568"/>
    </row>
    <row r="6601" spans="1:20" s="498" customFormat="1" ht="12" x14ac:dyDescent="0.25">
      <c r="A6601" s="772"/>
      <c r="D6601" s="515" t="s">
        <v>11942</v>
      </c>
      <c r="E6601" s="779" t="s">
        <v>11943</v>
      </c>
      <c r="F6601" s="780" t="s">
        <v>5667</v>
      </c>
      <c r="G6601" s="781" t="s">
        <v>10678</v>
      </c>
      <c r="H6601" s="781" t="s">
        <v>11827</v>
      </c>
      <c r="I6601" s="781" t="s">
        <v>5517</v>
      </c>
      <c r="J6601" s="782">
        <v>50000000</v>
      </c>
      <c r="K6601" s="783">
        <v>50000000</v>
      </c>
      <c r="L6601" s="784">
        <f t="shared" si="407"/>
        <v>0</v>
      </c>
      <c r="M6601" s="784">
        <f t="shared" si="408"/>
        <v>0</v>
      </c>
      <c r="N6601" s="782">
        <v>50000000</v>
      </c>
      <c r="O6601" s="782">
        <v>50000000</v>
      </c>
      <c r="P6601" s="782">
        <v>150000000</v>
      </c>
      <c r="Q6601" s="782">
        <v>30000000</v>
      </c>
      <c r="R6601" s="782"/>
      <c r="T6601" s="568"/>
    </row>
    <row r="6602" spans="1:20" s="498" customFormat="1" ht="12" x14ac:dyDescent="0.25">
      <c r="A6602" s="772"/>
      <c r="D6602" s="515" t="s">
        <v>11944</v>
      </c>
      <c r="E6602" s="779" t="s">
        <v>11945</v>
      </c>
      <c r="F6602" s="515" t="s">
        <v>5676</v>
      </c>
      <c r="G6602" s="781" t="s">
        <v>10678</v>
      </c>
      <c r="H6602" s="781" t="s">
        <v>11827</v>
      </c>
      <c r="I6602" s="781" t="s">
        <v>5517</v>
      </c>
      <c r="J6602" s="782">
        <v>30000000</v>
      </c>
      <c r="K6602" s="783">
        <v>30000000</v>
      </c>
      <c r="L6602" s="784">
        <f t="shared" si="407"/>
        <v>0</v>
      </c>
      <c r="M6602" s="784">
        <f t="shared" si="408"/>
        <v>0</v>
      </c>
      <c r="N6602" s="782">
        <v>30000000</v>
      </c>
      <c r="O6602" s="782">
        <v>30000000</v>
      </c>
      <c r="P6602" s="782">
        <v>90000000</v>
      </c>
      <c r="Q6602" s="782">
        <v>30000000</v>
      </c>
      <c r="R6602" s="782"/>
      <c r="T6602" s="568"/>
    </row>
    <row r="6603" spans="1:20" s="498" customFormat="1" ht="12" x14ac:dyDescent="0.25">
      <c r="A6603" s="772"/>
      <c r="D6603" s="515" t="s">
        <v>11946</v>
      </c>
      <c r="E6603" s="779" t="s">
        <v>11947</v>
      </c>
      <c r="F6603" s="780" t="s">
        <v>5679</v>
      </c>
      <c r="G6603" s="781" t="s">
        <v>10678</v>
      </c>
      <c r="H6603" s="781" t="s">
        <v>11827</v>
      </c>
      <c r="I6603" s="781" t="s">
        <v>5517</v>
      </c>
      <c r="J6603" s="782">
        <v>2000000</v>
      </c>
      <c r="K6603" s="783">
        <v>2000000</v>
      </c>
      <c r="L6603" s="784">
        <f t="shared" si="407"/>
        <v>0</v>
      </c>
      <c r="M6603" s="784">
        <f t="shared" si="408"/>
        <v>0</v>
      </c>
      <c r="N6603" s="782">
        <v>2000000</v>
      </c>
      <c r="O6603" s="782">
        <v>2500000</v>
      </c>
      <c r="P6603" s="782">
        <v>6500000</v>
      </c>
      <c r="Q6603" s="782">
        <v>2000000</v>
      </c>
      <c r="R6603" s="782"/>
      <c r="T6603" s="568"/>
    </row>
    <row r="6604" spans="1:20" s="498" customFormat="1" ht="24" x14ac:dyDescent="0.25">
      <c r="A6604" s="772"/>
      <c r="D6604" s="515" t="s">
        <v>11948</v>
      </c>
      <c r="E6604" s="779" t="s">
        <v>11949</v>
      </c>
      <c r="F6604" s="780" t="s">
        <v>11700</v>
      </c>
      <c r="G6604" s="781" t="s">
        <v>10678</v>
      </c>
      <c r="H6604" s="781" t="s">
        <v>11827</v>
      </c>
      <c r="I6604" s="781" t="s">
        <v>5517</v>
      </c>
      <c r="J6604" s="782">
        <v>700000</v>
      </c>
      <c r="K6604" s="783">
        <v>700000</v>
      </c>
      <c r="L6604" s="784">
        <f t="shared" si="407"/>
        <v>0</v>
      </c>
      <c r="M6604" s="784">
        <f t="shared" si="408"/>
        <v>0</v>
      </c>
      <c r="N6604" s="782">
        <v>700000</v>
      </c>
      <c r="O6604" s="782">
        <v>700000</v>
      </c>
      <c r="P6604" s="782">
        <v>2100000</v>
      </c>
      <c r="Q6604" s="782">
        <v>600000</v>
      </c>
      <c r="R6604" s="782"/>
      <c r="T6604" s="568"/>
    </row>
    <row r="6605" spans="1:20" s="498" customFormat="1" ht="12" x14ac:dyDescent="0.25">
      <c r="A6605" s="772"/>
      <c r="D6605" s="515" t="s">
        <v>11950</v>
      </c>
      <c r="E6605" s="779" t="s">
        <v>11951</v>
      </c>
      <c r="F6605" s="780" t="s">
        <v>5694</v>
      </c>
      <c r="G6605" s="781" t="s">
        <v>10678</v>
      </c>
      <c r="H6605" s="781" t="s">
        <v>11827</v>
      </c>
      <c r="I6605" s="781" t="s">
        <v>5517</v>
      </c>
      <c r="J6605" s="782">
        <v>2500000</v>
      </c>
      <c r="K6605" s="783">
        <v>11500000</v>
      </c>
      <c r="L6605" s="784">
        <v>0</v>
      </c>
      <c r="M6605" s="784">
        <f t="shared" si="408"/>
        <v>9000000</v>
      </c>
      <c r="N6605" s="782">
        <v>2500000</v>
      </c>
      <c r="O6605" s="782">
        <v>2500000</v>
      </c>
      <c r="P6605" s="782">
        <v>7500000</v>
      </c>
      <c r="Q6605" s="782">
        <v>2400000</v>
      </c>
      <c r="R6605" s="782"/>
      <c r="T6605" s="568"/>
    </row>
    <row r="6606" spans="1:20" s="498" customFormat="1" ht="12" x14ac:dyDescent="0.25">
      <c r="A6606" s="772"/>
      <c r="D6606" s="515" t="s">
        <v>11952</v>
      </c>
      <c r="E6606" s="779" t="s">
        <v>11953</v>
      </c>
      <c r="F6606" s="780" t="s">
        <v>9991</v>
      </c>
      <c r="G6606" s="781" t="s">
        <v>10678</v>
      </c>
      <c r="H6606" s="781" t="s">
        <v>11827</v>
      </c>
      <c r="I6606" s="781" t="s">
        <v>5517</v>
      </c>
      <c r="J6606" s="782">
        <v>0</v>
      </c>
      <c r="K6606" s="783">
        <v>0</v>
      </c>
      <c r="L6606" s="784">
        <f t="shared" si="407"/>
        <v>0</v>
      </c>
      <c r="M6606" s="784">
        <f t="shared" si="408"/>
        <v>0</v>
      </c>
      <c r="N6606" s="782">
        <v>0</v>
      </c>
      <c r="O6606" s="782">
        <v>0</v>
      </c>
      <c r="P6606" s="782">
        <v>0</v>
      </c>
      <c r="Q6606" s="782">
        <v>0</v>
      </c>
      <c r="R6606" s="782"/>
      <c r="T6606" s="568"/>
    </row>
    <row r="6607" spans="1:20" s="498" customFormat="1" ht="12" x14ac:dyDescent="0.25">
      <c r="A6607" s="772"/>
      <c r="D6607" s="515" t="s">
        <v>11954</v>
      </c>
      <c r="E6607" s="779" t="s">
        <v>11955</v>
      </c>
      <c r="F6607" s="780" t="s">
        <v>6525</v>
      </c>
      <c r="G6607" s="781" t="s">
        <v>10678</v>
      </c>
      <c r="H6607" s="781" t="s">
        <v>11827</v>
      </c>
      <c r="I6607" s="781" t="s">
        <v>5517</v>
      </c>
      <c r="J6607" s="782">
        <v>6000000</v>
      </c>
      <c r="K6607" s="783">
        <v>6000000</v>
      </c>
      <c r="L6607" s="784">
        <f t="shared" si="407"/>
        <v>0</v>
      </c>
      <c r="M6607" s="784">
        <f t="shared" si="408"/>
        <v>0</v>
      </c>
      <c r="N6607" s="782">
        <v>6000000</v>
      </c>
      <c r="O6607" s="782">
        <v>6000000</v>
      </c>
      <c r="P6607" s="782">
        <v>18000000</v>
      </c>
      <c r="Q6607" s="782">
        <v>5500000</v>
      </c>
      <c r="R6607" s="782"/>
      <c r="T6607" s="568"/>
    </row>
    <row r="6608" spans="1:20" s="498" customFormat="1" ht="12" x14ac:dyDescent="0.25">
      <c r="A6608" s="772"/>
      <c r="D6608" s="515" t="s">
        <v>11956</v>
      </c>
      <c r="E6608" s="779" t="s">
        <v>11957</v>
      </c>
      <c r="F6608" s="515" t="s">
        <v>5915</v>
      </c>
      <c r="G6608" s="781" t="s">
        <v>10678</v>
      </c>
      <c r="H6608" s="781" t="s">
        <v>11827</v>
      </c>
      <c r="I6608" s="781" t="s">
        <v>5517</v>
      </c>
      <c r="J6608" s="782">
        <v>1200000</v>
      </c>
      <c r="K6608" s="783">
        <v>1200000</v>
      </c>
      <c r="L6608" s="784">
        <f t="shared" si="407"/>
        <v>0</v>
      </c>
      <c r="M6608" s="784">
        <f t="shared" si="408"/>
        <v>0</v>
      </c>
      <c r="N6608" s="782">
        <v>1200000</v>
      </c>
      <c r="O6608" s="782">
        <v>1400000</v>
      </c>
      <c r="P6608" s="782">
        <v>3800000</v>
      </c>
      <c r="Q6608" s="782">
        <v>1200000</v>
      </c>
      <c r="R6608" s="782"/>
      <c r="T6608" s="568"/>
    </row>
    <row r="6609" spans="1:20" s="498" customFormat="1" ht="12" x14ac:dyDescent="0.25">
      <c r="A6609" s="772"/>
      <c r="D6609" s="515" t="s">
        <v>11958</v>
      </c>
      <c r="E6609" s="779" t="s">
        <v>11959</v>
      </c>
      <c r="F6609" s="515" t="s">
        <v>7142</v>
      </c>
      <c r="G6609" s="781" t="s">
        <v>10678</v>
      </c>
      <c r="H6609" s="781" t="s">
        <v>11827</v>
      </c>
      <c r="I6609" s="781" t="s">
        <v>5517</v>
      </c>
      <c r="J6609" s="782">
        <v>3500000</v>
      </c>
      <c r="K6609" s="783">
        <v>3500000</v>
      </c>
      <c r="L6609" s="784">
        <f t="shared" si="407"/>
        <v>0</v>
      </c>
      <c r="M6609" s="784">
        <f t="shared" si="408"/>
        <v>0</v>
      </c>
      <c r="N6609" s="782">
        <v>3500000</v>
      </c>
      <c r="O6609" s="782">
        <v>3500000</v>
      </c>
      <c r="P6609" s="782">
        <v>10500000</v>
      </c>
      <c r="Q6609" s="782">
        <v>3300000</v>
      </c>
      <c r="R6609" s="782"/>
      <c r="T6609" s="568"/>
    </row>
    <row r="6610" spans="1:20" s="498" customFormat="1" ht="12" x14ac:dyDescent="0.25">
      <c r="A6610" s="772"/>
      <c r="D6610" s="515" t="s">
        <v>11960</v>
      </c>
      <c r="E6610" s="779" t="s">
        <v>11961</v>
      </c>
      <c r="F6610" s="780" t="s">
        <v>5703</v>
      </c>
      <c r="G6610" s="781" t="s">
        <v>10678</v>
      </c>
      <c r="H6610" s="781" t="s">
        <v>11827</v>
      </c>
      <c r="I6610" s="781" t="s">
        <v>5517</v>
      </c>
      <c r="J6610" s="782">
        <v>1500000</v>
      </c>
      <c r="K6610" s="783">
        <v>1500000</v>
      </c>
      <c r="L6610" s="784">
        <f t="shared" si="407"/>
        <v>0</v>
      </c>
      <c r="M6610" s="784">
        <f t="shared" si="408"/>
        <v>0</v>
      </c>
      <c r="N6610" s="782">
        <v>1500000</v>
      </c>
      <c r="O6610" s="782">
        <v>1500000</v>
      </c>
      <c r="P6610" s="782">
        <v>4500000</v>
      </c>
      <c r="Q6610" s="782">
        <v>1500000</v>
      </c>
      <c r="R6610" s="782"/>
      <c r="T6610" s="568"/>
    </row>
    <row r="6611" spans="1:20" s="498" customFormat="1" ht="12" x14ac:dyDescent="0.25">
      <c r="A6611" s="772"/>
      <c r="D6611" s="515" t="s">
        <v>11962</v>
      </c>
      <c r="E6611" s="779" t="s">
        <v>11963</v>
      </c>
      <c r="F6611" s="515" t="s">
        <v>5709</v>
      </c>
      <c r="G6611" s="781" t="s">
        <v>10678</v>
      </c>
      <c r="H6611" s="781" t="s">
        <v>11827</v>
      </c>
      <c r="I6611" s="781" t="s">
        <v>5517</v>
      </c>
      <c r="J6611" s="782">
        <v>15000000</v>
      </c>
      <c r="K6611" s="783">
        <v>15000000</v>
      </c>
      <c r="L6611" s="784">
        <f t="shared" si="407"/>
        <v>0</v>
      </c>
      <c r="M6611" s="784">
        <f t="shared" si="408"/>
        <v>0</v>
      </c>
      <c r="N6611" s="782">
        <v>15000000</v>
      </c>
      <c r="O6611" s="782">
        <v>16000000</v>
      </c>
      <c r="P6611" s="782">
        <v>46000000</v>
      </c>
      <c r="Q6611" s="782">
        <v>15000000</v>
      </c>
      <c r="R6611" s="782"/>
      <c r="T6611" s="568"/>
    </row>
    <row r="6612" spans="1:20" s="498" customFormat="1" ht="24" x14ac:dyDescent="0.25">
      <c r="A6612" s="772"/>
      <c r="D6612" s="515" t="s">
        <v>11964</v>
      </c>
      <c r="E6612" s="779" t="s">
        <v>11965</v>
      </c>
      <c r="F6612" s="780" t="s">
        <v>6467</v>
      </c>
      <c r="G6612" s="781" t="s">
        <v>10678</v>
      </c>
      <c r="H6612" s="781" t="s">
        <v>11827</v>
      </c>
      <c r="I6612" s="781" t="s">
        <v>5517</v>
      </c>
      <c r="J6612" s="782">
        <v>700000</v>
      </c>
      <c r="K6612" s="783">
        <v>700000</v>
      </c>
      <c r="L6612" s="784">
        <f t="shared" si="407"/>
        <v>0</v>
      </c>
      <c r="M6612" s="784">
        <f t="shared" si="408"/>
        <v>0</v>
      </c>
      <c r="N6612" s="782">
        <v>700000</v>
      </c>
      <c r="O6612" s="782">
        <v>700000</v>
      </c>
      <c r="P6612" s="782">
        <v>2100000</v>
      </c>
      <c r="Q6612" s="782">
        <v>700000</v>
      </c>
      <c r="R6612" s="782"/>
      <c r="T6612" s="568"/>
    </row>
    <row r="6613" spans="1:20" s="498" customFormat="1" ht="12" x14ac:dyDescent="0.25">
      <c r="A6613" s="772"/>
      <c r="D6613" s="515" t="s">
        <v>11966</v>
      </c>
      <c r="E6613" s="779" t="s">
        <v>11967</v>
      </c>
      <c r="F6613" s="780" t="s">
        <v>6671</v>
      </c>
      <c r="G6613" s="781" t="s">
        <v>10678</v>
      </c>
      <c r="H6613" s="781" t="s">
        <v>11827</v>
      </c>
      <c r="I6613" s="781" t="s">
        <v>5517</v>
      </c>
      <c r="J6613" s="782">
        <v>7000000</v>
      </c>
      <c r="K6613" s="783">
        <v>7000000</v>
      </c>
      <c r="L6613" s="784">
        <f t="shared" si="407"/>
        <v>0</v>
      </c>
      <c r="M6613" s="784">
        <f t="shared" si="408"/>
        <v>0</v>
      </c>
      <c r="N6613" s="782">
        <v>7000000</v>
      </c>
      <c r="O6613" s="782">
        <v>7000000</v>
      </c>
      <c r="P6613" s="782">
        <v>21000000</v>
      </c>
      <c r="Q6613" s="782">
        <v>7000000</v>
      </c>
      <c r="R6613" s="782"/>
      <c r="T6613" s="568"/>
    </row>
    <row r="6614" spans="1:20" s="498" customFormat="1" ht="24" x14ac:dyDescent="0.25">
      <c r="A6614" s="772"/>
      <c r="D6614" s="515" t="s">
        <v>11968</v>
      </c>
      <c r="E6614" s="779" t="s">
        <v>11969</v>
      </c>
      <c r="F6614" s="780" t="s">
        <v>7000</v>
      </c>
      <c r="G6614" s="781" t="s">
        <v>10678</v>
      </c>
      <c r="H6614" s="781" t="s">
        <v>11827</v>
      </c>
      <c r="I6614" s="781" t="s">
        <v>5517</v>
      </c>
      <c r="J6614" s="782">
        <v>30000000</v>
      </c>
      <c r="K6614" s="783">
        <v>30000000</v>
      </c>
      <c r="L6614" s="784">
        <f t="shared" si="407"/>
        <v>0</v>
      </c>
      <c r="M6614" s="784">
        <f t="shared" si="408"/>
        <v>0</v>
      </c>
      <c r="N6614" s="782">
        <v>30000000</v>
      </c>
      <c r="O6614" s="782">
        <v>30000000</v>
      </c>
      <c r="P6614" s="782">
        <v>90000000</v>
      </c>
      <c r="Q6614" s="782">
        <v>30000000</v>
      </c>
      <c r="R6614" s="782"/>
      <c r="T6614" s="568"/>
    </row>
    <row r="6615" spans="1:20" s="498" customFormat="1" ht="12" x14ac:dyDescent="0.25">
      <c r="A6615" s="772"/>
      <c r="D6615" s="515" t="s">
        <v>11970</v>
      </c>
      <c r="E6615" s="779" t="s">
        <v>11971</v>
      </c>
      <c r="F6615" s="515" t="s">
        <v>10013</v>
      </c>
      <c r="G6615" s="781" t="s">
        <v>10678</v>
      </c>
      <c r="H6615" s="781" t="s">
        <v>11827</v>
      </c>
      <c r="I6615" s="781" t="s">
        <v>5517</v>
      </c>
      <c r="J6615" s="782">
        <v>400000</v>
      </c>
      <c r="K6615" s="783">
        <v>400000</v>
      </c>
      <c r="L6615" s="784">
        <f t="shared" si="407"/>
        <v>0</v>
      </c>
      <c r="M6615" s="784">
        <f t="shared" si="408"/>
        <v>0</v>
      </c>
      <c r="N6615" s="782">
        <v>400000</v>
      </c>
      <c r="O6615" s="782">
        <v>400000</v>
      </c>
      <c r="P6615" s="782">
        <v>1200000</v>
      </c>
      <c r="Q6615" s="782">
        <v>300000</v>
      </c>
      <c r="R6615" s="782"/>
      <c r="T6615" s="568"/>
    </row>
    <row r="6616" spans="1:20" s="498" customFormat="1" ht="12" x14ac:dyDescent="0.25">
      <c r="A6616" s="772"/>
      <c r="D6616" s="515" t="s">
        <v>11972</v>
      </c>
      <c r="E6616" s="779" t="s">
        <v>11973</v>
      </c>
      <c r="F6616" s="780" t="s">
        <v>6224</v>
      </c>
      <c r="G6616" s="781" t="s">
        <v>10678</v>
      </c>
      <c r="H6616" s="781" t="s">
        <v>11560</v>
      </c>
      <c r="I6616" s="781" t="s">
        <v>5517</v>
      </c>
      <c r="J6616" s="782">
        <v>15000000</v>
      </c>
      <c r="K6616" s="783">
        <v>15000000</v>
      </c>
      <c r="L6616" s="784">
        <f t="shared" si="407"/>
        <v>0</v>
      </c>
      <c r="M6616" s="784">
        <f t="shared" si="408"/>
        <v>0</v>
      </c>
      <c r="N6616" s="782">
        <v>15000000</v>
      </c>
      <c r="O6616" s="782">
        <v>15000000</v>
      </c>
      <c r="P6616" s="782">
        <v>45000000</v>
      </c>
      <c r="Q6616" s="782">
        <v>9000000</v>
      </c>
      <c r="R6616" s="782"/>
      <c r="T6616" s="568"/>
    </row>
    <row r="6617" spans="1:20" s="498" customFormat="1" ht="12" x14ac:dyDescent="0.25">
      <c r="A6617" s="772"/>
      <c r="D6617" s="515" t="s">
        <v>11974</v>
      </c>
      <c r="E6617" s="779" t="s">
        <v>11975</v>
      </c>
      <c r="F6617" s="515" t="s">
        <v>9225</v>
      </c>
      <c r="G6617" s="781" t="s">
        <v>10678</v>
      </c>
      <c r="H6617" s="781" t="s">
        <v>11827</v>
      </c>
      <c r="I6617" s="781" t="s">
        <v>5517</v>
      </c>
      <c r="J6617" s="782">
        <v>0</v>
      </c>
      <c r="K6617" s="783">
        <v>0</v>
      </c>
      <c r="L6617" s="784">
        <f t="shared" si="407"/>
        <v>0</v>
      </c>
      <c r="M6617" s="784">
        <f t="shared" si="408"/>
        <v>0</v>
      </c>
      <c r="N6617" s="782">
        <v>0</v>
      </c>
      <c r="O6617" s="782">
        <v>0</v>
      </c>
      <c r="P6617" s="782">
        <v>0</v>
      </c>
      <c r="Q6617" s="782">
        <v>0</v>
      </c>
      <c r="R6617" s="782"/>
      <c r="T6617" s="568"/>
    </row>
    <row r="6618" spans="1:20" s="498" customFormat="1" ht="12" x14ac:dyDescent="0.25">
      <c r="A6618" s="772"/>
      <c r="D6618" s="515" t="s">
        <v>11976</v>
      </c>
      <c r="E6618" s="779" t="s">
        <v>11977</v>
      </c>
      <c r="F6618" s="780" t="s">
        <v>5739</v>
      </c>
      <c r="G6618" s="781" t="s">
        <v>10678</v>
      </c>
      <c r="H6618" s="781" t="s">
        <v>11827</v>
      </c>
      <c r="I6618" s="781" t="s">
        <v>5517</v>
      </c>
      <c r="J6618" s="782">
        <v>15000000</v>
      </c>
      <c r="K6618" s="783">
        <v>15000000</v>
      </c>
      <c r="L6618" s="784">
        <f t="shared" si="407"/>
        <v>0</v>
      </c>
      <c r="M6618" s="784">
        <f t="shared" si="408"/>
        <v>0</v>
      </c>
      <c r="N6618" s="782">
        <v>15000000</v>
      </c>
      <c r="O6618" s="782">
        <v>15000000</v>
      </c>
      <c r="P6618" s="782">
        <v>45000000</v>
      </c>
      <c r="Q6618" s="782">
        <v>15000000</v>
      </c>
      <c r="R6618" s="782"/>
      <c r="T6618" s="568"/>
    </row>
    <row r="6619" spans="1:20" s="751" customFormat="1" ht="12" customHeight="1" x14ac:dyDescent="0.3">
      <c r="A6619" s="946" t="s">
        <v>5500</v>
      </c>
      <c r="B6619" s="946"/>
      <c r="C6619" s="946"/>
      <c r="D6619" s="946"/>
      <c r="E6619" s="946"/>
      <c r="F6619" s="946"/>
      <c r="G6619" s="946"/>
      <c r="H6619" s="946"/>
      <c r="I6619" s="946"/>
      <c r="J6619" s="946"/>
      <c r="K6619" s="946"/>
      <c r="L6619" s="946"/>
      <c r="M6619" s="946"/>
      <c r="N6619" s="946"/>
      <c r="O6619" s="946"/>
      <c r="P6619" s="946"/>
      <c r="Q6619" s="946"/>
      <c r="T6619" s="752"/>
    </row>
    <row r="6620" spans="1:20" s="751" customFormat="1" ht="13.8" x14ac:dyDescent="0.3">
      <c r="A6620" s="946" t="s">
        <v>5501</v>
      </c>
      <c r="B6620" s="946"/>
      <c r="C6620" s="946"/>
      <c r="D6620" s="946"/>
      <c r="E6620" s="946"/>
      <c r="F6620" s="946"/>
      <c r="G6620" s="946"/>
      <c r="H6620" s="946"/>
      <c r="I6620" s="946"/>
      <c r="J6620" s="946"/>
      <c r="K6620" s="946"/>
      <c r="L6620" s="946"/>
      <c r="M6620" s="946"/>
      <c r="N6620" s="946"/>
      <c r="O6620" s="946"/>
      <c r="P6620" s="946"/>
      <c r="Q6620" s="946"/>
      <c r="T6620" s="752"/>
    </row>
    <row r="6621" spans="1:20" s="753" customFormat="1" ht="13.2" x14ac:dyDescent="0.25">
      <c r="A6621" s="947" t="s">
        <v>11822</v>
      </c>
      <c r="B6621" s="947"/>
      <c r="C6621" s="947"/>
      <c r="D6621" s="947"/>
      <c r="E6621" s="947"/>
      <c r="F6621" s="947"/>
      <c r="G6621" s="947"/>
      <c r="H6621" s="947"/>
      <c r="I6621" s="947"/>
      <c r="J6621" s="947"/>
      <c r="K6621" s="947"/>
      <c r="L6621" s="947"/>
      <c r="M6621" s="947"/>
      <c r="N6621" s="947"/>
      <c r="O6621" s="947"/>
      <c r="P6621" s="947"/>
      <c r="Q6621" s="947"/>
      <c r="T6621" s="754"/>
    </row>
    <row r="6622" spans="1:20" s="760" customFormat="1" ht="24" customHeight="1" x14ac:dyDescent="0.25">
      <c r="A6622" s="943" t="s">
        <v>5502</v>
      </c>
      <c r="B6622" s="948" t="s">
        <v>5503</v>
      </c>
      <c r="C6622" s="949"/>
      <c r="D6622" s="755"/>
      <c r="E6622" s="943" t="s">
        <v>5504</v>
      </c>
      <c r="F6622" s="943" t="s">
        <v>4881</v>
      </c>
      <c r="G6622" s="943" t="s">
        <v>5505</v>
      </c>
      <c r="H6622" s="943" t="s">
        <v>5506</v>
      </c>
      <c r="I6622" s="943" t="s">
        <v>5507</v>
      </c>
      <c r="J6622" s="756" t="s">
        <v>3115</v>
      </c>
      <c r="K6622" s="757" t="s">
        <v>3116</v>
      </c>
      <c r="L6622" s="758" t="s">
        <v>5508</v>
      </c>
      <c r="M6622" s="758" t="s">
        <v>5509</v>
      </c>
      <c r="N6622" s="756" t="s">
        <v>3116</v>
      </c>
      <c r="O6622" s="756" t="s">
        <v>3116</v>
      </c>
      <c r="P6622" s="759" t="s">
        <v>3317</v>
      </c>
      <c r="Q6622" s="759" t="s">
        <v>3341</v>
      </c>
      <c r="R6622" s="759" t="s">
        <v>5510</v>
      </c>
      <c r="T6622" s="761"/>
    </row>
    <row r="6623" spans="1:20" s="760" customFormat="1" ht="19.5" customHeight="1" x14ac:dyDescent="0.25">
      <c r="A6623" s="944"/>
      <c r="B6623" s="950"/>
      <c r="C6623" s="951"/>
      <c r="D6623" s="762"/>
      <c r="E6623" s="944"/>
      <c r="F6623" s="944"/>
      <c r="G6623" s="944"/>
      <c r="H6623" s="944"/>
      <c r="I6623" s="944"/>
      <c r="J6623" s="763">
        <v>2020</v>
      </c>
      <c r="K6623" s="764" t="s">
        <v>3120</v>
      </c>
      <c r="L6623" s="765" t="s">
        <v>3120</v>
      </c>
      <c r="M6623" s="765" t="s">
        <v>3120</v>
      </c>
      <c r="N6623" s="766" t="s">
        <v>5068</v>
      </c>
      <c r="O6623" s="766" t="s">
        <v>5069</v>
      </c>
      <c r="P6623" s="763" t="s">
        <v>4882</v>
      </c>
      <c r="Q6623" s="766" t="s">
        <v>5102</v>
      </c>
      <c r="R6623" s="763"/>
      <c r="T6623" s="761"/>
    </row>
    <row r="6624" spans="1:20" s="760" customFormat="1" ht="15.75" customHeight="1" x14ac:dyDescent="0.25">
      <c r="A6624" s="945"/>
      <c r="B6624" s="952"/>
      <c r="C6624" s="953"/>
      <c r="D6624" s="768"/>
      <c r="E6624" s="945"/>
      <c r="F6624" s="945"/>
      <c r="G6624" s="945"/>
      <c r="H6624" s="945"/>
      <c r="I6624" s="945"/>
      <c r="J6624" s="769" t="s">
        <v>14</v>
      </c>
      <c r="K6624" s="770" t="s">
        <v>14</v>
      </c>
      <c r="L6624" s="771" t="s">
        <v>14</v>
      </c>
      <c r="M6624" s="771" t="s">
        <v>14</v>
      </c>
      <c r="N6624" s="769" t="s">
        <v>14</v>
      </c>
      <c r="O6624" s="769" t="s">
        <v>14</v>
      </c>
      <c r="P6624" s="769" t="s">
        <v>14</v>
      </c>
      <c r="Q6624" s="769" t="s">
        <v>14</v>
      </c>
      <c r="R6624" s="769"/>
      <c r="T6624" s="761"/>
    </row>
    <row r="6625" spans="1:20" s="498" customFormat="1" ht="24" x14ac:dyDescent="0.25">
      <c r="A6625" s="772"/>
      <c r="D6625" s="515" t="s">
        <v>11978</v>
      </c>
      <c r="E6625" s="779" t="s">
        <v>11979</v>
      </c>
      <c r="F6625" s="780" t="s">
        <v>7167</v>
      </c>
      <c r="G6625" s="781" t="s">
        <v>10678</v>
      </c>
      <c r="H6625" s="781" t="s">
        <v>11827</v>
      </c>
      <c r="I6625" s="781" t="s">
        <v>5517</v>
      </c>
      <c r="J6625" s="782">
        <v>10000000</v>
      </c>
      <c r="K6625" s="783">
        <v>10000000</v>
      </c>
      <c r="L6625" s="784">
        <f t="shared" si="407"/>
        <v>0</v>
      </c>
      <c r="M6625" s="784">
        <f t="shared" si="408"/>
        <v>0</v>
      </c>
      <c r="N6625" s="782">
        <v>10000000</v>
      </c>
      <c r="O6625" s="782">
        <v>10000000</v>
      </c>
      <c r="P6625" s="782">
        <v>30000000</v>
      </c>
      <c r="Q6625" s="782">
        <v>10000000</v>
      </c>
      <c r="R6625" s="782"/>
      <c r="T6625" s="568"/>
    </row>
    <row r="6626" spans="1:20" s="498" customFormat="1" ht="24" x14ac:dyDescent="0.25">
      <c r="A6626" s="772"/>
      <c r="D6626" s="515" t="s">
        <v>11980</v>
      </c>
      <c r="E6626" s="779" t="s">
        <v>11981</v>
      </c>
      <c r="F6626" s="780" t="s">
        <v>5881</v>
      </c>
      <c r="G6626" s="781" t="s">
        <v>10678</v>
      </c>
      <c r="H6626" s="781" t="s">
        <v>11827</v>
      </c>
      <c r="I6626" s="781" t="s">
        <v>5517</v>
      </c>
      <c r="J6626" s="782">
        <v>500000</v>
      </c>
      <c r="K6626" s="783">
        <v>500000</v>
      </c>
      <c r="L6626" s="784">
        <f t="shared" si="407"/>
        <v>0</v>
      </c>
      <c r="M6626" s="784">
        <f t="shared" si="408"/>
        <v>0</v>
      </c>
      <c r="N6626" s="782">
        <v>500000</v>
      </c>
      <c r="O6626" s="782">
        <v>500000</v>
      </c>
      <c r="P6626" s="782">
        <v>1500000</v>
      </c>
      <c r="Q6626" s="782">
        <v>500000</v>
      </c>
      <c r="R6626" s="782"/>
      <c r="T6626" s="568"/>
    </row>
    <row r="6627" spans="1:20" s="498" customFormat="1" ht="12" x14ac:dyDescent="0.25">
      <c r="A6627" s="772"/>
      <c r="D6627" s="515" t="s">
        <v>11982</v>
      </c>
      <c r="E6627" s="779" t="s">
        <v>11983</v>
      </c>
      <c r="F6627" s="780" t="s">
        <v>5757</v>
      </c>
      <c r="G6627" s="781" t="s">
        <v>10678</v>
      </c>
      <c r="H6627" s="781" t="s">
        <v>11827</v>
      </c>
      <c r="I6627" s="781" t="s">
        <v>5517</v>
      </c>
      <c r="J6627" s="782">
        <v>800000</v>
      </c>
      <c r="K6627" s="783">
        <v>800000</v>
      </c>
      <c r="L6627" s="784">
        <f t="shared" si="407"/>
        <v>0</v>
      </c>
      <c r="M6627" s="784">
        <f t="shared" si="408"/>
        <v>0</v>
      </c>
      <c r="N6627" s="782">
        <v>800000</v>
      </c>
      <c r="O6627" s="782">
        <v>800000</v>
      </c>
      <c r="P6627" s="782">
        <v>2400000</v>
      </c>
      <c r="Q6627" s="782">
        <v>800000</v>
      </c>
      <c r="R6627" s="782"/>
      <c r="T6627" s="568"/>
    </row>
    <row r="6628" spans="1:20" s="498" customFormat="1" ht="12" x14ac:dyDescent="0.25">
      <c r="A6628" s="772"/>
      <c r="D6628" s="515" t="s">
        <v>11984</v>
      </c>
      <c r="E6628" s="779" t="s">
        <v>11985</v>
      </c>
      <c r="F6628" s="780" t="s">
        <v>5765</v>
      </c>
      <c r="G6628" s="781" t="s">
        <v>10678</v>
      </c>
      <c r="H6628" s="781" t="s">
        <v>11827</v>
      </c>
      <c r="I6628" s="781" t="s">
        <v>5517</v>
      </c>
      <c r="J6628" s="782">
        <v>20000000</v>
      </c>
      <c r="K6628" s="783">
        <v>20000000</v>
      </c>
      <c r="L6628" s="784">
        <f t="shared" si="407"/>
        <v>0</v>
      </c>
      <c r="M6628" s="784">
        <f t="shared" si="408"/>
        <v>0</v>
      </c>
      <c r="N6628" s="782">
        <v>20000000</v>
      </c>
      <c r="O6628" s="782">
        <v>20000000</v>
      </c>
      <c r="P6628" s="782">
        <v>60000000</v>
      </c>
      <c r="Q6628" s="782">
        <v>20000000</v>
      </c>
      <c r="R6628" s="782"/>
      <c r="T6628" s="568"/>
    </row>
    <row r="6629" spans="1:20" s="498" customFormat="1" ht="12" x14ac:dyDescent="0.25">
      <c r="A6629" s="772"/>
      <c r="D6629" s="515" t="s">
        <v>11986</v>
      </c>
      <c r="E6629" s="779" t="s">
        <v>11987</v>
      </c>
      <c r="F6629" s="780" t="s">
        <v>11988</v>
      </c>
      <c r="G6629" s="781" t="s">
        <v>10678</v>
      </c>
      <c r="H6629" s="781" t="s">
        <v>11827</v>
      </c>
      <c r="I6629" s="781" t="s">
        <v>5517</v>
      </c>
      <c r="J6629" s="782">
        <v>5000000</v>
      </c>
      <c r="K6629" s="783">
        <v>5000000</v>
      </c>
      <c r="L6629" s="784">
        <f t="shared" si="407"/>
        <v>0</v>
      </c>
      <c r="M6629" s="784">
        <f t="shared" si="408"/>
        <v>0</v>
      </c>
      <c r="N6629" s="782">
        <v>5000000</v>
      </c>
      <c r="O6629" s="782">
        <v>5000000</v>
      </c>
      <c r="P6629" s="782">
        <v>15000000</v>
      </c>
      <c r="Q6629" s="782">
        <v>0</v>
      </c>
      <c r="R6629" s="782"/>
      <c r="T6629" s="568"/>
    </row>
    <row r="6630" spans="1:20" s="498" customFormat="1" ht="12" x14ac:dyDescent="0.25">
      <c r="A6630" s="772"/>
      <c r="D6630" s="515" t="s">
        <v>11989</v>
      </c>
      <c r="E6630" s="779" t="s">
        <v>11990</v>
      </c>
      <c r="F6630" s="780" t="s">
        <v>11991</v>
      </c>
      <c r="G6630" s="781" t="s">
        <v>10678</v>
      </c>
      <c r="H6630" s="781" t="s">
        <v>11827</v>
      </c>
      <c r="I6630" s="781" t="s">
        <v>5517</v>
      </c>
      <c r="J6630" s="782">
        <v>0</v>
      </c>
      <c r="K6630" s="783">
        <v>0</v>
      </c>
      <c r="L6630" s="784">
        <f t="shared" si="407"/>
        <v>0</v>
      </c>
      <c r="M6630" s="784">
        <f t="shared" si="408"/>
        <v>0</v>
      </c>
      <c r="N6630" s="782">
        <v>0</v>
      </c>
      <c r="O6630" s="782">
        <v>0</v>
      </c>
      <c r="P6630" s="782">
        <v>0</v>
      </c>
      <c r="Q6630" s="782">
        <v>0</v>
      </c>
      <c r="R6630" s="782"/>
      <c r="T6630" s="568"/>
    </row>
    <row r="6631" spans="1:20" s="498" customFormat="1" ht="12" x14ac:dyDescent="0.25">
      <c r="A6631" s="772"/>
      <c r="D6631" s="515" t="s">
        <v>11992</v>
      </c>
      <c r="E6631" s="779" t="s">
        <v>11993</v>
      </c>
      <c r="F6631" s="780" t="s">
        <v>9081</v>
      </c>
      <c r="G6631" s="781" t="s">
        <v>10678</v>
      </c>
      <c r="H6631" s="781" t="s">
        <v>11827</v>
      </c>
      <c r="I6631" s="781" t="s">
        <v>5517</v>
      </c>
      <c r="J6631" s="782">
        <v>0</v>
      </c>
      <c r="K6631" s="783">
        <v>0</v>
      </c>
      <c r="L6631" s="784">
        <f t="shared" si="407"/>
        <v>0</v>
      </c>
      <c r="M6631" s="784">
        <f t="shared" si="408"/>
        <v>0</v>
      </c>
      <c r="N6631" s="782">
        <v>0</v>
      </c>
      <c r="O6631" s="782">
        <v>0</v>
      </c>
      <c r="P6631" s="782">
        <v>0</v>
      </c>
      <c r="Q6631" s="782">
        <v>0</v>
      </c>
      <c r="R6631" s="782"/>
      <c r="T6631" s="568"/>
    </row>
    <row r="6632" spans="1:20" s="498" customFormat="1" ht="12" x14ac:dyDescent="0.25">
      <c r="A6632" s="772"/>
      <c r="D6632" s="515" t="s">
        <v>11994</v>
      </c>
      <c r="E6632" s="779" t="s">
        <v>11995</v>
      </c>
      <c r="F6632" s="780" t="s">
        <v>7555</v>
      </c>
      <c r="G6632" s="781" t="s">
        <v>10678</v>
      </c>
      <c r="H6632" s="781" t="s">
        <v>11827</v>
      </c>
      <c r="I6632" s="781" t="s">
        <v>5517</v>
      </c>
      <c r="J6632" s="782">
        <v>0</v>
      </c>
      <c r="K6632" s="783">
        <v>0</v>
      </c>
      <c r="L6632" s="784">
        <f t="shared" si="407"/>
        <v>0</v>
      </c>
      <c r="M6632" s="784">
        <f t="shared" si="408"/>
        <v>0</v>
      </c>
      <c r="N6632" s="782">
        <v>0</v>
      </c>
      <c r="O6632" s="782">
        <v>0</v>
      </c>
      <c r="P6632" s="782">
        <v>0</v>
      </c>
      <c r="Q6632" s="782">
        <v>0</v>
      </c>
      <c r="R6632" s="782"/>
      <c r="T6632" s="568"/>
    </row>
    <row r="6633" spans="1:20" s="498" customFormat="1" ht="12" x14ac:dyDescent="0.25">
      <c r="A6633" s="772"/>
      <c r="D6633" s="515" t="s">
        <v>11996</v>
      </c>
      <c r="E6633" s="779" t="s">
        <v>11997</v>
      </c>
      <c r="F6633" s="780" t="s">
        <v>11998</v>
      </c>
      <c r="G6633" s="781" t="s">
        <v>10678</v>
      </c>
      <c r="H6633" s="781" t="s">
        <v>11560</v>
      </c>
      <c r="I6633" s="781" t="s">
        <v>5517</v>
      </c>
      <c r="J6633" s="782">
        <v>0</v>
      </c>
      <c r="K6633" s="783">
        <v>0</v>
      </c>
      <c r="L6633" s="784">
        <f t="shared" si="407"/>
        <v>0</v>
      </c>
      <c r="M6633" s="784">
        <f t="shared" si="408"/>
        <v>0</v>
      </c>
      <c r="N6633" s="782">
        <v>0</v>
      </c>
      <c r="O6633" s="782">
        <v>0</v>
      </c>
      <c r="P6633" s="782">
        <v>0</v>
      </c>
      <c r="Q6633" s="782">
        <v>0</v>
      </c>
      <c r="R6633" s="782"/>
      <c r="T6633" s="568"/>
    </row>
    <row r="6634" spans="1:20" s="498" customFormat="1" ht="12" x14ac:dyDescent="0.25">
      <c r="A6634" s="772"/>
      <c r="D6634" s="515" t="s">
        <v>11999</v>
      </c>
      <c r="E6634" s="779" t="s">
        <v>12000</v>
      </c>
      <c r="F6634" s="780" t="s">
        <v>9088</v>
      </c>
      <c r="G6634" s="781" t="s">
        <v>10678</v>
      </c>
      <c r="H6634" s="781" t="s">
        <v>11827</v>
      </c>
      <c r="I6634" s="781" t="s">
        <v>5517</v>
      </c>
      <c r="J6634" s="782">
        <v>0</v>
      </c>
      <c r="K6634" s="783">
        <v>0</v>
      </c>
      <c r="L6634" s="782">
        <f t="shared" si="407"/>
        <v>0</v>
      </c>
      <c r="M6634" s="782">
        <f t="shared" si="408"/>
        <v>0</v>
      </c>
      <c r="N6634" s="782">
        <v>0</v>
      </c>
      <c r="O6634" s="782">
        <v>0</v>
      </c>
      <c r="P6634" s="782">
        <v>0</v>
      </c>
      <c r="Q6634" s="782">
        <v>0</v>
      </c>
      <c r="R6634" s="782"/>
      <c r="T6634" s="568"/>
    </row>
    <row r="6635" spans="1:20" s="498" customFormat="1" ht="12" x14ac:dyDescent="0.25">
      <c r="A6635" s="772"/>
      <c r="B6635" s="566" t="s">
        <v>12001</v>
      </c>
      <c r="C6635" s="810"/>
      <c r="D6635" s="519"/>
      <c r="E6635" s="810"/>
      <c r="F6635" s="827"/>
      <c r="G6635" s="810"/>
      <c r="H6635" s="810"/>
      <c r="I6635" s="779"/>
      <c r="J6635" s="782">
        <v>2078618952</v>
      </c>
      <c r="K6635" s="783"/>
      <c r="L6635" s="782"/>
      <c r="M6635" s="782"/>
      <c r="N6635" s="782"/>
      <c r="O6635" s="782"/>
      <c r="P6635" s="782"/>
      <c r="Q6635" s="782"/>
      <c r="R6635" s="782"/>
      <c r="T6635" s="568"/>
    </row>
    <row r="6636" spans="1:20" s="498" customFormat="1" ht="12" x14ac:dyDescent="0.25">
      <c r="A6636" s="772"/>
      <c r="D6636" s="816"/>
      <c r="F6636" s="536"/>
      <c r="J6636" s="776"/>
      <c r="K6636" s="776"/>
      <c r="L6636" s="776"/>
      <c r="M6636" s="776"/>
      <c r="N6636" s="776"/>
      <c r="O6636" s="776"/>
      <c r="P6636" s="776"/>
      <c r="Q6636" s="776"/>
      <c r="R6636" s="776"/>
      <c r="T6636" s="568"/>
    </row>
    <row r="6637" spans="1:20" s="498" customFormat="1" ht="12" x14ac:dyDescent="0.25">
      <c r="A6637" s="772" t="s">
        <v>1852</v>
      </c>
      <c r="B6637" s="773" t="s">
        <v>1853</v>
      </c>
      <c r="C6637" s="773"/>
      <c r="D6637" s="773"/>
      <c r="E6637" s="773"/>
      <c r="F6637" s="775"/>
      <c r="G6637" s="773"/>
      <c r="H6637" s="773"/>
      <c r="I6637" s="773"/>
      <c r="J6637" s="776"/>
      <c r="K6637" s="776"/>
      <c r="L6637" s="776"/>
      <c r="M6637" s="776"/>
      <c r="N6637" s="776"/>
      <c r="O6637" s="776"/>
      <c r="P6637" s="776"/>
      <c r="Q6637" s="776"/>
      <c r="R6637" s="776"/>
      <c r="T6637" s="568"/>
    </row>
    <row r="6638" spans="1:20" s="498" customFormat="1" ht="12" x14ac:dyDescent="0.25">
      <c r="A6638" s="772"/>
      <c r="C6638" s="773" t="s">
        <v>5123</v>
      </c>
      <c r="D6638" s="817"/>
      <c r="E6638" s="773"/>
      <c r="F6638" s="775"/>
      <c r="G6638" s="773"/>
      <c r="H6638" s="773"/>
      <c r="I6638" s="773"/>
      <c r="J6638" s="777">
        <v>4908396</v>
      </c>
      <c r="K6638" s="789">
        <f>SUM(K6639:K6660)</f>
        <v>4908396</v>
      </c>
      <c r="L6638" s="784">
        <f t="shared" ref="L6638:O6638" si="409">SUM(L6639:L6660)</f>
        <v>0</v>
      </c>
      <c r="M6638" s="784">
        <f t="shared" si="409"/>
        <v>0</v>
      </c>
      <c r="N6638" s="784">
        <f t="shared" si="409"/>
        <v>5004631</v>
      </c>
      <c r="O6638" s="784">
        <f t="shared" si="409"/>
        <v>5100874</v>
      </c>
      <c r="P6638" s="777">
        <f>SUM(K6638,N6638,O6638)</f>
        <v>15013901</v>
      </c>
      <c r="Q6638" s="777">
        <v>29516660</v>
      </c>
      <c r="R6638" s="777"/>
      <c r="T6638" s="568"/>
    </row>
    <row r="6639" spans="1:20" s="498" customFormat="1" ht="12" x14ac:dyDescent="0.25">
      <c r="A6639" s="772"/>
      <c r="D6639" s="515" t="s">
        <v>12002</v>
      </c>
      <c r="E6639" s="779" t="s">
        <v>12003</v>
      </c>
      <c r="F6639" s="780" t="s">
        <v>6059</v>
      </c>
      <c r="G6639" s="781" t="s">
        <v>10678</v>
      </c>
      <c r="H6639" s="781" t="s">
        <v>11827</v>
      </c>
      <c r="I6639" s="781" t="s">
        <v>5517</v>
      </c>
      <c r="J6639" s="782">
        <v>1676249</v>
      </c>
      <c r="K6639" s="783">
        <v>1676249</v>
      </c>
      <c r="L6639" s="784">
        <f t="shared" ref="L6639:L6660" si="410">SUM(J6639-K6639)</f>
        <v>0</v>
      </c>
      <c r="M6639" s="784">
        <f>SUM(K6639-J6639)</f>
        <v>0</v>
      </c>
      <c r="N6639" s="782">
        <v>1709111</v>
      </c>
      <c r="O6639" s="782">
        <v>1741978</v>
      </c>
      <c r="P6639" s="782">
        <v>5127338</v>
      </c>
      <c r="Q6639" s="782">
        <v>25445860</v>
      </c>
      <c r="R6639" s="782"/>
      <c r="T6639" s="568"/>
    </row>
    <row r="6640" spans="1:20" s="498" customFormat="1" ht="24" x14ac:dyDescent="0.25">
      <c r="A6640" s="772"/>
      <c r="D6640" s="515" t="s">
        <v>12004</v>
      </c>
      <c r="E6640" s="779" t="s">
        <v>12005</v>
      </c>
      <c r="F6640" s="780" t="s">
        <v>5523</v>
      </c>
      <c r="G6640" s="781" t="s">
        <v>10678</v>
      </c>
      <c r="H6640" s="781" t="s">
        <v>11827</v>
      </c>
      <c r="I6640" s="781" t="s">
        <v>5517</v>
      </c>
      <c r="J6640" s="782">
        <v>0</v>
      </c>
      <c r="K6640" s="783">
        <v>0</v>
      </c>
      <c r="L6640" s="784">
        <f t="shared" si="410"/>
        <v>0</v>
      </c>
      <c r="M6640" s="784">
        <f t="shared" ref="M6640:M6660" si="411">SUM(K6640-J6640)</f>
        <v>0</v>
      </c>
      <c r="N6640" s="782">
        <v>0</v>
      </c>
      <c r="O6640" s="782">
        <v>0</v>
      </c>
      <c r="P6640" s="782">
        <v>0</v>
      </c>
      <c r="Q6640" s="782">
        <v>0</v>
      </c>
      <c r="R6640" s="782"/>
      <c r="T6640" s="568"/>
    </row>
    <row r="6641" spans="1:20" s="498" customFormat="1" ht="12" x14ac:dyDescent="0.25">
      <c r="A6641" s="772"/>
      <c r="D6641" s="515" t="s">
        <v>12006</v>
      </c>
      <c r="E6641" s="779" t="s">
        <v>12007</v>
      </c>
      <c r="F6641" s="780" t="s">
        <v>5526</v>
      </c>
      <c r="G6641" s="781" t="s">
        <v>10678</v>
      </c>
      <c r="H6641" s="781" t="s">
        <v>11827</v>
      </c>
      <c r="I6641" s="781" t="s">
        <v>5517</v>
      </c>
      <c r="J6641" s="782">
        <v>419060</v>
      </c>
      <c r="K6641" s="783">
        <v>419060</v>
      </c>
      <c r="L6641" s="784">
        <f t="shared" si="410"/>
        <v>0</v>
      </c>
      <c r="M6641" s="784">
        <f t="shared" si="411"/>
        <v>0</v>
      </c>
      <c r="N6641" s="782">
        <v>427277</v>
      </c>
      <c r="O6641" s="782">
        <v>435494</v>
      </c>
      <c r="P6641" s="782">
        <v>1281831</v>
      </c>
      <c r="Q6641" s="782">
        <v>1388014</v>
      </c>
      <c r="R6641" s="782"/>
      <c r="T6641" s="568"/>
    </row>
    <row r="6642" spans="1:20" s="498" customFormat="1" ht="12" x14ac:dyDescent="0.25">
      <c r="A6642" s="772"/>
      <c r="D6642" s="515" t="s">
        <v>12008</v>
      </c>
      <c r="E6642" s="779" t="s">
        <v>12009</v>
      </c>
      <c r="F6642" s="780" t="s">
        <v>5529</v>
      </c>
      <c r="G6642" s="781" t="s">
        <v>10678</v>
      </c>
      <c r="H6642" s="781" t="s">
        <v>11827</v>
      </c>
      <c r="I6642" s="781" t="s">
        <v>5517</v>
      </c>
      <c r="J6642" s="782">
        <v>419060</v>
      </c>
      <c r="K6642" s="783">
        <v>419060</v>
      </c>
      <c r="L6642" s="784">
        <f t="shared" si="410"/>
        <v>0</v>
      </c>
      <c r="M6642" s="784">
        <f t="shared" si="411"/>
        <v>0</v>
      </c>
      <c r="N6642" s="782">
        <v>427277</v>
      </c>
      <c r="O6642" s="782">
        <v>435494</v>
      </c>
      <c r="P6642" s="782">
        <v>1281831</v>
      </c>
      <c r="Q6642" s="782">
        <v>582832</v>
      </c>
      <c r="R6642" s="782"/>
      <c r="T6642" s="568"/>
    </row>
    <row r="6643" spans="1:20" s="498" customFormat="1" ht="12" x14ac:dyDescent="0.25">
      <c r="A6643" s="772"/>
      <c r="D6643" s="515" t="s">
        <v>12010</v>
      </c>
      <c r="E6643" s="779" t="s">
        <v>12011</v>
      </c>
      <c r="F6643" s="780" t="s">
        <v>5532</v>
      </c>
      <c r="G6643" s="781" t="s">
        <v>10678</v>
      </c>
      <c r="H6643" s="781" t="s">
        <v>11827</v>
      </c>
      <c r="I6643" s="781" t="s">
        <v>5517</v>
      </c>
      <c r="J6643" s="782">
        <v>251436</v>
      </c>
      <c r="K6643" s="783">
        <v>251436</v>
      </c>
      <c r="L6643" s="784">
        <f t="shared" si="410"/>
        <v>0</v>
      </c>
      <c r="M6643" s="784">
        <f t="shared" si="411"/>
        <v>0</v>
      </c>
      <c r="N6643" s="782">
        <v>256366</v>
      </c>
      <c r="O6643" s="782">
        <v>261296</v>
      </c>
      <c r="P6643" s="782">
        <v>769098</v>
      </c>
      <c r="Q6643" s="782">
        <v>392263</v>
      </c>
      <c r="R6643" s="782"/>
      <c r="T6643" s="568"/>
    </row>
    <row r="6644" spans="1:20" s="498" customFormat="1" ht="12" x14ac:dyDescent="0.25">
      <c r="A6644" s="772"/>
      <c r="D6644" s="515" t="s">
        <v>12012</v>
      </c>
      <c r="E6644" s="779" t="s">
        <v>12013</v>
      </c>
      <c r="F6644" s="780" t="s">
        <v>5535</v>
      </c>
      <c r="G6644" s="781" t="s">
        <v>10678</v>
      </c>
      <c r="H6644" s="781" t="s">
        <v>11827</v>
      </c>
      <c r="I6644" s="781" t="s">
        <v>5517</v>
      </c>
      <c r="J6644" s="782">
        <v>419060</v>
      </c>
      <c r="K6644" s="783">
        <v>419060</v>
      </c>
      <c r="L6644" s="784">
        <f t="shared" si="410"/>
        <v>0</v>
      </c>
      <c r="M6644" s="784">
        <f t="shared" si="411"/>
        <v>0</v>
      </c>
      <c r="N6644" s="782">
        <v>427277</v>
      </c>
      <c r="O6644" s="782">
        <v>435494</v>
      </c>
      <c r="P6644" s="782">
        <v>1281831</v>
      </c>
      <c r="Q6644" s="782">
        <v>678441</v>
      </c>
      <c r="R6644" s="782"/>
      <c r="T6644" s="568"/>
    </row>
    <row r="6645" spans="1:20" s="498" customFormat="1" ht="12" x14ac:dyDescent="0.25">
      <c r="A6645" s="772"/>
      <c r="D6645" s="515" t="s">
        <v>12014</v>
      </c>
      <c r="E6645" s="779" t="s">
        <v>12015</v>
      </c>
      <c r="F6645" s="780" t="s">
        <v>5538</v>
      </c>
      <c r="G6645" s="781" t="s">
        <v>10678</v>
      </c>
      <c r="H6645" s="781" t="s">
        <v>11827</v>
      </c>
      <c r="I6645" s="781" t="s">
        <v>5517</v>
      </c>
      <c r="J6645" s="782">
        <v>130721</v>
      </c>
      <c r="K6645" s="783">
        <v>130721</v>
      </c>
      <c r="L6645" s="784">
        <f t="shared" si="410"/>
        <v>0</v>
      </c>
      <c r="M6645" s="784">
        <f t="shared" si="411"/>
        <v>0</v>
      </c>
      <c r="N6645" s="782">
        <v>133284</v>
      </c>
      <c r="O6645" s="782">
        <v>135847</v>
      </c>
      <c r="P6645" s="782">
        <v>399852</v>
      </c>
      <c r="Q6645" s="782">
        <v>0</v>
      </c>
      <c r="R6645" s="782"/>
      <c r="T6645" s="568"/>
    </row>
    <row r="6646" spans="1:20" s="498" customFormat="1" ht="12" x14ac:dyDescent="0.25">
      <c r="A6646" s="772"/>
      <c r="D6646" s="515" t="s">
        <v>12016</v>
      </c>
      <c r="E6646" s="779" t="s">
        <v>12017</v>
      </c>
      <c r="F6646" s="780" t="s">
        <v>5796</v>
      </c>
      <c r="G6646" s="781" t="s">
        <v>10678</v>
      </c>
      <c r="H6646" s="781" t="s">
        <v>11827</v>
      </c>
      <c r="I6646" s="781" t="s">
        <v>5517</v>
      </c>
      <c r="J6646" s="782">
        <v>243673</v>
      </c>
      <c r="K6646" s="783">
        <v>243673</v>
      </c>
      <c r="L6646" s="784">
        <f t="shared" si="410"/>
        <v>0</v>
      </c>
      <c r="M6646" s="784">
        <f t="shared" si="411"/>
        <v>0</v>
      </c>
      <c r="N6646" s="782">
        <v>248451</v>
      </c>
      <c r="O6646" s="782">
        <v>253229</v>
      </c>
      <c r="P6646" s="782">
        <v>745353</v>
      </c>
      <c r="Q6646" s="782">
        <v>607110</v>
      </c>
      <c r="R6646" s="782"/>
      <c r="T6646" s="568"/>
    </row>
    <row r="6647" spans="1:20" s="498" customFormat="1" ht="12" x14ac:dyDescent="0.25">
      <c r="A6647" s="772"/>
      <c r="D6647" s="515" t="s">
        <v>12018</v>
      </c>
      <c r="E6647" s="779" t="s">
        <v>12019</v>
      </c>
      <c r="F6647" s="780" t="s">
        <v>5544</v>
      </c>
      <c r="G6647" s="781" t="s">
        <v>10678</v>
      </c>
      <c r="H6647" s="781" t="s">
        <v>11827</v>
      </c>
      <c r="I6647" s="781" t="s">
        <v>5517</v>
      </c>
      <c r="J6647" s="782">
        <v>483669</v>
      </c>
      <c r="K6647" s="783">
        <v>483669</v>
      </c>
      <c r="L6647" s="784">
        <f t="shared" si="410"/>
        <v>0</v>
      </c>
      <c r="M6647" s="784">
        <f t="shared" si="411"/>
        <v>0</v>
      </c>
      <c r="N6647" s="782">
        <v>493152</v>
      </c>
      <c r="O6647" s="782">
        <v>502636</v>
      </c>
      <c r="P6647" s="782">
        <v>1479457</v>
      </c>
      <c r="Q6647" s="782">
        <v>422140</v>
      </c>
      <c r="R6647" s="782"/>
      <c r="T6647" s="568"/>
    </row>
    <row r="6648" spans="1:20" s="498" customFormat="1" ht="12" x14ac:dyDescent="0.25">
      <c r="A6648" s="772"/>
      <c r="D6648" s="515" t="s">
        <v>12020</v>
      </c>
      <c r="E6648" s="779" t="s">
        <v>12021</v>
      </c>
      <c r="F6648" s="780" t="s">
        <v>5547</v>
      </c>
      <c r="G6648" s="781" t="s">
        <v>10678</v>
      </c>
      <c r="H6648" s="781" t="s">
        <v>11827</v>
      </c>
      <c r="I6648" s="781" t="s">
        <v>5517</v>
      </c>
      <c r="J6648" s="782">
        <v>0</v>
      </c>
      <c r="K6648" s="783">
        <v>0</v>
      </c>
      <c r="L6648" s="784">
        <f t="shared" si="410"/>
        <v>0</v>
      </c>
      <c r="M6648" s="784">
        <f t="shared" si="411"/>
        <v>0</v>
      </c>
      <c r="N6648" s="782">
        <v>0</v>
      </c>
      <c r="O6648" s="782">
        <v>0</v>
      </c>
      <c r="P6648" s="782">
        <v>0</v>
      </c>
      <c r="Q6648" s="782">
        <v>0</v>
      </c>
      <c r="R6648" s="782"/>
      <c r="T6648" s="568"/>
    </row>
    <row r="6649" spans="1:20" s="498" customFormat="1" ht="12" x14ac:dyDescent="0.25">
      <c r="A6649" s="772"/>
      <c r="D6649" s="515" t="s">
        <v>12022</v>
      </c>
      <c r="E6649" s="779" t="s">
        <v>12023</v>
      </c>
      <c r="F6649" s="780" t="s">
        <v>5553</v>
      </c>
      <c r="G6649" s="781" t="s">
        <v>10678</v>
      </c>
      <c r="H6649" s="781" t="s">
        <v>11827</v>
      </c>
      <c r="I6649" s="781" t="s">
        <v>5517</v>
      </c>
      <c r="J6649" s="782">
        <v>83812</v>
      </c>
      <c r="K6649" s="783">
        <v>83812</v>
      </c>
      <c r="L6649" s="784">
        <f t="shared" si="410"/>
        <v>0</v>
      </c>
      <c r="M6649" s="784">
        <f t="shared" si="411"/>
        <v>0</v>
      </c>
      <c r="N6649" s="782">
        <v>85455</v>
      </c>
      <c r="O6649" s="782">
        <v>87098</v>
      </c>
      <c r="P6649" s="782">
        <v>256365</v>
      </c>
      <c r="Q6649" s="782">
        <v>0</v>
      </c>
      <c r="R6649" s="782"/>
      <c r="T6649" s="568"/>
    </row>
    <row r="6650" spans="1:20" s="498" customFormat="1" ht="24" x14ac:dyDescent="0.25">
      <c r="A6650" s="772"/>
      <c r="D6650" s="515" t="s">
        <v>12024</v>
      </c>
      <c r="E6650" s="779" t="s">
        <v>12025</v>
      </c>
      <c r="F6650" s="780" t="s">
        <v>11851</v>
      </c>
      <c r="G6650" s="781" t="s">
        <v>10678</v>
      </c>
      <c r="H6650" s="781" t="s">
        <v>11827</v>
      </c>
      <c r="I6650" s="781" t="s">
        <v>5517</v>
      </c>
      <c r="J6650" s="782">
        <v>0</v>
      </c>
      <c r="K6650" s="783">
        <v>0</v>
      </c>
      <c r="L6650" s="782">
        <f t="shared" si="410"/>
        <v>0</v>
      </c>
      <c r="M6650" s="782">
        <f t="shared" si="411"/>
        <v>0</v>
      </c>
      <c r="N6650" s="782">
        <v>0</v>
      </c>
      <c r="O6650" s="782">
        <v>0</v>
      </c>
      <c r="P6650" s="782">
        <v>0</v>
      </c>
      <c r="Q6650" s="782">
        <v>0</v>
      </c>
      <c r="R6650" s="782"/>
      <c r="T6650" s="568"/>
    </row>
    <row r="6651" spans="1:20" s="751" customFormat="1" ht="12" customHeight="1" x14ac:dyDescent="0.3">
      <c r="A6651" s="946" t="s">
        <v>5500</v>
      </c>
      <c r="B6651" s="946"/>
      <c r="C6651" s="946"/>
      <c r="D6651" s="946"/>
      <c r="E6651" s="946"/>
      <c r="F6651" s="946"/>
      <c r="G6651" s="946"/>
      <c r="H6651" s="946"/>
      <c r="I6651" s="946"/>
      <c r="J6651" s="946"/>
      <c r="K6651" s="946"/>
      <c r="L6651" s="946"/>
      <c r="M6651" s="946"/>
      <c r="N6651" s="946"/>
      <c r="O6651" s="946"/>
      <c r="P6651" s="946"/>
      <c r="Q6651" s="946"/>
      <c r="T6651" s="752"/>
    </row>
    <row r="6652" spans="1:20" s="751" customFormat="1" ht="13.8" x14ac:dyDescent="0.3">
      <c r="A6652" s="946" t="s">
        <v>5501</v>
      </c>
      <c r="B6652" s="946"/>
      <c r="C6652" s="946"/>
      <c r="D6652" s="946"/>
      <c r="E6652" s="946"/>
      <c r="F6652" s="946"/>
      <c r="G6652" s="946"/>
      <c r="H6652" s="946"/>
      <c r="I6652" s="946"/>
      <c r="J6652" s="946"/>
      <c r="K6652" s="946"/>
      <c r="L6652" s="946"/>
      <c r="M6652" s="946"/>
      <c r="N6652" s="946"/>
      <c r="O6652" s="946"/>
      <c r="P6652" s="946"/>
      <c r="Q6652" s="946"/>
      <c r="T6652" s="752"/>
    </row>
    <row r="6653" spans="1:20" s="753" customFormat="1" ht="13.2" x14ac:dyDescent="0.25">
      <c r="A6653" s="947" t="s">
        <v>11822</v>
      </c>
      <c r="B6653" s="947"/>
      <c r="C6653" s="947"/>
      <c r="D6653" s="947"/>
      <c r="E6653" s="947"/>
      <c r="F6653" s="947"/>
      <c r="G6653" s="947"/>
      <c r="H6653" s="947"/>
      <c r="I6653" s="947"/>
      <c r="J6653" s="947"/>
      <c r="K6653" s="947"/>
      <c r="L6653" s="947"/>
      <c r="M6653" s="947"/>
      <c r="N6653" s="947"/>
      <c r="O6653" s="947"/>
      <c r="P6653" s="947"/>
      <c r="Q6653" s="947"/>
      <c r="T6653" s="754"/>
    </row>
    <row r="6654" spans="1:20" s="760" customFormat="1" ht="24" customHeight="1" x14ac:dyDescent="0.25">
      <c r="A6654" s="943" t="s">
        <v>5502</v>
      </c>
      <c r="B6654" s="948" t="s">
        <v>5503</v>
      </c>
      <c r="C6654" s="949"/>
      <c r="D6654" s="755"/>
      <c r="E6654" s="943" t="s">
        <v>5504</v>
      </c>
      <c r="F6654" s="943" t="s">
        <v>4881</v>
      </c>
      <c r="G6654" s="943" t="s">
        <v>5505</v>
      </c>
      <c r="H6654" s="943" t="s">
        <v>5506</v>
      </c>
      <c r="I6654" s="943" t="s">
        <v>5507</v>
      </c>
      <c r="J6654" s="756" t="s">
        <v>3115</v>
      </c>
      <c r="K6654" s="757" t="s">
        <v>3116</v>
      </c>
      <c r="L6654" s="758" t="s">
        <v>5508</v>
      </c>
      <c r="M6654" s="758" t="s">
        <v>5509</v>
      </c>
      <c r="N6654" s="756" t="s">
        <v>3116</v>
      </c>
      <c r="O6654" s="756" t="s">
        <v>3116</v>
      </c>
      <c r="P6654" s="759" t="s">
        <v>3317</v>
      </c>
      <c r="Q6654" s="759" t="s">
        <v>3341</v>
      </c>
      <c r="R6654" s="759" t="s">
        <v>5510</v>
      </c>
      <c r="T6654" s="761"/>
    </row>
    <row r="6655" spans="1:20" s="760" customFormat="1" ht="19.5" customHeight="1" x14ac:dyDescent="0.25">
      <c r="A6655" s="944"/>
      <c r="B6655" s="950"/>
      <c r="C6655" s="951"/>
      <c r="D6655" s="762"/>
      <c r="E6655" s="944"/>
      <c r="F6655" s="944"/>
      <c r="G6655" s="944"/>
      <c r="H6655" s="944"/>
      <c r="I6655" s="944"/>
      <c r="J6655" s="763">
        <v>2020</v>
      </c>
      <c r="K6655" s="764" t="s">
        <v>3120</v>
      </c>
      <c r="L6655" s="765" t="s">
        <v>3120</v>
      </c>
      <c r="M6655" s="765" t="s">
        <v>3120</v>
      </c>
      <c r="N6655" s="766" t="s">
        <v>5068</v>
      </c>
      <c r="O6655" s="766" t="s">
        <v>5069</v>
      </c>
      <c r="P6655" s="763" t="s">
        <v>4882</v>
      </c>
      <c r="Q6655" s="766" t="s">
        <v>5102</v>
      </c>
      <c r="R6655" s="763"/>
      <c r="T6655" s="761"/>
    </row>
    <row r="6656" spans="1:20" s="760" customFormat="1" ht="15.75" customHeight="1" x14ac:dyDescent="0.25">
      <c r="A6656" s="945"/>
      <c r="B6656" s="952"/>
      <c r="C6656" s="953"/>
      <c r="D6656" s="768"/>
      <c r="E6656" s="945"/>
      <c r="F6656" s="945"/>
      <c r="G6656" s="945"/>
      <c r="H6656" s="945"/>
      <c r="I6656" s="945"/>
      <c r="J6656" s="769" t="s">
        <v>14</v>
      </c>
      <c r="K6656" s="770" t="s">
        <v>14</v>
      </c>
      <c r="L6656" s="771" t="s">
        <v>14</v>
      </c>
      <c r="M6656" s="771" t="s">
        <v>14</v>
      </c>
      <c r="N6656" s="769" t="s">
        <v>14</v>
      </c>
      <c r="O6656" s="769" t="s">
        <v>14</v>
      </c>
      <c r="P6656" s="769" t="s">
        <v>14</v>
      </c>
      <c r="Q6656" s="769" t="s">
        <v>14</v>
      </c>
      <c r="R6656" s="769"/>
      <c r="T6656" s="761"/>
    </row>
    <row r="6657" spans="1:20" s="498" customFormat="1" ht="12" x14ac:dyDescent="0.25">
      <c r="A6657" s="772"/>
      <c r="D6657" s="515" t="s">
        <v>12026</v>
      </c>
      <c r="E6657" s="779" t="s">
        <v>12027</v>
      </c>
      <c r="F6657" s="780" t="s">
        <v>6777</v>
      </c>
      <c r="G6657" s="781" t="s">
        <v>10678</v>
      </c>
      <c r="H6657" s="781" t="s">
        <v>11827</v>
      </c>
      <c r="I6657" s="781" t="s">
        <v>5517</v>
      </c>
      <c r="J6657" s="782">
        <v>251436</v>
      </c>
      <c r="K6657" s="783">
        <v>251436</v>
      </c>
      <c r="L6657" s="784">
        <f t="shared" si="410"/>
        <v>0</v>
      </c>
      <c r="M6657" s="784">
        <f t="shared" si="411"/>
        <v>0</v>
      </c>
      <c r="N6657" s="782">
        <v>256366</v>
      </c>
      <c r="O6657" s="782">
        <v>261296</v>
      </c>
      <c r="P6657" s="782">
        <v>769098</v>
      </c>
      <c r="Q6657" s="782">
        <v>0</v>
      </c>
      <c r="R6657" s="782"/>
      <c r="T6657" s="568"/>
    </row>
    <row r="6658" spans="1:20" s="498" customFormat="1" ht="12" x14ac:dyDescent="0.25">
      <c r="A6658" s="772"/>
      <c r="D6658" s="515" t="s">
        <v>12028</v>
      </c>
      <c r="E6658" s="779" t="s">
        <v>12029</v>
      </c>
      <c r="F6658" s="780" t="s">
        <v>8861</v>
      </c>
      <c r="G6658" s="781" t="s">
        <v>10678</v>
      </c>
      <c r="H6658" s="781" t="s">
        <v>11827</v>
      </c>
      <c r="I6658" s="781" t="s">
        <v>5517</v>
      </c>
      <c r="J6658" s="782">
        <v>62100</v>
      </c>
      <c r="K6658" s="783">
        <v>62100</v>
      </c>
      <c r="L6658" s="784">
        <f t="shared" si="410"/>
        <v>0</v>
      </c>
      <c r="M6658" s="784">
        <f t="shared" si="411"/>
        <v>0</v>
      </c>
      <c r="N6658" s="782">
        <v>63317</v>
      </c>
      <c r="O6658" s="782">
        <v>64535</v>
      </c>
      <c r="P6658" s="782">
        <v>189952</v>
      </c>
      <c r="Q6658" s="782">
        <v>0</v>
      </c>
      <c r="R6658" s="782"/>
      <c r="T6658" s="568"/>
    </row>
    <row r="6659" spans="1:20" s="498" customFormat="1" ht="12" x14ac:dyDescent="0.25">
      <c r="A6659" s="772"/>
      <c r="D6659" s="515" t="s">
        <v>12030</v>
      </c>
      <c r="E6659" s="779" t="s">
        <v>12031</v>
      </c>
      <c r="F6659" s="780" t="s">
        <v>6434</v>
      </c>
      <c r="G6659" s="781" t="s">
        <v>10678</v>
      </c>
      <c r="H6659" s="781" t="s">
        <v>11827</v>
      </c>
      <c r="I6659" s="781" t="s">
        <v>5517</v>
      </c>
      <c r="J6659" s="782">
        <v>83812</v>
      </c>
      <c r="K6659" s="783">
        <v>83812</v>
      </c>
      <c r="L6659" s="784">
        <f t="shared" si="410"/>
        <v>0</v>
      </c>
      <c r="M6659" s="784">
        <f t="shared" si="411"/>
        <v>0</v>
      </c>
      <c r="N6659" s="782">
        <v>85455</v>
      </c>
      <c r="O6659" s="782">
        <v>87098</v>
      </c>
      <c r="P6659" s="782">
        <v>256365</v>
      </c>
      <c r="Q6659" s="782">
        <v>0</v>
      </c>
      <c r="R6659" s="782"/>
      <c r="T6659" s="568"/>
    </row>
    <row r="6660" spans="1:20" s="498" customFormat="1" ht="12" x14ac:dyDescent="0.25">
      <c r="A6660" s="772"/>
      <c r="D6660" s="515" t="s">
        <v>12032</v>
      </c>
      <c r="E6660" s="779" t="s">
        <v>12033</v>
      </c>
      <c r="F6660" s="780" t="s">
        <v>6797</v>
      </c>
      <c r="G6660" s="781" t="s">
        <v>10678</v>
      </c>
      <c r="H6660" s="781" t="s">
        <v>11827</v>
      </c>
      <c r="I6660" s="781" t="s">
        <v>5517</v>
      </c>
      <c r="J6660" s="782">
        <v>384308</v>
      </c>
      <c r="K6660" s="783">
        <v>384308</v>
      </c>
      <c r="L6660" s="782">
        <f t="shared" si="410"/>
        <v>0</v>
      </c>
      <c r="M6660" s="782">
        <f t="shared" si="411"/>
        <v>0</v>
      </c>
      <c r="N6660" s="782">
        <v>391843</v>
      </c>
      <c r="O6660" s="782">
        <v>399379</v>
      </c>
      <c r="P6660" s="782">
        <v>1175530</v>
      </c>
      <c r="Q6660" s="782">
        <v>0</v>
      </c>
      <c r="R6660" s="782"/>
      <c r="T6660" s="568"/>
    </row>
    <row r="6661" spans="1:20" s="498" customFormat="1" ht="12" x14ac:dyDescent="0.25">
      <c r="A6661" s="772"/>
      <c r="D6661" s="515"/>
      <c r="F6661" s="536"/>
      <c r="J6661" s="776"/>
      <c r="K6661" s="829"/>
      <c r="L6661" s="776"/>
      <c r="M6661" s="776"/>
      <c r="N6661" s="776"/>
      <c r="O6661" s="776"/>
      <c r="P6661" s="776"/>
      <c r="Q6661" s="776"/>
      <c r="R6661" s="776"/>
      <c r="T6661" s="568"/>
    </row>
    <row r="6662" spans="1:20" s="498" customFormat="1" ht="12" x14ac:dyDescent="0.25">
      <c r="A6662" s="772"/>
      <c r="C6662" s="773" t="s">
        <v>5142</v>
      </c>
      <c r="D6662" s="794"/>
      <c r="E6662" s="773"/>
      <c r="F6662" s="775"/>
      <c r="G6662" s="773"/>
      <c r="H6662" s="773"/>
      <c r="I6662" s="773"/>
      <c r="J6662" s="777">
        <v>86700000</v>
      </c>
      <c r="K6662" s="789">
        <f>SUM(K6663:K6705)</f>
        <v>86700000</v>
      </c>
      <c r="L6662" s="784">
        <f t="shared" ref="L6662:O6662" si="412">SUM(L6663:L6705)</f>
        <v>0</v>
      </c>
      <c r="M6662" s="784">
        <f t="shared" si="412"/>
        <v>0</v>
      </c>
      <c r="N6662" s="784">
        <f t="shared" si="412"/>
        <v>86700000</v>
      </c>
      <c r="O6662" s="784">
        <f t="shared" si="412"/>
        <v>87050000</v>
      </c>
      <c r="P6662" s="777">
        <f>SUM(K6662,N6662,O6662)</f>
        <v>260450000</v>
      </c>
      <c r="Q6662" s="777">
        <v>43110000</v>
      </c>
      <c r="R6662" s="777"/>
      <c r="T6662" s="568"/>
    </row>
    <row r="6663" spans="1:20" s="498" customFormat="1" ht="24" x14ac:dyDescent="0.25">
      <c r="A6663" s="772"/>
      <c r="D6663" s="515" t="s">
        <v>12034</v>
      </c>
      <c r="E6663" s="779" t="s">
        <v>12035</v>
      </c>
      <c r="F6663" s="780" t="s">
        <v>5927</v>
      </c>
      <c r="G6663" s="781" t="s">
        <v>10678</v>
      </c>
      <c r="H6663" s="781" t="s">
        <v>11827</v>
      </c>
      <c r="I6663" s="781" t="s">
        <v>5517</v>
      </c>
      <c r="J6663" s="782">
        <v>4000000</v>
      </c>
      <c r="K6663" s="783">
        <v>4000000</v>
      </c>
      <c r="L6663" s="784">
        <f t="shared" ref="L6663:L6705" si="413">SUM(J6663-K6663)</f>
        <v>0</v>
      </c>
      <c r="M6663" s="784">
        <f>SUM(K6663-J6663)</f>
        <v>0</v>
      </c>
      <c r="N6663" s="782">
        <v>4000000</v>
      </c>
      <c r="O6663" s="782">
        <v>4000000</v>
      </c>
      <c r="P6663" s="782">
        <v>12000000</v>
      </c>
      <c r="Q6663" s="782">
        <v>2000000</v>
      </c>
      <c r="R6663" s="782"/>
      <c r="T6663" s="568"/>
    </row>
    <row r="6664" spans="1:20" s="498" customFormat="1" ht="24" x14ac:dyDescent="0.25">
      <c r="A6664" s="772"/>
      <c r="D6664" s="515" t="s">
        <v>12036</v>
      </c>
      <c r="E6664" s="779" t="s">
        <v>12037</v>
      </c>
      <c r="F6664" s="780" t="s">
        <v>6618</v>
      </c>
      <c r="G6664" s="781" t="s">
        <v>10678</v>
      </c>
      <c r="H6664" s="781" t="s">
        <v>11827</v>
      </c>
      <c r="I6664" s="781" t="s">
        <v>5517</v>
      </c>
      <c r="J6664" s="782">
        <v>3500000</v>
      </c>
      <c r="K6664" s="783">
        <v>3500000</v>
      </c>
      <c r="L6664" s="784">
        <f t="shared" si="413"/>
        <v>0</v>
      </c>
      <c r="M6664" s="784">
        <f t="shared" ref="M6664:M6705" si="414">SUM(K6664-J6664)</f>
        <v>0</v>
      </c>
      <c r="N6664" s="782">
        <v>3500000</v>
      </c>
      <c r="O6664" s="782">
        <v>3500000</v>
      </c>
      <c r="P6664" s="782">
        <v>10500000</v>
      </c>
      <c r="Q6664" s="782">
        <v>3000000</v>
      </c>
      <c r="R6664" s="782"/>
      <c r="T6664" s="568"/>
    </row>
    <row r="6665" spans="1:20" s="498" customFormat="1" ht="24" x14ac:dyDescent="0.25">
      <c r="A6665" s="772"/>
      <c r="D6665" s="515" t="s">
        <v>12038</v>
      </c>
      <c r="E6665" s="779" t="s">
        <v>12039</v>
      </c>
      <c r="F6665" s="780" t="s">
        <v>5932</v>
      </c>
      <c r="G6665" s="781" t="s">
        <v>10678</v>
      </c>
      <c r="H6665" s="781" t="s">
        <v>11827</v>
      </c>
      <c r="I6665" s="781" t="s">
        <v>5517</v>
      </c>
      <c r="J6665" s="782">
        <v>5200000</v>
      </c>
      <c r="K6665" s="783">
        <v>5200000</v>
      </c>
      <c r="L6665" s="784">
        <f t="shared" si="413"/>
        <v>0</v>
      </c>
      <c r="M6665" s="784">
        <f t="shared" si="414"/>
        <v>0</v>
      </c>
      <c r="N6665" s="782">
        <v>5200000</v>
      </c>
      <c r="O6665" s="782">
        <v>5200000</v>
      </c>
      <c r="P6665" s="782">
        <v>15600000</v>
      </c>
      <c r="Q6665" s="782">
        <v>5000000</v>
      </c>
      <c r="R6665" s="782"/>
      <c r="T6665" s="568"/>
    </row>
    <row r="6666" spans="1:20" s="498" customFormat="1" ht="12" x14ac:dyDescent="0.25">
      <c r="A6666" s="772"/>
      <c r="D6666" s="515" t="s">
        <v>12040</v>
      </c>
      <c r="E6666" s="779" t="s">
        <v>12041</v>
      </c>
      <c r="F6666" s="780" t="s">
        <v>5901</v>
      </c>
      <c r="G6666" s="781" t="s">
        <v>10678</v>
      </c>
      <c r="H6666" s="781" t="s">
        <v>11827</v>
      </c>
      <c r="I6666" s="781" t="s">
        <v>5517</v>
      </c>
      <c r="J6666" s="782">
        <v>500000</v>
      </c>
      <c r="K6666" s="783">
        <v>500000</v>
      </c>
      <c r="L6666" s="784">
        <f t="shared" si="413"/>
        <v>0</v>
      </c>
      <c r="M6666" s="784">
        <f t="shared" si="414"/>
        <v>0</v>
      </c>
      <c r="N6666" s="782">
        <v>500000</v>
      </c>
      <c r="O6666" s="782">
        <v>500000</v>
      </c>
      <c r="P6666" s="782">
        <v>1500000</v>
      </c>
      <c r="Q6666" s="782">
        <v>500000</v>
      </c>
      <c r="R6666" s="782"/>
      <c r="T6666" s="568"/>
    </row>
    <row r="6667" spans="1:20" s="498" customFormat="1" ht="12" x14ac:dyDescent="0.25">
      <c r="A6667" s="772"/>
      <c r="D6667" s="515" t="s">
        <v>12042</v>
      </c>
      <c r="E6667" s="779" t="s">
        <v>12043</v>
      </c>
      <c r="F6667" s="780" t="s">
        <v>5592</v>
      </c>
      <c r="G6667" s="781" t="s">
        <v>10678</v>
      </c>
      <c r="H6667" s="781" t="s">
        <v>11827</v>
      </c>
      <c r="I6667" s="781" t="s">
        <v>5517</v>
      </c>
      <c r="J6667" s="782">
        <v>250000</v>
      </c>
      <c r="K6667" s="783">
        <v>250000</v>
      </c>
      <c r="L6667" s="784">
        <f t="shared" si="413"/>
        <v>0</v>
      </c>
      <c r="M6667" s="784">
        <f t="shared" si="414"/>
        <v>0</v>
      </c>
      <c r="N6667" s="782">
        <v>250000</v>
      </c>
      <c r="O6667" s="782">
        <v>250000</v>
      </c>
      <c r="P6667" s="782">
        <v>750000</v>
      </c>
      <c r="Q6667" s="782">
        <v>120000</v>
      </c>
      <c r="R6667" s="782"/>
      <c r="T6667" s="568"/>
    </row>
    <row r="6668" spans="1:20" s="498" customFormat="1" ht="12" x14ac:dyDescent="0.25">
      <c r="A6668" s="772"/>
      <c r="D6668" s="515" t="s">
        <v>12044</v>
      </c>
      <c r="E6668" s="779" t="s">
        <v>12045</v>
      </c>
      <c r="F6668" s="780" t="s">
        <v>6354</v>
      </c>
      <c r="G6668" s="781" t="s">
        <v>10678</v>
      </c>
      <c r="H6668" s="781" t="s">
        <v>11827</v>
      </c>
      <c r="I6668" s="781" t="s">
        <v>5517</v>
      </c>
      <c r="J6668" s="782">
        <v>150000</v>
      </c>
      <c r="K6668" s="783">
        <v>150000</v>
      </c>
      <c r="L6668" s="784">
        <f t="shared" si="413"/>
        <v>0</v>
      </c>
      <c r="M6668" s="784">
        <f t="shared" si="414"/>
        <v>0</v>
      </c>
      <c r="N6668" s="782">
        <v>150000</v>
      </c>
      <c r="O6668" s="782">
        <v>200000</v>
      </c>
      <c r="P6668" s="782">
        <v>500000</v>
      </c>
      <c r="Q6668" s="782">
        <v>120000</v>
      </c>
      <c r="R6668" s="782"/>
      <c r="T6668" s="568"/>
    </row>
    <row r="6669" spans="1:20" s="498" customFormat="1" ht="36" x14ac:dyDescent="0.25">
      <c r="A6669" s="772"/>
      <c r="D6669" s="515" t="s">
        <v>12046</v>
      </c>
      <c r="E6669" s="779" t="s">
        <v>12047</v>
      </c>
      <c r="F6669" s="780" t="s">
        <v>5598</v>
      </c>
      <c r="G6669" s="781" t="s">
        <v>10678</v>
      </c>
      <c r="H6669" s="781" t="s">
        <v>11827</v>
      </c>
      <c r="I6669" s="781" t="s">
        <v>5517</v>
      </c>
      <c r="J6669" s="782">
        <v>11000000</v>
      </c>
      <c r="K6669" s="783">
        <v>11000000</v>
      </c>
      <c r="L6669" s="784">
        <f t="shared" si="413"/>
        <v>0</v>
      </c>
      <c r="M6669" s="784">
        <f t="shared" si="414"/>
        <v>0</v>
      </c>
      <c r="N6669" s="782">
        <v>11000000</v>
      </c>
      <c r="O6669" s="782">
        <v>11000000</v>
      </c>
      <c r="P6669" s="782">
        <v>33000000</v>
      </c>
      <c r="Q6669" s="782">
        <v>3000000</v>
      </c>
      <c r="R6669" s="782"/>
      <c r="T6669" s="568"/>
    </row>
    <row r="6670" spans="1:20" s="498" customFormat="1" ht="12" x14ac:dyDescent="0.25">
      <c r="A6670" s="772"/>
      <c r="D6670" s="515" t="s">
        <v>12048</v>
      </c>
      <c r="E6670" s="779" t="s">
        <v>12049</v>
      </c>
      <c r="F6670" s="780" t="s">
        <v>5601</v>
      </c>
      <c r="G6670" s="781" t="s">
        <v>10678</v>
      </c>
      <c r="H6670" s="781" t="s">
        <v>11827</v>
      </c>
      <c r="I6670" s="781" t="s">
        <v>5517</v>
      </c>
      <c r="J6670" s="782">
        <v>50000</v>
      </c>
      <c r="K6670" s="783">
        <v>50000</v>
      </c>
      <c r="L6670" s="784">
        <f t="shared" si="413"/>
        <v>0</v>
      </c>
      <c r="M6670" s="784">
        <f t="shared" si="414"/>
        <v>0</v>
      </c>
      <c r="N6670" s="782">
        <v>50000</v>
      </c>
      <c r="O6670" s="782">
        <v>50000</v>
      </c>
      <c r="P6670" s="782">
        <v>150000</v>
      </c>
      <c r="Q6670" s="782">
        <v>50000</v>
      </c>
      <c r="R6670" s="782"/>
      <c r="T6670" s="568"/>
    </row>
    <row r="6671" spans="1:20" s="498" customFormat="1" ht="12" x14ac:dyDescent="0.25">
      <c r="A6671" s="772"/>
      <c r="D6671" s="515" t="s">
        <v>12050</v>
      </c>
      <c r="E6671" s="779" t="s">
        <v>12051</v>
      </c>
      <c r="F6671" s="780" t="s">
        <v>5604</v>
      </c>
      <c r="G6671" s="781" t="s">
        <v>10678</v>
      </c>
      <c r="H6671" s="781" t="s">
        <v>11827</v>
      </c>
      <c r="I6671" s="781" t="s">
        <v>5517</v>
      </c>
      <c r="J6671" s="782">
        <v>100000</v>
      </c>
      <c r="K6671" s="783">
        <v>100000</v>
      </c>
      <c r="L6671" s="784">
        <f t="shared" si="413"/>
        <v>0</v>
      </c>
      <c r="M6671" s="784">
        <f t="shared" si="414"/>
        <v>0</v>
      </c>
      <c r="N6671" s="782">
        <v>100000</v>
      </c>
      <c r="O6671" s="782">
        <v>100000</v>
      </c>
      <c r="P6671" s="782">
        <v>300000</v>
      </c>
      <c r="Q6671" s="782">
        <v>100000</v>
      </c>
      <c r="R6671" s="782"/>
      <c r="T6671" s="568"/>
    </row>
    <row r="6672" spans="1:20" s="498" customFormat="1" ht="24" x14ac:dyDescent="0.25">
      <c r="A6672" s="772"/>
      <c r="D6672" s="515" t="s">
        <v>12052</v>
      </c>
      <c r="E6672" s="779" t="s">
        <v>12053</v>
      </c>
      <c r="F6672" s="780" t="s">
        <v>12054</v>
      </c>
      <c r="G6672" s="781" t="s">
        <v>10678</v>
      </c>
      <c r="H6672" s="781" t="s">
        <v>11827</v>
      </c>
      <c r="I6672" s="781" t="s">
        <v>5517</v>
      </c>
      <c r="J6672" s="782">
        <v>2500000</v>
      </c>
      <c r="K6672" s="783">
        <v>2500000</v>
      </c>
      <c r="L6672" s="784">
        <f t="shared" si="413"/>
        <v>0</v>
      </c>
      <c r="M6672" s="784">
        <f t="shared" si="414"/>
        <v>0</v>
      </c>
      <c r="N6672" s="782">
        <v>2500000</v>
      </c>
      <c r="O6672" s="782">
        <v>2500000</v>
      </c>
      <c r="P6672" s="782">
        <v>7500000</v>
      </c>
      <c r="Q6672" s="782">
        <v>570000</v>
      </c>
      <c r="R6672" s="782"/>
      <c r="T6672" s="568"/>
    </row>
    <row r="6673" spans="1:20" s="498" customFormat="1" ht="12" x14ac:dyDescent="0.25">
      <c r="A6673" s="772"/>
      <c r="D6673" s="515" t="s">
        <v>12055</v>
      </c>
      <c r="E6673" s="779" t="s">
        <v>12056</v>
      </c>
      <c r="F6673" s="780" t="s">
        <v>6694</v>
      </c>
      <c r="G6673" s="781" t="s">
        <v>10678</v>
      </c>
      <c r="H6673" s="781" t="s">
        <v>11827</v>
      </c>
      <c r="I6673" s="781" t="s">
        <v>5517</v>
      </c>
      <c r="J6673" s="782">
        <v>3000000</v>
      </c>
      <c r="K6673" s="783">
        <v>3000000</v>
      </c>
      <c r="L6673" s="784">
        <f t="shared" si="413"/>
        <v>0</v>
      </c>
      <c r="M6673" s="784">
        <f t="shared" si="414"/>
        <v>0</v>
      </c>
      <c r="N6673" s="782">
        <v>3000000</v>
      </c>
      <c r="O6673" s="782">
        <v>3000000</v>
      </c>
      <c r="P6673" s="782">
        <v>9000000</v>
      </c>
      <c r="Q6673" s="782">
        <v>3000000</v>
      </c>
      <c r="R6673" s="782"/>
      <c r="T6673" s="568"/>
    </row>
    <row r="6674" spans="1:20" s="498" customFormat="1" ht="36" x14ac:dyDescent="0.25">
      <c r="A6674" s="772"/>
      <c r="D6674" s="515" t="s">
        <v>12057</v>
      </c>
      <c r="E6674" s="779" t="s">
        <v>12058</v>
      </c>
      <c r="F6674" s="780" t="s">
        <v>7977</v>
      </c>
      <c r="G6674" s="781" t="s">
        <v>10678</v>
      </c>
      <c r="H6674" s="781" t="s">
        <v>11827</v>
      </c>
      <c r="I6674" s="781" t="s">
        <v>5517</v>
      </c>
      <c r="J6674" s="782">
        <v>800000</v>
      </c>
      <c r="K6674" s="783">
        <v>800000</v>
      </c>
      <c r="L6674" s="784">
        <f t="shared" si="413"/>
        <v>0</v>
      </c>
      <c r="M6674" s="784">
        <f t="shared" si="414"/>
        <v>0</v>
      </c>
      <c r="N6674" s="782">
        <v>800000</v>
      </c>
      <c r="O6674" s="782">
        <v>800000</v>
      </c>
      <c r="P6674" s="782">
        <v>2400000</v>
      </c>
      <c r="Q6674" s="782">
        <v>800000</v>
      </c>
      <c r="R6674" s="782"/>
      <c r="T6674" s="568"/>
    </row>
    <row r="6675" spans="1:20" s="498" customFormat="1" ht="24" x14ac:dyDescent="0.25">
      <c r="A6675" s="772"/>
      <c r="D6675" s="515" t="s">
        <v>12059</v>
      </c>
      <c r="E6675" s="779" t="s">
        <v>12060</v>
      </c>
      <c r="F6675" s="780" t="s">
        <v>5637</v>
      </c>
      <c r="G6675" s="781" t="s">
        <v>10678</v>
      </c>
      <c r="H6675" s="781" t="s">
        <v>11827</v>
      </c>
      <c r="I6675" s="781" t="s">
        <v>5517</v>
      </c>
      <c r="J6675" s="782">
        <v>500000</v>
      </c>
      <c r="K6675" s="783">
        <v>500000</v>
      </c>
      <c r="L6675" s="784">
        <f t="shared" si="413"/>
        <v>0</v>
      </c>
      <c r="M6675" s="784">
        <f t="shared" si="414"/>
        <v>0</v>
      </c>
      <c r="N6675" s="782">
        <v>500000</v>
      </c>
      <c r="O6675" s="782">
        <v>600000</v>
      </c>
      <c r="P6675" s="782">
        <v>1600000</v>
      </c>
      <c r="Q6675" s="782">
        <v>500000</v>
      </c>
      <c r="R6675" s="782"/>
      <c r="T6675" s="568"/>
    </row>
    <row r="6676" spans="1:20" s="498" customFormat="1" ht="24" x14ac:dyDescent="0.25">
      <c r="A6676" s="772"/>
      <c r="D6676" s="515" t="s">
        <v>12061</v>
      </c>
      <c r="E6676" s="779" t="s">
        <v>12062</v>
      </c>
      <c r="F6676" s="780" t="s">
        <v>11514</v>
      </c>
      <c r="G6676" s="781" t="s">
        <v>10678</v>
      </c>
      <c r="H6676" s="781" t="s">
        <v>11827</v>
      </c>
      <c r="I6676" s="781" t="s">
        <v>5517</v>
      </c>
      <c r="J6676" s="782">
        <v>400000</v>
      </c>
      <c r="K6676" s="783">
        <v>400000</v>
      </c>
      <c r="L6676" s="784">
        <f t="shared" si="413"/>
        <v>0</v>
      </c>
      <c r="M6676" s="784">
        <f t="shared" si="414"/>
        <v>0</v>
      </c>
      <c r="N6676" s="782">
        <v>400000</v>
      </c>
      <c r="O6676" s="782">
        <v>400000</v>
      </c>
      <c r="P6676" s="782">
        <v>1200000</v>
      </c>
      <c r="Q6676" s="782">
        <v>300000</v>
      </c>
      <c r="R6676" s="782"/>
      <c r="T6676" s="568"/>
    </row>
    <row r="6677" spans="1:20" s="498" customFormat="1" ht="24" x14ac:dyDescent="0.25">
      <c r="A6677" s="772"/>
      <c r="D6677" s="515" t="s">
        <v>12063</v>
      </c>
      <c r="E6677" s="779" t="s">
        <v>12064</v>
      </c>
      <c r="F6677" s="780" t="s">
        <v>6254</v>
      </c>
      <c r="G6677" s="781" t="s">
        <v>10678</v>
      </c>
      <c r="H6677" s="781" t="s">
        <v>11827</v>
      </c>
      <c r="I6677" s="781" t="s">
        <v>5517</v>
      </c>
      <c r="J6677" s="782">
        <v>400000</v>
      </c>
      <c r="K6677" s="783">
        <v>400000</v>
      </c>
      <c r="L6677" s="784">
        <f t="shared" si="413"/>
        <v>0</v>
      </c>
      <c r="M6677" s="784">
        <f t="shared" si="414"/>
        <v>0</v>
      </c>
      <c r="N6677" s="782">
        <v>400000</v>
      </c>
      <c r="O6677" s="782">
        <v>400000</v>
      </c>
      <c r="P6677" s="782">
        <v>1200000</v>
      </c>
      <c r="Q6677" s="782">
        <v>300000</v>
      </c>
      <c r="R6677" s="782"/>
      <c r="T6677" s="568"/>
    </row>
    <row r="6678" spans="1:20" s="498" customFormat="1" ht="24" x14ac:dyDescent="0.25">
      <c r="A6678" s="772"/>
      <c r="D6678" s="515" t="s">
        <v>12065</v>
      </c>
      <c r="E6678" s="779" t="s">
        <v>12066</v>
      </c>
      <c r="F6678" s="780" t="s">
        <v>11932</v>
      </c>
      <c r="G6678" s="781" t="s">
        <v>10678</v>
      </c>
      <c r="H6678" s="781" t="s">
        <v>11827</v>
      </c>
      <c r="I6678" s="781" t="s">
        <v>5517</v>
      </c>
      <c r="J6678" s="782">
        <v>300000</v>
      </c>
      <c r="K6678" s="783">
        <v>300000</v>
      </c>
      <c r="L6678" s="784">
        <f t="shared" si="413"/>
        <v>0</v>
      </c>
      <c r="M6678" s="784">
        <f t="shared" si="414"/>
        <v>0</v>
      </c>
      <c r="N6678" s="782">
        <v>300000</v>
      </c>
      <c r="O6678" s="782">
        <v>300000</v>
      </c>
      <c r="P6678" s="782">
        <v>900000</v>
      </c>
      <c r="Q6678" s="782">
        <v>250000</v>
      </c>
      <c r="R6678" s="782"/>
      <c r="T6678" s="568"/>
    </row>
    <row r="6679" spans="1:20" s="751" customFormat="1" ht="12" customHeight="1" x14ac:dyDescent="0.3">
      <c r="A6679" s="946" t="s">
        <v>5500</v>
      </c>
      <c r="B6679" s="946"/>
      <c r="C6679" s="946"/>
      <c r="D6679" s="946"/>
      <c r="E6679" s="946"/>
      <c r="F6679" s="946"/>
      <c r="G6679" s="946"/>
      <c r="H6679" s="946"/>
      <c r="I6679" s="946"/>
      <c r="J6679" s="946"/>
      <c r="K6679" s="946"/>
      <c r="L6679" s="946"/>
      <c r="M6679" s="946"/>
      <c r="N6679" s="946"/>
      <c r="O6679" s="946"/>
      <c r="P6679" s="946"/>
      <c r="Q6679" s="946"/>
      <c r="T6679" s="752"/>
    </row>
    <row r="6680" spans="1:20" s="751" customFormat="1" ht="13.8" x14ac:dyDescent="0.3">
      <c r="A6680" s="946" t="s">
        <v>5501</v>
      </c>
      <c r="B6680" s="946"/>
      <c r="C6680" s="946"/>
      <c r="D6680" s="946"/>
      <c r="E6680" s="946"/>
      <c r="F6680" s="946"/>
      <c r="G6680" s="946"/>
      <c r="H6680" s="946"/>
      <c r="I6680" s="946"/>
      <c r="J6680" s="946"/>
      <c r="K6680" s="946"/>
      <c r="L6680" s="946"/>
      <c r="M6680" s="946"/>
      <c r="N6680" s="946"/>
      <c r="O6680" s="946"/>
      <c r="P6680" s="946"/>
      <c r="Q6680" s="946"/>
      <c r="T6680" s="752"/>
    </row>
    <row r="6681" spans="1:20" s="753" customFormat="1" ht="13.2" x14ac:dyDescent="0.25">
      <c r="A6681" s="947" t="s">
        <v>11822</v>
      </c>
      <c r="B6681" s="947"/>
      <c r="C6681" s="947"/>
      <c r="D6681" s="947"/>
      <c r="E6681" s="947"/>
      <c r="F6681" s="947"/>
      <c r="G6681" s="947"/>
      <c r="H6681" s="947"/>
      <c r="I6681" s="947"/>
      <c r="J6681" s="947"/>
      <c r="K6681" s="947"/>
      <c r="L6681" s="947"/>
      <c r="M6681" s="947"/>
      <c r="N6681" s="947"/>
      <c r="O6681" s="947"/>
      <c r="P6681" s="947"/>
      <c r="Q6681" s="947"/>
      <c r="T6681" s="754"/>
    </row>
    <row r="6682" spans="1:20" s="760" customFormat="1" ht="24" customHeight="1" x14ac:dyDescent="0.25">
      <c r="A6682" s="943" t="s">
        <v>5502</v>
      </c>
      <c r="B6682" s="948" t="s">
        <v>5503</v>
      </c>
      <c r="C6682" s="949"/>
      <c r="D6682" s="755"/>
      <c r="E6682" s="943" t="s">
        <v>5504</v>
      </c>
      <c r="F6682" s="943" t="s">
        <v>4881</v>
      </c>
      <c r="G6682" s="943" t="s">
        <v>5505</v>
      </c>
      <c r="H6682" s="943" t="s">
        <v>5506</v>
      </c>
      <c r="I6682" s="943" t="s">
        <v>5507</v>
      </c>
      <c r="J6682" s="756" t="s">
        <v>3115</v>
      </c>
      <c r="K6682" s="757" t="s">
        <v>3116</v>
      </c>
      <c r="L6682" s="758" t="s">
        <v>5508</v>
      </c>
      <c r="M6682" s="758" t="s">
        <v>5509</v>
      </c>
      <c r="N6682" s="756" t="s">
        <v>3116</v>
      </c>
      <c r="O6682" s="756" t="s">
        <v>3116</v>
      </c>
      <c r="P6682" s="759" t="s">
        <v>3317</v>
      </c>
      <c r="Q6682" s="759" t="s">
        <v>3341</v>
      </c>
      <c r="R6682" s="759" t="s">
        <v>5510</v>
      </c>
      <c r="T6682" s="761"/>
    </row>
    <row r="6683" spans="1:20" s="760" customFormat="1" ht="19.5" customHeight="1" x14ac:dyDescent="0.25">
      <c r="A6683" s="944"/>
      <c r="B6683" s="950"/>
      <c r="C6683" s="951"/>
      <c r="D6683" s="762"/>
      <c r="E6683" s="944"/>
      <c r="F6683" s="944"/>
      <c r="G6683" s="944"/>
      <c r="H6683" s="944"/>
      <c r="I6683" s="944"/>
      <c r="J6683" s="763">
        <v>2020</v>
      </c>
      <c r="K6683" s="764" t="s">
        <v>3120</v>
      </c>
      <c r="L6683" s="765" t="s">
        <v>3120</v>
      </c>
      <c r="M6683" s="765" t="s">
        <v>3120</v>
      </c>
      <c r="N6683" s="766" t="s">
        <v>5068</v>
      </c>
      <c r="O6683" s="766" t="s">
        <v>5069</v>
      </c>
      <c r="P6683" s="763" t="s">
        <v>4882</v>
      </c>
      <c r="Q6683" s="766" t="s">
        <v>5102</v>
      </c>
      <c r="R6683" s="763"/>
      <c r="T6683" s="761"/>
    </row>
    <row r="6684" spans="1:20" s="760" customFormat="1" ht="15.75" customHeight="1" x14ac:dyDescent="0.25">
      <c r="A6684" s="945"/>
      <c r="B6684" s="952"/>
      <c r="C6684" s="953"/>
      <c r="D6684" s="768"/>
      <c r="E6684" s="945"/>
      <c r="F6684" s="945"/>
      <c r="G6684" s="945"/>
      <c r="H6684" s="945"/>
      <c r="I6684" s="945"/>
      <c r="J6684" s="769" t="s">
        <v>14</v>
      </c>
      <c r="K6684" s="770" t="s">
        <v>14</v>
      </c>
      <c r="L6684" s="771" t="s">
        <v>14</v>
      </c>
      <c r="M6684" s="771" t="s">
        <v>14</v>
      </c>
      <c r="N6684" s="769" t="s">
        <v>14</v>
      </c>
      <c r="O6684" s="769" t="s">
        <v>14</v>
      </c>
      <c r="P6684" s="769" t="s">
        <v>14</v>
      </c>
      <c r="Q6684" s="769" t="s">
        <v>14</v>
      </c>
      <c r="R6684" s="769"/>
      <c r="T6684" s="761"/>
    </row>
    <row r="6685" spans="1:20" s="498" customFormat="1" ht="12" x14ac:dyDescent="0.25">
      <c r="A6685" s="772"/>
      <c r="D6685" s="515" t="s">
        <v>12067</v>
      </c>
      <c r="E6685" s="779" t="s">
        <v>12068</v>
      </c>
      <c r="F6685" s="515" t="s">
        <v>5649</v>
      </c>
      <c r="G6685" s="781" t="s">
        <v>10678</v>
      </c>
      <c r="H6685" s="781" t="s">
        <v>11827</v>
      </c>
      <c r="I6685" s="781" t="s">
        <v>5517</v>
      </c>
      <c r="J6685" s="782">
        <v>900000</v>
      </c>
      <c r="K6685" s="783">
        <v>900000</v>
      </c>
      <c r="L6685" s="784">
        <f t="shared" si="413"/>
        <v>0</v>
      </c>
      <c r="M6685" s="784">
        <f t="shared" si="414"/>
        <v>0</v>
      </c>
      <c r="N6685" s="782">
        <v>900000</v>
      </c>
      <c r="O6685" s="782">
        <v>900000</v>
      </c>
      <c r="P6685" s="782">
        <v>2700000</v>
      </c>
      <c r="Q6685" s="782">
        <v>800000</v>
      </c>
      <c r="R6685" s="782"/>
      <c r="T6685" s="568"/>
    </row>
    <row r="6686" spans="1:20" s="498" customFormat="1" ht="12" x14ac:dyDescent="0.25">
      <c r="A6686" s="772"/>
      <c r="D6686" s="515" t="s">
        <v>12069</v>
      </c>
      <c r="E6686" s="779" t="s">
        <v>12070</v>
      </c>
      <c r="F6686" s="780" t="s">
        <v>5664</v>
      </c>
      <c r="G6686" s="781" t="s">
        <v>10678</v>
      </c>
      <c r="H6686" s="781" t="s">
        <v>11827</v>
      </c>
      <c r="I6686" s="781" t="s">
        <v>5517</v>
      </c>
      <c r="J6686" s="782">
        <v>500000</v>
      </c>
      <c r="K6686" s="783">
        <v>500000</v>
      </c>
      <c r="L6686" s="784">
        <f t="shared" si="413"/>
        <v>0</v>
      </c>
      <c r="M6686" s="784">
        <f t="shared" si="414"/>
        <v>0</v>
      </c>
      <c r="N6686" s="782">
        <v>500000</v>
      </c>
      <c r="O6686" s="782">
        <v>600000</v>
      </c>
      <c r="P6686" s="782">
        <v>1600000</v>
      </c>
      <c r="Q6686" s="782">
        <v>500000</v>
      </c>
      <c r="R6686" s="782"/>
      <c r="T6686" s="568"/>
    </row>
    <row r="6687" spans="1:20" s="498" customFormat="1" ht="12" x14ac:dyDescent="0.25">
      <c r="A6687" s="772"/>
      <c r="D6687" s="515" t="s">
        <v>12071</v>
      </c>
      <c r="E6687" s="779" t="s">
        <v>12072</v>
      </c>
      <c r="F6687" s="780" t="s">
        <v>5667</v>
      </c>
      <c r="G6687" s="781" t="s">
        <v>10678</v>
      </c>
      <c r="H6687" s="781" t="s">
        <v>11827</v>
      </c>
      <c r="I6687" s="781" t="s">
        <v>5517</v>
      </c>
      <c r="J6687" s="782">
        <v>0</v>
      </c>
      <c r="K6687" s="783">
        <v>0</v>
      </c>
      <c r="L6687" s="784">
        <f t="shared" si="413"/>
        <v>0</v>
      </c>
      <c r="M6687" s="784">
        <f t="shared" si="414"/>
        <v>0</v>
      </c>
      <c r="N6687" s="782">
        <v>0</v>
      </c>
      <c r="O6687" s="782">
        <v>0</v>
      </c>
      <c r="P6687" s="782">
        <v>0</v>
      </c>
      <c r="Q6687" s="782">
        <v>0</v>
      </c>
      <c r="R6687" s="782"/>
      <c r="T6687" s="568"/>
    </row>
    <row r="6688" spans="1:20" s="498" customFormat="1" ht="12" x14ac:dyDescent="0.25">
      <c r="A6688" s="772"/>
      <c r="D6688" s="515" t="s">
        <v>12073</v>
      </c>
      <c r="E6688" s="779" t="s">
        <v>12074</v>
      </c>
      <c r="F6688" s="780" t="s">
        <v>5679</v>
      </c>
      <c r="G6688" s="781" t="s">
        <v>10678</v>
      </c>
      <c r="H6688" s="781" t="s">
        <v>11827</v>
      </c>
      <c r="I6688" s="781" t="s">
        <v>5517</v>
      </c>
      <c r="J6688" s="782">
        <v>700000</v>
      </c>
      <c r="K6688" s="783">
        <v>700000</v>
      </c>
      <c r="L6688" s="784">
        <f t="shared" si="413"/>
        <v>0</v>
      </c>
      <c r="M6688" s="784">
        <f t="shared" si="414"/>
        <v>0</v>
      </c>
      <c r="N6688" s="782">
        <v>700000</v>
      </c>
      <c r="O6688" s="782">
        <v>800000</v>
      </c>
      <c r="P6688" s="782">
        <v>2200000</v>
      </c>
      <c r="Q6688" s="782">
        <v>700000</v>
      </c>
      <c r="R6688" s="782"/>
      <c r="T6688" s="568"/>
    </row>
    <row r="6689" spans="1:20" s="498" customFormat="1" ht="24" x14ac:dyDescent="0.25">
      <c r="A6689" s="772"/>
      <c r="D6689" s="515" t="s">
        <v>12075</v>
      </c>
      <c r="E6689" s="779" t="s">
        <v>12076</v>
      </c>
      <c r="F6689" s="780" t="s">
        <v>8111</v>
      </c>
      <c r="G6689" s="781" t="s">
        <v>10678</v>
      </c>
      <c r="H6689" s="781" t="s">
        <v>11827</v>
      </c>
      <c r="I6689" s="781" t="s">
        <v>5517</v>
      </c>
      <c r="J6689" s="782">
        <v>1300000</v>
      </c>
      <c r="K6689" s="783">
        <v>1300000</v>
      </c>
      <c r="L6689" s="784">
        <f t="shared" si="413"/>
        <v>0</v>
      </c>
      <c r="M6689" s="784">
        <f t="shared" si="414"/>
        <v>0</v>
      </c>
      <c r="N6689" s="782">
        <v>1300000</v>
      </c>
      <c r="O6689" s="782">
        <v>1300000</v>
      </c>
      <c r="P6689" s="782">
        <v>3900000</v>
      </c>
      <c r="Q6689" s="782">
        <v>300000</v>
      </c>
      <c r="R6689" s="782"/>
      <c r="T6689" s="568"/>
    </row>
    <row r="6690" spans="1:20" s="498" customFormat="1" ht="12" x14ac:dyDescent="0.25">
      <c r="A6690" s="772"/>
      <c r="D6690" s="515" t="s">
        <v>12077</v>
      </c>
      <c r="E6690" s="779" t="s">
        <v>12078</v>
      </c>
      <c r="F6690" s="780" t="s">
        <v>5694</v>
      </c>
      <c r="G6690" s="781" t="s">
        <v>10678</v>
      </c>
      <c r="H6690" s="781" t="s">
        <v>11827</v>
      </c>
      <c r="I6690" s="781" t="s">
        <v>5517</v>
      </c>
      <c r="J6690" s="782">
        <v>1000000</v>
      </c>
      <c r="K6690" s="783">
        <v>1000000</v>
      </c>
      <c r="L6690" s="784">
        <f t="shared" si="413"/>
        <v>0</v>
      </c>
      <c r="M6690" s="784">
        <f t="shared" si="414"/>
        <v>0</v>
      </c>
      <c r="N6690" s="782">
        <v>1000000</v>
      </c>
      <c r="O6690" s="782">
        <v>1000000</v>
      </c>
      <c r="P6690" s="782">
        <v>3000000</v>
      </c>
      <c r="Q6690" s="782">
        <v>1000000</v>
      </c>
      <c r="R6690" s="782"/>
      <c r="T6690" s="568"/>
    </row>
    <row r="6691" spans="1:20" s="498" customFormat="1" ht="12" x14ac:dyDescent="0.25">
      <c r="A6691" s="772"/>
      <c r="D6691" s="515" t="s">
        <v>12079</v>
      </c>
      <c r="E6691" s="779" t="s">
        <v>12080</v>
      </c>
      <c r="F6691" s="515" t="s">
        <v>5915</v>
      </c>
      <c r="G6691" s="781" t="s">
        <v>10678</v>
      </c>
      <c r="H6691" s="781" t="s">
        <v>11827</v>
      </c>
      <c r="I6691" s="781" t="s">
        <v>5517</v>
      </c>
      <c r="J6691" s="782">
        <v>3000000</v>
      </c>
      <c r="K6691" s="783">
        <v>3000000</v>
      </c>
      <c r="L6691" s="784">
        <f t="shared" si="413"/>
        <v>0</v>
      </c>
      <c r="M6691" s="784">
        <f t="shared" si="414"/>
        <v>0</v>
      </c>
      <c r="N6691" s="782">
        <v>3000000</v>
      </c>
      <c r="O6691" s="782">
        <v>3000000</v>
      </c>
      <c r="P6691" s="782">
        <v>9000000</v>
      </c>
      <c r="Q6691" s="782">
        <v>0</v>
      </c>
      <c r="R6691" s="782"/>
      <c r="T6691" s="568"/>
    </row>
    <row r="6692" spans="1:20" s="498" customFormat="1" ht="12" x14ac:dyDescent="0.25">
      <c r="A6692" s="772"/>
      <c r="D6692" s="515" t="s">
        <v>12081</v>
      </c>
      <c r="E6692" s="779" t="s">
        <v>12082</v>
      </c>
      <c r="F6692" s="515" t="s">
        <v>7142</v>
      </c>
      <c r="G6692" s="781" t="s">
        <v>10678</v>
      </c>
      <c r="H6692" s="781" t="s">
        <v>11827</v>
      </c>
      <c r="I6692" s="781" t="s">
        <v>5517</v>
      </c>
      <c r="J6692" s="782">
        <v>1000000</v>
      </c>
      <c r="K6692" s="783">
        <v>1000000</v>
      </c>
      <c r="L6692" s="784">
        <f t="shared" si="413"/>
        <v>0</v>
      </c>
      <c r="M6692" s="784">
        <f t="shared" si="414"/>
        <v>0</v>
      </c>
      <c r="N6692" s="782">
        <v>1000000</v>
      </c>
      <c r="O6692" s="782">
        <v>1000000</v>
      </c>
      <c r="P6692" s="782">
        <v>3000000</v>
      </c>
      <c r="Q6692" s="782">
        <v>1000000</v>
      </c>
      <c r="R6692" s="782"/>
      <c r="T6692" s="568"/>
    </row>
    <row r="6693" spans="1:20" s="498" customFormat="1" ht="12" x14ac:dyDescent="0.25">
      <c r="A6693" s="772"/>
      <c r="D6693" s="515" t="s">
        <v>12083</v>
      </c>
      <c r="E6693" s="779" t="s">
        <v>12084</v>
      </c>
      <c r="F6693" s="780" t="s">
        <v>5703</v>
      </c>
      <c r="G6693" s="781" t="s">
        <v>10678</v>
      </c>
      <c r="H6693" s="781" t="s">
        <v>11827</v>
      </c>
      <c r="I6693" s="781" t="s">
        <v>5517</v>
      </c>
      <c r="J6693" s="782">
        <v>400000</v>
      </c>
      <c r="K6693" s="783">
        <v>400000</v>
      </c>
      <c r="L6693" s="784">
        <f t="shared" si="413"/>
        <v>0</v>
      </c>
      <c r="M6693" s="784">
        <f t="shared" si="414"/>
        <v>0</v>
      </c>
      <c r="N6693" s="782">
        <v>400000</v>
      </c>
      <c r="O6693" s="782">
        <v>400000</v>
      </c>
      <c r="P6693" s="782">
        <v>1200000</v>
      </c>
      <c r="Q6693" s="782">
        <v>400000</v>
      </c>
      <c r="R6693" s="782"/>
      <c r="T6693" s="568"/>
    </row>
    <row r="6694" spans="1:20" s="498" customFormat="1" ht="12" x14ac:dyDescent="0.25">
      <c r="A6694" s="772"/>
      <c r="D6694" s="515" t="s">
        <v>12085</v>
      </c>
      <c r="E6694" s="779" t="s">
        <v>12086</v>
      </c>
      <c r="F6694" s="515" t="s">
        <v>5709</v>
      </c>
      <c r="G6694" s="781" t="s">
        <v>10678</v>
      </c>
      <c r="H6694" s="781" t="s">
        <v>11827</v>
      </c>
      <c r="I6694" s="781" t="s">
        <v>5517</v>
      </c>
      <c r="J6694" s="782">
        <v>400000</v>
      </c>
      <c r="K6694" s="783">
        <v>400000</v>
      </c>
      <c r="L6694" s="784">
        <f t="shared" si="413"/>
        <v>0</v>
      </c>
      <c r="M6694" s="784">
        <f t="shared" si="414"/>
        <v>0</v>
      </c>
      <c r="N6694" s="782">
        <v>400000</v>
      </c>
      <c r="O6694" s="782">
        <v>400000</v>
      </c>
      <c r="P6694" s="782">
        <v>1200000</v>
      </c>
      <c r="Q6694" s="782">
        <v>400000</v>
      </c>
      <c r="R6694" s="782"/>
      <c r="T6694" s="568"/>
    </row>
    <row r="6695" spans="1:20" s="498" customFormat="1" ht="24" x14ac:dyDescent="0.25">
      <c r="A6695" s="772"/>
      <c r="D6695" s="515" t="s">
        <v>12087</v>
      </c>
      <c r="E6695" s="779" t="s">
        <v>12088</v>
      </c>
      <c r="F6695" s="780" t="s">
        <v>6467</v>
      </c>
      <c r="G6695" s="781" t="s">
        <v>10678</v>
      </c>
      <c r="H6695" s="781" t="s">
        <v>11827</v>
      </c>
      <c r="I6695" s="781" t="s">
        <v>5517</v>
      </c>
      <c r="J6695" s="782">
        <v>0</v>
      </c>
      <c r="K6695" s="783">
        <v>0</v>
      </c>
      <c r="L6695" s="784">
        <f t="shared" si="413"/>
        <v>0</v>
      </c>
      <c r="M6695" s="784">
        <f t="shared" si="414"/>
        <v>0</v>
      </c>
      <c r="N6695" s="782">
        <v>0</v>
      </c>
      <c r="O6695" s="782">
        <v>0</v>
      </c>
      <c r="P6695" s="782">
        <v>0</v>
      </c>
      <c r="Q6695" s="782">
        <v>0</v>
      </c>
      <c r="R6695" s="782"/>
      <c r="T6695" s="568"/>
    </row>
    <row r="6696" spans="1:20" s="498" customFormat="1" ht="12" x14ac:dyDescent="0.25">
      <c r="A6696" s="772"/>
      <c r="D6696" s="515" t="s">
        <v>12089</v>
      </c>
      <c r="E6696" s="779" t="s">
        <v>12090</v>
      </c>
      <c r="F6696" s="780" t="s">
        <v>6671</v>
      </c>
      <c r="G6696" s="781" t="s">
        <v>10678</v>
      </c>
      <c r="H6696" s="781" t="s">
        <v>11827</v>
      </c>
      <c r="I6696" s="781" t="s">
        <v>5517</v>
      </c>
      <c r="J6696" s="782">
        <v>4000000</v>
      </c>
      <c r="K6696" s="783">
        <v>4000000</v>
      </c>
      <c r="L6696" s="784">
        <f t="shared" si="413"/>
        <v>0</v>
      </c>
      <c r="M6696" s="784">
        <f t="shared" si="414"/>
        <v>0</v>
      </c>
      <c r="N6696" s="782">
        <v>4000000</v>
      </c>
      <c r="O6696" s="782">
        <v>4000000</v>
      </c>
      <c r="P6696" s="782">
        <v>12000000</v>
      </c>
      <c r="Q6696" s="782">
        <v>0</v>
      </c>
      <c r="R6696" s="782"/>
      <c r="T6696" s="568"/>
    </row>
    <row r="6697" spans="1:20" s="498" customFormat="1" ht="24" x14ac:dyDescent="0.25">
      <c r="A6697" s="772"/>
      <c r="D6697" s="515" t="s">
        <v>12091</v>
      </c>
      <c r="E6697" s="779" t="s">
        <v>12092</v>
      </c>
      <c r="F6697" s="780" t="s">
        <v>7000</v>
      </c>
      <c r="G6697" s="781" t="s">
        <v>10678</v>
      </c>
      <c r="H6697" s="781" t="s">
        <v>11827</v>
      </c>
      <c r="I6697" s="781" t="s">
        <v>5517</v>
      </c>
      <c r="J6697" s="782">
        <v>8000000</v>
      </c>
      <c r="K6697" s="783">
        <v>8000000</v>
      </c>
      <c r="L6697" s="784">
        <f t="shared" si="413"/>
        <v>0</v>
      </c>
      <c r="M6697" s="784">
        <f t="shared" si="414"/>
        <v>0</v>
      </c>
      <c r="N6697" s="782">
        <v>8000000</v>
      </c>
      <c r="O6697" s="782">
        <v>8000000</v>
      </c>
      <c r="P6697" s="782">
        <v>24000000</v>
      </c>
      <c r="Q6697" s="782">
        <v>1000000</v>
      </c>
      <c r="R6697" s="782"/>
      <c r="T6697" s="568"/>
    </row>
    <row r="6698" spans="1:20" s="498" customFormat="1" ht="12" x14ac:dyDescent="0.25">
      <c r="A6698" s="772"/>
      <c r="D6698" s="515" t="s">
        <v>12093</v>
      </c>
      <c r="E6698" s="779" t="s">
        <v>12094</v>
      </c>
      <c r="F6698" s="515" t="s">
        <v>10013</v>
      </c>
      <c r="G6698" s="781" t="s">
        <v>10678</v>
      </c>
      <c r="H6698" s="781" t="s">
        <v>11827</v>
      </c>
      <c r="I6698" s="781" t="s">
        <v>5517</v>
      </c>
      <c r="J6698" s="782">
        <v>2000000</v>
      </c>
      <c r="K6698" s="783">
        <v>2000000</v>
      </c>
      <c r="L6698" s="784">
        <f t="shared" si="413"/>
        <v>0</v>
      </c>
      <c r="M6698" s="784">
        <f t="shared" si="414"/>
        <v>0</v>
      </c>
      <c r="N6698" s="782">
        <v>2000000</v>
      </c>
      <c r="O6698" s="782">
        <v>2000000</v>
      </c>
      <c r="P6698" s="782">
        <v>6000000</v>
      </c>
      <c r="Q6698" s="782">
        <v>800000</v>
      </c>
      <c r="R6698" s="782"/>
      <c r="T6698" s="568"/>
    </row>
    <row r="6699" spans="1:20" s="498" customFormat="1" ht="12" x14ac:dyDescent="0.25">
      <c r="A6699" s="772"/>
      <c r="D6699" s="515" t="s">
        <v>12095</v>
      </c>
      <c r="E6699" s="779" t="s">
        <v>12096</v>
      </c>
      <c r="F6699" s="515" t="s">
        <v>9225</v>
      </c>
      <c r="G6699" s="781" t="s">
        <v>10678</v>
      </c>
      <c r="H6699" s="781" t="s">
        <v>11827</v>
      </c>
      <c r="I6699" s="781" t="s">
        <v>5517</v>
      </c>
      <c r="J6699" s="782">
        <v>400000</v>
      </c>
      <c r="K6699" s="783">
        <v>400000</v>
      </c>
      <c r="L6699" s="784">
        <f t="shared" si="413"/>
        <v>0</v>
      </c>
      <c r="M6699" s="784">
        <f t="shared" si="414"/>
        <v>0</v>
      </c>
      <c r="N6699" s="782">
        <v>400000</v>
      </c>
      <c r="O6699" s="782">
        <v>400000</v>
      </c>
      <c r="P6699" s="782">
        <v>1200000</v>
      </c>
      <c r="Q6699" s="782">
        <v>0</v>
      </c>
      <c r="R6699" s="782"/>
      <c r="T6699" s="568"/>
    </row>
    <row r="6700" spans="1:20" s="498" customFormat="1" ht="12" x14ac:dyDescent="0.25">
      <c r="A6700" s="772"/>
      <c r="D6700" s="515" t="s">
        <v>12097</v>
      </c>
      <c r="E6700" s="779" t="s">
        <v>12098</v>
      </c>
      <c r="F6700" s="780" t="s">
        <v>5739</v>
      </c>
      <c r="G6700" s="781" t="s">
        <v>10678</v>
      </c>
      <c r="H6700" s="781" t="s">
        <v>11827</v>
      </c>
      <c r="I6700" s="781" t="s">
        <v>5517</v>
      </c>
      <c r="J6700" s="782">
        <v>5000000</v>
      </c>
      <c r="K6700" s="783">
        <v>5000000</v>
      </c>
      <c r="L6700" s="784">
        <f t="shared" si="413"/>
        <v>0</v>
      </c>
      <c r="M6700" s="784">
        <f t="shared" si="414"/>
        <v>0</v>
      </c>
      <c r="N6700" s="782">
        <v>5000000</v>
      </c>
      <c r="O6700" s="782">
        <v>5000000</v>
      </c>
      <c r="P6700" s="782">
        <v>15000000</v>
      </c>
      <c r="Q6700" s="782">
        <v>350000</v>
      </c>
      <c r="R6700" s="782"/>
      <c r="T6700" s="568"/>
    </row>
    <row r="6701" spans="1:20" s="498" customFormat="1" ht="24" x14ac:dyDescent="0.25">
      <c r="A6701" s="772"/>
      <c r="D6701" s="515" t="s">
        <v>12099</v>
      </c>
      <c r="E6701" s="779" t="s">
        <v>12100</v>
      </c>
      <c r="F6701" s="780" t="s">
        <v>12101</v>
      </c>
      <c r="G6701" s="781" t="s">
        <v>10678</v>
      </c>
      <c r="H6701" s="781" t="s">
        <v>11827</v>
      </c>
      <c r="I6701" s="781" t="s">
        <v>5517</v>
      </c>
      <c r="J6701" s="782">
        <v>20000000</v>
      </c>
      <c r="K6701" s="783">
        <v>20000000</v>
      </c>
      <c r="L6701" s="784">
        <f t="shared" si="413"/>
        <v>0</v>
      </c>
      <c r="M6701" s="784">
        <f t="shared" si="414"/>
        <v>0</v>
      </c>
      <c r="N6701" s="782">
        <v>20000000</v>
      </c>
      <c r="O6701" s="782">
        <v>20000000</v>
      </c>
      <c r="P6701" s="782">
        <v>60000000</v>
      </c>
      <c r="Q6701" s="782">
        <v>15000000</v>
      </c>
      <c r="R6701" s="782"/>
      <c r="T6701" s="568"/>
    </row>
    <row r="6702" spans="1:20" s="498" customFormat="1" ht="12.75" customHeight="1" x14ac:dyDescent="0.25">
      <c r="A6702" s="772"/>
      <c r="D6702" s="515" t="s">
        <v>12102</v>
      </c>
      <c r="E6702" s="779" t="s">
        <v>12103</v>
      </c>
      <c r="F6702" s="780" t="s">
        <v>7545</v>
      </c>
      <c r="G6702" s="781" t="s">
        <v>10678</v>
      </c>
      <c r="H6702" s="781" t="s">
        <v>11827</v>
      </c>
      <c r="I6702" s="781" t="s">
        <v>5517</v>
      </c>
      <c r="J6702" s="782">
        <v>3200000</v>
      </c>
      <c r="K6702" s="783">
        <v>3200000</v>
      </c>
      <c r="L6702" s="784">
        <f t="shared" si="413"/>
        <v>0</v>
      </c>
      <c r="M6702" s="784">
        <f t="shared" si="414"/>
        <v>0</v>
      </c>
      <c r="N6702" s="782">
        <v>3200000</v>
      </c>
      <c r="O6702" s="782">
        <v>3200000</v>
      </c>
      <c r="P6702" s="782">
        <v>9600000</v>
      </c>
      <c r="Q6702" s="782">
        <v>1000000</v>
      </c>
      <c r="R6702" s="782"/>
      <c r="T6702" s="568"/>
    </row>
    <row r="6703" spans="1:20" s="498" customFormat="1" ht="24" customHeight="1" x14ac:dyDescent="0.25">
      <c r="A6703" s="772"/>
      <c r="D6703" s="515" t="s">
        <v>12104</v>
      </c>
      <c r="E6703" s="779" t="s">
        <v>12105</v>
      </c>
      <c r="F6703" s="780" t="s">
        <v>5881</v>
      </c>
      <c r="G6703" s="781" t="s">
        <v>10678</v>
      </c>
      <c r="H6703" s="781" t="s">
        <v>11827</v>
      </c>
      <c r="I6703" s="781" t="s">
        <v>5517</v>
      </c>
      <c r="J6703" s="782">
        <v>150000</v>
      </c>
      <c r="K6703" s="783">
        <v>150000</v>
      </c>
      <c r="L6703" s="784">
        <f t="shared" si="413"/>
        <v>0</v>
      </c>
      <c r="M6703" s="784">
        <f t="shared" si="414"/>
        <v>0</v>
      </c>
      <c r="N6703" s="782">
        <v>150000</v>
      </c>
      <c r="O6703" s="782">
        <v>150000</v>
      </c>
      <c r="P6703" s="782">
        <v>450000</v>
      </c>
      <c r="Q6703" s="782">
        <v>150000</v>
      </c>
      <c r="R6703" s="782"/>
      <c r="T6703" s="568"/>
    </row>
    <row r="6704" spans="1:20" s="498" customFormat="1" ht="12" x14ac:dyDescent="0.25">
      <c r="A6704" s="772"/>
      <c r="D6704" s="515" t="s">
        <v>12106</v>
      </c>
      <c r="E6704" s="779" t="s">
        <v>12107</v>
      </c>
      <c r="F6704" s="780" t="s">
        <v>5757</v>
      </c>
      <c r="G6704" s="781" t="s">
        <v>10678</v>
      </c>
      <c r="H6704" s="781" t="s">
        <v>11827</v>
      </c>
      <c r="I6704" s="781" t="s">
        <v>5517</v>
      </c>
      <c r="J6704" s="782">
        <v>100000</v>
      </c>
      <c r="K6704" s="783">
        <v>100000</v>
      </c>
      <c r="L6704" s="784">
        <f t="shared" si="413"/>
        <v>0</v>
      </c>
      <c r="M6704" s="784">
        <f t="shared" si="414"/>
        <v>0</v>
      </c>
      <c r="N6704" s="782">
        <v>100000</v>
      </c>
      <c r="O6704" s="782">
        <v>100000</v>
      </c>
      <c r="P6704" s="782">
        <v>300000</v>
      </c>
      <c r="Q6704" s="782">
        <v>100000</v>
      </c>
      <c r="R6704" s="782"/>
      <c r="T6704" s="568"/>
    </row>
    <row r="6705" spans="1:20" s="498" customFormat="1" ht="24" x14ac:dyDescent="0.25">
      <c r="A6705" s="772"/>
      <c r="D6705" s="515" t="s">
        <v>12108</v>
      </c>
      <c r="E6705" s="779" t="s">
        <v>12109</v>
      </c>
      <c r="F6705" s="780" t="s">
        <v>8038</v>
      </c>
      <c r="G6705" s="781" t="s">
        <v>10678</v>
      </c>
      <c r="H6705" s="781" t="s">
        <v>11827</v>
      </c>
      <c r="I6705" s="781" t="s">
        <v>5517</v>
      </c>
      <c r="J6705" s="782">
        <v>2000000</v>
      </c>
      <c r="K6705" s="783">
        <v>2000000</v>
      </c>
      <c r="L6705" s="782">
        <f t="shared" si="413"/>
        <v>0</v>
      </c>
      <c r="M6705" s="782">
        <f t="shared" si="414"/>
        <v>0</v>
      </c>
      <c r="N6705" s="782">
        <v>2000000</v>
      </c>
      <c r="O6705" s="782">
        <v>2000000</v>
      </c>
      <c r="P6705" s="782">
        <v>6000000</v>
      </c>
      <c r="Q6705" s="782">
        <v>0</v>
      </c>
      <c r="R6705" s="782"/>
      <c r="T6705" s="568"/>
    </row>
    <row r="6706" spans="1:20" s="498" customFormat="1" ht="12" x14ac:dyDescent="0.25">
      <c r="A6706" s="772"/>
      <c r="D6706" s="515"/>
      <c r="F6706" s="536"/>
      <c r="J6706" s="776"/>
      <c r="K6706" s="776"/>
      <c r="L6706" s="776"/>
      <c r="M6706" s="776"/>
      <c r="N6706" s="776"/>
      <c r="O6706" s="776"/>
      <c r="P6706" s="776"/>
      <c r="Q6706" s="776"/>
      <c r="R6706" s="776"/>
      <c r="T6706" s="568"/>
    </row>
    <row r="6707" spans="1:20" s="498" customFormat="1" ht="12" x14ac:dyDescent="0.25">
      <c r="A6707" s="772"/>
      <c r="B6707" s="566" t="s">
        <v>1889</v>
      </c>
      <c r="C6707" s="810"/>
      <c r="D6707" s="519"/>
      <c r="E6707" s="810"/>
      <c r="F6707" s="827"/>
      <c r="G6707" s="810"/>
      <c r="H6707" s="810"/>
      <c r="I6707" s="779"/>
      <c r="J6707" s="782">
        <v>91608396</v>
      </c>
      <c r="K6707" s="783">
        <f>SUM(K6638,K6662)</f>
        <v>91608396</v>
      </c>
      <c r="L6707" s="782">
        <f t="shared" ref="L6707:O6707" si="415">SUM(L6638,L6662)</f>
        <v>0</v>
      </c>
      <c r="M6707" s="782">
        <f t="shared" si="415"/>
        <v>0</v>
      </c>
      <c r="N6707" s="782">
        <f t="shared" si="415"/>
        <v>91704631</v>
      </c>
      <c r="O6707" s="782">
        <f t="shared" si="415"/>
        <v>92150874</v>
      </c>
      <c r="P6707" s="782">
        <v>275463901</v>
      </c>
      <c r="Q6707" s="782">
        <v>72626660</v>
      </c>
      <c r="R6707" s="782"/>
      <c r="T6707" s="568"/>
    </row>
    <row r="6708" spans="1:20" s="498" customFormat="1" ht="12" x14ac:dyDescent="0.25">
      <c r="A6708" s="772"/>
      <c r="D6708" s="816"/>
      <c r="F6708" s="536"/>
      <c r="J6708" s="776"/>
      <c r="K6708" s="776"/>
      <c r="L6708" s="776"/>
      <c r="M6708" s="776"/>
      <c r="N6708" s="776"/>
      <c r="O6708" s="776"/>
      <c r="P6708" s="776"/>
      <c r="Q6708" s="776"/>
      <c r="R6708" s="776"/>
      <c r="T6708" s="568"/>
    </row>
    <row r="6709" spans="1:20" s="498" customFormat="1" ht="12" x14ac:dyDescent="0.25">
      <c r="A6709" s="772"/>
      <c r="F6709" s="536"/>
      <c r="J6709" s="776"/>
      <c r="K6709" s="776"/>
      <c r="L6709" s="776"/>
      <c r="M6709" s="776"/>
      <c r="N6709" s="776"/>
      <c r="O6709" s="776"/>
      <c r="P6709" s="776"/>
      <c r="Q6709" s="776"/>
      <c r="R6709" s="776"/>
      <c r="T6709" s="568"/>
    </row>
    <row r="6710" spans="1:20" s="498" customFormat="1" ht="12" x14ac:dyDescent="0.25">
      <c r="A6710" s="772"/>
      <c r="F6710" s="536"/>
      <c r="J6710" s="776"/>
      <c r="K6710" s="776"/>
      <c r="L6710" s="776"/>
      <c r="M6710" s="776"/>
      <c r="N6710" s="776"/>
      <c r="O6710" s="776"/>
      <c r="P6710" s="776"/>
      <c r="Q6710" s="776"/>
      <c r="R6710" s="776"/>
      <c r="T6710" s="568"/>
    </row>
    <row r="6711" spans="1:20" s="498" customFormat="1" ht="12" x14ac:dyDescent="0.25">
      <c r="A6711" s="772"/>
      <c r="F6711" s="536"/>
      <c r="J6711" s="776"/>
      <c r="K6711" s="776"/>
      <c r="L6711" s="776"/>
      <c r="M6711" s="776"/>
      <c r="N6711" s="776"/>
      <c r="O6711" s="776"/>
      <c r="P6711" s="776"/>
      <c r="Q6711" s="776"/>
      <c r="R6711" s="776"/>
      <c r="T6711" s="568"/>
    </row>
    <row r="6712" spans="1:20" s="498" customFormat="1" ht="12" x14ac:dyDescent="0.25">
      <c r="A6712" s="772"/>
      <c r="F6712" s="536"/>
      <c r="J6712" s="776"/>
      <c r="K6712" s="776"/>
      <c r="L6712" s="776"/>
      <c r="M6712" s="776"/>
      <c r="N6712" s="776"/>
      <c r="O6712" s="776"/>
      <c r="P6712" s="776"/>
      <c r="Q6712" s="776"/>
      <c r="R6712" s="776"/>
      <c r="T6712" s="568"/>
    </row>
    <row r="6713" spans="1:20" s="751" customFormat="1" ht="12" customHeight="1" x14ac:dyDescent="0.3">
      <c r="A6713" s="946" t="s">
        <v>5500</v>
      </c>
      <c r="B6713" s="946"/>
      <c r="C6713" s="946"/>
      <c r="D6713" s="946"/>
      <c r="E6713" s="946"/>
      <c r="F6713" s="946"/>
      <c r="G6713" s="946"/>
      <c r="H6713" s="946"/>
      <c r="I6713" s="946"/>
      <c r="J6713" s="946"/>
      <c r="K6713" s="946"/>
      <c r="L6713" s="946"/>
      <c r="M6713" s="946"/>
      <c r="N6713" s="946"/>
      <c r="O6713" s="946"/>
      <c r="P6713" s="946"/>
      <c r="Q6713" s="946"/>
      <c r="T6713" s="752"/>
    </row>
    <row r="6714" spans="1:20" s="751" customFormat="1" ht="13.8" x14ac:dyDescent="0.3">
      <c r="A6714" s="946" t="s">
        <v>5501</v>
      </c>
      <c r="B6714" s="946"/>
      <c r="C6714" s="946"/>
      <c r="D6714" s="946"/>
      <c r="E6714" s="946"/>
      <c r="F6714" s="946"/>
      <c r="G6714" s="946"/>
      <c r="H6714" s="946"/>
      <c r="I6714" s="946"/>
      <c r="J6714" s="946"/>
      <c r="K6714" s="946"/>
      <c r="L6714" s="946"/>
      <c r="M6714" s="946"/>
      <c r="N6714" s="946"/>
      <c r="O6714" s="946"/>
      <c r="P6714" s="946"/>
      <c r="Q6714" s="946"/>
      <c r="T6714" s="752"/>
    </row>
    <row r="6715" spans="1:20" s="753" customFormat="1" ht="13.2" x14ac:dyDescent="0.25">
      <c r="A6715" s="947" t="s">
        <v>11822</v>
      </c>
      <c r="B6715" s="947"/>
      <c r="C6715" s="947"/>
      <c r="D6715" s="947"/>
      <c r="E6715" s="947"/>
      <c r="F6715" s="947"/>
      <c r="G6715" s="947"/>
      <c r="H6715" s="947"/>
      <c r="I6715" s="947"/>
      <c r="J6715" s="947"/>
      <c r="K6715" s="947"/>
      <c r="L6715" s="947"/>
      <c r="M6715" s="947"/>
      <c r="N6715" s="947"/>
      <c r="O6715" s="947"/>
      <c r="P6715" s="947"/>
      <c r="Q6715" s="947"/>
      <c r="T6715" s="754"/>
    </row>
    <row r="6716" spans="1:20" s="760" customFormat="1" ht="24" customHeight="1" x14ac:dyDescent="0.25">
      <c r="A6716" s="943" t="s">
        <v>5502</v>
      </c>
      <c r="B6716" s="948" t="s">
        <v>5503</v>
      </c>
      <c r="C6716" s="949"/>
      <c r="D6716" s="755"/>
      <c r="E6716" s="943" t="s">
        <v>5504</v>
      </c>
      <c r="F6716" s="943" t="s">
        <v>4881</v>
      </c>
      <c r="G6716" s="943" t="s">
        <v>5505</v>
      </c>
      <c r="H6716" s="943" t="s">
        <v>5506</v>
      </c>
      <c r="I6716" s="943" t="s">
        <v>5507</v>
      </c>
      <c r="J6716" s="756" t="s">
        <v>3115</v>
      </c>
      <c r="K6716" s="757" t="s">
        <v>3116</v>
      </c>
      <c r="L6716" s="758" t="s">
        <v>5508</v>
      </c>
      <c r="M6716" s="758" t="s">
        <v>5509</v>
      </c>
      <c r="N6716" s="756" t="s">
        <v>3116</v>
      </c>
      <c r="O6716" s="756" t="s">
        <v>3116</v>
      </c>
      <c r="P6716" s="759" t="s">
        <v>3317</v>
      </c>
      <c r="Q6716" s="759" t="s">
        <v>3341</v>
      </c>
      <c r="R6716" s="759" t="s">
        <v>5510</v>
      </c>
      <c r="T6716" s="761"/>
    </row>
    <row r="6717" spans="1:20" s="760" customFormat="1" ht="19.5" customHeight="1" x14ac:dyDescent="0.25">
      <c r="A6717" s="944"/>
      <c r="B6717" s="950"/>
      <c r="C6717" s="951"/>
      <c r="D6717" s="762"/>
      <c r="E6717" s="944"/>
      <c r="F6717" s="944"/>
      <c r="G6717" s="944"/>
      <c r="H6717" s="944"/>
      <c r="I6717" s="944"/>
      <c r="J6717" s="763">
        <v>2020</v>
      </c>
      <c r="K6717" s="764" t="s">
        <v>3120</v>
      </c>
      <c r="L6717" s="765" t="s">
        <v>3120</v>
      </c>
      <c r="M6717" s="765" t="s">
        <v>3120</v>
      </c>
      <c r="N6717" s="766" t="s">
        <v>5068</v>
      </c>
      <c r="O6717" s="766" t="s">
        <v>5069</v>
      </c>
      <c r="P6717" s="763" t="s">
        <v>4882</v>
      </c>
      <c r="Q6717" s="766" t="s">
        <v>5102</v>
      </c>
      <c r="R6717" s="763"/>
      <c r="T6717" s="761"/>
    </row>
    <row r="6718" spans="1:20" s="760" customFormat="1" ht="15.75" customHeight="1" x14ac:dyDescent="0.25">
      <c r="A6718" s="945"/>
      <c r="B6718" s="952"/>
      <c r="C6718" s="953"/>
      <c r="D6718" s="768"/>
      <c r="E6718" s="945"/>
      <c r="F6718" s="945"/>
      <c r="G6718" s="945"/>
      <c r="H6718" s="945"/>
      <c r="I6718" s="945"/>
      <c r="J6718" s="769" t="s">
        <v>14</v>
      </c>
      <c r="K6718" s="770" t="s">
        <v>14</v>
      </c>
      <c r="L6718" s="771" t="s">
        <v>14</v>
      </c>
      <c r="M6718" s="771" t="s">
        <v>14</v>
      </c>
      <c r="N6718" s="769" t="s">
        <v>14</v>
      </c>
      <c r="O6718" s="769" t="s">
        <v>14</v>
      </c>
      <c r="P6718" s="769" t="s">
        <v>14</v>
      </c>
      <c r="Q6718" s="769" t="s">
        <v>14</v>
      </c>
      <c r="R6718" s="769"/>
      <c r="T6718" s="761"/>
    </row>
    <row r="6719" spans="1:20" s="498" customFormat="1" ht="12" x14ac:dyDescent="0.25">
      <c r="A6719" s="772" t="s">
        <v>12110</v>
      </c>
      <c r="B6719" s="773" t="s">
        <v>1890</v>
      </c>
      <c r="C6719" s="773"/>
      <c r="D6719" s="794"/>
      <c r="E6719" s="773"/>
      <c r="F6719" s="775"/>
      <c r="G6719" s="773"/>
      <c r="H6719" s="773"/>
      <c r="I6719" s="773"/>
      <c r="J6719" s="776"/>
      <c r="K6719" s="829"/>
      <c r="L6719" s="776"/>
      <c r="M6719" s="776"/>
      <c r="N6719" s="776"/>
      <c r="O6719" s="776"/>
      <c r="P6719" s="776"/>
      <c r="Q6719" s="776"/>
      <c r="R6719" s="776"/>
      <c r="T6719" s="568"/>
    </row>
    <row r="6720" spans="1:20" s="498" customFormat="1" ht="12" x14ac:dyDescent="0.25">
      <c r="A6720" s="772"/>
      <c r="C6720" s="773" t="s">
        <v>5123</v>
      </c>
      <c r="D6720" s="794"/>
      <c r="E6720" s="773"/>
      <c r="F6720" s="775"/>
      <c r="G6720" s="773"/>
      <c r="H6720" s="773"/>
      <c r="I6720" s="773"/>
      <c r="J6720" s="777">
        <v>632999142</v>
      </c>
      <c r="K6720" s="789">
        <f>SUM(K6721:K6736)</f>
        <v>632999142</v>
      </c>
      <c r="L6720" s="784">
        <f t="shared" ref="L6720:N6720" si="416">SUM(L6721:L6736)</f>
        <v>0</v>
      </c>
      <c r="M6720" s="784">
        <f t="shared" si="416"/>
        <v>0</v>
      </c>
      <c r="N6720" s="784">
        <f t="shared" si="416"/>
        <v>645410890</v>
      </c>
      <c r="O6720" s="777">
        <v>657822636</v>
      </c>
      <c r="P6720" s="777">
        <f>SUM(K6720,N6720,O6720)</f>
        <v>1936232668</v>
      </c>
      <c r="Q6720" s="777">
        <v>370161300</v>
      </c>
      <c r="R6720" s="777"/>
      <c r="T6720" s="568"/>
    </row>
    <row r="6721" spans="1:20" s="498" customFormat="1" ht="12" x14ac:dyDescent="0.25">
      <c r="A6721" s="772"/>
      <c r="D6721" s="515" t="s">
        <v>12111</v>
      </c>
      <c r="E6721" s="779" t="s">
        <v>12112</v>
      </c>
      <c r="F6721" s="780" t="s">
        <v>6059</v>
      </c>
      <c r="G6721" s="781" t="s">
        <v>10678</v>
      </c>
      <c r="H6721" s="781" t="s">
        <v>11827</v>
      </c>
      <c r="I6721" s="781" t="s">
        <v>5517</v>
      </c>
      <c r="J6721" s="782">
        <v>116973759</v>
      </c>
      <c r="K6721" s="783">
        <v>116973759</v>
      </c>
      <c r="L6721" s="784">
        <f t="shared" ref="L6721:L6736" si="417">SUM(J6721-K6721)</f>
        <v>0</v>
      </c>
      <c r="M6721" s="784">
        <f>SUM(K6721-J6721)</f>
        <v>0</v>
      </c>
      <c r="N6721" s="782">
        <v>119267362</v>
      </c>
      <c r="O6721" s="782">
        <v>121560965</v>
      </c>
      <c r="P6721" s="782">
        <v>357802086</v>
      </c>
      <c r="Q6721" s="782">
        <v>170014740</v>
      </c>
      <c r="R6721" s="782"/>
      <c r="T6721" s="568"/>
    </row>
    <row r="6722" spans="1:20" s="498" customFormat="1" ht="24" x14ac:dyDescent="0.25">
      <c r="A6722" s="772"/>
      <c r="D6722" s="515" t="s">
        <v>12113</v>
      </c>
      <c r="E6722" s="779" t="s">
        <v>12114</v>
      </c>
      <c r="F6722" s="780" t="s">
        <v>5523</v>
      </c>
      <c r="G6722" s="781" t="s">
        <v>10678</v>
      </c>
      <c r="H6722" s="781" t="s">
        <v>11827</v>
      </c>
      <c r="I6722" s="781" t="s">
        <v>5517</v>
      </c>
      <c r="J6722" s="782">
        <v>0</v>
      </c>
      <c r="K6722" s="783">
        <v>0</v>
      </c>
      <c r="L6722" s="784">
        <f t="shared" si="417"/>
        <v>0</v>
      </c>
      <c r="M6722" s="784">
        <f t="shared" ref="M6722:M6736" si="418">SUM(K6722-J6722)</f>
        <v>0</v>
      </c>
      <c r="N6722" s="782">
        <v>0</v>
      </c>
      <c r="O6722" s="782">
        <v>0</v>
      </c>
      <c r="P6722" s="782">
        <v>0</v>
      </c>
      <c r="Q6722" s="782">
        <v>0</v>
      </c>
      <c r="R6722" s="782"/>
      <c r="T6722" s="568"/>
    </row>
    <row r="6723" spans="1:20" s="498" customFormat="1" ht="12" x14ac:dyDescent="0.25">
      <c r="A6723" s="772"/>
      <c r="D6723" s="515" t="s">
        <v>12115</v>
      </c>
      <c r="E6723" s="779" t="s">
        <v>12116</v>
      </c>
      <c r="F6723" s="780" t="s">
        <v>5526</v>
      </c>
      <c r="G6723" s="781" t="s">
        <v>10678</v>
      </c>
      <c r="H6723" s="781" t="s">
        <v>11827</v>
      </c>
      <c r="I6723" s="781" t="s">
        <v>5517</v>
      </c>
      <c r="J6723" s="782">
        <v>24902619</v>
      </c>
      <c r="K6723" s="783">
        <v>24902619</v>
      </c>
      <c r="L6723" s="784">
        <f t="shared" si="417"/>
        <v>0</v>
      </c>
      <c r="M6723" s="784">
        <f t="shared" si="418"/>
        <v>0</v>
      </c>
      <c r="N6723" s="782">
        <v>25390906</v>
      </c>
      <c r="O6723" s="782">
        <v>25879192</v>
      </c>
      <c r="P6723" s="782">
        <v>76172717</v>
      </c>
      <c r="Q6723" s="782">
        <v>13138750</v>
      </c>
      <c r="R6723" s="782"/>
      <c r="T6723" s="568"/>
    </row>
    <row r="6724" spans="1:20" s="498" customFormat="1" ht="12" x14ac:dyDescent="0.25">
      <c r="A6724" s="772"/>
      <c r="D6724" s="515" t="s">
        <v>12117</v>
      </c>
      <c r="E6724" s="779" t="s">
        <v>12118</v>
      </c>
      <c r="F6724" s="780" t="s">
        <v>5529</v>
      </c>
      <c r="G6724" s="781" t="s">
        <v>10678</v>
      </c>
      <c r="H6724" s="781" t="s">
        <v>11827</v>
      </c>
      <c r="I6724" s="781" t="s">
        <v>5517</v>
      </c>
      <c r="J6724" s="782">
        <v>49117625</v>
      </c>
      <c r="K6724" s="783">
        <v>49117625</v>
      </c>
      <c r="L6724" s="784">
        <f t="shared" si="417"/>
        <v>0</v>
      </c>
      <c r="M6724" s="784">
        <f t="shared" si="418"/>
        <v>0</v>
      </c>
      <c r="N6724" s="782">
        <v>50080716</v>
      </c>
      <c r="O6724" s="782">
        <v>51043807</v>
      </c>
      <c r="P6724" s="782">
        <v>150242148</v>
      </c>
      <c r="Q6724" s="782">
        <v>21510980</v>
      </c>
      <c r="R6724" s="782"/>
      <c r="T6724" s="568"/>
    </row>
    <row r="6725" spans="1:20" s="498" customFormat="1" ht="12" x14ac:dyDescent="0.25">
      <c r="A6725" s="772"/>
      <c r="D6725" s="515" t="s">
        <v>12119</v>
      </c>
      <c r="E6725" s="779" t="s">
        <v>12120</v>
      </c>
      <c r="F6725" s="780" t="s">
        <v>5532</v>
      </c>
      <c r="G6725" s="781" t="s">
        <v>10678</v>
      </c>
      <c r="H6725" s="781" t="s">
        <v>11827</v>
      </c>
      <c r="I6725" s="781" t="s">
        <v>5517</v>
      </c>
      <c r="J6725" s="782">
        <v>27068209</v>
      </c>
      <c r="K6725" s="783">
        <v>27068209</v>
      </c>
      <c r="L6725" s="784">
        <f t="shared" si="417"/>
        <v>0</v>
      </c>
      <c r="M6725" s="784">
        <f t="shared" si="418"/>
        <v>0</v>
      </c>
      <c r="N6725" s="782">
        <v>27598958</v>
      </c>
      <c r="O6725" s="782">
        <v>28129707</v>
      </c>
      <c r="P6725" s="782">
        <v>82796874</v>
      </c>
      <c r="Q6725" s="782">
        <v>2906400</v>
      </c>
      <c r="R6725" s="782"/>
      <c r="T6725" s="568"/>
    </row>
    <row r="6726" spans="1:20" s="498" customFormat="1" ht="12" x14ac:dyDescent="0.25">
      <c r="A6726" s="772"/>
      <c r="D6726" s="515" t="s">
        <v>12121</v>
      </c>
      <c r="E6726" s="779" t="s">
        <v>12122</v>
      </c>
      <c r="F6726" s="780" t="s">
        <v>5535</v>
      </c>
      <c r="G6726" s="781" t="s">
        <v>10678</v>
      </c>
      <c r="H6726" s="781" t="s">
        <v>11827</v>
      </c>
      <c r="I6726" s="781" t="s">
        <v>5517</v>
      </c>
      <c r="J6726" s="782">
        <v>2684028</v>
      </c>
      <c r="K6726" s="783">
        <v>2684028</v>
      </c>
      <c r="L6726" s="784">
        <f t="shared" si="417"/>
        <v>0</v>
      </c>
      <c r="M6726" s="784">
        <f t="shared" si="418"/>
        <v>0</v>
      </c>
      <c r="N6726" s="782">
        <v>2736656</v>
      </c>
      <c r="O6726" s="782">
        <v>2789284</v>
      </c>
      <c r="P6726" s="782">
        <v>8209968</v>
      </c>
      <c r="Q6726" s="782">
        <v>2545500</v>
      </c>
      <c r="R6726" s="782"/>
      <c r="T6726" s="568"/>
    </row>
    <row r="6727" spans="1:20" s="498" customFormat="1" ht="12" x14ac:dyDescent="0.25">
      <c r="A6727" s="772"/>
      <c r="D6727" s="515" t="s">
        <v>12123</v>
      </c>
      <c r="E6727" s="779" t="s">
        <v>12124</v>
      </c>
      <c r="F6727" s="780" t="s">
        <v>5538</v>
      </c>
      <c r="G6727" s="781" t="s">
        <v>10678</v>
      </c>
      <c r="H6727" s="781" t="s">
        <v>11827</v>
      </c>
      <c r="I6727" s="781" t="s">
        <v>5517</v>
      </c>
      <c r="J6727" s="782">
        <v>492002</v>
      </c>
      <c r="K6727" s="783">
        <v>492002</v>
      </c>
      <c r="L6727" s="784">
        <f t="shared" si="417"/>
        <v>0</v>
      </c>
      <c r="M6727" s="784">
        <f t="shared" si="418"/>
        <v>0</v>
      </c>
      <c r="N6727" s="782">
        <v>501649</v>
      </c>
      <c r="O6727" s="782">
        <v>511296</v>
      </c>
      <c r="P6727" s="782">
        <v>1504947</v>
      </c>
      <c r="Q6727" s="782">
        <v>335080</v>
      </c>
      <c r="R6727" s="782"/>
      <c r="T6727" s="568"/>
    </row>
    <row r="6728" spans="1:20" s="498" customFormat="1" ht="12" x14ac:dyDescent="0.25">
      <c r="A6728" s="772"/>
      <c r="D6728" s="515" t="s">
        <v>12125</v>
      </c>
      <c r="E6728" s="779" t="s">
        <v>12126</v>
      </c>
      <c r="F6728" s="780" t="s">
        <v>5796</v>
      </c>
      <c r="G6728" s="781" t="s">
        <v>10678</v>
      </c>
      <c r="H6728" s="781" t="s">
        <v>11560</v>
      </c>
      <c r="I6728" s="781" t="s">
        <v>5517</v>
      </c>
      <c r="J6728" s="782">
        <v>55223894</v>
      </c>
      <c r="K6728" s="783">
        <v>55223894</v>
      </c>
      <c r="L6728" s="784">
        <f t="shared" si="417"/>
        <v>0</v>
      </c>
      <c r="M6728" s="784">
        <f t="shared" si="418"/>
        <v>0</v>
      </c>
      <c r="N6728" s="782">
        <v>56306715</v>
      </c>
      <c r="O6728" s="782">
        <v>57389536</v>
      </c>
      <c r="P6728" s="782">
        <v>168920145</v>
      </c>
      <c r="Q6728" s="782">
        <v>31498850</v>
      </c>
      <c r="R6728" s="782"/>
      <c r="T6728" s="568"/>
    </row>
    <row r="6729" spans="1:20" s="498" customFormat="1" ht="12" x14ac:dyDescent="0.25">
      <c r="A6729" s="772"/>
      <c r="D6729" s="515" t="s">
        <v>12127</v>
      </c>
      <c r="E6729" s="779" t="s">
        <v>12128</v>
      </c>
      <c r="F6729" s="780" t="s">
        <v>5544</v>
      </c>
      <c r="G6729" s="781" t="s">
        <v>10678</v>
      </c>
      <c r="H6729" s="781" t="s">
        <v>11827</v>
      </c>
      <c r="I6729" s="781" t="s">
        <v>5517</v>
      </c>
      <c r="J6729" s="782">
        <v>70784582</v>
      </c>
      <c r="K6729" s="783">
        <v>70784582</v>
      </c>
      <c r="L6729" s="784">
        <f t="shared" si="417"/>
        <v>0</v>
      </c>
      <c r="M6729" s="784">
        <f t="shared" si="418"/>
        <v>0</v>
      </c>
      <c r="N6729" s="782">
        <v>72172515</v>
      </c>
      <c r="O6729" s="782">
        <v>73560448</v>
      </c>
      <c r="P6729" s="782">
        <v>216517545</v>
      </c>
      <c r="Q6729" s="782">
        <v>26211000</v>
      </c>
      <c r="R6729" s="782"/>
      <c r="T6729" s="568"/>
    </row>
    <row r="6730" spans="1:20" s="498" customFormat="1" ht="12" x14ac:dyDescent="0.25">
      <c r="A6730" s="772"/>
      <c r="D6730" s="515" t="s">
        <v>12129</v>
      </c>
      <c r="E6730" s="779" t="s">
        <v>12130</v>
      </c>
      <c r="F6730" s="780" t="s">
        <v>6746</v>
      </c>
      <c r="G6730" s="781" t="s">
        <v>10678</v>
      </c>
      <c r="H6730" s="781" t="s">
        <v>11827</v>
      </c>
      <c r="I6730" s="781" t="s">
        <v>5517</v>
      </c>
      <c r="J6730" s="782">
        <v>93654</v>
      </c>
      <c r="K6730" s="783">
        <v>93654</v>
      </c>
      <c r="L6730" s="784">
        <f t="shared" si="417"/>
        <v>0</v>
      </c>
      <c r="M6730" s="784">
        <f t="shared" si="418"/>
        <v>0</v>
      </c>
      <c r="N6730" s="782">
        <v>95491</v>
      </c>
      <c r="O6730" s="782">
        <v>97327</v>
      </c>
      <c r="P6730" s="782">
        <v>286472</v>
      </c>
      <c r="Q6730" s="782">
        <v>0</v>
      </c>
      <c r="R6730" s="782"/>
      <c r="T6730" s="568"/>
    </row>
    <row r="6731" spans="1:20" s="498" customFormat="1" ht="12" x14ac:dyDescent="0.25">
      <c r="A6731" s="772"/>
      <c r="D6731" s="515" t="s">
        <v>12131</v>
      </c>
      <c r="E6731" s="779" t="s">
        <v>12132</v>
      </c>
      <c r="F6731" s="780" t="s">
        <v>5553</v>
      </c>
      <c r="G6731" s="781" t="s">
        <v>10678</v>
      </c>
      <c r="H6731" s="781" t="s">
        <v>11827</v>
      </c>
      <c r="I6731" s="781" t="s">
        <v>5517</v>
      </c>
      <c r="J6731" s="782">
        <v>266254680</v>
      </c>
      <c r="K6731" s="783">
        <v>266254680</v>
      </c>
      <c r="L6731" s="784">
        <f t="shared" si="417"/>
        <v>0</v>
      </c>
      <c r="M6731" s="784">
        <f t="shared" si="418"/>
        <v>0</v>
      </c>
      <c r="N6731" s="782">
        <v>271475360</v>
      </c>
      <c r="O6731" s="782">
        <v>276696040</v>
      </c>
      <c r="P6731" s="782">
        <v>814426080</v>
      </c>
      <c r="Q6731" s="782">
        <v>0</v>
      </c>
      <c r="R6731" s="782"/>
      <c r="T6731" s="568"/>
    </row>
    <row r="6732" spans="1:20" s="498" customFormat="1" ht="24" x14ac:dyDescent="0.25">
      <c r="A6732" s="772"/>
      <c r="D6732" s="515" t="s">
        <v>12133</v>
      </c>
      <c r="E6732" s="779" t="s">
        <v>12134</v>
      </c>
      <c r="F6732" s="780" t="s">
        <v>12135</v>
      </c>
      <c r="G6732" s="781" t="s">
        <v>10678</v>
      </c>
      <c r="H6732" s="781" t="s">
        <v>11827</v>
      </c>
      <c r="I6732" s="781" t="s">
        <v>5517</v>
      </c>
      <c r="J6732" s="782">
        <v>0</v>
      </c>
      <c r="K6732" s="783">
        <v>0</v>
      </c>
      <c r="L6732" s="784">
        <f t="shared" si="417"/>
        <v>0</v>
      </c>
      <c r="M6732" s="784">
        <f t="shared" si="418"/>
        <v>0</v>
      </c>
      <c r="N6732" s="782">
        <v>0</v>
      </c>
      <c r="O6732" s="782">
        <v>0</v>
      </c>
      <c r="P6732" s="782">
        <v>0</v>
      </c>
      <c r="Q6732" s="782">
        <v>0</v>
      </c>
      <c r="R6732" s="782"/>
      <c r="T6732" s="568"/>
    </row>
    <row r="6733" spans="1:20" s="498" customFormat="1" ht="12" x14ac:dyDescent="0.25">
      <c r="A6733" s="772"/>
      <c r="D6733" s="515" t="s">
        <v>12136</v>
      </c>
      <c r="E6733" s="779" t="s">
        <v>12137</v>
      </c>
      <c r="F6733" s="780" t="s">
        <v>8861</v>
      </c>
      <c r="G6733" s="781" t="s">
        <v>10678</v>
      </c>
      <c r="H6733" s="781" t="s">
        <v>11827</v>
      </c>
      <c r="I6733" s="781" t="s">
        <v>5517</v>
      </c>
      <c r="J6733" s="782">
        <v>19404090</v>
      </c>
      <c r="K6733" s="783">
        <v>19404090</v>
      </c>
      <c r="L6733" s="784">
        <f t="shared" si="417"/>
        <v>0</v>
      </c>
      <c r="M6733" s="784">
        <f t="shared" si="418"/>
        <v>0</v>
      </c>
      <c r="N6733" s="782">
        <v>19784562</v>
      </c>
      <c r="O6733" s="782">
        <v>20165034</v>
      </c>
      <c r="P6733" s="782">
        <v>59353686</v>
      </c>
      <c r="Q6733" s="782">
        <v>0</v>
      </c>
      <c r="R6733" s="782"/>
      <c r="T6733" s="568"/>
    </row>
    <row r="6734" spans="1:20" s="498" customFormat="1" ht="24" x14ac:dyDescent="0.25">
      <c r="A6734" s="772"/>
      <c r="D6734" s="515" t="s">
        <v>12138</v>
      </c>
      <c r="E6734" s="779" t="s">
        <v>12139</v>
      </c>
      <c r="F6734" s="780" t="s">
        <v>11646</v>
      </c>
      <c r="G6734" s="781" t="s">
        <v>10678</v>
      </c>
      <c r="H6734" s="781" t="s">
        <v>11827</v>
      </c>
      <c r="I6734" s="781" t="s">
        <v>5517</v>
      </c>
      <c r="J6734" s="782">
        <v>0</v>
      </c>
      <c r="K6734" s="783">
        <v>0</v>
      </c>
      <c r="L6734" s="784">
        <f t="shared" si="417"/>
        <v>0</v>
      </c>
      <c r="M6734" s="784">
        <f t="shared" si="418"/>
        <v>0</v>
      </c>
      <c r="N6734" s="782">
        <v>0</v>
      </c>
      <c r="O6734" s="782">
        <v>0</v>
      </c>
      <c r="P6734" s="782">
        <v>0</v>
      </c>
      <c r="Q6734" s="782">
        <v>0</v>
      </c>
      <c r="R6734" s="782"/>
      <c r="T6734" s="568"/>
    </row>
    <row r="6735" spans="1:20" s="498" customFormat="1" ht="12" x14ac:dyDescent="0.25">
      <c r="A6735" s="772"/>
      <c r="D6735" s="515" t="s">
        <v>12140</v>
      </c>
      <c r="E6735" s="779" t="s">
        <v>12141</v>
      </c>
      <c r="F6735" s="780" t="s">
        <v>12142</v>
      </c>
      <c r="G6735" s="781" t="s">
        <v>10678</v>
      </c>
      <c r="H6735" s="781" t="s">
        <v>11827</v>
      </c>
      <c r="I6735" s="781" t="s">
        <v>5517</v>
      </c>
      <c r="J6735" s="782">
        <v>0</v>
      </c>
      <c r="K6735" s="783">
        <v>0</v>
      </c>
      <c r="L6735" s="784">
        <f t="shared" si="417"/>
        <v>0</v>
      </c>
      <c r="M6735" s="784">
        <f t="shared" si="418"/>
        <v>0</v>
      </c>
      <c r="N6735" s="782">
        <v>0</v>
      </c>
      <c r="O6735" s="782">
        <v>0</v>
      </c>
      <c r="P6735" s="782">
        <v>0</v>
      </c>
      <c r="Q6735" s="782">
        <v>102000000</v>
      </c>
      <c r="R6735" s="782"/>
      <c r="T6735" s="568"/>
    </row>
    <row r="6736" spans="1:20" s="498" customFormat="1" ht="12" x14ac:dyDescent="0.25">
      <c r="A6736" s="772"/>
      <c r="D6736" s="515" t="s">
        <v>12143</v>
      </c>
      <c r="E6736" s="779" t="s">
        <v>12144</v>
      </c>
      <c r="F6736" s="780" t="s">
        <v>8177</v>
      </c>
      <c r="G6736" s="781" t="s">
        <v>10678</v>
      </c>
      <c r="H6736" s="781" t="s">
        <v>11827</v>
      </c>
      <c r="I6736" s="781" t="s">
        <v>5517</v>
      </c>
      <c r="J6736" s="782">
        <v>0</v>
      </c>
      <c r="K6736" s="783">
        <v>0</v>
      </c>
      <c r="L6736" s="782">
        <f t="shared" si="417"/>
        <v>0</v>
      </c>
      <c r="M6736" s="782">
        <f t="shared" si="418"/>
        <v>0</v>
      </c>
      <c r="N6736" s="782">
        <v>0</v>
      </c>
      <c r="O6736" s="782">
        <v>0</v>
      </c>
      <c r="P6736" s="782">
        <v>0</v>
      </c>
      <c r="Q6736" s="782">
        <v>0</v>
      </c>
      <c r="R6736" s="782"/>
      <c r="T6736" s="568"/>
    </row>
    <row r="6737" spans="1:20" s="498" customFormat="1" ht="12" x14ac:dyDescent="0.25">
      <c r="A6737" s="772"/>
      <c r="D6737" s="515"/>
      <c r="F6737" s="536"/>
      <c r="J6737" s="776"/>
      <c r="K6737" s="829"/>
      <c r="L6737" s="776"/>
      <c r="M6737" s="776"/>
      <c r="N6737" s="776"/>
      <c r="O6737" s="776"/>
      <c r="P6737" s="776"/>
      <c r="Q6737" s="776"/>
      <c r="R6737" s="776"/>
      <c r="T6737" s="568"/>
    </row>
    <row r="6738" spans="1:20" s="498" customFormat="1" ht="12" x14ac:dyDescent="0.25">
      <c r="A6738" s="772"/>
      <c r="C6738" s="773" t="s">
        <v>5142</v>
      </c>
      <c r="D6738" s="794"/>
      <c r="E6738" s="773"/>
      <c r="F6738" s="775"/>
      <c r="G6738" s="773"/>
      <c r="H6738" s="773"/>
      <c r="I6738" s="773"/>
      <c r="J6738" s="777">
        <v>378900000</v>
      </c>
      <c r="K6738" s="789">
        <f>SUM(K6739:K6793)</f>
        <v>208900000</v>
      </c>
      <c r="L6738" s="784">
        <f t="shared" ref="L6738:O6738" si="419">SUM(L6739:L6793)</f>
        <v>170000000</v>
      </c>
      <c r="M6738" s="784">
        <f t="shared" si="419"/>
        <v>0</v>
      </c>
      <c r="N6738" s="784">
        <f t="shared" si="419"/>
        <v>378900000</v>
      </c>
      <c r="O6738" s="784">
        <f t="shared" si="419"/>
        <v>382950020</v>
      </c>
      <c r="P6738" s="777">
        <f>SUM(K6738,N6738,O6738)</f>
        <v>970750020</v>
      </c>
      <c r="Q6738" s="777">
        <v>386050000</v>
      </c>
      <c r="R6738" s="777"/>
      <c r="T6738" s="568"/>
    </row>
    <row r="6739" spans="1:20" s="498" customFormat="1" ht="24" x14ac:dyDescent="0.25">
      <c r="A6739" s="772"/>
      <c r="D6739" s="515" t="s">
        <v>12145</v>
      </c>
      <c r="E6739" s="779" t="s">
        <v>12146</v>
      </c>
      <c r="F6739" s="780" t="s">
        <v>5927</v>
      </c>
      <c r="G6739" s="781" t="s">
        <v>10678</v>
      </c>
      <c r="H6739" s="781" t="s">
        <v>11827</v>
      </c>
      <c r="I6739" s="781" t="s">
        <v>5517</v>
      </c>
      <c r="J6739" s="782">
        <v>8000000</v>
      </c>
      <c r="K6739" s="783">
        <v>8000000</v>
      </c>
      <c r="L6739" s="784">
        <f t="shared" ref="L6739:L6793" si="420">SUM(J6739-K6739)</f>
        <v>0</v>
      </c>
      <c r="M6739" s="784">
        <f>SUM(K6739-J6739)</f>
        <v>0</v>
      </c>
      <c r="N6739" s="782">
        <v>8000000</v>
      </c>
      <c r="O6739" s="782">
        <v>8000000</v>
      </c>
      <c r="P6739" s="782">
        <v>24000000</v>
      </c>
      <c r="Q6739" s="782">
        <v>8000000</v>
      </c>
      <c r="R6739" s="782"/>
      <c r="T6739" s="568"/>
    </row>
    <row r="6740" spans="1:20" s="498" customFormat="1" ht="24" x14ac:dyDescent="0.25">
      <c r="A6740" s="772"/>
      <c r="D6740" s="515" t="s">
        <v>12147</v>
      </c>
      <c r="E6740" s="779" t="s">
        <v>12148</v>
      </c>
      <c r="F6740" s="780" t="s">
        <v>6618</v>
      </c>
      <c r="G6740" s="781" t="s">
        <v>10678</v>
      </c>
      <c r="H6740" s="781" t="s">
        <v>11827</v>
      </c>
      <c r="I6740" s="781" t="s">
        <v>5517</v>
      </c>
      <c r="J6740" s="782">
        <v>7000000</v>
      </c>
      <c r="K6740" s="783">
        <v>7000000</v>
      </c>
      <c r="L6740" s="784">
        <f t="shared" si="420"/>
        <v>0</v>
      </c>
      <c r="M6740" s="784">
        <f t="shared" ref="M6740:M6793" si="421">SUM(K6740-J6740)</f>
        <v>0</v>
      </c>
      <c r="N6740" s="782">
        <v>7000000</v>
      </c>
      <c r="O6740" s="782">
        <v>7000000</v>
      </c>
      <c r="P6740" s="782">
        <v>21000000</v>
      </c>
      <c r="Q6740" s="782">
        <v>7000000</v>
      </c>
      <c r="R6740" s="782"/>
      <c r="T6740" s="568"/>
    </row>
    <row r="6741" spans="1:20" s="498" customFormat="1" ht="24" x14ac:dyDescent="0.25">
      <c r="A6741" s="772"/>
      <c r="D6741" s="515" t="s">
        <v>12149</v>
      </c>
      <c r="E6741" s="779" t="s">
        <v>12150</v>
      </c>
      <c r="F6741" s="780" t="s">
        <v>6097</v>
      </c>
      <c r="G6741" s="781" t="s">
        <v>10678</v>
      </c>
      <c r="H6741" s="781" t="s">
        <v>11827</v>
      </c>
      <c r="I6741" s="781" t="s">
        <v>5517</v>
      </c>
      <c r="J6741" s="782">
        <v>12000000</v>
      </c>
      <c r="K6741" s="783">
        <v>12000000</v>
      </c>
      <c r="L6741" s="784">
        <f t="shared" si="420"/>
        <v>0</v>
      </c>
      <c r="M6741" s="784">
        <f t="shared" si="421"/>
        <v>0</v>
      </c>
      <c r="N6741" s="782">
        <v>12000000</v>
      </c>
      <c r="O6741" s="782">
        <v>12000000</v>
      </c>
      <c r="P6741" s="782">
        <v>36000000</v>
      </c>
      <c r="Q6741" s="782">
        <v>12000000</v>
      </c>
      <c r="R6741" s="782"/>
      <c r="T6741" s="568"/>
    </row>
    <row r="6742" spans="1:20" s="498" customFormat="1" ht="24" x14ac:dyDescent="0.25">
      <c r="A6742" s="772"/>
      <c r="D6742" s="515" t="s">
        <v>12151</v>
      </c>
      <c r="E6742" s="779" t="s">
        <v>12152</v>
      </c>
      <c r="F6742" s="780" t="s">
        <v>5932</v>
      </c>
      <c r="G6742" s="781" t="s">
        <v>10678</v>
      </c>
      <c r="H6742" s="781" t="s">
        <v>11827</v>
      </c>
      <c r="I6742" s="781" t="s">
        <v>5517</v>
      </c>
      <c r="J6742" s="782">
        <v>8000000</v>
      </c>
      <c r="K6742" s="783">
        <v>8000000</v>
      </c>
      <c r="L6742" s="784">
        <f t="shared" si="420"/>
        <v>0</v>
      </c>
      <c r="M6742" s="784">
        <f t="shared" si="421"/>
        <v>0</v>
      </c>
      <c r="N6742" s="782">
        <v>8000000</v>
      </c>
      <c r="O6742" s="782">
        <v>9000000</v>
      </c>
      <c r="P6742" s="782">
        <v>25000000</v>
      </c>
      <c r="Q6742" s="782">
        <v>8000000</v>
      </c>
      <c r="R6742" s="782"/>
      <c r="T6742" s="568"/>
    </row>
    <row r="6743" spans="1:20" s="498" customFormat="1" ht="12" x14ac:dyDescent="0.25">
      <c r="A6743" s="772"/>
      <c r="D6743" s="515" t="s">
        <v>12153</v>
      </c>
      <c r="E6743" s="779" t="s">
        <v>12154</v>
      </c>
      <c r="F6743" s="780" t="s">
        <v>5901</v>
      </c>
      <c r="G6743" s="781" t="s">
        <v>10678</v>
      </c>
      <c r="H6743" s="781" t="s">
        <v>11827</v>
      </c>
      <c r="I6743" s="781" t="s">
        <v>5517</v>
      </c>
      <c r="J6743" s="782">
        <v>5000000</v>
      </c>
      <c r="K6743" s="783">
        <v>5000000</v>
      </c>
      <c r="L6743" s="784">
        <f t="shared" si="420"/>
        <v>0</v>
      </c>
      <c r="M6743" s="784">
        <f t="shared" si="421"/>
        <v>0</v>
      </c>
      <c r="N6743" s="782">
        <v>5000000</v>
      </c>
      <c r="O6743" s="782">
        <v>5000000</v>
      </c>
      <c r="P6743" s="782">
        <v>15000000</v>
      </c>
      <c r="Q6743" s="782">
        <v>5000000</v>
      </c>
      <c r="R6743" s="782"/>
      <c r="T6743" s="568"/>
    </row>
    <row r="6744" spans="1:20" s="751" customFormat="1" ht="12" customHeight="1" x14ac:dyDescent="0.3">
      <c r="A6744" s="946" t="s">
        <v>5500</v>
      </c>
      <c r="B6744" s="946"/>
      <c r="C6744" s="946"/>
      <c r="D6744" s="946"/>
      <c r="E6744" s="946"/>
      <c r="F6744" s="946"/>
      <c r="G6744" s="946"/>
      <c r="H6744" s="946"/>
      <c r="I6744" s="946"/>
      <c r="J6744" s="946"/>
      <c r="K6744" s="946"/>
      <c r="L6744" s="946"/>
      <c r="M6744" s="946"/>
      <c r="N6744" s="946"/>
      <c r="O6744" s="946"/>
      <c r="P6744" s="946"/>
      <c r="Q6744" s="946"/>
      <c r="T6744" s="752"/>
    </row>
    <row r="6745" spans="1:20" s="751" customFormat="1" ht="13.8" x14ac:dyDescent="0.3">
      <c r="A6745" s="946" t="s">
        <v>5501</v>
      </c>
      <c r="B6745" s="946"/>
      <c r="C6745" s="946"/>
      <c r="D6745" s="946"/>
      <c r="E6745" s="946"/>
      <c r="F6745" s="946"/>
      <c r="G6745" s="946"/>
      <c r="H6745" s="946"/>
      <c r="I6745" s="946"/>
      <c r="J6745" s="946"/>
      <c r="K6745" s="946"/>
      <c r="L6745" s="946"/>
      <c r="M6745" s="946"/>
      <c r="N6745" s="946"/>
      <c r="O6745" s="946"/>
      <c r="P6745" s="946"/>
      <c r="Q6745" s="946"/>
      <c r="T6745" s="752"/>
    </row>
    <row r="6746" spans="1:20" s="753" customFormat="1" ht="13.2" x14ac:dyDescent="0.25">
      <c r="A6746" s="947" t="s">
        <v>11822</v>
      </c>
      <c r="B6746" s="947"/>
      <c r="C6746" s="947"/>
      <c r="D6746" s="947"/>
      <c r="E6746" s="947"/>
      <c r="F6746" s="947"/>
      <c r="G6746" s="947"/>
      <c r="H6746" s="947"/>
      <c r="I6746" s="947"/>
      <c r="J6746" s="947"/>
      <c r="K6746" s="947"/>
      <c r="L6746" s="947"/>
      <c r="M6746" s="947"/>
      <c r="N6746" s="947"/>
      <c r="O6746" s="947"/>
      <c r="P6746" s="947"/>
      <c r="Q6746" s="947"/>
      <c r="T6746" s="754"/>
    </row>
    <row r="6747" spans="1:20" s="760" customFormat="1" ht="24" customHeight="1" x14ac:dyDescent="0.25">
      <c r="A6747" s="943" t="s">
        <v>5502</v>
      </c>
      <c r="B6747" s="948" t="s">
        <v>5503</v>
      </c>
      <c r="C6747" s="949"/>
      <c r="D6747" s="755"/>
      <c r="E6747" s="943" t="s">
        <v>5504</v>
      </c>
      <c r="F6747" s="943" t="s">
        <v>4881</v>
      </c>
      <c r="G6747" s="943" t="s">
        <v>5505</v>
      </c>
      <c r="H6747" s="943" t="s">
        <v>5506</v>
      </c>
      <c r="I6747" s="943" t="s">
        <v>5507</v>
      </c>
      <c r="J6747" s="756" t="s">
        <v>3115</v>
      </c>
      <c r="K6747" s="757" t="s">
        <v>3116</v>
      </c>
      <c r="L6747" s="758" t="s">
        <v>5508</v>
      </c>
      <c r="M6747" s="758" t="s">
        <v>5509</v>
      </c>
      <c r="N6747" s="756" t="s">
        <v>3116</v>
      </c>
      <c r="O6747" s="756" t="s">
        <v>3116</v>
      </c>
      <c r="P6747" s="759" t="s">
        <v>3317</v>
      </c>
      <c r="Q6747" s="759" t="s">
        <v>3341</v>
      </c>
      <c r="R6747" s="759" t="s">
        <v>5510</v>
      </c>
      <c r="T6747" s="761"/>
    </row>
    <row r="6748" spans="1:20" s="760" customFormat="1" ht="19.5" customHeight="1" x14ac:dyDescent="0.25">
      <c r="A6748" s="944"/>
      <c r="B6748" s="950"/>
      <c r="C6748" s="951"/>
      <c r="D6748" s="762"/>
      <c r="E6748" s="944"/>
      <c r="F6748" s="944"/>
      <c r="G6748" s="944"/>
      <c r="H6748" s="944"/>
      <c r="I6748" s="944"/>
      <c r="J6748" s="763">
        <v>2020</v>
      </c>
      <c r="K6748" s="764" t="s">
        <v>3120</v>
      </c>
      <c r="L6748" s="765" t="s">
        <v>3120</v>
      </c>
      <c r="M6748" s="765" t="s">
        <v>3120</v>
      </c>
      <c r="N6748" s="766" t="s">
        <v>5068</v>
      </c>
      <c r="O6748" s="766" t="s">
        <v>5069</v>
      </c>
      <c r="P6748" s="763" t="s">
        <v>4882</v>
      </c>
      <c r="Q6748" s="766" t="s">
        <v>5102</v>
      </c>
      <c r="R6748" s="763"/>
      <c r="T6748" s="761"/>
    </row>
    <row r="6749" spans="1:20" s="760" customFormat="1" ht="15.75" customHeight="1" x14ac:dyDescent="0.25">
      <c r="A6749" s="945"/>
      <c r="B6749" s="952"/>
      <c r="C6749" s="953"/>
      <c r="D6749" s="768"/>
      <c r="E6749" s="945"/>
      <c r="F6749" s="945"/>
      <c r="G6749" s="945"/>
      <c r="H6749" s="945"/>
      <c r="I6749" s="945"/>
      <c r="J6749" s="769" t="s">
        <v>14</v>
      </c>
      <c r="K6749" s="770" t="s">
        <v>14</v>
      </c>
      <c r="L6749" s="771" t="s">
        <v>14</v>
      </c>
      <c r="M6749" s="771" t="s">
        <v>14</v>
      </c>
      <c r="N6749" s="769" t="s">
        <v>14</v>
      </c>
      <c r="O6749" s="769" t="s">
        <v>14</v>
      </c>
      <c r="P6749" s="769" t="s">
        <v>14</v>
      </c>
      <c r="Q6749" s="769" t="s">
        <v>14</v>
      </c>
      <c r="R6749" s="769"/>
      <c r="T6749" s="761"/>
    </row>
    <row r="6750" spans="1:20" s="498" customFormat="1" ht="12" x14ac:dyDescent="0.25">
      <c r="A6750" s="772"/>
      <c r="D6750" s="515" t="s">
        <v>12155</v>
      </c>
      <c r="E6750" s="779" t="s">
        <v>12156</v>
      </c>
      <c r="F6750" s="780" t="s">
        <v>5586</v>
      </c>
      <c r="G6750" s="781" t="s">
        <v>10678</v>
      </c>
      <c r="H6750" s="781" t="s">
        <v>11827</v>
      </c>
      <c r="I6750" s="781" t="s">
        <v>5517</v>
      </c>
      <c r="J6750" s="782">
        <v>600000</v>
      </c>
      <c r="K6750" s="783">
        <v>600000</v>
      </c>
      <c r="L6750" s="784">
        <f t="shared" si="420"/>
        <v>0</v>
      </c>
      <c r="M6750" s="784">
        <f t="shared" si="421"/>
        <v>0</v>
      </c>
      <c r="N6750" s="782">
        <v>600000</v>
      </c>
      <c r="O6750" s="782">
        <v>700000</v>
      </c>
      <c r="P6750" s="782">
        <v>1900000</v>
      </c>
      <c r="Q6750" s="782">
        <v>600000</v>
      </c>
      <c r="R6750" s="782"/>
      <c r="T6750" s="568"/>
    </row>
    <row r="6751" spans="1:20" s="498" customFormat="1" ht="24" x14ac:dyDescent="0.25">
      <c r="A6751" s="772"/>
      <c r="D6751" s="515" t="s">
        <v>12157</v>
      </c>
      <c r="E6751" s="779" t="s">
        <v>12158</v>
      </c>
      <c r="F6751" s="780" t="s">
        <v>5589</v>
      </c>
      <c r="G6751" s="781" t="s">
        <v>10678</v>
      </c>
      <c r="H6751" s="781" t="s">
        <v>11827</v>
      </c>
      <c r="I6751" s="781" t="s">
        <v>5517</v>
      </c>
      <c r="J6751" s="782">
        <v>0</v>
      </c>
      <c r="K6751" s="783">
        <v>0</v>
      </c>
      <c r="L6751" s="784">
        <f t="shared" si="420"/>
        <v>0</v>
      </c>
      <c r="M6751" s="784">
        <f t="shared" si="421"/>
        <v>0</v>
      </c>
      <c r="N6751" s="782">
        <v>0</v>
      </c>
      <c r="O6751" s="782">
        <v>0</v>
      </c>
      <c r="P6751" s="782">
        <v>0</v>
      </c>
      <c r="Q6751" s="782">
        <v>0</v>
      </c>
      <c r="R6751" s="782"/>
      <c r="T6751" s="568"/>
    </row>
    <row r="6752" spans="1:20" s="498" customFormat="1" ht="12" x14ac:dyDescent="0.25">
      <c r="A6752" s="772"/>
      <c r="D6752" s="515" t="s">
        <v>12159</v>
      </c>
      <c r="E6752" s="779" t="s">
        <v>12160</v>
      </c>
      <c r="F6752" s="780" t="s">
        <v>5592</v>
      </c>
      <c r="G6752" s="781" t="s">
        <v>10678</v>
      </c>
      <c r="H6752" s="781" t="s">
        <v>11827</v>
      </c>
      <c r="I6752" s="781" t="s">
        <v>5517</v>
      </c>
      <c r="J6752" s="782">
        <v>0</v>
      </c>
      <c r="K6752" s="783">
        <v>0</v>
      </c>
      <c r="L6752" s="784">
        <f t="shared" si="420"/>
        <v>0</v>
      </c>
      <c r="M6752" s="784">
        <f t="shared" si="421"/>
        <v>0</v>
      </c>
      <c r="N6752" s="782">
        <v>0</v>
      </c>
      <c r="O6752" s="782">
        <v>0</v>
      </c>
      <c r="P6752" s="782">
        <v>0</v>
      </c>
      <c r="Q6752" s="782">
        <v>0</v>
      </c>
      <c r="R6752" s="782"/>
      <c r="T6752" s="568"/>
    </row>
    <row r="6753" spans="1:20" s="498" customFormat="1" ht="12" x14ac:dyDescent="0.25">
      <c r="A6753" s="772"/>
      <c r="D6753" s="515" t="s">
        <v>12161</v>
      </c>
      <c r="E6753" s="779" t="s">
        <v>12162</v>
      </c>
      <c r="F6753" s="780" t="s">
        <v>6354</v>
      </c>
      <c r="G6753" s="781" t="s">
        <v>10678</v>
      </c>
      <c r="H6753" s="781" t="s">
        <v>11827</v>
      </c>
      <c r="I6753" s="781" t="s">
        <v>5517</v>
      </c>
      <c r="J6753" s="782">
        <v>0</v>
      </c>
      <c r="K6753" s="783">
        <v>0</v>
      </c>
      <c r="L6753" s="784">
        <f t="shared" si="420"/>
        <v>0</v>
      </c>
      <c r="M6753" s="784">
        <f t="shared" si="421"/>
        <v>0</v>
      </c>
      <c r="N6753" s="782">
        <v>0</v>
      </c>
      <c r="O6753" s="782">
        <v>0</v>
      </c>
      <c r="P6753" s="782">
        <v>0</v>
      </c>
      <c r="Q6753" s="782">
        <v>0</v>
      </c>
      <c r="R6753" s="782"/>
      <c r="T6753" s="568"/>
    </row>
    <row r="6754" spans="1:20" s="498" customFormat="1" ht="36" x14ac:dyDescent="0.25">
      <c r="A6754" s="772"/>
      <c r="D6754" s="515" t="s">
        <v>12163</v>
      </c>
      <c r="E6754" s="779" t="s">
        <v>12164</v>
      </c>
      <c r="F6754" s="780" t="s">
        <v>5598</v>
      </c>
      <c r="G6754" s="781" t="s">
        <v>10678</v>
      </c>
      <c r="H6754" s="781" t="s">
        <v>11827</v>
      </c>
      <c r="I6754" s="781" t="s">
        <v>5517</v>
      </c>
      <c r="J6754" s="782">
        <v>4000000</v>
      </c>
      <c r="K6754" s="783">
        <v>4000000</v>
      </c>
      <c r="L6754" s="784">
        <f t="shared" si="420"/>
        <v>0</v>
      </c>
      <c r="M6754" s="784">
        <f t="shared" si="421"/>
        <v>0</v>
      </c>
      <c r="N6754" s="782">
        <v>4000000</v>
      </c>
      <c r="O6754" s="782">
        <v>4000000</v>
      </c>
      <c r="P6754" s="782">
        <v>12000000</v>
      </c>
      <c r="Q6754" s="782">
        <v>4000000</v>
      </c>
      <c r="R6754" s="782"/>
      <c r="T6754" s="568"/>
    </row>
    <row r="6755" spans="1:20" s="498" customFormat="1" ht="12" x14ac:dyDescent="0.25">
      <c r="A6755" s="772"/>
      <c r="D6755" s="515" t="s">
        <v>12165</v>
      </c>
      <c r="E6755" s="779" t="s">
        <v>12166</v>
      </c>
      <c r="F6755" s="780" t="s">
        <v>5601</v>
      </c>
      <c r="G6755" s="781" t="s">
        <v>10678</v>
      </c>
      <c r="H6755" s="781" t="s">
        <v>11827</v>
      </c>
      <c r="I6755" s="781" t="s">
        <v>5517</v>
      </c>
      <c r="J6755" s="782">
        <v>20000000</v>
      </c>
      <c r="K6755" s="783">
        <v>20000000</v>
      </c>
      <c r="L6755" s="784">
        <f t="shared" si="420"/>
        <v>0</v>
      </c>
      <c r="M6755" s="784">
        <f t="shared" si="421"/>
        <v>0</v>
      </c>
      <c r="N6755" s="782">
        <v>20000000</v>
      </c>
      <c r="O6755" s="782">
        <v>20000000</v>
      </c>
      <c r="P6755" s="782">
        <v>60000000</v>
      </c>
      <c r="Q6755" s="782">
        <v>18000000</v>
      </c>
      <c r="R6755" s="782"/>
      <c r="T6755" s="568"/>
    </row>
    <row r="6756" spans="1:20" s="498" customFormat="1" ht="12" x14ac:dyDescent="0.25">
      <c r="A6756" s="772"/>
      <c r="D6756" s="515" t="s">
        <v>12167</v>
      </c>
      <c r="E6756" s="779" t="s">
        <v>12168</v>
      </c>
      <c r="F6756" s="780" t="s">
        <v>5604</v>
      </c>
      <c r="G6756" s="781" t="s">
        <v>10678</v>
      </c>
      <c r="H6756" s="781" t="s">
        <v>11827</v>
      </c>
      <c r="I6756" s="781" t="s">
        <v>5517</v>
      </c>
      <c r="J6756" s="782">
        <v>300000</v>
      </c>
      <c r="K6756" s="783">
        <v>300000</v>
      </c>
      <c r="L6756" s="784">
        <f t="shared" si="420"/>
        <v>0</v>
      </c>
      <c r="M6756" s="784">
        <f t="shared" si="421"/>
        <v>0</v>
      </c>
      <c r="N6756" s="782">
        <v>300000</v>
      </c>
      <c r="O6756" s="782">
        <v>400000</v>
      </c>
      <c r="P6756" s="782">
        <v>1000000</v>
      </c>
      <c r="Q6756" s="782">
        <v>300000</v>
      </c>
      <c r="R6756" s="782"/>
      <c r="T6756" s="568"/>
    </row>
    <row r="6757" spans="1:20" s="498" customFormat="1" ht="12" x14ac:dyDescent="0.25">
      <c r="A6757" s="772"/>
      <c r="D6757" s="515" t="s">
        <v>12169</v>
      </c>
      <c r="E6757" s="779" t="s">
        <v>12170</v>
      </c>
      <c r="F6757" s="515" t="s">
        <v>11913</v>
      </c>
      <c r="G6757" s="781" t="s">
        <v>10678</v>
      </c>
      <c r="H6757" s="781" t="s">
        <v>11827</v>
      </c>
      <c r="I6757" s="781" t="s">
        <v>5517</v>
      </c>
      <c r="J6757" s="782">
        <v>300000</v>
      </c>
      <c r="K6757" s="783">
        <v>300000</v>
      </c>
      <c r="L6757" s="784">
        <f t="shared" si="420"/>
        <v>0</v>
      </c>
      <c r="M6757" s="784">
        <f t="shared" si="421"/>
        <v>0</v>
      </c>
      <c r="N6757" s="782">
        <v>300000</v>
      </c>
      <c r="O6757" s="782">
        <v>300000</v>
      </c>
      <c r="P6757" s="782">
        <v>900000</v>
      </c>
      <c r="Q6757" s="782">
        <v>300000</v>
      </c>
      <c r="R6757" s="782"/>
      <c r="T6757" s="568"/>
    </row>
    <row r="6758" spans="1:20" s="498" customFormat="1" ht="24" x14ac:dyDescent="0.25">
      <c r="A6758" s="772"/>
      <c r="D6758" s="515" t="s">
        <v>12171</v>
      </c>
      <c r="E6758" s="779" t="s">
        <v>12172</v>
      </c>
      <c r="F6758" s="780" t="s">
        <v>5610</v>
      </c>
      <c r="G6758" s="781" t="s">
        <v>10678</v>
      </c>
      <c r="H6758" s="781" t="s">
        <v>11827</v>
      </c>
      <c r="I6758" s="781" t="s">
        <v>5517</v>
      </c>
      <c r="J6758" s="782">
        <v>2000000</v>
      </c>
      <c r="K6758" s="783">
        <v>2000000</v>
      </c>
      <c r="L6758" s="784">
        <f t="shared" si="420"/>
        <v>0</v>
      </c>
      <c r="M6758" s="784">
        <f t="shared" si="421"/>
        <v>0</v>
      </c>
      <c r="N6758" s="782">
        <v>2000000</v>
      </c>
      <c r="O6758" s="782">
        <v>2000000</v>
      </c>
      <c r="P6758" s="782">
        <v>6000000</v>
      </c>
      <c r="Q6758" s="782">
        <v>12000000</v>
      </c>
      <c r="R6758" s="782"/>
      <c r="T6758" s="568"/>
    </row>
    <row r="6759" spans="1:20" s="498" customFormat="1" ht="24" x14ac:dyDescent="0.25">
      <c r="A6759" s="772"/>
      <c r="D6759" s="515" t="s">
        <v>12173</v>
      </c>
      <c r="E6759" s="779" t="s">
        <v>12174</v>
      </c>
      <c r="F6759" s="780" t="s">
        <v>9012</v>
      </c>
      <c r="G6759" s="781" t="s">
        <v>10678</v>
      </c>
      <c r="H6759" s="781" t="s">
        <v>11827</v>
      </c>
      <c r="I6759" s="781" t="s">
        <v>5517</v>
      </c>
      <c r="J6759" s="782">
        <v>1500000</v>
      </c>
      <c r="K6759" s="783">
        <v>1500000</v>
      </c>
      <c r="L6759" s="784">
        <f t="shared" si="420"/>
        <v>0</v>
      </c>
      <c r="M6759" s="784">
        <f t="shared" si="421"/>
        <v>0</v>
      </c>
      <c r="N6759" s="782">
        <v>1500000</v>
      </c>
      <c r="O6759" s="782">
        <v>1500000</v>
      </c>
      <c r="P6759" s="782">
        <v>4500000</v>
      </c>
      <c r="Q6759" s="782">
        <v>2000000</v>
      </c>
      <c r="R6759" s="782"/>
      <c r="T6759" s="568"/>
    </row>
    <row r="6760" spans="1:20" s="498" customFormat="1" ht="36" x14ac:dyDescent="0.25">
      <c r="A6760" s="772"/>
      <c r="D6760" s="515" t="s">
        <v>12175</v>
      </c>
      <c r="E6760" s="779" t="s">
        <v>12176</v>
      </c>
      <c r="F6760" s="780" t="s">
        <v>7977</v>
      </c>
      <c r="G6760" s="781" t="s">
        <v>10678</v>
      </c>
      <c r="H6760" s="781" t="s">
        <v>11827</v>
      </c>
      <c r="I6760" s="781" t="s">
        <v>5517</v>
      </c>
      <c r="J6760" s="782">
        <v>1500000</v>
      </c>
      <c r="K6760" s="783">
        <v>1500000</v>
      </c>
      <c r="L6760" s="784">
        <f t="shared" si="420"/>
        <v>0</v>
      </c>
      <c r="M6760" s="784">
        <f t="shared" si="421"/>
        <v>0</v>
      </c>
      <c r="N6760" s="782">
        <v>1500000</v>
      </c>
      <c r="O6760" s="782">
        <v>1500000</v>
      </c>
      <c r="P6760" s="782">
        <v>4500000</v>
      </c>
      <c r="Q6760" s="782">
        <v>1500000</v>
      </c>
      <c r="R6760" s="782"/>
      <c r="T6760" s="568"/>
    </row>
    <row r="6761" spans="1:20" s="498" customFormat="1" ht="24" x14ac:dyDescent="0.25">
      <c r="A6761" s="772"/>
      <c r="D6761" s="515" t="s">
        <v>12177</v>
      </c>
      <c r="E6761" s="779" t="s">
        <v>12178</v>
      </c>
      <c r="F6761" s="780" t="s">
        <v>5637</v>
      </c>
      <c r="G6761" s="781" t="s">
        <v>10678</v>
      </c>
      <c r="H6761" s="781" t="s">
        <v>11827</v>
      </c>
      <c r="I6761" s="781" t="s">
        <v>5517</v>
      </c>
      <c r="J6761" s="782">
        <v>1000000</v>
      </c>
      <c r="K6761" s="783">
        <v>1000000</v>
      </c>
      <c r="L6761" s="784">
        <f t="shared" si="420"/>
        <v>0</v>
      </c>
      <c r="M6761" s="784">
        <f t="shared" si="421"/>
        <v>0</v>
      </c>
      <c r="N6761" s="782">
        <v>1000000</v>
      </c>
      <c r="O6761" s="782">
        <v>1000000</v>
      </c>
      <c r="P6761" s="782">
        <v>3000000</v>
      </c>
      <c r="Q6761" s="782">
        <v>1000000</v>
      </c>
      <c r="R6761" s="782"/>
      <c r="T6761" s="568"/>
    </row>
    <row r="6762" spans="1:20" s="498" customFormat="1" ht="36" x14ac:dyDescent="0.25">
      <c r="A6762" s="772"/>
      <c r="D6762" s="515" t="s">
        <v>12179</v>
      </c>
      <c r="E6762" s="779" t="s">
        <v>12180</v>
      </c>
      <c r="F6762" s="780" t="s">
        <v>10221</v>
      </c>
      <c r="G6762" s="781" t="s">
        <v>10678</v>
      </c>
      <c r="H6762" s="781" t="s">
        <v>11827</v>
      </c>
      <c r="I6762" s="781" t="s">
        <v>5517</v>
      </c>
      <c r="J6762" s="782">
        <v>2000000</v>
      </c>
      <c r="K6762" s="783">
        <v>2000000</v>
      </c>
      <c r="L6762" s="784">
        <f t="shared" si="420"/>
        <v>0</v>
      </c>
      <c r="M6762" s="784">
        <f t="shared" si="421"/>
        <v>0</v>
      </c>
      <c r="N6762" s="782">
        <v>2000000</v>
      </c>
      <c r="O6762" s="782">
        <v>2000000</v>
      </c>
      <c r="P6762" s="782">
        <v>6000000</v>
      </c>
      <c r="Q6762" s="782">
        <v>2000000</v>
      </c>
      <c r="R6762" s="782"/>
      <c r="T6762" s="568"/>
    </row>
    <row r="6763" spans="1:20" s="498" customFormat="1" ht="24" x14ac:dyDescent="0.25">
      <c r="A6763" s="772"/>
      <c r="D6763" s="515" t="s">
        <v>12181</v>
      </c>
      <c r="E6763" s="779" t="s">
        <v>12182</v>
      </c>
      <c r="F6763" s="780" t="s">
        <v>6254</v>
      </c>
      <c r="G6763" s="781" t="s">
        <v>10678</v>
      </c>
      <c r="H6763" s="781" t="s">
        <v>11827</v>
      </c>
      <c r="I6763" s="781" t="s">
        <v>5517</v>
      </c>
      <c r="J6763" s="782">
        <v>500000</v>
      </c>
      <c r="K6763" s="783">
        <v>500000</v>
      </c>
      <c r="L6763" s="784">
        <f t="shared" si="420"/>
        <v>0</v>
      </c>
      <c r="M6763" s="784">
        <f t="shared" si="421"/>
        <v>0</v>
      </c>
      <c r="N6763" s="782">
        <v>500000</v>
      </c>
      <c r="O6763" s="782">
        <v>500000</v>
      </c>
      <c r="P6763" s="782">
        <v>1500000</v>
      </c>
      <c r="Q6763" s="782">
        <v>0</v>
      </c>
      <c r="R6763" s="782"/>
      <c r="T6763" s="568"/>
    </row>
    <row r="6764" spans="1:20" s="498" customFormat="1" ht="24" x14ac:dyDescent="0.25">
      <c r="A6764" s="772"/>
      <c r="D6764" s="515" t="s">
        <v>12183</v>
      </c>
      <c r="E6764" s="779" t="s">
        <v>12184</v>
      </c>
      <c r="F6764" s="780" t="s">
        <v>11932</v>
      </c>
      <c r="G6764" s="781" t="s">
        <v>10678</v>
      </c>
      <c r="H6764" s="781" t="s">
        <v>11827</v>
      </c>
      <c r="I6764" s="781" t="s">
        <v>5517</v>
      </c>
      <c r="J6764" s="782">
        <v>500000</v>
      </c>
      <c r="K6764" s="783">
        <v>500000</v>
      </c>
      <c r="L6764" s="784">
        <f t="shared" si="420"/>
        <v>0</v>
      </c>
      <c r="M6764" s="784">
        <f t="shared" si="421"/>
        <v>0</v>
      </c>
      <c r="N6764" s="782">
        <v>500000</v>
      </c>
      <c r="O6764" s="782">
        <v>500000</v>
      </c>
      <c r="P6764" s="782">
        <v>1500000</v>
      </c>
      <c r="Q6764" s="782">
        <v>500000</v>
      </c>
      <c r="R6764" s="782"/>
      <c r="T6764" s="568"/>
    </row>
    <row r="6765" spans="1:20" s="498" customFormat="1" ht="12" x14ac:dyDescent="0.25">
      <c r="A6765" s="772"/>
      <c r="D6765" s="515" t="s">
        <v>12185</v>
      </c>
      <c r="E6765" s="779" t="s">
        <v>12186</v>
      </c>
      <c r="F6765" s="515" t="s">
        <v>5649</v>
      </c>
      <c r="G6765" s="781" t="s">
        <v>10678</v>
      </c>
      <c r="H6765" s="781" t="s">
        <v>11827</v>
      </c>
      <c r="I6765" s="781" t="s">
        <v>5517</v>
      </c>
      <c r="J6765" s="782">
        <v>800000</v>
      </c>
      <c r="K6765" s="783">
        <v>800000</v>
      </c>
      <c r="L6765" s="784">
        <f t="shared" si="420"/>
        <v>0</v>
      </c>
      <c r="M6765" s="784">
        <f t="shared" si="421"/>
        <v>0</v>
      </c>
      <c r="N6765" s="782">
        <v>800000</v>
      </c>
      <c r="O6765" s="782">
        <v>800000</v>
      </c>
      <c r="P6765" s="782">
        <v>2400000</v>
      </c>
      <c r="Q6765" s="782">
        <v>800000</v>
      </c>
      <c r="R6765" s="782"/>
      <c r="T6765" s="568"/>
    </row>
    <row r="6766" spans="1:20" s="498" customFormat="1" ht="12" x14ac:dyDescent="0.25">
      <c r="A6766" s="772"/>
      <c r="D6766" s="515" t="s">
        <v>12187</v>
      </c>
      <c r="E6766" s="779" t="s">
        <v>12188</v>
      </c>
      <c r="F6766" s="780" t="s">
        <v>5664</v>
      </c>
      <c r="G6766" s="781" t="s">
        <v>10678</v>
      </c>
      <c r="H6766" s="781" t="s">
        <v>11827</v>
      </c>
      <c r="I6766" s="781" t="s">
        <v>5517</v>
      </c>
      <c r="J6766" s="782">
        <v>4500000</v>
      </c>
      <c r="K6766" s="783">
        <v>4500000</v>
      </c>
      <c r="L6766" s="784">
        <f t="shared" si="420"/>
        <v>0</v>
      </c>
      <c r="M6766" s="784">
        <f t="shared" si="421"/>
        <v>0</v>
      </c>
      <c r="N6766" s="782">
        <v>4500000</v>
      </c>
      <c r="O6766" s="782">
        <v>4500000</v>
      </c>
      <c r="P6766" s="782">
        <v>13500000</v>
      </c>
      <c r="Q6766" s="782">
        <v>4000000</v>
      </c>
      <c r="R6766" s="782"/>
      <c r="T6766" s="568"/>
    </row>
    <row r="6767" spans="1:20" s="498" customFormat="1" ht="12" x14ac:dyDescent="0.25">
      <c r="A6767" s="772"/>
      <c r="D6767" s="515" t="s">
        <v>12189</v>
      </c>
      <c r="E6767" s="779" t="s">
        <v>12190</v>
      </c>
      <c r="F6767" s="780" t="s">
        <v>5667</v>
      </c>
      <c r="G6767" s="781" t="s">
        <v>10678</v>
      </c>
      <c r="H6767" s="781" t="s">
        <v>11827</v>
      </c>
      <c r="I6767" s="781" t="s">
        <v>5517</v>
      </c>
      <c r="J6767" s="782">
        <v>0</v>
      </c>
      <c r="K6767" s="783">
        <v>0</v>
      </c>
      <c r="L6767" s="784">
        <f t="shared" si="420"/>
        <v>0</v>
      </c>
      <c r="M6767" s="784">
        <f t="shared" si="421"/>
        <v>0</v>
      </c>
      <c r="N6767" s="782">
        <v>0</v>
      </c>
      <c r="O6767" s="782">
        <v>0</v>
      </c>
      <c r="P6767" s="782">
        <v>0</v>
      </c>
      <c r="Q6767" s="782">
        <v>0</v>
      </c>
      <c r="R6767" s="782"/>
      <c r="T6767" s="568"/>
    </row>
    <row r="6768" spans="1:20" s="498" customFormat="1" ht="24" x14ac:dyDescent="0.25">
      <c r="A6768" s="772"/>
      <c r="D6768" s="515" t="s">
        <v>12191</v>
      </c>
      <c r="E6768" s="779" t="s">
        <v>12192</v>
      </c>
      <c r="F6768" s="780" t="s">
        <v>12193</v>
      </c>
      <c r="G6768" s="781" t="s">
        <v>10678</v>
      </c>
      <c r="H6768" s="781" t="s">
        <v>11827</v>
      </c>
      <c r="I6768" s="781" t="s">
        <v>5517</v>
      </c>
      <c r="J6768" s="782">
        <v>1000000</v>
      </c>
      <c r="K6768" s="783">
        <v>1000000</v>
      </c>
      <c r="L6768" s="784">
        <f t="shared" si="420"/>
        <v>0</v>
      </c>
      <c r="M6768" s="784">
        <f t="shared" si="421"/>
        <v>0</v>
      </c>
      <c r="N6768" s="782">
        <v>1000000</v>
      </c>
      <c r="O6768" s="782">
        <v>1000000</v>
      </c>
      <c r="P6768" s="782">
        <v>3000000</v>
      </c>
      <c r="Q6768" s="782">
        <v>1000000</v>
      </c>
      <c r="R6768" s="782"/>
      <c r="T6768" s="568"/>
    </row>
    <row r="6769" spans="1:20" s="498" customFormat="1" ht="12" x14ac:dyDescent="0.25">
      <c r="A6769" s="772"/>
      <c r="D6769" s="515" t="s">
        <v>12194</v>
      </c>
      <c r="E6769" s="779" t="s">
        <v>12195</v>
      </c>
      <c r="F6769" s="515" t="s">
        <v>5676</v>
      </c>
      <c r="G6769" s="781" t="s">
        <v>10678</v>
      </c>
      <c r="H6769" s="781" t="s">
        <v>11827</v>
      </c>
      <c r="I6769" s="781" t="s">
        <v>5517</v>
      </c>
      <c r="J6769" s="782">
        <v>3000000</v>
      </c>
      <c r="K6769" s="783">
        <v>3000000</v>
      </c>
      <c r="L6769" s="784">
        <f t="shared" si="420"/>
        <v>0</v>
      </c>
      <c r="M6769" s="784">
        <f t="shared" si="421"/>
        <v>0</v>
      </c>
      <c r="N6769" s="782">
        <v>3000000</v>
      </c>
      <c r="O6769" s="782">
        <v>3000000</v>
      </c>
      <c r="P6769" s="782">
        <v>9000000</v>
      </c>
      <c r="Q6769" s="782">
        <v>3000000</v>
      </c>
      <c r="R6769" s="782"/>
      <c r="T6769" s="568"/>
    </row>
    <row r="6770" spans="1:20" s="498" customFormat="1" ht="12" x14ac:dyDescent="0.25">
      <c r="A6770" s="772"/>
      <c r="D6770" s="515" t="s">
        <v>12196</v>
      </c>
      <c r="E6770" s="779" t="s">
        <v>12197</v>
      </c>
      <c r="F6770" s="780" t="s">
        <v>5679</v>
      </c>
      <c r="G6770" s="781" t="s">
        <v>10678</v>
      </c>
      <c r="H6770" s="781" t="s">
        <v>11827</v>
      </c>
      <c r="I6770" s="781" t="s">
        <v>5517</v>
      </c>
      <c r="J6770" s="782">
        <v>0</v>
      </c>
      <c r="K6770" s="783">
        <v>0</v>
      </c>
      <c r="L6770" s="784">
        <f t="shared" si="420"/>
        <v>0</v>
      </c>
      <c r="M6770" s="784">
        <f t="shared" si="421"/>
        <v>0</v>
      </c>
      <c r="N6770" s="782">
        <v>0</v>
      </c>
      <c r="O6770" s="782">
        <v>0</v>
      </c>
      <c r="P6770" s="782">
        <v>0</v>
      </c>
      <c r="Q6770" s="782">
        <v>0</v>
      </c>
      <c r="R6770" s="782"/>
      <c r="T6770" s="568"/>
    </row>
    <row r="6771" spans="1:20" s="498" customFormat="1" ht="12" x14ac:dyDescent="0.25">
      <c r="A6771" s="772"/>
      <c r="F6771" s="536"/>
      <c r="G6771" s="793"/>
      <c r="H6771" s="793"/>
      <c r="I6771" s="793"/>
      <c r="J6771" s="776"/>
      <c r="K6771" s="829"/>
      <c r="L6771" s="776"/>
      <c r="M6771" s="776"/>
      <c r="N6771" s="776"/>
      <c r="O6771" s="776"/>
      <c r="P6771" s="776"/>
      <c r="Q6771" s="776"/>
      <c r="R6771" s="776"/>
      <c r="T6771" s="568"/>
    </row>
    <row r="6772" spans="1:20" s="751" customFormat="1" ht="12" customHeight="1" x14ac:dyDescent="0.3">
      <c r="A6772" s="946" t="s">
        <v>5500</v>
      </c>
      <c r="B6772" s="946"/>
      <c r="C6772" s="946"/>
      <c r="D6772" s="946"/>
      <c r="E6772" s="946"/>
      <c r="F6772" s="946"/>
      <c r="G6772" s="946"/>
      <c r="H6772" s="946"/>
      <c r="I6772" s="946"/>
      <c r="J6772" s="946"/>
      <c r="K6772" s="946"/>
      <c r="L6772" s="946"/>
      <c r="M6772" s="946"/>
      <c r="N6772" s="946"/>
      <c r="O6772" s="946"/>
      <c r="P6772" s="946"/>
      <c r="Q6772" s="946"/>
      <c r="T6772" s="752"/>
    </row>
    <row r="6773" spans="1:20" s="751" customFormat="1" ht="13.8" x14ac:dyDescent="0.3">
      <c r="A6773" s="946" t="s">
        <v>5501</v>
      </c>
      <c r="B6773" s="946"/>
      <c r="C6773" s="946"/>
      <c r="D6773" s="946"/>
      <c r="E6773" s="946"/>
      <c r="F6773" s="946"/>
      <c r="G6773" s="946"/>
      <c r="H6773" s="946"/>
      <c r="I6773" s="946"/>
      <c r="J6773" s="946"/>
      <c r="K6773" s="946"/>
      <c r="L6773" s="946"/>
      <c r="M6773" s="946"/>
      <c r="N6773" s="946"/>
      <c r="O6773" s="946"/>
      <c r="P6773" s="946"/>
      <c r="Q6773" s="946"/>
      <c r="T6773" s="752"/>
    </row>
    <row r="6774" spans="1:20" s="753" customFormat="1" ht="13.2" x14ac:dyDescent="0.25">
      <c r="A6774" s="947" t="s">
        <v>11822</v>
      </c>
      <c r="B6774" s="947"/>
      <c r="C6774" s="947"/>
      <c r="D6774" s="947"/>
      <c r="E6774" s="947"/>
      <c r="F6774" s="947"/>
      <c r="G6774" s="947"/>
      <c r="H6774" s="947"/>
      <c r="I6774" s="947"/>
      <c r="J6774" s="947"/>
      <c r="K6774" s="947"/>
      <c r="L6774" s="947"/>
      <c r="M6774" s="947"/>
      <c r="N6774" s="947"/>
      <c r="O6774" s="947"/>
      <c r="P6774" s="947"/>
      <c r="Q6774" s="947"/>
      <c r="T6774" s="754"/>
    </row>
    <row r="6775" spans="1:20" s="760" customFormat="1" ht="24" customHeight="1" x14ac:dyDescent="0.25">
      <c r="A6775" s="943" t="s">
        <v>5502</v>
      </c>
      <c r="B6775" s="948" t="s">
        <v>5503</v>
      </c>
      <c r="C6775" s="949"/>
      <c r="D6775" s="755"/>
      <c r="E6775" s="943" t="s">
        <v>5504</v>
      </c>
      <c r="F6775" s="943" t="s">
        <v>4881</v>
      </c>
      <c r="G6775" s="943" t="s">
        <v>5505</v>
      </c>
      <c r="H6775" s="943" t="s">
        <v>5506</v>
      </c>
      <c r="I6775" s="943" t="s">
        <v>5507</v>
      </c>
      <c r="J6775" s="756" t="s">
        <v>3115</v>
      </c>
      <c r="K6775" s="757" t="s">
        <v>3116</v>
      </c>
      <c r="L6775" s="758" t="s">
        <v>5508</v>
      </c>
      <c r="M6775" s="758" t="s">
        <v>5509</v>
      </c>
      <c r="N6775" s="756" t="s">
        <v>3116</v>
      </c>
      <c r="O6775" s="756" t="s">
        <v>3116</v>
      </c>
      <c r="P6775" s="759" t="s">
        <v>3317</v>
      </c>
      <c r="Q6775" s="759" t="s">
        <v>3341</v>
      </c>
      <c r="R6775" s="759" t="s">
        <v>5510</v>
      </c>
      <c r="T6775" s="761"/>
    </row>
    <row r="6776" spans="1:20" s="760" customFormat="1" ht="19.5" customHeight="1" x14ac:dyDescent="0.25">
      <c r="A6776" s="944"/>
      <c r="B6776" s="950"/>
      <c r="C6776" s="951"/>
      <c r="D6776" s="762"/>
      <c r="E6776" s="944"/>
      <c r="F6776" s="944"/>
      <c r="G6776" s="944"/>
      <c r="H6776" s="944"/>
      <c r="I6776" s="944"/>
      <c r="J6776" s="763">
        <v>2020</v>
      </c>
      <c r="K6776" s="764" t="s">
        <v>3120</v>
      </c>
      <c r="L6776" s="765" t="s">
        <v>3120</v>
      </c>
      <c r="M6776" s="765" t="s">
        <v>3120</v>
      </c>
      <c r="N6776" s="766" t="s">
        <v>5068</v>
      </c>
      <c r="O6776" s="766" t="s">
        <v>5069</v>
      </c>
      <c r="P6776" s="763" t="s">
        <v>4882</v>
      </c>
      <c r="Q6776" s="766" t="s">
        <v>5102</v>
      </c>
      <c r="R6776" s="763"/>
      <c r="T6776" s="761"/>
    </row>
    <row r="6777" spans="1:20" s="760" customFormat="1" ht="15.75" customHeight="1" x14ac:dyDescent="0.25">
      <c r="A6777" s="945"/>
      <c r="B6777" s="952"/>
      <c r="C6777" s="953"/>
      <c r="D6777" s="768"/>
      <c r="E6777" s="945"/>
      <c r="F6777" s="945"/>
      <c r="G6777" s="945"/>
      <c r="H6777" s="945"/>
      <c r="I6777" s="945"/>
      <c r="J6777" s="769" t="s">
        <v>14</v>
      </c>
      <c r="K6777" s="770" t="s">
        <v>14</v>
      </c>
      <c r="L6777" s="771" t="s">
        <v>14</v>
      </c>
      <c r="M6777" s="771" t="s">
        <v>14</v>
      </c>
      <c r="N6777" s="769" t="s">
        <v>14</v>
      </c>
      <c r="O6777" s="769" t="s">
        <v>14</v>
      </c>
      <c r="P6777" s="769" t="s">
        <v>14</v>
      </c>
      <c r="Q6777" s="769" t="s">
        <v>14</v>
      </c>
      <c r="R6777" s="769"/>
      <c r="T6777" s="761"/>
    </row>
    <row r="6778" spans="1:20" s="498" customFormat="1" ht="24" x14ac:dyDescent="0.25">
      <c r="A6778" s="772"/>
      <c r="D6778" s="515" t="s">
        <v>12198</v>
      </c>
      <c r="E6778" s="779" t="s">
        <v>12199</v>
      </c>
      <c r="F6778" s="780" t="s">
        <v>11700</v>
      </c>
      <c r="G6778" s="781" t="s">
        <v>8378</v>
      </c>
      <c r="H6778" s="781" t="s">
        <v>11827</v>
      </c>
      <c r="I6778" s="781" t="s">
        <v>5517</v>
      </c>
      <c r="J6778" s="782">
        <v>700000</v>
      </c>
      <c r="K6778" s="783">
        <v>700000</v>
      </c>
      <c r="L6778" s="784">
        <f t="shared" si="420"/>
        <v>0</v>
      </c>
      <c r="M6778" s="784">
        <f t="shared" si="421"/>
        <v>0</v>
      </c>
      <c r="N6778" s="782">
        <v>700000</v>
      </c>
      <c r="O6778" s="782">
        <v>3550020</v>
      </c>
      <c r="P6778" s="782">
        <v>4950020</v>
      </c>
      <c r="Q6778" s="782">
        <v>600000</v>
      </c>
      <c r="R6778" s="782"/>
      <c r="T6778" s="568"/>
    </row>
    <row r="6779" spans="1:20" s="498" customFormat="1" ht="12" x14ac:dyDescent="0.25">
      <c r="A6779" s="772"/>
      <c r="D6779" s="515" t="s">
        <v>12200</v>
      </c>
      <c r="E6779" s="779" t="s">
        <v>12201</v>
      </c>
      <c r="F6779" s="780" t="s">
        <v>5694</v>
      </c>
      <c r="G6779" s="781" t="s">
        <v>10678</v>
      </c>
      <c r="H6779" s="781" t="s">
        <v>11827</v>
      </c>
      <c r="I6779" s="781" t="s">
        <v>5517</v>
      </c>
      <c r="J6779" s="782">
        <v>250000000</v>
      </c>
      <c r="K6779" s="783">
        <v>80000000</v>
      </c>
      <c r="L6779" s="784">
        <f t="shared" si="420"/>
        <v>170000000</v>
      </c>
      <c r="M6779" s="784">
        <v>0</v>
      </c>
      <c r="N6779" s="782">
        <v>250000000</v>
      </c>
      <c r="O6779" s="782">
        <v>250000000</v>
      </c>
      <c r="P6779" s="782">
        <v>750000000</v>
      </c>
      <c r="Q6779" s="782">
        <v>250000000</v>
      </c>
      <c r="R6779" s="782"/>
      <c r="T6779" s="568"/>
    </row>
    <row r="6780" spans="1:20" s="498" customFormat="1" ht="12" x14ac:dyDescent="0.25">
      <c r="A6780" s="772"/>
      <c r="D6780" s="515" t="s">
        <v>12202</v>
      </c>
      <c r="E6780" s="779" t="s">
        <v>12203</v>
      </c>
      <c r="F6780" s="780" t="s">
        <v>6525</v>
      </c>
      <c r="G6780" s="781" t="s">
        <v>10678</v>
      </c>
      <c r="H6780" s="781" t="s">
        <v>11827</v>
      </c>
      <c r="I6780" s="781" t="s">
        <v>5517</v>
      </c>
      <c r="J6780" s="782">
        <v>0</v>
      </c>
      <c r="K6780" s="783">
        <v>0</v>
      </c>
      <c r="L6780" s="784">
        <f t="shared" si="420"/>
        <v>0</v>
      </c>
      <c r="M6780" s="784">
        <f t="shared" si="421"/>
        <v>0</v>
      </c>
      <c r="N6780" s="782">
        <v>0</v>
      </c>
      <c r="O6780" s="782">
        <v>0</v>
      </c>
      <c r="P6780" s="782">
        <v>0</v>
      </c>
      <c r="Q6780" s="782">
        <v>0</v>
      </c>
      <c r="R6780" s="782"/>
      <c r="T6780" s="568"/>
    </row>
    <row r="6781" spans="1:20" s="498" customFormat="1" ht="12" x14ac:dyDescent="0.25">
      <c r="A6781" s="772"/>
      <c r="D6781" s="515" t="s">
        <v>12204</v>
      </c>
      <c r="E6781" s="779" t="s">
        <v>12205</v>
      </c>
      <c r="F6781" s="515" t="s">
        <v>5915</v>
      </c>
      <c r="G6781" s="781" t="s">
        <v>10678</v>
      </c>
      <c r="H6781" s="781" t="s">
        <v>11827</v>
      </c>
      <c r="I6781" s="781" t="s">
        <v>5517</v>
      </c>
      <c r="J6781" s="782">
        <v>10000000</v>
      </c>
      <c r="K6781" s="783">
        <v>10000000</v>
      </c>
      <c r="L6781" s="784">
        <f t="shared" si="420"/>
        <v>0</v>
      </c>
      <c r="M6781" s="784">
        <f t="shared" si="421"/>
        <v>0</v>
      </c>
      <c r="N6781" s="782">
        <v>10000000</v>
      </c>
      <c r="O6781" s="782">
        <v>10000000</v>
      </c>
      <c r="P6781" s="782">
        <v>30000000</v>
      </c>
      <c r="Q6781" s="782">
        <v>10000000</v>
      </c>
      <c r="R6781" s="782"/>
      <c r="T6781" s="568"/>
    </row>
    <row r="6782" spans="1:20" s="498" customFormat="1" ht="12" x14ac:dyDescent="0.25">
      <c r="A6782" s="772"/>
      <c r="D6782" s="515" t="s">
        <v>12206</v>
      </c>
      <c r="E6782" s="779" t="s">
        <v>12207</v>
      </c>
      <c r="F6782" s="515" t="s">
        <v>7142</v>
      </c>
      <c r="G6782" s="781" t="s">
        <v>10678</v>
      </c>
      <c r="H6782" s="781" t="s">
        <v>11827</v>
      </c>
      <c r="I6782" s="781" t="s">
        <v>5517</v>
      </c>
      <c r="J6782" s="782">
        <v>20000000</v>
      </c>
      <c r="K6782" s="783">
        <v>20000000</v>
      </c>
      <c r="L6782" s="784">
        <f t="shared" si="420"/>
        <v>0</v>
      </c>
      <c r="M6782" s="784">
        <v>0</v>
      </c>
      <c r="N6782" s="782">
        <v>20000000</v>
      </c>
      <c r="O6782" s="782">
        <v>20000000</v>
      </c>
      <c r="P6782" s="782">
        <v>60000000</v>
      </c>
      <c r="Q6782" s="782">
        <v>20000000</v>
      </c>
      <c r="R6782" s="782"/>
      <c r="T6782" s="568"/>
    </row>
    <row r="6783" spans="1:20" s="498" customFormat="1" ht="12" x14ac:dyDescent="0.25">
      <c r="A6783" s="772"/>
      <c r="D6783" s="515" t="s">
        <v>12208</v>
      </c>
      <c r="E6783" s="779" t="s">
        <v>12209</v>
      </c>
      <c r="F6783" s="780" t="s">
        <v>5703</v>
      </c>
      <c r="G6783" s="781" t="s">
        <v>10678</v>
      </c>
      <c r="H6783" s="781" t="s">
        <v>11827</v>
      </c>
      <c r="I6783" s="781" t="s">
        <v>5517</v>
      </c>
      <c r="J6783" s="782">
        <v>1200000</v>
      </c>
      <c r="K6783" s="783">
        <v>1200000</v>
      </c>
      <c r="L6783" s="784">
        <f t="shared" si="420"/>
        <v>0</v>
      </c>
      <c r="M6783" s="784">
        <f t="shared" si="421"/>
        <v>0</v>
      </c>
      <c r="N6783" s="782">
        <v>1200000</v>
      </c>
      <c r="O6783" s="782">
        <v>1200000</v>
      </c>
      <c r="P6783" s="782">
        <v>3600000</v>
      </c>
      <c r="Q6783" s="782">
        <v>1200000</v>
      </c>
      <c r="R6783" s="782"/>
      <c r="T6783" s="568"/>
    </row>
    <row r="6784" spans="1:20" s="498" customFormat="1" ht="12" x14ac:dyDescent="0.25">
      <c r="A6784" s="772"/>
      <c r="D6784" s="515" t="s">
        <v>12210</v>
      </c>
      <c r="E6784" s="779" t="s">
        <v>12211</v>
      </c>
      <c r="F6784" s="515" t="s">
        <v>5709</v>
      </c>
      <c r="G6784" s="781" t="s">
        <v>10678</v>
      </c>
      <c r="H6784" s="781" t="s">
        <v>11827</v>
      </c>
      <c r="I6784" s="781" t="s">
        <v>5517</v>
      </c>
      <c r="J6784" s="782">
        <v>800000</v>
      </c>
      <c r="K6784" s="783">
        <v>800000</v>
      </c>
      <c r="L6784" s="784">
        <f t="shared" si="420"/>
        <v>0</v>
      </c>
      <c r="M6784" s="784">
        <f t="shared" si="421"/>
        <v>0</v>
      </c>
      <c r="N6784" s="782">
        <v>800000</v>
      </c>
      <c r="O6784" s="782">
        <v>800000</v>
      </c>
      <c r="P6784" s="782">
        <v>2400000</v>
      </c>
      <c r="Q6784" s="782">
        <v>800000</v>
      </c>
      <c r="R6784" s="782"/>
      <c r="T6784" s="568"/>
    </row>
    <row r="6785" spans="1:20" s="498" customFormat="1" ht="12" x14ac:dyDescent="0.25">
      <c r="A6785" s="772"/>
      <c r="D6785" s="515" t="s">
        <v>12212</v>
      </c>
      <c r="E6785" s="779" t="s">
        <v>12213</v>
      </c>
      <c r="F6785" s="780" t="s">
        <v>6390</v>
      </c>
      <c r="G6785" s="781" t="s">
        <v>10678</v>
      </c>
      <c r="H6785" s="781" t="s">
        <v>11827</v>
      </c>
      <c r="I6785" s="781" t="s">
        <v>5517</v>
      </c>
      <c r="J6785" s="782">
        <v>0</v>
      </c>
      <c r="K6785" s="783">
        <v>0</v>
      </c>
      <c r="L6785" s="784">
        <f t="shared" si="420"/>
        <v>0</v>
      </c>
      <c r="M6785" s="784">
        <f t="shared" si="421"/>
        <v>0</v>
      </c>
      <c r="N6785" s="782">
        <v>0</v>
      </c>
      <c r="O6785" s="782">
        <v>0</v>
      </c>
      <c r="P6785" s="782">
        <v>0</v>
      </c>
      <c r="Q6785" s="782">
        <v>0</v>
      </c>
      <c r="R6785" s="782"/>
      <c r="T6785" s="568"/>
    </row>
    <row r="6786" spans="1:20" s="498" customFormat="1" ht="12" x14ac:dyDescent="0.25">
      <c r="A6786" s="772"/>
      <c r="D6786" s="515" t="s">
        <v>12214</v>
      </c>
      <c r="E6786" s="779" t="s">
        <v>12215</v>
      </c>
      <c r="F6786" s="780" t="s">
        <v>6716</v>
      </c>
      <c r="G6786" s="781" t="s">
        <v>10678</v>
      </c>
      <c r="H6786" s="781" t="s">
        <v>11827</v>
      </c>
      <c r="I6786" s="781" t="s">
        <v>5517</v>
      </c>
      <c r="J6786" s="782">
        <v>1000000</v>
      </c>
      <c r="K6786" s="783">
        <v>1000000</v>
      </c>
      <c r="L6786" s="784">
        <f t="shared" si="420"/>
        <v>0</v>
      </c>
      <c r="M6786" s="784">
        <f t="shared" si="421"/>
        <v>0</v>
      </c>
      <c r="N6786" s="782">
        <v>1000000</v>
      </c>
      <c r="O6786" s="782">
        <v>1000000</v>
      </c>
      <c r="P6786" s="782">
        <v>3000000</v>
      </c>
      <c r="Q6786" s="782">
        <v>1000000</v>
      </c>
      <c r="R6786" s="782"/>
      <c r="T6786" s="568"/>
    </row>
    <row r="6787" spans="1:20" s="498" customFormat="1" ht="24" x14ac:dyDescent="0.25">
      <c r="A6787" s="772"/>
      <c r="D6787" s="515" t="s">
        <v>12216</v>
      </c>
      <c r="E6787" s="779" t="s">
        <v>12217</v>
      </c>
      <c r="F6787" s="780" t="s">
        <v>7000</v>
      </c>
      <c r="G6787" s="781" t="s">
        <v>10678</v>
      </c>
      <c r="H6787" s="781" t="s">
        <v>11827</v>
      </c>
      <c r="I6787" s="781" t="s">
        <v>5517</v>
      </c>
      <c r="J6787" s="782">
        <v>5000000</v>
      </c>
      <c r="K6787" s="783">
        <v>5000000</v>
      </c>
      <c r="L6787" s="784">
        <f t="shared" si="420"/>
        <v>0</v>
      </c>
      <c r="M6787" s="784">
        <f t="shared" si="421"/>
        <v>0</v>
      </c>
      <c r="N6787" s="782">
        <v>5000000</v>
      </c>
      <c r="O6787" s="782">
        <v>5000000</v>
      </c>
      <c r="P6787" s="782">
        <v>15000000</v>
      </c>
      <c r="Q6787" s="782">
        <v>5000000</v>
      </c>
      <c r="R6787" s="782"/>
      <c r="T6787" s="568"/>
    </row>
    <row r="6788" spans="1:20" s="498" customFormat="1" ht="12" x14ac:dyDescent="0.25">
      <c r="A6788" s="772"/>
      <c r="D6788" s="515" t="s">
        <v>12218</v>
      </c>
      <c r="E6788" s="779" t="s">
        <v>12219</v>
      </c>
      <c r="F6788" s="515" t="s">
        <v>10013</v>
      </c>
      <c r="G6788" s="781" t="s">
        <v>10678</v>
      </c>
      <c r="H6788" s="781" t="s">
        <v>11827</v>
      </c>
      <c r="I6788" s="781" t="s">
        <v>5517</v>
      </c>
      <c r="J6788" s="782">
        <v>1000000</v>
      </c>
      <c r="K6788" s="783">
        <v>1000000</v>
      </c>
      <c r="L6788" s="784">
        <f t="shared" si="420"/>
        <v>0</v>
      </c>
      <c r="M6788" s="784">
        <f t="shared" si="421"/>
        <v>0</v>
      </c>
      <c r="N6788" s="782">
        <v>1000000</v>
      </c>
      <c r="O6788" s="782">
        <v>1000000</v>
      </c>
      <c r="P6788" s="782">
        <v>3000000</v>
      </c>
      <c r="Q6788" s="782">
        <v>800000</v>
      </c>
      <c r="R6788" s="782"/>
      <c r="T6788" s="568"/>
    </row>
    <row r="6789" spans="1:20" s="498" customFormat="1" ht="12" x14ac:dyDescent="0.25">
      <c r="A6789" s="772"/>
      <c r="D6789" s="515" t="s">
        <v>12220</v>
      </c>
      <c r="E6789" s="779" t="s">
        <v>12221</v>
      </c>
      <c r="F6789" s="780" t="s">
        <v>12222</v>
      </c>
      <c r="G6789" s="781" t="s">
        <v>10678</v>
      </c>
      <c r="H6789" s="781" t="s">
        <v>11827</v>
      </c>
      <c r="I6789" s="781" t="s">
        <v>5517</v>
      </c>
      <c r="J6789" s="782">
        <v>0</v>
      </c>
      <c r="K6789" s="783">
        <v>0</v>
      </c>
      <c r="L6789" s="784">
        <f t="shared" si="420"/>
        <v>0</v>
      </c>
      <c r="M6789" s="784">
        <f t="shared" si="421"/>
        <v>0</v>
      </c>
      <c r="N6789" s="782">
        <v>0</v>
      </c>
      <c r="O6789" s="782">
        <v>0</v>
      </c>
      <c r="P6789" s="782">
        <v>0</v>
      </c>
      <c r="Q6789" s="782">
        <v>0</v>
      </c>
      <c r="R6789" s="782"/>
      <c r="T6789" s="568"/>
    </row>
    <row r="6790" spans="1:20" s="498" customFormat="1" ht="12" x14ac:dyDescent="0.25">
      <c r="A6790" s="772"/>
      <c r="D6790" s="515" t="s">
        <v>12223</v>
      </c>
      <c r="E6790" s="779" t="s">
        <v>12224</v>
      </c>
      <c r="F6790" s="780" t="s">
        <v>5739</v>
      </c>
      <c r="G6790" s="781" t="s">
        <v>10678</v>
      </c>
      <c r="H6790" s="781" t="s">
        <v>11827</v>
      </c>
      <c r="I6790" s="781" t="s">
        <v>5517</v>
      </c>
      <c r="J6790" s="782">
        <v>1000000</v>
      </c>
      <c r="K6790" s="783">
        <v>1000000</v>
      </c>
      <c r="L6790" s="784">
        <f t="shared" si="420"/>
        <v>0</v>
      </c>
      <c r="M6790" s="784">
        <f t="shared" si="421"/>
        <v>0</v>
      </c>
      <c r="N6790" s="782">
        <v>1000000</v>
      </c>
      <c r="O6790" s="782">
        <v>1000000</v>
      </c>
      <c r="P6790" s="782">
        <v>3000000</v>
      </c>
      <c r="Q6790" s="782">
        <v>1000000</v>
      </c>
      <c r="R6790" s="782"/>
      <c r="T6790" s="568"/>
    </row>
    <row r="6791" spans="1:20" s="498" customFormat="1" ht="24" x14ac:dyDescent="0.25">
      <c r="A6791" s="772"/>
      <c r="D6791" s="515" t="s">
        <v>12225</v>
      </c>
      <c r="E6791" s="779" t="s">
        <v>12226</v>
      </c>
      <c r="F6791" s="780" t="s">
        <v>7167</v>
      </c>
      <c r="G6791" s="781" t="s">
        <v>10678</v>
      </c>
      <c r="H6791" s="781" t="s">
        <v>11827</v>
      </c>
      <c r="I6791" s="781" t="s">
        <v>5517</v>
      </c>
      <c r="J6791" s="782">
        <v>4000000</v>
      </c>
      <c r="K6791" s="783">
        <v>4000000</v>
      </c>
      <c r="L6791" s="784">
        <f t="shared" si="420"/>
        <v>0</v>
      </c>
      <c r="M6791" s="784">
        <f t="shared" si="421"/>
        <v>0</v>
      </c>
      <c r="N6791" s="782">
        <v>4000000</v>
      </c>
      <c r="O6791" s="782">
        <v>4000000</v>
      </c>
      <c r="P6791" s="782">
        <v>12000000</v>
      </c>
      <c r="Q6791" s="782">
        <v>4000000</v>
      </c>
      <c r="R6791" s="782"/>
      <c r="T6791" s="568"/>
    </row>
    <row r="6792" spans="1:20" s="498" customFormat="1" ht="24.75" customHeight="1" x14ac:dyDescent="0.25">
      <c r="A6792" s="772"/>
      <c r="D6792" s="515" t="s">
        <v>12227</v>
      </c>
      <c r="E6792" s="779" t="s">
        <v>12228</v>
      </c>
      <c r="F6792" s="780" t="s">
        <v>5881</v>
      </c>
      <c r="G6792" s="781" t="s">
        <v>10678</v>
      </c>
      <c r="H6792" s="781" t="s">
        <v>11827</v>
      </c>
      <c r="I6792" s="781" t="s">
        <v>5517</v>
      </c>
      <c r="J6792" s="782">
        <v>300000</v>
      </c>
      <c r="K6792" s="783">
        <v>300000</v>
      </c>
      <c r="L6792" s="784">
        <f t="shared" si="420"/>
        <v>0</v>
      </c>
      <c r="M6792" s="784">
        <f t="shared" si="421"/>
        <v>0</v>
      </c>
      <c r="N6792" s="782">
        <v>300000</v>
      </c>
      <c r="O6792" s="782">
        <v>300000</v>
      </c>
      <c r="P6792" s="782">
        <v>900000</v>
      </c>
      <c r="Q6792" s="782">
        <v>300000</v>
      </c>
      <c r="R6792" s="782"/>
      <c r="T6792" s="568"/>
    </row>
    <row r="6793" spans="1:20" s="498" customFormat="1" ht="12" x14ac:dyDescent="0.25">
      <c r="A6793" s="772"/>
      <c r="D6793" s="515" t="s">
        <v>12229</v>
      </c>
      <c r="E6793" s="779" t="s">
        <v>12230</v>
      </c>
      <c r="F6793" s="780" t="s">
        <v>5757</v>
      </c>
      <c r="G6793" s="781" t="s">
        <v>10678</v>
      </c>
      <c r="H6793" s="781" t="s">
        <v>11827</v>
      </c>
      <c r="I6793" s="781" t="s">
        <v>5517</v>
      </c>
      <c r="J6793" s="782">
        <v>400000</v>
      </c>
      <c r="K6793" s="783">
        <v>400000</v>
      </c>
      <c r="L6793" s="782">
        <f t="shared" si="420"/>
        <v>0</v>
      </c>
      <c r="M6793" s="782">
        <f t="shared" si="421"/>
        <v>0</v>
      </c>
      <c r="N6793" s="782">
        <v>400000</v>
      </c>
      <c r="O6793" s="782">
        <v>400000</v>
      </c>
      <c r="P6793" s="782">
        <v>1200000</v>
      </c>
      <c r="Q6793" s="782">
        <v>350000</v>
      </c>
      <c r="R6793" s="782"/>
      <c r="T6793" s="568"/>
    </row>
    <row r="6794" spans="1:20" s="498" customFormat="1" ht="12" x14ac:dyDescent="0.25">
      <c r="A6794" s="772"/>
      <c r="B6794" s="566" t="s">
        <v>1913</v>
      </c>
      <c r="C6794" s="810"/>
      <c r="D6794" s="519"/>
      <c r="E6794" s="810"/>
      <c r="F6794" s="827"/>
      <c r="G6794" s="810"/>
      <c r="H6794" s="810"/>
      <c r="I6794" s="779"/>
      <c r="J6794" s="782">
        <v>1011899142</v>
      </c>
      <c r="K6794" s="783">
        <f>SUM(K6720,K6738)</f>
        <v>841899142</v>
      </c>
      <c r="L6794" s="782">
        <f t="shared" ref="L6794:O6794" si="422">SUM(L6720,L6738)</f>
        <v>170000000</v>
      </c>
      <c r="M6794" s="782">
        <f t="shared" si="422"/>
        <v>0</v>
      </c>
      <c r="N6794" s="782">
        <f t="shared" si="422"/>
        <v>1024310890</v>
      </c>
      <c r="O6794" s="782">
        <f t="shared" si="422"/>
        <v>1040772656</v>
      </c>
      <c r="P6794" s="782">
        <v>3076982688</v>
      </c>
      <c r="Q6794" s="782">
        <v>756211300</v>
      </c>
      <c r="R6794" s="782"/>
      <c r="T6794" s="568"/>
    </row>
    <row r="6795" spans="1:20" s="498" customFormat="1" ht="12" x14ac:dyDescent="0.25">
      <c r="A6795" s="772"/>
      <c r="D6795" s="816"/>
      <c r="F6795" s="536"/>
      <c r="J6795" s="776"/>
      <c r="K6795" s="776"/>
      <c r="L6795" s="776"/>
      <c r="M6795" s="776"/>
      <c r="N6795" s="776"/>
      <c r="O6795" s="776"/>
      <c r="P6795" s="776"/>
      <c r="Q6795" s="776"/>
      <c r="R6795" s="776"/>
      <c r="T6795" s="568"/>
    </row>
    <row r="6796" spans="1:20" s="498" customFormat="1" ht="12" x14ac:dyDescent="0.25">
      <c r="A6796" s="772" t="s">
        <v>12231</v>
      </c>
      <c r="B6796" s="773" t="s">
        <v>4999</v>
      </c>
      <c r="C6796" s="773"/>
      <c r="D6796" s="773"/>
      <c r="E6796" s="773"/>
      <c r="F6796" s="775"/>
      <c r="G6796" s="773"/>
      <c r="H6796" s="773"/>
      <c r="I6796" s="773"/>
      <c r="J6796" s="776"/>
      <c r="K6796" s="776"/>
      <c r="L6796" s="776"/>
      <c r="M6796" s="776"/>
      <c r="N6796" s="776"/>
      <c r="O6796" s="776"/>
      <c r="P6796" s="776"/>
      <c r="Q6796" s="776"/>
      <c r="R6796" s="776"/>
      <c r="T6796" s="568"/>
    </row>
    <row r="6797" spans="1:20" s="498" customFormat="1" ht="12" x14ac:dyDescent="0.25">
      <c r="A6797" s="772"/>
      <c r="F6797" s="536"/>
      <c r="J6797" s="776"/>
      <c r="K6797" s="776"/>
      <c r="L6797" s="776"/>
      <c r="M6797" s="776"/>
      <c r="N6797" s="776"/>
      <c r="O6797" s="776"/>
      <c r="P6797" s="776"/>
      <c r="Q6797" s="776"/>
      <c r="R6797" s="776"/>
      <c r="T6797" s="568"/>
    </row>
    <row r="6798" spans="1:20" s="498" customFormat="1" ht="12" x14ac:dyDescent="0.25">
      <c r="A6798" s="772"/>
      <c r="C6798" s="773" t="s">
        <v>5142</v>
      </c>
      <c r="D6798" s="817"/>
      <c r="E6798" s="773"/>
      <c r="F6798" s="775"/>
      <c r="G6798" s="773"/>
      <c r="H6798" s="773"/>
      <c r="I6798" s="773"/>
      <c r="J6798" s="777">
        <v>4900000</v>
      </c>
      <c r="K6798" s="789">
        <f>SUM(K6799:K6820)</f>
        <v>4900000</v>
      </c>
      <c r="L6798" s="784">
        <f t="shared" ref="L6798:O6798" si="423">SUM(L6799:L6820)</f>
        <v>0</v>
      </c>
      <c r="M6798" s="784">
        <f t="shared" si="423"/>
        <v>0</v>
      </c>
      <c r="N6798" s="784">
        <f t="shared" si="423"/>
        <v>4900000</v>
      </c>
      <c r="O6798" s="784">
        <f t="shared" si="423"/>
        <v>4900000</v>
      </c>
      <c r="P6798" s="777">
        <f>SUM(K6798,N6798,O6798)</f>
        <v>14700000</v>
      </c>
      <c r="Q6798" s="777">
        <v>4650000</v>
      </c>
      <c r="R6798" s="777"/>
      <c r="T6798" s="568"/>
    </row>
    <row r="6799" spans="1:20" s="498" customFormat="1" ht="24" x14ac:dyDescent="0.25">
      <c r="A6799" s="772"/>
      <c r="D6799" s="515" t="s">
        <v>12232</v>
      </c>
      <c r="E6799" s="779" t="s">
        <v>12233</v>
      </c>
      <c r="F6799" s="780" t="s">
        <v>12234</v>
      </c>
      <c r="G6799" s="781" t="s">
        <v>10678</v>
      </c>
      <c r="H6799" s="781" t="s">
        <v>11827</v>
      </c>
      <c r="I6799" s="781" t="s">
        <v>5517</v>
      </c>
      <c r="J6799" s="782">
        <v>550000</v>
      </c>
      <c r="K6799" s="783">
        <v>550000</v>
      </c>
      <c r="L6799" s="784">
        <f t="shared" ref="L6799:L6820" si="424">SUM(J6799-K6799)</f>
        <v>0</v>
      </c>
      <c r="M6799" s="784">
        <f>SUM(K6799-J6799)</f>
        <v>0</v>
      </c>
      <c r="N6799" s="782">
        <v>550000</v>
      </c>
      <c r="O6799" s="782">
        <v>550000</v>
      </c>
      <c r="P6799" s="782">
        <v>1650000</v>
      </c>
      <c r="Q6799" s="782">
        <v>500000</v>
      </c>
      <c r="R6799" s="782"/>
      <c r="T6799" s="568"/>
    </row>
    <row r="6800" spans="1:20" s="498" customFormat="1" ht="24" x14ac:dyDescent="0.25">
      <c r="A6800" s="772"/>
      <c r="D6800" s="515" t="s">
        <v>12235</v>
      </c>
      <c r="E6800" s="779" t="s">
        <v>12236</v>
      </c>
      <c r="F6800" s="780" t="s">
        <v>6548</v>
      </c>
      <c r="G6800" s="781" t="s">
        <v>10678</v>
      </c>
      <c r="H6800" s="781" t="s">
        <v>11827</v>
      </c>
      <c r="I6800" s="781" t="s">
        <v>5517</v>
      </c>
      <c r="J6800" s="782">
        <v>800000</v>
      </c>
      <c r="K6800" s="783">
        <v>800000</v>
      </c>
      <c r="L6800" s="784">
        <f t="shared" si="424"/>
        <v>0</v>
      </c>
      <c r="M6800" s="784">
        <f t="shared" ref="M6800:M6820" si="425">SUM(K6800-J6800)</f>
        <v>0</v>
      </c>
      <c r="N6800" s="782">
        <v>800000</v>
      </c>
      <c r="O6800" s="782">
        <v>800000</v>
      </c>
      <c r="P6800" s="782">
        <v>2400000</v>
      </c>
      <c r="Q6800" s="782">
        <v>700000</v>
      </c>
      <c r="R6800" s="782"/>
      <c r="T6800" s="568"/>
    </row>
    <row r="6801" spans="1:20" s="498" customFormat="1" ht="12" x14ac:dyDescent="0.25">
      <c r="A6801" s="772"/>
      <c r="D6801" s="515" t="s">
        <v>12237</v>
      </c>
      <c r="E6801" s="779" t="s">
        <v>12238</v>
      </c>
      <c r="F6801" s="780" t="s">
        <v>5580</v>
      </c>
      <c r="G6801" s="781" t="s">
        <v>10678</v>
      </c>
      <c r="H6801" s="781" t="s">
        <v>11827</v>
      </c>
      <c r="I6801" s="781" t="s">
        <v>5517</v>
      </c>
      <c r="J6801" s="782">
        <v>0</v>
      </c>
      <c r="K6801" s="783">
        <v>0</v>
      </c>
      <c r="L6801" s="784">
        <f t="shared" si="424"/>
        <v>0</v>
      </c>
      <c r="M6801" s="784">
        <f t="shared" si="425"/>
        <v>0</v>
      </c>
      <c r="N6801" s="782">
        <v>0</v>
      </c>
      <c r="O6801" s="782">
        <v>0</v>
      </c>
      <c r="P6801" s="782">
        <v>0</v>
      </c>
      <c r="Q6801" s="782">
        <v>0</v>
      </c>
      <c r="R6801" s="782"/>
      <c r="T6801" s="568"/>
    </row>
    <row r="6802" spans="1:20" s="498" customFormat="1" ht="12" x14ac:dyDescent="0.25">
      <c r="A6802" s="772"/>
      <c r="D6802" s="515" t="s">
        <v>12239</v>
      </c>
      <c r="E6802" s="779" t="s">
        <v>12240</v>
      </c>
      <c r="F6802" s="780" t="s">
        <v>5583</v>
      </c>
      <c r="G6802" s="781" t="s">
        <v>10678</v>
      </c>
      <c r="H6802" s="781" t="s">
        <v>11827</v>
      </c>
      <c r="I6802" s="781" t="s">
        <v>5517</v>
      </c>
      <c r="J6802" s="782">
        <v>0</v>
      </c>
      <c r="K6802" s="783">
        <v>0</v>
      </c>
      <c r="L6802" s="784">
        <f t="shared" si="424"/>
        <v>0</v>
      </c>
      <c r="M6802" s="784">
        <f t="shared" si="425"/>
        <v>0</v>
      </c>
      <c r="N6802" s="782">
        <v>0</v>
      </c>
      <c r="O6802" s="782">
        <v>0</v>
      </c>
      <c r="P6802" s="782">
        <v>0</v>
      </c>
      <c r="Q6802" s="782">
        <v>0</v>
      </c>
      <c r="R6802" s="782"/>
      <c r="T6802" s="568"/>
    </row>
    <row r="6803" spans="1:20" s="498" customFormat="1" ht="12" x14ac:dyDescent="0.25">
      <c r="A6803" s="772"/>
      <c r="D6803" s="515" t="s">
        <v>12241</v>
      </c>
      <c r="E6803" s="779" t="s">
        <v>12242</v>
      </c>
      <c r="F6803" s="780" t="s">
        <v>12243</v>
      </c>
      <c r="G6803" s="781" t="s">
        <v>10678</v>
      </c>
      <c r="H6803" s="781" t="s">
        <v>11827</v>
      </c>
      <c r="I6803" s="781" t="s">
        <v>5517</v>
      </c>
      <c r="J6803" s="782">
        <v>0</v>
      </c>
      <c r="K6803" s="783">
        <v>0</v>
      </c>
      <c r="L6803" s="784">
        <f t="shared" si="424"/>
        <v>0</v>
      </c>
      <c r="M6803" s="784">
        <f t="shared" si="425"/>
        <v>0</v>
      </c>
      <c r="N6803" s="782">
        <v>0</v>
      </c>
      <c r="O6803" s="782">
        <v>0</v>
      </c>
      <c r="P6803" s="782">
        <v>0</v>
      </c>
      <c r="Q6803" s="782">
        <v>0</v>
      </c>
      <c r="R6803" s="782"/>
      <c r="T6803" s="568"/>
    </row>
    <row r="6804" spans="1:20" s="498" customFormat="1" ht="36" x14ac:dyDescent="0.25">
      <c r="A6804" s="772"/>
      <c r="D6804" s="515" t="s">
        <v>12244</v>
      </c>
      <c r="E6804" s="779" t="s">
        <v>12245</v>
      </c>
      <c r="F6804" s="780" t="s">
        <v>12246</v>
      </c>
      <c r="G6804" s="781" t="s">
        <v>10678</v>
      </c>
      <c r="H6804" s="781" t="s">
        <v>11827</v>
      </c>
      <c r="I6804" s="781" t="s">
        <v>5517</v>
      </c>
      <c r="J6804" s="782">
        <v>800000</v>
      </c>
      <c r="K6804" s="783">
        <v>800000</v>
      </c>
      <c r="L6804" s="784">
        <f t="shared" si="424"/>
        <v>0</v>
      </c>
      <c r="M6804" s="784">
        <f t="shared" si="425"/>
        <v>0</v>
      </c>
      <c r="N6804" s="782">
        <v>800000</v>
      </c>
      <c r="O6804" s="782">
        <v>800000</v>
      </c>
      <c r="P6804" s="782">
        <v>2400000</v>
      </c>
      <c r="Q6804" s="782">
        <v>800000</v>
      </c>
      <c r="R6804" s="782"/>
      <c r="T6804" s="568"/>
    </row>
    <row r="6805" spans="1:20" s="751" customFormat="1" ht="12" customHeight="1" x14ac:dyDescent="0.3">
      <c r="A6805" s="946" t="s">
        <v>5500</v>
      </c>
      <c r="B6805" s="946"/>
      <c r="C6805" s="946"/>
      <c r="D6805" s="946"/>
      <c r="E6805" s="946"/>
      <c r="F6805" s="946"/>
      <c r="G6805" s="946"/>
      <c r="H6805" s="946"/>
      <c r="I6805" s="946"/>
      <c r="J6805" s="946"/>
      <c r="K6805" s="946"/>
      <c r="L6805" s="946"/>
      <c r="M6805" s="946"/>
      <c r="N6805" s="946"/>
      <c r="O6805" s="946"/>
      <c r="P6805" s="946"/>
      <c r="Q6805" s="946"/>
      <c r="T6805" s="752"/>
    </row>
    <row r="6806" spans="1:20" s="751" customFormat="1" ht="13.8" x14ac:dyDescent="0.3">
      <c r="A6806" s="946" t="s">
        <v>5501</v>
      </c>
      <c r="B6806" s="946"/>
      <c r="C6806" s="946"/>
      <c r="D6806" s="946"/>
      <c r="E6806" s="946"/>
      <c r="F6806" s="946"/>
      <c r="G6806" s="946"/>
      <c r="H6806" s="946"/>
      <c r="I6806" s="946"/>
      <c r="J6806" s="946"/>
      <c r="K6806" s="946"/>
      <c r="L6806" s="946"/>
      <c r="M6806" s="946"/>
      <c r="N6806" s="946"/>
      <c r="O6806" s="946"/>
      <c r="P6806" s="946"/>
      <c r="Q6806" s="946"/>
      <c r="T6806" s="752"/>
    </row>
    <row r="6807" spans="1:20" s="753" customFormat="1" ht="13.2" x14ac:dyDescent="0.25">
      <c r="A6807" s="947" t="s">
        <v>11822</v>
      </c>
      <c r="B6807" s="947"/>
      <c r="C6807" s="947"/>
      <c r="D6807" s="947"/>
      <c r="E6807" s="947"/>
      <c r="F6807" s="947"/>
      <c r="G6807" s="947"/>
      <c r="H6807" s="947"/>
      <c r="I6807" s="947"/>
      <c r="J6807" s="947"/>
      <c r="K6807" s="947"/>
      <c r="L6807" s="947"/>
      <c r="M6807" s="947"/>
      <c r="N6807" s="947"/>
      <c r="O6807" s="947"/>
      <c r="P6807" s="947"/>
      <c r="Q6807" s="947"/>
      <c r="T6807" s="754"/>
    </row>
    <row r="6808" spans="1:20" s="760" customFormat="1" ht="24" customHeight="1" x14ac:dyDescent="0.25">
      <c r="A6808" s="943" t="s">
        <v>5502</v>
      </c>
      <c r="B6808" s="948" t="s">
        <v>5503</v>
      </c>
      <c r="C6808" s="949"/>
      <c r="D6808" s="755"/>
      <c r="E6808" s="943" t="s">
        <v>5504</v>
      </c>
      <c r="F6808" s="943" t="s">
        <v>4881</v>
      </c>
      <c r="G6808" s="943" t="s">
        <v>5505</v>
      </c>
      <c r="H6808" s="943" t="s">
        <v>5506</v>
      </c>
      <c r="I6808" s="943" t="s">
        <v>5507</v>
      </c>
      <c r="J6808" s="756" t="s">
        <v>3115</v>
      </c>
      <c r="K6808" s="757" t="s">
        <v>3116</v>
      </c>
      <c r="L6808" s="758" t="s">
        <v>5508</v>
      </c>
      <c r="M6808" s="758" t="s">
        <v>5509</v>
      </c>
      <c r="N6808" s="756" t="s">
        <v>3116</v>
      </c>
      <c r="O6808" s="756" t="s">
        <v>3116</v>
      </c>
      <c r="P6808" s="759" t="s">
        <v>3317</v>
      </c>
      <c r="Q6808" s="759" t="s">
        <v>3341</v>
      </c>
      <c r="R6808" s="759" t="s">
        <v>5510</v>
      </c>
      <c r="T6808" s="761"/>
    </row>
    <row r="6809" spans="1:20" s="760" customFormat="1" ht="19.5" customHeight="1" x14ac:dyDescent="0.25">
      <c r="A6809" s="944"/>
      <c r="B6809" s="950"/>
      <c r="C6809" s="951"/>
      <c r="D6809" s="762"/>
      <c r="E6809" s="944"/>
      <c r="F6809" s="944"/>
      <c r="G6809" s="944"/>
      <c r="H6809" s="944"/>
      <c r="I6809" s="944"/>
      <c r="J6809" s="763">
        <v>2020</v>
      </c>
      <c r="K6809" s="764" t="s">
        <v>3120</v>
      </c>
      <c r="L6809" s="765" t="s">
        <v>3120</v>
      </c>
      <c r="M6809" s="765" t="s">
        <v>3120</v>
      </c>
      <c r="N6809" s="766" t="s">
        <v>5068</v>
      </c>
      <c r="O6809" s="766" t="s">
        <v>5069</v>
      </c>
      <c r="P6809" s="763" t="s">
        <v>4882</v>
      </c>
      <c r="Q6809" s="766" t="s">
        <v>5102</v>
      </c>
      <c r="R6809" s="763"/>
      <c r="T6809" s="761"/>
    </row>
    <row r="6810" spans="1:20" s="760" customFormat="1" ht="15.75" customHeight="1" x14ac:dyDescent="0.25">
      <c r="A6810" s="945"/>
      <c r="B6810" s="952"/>
      <c r="C6810" s="953"/>
      <c r="D6810" s="768"/>
      <c r="E6810" s="945"/>
      <c r="F6810" s="945"/>
      <c r="G6810" s="945"/>
      <c r="H6810" s="945"/>
      <c r="I6810" s="945"/>
      <c r="J6810" s="769" t="s">
        <v>14</v>
      </c>
      <c r="K6810" s="770" t="s">
        <v>14</v>
      </c>
      <c r="L6810" s="771" t="s">
        <v>14</v>
      </c>
      <c r="M6810" s="771" t="s">
        <v>14</v>
      </c>
      <c r="N6810" s="769" t="s">
        <v>14</v>
      </c>
      <c r="O6810" s="769" t="s">
        <v>14</v>
      </c>
      <c r="P6810" s="769" t="s">
        <v>14</v>
      </c>
      <c r="Q6810" s="769" t="s">
        <v>14</v>
      </c>
      <c r="R6810" s="769"/>
      <c r="T6810" s="761"/>
    </row>
    <row r="6811" spans="1:20" s="498" customFormat="1" ht="12" x14ac:dyDescent="0.25">
      <c r="A6811" s="772"/>
      <c r="D6811" s="515" t="s">
        <v>12247</v>
      </c>
      <c r="E6811" s="779" t="s">
        <v>12248</v>
      </c>
      <c r="F6811" s="780" t="s">
        <v>5604</v>
      </c>
      <c r="G6811" s="781" t="s">
        <v>10678</v>
      </c>
      <c r="H6811" s="781" t="s">
        <v>11827</v>
      </c>
      <c r="I6811" s="781" t="s">
        <v>5517</v>
      </c>
      <c r="J6811" s="782">
        <v>50000</v>
      </c>
      <c r="K6811" s="783">
        <v>50000</v>
      </c>
      <c r="L6811" s="784">
        <f t="shared" si="424"/>
        <v>0</v>
      </c>
      <c r="M6811" s="784">
        <f t="shared" si="425"/>
        <v>0</v>
      </c>
      <c r="N6811" s="782">
        <v>50000</v>
      </c>
      <c r="O6811" s="782">
        <v>50000</v>
      </c>
      <c r="P6811" s="782">
        <v>150000</v>
      </c>
      <c r="Q6811" s="782">
        <v>50000</v>
      </c>
      <c r="R6811" s="782"/>
      <c r="T6811" s="568"/>
    </row>
    <row r="6812" spans="1:20" s="498" customFormat="1" ht="14.25" customHeight="1" x14ac:dyDescent="0.25">
      <c r="A6812" s="772"/>
      <c r="D6812" s="515" t="s">
        <v>12249</v>
      </c>
      <c r="E6812" s="779" t="s">
        <v>12250</v>
      </c>
      <c r="F6812" s="780" t="s">
        <v>5607</v>
      </c>
      <c r="G6812" s="781" t="s">
        <v>10678</v>
      </c>
      <c r="H6812" s="781" t="s">
        <v>11827</v>
      </c>
      <c r="I6812" s="781" t="s">
        <v>5517</v>
      </c>
      <c r="J6812" s="782">
        <v>500000</v>
      </c>
      <c r="K6812" s="783">
        <v>500000</v>
      </c>
      <c r="L6812" s="784">
        <f t="shared" si="424"/>
        <v>0</v>
      </c>
      <c r="M6812" s="784">
        <f t="shared" si="425"/>
        <v>0</v>
      </c>
      <c r="N6812" s="782">
        <v>500000</v>
      </c>
      <c r="O6812" s="782">
        <v>500000</v>
      </c>
      <c r="P6812" s="782">
        <v>1500000</v>
      </c>
      <c r="Q6812" s="782">
        <v>500000</v>
      </c>
      <c r="R6812" s="782"/>
      <c r="T6812" s="568"/>
    </row>
    <row r="6813" spans="1:20" s="498" customFormat="1" ht="24" x14ac:dyDescent="0.25">
      <c r="A6813" s="772"/>
      <c r="D6813" s="515" t="s">
        <v>12251</v>
      </c>
      <c r="E6813" s="779" t="s">
        <v>12252</v>
      </c>
      <c r="F6813" s="780" t="s">
        <v>5637</v>
      </c>
      <c r="G6813" s="781" t="s">
        <v>10678</v>
      </c>
      <c r="H6813" s="781" t="s">
        <v>11827</v>
      </c>
      <c r="I6813" s="781" t="s">
        <v>5517</v>
      </c>
      <c r="J6813" s="782">
        <v>400000</v>
      </c>
      <c r="K6813" s="783">
        <v>400000</v>
      </c>
      <c r="L6813" s="784">
        <f t="shared" si="424"/>
        <v>0</v>
      </c>
      <c r="M6813" s="784">
        <f t="shared" si="425"/>
        <v>0</v>
      </c>
      <c r="N6813" s="782">
        <v>400000</v>
      </c>
      <c r="O6813" s="782">
        <v>400000</v>
      </c>
      <c r="P6813" s="782">
        <v>1200000</v>
      </c>
      <c r="Q6813" s="782">
        <v>300000</v>
      </c>
      <c r="R6813" s="782"/>
      <c r="T6813" s="568"/>
    </row>
    <row r="6814" spans="1:20" s="498" customFormat="1" ht="24" x14ac:dyDescent="0.25">
      <c r="A6814" s="772"/>
      <c r="D6814" s="515" t="s">
        <v>12253</v>
      </c>
      <c r="E6814" s="779" t="s">
        <v>12254</v>
      </c>
      <c r="F6814" s="780" t="s">
        <v>5646</v>
      </c>
      <c r="G6814" s="781" t="s">
        <v>10678</v>
      </c>
      <c r="H6814" s="781" t="s">
        <v>11827</v>
      </c>
      <c r="I6814" s="781" t="s">
        <v>5517</v>
      </c>
      <c r="J6814" s="782">
        <v>300000</v>
      </c>
      <c r="K6814" s="783">
        <v>300000</v>
      </c>
      <c r="L6814" s="784">
        <f t="shared" si="424"/>
        <v>0</v>
      </c>
      <c r="M6814" s="784">
        <f t="shared" si="425"/>
        <v>0</v>
      </c>
      <c r="N6814" s="782">
        <v>300000</v>
      </c>
      <c r="O6814" s="782">
        <v>300000</v>
      </c>
      <c r="P6814" s="782">
        <v>900000</v>
      </c>
      <c r="Q6814" s="782">
        <v>300000</v>
      </c>
      <c r="R6814" s="782"/>
      <c r="T6814" s="568"/>
    </row>
    <row r="6815" spans="1:20" s="498" customFormat="1" ht="12" x14ac:dyDescent="0.25">
      <c r="A6815" s="772"/>
      <c r="D6815" s="515" t="s">
        <v>12255</v>
      </c>
      <c r="E6815" s="779" t="s">
        <v>12256</v>
      </c>
      <c r="F6815" s="780" t="s">
        <v>12257</v>
      </c>
      <c r="G6815" s="781" t="s">
        <v>10678</v>
      </c>
      <c r="H6815" s="781" t="s">
        <v>11827</v>
      </c>
      <c r="I6815" s="781" t="s">
        <v>5517</v>
      </c>
      <c r="J6815" s="782">
        <v>150000</v>
      </c>
      <c r="K6815" s="783">
        <v>150000</v>
      </c>
      <c r="L6815" s="784">
        <f t="shared" si="424"/>
        <v>0</v>
      </c>
      <c r="M6815" s="784">
        <f t="shared" si="425"/>
        <v>0</v>
      </c>
      <c r="N6815" s="782">
        <v>150000</v>
      </c>
      <c r="O6815" s="782">
        <v>150000</v>
      </c>
      <c r="P6815" s="782">
        <v>450000</v>
      </c>
      <c r="Q6815" s="782">
        <v>150000</v>
      </c>
      <c r="R6815" s="782"/>
      <c r="T6815" s="568"/>
    </row>
    <row r="6816" spans="1:20" s="498" customFormat="1" ht="24" x14ac:dyDescent="0.25">
      <c r="A6816" s="772"/>
      <c r="D6816" s="515" t="s">
        <v>12258</v>
      </c>
      <c r="E6816" s="779" t="s">
        <v>12259</v>
      </c>
      <c r="F6816" s="780" t="s">
        <v>5688</v>
      </c>
      <c r="G6816" s="781" t="s">
        <v>10678</v>
      </c>
      <c r="H6816" s="781" t="s">
        <v>11827</v>
      </c>
      <c r="I6816" s="781" t="s">
        <v>5517</v>
      </c>
      <c r="J6816" s="782">
        <v>0</v>
      </c>
      <c r="K6816" s="783">
        <v>0</v>
      </c>
      <c r="L6816" s="784">
        <f t="shared" si="424"/>
        <v>0</v>
      </c>
      <c r="M6816" s="784">
        <f t="shared" si="425"/>
        <v>0</v>
      </c>
      <c r="N6816" s="782">
        <v>0</v>
      </c>
      <c r="O6816" s="782">
        <v>0</v>
      </c>
      <c r="P6816" s="782">
        <v>0</v>
      </c>
      <c r="Q6816" s="782">
        <v>0</v>
      </c>
      <c r="R6816" s="782"/>
      <c r="T6816" s="568"/>
    </row>
    <row r="6817" spans="1:20" s="498" customFormat="1" ht="12" x14ac:dyDescent="0.25">
      <c r="A6817" s="772"/>
      <c r="D6817" s="515" t="s">
        <v>12260</v>
      </c>
      <c r="E6817" s="779" t="s">
        <v>12261</v>
      </c>
      <c r="F6817" s="780" t="s">
        <v>12262</v>
      </c>
      <c r="G6817" s="781" t="s">
        <v>10678</v>
      </c>
      <c r="H6817" s="781" t="s">
        <v>11827</v>
      </c>
      <c r="I6817" s="781" t="s">
        <v>5517</v>
      </c>
      <c r="J6817" s="782">
        <v>500000</v>
      </c>
      <c r="K6817" s="783">
        <v>500000</v>
      </c>
      <c r="L6817" s="784">
        <f t="shared" si="424"/>
        <v>0</v>
      </c>
      <c r="M6817" s="784">
        <f t="shared" si="425"/>
        <v>0</v>
      </c>
      <c r="N6817" s="782">
        <v>500000</v>
      </c>
      <c r="O6817" s="782">
        <v>500000</v>
      </c>
      <c r="P6817" s="782">
        <v>1500000</v>
      </c>
      <c r="Q6817" s="782">
        <v>500000</v>
      </c>
      <c r="R6817" s="782"/>
      <c r="T6817" s="568"/>
    </row>
    <row r="6818" spans="1:20" s="498" customFormat="1" ht="12" x14ac:dyDescent="0.25">
      <c r="A6818" s="772"/>
      <c r="D6818" s="515" t="s">
        <v>12263</v>
      </c>
      <c r="E6818" s="779" t="s">
        <v>12264</v>
      </c>
      <c r="F6818" s="780" t="s">
        <v>12265</v>
      </c>
      <c r="G6818" s="781" t="s">
        <v>10678</v>
      </c>
      <c r="H6818" s="781" t="s">
        <v>11827</v>
      </c>
      <c r="I6818" s="781" t="s">
        <v>5517</v>
      </c>
      <c r="J6818" s="782">
        <v>250000</v>
      </c>
      <c r="K6818" s="783">
        <v>250000</v>
      </c>
      <c r="L6818" s="784">
        <f t="shared" si="424"/>
        <v>0</v>
      </c>
      <c r="M6818" s="784">
        <f t="shared" si="425"/>
        <v>0</v>
      </c>
      <c r="N6818" s="782">
        <v>250000</v>
      </c>
      <c r="O6818" s="782">
        <v>250000</v>
      </c>
      <c r="P6818" s="782">
        <v>750000</v>
      </c>
      <c r="Q6818" s="782">
        <v>250000</v>
      </c>
      <c r="R6818" s="782"/>
      <c r="T6818" s="568"/>
    </row>
    <row r="6819" spans="1:20" s="498" customFormat="1" ht="12" x14ac:dyDescent="0.25">
      <c r="A6819" s="772"/>
      <c r="D6819" s="515" t="s">
        <v>12266</v>
      </c>
      <c r="E6819" s="779" t="s">
        <v>12267</v>
      </c>
      <c r="F6819" s="780" t="s">
        <v>5721</v>
      </c>
      <c r="G6819" s="781" t="s">
        <v>10678</v>
      </c>
      <c r="H6819" s="781" t="s">
        <v>11827</v>
      </c>
      <c r="I6819" s="781" t="s">
        <v>5517</v>
      </c>
      <c r="J6819" s="782">
        <v>600000</v>
      </c>
      <c r="K6819" s="783">
        <v>600000</v>
      </c>
      <c r="L6819" s="784">
        <f t="shared" si="424"/>
        <v>0</v>
      </c>
      <c r="M6819" s="784">
        <f t="shared" si="425"/>
        <v>0</v>
      </c>
      <c r="N6819" s="782">
        <v>600000</v>
      </c>
      <c r="O6819" s="782">
        <v>600000</v>
      </c>
      <c r="P6819" s="782">
        <v>1800000</v>
      </c>
      <c r="Q6819" s="782">
        <v>600000</v>
      </c>
      <c r="R6819" s="782"/>
      <c r="T6819" s="568"/>
    </row>
    <row r="6820" spans="1:20" s="498" customFormat="1" ht="12" x14ac:dyDescent="0.25">
      <c r="A6820" s="772"/>
      <c r="D6820" s="515" t="s">
        <v>12268</v>
      </c>
      <c r="E6820" s="779" t="s">
        <v>12269</v>
      </c>
      <c r="F6820" s="780" t="s">
        <v>6605</v>
      </c>
      <c r="G6820" s="781" t="s">
        <v>10678</v>
      </c>
      <c r="H6820" s="781" t="s">
        <v>11827</v>
      </c>
      <c r="I6820" s="781" t="s">
        <v>5517</v>
      </c>
      <c r="J6820" s="782">
        <v>0</v>
      </c>
      <c r="K6820" s="783">
        <v>0</v>
      </c>
      <c r="L6820" s="782">
        <f t="shared" si="424"/>
        <v>0</v>
      </c>
      <c r="M6820" s="782">
        <f t="shared" si="425"/>
        <v>0</v>
      </c>
      <c r="N6820" s="782">
        <v>0</v>
      </c>
      <c r="O6820" s="782">
        <v>0</v>
      </c>
      <c r="P6820" s="782">
        <v>0</v>
      </c>
      <c r="Q6820" s="782">
        <v>0</v>
      </c>
      <c r="R6820" s="782"/>
      <c r="T6820" s="568"/>
    </row>
    <row r="6821" spans="1:20" s="498" customFormat="1" ht="12" x14ac:dyDescent="0.25">
      <c r="A6821" s="772"/>
      <c r="D6821" s="515"/>
      <c r="F6821" s="536"/>
      <c r="J6821" s="776"/>
      <c r="K6821" s="829"/>
      <c r="L6821" s="776"/>
      <c r="M6821" s="776"/>
      <c r="N6821" s="776"/>
      <c r="O6821" s="776"/>
      <c r="P6821" s="776"/>
      <c r="Q6821" s="776"/>
      <c r="R6821" s="776"/>
      <c r="T6821" s="568"/>
    </row>
    <row r="6822" spans="1:20" s="498" customFormat="1" ht="12" x14ac:dyDescent="0.25">
      <c r="A6822" s="772"/>
      <c r="B6822" s="566" t="s">
        <v>12270</v>
      </c>
      <c r="C6822" s="810"/>
      <c r="D6822" s="515"/>
      <c r="E6822" s="810"/>
      <c r="F6822" s="827"/>
      <c r="G6822" s="810"/>
      <c r="H6822" s="810"/>
      <c r="I6822" s="779"/>
      <c r="J6822" s="782">
        <v>4900000</v>
      </c>
      <c r="K6822" s="783">
        <f>SUM(K6799:K6821)</f>
        <v>4900000</v>
      </c>
      <c r="L6822" s="782">
        <f t="shared" ref="L6822:O6822" si="426">SUM(L6799:L6821)</f>
        <v>0</v>
      </c>
      <c r="M6822" s="782">
        <f t="shared" si="426"/>
        <v>0</v>
      </c>
      <c r="N6822" s="782">
        <f t="shared" si="426"/>
        <v>4900000</v>
      </c>
      <c r="O6822" s="782">
        <f t="shared" si="426"/>
        <v>4900000</v>
      </c>
      <c r="P6822" s="782">
        <v>14700000</v>
      </c>
      <c r="Q6822" s="782">
        <v>4650000</v>
      </c>
      <c r="R6822" s="782"/>
      <c r="T6822" s="568"/>
    </row>
    <row r="6823" spans="1:20" s="498" customFormat="1" ht="12" x14ac:dyDescent="0.25">
      <c r="A6823" s="772"/>
      <c r="D6823" s="515"/>
      <c r="F6823" s="536"/>
      <c r="J6823" s="776"/>
      <c r="K6823" s="776"/>
      <c r="L6823" s="776"/>
      <c r="M6823" s="776"/>
      <c r="N6823" s="776"/>
      <c r="O6823" s="776"/>
      <c r="P6823" s="776"/>
      <c r="Q6823" s="776"/>
      <c r="R6823" s="776"/>
      <c r="T6823" s="568"/>
    </row>
    <row r="6824" spans="1:20" s="498" customFormat="1" ht="12" x14ac:dyDescent="0.25">
      <c r="A6824" s="772" t="s">
        <v>12271</v>
      </c>
      <c r="B6824" s="773" t="s">
        <v>1914</v>
      </c>
      <c r="C6824" s="773"/>
      <c r="D6824" s="794"/>
      <c r="E6824" s="773"/>
      <c r="F6824" s="775"/>
      <c r="G6824" s="773"/>
      <c r="H6824" s="773"/>
      <c r="I6824" s="773"/>
      <c r="J6824" s="776"/>
      <c r="K6824" s="776"/>
      <c r="L6824" s="776"/>
      <c r="M6824" s="776"/>
      <c r="N6824" s="776"/>
      <c r="O6824" s="776"/>
      <c r="P6824" s="776"/>
      <c r="Q6824" s="776"/>
      <c r="R6824" s="776"/>
      <c r="T6824" s="568"/>
    </row>
    <row r="6825" spans="1:20" s="498" customFormat="1" ht="12" x14ac:dyDescent="0.25">
      <c r="A6825" s="772"/>
      <c r="C6825" s="773" t="s">
        <v>5142</v>
      </c>
      <c r="D6825" s="794"/>
      <c r="E6825" s="773"/>
      <c r="F6825" s="775"/>
      <c r="G6825" s="773"/>
      <c r="H6825" s="773"/>
      <c r="I6825" s="773"/>
      <c r="J6825" s="777">
        <v>12460000</v>
      </c>
      <c r="K6825" s="789">
        <f>SUM(K6826:K6874)</f>
        <v>12460000</v>
      </c>
      <c r="L6825" s="784">
        <f t="shared" ref="L6825:O6825" si="427">SUM(L6826:L6874)</f>
        <v>0</v>
      </c>
      <c r="M6825" s="784">
        <f t="shared" si="427"/>
        <v>0</v>
      </c>
      <c r="N6825" s="784">
        <f t="shared" si="427"/>
        <v>14350000</v>
      </c>
      <c r="O6825" s="784">
        <f t="shared" si="427"/>
        <v>14350000</v>
      </c>
      <c r="P6825" s="777">
        <f>SUM(K6825,N6825,O6825)</f>
        <v>41160000</v>
      </c>
      <c r="Q6825" s="777">
        <v>12440000</v>
      </c>
      <c r="R6825" s="777"/>
      <c r="T6825" s="568"/>
    </row>
    <row r="6826" spans="1:20" s="498" customFormat="1" ht="24" x14ac:dyDescent="0.25">
      <c r="A6826" s="772"/>
      <c r="D6826" s="515" t="s">
        <v>12272</v>
      </c>
      <c r="E6826" s="779" t="s">
        <v>12273</v>
      </c>
      <c r="F6826" s="780" t="s">
        <v>6618</v>
      </c>
      <c r="G6826" s="781" t="s">
        <v>10678</v>
      </c>
      <c r="H6826" s="781" t="s">
        <v>11827</v>
      </c>
      <c r="I6826" s="781" t="s">
        <v>5517</v>
      </c>
      <c r="J6826" s="782">
        <v>500000</v>
      </c>
      <c r="K6826" s="783">
        <v>500000</v>
      </c>
      <c r="L6826" s="784">
        <f t="shared" ref="L6826:L6874" si="428">SUM(J6826-K6826)</f>
        <v>0</v>
      </c>
      <c r="M6826" s="784">
        <f>SUM(K6826-J6826)</f>
        <v>0</v>
      </c>
      <c r="N6826" s="782">
        <v>2000000</v>
      </c>
      <c r="O6826" s="782">
        <v>2000000</v>
      </c>
      <c r="P6826" s="782">
        <v>4500000</v>
      </c>
      <c r="Q6826" s="782">
        <v>500000</v>
      </c>
      <c r="R6826" s="782"/>
      <c r="T6826" s="568"/>
    </row>
    <row r="6827" spans="1:20" s="498" customFormat="1" ht="12" x14ac:dyDescent="0.25">
      <c r="A6827" s="772"/>
      <c r="D6827" s="515" t="s">
        <v>12274</v>
      </c>
      <c r="E6827" s="779" t="s">
        <v>12275</v>
      </c>
      <c r="F6827" s="780" t="s">
        <v>5577</v>
      </c>
      <c r="G6827" s="781" t="s">
        <v>12276</v>
      </c>
      <c r="H6827" s="781" t="s">
        <v>12277</v>
      </c>
      <c r="I6827" s="781" t="s">
        <v>5517</v>
      </c>
      <c r="J6827" s="782">
        <v>0</v>
      </c>
      <c r="K6827" s="783">
        <v>0</v>
      </c>
      <c r="L6827" s="784">
        <f t="shared" si="428"/>
        <v>0</v>
      </c>
      <c r="M6827" s="784">
        <f t="shared" ref="M6827:M6874" si="429">SUM(K6827-J6827)</f>
        <v>0</v>
      </c>
      <c r="N6827" s="782">
        <v>0</v>
      </c>
      <c r="O6827" s="782">
        <v>0</v>
      </c>
      <c r="P6827" s="782">
        <v>0</v>
      </c>
      <c r="Q6827" s="782">
        <v>0</v>
      </c>
      <c r="R6827" s="782"/>
      <c r="T6827" s="568"/>
    </row>
    <row r="6828" spans="1:20" s="498" customFormat="1" ht="12" x14ac:dyDescent="0.25">
      <c r="A6828" s="772"/>
      <c r="D6828" s="515" t="s">
        <v>12278</v>
      </c>
      <c r="E6828" s="779" t="s">
        <v>12279</v>
      </c>
      <c r="F6828" s="780" t="s">
        <v>5580</v>
      </c>
      <c r="G6828" s="781" t="s">
        <v>10678</v>
      </c>
      <c r="H6828" s="781" t="s">
        <v>11827</v>
      </c>
      <c r="I6828" s="781" t="s">
        <v>5517</v>
      </c>
      <c r="J6828" s="782">
        <v>0</v>
      </c>
      <c r="K6828" s="783">
        <v>0</v>
      </c>
      <c r="L6828" s="784">
        <f t="shared" si="428"/>
        <v>0</v>
      </c>
      <c r="M6828" s="784">
        <f t="shared" si="429"/>
        <v>0</v>
      </c>
      <c r="N6828" s="782">
        <v>0</v>
      </c>
      <c r="O6828" s="782">
        <v>0</v>
      </c>
      <c r="P6828" s="782">
        <v>0</v>
      </c>
      <c r="Q6828" s="782">
        <v>0</v>
      </c>
      <c r="R6828" s="782"/>
      <c r="T6828" s="568"/>
    </row>
    <row r="6829" spans="1:20" s="498" customFormat="1" ht="12" x14ac:dyDescent="0.25">
      <c r="A6829" s="772"/>
      <c r="D6829" s="515" t="s">
        <v>12280</v>
      </c>
      <c r="E6829" s="779" t="s">
        <v>12281</v>
      </c>
      <c r="F6829" s="780" t="s">
        <v>5583</v>
      </c>
      <c r="G6829" s="781" t="s">
        <v>10678</v>
      </c>
      <c r="H6829" s="781" t="s">
        <v>11827</v>
      </c>
      <c r="I6829" s="781" t="s">
        <v>5517</v>
      </c>
      <c r="J6829" s="782">
        <v>0</v>
      </c>
      <c r="K6829" s="783">
        <v>0</v>
      </c>
      <c r="L6829" s="784">
        <f t="shared" si="428"/>
        <v>0</v>
      </c>
      <c r="M6829" s="784">
        <f t="shared" si="429"/>
        <v>0</v>
      </c>
      <c r="N6829" s="782">
        <v>0</v>
      </c>
      <c r="O6829" s="782">
        <v>0</v>
      </c>
      <c r="P6829" s="782">
        <v>0</v>
      </c>
      <c r="Q6829" s="782">
        <v>0</v>
      </c>
      <c r="R6829" s="782"/>
      <c r="T6829" s="568"/>
    </row>
    <row r="6830" spans="1:20" s="498" customFormat="1" ht="12" x14ac:dyDescent="0.25">
      <c r="A6830" s="772"/>
      <c r="D6830" s="515" t="s">
        <v>12282</v>
      </c>
      <c r="E6830" s="779" t="s">
        <v>12283</v>
      </c>
      <c r="F6830" s="780" t="s">
        <v>5586</v>
      </c>
      <c r="G6830" s="781" t="s">
        <v>10678</v>
      </c>
      <c r="H6830" s="781" t="s">
        <v>11827</v>
      </c>
      <c r="I6830" s="781" t="s">
        <v>5517</v>
      </c>
      <c r="J6830" s="782">
        <v>150000</v>
      </c>
      <c r="K6830" s="783">
        <v>150000</v>
      </c>
      <c r="L6830" s="784">
        <f t="shared" si="428"/>
        <v>0</v>
      </c>
      <c r="M6830" s="784">
        <f t="shared" si="429"/>
        <v>0</v>
      </c>
      <c r="N6830" s="782">
        <v>200000</v>
      </c>
      <c r="O6830" s="782">
        <v>200000</v>
      </c>
      <c r="P6830" s="782">
        <v>550000</v>
      </c>
      <c r="Q6830" s="782">
        <v>150000</v>
      </c>
      <c r="R6830" s="782"/>
      <c r="T6830" s="568"/>
    </row>
    <row r="6831" spans="1:20" s="498" customFormat="1" ht="24" x14ac:dyDescent="0.25">
      <c r="A6831" s="772"/>
      <c r="D6831" s="515" t="s">
        <v>12284</v>
      </c>
      <c r="E6831" s="779" t="s">
        <v>12285</v>
      </c>
      <c r="F6831" s="780" t="s">
        <v>12286</v>
      </c>
      <c r="G6831" s="781" t="s">
        <v>10678</v>
      </c>
      <c r="H6831" s="781" t="s">
        <v>11827</v>
      </c>
      <c r="I6831" s="781" t="s">
        <v>5517</v>
      </c>
      <c r="J6831" s="782">
        <v>0</v>
      </c>
      <c r="K6831" s="783">
        <v>0</v>
      </c>
      <c r="L6831" s="784">
        <f t="shared" si="428"/>
        <v>0</v>
      </c>
      <c r="M6831" s="784">
        <f t="shared" si="429"/>
        <v>0</v>
      </c>
      <c r="N6831" s="782">
        <v>0</v>
      </c>
      <c r="O6831" s="782">
        <v>0</v>
      </c>
      <c r="P6831" s="782">
        <v>0</v>
      </c>
      <c r="Q6831" s="782">
        <v>0</v>
      </c>
      <c r="R6831" s="782"/>
      <c r="T6831" s="568"/>
    </row>
    <row r="6832" spans="1:20" s="498" customFormat="1" ht="12" x14ac:dyDescent="0.25">
      <c r="A6832" s="772"/>
      <c r="D6832" s="515" t="s">
        <v>12287</v>
      </c>
      <c r="E6832" s="779" t="s">
        <v>12288</v>
      </c>
      <c r="F6832" s="780" t="s">
        <v>5592</v>
      </c>
      <c r="G6832" s="781" t="s">
        <v>12276</v>
      </c>
      <c r="H6832" s="781" t="s">
        <v>12277</v>
      </c>
      <c r="I6832" s="781" t="s">
        <v>5517</v>
      </c>
      <c r="J6832" s="782">
        <v>0</v>
      </c>
      <c r="K6832" s="783">
        <v>0</v>
      </c>
      <c r="L6832" s="784">
        <f t="shared" si="428"/>
        <v>0</v>
      </c>
      <c r="M6832" s="784">
        <f t="shared" si="429"/>
        <v>0</v>
      </c>
      <c r="N6832" s="782">
        <v>0</v>
      </c>
      <c r="O6832" s="782">
        <v>0</v>
      </c>
      <c r="P6832" s="782">
        <v>0</v>
      </c>
      <c r="Q6832" s="782">
        <v>0</v>
      </c>
      <c r="R6832" s="782"/>
      <c r="T6832" s="568"/>
    </row>
    <row r="6833" spans="1:20" s="498" customFormat="1" ht="12" x14ac:dyDescent="0.25">
      <c r="A6833" s="772"/>
      <c r="D6833" s="515" t="s">
        <v>12289</v>
      </c>
      <c r="E6833" s="779" t="s">
        <v>12290</v>
      </c>
      <c r="F6833" s="780" t="s">
        <v>6354</v>
      </c>
      <c r="G6833" s="781" t="s">
        <v>10678</v>
      </c>
      <c r="H6833" s="781" t="s">
        <v>11827</v>
      </c>
      <c r="I6833" s="781" t="s">
        <v>5517</v>
      </c>
      <c r="J6833" s="782">
        <v>0</v>
      </c>
      <c r="K6833" s="783">
        <v>0</v>
      </c>
      <c r="L6833" s="784">
        <f t="shared" si="428"/>
        <v>0</v>
      </c>
      <c r="M6833" s="784">
        <f t="shared" si="429"/>
        <v>0</v>
      </c>
      <c r="N6833" s="782">
        <v>0</v>
      </c>
      <c r="O6833" s="782">
        <v>0</v>
      </c>
      <c r="P6833" s="782">
        <v>0</v>
      </c>
      <c r="Q6833" s="782">
        <v>0</v>
      </c>
      <c r="R6833" s="782"/>
      <c r="T6833" s="568"/>
    </row>
    <row r="6834" spans="1:20" s="498" customFormat="1" ht="36" x14ac:dyDescent="0.25">
      <c r="A6834" s="772"/>
      <c r="D6834" s="515" t="s">
        <v>12291</v>
      </c>
      <c r="E6834" s="779" t="s">
        <v>12292</v>
      </c>
      <c r="F6834" s="780" t="s">
        <v>5598</v>
      </c>
      <c r="G6834" s="781" t="s">
        <v>10678</v>
      </c>
      <c r="H6834" s="781" t="s">
        <v>11827</v>
      </c>
      <c r="I6834" s="781" t="s">
        <v>5517</v>
      </c>
      <c r="J6834" s="782">
        <v>1000000</v>
      </c>
      <c r="K6834" s="783">
        <v>1000000</v>
      </c>
      <c r="L6834" s="782">
        <f t="shared" si="428"/>
        <v>0</v>
      </c>
      <c r="M6834" s="782">
        <f t="shared" si="429"/>
        <v>0</v>
      </c>
      <c r="N6834" s="782">
        <v>1000000</v>
      </c>
      <c r="O6834" s="782">
        <v>1000000</v>
      </c>
      <c r="P6834" s="782">
        <v>3000000</v>
      </c>
      <c r="Q6834" s="782">
        <v>1000000</v>
      </c>
      <c r="R6834" s="782"/>
      <c r="T6834" s="568"/>
    </row>
    <row r="6835" spans="1:20" s="498" customFormat="1" ht="12" x14ac:dyDescent="0.25">
      <c r="A6835" s="772"/>
      <c r="F6835" s="536"/>
      <c r="G6835" s="793"/>
      <c r="H6835" s="793"/>
      <c r="I6835" s="793"/>
      <c r="J6835" s="776"/>
      <c r="K6835" s="776"/>
      <c r="L6835" s="776"/>
      <c r="M6835" s="776"/>
      <c r="N6835" s="776"/>
      <c r="O6835" s="776"/>
      <c r="P6835" s="776"/>
      <c r="Q6835" s="776"/>
      <c r="R6835" s="776"/>
      <c r="T6835" s="568"/>
    </row>
    <row r="6836" spans="1:20" s="751" customFormat="1" ht="12" customHeight="1" x14ac:dyDescent="0.3">
      <c r="A6836" s="946" t="s">
        <v>5500</v>
      </c>
      <c r="B6836" s="946"/>
      <c r="C6836" s="946"/>
      <c r="D6836" s="946"/>
      <c r="E6836" s="946"/>
      <c r="F6836" s="946"/>
      <c r="G6836" s="946"/>
      <c r="H6836" s="946"/>
      <c r="I6836" s="946"/>
      <c r="J6836" s="946"/>
      <c r="K6836" s="946"/>
      <c r="L6836" s="946"/>
      <c r="M6836" s="946"/>
      <c r="N6836" s="946"/>
      <c r="O6836" s="946"/>
      <c r="P6836" s="946"/>
      <c r="Q6836" s="946"/>
      <c r="T6836" s="752"/>
    </row>
    <row r="6837" spans="1:20" s="751" customFormat="1" ht="13.8" x14ac:dyDescent="0.3">
      <c r="A6837" s="946" t="s">
        <v>5501</v>
      </c>
      <c r="B6837" s="946"/>
      <c r="C6837" s="946"/>
      <c r="D6837" s="946"/>
      <c r="E6837" s="946"/>
      <c r="F6837" s="946"/>
      <c r="G6837" s="946"/>
      <c r="H6837" s="946"/>
      <c r="I6837" s="946"/>
      <c r="J6837" s="946"/>
      <c r="K6837" s="946"/>
      <c r="L6837" s="946"/>
      <c r="M6837" s="946"/>
      <c r="N6837" s="946"/>
      <c r="O6837" s="946"/>
      <c r="P6837" s="946"/>
      <c r="Q6837" s="946"/>
      <c r="T6837" s="752"/>
    </row>
    <row r="6838" spans="1:20" s="753" customFormat="1" ht="13.2" x14ac:dyDescent="0.25">
      <c r="A6838" s="947" t="s">
        <v>11822</v>
      </c>
      <c r="B6838" s="947"/>
      <c r="C6838" s="947"/>
      <c r="D6838" s="947"/>
      <c r="E6838" s="947"/>
      <c r="F6838" s="947"/>
      <c r="G6838" s="947"/>
      <c r="H6838" s="947"/>
      <c r="I6838" s="947"/>
      <c r="J6838" s="947"/>
      <c r="K6838" s="947"/>
      <c r="L6838" s="947"/>
      <c r="M6838" s="947"/>
      <c r="N6838" s="947"/>
      <c r="O6838" s="947"/>
      <c r="P6838" s="947"/>
      <c r="Q6838" s="947"/>
      <c r="T6838" s="754"/>
    </row>
    <row r="6839" spans="1:20" s="760" customFormat="1" ht="24" customHeight="1" x14ac:dyDescent="0.25">
      <c r="A6839" s="943" t="s">
        <v>5502</v>
      </c>
      <c r="B6839" s="948" t="s">
        <v>5503</v>
      </c>
      <c r="C6839" s="949"/>
      <c r="D6839" s="755"/>
      <c r="E6839" s="943" t="s">
        <v>5504</v>
      </c>
      <c r="F6839" s="943" t="s">
        <v>4881</v>
      </c>
      <c r="G6839" s="943" t="s">
        <v>5505</v>
      </c>
      <c r="H6839" s="943" t="s">
        <v>5506</v>
      </c>
      <c r="I6839" s="943" t="s">
        <v>5507</v>
      </c>
      <c r="J6839" s="756" t="s">
        <v>3115</v>
      </c>
      <c r="K6839" s="757" t="s">
        <v>3116</v>
      </c>
      <c r="L6839" s="758" t="s">
        <v>5508</v>
      </c>
      <c r="M6839" s="758" t="s">
        <v>5509</v>
      </c>
      <c r="N6839" s="756" t="s">
        <v>3116</v>
      </c>
      <c r="O6839" s="756" t="s">
        <v>3116</v>
      </c>
      <c r="P6839" s="759" t="s">
        <v>3317</v>
      </c>
      <c r="Q6839" s="759" t="s">
        <v>3341</v>
      </c>
      <c r="R6839" s="759" t="s">
        <v>5510</v>
      </c>
      <c r="T6839" s="761"/>
    </row>
    <row r="6840" spans="1:20" s="760" customFormat="1" ht="19.5" customHeight="1" x14ac:dyDescent="0.25">
      <c r="A6840" s="944"/>
      <c r="B6840" s="950"/>
      <c r="C6840" s="951"/>
      <c r="D6840" s="762"/>
      <c r="E6840" s="944"/>
      <c r="F6840" s="944"/>
      <c r="G6840" s="944"/>
      <c r="H6840" s="944"/>
      <c r="I6840" s="944"/>
      <c r="J6840" s="763">
        <v>2020</v>
      </c>
      <c r="K6840" s="764" t="s">
        <v>3120</v>
      </c>
      <c r="L6840" s="765" t="s">
        <v>3120</v>
      </c>
      <c r="M6840" s="765" t="s">
        <v>3120</v>
      </c>
      <c r="N6840" s="766" t="s">
        <v>5068</v>
      </c>
      <c r="O6840" s="766" t="s">
        <v>5069</v>
      </c>
      <c r="P6840" s="763" t="s">
        <v>4882</v>
      </c>
      <c r="Q6840" s="766" t="s">
        <v>5102</v>
      </c>
      <c r="R6840" s="763"/>
      <c r="T6840" s="761"/>
    </row>
    <row r="6841" spans="1:20" s="760" customFormat="1" ht="15.75" customHeight="1" x14ac:dyDescent="0.25">
      <c r="A6841" s="945"/>
      <c r="B6841" s="952"/>
      <c r="C6841" s="953"/>
      <c r="D6841" s="768"/>
      <c r="E6841" s="945"/>
      <c r="F6841" s="945"/>
      <c r="G6841" s="945"/>
      <c r="H6841" s="945"/>
      <c r="I6841" s="945"/>
      <c r="J6841" s="769" t="s">
        <v>14</v>
      </c>
      <c r="K6841" s="770" t="s">
        <v>14</v>
      </c>
      <c r="L6841" s="771" t="s">
        <v>14</v>
      </c>
      <c r="M6841" s="771" t="s">
        <v>14</v>
      </c>
      <c r="N6841" s="769" t="s">
        <v>14</v>
      </c>
      <c r="O6841" s="769" t="s">
        <v>14</v>
      </c>
      <c r="P6841" s="769" t="s">
        <v>14</v>
      </c>
      <c r="Q6841" s="769" t="s">
        <v>14</v>
      </c>
      <c r="R6841" s="769"/>
      <c r="T6841" s="761"/>
    </row>
    <row r="6842" spans="1:20" s="498" customFormat="1" ht="12" x14ac:dyDescent="0.25">
      <c r="A6842" s="772"/>
      <c r="D6842" s="515" t="s">
        <v>12293</v>
      </c>
      <c r="E6842" s="779" t="s">
        <v>12294</v>
      </c>
      <c r="F6842" s="780" t="s">
        <v>5604</v>
      </c>
      <c r="G6842" s="781" t="s">
        <v>12276</v>
      </c>
      <c r="H6842" s="781" t="s">
        <v>12277</v>
      </c>
      <c r="I6842" s="781" t="s">
        <v>5517</v>
      </c>
      <c r="J6842" s="782">
        <v>100000</v>
      </c>
      <c r="K6842" s="783">
        <v>100000</v>
      </c>
      <c r="L6842" s="784">
        <f t="shared" si="428"/>
        <v>0</v>
      </c>
      <c r="M6842" s="784">
        <f t="shared" si="429"/>
        <v>0</v>
      </c>
      <c r="N6842" s="782">
        <v>100000</v>
      </c>
      <c r="O6842" s="782">
        <v>100000</v>
      </c>
      <c r="P6842" s="782">
        <v>300000</v>
      </c>
      <c r="Q6842" s="782">
        <v>100000</v>
      </c>
      <c r="R6842" s="782"/>
      <c r="T6842" s="568"/>
    </row>
    <row r="6843" spans="1:20" s="498" customFormat="1" ht="12" x14ac:dyDescent="0.25">
      <c r="A6843" s="772"/>
      <c r="D6843" s="515" t="s">
        <v>12295</v>
      </c>
      <c r="E6843" s="779" t="s">
        <v>12296</v>
      </c>
      <c r="F6843" s="780" t="s">
        <v>5607</v>
      </c>
      <c r="G6843" s="781" t="s">
        <v>12276</v>
      </c>
      <c r="H6843" s="781" t="s">
        <v>12277</v>
      </c>
      <c r="I6843" s="781" t="s">
        <v>5517</v>
      </c>
      <c r="J6843" s="782">
        <v>500000</v>
      </c>
      <c r="K6843" s="783">
        <v>500000</v>
      </c>
      <c r="L6843" s="784">
        <f t="shared" si="428"/>
        <v>0</v>
      </c>
      <c r="M6843" s="784">
        <f t="shared" si="429"/>
        <v>0</v>
      </c>
      <c r="N6843" s="782">
        <v>500000</v>
      </c>
      <c r="O6843" s="782">
        <v>500000</v>
      </c>
      <c r="P6843" s="782">
        <v>1500000</v>
      </c>
      <c r="Q6843" s="782">
        <v>500000</v>
      </c>
      <c r="R6843" s="782"/>
      <c r="T6843" s="568"/>
    </row>
    <row r="6844" spans="1:20" s="498" customFormat="1" ht="24" x14ac:dyDescent="0.25">
      <c r="A6844" s="772"/>
      <c r="D6844" s="515" t="s">
        <v>12297</v>
      </c>
      <c r="E6844" s="779" t="s">
        <v>12298</v>
      </c>
      <c r="F6844" s="780" t="s">
        <v>5610</v>
      </c>
      <c r="G6844" s="781" t="s">
        <v>10678</v>
      </c>
      <c r="H6844" s="781" t="s">
        <v>11827</v>
      </c>
      <c r="I6844" s="781" t="s">
        <v>5517</v>
      </c>
      <c r="J6844" s="782">
        <v>350000</v>
      </c>
      <c r="K6844" s="783">
        <v>350000</v>
      </c>
      <c r="L6844" s="784">
        <f t="shared" si="428"/>
        <v>0</v>
      </c>
      <c r="M6844" s="784">
        <f t="shared" si="429"/>
        <v>0</v>
      </c>
      <c r="N6844" s="782">
        <v>350000</v>
      </c>
      <c r="O6844" s="782">
        <v>350000</v>
      </c>
      <c r="P6844" s="782">
        <v>1050000</v>
      </c>
      <c r="Q6844" s="782">
        <v>350000</v>
      </c>
      <c r="R6844" s="782"/>
      <c r="T6844" s="568"/>
    </row>
    <row r="6845" spans="1:20" s="498" customFormat="1" ht="12" x14ac:dyDescent="0.25">
      <c r="A6845" s="772"/>
      <c r="D6845" s="515" t="s">
        <v>12299</v>
      </c>
      <c r="E6845" s="779" t="s">
        <v>12300</v>
      </c>
      <c r="F6845" s="780" t="s">
        <v>5631</v>
      </c>
      <c r="G6845" s="781" t="s">
        <v>10678</v>
      </c>
      <c r="H6845" s="781" t="s">
        <v>11827</v>
      </c>
      <c r="I6845" s="781" t="s">
        <v>5517</v>
      </c>
      <c r="J6845" s="782">
        <v>800000</v>
      </c>
      <c r="K6845" s="783">
        <v>800000</v>
      </c>
      <c r="L6845" s="784">
        <f t="shared" si="428"/>
        <v>0</v>
      </c>
      <c r="M6845" s="784">
        <f t="shared" si="429"/>
        <v>0</v>
      </c>
      <c r="N6845" s="782">
        <v>800000</v>
      </c>
      <c r="O6845" s="782">
        <v>800000</v>
      </c>
      <c r="P6845" s="782">
        <v>2400000</v>
      </c>
      <c r="Q6845" s="782">
        <v>800000</v>
      </c>
      <c r="R6845" s="782"/>
      <c r="T6845" s="568"/>
    </row>
    <row r="6846" spans="1:20" s="498" customFormat="1" ht="36" x14ac:dyDescent="0.25">
      <c r="A6846" s="772"/>
      <c r="D6846" s="515" t="s">
        <v>12301</v>
      </c>
      <c r="E6846" s="779" t="s">
        <v>12302</v>
      </c>
      <c r="F6846" s="780" t="s">
        <v>7977</v>
      </c>
      <c r="G6846" s="781" t="s">
        <v>10678</v>
      </c>
      <c r="H6846" s="781" t="s">
        <v>11827</v>
      </c>
      <c r="I6846" s="781" t="s">
        <v>5517</v>
      </c>
      <c r="J6846" s="782">
        <v>800000</v>
      </c>
      <c r="K6846" s="783">
        <v>800000</v>
      </c>
      <c r="L6846" s="784">
        <f t="shared" si="428"/>
        <v>0</v>
      </c>
      <c r="M6846" s="784">
        <f t="shared" si="429"/>
        <v>0</v>
      </c>
      <c r="N6846" s="782">
        <v>800000</v>
      </c>
      <c r="O6846" s="782">
        <v>800000</v>
      </c>
      <c r="P6846" s="782">
        <v>2400000</v>
      </c>
      <c r="Q6846" s="782">
        <v>800000</v>
      </c>
      <c r="R6846" s="782"/>
      <c r="T6846" s="568"/>
    </row>
    <row r="6847" spans="1:20" s="498" customFormat="1" ht="24" x14ac:dyDescent="0.25">
      <c r="A6847" s="772"/>
      <c r="D6847" s="515" t="s">
        <v>12303</v>
      </c>
      <c r="E6847" s="779" t="s">
        <v>12304</v>
      </c>
      <c r="F6847" s="780" t="s">
        <v>5637</v>
      </c>
      <c r="G6847" s="781" t="s">
        <v>10678</v>
      </c>
      <c r="H6847" s="781" t="s">
        <v>11827</v>
      </c>
      <c r="I6847" s="781" t="s">
        <v>5517</v>
      </c>
      <c r="J6847" s="782">
        <v>250000</v>
      </c>
      <c r="K6847" s="783">
        <v>250000</v>
      </c>
      <c r="L6847" s="784">
        <f t="shared" si="428"/>
        <v>0</v>
      </c>
      <c r="M6847" s="784">
        <f t="shared" si="429"/>
        <v>0</v>
      </c>
      <c r="N6847" s="782">
        <v>250000</v>
      </c>
      <c r="O6847" s="782">
        <v>250000</v>
      </c>
      <c r="P6847" s="782">
        <v>750000</v>
      </c>
      <c r="Q6847" s="782">
        <v>250000</v>
      </c>
      <c r="R6847" s="782"/>
      <c r="T6847" s="568"/>
    </row>
    <row r="6848" spans="1:20" s="498" customFormat="1" ht="36" x14ac:dyDescent="0.25">
      <c r="A6848" s="772"/>
      <c r="D6848" s="515" t="s">
        <v>12305</v>
      </c>
      <c r="E6848" s="779" t="s">
        <v>12306</v>
      </c>
      <c r="F6848" s="780" t="s">
        <v>10221</v>
      </c>
      <c r="G6848" s="781" t="s">
        <v>10678</v>
      </c>
      <c r="H6848" s="781" t="s">
        <v>11827</v>
      </c>
      <c r="I6848" s="781" t="s">
        <v>5517</v>
      </c>
      <c r="J6848" s="782">
        <v>0</v>
      </c>
      <c r="K6848" s="783">
        <v>0</v>
      </c>
      <c r="L6848" s="784">
        <f t="shared" si="428"/>
        <v>0</v>
      </c>
      <c r="M6848" s="784">
        <f t="shared" si="429"/>
        <v>0</v>
      </c>
      <c r="N6848" s="782">
        <v>0</v>
      </c>
      <c r="O6848" s="782">
        <v>0</v>
      </c>
      <c r="P6848" s="782">
        <v>0</v>
      </c>
      <c r="Q6848" s="782">
        <v>0</v>
      </c>
      <c r="R6848" s="782"/>
      <c r="T6848" s="568"/>
    </row>
    <row r="6849" spans="1:20" s="498" customFormat="1" ht="24" x14ac:dyDescent="0.25">
      <c r="A6849" s="772"/>
      <c r="D6849" s="515" t="s">
        <v>12307</v>
      </c>
      <c r="E6849" s="779" t="s">
        <v>12308</v>
      </c>
      <c r="F6849" s="780" t="s">
        <v>6254</v>
      </c>
      <c r="G6849" s="781" t="s">
        <v>10678</v>
      </c>
      <c r="H6849" s="781" t="s">
        <v>11827</v>
      </c>
      <c r="I6849" s="781" t="s">
        <v>5517</v>
      </c>
      <c r="J6849" s="782">
        <v>200000</v>
      </c>
      <c r="K6849" s="783">
        <v>200000</v>
      </c>
      <c r="L6849" s="784">
        <f t="shared" si="428"/>
        <v>0</v>
      </c>
      <c r="M6849" s="784">
        <f t="shared" si="429"/>
        <v>0</v>
      </c>
      <c r="N6849" s="782">
        <v>200000</v>
      </c>
      <c r="O6849" s="782">
        <v>200000</v>
      </c>
      <c r="P6849" s="782">
        <v>600000</v>
      </c>
      <c r="Q6849" s="782">
        <v>200000</v>
      </c>
      <c r="R6849" s="782"/>
      <c r="T6849" s="568"/>
    </row>
    <row r="6850" spans="1:20" s="498" customFormat="1" ht="24" x14ac:dyDescent="0.25">
      <c r="A6850" s="772"/>
      <c r="D6850" s="515" t="s">
        <v>12309</v>
      </c>
      <c r="E6850" s="779" t="s">
        <v>12310</v>
      </c>
      <c r="F6850" s="780" t="s">
        <v>11932</v>
      </c>
      <c r="G6850" s="781" t="s">
        <v>10678</v>
      </c>
      <c r="H6850" s="781" t="s">
        <v>11827</v>
      </c>
      <c r="I6850" s="781" t="s">
        <v>5517</v>
      </c>
      <c r="J6850" s="782">
        <v>100000</v>
      </c>
      <c r="K6850" s="783">
        <v>100000</v>
      </c>
      <c r="L6850" s="784">
        <f t="shared" si="428"/>
        <v>0</v>
      </c>
      <c r="M6850" s="784">
        <f t="shared" si="429"/>
        <v>0</v>
      </c>
      <c r="N6850" s="782">
        <v>100000</v>
      </c>
      <c r="O6850" s="782">
        <v>100000</v>
      </c>
      <c r="P6850" s="782">
        <v>300000</v>
      </c>
      <c r="Q6850" s="782">
        <v>100000</v>
      </c>
      <c r="R6850" s="782"/>
      <c r="T6850" s="568"/>
    </row>
    <row r="6851" spans="1:20" s="498" customFormat="1" ht="12" x14ac:dyDescent="0.25">
      <c r="A6851" s="772"/>
      <c r="D6851" s="515" t="s">
        <v>12311</v>
      </c>
      <c r="E6851" s="779" t="s">
        <v>12312</v>
      </c>
      <c r="F6851" s="515" t="s">
        <v>5649</v>
      </c>
      <c r="G6851" s="781" t="s">
        <v>10678</v>
      </c>
      <c r="H6851" s="781" t="s">
        <v>11827</v>
      </c>
      <c r="I6851" s="781" t="s">
        <v>5517</v>
      </c>
      <c r="J6851" s="782">
        <v>0</v>
      </c>
      <c r="K6851" s="783">
        <v>0</v>
      </c>
      <c r="L6851" s="784">
        <f t="shared" si="428"/>
        <v>0</v>
      </c>
      <c r="M6851" s="784">
        <f t="shared" si="429"/>
        <v>0</v>
      </c>
      <c r="N6851" s="782">
        <v>0</v>
      </c>
      <c r="O6851" s="782">
        <v>0</v>
      </c>
      <c r="P6851" s="782">
        <v>0</v>
      </c>
      <c r="Q6851" s="782">
        <v>0</v>
      </c>
      <c r="R6851" s="782"/>
      <c r="T6851" s="568"/>
    </row>
    <row r="6852" spans="1:20" s="498" customFormat="1" ht="12" x14ac:dyDescent="0.25">
      <c r="A6852" s="772"/>
      <c r="D6852" s="515" t="s">
        <v>12313</v>
      </c>
      <c r="E6852" s="779" t="s">
        <v>12314</v>
      </c>
      <c r="F6852" s="780" t="s">
        <v>5664</v>
      </c>
      <c r="G6852" s="781" t="s">
        <v>10678</v>
      </c>
      <c r="H6852" s="781" t="s">
        <v>11827</v>
      </c>
      <c r="I6852" s="781" t="s">
        <v>5517</v>
      </c>
      <c r="J6852" s="782">
        <v>400000</v>
      </c>
      <c r="K6852" s="783">
        <v>400000</v>
      </c>
      <c r="L6852" s="784">
        <f t="shared" si="428"/>
        <v>0</v>
      </c>
      <c r="M6852" s="784">
        <f t="shared" si="429"/>
        <v>0</v>
      </c>
      <c r="N6852" s="782">
        <v>400000</v>
      </c>
      <c r="O6852" s="782">
        <v>400000</v>
      </c>
      <c r="P6852" s="782">
        <v>1200000</v>
      </c>
      <c r="Q6852" s="782">
        <v>400000</v>
      </c>
      <c r="R6852" s="782"/>
      <c r="T6852" s="568"/>
    </row>
    <row r="6853" spans="1:20" s="498" customFormat="1" ht="24" x14ac:dyDescent="0.25">
      <c r="A6853" s="772"/>
      <c r="D6853" s="515" t="s">
        <v>12315</v>
      </c>
      <c r="E6853" s="779" t="s">
        <v>12316</v>
      </c>
      <c r="F6853" s="780" t="s">
        <v>7518</v>
      </c>
      <c r="G6853" s="781" t="s">
        <v>10678</v>
      </c>
      <c r="H6853" s="781" t="s">
        <v>11827</v>
      </c>
      <c r="I6853" s="781" t="s">
        <v>5517</v>
      </c>
      <c r="J6853" s="782">
        <v>160000</v>
      </c>
      <c r="K6853" s="783">
        <v>160000</v>
      </c>
      <c r="L6853" s="784">
        <f t="shared" si="428"/>
        <v>0</v>
      </c>
      <c r="M6853" s="784">
        <f t="shared" si="429"/>
        <v>0</v>
      </c>
      <c r="N6853" s="782">
        <v>500000</v>
      </c>
      <c r="O6853" s="782">
        <v>500000</v>
      </c>
      <c r="P6853" s="782">
        <v>1160000</v>
      </c>
      <c r="Q6853" s="782">
        <v>160000</v>
      </c>
      <c r="R6853" s="782"/>
      <c r="T6853" s="568"/>
    </row>
    <row r="6854" spans="1:20" s="498" customFormat="1" ht="12" x14ac:dyDescent="0.25">
      <c r="A6854" s="772"/>
      <c r="D6854" s="515" t="s">
        <v>12317</v>
      </c>
      <c r="E6854" s="779" t="s">
        <v>12318</v>
      </c>
      <c r="F6854" s="515" t="s">
        <v>5676</v>
      </c>
      <c r="G6854" s="781" t="s">
        <v>10678</v>
      </c>
      <c r="H6854" s="781" t="s">
        <v>11827</v>
      </c>
      <c r="I6854" s="781" t="s">
        <v>5517</v>
      </c>
      <c r="J6854" s="782">
        <v>2000000</v>
      </c>
      <c r="K6854" s="783">
        <v>2000000</v>
      </c>
      <c r="L6854" s="784">
        <f t="shared" si="428"/>
        <v>0</v>
      </c>
      <c r="M6854" s="784">
        <f t="shared" si="429"/>
        <v>0</v>
      </c>
      <c r="N6854" s="782">
        <v>2000000</v>
      </c>
      <c r="O6854" s="782">
        <v>2000000</v>
      </c>
      <c r="P6854" s="782">
        <v>6000000</v>
      </c>
      <c r="Q6854" s="782">
        <v>2000000</v>
      </c>
      <c r="R6854" s="782"/>
      <c r="T6854" s="568"/>
    </row>
    <row r="6855" spans="1:20" s="498" customFormat="1" ht="12" x14ac:dyDescent="0.25">
      <c r="A6855" s="772"/>
      <c r="D6855" s="515" t="s">
        <v>12319</v>
      </c>
      <c r="E6855" s="779" t="s">
        <v>12320</v>
      </c>
      <c r="F6855" s="780" t="s">
        <v>5679</v>
      </c>
      <c r="G6855" s="781" t="s">
        <v>10678</v>
      </c>
      <c r="H6855" s="781" t="s">
        <v>11827</v>
      </c>
      <c r="I6855" s="781" t="s">
        <v>5517</v>
      </c>
      <c r="J6855" s="782">
        <v>0</v>
      </c>
      <c r="K6855" s="783">
        <v>0</v>
      </c>
      <c r="L6855" s="784">
        <f t="shared" si="428"/>
        <v>0</v>
      </c>
      <c r="M6855" s="784">
        <f t="shared" si="429"/>
        <v>0</v>
      </c>
      <c r="N6855" s="782">
        <v>0</v>
      </c>
      <c r="O6855" s="782">
        <v>0</v>
      </c>
      <c r="P6855" s="782">
        <v>0</v>
      </c>
      <c r="Q6855" s="782">
        <v>0</v>
      </c>
      <c r="R6855" s="782"/>
      <c r="T6855" s="568"/>
    </row>
    <row r="6856" spans="1:20" s="498" customFormat="1" ht="24" x14ac:dyDescent="0.25">
      <c r="A6856" s="772"/>
      <c r="D6856" s="515" t="s">
        <v>12321</v>
      </c>
      <c r="E6856" s="779" t="s">
        <v>12322</v>
      </c>
      <c r="F6856" s="780" t="s">
        <v>11700</v>
      </c>
      <c r="G6856" s="781" t="s">
        <v>10678</v>
      </c>
      <c r="H6856" s="781" t="s">
        <v>11827</v>
      </c>
      <c r="I6856" s="781" t="s">
        <v>5517</v>
      </c>
      <c r="J6856" s="782">
        <v>400000</v>
      </c>
      <c r="K6856" s="783">
        <v>400000</v>
      </c>
      <c r="L6856" s="784">
        <f t="shared" si="428"/>
        <v>0</v>
      </c>
      <c r="M6856" s="784">
        <f t="shared" si="429"/>
        <v>0</v>
      </c>
      <c r="N6856" s="782">
        <v>400000</v>
      </c>
      <c r="O6856" s="782">
        <v>400000</v>
      </c>
      <c r="P6856" s="782">
        <v>1200000</v>
      </c>
      <c r="Q6856" s="782">
        <v>400000</v>
      </c>
      <c r="R6856" s="782"/>
      <c r="T6856" s="568"/>
    </row>
    <row r="6857" spans="1:20" s="498" customFormat="1" ht="12" x14ac:dyDescent="0.25">
      <c r="A6857" s="772"/>
      <c r="D6857" s="515" t="s">
        <v>12323</v>
      </c>
      <c r="E6857" s="779" t="s">
        <v>12324</v>
      </c>
      <c r="F6857" s="780" t="s">
        <v>5694</v>
      </c>
      <c r="G6857" s="781" t="s">
        <v>10678</v>
      </c>
      <c r="H6857" s="781" t="s">
        <v>11827</v>
      </c>
      <c r="I6857" s="781" t="s">
        <v>5517</v>
      </c>
      <c r="J6857" s="782">
        <v>800000</v>
      </c>
      <c r="K6857" s="783">
        <v>800000</v>
      </c>
      <c r="L6857" s="784">
        <f t="shared" si="428"/>
        <v>0</v>
      </c>
      <c r="M6857" s="784">
        <f t="shared" si="429"/>
        <v>0</v>
      </c>
      <c r="N6857" s="782">
        <v>800000</v>
      </c>
      <c r="O6857" s="782">
        <v>800000</v>
      </c>
      <c r="P6857" s="782">
        <v>2400000</v>
      </c>
      <c r="Q6857" s="782">
        <v>800000</v>
      </c>
      <c r="R6857" s="782"/>
      <c r="T6857" s="568"/>
    </row>
    <row r="6858" spans="1:20" s="498" customFormat="1" ht="12" x14ac:dyDescent="0.25">
      <c r="A6858" s="772"/>
      <c r="D6858" s="515" t="s">
        <v>12325</v>
      </c>
      <c r="E6858" s="779" t="s">
        <v>12326</v>
      </c>
      <c r="F6858" s="780" t="s">
        <v>5703</v>
      </c>
      <c r="G6858" s="781" t="s">
        <v>10678</v>
      </c>
      <c r="H6858" s="781" t="s">
        <v>11827</v>
      </c>
      <c r="I6858" s="781" t="s">
        <v>5517</v>
      </c>
      <c r="J6858" s="782">
        <v>600000</v>
      </c>
      <c r="K6858" s="783">
        <v>600000</v>
      </c>
      <c r="L6858" s="784">
        <f t="shared" si="428"/>
        <v>0</v>
      </c>
      <c r="M6858" s="784">
        <f t="shared" si="429"/>
        <v>0</v>
      </c>
      <c r="N6858" s="782">
        <v>600000</v>
      </c>
      <c r="O6858" s="782">
        <v>600000</v>
      </c>
      <c r="P6858" s="782">
        <v>1800000</v>
      </c>
      <c r="Q6858" s="782">
        <v>600000</v>
      </c>
      <c r="R6858" s="782"/>
      <c r="T6858" s="568"/>
    </row>
    <row r="6859" spans="1:20" s="498" customFormat="1" ht="12" x14ac:dyDescent="0.25">
      <c r="A6859" s="772"/>
      <c r="D6859" s="515" t="s">
        <v>12327</v>
      </c>
      <c r="E6859" s="779" t="s">
        <v>12328</v>
      </c>
      <c r="F6859" s="515" t="s">
        <v>5709</v>
      </c>
      <c r="G6859" s="781" t="s">
        <v>10678</v>
      </c>
      <c r="H6859" s="781" t="s">
        <v>11827</v>
      </c>
      <c r="I6859" s="781" t="s">
        <v>5517</v>
      </c>
      <c r="J6859" s="782">
        <v>200000</v>
      </c>
      <c r="K6859" s="783">
        <v>200000</v>
      </c>
      <c r="L6859" s="784">
        <f t="shared" si="428"/>
        <v>0</v>
      </c>
      <c r="M6859" s="784">
        <f t="shared" si="429"/>
        <v>0</v>
      </c>
      <c r="N6859" s="782">
        <v>200000</v>
      </c>
      <c r="O6859" s="782">
        <v>200000</v>
      </c>
      <c r="P6859" s="782">
        <v>600000</v>
      </c>
      <c r="Q6859" s="782">
        <v>180000</v>
      </c>
      <c r="R6859" s="782"/>
      <c r="T6859" s="568"/>
    </row>
    <row r="6860" spans="1:20" s="498" customFormat="1" ht="12" x14ac:dyDescent="0.25">
      <c r="A6860" s="772"/>
      <c r="D6860" s="515" t="s">
        <v>12329</v>
      </c>
      <c r="E6860" s="779" t="s">
        <v>12330</v>
      </c>
      <c r="F6860" s="780" t="s">
        <v>6465</v>
      </c>
      <c r="G6860" s="781" t="s">
        <v>10678</v>
      </c>
      <c r="H6860" s="781" t="s">
        <v>11827</v>
      </c>
      <c r="I6860" s="781" t="s">
        <v>5517</v>
      </c>
      <c r="J6860" s="782">
        <v>0</v>
      </c>
      <c r="K6860" s="783">
        <v>0</v>
      </c>
      <c r="L6860" s="784">
        <f t="shared" si="428"/>
        <v>0</v>
      </c>
      <c r="M6860" s="784">
        <f t="shared" si="429"/>
        <v>0</v>
      </c>
      <c r="N6860" s="782">
        <v>0</v>
      </c>
      <c r="O6860" s="782">
        <v>0</v>
      </c>
      <c r="P6860" s="782">
        <v>0</v>
      </c>
      <c r="Q6860" s="782">
        <v>0</v>
      </c>
      <c r="R6860" s="782"/>
      <c r="T6860" s="568"/>
    </row>
    <row r="6861" spans="1:20" s="498" customFormat="1" ht="24" x14ac:dyDescent="0.25">
      <c r="A6861" s="772"/>
      <c r="D6861" s="515" t="s">
        <v>12331</v>
      </c>
      <c r="E6861" s="779" t="s">
        <v>12332</v>
      </c>
      <c r="F6861" s="780" t="s">
        <v>6467</v>
      </c>
      <c r="G6861" s="781" t="s">
        <v>10678</v>
      </c>
      <c r="H6861" s="781" t="s">
        <v>11827</v>
      </c>
      <c r="I6861" s="781" t="s">
        <v>5517</v>
      </c>
      <c r="J6861" s="782">
        <v>0</v>
      </c>
      <c r="K6861" s="783">
        <v>0</v>
      </c>
      <c r="L6861" s="784">
        <f t="shared" si="428"/>
        <v>0</v>
      </c>
      <c r="M6861" s="784">
        <f t="shared" si="429"/>
        <v>0</v>
      </c>
      <c r="N6861" s="782">
        <v>0</v>
      </c>
      <c r="O6861" s="782">
        <v>0</v>
      </c>
      <c r="P6861" s="782">
        <v>0</v>
      </c>
      <c r="Q6861" s="782">
        <v>0</v>
      </c>
      <c r="R6861" s="782"/>
      <c r="T6861" s="568"/>
    </row>
    <row r="6862" spans="1:20" s="498" customFormat="1" ht="12" x14ac:dyDescent="0.25">
      <c r="A6862" s="772"/>
      <c r="D6862" s="515" t="s">
        <v>12333</v>
      </c>
      <c r="E6862" s="779" t="s">
        <v>12334</v>
      </c>
      <c r="F6862" s="780" t="s">
        <v>6716</v>
      </c>
      <c r="G6862" s="781" t="s">
        <v>12276</v>
      </c>
      <c r="H6862" s="781" t="s">
        <v>12277</v>
      </c>
      <c r="I6862" s="781" t="s">
        <v>5517</v>
      </c>
      <c r="J6862" s="782">
        <v>400000</v>
      </c>
      <c r="K6862" s="783">
        <v>400000</v>
      </c>
      <c r="L6862" s="784">
        <f t="shared" si="428"/>
        <v>0</v>
      </c>
      <c r="M6862" s="784">
        <f t="shared" si="429"/>
        <v>0</v>
      </c>
      <c r="N6862" s="782">
        <v>400000</v>
      </c>
      <c r="O6862" s="782">
        <v>400000</v>
      </c>
      <c r="P6862" s="782">
        <v>1200000</v>
      </c>
      <c r="Q6862" s="782">
        <v>400000</v>
      </c>
      <c r="R6862" s="782"/>
      <c r="T6862" s="568"/>
    </row>
    <row r="6863" spans="1:20" s="498" customFormat="1" ht="24" x14ac:dyDescent="0.25">
      <c r="A6863" s="772"/>
      <c r="D6863" s="515" t="s">
        <v>12335</v>
      </c>
      <c r="E6863" s="779" t="s">
        <v>12336</v>
      </c>
      <c r="F6863" s="780" t="s">
        <v>5724</v>
      </c>
      <c r="G6863" s="781" t="s">
        <v>12276</v>
      </c>
      <c r="H6863" s="781" t="s">
        <v>12277</v>
      </c>
      <c r="I6863" s="781" t="s">
        <v>5517</v>
      </c>
      <c r="J6863" s="782">
        <v>100000</v>
      </c>
      <c r="K6863" s="783">
        <v>100000</v>
      </c>
      <c r="L6863" s="784">
        <f t="shared" si="428"/>
        <v>0</v>
      </c>
      <c r="M6863" s="784">
        <f t="shared" si="429"/>
        <v>0</v>
      </c>
      <c r="N6863" s="782">
        <v>100000</v>
      </c>
      <c r="O6863" s="782">
        <v>100000</v>
      </c>
      <c r="P6863" s="782">
        <v>300000</v>
      </c>
      <c r="Q6863" s="782">
        <v>100000</v>
      </c>
      <c r="R6863" s="782"/>
      <c r="T6863" s="568"/>
    </row>
    <row r="6864" spans="1:20" s="751" customFormat="1" ht="12" customHeight="1" x14ac:dyDescent="0.3">
      <c r="A6864" s="946" t="s">
        <v>5500</v>
      </c>
      <c r="B6864" s="946"/>
      <c r="C6864" s="946"/>
      <c r="D6864" s="946"/>
      <c r="E6864" s="946"/>
      <c r="F6864" s="946"/>
      <c r="G6864" s="946"/>
      <c r="H6864" s="946"/>
      <c r="I6864" s="946"/>
      <c r="J6864" s="946"/>
      <c r="K6864" s="946"/>
      <c r="L6864" s="946"/>
      <c r="M6864" s="946"/>
      <c r="N6864" s="946"/>
      <c r="O6864" s="946"/>
      <c r="P6864" s="946"/>
      <c r="Q6864" s="946"/>
      <c r="T6864" s="752"/>
    </row>
    <row r="6865" spans="1:20" s="751" customFormat="1" ht="13.8" x14ac:dyDescent="0.3">
      <c r="A6865" s="946" t="s">
        <v>5501</v>
      </c>
      <c r="B6865" s="946"/>
      <c r="C6865" s="946"/>
      <c r="D6865" s="946"/>
      <c r="E6865" s="946"/>
      <c r="F6865" s="946"/>
      <c r="G6865" s="946"/>
      <c r="H6865" s="946"/>
      <c r="I6865" s="946"/>
      <c r="J6865" s="946"/>
      <c r="K6865" s="946"/>
      <c r="L6865" s="946"/>
      <c r="M6865" s="946"/>
      <c r="N6865" s="946"/>
      <c r="O6865" s="946"/>
      <c r="P6865" s="946"/>
      <c r="Q6865" s="946"/>
      <c r="T6865" s="752"/>
    </row>
    <row r="6866" spans="1:20" s="753" customFormat="1" ht="13.2" x14ac:dyDescent="0.25">
      <c r="A6866" s="947" t="s">
        <v>11822</v>
      </c>
      <c r="B6866" s="947"/>
      <c r="C6866" s="947"/>
      <c r="D6866" s="947"/>
      <c r="E6866" s="947"/>
      <c r="F6866" s="947"/>
      <c r="G6866" s="947"/>
      <c r="H6866" s="947"/>
      <c r="I6866" s="947"/>
      <c r="J6866" s="947"/>
      <c r="K6866" s="947"/>
      <c r="L6866" s="947"/>
      <c r="M6866" s="947"/>
      <c r="N6866" s="947"/>
      <c r="O6866" s="947"/>
      <c r="P6866" s="947"/>
      <c r="Q6866" s="947"/>
      <c r="T6866" s="754"/>
    </row>
    <row r="6867" spans="1:20" s="760" customFormat="1" ht="24" customHeight="1" x14ac:dyDescent="0.25">
      <c r="A6867" s="943" t="s">
        <v>5502</v>
      </c>
      <c r="B6867" s="948" t="s">
        <v>5503</v>
      </c>
      <c r="C6867" s="949"/>
      <c r="D6867" s="755"/>
      <c r="E6867" s="943" t="s">
        <v>5504</v>
      </c>
      <c r="F6867" s="943" t="s">
        <v>4881</v>
      </c>
      <c r="G6867" s="943" t="s">
        <v>5505</v>
      </c>
      <c r="H6867" s="943" t="s">
        <v>5506</v>
      </c>
      <c r="I6867" s="943" t="s">
        <v>5507</v>
      </c>
      <c r="J6867" s="756" t="s">
        <v>3115</v>
      </c>
      <c r="K6867" s="757" t="s">
        <v>3116</v>
      </c>
      <c r="L6867" s="758" t="s">
        <v>5508</v>
      </c>
      <c r="M6867" s="758" t="s">
        <v>5509</v>
      </c>
      <c r="N6867" s="756" t="s">
        <v>3116</v>
      </c>
      <c r="O6867" s="756" t="s">
        <v>3116</v>
      </c>
      <c r="P6867" s="759" t="s">
        <v>3317</v>
      </c>
      <c r="Q6867" s="759" t="s">
        <v>3341</v>
      </c>
      <c r="R6867" s="759" t="s">
        <v>5510</v>
      </c>
      <c r="T6867" s="761"/>
    </row>
    <row r="6868" spans="1:20" s="760" customFormat="1" ht="19.5" customHeight="1" x14ac:dyDescent="0.25">
      <c r="A6868" s="944"/>
      <c r="B6868" s="950"/>
      <c r="C6868" s="951"/>
      <c r="D6868" s="762"/>
      <c r="E6868" s="944"/>
      <c r="F6868" s="944"/>
      <c r="G6868" s="944"/>
      <c r="H6868" s="944"/>
      <c r="I6868" s="944"/>
      <c r="J6868" s="763">
        <v>2020</v>
      </c>
      <c r="K6868" s="764" t="s">
        <v>3120</v>
      </c>
      <c r="L6868" s="765" t="s">
        <v>3120</v>
      </c>
      <c r="M6868" s="765" t="s">
        <v>3120</v>
      </c>
      <c r="N6868" s="766" t="s">
        <v>5068</v>
      </c>
      <c r="O6868" s="766" t="s">
        <v>5069</v>
      </c>
      <c r="P6868" s="763" t="s">
        <v>4882</v>
      </c>
      <c r="Q6868" s="766" t="s">
        <v>5102</v>
      </c>
      <c r="R6868" s="763"/>
      <c r="T6868" s="761"/>
    </row>
    <row r="6869" spans="1:20" s="760" customFormat="1" ht="15.75" customHeight="1" x14ac:dyDescent="0.25">
      <c r="A6869" s="945"/>
      <c r="B6869" s="952"/>
      <c r="C6869" s="953"/>
      <c r="D6869" s="768"/>
      <c r="E6869" s="945"/>
      <c r="F6869" s="945"/>
      <c r="G6869" s="945"/>
      <c r="H6869" s="945"/>
      <c r="I6869" s="945"/>
      <c r="J6869" s="769" t="s">
        <v>14</v>
      </c>
      <c r="K6869" s="770" t="s">
        <v>14</v>
      </c>
      <c r="L6869" s="771" t="s">
        <v>14</v>
      </c>
      <c r="M6869" s="771" t="s">
        <v>14</v>
      </c>
      <c r="N6869" s="769" t="s">
        <v>14</v>
      </c>
      <c r="O6869" s="769" t="s">
        <v>14</v>
      </c>
      <c r="P6869" s="769" t="s">
        <v>14</v>
      </c>
      <c r="Q6869" s="769" t="s">
        <v>14</v>
      </c>
      <c r="R6869" s="769"/>
      <c r="T6869" s="761"/>
    </row>
    <row r="6870" spans="1:20" s="498" customFormat="1" ht="12" x14ac:dyDescent="0.25">
      <c r="A6870" s="772"/>
      <c r="D6870" s="515" t="s">
        <v>12337</v>
      </c>
      <c r="E6870" s="779" t="s">
        <v>12338</v>
      </c>
      <c r="F6870" s="515" t="s">
        <v>5727</v>
      </c>
      <c r="G6870" s="781" t="s">
        <v>12276</v>
      </c>
      <c r="H6870" s="781" t="s">
        <v>12277</v>
      </c>
      <c r="I6870" s="781" t="s">
        <v>5517</v>
      </c>
      <c r="J6870" s="782">
        <v>2000000</v>
      </c>
      <c r="K6870" s="783">
        <v>2000000</v>
      </c>
      <c r="L6870" s="784">
        <f t="shared" si="428"/>
        <v>0</v>
      </c>
      <c r="M6870" s="784">
        <f t="shared" si="429"/>
        <v>0</v>
      </c>
      <c r="N6870" s="782">
        <v>2000000</v>
      </c>
      <c r="O6870" s="782">
        <v>2000000</v>
      </c>
      <c r="P6870" s="782">
        <v>6000000</v>
      </c>
      <c r="Q6870" s="782">
        <v>2000000</v>
      </c>
      <c r="R6870" s="782"/>
      <c r="T6870" s="568"/>
    </row>
    <row r="6871" spans="1:20" s="498" customFormat="1" ht="12" x14ac:dyDescent="0.25">
      <c r="A6871" s="772"/>
      <c r="D6871" s="515" t="s">
        <v>12339</v>
      </c>
      <c r="E6871" s="779" t="s">
        <v>12340</v>
      </c>
      <c r="F6871" s="780" t="s">
        <v>5739</v>
      </c>
      <c r="G6871" s="781" t="s">
        <v>10678</v>
      </c>
      <c r="H6871" s="781" t="s">
        <v>11827</v>
      </c>
      <c r="I6871" s="781" t="s">
        <v>5517</v>
      </c>
      <c r="J6871" s="782">
        <v>400000</v>
      </c>
      <c r="K6871" s="783">
        <v>400000</v>
      </c>
      <c r="L6871" s="784">
        <f t="shared" si="428"/>
        <v>0</v>
      </c>
      <c r="M6871" s="784">
        <f t="shared" si="429"/>
        <v>0</v>
      </c>
      <c r="N6871" s="782">
        <v>400000</v>
      </c>
      <c r="O6871" s="782">
        <v>400000</v>
      </c>
      <c r="P6871" s="782">
        <v>1200000</v>
      </c>
      <c r="Q6871" s="782">
        <v>400000</v>
      </c>
      <c r="R6871" s="782"/>
      <c r="T6871" s="568"/>
    </row>
    <row r="6872" spans="1:20" s="498" customFormat="1" ht="27.75" customHeight="1" x14ac:dyDescent="0.25">
      <c r="A6872" s="772"/>
      <c r="D6872" s="515" t="s">
        <v>12341</v>
      </c>
      <c r="E6872" s="779" t="s">
        <v>12342</v>
      </c>
      <c r="F6872" s="780" t="s">
        <v>5881</v>
      </c>
      <c r="G6872" s="781" t="s">
        <v>10678</v>
      </c>
      <c r="H6872" s="781" t="s">
        <v>11827</v>
      </c>
      <c r="I6872" s="781" t="s">
        <v>5517</v>
      </c>
      <c r="J6872" s="782">
        <v>100000</v>
      </c>
      <c r="K6872" s="783">
        <v>100000</v>
      </c>
      <c r="L6872" s="784">
        <f t="shared" si="428"/>
        <v>0</v>
      </c>
      <c r="M6872" s="784">
        <f t="shared" si="429"/>
        <v>0</v>
      </c>
      <c r="N6872" s="782">
        <v>100000</v>
      </c>
      <c r="O6872" s="782">
        <v>100000</v>
      </c>
      <c r="P6872" s="782">
        <v>300000</v>
      </c>
      <c r="Q6872" s="782">
        <v>100000</v>
      </c>
      <c r="R6872" s="782"/>
      <c r="T6872" s="568"/>
    </row>
    <row r="6873" spans="1:20" s="498" customFormat="1" ht="12" x14ac:dyDescent="0.25">
      <c r="A6873" s="772"/>
      <c r="D6873" s="515" t="s">
        <v>12343</v>
      </c>
      <c r="E6873" s="779" t="s">
        <v>12344</v>
      </c>
      <c r="F6873" s="780" t="s">
        <v>5757</v>
      </c>
      <c r="G6873" s="781" t="s">
        <v>12276</v>
      </c>
      <c r="H6873" s="781" t="s">
        <v>12277</v>
      </c>
      <c r="I6873" s="781" t="s">
        <v>5517</v>
      </c>
      <c r="J6873" s="782">
        <v>150000</v>
      </c>
      <c r="K6873" s="783">
        <v>150000</v>
      </c>
      <c r="L6873" s="784">
        <f t="shared" si="428"/>
        <v>0</v>
      </c>
      <c r="M6873" s="784">
        <f t="shared" si="429"/>
        <v>0</v>
      </c>
      <c r="N6873" s="782">
        <v>150000</v>
      </c>
      <c r="O6873" s="782">
        <v>150000</v>
      </c>
      <c r="P6873" s="782">
        <v>450000</v>
      </c>
      <c r="Q6873" s="782">
        <v>150000</v>
      </c>
      <c r="R6873" s="782"/>
      <c r="T6873" s="568"/>
    </row>
    <row r="6874" spans="1:20" s="498" customFormat="1" ht="12" x14ac:dyDescent="0.25">
      <c r="A6874" s="772"/>
      <c r="D6874" s="515" t="s">
        <v>12345</v>
      </c>
      <c r="E6874" s="779" t="s">
        <v>12346</v>
      </c>
      <c r="F6874" s="515" t="s">
        <v>5765</v>
      </c>
      <c r="G6874" s="781" t="s">
        <v>10678</v>
      </c>
      <c r="H6874" s="781" t="s">
        <v>11827</v>
      </c>
      <c r="I6874" s="781" t="s">
        <v>5517</v>
      </c>
      <c r="J6874" s="782">
        <v>0</v>
      </c>
      <c r="K6874" s="783">
        <v>0</v>
      </c>
      <c r="L6874" s="782">
        <f t="shared" si="428"/>
        <v>0</v>
      </c>
      <c r="M6874" s="782">
        <f t="shared" si="429"/>
        <v>0</v>
      </c>
      <c r="N6874" s="782">
        <v>0</v>
      </c>
      <c r="O6874" s="782">
        <v>0</v>
      </c>
      <c r="P6874" s="782">
        <v>0</v>
      </c>
      <c r="Q6874" s="782">
        <v>0</v>
      </c>
      <c r="R6874" s="782"/>
      <c r="T6874" s="568"/>
    </row>
    <row r="6875" spans="1:20" s="498" customFormat="1" ht="12" x14ac:dyDescent="0.25">
      <c r="A6875" s="772"/>
      <c r="B6875" s="566" t="s">
        <v>1929</v>
      </c>
      <c r="C6875" s="810"/>
      <c r="D6875" s="515"/>
      <c r="E6875" s="810"/>
      <c r="F6875" s="827"/>
      <c r="G6875" s="810"/>
      <c r="H6875" s="810"/>
      <c r="I6875" s="779"/>
      <c r="J6875" s="782">
        <v>12460000</v>
      </c>
      <c r="K6875" s="783">
        <f>SUM(K6826:K6874)</f>
        <v>12460000</v>
      </c>
      <c r="L6875" s="782">
        <f t="shared" ref="L6875:O6875" si="430">SUM(L6826:L6874)</f>
        <v>0</v>
      </c>
      <c r="M6875" s="782">
        <f t="shared" si="430"/>
        <v>0</v>
      </c>
      <c r="N6875" s="782">
        <f t="shared" si="430"/>
        <v>14350000</v>
      </c>
      <c r="O6875" s="782">
        <f t="shared" si="430"/>
        <v>14350000</v>
      </c>
      <c r="P6875" s="782">
        <v>41160000</v>
      </c>
      <c r="Q6875" s="782">
        <v>12440000</v>
      </c>
      <c r="R6875" s="782"/>
      <c r="T6875" s="568"/>
    </row>
    <row r="6876" spans="1:20" s="498" customFormat="1" ht="12" x14ac:dyDescent="0.25">
      <c r="A6876" s="772"/>
      <c r="D6876" s="515"/>
      <c r="F6876" s="536"/>
      <c r="J6876" s="776"/>
      <c r="K6876" s="829"/>
      <c r="L6876" s="776"/>
      <c r="M6876" s="776"/>
      <c r="N6876" s="776"/>
      <c r="O6876" s="776"/>
      <c r="P6876" s="776"/>
      <c r="Q6876" s="776"/>
      <c r="R6876" s="776"/>
      <c r="T6876" s="568"/>
    </row>
    <row r="6877" spans="1:20" s="498" customFormat="1" ht="12" x14ac:dyDescent="0.25">
      <c r="A6877" s="772" t="s">
        <v>1930</v>
      </c>
      <c r="B6877" s="773" t="s">
        <v>1931</v>
      </c>
      <c r="C6877" s="773"/>
      <c r="D6877" s="794"/>
      <c r="E6877" s="773"/>
      <c r="F6877" s="775"/>
      <c r="G6877" s="773"/>
      <c r="H6877" s="773"/>
      <c r="I6877" s="773"/>
      <c r="J6877" s="776"/>
      <c r="K6877" s="829"/>
      <c r="L6877" s="776"/>
      <c r="M6877" s="776"/>
      <c r="N6877" s="776"/>
      <c r="O6877" s="776"/>
      <c r="P6877" s="776"/>
      <c r="Q6877" s="776"/>
      <c r="R6877" s="776"/>
      <c r="T6877" s="568"/>
    </row>
    <row r="6878" spans="1:20" s="498" customFormat="1" ht="12" x14ac:dyDescent="0.25">
      <c r="A6878" s="772"/>
      <c r="C6878" s="773" t="s">
        <v>5142</v>
      </c>
      <c r="D6878" s="794"/>
      <c r="E6878" s="773"/>
      <c r="F6878" s="775"/>
      <c r="G6878" s="773"/>
      <c r="H6878" s="773"/>
      <c r="I6878" s="773"/>
      <c r="J6878" s="777">
        <v>5900202</v>
      </c>
      <c r="K6878" s="789">
        <f>SUM(K6879:K6917)</f>
        <v>5900202</v>
      </c>
      <c r="L6878" s="784">
        <f t="shared" ref="L6878:O6878" si="431">SUM(L6879:L6917)</f>
        <v>0</v>
      </c>
      <c r="M6878" s="784">
        <f t="shared" si="431"/>
        <v>0</v>
      </c>
      <c r="N6878" s="784">
        <f t="shared" si="431"/>
        <v>0</v>
      </c>
      <c r="O6878" s="784">
        <f t="shared" si="431"/>
        <v>0</v>
      </c>
      <c r="P6878" s="777">
        <f>SUM(K6878,N6878,O6878)</f>
        <v>5900202</v>
      </c>
      <c r="Q6878" s="777">
        <v>0</v>
      </c>
      <c r="R6878" s="777"/>
      <c r="T6878" s="568"/>
    </row>
    <row r="6879" spans="1:20" s="498" customFormat="1" ht="24" x14ac:dyDescent="0.25">
      <c r="A6879" s="772"/>
      <c r="D6879" s="515" t="s">
        <v>12347</v>
      </c>
      <c r="E6879" s="779" t="s">
        <v>12348</v>
      </c>
      <c r="F6879" s="780" t="s">
        <v>6548</v>
      </c>
      <c r="G6879" s="781" t="s">
        <v>10678</v>
      </c>
      <c r="H6879" s="781" t="s">
        <v>11827</v>
      </c>
      <c r="I6879" s="781" t="s">
        <v>5517</v>
      </c>
      <c r="J6879" s="782">
        <v>700000</v>
      </c>
      <c r="K6879" s="783">
        <v>700000</v>
      </c>
      <c r="L6879" s="784">
        <f t="shared" ref="L6879:L6917" si="432">SUM(J6879-K6879)</f>
        <v>0</v>
      </c>
      <c r="M6879" s="784">
        <f>SUM(K6879-J6879)</f>
        <v>0</v>
      </c>
      <c r="N6879" s="782">
        <v>0</v>
      </c>
      <c r="O6879" s="782">
        <v>0</v>
      </c>
      <c r="P6879" s="782">
        <v>700000</v>
      </c>
      <c r="Q6879" s="782">
        <v>0</v>
      </c>
      <c r="R6879" s="782"/>
      <c r="T6879" s="568"/>
    </row>
    <row r="6880" spans="1:20" s="498" customFormat="1" ht="12" x14ac:dyDescent="0.25">
      <c r="A6880" s="772"/>
      <c r="D6880" s="515" t="s">
        <v>12349</v>
      </c>
      <c r="E6880" s="779" t="s">
        <v>12350</v>
      </c>
      <c r="F6880" s="780" t="s">
        <v>5586</v>
      </c>
      <c r="G6880" s="781" t="s">
        <v>10678</v>
      </c>
      <c r="H6880" s="781" t="s">
        <v>11827</v>
      </c>
      <c r="I6880" s="781" t="s">
        <v>5517</v>
      </c>
      <c r="J6880" s="782">
        <v>100202</v>
      </c>
      <c r="K6880" s="783">
        <v>100202</v>
      </c>
      <c r="L6880" s="784">
        <f t="shared" si="432"/>
        <v>0</v>
      </c>
      <c r="M6880" s="784">
        <f t="shared" ref="M6880:M6917" si="433">SUM(K6880-J6880)</f>
        <v>0</v>
      </c>
      <c r="N6880" s="782">
        <v>0</v>
      </c>
      <c r="O6880" s="782">
        <v>0</v>
      </c>
      <c r="P6880" s="782">
        <v>100202</v>
      </c>
      <c r="Q6880" s="782">
        <v>0</v>
      </c>
      <c r="R6880" s="782"/>
      <c r="T6880" s="568"/>
    </row>
    <row r="6881" spans="1:20" s="498" customFormat="1" ht="24" x14ac:dyDescent="0.25">
      <c r="A6881" s="772"/>
      <c r="D6881" s="515" t="s">
        <v>12351</v>
      </c>
      <c r="E6881" s="779" t="s">
        <v>12352</v>
      </c>
      <c r="F6881" s="780" t="s">
        <v>5589</v>
      </c>
      <c r="G6881" s="781" t="s">
        <v>10678</v>
      </c>
      <c r="H6881" s="781" t="s">
        <v>11827</v>
      </c>
      <c r="I6881" s="781" t="s">
        <v>5517</v>
      </c>
      <c r="J6881" s="782">
        <v>0</v>
      </c>
      <c r="K6881" s="783">
        <v>0</v>
      </c>
      <c r="L6881" s="784">
        <f t="shared" si="432"/>
        <v>0</v>
      </c>
      <c r="M6881" s="784">
        <f t="shared" si="433"/>
        <v>0</v>
      </c>
      <c r="N6881" s="782">
        <v>0</v>
      </c>
      <c r="O6881" s="782">
        <v>0</v>
      </c>
      <c r="P6881" s="782">
        <v>0</v>
      </c>
      <c r="Q6881" s="782">
        <v>0</v>
      </c>
      <c r="R6881" s="782"/>
      <c r="T6881" s="568"/>
    </row>
    <row r="6882" spans="1:20" s="498" customFormat="1" ht="12" x14ac:dyDescent="0.25">
      <c r="A6882" s="772"/>
      <c r="D6882" s="515" t="s">
        <v>12353</v>
      </c>
      <c r="E6882" s="779" t="s">
        <v>12354</v>
      </c>
      <c r="F6882" s="780" t="s">
        <v>5592</v>
      </c>
      <c r="G6882" s="781" t="s">
        <v>10678</v>
      </c>
      <c r="H6882" s="781" t="s">
        <v>11827</v>
      </c>
      <c r="I6882" s="781" t="s">
        <v>5517</v>
      </c>
      <c r="J6882" s="782">
        <v>100000</v>
      </c>
      <c r="K6882" s="783">
        <v>100000</v>
      </c>
      <c r="L6882" s="784">
        <f t="shared" si="432"/>
        <v>0</v>
      </c>
      <c r="M6882" s="784">
        <f t="shared" si="433"/>
        <v>0</v>
      </c>
      <c r="N6882" s="782">
        <v>0</v>
      </c>
      <c r="O6882" s="782">
        <v>0</v>
      </c>
      <c r="P6882" s="782">
        <v>100000</v>
      </c>
      <c r="Q6882" s="782">
        <v>0</v>
      </c>
      <c r="R6882" s="782"/>
      <c r="T6882" s="568"/>
    </row>
    <row r="6883" spans="1:20" s="498" customFormat="1" ht="12" x14ac:dyDescent="0.25">
      <c r="A6883" s="772"/>
      <c r="D6883" s="515" t="s">
        <v>12355</v>
      </c>
      <c r="E6883" s="779" t="s">
        <v>12356</v>
      </c>
      <c r="F6883" s="780" t="s">
        <v>5595</v>
      </c>
      <c r="G6883" s="781" t="s">
        <v>10678</v>
      </c>
      <c r="H6883" s="781" t="s">
        <v>11827</v>
      </c>
      <c r="I6883" s="781" t="s">
        <v>5517</v>
      </c>
      <c r="J6883" s="782">
        <v>100000</v>
      </c>
      <c r="K6883" s="783">
        <v>100000</v>
      </c>
      <c r="L6883" s="784">
        <f t="shared" si="432"/>
        <v>0</v>
      </c>
      <c r="M6883" s="784">
        <f t="shared" si="433"/>
        <v>0</v>
      </c>
      <c r="N6883" s="782">
        <v>0</v>
      </c>
      <c r="O6883" s="782">
        <v>0</v>
      </c>
      <c r="P6883" s="782">
        <v>100000</v>
      </c>
      <c r="Q6883" s="782">
        <v>0</v>
      </c>
      <c r="R6883" s="782"/>
      <c r="T6883" s="568"/>
    </row>
    <row r="6884" spans="1:20" s="498" customFormat="1" ht="36" x14ac:dyDescent="0.25">
      <c r="A6884" s="772"/>
      <c r="D6884" s="515" t="s">
        <v>12357</v>
      </c>
      <c r="E6884" s="779" t="s">
        <v>12358</v>
      </c>
      <c r="F6884" s="780" t="s">
        <v>5598</v>
      </c>
      <c r="G6884" s="781" t="s">
        <v>10678</v>
      </c>
      <c r="H6884" s="781" t="s">
        <v>11827</v>
      </c>
      <c r="I6884" s="781" t="s">
        <v>5517</v>
      </c>
      <c r="J6884" s="782">
        <v>500000</v>
      </c>
      <c r="K6884" s="783">
        <v>500000</v>
      </c>
      <c r="L6884" s="784">
        <f t="shared" si="432"/>
        <v>0</v>
      </c>
      <c r="M6884" s="784">
        <f t="shared" si="433"/>
        <v>0</v>
      </c>
      <c r="N6884" s="782">
        <v>0</v>
      </c>
      <c r="O6884" s="782">
        <v>0</v>
      </c>
      <c r="P6884" s="782">
        <v>500000</v>
      </c>
      <c r="Q6884" s="782">
        <v>0</v>
      </c>
      <c r="R6884" s="782"/>
      <c r="T6884" s="568"/>
    </row>
    <row r="6885" spans="1:20" s="498" customFormat="1" ht="12" x14ac:dyDescent="0.25">
      <c r="A6885" s="772"/>
      <c r="D6885" s="515" t="s">
        <v>12359</v>
      </c>
      <c r="E6885" s="779" t="s">
        <v>12360</v>
      </c>
      <c r="F6885" s="780" t="s">
        <v>5604</v>
      </c>
      <c r="G6885" s="781" t="s">
        <v>10678</v>
      </c>
      <c r="H6885" s="781" t="s">
        <v>11827</v>
      </c>
      <c r="I6885" s="781" t="s">
        <v>5517</v>
      </c>
      <c r="J6885" s="782">
        <v>100000</v>
      </c>
      <c r="K6885" s="783">
        <v>100000</v>
      </c>
      <c r="L6885" s="784">
        <f t="shared" si="432"/>
        <v>0</v>
      </c>
      <c r="M6885" s="784">
        <f t="shared" si="433"/>
        <v>0</v>
      </c>
      <c r="N6885" s="782">
        <v>0</v>
      </c>
      <c r="O6885" s="782">
        <v>0</v>
      </c>
      <c r="P6885" s="782">
        <v>100000</v>
      </c>
      <c r="Q6885" s="782">
        <v>0</v>
      </c>
      <c r="R6885" s="782"/>
      <c r="T6885" s="568"/>
    </row>
    <row r="6886" spans="1:20" s="498" customFormat="1" ht="12" x14ac:dyDescent="0.25">
      <c r="A6886" s="772"/>
      <c r="D6886" s="515" t="s">
        <v>12361</v>
      </c>
      <c r="E6886" s="779" t="s">
        <v>12362</v>
      </c>
      <c r="F6886" s="780" t="s">
        <v>12363</v>
      </c>
      <c r="G6886" s="781" t="s">
        <v>10678</v>
      </c>
      <c r="H6886" s="781" t="s">
        <v>11827</v>
      </c>
      <c r="I6886" s="781" t="s">
        <v>5517</v>
      </c>
      <c r="J6886" s="782">
        <v>100000</v>
      </c>
      <c r="K6886" s="783">
        <v>100000</v>
      </c>
      <c r="L6886" s="784">
        <f t="shared" si="432"/>
        <v>0</v>
      </c>
      <c r="M6886" s="784">
        <f t="shared" si="433"/>
        <v>0</v>
      </c>
      <c r="N6886" s="782">
        <v>0</v>
      </c>
      <c r="O6886" s="782">
        <v>0</v>
      </c>
      <c r="P6886" s="782">
        <v>100000</v>
      </c>
      <c r="Q6886" s="782">
        <v>0</v>
      </c>
      <c r="R6886" s="782"/>
      <c r="T6886" s="568"/>
    </row>
    <row r="6887" spans="1:20" s="498" customFormat="1" ht="24" x14ac:dyDescent="0.25">
      <c r="A6887" s="772"/>
      <c r="D6887" s="515" t="s">
        <v>12364</v>
      </c>
      <c r="E6887" s="779" t="s">
        <v>12365</v>
      </c>
      <c r="F6887" s="780" t="s">
        <v>5610</v>
      </c>
      <c r="G6887" s="781" t="s">
        <v>10678</v>
      </c>
      <c r="H6887" s="781" t="s">
        <v>11827</v>
      </c>
      <c r="I6887" s="781" t="s">
        <v>5517</v>
      </c>
      <c r="J6887" s="782">
        <v>100000</v>
      </c>
      <c r="K6887" s="783">
        <v>100000</v>
      </c>
      <c r="L6887" s="784">
        <f t="shared" si="432"/>
        <v>0</v>
      </c>
      <c r="M6887" s="784">
        <f t="shared" si="433"/>
        <v>0</v>
      </c>
      <c r="N6887" s="782">
        <v>0</v>
      </c>
      <c r="O6887" s="782">
        <v>0</v>
      </c>
      <c r="P6887" s="782">
        <v>100000</v>
      </c>
      <c r="Q6887" s="782">
        <v>0</v>
      </c>
      <c r="R6887" s="782"/>
      <c r="T6887" s="568"/>
    </row>
    <row r="6888" spans="1:20" s="498" customFormat="1" ht="12" x14ac:dyDescent="0.25">
      <c r="A6888" s="772"/>
      <c r="D6888" s="515" t="s">
        <v>12366</v>
      </c>
      <c r="E6888" s="779" t="s">
        <v>12367</v>
      </c>
      <c r="F6888" s="780" t="s">
        <v>5631</v>
      </c>
      <c r="G6888" s="781" t="s">
        <v>10678</v>
      </c>
      <c r="H6888" s="781" t="s">
        <v>11827</v>
      </c>
      <c r="I6888" s="781" t="s">
        <v>5517</v>
      </c>
      <c r="J6888" s="782">
        <v>150000</v>
      </c>
      <c r="K6888" s="783">
        <v>150000</v>
      </c>
      <c r="L6888" s="784">
        <f t="shared" si="432"/>
        <v>0</v>
      </c>
      <c r="M6888" s="784">
        <f t="shared" si="433"/>
        <v>0</v>
      </c>
      <c r="N6888" s="782">
        <v>0</v>
      </c>
      <c r="O6888" s="782">
        <v>0</v>
      </c>
      <c r="P6888" s="782">
        <v>150000</v>
      </c>
      <c r="Q6888" s="782">
        <v>0</v>
      </c>
      <c r="R6888" s="782"/>
      <c r="T6888" s="568"/>
    </row>
    <row r="6889" spans="1:20" s="498" customFormat="1" ht="36" x14ac:dyDescent="0.25">
      <c r="A6889" s="772"/>
      <c r="D6889" s="515" t="s">
        <v>12368</v>
      </c>
      <c r="E6889" s="779" t="s">
        <v>12369</v>
      </c>
      <c r="F6889" s="780" t="s">
        <v>7977</v>
      </c>
      <c r="G6889" s="781" t="s">
        <v>10678</v>
      </c>
      <c r="H6889" s="781" t="s">
        <v>11827</v>
      </c>
      <c r="I6889" s="781" t="s">
        <v>5517</v>
      </c>
      <c r="J6889" s="782">
        <v>400000</v>
      </c>
      <c r="K6889" s="783">
        <v>400000</v>
      </c>
      <c r="L6889" s="784">
        <f t="shared" si="432"/>
        <v>0</v>
      </c>
      <c r="M6889" s="784">
        <f t="shared" si="433"/>
        <v>0</v>
      </c>
      <c r="N6889" s="782">
        <v>0</v>
      </c>
      <c r="O6889" s="782">
        <v>0</v>
      </c>
      <c r="P6889" s="782">
        <v>400000</v>
      </c>
      <c r="Q6889" s="782">
        <v>0</v>
      </c>
      <c r="R6889" s="782"/>
      <c r="T6889" s="568"/>
    </row>
    <row r="6890" spans="1:20" s="498" customFormat="1" ht="24" x14ac:dyDescent="0.25">
      <c r="A6890" s="772"/>
      <c r="D6890" s="515" t="s">
        <v>12370</v>
      </c>
      <c r="E6890" s="779" t="s">
        <v>12371</v>
      </c>
      <c r="F6890" s="780" t="s">
        <v>5637</v>
      </c>
      <c r="G6890" s="781" t="s">
        <v>10678</v>
      </c>
      <c r="H6890" s="781" t="s">
        <v>11827</v>
      </c>
      <c r="I6890" s="781" t="s">
        <v>5517</v>
      </c>
      <c r="J6890" s="782">
        <v>150000</v>
      </c>
      <c r="K6890" s="783">
        <v>150000</v>
      </c>
      <c r="L6890" s="784">
        <f t="shared" si="432"/>
        <v>0</v>
      </c>
      <c r="M6890" s="784">
        <f t="shared" si="433"/>
        <v>0</v>
      </c>
      <c r="N6890" s="782">
        <v>0</v>
      </c>
      <c r="O6890" s="782">
        <v>0</v>
      </c>
      <c r="P6890" s="782">
        <v>150000</v>
      </c>
      <c r="Q6890" s="782">
        <v>0</v>
      </c>
      <c r="R6890" s="782"/>
      <c r="T6890" s="568"/>
    </row>
    <row r="6891" spans="1:20" s="498" customFormat="1" ht="24" x14ac:dyDescent="0.25">
      <c r="A6891" s="772"/>
      <c r="D6891" s="515" t="s">
        <v>12372</v>
      </c>
      <c r="E6891" s="779" t="s">
        <v>12373</v>
      </c>
      <c r="F6891" s="780" t="s">
        <v>8100</v>
      </c>
      <c r="G6891" s="781" t="s">
        <v>10678</v>
      </c>
      <c r="H6891" s="781" t="s">
        <v>11827</v>
      </c>
      <c r="I6891" s="781" t="s">
        <v>5517</v>
      </c>
      <c r="J6891" s="782">
        <v>0</v>
      </c>
      <c r="K6891" s="783">
        <v>0</v>
      </c>
      <c r="L6891" s="784">
        <f t="shared" si="432"/>
        <v>0</v>
      </c>
      <c r="M6891" s="784">
        <f t="shared" si="433"/>
        <v>0</v>
      </c>
      <c r="N6891" s="782">
        <v>0</v>
      </c>
      <c r="O6891" s="782">
        <v>0</v>
      </c>
      <c r="P6891" s="782">
        <v>0</v>
      </c>
      <c r="Q6891" s="782">
        <v>0</v>
      </c>
      <c r="R6891" s="782"/>
      <c r="T6891" s="568"/>
    </row>
    <row r="6892" spans="1:20" s="498" customFormat="1" ht="24" x14ac:dyDescent="0.25">
      <c r="A6892" s="772"/>
      <c r="D6892" s="515" t="s">
        <v>12374</v>
      </c>
      <c r="E6892" s="779" t="s">
        <v>12375</v>
      </c>
      <c r="F6892" s="780" t="s">
        <v>6701</v>
      </c>
      <c r="G6892" s="781" t="s">
        <v>10678</v>
      </c>
      <c r="H6892" s="781" t="s">
        <v>11827</v>
      </c>
      <c r="I6892" s="781" t="s">
        <v>5517</v>
      </c>
      <c r="J6892" s="782">
        <v>200000</v>
      </c>
      <c r="K6892" s="783">
        <v>200000</v>
      </c>
      <c r="L6892" s="784">
        <f t="shared" si="432"/>
        <v>0</v>
      </c>
      <c r="M6892" s="784">
        <f t="shared" si="433"/>
        <v>0</v>
      </c>
      <c r="N6892" s="782">
        <v>0</v>
      </c>
      <c r="O6892" s="782">
        <v>0</v>
      </c>
      <c r="P6892" s="782">
        <v>200000</v>
      </c>
      <c r="Q6892" s="782">
        <v>0</v>
      </c>
      <c r="R6892" s="782"/>
      <c r="T6892" s="568"/>
    </row>
    <row r="6893" spans="1:20" s="751" customFormat="1" ht="12" customHeight="1" x14ac:dyDescent="0.3">
      <c r="A6893" s="946" t="s">
        <v>5500</v>
      </c>
      <c r="B6893" s="946"/>
      <c r="C6893" s="946"/>
      <c r="D6893" s="946"/>
      <c r="E6893" s="946"/>
      <c r="F6893" s="946"/>
      <c r="G6893" s="946"/>
      <c r="H6893" s="946"/>
      <c r="I6893" s="946"/>
      <c r="J6893" s="946"/>
      <c r="K6893" s="946"/>
      <c r="L6893" s="946"/>
      <c r="M6893" s="946"/>
      <c r="N6893" s="946"/>
      <c r="O6893" s="946"/>
      <c r="P6893" s="946"/>
      <c r="Q6893" s="946"/>
      <c r="T6893" s="752"/>
    </row>
    <row r="6894" spans="1:20" s="751" customFormat="1" ht="13.8" x14ac:dyDescent="0.3">
      <c r="A6894" s="946" t="s">
        <v>5501</v>
      </c>
      <c r="B6894" s="946"/>
      <c r="C6894" s="946"/>
      <c r="D6894" s="946"/>
      <c r="E6894" s="946"/>
      <c r="F6894" s="946"/>
      <c r="G6894" s="946"/>
      <c r="H6894" s="946"/>
      <c r="I6894" s="946"/>
      <c r="J6894" s="946"/>
      <c r="K6894" s="946"/>
      <c r="L6894" s="946"/>
      <c r="M6894" s="946"/>
      <c r="N6894" s="946"/>
      <c r="O6894" s="946"/>
      <c r="P6894" s="946"/>
      <c r="Q6894" s="946"/>
      <c r="T6894" s="752"/>
    </row>
    <row r="6895" spans="1:20" s="753" customFormat="1" ht="13.2" x14ac:dyDescent="0.25">
      <c r="A6895" s="947" t="s">
        <v>11822</v>
      </c>
      <c r="B6895" s="947"/>
      <c r="C6895" s="947"/>
      <c r="D6895" s="947"/>
      <c r="E6895" s="947"/>
      <c r="F6895" s="947"/>
      <c r="G6895" s="947"/>
      <c r="H6895" s="947"/>
      <c r="I6895" s="947"/>
      <c r="J6895" s="947"/>
      <c r="K6895" s="947"/>
      <c r="L6895" s="947"/>
      <c r="M6895" s="947"/>
      <c r="N6895" s="947"/>
      <c r="O6895" s="947"/>
      <c r="P6895" s="947"/>
      <c r="Q6895" s="947"/>
      <c r="T6895" s="754"/>
    </row>
    <row r="6896" spans="1:20" s="760" customFormat="1" ht="24" customHeight="1" x14ac:dyDescent="0.25">
      <c r="A6896" s="943" t="s">
        <v>5502</v>
      </c>
      <c r="B6896" s="948" t="s">
        <v>5503</v>
      </c>
      <c r="C6896" s="949"/>
      <c r="D6896" s="755"/>
      <c r="E6896" s="943" t="s">
        <v>5504</v>
      </c>
      <c r="F6896" s="943" t="s">
        <v>4881</v>
      </c>
      <c r="G6896" s="943" t="s">
        <v>5505</v>
      </c>
      <c r="H6896" s="943" t="s">
        <v>5506</v>
      </c>
      <c r="I6896" s="943" t="s">
        <v>5507</v>
      </c>
      <c r="J6896" s="756" t="s">
        <v>3115</v>
      </c>
      <c r="K6896" s="757" t="s">
        <v>3116</v>
      </c>
      <c r="L6896" s="758" t="s">
        <v>5508</v>
      </c>
      <c r="M6896" s="758" t="s">
        <v>5509</v>
      </c>
      <c r="N6896" s="756" t="s">
        <v>3116</v>
      </c>
      <c r="O6896" s="756" t="s">
        <v>3116</v>
      </c>
      <c r="P6896" s="759" t="s">
        <v>3317</v>
      </c>
      <c r="Q6896" s="759" t="s">
        <v>3341</v>
      </c>
      <c r="R6896" s="759" t="s">
        <v>5510</v>
      </c>
      <c r="T6896" s="761"/>
    </row>
    <row r="6897" spans="1:20" s="760" customFormat="1" ht="19.5" customHeight="1" x14ac:dyDescent="0.25">
      <c r="A6897" s="944"/>
      <c r="B6897" s="950"/>
      <c r="C6897" s="951"/>
      <c r="D6897" s="762"/>
      <c r="E6897" s="944"/>
      <c r="F6897" s="944"/>
      <c r="G6897" s="944"/>
      <c r="H6897" s="944"/>
      <c r="I6897" s="944"/>
      <c r="J6897" s="763">
        <v>2020</v>
      </c>
      <c r="K6897" s="764" t="s">
        <v>3120</v>
      </c>
      <c r="L6897" s="765" t="s">
        <v>3120</v>
      </c>
      <c r="M6897" s="765" t="s">
        <v>3120</v>
      </c>
      <c r="N6897" s="766" t="s">
        <v>5068</v>
      </c>
      <c r="O6897" s="766" t="s">
        <v>5069</v>
      </c>
      <c r="P6897" s="763" t="s">
        <v>4882</v>
      </c>
      <c r="Q6897" s="766" t="s">
        <v>5102</v>
      </c>
      <c r="R6897" s="763"/>
      <c r="T6897" s="761"/>
    </row>
    <row r="6898" spans="1:20" s="760" customFormat="1" ht="15.75" customHeight="1" x14ac:dyDescent="0.25">
      <c r="A6898" s="945"/>
      <c r="B6898" s="952"/>
      <c r="C6898" s="953"/>
      <c r="D6898" s="768"/>
      <c r="E6898" s="945"/>
      <c r="F6898" s="945"/>
      <c r="G6898" s="945"/>
      <c r="H6898" s="945"/>
      <c r="I6898" s="945"/>
      <c r="J6898" s="769" t="s">
        <v>14</v>
      </c>
      <c r="K6898" s="770" t="s">
        <v>14</v>
      </c>
      <c r="L6898" s="771" t="s">
        <v>14</v>
      </c>
      <c r="M6898" s="771" t="s">
        <v>14</v>
      </c>
      <c r="N6898" s="769" t="s">
        <v>14</v>
      </c>
      <c r="O6898" s="769" t="s">
        <v>14</v>
      </c>
      <c r="P6898" s="769" t="s">
        <v>14</v>
      </c>
      <c r="Q6898" s="769" t="s">
        <v>14</v>
      </c>
      <c r="R6898" s="769"/>
      <c r="T6898" s="761"/>
    </row>
    <row r="6899" spans="1:20" s="498" customFormat="1" ht="24" x14ac:dyDescent="0.25">
      <c r="A6899" s="772"/>
      <c r="D6899" s="515" t="s">
        <v>12376</v>
      </c>
      <c r="E6899" s="779" t="s">
        <v>12377</v>
      </c>
      <c r="F6899" s="780" t="s">
        <v>11932</v>
      </c>
      <c r="G6899" s="781" t="s">
        <v>10678</v>
      </c>
      <c r="H6899" s="781" t="s">
        <v>11827</v>
      </c>
      <c r="I6899" s="781" t="s">
        <v>5517</v>
      </c>
      <c r="J6899" s="782">
        <v>200000</v>
      </c>
      <c r="K6899" s="783">
        <v>200000</v>
      </c>
      <c r="L6899" s="784">
        <f t="shared" si="432"/>
        <v>0</v>
      </c>
      <c r="M6899" s="784">
        <f t="shared" si="433"/>
        <v>0</v>
      </c>
      <c r="N6899" s="782">
        <v>0</v>
      </c>
      <c r="O6899" s="782">
        <v>0</v>
      </c>
      <c r="P6899" s="782">
        <v>200000</v>
      </c>
      <c r="Q6899" s="782">
        <v>0</v>
      </c>
      <c r="R6899" s="782"/>
      <c r="T6899" s="568"/>
    </row>
    <row r="6900" spans="1:20" s="498" customFormat="1" ht="12" x14ac:dyDescent="0.25">
      <c r="A6900" s="772"/>
      <c r="D6900" s="515" t="s">
        <v>12378</v>
      </c>
      <c r="E6900" s="779" t="s">
        <v>12379</v>
      </c>
      <c r="F6900" s="780" t="s">
        <v>5649</v>
      </c>
      <c r="G6900" s="781" t="s">
        <v>10678</v>
      </c>
      <c r="H6900" s="781" t="s">
        <v>11827</v>
      </c>
      <c r="I6900" s="781" t="s">
        <v>5517</v>
      </c>
      <c r="J6900" s="782">
        <v>200000</v>
      </c>
      <c r="K6900" s="783">
        <v>200000</v>
      </c>
      <c r="L6900" s="784">
        <f t="shared" si="432"/>
        <v>0</v>
      </c>
      <c r="M6900" s="784">
        <f t="shared" si="433"/>
        <v>0</v>
      </c>
      <c r="N6900" s="782">
        <v>0</v>
      </c>
      <c r="O6900" s="782">
        <v>0</v>
      </c>
      <c r="P6900" s="782">
        <v>200000</v>
      </c>
      <c r="Q6900" s="782">
        <v>0</v>
      </c>
      <c r="R6900" s="782"/>
      <c r="T6900" s="568"/>
    </row>
    <row r="6901" spans="1:20" s="498" customFormat="1" ht="12" x14ac:dyDescent="0.25">
      <c r="A6901" s="772"/>
      <c r="D6901" s="515" t="s">
        <v>12380</v>
      </c>
      <c r="E6901" s="779" t="s">
        <v>12381</v>
      </c>
      <c r="F6901" s="780" t="s">
        <v>5664</v>
      </c>
      <c r="G6901" s="781" t="s">
        <v>10678</v>
      </c>
      <c r="H6901" s="781" t="s">
        <v>11827</v>
      </c>
      <c r="I6901" s="781" t="s">
        <v>5517</v>
      </c>
      <c r="J6901" s="782">
        <v>500000</v>
      </c>
      <c r="K6901" s="783">
        <v>500000</v>
      </c>
      <c r="L6901" s="784">
        <f t="shared" si="432"/>
        <v>0</v>
      </c>
      <c r="M6901" s="784">
        <f t="shared" si="433"/>
        <v>0</v>
      </c>
      <c r="N6901" s="782">
        <v>0</v>
      </c>
      <c r="O6901" s="782">
        <v>0</v>
      </c>
      <c r="P6901" s="782">
        <v>500000</v>
      </c>
      <c r="Q6901" s="782">
        <v>0</v>
      </c>
      <c r="R6901" s="782"/>
      <c r="T6901" s="568"/>
    </row>
    <row r="6902" spans="1:20" s="498" customFormat="1" ht="24" x14ac:dyDescent="0.25">
      <c r="A6902" s="772"/>
      <c r="D6902" s="515" t="s">
        <v>12382</v>
      </c>
      <c r="E6902" s="779" t="s">
        <v>12383</v>
      </c>
      <c r="F6902" s="780" t="s">
        <v>12193</v>
      </c>
      <c r="G6902" s="781" t="s">
        <v>10678</v>
      </c>
      <c r="H6902" s="781" t="s">
        <v>11827</v>
      </c>
      <c r="I6902" s="781" t="s">
        <v>5517</v>
      </c>
      <c r="J6902" s="782">
        <v>200000</v>
      </c>
      <c r="K6902" s="783">
        <v>200000</v>
      </c>
      <c r="L6902" s="784">
        <f t="shared" si="432"/>
        <v>0</v>
      </c>
      <c r="M6902" s="784">
        <f t="shared" si="433"/>
        <v>0</v>
      </c>
      <c r="N6902" s="782">
        <v>0</v>
      </c>
      <c r="O6902" s="782">
        <v>0</v>
      </c>
      <c r="P6902" s="782">
        <v>200000</v>
      </c>
      <c r="Q6902" s="782">
        <v>0</v>
      </c>
      <c r="R6902" s="782"/>
      <c r="T6902" s="568"/>
    </row>
    <row r="6903" spans="1:20" s="498" customFormat="1" ht="12" x14ac:dyDescent="0.25">
      <c r="A6903" s="772"/>
      <c r="D6903" s="515" t="s">
        <v>12384</v>
      </c>
      <c r="E6903" s="779" t="s">
        <v>12385</v>
      </c>
      <c r="F6903" s="515" t="s">
        <v>5676</v>
      </c>
      <c r="G6903" s="781" t="s">
        <v>10678</v>
      </c>
      <c r="H6903" s="781" t="s">
        <v>11827</v>
      </c>
      <c r="I6903" s="781" t="s">
        <v>5517</v>
      </c>
      <c r="J6903" s="782">
        <v>500000</v>
      </c>
      <c r="K6903" s="783">
        <v>500000</v>
      </c>
      <c r="L6903" s="784">
        <f t="shared" si="432"/>
        <v>0</v>
      </c>
      <c r="M6903" s="784">
        <f t="shared" si="433"/>
        <v>0</v>
      </c>
      <c r="N6903" s="782">
        <v>0</v>
      </c>
      <c r="O6903" s="782">
        <v>0</v>
      </c>
      <c r="P6903" s="782">
        <v>500000</v>
      </c>
      <c r="Q6903" s="782">
        <v>0</v>
      </c>
      <c r="R6903" s="782"/>
      <c r="T6903" s="568"/>
    </row>
    <row r="6904" spans="1:20" s="498" customFormat="1" ht="12" x14ac:dyDescent="0.25">
      <c r="A6904" s="772"/>
      <c r="D6904" s="515" t="s">
        <v>12386</v>
      </c>
      <c r="E6904" s="779" t="s">
        <v>12387</v>
      </c>
      <c r="F6904" s="780" t="s">
        <v>5679</v>
      </c>
      <c r="G6904" s="781" t="s">
        <v>10678</v>
      </c>
      <c r="H6904" s="781" t="s">
        <v>11827</v>
      </c>
      <c r="I6904" s="781" t="s">
        <v>5517</v>
      </c>
      <c r="J6904" s="782">
        <v>0</v>
      </c>
      <c r="K6904" s="783">
        <v>0</v>
      </c>
      <c r="L6904" s="784">
        <f t="shared" si="432"/>
        <v>0</v>
      </c>
      <c r="M6904" s="784">
        <f t="shared" si="433"/>
        <v>0</v>
      </c>
      <c r="N6904" s="782">
        <v>0</v>
      </c>
      <c r="O6904" s="782">
        <v>0</v>
      </c>
      <c r="P6904" s="782">
        <v>0</v>
      </c>
      <c r="Q6904" s="782">
        <v>0</v>
      </c>
      <c r="R6904" s="782"/>
      <c r="T6904" s="568"/>
    </row>
    <row r="6905" spans="1:20" s="498" customFormat="1" ht="24" x14ac:dyDescent="0.25">
      <c r="A6905" s="772"/>
      <c r="D6905" s="515" t="s">
        <v>12388</v>
      </c>
      <c r="E6905" s="779" t="s">
        <v>12389</v>
      </c>
      <c r="F6905" s="780" t="s">
        <v>11700</v>
      </c>
      <c r="G6905" s="781" t="s">
        <v>10678</v>
      </c>
      <c r="H6905" s="781" t="s">
        <v>11827</v>
      </c>
      <c r="I6905" s="781" t="s">
        <v>5517</v>
      </c>
      <c r="J6905" s="782">
        <v>100000</v>
      </c>
      <c r="K6905" s="783">
        <v>100000</v>
      </c>
      <c r="L6905" s="784">
        <f t="shared" si="432"/>
        <v>0</v>
      </c>
      <c r="M6905" s="784">
        <f t="shared" si="433"/>
        <v>0</v>
      </c>
      <c r="N6905" s="782">
        <v>0</v>
      </c>
      <c r="O6905" s="782">
        <v>0</v>
      </c>
      <c r="P6905" s="782">
        <v>100000</v>
      </c>
      <c r="Q6905" s="782">
        <v>0</v>
      </c>
      <c r="R6905" s="782"/>
      <c r="T6905" s="568"/>
    </row>
    <row r="6906" spans="1:20" s="498" customFormat="1" ht="12" x14ac:dyDescent="0.25">
      <c r="A6906" s="772"/>
      <c r="D6906" s="515" t="s">
        <v>12390</v>
      </c>
      <c r="E6906" s="779" t="s">
        <v>12391</v>
      </c>
      <c r="F6906" s="780" t="s">
        <v>5694</v>
      </c>
      <c r="G6906" s="781" t="s">
        <v>10678</v>
      </c>
      <c r="H6906" s="781" t="s">
        <v>11827</v>
      </c>
      <c r="I6906" s="781" t="s">
        <v>5517</v>
      </c>
      <c r="J6906" s="782">
        <v>0</v>
      </c>
      <c r="K6906" s="783">
        <v>0</v>
      </c>
      <c r="L6906" s="784">
        <f t="shared" si="432"/>
        <v>0</v>
      </c>
      <c r="M6906" s="784">
        <f t="shared" si="433"/>
        <v>0</v>
      </c>
      <c r="N6906" s="782">
        <v>0</v>
      </c>
      <c r="O6906" s="782">
        <v>0</v>
      </c>
      <c r="P6906" s="782">
        <v>0</v>
      </c>
      <c r="Q6906" s="782">
        <v>0</v>
      </c>
      <c r="R6906" s="782"/>
      <c r="T6906" s="568"/>
    </row>
    <row r="6907" spans="1:20" s="498" customFormat="1" ht="12" x14ac:dyDescent="0.25">
      <c r="A6907" s="772"/>
      <c r="D6907" s="515" t="s">
        <v>12392</v>
      </c>
      <c r="E6907" s="779" t="s">
        <v>12393</v>
      </c>
      <c r="F6907" s="780" t="s">
        <v>5703</v>
      </c>
      <c r="G6907" s="781" t="s">
        <v>10678</v>
      </c>
      <c r="H6907" s="781" t="s">
        <v>11827</v>
      </c>
      <c r="I6907" s="781" t="s">
        <v>5517</v>
      </c>
      <c r="J6907" s="782">
        <v>250000</v>
      </c>
      <c r="K6907" s="783">
        <v>250000</v>
      </c>
      <c r="L6907" s="784">
        <f t="shared" si="432"/>
        <v>0</v>
      </c>
      <c r="M6907" s="784">
        <f t="shared" si="433"/>
        <v>0</v>
      </c>
      <c r="N6907" s="782">
        <v>0</v>
      </c>
      <c r="O6907" s="782">
        <v>0</v>
      </c>
      <c r="P6907" s="782">
        <v>250000</v>
      </c>
      <c r="Q6907" s="782">
        <v>0</v>
      </c>
      <c r="R6907" s="782"/>
      <c r="T6907" s="568"/>
    </row>
    <row r="6908" spans="1:20" s="498" customFormat="1" ht="12" x14ac:dyDescent="0.25">
      <c r="A6908" s="772"/>
      <c r="D6908" s="515" t="s">
        <v>12394</v>
      </c>
      <c r="E6908" s="779" t="s">
        <v>12395</v>
      </c>
      <c r="F6908" s="515" t="s">
        <v>5709</v>
      </c>
      <c r="G6908" s="781" t="s">
        <v>10678</v>
      </c>
      <c r="H6908" s="781" t="s">
        <v>11827</v>
      </c>
      <c r="I6908" s="781" t="s">
        <v>5517</v>
      </c>
      <c r="J6908" s="782">
        <v>200000</v>
      </c>
      <c r="K6908" s="783">
        <v>200000</v>
      </c>
      <c r="L6908" s="784">
        <f t="shared" si="432"/>
        <v>0</v>
      </c>
      <c r="M6908" s="784">
        <f t="shared" si="433"/>
        <v>0</v>
      </c>
      <c r="N6908" s="782">
        <v>0</v>
      </c>
      <c r="O6908" s="782">
        <v>0</v>
      </c>
      <c r="P6908" s="782">
        <v>200000</v>
      </c>
      <c r="Q6908" s="782">
        <v>0</v>
      </c>
      <c r="R6908" s="782"/>
      <c r="T6908" s="568"/>
    </row>
    <row r="6909" spans="1:20" s="498" customFormat="1" ht="12" x14ac:dyDescent="0.25">
      <c r="A6909" s="772"/>
      <c r="D6909" s="515" t="s">
        <v>12396</v>
      </c>
      <c r="E6909" s="779" t="s">
        <v>12397</v>
      </c>
      <c r="F6909" s="780" t="s">
        <v>6465</v>
      </c>
      <c r="G6909" s="781" t="s">
        <v>10678</v>
      </c>
      <c r="H6909" s="781" t="s">
        <v>11827</v>
      </c>
      <c r="I6909" s="781" t="s">
        <v>5517</v>
      </c>
      <c r="J6909" s="782">
        <v>0</v>
      </c>
      <c r="K6909" s="783">
        <v>0</v>
      </c>
      <c r="L6909" s="784">
        <f t="shared" si="432"/>
        <v>0</v>
      </c>
      <c r="M6909" s="784">
        <f t="shared" si="433"/>
        <v>0</v>
      </c>
      <c r="N6909" s="782">
        <v>0</v>
      </c>
      <c r="O6909" s="782">
        <v>0</v>
      </c>
      <c r="P6909" s="782">
        <v>0</v>
      </c>
      <c r="Q6909" s="782">
        <v>0</v>
      </c>
      <c r="R6909" s="782"/>
      <c r="T6909" s="568"/>
    </row>
    <row r="6910" spans="1:20" s="498" customFormat="1" ht="24" x14ac:dyDescent="0.25">
      <c r="A6910" s="772"/>
      <c r="D6910" s="515" t="s">
        <v>12398</v>
      </c>
      <c r="E6910" s="779" t="s">
        <v>12399</v>
      </c>
      <c r="F6910" s="780" t="s">
        <v>6467</v>
      </c>
      <c r="G6910" s="781" t="s">
        <v>10678</v>
      </c>
      <c r="H6910" s="781" t="s">
        <v>11827</v>
      </c>
      <c r="I6910" s="781" t="s">
        <v>5517</v>
      </c>
      <c r="J6910" s="782">
        <v>0</v>
      </c>
      <c r="K6910" s="783">
        <v>0</v>
      </c>
      <c r="L6910" s="784">
        <f t="shared" si="432"/>
        <v>0</v>
      </c>
      <c r="M6910" s="784">
        <f t="shared" si="433"/>
        <v>0</v>
      </c>
      <c r="N6910" s="782">
        <v>0</v>
      </c>
      <c r="O6910" s="782">
        <v>0</v>
      </c>
      <c r="P6910" s="782">
        <v>0</v>
      </c>
      <c r="Q6910" s="782">
        <v>0</v>
      </c>
      <c r="R6910" s="782"/>
      <c r="T6910" s="568"/>
    </row>
    <row r="6911" spans="1:20" s="498" customFormat="1" ht="12" x14ac:dyDescent="0.25">
      <c r="A6911" s="772"/>
      <c r="D6911" s="515" t="s">
        <v>12400</v>
      </c>
      <c r="E6911" s="779" t="s">
        <v>12401</v>
      </c>
      <c r="F6911" s="780" t="s">
        <v>6716</v>
      </c>
      <c r="G6911" s="781" t="s">
        <v>10678</v>
      </c>
      <c r="H6911" s="781" t="s">
        <v>11827</v>
      </c>
      <c r="I6911" s="781" t="s">
        <v>5517</v>
      </c>
      <c r="J6911" s="782">
        <v>150000</v>
      </c>
      <c r="K6911" s="783">
        <v>150000</v>
      </c>
      <c r="L6911" s="784">
        <f t="shared" si="432"/>
        <v>0</v>
      </c>
      <c r="M6911" s="784">
        <f t="shared" si="433"/>
        <v>0</v>
      </c>
      <c r="N6911" s="782">
        <v>0</v>
      </c>
      <c r="O6911" s="782">
        <v>0</v>
      </c>
      <c r="P6911" s="782">
        <v>150000</v>
      </c>
      <c r="Q6911" s="782">
        <v>0</v>
      </c>
      <c r="R6911" s="782"/>
      <c r="T6911" s="568"/>
    </row>
    <row r="6912" spans="1:20" s="498" customFormat="1" ht="24" x14ac:dyDescent="0.25">
      <c r="A6912" s="772"/>
      <c r="D6912" s="515" t="s">
        <v>12402</v>
      </c>
      <c r="E6912" s="779" t="s">
        <v>12403</v>
      </c>
      <c r="F6912" s="780" t="s">
        <v>5724</v>
      </c>
      <c r="G6912" s="781" t="s">
        <v>10678</v>
      </c>
      <c r="H6912" s="781" t="s">
        <v>11827</v>
      </c>
      <c r="I6912" s="781" t="s">
        <v>5517</v>
      </c>
      <c r="J6912" s="782">
        <v>0</v>
      </c>
      <c r="K6912" s="783">
        <v>0</v>
      </c>
      <c r="L6912" s="784">
        <f t="shared" si="432"/>
        <v>0</v>
      </c>
      <c r="M6912" s="784">
        <f t="shared" si="433"/>
        <v>0</v>
      </c>
      <c r="N6912" s="782">
        <v>0</v>
      </c>
      <c r="O6912" s="782">
        <v>0</v>
      </c>
      <c r="P6912" s="782">
        <v>0</v>
      </c>
      <c r="Q6912" s="782">
        <v>0</v>
      </c>
      <c r="R6912" s="782"/>
      <c r="T6912" s="568"/>
    </row>
    <row r="6913" spans="1:20" s="498" customFormat="1" ht="12" x14ac:dyDescent="0.25">
      <c r="A6913" s="772"/>
      <c r="D6913" s="515" t="s">
        <v>12404</v>
      </c>
      <c r="E6913" s="779" t="s">
        <v>12405</v>
      </c>
      <c r="F6913" s="515" t="s">
        <v>5727</v>
      </c>
      <c r="G6913" s="781" t="s">
        <v>10678</v>
      </c>
      <c r="H6913" s="781" t="s">
        <v>11827</v>
      </c>
      <c r="I6913" s="781" t="s">
        <v>5517</v>
      </c>
      <c r="J6913" s="782">
        <v>250000</v>
      </c>
      <c r="K6913" s="783">
        <v>250000</v>
      </c>
      <c r="L6913" s="784">
        <f t="shared" si="432"/>
        <v>0</v>
      </c>
      <c r="M6913" s="784">
        <f t="shared" si="433"/>
        <v>0</v>
      </c>
      <c r="N6913" s="782">
        <v>0</v>
      </c>
      <c r="O6913" s="782">
        <v>0</v>
      </c>
      <c r="P6913" s="782">
        <v>250000</v>
      </c>
      <c r="Q6913" s="782">
        <v>0</v>
      </c>
      <c r="R6913" s="782"/>
      <c r="T6913" s="568"/>
    </row>
    <row r="6914" spans="1:20" s="498" customFormat="1" ht="12" x14ac:dyDescent="0.25">
      <c r="A6914" s="772"/>
      <c r="D6914" s="515" t="s">
        <v>12406</v>
      </c>
      <c r="E6914" s="779" t="s">
        <v>12407</v>
      </c>
      <c r="F6914" s="780" t="s">
        <v>5739</v>
      </c>
      <c r="G6914" s="781" t="s">
        <v>10678</v>
      </c>
      <c r="H6914" s="781" t="s">
        <v>11827</v>
      </c>
      <c r="I6914" s="781" t="s">
        <v>5517</v>
      </c>
      <c r="J6914" s="782">
        <v>250000</v>
      </c>
      <c r="K6914" s="783">
        <v>250000</v>
      </c>
      <c r="L6914" s="784">
        <f t="shared" si="432"/>
        <v>0</v>
      </c>
      <c r="M6914" s="784">
        <f t="shared" si="433"/>
        <v>0</v>
      </c>
      <c r="N6914" s="782">
        <v>0</v>
      </c>
      <c r="O6914" s="782">
        <v>0</v>
      </c>
      <c r="P6914" s="782">
        <v>250000</v>
      </c>
      <c r="Q6914" s="782">
        <v>0</v>
      </c>
      <c r="R6914" s="782"/>
      <c r="T6914" s="568"/>
    </row>
    <row r="6915" spans="1:20" s="498" customFormat="1" ht="24" customHeight="1" x14ac:dyDescent="0.25">
      <c r="A6915" s="772"/>
      <c r="D6915" s="515" t="s">
        <v>12408</v>
      </c>
      <c r="E6915" s="779" t="s">
        <v>12409</v>
      </c>
      <c r="F6915" s="780" t="s">
        <v>5881</v>
      </c>
      <c r="G6915" s="781" t="s">
        <v>10678</v>
      </c>
      <c r="H6915" s="781" t="s">
        <v>11827</v>
      </c>
      <c r="I6915" s="781" t="s">
        <v>5517</v>
      </c>
      <c r="J6915" s="782">
        <v>100000</v>
      </c>
      <c r="K6915" s="783">
        <v>100000</v>
      </c>
      <c r="L6915" s="784">
        <f t="shared" si="432"/>
        <v>0</v>
      </c>
      <c r="M6915" s="784">
        <f t="shared" si="433"/>
        <v>0</v>
      </c>
      <c r="N6915" s="782">
        <v>0</v>
      </c>
      <c r="O6915" s="782">
        <v>0</v>
      </c>
      <c r="P6915" s="782">
        <v>100000</v>
      </c>
      <c r="Q6915" s="782">
        <v>0</v>
      </c>
      <c r="R6915" s="782"/>
      <c r="T6915" s="568"/>
    </row>
    <row r="6916" spans="1:20" s="498" customFormat="1" ht="12" x14ac:dyDescent="0.25">
      <c r="A6916" s="772"/>
      <c r="D6916" s="515" t="s">
        <v>12410</v>
      </c>
      <c r="E6916" s="779" t="s">
        <v>12411</v>
      </c>
      <c r="F6916" s="780" t="s">
        <v>5757</v>
      </c>
      <c r="G6916" s="781" t="s">
        <v>10678</v>
      </c>
      <c r="H6916" s="781" t="s">
        <v>11827</v>
      </c>
      <c r="I6916" s="781" t="s">
        <v>5517</v>
      </c>
      <c r="J6916" s="782">
        <v>100000</v>
      </c>
      <c r="K6916" s="783">
        <v>100000</v>
      </c>
      <c r="L6916" s="784">
        <f t="shared" si="432"/>
        <v>0</v>
      </c>
      <c r="M6916" s="784">
        <f t="shared" si="433"/>
        <v>0</v>
      </c>
      <c r="N6916" s="782">
        <v>0</v>
      </c>
      <c r="O6916" s="782">
        <v>0</v>
      </c>
      <c r="P6916" s="782">
        <v>100000</v>
      </c>
      <c r="Q6916" s="782">
        <v>0</v>
      </c>
      <c r="R6916" s="782"/>
      <c r="T6916" s="568"/>
    </row>
    <row r="6917" spans="1:20" s="498" customFormat="1" ht="12" x14ac:dyDescent="0.25">
      <c r="A6917" s="772"/>
      <c r="D6917" s="515" t="s">
        <v>12412</v>
      </c>
      <c r="E6917" s="779" t="s">
        <v>12413</v>
      </c>
      <c r="F6917" s="515" t="s">
        <v>5765</v>
      </c>
      <c r="G6917" s="781" t="s">
        <v>10678</v>
      </c>
      <c r="H6917" s="781" t="s">
        <v>11827</v>
      </c>
      <c r="I6917" s="781" t="s">
        <v>5517</v>
      </c>
      <c r="J6917" s="782">
        <v>200000</v>
      </c>
      <c r="K6917" s="783">
        <v>200000</v>
      </c>
      <c r="L6917" s="782">
        <f t="shared" si="432"/>
        <v>0</v>
      </c>
      <c r="M6917" s="782">
        <f t="shared" si="433"/>
        <v>0</v>
      </c>
      <c r="N6917" s="782">
        <v>0</v>
      </c>
      <c r="O6917" s="782">
        <v>0</v>
      </c>
      <c r="P6917" s="782">
        <v>200000</v>
      </c>
      <c r="Q6917" s="782">
        <v>0</v>
      </c>
      <c r="R6917" s="782"/>
      <c r="T6917" s="568"/>
    </row>
    <row r="6918" spans="1:20" s="498" customFormat="1" ht="12" x14ac:dyDescent="0.25">
      <c r="A6918" s="772"/>
      <c r="B6918" s="566" t="s">
        <v>1938</v>
      </c>
      <c r="C6918" s="810"/>
      <c r="D6918" s="515"/>
      <c r="E6918" s="810"/>
      <c r="F6918" s="827"/>
      <c r="G6918" s="810"/>
      <c r="H6918" s="810"/>
      <c r="I6918" s="779"/>
      <c r="J6918" s="782">
        <v>5900202</v>
      </c>
      <c r="K6918" s="783">
        <f>SUM(K6879:K6917)</f>
        <v>5900202</v>
      </c>
      <c r="L6918" s="782">
        <f t="shared" ref="L6918:O6918" si="434">SUM(L6879:L6917)</f>
        <v>0</v>
      </c>
      <c r="M6918" s="782">
        <f t="shared" si="434"/>
        <v>0</v>
      </c>
      <c r="N6918" s="782">
        <f t="shared" si="434"/>
        <v>0</v>
      </c>
      <c r="O6918" s="782">
        <f t="shared" si="434"/>
        <v>0</v>
      </c>
      <c r="P6918" s="782">
        <v>5900202</v>
      </c>
      <c r="Q6918" s="782">
        <v>0</v>
      </c>
      <c r="R6918" s="782"/>
      <c r="T6918" s="568"/>
    </row>
    <row r="6919" spans="1:20" s="498" customFormat="1" ht="12" x14ac:dyDescent="0.25">
      <c r="A6919" s="772"/>
      <c r="D6919" s="515"/>
      <c r="F6919" s="536"/>
      <c r="J6919" s="776"/>
      <c r="K6919" s="829"/>
      <c r="L6919" s="776"/>
      <c r="M6919" s="776"/>
      <c r="N6919" s="776"/>
      <c r="O6919" s="776"/>
      <c r="P6919" s="776"/>
      <c r="Q6919" s="776"/>
      <c r="R6919" s="776"/>
      <c r="T6919" s="568"/>
    </row>
    <row r="6920" spans="1:20" s="498" customFormat="1" ht="12" x14ac:dyDescent="0.25">
      <c r="A6920" s="772" t="s">
        <v>12414</v>
      </c>
      <c r="B6920" s="773" t="s">
        <v>1939</v>
      </c>
      <c r="C6920" s="773"/>
      <c r="D6920" s="794"/>
      <c r="E6920" s="773"/>
      <c r="F6920" s="775"/>
      <c r="G6920" s="773"/>
      <c r="H6920" s="773"/>
      <c r="I6920" s="773"/>
      <c r="J6920" s="776"/>
      <c r="K6920" s="829"/>
      <c r="L6920" s="776"/>
      <c r="M6920" s="776"/>
      <c r="N6920" s="776"/>
      <c r="O6920" s="776"/>
      <c r="P6920" s="776"/>
      <c r="Q6920" s="776"/>
      <c r="R6920" s="776"/>
      <c r="T6920" s="568"/>
    </row>
    <row r="6921" spans="1:20" s="498" customFormat="1" ht="12" x14ac:dyDescent="0.25">
      <c r="A6921" s="772"/>
      <c r="C6921" s="773" t="s">
        <v>5142</v>
      </c>
      <c r="D6921" s="794"/>
      <c r="E6921" s="773"/>
      <c r="F6921" s="775"/>
      <c r="G6921" s="773"/>
      <c r="H6921" s="773"/>
      <c r="I6921" s="773"/>
      <c r="J6921" s="777">
        <v>40100000</v>
      </c>
      <c r="K6921" s="789">
        <f>SUM(K6922:K6969)</f>
        <v>40100000</v>
      </c>
      <c r="L6921" s="784">
        <f t="shared" ref="L6921:O6921" si="435">SUM(L6922:L6969)</f>
        <v>0</v>
      </c>
      <c r="M6921" s="784">
        <f t="shared" si="435"/>
        <v>0</v>
      </c>
      <c r="N6921" s="784">
        <f t="shared" si="435"/>
        <v>40100000</v>
      </c>
      <c r="O6921" s="784">
        <f t="shared" si="435"/>
        <v>40600000</v>
      </c>
      <c r="P6921" s="777">
        <f>SUM(K6921,N6921,O6921)</f>
        <v>120800000</v>
      </c>
      <c r="Q6921" s="777">
        <v>42980000</v>
      </c>
      <c r="R6921" s="777"/>
      <c r="T6921" s="568"/>
    </row>
    <row r="6922" spans="1:20" s="498" customFormat="1" ht="24" x14ac:dyDescent="0.25">
      <c r="A6922" s="772"/>
      <c r="D6922" s="515" t="s">
        <v>12415</v>
      </c>
      <c r="E6922" s="779" t="s">
        <v>12416</v>
      </c>
      <c r="F6922" s="780" t="s">
        <v>6618</v>
      </c>
      <c r="G6922" s="781" t="s">
        <v>10678</v>
      </c>
      <c r="H6922" s="781" t="s">
        <v>11827</v>
      </c>
      <c r="I6922" s="781" t="s">
        <v>5517</v>
      </c>
      <c r="J6922" s="782">
        <v>4000000</v>
      </c>
      <c r="K6922" s="783">
        <v>4000000</v>
      </c>
      <c r="L6922" s="784">
        <f t="shared" ref="L6922:L6969" si="436">SUM(J6922-K6922)</f>
        <v>0</v>
      </c>
      <c r="M6922" s="784">
        <f>SUM(K6922-J6922)</f>
        <v>0</v>
      </c>
      <c r="N6922" s="782">
        <v>4000000</v>
      </c>
      <c r="O6922" s="782">
        <v>4000000</v>
      </c>
      <c r="P6922" s="782">
        <v>12000000</v>
      </c>
      <c r="Q6922" s="782">
        <v>4000000</v>
      </c>
      <c r="R6922" s="782"/>
      <c r="T6922" s="568"/>
    </row>
    <row r="6923" spans="1:20" s="498" customFormat="1" ht="12" x14ac:dyDescent="0.25">
      <c r="A6923" s="772"/>
      <c r="D6923" s="515" t="s">
        <v>12417</v>
      </c>
      <c r="E6923" s="779" t="s">
        <v>12418</v>
      </c>
      <c r="F6923" s="780" t="s">
        <v>5577</v>
      </c>
      <c r="G6923" s="781" t="s">
        <v>10678</v>
      </c>
      <c r="H6923" s="781" t="s">
        <v>11827</v>
      </c>
      <c r="I6923" s="781" t="s">
        <v>5517</v>
      </c>
      <c r="J6923" s="782">
        <v>0</v>
      </c>
      <c r="K6923" s="783">
        <v>0</v>
      </c>
      <c r="L6923" s="784">
        <f t="shared" si="436"/>
        <v>0</v>
      </c>
      <c r="M6923" s="784">
        <f t="shared" ref="M6923:M6969" si="437">SUM(K6923-J6923)</f>
        <v>0</v>
      </c>
      <c r="N6923" s="782">
        <v>0</v>
      </c>
      <c r="O6923" s="782">
        <v>0</v>
      </c>
      <c r="P6923" s="782">
        <v>0</v>
      </c>
      <c r="Q6923" s="782">
        <v>0</v>
      </c>
      <c r="R6923" s="782"/>
      <c r="T6923" s="568"/>
    </row>
    <row r="6924" spans="1:20" s="498" customFormat="1" ht="12" x14ac:dyDescent="0.25">
      <c r="A6924" s="772"/>
      <c r="D6924" s="515" t="s">
        <v>12419</v>
      </c>
      <c r="E6924" s="779" t="s">
        <v>12420</v>
      </c>
      <c r="F6924" s="780" t="s">
        <v>5580</v>
      </c>
      <c r="G6924" s="781" t="s">
        <v>10678</v>
      </c>
      <c r="H6924" s="781" t="s">
        <v>11827</v>
      </c>
      <c r="I6924" s="781" t="s">
        <v>5517</v>
      </c>
      <c r="J6924" s="782">
        <v>0</v>
      </c>
      <c r="K6924" s="783">
        <v>0</v>
      </c>
      <c r="L6924" s="784">
        <f t="shared" si="436"/>
        <v>0</v>
      </c>
      <c r="M6924" s="784">
        <f t="shared" si="437"/>
        <v>0</v>
      </c>
      <c r="N6924" s="782">
        <v>0</v>
      </c>
      <c r="O6924" s="782">
        <v>0</v>
      </c>
      <c r="P6924" s="782">
        <v>0</v>
      </c>
      <c r="Q6924" s="782">
        <v>0</v>
      </c>
      <c r="R6924" s="782"/>
      <c r="T6924" s="568"/>
    </row>
    <row r="6925" spans="1:20" s="498" customFormat="1" ht="12" x14ac:dyDescent="0.25">
      <c r="A6925" s="772"/>
      <c r="D6925" s="515" t="s">
        <v>12421</v>
      </c>
      <c r="E6925" s="779" t="s">
        <v>12422</v>
      </c>
      <c r="F6925" s="780" t="s">
        <v>5583</v>
      </c>
      <c r="G6925" s="781" t="s">
        <v>10678</v>
      </c>
      <c r="H6925" s="781" t="s">
        <v>11827</v>
      </c>
      <c r="I6925" s="781" t="s">
        <v>5517</v>
      </c>
      <c r="J6925" s="782">
        <v>100000</v>
      </c>
      <c r="K6925" s="783">
        <v>100000</v>
      </c>
      <c r="L6925" s="784">
        <f t="shared" si="436"/>
        <v>0</v>
      </c>
      <c r="M6925" s="784">
        <f t="shared" si="437"/>
        <v>0</v>
      </c>
      <c r="N6925" s="782">
        <v>100000</v>
      </c>
      <c r="O6925" s="782">
        <v>100000</v>
      </c>
      <c r="P6925" s="782">
        <v>300000</v>
      </c>
      <c r="Q6925" s="782">
        <v>100000</v>
      </c>
      <c r="R6925" s="782"/>
      <c r="T6925" s="568"/>
    </row>
    <row r="6926" spans="1:20" s="751" customFormat="1" ht="12" customHeight="1" x14ac:dyDescent="0.3">
      <c r="A6926" s="946" t="s">
        <v>5500</v>
      </c>
      <c r="B6926" s="946"/>
      <c r="C6926" s="946"/>
      <c r="D6926" s="946"/>
      <c r="E6926" s="946"/>
      <c r="F6926" s="946"/>
      <c r="G6926" s="946"/>
      <c r="H6926" s="946"/>
      <c r="I6926" s="946"/>
      <c r="J6926" s="946"/>
      <c r="K6926" s="946"/>
      <c r="L6926" s="946"/>
      <c r="M6926" s="946"/>
      <c r="N6926" s="946"/>
      <c r="O6926" s="946"/>
      <c r="P6926" s="946"/>
      <c r="Q6926" s="946"/>
      <c r="T6926" s="752"/>
    </row>
    <row r="6927" spans="1:20" s="751" customFormat="1" ht="13.8" x14ac:dyDescent="0.3">
      <c r="A6927" s="946" t="s">
        <v>5501</v>
      </c>
      <c r="B6927" s="946"/>
      <c r="C6927" s="946"/>
      <c r="D6927" s="946"/>
      <c r="E6927" s="946"/>
      <c r="F6927" s="946"/>
      <c r="G6927" s="946"/>
      <c r="H6927" s="946"/>
      <c r="I6927" s="946"/>
      <c r="J6927" s="946"/>
      <c r="K6927" s="946"/>
      <c r="L6927" s="946"/>
      <c r="M6927" s="946"/>
      <c r="N6927" s="946"/>
      <c r="O6927" s="946"/>
      <c r="P6927" s="946"/>
      <c r="Q6927" s="946"/>
      <c r="T6927" s="752"/>
    </row>
    <row r="6928" spans="1:20" s="753" customFormat="1" ht="13.2" x14ac:dyDescent="0.25">
      <c r="A6928" s="947" t="s">
        <v>11822</v>
      </c>
      <c r="B6928" s="947"/>
      <c r="C6928" s="947"/>
      <c r="D6928" s="947"/>
      <c r="E6928" s="947"/>
      <c r="F6928" s="947"/>
      <c r="G6928" s="947"/>
      <c r="H6928" s="947"/>
      <c r="I6928" s="947"/>
      <c r="J6928" s="947"/>
      <c r="K6928" s="947"/>
      <c r="L6928" s="947"/>
      <c r="M6928" s="947"/>
      <c r="N6928" s="947"/>
      <c r="O6928" s="947"/>
      <c r="P6928" s="947"/>
      <c r="Q6928" s="947"/>
      <c r="T6928" s="754"/>
    </row>
    <row r="6929" spans="1:20" s="760" customFormat="1" ht="24" customHeight="1" x14ac:dyDescent="0.25">
      <c r="A6929" s="943" t="s">
        <v>5502</v>
      </c>
      <c r="B6929" s="948" t="s">
        <v>5503</v>
      </c>
      <c r="C6929" s="949"/>
      <c r="D6929" s="755"/>
      <c r="E6929" s="943" t="s">
        <v>5504</v>
      </c>
      <c r="F6929" s="943" t="s">
        <v>4881</v>
      </c>
      <c r="G6929" s="943" t="s">
        <v>5505</v>
      </c>
      <c r="H6929" s="943" t="s">
        <v>5506</v>
      </c>
      <c r="I6929" s="943" t="s">
        <v>5507</v>
      </c>
      <c r="J6929" s="756" t="s">
        <v>3115</v>
      </c>
      <c r="K6929" s="757" t="s">
        <v>3116</v>
      </c>
      <c r="L6929" s="758" t="s">
        <v>5508</v>
      </c>
      <c r="M6929" s="758" t="s">
        <v>5509</v>
      </c>
      <c r="N6929" s="756" t="s">
        <v>3116</v>
      </c>
      <c r="O6929" s="756" t="s">
        <v>3116</v>
      </c>
      <c r="P6929" s="759" t="s">
        <v>3317</v>
      </c>
      <c r="Q6929" s="759" t="s">
        <v>3341</v>
      </c>
      <c r="R6929" s="759" t="s">
        <v>5510</v>
      </c>
      <c r="T6929" s="761"/>
    </row>
    <row r="6930" spans="1:20" s="760" customFormat="1" ht="19.5" customHeight="1" x14ac:dyDescent="0.25">
      <c r="A6930" s="944"/>
      <c r="B6930" s="950"/>
      <c r="C6930" s="951"/>
      <c r="D6930" s="762"/>
      <c r="E6930" s="944"/>
      <c r="F6930" s="944"/>
      <c r="G6930" s="944"/>
      <c r="H6930" s="944"/>
      <c r="I6930" s="944"/>
      <c r="J6930" s="763">
        <v>2020</v>
      </c>
      <c r="K6930" s="764" t="s">
        <v>3120</v>
      </c>
      <c r="L6930" s="765" t="s">
        <v>3120</v>
      </c>
      <c r="M6930" s="765" t="s">
        <v>3120</v>
      </c>
      <c r="N6930" s="766" t="s">
        <v>5068</v>
      </c>
      <c r="O6930" s="766" t="s">
        <v>5069</v>
      </c>
      <c r="P6930" s="763" t="s">
        <v>4882</v>
      </c>
      <c r="Q6930" s="766" t="s">
        <v>5102</v>
      </c>
      <c r="R6930" s="763"/>
      <c r="T6930" s="761"/>
    </row>
    <row r="6931" spans="1:20" s="760" customFormat="1" ht="15.75" customHeight="1" x14ac:dyDescent="0.25">
      <c r="A6931" s="945"/>
      <c r="B6931" s="952"/>
      <c r="C6931" s="953"/>
      <c r="D6931" s="768"/>
      <c r="E6931" s="945"/>
      <c r="F6931" s="945"/>
      <c r="G6931" s="945"/>
      <c r="H6931" s="945"/>
      <c r="I6931" s="945"/>
      <c r="J6931" s="769" t="s">
        <v>14</v>
      </c>
      <c r="K6931" s="770" t="s">
        <v>14</v>
      </c>
      <c r="L6931" s="771" t="s">
        <v>14</v>
      </c>
      <c r="M6931" s="771" t="s">
        <v>14</v>
      </c>
      <c r="N6931" s="769" t="s">
        <v>14</v>
      </c>
      <c r="O6931" s="769" t="s">
        <v>14</v>
      </c>
      <c r="P6931" s="769" t="s">
        <v>14</v>
      </c>
      <c r="Q6931" s="769" t="s">
        <v>14</v>
      </c>
      <c r="R6931" s="769"/>
      <c r="T6931" s="761"/>
    </row>
    <row r="6932" spans="1:20" s="498" customFormat="1" ht="12" x14ac:dyDescent="0.25">
      <c r="A6932" s="772"/>
      <c r="D6932" s="515" t="s">
        <v>12423</v>
      </c>
      <c r="E6932" s="779" t="s">
        <v>12424</v>
      </c>
      <c r="F6932" s="780" t="s">
        <v>5586</v>
      </c>
      <c r="G6932" s="781" t="s">
        <v>10678</v>
      </c>
      <c r="H6932" s="781" t="s">
        <v>11827</v>
      </c>
      <c r="I6932" s="781" t="s">
        <v>5517</v>
      </c>
      <c r="J6932" s="782">
        <v>200000</v>
      </c>
      <c r="K6932" s="783">
        <v>200000</v>
      </c>
      <c r="L6932" s="784">
        <f t="shared" si="436"/>
        <v>0</v>
      </c>
      <c r="M6932" s="784">
        <f t="shared" si="437"/>
        <v>0</v>
      </c>
      <c r="N6932" s="782">
        <v>200000</v>
      </c>
      <c r="O6932" s="782">
        <v>250000</v>
      </c>
      <c r="P6932" s="782">
        <v>650000</v>
      </c>
      <c r="Q6932" s="782">
        <v>200000</v>
      </c>
      <c r="R6932" s="782"/>
      <c r="T6932" s="568"/>
    </row>
    <row r="6933" spans="1:20" s="498" customFormat="1" ht="24" x14ac:dyDescent="0.25">
      <c r="A6933" s="772"/>
      <c r="D6933" s="515" t="s">
        <v>12425</v>
      </c>
      <c r="E6933" s="779" t="s">
        <v>12426</v>
      </c>
      <c r="F6933" s="780" t="s">
        <v>12286</v>
      </c>
      <c r="G6933" s="781" t="s">
        <v>10678</v>
      </c>
      <c r="H6933" s="781" t="s">
        <v>11827</v>
      </c>
      <c r="I6933" s="781" t="s">
        <v>5517</v>
      </c>
      <c r="J6933" s="782">
        <v>200000</v>
      </c>
      <c r="K6933" s="783">
        <v>200000</v>
      </c>
      <c r="L6933" s="784">
        <f t="shared" si="436"/>
        <v>0</v>
      </c>
      <c r="M6933" s="784">
        <f t="shared" si="437"/>
        <v>0</v>
      </c>
      <c r="N6933" s="782">
        <v>200000</v>
      </c>
      <c r="O6933" s="782">
        <v>200000</v>
      </c>
      <c r="P6933" s="782">
        <v>600000</v>
      </c>
      <c r="Q6933" s="782">
        <v>0</v>
      </c>
      <c r="R6933" s="782"/>
      <c r="T6933" s="568"/>
    </row>
    <row r="6934" spans="1:20" s="498" customFormat="1" ht="12" x14ac:dyDescent="0.25">
      <c r="A6934" s="772"/>
      <c r="D6934" s="515" t="s">
        <v>12427</v>
      </c>
      <c r="E6934" s="779" t="s">
        <v>12428</v>
      </c>
      <c r="F6934" s="780" t="s">
        <v>5592</v>
      </c>
      <c r="G6934" s="781" t="s">
        <v>10678</v>
      </c>
      <c r="H6934" s="781" t="s">
        <v>11827</v>
      </c>
      <c r="I6934" s="781" t="s">
        <v>5517</v>
      </c>
      <c r="J6934" s="782">
        <v>0</v>
      </c>
      <c r="K6934" s="783">
        <v>0</v>
      </c>
      <c r="L6934" s="784">
        <f t="shared" si="436"/>
        <v>0</v>
      </c>
      <c r="M6934" s="784">
        <f t="shared" si="437"/>
        <v>0</v>
      </c>
      <c r="N6934" s="782">
        <v>0</v>
      </c>
      <c r="O6934" s="782">
        <v>0</v>
      </c>
      <c r="P6934" s="782">
        <v>0</v>
      </c>
      <c r="Q6934" s="782">
        <v>0</v>
      </c>
      <c r="R6934" s="782"/>
      <c r="T6934" s="568"/>
    </row>
    <row r="6935" spans="1:20" s="498" customFormat="1" ht="12" x14ac:dyDescent="0.25">
      <c r="A6935" s="772"/>
      <c r="D6935" s="515" t="s">
        <v>12429</v>
      </c>
      <c r="E6935" s="779" t="s">
        <v>12430</v>
      </c>
      <c r="F6935" s="780" t="s">
        <v>6354</v>
      </c>
      <c r="G6935" s="781" t="s">
        <v>10678</v>
      </c>
      <c r="H6935" s="781" t="s">
        <v>11827</v>
      </c>
      <c r="I6935" s="781" t="s">
        <v>5517</v>
      </c>
      <c r="J6935" s="782">
        <v>0</v>
      </c>
      <c r="K6935" s="783">
        <v>0</v>
      </c>
      <c r="L6935" s="784">
        <f t="shared" si="436"/>
        <v>0</v>
      </c>
      <c r="M6935" s="784">
        <f t="shared" si="437"/>
        <v>0</v>
      </c>
      <c r="N6935" s="782">
        <v>0</v>
      </c>
      <c r="O6935" s="782">
        <v>0</v>
      </c>
      <c r="P6935" s="782">
        <v>0</v>
      </c>
      <c r="Q6935" s="782">
        <v>0</v>
      </c>
      <c r="R6935" s="782"/>
      <c r="T6935" s="568"/>
    </row>
    <row r="6936" spans="1:20" s="498" customFormat="1" ht="36" x14ac:dyDescent="0.25">
      <c r="A6936" s="772"/>
      <c r="D6936" s="515" t="s">
        <v>12431</v>
      </c>
      <c r="E6936" s="779" t="s">
        <v>12432</v>
      </c>
      <c r="F6936" s="780" t="s">
        <v>5598</v>
      </c>
      <c r="G6936" s="781" t="s">
        <v>10678</v>
      </c>
      <c r="H6936" s="781" t="s">
        <v>11827</v>
      </c>
      <c r="I6936" s="781" t="s">
        <v>5517</v>
      </c>
      <c r="J6936" s="782">
        <v>3700000</v>
      </c>
      <c r="K6936" s="783">
        <v>3700000</v>
      </c>
      <c r="L6936" s="784">
        <f t="shared" si="436"/>
        <v>0</v>
      </c>
      <c r="M6936" s="784">
        <f t="shared" si="437"/>
        <v>0</v>
      </c>
      <c r="N6936" s="782">
        <v>3700000</v>
      </c>
      <c r="O6936" s="782">
        <v>4000000</v>
      </c>
      <c r="P6936" s="782">
        <v>11400000</v>
      </c>
      <c r="Q6936" s="782">
        <v>3700000</v>
      </c>
      <c r="R6936" s="782"/>
      <c r="T6936" s="568"/>
    </row>
    <row r="6937" spans="1:20" s="498" customFormat="1" ht="12" x14ac:dyDescent="0.25">
      <c r="A6937" s="772"/>
      <c r="D6937" s="515" t="s">
        <v>12433</v>
      </c>
      <c r="E6937" s="779" t="s">
        <v>12434</v>
      </c>
      <c r="F6937" s="780" t="s">
        <v>5604</v>
      </c>
      <c r="G6937" s="781" t="s">
        <v>10678</v>
      </c>
      <c r="H6937" s="781" t="s">
        <v>11827</v>
      </c>
      <c r="I6937" s="781" t="s">
        <v>5517</v>
      </c>
      <c r="J6937" s="782">
        <v>1000000</v>
      </c>
      <c r="K6937" s="783">
        <v>1000000</v>
      </c>
      <c r="L6937" s="784">
        <f t="shared" si="436"/>
        <v>0</v>
      </c>
      <c r="M6937" s="784">
        <f t="shared" si="437"/>
        <v>0</v>
      </c>
      <c r="N6937" s="782">
        <v>1000000</v>
      </c>
      <c r="O6937" s="782">
        <v>1150000</v>
      </c>
      <c r="P6937" s="782">
        <v>3150000</v>
      </c>
      <c r="Q6937" s="782">
        <v>1150000</v>
      </c>
      <c r="R6937" s="782"/>
      <c r="T6937" s="568"/>
    </row>
    <row r="6938" spans="1:20" s="498" customFormat="1" ht="12" x14ac:dyDescent="0.25">
      <c r="A6938" s="772"/>
      <c r="D6938" s="515" t="s">
        <v>12435</v>
      </c>
      <c r="E6938" s="779" t="s">
        <v>12436</v>
      </c>
      <c r="F6938" s="780" t="s">
        <v>5607</v>
      </c>
      <c r="G6938" s="781" t="s">
        <v>10678</v>
      </c>
      <c r="H6938" s="781" t="s">
        <v>11827</v>
      </c>
      <c r="I6938" s="781" t="s">
        <v>5517</v>
      </c>
      <c r="J6938" s="782">
        <v>100000</v>
      </c>
      <c r="K6938" s="783">
        <v>100000</v>
      </c>
      <c r="L6938" s="784">
        <f t="shared" si="436"/>
        <v>0</v>
      </c>
      <c r="M6938" s="784">
        <f t="shared" si="437"/>
        <v>0</v>
      </c>
      <c r="N6938" s="782">
        <v>100000</v>
      </c>
      <c r="O6938" s="782">
        <v>100000</v>
      </c>
      <c r="P6938" s="782">
        <v>300000</v>
      </c>
      <c r="Q6938" s="782">
        <v>0</v>
      </c>
      <c r="R6938" s="782"/>
      <c r="T6938" s="568"/>
    </row>
    <row r="6939" spans="1:20" s="498" customFormat="1" ht="24" x14ac:dyDescent="0.25">
      <c r="A6939" s="772"/>
      <c r="D6939" s="515" t="s">
        <v>12437</v>
      </c>
      <c r="E6939" s="779" t="s">
        <v>12438</v>
      </c>
      <c r="F6939" s="780" t="s">
        <v>5610</v>
      </c>
      <c r="G6939" s="781" t="s">
        <v>10678</v>
      </c>
      <c r="H6939" s="781" t="s">
        <v>11827</v>
      </c>
      <c r="I6939" s="781" t="s">
        <v>5517</v>
      </c>
      <c r="J6939" s="782">
        <v>400000</v>
      </c>
      <c r="K6939" s="783">
        <v>400000</v>
      </c>
      <c r="L6939" s="784">
        <f t="shared" si="436"/>
        <v>0</v>
      </c>
      <c r="M6939" s="784">
        <f t="shared" si="437"/>
        <v>0</v>
      </c>
      <c r="N6939" s="782">
        <v>400000</v>
      </c>
      <c r="O6939" s="782">
        <v>400000</v>
      </c>
      <c r="P6939" s="782">
        <v>1200000</v>
      </c>
      <c r="Q6939" s="782">
        <v>0</v>
      </c>
      <c r="R6939" s="782"/>
      <c r="T6939" s="568"/>
    </row>
    <row r="6940" spans="1:20" s="498" customFormat="1" ht="24" x14ac:dyDescent="0.25">
      <c r="A6940" s="772"/>
      <c r="D6940" s="515" t="s">
        <v>12439</v>
      </c>
      <c r="E6940" s="779" t="s">
        <v>12440</v>
      </c>
      <c r="F6940" s="780" t="s">
        <v>12441</v>
      </c>
      <c r="G6940" s="781" t="s">
        <v>10678</v>
      </c>
      <c r="H6940" s="781" t="s">
        <v>11827</v>
      </c>
      <c r="I6940" s="781" t="s">
        <v>5517</v>
      </c>
      <c r="J6940" s="782">
        <v>5000000</v>
      </c>
      <c r="K6940" s="783">
        <v>5000000</v>
      </c>
      <c r="L6940" s="784">
        <f t="shared" si="436"/>
        <v>0</v>
      </c>
      <c r="M6940" s="784">
        <f t="shared" si="437"/>
        <v>0</v>
      </c>
      <c r="N6940" s="782">
        <v>5000000</v>
      </c>
      <c r="O6940" s="782">
        <v>5000000</v>
      </c>
      <c r="P6940" s="782">
        <v>15000000</v>
      </c>
      <c r="Q6940" s="782">
        <v>10000000</v>
      </c>
      <c r="R6940" s="782"/>
      <c r="T6940" s="568"/>
    </row>
    <row r="6941" spans="1:20" s="498" customFormat="1" ht="36" x14ac:dyDescent="0.25">
      <c r="A6941" s="772"/>
      <c r="D6941" s="515" t="s">
        <v>12442</v>
      </c>
      <c r="E6941" s="779" t="s">
        <v>12443</v>
      </c>
      <c r="F6941" s="780" t="s">
        <v>7977</v>
      </c>
      <c r="G6941" s="781" t="s">
        <v>10678</v>
      </c>
      <c r="H6941" s="781" t="s">
        <v>11827</v>
      </c>
      <c r="I6941" s="781" t="s">
        <v>5517</v>
      </c>
      <c r="J6941" s="782">
        <v>1500000</v>
      </c>
      <c r="K6941" s="783">
        <v>1500000</v>
      </c>
      <c r="L6941" s="784">
        <f t="shared" si="436"/>
        <v>0</v>
      </c>
      <c r="M6941" s="784">
        <f t="shared" si="437"/>
        <v>0</v>
      </c>
      <c r="N6941" s="782">
        <v>1500000</v>
      </c>
      <c r="O6941" s="782">
        <v>1500000</v>
      </c>
      <c r="P6941" s="782">
        <v>4500000</v>
      </c>
      <c r="Q6941" s="782">
        <v>1500000</v>
      </c>
      <c r="R6941" s="782"/>
      <c r="T6941" s="568"/>
    </row>
    <row r="6942" spans="1:20" s="498" customFormat="1" ht="24" x14ac:dyDescent="0.25">
      <c r="A6942" s="772"/>
      <c r="D6942" s="515" t="s">
        <v>12444</v>
      </c>
      <c r="E6942" s="779" t="s">
        <v>12445</v>
      </c>
      <c r="F6942" s="780" t="s">
        <v>5637</v>
      </c>
      <c r="G6942" s="781" t="s">
        <v>10678</v>
      </c>
      <c r="H6942" s="781" t="s">
        <v>11827</v>
      </c>
      <c r="I6942" s="781" t="s">
        <v>5517</v>
      </c>
      <c r="J6942" s="782">
        <v>700000</v>
      </c>
      <c r="K6942" s="783">
        <v>700000</v>
      </c>
      <c r="L6942" s="784">
        <f t="shared" si="436"/>
        <v>0</v>
      </c>
      <c r="M6942" s="784">
        <f t="shared" si="437"/>
        <v>0</v>
      </c>
      <c r="N6942" s="782">
        <v>700000</v>
      </c>
      <c r="O6942" s="782">
        <v>700000</v>
      </c>
      <c r="P6942" s="782">
        <v>2100000</v>
      </c>
      <c r="Q6942" s="782">
        <v>600000</v>
      </c>
      <c r="R6942" s="782"/>
      <c r="T6942" s="568"/>
    </row>
    <row r="6943" spans="1:20" s="498" customFormat="1" ht="24" x14ac:dyDescent="0.25">
      <c r="A6943" s="772"/>
      <c r="D6943" s="515" t="s">
        <v>12446</v>
      </c>
      <c r="E6943" s="779" t="s">
        <v>12447</v>
      </c>
      <c r="F6943" s="780" t="s">
        <v>6254</v>
      </c>
      <c r="G6943" s="781" t="s">
        <v>10678</v>
      </c>
      <c r="H6943" s="781" t="s">
        <v>11827</v>
      </c>
      <c r="I6943" s="781" t="s">
        <v>5517</v>
      </c>
      <c r="J6943" s="782">
        <v>200000</v>
      </c>
      <c r="K6943" s="783">
        <v>200000</v>
      </c>
      <c r="L6943" s="784">
        <f t="shared" si="436"/>
        <v>0</v>
      </c>
      <c r="M6943" s="784">
        <f t="shared" si="437"/>
        <v>0</v>
      </c>
      <c r="N6943" s="782">
        <v>200000</v>
      </c>
      <c r="O6943" s="782">
        <v>200000</v>
      </c>
      <c r="P6943" s="782">
        <v>600000</v>
      </c>
      <c r="Q6943" s="782">
        <v>150000</v>
      </c>
      <c r="R6943" s="782"/>
      <c r="T6943" s="568"/>
    </row>
    <row r="6944" spans="1:20" s="498" customFormat="1" ht="24" x14ac:dyDescent="0.25">
      <c r="A6944" s="772"/>
      <c r="D6944" s="515" t="s">
        <v>12448</v>
      </c>
      <c r="E6944" s="779" t="s">
        <v>12449</v>
      </c>
      <c r="F6944" s="780" t="s">
        <v>11932</v>
      </c>
      <c r="G6944" s="781" t="s">
        <v>10678</v>
      </c>
      <c r="H6944" s="781" t="s">
        <v>11827</v>
      </c>
      <c r="I6944" s="781" t="s">
        <v>5517</v>
      </c>
      <c r="J6944" s="782">
        <v>200000</v>
      </c>
      <c r="K6944" s="783">
        <v>200000</v>
      </c>
      <c r="L6944" s="784">
        <f t="shared" si="436"/>
        <v>0</v>
      </c>
      <c r="M6944" s="784">
        <f t="shared" si="437"/>
        <v>0</v>
      </c>
      <c r="N6944" s="782">
        <v>200000</v>
      </c>
      <c r="O6944" s="782">
        <v>200000</v>
      </c>
      <c r="P6944" s="782">
        <v>600000</v>
      </c>
      <c r="Q6944" s="782">
        <v>0</v>
      </c>
      <c r="R6944" s="782"/>
      <c r="T6944" s="568"/>
    </row>
    <row r="6945" spans="1:20" s="498" customFormat="1" ht="12" x14ac:dyDescent="0.25">
      <c r="A6945" s="772"/>
      <c r="D6945" s="515" t="s">
        <v>12450</v>
      </c>
      <c r="E6945" s="779" t="s">
        <v>12451</v>
      </c>
      <c r="F6945" s="780" t="s">
        <v>5649</v>
      </c>
      <c r="G6945" s="781" t="s">
        <v>10678</v>
      </c>
      <c r="H6945" s="781" t="s">
        <v>11827</v>
      </c>
      <c r="I6945" s="781" t="s">
        <v>5517</v>
      </c>
      <c r="J6945" s="782">
        <v>300000</v>
      </c>
      <c r="K6945" s="783">
        <v>300000</v>
      </c>
      <c r="L6945" s="784">
        <f t="shared" si="436"/>
        <v>0</v>
      </c>
      <c r="M6945" s="784">
        <f t="shared" si="437"/>
        <v>0</v>
      </c>
      <c r="N6945" s="782">
        <v>300000</v>
      </c>
      <c r="O6945" s="782">
        <v>300000</v>
      </c>
      <c r="P6945" s="782">
        <v>900000</v>
      </c>
      <c r="Q6945" s="782">
        <v>0</v>
      </c>
      <c r="R6945" s="782"/>
      <c r="T6945" s="568"/>
    </row>
    <row r="6946" spans="1:20" s="498" customFormat="1" ht="12" x14ac:dyDescent="0.25">
      <c r="A6946" s="772"/>
      <c r="D6946" s="515" t="s">
        <v>12452</v>
      </c>
      <c r="E6946" s="779" t="s">
        <v>12453</v>
      </c>
      <c r="F6946" s="780" t="s">
        <v>5664</v>
      </c>
      <c r="G6946" s="781" t="s">
        <v>10678</v>
      </c>
      <c r="H6946" s="781" t="s">
        <v>11827</v>
      </c>
      <c r="I6946" s="781" t="s">
        <v>5517</v>
      </c>
      <c r="J6946" s="782">
        <v>500000</v>
      </c>
      <c r="K6946" s="783">
        <v>500000</v>
      </c>
      <c r="L6946" s="784">
        <f t="shared" si="436"/>
        <v>0</v>
      </c>
      <c r="M6946" s="784">
        <f t="shared" si="437"/>
        <v>0</v>
      </c>
      <c r="N6946" s="782">
        <v>500000</v>
      </c>
      <c r="O6946" s="782">
        <v>500000</v>
      </c>
      <c r="P6946" s="782">
        <v>1500000</v>
      </c>
      <c r="Q6946" s="782">
        <v>0</v>
      </c>
      <c r="R6946" s="782"/>
      <c r="T6946" s="568"/>
    </row>
    <row r="6947" spans="1:20" s="498" customFormat="1" ht="24" x14ac:dyDescent="0.25">
      <c r="A6947" s="772"/>
      <c r="D6947" s="515" t="s">
        <v>12454</v>
      </c>
      <c r="E6947" s="779" t="s">
        <v>12455</v>
      </c>
      <c r="F6947" s="780" t="s">
        <v>7518</v>
      </c>
      <c r="G6947" s="781" t="s">
        <v>10678</v>
      </c>
      <c r="H6947" s="781" t="s">
        <v>11827</v>
      </c>
      <c r="I6947" s="781" t="s">
        <v>5517</v>
      </c>
      <c r="J6947" s="782">
        <v>1500000</v>
      </c>
      <c r="K6947" s="783">
        <v>1500000</v>
      </c>
      <c r="L6947" s="784">
        <f t="shared" si="436"/>
        <v>0</v>
      </c>
      <c r="M6947" s="784">
        <f t="shared" si="437"/>
        <v>0</v>
      </c>
      <c r="N6947" s="782">
        <v>1500000</v>
      </c>
      <c r="O6947" s="782">
        <v>1500000</v>
      </c>
      <c r="P6947" s="782">
        <v>4500000</v>
      </c>
      <c r="Q6947" s="782">
        <v>1500000</v>
      </c>
      <c r="R6947" s="782"/>
      <c r="T6947" s="568"/>
    </row>
    <row r="6948" spans="1:20" s="498" customFormat="1" ht="12" x14ac:dyDescent="0.25">
      <c r="A6948" s="772"/>
      <c r="D6948" s="515" t="s">
        <v>12456</v>
      </c>
      <c r="E6948" s="779" t="s">
        <v>12457</v>
      </c>
      <c r="F6948" s="515" t="s">
        <v>5676</v>
      </c>
      <c r="G6948" s="781" t="s">
        <v>10678</v>
      </c>
      <c r="H6948" s="781" t="s">
        <v>11827</v>
      </c>
      <c r="I6948" s="781" t="s">
        <v>5517</v>
      </c>
      <c r="J6948" s="782">
        <v>0</v>
      </c>
      <c r="K6948" s="783">
        <v>0</v>
      </c>
      <c r="L6948" s="784">
        <f t="shared" si="436"/>
        <v>0</v>
      </c>
      <c r="M6948" s="784">
        <f t="shared" si="437"/>
        <v>0</v>
      </c>
      <c r="N6948" s="782">
        <v>0</v>
      </c>
      <c r="O6948" s="782">
        <v>0</v>
      </c>
      <c r="P6948" s="782">
        <v>0</v>
      </c>
      <c r="Q6948" s="782">
        <v>0</v>
      </c>
      <c r="R6948" s="782"/>
      <c r="T6948" s="568"/>
    </row>
    <row r="6949" spans="1:20" s="498" customFormat="1" ht="12" x14ac:dyDescent="0.25">
      <c r="A6949" s="772"/>
      <c r="D6949" s="515" t="s">
        <v>12458</v>
      </c>
      <c r="E6949" s="779" t="s">
        <v>12459</v>
      </c>
      <c r="F6949" s="780" t="s">
        <v>5679</v>
      </c>
      <c r="G6949" s="781" t="s">
        <v>10678</v>
      </c>
      <c r="H6949" s="781" t="s">
        <v>11827</v>
      </c>
      <c r="I6949" s="781" t="s">
        <v>5517</v>
      </c>
      <c r="J6949" s="782">
        <v>0</v>
      </c>
      <c r="K6949" s="783">
        <v>0</v>
      </c>
      <c r="L6949" s="784">
        <f t="shared" si="436"/>
        <v>0</v>
      </c>
      <c r="M6949" s="784">
        <f t="shared" si="437"/>
        <v>0</v>
      </c>
      <c r="N6949" s="782">
        <v>0</v>
      </c>
      <c r="O6949" s="782">
        <v>0</v>
      </c>
      <c r="P6949" s="782">
        <v>0</v>
      </c>
      <c r="Q6949" s="782">
        <v>0</v>
      </c>
      <c r="R6949" s="782"/>
      <c r="T6949" s="568"/>
    </row>
    <row r="6950" spans="1:20" s="498" customFormat="1" ht="24" x14ac:dyDescent="0.25">
      <c r="A6950" s="772"/>
      <c r="D6950" s="515" t="s">
        <v>12460</v>
      </c>
      <c r="E6950" s="779" t="s">
        <v>12461</v>
      </c>
      <c r="F6950" s="780" t="s">
        <v>11700</v>
      </c>
      <c r="G6950" s="781" t="s">
        <v>10678</v>
      </c>
      <c r="H6950" s="781" t="s">
        <v>11827</v>
      </c>
      <c r="I6950" s="781" t="s">
        <v>5517</v>
      </c>
      <c r="J6950" s="782">
        <v>200000</v>
      </c>
      <c r="K6950" s="783">
        <v>200000</v>
      </c>
      <c r="L6950" s="784">
        <f t="shared" si="436"/>
        <v>0</v>
      </c>
      <c r="M6950" s="784">
        <f t="shared" si="437"/>
        <v>0</v>
      </c>
      <c r="N6950" s="782">
        <v>200000</v>
      </c>
      <c r="O6950" s="782">
        <v>200000</v>
      </c>
      <c r="P6950" s="782">
        <v>600000</v>
      </c>
      <c r="Q6950" s="782">
        <v>0</v>
      </c>
      <c r="R6950" s="782"/>
      <c r="T6950" s="568"/>
    </row>
    <row r="6951" spans="1:20" s="498" customFormat="1" ht="12" x14ac:dyDescent="0.25">
      <c r="A6951" s="772"/>
      <c r="D6951" s="515" t="s">
        <v>12462</v>
      </c>
      <c r="E6951" s="779" t="s">
        <v>12463</v>
      </c>
      <c r="F6951" s="780" t="s">
        <v>12464</v>
      </c>
      <c r="G6951" s="781" t="s">
        <v>10678</v>
      </c>
      <c r="H6951" s="781" t="s">
        <v>11827</v>
      </c>
      <c r="I6951" s="781" t="s">
        <v>5517</v>
      </c>
      <c r="J6951" s="782">
        <v>2000000</v>
      </c>
      <c r="K6951" s="783">
        <v>2000000</v>
      </c>
      <c r="L6951" s="784">
        <f t="shared" si="436"/>
        <v>0</v>
      </c>
      <c r="M6951" s="784">
        <f t="shared" si="437"/>
        <v>0</v>
      </c>
      <c r="N6951" s="782">
        <v>2000000</v>
      </c>
      <c r="O6951" s="782">
        <v>2000000</v>
      </c>
      <c r="P6951" s="782">
        <v>6000000</v>
      </c>
      <c r="Q6951" s="782">
        <v>2000000</v>
      </c>
      <c r="R6951" s="782"/>
      <c r="T6951" s="568"/>
    </row>
    <row r="6952" spans="1:20" s="751" customFormat="1" ht="12" customHeight="1" x14ac:dyDescent="0.3">
      <c r="A6952" s="946" t="s">
        <v>5500</v>
      </c>
      <c r="B6952" s="946"/>
      <c r="C6952" s="946"/>
      <c r="D6952" s="946"/>
      <c r="E6952" s="946"/>
      <c r="F6952" s="946"/>
      <c r="G6952" s="946"/>
      <c r="H6952" s="946"/>
      <c r="I6952" s="946"/>
      <c r="J6952" s="946"/>
      <c r="K6952" s="946"/>
      <c r="L6952" s="946"/>
      <c r="M6952" s="946"/>
      <c r="N6952" s="946"/>
      <c r="O6952" s="946"/>
      <c r="P6952" s="946"/>
      <c r="Q6952" s="946"/>
      <c r="T6952" s="752"/>
    </row>
    <row r="6953" spans="1:20" s="751" customFormat="1" ht="13.8" x14ac:dyDescent="0.3">
      <c r="A6953" s="946" t="s">
        <v>5501</v>
      </c>
      <c r="B6953" s="946"/>
      <c r="C6953" s="946"/>
      <c r="D6953" s="946"/>
      <c r="E6953" s="946"/>
      <c r="F6953" s="946"/>
      <c r="G6953" s="946"/>
      <c r="H6953" s="946"/>
      <c r="I6953" s="946"/>
      <c r="J6953" s="946"/>
      <c r="K6953" s="946"/>
      <c r="L6953" s="946"/>
      <c r="M6953" s="946"/>
      <c r="N6953" s="946"/>
      <c r="O6953" s="946"/>
      <c r="P6953" s="946"/>
      <c r="Q6953" s="946"/>
      <c r="T6953" s="752"/>
    </row>
    <row r="6954" spans="1:20" s="753" customFormat="1" ht="13.2" x14ac:dyDescent="0.25">
      <c r="A6954" s="947" t="s">
        <v>11822</v>
      </c>
      <c r="B6954" s="947"/>
      <c r="C6954" s="947"/>
      <c r="D6954" s="947"/>
      <c r="E6954" s="947"/>
      <c r="F6954" s="947"/>
      <c r="G6954" s="947"/>
      <c r="H6954" s="947"/>
      <c r="I6954" s="947"/>
      <c r="J6954" s="947"/>
      <c r="K6954" s="947"/>
      <c r="L6954" s="947"/>
      <c r="M6954" s="947"/>
      <c r="N6954" s="947"/>
      <c r="O6954" s="947"/>
      <c r="P6954" s="947"/>
      <c r="Q6954" s="947"/>
      <c r="T6954" s="754"/>
    </row>
    <row r="6955" spans="1:20" s="760" customFormat="1" ht="24" customHeight="1" x14ac:dyDescent="0.25">
      <c r="A6955" s="943" t="s">
        <v>5502</v>
      </c>
      <c r="B6955" s="948" t="s">
        <v>5503</v>
      </c>
      <c r="C6955" s="949"/>
      <c r="D6955" s="755"/>
      <c r="E6955" s="943" t="s">
        <v>5504</v>
      </c>
      <c r="F6955" s="943" t="s">
        <v>4881</v>
      </c>
      <c r="G6955" s="943" t="s">
        <v>5505</v>
      </c>
      <c r="H6955" s="943" t="s">
        <v>5506</v>
      </c>
      <c r="I6955" s="943" t="s">
        <v>5507</v>
      </c>
      <c r="J6955" s="756" t="s">
        <v>3115</v>
      </c>
      <c r="K6955" s="757" t="s">
        <v>3116</v>
      </c>
      <c r="L6955" s="758" t="s">
        <v>5508</v>
      </c>
      <c r="M6955" s="758" t="s">
        <v>5509</v>
      </c>
      <c r="N6955" s="756" t="s">
        <v>3116</v>
      </c>
      <c r="O6955" s="756" t="s">
        <v>3116</v>
      </c>
      <c r="P6955" s="759" t="s">
        <v>3317</v>
      </c>
      <c r="Q6955" s="759" t="s">
        <v>3341</v>
      </c>
      <c r="R6955" s="759" t="s">
        <v>5510</v>
      </c>
      <c r="T6955" s="761"/>
    </row>
    <row r="6956" spans="1:20" s="760" customFormat="1" ht="19.5" customHeight="1" x14ac:dyDescent="0.25">
      <c r="A6956" s="944"/>
      <c r="B6956" s="950"/>
      <c r="C6956" s="951"/>
      <c r="D6956" s="762"/>
      <c r="E6956" s="944"/>
      <c r="F6956" s="944"/>
      <c r="G6956" s="944"/>
      <c r="H6956" s="944"/>
      <c r="I6956" s="944"/>
      <c r="J6956" s="763">
        <v>2020</v>
      </c>
      <c r="K6956" s="764" t="s">
        <v>3120</v>
      </c>
      <c r="L6956" s="765" t="s">
        <v>3120</v>
      </c>
      <c r="M6956" s="765" t="s">
        <v>3120</v>
      </c>
      <c r="N6956" s="766" t="s">
        <v>5068</v>
      </c>
      <c r="O6956" s="766" t="s">
        <v>5069</v>
      </c>
      <c r="P6956" s="763" t="s">
        <v>4882</v>
      </c>
      <c r="Q6956" s="766" t="s">
        <v>5102</v>
      </c>
      <c r="R6956" s="763"/>
      <c r="T6956" s="761"/>
    </row>
    <row r="6957" spans="1:20" s="760" customFormat="1" ht="15.75" customHeight="1" x14ac:dyDescent="0.25">
      <c r="A6957" s="945"/>
      <c r="B6957" s="952"/>
      <c r="C6957" s="953"/>
      <c r="D6957" s="768"/>
      <c r="E6957" s="945"/>
      <c r="F6957" s="945"/>
      <c r="G6957" s="945"/>
      <c r="H6957" s="945"/>
      <c r="I6957" s="945"/>
      <c r="J6957" s="769" t="s">
        <v>14</v>
      </c>
      <c r="K6957" s="770" t="s">
        <v>14</v>
      </c>
      <c r="L6957" s="771" t="s">
        <v>14</v>
      </c>
      <c r="M6957" s="771" t="s">
        <v>14</v>
      </c>
      <c r="N6957" s="769" t="s">
        <v>14</v>
      </c>
      <c r="O6957" s="769" t="s">
        <v>14</v>
      </c>
      <c r="P6957" s="769" t="s">
        <v>14</v>
      </c>
      <c r="Q6957" s="769" t="s">
        <v>14</v>
      </c>
      <c r="R6957" s="769"/>
      <c r="T6957" s="761"/>
    </row>
    <row r="6958" spans="1:20" s="498" customFormat="1" ht="24" x14ac:dyDescent="0.25">
      <c r="A6958" s="772"/>
      <c r="D6958" s="515" t="s">
        <v>12465</v>
      </c>
      <c r="E6958" s="779" t="s">
        <v>12466</v>
      </c>
      <c r="F6958" s="780" t="s">
        <v>12467</v>
      </c>
      <c r="G6958" s="781" t="s">
        <v>10678</v>
      </c>
      <c r="H6958" s="781" t="s">
        <v>11827</v>
      </c>
      <c r="I6958" s="781" t="s">
        <v>5517</v>
      </c>
      <c r="J6958" s="782">
        <v>1700000</v>
      </c>
      <c r="K6958" s="783">
        <v>1700000</v>
      </c>
      <c r="L6958" s="784">
        <f t="shared" si="436"/>
        <v>0</v>
      </c>
      <c r="M6958" s="784">
        <f t="shared" si="437"/>
        <v>0</v>
      </c>
      <c r="N6958" s="782">
        <v>1700000</v>
      </c>
      <c r="O6958" s="782">
        <v>1700000</v>
      </c>
      <c r="P6958" s="782">
        <v>5100000</v>
      </c>
      <c r="Q6958" s="782">
        <v>1500000</v>
      </c>
      <c r="R6958" s="782"/>
      <c r="T6958" s="568"/>
    </row>
    <row r="6959" spans="1:20" s="498" customFormat="1" ht="12" x14ac:dyDescent="0.25">
      <c r="A6959" s="772"/>
      <c r="D6959" s="515" t="s">
        <v>12468</v>
      </c>
      <c r="E6959" s="779" t="s">
        <v>12469</v>
      </c>
      <c r="F6959" s="515" t="s">
        <v>5915</v>
      </c>
      <c r="G6959" s="781" t="s">
        <v>10678</v>
      </c>
      <c r="H6959" s="781" t="s">
        <v>11827</v>
      </c>
      <c r="I6959" s="781" t="s">
        <v>5517</v>
      </c>
      <c r="J6959" s="782">
        <v>4000000</v>
      </c>
      <c r="K6959" s="783">
        <v>4000000</v>
      </c>
      <c r="L6959" s="784">
        <f t="shared" si="436"/>
        <v>0</v>
      </c>
      <c r="M6959" s="784">
        <f t="shared" si="437"/>
        <v>0</v>
      </c>
      <c r="N6959" s="782">
        <v>4000000</v>
      </c>
      <c r="O6959" s="782">
        <v>4000000</v>
      </c>
      <c r="P6959" s="782">
        <v>12000000</v>
      </c>
      <c r="Q6959" s="782">
        <v>4000000</v>
      </c>
      <c r="R6959" s="782"/>
      <c r="T6959" s="568"/>
    </row>
    <row r="6960" spans="1:20" s="498" customFormat="1" ht="12" x14ac:dyDescent="0.25">
      <c r="A6960" s="772"/>
      <c r="D6960" s="515" t="s">
        <v>12470</v>
      </c>
      <c r="E6960" s="779" t="s">
        <v>12471</v>
      </c>
      <c r="F6960" s="780" t="s">
        <v>5703</v>
      </c>
      <c r="G6960" s="781" t="s">
        <v>10678</v>
      </c>
      <c r="H6960" s="781" t="s">
        <v>11827</v>
      </c>
      <c r="I6960" s="781" t="s">
        <v>5517</v>
      </c>
      <c r="J6960" s="782">
        <v>0</v>
      </c>
      <c r="K6960" s="783">
        <v>0</v>
      </c>
      <c r="L6960" s="784">
        <f t="shared" si="436"/>
        <v>0</v>
      </c>
      <c r="M6960" s="784">
        <f t="shared" si="437"/>
        <v>0</v>
      </c>
      <c r="N6960" s="782">
        <v>0</v>
      </c>
      <c r="O6960" s="782">
        <v>0</v>
      </c>
      <c r="P6960" s="782">
        <v>0</v>
      </c>
      <c r="Q6960" s="782">
        <v>0</v>
      </c>
      <c r="R6960" s="782"/>
      <c r="T6960" s="568"/>
    </row>
    <row r="6961" spans="1:20" s="498" customFormat="1" ht="12" x14ac:dyDescent="0.25">
      <c r="A6961" s="772"/>
      <c r="D6961" s="515" t="s">
        <v>12472</v>
      </c>
      <c r="E6961" s="779" t="s">
        <v>12473</v>
      </c>
      <c r="F6961" s="515" t="s">
        <v>5709</v>
      </c>
      <c r="G6961" s="781" t="s">
        <v>10678</v>
      </c>
      <c r="H6961" s="781" t="s">
        <v>11827</v>
      </c>
      <c r="I6961" s="781" t="s">
        <v>5517</v>
      </c>
      <c r="J6961" s="782">
        <v>300000</v>
      </c>
      <c r="K6961" s="783">
        <v>300000</v>
      </c>
      <c r="L6961" s="784">
        <f t="shared" si="436"/>
        <v>0</v>
      </c>
      <c r="M6961" s="784">
        <f t="shared" si="437"/>
        <v>0</v>
      </c>
      <c r="N6961" s="782">
        <v>300000</v>
      </c>
      <c r="O6961" s="782">
        <v>300000</v>
      </c>
      <c r="P6961" s="782">
        <v>900000</v>
      </c>
      <c r="Q6961" s="782">
        <v>300000</v>
      </c>
      <c r="R6961" s="782"/>
      <c r="T6961" s="568"/>
    </row>
    <row r="6962" spans="1:20" s="498" customFormat="1" ht="24" x14ac:dyDescent="0.25">
      <c r="A6962" s="772"/>
      <c r="D6962" s="515" t="s">
        <v>12474</v>
      </c>
      <c r="E6962" s="779" t="s">
        <v>12475</v>
      </c>
      <c r="F6962" s="780" t="s">
        <v>6467</v>
      </c>
      <c r="G6962" s="781" t="s">
        <v>10678</v>
      </c>
      <c r="H6962" s="781" t="s">
        <v>11827</v>
      </c>
      <c r="I6962" s="781" t="s">
        <v>5517</v>
      </c>
      <c r="J6962" s="782">
        <v>0</v>
      </c>
      <c r="K6962" s="783">
        <v>0</v>
      </c>
      <c r="L6962" s="784">
        <f t="shared" si="436"/>
        <v>0</v>
      </c>
      <c r="M6962" s="784">
        <f t="shared" si="437"/>
        <v>0</v>
      </c>
      <c r="N6962" s="782">
        <v>0</v>
      </c>
      <c r="O6962" s="782">
        <v>0</v>
      </c>
      <c r="P6962" s="782">
        <v>0</v>
      </c>
      <c r="Q6962" s="782">
        <v>0</v>
      </c>
      <c r="R6962" s="782"/>
      <c r="T6962" s="568"/>
    </row>
    <row r="6963" spans="1:20" s="498" customFormat="1" ht="12" x14ac:dyDescent="0.25">
      <c r="A6963" s="772"/>
      <c r="D6963" s="515" t="s">
        <v>12476</v>
      </c>
      <c r="E6963" s="779" t="s">
        <v>12477</v>
      </c>
      <c r="F6963" s="780" t="s">
        <v>6716</v>
      </c>
      <c r="G6963" s="781" t="s">
        <v>10678</v>
      </c>
      <c r="H6963" s="781" t="s">
        <v>11827</v>
      </c>
      <c r="I6963" s="781" t="s">
        <v>5517</v>
      </c>
      <c r="J6963" s="782">
        <v>1200000</v>
      </c>
      <c r="K6963" s="783">
        <v>1200000</v>
      </c>
      <c r="L6963" s="784">
        <f t="shared" si="436"/>
        <v>0</v>
      </c>
      <c r="M6963" s="784">
        <f t="shared" si="437"/>
        <v>0</v>
      </c>
      <c r="N6963" s="782">
        <v>1200000</v>
      </c>
      <c r="O6963" s="782">
        <v>1200000</v>
      </c>
      <c r="P6963" s="782">
        <v>3600000</v>
      </c>
      <c r="Q6963" s="782">
        <v>1200000</v>
      </c>
      <c r="R6963" s="782"/>
      <c r="T6963" s="568"/>
    </row>
    <row r="6964" spans="1:20" s="498" customFormat="1" ht="24" x14ac:dyDescent="0.25">
      <c r="A6964" s="772"/>
      <c r="D6964" s="515" t="s">
        <v>12478</v>
      </c>
      <c r="E6964" s="779" t="s">
        <v>12479</v>
      </c>
      <c r="F6964" s="780" t="s">
        <v>5724</v>
      </c>
      <c r="G6964" s="781" t="s">
        <v>10678</v>
      </c>
      <c r="H6964" s="781" t="s">
        <v>11827</v>
      </c>
      <c r="I6964" s="781" t="s">
        <v>5517</v>
      </c>
      <c r="J6964" s="782">
        <v>9000000</v>
      </c>
      <c r="K6964" s="783">
        <v>9000000</v>
      </c>
      <c r="L6964" s="784">
        <f t="shared" si="436"/>
        <v>0</v>
      </c>
      <c r="M6964" s="784">
        <f t="shared" si="437"/>
        <v>0</v>
      </c>
      <c r="N6964" s="782">
        <v>9000000</v>
      </c>
      <c r="O6964" s="782">
        <v>9000000</v>
      </c>
      <c r="P6964" s="782">
        <v>27000000</v>
      </c>
      <c r="Q6964" s="782">
        <v>9000000</v>
      </c>
      <c r="R6964" s="782"/>
      <c r="T6964" s="568"/>
    </row>
    <row r="6965" spans="1:20" s="498" customFormat="1" ht="12" x14ac:dyDescent="0.25">
      <c r="A6965" s="772"/>
      <c r="D6965" s="515" t="s">
        <v>12480</v>
      </c>
      <c r="E6965" s="779" t="s">
        <v>12481</v>
      </c>
      <c r="F6965" s="780" t="s">
        <v>5727</v>
      </c>
      <c r="G6965" s="781" t="s">
        <v>10678</v>
      </c>
      <c r="H6965" s="781" t="s">
        <v>11827</v>
      </c>
      <c r="I6965" s="781" t="s">
        <v>5517</v>
      </c>
      <c r="J6965" s="782">
        <v>2000000</v>
      </c>
      <c r="K6965" s="783">
        <v>2000000</v>
      </c>
      <c r="L6965" s="784">
        <f t="shared" si="436"/>
        <v>0</v>
      </c>
      <c r="M6965" s="784">
        <f t="shared" si="437"/>
        <v>0</v>
      </c>
      <c r="N6965" s="782">
        <v>2000000</v>
      </c>
      <c r="O6965" s="782">
        <v>2000000</v>
      </c>
      <c r="P6965" s="782">
        <v>6000000</v>
      </c>
      <c r="Q6965" s="782">
        <v>2000000</v>
      </c>
      <c r="R6965" s="782"/>
      <c r="T6965" s="568"/>
    </row>
    <row r="6966" spans="1:20" s="498" customFormat="1" ht="12" x14ac:dyDescent="0.25">
      <c r="A6966" s="772"/>
      <c r="D6966" s="515" t="s">
        <v>12482</v>
      </c>
      <c r="E6966" s="779" t="s">
        <v>12483</v>
      </c>
      <c r="F6966" s="780" t="s">
        <v>5739</v>
      </c>
      <c r="G6966" s="781" t="s">
        <v>10678</v>
      </c>
      <c r="H6966" s="781" t="s">
        <v>11827</v>
      </c>
      <c r="I6966" s="781" t="s">
        <v>5517</v>
      </c>
      <c r="J6966" s="782">
        <v>0</v>
      </c>
      <c r="K6966" s="783">
        <v>0</v>
      </c>
      <c r="L6966" s="784">
        <f t="shared" si="436"/>
        <v>0</v>
      </c>
      <c r="M6966" s="784">
        <f t="shared" si="437"/>
        <v>0</v>
      </c>
      <c r="N6966" s="782">
        <v>0</v>
      </c>
      <c r="O6966" s="782">
        <v>0</v>
      </c>
      <c r="P6966" s="782">
        <v>0</v>
      </c>
      <c r="Q6966" s="782">
        <v>0</v>
      </c>
      <c r="R6966" s="782"/>
      <c r="T6966" s="568"/>
    </row>
    <row r="6967" spans="1:20" s="498" customFormat="1" ht="25.5" customHeight="1" x14ac:dyDescent="0.25">
      <c r="A6967" s="772"/>
      <c r="D6967" s="515" t="s">
        <v>12484</v>
      </c>
      <c r="E6967" s="779" t="s">
        <v>12485</v>
      </c>
      <c r="F6967" s="780" t="s">
        <v>5881</v>
      </c>
      <c r="G6967" s="781" t="s">
        <v>10678</v>
      </c>
      <c r="H6967" s="781" t="s">
        <v>11827</v>
      </c>
      <c r="I6967" s="781" t="s">
        <v>5517</v>
      </c>
      <c r="J6967" s="782">
        <v>100000</v>
      </c>
      <c r="K6967" s="783">
        <v>100000</v>
      </c>
      <c r="L6967" s="784">
        <f t="shared" si="436"/>
        <v>0</v>
      </c>
      <c r="M6967" s="784">
        <f t="shared" si="437"/>
        <v>0</v>
      </c>
      <c r="N6967" s="782">
        <v>100000</v>
      </c>
      <c r="O6967" s="782">
        <v>100000</v>
      </c>
      <c r="P6967" s="782">
        <v>300000</v>
      </c>
      <c r="Q6967" s="782">
        <v>80000</v>
      </c>
      <c r="R6967" s="782"/>
      <c r="T6967" s="568"/>
    </row>
    <row r="6968" spans="1:20" s="498" customFormat="1" ht="12" x14ac:dyDescent="0.25">
      <c r="A6968" s="772"/>
      <c r="D6968" s="515" t="s">
        <v>12486</v>
      </c>
      <c r="E6968" s="779" t="s">
        <v>12487</v>
      </c>
      <c r="F6968" s="780" t="s">
        <v>5757</v>
      </c>
      <c r="G6968" s="781" t="s">
        <v>10678</v>
      </c>
      <c r="H6968" s="781" t="s">
        <v>11827</v>
      </c>
      <c r="I6968" s="781" t="s">
        <v>5517</v>
      </c>
      <c r="J6968" s="782">
        <v>0</v>
      </c>
      <c r="K6968" s="783">
        <v>0</v>
      </c>
      <c r="L6968" s="784">
        <f t="shared" si="436"/>
        <v>0</v>
      </c>
      <c r="M6968" s="784">
        <f t="shared" si="437"/>
        <v>0</v>
      </c>
      <c r="N6968" s="782">
        <v>0</v>
      </c>
      <c r="O6968" s="782">
        <v>0</v>
      </c>
      <c r="P6968" s="782">
        <v>0</v>
      </c>
      <c r="Q6968" s="782">
        <v>0</v>
      </c>
      <c r="R6968" s="782"/>
      <c r="T6968" s="568"/>
    </row>
    <row r="6969" spans="1:20" s="498" customFormat="1" ht="12" x14ac:dyDescent="0.25">
      <c r="A6969" s="772"/>
      <c r="D6969" s="515" t="s">
        <v>12488</v>
      </c>
      <c r="E6969" s="779" t="s">
        <v>12489</v>
      </c>
      <c r="F6969" s="515" t="s">
        <v>5765</v>
      </c>
      <c r="G6969" s="781" t="s">
        <v>10678</v>
      </c>
      <c r="H6969" s="781" t="s">
        <v>11827</v>
      </c>
      <c r="I6969" s="781" t="s">
        <v>5517</v>
      </c>
      <c r="J6969" s="782">
        <v>0</v>
      </c>
      <c r="K6969" s="783">
        <v>0</v>
      </c>
      <c r="L6969" s="782">
        <f t="shared" si="436"/>
        <v>0</v>
      </c>
      <c r="M6969" s="782">
        <f t="shared" si="437"/>
        <v>0</v>
      </c>
      <c r="N6969" s="782">
        <v>0</v>
      </c>
      <c r="O6969" s="782">
        <v>0</v>
      </c>
      <c r="P6969" s="782">
        <v>0</v>
      </c>
      <c r="Q6969" s="782">
        <v>0</v>
      </c>
      <c r="R6969" s="782"/>
      <c r="T6969" s="568"/>
    </row>
    <row r="6970" spans="1:20" s="498" customFormat="1" ht="12" x14ac:dyDescent="0.25">
      <c r="A6970" s="772"/>
      <c r="D6970" s="515"/>
      <c r="F6970" s="536"/>
      <c r="J6970" s="776"/>
      <c r="K6970" s="829"/>
      <c r="L6970" s="776"/>
      <c r="M6970" s="776"/>
      <c r="N6970" s="776"/>
      <c r="O6970" s="776"/>
      <c r="P6970" s="776"/>
      <c r="Q6970" s="776"/>
      <c r="R6970" s="776"/>
      <c r="T6970" s="568"/>
    </row>
    <row r="6971" spans="1:20" s="498" customFormat="1" ht="12" x14ac:dyDescent="0.25">
      <c r="A6971" s="772"/>
      <c r="B6971" s="566" t="s">
        <v>1954</v>
      </c>
      <c r="C6971" s="810"/>
      <c r="D6971" s="515"/>
      <c r="E6971" s="810"/>
      <c r="F6971" s="827"/>
      <c r="G6971" s="810"/>
      <c r="H6971" s="810"/>
      <c r="I6971" s="779"/>
      <c r="J6971" s="782">
        <v>40100000</v>
      </c>
      <c r="K6971" s="783">
        <f>SUM(K6922:K6970)</f>
        <v>40100000</v>
      </c>
      <c r="L6971" s="782">
        <f t="shared" ref="L6971:O6971" si="438">SUM(L6922:L6970)</f>
        <v>0</v>
      </c>
      <c r="M6971" s="782">
        <f t="shared" si="438"/>
        <v>0</v>
      </c>
      <c r="N6971" s="782">
        <f t="shared" si="438"/>
        <v>40100000</v>
      </c>
      <c r="O6971" s="782">
        <f t="shared" si="438"/>
        <v>40600000</v>
      </c>
      <c r="P6971" s="782">
        <v>120800000</v>
      </c>
      <c r="Q6971" s="782">
        <v>42980000</v>
      </c>
      <c r="R6971" s="782"/>
      <c r="T6971" s="568"/>
    </row>
    <row r="6972" spans="1:20" s="498" customFormat="1" ht="12" x14ac:dyDescent="0.25">
      <c r="A6972" s="772"/>
      <c r="D6972" s="515"/>
      <c r="F6972" s="536"/>
      <c r="J6972" s="776"/>
      <c r="K6972" s="829"/>
      <c r="L6972" s="776"/>
      <c r="M6972" s="776"/>
      <c r="N6972" s="776"/>
      <c r="O6972" s="776"/>
      <c r="P6972" s="776"/>
      <c r="Q6972" s="776"/>
      <c r="R6972" s="776"/>
      <c r="T6972" s="568"/>
    </row>
    <row r="6973" spans="1:20" s="498" customFormat="1" ht="12" x14ac:dyDescent="0.25">
      <c r="A6973" s="772"/>
      <c r="D6973" s="515"/>
      <c r="F6973" s="536"/>
      <c r="J6973" s="776"/>
      <c r="K6973" s="829"/>
      <c r="L6973" s="776"/>
      <c r="M6973" s="776"/>
      <c r="N6973" s="776"/>
      <c r="O6973" s="776"/>
      <c r="P6973" s="776"/>
      <c r="Q6973" s="776"/>
      <c r="R6973" s="776"/>
      <c r="T6973" s="568"/>
    </row>
    <row r="6974" spans="1:20" s="498" customFormat="1" ht="12" x14ac:dyDescent="0.25">
      <c r="A6974" s="772" t="s">
        <v>12490</v>
      </c>
      <c r="B6974" s="773" t="s">
        <v>2003</v>
      </c>
      <c r="C6974" s="773"/>
      <c r="D6974" s="794"/>
      <c r="E6974" s="773"/>
      <c r="F6974" s="775"/>
      <c r="G6974" s="773"/>
      <c r="H6974" s="773"/>
      <c r="I6974" s="773"/>
      <c r="J6974" s="776"/>
      <c r="K6974" s="829"/>
      <c r="L6974" s="776"/>
      <c r="M6974" s="776"/>
      <c r="N6974" s="776"/>
      <c r="O6974" s="776"/>
      <c r="P6974" s="776"/>
      <c r="Q6974" s="776"/>
      <c r="R6974" s="776"/>
      <c r="T6974" s="568"/>
    </row>
    <row r="6975" spans="1:20" s="498" customFormat="1" ht="12" x14ac:dyDescent="0.25">
      <c r="A6975" s="772"/>
      <c r="C6975" s="773" t="s">
        <v>5123</v>
      </c>
      <c r="D6975" s="794"/>
      <c r="E6975" s="773"/>
      <c r="F6975" s="775"/>
      <c r="G6975" s="773"/>
      <c r="H6975" s="773"/>
      <c r="I6975" s="773"/>
      <c r="J6975" s="777">
        <v>394596623</v>
      </c>
      <c r="K6975" s="789">
        <f>SUM(K6976:K7008)</f>
        <v>394596623</v>
      </c>
      <c r="L6975" s="784">
        <f t="shared" ref="L6975:O6975" si="439">SUM(L6976:L7008)</f>
        <v>0</v>
      </c>
      <c r="M6975" s="784">
        <f t="shared" si="439"/>
        <v>0</v>
      </c>
      <c r="N6975" s="784">
        <f t="shared" si="439"/>
        <v>402333809</v>
      </c>
      <c r="O6975" s="784">
        <f t="shared" si="439"/>
        <v>410070999</v>
      </c>
      <c r="P6975" s="777">
        <f>SUM(K6975,N6975,O6975)</f>
        <v>1207001431</v>
      </c>
      <c r="Q6975" s="777">
        <v>1580161084</v>
      </c>
      <c r="R6975" s="777"/>
      <c r="T6975" s="568"/>
    </row>
    <row r="6976" spans="1:20" s="498" customFormat="1" ht="12" x14ac:dyDescent="0.25">
      <c r="A6976" s="772"/>
      <c r="D6976" s="515" t="s">
        <v>12491</v>
      </c>
      <c r="E6976" s="779" t="s">
        <v>12492</v>
      </c>
      <c r="F6976" s="780" t="s">
        <v>6059</v>
      </c>
      <c r="G6976" s="781" t="s">
        <v>10678</v>
      </c>
      <c r="H6976" s="781" t="s">
        <v>11827</v>
      </c>
      <c r="I6976" s="781" t="s">
        <v>5517</v>
      </c>
      <c r="J6976" s="782">
        <v>138875319</v>
      </c>
      <c r="K6976" s="783">
        <v>138875319</v>
      </c>
      <c r="L6976" s="784">
        <f t="shared" ref="L6976:L7008" si="440">SUM(J6976-K6976)</f>
        <v>0</v>
      </c>
      <c r="M6976" s="784">
        <f>SUM(K6976-J6976)</f>
        <v>0</v>
      </c>
      <c r="N6976" s="782">
        <v>141598364</v>
      </c>
      <c r="O6976" s="782">
        <v>144321410</v>
      </c>
      <c r="P6976" s="782">
        <v>424795093</v>
      </c>
      <c r="Q6976" s="782">
        <v>474021057</v>
      </c>
      <c r="R6976" s="782"/>
      <c r="T6976" s="568"/>
    </row>
    <row r="6977" spans="1:20" s="498" customFormat="1" ht="24" x14ac:dyDescent="0.25">
      <c r="A6977" s="772"/>
      <c r="D6977" s="515" t="s">
        <v>12493</v>
      </c>
      <c r="E6977" s="779" t="s">
        <v>12494</v>
      </c>
      <c r="F6977" s="780" t="s">
        <v>12495</v>
      </c>
      <c r="G6977" s="781" t="s">
        <v>10678</v>
      </c>
      <c r="H6977" s="781" t="s">
        <v>11827</v>
      </c>
      <c r="I6977" s="781" t="s">
        <v>5517</v>
      </c>
      <c r="J6977" s="782">
        <v>0</v>
      </c>
      <c r="K6977" s="783">
        <v>0</v>
      </c>
      <c r="L6977" s="784">
        <f t="shared" si="440"/>
        <v>0</v>
      </c>
      <c r="M6977" s="784">
        <f t="shared" ref="M6977:M7008" si="441">SUM(K6977-J6977)</f>
        <v>0</v>
      </c>
      <c r="N6977" s="782">
        <v>0</v>
      </c>
      <c r="O6977" s="782">
        <v>0</v>
      </c>
      <c r="P6977" s="782">
        <v>0</v>
      </c>
      <c r="Q6977" s="782">
        <v>0</v>
      </c>
      <c r="R6977" s="782"/>
      <c r="T6977" s="568"/>
    </row>
    <row r="6978" spans="1:20" s="498" customFormat="1" ht="12" x14ac:dyDescent="0.25">
      <c r="A6978" s="772"/>
      <c r="D6978" s="515" t="s">
        <v>12496</v>
      </c>
      <c r="E6978" s="779" t="s">
        <v>12497</v>
      </c>
      <c r="F6978" s="780" t="s">
        <v>5526</v>
      </c>
      <c r="G6978" s="781" t="s">
        <v>10678</v>
      </c>
      <c r="H6978" s="781" t="s">
        <v>11827</v>
      </c>
      <c r="I6978" s="781" t="s">
        <v>5517</v>
      </c>
      <c r="J6978" s="782">
        <v>52545725</v>
      </c>
      <c r="K6978" s="783">
        <v>52545725</v>
      </c>
      <c r="L6978" s="784">
        <f t="shared" si="440"/>
        <v>0</v>
      </c>
      <c r="M6978" s="784">
        <f t="shared" si="441"/>
        <v>0</v>
      </c>
      <c r="N6978" s="782">
        <v>53576033</v>
      </c>
      <c r="O6978" s="782">
        <v>54606342</v>
      </c>
      <c r="P6978" s="782">
        <v>160728100</v>
      </c>
      <c r="Q6978" s="782">
        <v>127864429</v>
      </c>
      <c r="R6978" s="782"/>
      <c r="T6978" s="568"/>
    </row>
    <row r="6979" spans="1:20" s="498" customFormat="1" ht="12" x14ac:dyDescent="0.25">
      <c r="A6979" s="772"/>
      <c r="D6979" s="515" t="s">
        <v>12498</v>
      </c>
      <c r="E6979" s="779" t="s">
        <v>12499</v>
      </c>
      <c r="F6979" s="780" t="s">
        <v>5529</v>
      </c>
      <c r="G6979" s="781" t="s">
        <v>10678</v>
      </c>
      <c r="H6979" s="781" t="s">
        <v>11827</v>
      </c>
      <c r="I6979" s="781" t="s">
        <v>5517</v>
      </c>
      <c r="J6979" s="782">
        <v>20099243</v>
      </c>
      <c r="K6979" s="783">
        <v>20099243</v>
      </c>
      <c r="L6979" s="784">
        <f t="shared" si="440"/>
        <v>0</v>
      </c>
      <c r="M6979" s="784">
        <f t="shared" si="441"/>
        <v>0</v>
      </c>
      <c r="N6979" s="782">
        <v>20493346</v>
      </c>
      <c r="O6979" s="782">
        <v>20887449</v>
      </c>
      <c r="P6979" s="782">
        <v>61480038</v>
      </c>
      <c r="Q6979" s="782">
        <v>127556958</v>
      </c>
      <c r="R6979" s="782"/>
      <c r="T6979" s="568"/>
    </row>
    <row r="6980" spans="1:20" s="498" customFormat="1" ht="12" x14ac:dyDescent="0.25">
      <c r="A6980" s="772"/>
      <c r="D6980" s="515" t="s">
        <v>12500</v>
      </c>
      <c r="E6980" s="779" t="s">
        <v>12501</v>
      </c>
      <c r="F6980" s="780" t="s">
        <v>5532</v>
      </c>
      <c r="G6980" s="781" t="s">
        <v>10678</v>
      </c>
      <c r="H6980" s="781" t="s">
        <v>11827</v>
      </c>
      <c r="I6980" s="781" t="s">
        <v>5517</v>
      </c>
      <c r="J6980" s="782">
        <v>20623503</v>
      </c>
      <c r="K6980" s="783">
        <v>20623503</v>
      </c>
      <c r="L6980" s="784">
        <f t="shared" si="440"/>
        <v>0</v>
      </c>
      <c r="M6980" s="784">
        <f t="shared" si="441"/>
        <v>0</v>
      </c>
      <c r="N6980" s="782">
        <v>21027886</v>
      </c>
      <c r="O6980" s="782">
        <v>21432268</v>
      </c>
      <c r="P6980" s="782">
        <v>63083657</v>
      </c>
      <c r="Q6980" s="782">
        <v>70783730</v>
      </c>
      <c r="R6980" s="782"/>
      <c r="T6980" s="568"/>
    </row>
    <row r="6981" spans="1:20" s="498" customFormat="1" ht="12" x14ac:dyDescent="0.25">
      <c r="A6981" s="772"/>
      <c r="D6981" s="515" t="s">
        <v>12502</v>
      </c>
      <c r="E6981" s="779" t="s">
        <v>12503</v>
      </c>
      <c r="F6981" s="780" t="s">
        <v>5535</v>
      </c>
      <c r="G6981" s="781" t="s">
        <v>10678</v>
      </c>
      <c r="H6981" s="781" t="s">
        <v>11827</v>
      </c>
      <c r="I6981" s="781" t="s">
        <v>5517</v>
      </c>
      <c r="J6981" s="782">
        <v>28746757</v>
      </c>
      <c r="K6981" s="783">
        <v>28746757</v>
      </c>
      <c r="L6981" s="784">
        <f t="shared" si="440"/>
        <v>0</v>
      </c>
      <c r="M6981" s="784">
        <f t="shared" si="441"/>
        <v>0</v>
      </c>
      <c r="N6981" s="782">
        <v>29310418</v>
      </c>
      <c r="O6981" s="782">
        <v>29874080</v>
      </c>
      <c r="P6981" s="782">
        <v>87931255</v>
      </c>
      <c r="Q6981" s="782">
        <v>127660800</v>
      </c>
      <c r="R6981" s="782"/>
      <c r="T6981" s="568"/>
    </row>
    <row r="6982" spans="1:20" s="498" customFormat="1" ht="12" x14ac:dyDescent="0.25">
      <c r="A6982" s="772"/>
      <c r="D6982" s="515" t="s">
        <v>12504</v>
      </c>
      <c r="E6982" s="779" t="s">
        <v>12505</v>
      </c>
      <c r="F6982" s="780" t="s">
        <v>5538</v>
      </c>
      <c r="G6982" s="781" t="s">
        <v>10678</v>
      </c>
      <c r="H6982" s="781" t="s">
        <v>11827</v>
      </c>
      <c r="I6982" s="781" t="s">
        <v>5517</v>
      </c>
      <c r="J6982" s="782">
        <v>800028</v>
      </c>
      <c r="K6982" s="783">
        <v>800028</v>
      </c>
      <c r="L6982" s="784">
        <f t="shared" si="440"/>
        <v>0</v>
      </c>
      <c r="M6982" s="784">
        <f t="shared" si="441"/>
        <v>0</v>
      </c>
      <c r="N6982" s="782">
        <v>815715</v>
      </c>
      <c r="O6982" s="782">
        <v>831402</v>
      </c>
      <c r="P6982" s="782">
        <v>2447145</v>
      </c>
      <c r="Q6982" s="782">
        <v>0</v>
      </c>
      <c r="R6982" s="782"/>
      <c r="T6982" s="568"/>
    </row>
    <row r="6983" spans="1:20" s="498" customFormat="1" ht="12" x14ac:dyDescent="0.25">
      <c r="A6983" s="772"/>
      <c r="D6983" s="515" t="s">
        <v>12506</v>
      </c>
      <c r="E6983" s="779" t="s">
        <v>12507</v>
      </c>
      <c r="F6983" s="780" t="s">
        <v>5796</v>
      </c>
      <c r="G6983" s="781" t="s">
        <v>10678</v>
      </c>
      <c r="H6983" s="781" t="s">
        <v>11827</v>
      </c>
      <c r="I6983" s="781" t="s">
        <v>5517</v>
      </c>
      <c r="J6983" s="782">
        <v>20675567</v>
      </c>
      <c r="K6983" s="783">
        <v>20675567</v>
      </c>
      <c r="L6983" s="784">
        <f t="shared" si="440"/>
        <v>0</v>
      </c>
      <c r="M6983" s="784">
        <f t="shared" si="441"/>
        <v>0</v>
      </c>
      <c r="N6983" s="782">
        <v>21080970</v>
      </c>
      <c r="O6983" s="782">
        <v>21486373</v>
      </c>
      <c r="P6983" s="782">
        <v>63242910</v>
      </c>
      <c r="Q6983" s="782">
        <v>64990000</v>
      </c>
      <c r="R6983" s="782"/>
      <c r="T6983" s="568"/>
    </row>
    <row r="6984" spans="1:20" s="498" customFormat="1" ht="12" x14ac:dyDescent="0.25">
      <c r="A6984" s="772"/>
      <c r="F6984" s="536"/>
      <c r="G6984" s="793"/>
      <c r="H6984" s="793"/>
      <c r="I6984" s="793"/>
      <c r="J6984" s="776"/>
      <c r="K6984" s="829"/>
      <c r="L6984" s="776"/>
      <c r="M6984" s="776"/>
      <c r="N6984" s="776"/>
      <c r="O6984" s="776"/>
      <c r="P6984" s="776"/>
      <c r="Q6984" s="776"/>
      <c r="R6984" s="776"/>
      <c r="T6984" s="568"/>
    </row>
    <row r="6985" spans="1:20" s="751" customFormat="1" ht="12" customHeight="1" x14ac:dyDescent="0.3">
      <c r="A6985" s="946" t="s">
        <v>5500</v>
      </c>
      <c r="B6985" s="946"/>
      <c r="C6985" s="946"/>
      <c r="D6985" s="946"/>
      <c r="E6985" s="946"/>
      <c r="F6985" s="946"/>
      <c r="G6985" s="946"/>
      <c r="H6985" s="946"/>
      <c r="I6985" s="946"/>
      <c r="J6985" s="946"/>
      <c r="K6985" s="946"/>
      <c r="L6985" s="946"/>
      <c r="M6985" s="946"/>
      <c r="N6985" s="946"/>
      <c r="O6985" s="946"/>
      <c r="P6985" s="946"/>
      <c r="Q6985" s="946"/>
      <c r="T6985" s="752"/>
    </row>
    <row r="6986" spans="1:20" s="751" customFormat="1" ht="13.8" x14ac:dyDescent="0.3">
      <c r="A6986" s="946" t="s">
        <v>5501</v>
      </c>
      <c r="B6986" s="946"/>
      <c r="C6986" s="946"/>
      <c r="D6986" s="946"/>
      <c r="E6986" s="946"/>
      <c r="F6986" s="946"/>
      <c r="G6986" s="946"/>
      <c r="H6986" s="946"/>
      <c r="I6986" s="946"/>
      <c r="J6986" s="946"/>
      <c r="K6986" s="946"/>
      <c r="L6986" s="946"/>
      <c r="M6986" s="946"/>
      <c r="N6986" s="946"/>
      <c r="O6986" s="946"/>
      <c r="P6986" s="946"/>
      <c r="Q6986" s="946"/>
      <c r="T6986" s="752"/>
    </row>
    <row r="6987" spans="1:20" s="753" customFormat="1" ht="13.2" x14ac:dyDescent="0.25">
      <c r="A6987" s="947" t="s">
        <v>11822</v>
      </c>
      <c r="B6987" s="947"/>
      <c r="C6987" s="947"/>
      <c r="D6987" s="947"/>
      <c r="E6987" s="947"/>
      <c r="F6987" s="947"/>
      <c r="G6987" s="947"/>
      <c r="H6987" s="947"/>
      <c r="I6987" s="947"/>
      <c r="J6987" s="947"/>
      <c r="K6987" s="947"/>
      <c r="L6987" s="947"/>
      <c r="M6987" s="947"/>
      <c r="N6987" s="947"/>
      <c r="O6987" s="947"/>
      <c r="P6987" s="947"/>
      <c r="Q6987" s="947"/>
      <c r="T6987" s="754"/>
    </row>
    <row r="6988" spans="1:20" s="760" customFormat="1" ht="24" customHeight="1" x14ac:dyDescent="0.25">
      <c r="A6988" s="943" t="s">
        <v>5502</v>
      </c>
      <c r="B6988" s="948" t="s">
        <v>5503</v>
      </c>
      <c r="C6988" s="949"/>
      <c r="D6988" s="755"/>
      <c r="E6988" s="943" t="s">
        <v>5504</v>
      </c>
      <c r="F6988" s="943" t="s">
        <v>4881</v>
      </c>
      <c r="G6988" s="943" t="s">
        <v>5505</v>
      </c>
      <c r="H6988" s="943" t="s">
        <v>5506</v>
      </c>
      <c r="I6988" s="943" t="s">
        <v>5507</v>
      </c>
      <c r="J6988" s="756" t="s">
        <v>3115</v>
      </c>
      <c r="K6988" s="757" t="s">
        <v>3116</v>
      </c>
      <c r="L6988" s="758" t="s">
        <v>5508</v>
      </c>
      <c r="M6988" s="758" t="s">
        <v>5509</v>
      </c>
      <c r="N6988" s="756" t="s">
        <v>3116</v>
      </c>
      <c r="O6988" s="756" t="s">
        <v>3116</v>
      </c>
      <c r="P6988" s="759" t="s">
        <v>3317</v>
      </c>
      <c r="Q6988" s="759" t="s">
        <v>3341</v>
      </c>
      <c r="R6988" s="759" t="s">
        <v>5510</v>
      </c>
      <c r="T6988" s="761"/>
    </row>
    <row r="6989" spans="1:20" s="760" customFormat="1" ht="19.5" customHeight="1" x14ac:dyDescent="0.25">
      <c r="A6989" s="944"/>
      <c r="B6989" s="950"/>
      <c r="C6989" s="951"/>
      <c r="D6989" s="762"/>
      <c r="E6989" s="944"/>
      <c r="F6989" s="944"/>
      <c r="G6989" s="944"/>
      <c r="H6989" s="944"/>
      <c r="I6989" s="944"/>
      <c r="J6989" s="763">
        <v>2020</v>
      </c>
      <c r="K6989" s="764" t="s">
        <v>3120</v>
      </c>
      <c r="L6989" s="765" t="s">
        <v>3120</v>
      </c>
      <c r="M6989" s="765" t="s">
        <v>3120</v>
      </c>
      <c r="N6989" s="766" t="s">
        <v>5068</v>
      </c>
      <c r="O6989" s="766" t="s">
        <v>5069</v>
      </c>
      <c r="P6989" s="763" t="s">
        <v>4882</v>
      </c>
      <c r="Q6989" s="766" t="s">
        <v>5102</v>
      </c>
      <c r="R6989" s="763"/>
      <c r="T6989" s="761"/>
    </row>
    <row r="6990" spans="1:20" s="760" customFormat="1" ht="15.75" customHeight="1" x14ac:dyDescent="0.25">
      <c r="A6990" s="945"/>
      <c r="B6990" s="952"/>
      <c r="C6990" s="953"/>
      <c r="D6990" s="768"/>
      <c r="E6990" s="945"/>
      <c r="F6990" s="945"/>
      <c r="G6990" s="945"/>
      <c r="H6990" s="945"/>
      <c r="I6990" s="945"/>
      <c r="J6990" s="769" t="s">
        <v>14</v>
      </c>
      <c r="K6990" s="770" t="s">
        <v>14</v>
      </c>
      <c r="L6990" s="771" t="s">
        <v>14</v>
      </c>
      <c r="M6990" s="771" t="s">
        <v>14</v>
      </c>
      <c r="N6990" s="769" t="s">
        <v>14</v>
      </c>
      <c r="O6990" s="769" t="s">
        <v>14</v>
      </c>
      <c r="P6990" s="769" t="s">
        <v>14</v>
      </c>
      <c r="Q6990" s="769" t="s">
        <v>14</v>
      </c>
      <c r="R6990" s="769"/>
      <c r="T6990" s="761"/>
    </row>
    <row r="6991" spans="1:20" s="498" customFormat="1" ht="12" x14ac:dyDescent="0.25">
      <c r="A6991" s="772"/>
      <c r="D6991" s="515" t="s">
        <v>12508</v>
      </c>
      <c r="E6991" s="779" t="s">
        <v>12509</v>
      </c>
      <c r="F6991" s="515" t="s">
        <v>5544</v>
      </c>
      <c r="G6991" s="781" t="s">
        <v>10678</v>
      </c>
      <c r="H6991" s="781" t="s">
        <v>11560</v>
      </c>
      <c r="I6991" s="781" t="s">
        <v>5517</v>
      </c>
      <c r="J6991" s="782">
        <v>3282603</v>
      </c>
      <c r="K6991" s="783">
        <v>3282603</v>
      </c>
      <c r="L6991" s="784">
        <f t="shared" si="440"/>
        <v>0</v>
      </c>
      <c r="M6991" s="784">
        <f t="shared" si="441"/>
        <v>0</v>
      </c>
      <c r="N6991" s="782">
        <v>3346968</v>
      </c>
      <c r="O6991" s="782">
        <v>3411332</v>
      </c>
      <c r="P6991" s="782">
        <v>10040903</v>
      </c>
      <c r="Q6991" s="782">
        <v>11973320</v>
      </c>
      <c r="R6991" s="782"/>
      <c r="T6991" s="568"/>
    </row>
    <row r="6992" spans="1:20" s="498" customFormat="1" ht="12" x14ac:dyDescent="0.25">
      <c r="A6992" s="772"/>
      <c r="D6992" s="515" t="s">
        <v>12510</v>
      </c>
      <c r="E6992" s="779" t="s">
        <v>12511</v>
      </c>
      <c r="F6992" s="780" t="s">
        <v>12512</v>
      </c>
      <c r="G6992" s="781" t="s">
        <v>10678</v>
      </c>
      <c r="H6992" s="781" t="s">
        <v>11827</v>
      </c>
      <c r="I6992" s="781" t="s">
        <v>5517</v>
      </c>
      <c r="J6992" s="782">
        <v>19931</v>
      </c>
      <c r="K6992" s="783">
        <v>19931</v>
      </c>
      <c r="L6992" s="784">
        <f t="shared" si="440"/>
        <v>0</v>
      </c>
      <c r="M6992" s="784">
        <f t="shared" si="441"/>
        <v>0</v>
      </c>
      <c r="N6992" s="782">
        <v>20321</v>
      </c>
      <c r="O6992" s="782">
        <v>20712</v>
      </c>
      <c r="P6992" s="782">
        <v>60964</v>
      </c>
      <c r="Q6992" s="782">
        <v>0</v>
      </c>
      <c r="R6992" s="782"/>
      <c r="T6992" s="568"/>
    </row>
    <row r="6993" spans="1:20" s="498" customFormat="1" ht="12" x14ac:dyDescent="0.25">
      <c r="A6993" s="772"/>
      <c r="D6993" s="515" t="s">
        <v>12513</v>
      </c>
      <c r="E6993" s="779" t="s">
        <v>12514</v>
      </c>
      <c r="F6993" s="780" t="s">
        <v>5553</v>
      </c>
      <c r="G6993" s="781" t="s">
        <v>10678</v>
      </c>
      <c r="H6993" s="781" t="s">
        <v>12515</v>
      </c>
      <c r="I6993" s="781" t="s">
        <v>5517</v>
      </c>
      <c r="J6993" s="782">
        <v>9566111</v>
      </c>
      <c r="K6993" s="783">
        <v>9566111</v>
      </c>
      <c r="L6993" s="784">
        <f t="shared" si="440"/>
        <v>0</v>
      </c>
      <c r="M6993" s="784">
        <f t="shared" si="441"/>
        <v>0</v>
      </c>
      <c r="N6993" s="782">
        <v>9753682</v>
      </c>
      <c r="O6993" s="782">
        <v>9941252</v>
      </c>
      <c r="P6993" s="782">
        <v>29261045</v>
      </c>
      <c r="Q6993" s="782">
        <v>575310790</v>
      </c>
      <c r="R6993" s="782"/>
      <c r="T6993" s="568"/>
    </row>
    <row r="6994" spans="1:20" s="498" customFormat="1" ht="12" x14ac:dyDescent="0.25">
      <c r="A6994" s="772"/>
      <c r="D6994" s="515" t="s">
        <v>12516</v>
      </c>
      <c r="E6994" s="779" t="s">
        <v>12517</v>
      </c>
      <c r="F6994" s="780" t="s">
        <v>6425</v>
      </c>
      <c r="G6994" s="781" t="s">
        <v>10678</v>
      </c>
      <c r="H6994" s="781" t="s">
        <v>11827</v>
      </c>
      <c r="I6994" s="781" t="s">
        <v>5517</v>
      </c>
      <c r="J6994" s="782">
        <v>0</v>
      </c>
      <c r="K6994" s="783">
        <v>0</v>
      </c>
      <c r="L6994" s="784">
        <f t="shared" si="440"/>
        <v>0</v>
      </c>
      <c r="M6994" s="784">
        <f t="shared" si="441"/>
        <v>0</v>
      </c>
      <c r="N6994" s="782">
        <v>0</v>
      </c>
      <c r="O6994" s="782">
        <v>0</v>
      </c>
      <c r="P6994" s="782">
        <v>0</v>
      </c>
      <c r="Q6994" s="782">
        <v>0</v>
      </c>
      <c r="R6994" s="782"/>
      <c r="T6994" s="568"/>
    </row>
    <row r="6995" spans="1:20" s="498" customFormat="1" ht="12" x14ac:dyDescent="0.25">
      <c r="A6995" s="772"/>
      <c r="D6995" s="515" t="s">
        <v>12518</v>
      </c>
      <c r="E6995" s="779" t="s">
        <v>12519</v>
      </c>
      <c r="F6995" s="780" t="s">
        <v>7429</v>
      </c>
      <c r="G6995" s="781" t="s">
        <v>10678</v>
      </c>
      <c r="H6995" s="781" t="s">
        <v>11827</v>
      </c>
      <c r="I6995" s="781" t="s">
        <v>5517</v>
      </c>
      <c r="J6995" s="782">
        <v>0</v>
      </c>
      <c r="K6995" s="783">
        <v>0</v>
      </c>
      <c r="L6995" s="784">
        <f t="shared" si="440"/>
        <v>0</v>
      </c>
      <c r="M6995" s="784">
        <f t="shared" si="441"/>
        <v>0</v>
      </c>
      <c r="N6995" s="782">
        <v>0</v>
      </c>
      <c r="O6995" s="782">
        <v>0</v>
      </c>
      <c r="P6995" s="782">
        <v>0</v>
      </c>
      <c r="Q6995" s="782">
        <v>0</v>
      </c>
      <c r="R6995" s="782"/>
      <c r="T6995" s="568"/>
    </row>
    <row r="6996" spans="1:20" s="498" customFormat="1" ht="24" x14ac:dyDescent="0.25">
      <c r="A6996" s="772"/>
      <c r="D6996" s="515" t="s">
        <v>12520</v>
      </c>
      <c r="E6996" s="779" t="s">
        <v>12521</v>
      </c>
      <c r="F6996" s="780" t="s">
        <v>11851</v>
      </c>
      <c r="G6996" s="781" t="s">
        <v>10678</v>
      </c>
      <c r="H6996" s="781" t="s">
        <v>11827</v>
      </c>
      <c r="I6996" s="781" t="s">
        <v>5517</v>
      </c>
      <c r="J6996" s="782">
        <v>0</v>
      </c>
      <c r="K6996" s="783">
        <v>0</v>
      </c>
      <c r="L6996" s="784">
        <f t="shared" si="440"/>
        <v>0</v>
      </c>
      <c r="M6996" s="784">
        <f t="shared" si="441"/>
        <v>0</v>
      </c>
      <c r="N6996" s="782">
        <v>0</v>
      </c>
      <c r="O6996" s="782">
        <v>0</v>
      </c>
      <c r="P6996" s="782">
        <v>0</v>
      </c>
      <c r="Q6996" s="782">
        <v>0</v>
      </c>
      <c r="R6996" s="782"/>
      <c r="T6996" s="568"/>
    </row>
    <row r="6997" spans="1:20" s="498" customFormat="1" ht="12" x14ac:dyDescent="0.25">
      <c r="A6997" s="772"/>
      <c r="D6997" s="515" t="s">
        <v>12522</v>
      </c>
      <c r="E6997" s="779" t="s">
        <v>12523</v>
      </c>
      <c r="F6997" s="780" t="s">
        <v>7435</v>
      </c>
      <c r="G6997" s="781" t="s">
        <v>10678</v>
      </c>
      <c r="H6997" s="781" t="s">
        <v>11827</v>
      </c>
      <c r="I6997" s="781" t="s">
        <v>5517</v>
      </c>
      <c r="J6997" s="782">
        <v>0</v>
      </c>
      <c r="K6997" s="783">
        <v>0</v>
      </c>
      <c r="L6997" s="784">
        <f t="shared" si="440"/>
        <v>0</v>
      </c>
      <c r="M6997" s="784">
        <f t="shared" si="441"/>
        <v>0</v>
      </c>
      <c r="N6997" s="782">
        <v>0</v>
      </c>
      <c r="O6997" s="782">
        <v>0</v>
      </c>
      <c r="P6997" s="782">
        <v>0</v>
      </c>
      <c r="Q6997" s="782">
        <v>0</v>
      </c>
      <c r="R6997" s="782"/>
      <c r="T6997" s="568"/>
    </row>
    <row r="6998" spans="1:20" s="498" customFormat="1" ht="12" x14ac:dyDescent="0.25">
      <c r="A6998" s="772"/>
      <c r="D6998" s="515" t="s">
        <v>12524</v>
      </c>
      <c r="E6998" s="779" t="s">
        <v>12525</v>
      </c>
      <c r="F6998" s="780" t="s">
        <v>6771</v>
      </c>
      <c r="G6998" s="781" t="s">
        <v>10678</v>
      </c>
      <c r="H6998" s="781" t="s">
        <v>11827</v>
      </c>
      <c r="I6998" s="781" t="s">
        <v>5517</v>
      </c>
      <c r="J6998" s="782">
        <v>2613</v>
      </c>
      <c r="K6998" s="783">
        <v>2613</v>
      </c>
      <c r="L6998" s="784">
        <f t="shared" si="440"/>
        <v>0</v>
      </c>
      <c r="M6998" s="784">
        <f t="shared" si="441"/>
        <v>0</v>
      </c>
      <c r="N6998" s="782">
        <v>2664</v>
      </c>
      <c r="O6998" s="782">
        <v>2716</v>
      </c>
      <c r="P6998" s="782">
        <v>7993</v>
      </c>
      <c r="Q6998" s="782">
        <v>0</v>
      </c>
      <c r="R6998" s="782"/>
      <c r="T6998" s="568"/>
    </row>
    <row r="6999" spans="1:20" s="498" customFormat="1" ht="12" x14ac:dyDescent="0.25">
      <c r="A6999" s="772"/>
      <c r="D6999" s="515" t="s">
        <v>12526</v>
      </c>
      <c r="E6999" s="779" t="s">
        <v>12527</v>
      </c>
      <c r="F6999" s="780" t="s">
        <v>6777</v>
      </c>
      <c r="G6999" s="781" t="s">
        <v>10678</v>
      </c>
      <c r="H6999" s="781" t="s">
        <v>11827</v>
      </c>
      <c r="I6999" s="781" t="s">
        <v>5517</v>
      </c>
      <c r="J6999" s="782">
        <v>3340494</v>
      </c>
      <c r="K6999" s="783">
        <v>3340494</v>
      </c>
      <c r="L6999" s="784">
        <f t="shared" si="440"/>
        <v>0</v>
      </c>
      <c r="M6999" s="784">
        <f t="shared" si="441"/>
        <v>0</v>
      </c>
      <c r="N6999" s="782">
        <v>3405994</v>
      </c>
      <c r="O6999" s="782">
        <v>3471494</v>
      </c>
      <c r="P6999" s="782">
        <v>10217982</v>
      </c>
      <c r="Q6999" s="782">
        <v>0</v>
      </c>
      <c r="R6999" s="782"/>
      <c r="T6999" s="568"/>
    </row>
    <row r="7000" spans="1:20" s="498" customFormat="1" ht="12" x14ac:dyDescent="0.25">
      <c r="A7000" s="772"/>
      <c r="D7000" s="515" t="s">
        <v>12528</v>
      </c>
      <c r="E7000" s="779" t="s">
        <v>12529</v>
      </c>
      <c r="F7000" s="780" t="s">
        <v>8861</v>
      </c>
      <c r="G7000" s="781" t="s">
        <v>10678</v>
      </c>
      <c r="H7000" s="781" t="s">
        <v>11827</v>
      </c>
      <c r="I7000" s="781" t="s">
        <v>5517</v>
      </c>
      <c r="J7000" s="782">
        <v>86165121</v>
      </c>
      <c r="K7000" s="783">
        <v>86165121</v>
      </c>
      <c r="L7000" s="784">
        <f t="shared" si="440"/>
        <v>0</v>
      </c>
      <c r="M7000" s="784">
        <f t="shared" si="441"/>
        <v>0</v>
      </c>
      <c r="N7000" s="782">
        <v>87854633</v>
      </c>
      <c r="O7000" s="782">
        <v>89544145</v>
      </c>
      <c r="P7000" s="782">
        <v>263563899</v>
      </c>
      <c r="Q7000" s="782">
        <v>0</v>
      </c>
      <c r="R7000" s="782"/>
      <c r="T7000" s="568"/>
    </row>
    <row r="7001" spans="1:20" s="498" customFormat="1" ht="24" x14ac:dyDescent="0.25">
      <c r="A7001" s="772"/>
      <c r="D7001" s="515" t="s">
        <v>12530</v>
      </c>
      <c r="E7001" s="779" t="s">
        <v>12531</v>
      </c>
      <c r="F7001" s="780" t="s">
        <v>7444</v>
      </c>
      <c r="G7001" s="781" t="s">
        <v>10678</v>
      </c>
      <c r="H7001" s="781" t="s">
        <v>11827</v>
      </c>
      <c r="I7001" s="781" t="s">
        <v>5517</v>
      </c>
      <c r="J7001" s="782">
        <v>0</v>
      </c>
      <c r="K7001" s="783">
        <v>0</v>
      </c>
      <c r="L7001" s="784">
        <f t="shared" si="440"/>
        <v>0</v>
      </c>
      <c r="M7001" s="784">
        <f t="shared" si="441"/>
        <v>0</v>
      </c>
      <c r="N7001" s="782">
        <v>0</v>
      </c>
      <c r="O7001" s="782">
        <v>0</v>
      </c>
      <c r="P7001" s="782">
        <v>0</v>
      </c>
      <c r="Q7001" s="782">
        <v>0</v>
      </c>
      <c r="R7001" s="782"/>
      <c r="T7001" s="568"/>
    </row>
    <row r="7002" spans="1:20" s="498" customFormat="1" ht="12" x14ac:dyDescent="0.25">
      <c r="A7002" s="772"/>
      <c r="D7002" s="515" t="s">
        <v>12532</v>
      </c>
      <c r="E7002" s="779" t="s">
        <v>12533</v>
      </c>
      <c r="F7002" s="780" t="s">
        <v>12534</v>
      </c>
      <c r="G7002" s="781" t="s">
        <v>10678</v>
      </c>
      <c r="H7002" s="781" t="s">
        <v>11827</v>
      </c>
      <c r="I7002" s="781" t="s">
        <v>5517</v>
      </c>
      <c r="J7002" s="782">
        <v>0</v>
      </c>
      <c r="K7002" s="783">
        <v>0</v>
      </c>
      <c r="L7002" s="784">
        <f t="shared" si="440"/>
        <v>0</v>
      </c>
      <c r="M7002" s="784">
        <f t="shared" si="441"/>
        <v>0</v>
      </c>
      <c r="N7002" s="782">
        <v>0</v>
      </c>
      <c r="O7002" s="782">
        <v>0</v>
      </c>
      <c r="P7002" s="782">
        <v>0</v>
      </c>
      <c r="Q7002" s="782">
        <v>0</v>
      </c>
      <c r="R7002" s="782"/>
      <c r="T7002" s="568"/>
    </row>
    <row r="7003" spans="1:20" s="498" customFormat="1" ht="12" x14ac:dyDescent="0.25">
      <c r="A7003" s="772"/>
      <c r="D7003" s="515" t="s">
        <v>12535</v>
      </c>
      <c r="E7003" s="779" t="s">
        <v>12536</v>
      </c>
      <c r="F7003" s="780" t="s">
        <v>6434</v>
      </c>
      <c r="G7003" s="781" t="s">
        <v>10678</v>
      </c>
      <c r="H7003" s="781" t="s">
        <v>11827</v>
      </c>
      <c r="I7003" s="781" t="s">
        <v>5517</v>
      </c>
      <c r="J7003" s="782">
        <v>467737</v>
      </c>
      <c r="K7003" s="783">
        <v>467737</v>
      </c>
      <c r="L7003" s="784">
        <f t="shared" si="440"/>
        <v>0</v>
      </c>
      <c r="M7003" s="784">
        <f t="shared" si="441"/>
        <v>0</v>
      </c>
      <c r="N7003" s="782">
        <v>476908</v>
      </c>
      <c r="O7003" s="782">
        <v>486080</v>
      </c>
      <c r="P7003" s="782">
        <v>1430725</v>
      </c>
      <c r="Q7003" s="782">
        <v>0</v>
      </c>
      <c r="R7003" s="782"/>
      <c r="T7003" s="568"/>
    </row>
    <row r="7004" spans="1:20" s="498" customFormat="1" ht="12" x14ac:dyDescent="0.25">
      <c r="A7004" s="772"/>
      <c r="D7004" s="515" t="s">
        <v>12537</v>
      </c>
      <c r="E7004" s="779" t="s">
        <v>12538</v>
      </c>
      <c r="F7004" s="780" t="s">
        <v>8966</v>
      </c>
      <c r="G7004" s="781" t="s">
        <v>10678</v>
      </c>
      <c r="H7004" s="781" t="s">
        <v>11827</v>
      </c>
      <c r="I7004" s="781" t="s">
        <v>5517</v>
      </c>
      <c r="J7004" s="782">
        <v>0</v>
      </c>
      <c r="K7004" s="783">
        <v>0</v>
      </c>
      <c r="L7004" s="784">
        <f t="shared" si="440"/>
        <v>0</v>
      </c>
      <c r="M7004" s="784">
        <f t="shared" si="441"/>
        <v>0</v>
      </c>
      <c r="N7004" s="782">
        <v>0</v>
      </c>
      <c r="O7004" s="782">
        <v>0</v>
      </c>
      <c r="P7004" s="782">
        <v>0</v>
      </c>
      <c r="Q7004" s="782">
        <v>0</v>
      </c>
      <c r="R7004" s="782"/>
      <c r="T7004" s="568"/>
    </row>
    <row r="7005" spans="1:20" s="498" customFormat="1" ht="12" x14ac:dyDescent="0.25">
      <c r="A7005" s="772"/>
      <c r="D7005" s="515" t="s">
        <v>12539</v>
      </c>
      <c r="E7005" s="779" t="s">
        <v>12540</v>
      </c>
      <c r="F7005" s="780" t="s">
        <v>6797</v>
      </c>
      <c r="G7005" s="781" t="s">
        <v>10678</v>
      </c>
      <c r="H7005" s="781" t="s">
        <v>11827</v>
      </c>
      <c r="I7005" s="781" t="s">
        <v>5517</v>
      </c>
      <c r="J7005" s="782">
        <v>9385871</v>
      </c>
      <c r="K7005" s="783">
        <v>9385871</v>
      </c>
      <c r="L7005" s="784">
        <f t="shared" si="440"/>
        <v>0</v>
      </c>
      <c r="M7005" s="784">
        <f t="shared" si="441"/>
        <v>0</v>
      </c>
      <c r="N7005" s="782">
        <v>9569907</v>
      </c>
      <c r="O7005" s="782">
        <v>9753944</v>
      </c>
      <c r="P7005" s="782">
        <v>28709722</v>
      </c>
      <c r="Q7005" s="782">
        <v>0</v>
      </c>
      <c r="R7005" s="782"/>
      <c r="T7005" s="568"/>
    </row>
    <row r="7006" spans="1:20" s="498" customFormat="1" ht="12" x14ac:dyDescent="0.25">
      <c r="A7006" s="772"/>
      <c r="D7006" s="515" t="s">
        <v>12541</v>
      </c>
      <c r="E7006" s="779" t="s">
        <v>12542</v>
      </c>
      <c r="F7006" s="780" t="s">
        <v>8177</v>
      </c>
      <c r="G7006" s="781" t="s">
        <v>10678</v>
      </c>
      <c r="H7006" s="781" t="s">
        <v>11827</v>
      </c>
      <c r="I7006" s="781" t="s">
        <v>5517</v>
      </c>
      <c r="J7006" s="782">
        <v>0</v>
      </c>
      <c r="K7006" s="783">
        <v>0</v>
      </c>
      <c r="L7006" s="784">
        <f t="shared" si="440"/>
        <v>0</v>
      </c>
      <c r="M7006" s="784">
        <f t="shared" si="441"/>
        <v>0</v>
      </c>
      <c r="N7006" s="782">
        <v>0</v>
      </c>
      <c r="O7006" s="782">
        <v>0</v>
      </c>
      <c r="P7006" s="782">
        <v>0</v>
      </c>
      <c r="Q7006" s="782">
        <v>0</v>
      </c>
      <c r="R7006" s="782"/>
      <c r="T7006" s="568"/>
    </row>
    <row r="7007" spans="1:20" s="498" customFormat="1" ht="12" x14ac:dyDescent="0.25">
      <c r="A7007" s="772"/>
      <c r="D7007" s="515" t="s">
        <v>12543</v>
      </c>
      <c r="E7007" s="779" t="s">
        <v>12544</v>
      </c>
      <c r="F7007" s="780" t="s">
        <v>6800</v>
      </c>
      <c r="G7007" s="781" t="s">
        <v>10678</v>
      </c>
      <c r="H7007" s="781" t="s">
        <v>11827</v>
      </c>
      <c r="I7007" s="781" t="s">
        <v>5517</v>
      </c>
      <c r="J7007" s="782">
        <v>0</v>
      </c>
      <c r="K7007" s="783">
        <v>0</v>
      </c>
      <c r="L7007" s="784">
        <f t="shared" si="440"/>
        <v>0</v>
      </c>
      <c r="M7007" s="784">
        <f t="shared" si="441"/>
        <v>0</v>
      </c>
      <c r="N7007" s="782">
        <v>0</v>
      </c>
      <c r="O7007" s="782">
        <v>0</v>
      </c>
      <c r="P7007" s="782">
        <v>0</v>
      </c>
      <c r="Q7007" s="782">
        <v>0</v>
      </c>
      <c r="R7007" s="782"/>
      <c r="T7007" s="568"/>
    </row>
    <row r="7008" spans="1:20" s="498" customFormat="1" ht="12" x14ac:dyDescent="0.25">
      <c r="A7008" s="772"/>
      <c r="D7008" s="515" t="s">
        <v>12545</v>
      </c>
      <c r="E7008" s="779" t="s">
        <v>12546</v>
      </c>
      <c r="F7008" s="780" t="s">
        <v>11878</v>
      </c>
      <c r="G7008" s="781" t="s">
        <v>10678</v>
      </c>
      <c r="H7008" s="781" t="s">
        <v>11827</v>
      </c>
      <c r="I7008" s="781" t="s">
        <v>5517</v>
      </c>
      <c r="J7008" s="782">
        <v>0</v>
      </c>
      <c r="K7008" s="783">
        <v>0</v>
      </c>
      <c r="L7008" s="782">
        <f t="shared" si="440"/>
        <v>0</v>
      </c>
      <c r="M7008" s="782">
        <f t="shared" si="441"/>
        <v>0</v>
      </c>
      <c r="N7008" s="782">
        <v>0</v>
      </c>
      <c r="O7008" s="782">
        <v>0</v>
      </c>
      <c r="P7008" s="782">
        <v>0</v>
      </c>
      <c r="Q7008" s="782">
        <v>0</v>
      </c>
      <c r="R7008" s="782"/>
      <c r="T7008" s="568"/>
    </row>
    <row r="7009" spans="1:20" s="498" customFormat="1" ht="12" x14ac:dyDescent="0.25">
      <c r="A7009" s="772"/>
      <c r="D7009" s="515"/>
      <c r="F7009" s="536"/>
      <c r="J7009" s="776"/>
      <c r="K7009" s="829"/>
      <c r="L7009" s="776"/>
      <c r="M7009" s="776"/>
      <c r="N7009" s="776"/>
      <c r="O7009" s="776"/>
      <c r="P7009" s="776"/>
      <c r="Q7009" s="776"/>
      <c r="R7009" s="776"/>
      <c r="T7009" s="568"/>
    </row>
    <row r="7010" spans="1:20" s="498" customFormat="1" ht="12" x14ac:dyDescent="0.25">
      <c r="A7010" s="772"/>
      <c r="C7010" s="773" t="s">
        <v>5142</v>
      </c>
      <c r="D7010" s="794"/>
      <c r="E7010" s="773"/>
      <c r="F7010" s="775"/>
      <c r="G7010" s="773"/>
      <c r="H7010" s="773"/>
      <c r="I7010" s="773"/>
      <c r="J7010" s="777">
        <v>94500000</v>
      </c>
      <c r="K7010" s="789">
        <f>SUM(K7011:K7064)</f>
        <v>98500000</v>
      </c>
      <c r="L7010" s="784">
        <f t="shared" ref="L7010:O7010" si="442">SUM(L7011:L7064)</f>
        <v>0</v>
      </c>
      <c r="M7010" s="784">
        <f t="shared" si="442"/>
        <v>4000000</v>
      </c>
      <c r="N7010" s="784">
        <f t="shared" si="442"/>
        <v>94500000</v>
      </c>
      <c r="O7010" s="784">
        <f t="shared" si="442"/>
        <v>94550000</v>
      </c>
      <c r="P7010" s="777">
        <f>SUM(K7010,N7010,O7010)</f>
        <v>287550000</v>
      </c>
      <c r="Q7010" s="777">
        <v>92300000</v>
      </c>
      <c r="R7010" s="777"/>
      <c r="T7010" s="568"/>
    </row>
    <row r="7011" spans="1:20" s="498" customFormat="1" ht="24" x14ac:dyDescent="0.25">
      <c r="A7011" s="772"/>
      <c r="D7011" s="515" t="s">
        <v>12547</v>
      </c>
      <c r="E7011" s="779" t="s">
        <v>12548</v>
      </c>
      <c r="F7011" s="780" t="s">
        <v>5565</v>
      </c>
      <c r="G7011" s="781" t="s">
        <v>10678</v>
      </c>
      <c r="H7011" s="781" t="s">
        <v>11827</v>
      </c>
      <c r="I7011" s="781" t="s">
        <v>5517</v>
      </c>
      <c r="J7011" s="782">
        <v>3500000</v>
      </c>
      <c r="K7011" s="783">
        <v>3500000</v>
      </c>
      <c r="L7011" s="784">
        <f t="shared" ref="L7011:L7064" si="443">SUM(J7011-K7011)</f>
        <v>0</v>
      </c>
      <c r="M7011" s="784">
        <f>SUM(K7011-J7011)</f>
        <v>0</v>
      </c>
      <c r="N7011" s="782">
        <v>3500000</v>
      </c>
      <c r="O7011" s="782">
        <v>3500000</v>
      </c>
      <c r="P7011" s="782">
        <v>10500000</v>
      </c>
      <c r="Q7011" s="782">
        <v>3000000</v>
      </c>
      <c r="R7011" s="782"/>
      <c r="T7011" s="568"/>
    </row>
    <row r="7012" spans="1:20" s="498" customFormat="1" ht="24" x14ac:dyDescent="0.25">
      <c r="A7012" s="772"/>
      <c r="D7012" s="515" t="s">
        <v>12549</v>
      </c>
      <c r="E7012" s="779" t="s">
        <v>12550</v>
      </c>
      <c r="F7012" s="780" t="s">
        <v>5568</v>
      </c>
      <c r="G7012" s="781" t="s">
        <v>10678</v>
      </c>
      <c r="H7012" s="781" t="s">
        <v>11827</v>
      </c>
      <c r="I7012" s="781" t="s">
        <v>5517</v>
      </c>
      <c r="J7012" s="782">
        <v>3000000</v>
      </c>
      <c r="K7012" s="783">
        <v>7000000</v>
      </c>
      <c r="L7012" s="784">
        <v>0</v>
      </c>
      <c r="M7012" s="784">
        <f t="shared" ref="M7012:M7064" si="444">SUM(K7012-J7012)</f>
        <v>4000000</v>
      </c>
      <c r="N7012" s="782">
        <v>3000000</v>
      </c>
      <c r="O7012" s="782">
        <v>3000000</v>
      </c>
      <c r="P7012" s="782">
        <v>9000000</v>
      </c>
      <c r="Q7012" s="782">
        <v>3000000</v>
      </c>
      <c r="R7012" s="782"/>
      <c r="T7012" s="568"/>
    </row>
    <row r="7013" spans="1:20" s="498" customFormat="1" ht="24" x14ac:dyDescent="0.25">
      <c r="A7013" s="772"/>
      <c r="D7013" s="515" t="s">
        <v>12551</v>
      </c>
      <c r="E7013" s="779" t="s">
        <v>12552</v>
      </c>
      <c r="F7013" s="780" t="s">
        <v>8518</v>
      </c>
      <c r="G7013" s="781" t="s">
        <v>10678</v>
      </c>
      <c r="H7013" s="781" t="s">
        <v>11827</v>
      </c>
      <c r="I7013" s="781" t="s">
        <v>5517</v>
      </c>
      <c r="J7013" s="782">
        <v>7500000</v>
      </c>
      <c r="K7013" s="783">
        <v>7500000</v>
      </c>
      <c r="L7013" s="784">
        <f t="shared" si="443"/>
        <v>0</v>
      </c>
      <c r="M7013" s="784">
        <f t="shared" si="444"/>
        <v>0</v>
      </c>
      <c r="N7013" s="782">
        <v>7500000</v>
      </c>
      <c r="O7013" s="782">
        <v>7500000</v>
      </c>
      <c r="P7013" s="782">
        <v>22500000</v>
      </c>
      <c r="Q7013" s="782">
        <v>7500000</v>
      </c>
      <c r="R7013" s="782"/>
      <c r="T7013" s="568"/>
    </row>
    <row r="7014" spans="1:20" s="498" customFormat="1" ht="12" x14ac:dyDescent="0.25">
      <c r="A7014" s="772"/>
      <c r="D7014" s="515" t="s">
        <v>12553</v>
      </c>
      <c r="E7014" s="779" t="s">
        <v>12554</v>
      </c>
      <c r="F7014" s="780" t="s">
        <v>5901</v>
      </c>
      <c r="G7014" s="781" t="s">
        <v>10678</v>
      </c>
      <c r="H7014" s="781" t="s">
        <v>11827</v>
      </c>
      <c r="I7014" s="781" t="s">
        <v>5517</v>
      </c>
      <c r="J7014" s="782">
        <v>0</v>
      </c>
      <c r="K7014" s="783">
        <v>0</v>
      </c>
      <c r="L7014" s="784">
        <f t="shared" si="443"/>
        <v>0</v>
      </c>
      <c r="M7014" s="784">
        <f t="shared" si="444"/>
        <v>0</v>
      </c>
      <c r="N7014" s="782">
        <v>0</v>
      </c>
      <c r="O7014" s="782">
        <v>0</v>
      </c>
      <c r="P7014" s="782">
        <v>0</v>
      </c>
      <c r="Q7014" s="782">
        <v>0</v>
      </c>
      <c r="R7014" s="782"/>
      <c r="T7014" s="568"/>
    </row>
    <row r="7015" spans="1:20" s="498" customFormat="1" ht="12" x14ac:dyDescent="0.25">
      <c r="A7015" s="772"/>
      <c r="D7015" s="515" t="s">
        <v>12555</v>
      </c>
      <c r="E7015" s="779" t="s">
        <v>12556</v>
      </c>
      <c r="F7015" s="780" t="s">
        <v>5580</v>
      </c>
      <c r="G7015" s="781" t="s">
        <v>10678</v>
      </c>
      <c r="H7015" s="781" t="s">
        <v>11827</v>
      </c>
      <c r="I7015" s="781" t="s">
        <v>5517</v>
      </c>
      <c r="J7015" s="782">
        <v>3400000</v>
      </c>
      <c r="K7015" s="783">
        <v>3400000</v>
      </c>
      <c r="L7015" s="784">
        <f t="shared" si="443"/>
        <v>0</v>
      </c>
      <c r="M7015" s="784">
        <f t="shared" si="444"/>
        <v>0</v>
      </c>
      <c r="N7015" s="782">
        <v>3400000</v>
      </c>
      <c r="O7015" s="782">
        <v>3400000</v>
      </c>
      <c r="P7015" s="782">
        <v>10200000</v>
      </c>
      <c r="Q7015" s="782">
        <v>3000000</v>
      </c>
      <c r="R7015" s="782"/>
      <c r="T7015" s="568"/>
    </row>
    <row r="7016" spans="1:20" s="498" customFormat="1" ht="12" x14ac:dyDescent="0.25">
      <c r="A7016" s="772"/>
      <c r="D7016" s="515" t="s">
        <v>12557</v>
      </c>
      <c r="E7016" s="779" t="s">
        <v>12558</v>
      </c>
      <c r="F7016" s="780" t="s">
        <v>5583</v>
      </c>
      <c r="G7016" s="781" t="s">
        <v>10678</v>
      </c>
      <c r="H7016" s="781" t="s">
        <v>11827</v>
      </c>
      <c r="I7016" s="781" t="s">
        <v>5517</v>
      </c>
      <c r="J7016" s="782">
        <v>100000</v>
      </c>
      <c r="K7016" s="783">
        <v>100000</v>
      </c>
      <c r="L7016" s="784">
        <f t="shared" si="443"/>
        <v>0</v>
      </c>
      <c r="M7016" s="784">
        <f t="shared" si="444"/>
        <v>0</v>
      </c>
      <c r="N7016" s="782">
        <v>100000</v>
      </c>
      <c r="O7016" s="782">
        <v>100000</v>
      </c>
      <c r="P7016" s="782">
        <v>300000</v>
      </c>
      <c r="Q7016" s="782">
        <v>0</v>
      </c>
      <c r="R7016" s="782"/>
      <c r="T7016" s="568"/>
    </row>
    <row r="7017" spans="1:20" s="498" customFormat="1" ht="12" x14ac:dyDescent="0.25">
      <c r="A7017" s="772"/>
      <c r="D7017" s="515" t="s">
        <v>12559</v>
      </c>
      <c r="E7017" s="779" t="s">
        <v>12560</v>
      </c>
      <c r="F7017" s="780" t="s">
        <v>5586</v>
      </c>
      <c r="G7017" s="781" t="s">
        <v>10678</v>
      </c>
      <c r="H7017" s="781" t="s">
        <v>11827</v>
      </c>
      <c r="I7017" s="781" t="s">
        <v>5517</v>
      </c>
      <c r="J7017" s="782">
        <v>200000</v>
      </c>
      <c r="K7017" s="783">
        <v>200000</v>
      </c>
      <c r="L7017" s="784">
        <f t="shared" si="443"/>
        <v>0</v>
      </c>
      <c r="M7017" s="784">
        <f t="shared" si="444"/>
        <v>0</v>
      </c>
      <c r="N7017" s="782">
        <v>200000</v>
      </c>
      <c r="O7017" s="782">
        <v>250000</v>
      </c>
      <c r="P7017" s="782">
        <v>650000</v>
      </c>
      <c r="Q7017" s="782">
        <v>0</v>
      </c>
      <c r="R7017" s="782"/>
      <c r="T7017" s="568"/>
    </row>
    <row r="7018" spans="1:20" s="498" customFormat="1" ht="24" x14ac:dyDescent="0.25">
      <c r="A7018" s="772"/>
      <c r="D7018" s="515" t="s">
        <v>12561</v>
      </c>
      <c r="E7018" s="779" t="s">
        <v>12562</v>
      </c>
      <c r="F7018" s="780" t="s">
        <v>5589</v>
      </c>
      <c r="G7018" s="781" t="s">
        <v>10678</v>
      </c>
      <c r="H7018" s="781" t="s">
        <v>11827</v>
      </c>
      <c r="I7018" s="781" t="s">
        <v>5517</v>
      </c>
      <c r="J7018" s="782">
        <v>0</v>
      </c>
      <c r="K7018" s="783">
        <v>0</v>
      </c>
      <c r="L7018" s="782">
        <f t="shared" si="443"/>
        <v>0</v>
      </c>
      <c r="M7018" s="782">
        <f t="shared" si="444"/>
        <v>0</v>
      </c>
      <c r="N7018" s="782">
        <v>0</v>
      </c>
      <c r="O7018" s="782">
        <v>0</v>
      </c>
      <c r="P7018" s="782">
        <v>0</v>
      </c>
      <c r="Q7018" s="782">
        <v>0</v>
      </c>
      <c r="R7018" s="782"/>
      <c r="T7018" s="568"/>
    </row>
    <row r="7019" spans="1:20" s="751" customFormat="1" ht="12" customHeight="1" x14ac:dyDescent="0.3">
      <c r="A7019" s="946" t="s">
        <v>5500</v>
      </c>
      <c r="B7019" s="946"/>
      <c r="C7019" s="946"/>
      <c r="D7019" s="946"/>
      <c r="E7019" s="946"/>
      <c r="F7019" s="946"/>
      <c r="G7019" s="946"/>
      <c r="H7019" s="946"/>
      <c r="I7019" s="946"/>
      <c r="J7019" s="946"/>
      <c r="K7019" s="946"/>
      <c r="L7019" s="946"/>
      <c r="M7019" s="946"/>
      <c r="N7019" s="946"/>
      <c r="O7019" s="946"/>
      <c r="P7019" s="946"/>
      <c r="Q7019" s="946"/>
      <c r="T7019" s="752"/>
    </row>
    <row r="7020" spans="1:20" s="751" customFormat="1" ht="13.8" x14ac:dyDescent="0.3">
      <c r="A7020" s="946" t="s">
        <v>5501</v>
      </c>
      <c r="B7020" s="946"/>
      <c r="C7020" s="946"/>
      <c r="D7020" s="946"/>
      <c r="E7020" s="946"/>
      <c r="F7020" s="946"/>
      <c r="G7020" s="946"/>
      <c r="H7020" s="946"/>
      <c r="I7020" s="946"/>
      <c r="J7020" s="946"/>
      <c r="K7020" s="946"/>
      <c r="L7020" s="946"/>
      <c r="M7020" s="946"/>
      <c r="N7020" s="946"/>
      <c r="O7020" s="946"/>
      <c r="P7020" s="946"/>
      <c r="Q7020" s="946"/>
      <c r="T7020" s="752"/>
    </row>
    <row r="7021" spans="1:20" s="753" customFormat="1" ht="13.2" x14ac:dyDescent="0.25">
      <c r="A7021" s="947" t="s">
        <v>11822</v>
      </c>
      <c r="B7021" s="947"/>
      <c r="C7021" s="947"/>
      <c r="D7021" s="947"/>
      <c r="E7021" s="947"/>
      <c r="F7021" s="947"/>
      <c r="G7021" s="947"/>
      <c r="H7021" s="947"/>
      <c r="I7021" s="947"/>
      <c r="J7021" s="947"/>
      <c r="K7021" s="947"/>
      <c r="L7021" s="947"/>
      <c r="M7021" s="947"/>
      <c r="N7021" s="947"/>
      <c r="O7021" s="947"/>
      <c r="P7021" s="947"/>
      <c r="Q7021" s="947"/>
      <c r="T7021" s="754"/>
    </row>
    <row r="7022" spans="1:20" s="760" customFormat="1" ht="24" customHeight="1" x14ac:dyDescent="0.25">
      <c r="A7022" s="943" t="s">
        <v>5502</v>
      </c>
      <c r="B7022" s="948" t="s">
        <v>5503</v>
      </c>
      <c r="C7022" s="949"/>
      <c r="D7022" s="755"/>
      <c r="E7022" s="943" t="s">
        <v>5504</v>
      </c>
      <c r="F7022" s="943" t="s">
        <v>4881</v>
      </c>
      <c r="G7022" s="943" t="s">
        <v>5505</v>
      </c>
      <c r="H7022" s="943" t="s">
        <v>5506</v>
      </c>
      <c r="I7022" s="943" t="s">
        <v>5507</v>
      </c>
      <c r="J7022" s="756" t="s">
        <v>3115</v>
      </c>
      <c r="K7022" s="757" t="s">
        <v>3116</v>
      </c>
      <c r="L7022" s="758" t="s">
        <v>5508</v>
      </c>
      <c r="M7022" s="758" t="s">
        <v>5509</v>
      </c>
      <c r="N7022" s="756" t="s">
        <v>3116</v>
      </c>
      <c r="O7022" s="756" t="s">
        <v>3116</v>
      </c>
      <c r="P7022" s="759" t="s">
        <v>3317</v>
      </c>
      <c r="Q7022" s="759" t="s">
        <v>3341</v>
      </c>
      <c r="R7022" s="759" t="s">
        <v>5510</v>
      </c>
      <c r="T7022" s="761"/>
    </row>
    <row r="7023" spans="1:20" s="760" customFormat="1" ht="19.5" customHeight="1" x14ac:dyDescent="0.25">
      <c r="A7023" s="944"/>
      <c r="B7023" s="950"/>
      <c r="C7023" s="951"/>
      <c r="D7023" s="762"/>
      <c r="E7023" s="944"/>
      <c r="F7023" s="944"/>
      <c r="G7023" s="944"/>
      <c r="H7023" s="944"/>
      <c r="I7023" s="944"/>
      <c r="J7023" s="763">
        <v>2020</v>
      </c>
      <c r="K7023" s="764" t="s">
        <v>3120</v>
      </c>
      <c r="L7023" s="765" t="s">
        <v>3120</v>
      </c>
      <c r="M7023" s="765" t="s">
        <v>3120</v>
      </c>
      <c r="N7023" s="766" t="s">
        <v>5068</v>
      </c>
      <c r="O7023" s="766" t="s">
        <v>5069</v>
      </c>
      <c r="P7023" s="763" t="s">
        <v>4882</v>
      </c>
      <c r="Q7023" s="766" t="s">
        <v>5102</v>
      </c>
      <c r="R7023" s="763"/>
      <c r="T7023" s="761"/>
    </row>
    <row r="7024" spans="1:20" s="760" customFormat="1" ht="15.75" customHeight="1" x14ac:dyDescent="0.25">
      <c r="A7024" s="945"/>
      <c r="B7024" s="952"/>
      <c r="C7024" s="953"/>
      <c r="D7024" s="768"/>
      <c r="E7024" s="945"/>
      <c r="F7024" s="945"/>
      <c r="G7024" s="945"/>
      <c r="H7024" s="945"/>
      <c r="I7024" s="945"/>
      <c r="J7024" s="769" t="s">
        <v>14</v>
      </c>
      <c r="K7024" s="770" t="s">
        <v>14</v>
      </c>
      <c r="L7024" s="771" t="s">
        <v>14</v>
      </c>
      <c r="M7024" s="771" t="s">
        <v>14</v>
      </c>
      <c r="N7024" s="769" t="s">
        <v>14</v>
      </c>
      <c r="O7024" s="769" t="s">
        <v>14</v>
      </c>
      <c r="P7024" s="769" t="s">
        <v>14</v>
      </c>
      <c r="Q7024" s="769" t="s">
        <v>14</v>
      </c>
      <c r="R7024" s="769"/>
      <c r="T7024" s="761"/>
    </row>
    <row r="7025" spans="1:20" s="498" customFormat="1" ht="12" x14ac:dyDescent="0.25">
      <c r="A7025" s="772"/>
      <c r="D7025" s="515" t="s">
        <v>12563</v>
      </c>
      <c r="E7025" s="779" t="s">
        <v>12564</v>
      </c>
      <c r="F7025" s="780" t="s">
        <v>6944</v>
      </c>
      <c r="G7025" s="781" t="s">
        <v>10678</v>
      </c>
      <c r="H7025" s="781" t="s">
        <v>11827</v>
      </c>
      <c r="I7025" s="781" t="s">
        <v>5517</v>
      </c>
      <c r="J7025" s="782">
        <v>600000</v>
      </c>
      <c r="K7025" s="783">
        <v>600000</v>
      </c>
      <c r="L7025" s="784">
        <f t="shared" si="443"/>
        <v>0</v>
      </c>
      <c r="M7025" s="784">
        <f t="shared" si="444"/>
        <v>0</v>
      </c>
      <c r="N7025" s="782">
        <v>600000</v>
      </c>
      <c r="O7025" s="782">
        <v>600000</v>
      </c>
      <c r="P7025" s="782">
        <v>1800000</v>
      </c>
      <c r="Q7025" s="782">
        <v>500000</v>
      </c>
      <c r="R7025" s="782"/>
      <c r="T7025" s="568"/>
    </row>
    <row r="7026" spans="1:20" s="498" customFormat="1" ht="12" x14ac:dyDescent="0.25">
      <c r="A7026" s="772"/>
      <c r="D7026" s="515" t="s">
        <v>12565</v>
      </c>
      <c r="E7026" s="779" t="s">
        <v>12566</v>
      </c>
      <c r="F7026" s="780" t="s">
        <v>5595</v>
      </c>
      <c r="G7026" s="781" t="s">
        <v>10678</v>
      </c>
      <c r="H7026" s="781" t="s">
        <v>11827</v>
      </c>
      <c r="I7026" s="781" t="s">
        <v>5517</v>
      </c>
      <c r="J7026" s="782">
        <v>600000</v>
      </c>
      <c r="K7026" s="783">
        <v>600000</v>
      </c>
      <c r="L7026" s="784">
        <f t="shared" si="443"/>
        <v>0</v>
      </c>
      <c r="M7026" s="784">
        <f t="shared" si="444"/>
        <v>0</v>
      </c>
      <c r="N7026" s="782">
        <v>600000</v>
      </c>
      <c r="O7026" s="782">
        <v>600000</v>
      </c>
      <c r="P7026" s="782">
        <v>1800000</v>
      </c>
      <c r="Q7026" s="782">
        <v>600000</v>
      </c>
      <c r="R7026" s="782"/>
      <c r="T7026" s="568"/>
    </row>
    <row r="7027" spans="1:20" s="498" customFormat="1" ht="36" x14ac:dyDescent="0.25">
      <c r="A7027" s="772"/>
      <c r="D7027" s="515" t="s">
        <v>12567</v>
      </c>
      <c r="E7027" s="779" t="s">
        <v>12568</v>
      </c>
      <c r="F7027" s="780" t="s">
        <v>5598</v>
      </c>
      <c r="G7027" s="781" t="s">
        <v>10678</v>
      </c>
      <c r="H7027" s="781" t="s">
        <v>11827</v>
      </c>
      <c r="I7027" s="781" t="s">
        <v>5517</v>
      </c>
      <c r="J7027" s="782">
        <v>20000000</v>
      </c>
      <c r="K7027" s="783">
        <v>20000000</v>
      </c>
      <c r="L7027" s="784">
        <f t="shared" si="443"/>
        <v>0</v>
      </c>
      <c r="M7027" s="784">
        <f t="shared" si="444"/>
        <v>0</v>
      </c>
      <c r="N7027" s="782">
        <v>20000000</v>
      </c>
      <c r="O7027" s="782">
        <v>20000000</v>
      </c>
      <c r="P7027" s="782">
        <v>60000000</v>
      </c>
      <c r="Q7027" s="782">
        <v>20000000</v>
      </c>
      <c r="R7027" s="782"/>
      <c r="T7027" s="568"/>
    </row>
    <row r="7028" spans="1:20" s="498" customFormat="1" ht="12" x14ac:dyDescent="0.25">
      <c r="A7028" s="772"/>
      <c r="D7028" s="515" t="s">
        <v>12569</v>
      </c>
      <c r="E7028" s="779" t="s">
        <v>12570</v>
      </c>
      <c r="F7028" s="780" t="s">
        <v>5601</v>
      </c>
      <c r="G7028" s="781" t="s">
        <v>10678</v>
      </c>
      <c r="H7028" s="781" t="s">
        <v>11827</v>
      </c>
      <c r="I7028" s="781" t="s">
        <v>5517</v>
      </c>
      <c r="J7028" s="782">
        <v>2200000</v>
      </c>
      <c r="K7028" s="783">
        <v>2200000</v>
      </c>
      <c r="L7028" s="784">
        <f t="shared" si="443"/>
        <v>0</v>
      </c>
      <c r="M7028" s="784">
        <f t="shared" si="444"/>
        <v>0</v>
      </c>
      <c r="N7028" s="782">
        <v>2200000</v>
      </c>
      <c r="O7028" s="782">
        <v>2200000</v>
      </c>
      <c r="P7028" s="782">
        <v>6600000</v>
      </c>
      <c r="Q7028" s="782">
        <v>2000000</v>
      </c>
      <c r="R7028" s="782"/>
      <c r="T7028" s="568"/>
    </row>
    <row r="7029" spans="1:20" s="498" customFormat="1" ht="12" x14ac:dyDescent="0.25">
      <c r="A7029" s="772"/>
      <c r="D7029" s="515" t="s">
        <v>12571</v>
      </c>
      <c r="E7029" s="779" t="s">
        <v>12572</v>
      </c>
      <c r="F7029" s="780" t="s">
        <v>5604</v>
      </c>
      <c r="G7029" s="781" t="s">
        <v>10678</v>
      </c>
      <c r="H7029" s="781" t="s">
        <v>11827</v>
      </c>
      <c r="I7029" s="781" t="s">
        <v>5517</v>
      </c>
      <c r="J7029" s="782">
        <v>200000</v>
      </c>
      <c r="K7029" s="783">
        <v>200000</v>
      </c>
      <c r="L7029" s="784">
        <f t="shared" si="443"/>
        <v>0</v>
      </c>
      <c r="M7029" s="784">
        <f t="shared" si="444"/>
        <v>0</v>
      </c>
      <c r="N7029" s="782">
        <v>200000</v>
      </c>
      <c r="O7029" s="782">
        <v>200000</v>
      </c>
      <c r="P7029" s="782">
        <v>600000</v>
      </c>
      <c r="Q7029" s="782">
        <v>200000</v>
      </c>
      <c r="R7029" s="782"/>
      <c r="T7029" s="568"/>
    </row>
    <row r="7030" spans="1:20" s="498" customFormat="1" ht="12" x14ac:dyDescent="0.25">
      <c r="A7030" s="772"/>
      <c r="D7030" s="515" t="s">
        <v>12573</v>
      </c>
      <c r="E7030" s="779" t="s">
        <v>12574</v>
      </c>
      <c r="F7030" s="515" t="s">
        <v>11913</v>
      </c>
      <c r="G7030" s="781" t="s">
        <v>10678</v>
      </c>
      <c r="H7030" s="781" t="s">
        <v>11827</v>
      </c>
      <c r="I7030" s="781" t="s">
        <v>5517</v>
      </c>
      <c r="J7030" s="782">
        <v>200000</v>
      </c>
      <c r="K7030" s="783">
        <v>200000</v>
      </c>
      <c r="L7030" s="784">
        <f t="shared" si="443"/>
        <v>0</v>
      </c>
      <c r="M7030" s="784">
        <f t="shared" si="444"/>
        <v>0</v>
      </c>
      <c r="N7030" s="782">
        <v>200000</v>
      </c>
      <c r="O7030" s="782">
        <v>200000</v>
      </c>
      <c r="P7030" s="782">
        <v>600000</v>
      </c>
      <c r="Q7030" s="782">
        <v>200000</v>
      </c>
      <c r="R7030" s="782"/>
      <c r="T7030" s="568"/>
    </row>
    <row r="7031" spans="1:20" s="498" customFormat="1" ht="24" x14ac:dyDescent="0.25">
      <c r="A7031" s="772"/>
      <c r="D7031" s="515" t="s">
        <v>12575</v>
      </c>
      <c r="E7031" s="779" t="s">
        <v>12576</v>
      </c>
      <c r="F7031" s="780" t="s">
        <v>5610</v>
      </c>
      <c r="G7031" s="781" t="s">
        <v>10678</v>
      </c>
      <c r="H7031" s="781" t="s">
        <v>11827</v>
      </c>
      <c r="I7031" s="781" t="s">
        <v>5517</v>
      </c>
      <c r="J7031" s="782">
        <v>1000000</v>
      </c>
      <c r="K7031" s="783">
        <v>1000000</v>
      </c>
      <c r="L7031" s="784">
        <f t="shared" si="443"/>
        <v>0</v>
      </c>
      <c r="M7031" s="784">
        <f t="shared" si="444"/>
        <v>0</v>
      </c>
      <c r="N7031" s="782">
        <v>1000000</v>
      </c>
      <c r="O7031" s="782">
        <v>1000000</v>
      </c>
      <c r="P7031" s="782">
        <v>3000000</v>
      </c>
      <c r="Q7031" s="782">
        <v>1000000</v>
      </c>
      <c r="R7031" s="782"/>
      <c r="T7031" s="568"/>
    </row>
    <row r="7032" spans="1:20" s="498" customFormat="1" ht="24" x14ac:dyDescent="0.25">
      <c r="A7032" s="772"/>
      <c r="D7032" s="515" t="s">
        <v>12577</v>
      </c>
      <c r="E7032" s="779" t="s">
        <v>12578</v>
      </c>
      <c r="F7032" s="780" t="s">
        <v>5613</v>
      </c>
      <c r="G7032" s="781" t="s">
        <v>10678</v>
      </c>
      <c r="H7032" s="781" t="s">
        <v>11827</v>
      </c>
      <c r="I7032" s="781" t="s">
        <v>5517</v>
      </c>
      <c r="J7032" s="782">
        <v>0</v>
      </c>
      <c r="K7032" s="783">
        <v>0</v>
      </c>
      <c r="L7032" s="784">
        <f t="shared" si="443"/>
        <v>0</v>
      </c>
      <c r="M7032" s="784">
        <f t="shared" si="444"/>
        <v>0</v>
      </c>
      <c r="N7032" s="782">
        <v>0</v>
      </c>
      <c r="O7032" s="782">
        <v>0</v>
      </c>
      <c r="P7032" s="782">
        <v>0</v>
      </c>
      <c r="Q7032" s="782">
        <v>0</v>
      </c>
      <c r="R7032" s="782"/>
      <c r="T7032" s="568"/>
    </row>
    <row r="7033" spans="1:20" s="498" customFormat="1" ht="12" x14ac:dyDescent="0.25">
      <c r="A7033" s="772"/>
      <c r="D7033" s="515" t="s">
        <v>12579</v>
      </c>
      <c r="E7033" s="779" t="s">
        <v>12580</v>
      </c>
      <c r="F7033" s="515" t="s">
        <v>5622</v>
      </c>
      <c r="G7033" s="781" t="s">
        <v>10678</v>
      </c>
      <c r="H7033" s="781" t="s">
        <v>11827</v>
      </c>
      <c r="I7033" s="781" t="s">
        <v>5517</v>
      </c>
      <c r="J7033" s="782">
        <v>0</v>
      </c>
      <c r="K7033" s="783">
        <v>0</v>
      </c>
      <c r="L7033" s="784">
        <f t="shared" si="443"/>
        <v>0</v>
      </c>
      <c r="M7033" s="784">
        <f t="shared" si="444"/>
        <v>0</v>
      </c>
      <c r="N7033" s="782">
        <v>0</v>
      </c>
      <c r="O7033" s="782">
        <v>0</v>
      </c>
      <c r="P7033" s="782">
        <v>0</v>
      </c>
      <c r="Q7033" s="782">
        <v>0</v>
      </c>
      <c r="R7033" s="782"/>
      <c r="T7033" s="568"/>
    </row>
    <row r="7034" spans="1:20" s="498" customFormat="1" ht="12" x14ac:dyDescent="0.25">
      <c r="A7034" s="772"/>
      <c r="D7034" s="515" t="s">
        <v>12581</v>
      </c>
      <c r="E7034" s="779" t="s">
        <v>12582</v>
      </c>
      <c r="F7034" s="780" t="s">
        <v>5631</v>
      </c>
      <c r="G7034" s="781" t="s">
        <v>10678</v>
      </c>
      <c r="H7034" s="781" t="s">
        <v>11827</v>
      </c>
      <c r="I7034" s="781" t="s">
        <v>5517</v>
      </c>
      <c r="J7034" s="782">
        <v>2000000</v>
      </c>
      <c r="K7034" s="783">
        <v>2000000</v>
      </c>
      <c r="L7034" s="784">
        <f t="shared" si="443"/>
        <v>0</v>
      </c>
      <c r="M7034" s="784">
        <f t="shared" si="444"/>
        <v>0</v>
      </c>
      <c r="N7034" s="782">
        <v>2000000</v>
      </c>
      <c r="O7034" s="782">
        <v>2000000</v>
      </c>
      <c r="P7034" s="782">
        <v>6000000</v>
      </c>
      <c r="Q7034" s="782">
        <v>2000000</v>
      </c>
      <c r="R7034" s="782"/>
      <c r="T7034" s="568"/>
    </row>
    <row r="7035" spans="1:20" s="498" customFormat="1" ht="36" x14ac:dyDescent="0.25">
      <c r="A7035" s="772"/>
      <c r="D7035" s="515" t="s">
        <v>12583</v>
      </c>
      <c r="E7035" s="779" t="s">
        <v>12584</v>
      </c>
      <c r="F7035" s="780" t="s">
        <v>5634</v>
      </c>
      <c r="G7035" s="781" t="s">
        <v>10678</v>
      </c>
      <c r="H7035" s="781" t="s">
        <v>11827</v>
      </c>
      <c r="I7035" s="781" t="s">
        <v>5517</v>
      </c>
      <c r="J7035" s="782">
        <v>1600000</v>
      </c>
      <c r="K7035" s="783">
        <v>1600000</v>
      </c>
      <c r="L7035" s="784">
        <f t="shared" si="443"/>
        <v>0</v>
      </c>
      <c r="M7035" s="784">
        <f t="shared" si="444"/>
        <v>0</v>
      </c>
      <c r="N7035" s="782">
        <v>1600000</v>
      </c>
      <c r="O7035" s="782">
        <v>1600000</v>
      </c>
      <c r="P7035" s="782">
        <v>4800000</v>
      </c>
      <c r="Q7035" s="782">
        <v>1600000</v>
      </c>
      <c r="R7035" s="782"/>
      <c r="T7035" s="568"/>
    </row>
    <row r="7036" spans="1:20" s="498" customFormat="1" ht="24" x14ac:dyDescent="0.25">
      <c r="A7036" s="772"/>
      <c r="D7036" s="515" t="s">
        <v>12585</v>
      </c>
      <c r="E7036" s="779" t="s">
        <v>12586</v>
      </c>
      <c r="F7036" s="780" t="s">
        <v>5637</v>
      </c>
      <c r="G7036" s="781" t="s">
        <v>10678</v>
      </c>
      <c r="H7036" s="781" t="s">
        <v>11827</v>
      </c>
      <c r="I7036" s="781" t="s">
        <v>5517</v>
      </c>
      <c r="J7036" s="782">
        <v>600000</v>
      </c>
      <c r="K7036" s="783">
        <v>600000</v>
      </c>
      <c r="L7036" s="784">
        <f t="shared" si="443"/>
        <v>0</v>
      </c>
      <c r="M7036" s="784">
        <f t="shared" si="444"/>
        <v>0</v>
      </c>
      <c r="N7036" s="782">
        <v>600000</v>
      </c>
      <c r="O7036" s="782">
        <v>600000</v>
      </c>
      <c r="P7036" s="782">
        <v>1800000</v>
      </c>
      <c r="Q7036" s="782">
        <v>800000</v>
      </c>
      <c r="R7036" s="782"/>
      <c r="T7036" s="568"/>
    </row>
    <row r="7037" spans="1:20" s="498" customFormat="1" ht="24" x14ac:dyDescent="0.25">
      <c r="A7037" s="772"/>
      <c r="D7037" s="515" t="s">
        <v>12587</v>
      </c>
      <c r="E7037" s="779" t="s">
        <v>12588</v>
      </c>
      <c r="F7037" s="780" t="s">
        <v>5840</v>
      </c>
      <c r="G7037" s="781" t="s">
        <v>10678</v>
      </c>
      <c r="H7037" s="781" t="s">
        <v>11827</v>
      </c>
      <c r="I7037" s="781" t="s">
        <v>5517</v>
      </c>
      <c r="J7037" s="782">
        <v>1000000</v>
      </c>
      <c r="K7037" s="783">
        <v>1000000</v>
      </c>
      <c r="L7037" s="784">
        <f t="shared" si="443"/>
        <v>0</v>
      </c>
      <c r="M7037" s="784">
        <f t="shared" si="444"/>
        <v>0</v>
      </c>
      <c r="N7037" s="782">
        <v>1000000</v>
      </c>
      <c r="O7037" s="782">
        <v>1000000</v>
      </c>
      <c r="P7037" s="782">
        <v>3000000</v>
      </c>
      <c r="Q7037" s="782">
        <v>1000000</v>
      </c>
      <c r="R7037" s="782"/>
      <c r="T7037" s="568"/>
    </row>
    <row r="7038" spans="1:20" s="498" customFormat="1" ht="24" x14ac:dyDescent="0.25">
      <c r="A7038" s="772"/>
      <c r="D7038" s="515" t="s">
        <v>12589</v>
      </c>
      <c r="E7038" s="779" t="s">
        <v>12590</v>
      </c>
      <c r="F7038" s="780" t="s">
        <v>5643</v>
      </c>
      <c r="G7038" s="781" t="s">
        <v>10678</v>
      </c>
      <c r="H7038" s="781" t="s">
        <v>11827</v>
      </c>
      <c r="I7038" s="781" t="s">
        <v>5517</v>
      </c>
      <c r="J7038" s="782">
        <v>1000000</v>
      </c>
      <c r="K7038" s="783">
        <v>1000000</v>
      </c>
      <c r="L7038" s="784">
        <f t="shared" si="443"/>
        <v>0</v>
      </c>
      <c r="M7038" s="784">
        <f t="shared" si="444"/>
        <v>0</v>
      </c>
      <c r="N7038" s="782">
        <v>1000000</v>
      </c>
      <c r="O7038" s="782">
        <v>1000000</v>
      </c>
      <c r="P7038" s="782">
        <v>3000000</v>
      </c>
      <c r="Q7038" s="782">
        <v>1000000</v>
      </c>
      <c r="R7038" s="782"/>
      <c r="T7038" s="568"/>
    </row>
    <row r="7039" spans="1:20" s="498" customFormat="1" ht="24" x14ac:dyDescent="0.25">
      <c r="A7039" s="772"/>
      <c r="D7039" s="515" t="s">
        <v>12591</v>
      </c>
      <c r="E7039" s="779" t="s">
        <v>12592</v>
      </c>
      <c r="F7039" s="780" t="s">
        <v>5646</v>
      </c>
      <c r="G7039" s="781" t="s">
        <v>10678</v>
      </c>
      <c r="H7039" s="781" t="s">
        <v>11827</v>
      </c>
      <c r="I7039" s="781" t="s">
        <v>5517</v>
      </c>
      <c r="J7039" s="782">
        <v>600000</v>
      </c>
      <c r="K7039" s="783">
        <v>600000</v>
      </c>
      <c r="L7039" s="784">
        <f t="shared" si="443"/>
        <v>0</v>
      </c>
      <c r="M7039" s="784">
        <f t="shared" si="444"/>
        <v>0</v>
      </c>
      <c r="N7039" s="782">
        <v>600000</v>
      </c>
      <c r="O7039" s="782">
        <v>600000</v>
      </c>
      <c r="P7039" s="782">
        <v>1800000</v>
      </c>
      <c r="Q7039" s="782">
        <v>600000</v>
      </c>
      <c r="R7039" s="782"/>
      <c r="T7039" s="568"/>
    </row>
    <row r="7040" spans="1:20" s="498" customFormat="1" ht="12" x14ac:dyDescent="0.25">
      <c r="A7040" s="772"/>
      <c r="D7040" s="515" t="s">
        <v>12593</v>
      </c>
      <c r="E7040" s="779" t="s">
        <v>12594</v>
      </c>
      <c r="F7040" s="515" t="s">
        <v>5649</v>
      </c>
      <c r="G7040" s="781" t="s">
        <v>10678</v>
      </c>
      <c r="H7040" s="781" t="s">
        <v>11827</v>
      </c>
      <c r="I7040" s="781" t="s">
        <v>5517</v>
      </c>
      <c r="J7040" s="782">
        <v>400000</v>
      </c>
      <c r="K7040" s="783">
        <v>400000</v>
      </c>
      <c r="L7040" s="784">
        <f t="shared" si="443"/>
        <v>0</v>
      </c>
      <c r="M7040" s="784">
        <f t="shared" si="444"/>
        <v>0</v>
      </c>
      <c r="N7040" s="782">
        <v>400000</v>
      </c>
      <c r="O7040" s="782">
        <v>400000</v>
      </c>
      <c r="P7040" s="782">
        <v>1200000</v>
      </c>
      <c r="Q7040" s="782">
        <v>400000</v>
      </c>
      <c r="R7040" s="782"/>
      <c r="T7040" s="568"/>
    </row>
    <row r="7041" spans="1:20" s="498" customFormat="1" ht="12" x14ac:dyDescent="0.25">
      <c r="A7041" s="772"/>
      <c r="D7041" s="515" t="s">
        <v>12595</v>
      </c>
      <c r="E7041" s="779" t="s">
        <v>12596</v>
      </c>
      <c r="F7041" s="780" t="s">
        <v>5664</v>
      </c>
      <c r="G7041" s="781" t="s">
        <v>10678</v>
      </c>
      <c r="H7041" s="781" t="s">
        <v>11827</v>
      </c>
      <c r="I7041" s="781" t="s">
        <v>5517</v>
      </c>
      <c r="J7041" s="782">
        <v>4500000</v>
      </c>
      <c r="K7041" s="783">
        <v>4500000</v>
      </c>
      <c r="L7041" s="784">
        <f t="shared" si="443"/>
        <v>0</v>
      </c>
      <c r="M7041" s="784">
        <f t="shared" si="444"/>
        <v>0</v>
      </c>
      <c r="N7041" s="782">
        <v>4500000</v>
      </c>
      <c r="O7041" s="782">
        <v>4500000</v>
      </c>
      <c r="P7041" s="782">
        <v>13500000</v>
      </c>
      <c r="Q7041" s="782">
        <v>4500000</v>
      </c>
      <c r="R7041" s="782"/>
      <c r="T7041" s="568"/>
    </row>
    <row r="7042" spans="1:20" s="498" customFormat="1" ht="12" x14ac:dyDescent="0.25">
      <c r="A7042" s="772"/>
      <c r="D7042" s="515" t="s">
        <v>12597</v>
      </c>
      <c r="E7042" s="779" t="s">
        <v>12598</v>
      </c>
      <c r="F7042" s="780" t="s">
        <v>5667</v>
      </c>
      <c r="G7042" s="781" t="s">
        <v>10678</v>
      </c>
      <c r="H7042" s="781" t="s">
        <v>11827</v>
      </c>
      <c r="I7042" s="781" t="s">
        <v>5517</v>
      </c>
      <c r="J7042" s="782">
        <v>0</v>
      </c>
      <c r="K7042" s="783">
        <v>0</v>
      </c>
      <c r="L7042" s="784">
        <f t="shared" si="443"/>
        <v>0</v>
      </c>
      <c r="M7042" s="784">
        <f t="shared" si="444"/>
        <v>0</v>
      </c>
      <c r="N7042" s="782">
        <v>0</v>
      </c>
      <c r="O7042" s="782">
        <v>0</v>
      </c>
      <c r="P7042" s="782">
        <v>0</v>
      </c>
      <c r="Q7042" s="782">
        <v>0</v>
      </c>
      <c r="R7042" s="782"/>
      <c r="T7042" s="568"/>
    </row>
    <row r="7043" spans="1:20" s="498" customFormat="1" ht="12" x14ac:dyDescent="0.25">
      <c r="A7043" s="772"/>
      <c r="D7043" s="515" t="s">
        <v>12599</v>
      </c>
      <c r="E7043" s="779" t="s">
        <v>12600</v>
      </c>
      <c r="F7043" s="515" t="s">
        <v>5676</v>
      </c>
      <c r="G7043" s="781" t="s">
        <v>10678</v>
      </c>
      <c r="H7043" s="781" t="s">
        <v>12601</v>
      </c>
      <c r="I7043" s="781" t="s">
        <v>5517</v>
      </c>
      <c r="J7043" s="782">
        <v>3000000</v>
      </c>
      <c r="K7043" s="783">
        <v>3000000</v>
      </c>
      <c r="L7043" s="784">
        <f t="shared" si="443"/>
        <v>0</v>
      </c>
      <c r="M7043" s="784">
        <f t="shared" si="444"/>
        <v>0</v>
      </c>
      <c r="N7043" s="782">
        <v>3000000</v>
      </c>
      <c r="O7043" s="782">
        <v>3000000</v>
      </c>
      <c r="P7043" s="782">
        <v>9000000</v>
      </c>
      <c r="Q7043" s="782">
        <v>3000000</v>
      </c>
      <c r="R7043" s="782"/>
      <c r="T7043" s="568"/>
    </row>
    <row r="7044" spans="1:20" s="498" customFormat="1" ht="12" x14ac:dyDescent="0.25">
      <c r="A7044" s="772"/>
      <c r="D7044" s="515" t="s">
        <v>12602</v>
      </c>
      <c r="E7044" s="779" t="s">
        <v>12603</v>
      </c>
      <c r="F7044" s="780" t="s">
        <v>5679</v>
      </c>
      <c r="G7044" s="781" t="s">
        <v>10678</v>
      </c>
      <c r="H7044" s="781" t="s">
        <v>12601</v>
      </c>
      <c r="I7044" s="781" t="s">
        <v>5517</v>
      </c>
      <c r="J7044" s="782">
        <v>1200000</v>
      </c>
      <c r="K7044" s="783">
        <v>1200000</v>
      </c>
      <c r="L7044" s="784">
        <f t="shared" si="443"/>
        <v>0</v>
      </c>
      <c r="M7044" s="784">
        <f t="shared" si="444"/>
        <v>0</v>
      </c>
      <c r="N7044" s="782">
        <v>1200000</v>
      </c>
      <c r="O7044" s="782">
        <v>1200000</v>
      </c>
      <c r="P7044" s="782">
        <v>3600000</v>
      </c>
      <c r="Q7044" s="782">
        <v>1200000</v>
      </c>
      <c r="R7044" s="782"/>
      <c r="T7044" s="568"/>
    </row>
    <row r="7045" spans="1:20" s="498" customFormat="1" ht="24" x14ac:dyDescent="0.25">
      <c r="A7045" s="772"/>
      <c r="D7045" s="515" t="s">
        <v>12604</v>
      </c>
      <c r="E7045" s="779" t="s">
        <v>12605</v>
      </c>
      <c r="F7045" s="780" t="s">
        <v>5688</v>
      </c>
      <c r="G7045" s="781" t="s">
        <v>10678</v>
      </c>
      <c r="H7045" s="781" t="s">
        <v>11827</v>
      </c>
      <c r="I7045" s="781" t="s">
        <v>5517</v>
      </c>
      <c r="J7045" s="782">
        <v>600000</v>
      </c>
      <c r="K7045" s="783">
        <v>600000</v>
      </c>
      <c r="L7045" s="784">
        <f t="shared" si="443"/>
        <v>0</v>
      </c>
      <c r="M7045" s="784">
        <f t="shared" si="444"/>
        <v>0</v>
      </c>
      <c r="N7045" s="782">
        <v>600000</v>
      </c>
      <c r="O7045" s="782">
        <v>600000</v>
      </c>
      <c r="P7045" s="782">
        <v>1800000</v>
      </c>
      <c r="Q7045" s="782">
        <v>500000</v>
      </c>
      <c r="R7045" s="782"/>
      <c r="T7045" s="568"/>
    </row>
    <row r="7046" spans="1:20" s="498" customFormat="1" ht="12" x14ac:dyDescent="0.25">
      <c r="A7046" s="772"/>
      <c r="D7046" s="515" t="s">
        <v>12606</v>
      </c>
      <c r="E7046" s="779" t="s">
        <v>12607</v>
      </c>
      <c r="F7046" s="780" t="s">
        <v>5694</v>
      </c>
      <c r="G7046" s="781" t="s">
        <v>10678</v>
      </c>
      <c r="H7046" s="781" t="s">
        <v>11827</v>
      </c>
      <c r="I7046" s="781" t="s">
        <v>5517</v>
      </c>
      <c r="J7046" s="782">
        <v>1500000</v>
      </c>
      <c r="K7046" s="783">
        <v>1500000</v>
      </c>
      <c r="L7046" s="784">
        <f t="shared" si="443"/>
        <v>0</v>
      </c>
      <c r="M7046" s="784">
        <f t="shared" si="444"/>
        <v>0</v>
      </c>
      <c r="N7046" s="782">
        <v>1500000</v>
      </c>
      <c r="O7046" s="782">
        <v>1500000</v>
      </c>
      <c r="P7046" s="782">
        <v>4500000</v>
      </c>
      <c r="Q7046" s="782">
        <v>1200000</v>
      </c>
      <c r="R7046" s="782"/>
      <c r="T7046" s="568"/>
    </row>
    <row r="7047" spans="1:20" s="498" customFormat="1" ht="12" x14ac:dyDescent="0.25">
      <c r="A7047" s="772"/>
      <c r="D7047" s="515" t="s">
        <v>12608</v>
      </c>
      <c r="E7047" s="779" t="s">
        <v>12609</v>
      </c>
      <c r="F7047" s="780" t="s">
        <v>6525</v>
      </c>
      <c r="G7047" s="781" t="s">
        <v>10678</v>
      </c>
      <c r="H7047" s="781" t="s">
        <v>11827</v>
      </c>
      <c r="I7047" s="781" t="s">
        <v>5517</v>
      </c>
      <c r="J7047" s="782">
        <v>1500000</v>
      </c>
      <c r="K7047" s="783">
        <v>1500000</v>
      </c>
      <c r="L7047" s="784">
        <f t="shared" si="443"/>
        <v>0</v>
      </c>
      <c r="M7047" s="784">
        <f t="shared" si="444"/>
        <v>0</v>
      </c>
      <c r="N7047" s="782">
        <v>1500000</v>
      </c>
      <c r="O7047" s="782">
        <v>1500000</v>
      </c>
      <c r="P7047" s="782">
        <v>4500000</v>
      </c>
      <c r="Q7047" s="782">
        <v>500000</v>
      </c>
      <c r="R7047" s="782"/>
      <c r="T7047" s="568"/>
    </row>
    <row r="7048" spans="1:20" s="751" customFormat="1" ht="12" customHeight="1" x14ac:dyDescent="0.3">
      <c r="A7048" s="946" t="s">
        <v>5500</v>
      </c>
      <c r="B7048" s="946"/>
      <c r="C7048" s="946"/>
      <c r="D7048" s="946"/>
      <c r="E7048" s="946"/>
      <c r="F7048" s="946"/>
      <c r="G7048" s="946"/>
      <c r="H7048" s="946"/>
      <c r="I7048" s="946"/>
      <c r="J7048" s="946"/>
      <c r="K7048" s="946"/>
      <c r="L7048" s="946"/>
      <c r="M7048" s="946"/>
      <c r="N7048" s="946"/>
      <c r="O7048" s="946"/>
      <c r="P7048" s="946"/>
      <c r="Q7048" s="946"/>
      <c r="T7048" s="752"/>
    </row>
    <row r="7049" spans="1:20" s="751" customFormat="1" ht="13.8" x14ac:dyDescent="0.3">
      <c r="A7049" s="946" t="s">
        <v>5501</v>
      </c>
      <c r="B7049" s="946"/>
      <c r="C7049" s="946"/>
      <c r="D7049" s="946"/>
      <c r="E7049" s="946"/>
      <c r="F7049" s="946"/>
      <c r="G7049" s="946"/>
      <c r="H7049" s="946"/>
      <c r="I7049" s="946"/>
      <c r="J7049" s="946"/>
      <c r="K7049" s="946"/>
      <c r="L7049" s="946"/>
      <c r="M7049" s="946"/>
      <c r="N7049" s="946"/>
      <c r="O7049" s="946"/>
      <c r="P7049" s="946"/>
      <c r="Q7049" s="946"/>
      <c r="T7049" s="752"/>
    </row>
    <row r="7050" spans="1:20" s="753" customFormat="1" ht="13.2" x14ac:dyDescent="0.25">
      <c r="A7050" s="947" t="s">
        <v>11822</v>
      </c>
      <c r="B7050" s="947"/>
      <c r="C7050" s="947"/>
      <c r="D7050" s="947"/>
      <c r="E7050" s="947"/>
      <c r="F7050" s="947"/>
      <c r="G7050" s="947"/>
      <c r="H7050" s="947"/>
      <c r="I7050" s="947"/>
      <c r="J7050" s="947"/>
      <c r="K7050" s="947"/>
      <c r="L7050" s="947"/>
      <c r="M7050" s="947"/>
      <c r="N7050" s="947"/>
      <c r="O7050" s="947"/>
      <c r="P7050" s="947"/>
      <c r="Q7050" s="947"/>
      <c r="T7050" s="754"/>
    </row>
    <row r="7051" spans="1:20" s="760" customFormat="1" ht="24" customHeight="1" x14ac:dyDescent="0.25">
      <c r="A7051" s="943" t="s">
        <v>5502</v>
      </c>
      <c r="B7051" s="948" t="s">
        <v>5503</v>
      </c>
      <c r="C7051" s="949"/>
      <c r="D7051" s="755"/>
      <c r="E7051" s="943" t="s">
        <v>5504</v>
      </c>
      <c r="F7051" s="943" t="s">
        <v>4881</v>
      </c>
      <c r="G7051" s="943" t="s">
        <v>5505</v>
      </c>
      <c r="H7051" s="943" t="s">
        <v>5506</v>
      </c>
      <c r="I7051" s="943" t="s">
        <v>5507</v>
      </c>
      <c r="J7051" s="756" t="s">
        <v>3115</v>
      </c>
      <c r="K7051" s="757" t="s">
        <v>3116</v>
      </c>
      <c r="L7051" s="758" t="s">
        <v>5508</v>
      </c>
      <c r="M7051" s="758" t="s">
        <v>5509</v>
      </c>
      <c r="N7051" s="756" t="s">
        <v>3116</v>
      </c>
      <c r="O7051" s="756" t="s">
        <v>3116</v>
      </c>
      <c r="P7051" s="759" t="s">
        <v>3317</v>
      </c>
      <c r="Q7051" s="759" t="s">
        <v>3341</v>
      </c>
      <c r="R7051" s="759" t="s">
        <v>5510</v>
      </c>
      <c r="T7051" s="761"/>
    </row>
    <row r="7052" spans="1:20" s="760" customFormat="1" ht="19.5" customHeight="1" x14ac:dyDescent="0.25">
      <c r="A7052" s="944"/>
      <c r="B7052" s="950"/>
      <c r="C7052" s="951"/>
      <c r="D7052" s="762"/>
      <c r="E7052" s="944"/>
      <c r="F7052" s="944"/>
      <c r="G7052" s="944"/>
      <c r="H7052" s="944"/>
      <c r="I7052" s="944"/>
      <c r="J7052" s="763">
        <v>2020</v>
      </c>
      <c r="K7052" s="764" t="s">
        <v>3120</v>
      </c>
      <c r="L7052" s="765" t="s">
        <v>3120</v>
      </c>
      <c r="M7052" s="765" t="s">
        <v>3120</v>
      </c>
      <c r="N7052" s="766" t="s">
        <v>5068</v>
      </c>
      <c r="O7052" s="766" t="s">
        <v>5069</v>
      </c>
      <c r="P7052" s="763" t="s">
        <v>4882</v>
      </c>
      <c r="Q7052" s="766" t="s">
        <v>5102</v>
      </c>
      <c r="R7052" s="763"/>
      <c r="T7052" s="761"/>
    </row>
    <row r="7053" spans="1:20" s="760" customFormat="1" ht="15.75" customHeight="1" x14ac:dyDescent="0.25">
      <c r="A7053" s="945"/>
      <c r="B7053" s="952"/>
      <c r="C7053" s="953"/>
      <c r="D7053" s="768"/>
      <c r="E7053" s="945"/>
      <c r="F7053" s="945"/>
      <c r="G7053" s="945"/>
      <c r="H7053" s="945"/>
      <c r="I7053" s="945"/>
      <c r="J7053" s="769" t="s">
        <v>14</v>
      </c>
      <c r="K7053" s="770" t="s">
        <v>14</v>
      </c>
      <c r="L7053" s="771" t="s">
        <v>14</v>
      </c>
      <c r="M7053" s="771" t="s">
        <v>14</v>
      </c>
      <c r="N7053" s="769" t="s">
        <v>14</v>
      </c>
      <c r="O7053" s="769" t="s">
        <v>14</v>
      </c>
      <c r="P7053" s="769" t="s">
        <v>14</v>
      </c>
      <c r="Q7053" s="769" t="s">
        <v>14</v>
      </c>
      <c r="R7053" s="769"/>
      <c r="T7053" s="761"/>
    </row>
    <row r="7054" spans="1:20" s="498" customFormat="1" ht="12" x14ac:dyDescent="0.25">
      <c r="A7054" s="772"/>
      <c r="D7054" s="515" t="s">
        <v>12610</v>
      </c>
      <c r="E7054" s="779" t="s">
        <v>12611</v>
      </c>
      <c r="F7054" s="780" t="s">
        <v>5703</v>
      </c>
      <c r="G7054" s="781" t="s">
        <v>10678</v>
      </c>
      <c r="H7054" s="781" t="s">
        <v>11827</v>
      </c>
      <c r="I7054" s="781" t="s">
        <v>5517</v>
      </c>
      <c r="J7054" s="782">
        <v>1000000</v>
      </c>
      <c r="K7054" s="783">
        <v>1000000</v>
      </c>
      <c r="L7054" s="784">
        <f t="shared" si="443"/>
        <v>0</v>
      </c>
      <c r="M7054" s="784">
        <f t="shared" si="444"/>
        <v>0</v>
      </c>
      <c r="N7054" s="782">
        <v>1000000</v>
      </c>
      <c r="O7054" s="782">
        <v>1000000</v>
      </c>
      <c r="P7054" s="782">
        <v>3000000</v>
      </c>
      <c r="Q7054" s="782">
        <v>1500000</v>
      </c>
      <c r="R7054" s="782"/>
      <c r="T7054" s="568"/>
    </row>
    <row r="7055" spans="1:20" s="498" customFormat="1" ht="12" x14ac:dyDescent="0.25">
      <c r="A7055" s="772"/>
      <c r="D7055" s="515" t="s">
        <v>12612</v>
      </c>
      <c r="E7055" s="779" t="s">
        <v>12613</v>
      </c>
      <c r="F7055" s="515" t="s">
        <v>5709</v>
      </c>
      <c r="G7055" s="781" t="s">
        <v>10678</v>
      </c>
      <c r="H7055" s="781" t="s">
        <v>11827</v>
      </c>
      <c r="I7055" s="781" t="s">
        <v>5517</v>
      </c>
      <c r="J7055" s="782">
        <v>300000</v>
      </c>
      <c r="K7055" s="783">
        <v>300000</v>
      </c>
      <c r="L7055" s="784">
        <f t="shared" si="443"/>
        <v>0</v>
      </c>
      <c r="M7055" s="784">
        <f t="shared" si="444"/>
        <v>0</v>
      </c>
      <c r="N7055" s="782">
        <v>300000</v>
      </c>
      <c r="O7055" s="782">
        <v>300000</v>
      </c>
      <c r="P7055" s="782">
        <v>900000</v>
      </c>
      <c r="Q7055" s="782">
        <v>1000000</v>
      </c>
      <c r="R7055" s="782"/>
      <c r="T7055" s="568"/>
    </row>
    <row r="7056" spans="1:20" s="498" customFormat="1" ht="24" x14ac:dyDescent="0.25">
      <c r="A7056" s="772"/>
      <c r="D7056" s="515" t="s">
        <v>12614</v>
      </c>
      <c r="E7056" s="779" t="s">
        <v>12615</v>
      </c>
      <c r="F7056" s="780" t="s">
        <v>6467</v>
      </c>
      <c r="G7056" s="781" t="s">
        <v>10678</v>
      </c>
      <c r="H7056" s="781" t="s">
        <v>11827</v>
      </c>
      <c r="I7056" s="781" t="s">
        <v>5517</v>
      </c>
      <c r="J7056" s="782">
        <v>15000000</v>
      </c>
      <c r="K7056" s="783">
        <v>15000000</v>
      </c>
      <c r="L7056" s="784">
        <f t="shared" si="443"/>
        <v>0</v>
      </c>
      <c r="M7056" s="784">
        <f t="shared" si="444"/>
        <v>0</v>
      </c>
      <c r="N7056" s="782">
        <v>15000000</v>
      </c>
      <c r="O7056" s="782">
        <v>15000000</v>
      </c>
      <c r="P7056" s="782">
        <v>45000000</v>
      </c>
      <c r="Q7056" s="782">
        <v>0</v>
      </c>
      <c r="R7056" s="782"/>
      <c r="T7056" s="568"/>
    </row>
    <row r="7057" spans="1:20" s="498" customFormat="1" ht="12" x14ac:dyDescent="0.25">
      <c r="A7057" s="772"/>
      <c r="D7057" s="515" t="s">
        <v>12616</v>
      </c>
      <c r="E7057" s="779" t="s">
        <v>12617</v>
      </c>
      <c r="F7057" s="780" t="s">
        <v>6716</v>
      </c>
      <c r="G7057" s="781" t="s">
        <v>10678</v>
      </c>
      <c r="H7057" s="781" t="s">
        <v>11827</v>
      </c>
      <c r="I7057" s="781" t="s">
        <v>5517</v>
      </c>
      <c r="J7057" s="782">
        <v>10000000</v>
      </c>
      <c r="K7057" s="783">
        <v>10000000</v>
      </c>
      <c r="L7057" s="784">
        <f t="shared" si="443"/>
        <v>0</v>
      </c>
      <c r="M7057" s="784">
        <f t="shared" si="444"/>
        <v>0</v>
      </c>
      <c r="N7057" s="782">
        <v>10000000</v>
      </c>
      <c r="O7057" s="782">
        <v>10000000</v>
      </c>
      <c r="P7057" s="782">
        <v>30000000</v>
      </c>
      <c r="Q7057" s="782">
        <v>15000000</v>
      </c>
      <c r="R7057" s="782"/>
      <c r="T7057" s="568"/>
    </row>
    <row r="7058" spans="1:20" s="498" customFormat="1" ht="12" x14ac:dyDescent="0.25">
      <c r="A7058" s="772"/>
      <c r="D7058" s="515" t="s">
        <v>12618</v>
      </c>
      <c r="E7058" s="779" t="s">
        <v>12619</v>
      </c>
      <c r="F7058" s="515" t="s">
        <v>5724</v>
      </c>
      <c r="G7058" s="781" t="s">
        <v>10678</v>
      </c>
      <c r="H7058" s="781" t="s">
        <v>11827</v>
      </c>
      <c r="I7058" s="781" t="s">
        <v>5517</v>
      </c>
      <c r="J7058" s="782">
        <v>600000</v>
      </c>
      <c r="K7058" s="783">
        <v>600000</v>
      </c>
      <c r="L7058" s="784">
        <f t="shared" si="443"/>
        <v>0</v>
      </c>
      <c r="M7058" s="784">
        <f t="shared" si="444"/>
        <v>0</v>
      </c>
      <c r="N7058" s="782">
        <v>600000</v>
      </c>
      <c r="O7058" s="782">
        <v>600000</v>
      </c>
      <c r="P7058" s="782">
        <v>1800000</v>
      </c>
      <c r="Q7058" s="782">
        <v>10000000</v>
      </c>
      <c r="R7058" s="782"/>
      <c r="T7058" s="568"/>
    </row>
    <row r="7059" spans="1:20" s="498" customFormat="1" ht="12" x14ac:dyDescent="0.25">
      <c r="A7059" s="772"/>
      <c r="D7059" s="515" t="s">
        <v>12620</v>
      </c>
      <c r="E7059" s="779" t="s">
        <v>12621</v>
      </c>
      <c r="F7059" s="515" t="s">
        <v>5727</v>
      </c>
      <c r="G7059" s="781" t="s">
        <v>10678</v>
      </c>
      <c r="H7059" s="781" t="s">
        <v>11827</v>
      </c>
      <c r="I7059" s="781" t="s">
        <v>5517</v>
      </c>
      <c r="J7059" s="782">
        <v>1000000</v>
      </c>
      <c r="K7059" s="783">
        <v>1000000</v>
      </c>
      <c r="L7059" s="784">
        <f t="shared" si="443"/>
        <v>0</v>
      </c>
      <c r="M7059" s="784">
        <f t="shared" si="444"/>
        <v>0</v>
      </c>
      <c r="N7059" s="782">
        <v>1000000</v>
      </c>
      <c r="O7059" s="782">
        <v>1000000</v>
      </c>
      <c r="P7059" s="782">
        <v>3000000</v>
      </c>
      <c r="Q7059" s="782">
        <v>1000000</v>
      </c>
      <c r="R7059" s="782"/>
      <c r="T7059" s="568"/>
    </row>
    <row r="7060" spans="1:20" s="498" customFormat="1" ht="12" x14ac:dyDescent="0.25">
      <c r="A7060" s="772"/>
      <c r="D7060" s="515" t="s">
        <v>12622</v>
      </c>
      <c r="E7060" s="779" t="s">
        <v>12623</v>
      </c>
      <c r="F7060" s="515" t="s">
        <v>12624</v>
      </c>
      <c r="G7060" s="781" t="s">
        <v>10678</v>
      </c>
      <c r="H7060" s="781" t="s">
        <v>11827</v>
      </c>
      <c r="I7060" s="781" t="s">
        <v>5517</v>
      </c>
      <c r="J7060" s="782">
        <v>0</v>
      </c>
      <c r="K7060" s="783">
        <v>0</v>
      </c>
      <c r="L7060" s="784">
        <f t="shared" si="443"/>
        <v>0</v>
      </c>
      <c r="M7060" s="784">
        <f t="shared" si="444"/>
        <v>0</v>
      </c>
      <c r="N7060" s="782">
        <v>0</v>
      </c>
      <c r="O7060" s="782">
        <v>0</v>
      </c>
      <c r="P7060" s="782">
        <v>0</v>
      </c>
      <c r="Q7060" s="782">
        <v>0</v>
      </c>
      <c r="R7060" s="782"/>
      <c r="T7060" s="568"/>
    </row>
    <row r="7061" spans="1:20" s="498" customFormat="1" ht="12" x14ac:dyDescent="0.25">
      <c r="A7061" s="772"/>
      <c r="D7061" s="515" t="s">
        <v>12625</v>
      </c>
      <c r="E7061" s="779" t="s">
        <v>12626</v>
      </c>
      <c r="F7061" s="780" t="s">
        <v>5739</v>
      </c>
      <c r="G7061" s="781" t="s">
        <v>10678</v>
      </c>
      <c r="H7061" s="781" t="s">
        <v>11827</v>
      </c>
      <c r="I7061" s="781" t="s">
        <v>5517</v>
      </c>
      <c r="J7061" s="782">
        <v>2000000</v>
      </c>
      <c r="K7061" s="783">
        <v>2000000</v>
      </c>
      <c r="L7061" s="784">
        <f t="shared" si="443"/>
        <v>0</v>
      </c>
      <c r="M7061" s="784">
        <f t="shared" si="444"/>
        <v>0</v>
      </c>
      <c r="N7061" s="782">
        <v>2000000</v>
      </c>
      <c r="O7061" s="782">
        <v>2000000</v>
      </c>
      <c r="P7061" s="782">
        <v>6000000</v>
      </c>
      <c r="Q7061" s="782">
        <v>2000000</v>
      </c>
      <c r="R7061" s="782"/>
      <c r="T7061" s="568"/>
    </row>
    <row r="7062" spans="1:20" s="498" customFormat="1" ht="24" x14ac:dyDescent="0.25">
      <c r="A7062" s="772"/>
      <c r="D7062" s="515" t="s">
        <v>12627</v>
      </c>
      <c r="E7062" s="779" t="s">
        <v>12628</v>
      </c>
      <c r="F7062" s="780" t="s">
        <v>7167</v>
      </c>
      <c r="G7062" s="781" t="s">
        <v>10678</v>
      </c>
      <c r="H7062" s="781" t="s">
        <v>12601</v>
      </c>
      <c r="I7062" s="781" t="s">
        <v>5517</v>
      </c>
      <c r="J7062" s="782">
        <v>1000000</v>
      </c>
      <c r="K7062" s="783">
        <v>1000000</v>
      </c>
      <c r="L7062" s="784">
        <f t="shared" si="443"/>
        <v>0</v>
      </c>
      <c r="M7062" s="784">
        <f t="shared" si="444"/>
        <v>0</v>
      </c>
      <c r="N7062" s="782">
        <v>1000000</v>
      </c>
      <c r="O7062" s="782">
        <v>1000000</v>
      </c>
      <c r="P7062" s="782">
        <v>3000000</v>
      </c>
      <c r="Q7062" s="782">
        <v>1000000</v>
      </c>
      <c r="R7062" s="782"/>
      <c r="T7062" s="568"/>
    </row>
    <row r="7063" spans="1:20" s="498" customFormat="1" ht="27.75" customHeight="1" x14ac:dyDescent="0.25">
      <c r="A7063" s="772"/>
      <c r="D7063" s="515" t="s">
        <v>12629</v>
      </c>
      <c r="E7063" s="779" t="s">
        <v>12630</v>
      </c>
      <c r="F7063" s="780" t="s">
        <v>5881</v>
      </c>
      <c r="G7063" s="781" t="s">
        <v>10678</v>
      </c>
      <c r="H7063" s="781" t="s">
        <v>12601</v>
      </c>
      <c r="I7063" s="781" t="s">
        <v>5517</v>
      </c>
      <c r="J7063" s="782">
        <v>800000</v>
      </c>
      <c r="K7063" s="783">
        <v>800000</v>
      </c>
      <c r="L7063" s="784">
        <f t="shared" si="443"/>
        <v>0</v>
      </c>
      <c r="M7063" s="784">
        <f t="shared" si="444"/>
        <v>0</v>
      </c>
      <c r="N7063" s="782">
        <v>800000</v>
      </c>
      <c r="O7063" s="782">
        <v>800000</v>
      </c>
      <c r="P7063" s="782">
        <v>2400000</v>
      </c>
      <c r="Q7063" s="782">
        <v>800000</v>
      </c>
      <c r="R7063" s="782"/>
      <c r="T7063" s="568"/>
    </row>
    <row r="7064" spans="1:20" s="498" customFormat="1" ht="12" x14ac:dyDescent="0.25">
      <c r="A7064" s="772"/>
      <c r="D7064" s="515" t="s">
        <v>12631</v>
      </c>
      <c r="E7064" s="779" t="s">
        <v>12632</v>
      </c>
      <c r="F7064" s="780" t="s">
        <v>5757</v>
      </c>
      <c r="G7064" s="781" t="s">
        <v>5515</v>
      </c>
      <c r="H7064" s="781" t="s">
        <v>5813</v>
      </c>
      <c r="I7064" s="781" t="s">
        <v>5517</v>
      </c>
      <c r="J7064" s="782">
        <v>800000</v>
      </c>
      <c r="K7064" s="783">
        <v>800000</v>
      </c>
      <c r="L7064" s="782">
        <f t="shared" si="443"/>
        <v>0</v>
      </c>
      <c r="M7064" s="782">
        <f t="shared" si="444"/>
        <v>0</v>
      </c>
      <c r="N7064" s="782">
        <v>800000</v>
      </c>
      <c r="O7064" s="782">
        <v>800000</v>
      </c>
      <c r="P7064" s="782">
        <v>2400000</v>
      </c>
      <c r="Q7064" s="782">
        <v>700000</v>
      </c>
      <c r="R7064" s="782"/>
      <c r="T7064" s="568"/>
    </row>
    <row r="7065" spans="1:20" s="498" customFormat="1" ht="12" x14ac:dyDescent="0.25">
      <c r="A7065" s="772"/>
      <c r="D7065" s="515"/>
      <c r="F7065" s="536"/>
      <c r="J7065" s="776"/>
      <c r="K7065" s="829"/>
      <c r="L7065" s="776"/>
      <c r="M7065" s="776"/>
      <c r="N7065" s="776"/>
      <c r="O7065" s="776"/>
      <c r="P7065" s="776"/>
      <c r="Q7065" s="776"/>
      <c r="R7065" s="776"/>
      <c r="T7065" s="568"/>
    </row>
    <row r="7066" spans="1:20" s="498" customFormat="1" ht="12" x14ac:dyDescent="0.25">
      <c r="A7066" s="772"/>
      <c r="B7066" s="566" t="s">
        <v>2022</v>
      </c>
      <c r="C7066" s="810"/>
      <c r="D7066" s="515"/>
      <c r="E7066" s="810"/>
      <c r="F7066" s="827"/>
      <c r="G7066" s="810"/>
      <c r="H7066" s="810"/>
      <c r="I7066" s="779"/>
      <c r="J7066" s="782">
        <v>489096623</v>
      </c>
      <c r="K7066" s="783">
        <f>SUM(K6975,K7010)</f>
        <v>493096623</v>
      </c>
      <c r="L7066" s="782">
        <f t="shared" ref="L7066:O7066" si="445">SUM(L6975,L7010)</f>
        <v>0</v>
      </c>
      <c r="M7066" s="782">
        <f t="shared" si="445"/>
        <v>4000000</v>
      </c>
      <c r="N7066" s="782">
        <f t="shared" si="445"/>
        <v>496833809</v>
      </c>
      <c r="O7066" s="782">
        <f t="shared" si="445"/>
        <v>504620999</v>
      </c>
      <c r="P7066" s="782">
        <v>1490551431</v>
      </c>
      <c r="Q7066" s="782">
        <v>1672461084</v>
      </c>
      <c r="R7066" s="782"/>
      <c r="T7066" s="568"/>
    </row>
    <row r="7067" spans="1:20" s="498" customFormat="1" ht="12" x14ac:dyDescent="0.25">
      <c r="A7067" s="772"/>
      <c r="D7067" s="515"/>
      <c r="F7067" s="536"/>
      <c r="J7067" s="776"/>
      <c r="K7067" s="776"/>
      <c r="L7067" s="776"/>
      <c r="M7067" s="776"/>
      <c r="N7067" s="776"/>
      <c r="O7067" s="776"/>
      <c r="P7067" s="776"/>
      <c r="Q7067" s="776"/>
      <c r="R7067" s="776"/>
      <c r="T7067" s="568"/>
    </row>
    <row r="7068" spans="1:20" s="498" customFormat="1" ht="12" x14ac:dyDescent="0.25">
      <c r="A7068" s="810" t="s">
        <v>12633</v>
      </c>
      <c r="B7068" s="810"/>
      <c r="C7068" s="810"/>
      <c r="D7068" s="515"/>
      <c r="E7068" s="810"/>
      <c r="F7068" s="827"/>
      <c r="G7068" s="810"/>
      <c r="H7068" s="810"/>
      <c r="I7068" s="810"/>
      <c r="J7068" s="782">
        <v>3734583315</v>
      </c>
      <c r="K7068" s="782">
        <v>3459583132.3460007</v>
      </c>
      <c r="L7068" s="782">
        <f t="shared" ref="L7068:O7068" si="446">SUM(L7066,L6971,L6918,L6875,L6794,L6707,L6635,L6822)</f>
        <v>170000000</v>
      </c>
      <c r="M7068" s="782">
        <f t="shared" si="446"/>
        <v>4000000</v>
      </c>
      <c r="N7068" s="782">
        <f t="shared" si="446"/>
        <v>1672199330</v>
      </c>
      <c r="O7068" s="782">
        <f t="shared" si="446"/>
        <v>1697394529</v>
      </c>
      <c r="P7068" s="831">
        <v>11301216784</v>
      </c>
      <c r="Q7068" s="776">
        <v>4051640234</v>
      </c>
      <c r="R7068" s="776"/>
      <c r="T7068" s="568"/>
    </row>
    <row r="7069" spans="1:20" s="498" customFormat="1" ht="12" x14ac:dyDescent="0.25">
      <c r="F7069" s="536"/>
      <c r="J7069" s="776"/>
      <c r="K7069" s="776"/>
      <c r="L7069" s="776"/>
      <c r="M7069" s="776"/>
      <c r="N7069" s="776"/>
      <c r="O7069" s="776"/>
      <c r="P7069" s="776"/>
      <c r="Q7069" s="776"/>
      <c r="R7069" s="776"/>
      <c r="T7069" s="568"/>
    </row>
    <row r="7070" spans="1:20" s="498" customFormat="1" ht="12" x14ac:dyDescent="0.25">
      <c r="F7070" s="536"/>
      <c r="J7070" s="776"/>
      <c r="K7070" s="776"/>
      <c r="L7070" s="776"/>
      <c r="M7070" s="776"/>
      <c r="N7070" s="776"/>
      <c r="O7070" s="776"/>
      <c r="P7070" s="776"/>
      <c r="Q7070" s="776"/>
      <c r="R7070" s="776"/>
      <c r="T7070" s="568"/>
    </row>
    <row r="7071" spans="1:20" s="498" customFormat="1" ht="12" x14ac:dyDescent="0.25">
      <c r="F7071" s="536"/>
      <c r="J7071" s="776"/>
      <c r="K7071" s="776"/>
      <c r="L7071" s="776"/>
      <c r="M7071" s="776"/>
      <c r="N7071" s="776"/>
      <c r="O7071" s="776"/>
      <c r="P7071" s="776"/>
      <c r="Q7071" s="776"/>
      <c r="R7071" s="776"/>
      <c r="T7071" s="568"/>
    </row>
    <row r="7072" spans="1:20" s="498" customFormat="1" ht="12" x14ac:dyDescent="0.25">
      <c r="F7072" s="536"/>
      <c r="J7072" s="776"/>
      <c r="K7072" s="776"/>
      <c r="L7072" s="776"/>
      <c r="M7072" s="776"/>
      <c r="N7072" s="776"/>
      <c r="O7072" s="776"/>
      <c r="P7072" s="776"/>
      <c r="Q7072" s="776"/>
      <c r="R7072" s="776"/>
      <c r="T7072" s="568"/>
    </row>
    <row r="7073" spans="1:20" s="498" customFormat="1" ht="12" x14ac:dyDescent="0.25">
      <c r="F7073" s="536"/>
      <c r="J7073" s="776"/>
      <c r="K7073" s="776"/>
      <c r="L7073" s="776"/>
      <c r="M7073" s="776"/>
      <c r="N7073" s="776"/>
      <c r="O7073" s="776"/>
      <c r="P7073" s="776"/>
      <c r="Q7073" s="776"/>
      <c r="R7073" s="776"/>
      <c r="T7073" s="568"/>
    </row>
    <row r="7074" spans="1:20" s="498" customFormat="1" ht="12" x14ac:dyDescent="0.25">
      <c r="F7074" s="536"/>
      <c r="J7074" s="776"/>
      <c r="K7074" s="776"/>
      <c r="L7074" s="776"/>
      <c r="M7074" s="776"/>
      <c r="N7074" s="776"/>
      <c r="O7074" s="776"/>
      <c r="P7074" s="776"/>
      <c r="Q7074" s="776"/>
      <c r="R7074" s="776"/>
      <c r="T7074" s="568"/>
    </row>
    <row r="7075" spans="1:20" s="498" customFormat="1" ht="12" x14ac:dyDescent="0.25">
      <c r="F7075" s="536"/>
      <c r="J7075" s="776"/>
      <c r="K7075" s="776"/>
      <c r="L7075" s="776"/>
      <c r="M7075" s="776"/>
      <c r="N7075" s="776"/>
      <c r="O7075" s="776"/>
      <c r="P7075" s="776"/>
      <c r="Q7075" s="776"/>
      <c r="R7075" s="776"/>
      <c r="T7075" s="568"/>
    </row>
    <row r="7076" spans="1:20" s="498" customFormat="1" ht="12" x14ac:dyDescent="0.25">
      <c r="F7076" s="536"/>
      <c r="J7076" s="776"/>
      <c r="K7076" s="776"/>
      <c r="L7076" s="776"/>
      <c r="M7076" s="776"/>
      <c r="N7076" s="776"/>
      <c r="O7076" s="776"/>
      <c r="P7076" s="776"/>
      <c r="Q7076" s="776"/>
      <c r="R7076" s="776"/>
      <c r="T7076" s="568"/>
    </row>
    <row r="7077" spans="1:20" s="498" customFormat="1" ht="12" x14ac:dyDescent="0.25">
      <c r="F7077" s="536"/>
      <c r="J7077" s="776"/>
      <c r="K7077" s="776"/>
      <c r="L7077" s="776"/>
      <c r="M7077" s="776"/>
      <c r="N7077" s="776"/>
      <c r="O7077" s="776"/>
      <c r="P7077" s="776"/>
      <c r="Q7077" s="776"/>
      <c r="R7077" s="776"/>
      <c r="T7077" s="568"/>
    </row>
    <row r="7078" spans="1:20" s="498" customFormat="1" ht="12" x14ac:dyDescent="0.25">
      <c r="F7078" s="536"/>
      <c r="J7078" s="776"/>
      <c r="K7078" s="776"/>
      <c r="L7078" s="776"/>
      <c r="M7078" s="776"/>
      <c r="N7078" s="776"/>
      <c r="O7078" s="776"/>
      <c r="P7078" s="776"/>
      <c r="Q7078" s="776"/>
      <c r="R7078" s="776"/>
      <c r="T7078" s="568"/>
    </row>
    <row r="7079" spans="1:20" s="498" customFormat="1" ht="12" x14ac:dyDescent="0.25">
      <c r="F7079" s="536"/>
      <c r="J7079" s="776"/>
      <c r="K7079" s="776"/>
      <c r="L7079" s="776"/>
      <c r="M7079" s="776"/>
      <c r="N7079" s="776"/>
      <c r="O7079" s="776"/>
      <c r="P7079" s="776"/>
      <c r="Q7079" s="776"/>
      <c r="R7079" s="776"/>
      <c r="T7079" s="568"/>
    </row>
    <row r="7080" spans="1:20" s="498" customFormat="1" ht="12" x14ac:dyDescent="0.25">
      <c r="F7080" s="536"/>
      <c r="J7080" s="776"/>
      <c r="K7080" s="776"/>
      <c r="L7080" s="776"/>
      <c r="M7080" s="776"/>
      <c r="N7080" s="776"/>
      <c r="O7080" s="776"/>
      <c r="P7080" s="776"/>
      <c r="Q7080" s="776"/>
      <c r="R7080" s="776"/>
      <c r="T7080" s="568"/>
    </row>
    <row r="7081" spans="1:20" s="498" customFormat="1" ht="12" x14ac:dyDescent="0.25">
      <c r="F7081" s="536"/>
      <c r="J7081" s="776"/>
      <c r="K7081" s="776"/>
      <c r="L7081" s="776"/>
      <c r="M7081" s="776"/>
      <c r="N7081" s="776"/>
      <c r="O7081" s="776"/>
      <c r="P7081" s="776"/>
      <c r="Q7081" s="776"/>
      <c r="R7081" s="776"/>
      <c r="T7081" s="568"/>
    </row>
    <row r="7082" spans="1:20" s="498" customFormat="1" ht="12" x14ac:dyDescent="0.25">
      <c r="F7082" s="536"/>
      <c r="J7082" s="776"/>
      <c r="K7082" s="776"/>
      <c r="L7082" s="776"/>
      <c r="M7082" s="776"/>
      <c r="N7082" s="776"/>
      <c r="O7082" s="776"/>
      <c r="P7082" s="776"/>
      <c r="Q7082" s="776"/>
      <c r="R7082" s="776"/>
      <c r="T7082" s="568"/>
    </row>
    <row r="7083" spans="1:20" s="498" customFormat="1" ht="12" x14ac:dyDescent="0.25">
      <c r="F7083" s="536"/>
      <c r="J7083" s="776"/>
      <c r="K7083" s="776"/>
      <c r="L7083" s="776"/>
      <c r="M7083" s="776"/>
      <c r="N7083" s="776"/>
      <c r="O7083" s="776"/>
      <c r="P7083" s="776"/>
      <c r="Q7083" s="776"/>
      <c r="R7083" s="776"/>
      <c r="T7083" s="568"/>
    </row>
    <row r="7084" spans="1:20" s="498" customFormat="1" ht="12" x14ac:dyDescent="0.25">
      <c r="F7084" s="536"/>
      <c r="J7084" s="776"/>
      <c r="K7084" s="776"/>
      <c r="L7084" s="776"/>
      <c r="M7084" s="776"/>
      <c r="N7084" s="776"/>
      <c r="O7084" s="776"/>
      <c r="P7084" s="776"/>
      <c r="Q7084" s="776"/>
      <c r="R7084" s="776"/>
      <c r="T7084" s="568"/>
    </row>
    <row r="7085" spans="1:20" s="498" customFormat="1" ht="12" x14ac:dyDescent="0.25">
      <c r="F7085" s="536"/>
      <c r="J7085" s="776"/>
      <c r="K7085" s="776"/>
      <c r="L7085" s="776"/>
      <c r="M7085" s="776"/>
      <c r="N7085" s="776"/>
      <c r="O7085" s="776"/>
      <c r="P7085" s="776"/>
      <c r="Q7085" s="776"/>
      <c r="R7085" s="776"/>
      <c r="T7085" s="568"/>
    </row>
    <row r="7086" spans="1:20" s="751" customFormat="1" ht="12" customHeight="1" x14ac:dyDescent="0.3">
      <c r="A7086" s="946" t="s">
        <v>5500</v>
      </c>
      <c r="B7086" s="946"/>
      <c r="C7086" s="946"/>
      <c r="D7086" s="946"/>
      <c r="E7086" s="946"/>
      <c r="F7086" s="946"/>
      <c r="G7086" s="946"/>
      <c r="H7086" s="946"/>
      <c r="I7086" s="946"/>
      <c r="J7086" s="946"/>
      <c r="K7086" s="946"/>
      <c r="L7086" s="946"/>
      <c r="M7086" s="946"/>
      <c r="N7086" s="946"/>
      <c r="O7086" s="946"/>
      <c r="P7086" s="946"/>
      <c r="Q7086" s="946"/>
      <c r="T7086" s="752"/>
    </row>
    <row r="7087" spans="1:20" s="751" customFormat="1" ht="13.8" x14ac:dyDescent="0.3">
      <c r="A7087" s="946" t="s">
        <v>5501</v>
      </c>
      <c r="B7087" s="946"/>
      <c r="C7087" s="946"/>
      <c r="D7087" s="946"/>
      <c r="E7087" s="946"/>
      <c r="F7087" s="946"/>
      <c r="G7087" s="946"/>
      <c r="H7087" s="946"/>
      <c r="I7087" s="946"/>
      <c r="J7087" s="946"/>
      <c r="K7087" s="946"/>
      <c r="L7087" s="946"/>
      <c r="M7087" s="946"/>
      <c r="N7087" s="946"/>
      <c r="O7087" s="946"/>
      <c r="P7087" s="946"/>
      <c r="Q7087" s="946"/>
      <c r="T7087" s="752"/>
    </row>
    <row r="7088" spans="1:20" s="753" customFormat="1" ht="13.2" x14ac:dyDescent="0.25">
      <c r="A7088" s="947" t="s">
        <v>12634</v>
      </c>
      <c r="B7088" s="947"/>
      <c r="C7088" s="947"/>
      <c r="D7088" s="947"/>
      <c r="E7088" s="947"/>
      <c r="F7088" s="947"/>
      <c r="G7088" s="947"/>
      <c r="H7088" s="947"/>
      <c r="I7088" s="947"/>
      <c r="J7088" s="947"/>
      <c r="K7088" s="947"/>
      <c r="L7088" s="947"/>
      <c r="M7088" s="947"/>
      <c r="N7088" s="947"/>
      <c r="O7088" s="947"/>
      <c r="P7088" s="947"/>
      <c r="Q7088" s="947"/>
      <c r="T7088" s="754"/>
    </row>
    <row r="7089" spans="1:20" s="760" customFormat="1" ht="24" customHeight="1" x14ac:dyDescent="0.25">
      <c r="A7089" s="943" t="s">
        <v>5502</v>
      </c>
      <c r="B7089" s="948" t="s">
        <v>5503</v>
      </c>
      <c r="C7089" s="949"/>
      <c r="D7089" s="755"/>
      <c r="E7089" s="943" t="s">
        <v>5504</v>
      </c>
      <c r="F7089" s="943" t="s">
        <v>4881</v>
      </c>
      <c r="G7089" s="943" t="s">
        <v>5505</v>
      </c>
      <c r="H7089" s="943" t="s">
        <v>5506</v>
      </c>
      <c r="I7089" s="943" t="s">
        <v>5507</v>
      </c>
      <c r="J7089" s="756" t="s">
        <v>3115</v>
      </c>
      <c r="K7089" s="757" t="s">
        <v>3116</v>
      </c>
      <c r="L7089" s="758" t="s">
        <v>5508</v>
      </c>
      <c r="M7089" s="758" t="s">
        <v>5509</v>
      </c>
      <c r="N7089" s="756" t="s">
        <v>3116</v>
      </c>
      <c r="O7089" s="756" t="s">
        <v>3116</v>
      </c>
      <c r="P7089" s="759" t="s">
        <v>3317</v>
      </c>
      <c r="Q7089" s="759" t="s">
        <v>3341</v>
      </c>
      <c r="R7089" s="759" t="s">
        <v>5510</v>
      </c>
      <c r="T7089" s="761"/>
    </row>
    <row r="7090" spans="1:20" s="760" customFormat="1" ht="19.5" customHeight="1" x14ac:dyDescent="0.25">
      <c r="A7090" s="944"/>
      <c r="B7090" s="950"/>
      <c r="C7090" s="951"/>
      <c r="D7090" s="762"/>
      <c r="E7090" s="944"/>
      <c r="F7090" s="944"/>
      <c r="G7090" s="944"/>
      <c r="H7090" s="944"/>
      <c r="I7090" s="944"/>
      <c r="J7090" s="763">
        <v>2020</v>
      </c>
      <c r="K7090" s="764" t="s">
        <v>3120</v>
      </c>
      <c r="L7090" s="765" t="s">
        <v>3120</v>
      </c>
      <c r="M7090" s="765" t="s">
        <v>3120</v>
      </c>
      <c r="N7090" s="766" t="s">
        <v>5068</v>
      </c>
      <c r="O7090" s="766" t="s">
        <v>5069</v>
      </c>
      <c r="P7090" s="763" t="s">
        <v>4882</v>
      </c>
      <c r="Q7090" s="766" t="s">
        <v>5102</v>
      </c>
      <c r="R7090" s="763"/>
      <c r="T7090" s="761"/>
    </row>
    <row r="7091" spans="1:20" s="760" customFormat="1" ht="15.75" customHeight="1" x14ac:dyDescent="0.25">
      <c r="A7091" s="945"/>
      <c r="B7091" s="952"/>
      <c r="C7091" s="953"/>
      <c r="D7091" s="768"/>
      <c r="E7091" s="945"/>
      <c r="F7091" s="945"/>
      <c r="G7091" s="945"/>
      <c r="H7091" s="945"/>
      <c r="I7091" s="945"/>
      <c r="J7091" s="769" t="s">
        <v>14</v>
      </c>
      <c r="K7091" s="770" t="s">
        <v>14</v>
      </c>
      <c r="L7091" s="771" t="s">
        <v>14</v>
      </c>
      <c r="M7091" s="771" t="s">
        <v>14</v>
      </c>
      <c r="N7091" s="769" t="s">
        <v>14</v>
      </c>
      <c r="O7091" s="769" t="s">
        <v>14</v>
      </c>
      <c r="P7091" s="769" t="s">
        <v>14</v>
      </c>
      <c r="Q7091" s="769" t="s">
        <v>14</v>
      </c>
      <c r="R7091" s="769"/>
      <c r="T7091" s="761"/>
    </row>
    <row r="7092" spans="1:20" s="498" customFormat="1" ht="12" x14ac:dyDescent="0.25">
      <c r="A7092" s="772" t="s">
        <v>2024</v>
      </c>
      <c r="B7092" s="773" t="s">
        <v>2025</v>
      </c>
      <c r="C7092" s="773"/>
      <c r="D7092" s="794"/>
      <c r="E7092" s="773"/>
      <c r="F7092" s="775"/>
      <c r="G7092" s="773"/>
      <c r="H7092" s="773"/>
      <c r="I7092" s="773"/>
      <c r="J7092" s="776"/>
      <c r="K7092" s="829"/>
      <c r="L7092" s="776"/>
      <c r="M7092" s="776"/>
      <c r="N7092" s="853"/>
      <c r="O7092" s="853"/>
      <c r="P7092" s="776"/>
      <c r="Q7092" s="853"/>
      <c r="R7092" s="853"/>
      <c r="T7092" s="568"/>
    </row>
    <row r="7093" spans="1:20" s="498" customFormat="1" ht="12" x14ac:dyDescent="0.25">
      <c r="A7093" s="772"/>
      <c r="C7093" s="773" t="s">
        <v>5123</v>
      </c>
      <c r="D7093" s="794"/>
      <c r="E7093" s="773"/>
      <c r="F7093" s="775"/>
      <c r="G7093" s="773"/>
      <c r="H7093" s="773"/>
      <c r="I7093" s="773"/>
      <c r="J7093" s="854">
        <v>45694144</v>
      </c>
      <c r="K7093" s="789">
        <f>SUM(K7094:K7107)</f>
        <v>45694144</v>
      </c>
      <c r="L7093" s="784">
        <f t="shared" ref="L7093:O7093" si="447">SUM(L7094:L7107)</f>
        <v>0</v>
      </c>
      <c r="M7093" s="784">
        <f t="shared" si="447"/>
        <v>0</v>
      </c>
      <c r="N7093" s="784">
        <f t="shared" si="447"/>
        <v>46590108</v>
      </c>
      <c r="O7093" s="784">
        <f t="shared" si="447"/>
        <v>47486070</v>
      </c>
      <c r="P7093" s="777">
        <f>SUM(K7093,N7093,O7093)</f>
        <v>139770322</v>
      </c>
      <c r="Q7093" s="855">
        <v>92142084</v>
      </c>
      <c r="R7093" s="856"/>
      <c r="T7093" s="568"/>
    </row>
    <row r="7094" spans="1:20" s="498" customFormat="1" ht="12" x14ac:dyDescent="0.25">
      <c r="A7094" s="772"/>
      <c r="D7094" s="515" t="s">
        <v>12635</v>
      </c>
      <c r="E7094" s="779" t="s">
        <v>12636</v>
      </c>
      <c r="F7094" s="780" t="s">
        <v>6059</v>
      </c>
      <c r="G7094" s="781" t="s">
        <v>8378</v>
      </c>
      <c r="H7094" s="781" t="s">
        <v>11214</v>
      </c>
      <c r="I7094" s="781" t="s">
        <v>5517</v>
      </c>
      <c r="J7094" s="782">
        <v>35971010</v>
      </c>
      <c r="K7094" s="783">
        <v>35971010</v>
      </c>
      <c r="L7094" s="784">
        <f t="shared" ref="L7094:L7107" si="448">SUM(J7094-K7094)</f>
        <v>0</v>
      </c>
      <c r="M7094" s="784">
        <f>SUM(K7094-J7094)</f>
        <v>0</v>
      </c>
      <c r="N7094" s="782">
        <v>36676324</v>
      </c>
      <c r="O7094" s="782">
        <v>37381638</v>
      </c>
      <c r="P7094" s="782">
        <v>110028972</v>
      </c>
      <c r="Q7094" s="782">
        <v>67162397</v>
      </c>
      <c r="R7094" s="782"/>
      <c r="T7094" s="568"/>
    </row>
    <row r="7095" spans="1:20" s="498" customFormat="1" ht="14.25" customHeight="1" x14ac:dyDescent="0.25">
      <c r="A7095" s="772"/>
      <c r="D7095" s="515" t="s">
        <v>12637</v>
      </c>
      <c r="E7095" s="779" t="s">
        <v>12638</v>
      </c>
      <c r="F7095" s="780" t="s">
        <v>5526</v>
      </c>
      <c r="G7095" s="781" t="s">
        <v>8378</v>
      </c>
      <c r="H7095" s="781" t="s">
        <v>11214</v>
      </c>
      <c r="I7095" s="781" t="s">
        <v>5517</v>
      </c>
      <c r="J7095" s="782">
        <v>4096910</v>
      </c>
      <c r="K7095" s="783">
        <v>4096910</v>
      </c>
      <c r="L7095" s="784">
        <f t="shared" si="448"/>
        <v>0</v>
      </c>
      <c r="M7095" s="784">
        <f t="shared" ref="M7095:M7107" si="449">SUM(K7095-J7095)</f>
        <v>0</v>
      </c>
      <c r="N7095" s="782">
        <v>4177242</v>
      </c>
      <c r="O7095" s="782">
        <v>4257573</v>
      </c>
      <c r="P7095" s="782">
        <v>12531725</v>
      </c>
      <c r="Q7095" s="782">
        <v>5089226</v>
      </c>
      <c r="R7095" s="782"/>
      <c r="T7095" s="568"/>
    </row>
    <row r="7096" spans="1:20" s="498" customFormat="1" ht="12" x14ac:dyDescent="0.25">
      <c r="A7096" s="772"/>
      <c r="D7096" s="515" t="s">
        <v>12639</v>
      </c>
      <c r="E7096" s="779" t="s">
        <v>12640</v>
      </c>
      <c r="F7096" s="780" t="s">
        <v>5529</v>
      </c>
      <c r="G7096" s="781" t="s">
        <v>8378</v>
      </c>
      <c r="H7096" s="781" t="s">
        <v>11214</v>
      </c>
      <c r="I7096" s="781" t="s">
        <v>5517</v>
      </c>
      <c r="J7096" s="782">
        <v>1856257</v>
      </c>
      <c r="K7096" s="783">
        <v>1856257</v>
      </c>
      <c r="L7096" s="784">
        <f t="shared" si="448"/>
        <v>0</v>
      </c>
      <c r="M7096" s="784">
        <f t="shared" si="449"/>
        <v>0</v>
      </c>
      <c r="N7096" s="782">
        <v>1892654</v>
      </c>
      <c r="O7096" s="782">
        <v>1929051</v>
      </c>
      <c r="P7096" s="782">
        <v>5677962</v>
      </c>
      <c r="Q7096" s="782">
        <v>2265800</v>
      </c>
      <c r="R7096" s="782"/>
      <c r="T7096" s="568"/>
    </row>
    <row r="7097" spans="1:20" s="498" customFormat="1" ht="12" x14ac:dyDescent="0.25">
      <c r="A7097" s="772"/>
      <c r="D7097" s="515" t="s">
        <v>12641</v>
      </c>
      <c r="E7097" s="779" t="s">
        <v>12642</v>
      </c>
      <c r="F7097" s="780" t="s">
        <v>5532</v>
      </c>
      <c r="G7097" s="781" t="s">
        <v>8378</v>
      </c>
      <c r="H7097" s="781" t="s">
        <v>11214</v>
      </c>
      <c r="I7097" s="781" t="s">
        <v>5517</v>
      </c>
      <c r="J7097" s="782">
        <v>733747</v>
      </c>
      <c r="K7097" s="783">
        <v>733747</v>
      </c>
      <c r="L7097" s="784">
        <f t="shared" si="448"/>
        <v>0</v>
      </c>
      <c r="M7097" s="784">
        <f t="shared" si="449"/>
        <v>0</v>
      </c>
      <c r="N7097" s="782">
        <v>748134</v>
      </c>
      <c r="O7097" s="782">
        <v>762521</v>
      </c>
      <c r="P7097" s="782">
        <v>2244402</v>
      </c>
      <c r="Q7097" s="782">
        <v>902400</v>
      </c>
      <c r="R7097" s="782"/>
      <c r="T7097" s="568"/>
    </row>
    <row r="7098" spans="1:20" s="498" customFormat="1" ht="12" x14ac:dyDescent="0.25">
      <c r="A7098" s="772"/>
      <c r="D7098" s="515" t="s">
        <v>12643</v>
      </c>
      <c r="E7098" s="779" t="s">
        <v>12644</v>
      </c>
      <c r="F7098" s="780" t="s">
        <v>5535</v>
      </c>
      <c r="G7098" s="781" t="s">
        <v>8378</v>
      </c>
      <c r="H7098" s="781" t="s">
        <v>11214</v>
      </c>
      <c r="I7098" s="781" t="s">
        <v>5517</v>
      </c>
      <c r="J7098" s="782">
        <v>544589</v>
      </c>
      <c r="K7098" s="783">
        <v>544589</v>
      </c>
      <c r="L7098" s="784">
        <f t="shared" si="448"/>
        <v>0</v>
      </c>
      <c r="M7098" s="784">
        <f t="shared" si="449"/>
        <v>0</v>
      </c>
      <c r="N7098" s="782">
        <v>555268</v>
      </c>
      <c r="O7098" s="782">
        <v>565946</v>
      </c>
      <c r="P7098" s="782">
        <v>1665803</v>
      </c>
      <c r="Q7098" s="782">
        <v>660000</v>
      </c>
      <c r="R7098" s="782"/>
      <c r="T7098" s="568"/>
    </row>
    <row r="7099" spans="1:20" s="498" customFormat="1" ht="12" x14ac:dyDescent="0.25">
      <c r="A7099" s="772"/>
      <c r="D7099" s="515" t="s">
        <v>12645</v>
      </c>
      <c r="E7099" s="779" t="s">
        <v>12646</v>
      </c>
      <c r="F7099" s="515" t="s">
        <v>5538</v>
      </c>
      <c r="G7099" s="781" t="s">
        <v>8378</v>
      </c>
      <c r="H7099" s="781" t="s">
        <v>11214</v>
      </c>
      <c r="I7099" s="781" t="s">
        <v>5517</v>
      </c>
      <c r="J7099" s="782">
        <v>2478</v>
      </c>
      <c r="K7099" s="783">
        <v>2478</v>
      </c>
      <c r="L7099" s="784">
        <f t="shared" si="448"/>
        <v>0</v>
      </c>
      <c r="M7099" s="784">
        <f t="shared" si="449"/>
        <v>0</v>
      </c>
      <c r="N7099" s="782">
        <v>2527</v>
      </c>
      <c r="O7099" s="782">
        <v>2575</v>
      </c>
      <c r="P7099" s="782">
        <v>7580</v>
      </c>
      <c r="Q7099" s="782">
        <v>0</v>
      </c>
      <c r="R7099" s="782"/>
      <c r="T7099" s="568"/>
    </row>
    <row r="7100" spans="1:20" s="498" customFormat="1" ht="12" x14ac:dyDescent="0.25">
      <c r="A7100" s="772"/>
      <c r="D7100" s="515" t="s">
        <v>12647</v>
      </c>
      <c r="E7100" s="779" t="s">
        <v>12648</v>
      </c>
      <c r="F7100" s="780" t="s">
        <v>5796</v>
      </c>
      <c r="G7100" s="781" t="s">
        <v>8378</v>
      </c>
      <c r="H7100" s="781" t="s">
        <v>11214</v>
      </c>
      <c r="I7100" s="781" t="s">
        <v>5517</v>
      </c>
      <c r="J7100" s="782">
        <v>2192146</v>
      </c>
      <c r="K7100" s="783">
        <v>2192146</v>
      </c>
      <c r="L7100" s="784">
        <f t="shared" si="448"/>
        <v>0</v>
      </c>
      <c r="M7100" s="784">
        <f t="shared" si="449"/>
        <v>0</v>
      </c>
      <c r="N7100" s="782">
        <v>2235129</v>
      </c>
      <c r="O7100" s="782">
        <v>2278112</v>
      </c>
      <c r="P7100" s="782">
        <v>6705387</v>
      </c>
      <c r="Q7100" s="782">
        <v>16062261</v>
      </c>
      <c r="R7100" s="782"/>
      <c r="T7100" s="568"/>
    </row>
    <row r="7101" spans="1:20" s="498" customFormat="1" ht="12" x14ac:dyDescent="0.25">
      <c r="A7101" s="772"/>
      <c r="D7101" s="515" t="s">
        <v>12649</v>
      </c>
      <c r="E7101" s="779" t="s">
        <v>12650</v>
      </c>
      <c r="F7101" s="515" t="s">
        <v>5544</v>
      </c>
      <c r="G7101" s="781" t="s">
        <v>8378</v>
      </c>
      <c r="H7101" s="781" t="s">
        <v>11214</v>
      </c>
      <c r="I7101" s="781" t="s">
        <v>5517</v>
      </c>
      <c r="J7101" s="782">
        <v>51628</v>
      </c>
      <c r="K7101" s="783">
        <v>51628</v>
      </c>
      <c r="L7101" s="784">
        <f t="shared" si="448"/>
        <v>0</v>
      </c>
      <c r="M7101" s="784">
        <f t="shared" si="449"/>
        <v>0</v>
      </c>
      <c r="N7101" s="782">
        <v>52640</v>
      </c>
      <c r="O7101" s="782">
        <v>53652</v>
      </c>
      <c r="P7101" s="782">
        <v>157920</v>
      </c>
      <c r="Q7101" s="782">
        <v>0</v>
      </c>
      <c r="R7101" s="782"/>
      <c r="T7101" s="568"/>
    </row>
    <row r="7102" spans="1:20" s="498" customFormat="1" ht="12" x14ac:dyDescent="0.25">
      <c r="A7102" s="772"/>
      <c r="D7102" s="515" t="s">
        <v>12651</v>
      </c>
      <c r="E7102" s="779" t="s">
        <v>12652</v>
      </c>
      <c r="F7102" s="780" t="s">
        <v>12653</v>
      </c>
      <c r="G7102" s="781" t="s">
        <v>8378</v>
      </c>
      <c r="H7102" s="781" t="s">
        <v>11214</v>
      </c>
      <c r="I7102" s="781" t="s">
        <v>5517</v>
      </c>
      <c r="J7102" s="782">
        <v>0</v>
      </c>
      <c r="K7102" s="783">
        <v>0</v>
      </c>
      <c r="L7102" s="784">
        <f t="shared" si="448"/>
        <v>0</v>
      </c>
      <c r="M7102" s="784">
        <f t="shared" si="449"/>
        <v>0</v>
      </c>
      <c r="N7102" s="782">
        <v>0</v>
      </c>
      <c r="O7102" s="782">
        <v>0</v>
      </c>
      <c r="P7102" s="782">
        <v>0</v>
      </c>
      <c r="Q7102" s="782">
        <v>0</v>
      </c>
      <c r="R7102" s="782"/>
      <c r="T7102" s="568"/>
    </row>
    <row r="7103" spans="1:20" s="498" customFormat="1" ht="12" x14ac:dyDescent="0.25">
      <c r="A7103" s="772"/>
      <c r="D7103" s="515" t="s">
        <v>12654</v>
      </c>
      <c r="E7103" s="779" t="s">
        <v>12655</v>
      </c>
      <c r="F7103" s="780" t="s">
        <v>5553</v>
      </c>
      <c r="G7103" s="781" t="s">
        <v>8378</v>
      </c>
      <c r="H7103" s="781" t="s">
        <v>11214</v>
      </c>
      <c r="I7103" s="781" t="s">
        <v>5517</v>
      </c>
      <c r="J7103" s="782">
        <v>24480</v>
      </c>
      <c r="K7103" s="783">
        <v>24480</v>
      </c>
      <c r="L7103" s="784">
        <f t="shared" si="448"/>
        <v>0</v>
      </c>
      <c r="M7103" s="784">
        <f t="shared" si="449"/>
        <v>0</v>
      </c>
      <c r="N7103" s="782">
        <v>24960</v>
      </c>
      <c r="O7103" s="782">
        <v>25440</v>
      </c>
      <c r="P7103" s="782">
        <v>74880</v>
      </c>
      <c r="Q7103" s="782">
        <v>0</v>
      </c>
      <c r="R7103" s="782"/>
      <c r="T7103" s="568"/>
    </row>
    <row r="7104" spans="1:20" s="498" customFormat="1" ht="12" x14ac:dyDescent="0.25">
      <c r="A7104" s="772"/>
      <c r="D7104" s="515" t="s">
        <v>12656</v>
      </c>
      <c r="E7104" s="779" t="s">
        <v>12657</v>
      </c>
      <c r="F7104" s="780" t="s">
        <v>7429</v>
      </c>
      <c r="G7104" s="781" t="s">
        <v>8378</v>
      </c>
      <c r="H7104" s="781" t="s">
        <v>11214</v>
      </c>
      <c r="I7104" s="781" t="s">
        <v>5517</v>
      </c>
      <c r="J7104" s="782">
        <v>0</v>
      </c>
      <c r="K7104" s="783">
        <v>0</v>
      </c>
      <c r="L7104" s="784">
        <f t="shared" si="448"/>
        <v>0</v>
      </c>
      <c r="M7104" s="784">
        <f t="shared" si="449"/>
        <v>0</v>
      </c>
      <c r="N7104" s="782">
        <v>0</v>
      </c>
      <c r="O7104" s="782">
        <v>0</v>
      </c>
      <c r="P7104" s="782">
        <v>0</v>
      </c>
      <c r="Q7104" s="782">
        <v>0</v>
      </c>
      <c r="R7104" s="782"/>
      <c r="T7104" s="568"/>
    </row>
    <row r="7105" spans="1:20" s="498" customFormat="1" ht="24" x14ac:dyDescent="0.25">
      <c r="A7105" s="772"/>
      <c r="D7105" s="515" t="s">
        <v>12658</v>
      </c>
      <c r="E7105" s="779" t="s">
        <v>12659</v>
      </c>
      <c r="F7105" s="780" t="s">
        <v>12660</v>
      </c>
      <c r="G7105" s="781" t="s">
        <v>8378</v>
      </c>
      <c r="H7105" s="781" t="s">
        <v>11214</v>
      </c>
      <c r="I7105" s="781" t="s">
        <v>5517</v>
      </c>
      <c r="J7105" s="782">
        <v>0</v>
      </c>
      <c r="K7105" s="783">
        <v>0</v>
      </c>
      <c r="L7105" s="784">
        <f t="shared" si="448"/>
        <v>0</v>
      </c>
      <c r="M7105" s="784">
        <f t="shared" si="449"/>
        <v>0</v>
      </c>
      <c r="N7105" s="782">
        <v>0</v>
      </c>
      <c r="O7105" s="782">
        <v>0</v>
      </c>
      <c r="P7105" s="782">
        <v>0</v>
      </c>
      <c r="Q7105" s="782">
        <v>0</v>
      </c>
      <c r="R7105" s="782"/>
      <c r="T7105" s="568"/>
    </row>
    <row r="7106" spans="1:20" s="498" customFormat="1" ht="12" x14ac:dyDescent="0.25">
      <c r="A7106" s="772"/>
      <c r="D7106" s="515" t="s">
        <v>12661</v>
      </c>
      <c r="E7106" s="779" t="s">
        <v>12662</v>
      </c>
      <c r="F7106" s="780" t="s">
        <v>12663</v>
      </c>
      <c r="G7106" s="781" t="s">
        <v>8378</v>
      </c>
      <c r="H7106" s="781" t="s">
        <v>11214</v>
      </c>
      <c r="I7106" s="781" t="s">
        <v>5517</v>
      </c>
      <c r="J7106" s="782">
        <v>220899</v>
      </c>
      <c r="K7106" s="783">
        <v>220899</v>
      </c>
      <c r="L7106" s="784">
        <f t="shared" si="448"/>
        <v>0</v>
      </c>
      <c r="M7106" s="784">
        <f t="shared" si="449"/>
        <v>0</v>
      </c>
      <c r="N7106" s="782">
        <v>225230</v>
      </c>
      <c r="O7106" s="782">
        <v>229562</v>
      </c>
      <c r="P7106" s="782">
        <v>675691</v>
      </c>
      <c r="Q7106" s="782">
        <v>0</v>
      </c>
      <c r="R7106" s="782"/>
      <c r="T7106" s="568"/>
    </row>
    <row r="7107" spans="1:20" s="498" customFormat="1" ht="12" x14ac:dyDescent="0.25">
      <c r="A7107" s="772"/>
      <c r="D7107" s="515" t="s">
        <v>12664</v>
      </c>
      <c r="E7107" s="779" t="s">
        <v>12665</v>
      </c>
      <c r="F7107" s="780" t="s">
        <v>12666</v>
      </c>
      <c r="G7107" s="781" t="s">
        <v>8378</v>
      </c>
      <c r="H7107" s="781" t="s">
        <v>11214</v>
      </c>
      <c r="I7107" s="781" t="s">
        <v>5517</v>
      </c>
      <c r="J7107" s="782">
        <v>0</v>
      </c>
      <c r="K7107" s="783">
        <v>0</v>
      </c>
      <c r="L7107" s="784">
        <f t="shared" si="448"/>
        <v>0</v>
      </c>
      <c r="M7107" s="784">
        <f t="shared" si="449"/>
        <v>0</v>
      </c>
      <c r="N7107" s="782">
        <v>0</v>
      </c>
      <c r="O7107" s="782">
        <v>0</v>
      </c>
      <c r="P7107" s="782">
        <v>0</v>
      </c>
      <c r="Q7107" s="782">
        <v>0</v>
      </c>
      <c r="R7107" s="782"/>
      <c r="T7107" s="568"/>
    </row>
    <row r="7108" spans="1:20" s="498" customFormat="1" ht="12" x14ac:dyDescent="0.25">
      <c r="A7108" s="772"/>
      <c r="D7108" s="515"/>
      <c r="F7108" s="536"/>
      <c r="J7108" s="776"/>
      <c r="K7108" s="829"/>
      <c r="L7108" s="776"/>
      <c r="M7108" s="776"/>
      <c r="N7108" s="831"/>
      <c r="O7108" s="831"/>
      <c r="P7108" s="776"/>
      <c r="Q7108" s="831"/>
      <c r="R7108" s="831"/>
      <c r="T7108" s="568"/>
    </row>
    <row r="7109" spans="1:20" s="498" customFormat="1" ht="12" x14ac:dyDescent="0.25">
      <c r="A7109" s="772"/>
      <c r="C7109" s="773" t="s">
        <v>5142</v>
      </c>
      <c r="D7109" s="794"/>
      <c r="E7109" s="773"/>
      <c r="F7109" s="775"/>
      <c r="G7109" s="773"/>
      <c r="H7109" s="773"/>
      <c r="I7109" s="773"/>
      <c r="J7109" s="854">
        <v>59300000</v>
      </c>
      <c r="K7109" s="789">
        <f>SUM(K7110:K7149)</f>
        <v>63100000</v>
      </c>
      <c r="L7109" s="784">
        <f>SUM(L7110:L7149)</f>
        <v>0</v>
      </c>
      <c r="M7109" s="784">
        <f>SUM(M7110:M7149)</f>
        <v>3800000</v>
      </c>
      <c r="N7109" s="784">
        <f>SUM(N7110:N7149)</f>
        <v>59300000</v>
      </c>
      <c r="O7109" s="784">
        <f>SUM(O7110:O7149)</f>
        <v>60250000</v>
      </c>
      <c r="P7109" s="777">
        <f>SUM(K7109,N7109,O7109)</f>
        <v>182650000</v>
      </c>
      <c r="Q7109" s="855">
        <v>58100000</v>
      </c>
      <c r="R7109" s="856"/>
      <c r="T7109" s="568"/>
    </row>
    <row r="7110" spans="1:20" s="498" customFormat="1" ht="24" x14ac:dyDescent="0.25">
      <c r="A7110" s="772"/>
      <c r="D7110" s="515" t="s">
        <v>12667</v>
      </c>
      <c r="E7110" s="779" t="s">
        <v>12668</v>
      </c>
      <c r="F7110" s="780" t="s">
        <v>5565</v>
      </c>
      <c r="G7110" s="781" t="s">
        <v>8378</v>
      </c>
      <c r="H7110" s="781" t="s">
        <v>11214</v>
      </c>
      <c r="I7110" s="781" t="s">
        <v>5517</v>
      </c>
      <c r="J7110" s="782">
        <v>1000000</v>
      </c>
      <c r="K7110" s="783">
        <v>1000000</v>
      </c>
      <c r="L7110" s="784">
        <f t="shared" ref="L7110:L7149" si="450">SUM(J7110-K7110)</f>
        <v>0</v>
      </c>
      <c r="M7110" s="784">
        <f>SUM(K7110-J7110)</f>
        <v>0</v>
      </c>
      <c r="N7110" s="782">
        <v>1000000</v>
      </c>
      <c r="O7110" s="782">
        <v>1000000</v>
      </c>
      <c r="P7110" s="782">
        <v>3000000</v>
      </c>
      <c r="Q7110" s="782">
        <v>0</v>
      </c>
      <c r="R7110" s="782"/>
      <c r="T7110" s="568"/>
    </row>
    <row r="7111" spans="1:20" s="498" customFormat="1" ht="24" x14ac:dyDescent="0.25">
      <c r="A7111" s="772"/>
      <c r="D7111" s="515" t="s">
        <v>12669</v>
      </c>
      <c r="E7111" s="779" t="s">
        <v>12670</v>
      </c>
      <c r="F7111" s="780" t="s">
        <v>8512</v>
      </c>
      <c r="G7111" s="781" t="s">
        <v>8378</v>
      </c>
      <c r="H7111" s="781" t="s">
        <v>11214</v>
      </c>
      <c r="I7111" s="781" t="s">
        <v>5517</v>
      </c>
      <c r="J7111" s="782">
        <v>4000000</v>
      </c>
      <c r="K7111" s="783">
        <v>4000000</v>
      </c>
      <c r="L7111" s="784">
        <f t="shared" si="450"/>
        <v>0</v>
      </c>
      <c r="M7111" s="784">
        <f t="shared" ref="M7111:M7149" si="451">SUM(K7111-J7111)</f>
        <v>0</v>
      </c>
      <c r="N7111" s="782">
        <v>4000000</v>
      </c>
      <c r="O7111" s="782">
        <v>4500000</v>
      </c>
      <c r="P7111" s="782">
        <v>12500000</v>
      </c>
      <c r="Q7111" s="782">
        <v>4000000</v>
      </c>
      <c r="R7111" s="782"/>
      <c r="T7111" s="568"/>
    </row>
    <row r="7112" spans="1:20" s="498" customFormat="1" ht="24" x14ac:dyDescent="0.25">
      <c r="A7112" s="772"/>
      <c r="D7112" s="515" t="s">
        <v>12671</v>
      </c>
      <c r="E7112" s="779" t="s">
        <v>12672</v>
      </c>
      <c r="F7112" s="780" t="s">
        <v>5574</v>
      </c>
      <c r="G7112" s="781" t="s">
        <v>8378</v>
      </c>
      <c r="H7112" s="781" t="s">
        <v>11214</v>
      </c>
      <c r="I7112" s="781" t="s">
        <v>5517</v>
      </c>
      <c r="J7112" s="782">
        <v>0</v>
      </c>
      <c r="K7112" s="783">
        <v>0</v>
      </c>
      <c r="L7112" s="784">
        <f t="shared" si="450"/>
        <v>0</v>
      </c>
      <c r="M7112" s="784">
        <f t="shared" si="451"/>
        <v>0</v>
      </c>
      <c r="N7112" s="782">
        <v>0</v>
      </c>
      <c r="O7112" s="782">
        <v>0</v>
      </c>
      <c r="P7112" s="782">
        <v>0</v>
      </c>
      <c r="Q7112" s="782">
        <v>0</v>
      </c>
      <c r="R7112" s="782"/>
      <c r="T7112" s="568"/>
    </row>
    <row r="7113" spans="1:20" s="498" customFormat="1" ht="12" x14ac:dyDescent="0.25">
      <c r="A7113" s="772"/>
      <c r="D7113" s="515" t="s">
        <v>12673</v>
      </c>
      <c r="E7113" s="779" t="s">
        <v>12674</v>
      </c>
      <c r="F7113" s="780" t="s">
        <v>12675</v>
      </c>
      <c r="G7113" s="781" t="s">
        <v>8378</v>
      </c>
      <c r="H7113" s="781" t="s">
        <v>11214</v>
      </c>
      <c r="I7113" s="781" t="s">
        <v>5517</v>
      </c>
      <c r="J7113" s="782">
        <v>0</v>
      </c>
      <c r="K7113" s="783">
        <v>0</v>
      </c>
      <c r="L7113" s="784">
        <f t="shared" si="450"/>
        <v>0</v>
      </c>
      <c r="M7113" s="784">
        <f t="shared" si="451"/>
        <v>0</v>
      </c>
      <c r="N7113" s="782">
        <v>0</v>
      </c>
      <c r="O7113" s="782">
        <v>0</v>
      </c>
      <c r="P7113" s="782">
        <v>0</v>
      </c>
      <c r="Q7113" s="782">
        <v>0</v>
      </c>
      <c r="R7113" s="782"/>
      <c r="T7113" s="568"/>
    </row>
    <row r="7114" spans="1:20" s="498" customFormat="1" ht="12" x14ac:dyDescent="0.25">
      <c r="A7114" s="772"/>
      <c r="D7114" s="515" t="s">
        <v>12676</v>
      </c>
      <c r="E7114" s="779" t="s">
        <v>12677</v>
      </c>
      <c r="F7114" s="780" t="s">
        <v>5583</v>
      </c>
      <c r="G7114" s="781" t="s">
        <v>8378</v>
      </c>
      <c r="H7114" s="781" t="s">
        <v>11214</v>
      </c>
      <c r="I7114" s="781" t="s">
        <v>5517</v>
      </c>
      <c r="J7114" s="782">
        <v>0</v>
      </c>
      <c r="K7114" s="783">
        <v>0</v>
      </c>
      <c r="L7114" s="784">
        <f t="shared" si="450"/>
        <v>0</v>
      </c>
      <c r="M7114" s="784">
        <f t="shared" si="451"/>
        <v>0</v>
      </c>
      <c r="N7114" s="782">
        <v>0</v>
      </c>
      <c r="O7114" s="782">
        <v>0</v>
      </c>
      <c r="P7114" s="782">
        <v>0</v>
      </c>
      <c r="Q7114" s="782">
        <v>0</v>
      </c>
      <c r="R7114" s="782"/>
      <c r="T7114" s="568"/>
    </row>
    <row r="7115" spans="1:20" s="498" customFormat="1" ht="12" x14ac:dyDescent="0.25">
      <c r="A7115" s="772"/>
      <c r="D7115" s="515" t="s">
        <v>12678</v>
      </c>
      <c r="E7115" s="779" t="s">
        <v>12679</v>
      </c>
      <c r="F7115" s="780" t="s">
        <v>5586</v>
      </c>
      <c r="G7115" s="781" t="s">
        <v>8378</v>
      </c>
      <c r="H7115" s="781" t="s">
        <v>11214</v>
      </c>
      <c r="I7115" s="781" t="s">
        <v>5517</v>
      </c>
      <c r="J7115" s="782">
        <v>200000</v>
      </c>
      <c r="K7115" s="783">
        <v>200000</v>
      </c>
      <c r="L7115" s="784">
        <f t="shared" si="450"/>
        <v>0</v>
      </c>
      <c r="M7115" s="784">
        <f t="shared" si="451"/>
        <v>0</v>
      </c>
      <c r="N7115" s="782">
        <v>200000</v>
      </c>
      <c r="O7115" s="782">
        <v>200000</v>
      </c>
      <c r="P7115" s="782">
        <v>600000</v>
      </c>
      <c r="Q7115" s="782">
        <v>100000</v>
      </c>
      <c r="R7115" s="782"/>
      <c r="T7115" s="568"/>
    </row>
    <row r="7116" spans="1:20" s="498" customFormat="1" ht="12" x14ac:dyDescent="0.25">
      <c r="A7116" s="772"/>
      <c r="D7116" s="515" t="s">
        <v>12680</v>
      </c>
      <c r="E7116" s="779" t="s">
        <v>12681</v>
      </c>
      <c r="F7116" s="780" t="s">
        <v>5592</v>
      </c>
      <c r="G7116" s="781" t="s">
        <v>8378</v>
      </c>
      <c r="H7116" s="781" t="s">
        <v>8379</v>
      </c>
      <c r="I7116" s="781" t="s">
        <v>5517</v>
      </c>
      <c r="J7116" s="782">
        <v>250000</v>
      </c>
      <c r="K7116" s="783">
        <v>250000</v>
      </c>
      <c r="L7116" s="784">
        <f t="shared" si="450"/>
        <v>0</v>
      </c>
      <c r="M7116" s="784">
        <f t="shared" si="451"/>
        <v>0</v>
      </c>
      <c r="N7116" s="782">
        <v>250000</v>
      </c>
      <c r="O7116" s="782">
        <v>300000</v>
      </c>
      <c r="P7116" s="782">
        <v>800000</v>
      </c>
      <c r="Q7116" s="782">
        <v>250000</v>
      </c>
      <c r="R7116" s="782"/>
      <c r="T7116" s="568"/>
    </row>
    <row r="7117" spans="1:20" s="498" customFormat="1" ht="12" x14ac:dyDescent="0.25">
      <c r="A7117" s="772"/>
      <c r="D7117" s="515" t="s">
        <v>12682</v>
      </c>
      <c r="E7117" s="779" t="s">
        <v>12683</v>
      </c>
      <c r="F7117" s="780" t="s">
        <v>6354</v>
      </c>
      <c r="G7117" s="781" t="s">
        <v>8378</v>
      </c>
      <c r="H7117" s="781" t="s">
        <v>8379</v>
      </c>
      <c r="I7117" s="781" t="s">
        <v>5517</v>
      </c>
      <c r="J7117" s="782">
        <v>0</v>
      </c>
      <c r="K7117" s="783">
        <v>0</v>
      </c>
      <c r="L7117" s="784">
        <f t="shared" si="450"/>
        <v>0</v>
      </c>
      <c r="M7117" s="784">
        <f t="shared" si="451"/>
        <v>0</v>
      </c>
      <c r="N7117" s="782">
        <v>0</v>
      </c>
      <c r="O7117" s="782">
        <v>0</v>
      </c>
      <c r="P7117" s="782">
        <v>0</v>
      </c>
      <c r="Q7117" s="782">
        <v>0</v>
      </c>
      <c r="R7117" s="782"/>
      <c r="T7117" s="568"/>
    </row>
    <row r="7118" spans="1:20" s="498" customFormat="1" ht="36" x14ac:dyDescent="0.25">
      <c r="A7118" s="772"/>
      <c r="D7118" s="515" t="s">
        <v>12684</v>
      </c>
      <c r="E7118" s="779" t="s">
        <v>12685</v>
      </c>
      <c r="F7118" s="780" t="s">
        <v>5598</v>
      </c>
      <c r="G7118" s="781" t="s">
        <v>8378</v>
      </c>
      <c r="H7118" s="781" t="s">
        <v>11214</v>
      </c>
      <c r="I7118" s="781" t="s">
        <v>5517</v>
      </c>
      <c r="J7118" s="782">
        <v>2000000</v>
      </c>
      <c r="K7118" s="783">
        <v>2000000</v>
      </c>
      <c r="L7118" s="784">
        <f t="shared" si="450"/>
        <v>0</v>
      </c>
      <c r="M7118" s="784">
        <f t="shared" si="451"/>
        <v>0</v>
      </c>
      <c r="N7118" s="782">
        <v>2000000</v>
      </c>
      <c r="O7118" s="782">
        <v>2000000</v>
      </c>
      <c r="P7118" s="782">
        <v>6000000</v>
      </c>
      <c r="Q7118" s="782">
        <v>2000000</v>
      </c>
      <c r="R7118" s="782"/>
      <c r="T7118" s="568"/>
    </row>
    <row r="7119" spans="1:20" s="498" customFormat="1" ht="12" x14ac:dyDescent="0.25">
      <c r="A7119" s="772"/>
      <c r="D7119" s="515" t="s">
        <v>12686</v>
      </c>
      <c r="E7119" s="779" t="s">
        <v>12687</v>
      </c>
      <c r="F7119" s="780" t="s">
        <v>5601</v>
      </c>
      <c r="G7119" s="781" t="s">
        <v>8378</v>
      </c>
      <c r="H7119" s="781" t="s">
        <v>11214</v>
      </c>
      <c r="I7119" s="781" t="s">
        <v>5517</v>
      </c>
      <c r="J7119" s="782">
        <v>0</v>
      </c>
      <c r="K7119" s="783">
        <v>0</v>
      </c>
      <c r="L7119" s="784">
        <f t="shared" si="450"/>
        <v>0</v>
      </c>
      <c r="M7119" s="784">
        <f t="shared" si="451"/>
        <v>0</v>
      </c>
      <c r="N7119" s="782">
        <v>0</v>
      </c>
      <c r="O7119" s="782">
        <v>0</v>
      </c>
      <c r="P7119" s="782">
        <v>0</v>
      </c>
      <c r="Q7119" s="782">
        <v>0</v>
      </c>
      <c r="R7119" s="782"/>
      <c r="T7119" s="568"/>
    </row>
    <row r="7120" spans="1:20" s="498" customFormat="1" ht="12" x14ac:dyDescent="0.25">
      <c r="A7120" s="772"/>
      <c r="D7120" s="515" t="s">
        <v>12688</v>
      </c>
      <c r="E7120" s="779" t="s">
        <v>12689</v>
      </c>
      <c r="F7120" s="780" t="s">
        <v>5604</v>
      </c>
      <c r="G7120" s="781" t="s">
        <v>8378</v>
      </c>
      <c r="H7120" s="781" t="s">
        <v>11214</v>
      </c>
      <c r="I7120" s="781" t="s">
        <v>5517</v>
      </c>
      <c r="J7120" s="782">
        <v>100000</v>
      </c>
      <c r="K7120" s="783">
        <v>100000</v>
      </c>
      <c r="L7120" s="784">
        <f t="shared" si="450"/>
        <v>0</v>
      </c>
      <c r="M7120" s="784">
        <f t="shared" si="451"/>
        <v>0</v>
      </c>
      <c r="N7120" s="782">
        <v>100000</v>
      </c>
      <c r="O7120" s="782">
        <v>100000</v>
      </c>
      <c r="P7120" s="782">
        <v>300000</v>
      </c>
      <c r="Q7120" s="782">
        <v>100000</v>
      </c>
      <c r="R7120" s="782"/>
      <c r="T7120" s="568"/>
    </row>
    <row r="7121" spans="1:20" s="751" customFormat="1" ht="12" customHeight="1" x14ac:dyDescent="0.3">
      <c r="A7121" s="946" t="s">
        <v>5500</v>
      </c>
      <c r="B7121" s="946"/>
      <c r="C7121" s="946"/>
      <c r="D7121" s="946"/>
      <c r="E7121" s="946"/>
      <c r="F7121" s="946"/>
      <c r="G7121" s="946"/>
      <c r="H7121" s="946"/>
      <c r="I7121" s="946"/>
      <c r="J7121" s="946"/>
      <c r="K7121" s="946"/>
      <c r="L7121" s="946"/>
      <c r="M7121" s="946"/>
      <c r="N7121" s="946"/>
      <c r="O7121" s="946"/>
      <c r="P7121" s="946"/>
      <c r="Q7121" s="946"/>
      <c r="T7121" s="752"/>
    </row>
    <row r="7122" spans="1:20" s="751" customFormat="1" ht="13.8" x14ac:dyDescent="0.3">
      <c r="A7122" s="946" t="s">
        <v>5501</v>
      </c>
      <c r="B7122" s="946"/>
      <c r="C7122" s="946"/>
      <c r="D7122" s="946"/>
      <c r="E7122" s="946"/>
      <c r="F7122" s="946"/>
      <c r="G7122" s="946"/>
      <c r="H7122" s="946"/>
      <c r="I7122" s="946"/>
      <c r="J7122" s="946"/>
      <c r="K7122" s="946"/>
      <c r="L7122" s="946"/>
      <c r="M7122" s="946"/>
      <c r="N7122" s="946"/>
      <c r="O7122" s="946"/>
      <c r="P7122" s="946"/>
      <c r="Q7122" s="946"/>
      <c r="T7122" s="752"/>
    </row>
    <row r="7123" spans="1:20" s="753" customFormat="1" ht="13.2" x14ac:dyDescent="0.25">
      <c r="A7123" s="947" t="s">
        <v>12634</v>
      </c>
      <c r="B7123" s="947"/>
      <c r="C7123" s="947"/>
      <c r="D7123" s="947"/>
      <c r="E7123" s="947"/>
      <c r="F7123" s="947"/>
      <c r="G7123" s="947"/>
      <c r="H7123" s="947"/>
      <c r="I7123" s="947"/>
      <c r="J7123" s="947"/>
      <c r="K7123" s="947"/>
      <c r="L7123" s="947"/>
      <c r="M7123" s="947"/>
      <c r="N7123" s="947"/>
      <c r="O7123" s="947"/>
      <c r="P7123" s="947"/>
      <c r="Q7123" s="947"/>
      <c r="T7123" s="754"/>
    </row>
    <row r="7124" spans="1:20" s="760" customFormat="1" ht="24" customHeight="1" x14ac:dyDescent="0.25">
      <c r="A7124" s="943" t="s">
        <v>5502</v>
      </c>
      <c r="B7124" s="948" t="s">
        <v>5503</v>
      </c>
      <c r="C7124" s="949"/>
      <c r="D7124" s="755"/>
      <c r="E7124" s="943" t="s">
        <v>5504</v>
      </c>
      <c r="F7124" s="943" t="s">
        <v>4881</v>
      </c>
      <c r="G7124" s="943" t="s">
        <v>5505</v>
      </c>
      <c r="H7124" s="943" t="s">
        <v>5506</v>
      </c>
      <c r="I7124" s="943" t="s">
        <v>5507</v>
      </c>
      <c r="J7124" s="756" t="s">
        <v>3115</v>
      </c>
      <c r="K7124" s="757" t="s">
        <v>3116</v>
      </c>
      <c r="L7124" s="758" t="s">
        <v>5508</v>
      </c>
      <c r="M7124" s="758" t="s">
        <v>5509</v>
      </c>
      <c r="N7124" s="756" t="s">
        <v>3116</v>
      </c>
      <c r="O7124" s="756" t="s">
        <v>3116</v>
      </c>
      <c r="P7124" s="759" t="s">
        <v>3317</v>
      </c>
      <c r="Q7124" s="759" t="s">
        <v>3341</v>
      </c>
      <c r="R7124" s="759" t="s">
        <v>5510</v>
      </c>
      <c r="T7124" s="761"/>
    </row>
    <row r="7125" spans="1:20" s="760" customFormat="1" ht="19.5" customHeight="1" x14ac:dyDescent="0.25">
      <c r="A7125" s="944"/>
      <c r="B7125" s="950"/>
      <c r="C7125" s="951"/>
      <c r="D7125" s="762"/>
      <c r="E7125" s="944"/>
      <c r="F7125" s="944"/>
      <c r="G7125" s="944"/>
      <c r="H7125" s="944"/>
      <c r="I7125" s="944"/>
      <c r="J7125" s="763">
        <v>2020</v>
      </c>
      <c r="K7125" s="764" t="s">
        <v>3120</v>
      </c>
      <c r="L7125" s="765" t="s">
        <v>3120</v>
      </c>
      <c r="M7125" s="765" t="s">
        <v>3120</v>
      </c>
      <c r="N7125" s="766" t="s">
        <v>5068</v>
      </c>
      <c r="O7125" s="766" t="s">
        <v>5069</v>
      </c>
      <c r="P7125" s="763" t="s">
        <v>4882</v>
      </c>
      <c r="Q7125" s="766" t="s">
        <v>5102</v>
      </c>
      <c r="R7125" s="763"/>
      <c r="T7125" s="761"/>
    </row>
    <row r="7126" spans="1:20" s="760" customFormat="1" ht="15.75" customHeight="1" x14ac:dyDescent="0.25">
      <c r="A7126" s="945"/>
      <c r="B7126" s="952"/>
      <c r="C7126" s="953"/>
      <c r="D7126" s="768"/>
      <c r="E7126" s="945"/>
      <c r="F7126" s="945"/>
      <c r="G7126" s="945"/>
      <c r="H7126" s="945"/>
      <c r="I7126" s="945"/>
      <c r="J7126" s="769" t="s">
        <v>14</v>
      </c>
      <c r="K7126" s="770" t="s">
        <v>14</v>
      </c>
      <c r="L7126" s="771" t="s">
        <v>14</v>
      </c>
      <c r="M7126" s="771" t="s">
        <v>14</v>
      </c>
      <c r="N7126" s="769" t="s">
        <v>14</v>
      </c>
      <c r="O7126" s="769" t="s">
        <v>14</v>
      </c>
      <c r="P7126" s="769" t="s">
        <v>14</v>
      </c>
      <c r="Q7126" s="769" t="s">
        <v>14</v>
      </c>
      <c r="R7126" s="769"/>
      <c r="T7126" s="761"/>
    </row>
    <row r="7127" spans="1:20" s="498" customFormat="1" ht="24" x14ac:dyDescent="0.25">
      <c r="A7127" s="772"/>
      <c r="D7127" s="515" t="s">
        <v>12690</v>
      </c>
      <c r="E7127" s="779" t="s">
        <v>12691</v>
      </c>
      <c r="F7127" s="780" t="s">
        <v>5610</v>
      </c>
      <c r="G7127" s="781" t="s">
        <v>8378</v>
      </c>
      <c r="H7127" s="781" t="s">
        <v>8379</v>
      </c>
      <c r="I7127" s="781" t="s">
        <v>5517</v>
      </c>
      <c r="J7127" s="782">
        <v>4000000</v>
      </c>
      <c r="K7127" s="783">
        <v>4000000</v>
      </c>
      <c r="L7127" s="784">
        <f t="shared" si="450"/>
        <v>0</v>
      </c>
      <c r="M7127" s="784">
        <f t="shared" si="451"/>
        <v>0</v>
      </c>
      <c r="N7127" s="782">
        <v>4000000</v>
      </c>
      <c r="O7127" s="782">
        <v>4000000</v>
      </c>
      <c r="P7127" s="782">
        <v>12000000</v>
      </c>
      <c r="Q7127" s="782">
        <v>4000000</v>
      </c>
      <c r="R7127" s="782"/>
      <c r="T7127" s="568"/>
    </row>
    <row r="7128" spans="1:20" s="498" customFormat="1" ht="24" x14ac:dyDescent="0.25">
      <c r="A7128" s="772"/>
      <c r="D7128" s="515" t="s">
        <v>12692</v>
      </c>
      <c r="E7128" s="779" t="s">
        <v>12693</v>
      </c>
      <c r="F7128" s="780" t="s">
        <v>5613</v>
      </c>
      <c r="G7128" s="781" t="s">
        <v>8378</v>
      </c>
      <c r="H7128" s="781" t="s">
        <v>11214</v>
      </c>
      <c r="I7128" s="781" t="s">
        <v>5517</v>
      </c>
      <c r="J7128" s="782">
        <v>0</v>
      </c>
      <c r="K7128" s="783">
        <v>0</v>
      </c>
      <c r="L7128" s="784">
        <f t="shared" si="450"/>
        <v>0</v>
      </c>
      <c r="M7128" s="784">
        <f t="shared" si="451"/>
        <v>0</v>
      </c>
      <c r="N7128" s="782">
        <v>0</v>
      </c>
      <c r="O7128" s="782">
        <v>0</v>
      </c>
      <c r="P7128" s="782">
        <v>0</v>
      </c>
      <c r="Q7128" s="782">
        <v>0</v>
      </c>
      <c r="R7128" s="782"/>
      <c r="T7128" s="568"/>
    </row>
    <row r="7129" spans="1:20" s="498" customFormat="1" ht="12" x14ac:dyDescent="0.25">
      <c r="A7129" s="772"/>
      <c r="D7129" s="515" t="s">
        <v>12694</v>
      </c>
      <c r="E7129" s="779" t="s">
        <v>12695</v>
      </c>
      <c r="F7129" s="515" t="s">
        <v>5622</v>
      </c>
      <c r="G7129" s="781" t="s">
        <v>8378</v>
      </c>
      <c r="H7129" s="781" t="s">
        <v>11214</v>
      </c>
      <c r="I7129" s="781" t="s">
        <v>5517</v>
      </c>
      <c r="J7129" s="782">
        <v>4000000</v>
      </c>
      <c r="K7129" s="783">
        <v>4000000</v>
      </c>
      <c r="L7129" s="784">
        <f t="shared" si="450"/>
        <v>0</v>
      </c>
      <c r="M7129" s="784">
        <f t="shared" si="451"/>
        <v>0</v>
      </c>
      <c r="N7129" s="782">
        <v>4000000</v>
      </c>
      <c r="O7129" s="782">
        <v>4000000</v>
      </c>
      <c r="P7129" s="782">
        <v>12000000</v>
      </c>
      <c r="Q7129" s="782">
        <v>4000000</v>
      </c>
      <c r="R7129" s="782"/>
      <c r="T7129" s="568"/>
    </row>
    <row r="7130" spans="1:20" s="498" customFormat="1" ht="12" x14ac:dyDescent="0.25">
      <c r="A7130" s="772"/>
      <c r="D7130" s="515" t="s">
        <v>12696</v>
      </c>
      <c r="E7130" s="779" t="s">
        <v>12697</v>
      </c>
      <c r="F7130" s="780" t="s">
        <v>5631</v>
      </c>
      <c r="G7130" s="781" t="s">
        <v>8378</v>
      </c>
      <c r="H7130" s="781" t="s">
        <v>11214</v>
      </c>
      <c r="I7130" s="781" t="s">
        <v>5517</v>
      </c>
      <c r="J7130" s="782">
        <v>1000000</v>
      </c>
      <c r="K7130" s="783">
        <v>1000000</v>
      </c>
      <c r="L7130" s="784">
        <f t="shared" si="450"/>
        <v>0</v>
      </c>
      <c r="M7130" s="784">
        <f t="shared" si="451"/>
        <v>0</v>
      </c>
      <c r="N7130" s="782">
        <v>1000000</v>
      </c>
      <c r="O7130" s="782">
        <v>1000000</v>
      </c>
      <c r="P7130" s="782">
        <v>3000000</v>
      </c>
      <c r="Q7130" s="782">
        <v>900000</v>
      </c>
      <c r="R7130" s="782"/>
      <c r="T7130" s="568"/>
    </row>
    <row r="7131" spans="1:20" s="498" customFormat="1" ht="36" x14ac:dyDescent="0.25">
      <c r="A7131" s="772"/>
      <c r="D7131" s="515" t="s">
        <v>12698</v>
      </c>
      <c r="E7131" s="779" t="s">
        <v>12699</v>
      </c>
      <c r="F7131" s="780" t="s">
        <v>5634</v>
      </c>
      <c r="G7131" s="781" t="s">
        <v>8378</v>
      </c>
      <c r="H7131" s="781" t="s">
        <v>11214</v>
      </c>
      <c r="I7131" s="781" t="s">
        <v>5517</v>
      </c>
      <c r="J7131" s="782">
        <v>12000000</v>
      </c>
      <c r="K7131" s="783">
        <v>12000000</v>
      </c>
      <c r="L7131" s="784">
        <f t="shared" si="450"/>
        <v>0</v>
      </c>
      <c r="M7131" s="784">
        <f t="shared" si="451"/>
        <v>0</v>
      </c>
      <c r="N7131" s="782">
        <v>12000000</v>
      </c>
      <c r="O7131" s="782">
        <v>12000000</v>
      </c>
      <c r="P7131" s="782">
        <v>36000000</v>
      </c>
      <c r="Q7131" s="782">
        <v>12000000</v>
      </c>
      <c r="R7131" s="782"/>
      <c r="T7131" s="568"/>
    </row>
    <row r="7132" spans="1:20" s="498" customFormat="1" ht="24" x14ac:dyDescent="0.25">
      <c r="A7132" s="772"/>
      <c r="D7132" s="515" t="s">
        <v>12700</v>
      </c>
      <c r="E7132" s="779" t="s">
        <v>12701</v>
      </c>
      <c r="F7132" s="780" t="s">
        <v>5637</v>
      </c>
      <c r="G7132" s="781" t="s">
        <v>8378</v>
      </c>
      <c r="H7132" s="781" t="s">
        <v>11214</v>
      </c>
      <c r="I7132" s="781" t="s">
        <v>5517</v>
      </c>
      <c r="J7132" s="782">
        <v>300000</v>
      </c>
      <c r="K7132" s="783">
        <v>300000</v>
      </c>
      <c r="L7132" s="784">
        <f t="shared" si="450"/>
        <v>0</v>
      </c>
      <c r="M7132" s="784">
        <f t="shared" si="451"/>
        <v>0</v>
      </c>
      <c r="N7132" s="782">
        <v>300000</v>
      </c>
      <c r="O7132" s="782">
        <v>400000</v>
      </c>
      <c r="P7132" s="782">
        <v>1000000</v>
      </c>
      <c r="Q7132" s="782">
        <v>300000</v>
      </c>
      <c r="R7132" s="782"/>
      <c r="T7132" s="568"/>
    </row>
    <row r="7133" spans="1:20" s="498" customFormat="1" ht="24" x14ac:dyDescent="0.25">
      <c r="A7133" s="772"/>
      <c r="D7133" s="515" t="s">
        <v>12702</v>
      </c>
      <c r="E7133" s="779" t="s">
        <v>12703</v>
      </c>
      <c r="F7133" s="780" t="s">
        <v>5643</v>
      </c>
      <c r="G7133" s="781" t="s">
        <v>8378</v>
      </c>
      <c r="H7133" s="781" t="s">
        <v>11214</v>
      </c>
      <c r="I7133" s="781" t="s">
        <v>5517</v>
      </c>
      <c r="J7133" s="782">
        <v>300000</v>
      </c>
      <c r="K7133" s="783">
        <v>300000</v>
      </c>
      <c r="L7133" s="784">
        <f t="shared" si="450"/>
        <v>0</v>
      </c>
      <c r="M7133" s="784">
        <f t="shared" si="451"/>
        <v>0</v>
      </c>
      <c r="N7133" s="782">
        <v>300000</v>
      </c>
      <c r="O7133" s="782">
        <v>400000</v>
      </c>
      <c r="P7133" s="782">
        <v>1000000</v>
      </c>
      <c r="Q7133" s="782">
        <v>300000</v>
      </c>
      <c r="R7133" s="782"/>
      <c r="T7133" s="568"/>
    </row>
    <row r="7134" spans="1:20" s="498" customFormat="1" ht="24" x14ac:dyDescent="0.25">
      <c r="A7134" s="772"/>
      <c r="D7134" s="515" t="s">
        <v>12704</v>
      </c>
      <c r="E7134" s="779" t="s">
        <v>12705</v>
      </c>
      <c r="F7134" s="780" t="s">
        <v>5646</v>
      </c>
      <c r="G7134" s="781" t="s">
        <v>8378</v>
      </c>
      <c r="H7134" s="781" t="s">
        <v>11214</v>
      </c>
      <c r="I7134" s="781" t="s">
        <v>5517</v>
      </c>
      <c r="J7134" s="782">
        <v>400000</v>
      </c>
      <c r="K7134" s="783">
        <v>400000</v>
      </c>
      <c r="L7134" s="784">
        <f t="shared" si="450"/>
        <v>0</v>
      </c>
      <c r="M7134" s="784">
        <f t="shared" si="451"/>
        <v>0</v>
      </c>
      <c r="N7134" s="782">
        <v>400000</v>
      </c>
      <c r="O7134" s="782">
        <v>400000</v>
      </c>
      <c r="P7134" s="782">
        <v>1200000</v>
      </c>
      <c r="Q7134" s="782">
        <v>400000</v>
      </c>
      <c r="R7134" s="782"/>
      <c r="T7134" s="568"/>
    </row>
    <row r="7135" spans="1:20" s="498" customFormat="1" ht="12" x14ac:dyDescent="0.25">
      <c r="A7135" s="772"/>
      <c r="D7135" s="515" t="s">
        <v>12706</v>
      </c>
      <c r="E7135" s="779" t="s">
        <v>12707</v>
      </c>
      <c r="F7135" s="515" t="s">
        <v>12708</v>
      </c>
      <c r="G7135" s="781" t="s">
        <v>8378</v>
      </c>
      <c r="H7135" s="781" t="s">
        <v>11214</v>
      </c>
      <c r="I7135" s="781" t="s">
        <v>5517</v>
      </c>
      <c r="J7135" s="782">
        <v>3000000</v>
      </c>
      <c r="K7135" s="783">
        <v>3000000</v>
      </c>
      <c r="L7135" s="784">
        <f t="shared" si="450"/>
        <v>0</v>
      </c>
      <c r="M7135" s="784">
        <f t="shared" si="451"/>
        <v>0</v>
      </c>
      <c r="N7135" s="782">
        <v>3000000</v>
      </c>
      <c r="O7135" s="782">
        <v>3000000</v>
      </c>
      <c r="P7135" s="782">
        <v>9000000</v>
      </c>
      <c r="Q7135" s="782">
        <v>3000000</v>
      </c>
      <c r="R7135" s="782"/>
      <c r="T7135" s="568"/>
    </row>
    <row r="7136" spans="1:20" s="498" customFormat="1" ht="12" x14ac:dyDescent="0.25">
      <c r="A7136" s="772"/>
      <c r="D7136" s="515" t="s">
        <v>12709</v>
      </c>
      <c r="E7136" s="779" t="s">
        <v>12710</v>
      </c>
      <c r="F7136" s="780" t="s">
        <v>5664</v>
      </c>
      <c r="G7136" s="781" t="s">
        <v>8378</v>
      </c>
      <c r="H7136" s="781" t="s">
        <v>11214</v>
      </c>
      <c r="I7136" s="781" t="s">
        <v>5517</v>
      </c>
      <c r="J7136" s="782">
        <v>1000000</v>
      </c>
      <c r="K7136" s="783">
        <v>1000000</v>
      </c>
      <c r="L7136" s="784">
        <f t="shared" si="450"/>
        <v>0</v>
      </c>
      <c r="M7136" s="784">
        <f t="shared" si="451"/>
        <v>0</v>
      </c>
      <c r="N7136" s="782">
        <v>1000000</v>
      </c>
      <c r="O7136" s="782">
        <v>1000000</v>
      </c>
      <c r="P7136" s="782">
        <v>3000000</v>
      </c>
      <c r="Q7136" s="782">
        <v>1000000</v>
      </c>
      <c r="R7136" s="782"/>
      <c r="T7136" s="568"/>
    </row>
    <row r="7137" spans="1:20" s="498" customFormat="1" ht="12" x14ac:dyDescent="0.25">
      <c r="A7137" s="772"/>
      <c r="D7137" s="515" t="s">
        <v>12711</v>
      </c>
      <c r="E7137" s="779" t="s">
        <v>12712</v>
      </c>
      <c r="F7137" s="515" t="s">
        <v>5676</v>
      </c>
      <c r="G7137" s="781" t="s">
        <v>8378</v>
      </c>
      <c r="H7137" s="781" t="s">
        <v>8379</v>
      </c>
      <c r="I7137" s="781" t="s">
        <v>5517</v>
      </c>
      <c r="J7137" s="782">
        <v>1200000</v>
      </c>
      <c r="K7137" s="783">
        <v>1200000</v>
      </c>
      <c r="L7137" s="784">
        <f t="shared" si="450"/>
        <v>0</v>
      </c>
      <c r="M7137" s="784">
        <f t="shared" si="451"/>
        <v>0</v>
      </c>
      <c r="N7137" s="782">
        <v>1200000</v>
      </c>
      <c r="O7137" s="782">
        <v>1200000</v>
      </c>
      <c r="P7137" s="782">
        <v>3600000</v>
      </c>
      <c r="Q7137" s="782">
        <v>1200000</v>
      </c>
      <c r="R7137" s="782"/>
      <c r="T7137" s="568"/>
    </row>
    <row r="7138" spans="1:20" s="498" customFormat="1" ht="24" x14ac:dyDescent="0.25">
      <c r="A7138" s="772"/>
      <c r="D7138" s="515" t="s">
        <v>12713</v>
      </c>
      <c r="E7138" s="779" t="s">
        <v>12714</v>
      </c>
      <c r="F7138" s="780" t="s">
        <v>5688</v>
      </c>
      <c r="G7138" s="781" t="s">
        <v>8378</v>
      </c>
      <c r="H7138" s="781" t="s">
        <v>11214</v>
      </c>
      <c r="I7138" s="781" t="s">
        <v>5517</v>
      </c>
      <c r="J7138" s="782">
        <v>8200000</v>
      </c>
      <c r="K7138" s="783">
        <v>12000000</v>
      </c>
      <c r="L7138" s="784">
        <v>0</v>
      </c>
      <c r="M7138" s="784">
        <f t="shared" si="451"/>
        <v>3800000</v>
      </c>
      <c r="N7138" s="782">
        <v>8200000</v>
      </c>
      <c r="O7138" s="782">
        <v>8200000</v>
      </c>
      <c r="P7138" s="782">
        <v>24600000</v>
      </c>
      <c r="Q7138" s="782">
        <v>8200000</v>
      </c>
      <c r="R7138" s="782"/>
      <c r="T7138" s="568"/>
    </row>
    <row r="7139" spans="1:20" s="498" customFormat="1" ht="12" x14ac:dyDescent="0.25">
      <c r="A7139" s="772"/>
      <c r="D7139" s="515" t="s">
        <v>12715</v>
      </c>
      <c r="E7139" s="779" t="s">
        <v>12716</v>
      </c>
      <c r="F7139" s="780" t="s">
        <v>5694</v>
      </c>
      <c r="G7139" s="781" t="s">
        <v>8378</v>
      </c>
      <c r="H7139" s="781" t="s">
        <v>11214</v>
      </c>
      <c r="I7139" s="781" t="s">
        <v>5517</v>
      </c>
      <c r="J7139" s="782">
        <v>2000000</v>
      </c>
      <c r="K7139" s="783">
        <v>2000000</v>
      </c>
      <c r="L7139" s="784">
        <f t="shared" si="450"/>
        <v>0</v>
      </c>
      <c r="M7139" s="784">
        <f t="shared" si="451"/>
        <v>0</v>
      </c>
      <c r="N7139" s="782">
        <v>2000000</v>
      </c>
      <c r="O7139" s="782">
        <v>2000000</v>
      </c>
      <c r="P7139" s="782">
        <v>6000000</v>
      </c>
      <c r="Q7139" s="782">
        <v>2000000</v>
      </c>
      <c r="R7139" s="782"/>
      <c r="T7139" s="568"/>
    </row>
    <row r="7140" spans="1:20" s="498" customFormat="1" ht="12" x14ac:dyDescent="0.25">
      <c r="A7140" s="772"/>
      <c r="D7140" s="515" t="s">
        <v>12717</v>
      </c>
      <c r="E7140" s="779" t="s">
        <v>12718</v>
      </c>
      <c r="F7140" s="515" t="s">
        <v>5915</v>
      </c>
      <c r="G7140" s="781" t="s">
        <v>8378</v>
      </c>
      <c r="H7140" s="781" t="s">
        <v>11214</v>
      </c>
      <c r="I7140" s="781" t="s">
        <v>5517</v>
      </c>
      <c r="J7140" s="782">
        <v>2500000</v>
      </c>
      <c r="K7140" s="783">
        <v>2500000</v>
      </c>
      <c r="L7140" s="784">
        <f t="shared" si="450"/>
        <v>0</v>
      </c>
      <c r="M7140" s="784">
        <f t="shared" si="451"/>
        <v>0</v>
      </c>
      <c r="N7140" s="782">
        <v>2500000</v>
      </c>
      <c r="O7140" s="782">
        <v>2500000</v>
      </c>
      <c r="P7140" s="782">
        <v>7500000</v>
      </c>
      <c r="Q7140" s="782">
        <v>2500000</v>
      </c>
      <c r="R7140" s="782"/>
      <c r="T7140" s="568"/>
    </row>
    <row r="7141" spans="1:20" s="498" customFormat="1" ht="12" x14ac:dyDescent="0.25">
      <c r="A7141" s="772"/>
      <c r="D7141" s="515" t="s">
        <v>12719</v>
      </c>
      <c r="E7141" s="779" t="s">
        <v>12720</v>
      </c>
      <c r="F7141" s="780" t="s">
        <v>5703</v>
      </c>
      <c r="G7141" s="781" t="s">
        <v>8378</v>
      </c>
      <c r="H7141" s="781" t="s">
        <v>11214</v>
      </c>
      <c r="I7141" s="781" t="s">
        <v>5517</v>
      </c>
      <c r="J7141" s="782">
        <v>5000000</v>
      </c>
      <c r="K7141" s="783">
        <v>5000000</v>
      </c>
      <c r="L7141" s="784">
        <f t="shared" si="450"/>
        <v>0</v>
      </c>
      <c r="M7141" s="784">
        <f t="shared" si="451"/>
        <v>0</v>
      </c>
      <c r="N7141" s="782">
        <v>5000000</v>
      </c>
      <c r="O7141" s="782">
        <v>5000000</v>
      </c>
      <c r="P7141" s="782">
        <v>15000000</v>
      </c>
      <c r="Q7141" s="782">
        <v>5000000</v>
      </c>
      <c r="R7141" s="782"/>
      <c r="T7141" s="568"/>
    </row>
    <row r="7142" spans="1:20" s="498" customFormat="1" ht="12" x14ac:dyDescent="0.25">
      <c r="A7142" s="772"/>
      <c r="D7142" s="515" t="s">
        <v>12721</v>
      </c>
      <c r="E7142" s="779" t="s">
        <v>12722</v>
      </c>
      <c r="F7142" s="515" t="s">
        <v>5709</v>
      </c>
      <c r="G7142" s="781" t="s">
        <v>8378</v>
      </c>
      <c r="H7142" s="781" t="s">
        <v>11214</v>
      </c>
      <c r="I7142" s="781" t="s">
        <v>5517</v>
      </c>
      <c r="J7142" s="782">
        <v>300000</v>
      </c>
      <c r="K7142" s="783">
        <v>300000</v>
      </c>
      <c r="L7142" s="784">
        <f t="shared" si="450"/>
        <v>0</v>
      </c>
      <c r="M7142" s="784">
        <f t="shared" si="451"/>
        <v>0</v>
      </c>
      <c r="N7142" s="782">
        <v>300000</v>
      </c>
      <c r="O7142" s="782">
        <v>400000</v>
      </c>
      <c r="P7142" s="782">
        <v>1000000</v>
      </c>
      <c r="Q7142" s="782">
        <v>300000</v>
      </c>
      <c r="R7142" s="782"/>
      <c r="T7142" s="568"/>
    </row>
    <row r="7143" spans="1:20" s="498" customFormat="1" ht="24" x14ac:dyDescent="0.25">
      <c r="A7143" s="772"/>
      <c r="D7143" s="515" t="s">
        <v>12723</v>
      </c>
      <c r="E7143" s="779" t="s">
        <v>12724</v>
      </c>
      <c r="F7143" s="780" t="s">
        <v>6467</v>
      </c>
      <c r="G7143" s="781" t="s">
        <v>8378</v>
      </c>
      <c r="H7143" s="781" t="s">
        <v>11214</v>
      </c>
      <c r="I7143" s="781" t="s">
        <v>5517</v>
      </c>
      <c r="J7143" s="782">
        <v>50000</v>
      </c>
      <c r="K7143" s="783">
        <v>50000</v>
      </c>
      <c r="L7143" s="784">
        <f t="shared" si="450"/>
        <v>0</v>
      </c>
      <c r="M7143" s="784">
        <f t="shared" si="451"/>
        <v>0</v>
      </c>
      <c r="N7143" s="782">
        <v>50000</v>
      </c>
      <c r="O7143" s="782">
        <v>50000</v>
      </c>
      <c r="P7143" s="782">
        <v>150000</v>
      </c>
      <c r="Q7143" s="782">
        <v>50000</v>
      </c>
      <c r="R7143" s="782"/>
      <c r="T7143" s="568"/>
    </row>
    <row r="7144" spans="1:20" s="498" customFormat="1" ht="12" x14ac:dyDescent="0.25">
      <c r="A7144" s="772"/>
      <c r="D7144" s="515" t="s">
        <v>12725</v>
      </c>
      <c r="E7144" s="779" t="s">
        <v>12726</v>
      </c>
      <c r="F7144" s="780" t="s">
        <v>6716</v>
      </c>
      <c r="G7144" s="781" t="s">
        <v>8378</v>
      </c>
      <c r="H7144" s="781" t="s">
        <v>11214</v>
      </c>
      <c r="I7144" s="781" t="s">
        <v>5517</v>
      </c>
      <c r="J7144" s="782">
        <v>2000000</v>
      </c>
      <c r="K7144" s="783">
        <v>2000000</v>
      </c>
      <c r="L7144" s="784">
        <f t="shared" si="450"/>
        <v>0</v>
      </c>
      <c r="M7144" s="784">
        <f t="shared" si="451"/>
        <v>0</v>
      </c>
      <c r="N7144" s="782">
        <v>2000000</v>
      </c>
      <c r="O7144" s="782">
        <v>2000000</v>
      </c>
      <c r="P7144" s="782">
        <v>6000000</v>
      </c>
      <c r="Q7144" s="782">
        <v>2000000</v>
      </c>
      <c r="R7144" s="782"/>
      <c r="T7144" s="568"/>
    </row>
    <row r="7145" spans="1:20" s="498" customFormat="1" ht="12" x14ac:dyDescent="0.25">
      <c r="A7145" s="772"/>
      <c r="D7145" s="515" t="s">
        <v>12727</v>
      </c>
      <c r="E7145" s="779" t="s">
        <v>12728</v>
      </c>
      <c r="F7145" s="515" t="s">
        <v>5727</v>
      </c>
      <c r="G7145" s="781" t="s">
        <v>8378</v>
      </c>
      <c r="H7145" s="781" t="s">
        <v>11214</v>
      </c>
      <c r="I7145" s="781" t="s">
        <v>5517</v>
      </c>
      <c r="J7145" s="782">
        <v>3500000</v>
      </c>
      <c r="K7145" s="783">
        <v>3500000</v>
      </c>
      <c r="L7145" s="784">
        <f t="shared" si="450"/>
        <v>0</v>
      </c>
      <c r="M7145" s="784">
        <f t="shared" si="451"/>
        <v>0</v>
      </c>
      <c r="N7145" s="782">
        <v>3500000</v>
      </c>
      <c r="O7145" s="782">
        <v>3500000</v>
      </c>
      <c r="P7145" s="782">
        <v>10500000</v>
      </c>
      <c r="Q7145" s="782">
        <v>3500000</v>
      </c>
      <c r="R7145" s="782"/>
      <c r="T7145" s="568"/>
    </row>
    <row r="7146" spans="1:20" s="498" customFormat="1" ht="12" x14ac:dyDescent="0.25">
      <c r="A7146" s="772"/>
      <c r="D7146" s="515" t="s">
        <v>12729</v>
      </c>
      <c r="E7146" s="779" t="s">
        <v>12730</v>
      </c>
      <c r="F7146" s="515" t="s">
        <v>6605</v>
      </c>
      <c r="G7146" s="781" t="s">
        <v>5515</v>
      </c>
      <c r="H7146" s="781" t="s">
        <v>5813</v>
      </c>
      <c r="I7146" s="781" t="s">
        <v>5517</v>
      </c>
      <c r="J7146" s="782">
        <v>0</v>
      </c>
      <c r="K7146" s="783">
        <v>0</v>
      </c>
      <c r="L7146" s="784">
        <f t="shared" si="450"/>
        <v>0</v>
      </c>
      <c r="M7146" s="784">
        <f t="shared" si="451"/>
        <v>0</v>
      </c>
      <c r="N7146" s="782">
        <v>0</v>
      </c>
      <c r="O7146" s="782">
        <v>0</v>
      </c>
      <c r="P7146" s="782">
        <v>0</v>
      </c>
      <c r="Q7146" s="782">
        <v>0</v>
      </c>
      <c r="R7146" s="782"/>
      <c r="T7146" s="568"/>
    </row>
    <row r="7147" spans="1:20" s="498" customFormat="1" ht="12" x14ac:dyDescent="0.25">
      <c r="A7147" s="772"/>
      <c r="D7147" s="515" t="s">
        <v>12731</v>
      </c>
      <c r="E7147" s="779" t="s">
        <v>12732</v>
      </c>
      <c r="F7147" s="780" t="s">
        <v>5739</v>
      </c>
      <c r="G7147" s="781" t="s">
        <v>8378</v>
      </c>
      <c r="H7147" s="781" t="s">
        <v>11214</v>
      </c>
      <c r="I7147" s="781" t="s">
        <v>5517</v>
      </c>
      <c r="J7147" s="782">
        <v>600000</v>
      </c>
      <c r="K7147" s="783">
        <v>600000</v>
      </c>
      <c r="L7147" s="784">
        <f t="shared" si="450"/>
        <v>0</v>
      </c>
      <c r="M7147" s="784">
        <f t="shared" si="451"/>
        <v>0</v>
      </c>
      <c r="N7147" s="782">
        <v>600000</v>
      </c>
      <c r="O7147" s="782">
        <v>700000</v>
      </c>
      <c r="P7147" s="782">
        <v>1900000</v>
      </c>
      <c r="Q7147" s="782">
        <v>600000</v>
      </c>
      <c r="R7147" s="782"/>
      <c r="T7147" s="568"/>
    </row>
    <row r="7148" spans="1:20" s="498" customFormat="1" ht="21.75" customHeight="1" x14ac:dyDescent="0.25">
      <c r="A7148" s="772"/>
      <c r="D7148" s="515" t="s">
        <v>12733</v>
      </c>
      <c r="E7148" s="779" t="s">
        <v>12734</v>
      </c>
      <c r="F7148" s="780" t="s">
        <v>5881</v>
      </c>
      <c r="G7148" s="781" t="s">
        <v>8378</v>
      </c>
      <c r="H7148" s="781" t="s">
        <v>8379</v>
      </c>
      <c r="I7148" s="781" t="s">
        <v>5517</v>
      </c>
      <c r="J7148" s="782">
        <v>200000</v>
      </c>
      <c r="K7148" s="783">
        <v>200000</v>
      </c>
      <c r="L7148" s="784">
        <f t="shared" si="450"/>
        <v>0</v>
      </c>
      <c r="M7148" s="784">
        <f t="shared" si="451"/>
        <v>0</v>
      </c>
      <c r="N7148" s="782">
        <v>200000</v>
      </c>
      <c r="O7148" s="782">
        <v>200000</v>
      </c>
      <c r="P7148" s="782">
        <v>600000</v>
      </c>
      <c r="Q7148" s="782">
        <v>200000</v>
      </c>
      <c r="R7148" s="782"/>
      <c r="T7148" s="568"/>
    </row>
    <row r="7149" spans="1:20" s="498" customFormat="1" ht="12" x14ac:dyDescent="0.25">
      <c r="A7149" s="772"/>
      <c r="D7149" s="515" t="s">
        <v>12735</v>
      </c>
      <c r="E7149" s="779" t="s">
        <v>12736</v>
      </c>
      <c r="F7149" s="780" t="s">
        <v>5757</v>
      </c>
      <c r="G7149" s="781" t="s">
        <v>8378</v>
      </c>
      <c r="H7149" s="781" t="s">
        <v>8379</v>
      </c>
      <c r="I7149" s="781" t="s">
        <v>5517</v>
      </c>
      <c r="J7149" s="782">
        <v>200000</v>
      </c>
      <c r="K7149" s="783">
        <v>200000</v>
      </c>
      <c r="L7149" s="782">
        <f t="shared" si="450"/>
        <v>0</v>
      </c>
      <c r="M7149" s="782">
        <f t="shared" si="451"/>
        <v>0</v>
      </c>
      <c r="N7149" s="782">
        <v>200000</v>
      </c>
      <c r="O7149" s="782">
        <v>200000</v>
      </c>
      <c r="P7149" s="782">
        <v>600000</v>
      </c>
      <c r="Q7149" s="782">
        <v>200000</v>
      </c>
      <c r="R7149" s="782"/>
      <c r="T7149" s="568"/>
    </row>
    <row r="7150" spans="1:20" s="498" customFormat="1" ht="12" x14ac:dyDescent="0.25">
      <c r="A7150" s="772"/>
      <c r="B7150" s="566" t="s">
        <v>2059</v>
      </c>
      <c r="C7150" s="810"/>
      <c r="D7150" s="515"/>
      <c r="E7150" s="810"/>
      <c r="F7150" s="827"/>
      <c r="G7150" s="810"/>
      <c r="H7150" s="810"/>
      <c r="I7150" s="779"/>
      <c r="J7150" s="782">
        <v>104994144</v>
      </c>
      <c r="K7150" s="783">
        <f>SUM(K7093,K7109)</f>
        <v>108794144</v>
      </c>
      <c r="L7150" s="782">
        <f>SUM(L7093,L7109)</f>
        <v>0</v>
      </c>
      <c r="M7150" s="782">
        <f>SUM(M7093,M7109)</f>
        <v>3800000</v>
      </c>
      <c r="N7150" s="782">
        <f>SUM(N7093,N7109)</f>
        <v>105890108</v>
      </c>
      <c r="O7150" s="782">
        <f>SUM(O7093,O7109)</f>
        <v>107736070</v>
      </c>
      <c r="P7150" s="782">
        <v>318620322</v>
      </c>
      <c r="Q7150" s="782">
        <v>150242084</v>
      </c>
      <c r="R7150" s="782"/>
      <c r="T7150" s="568"/>
    </row>
    <row r="7151" spans="1:20" s="498" customFormat="1" ht="12" x14ac:dyDescent="0.25">
      <c r="A7151" s="810" t="s">
        <v>716</v>
      </c>
      <c r="B7151" s="810"/>
      <c r="C7151" s="849"/>
      <c r="D7151" s="519"/>
      <c r="E7151" s="810"/>
      <c r="F7151" s="827"/>
      <c r="G7151" s="810"/>
      <c r="H7151" s="810"/>
      <c r="I7151" s="810"/>
      <c r="J7151" s="782">
        <v>104994144</v>
      </c>
      <c r="K7151" s="783">
        <v>104994148.11860001</v>
      </c>
      <c r="L7151" s="782">
        <f>SUM(L7150:L7150)</f>
        <v>0</v>
      </c>
      <c r="M7151" s="782">
        <f>SUM(M7150:M7150)</f>
        <v>3800000</v>
      </c>
      <c r="N7151" s="782">
        <f>SUM(N7150:N7150)</f>
        <v>105890108</v>
      </c>
      <c r="O7151" s="782">
        <f>SUM(O7150:O7150)</f>
        <v>107736070</v>
      </c>
      <c r="P7151" s="831">
        <v>318620322</v>
      </c>
      <c r="Q7151" s="846">
        <v>150242084</v>
      </c>
      <c r="R7151" s="846"/>
      <c r="T7151" s="568"/>
    </row>
    <row r="7152" spans="1:20" s="498" customFormat="1" ht="12" x14ac:dyDescent="0.25">
      <c r="D7152" s="816"/>
      <c r="F7152" s="536"/>
      <c r="K7152" s="857"/>
      <c r="T7152" s="568"/>
    </row>
    <row r="7153" spans="1:20" s="498" customFormat="1" ht="12" x14ac:dyDescent="0.25">
      <c r="A7153" s="772"/>
      <c r="D7153" s="515"/>
      <c r="F7153" s="536"/>
      <c r="J7153" s="776"/>
      <c r="K7153" s="829"/>
      <c r="L7153" s="776"/>
      <c r="M7153" s="776"/>
      <c r="N7153" s="776"/>
      <c r="O7153" s="776"/>
      <c r="Q7153" s="776"/>
      <c r="R7153" s="776"/>
      <c r="T7153" s="568"/>
    </row>
    <row r="7154" spans="1:20" s="751" customFormat="1" ht="12" customHeight="1" x14ac:dyDescent="0.3">
      <c r="A7154" s="946" t="s">
        <v>5500</v>
      </c>
      <c r="B7154" s="946"/>
      <c r="C7154" s="946"/>
      <c r="D7154" s="946"/>
      <c r="E7154" s="946"/>
      <c r="F7154" s="946"/>
      <c r="G7154" s="946"/>
      <c r="H7154" s="946"/>
      <c r="I7154" s="946"/>
      <c r="J7154" s="946"/>
      <c r="K7154" s="946"/>
      <c r="L7154" s="946"/>
      <c r="M7154" s="946"/>
      <c r="N7154" s="946"/>
      <c r="O7154" s="946"/>
      <c r="P7154" s="946"/>
      <c r="Q7154" s="946"/>
      <c r="T7154" s="752"/>
    </row>
    <row r="7155" spans="1:20" s="751" customFormat="1" ht="13.8" x14ac:dyDescent="0.3">
      <c r="A7155" s="946" t="s">
        <v>5501</v>
      </c>
      <c r="B7155" s="946"/>
      <c r="C7155" s="946"/>
      <c r="D7155" s="946"/>
      <c r="E7155" s="946"/>
      <c r="F7155" s="946"/>
      <c r="G7155" s="946"/>
      <c r="H7155" s="946"/>
      <c r="I7155" s="946"/>
      <c r="J7155" s="946"/>
      <c r="K7155" s="946"/>
      <c r="L7155" s="946"/>
      <c r="M7155" s="946"/>
      <c r="N7155" s="946"/>
      <c r="O7155" s="946"/>
      <c r="P7155" s="946"/>
      <c r="Q7155" s="946"/>
      <c r="T7155" s="752"/>
    </row>
    <row r="7156" spans="1:20" s="753" customFormat="1" ht="13.2" x14ac:dyDescent="0.25">
      <c r="A7156" s="947" t="s">
        <v>12737</v>
      </c>
      <c r="B7156" s="947"/>
      <c r="C7156" s="947"/>
      <c r="D7156" s="947"/>
      <c r="E7156" s="947"/>
      <c r="F7156" s="947"/>
      <c r="G7156" s="947"/>
      <c r="H7156" s="947"/>
      <c r="I7156" s="947"/>
      <c r="J7156" s="947"/>
      <c r="K7156" s="947"/>
      <c r="L7156" s="947"/>
      <c r="M7156" s="947"/>
      <c r="N7156" s="947"/>
      <c r="O7156" s="947"/>
      <c r="P7156" s="947"/>
      <c r="Q7156" s="947"/>
      <c r="T7156" s="754"/>
    </row>
    <row r="7157" spans="1:20" s="760" customFormat="1" ht="24" customHeight="1" x14ac:dyDescent="0.25">
      <c r="A7157" s="943" t="s">
        <v>5502</v>
      </c>
      <c r="B7157" s="948" t="s">
        <v>5503</v>
      </c>
      <c r="C7157" s="949"/>
      <c r="D7157" s="755"/>
      <c r="E7157" s="943" t="s">
        <v>5504</v>
      </c>
      <c r="F7157" s="943" t="s">
        <v>4881</v>
      </c>
      <c r="G7157" s="943" t="s">
        <v>5505</v>
      </c>
      <c r="H7157" s="943" t="s">
        <v>5506</v>
      </c>
      <c r="I7157" s="943" t="s">
        <v>5507</v>
      </c>
      <c r="J7157" s="756" t="s">
        <v>3115</v>
      </c>
      <c r="K7157" s="757" t="s">
        <v>3116</v>
      </c>
      <c r="L7157" s="758" t="s">
        <v>5508</v>
      </c>
      <c r="M7157" s="758" t="s">
        <v>5509</v>
      </c>
      <c r="N7157" s="756" t="s">
        <v>3116</v>
      </c>
      <c r="O7157" s="756" t="s">
        <v>3116</v>
      </c>
      <c r="P7157" s="759" t="s">
        <v>3317</v>
      </c>
      <c r="Q7157" s="759" t="s">
        <v>3341</v>
      </c>
      <c r="R7157" s="759" t="s">
        <v>5510</v>
      </c>
      <c r="T7157" s="761"/>
    </row>
    <row r="7158" spans="1:20" s="760" customFormat="1" ht="19.5" customHeight="1" x14ac:dyDescent="0.25">
      <c r="A7158" s="944"/>
      <c r="B7158" s="950"/>
      <c r="C7158" s="951"/>
      <c r="D7158" s="762"/>
      <c r="E7158" s="944"/>
      <c r="F7158" s="944"/>
      <c r="G7158" s="944"/>
      <c r="H7158" s="944"/>
      <c r="I7158" s="944"/>
      <c r="J7158" s="763">
        <v>2020</v>
      </c>
      <c r="K7158" s="764" t="s">
        <v>3120</v>
      </c>
      <c r="L7158" s="765" t="s">
        <v>3120</v>
      </c>
      <c r="M7158" s="765" t="s">
        <v>3120</v>
      </c>
      <c r="N7158" s="766" t="s">
        <v>5068</v>
      </c>
      <c r="O7158" s="766" t="s">
        <v>5069</v>
      </c>
      <c r="P7158" s="763" t="s">
        <v>4882</v>
      </c>
      <c r="Q7158" s="766" t="s">
        <v>5102</v>
      </c>
      <c r="R7158" s="763"/>
      <c r="T7158" s="761"/>
    </row>
    <row r="7159" spans="1:20" s="760" customFormat="1" ht="15.75" customHeight="1" x14ac:dyDescent="0.25">
      <c r="A7159" s="945"/>
      <c r="B7159" s="952"/>
      <c r="C7159" s="953"/>
      <c r="D7159" s="768"/>
      <c r="E7159" s="945"/>
      <c r="F7159" s="945"/>
      <c r="G7159" s="945"/>
      <c r="H7159" s="945"/>
      <c r="I7159" s="945"/>
      <c r="J7159" s="769" t="s">
        <v>14</v>
      </c>
      <c r="K7159" s="770" t="s">
        <v>14</v>
      </c>
      <c r="L7159" s="771" t="s">
        <v>14</v>
      </c>
      <c r="M7159" s="771" t="s">
        <v>14</v>
      </c>
      <c r="N7159" s="769" t="s">
        <v>14</v>
      </c>
      <c r="O7159" s="769" t="s">
        <v>14</v>
      </c>
      <c r="P7159" s="769" t="s">
        <v>14</v>
      </c>
      <c r="Q7159" s="769" t="s">
        <v>14</v>
      </c>
      <c r="R7159" s="769"/>
      <c r="T7159" s="761"/>
    </row>
    <row r="7160" spans="1:20" s="498" customFormat="1" ht="12" x14ac:dyDescent="0.25">
      <c r="A7160" s="772" t="s">
        <v>2061</v>
      </c>
      <c r="B7160" s="773" t="s">
        <v>2062</v>
      </c>
      <c r="C7160" s="773"/>
      <c r="D7160" s="817"/>
      <c r="E7160" s="773"/>
      <c r="F7160" s="775"/>
      <c r="G7160" s="773"/>
      <c r="H7160" s="773"/>
      <c r="I7160" s="773"/>
      <c r="J7160" s="776"/>
      <c r="K7160" s="829"/>
      <c r="L7160" s="776"/>
      <c r="M7160" s="776"/>
      <c r="N7160" s="776"/>
      <c r="O7160" s="776"/>
      <c r="Q7160" s="776"/>
      <c r="R7160" s="776"/>
      <c r="T7160" s="568"/>
    </row>
    <row r="7161" spans="1:20" s="498" customFormat="1" ht="12" x14ac:dyDescent="0.25">
      <c r="A7161" s="772"/>
      <c r="C7161" s="773" t="s">
        <v>5123</v>
      </c>
      <c r="D7161" s="794"/>
      <c r="E7161" s="773"/>
      <c r="F7161" s="775"/>
      <c r="G7161" s="773"/>
      <c r="H7161" s="773"/>
      <c r="I7161" s="773"/>
      <c r="J7161" s="777">
        <v>75145764</v>
      </c>
      <c r="K7161" s="789">
        <f>SUM(K7162:K7173)</f>
        <v>75145764</v>
      </c>
      <c r="L7161" s="784">
        <f>SUM(L7162:L7173)</f>
        <v>0</v>
      </c>
      <c r="M7161" s="784">
        <f>SUM(M7162:M7173)</f>
        <v>0</v>
      </c>
      <c r="N7161" s="784">
        <f>SUM(N7162:N7173)</f>
        <v>76619209</v>
      </c>
      <c r="O7161" s="784">
        <f>SUM(O7162:O7173)</f>
        <v>78092655</v>
      </c>
      <c r="P7161" s="777">
        <f>SUM(K7161,N7161,O7161)</f>
        <v>229857628</v>
      </c>
      <c r="Q7161" s="777">
        <v>85382674</v>
      </c>
      <c r="R7161" s="777"/>
      <c r="T7161" s="568"/>
    </row>
    <row r="7162" spans="1:20" s="498" customFormat="1" ht="12" x14ac:dyDescent="0.25">
      <c r="A7162" s="772"/>
      <c r="D7162" s="515" t="s">
        <v>12738</v>
      </c>
      <c r="E7162" s="779" t="s">
        <v>12739</v>
      </c>
      <c r="F7162" s="780" t="s">
        <v>6059</v>
      </c>
      <c r="G7162" s="781" t="s">
        <v>6551</v>
      </c>
      <c r="H7162" s="781" t="s">
        <v>12740</v>
      </c>
      <c r="I7162" s="781" t="s">
        <v>5517</v>
      </c>
      <c r="J7162" s="782">
        <v>48837597</v>
      </c>
      <c r="K7162" s="783">
        <v>48837597</v>
      </c>
      <c r="L7162" s="784">
        <f t="shared" ref="L7162:L7173" si="452">SUM(J7162-K7162)</f>
        <v>0</v>
      </c>
      <c r="M7162" s="784">
        <f>SUM(K7162-J7162)</f>
        <v>0</v>
      </c>
      <c r="N7162" s="782">
        <v>49795196</v>
      </c>
      <c r="O7162" s="782">
        <v>50752796</v>
      </c>
      <c r="P7162" s="515">
        <v>149385589</v>
      </c>
      <c r="Q7162" s="782">
        <v>54907586</v>
      </c>
      <c r="R7162" s="782"/>
      <c r="T7162" s="568"/>
    </row>
    <row r="7163" spans="1:20" s="498" customFormat="1" ht="24" x14ac:dyDescent="0.25">
      <c r="A7163" s="772"/>
      <c r="D7163" s="515" t="s">
        <v>12741</v>
      </c>
      <c r="E7163" s="779" t="s">
        <v>12742</v>
      </c>
      <c r="F7163" s="780" t="s">
        <v>5523</v>
      </c>
      <c r="G7163" s="781" t="s">
        <v>6551</v>
      </c>
      <c r="H7163" s="781" t="s">
        <v>12743</v>
      </c>
      <c r="I7163" s="781" t="s">
        <v>5517</v>
      </c>
      <c r="J7163" s="782">
        <v>0</v>
      </c>
      <c r="K7163" s="783">
        <v>0</v>
      </c>
      <c r="L7163" s="784">
        <f t="shared" si="452"/>
        <v>0</v>
      </c>
      <c r="M7163" s="784">
        <f t="shared" ref="M7163:M7173" si="453">SUM(K7163-J7163)</f>
        <v>0</v>
      </c>
      <c r="N7163" s="782">
        <v>0</v>
      </c>
      <c r="O7163" s="782">
        <v>0</v>
      </c>
      <c r="P7163" s="515">
        <v>0</v>
      </c>
      <c r="Q7163" s="782">
        <v>0</v>
      </c>
      <c r="R7163" s="782"/>
      <c r="T7163" s="568"/>
    </row>
    <row r="7164" spans="1:20" s="498" customFormat="1" ht="15" customHeight="1" x14ac:dyDescent="0.25">
      <c r="A7164" s="772"/>
      <c r="D7164" s="515" t="s">
        <v>12744</v>
      </c>
      <c r="E7164" s="779" t="s">
        <v>12745</v>
      </c>
      <c r="F7164" s="780" t="s">
        <v>5526</v>
      </c>
      <c r="G7164" s="781" t="s">
        <v>12276</v>
      </c>
      <c r="H7164" s="781" t="s">
        <v>12277</v>
      </c>
      <c r="I7164" s="781" t="s">
        <v>5517</v>
      </c>
      <c r="J7164" s="782">
        <v>10091104</v>
      </c>
      <c r="K7164" s="783">
        <v>10091104</v>
      </c>
      <c r="L7164" s="784">
        <f t="shared" si="452"/>
        <v>0</v>
      </c>
      <c r="M7164" s="784">
        <f t="shared" si="453"/>
        <v>0</v>
      </c>
      <c r="N7164" s="782">
        <v>10288969</v>
      </c>
      <c r="O7164" s="782">
        <v>10486833</v>
      </c>
      <c r="P7164" s="515">
        <v>30866906</v>
      </c>
      <c r="Q7164" s="782">
        <v>10168508</v>
      </c>
      <c r="R7164" s="782"/>
      <c r="T7164" s="568"/>
    </row>
    <row r="7165" spans="1:20" s="498" customFormat="1" ht="12" x14ac:dyDescent="0.25">
      <c r="A7165" s="772"/>
      <c r="D7165" s="515" t="s">
        <v>12746</v>
      </c>
      <c r="E7165" s="779" t="s">
        <v>12747</v>
      </c>
      <c r="F7165" s="780" t="s">
        <v>5529</v>
      </c>
      <c r="G7165" s="781" t="s">
        <v>6551</v>
      </c>
      <c r="H7165" s="781" t="s">
        <v>12740</v>
      </c>
      <c r="I7165" s="781" t="s">
        <v>5517</v>
      </c>
      <c r="J7165" s="782">
        <v>3116406</v>
      </c>
      <c r="K7165" s="783">
        <v>3116406</v>
      </c>
      <c r="L7165" s="784">
        <f t="shared" si="452"/>
        <v>0</v>
      </c>
      <c r="M7165" s="784">
        <f t="shared" si="453"/>
        <v>0</v>
      </c>
      <c r="N7165" s="782">
        <v>3177512</v>
      </c>
      <c r="O7165" s="782">
        <v>3238618</v>
      </c>
      <c r="P7165" s="515">
        <v>9532536</v>
      </c>
      <c r="Q7165" s="782">
        <v>2891200</v>
      </c>
      <c r="R7165" s="782"/>
      <c r="T7165" s="568"/>
    </row>
    <row r="7166" spans="1:20" s="498" customFormat="1" ht="12" x14ac:dyDescent="0.25">
      <c r="A7166" s="772"/>
      <c r="D7166" s="515" t="s">
        <v>12748</v>
      </c>
      <c r="E7166" s="779" t="s">
        <v>12749</v>
      </c>
      <c r="F7166" s="780" t="s">
        <v>5532</v>
      </c>
      <c r="G7166" s="781" t="s">
        <v>6551</v>
      </c>
      <c r="H7166" s="781" t="s">
        <v>12740</v>
      </c>
      <c r="I7166" s="781" t="s">
        <v>5517</v>
      </c>
      <c r="J7166" s="782">
        <v>2229470</v>
      </c>
      <c r="K7166" s="783">
        <v>2229470</v>
      </c>
      <c r="L7166" s="784">
        <f t="shared" si="452"/>
        <v>0</v>
      </c>
      <c r="M7166" s="784">
        <f t="shared" si="453"/>
        <v>0</v>
      </c>
      <c r="N7166" s="782">
        <v>2273185</v>
      </c>
      <c r="O7166" s="782">
        <v>2316900</v>
      </c>
      <c r="P7166" s="515">
        <v>6819555</v>
      </c>
      <c r="Q7166" s="782">
        <v>1548400</v>
      </c>
      <c r="R7166" s="782"/>
      <c r="T7166" s="568"/>
    </row>
    <row r="7167" spans="1:20" s="498" customFormat="1" ht="12" x14ac:dyDescent="0.25">
      <c r="A7167" s="772"/>
      <c r="D7167" s="515" t="s">
        <v>12750</v>
      </c>
      <c r="E7167" s="779" t="s">
        <v>12751</v>
      </c>
      <c r="F7167" s="780" t="s">
        <v>5535</v>
      </c>
      <c r="G7167" s="781" t="s">
        <v>12276</v>
      </c>
      <c r="H7167" s="781" t="s">
        <v>12752</v>
      </c>
      <c r="I7167" s="781" t="s">
        <v>5517</v>
      </c>
      <c r="J7167" s="782">
        <v>899436</v>
      </c>
      <c r="K7167" s="783">
        <v>899436</v>
      </c>
      <c r="L7167" s="784">
        <f t="shared" si="452"/>
        <v>0</v>
      </c>
      <c r="M7167" s="784">
        <f t="shared" si="453"/>
        <v>0</v>
      </c>
      <c r="N7167" s="782">
        <v>917072</v>
      </c>
      <c r="O7167" s="782">
        <v>934708</v>
      </c>
      <c r="P7167" s="515">
        <v>2751216</v>
      </c>
      <c r="Q7167" s="782">
        <v>3146884</v>
      </c>
      <c r="R7167" s="782"/>
      <c r="T7167" s="568"/>
    </row>
    <row r="7168" spans="1:20" s="498" customFormat="1" ht="12" x14ac:dyDescent="0.25">
      <c r="A7168" s="772"/>
      <c r="D7168" s="515" t="s">
        <v>12753</v>
      </c>
      <c r="E7168" s="779" t="s">
        <v>12754</v>
      </c>
      <c r="F7168" s="515" t="s">
        <v>5538</v>
      </c>
      <c r="G7168" s="781" t="s">
        <v>6551</v>
      </c>
      <c r="H7168" s="781" t="s">
        <v>12740</v>
      </c>
      <c r="I7168" s="781" t="s">
        <v>5517</v>
      </c>
      <c r="J7168" s="782">
        <v>331714</v>
      </c>
      <c r="K7168" s="783">
        <v>331714</v>
      </c>
      <c r="L7168" s="784">
        <f t="shared" si="452"/>
        <v>0</v>
      </c>
      <c r="M7168" s="784">
        <f t="shared" si="453"/>
        <v>0</v>
      </c>
      <c r="N7168" s="782">
        <v>338218</v>
      </c>
      <c r="O7168" s="782">
        <v>344722</v>
      </c>
      <c r="P7168" s="515">
        <v>1014654</v>
      </c>
      <c r="Q7168" s="782">
        <v>0</v>
      </c>
      <c r="R7168" s="782"/>
      <c r="T7168" s="568"/>
    </row>
    <row r="7169" spans="1:20" s="498" customFormat="1" ht="12" x14ac:dyDescent="0.25">
      <c r="A7169" s="772"/>
      <c r="D7169" s="515" t="s">
        <v>12755</v>
      </c>
      <c r="E7169" s="779" t="s">
        <v>12756</v>
      </c>
      <c r="F7169" s="780" t="s">
        <v>5796</v>
      </c>
      <c r="G7169" s="781" t="s">
        <v>6551</v>
      </c>
      <c r="H7169" s="781" t="s">
        <v>12740</v>
      </c>
      <c r="I7169" s="781" t="s">
        <v>5517</v>
      </c>
      <c r="J7169" s="782">
        <v>4854062</v>
      </c>
      <c r="K7169" s="783">
        <v>4854062</v>
      </c>
      <c r="L7169" s="784">
        <f t="shared" si="452"/>
        <v>0</v>
      </c>
      <c r="M7169" s="784">
        <f t="shared" si="453"/>
        <v>0</v>
      </c>
      <c r="N7169" s="782">
        <v>4949240</v>
      </c>
      <c r="O7169" s="782">
        <v>5044418</v>
      </c>
      <c r="P7169" s="515">
        <v>14847720</v>
      </c>
      <c r="Q7169" s="782">
        <v>6968518</v>
      </c>
      <c r="R7169" s="782"/>
      <c r="T7169" s="568"/>
    </row>
    <row r="7170" spans="1:20" s="498" customFormat="1" ht="12" x14ac:dyDescent="0.25">
      <c r="A7170" s="772"/>
      <c r="D7170" s="515" t="s">
        <v>12757</v>
      </c>
      <c r="E7170" s="779" t="s">
        <v>12758</v>
      </c>
      <c r="F7170" s="515" t="s">
        <v>5544</v>
      </c>
      <c r="G7170" s="781" t="s">
        <v>12276</v>
      </c>
      <c r="H7170" s="781" t="s">
        <v>12759</v>
      </c>
      <c r="I7170" s="781" t="s">
        <v>5517</v>
      </c>
      <c r="J7170" s="782">
        <v>3695730</v>
      </c>
      <c r="K7170" s="783">
        <v>3695730</v>
      </c>
      <c r="L7170" s="784">
        <f t="shared" si="452"/>
        <v>0</v>
      </c>
      <c r="M7170" s="784">
        <f t="shared" si="453"/>
        <v>0</v>
      </c>
      <c r="N7170" s="782">
        <v>3768195</v>
      </c>
      <c r="O7170" s="782">
        <v>3840660</v>
      </c>
      <c r="P7170" s="515">
        <v>11304585</v>
      </c>
      <c r="Q7170" s="782">
        <v>5751578</v>
      </c>
      <c r="R7170" s="782"/>
      <c r="T7170" s="568"/>
    </row>
    <row r="7171" spans="1:20" s="498" customFormat="1" ht="12" x14ac:dyDescent="0.25">
      <c r="A7171" s="772"/>
      <c r="D7171" s="515" t="s">
        <v>12760</v>
      </c>
      <c r="E7171" s="779" t="s">
        <v>12761</v>
      </c>
      <c r="F7171" s="780" t="s">
        <v>6746</v>
      </c>
      <c r="G7171" s="781" t="s">
        <v>6551</v>
      </c>
      <c r="H7171" s="781" t="s">
        <v>12740</v>
      </c>
      <c r="I7171" s="781" t="s">
        <v>5517</v>
      </c>
      <c r="J7171" s="782">
        <v>298201</v>
      </c>
      <c r="K7171" s="783">
        <v>298201</v>
      </c>
      <c r="L7171" s="784">
        <f t="shared" si="452"/>
        <v>0</v>
      </c>
      <c r="M7171" s="784">
        <f t="shared" si="453"/>
        <v>0</v>
      </c>
      <c r="N7171" s="782">
        <v>304048</v>
      </c>
      <c r="O7171" s="782">
        <v>309895</v>
      </c>
      <c r="P7171" s="515">
        <v>912144</v>
      </c>
      <c r="Q7171" s="782">
        <v>0</v>
      </c>
      <c r="R7171" s="782"/>
      <c r="T7171" s="568"/>
    </row>
    <row r="7172" spans="1:20" s="498" customFormat="1" ht="12" x14ac:dyDescent="0.25">
      <c r="A7172" s="772"/>
      <c r="D7172" s="515" t="s">
        <v>12762</v>
      </c>
      <c r="E7172" s="779" t="s">
        <v>12763</v>
      </c>
      <c r="F7172" s="780" t="s">
        <v>8861</v>
      </c>
      <c r="G7172" s="781" t="s">
        <v>12276</v>
      </c>
      <c r="H7172" s="781" t="s">
        <v>12752</v>
      </c>
      <c r="I7172" s="781" t="s">
        <v>5517</v>
      </c>
      <c r="J7172" s="782">
        <v>792044</v>
      </c>
      <c r="K7172" s="783">
        <v>792044</v>
      </c>
      <c r="L7172" s="784">
        <f t="shared" si="452"/>
        <v>0</v>
      </c>
      <c r="M7172" s="784">
        <f t="shared" si="453"/>
        <v>0</v>
      </c>
      <c r="N7172" s="782">
        <v>807574</v>
      </c>
      <c r="O7172" s="782">
        <v>823105</v>
      </c>
      <c r="P7172" s="515">
        <v>2422723</v>
      </c>
      <c r="Q7172" s="782">
        <v>0</v>
      </c>
      <c r="R7172" s="782"/>
      <c r="T7172" s="568"/>
    </row>
    <row r="7173" spans="1:20" s="498" customFormat="1" ht="12" x14ac:dyDescent="0.25">
      <c r="A7173" s="772"/>
      <c r="D7173" s="515" t="s">
        <v>12764</v>
      </c>
      <c r="E7173" s="779" t="s">
        <v>12765</v>
      </c>
      <c r="F7173" s="780" t="s">
        <v>8177</v>
      </c>
      <c r="G7173" s="781" t="s">
        <v>6551</v>
      </c>
      <c r="H7173" s="781" t="s">
        <v>12740</v>
      </c>
      <c r="I7173" s="781" t="s">
        <v>5517</v>
      </c>
      <c r="J7173" s="782">
        <v>0</v>
      </c>
      <c r="K7173" s="783">
        <v>0</v>
      </c>
      <c r="L7173" s="784">
        <f t="shared" si="452"/>
        <v>0</v>
      </c>
      <c r="M7173" s="784">
        <f t="shared" si="453"/>
        <v>0</v>
      </c>
      <c r="N7173" s="782">
        <v>0</v>
      </c>
      <c r="O7173" s="782">
        <v>0</v>
      </c>
      <c r="P7173" s="515">
        <v>0</v>
      </c>
      <c r="Q7173" s="782">
        <v>0</v>
      </c>
      <c r="R7173" s="782"/>
      <c r="T7173" s="568"/>
    </row>
    <row r="7174" spans="1:20" s="498" customFormat="1" ht="12" x14ac:dyDescent="0.25">
      <c r="A7174" s="772"/>
      <c r="C7174" s="773" t="s">
        <v>5142</v>
      </c>
      <c r="D7174" s="794"/>
      <c r="E7174" s="773"/>
      <c r="F7174" s="775"/>
      <c r="G7174" s="773"/>
      <c r="H7174" s="773"/>
      <c r="I7174" s="773"/>
      <c r="J7174" s="777">
        <v>219800000</v>
      </c>
      <c r="K7174" s="789">
        <f>SUM(K7175:K7215)</f>
        <v>89800000</v>
      </c>
      <c r="L7174" s="784">
        <f>SUM(L7175:L7215)</f>
        <v>130000000</v>
      </c>
      <c r="M7174" s="784">
        <f>SUM(M7175:M7215)</f>
        <v>0</v>
      </c>
      <c r="N7174" s="784">
        <f>SUM(N7175:N7215)</f>
        <v>219800000</v>
      </c>
      <c r="O7174" s="784">
        <f>SUM(O7175:O7215)</f>
        <v>230300000</v>
      </c>
      <c r="P7174" s="777">
        <f>SUM(K7174,N7174,O7174)</f>
        <v>539900000</v>
      </c>
      <c r="Q7174" s="777">
        <v>177200000</v>
      </c>
      <c r="R7174" s="777"/>
      <c r="T7174" s="568"/>
    </row>
    <row r="7175" spans="1:20" s="498" customFormat="1" ht="24" x14ac:dyDescent="0.25">
      <c r="A7175" s="772"/>
      <c r="D7175" s="515" t="s">
        <v>12766</v>
      </c>
      <c r="E7175" s="779" t="s">
        <v>12767</v>
      </c>
      <c r="F7175" s="780" t="s">
        <v>5565</v>
      </c>
      <c r="G7175" s="781" t="s">
        <v>6551</v>
      </c>
      <c r="H7175" s="781" t="s">
        <v>12740</v>
      </c>
      <c r="I7175" s="781" t="s">
        <v>5517</v>
      </c>
      <c r="J7175" s="782">
        <v>4000000</v>
      </c>
      <c r="K7175" s="783">
        <v>4000000</v>
      </c>
      <c r="L7175" s="784">
        <f t="shared" ref="L7175:L7215" si="454">SUM(J7175-K7175)</f>
        <v>0</v>
      </c>
      <c r="M7175" s="784">
        <f>SUM(K7175-J7175)</f>
        <v>0</v>
      </c>
      <c r="N7175" s="782">
        <v>4000000</v>
      </c>
      <c r="O7175" s="782">
        <v>4000000</v>
      </c>
      <c r="P7175" s="515">
        <v>12000000</v>
      </c>
      <c r="Q7175" s="782">
        <v>3500000</v>
      </c>
      <c r="R7175" s="782"/>
      <c r="T7175" s="568"/>
    </row>
    <row r="7176" spans="1:20" s="498" customFormat="1" ht="24" x14ac:dyDescent="0.25">
      <c r="A7176" s="772"/>
      <c r="D7176" s="515" t="s">
        <v>12768</v>
      </c>
      <c r="E7176" s="779" t="s">
        <v>12769</v>
      </c>
      <c r="F7176" s="780" t="s">
        <v>5568</v>
      </c>
      <c r="G7176" s="781" t="s">
        <v>6551</v>
      </c>
      <c r="H7176" s="781" t="s">
        <v>12740</v>
      </c>
      <c r="I7176" s="781" t="s">
        <v>5517</v>
      </c>
      <c r="J7176" s="782">
        <v>3000000</v>
      </c>
      <c r="K7176" s="783">
        <v>3000000</v>
      </c>
      <c r="L7176" s="784">
        <f t="shared" si="454"/>
        <v>0</v>
      </c>
      <c r="M7176" s="784">
        <f t="shared" ref="M7176:M7215" si="455">SUM(K7176-J7176)</f>
        <v>0</v>
      </c>
      <c r="N7176" s="782">
        <v>3000000</v>
      </c>
      <c r="O7176" s="782">
        <v>3500000</v>
      </c>
      <c r="P7176" s="515">
        <v>9500000</v>
      </c>
      <c r="Q7176" s="782">
        <v>3000000</v>
      </c>
      <c r="R7176" s="782"/>
      <c r="T7176" s="568"/>
    </row>
    <row r="7177" spans="1:20" s="498" customFormat="1" ht="24" x14ac:dyDescent="0.25">
      <c r="A7177" s="772"/>
      <c r="D7177" s="515" t="s">
        <v>12770</v>
      </c>
      <c r="E7177" s="779" t="s">
        <v>12771</v>
      </c>
      <c r="F7177" s="780" t="s">
        <v>5574</v>
      </c>
      <c r="G7177" s="781" t="s">
        <v>6551</v>
      </c>
      <c r="H7177" s="781" t="s">
        <v>12740</v>
      </c>
      <c r="I7177" s="781" t="s">
        <v>5517</v>
      </c>
      <c r="J7177" s="782">
        <v>6000000</v>
      </c>
      <c r="K7177" s="783">
        <v>6000000</v>
      </c>
      <c r="L7177" s="784">
        <f t="shared" si="454"/>
        <v>0</v>
      </c>
      <c r="M7177" s="784">
        <f t="shared" si="455"/>
        <v>0</v>
      </c>
      <c r="N7177" s="782">
        <v>6000000</v>
      </c>
      <c r="O7177" s="782">
        <v>6000000</v>
      </c>
      <c r="P7177" s="515">
        <v>18000000</v>
      </c>
      <c r="Q7177" s="782">
        <v>5500000</v>
      </c>
      <c r="R7177" s="782"/>
      <c r="T7177" s="568"/>
    </row>
    <row r="7178" spans="1:20" s="498" customFormat="1" ht="12" x14ac:dyDescent="0.25">
      <c r="A7178" s="772"/>
      <c r="D7178" s="515" t="s">
        <v>12772</v>
      </c>
      <c r="E7178" s="779" t="s">
        <v>12773</v>
      </c>
      <c r="F7178" s="780" t="s">
        <v>5901</v>
      </c>
      <c r="G7178" s="781" t="s">
        <v>6551</v>
      </c>
      <c r="H7178" s="781" t="s">
        <v>12740</v>
      </c>
      <c r="I7178" s="781" t="s">
        <v>5517</v>
      </c>
      <c r="J7178" s="782">
        <v>0</v>
      </c>
      <c r="K7178" s="783">
        <v>0</v>
      </c>
      <c r="L7178" s="784">
        <f t="shared" si="454"/>
        <v>0</v>
      </c>
      <c r="M7178" s="784">
        <f t="shared" si="455"/>
        <v>0</v>
      </c>
      <c r="N7178" s="782">
        <v>0</v>
      </c>
      <c r="O7178" s="782">
        <v>0</v>
      </c>
      <c r="P7178" s="515">
        <v>0</v>
      </c>
      <c r="Q7178" s="782">
        <v>0</v>
      </c>
      <c r="R7178" s="782"/>
      <c r="T7178" s="568"/>
    </row>
    <row r="7179" spans="1:20" s="498" customFormat="1" ht="12" x14ac:dyDescent="0.25">
      <c r="A7179" s="772"/>
      <c r="D7179" s="515" t="s">
        <v>12774</v>
      </c>
      <c r="E7179" s="779" t="s">
        <v>12775</v>
      </c>
      <c r="F7179" s="780" t="s">
        <v>5586</v>
      </c>
      <c r="G7179" s="781" t="s">
        <v>6551</v>
      </c>
      <c r="H7179" s="781" t="s">
        <v>12740</v>
      </c>
      <c r="I7179" s="781" t="s">
        <v>5517</v>
      </c>
      <c r="J7179" s="782">
        <v>0</v>
      </c>
      <c r="K7179" s="783">
        <v>0</v>
      </c>
      <c r="L7179" s="784">
        <f t="shared" si="454"/>
        <v>0</v>
      </c>
      <c r="M7179" s="784">
        <f t="shared" si="455"/>
        <v>0</v>
      </c>
      <c r="N7179" s="782">
        <v>0</v>
      </c>
      <c r="O7179" s="782">
        <v>0</v>
      </c>
      <c r="P7179" s="515">
        <v>0</v>
      </c>
      <c r="Q7179" s="782">
        <v>0</v>
      </c>
      <c r="R7179" s="782"/>
      <c r="T7179" s="568"/>
    </row>
    <row r="7180" spans="1:20" s="498" customFormat="1" ht="12" x14ac:dyDescent="0.25">
      <c r="A7180" s="772"/>
      <c r="D7180" s="515" t="s">
        <v>12776</v>
      </c>
      <c r="E7180" s="779" t="s">
        <v>12777</v>
      </c>
      <c r="F7180" s="780" t="s">
        <v>5592</v>
      </c>
      <c r="G7180" s="781" t="s">
        <v>12276</v>
      </c>
      <c r="H7180" s="781" t="s">
        <v>12752</v>
      </c>
      <c r="I7180" s="781" t="s">
        <v>5517</v>
      </c>
      <c r="J7180" s="782">
        <v>0</v>
      </c>
      <c r="K7180" s="783">
        <v>0</v>
      </c>
      <c r="L7180" s="784">
        <f t="shared" si="454"/>
        <v>0</v>
      </c>
      <c r="M7180" s="784">
        <f t="shared" si="455"/>
        <v>0</v>
      </c>
      <c r="N7180" s="782">
        <v>0</v>
      </c>
      <c r="O7180" s="782">
        <v>0</v>
      </c>
      <c r="P7180" s="515">
        <v>0</v>
      </c>
      <c r="Q7180" s="782">
        <v>0</v>
      </c>
      <c r="R7180" s="782"/>
      <c r="T7180" s="568"/>
    </row>
    <row r="7181" spans="1:20" s="498" customFormat="1" ht="12" x14ac:dyDescent="0.25">
      <c r="A7181" s="772"/>
      <c r="D7181" s="515" t="s">
        <v>12778</v>
      </c>
      <c r="E7181" s="779" t="s">
        <v>12779</v>
      </c>
      <c r="F7181" s="780" t="s">
        <v>6354</v>
      </c>
      <c r="G7181" s="781" t="s">
        <v>12276</v>
      </c>
      <c r="H7181" s="781" t="s">
        <v>12277</v>
      </c>
      <c r="I7181" s="781" t="s">
        <v>5517</v>
      </c>
      <c r="J7181" s="782">
        <v>0</v>
      </c>
      <c r="K7181" s="783">
        <v>0</v>
      </c>
      <c r="L7181" s="784">
        <f t="shared" si="454"/>
        <v>0</v>
      </c>
      <c r="M7181" s="784">
        <f t="shared" si="455"/>
        <v>0</v>
      </c>
      <c r="N7181" s="782">
        <v>0</v>
      </c>
      <c r="O7181" s="782">
        <v>0</v>
      </c>
      <c r="P7181" s="515">
        <v>0</v>
      </c>
      <c r="Q7181" s="782">
        <v>0</v>
      </c>
      <c r="R7181" s="782"/>
      <c r="T7181" s="568"/>
    </row>
    <row r="7182" spans="1:20" s="498" customFormat="1" ht="36" x14ac:dyDescent="0.25">
      <c r="A7182" s="772"/>
      <c r="D7182" s="515" t="s">
        <v>12780</v>
      </c>
      <c r="E7182" s="779" t="s">
        <v>12781</v>
      </c>
      <c r="F7182" s="780" t="s">
        <v>5598</v>
      </c>
      <c r="G7182" s="781" t="s">
        <v>6551</v>
      </c>
      <c r="H7182" s="781" t="s">
        <v>12740</v>
      </c>
      <c r="I7182" s="781" t="s">
        <v>5517</v>
      </c>
      <c r="J7182" s="782">
        <v>1500000</v>
      </c>
      <c r="K7182" s="783">
        <v>1500000</v>
      </c>
      <c r="L7182" s="784">
        <f t="shared" si="454"/>
        <v>0</v>
      </c>
      <c r="M7182" s="784">
        <f t="shared" si="455"/>
        <v>0</v>
      </c>
      <c r="N7182" s="782">
        <v>1500000</v>
      </c>
      <c r="O7182" s="782">
        <v>1500000</v>
      </c>
      <c r="P7182" s="515">
        <v>4500000</v>
      </c>
      <c r="Q7182" s="782">
        <v>1000000</v>
      </c>
      <c r="R7182" s="782"/>
      <c r="T7182" s="568"/>
    </row>
    <row r="7183" spans="1:20" s="498" customFormat="1" ht="24" x14ac:dyDescent="0.25">
      <c r="A7183" s="772"/>
      <c r="D7183" s="515" t="s">
        <v>12782</v>
      </c>
      <c r="E7183" s="779" t="s">
        <v>12783</v>
      </c>
      <c r="F7183" s="780" t="s">
        <v>5613</v>
      </c>
      <c r="G7183" s="781" t="s">
        <v>6551</v>
      </c>
      <c r="H7183" s="781" t="s">
        <v>12740</v>
      </c>
      <c r="I7183" s="781" t="s">
        <v>5517</v>
      </c>
      <c r="J7183" s="782">
        <v>2000000</v>
      </c>
      <c r="K7183" s="783">
        <v>2000000</v>
      </c>
      <c r="L7183" s="784">
        <f t="shared" si="454"/>
        <v>0</v>
      </c>
      <c r="M7183" s="784">
        <f t="shared" si="455"/>
        <v>0</v>
      </c>
      <c r="N7183" s="782">
        <v>2000000</v>
      </c>
      <c r="O7183" s="782">
        <v>2000000</v>
      </c>
      <c r="P7183" s="515">
        <v>6000000</v>
      </c>
      <c r="Q7183" s="782">
        <v>0</v>
      </c>
      <c r="R7183" s="782"/>
      <c r="T7183" s="568"/>
    </row>
    <row r="7184" spans="1:20" s="498" customFormat="1" ht="24" x14ac:dyDescent="0.25">
      <c r="A7184" s="772"/>
      <c r="D7184" s="515" t="s">
        <v>12784</v>
      </c>
      <c r="E7184" s="779" t="s">
        <v>12785</v>
      </c>
      <c r="F7184" s="780" t="s">
        <v>6960</v>
      </c>
      <c r="G7184" s="781" t="s">
        <v>12276</v>
      </c>
      <c r="H7184" s="781" t="s">
        <v>12752</v>
      </c>
      <c r="I7184" s="781" t="s">
        <v>5517</v>
      </c>
      <c r="J7184" s="782">
        <v>2000000</v>
      </c>
      <c r="K7184" s="783">
        <v>2000000</v>
      </c>
      <c r="L7184" s="784">
        <f t="shared" si="454"/>
        <v>0</v>
      </c>
      <c r="M7184" s="784">
        <f t="shared" si="455"/>
        <v>0</v>
      </c>
      <c r="N7184" s="782">
        <v>2000000</v>
      </c>
      <c r="O7184" s="782">
        <v>2500000</v>
      </c>
      <c r="P7184" s="515">
        <v>6500000</v>
      </c>
      <c r="Q7184" s="782">
        <v>1500000</v>
      </c>
      <c r="R7184" s="782"/>
      <c r="T7184" s="568"/>
    </row>
    <row r="7185" spans="1:20" s="751" customFormat="1" ht="12" customHeight="1" x14ac:dyDescent="0.3">
      <c r="A7185" s="946" t="s">
        <v>5500</v>
      </c>
      <c r="B7185" s="946"/>
      <c r="C7185" s="946"/>
      <c r="D7185" s="946"/>
      <c r="E7185" s="946"/>
      <c r="F7185" s="946"/>
      <c r="G7185" s="946"/>
      <c r="H7185" s="946"/>
      <c r="I7185" s="946"/>
      <c r="J7185" s="946"/>
      <c r="K7185" s="946"/>
      <c r="L7185" s="946"/>
      <c r="M7185" s="946"/>
      <c r="N7185" s="946"/>
      <c r="O7185" s="946"/>
      <c r="P7185" s="946"/>
      <c r="Q7185" s="946"/>
      <c r="T7185" s="752"/>
    </row>
    <row r="7186" spans="1:20" s="751" customFormat="1" ht="13.8" x14ac:dyDescent="0.3">
      <c r="A7186" s="946" t="s">
        <v>5501</v>
      </c>
      <c r="B7186" s="946"/>
      <c r="C7186" s="946"/>
      <c r="D7186" s="946"/>
      <c r="E7186" s="946"/>
      <c r="F7186" s="946"/>
      <c r="G7186" s="946"/>
      <c r="H7186" s="946"/>
      <c r="I7186" s="946"/>
      <c r="J7186" s="946"/>
      <c r="K7186" s="946"/>
      <c r="L7186" s="946"/>
      <c r="M7186" s="946"/>
      <c r="N7186" s="946"/>
      <c r="O7186" s="946"/>
      <c r="P7186" s="946"/>
      <c r="Q7186" s="946"/>
      <c r="T7186" s="752"/>
    </row>
    <row r="7187" spans="1:20" s="753" customFormat="1" ht="13.2" x14ac:dyDescent="0.25">
      <c r="A7187" s="947" t="s">
        <v>12786</v>
      </c>
      <c r="B7187" s="947"/>
      <c r="C7187" s="947"/>
      <c r="D7187" s="947"/>
      <c r="E7187" s="947"/>
      <c r="F7187" s="947"/>
      <c r="G7187" s="947"/>
      <c r="H7187" s="947"/>
      <c r="I7187" s="947"/>
      <c r="J7187" s="947"/>
      <c r="K7187" s="947"/>
      <c r="L7187" s="947"/>
      <c r="M7187" s="947"/>
      <c r="N7187" s="947"/>
      <c r="O7187" s="947"/>
      <c r="P7187" s="947"/>
      <c r="Q7187" s="947"/>
      <c r="T7187" s="754"/>
    </row>
    <row r="7188" spans="1:20" s="760" customFormat="1" ht="24" customHeight="1" x14ac:dyDescent="0.25">
      <c r="A7188" s="943" t="s">
        <v>5502</v>
      </c>
      <c r="B7188" s="948" t="s">
        <v>5503</v>
      </c>
      <c r="C7188" s="949"/>
      <c r="D7188" s="755"/>
      <c r="E7188" s="943" t="s">
        <v>5504</v>
      </c>
      <c r="F7188" s="943" t="s">
        <v>4881</v>
      </c>
      <c r="G7188" s="943" t="s">
        <v>5505</v>
      </c>
      <c r="H7188" s="943" t="s">
        <v>5506</v>
      </c>
      <c r="I7188" s="943" t="s">
        <v>5507</v>
      </c>
      <c r="J7188" s="756" t="s">
        <v>3115</v>
      </c>
      <c r="K7188" s="757" t="s">
        <v>3116</v>
      </c>
      <c r="L7188" s="758" t="s">
        <v>5508</v>
      </c>
      <c r="M7188" s="758" t="s">
        <v>5509</v>
      </c>
      <c r="N7188" s="756" t="s">
        <v>3116</v>
      </c>
      <c r="O7188" s="756" t="s">
        <v>3116</v>
      </c>
      <c r="P7188" s="759" t="s">
        <v>3317</v>
      </c>
      <c r="Q7188" s="759" t="s">
        <v>3341</v>
      </c>
      <c r="R7188" s="759" t="s">
        <v>5510</v>
      </c>
      <c r="T7188" s="761"/>
    </row>
    <row r="7189" spans="1:20" s="760" customFormat="1" ht="19.5" customHeight="1" x14ac:dyDescent="0.25">
      <c r="A7189" s="944"/>
      <c r="B7189" s="950"/>
      <c r="C7189" s="951"/>
      <c r="D7189" s="762"/>
      <c r="E7189" s="944"/>
      <c r="F7189" s="944"/>
      <c r="G7189" s="944"/>
      <c r="H7189" s="944"/>
      <c r="I7189" s="944"/>
      <c r="J7189" s="763">
        <v>2020</v>
      </c>
      <c r="K7189" s="764" t="s">
        <v>3120</v>
      </c>
      <c r="L7189" s="765" t="s">
        <v>3120</v>
      </c>
      <c r="M7189" s="765" t="s">
        <v>3120</v>
      </c>
      <c r="N7189" s="766" t="s">
        <v>5068</v>
      </c>
      <c r="O7189" s="766" t="s">
        <v>5069</v>
      </c>
      <c r="P7189" s="763" t="s">
        <v>4882</v>
      </c>
      <c r="Q7189" s="766" t="s">
        <v>5102</v>
      </c>
      <c r="R7189" s="763"/>
      <c r="T7189" s="761"/>
    </row>
    <row r="7190" spans="1:20" s="760" customFormat="1" ht="15.75" customHeight="1" x14ac:dyDescent="0.25">
      <c r="A7190" s="945"/>
      <c r="B7190" s="952"/>
      <c r="C7190" s="953"/>
      <c r="D7190" s="768"/>
      <c r="E7190" s="945"/>
      <c r="F7190" s="945"/>
      <c r="G7190" s="945"/>
      <c r="H7190" s="945"/>
      <c r="I7190" s="945"/>
      <c r="J7190" s="769" t="s">
        <v>14</v>
      </c>
      <c r="K7190" s="770" t="s">
        <v>14</v>
      </c>
      <c r="L7190" s="771" t="s">
        <v>14</v>
      </c>
      <c r="M7190" s="771" t="s">
        <v>14</v>
      </c>
      <c r="N7190" s="769" t="s">
        <v>14</v>
      </c>
      <c r="O7190" s="769" t="s">
        <v>14</v>
      </c>
      <c r="P7190" s="769" t="s">
        <v>14</v>
      </c>
      <c r="Q7190" s="769" t="s">
        <v>14</v>
      </c>
      <c r="R7190" s="769"/>
      <c r="T7190" s="761"/>
    </row>
    <row r="7191" spans="1:20" s="498" customFormat="1" ht="12" x14ac:dyDescent="0.25">
      <c r="A7191" s="772"/>
      <c r="D7191" s="515" t="s">
        <v>12787</v>
      </c>
      <c r="E7191" s="779" t="s">
        <v>12788</v>
      </c>
      <c r="F7191" s="515" t="s">
        <v>5622</v>
      </c>
      <c r="G7191" s="781" t="s">
        <v>12276</v>
      </c>
      <c r="H7191" s="781" t="s">
        <v>12277</v>
      </c>
      <c r="I7191" s="781" t="s">
        <v>5517</v>
      </c>
      <c r="J7191" s="782">
        <v>2500000</v>
      </c>
      <c r="K7191" s="783">
        <v>2500000</v>
      </c>
      <c r="L7191" s="784">
        <f t="shared" si="454"/>
        <v>0</v>
      </c>
      <c r="M7191" s="784">
        <f t="shared" si="455"/>
        <v>0</v>
      </c>
      <c r="N7191" s="782">
        <v>2500000</v>
      </c>
      <c r="O7191" s="782">
        <v>3000000</v>
      </c>
      <c r="P7191" s="515">
        <v>8000000</v>
      </c>
      <c r="Q7191" s="782">
        <v>1500000</v>
      </c>
      <c r="R7191" s="782"/>
      <c r="T7191" s="568"/>
    </row>
    <row r="7192" spans="1:20" s="498" customFormat="1" ht="36" x14ac:dyDescent="0.25">
      <c r="A7192" s="772"/>
      <c r="D7192" s="515" t="s">
        <v>12789</v>
      </c>
      <c r="E7192" s="779" t="s">
        <v>12790</v>
      </c>
      <c r="F7192" s="780" t="s">
        <v>5634</v>
      </c>
      <c r="G7192" s="781" t="s">
        <v>6551</v>
      </c>
      <c r="H7192" s="781" t="s">
        <v>12740</v>
      </c>
      <c r="I7192" s="781" t="s">
        <v>5517</v>
      </c>
      <c r="J7192" s="782">
        <v>2500000</v>
      </c>
      <c r="K7192" s="783">
        <v>2500000</v>
      </c>
      <c r="L7192" s="784">
        <f t="shared" si="454"/>
        <v>0</v>
      </c>
      <c r="M7192" s="784">
        <f t="shared" si="455"/>
        <v>0</v>
      </c>
      <c r="N7192" s="782">
        <v>2500000</v>
      </c>
      <c r="O7192" s="782">
        <v>3000000</v>
      </c>
      <c r="P7192" s="515">
        <v>8000000</v>
      </c>
      <c r="Q7192" s="782">
        <v>1000000</v>
      </c>
      <c r="R7192" s="782"/>
      <c r="T7192" s="568"/>
    </row>
    <row r="7193" spans="1:20" s="498" customFormat="1" ht="24" x14ac:dyDescent="0.25">
      <c r="A7193" s="772"/>
      <c r="D7193" s="515" t="s">
        <v>12791</v>
      </c>
      <c r="E7193" s="779" t="s">
        <v>12792</v>
      </c>
      <c r="F7193" s="780" t="s">
        <v>5637</v>
      </c>
      <c r="G7193" s="781" t="s">
        <v>6551</v>
      </c>
      <c r="H7193" s="781" t="s">
        <v>12740</v>
      </c>
      <c r="I7193" s="781" t="s">
        <v>5517</v>
      </c>
      <c r="J7193" s="782">
        <v>600000</v>
      </c>
      <c r="K7193" s="783">
        <v>600000</v>
      </c>
      <c r="L7193" s="784">
        <f t="shared" si="454"/>
        <v>0</v>
      </c>
      <c r="M7193" s="784">
        <f t="shared" si="455"/>
        <v>0</v>
      </c>
      <c r="N7193" s="782">
        <v>600000</v>
      </c>
      <c r="O7193" s="782">
        <v>600000</v>
      </c>
      <c r="P7193" s="515">
        <v>1800000</v>
      </c>
      <c r="Q7193" s="782">
        <v>500000</v>
      </c>
      <c r="R7193" s="782"/>
      <c r="T7193" s="568"/>
    </row>
    <row r="7194" spans="1:20" s="498" customFormat="1" ht="24" x14ac:dyDescent="0.25">
      <c r="A7194" s="772"/>
      <c r="D7194" s="515" t="s">
        <v>12793</v>
      </c>
      <c r="E7194" s="779" t="s">
        <v>12794</v>
      </c>
      <c r="F7194" s="780" t="s">
        <v>5643</v>
      </c>
      <c r="G7194" s="781" t="s">
        <v>6551</v>
      </c>
      <c r="H7194" s="781" t="s">
        <v>12740</v>
      </c>
      <c r="I7194" s="781" t="s">
        <v>5517</v>
      </c>
      <c r="J7194" s="782">
        <v>1000000</v>
      </c>
      <c r="K7194" s="783">
        <v>1000000</v>
      </c>
      <c r="L7194" s="784">
        <f t="shared" si="454"/>
        <v>0</v>
      </c>
      <c r="M7194" s="784">
        <f t="shared" si="455"/>
        <v>0</v>
      </c>
      <c r="N7194" s="782">
        <v>1000000</v>
      </c>
      <c r="O7194" s="782">
        <v>3000000</v>
      </c>
      <c r="P7194" s="515">
        <v>5000000</v>
      </c>
      <c r="Q7194" s="782">
        <v>2000000</v>
      </c>
      <c r="R7194" s="782"/>
      <c r="T7194" s="568"/>
    </row>
    <row r="7195" spans="1:20" s="498" customFormat="1" ht="24" x14ac:dyDescent="0.25">
      <c r="A7195" s="772"/>
      <c r="D7195" s="515" t="s">
        <v>12795</v>
      </c>
      <c r="E7195" s="779" t="s">
        <v>12796</v>
      </c>
      <c r="F7195" s="780" t="s">
        <v>5646</v>
      </c>
      <c r="G7195" s="781" t="s">
        <v>6551</v>
      </c>
      <c r="H7195" s="781" t="s">
        <v>12740</v>
      </c>
      <c r="I7195" s="781" t="s">
        <v>5517</v>
      </c>
      <c r="J7195" s="782">
        <v>1000000</v>
      </c>
      <c r="K7195" s="783">
        <v>1000000</v>
      </c>
      <c r="L7195" s="784">
        <f t="shared" si="454"/>
        <v>0</v>
      </c>
      <c r="M7195" s="784">
        <f t="shared" si="455"/>
        <v>0</v>
      </c>
      <c r="N7195" s="782">
        <v>1000000</v>
      </c>
      <c r="O7195" s="782">
        <v>5000000</v>
      </c>
      <c r="P7195" s="515">
        <v>7000000</v>
      </c>
      <c r="Q7195" s="782">
        <v>5000000</v>
      </c>
      <c r="R7195" s="782"/>
      <c r="T7195" s="568"/>
    </row>
    <row r="7196" spans="1:20" s="498" customFormat="1" ht="24" x14ac:dyDescent="0.25">
      <c r="A7196" s="772"/>
      <c r="D7196" s="515" t="s">
        <v>12797</v>
      </c>
      <c r="E7196" s="779" t="s">
        <v>12798</v>
      </c>
      <c r="F7196" s="780" t="s">
        <v>12799</v>
      </c>
      <c r="G7196" s="781" t="s">
        <v>6551</v>
      </c>
      <c r="H7196" s="781" t="s">
        <v>12740</v>
      </c>
      <c r="I7196" s="781" t="s">
        <v>5517</v>
      </c>
      <c r="J7196" s="782">
        <v>2000000</v>
      </c>
      <c r="K7196" s="783">
        <v>2000000</v>
      </c>
      <c r="L7196" s="784">
        <f t="shared" si="454"/>
        <v>0</v>
      </c>
      <c r="M7196" s="784">
        <f t="shared" si="455"/>
        <v>0</v>
      </c>
      <c r="N7196" s="782">
        <v>2000000</v>
      </c>
      <c r="O7196" s="782">
        <v>2000000</v>
      </c>
      <c r="P7196" s="515">
        <v>6000000</v>
      </c>
      <c r="Q7196" s="782">
        <v>0</v>
      </c>
      <c r="R7196" s="782"/>
      <c r="T7196" s="568"/>
    </row>
    <row r="7197" spans="1:20" s="498" customFormat="1" ht="12" x14ac:dyDescent="0.25">
      <c r="A7197" s="772"/>
      <c r="D7197" s="515" t="s">
        <v>12800</v>
      </c>
      <c r="E7197" s="779" t="s">
        <v>12801</v>
      </c>
      <c r="F7197" s="780" t="s">
        <v>5664</v>
      </c>
      <c r="G7197" s="781" t="s">
        <v>6551</v>
      </c>
      <c r="H7197" s="781" t="s">
        <v>12740</v>
      </c>
      <c r="I7197" s="781" t="s">
        <v>5517</v>
      </c>
      <c r="J7197" s="782">
        <v>3000000</v>
      </c>
      <c r="K7197" s="783">
        <v>3000000</v>
      </c>
      <c r="L7197" s="784">
        <f t="shared" si="454"/>
        <v>0</v>
      </c>
      <c r="M7197" s="784">
        <f t="shared" si="455"/>
        <v>0</v>
      </c>
      <c r="N7197" s="782">
        <v>3000000</v>
      </c>
      <c r="O7197" s="782">
        <v>3000000</v>
      </c>
      <c r="P7197" s="515">
        <v>9000000</v>
      </c>
      <c r="Q7197" s="782">
        <v>2000000</v>
      </c>
      <c r="R7197" s="782"/>
      <c r="T7197" s="568"/>
    </row>
    <row r="7198" spans="1:20" s="498" customFormat="1" ht="12" x14ac:dyDescent="0.25">
      <c r="A7198" s="772"/>
      <c r="D7198" s="515" t="s">
        <v>12802</v>
      </c>
      <c r="E7198" s="779" t="s">
        <v>12803</v>
      </c>
      <c r="F7198" s="515" t="s">
        <v>12804</v>
      </c>
      <c r="G7198" s="781" t="s">
        <v>6551</v>
      </c>
      <c r="H7198" s="781" t="s">
        <v>12740</v>
      </c>
      <c r="I7198" s="781" t="s">
        <v>5517</v>
      </c>
      <c r="J7198" s="782">
        <v>12000000</v>
      </c>
      <c r="K7198" s="783">
        <v>12000000</v>
      </c>
      <c r="L7198" s="784">
        <f t="shared" si="454"/>
        <v>0</v>
      </c>
      <c r="M7198" s="784">
        <f t="shared" si="455"/>
        <v>0</v>
      </c>
      <c r="N7198" s="782">
        <v>12000000</v>
      </c>
      <c r="O7198" s="782">
        <v>12000000</v>
      </c>
      <c r="P7198" s="515">
        <v>36000000</v>
      </c>
      <c r="Q7198" s="782">
        <v>12000000</v>
      </c>
      <c r="R7198" s="782"/>
      <c r="T7198" s="568"/>
    </row>
    <row r="7199" spans="1:20" s="498" customFormat="1" ht="12" x14ac:dyDescent="0.25">
      <c r="A7199" s="772"/>
      <c r="D7199" s="515" t="s">
        <v>12805</v>
      </c>
      <c r="E7199" s="779" t="s">
        <v>12806</v>
      </c>
      <c r="F7199" s="780" t="s">
        <v>5679</v>
      </c>
      <c r="G7199" s="781" t="s">
        <v>6551</v>
      </c>
      <c r="H7199" s="781" t="s">
        <v>12740</v>
      </c>
      <c r="I7199" s="781" t="s">
        <v>5517</v>
      </c>
      <c r="J7199" s="782">
        <v>5000000</v>
      </c>
      <c r="K7199" s="783">
        <v>5000000</v>
      </c>
      <c r="L7199" s="784">
        <f t="shared" si="454"/>
        <v>0</v>
      </c>
      <c r="M7199" s="784">
        <f t="shared" si="455"/>
        <v>0</v>
      </c>
      <c r="N7199" s="782">
        <v>5000000</v>
      </c>
      <c r="O7199" s="782">
        <v>5000000</v>
      </c>
      <c r="P7199" s="515">
        <v>15000000</v>
      </c>
      <c r="Q7199" s="782">
        <v>0</v>
      </c>
      <c r="R7199" s="782"/>
      <c r="T7199" s="568"/>
    </row>
    <row r="7200" spans="1:20" s="498" customFormat="1" ht="12" x14ac:dyDescent="0.25">
      <c r="A7200" s="772"/>
      <c r="D7200" s="515" t="s">
        <v>12807</v>
      </c>
      <c r="E7200" s="779" t="s">
        <v>12808</v>
      </c>
      <c r="F7200" s="780" t="s">
        <v>6150</v>
      </c>
      <c r="G7200" s="781" t="s">
        <v>6551</v>
      </c>
      <c r="H7200" s="781" t="s">
        <v>12740</v>
      </c>
      <c r="I7200" s="781" t="s">
        <v>5517</v>
      </c>
      <c r="J7200" s="782">
        <v>0</v>
      </c>
      <c r="K7200" s="783">
        <v>0</v>
      </c>
      <c r="L7200" s="784">
        <f t="shared" si="454"/>
        <v>0</v>
      </c>
      <c r="M7200" s="784">
        <f t="shared" si="455"/>
        <v>0</v>
      </c>
      <c r="N7200" s="782">
        <v>0</v>
      </c>
      <c r="O7200" s="782">
        <v>0</v>
      </c>
      <c r="P7200" s="515">
        <v>0</v>
      </c>
      <c r="Q7200" s="782">
        <v>0</v>
      </c>
      <c r="R7200" s="782"/>
      <c r="T7200" s="568"/>
    </row>
    <row r="7201" spans="1:20" s="498" customFormat="1" ht="24" x14ac:dyDescent="0.25">
      <c r="A7201" s="772"/>
      <c r="D7201" s="515" t="s">
        <v>12809</v>
      </c>
      <c r="E7201" s="779" t="s">
        <v>12810</v>
      </c>
      <c r="F7201" s="780" t="s">
        <v>8111</v>
      </c>
      <c r="G7201" s="781" t="s">
        <v>12276</v>
      </c>
      <c r="H7201" s="781" t="s">
        <v>12752</v>
      </c>
      <c r="I7201" s="781" t="s">
        <v>5517</v>
      </c>
      <c r="J7201" s="782">
        <v>500000</v>
      </c>
      <c r="K7201" s="783">
        <v>500000</v>
      </c>
      <c r="L7201" s="784">
        <f t="shared" si="454"/>
        <v>0</v>
      </c>
      <c r="M7201" s="784">
        <f t="shared" si="455"/>
        <v>0</v>
      </c>
      <c r="N7201" s="782">
        <v>500000</v>
      </c>
      <c r="O7201" s="782">
        <v>500000</v>
      </c>
      <c r="P7201" s="515">
        <v>1500000</v>
      </c>
      <c r="Q7201" s="782">
        <v>0</v>
      </c>
      <c r="R7201" s="782"/>
      <c r="T7201" s="568"/>
    </row>
    <row r="7202" spans="1:20" s="498" customFormat="1" ht="12" x14ac:dyDescent="0.25">
      <c r="A7202" s="772"/>
      <c r="D7202" s="515" t="s">
        <v>12811</v>
      </c>
      <c r="E7202" s="779" t="s">
        <v>12812</v>
      </c>
      <c r="F7202" s="780" t="s">
        <v>5703</v>
      </c>
      <c r="G7202" s="781" t="s">
        <v>6551</v>
      </c>
      <c r="H7202" s="781" t="s">
        <v>12740</v>
      </c>
      <c r="I7202" s="781" t="s">
        <v>5517</v>
      </c>
      <c r="J7202" s="782">
        <v>1500000</v>
      </c>
      <c r="K7202" s="783">
        <v>1500000</v>
      </c>
      <c r="L7202" s="784">
        <f t="shared" si="454"/>
        <v>0</v>
      </c>
      <c r="M7202" s="784">
        <f t="shared" si="455"/>
        <v>0</v>
      </c>
      <c r="N7202" s="782">
        <v>1500000</v>
      </c>
      <c r="O7202" s="782">
        <v>2000000</v>
      </c>
      <c r="P7202" s="515">
        <v>5000000</v>
      </c>
      <c r="Q7202" s="782">
        <v>1000000</v>
      </c>
      <c r="R7202" s="782"/>
      <c r="T7202" s="568"/>
    </row>
    <row r="7203" spans="1:20" s="498" customFormat="1" ht="12" x14ac:dyDescent="0.25">
      <c r="A7203" s="772"/>
      <c r="D7203" s="515" t="s">
        <v>12813</v>
      </c>
      <c r="E7203" s="779" t="s">
        <v>12814</v>
      </c>
      <c r="F7203" s="515" t="s">
        <v>5709</v>
      </c>
      <c r="G7203" s="781" t="s">
        <v>6551</v>
      </c>
      <c r="H7203" s="781" t="s">
        <v>12740</v>
      </c>
      <c r="I7203" s="781" t="s">
        <v>5517</v>
      </c>
      <c r="J7203" s="782">
        <v>1500000</v>
      </c>
      <c r="K7203" s="783">
        <v>1500000</v>
      </c>
      <c r="L7203" s="784">
        <f t="shared" si="454"/>
        <v>0</v>
      </c>
      <c r="M7203" s="784">
        <f t="shared" si="455"/>
        <v>0</v>
      </c>
      <c r="N7203" s="782">
        <v>1500000</v>
      </c>
      <c r="O7203" s="782">
        <v>2000000</v>
      </c>
      <c r="P7203" s="515">
        <v>5000000</v>
      </c>
      <c r="Q7203" s="782">
        <v>1000000</v>
      </c>
      <c r="R7203" s="782"/>
      <c r="T7203" s="568"/>
    </row>
    <row r="7204" spans="1:20" s="498" customFormat="1" ht="24" x14ac:dyDescent="0.25">
      <c r="A7204" s="772"/>
      <c r="D7204" s="515" t="s">
        <v>12815</v>
      </c>
      <c r="E7204" s="779" t="s">
        <v>12816</v>
      </c>
      <c r="F7204" s="780" t="s">
        <v>6467</v>
      </c>
      <c r="G7204" s="781" t="s">
        <v>12276</v>
      </c>
      <c r="H7204" s="781" t="s">
        <v>12817</v>
      </c>
      <c r="I7204" s="781" t="s">
        <v>5517</v>
      </c>
      <c r="J7204" s="782">
        <v>0</v>
      </c>
      <c r="K7204" s="783">
        <v>0</v>
      </c>
      <c r="L7204" s="784">
        <f t="shared" si="454"/>
        <v>0</v>
      </c>
      <c r="M7204" s="784">
        <f t="shared" si="455"/>
        <v>0</v>
      </c>
      <c r="N7204" s="782">
        <v>0</v>
      </c>
      <c r="O7204" s="782">
        <v>0</v>
      </c>
      <c r="P7204" s="515">
        <v>0</v>
      </c>
      <c r="Q7204" s="782">
        <v>0</v>
      </c>
      <c r="R7204" s="782"/>
      <c r="T7204" s="568"/>
    </row>
    <row r="7205" spans="1:20" s="498" customFormat="1" ht="12" x14ac:dyDescent="0.25">
      <c r="A7205" s="772"/>
      <c r="D7205" s="515" t="s">
        <v>12818</v>
      </c>
      <c r="E7205" s="779" t="s">
        <v>12819</v>
      </c>
      <c r="F7205" s="780" t="s">
        <v>5718</v>
      </c>
      <c r="G7205" s="781" t="s">
        <v>12276</v>
      </c>
      <c r="H7205" s="781" t="s">
        <v>12752</v>
      </c>
      <c r="I7205" s="781" t="s">
        <v>5517</v>
      </c>
      <c r="J7205" s="782">
        <v>1500000</v>
      </c>
      <c r="K7205" s="783">
        <v>1500000</v>
      </c>
      <c r="L7205" s="784">
        <f t="shared" si="454"/>
        <v>0</v>
      </c>
      <c r="M7205" s="784">
        <f t="shared" si="455"/>
        <v>0</v>
      </c>
      <c r="N7205" s="782">
        <v>1500000</v>
      </c>
      <c r="O7205" s="782">
        <v>2000000</v>
      </c>
      <c r="P7205" s="515">
        <v>5000000</v>
      </c>
      <c r="Q7205" s="782">
        <v>1500000</v>
      </c>
      <c r="R7205" s="782"/>
      <c r="T7205" s="568"/>
    </row>
    <row r="7206" spans="1:20" s="498" customFormat="1" ht="12" x14ac:dyDescent="0.25">
      <c r="A7206" s="772"/>
      <c r="D7206" s="515" t="s">
        <v>12820</v>
      </c>
      <c r="E7206" s="779" t="s">
        <v>12821</v>
      </c>
      <c r="F7206" s="780" t="s">
        <v>6716</v>
      </c>
      <c r="G7206" s="781" t="s">
        <v>12276</v>
      </c>
      <c r="H7206" s="781" t="s">
        <v>12822</v>
      </c>
      <c r="I7206" s="781" t="s">
        <v>5517</v>
      </c>
      <c r="J7206" s="782">
        <v>4000000</v>
      </c>
      <c r="K7206" s="783">
        <v>4000000</v>
      </c>
      <c r="L7206" s="784">
        <f t="shared" si="454"/>
        <v>0</v>
      </c>
      <c r="M7206" s="784">
        <f t="shared" si="455"/>
        <v>0</v>
      </c>
      <c r="N7206" s="782">
        <v>4000000</v>
      </c>
      <c r="O7206" s="782">
        <v>5000000</v>
      </c>
      <c r="P7206" s="515">
        <v>13000000</v>
      </c>
      <c r="Q7206" s="782">
        <v>3500000</v>
      </c>
      <c r="R7206" s="782"/>
      <c r="T7206" s="568"/>
    </row>
    <row r="7207" spans="1:20" s="498" customFormat="1" ht="24" x14ac:dyDescent="0.25">
      <c r="A7207" s="772"/>
      <c r="D7207" s="515" t="s">
        <v>12823</v>
      </c>
      <c r="E7207" s="779" t="s">
        <v>12824</v>
      </c>
      <c r="F7207" s="780" t="s">
        <v>7000</v>
      </c>
      <c r="G7207" s="781" t="s">
        <v>6551</v>
      </c>
      <c r="H7207" s="781" t="s">
        <v>12740</v>
      </c>
      <c r="I7207" s="781" t="s">
        <v>5517</v>
      </c>
      <c r="J7207" s="782">
        <v>0</v>
      </c>
      <c r="K7207" s="783">
        <v>0</v>
      </c>
      <c r="L7207" s="784">
        <f t="shared" si="454"/>
        <v>0</v>
      </c>
      <c r="M7207" s="784">
        <f t="shared" si="455"/>
        <v>0</v>
      </c>
      <c r="N7207" s="782">
        <v>0</v>
      </c>
      <c r="O7207" s="782">
        <v>0</v>
      </c>
      <c r="P7207" s="515">
        <v>0</v>
      </c>
      <c r="Q7207" s="782">
        <v>0</v>
      </c>
      <c r="R7207" s="782"/>
      <c r="T7207" s="568"/>
    </row>
    <row r="7208" spans="1:20" s="498" customFormat="1" ht="12" x14ac:dyDescent="0.25">
      <c r="A7208" s="772"/>
      <c r="D7208" s="515" t="s">
        <v>12825</v>
      </c>
      <c r="E7208" s="779" t="s">
        <v>12826</v>
      </c>
      <c r="F7208" s="515" t="s">
        <v>5727</v>
      </c>
      <c r="G7208" s="781" t="s">
        <v>6551</v>
      </c>
      <c r="H7208" s="781" t="s">
        <v>12740</v>
      </c>
      <c r="I7208" s="781" t="s">
        <v>5517</v>
      </c>
      <c r="J7208" s="782">
        <v>3000000</v>
      </c>
      <c r="K7208" s="783">
        <v>3000000</v>
      </c>
      <c r="L7208" s="784">
        <f t="shared" si="454"/>
        <v>0</v>
      </c>
      <c r="M7208" s="784">
        <f t="shared" si="455"/>
        <v>0</v>
      </c>
      <c r="N7208" s="782">
        <v>3000000</v>
      </c>
      <c r="O7208" s="782">
        <v>3000000</v>
      </c>
      <c r="P7208" s="515">
        <v>9000000</v>
      </c>
      <c r="Q7208" s="782">
        <v>3000000</v>
      </c>
      <c r="R7208" s="782"/>
      <c r="T7208" s="568"/>
    </row>
    <row r="7209" spans="1:20" s="498" customFormat="1" ht="12" x14ac:dyDescent="0.25">
      <c r="A7209" s="772"/>
      <c r="D7209" s="515" t="s">
        <v>12827</v>
      </c>
      <c r="E7209" s="779" t="s">
        <v>12828</v>
      </c>
      <c r="F7209" s="780" t="s">
        <v>6224</v>
      </c>
      <c r="G7209" s="781" t="s">
        <v>5515</v>
      </c>
      <c r="H7209" s="781" t="s">
        <v>5813</v>
      </c>
      <c r="I7209" s="781" t="s">
        <v>5517</v>
      </c>
      <c r="J7209" s="782">
        <v>2000000</v>
      </c>
      <c r="K7209" s="783">
        <v>2000000</v>
      </c>
      <c r="L7209" s="784">
        <f t="shared" si="454"/>
        <v>0</v>
      </c>
      <c r="M7209" s="784">
        <f t="shared" si="455"/>
        <v>0</v>
      </c>
      <c r="N7209" s="782">
        <v>2000000</v>
      </c>
      <c r="O7209" s="782">
        <v>2000000</v>
      </c>
      <c r="P7209" s="515">
        <v>6000000</v>
      </c>
      <c r="Q7209" s="782">
        <v>1500000</v>
      </c>
      <c r="R7209" s="782"/>
      <c r="T7209" s="568"/>
    </row>
    <row r="7210" spans="1:20" s="498" customFormat="1" ht="12" x14ac:dyDescent="0.25">
      <c r="A7210" s="772"/>
      <c r="D7210" s="515" t="s">
        <v>12829</v>
      </c>
      <c r="E7210" s="779" t="s">
        <v>12830</v>
      </c>
      <c r="F7210" s="780" t="s">
        <v>5739</v>
      </c>
      <c r="G7210" s="781" t="s">
        <v>6551</v>
      </c>
      <c r="H7210" s="781" t="s">
        <v>12740</v>
      </c>
      <c r="I7210" s="781" t="s">
        <v>5517</v>
      </c>
      <c r="J7210" s="782">
        <v>2500000</v>
      </c>
      <c r="K7210" s="783">
        <v>2500000</v>
      </c>
      <c r="L7210" s="784">
        <f t="shared" si="454"/>
        <v>0</v>
      </c>
      <c r="M7210" s="784">
        <f t="shared" si="455"/>
        <v>0</v>
      </c>
      <c r="N7210" s="782">
        <v>2500000</v>
      </c>
      <c r="O7210" s="782">
        <v>3000000</v>
      </c>
      <c r="P7210" s="515">
        <v>8000000</v>
      </c>
      <c r="Q7210" s="782">
        <v>2500000</v>
      </c>
      <c r="R7210" s="782"/>
      <c r="T7210" s="568"/>
    </row>
    <row r="7211" spans="1:20" s="498" customFormat="1" ht="12" x14ac:dyDescent="0.25">
      <c r="A7211" s="772"/>
      <c r="D7211" s="515" t="s">
        <v>12831</v>
      </c>
      <c r="E7211" s="779" t="s">
        <v>12832</v>
      </c>
      <c r="F7211" s="780" t="s">
        <v>12833</v>
      </c>
      <c r="G7211" s="781" t="s">
        <v>6551</v>
      </c>
      <c r="H7211" s="781" t="s">
        <v>12740</v>
      </c>
      <c r="I7211" s="781" t="s">
        <v>5517</v>
      </c>
      <c r="J7211" s="782">
        <v>150000000</v>
      </c>
      <c r="K7211" s="783">
        <v>20000000</v>
      </c>
      <c r="L7211" s="784">
        <f t="shared" si="454"/>
        <v>130000000</v>
      </c>
      <c r="M7211" s="784">
        <v>0</v>
      </c>
      <c r="N7211" s="782">
        <v>150000000</v>
      </c>
      <c r="O7211" s="782">
        <v>150000000</v>
      </c>
      <c r="P7211" s="515">
        <v>450000000</v>
      </c>
      <c r="Q7211" s="782">
        <v>120000000</v>
      </c>
      <c r="R7211" s="782"/>
      <c r="T7211" s="568"/>
    </row>
    <row r="7212" spans="1:20" s="498" customFormat="1" ht="12" x14ac:dyDescent="0.25">
      <c r="A7212" s="772"/>
      <c r="D7212" s="515" t="s">
        <v>12834</v>
      </c>
      <c r="E7212" s="779" t="s">
        <v>12835</v>
      </c>
      <c r="F7212" s="780" t="s">
        <v>12836</v>
      </c>
      <c r="G7212" s="781" t="s">
        <v>6551</v>
      </c>
      <c r="H7212" s="781" t="s">
        <v>12740</v>
      </c>
      <c r="I7212" s="781" t="s">
        <v>5517</v>
      </c>
      <c r="J7212" s="782">
        <v>0</v>
      </c>
      <c r="K7212" s="783">
        <v>0</v>
      </c>
      <c r="L7212" s="784">
        <f t="shared" si="454"/>
        <v>0</v>
      </c>
      <c r="M7212" s="784">
        <f t="shared" si="455"/>
        <v>0</v>
      </c>
      <c r="N7212" s="782">
        <v>0</v>
      </c>
      <c r="O7212" s="782">
        <v>0</v>
      </c>
      <c r="P7212" s="515">
        <v>0</v>
      </c>
      <c r="Q7212" s="782">
        <v>0</v>
      </c>
      <c r="R7212" s="782"/>
      <c r="T7212" s="568"/>
    </row>
    <row r="7213" spans="1:20" s="498" customFormat="1" ht="15" customHeight="1" x14ac:dyDescent="0.25">
      <c r="A7213" s="772"/>
      <c r="D7213" s="515" t="s">
        <v>12837</v>
      </c>
      <c r="E7213" s="779" t="s">
        <v>12838</v>
      </c>
      <c r="F7213" s="515" t="s">
        <v>5881</v>
      </c>
      <c r="G7213" s="781" t="s">
        <v>12276</v>
      </c>
      <c r="H7213" s="781" t="s">
        <v>12752</v>
      </c>
      <c r="I7213" s="781" t="s">
        <v>5517</v>
      </c>
      <c r="J7213" s="782">
        <v>200000</v>
      </c>
      <c r="K7213" s="783">
        <v>200000</v>
      </c>
      <c r="L7213" s="784">
        <f t="shared" si="454"/>
        <v>0</v>
      </c>
      <c r="M7213" s="784">
        <f t="shared" si="455"/>
        <v>0</v>
      </c>
      <c r="N7213" s="782">
        <v>200000</v>
      </c>
      <c r="O7213" s="782">
        <v>200000</v>
      </c>
      <c r="P7213" s="515">
        <v>600000</v>
      </c>
      <c r="Q7213" s="782">
        <v>200000</v>
      </c>
      <c r="R7213" s="782"/>
      <c r="T7213" s="568"/>
    </row>
    <row r="7214" spans="1:20" s="498" customFormat="1" ht="12" x14ac:dyDescent="0.25">
      <c r="A7214" s="772"/>
      <c r="D7214" s="515" t="s">
        <v>12839</v>
      </c>
      <c r="E7214" s="779" t="s">
        <v>12840</v>
      </c>
      <c r="F7214" s="780" t="s">
        <v>5757</v>
      </c>
      <c r="G7214" s="781" t="s">
        <v>12276</v>
      </c>
      <c r="H7214" s="781" t="s">
        <v>12752</v>
      </c>
      <c r="I7214" s="781" t="s">
        <v>5517</v>
      </c>
      <c r="J7214" s="782">
        <v>500000</v>
      </c>
      <c r="K7214" s="783">
        <v>500000</v>
      </c>
      <c r="L7214" s="784">
        <f t="shared" si="454"/>
        <v>0</v>
      </c>
      <c r="M7214" s="784">
        <f t="shared" si="455"/>
        <v>0</v>
      </c>
      <c r="N7214" s="782">
        <v>500000</v>
      </c>
      <c r="O7214" s="782">
        <v>500000</v>
      </c>
      <c r="P7214" s="515">
        <v>1500000</v>
      </c>
      <c r="Q7214" s="782">
        <v>500000</v>
      </c>
      <c r="R7214" s="782"/>
      <c r="T7214" s="568"/>
    </row>
    <row r="7215" spans="1:20" s="498" customFormat="1" ht="12" x14ac:dyDescent="0.25">
      <c r="A7215" s="772"/>
      <c r="D7215" s="515" t="s">
        <v>12841</v>
      </c>
      <c r="E7215" s="779" t="s">
        <v>12842</v>
      </c>
      <c r="F7215" s="515" t="s">
        <v>5765</v>
      </c>
      <c r="G7215" s="781" t="s">
        <v>6551</v>
      </c>
      <c r="H7215" s="781" t="s">
        <v>12740</v>
      </c>
      <c r="I7215" s="781" t="s">
        <v>5517</v>
      </c>
      <c r="J7215" s="782">
        <v>4500000</v>
      </c>
      <c r="K7215" s="783">
        <v>4500000</v>
      </c>
      <c r="L7215" s="782">
        <f t="shared" si="454"/>
        <v>0</v>
      </c>
      <c r="M7215" s="782">
        <f t="shared" si="455"/>
        <v>0</v>
      </c>
      <c r="N7215" s="782">
        <v>4500000</v>
      </c>
      <c r="O7215" s="782">
        <v>4000000</v>
      </c>
      <c r="P7215" s="515">
        <v>13000000</v>
      </c>
      <c r="Q7215" s="782">
        <v>4000000</v>
      </c>
      <c r="R7215" s="782"/>
      <c r="T7215" s="568"/>
    </row>
    <row r="7216" spans="1:20" s="498" customFormat="1" ht="12" x14ac:dyDescent="0.25">
      <c r="A7216" s="772"/>
      <c r="B7216" s="566" t="s">
        <v>2097</v>
      </c>
      <c r="C7216" s="810"/>
      <c r="D7216" s="519"/>
      <c r="E7216" s="810"/>
      <c r="F7216" s="827"/>
      <c r="G7216" s="810"/>
      <c r="H7216" s="810"/>
      <c r="I7216" s="779"/>
      <c r="J7216" s="782">
        <v>294945764</v>
      </c>
      <c r="K7216" s="783">
        <f>SUM(K7161,K7174)</f>
        <v>164945764</v>
      </c>
      <c r="L7216" s="782">
        <f>SUM(L7161,L7174)</f>
        <v>130000000</v>
      </c>
      <c r="M7216" s="782">
        <f>SUM(M7161,M7174)</f>
        <v>0</v>
      </c>
      <c r="N7216" s="782">
        <f>SUM(N7161,N7174)</f>
        <v>296419209</v>
      </c>
      <c r="O7216" s="782">
        <f>SUM(O7161,O7174)</f>
        <v>308392655</v>
      </c>
      <c r="P7216" s="515">
        <v>899757628</v>
      </c>
      <c r="Q7216" s="782">
        <v>262582674</v>
      </c>
      <c r="R7216" s="782"/>
      <c r="T7216" s="568"/>
    </row>
    <row r="7217" spans="1:20" s="498" customFormat="1" ht="12" x14ac:dyDescent="0.25">
      <c r="A7217" s="772"/>
      <c r="D7217" s="816"/>
      <c r="F7217" s="536"/>
      <c r="J7217" s="776"/>
      <c r="K7217" s="829"/>
      <c r="L7217" s="776"/>
      <c r="M7217" s="776"/>
      <c r="N7217" s="776"/>
      <c r="O7217" s="776"/>
      <c r="Q7217" s="776"/>
      <c r="R7217" s="776"/>
      <c r="T7217" s="568"/>
    </row>
    <row r="7218" spans="1:20" s="498" customFormat="1" ht="12" x14ac:dyDescent="0.25">
      <c r="A7218" s="772"/>
      <c r="F7218" s="536"/>
      <c r="J7218" s="776"/>
      <c r="K7218" s="829"/>
      <c r="L7218" s="776"/>
      <c r="M7218" s="776"/>
      <c r="N7218" s="776"/>
      <c r="O7218" s="776"/>
      <c r="Q7218" s="776"/>
      <c r="R7218" s="776"/>
      <c r="T7218" s="568"/>
    </row>
    <row r="7219" spans="1:20" s="751" customFormat="1" ht="12" customHeight="1" x14ac:dyDescent="0.3">
      <c r="A7219" s="946" t="s">
        <v>5500</v>
      </c>
      <c r="B7219" s="946"/>
      <c r="C7219" s="946"/>
      <c r="D7219" s="946"/>
      <c r="E7219" s="946"/>
      <c r="F7219" s="946"/>
      <c r="G7219" s="946"/>
      <c r="H7219" s="946"/>
      <c r="I7219" s="946"/>
      <c r="J7219" s="946"/>
      <c r="K7219" s="946"/>
      <c r="L7219" s="946"/>
      <c r="M7219" s="946"/>
      <c r="N7219" s="946"/>
      <c r="O7219" s="946"/>
      <c r="P7219" s="946"/>
      <c r="Q7219" s="946"/>
      <c r="T7219" s="752"/>
    </row>
    <row r="7220" spans="1:20" s="751" customFormat="1" ht="13.8" x14ac:dyDescent="0.3">
      <c r="A7220" s="946" t="s">
        <v>5501</v>
      </c>
      <c r="B7220" s="946"/>
      <c r="C7220" s="946"/>
      <c r="D7220" s="946"/>
      <c r="E7220" s="946"/>
      <c r="F7220" s="946"/>
      <c r="G7220" s="946"/>
      <c r="H7220" s="946"/>
      <c r="I7220" s="946"/>
      <c r="J7220" s="946"/>
      <c r="K7220" s="946"/>
      <c r="L7220" s="946"/>
      <c r="M7220" s="946"/>
      <c r="N7220" s="946"/>
      <c r="O7220" s="946"/>
      <c r="P7220" s="946"/>
      <c r="Q7220" s="946"/>
      <c r="T7220" s="752"/>
    </row>
    <row r="7221" spans="1:20" s="753" customFormat="1" ht="13.2" x14ac:dyDescent="0.25">
      <c r="A7221" s="947" t="s">
        <v>12786</v>
      </c>
      <c r="B7221" s="947"/>
      <c r="C7221" s="947"/>
      <c r="D7221" s="947"/>
      <c r="E7221" s="947"/>
      <c r="F7221" s="947"/>
      <c r="G7221" s="947"/>
      <c r="H7221" s="947"/>
      <c r="I7221" s="947"/>
      <c r="J7221" s="947"/>
      <c r="K7221" s="947"/>
      <c r="L7221" s="947"/>
      <c r="M7221" s="947"/>
      <c r="N7221" s="947"/>
      <c r="O7221" s="947"/>
      <c r="P7221" s="947"/>
      <c r="Q7221" s="947"/>
      <c r="T7221" s="754"/>
    </row>
    <row r="7222" spans="1:20" s="760" customFormat="1" ht="24" customHeight="1" x14ac:dyDescent="0.25">
      <c r="A7222" s="943" t="s">
        <v>5502</v>
      </c>
      <c r="B7222" s="948" t="s">
        <v>5503</v>
      </c>
      <c r="C7222" s="949"/>
      <c r="D7222" s="755"/>
      <c r="E7222" s="943" t="s">
        <v>5504</v>
      </c>
      <c r="F7222" s="943" t="s">
        <v>4881</v>
      </c>
      <c r="G7222" s="943" t="s">
        <v>5505</v>
      </c>
      <c r="H7222" s="943" t="s">
        <v>5506</v>
      </c>
      <c r="I7222" s="943" t="s">
        <v>5507</v>
      </c>
      <c r="J7222" s="756" t="s">
        <v>3115</v>
      </c>
      <c r="K7222" s="757" t="s">
        <v>3116</v>
      </c>
      <c r="L7222" s="758" t="s">
        <v>5508</v>
      </c>
      <c r="M7222" s="758" t="s">
        <v>5509</v>
      </c>
      <c r="N7222" s="756" t="s">
        <v>3116</v>
      </c>
      <c r="O7222" s="756" t="s">
        <v>3116</v>
      </c>
      <c r="P7222" s="759" t="s">
        <v>3317</v>
      </c>
      <c r="Q7222" s="759" t="s">
        <v>3341</v>
      </c>
      <c r="R7222" s="759" t="s">
        <v>5510</v>
      </c>
      <c r="T7222" s="761"/>
    </row>
    <row r="7223" spans="1:20" s="760" customFormat="1" ht="19.5" customHeight="1" x14ac:dyDescent="0.25">
      <c r="A7223" s="944"/>
      <c r="B7223" s="950"/>
      <c r="C7223" s="951"/>
      <c r="D7223" s="762"/>
      <c r="E7223" s="944"/>
      <c r="F7223" s="944"/>
      <c r="G7223" s="944"/>
      <c r="H7223" s="944"/>
      <c r="I7223" s="944"/>
      <c r="J7223" s="763">
        <v>2020</v>
      </c>
      <c r="K7223" s="764" t="s">
        <v>3120</v>
      </c>
      <c r="L7223" s="765" t="s">
        <v>3120</v>
      </c>
      <c r="M7223" s="765" t="s">
        <v>3120</v>
      </c>
      <c r="N7223" s="766" t="s">
        <v>5068</v>
      </c>
      <c r="O7223" s="766" t="s">
        <v>5069</v>
      </c>
      <c r="P7223" s="763" t="s">
        <v>4882</v>
      </c>
      <c r="Q7223" s="766" t="s">
        <v>5102</v>
      </c>
      <c r="R7223" s="763"/>
      <c r="T7223" s="761"/>
    </row>
    <row r="7224" spans="1:20" s="760" customFormat="1" ht="15.75" customHeight="1" x14ac:dyDescent="0.25">
      <c r="A7224" s="945"/>
      <c r="B7224" s="952"/>
      <c r="C7224" s="953"/>
      <c r="D7224" s="762"/>
      <c r="E7224" s="945"/>
      <c r="F7224" s="945"/>
      <c r="G7224" s="945"/>
      <c r="H7224" s="945"/>
      <c r="I7224" s="945"/>
      <c r="J7224" s="769" t="s">
        <v>14</v>
      </c>
      <c r="K7224" s="770" t="s">
        <v>14</v>
      </c>
      <c r="L7224" s="771" t="s">
        <v>14</v>
      </c>
      <c r="M7224" s="771" t="s">
        <v>14</v>
      </c>
      <c r="N7224" s="769" t="s">
        <v>14</v>
      </c>
      <c r="O7224" s="769" t="s">
        <v>14</v>
      </c>
      <c r="P7224" s="769" t="s">
        <v>14</v>
      </c>
      <c r="Q7224" s="769" t="s">
        <v>14</v>
      </c>
      <c r="R7224" s="769"/>
      <c r="T7224" s="761"/>
    </row>
    <row r="7225" spans="1:20" s="498" customFormat="1" ht="12" x14ac:dyDescent="0.25">
      <c r="A7225" s="772" t="s">
        <v>12843</v>
      </c>
      <c r="B7225" s="773" t="s">
        <v>2098</v>
      </c>
      <c r="C7225" s="773"/>
      <c r="D7225" s="773"/>
      <c r="E7225" s="773"/>
      <c r="F7225" s="775"/>
      <c r="G7225" s="773"/>
      <c r="H7225" s="773"/>
      <c r="I7225" s="773"/>
      <c r="J7225" s="776"/>
      <c r="K7225" s="829"/>
      <c r="L7225" s="776"/>
      <c r="M7225" s="776"/>
      <c r="N7225" s="776"/>
      <c r="O7225" s="776"/>
      <c r="Q7225" s="776"/>
      <c r="R7225" s="776"/>
      <c r="T7225" s="568"/>
    </row>
    <row r="7226" spans="1:20" s="498" customFormat="1" ht="12" x14ac:dyDescent="0.25">
      <c r="A7226" s="772"/>
      <c r="C7226" s="773" t="s">
        <v>5123</v>
      </c>
      <c r="D7226" s="817"/>
      <c r="E7226" s="773"/>
      <c r="F7226" s="775"/>
      <c r="G7226" s="773"/>
      <c r="H7226" s="773"/>
      <c r="I7226" s="773"/>
      <c r="J7226" s="777">
        <v>151703451</v>
      </c>
      <c r="K7226" s="789">
        <f>SUM(K7227:K7234)</f>
        <v>151703451</v>
      </c>
      <c r="L7226" s="784">
        <f t="shared" ref="L7226:O7226" si="456">SUM(L7227:L7234)</f>
        <v>0</v>
      </c>
      <c r="M7226" s="784">
        <f t="shared" si="456"/>
        <v>0</v>
      </c>
      <c r="N7226" s="784">
        <f t="shared" si="456"/>
        <v>154496732</v>
      </c>
      <c r="O7226" s="784">
        <f t="shared" si="456"/>
        <v>160883740</v>
      </c>
      <c r="P7226" s="777">
        <f>SUM(K7226,N7226,O7226)</f>
        <v>467083923</v>
      </c>
      <c r="Q7226" s="777">
        <v>108911400</v>
      </c>
      <c r="R7226" s="777"/>
      <c r="T7226" s="568"/>
    </row>
    <row r="7227" spans="1:20" s="498" customFormat="1" ht="12" x14ac:dyDescent="0.25">
      <c r="A7227" s="772"/>
      <c r="D7227" s="515" t="s">
        <v>12844</v>
      </c>
      <c r="E7227" s="779" t="s">
        <v>12845</v>
      </c>
      <c r="F7227" s="780" t="s">
        <v>6059</v>
      </c>
      <c r="G7227" s="781" t="s">
        <v>12276</v>
      </c>
      <c r="H7227" s="781" t="s">
        <v>12817</v>
      </c>
      <c r="I7227" s="781" t="s">
        <v>5517</v>
      </c>
      <c r="J7227" s="782">
        <v>104386071</v>
      </c>
      <c r="K7227" s="783">
        <v>104386071</v>
      </c>
      <c r="L7227" s="784">
        <f t="shared" ref="L7227:L7234" si="457">SUM(J7227-K7227)</f>
        <v>0</v>
      </c>
      <c r="M7227" s="784">
        <f>SUM(K7227-J7227)</f>
        <v>0</v>
      </c>
      <c r="N7227" s="782">
        <v>106475792</v>
      </c>
      <c r="O7227" s="782">
        <v>111693096</v>
      </c>
      <c r="P7227" s="515">
        <v>322554959</v>
      </c>
      <c r="Q7227" s="782">
        <v>93877896</v>
      </c>
      <c r="R7227" s="782"/>
      <c r="T7227" s="568"/>
    </row>
    <row r="7228" spans="1:20" s="498" customFormat="1" ht="12" x14ac:dyDescent="0.25">
      <c r="A7228" s="772"/>
      <c r="D7228" s="515" t="s">
        <v>12846</v>
      </c>
      <c r="E7228" s="779" t="s">
        <v>12847</v>
      </c>
      <c r="F7228" s="780" t="s">
        <v>6905</v>
      </c>
      <c r="G7228" s="781" t="s">
        <v>6551</v>
      </c>
      <c r="H7228" s="781" t="s">
        <v>12740</v>
      </c>
      <c r="I7228" s="781" t="s">
        <v>5517</v>
      </c>
      <c r="J7228" s="782">
        <v>0</v>
      </c>
      <c r="K7228" s="783">
        <v>0</v>
      </c>
      <c r="L7228" s="784">
        <f t="shared" si="457"/>
        <v>0</v>
      </c>
      <c r="M7228" s="784">
        <f t="shared" ref="M7228:M7234" si="458">SUM(K7228-J7228)</f>
        <v>0</v>
      </c>
      <c r="N7228" s="782">
        <v>0</v>
      </c>
      <c r="O7228" s="782">
        <v>0</v>
      </c>
      <c r="P7228" s="515">
        <v>0</v>
      </c>
      <c r="Q7228" s="782">
        <v>0</v>
      </c>
      <c r="R7228" s="782"/>
      <c r="T7228" s="568"/>
    </row>
    <row r="7229" spans="1:20" s="498" customFormat="1" ht="12" x14ac:dyDescent="0.25">
      <c r="A7229" s="772"/>
      <c r="D7229" s="515" t="s">
        <v>12848</v>
      </c>
      <c r="E7229" s="779" t="s">
        <v>12849</v>
      </c>
      <c r="F7229" s="780" t="s">
        <v>5526</v>
      </c>
      <c r="G7229" s="781" t="s">
        <v>12276</v>
      </c>
      <c r="H7229" s="781" t="s">
        <v>12752</v>
      </c>
      <c r="I7229" s="781" t="s">
        <v>5517</v>
      </c>
      <c r="J7229" s="782">
        <v>4820343</v>
      </c>
      <c r="K7229" s="783">
        <v>4820343</v>
      </c>
      <c r="L7229" s="784">
        <f t="shared" si="457"/>
        <v>0</v>
      </c>
      <c r="M7229" s="784">
        <f t="shared" si="458"/>
        <v>0</v>
      </c>
      <c r="N7229" s="782">
        <v>4820343</v>
      </c>
      <c r="O7229" s="782">
        <v>4820343</v>
      </c>
      <c r="P7229" s="515">
        <v>14461029</v>
      </c>
      <c r="Q7229" s="782">
        <v>8655830</v>
      </c>
      <c r="R7229" s="782"/>
      <c r="T7229" s="568"/>
    </row>
    <row r="7230" spans="1:20" s="498" customFormat="1" ht="12" x14ac:dyDescent="0.25">
      <c r="A7230" s="772"/>
      <c r="D7230" s="515" t="s">
        <v>12850</v>
      </c>
      <c r="E7230" s="779" t="s">
        <v>12851</v>
      </c>
      <c r="F7230" s="780" t="s">
        <v>5529</v>
      </c>
      <c r="G7230" s="781" t="s">
        <v>12276</v>
      </c>
      <c r="H7230" s="781" t="s">
        <v>12752</v>
      </c>
      <c r="I7230" s="781" t="s">
        <v>5517</v>
      </c>
      <c r="J7230" s="782">
        <v>2199175</v>
      </c>
      <c r="K7230" s="783">
        <v>2199175</v>
      </c>
      <c r="L7230" s="784">
        <f t="shared" si="457"/>
        <v>0</v>
      </c>
      <c r="M7230" s="784">
        <f t="shared" si="458"/>
        <v>0</v>
      </c>
      <c r="N7230" s="782">
        <v>2199175</v>
      </c>
      <c r="O7230" s="782">
        <v>2199175</v>
      </c>
      <c r="P7230" s="515">
        <v>6597525</v>
      </c>
      <c r="Q7230" s="782">
        <v>3920149</v>
      </c>
      <c r="R7230" s="782"/>
      <c r="T7230" s="568"/>
    </row>
    <row r="7231" spans="1:20" s="498" customFormat="1" ht="12" x14ac:dyDescent="0.25">
      <c r="A7231" s="772"/>
      <c r="D7231" s="515" t="s">
        <v>12852</v>
      </c>
      <c r="E7231" s="779" t="s">
        <v>12853</v>
      </c>
      <c r="F7231" s="780" t="s">
        <v>5532</v>
      </c>
      <c r="G7231" s="781" t="s">
        <v>12276</v>
      </c>
      <c r="H7231" s="781" t="s">
        <v>12752</v>
      </c>
      <c r="I7231" s="781" t="s">
        <v>5517</v>
      </c>
      <c r="J7231" s="782">
        <v>9819832</v>
      </c>
      <c r="K7231" s="783">
        <v>9819832</v>
      </c>
      <c r="L7231" s="784">
        <f t="shared" si="457"/>
        <v>0</v>
      </c>
      <c r="M7231" s="784">
        <f t="shared" si="458"/>
        <v>0</v>
      </c>
      <c r="N7231" s="782">
        <v>10016229</v>
      </c>
      <c r="O7231" s="782">
        <v>11693096</v>
      </c>
      <c r="P7231" s="515">
        <v>31529157</v>
      </c>
      <c r="Q7231" s="782">
        <v>729186</v>
      </c>
      <c r="R7231" s="782"/>
      <c r="T7231" s="568"/>
    </row>
    <row r="7232" spans="1:20" s="498" customFormat="1" ht="12" x14ac:dyDescent="0.25">
      <c r="A7232" s="772"/>
      <c r="D7232" s="515" t="s">
        <v>12854</v>
      </c>
      <c r="E7232" s="779" t="s">
        <v>12855</v>
      </c>
      <c r="F7232" s="780" t="s">
        <v>5535</v>
      </c>
      <c r="G7232" s="781" t="s">
        <v>12276</v>
      </c>
      <c r="H7232" s="781" t="s">
        <v>12752</v>
      </c>
      <c r="I7232" s="781" t="s">
        <v>5517</v>
      </c>
      <c r="J7232" s="782">
        <v>8332154</v>
      </c>
      <c r="K7232" s="783">
        <v>8332154</v>
      </c>
      <c r="L7232" s="784">
        <f t="shared" si="457"/>
        <v>0</v>
      </c>
      <c r="M7232" s="784">
        <f t="shared" si="458"/>
        <v>0</v>
      </c>
      <c r="N7232" s="782">
        <v>8332154</v>
      </c>
      <c r="O7232" s="782">
        <v>8332154</v>
      </c>
      <c r="P7232" s="515">
        <v>24996462</v>
      </c>
      <c r="Q7232" s="782">
        <v>1728339</v>
      </c>
      <c r="R7232" s="782"/>
      <c r="T7232" s="568"/>
    </row>
    <row r="7233" spans="1:20" s="498" customFormat="1" ht="12" x14ac:dyDescent="0.25">
      <c r="A7233" s="772"/>
      <c r="D7233" s="515" t="s">
        <v>12856</v>
      </c>
      <c r="E7233" s="779" t="s">
        <v>12857</v>
      </c>
      <c r="F7233" s="780" t="s">
        <v>5796</v>
      </c>
      <c r="G7233" s="781" t="s">
        <v>6551</v>
      </c>
      <c r="H7233" s="781" t="s">
        <v>12740</v>
      </c>
      <c r="I7233" s="781" t="s">
        <v>5517</v>
      </c>
      <c r="J7233" s="782">
        <v>10143251</v>
      </c>
      <c r="K7233" s="783">
        <v>10143251</v>
      </c>
      <c r="L7233" s="784">
        <f t="shared" si="457"/>
        <v>0</v>
      </c>
      <c r="M7233" s="784">
        <f t="shared" si="458"/>
        <v>0</v>
      </c>
      <c r="N7233" s="782">
        <v>10650414</v>
      </c>
      <c r="O7233" s="782">
        <v>10143251</v>
      </c>
      <c r="P7233" s="515">
        <v>30936916</v>
      </c>
      <c r="Q7233" s="782">
        <v>0</v>
      </c>
      <c r="R7233" s="782"/>
      <c r="T7233" s="568"/>
    </row>
    <row r="7234" spans="1:20" s="498" customFormat="1" ht="12" x14ac:dyDescent="0.25">
      <c r="A7234" s="772"/>
      <c r="D7234" s="515" t="s">
        <v>12858</v>
      </c>
      <c r="E7234" s="779" t="s">
        <v>12859</v>
      </c>
      <c r="F7234" s="780" t="s">
        <v>5544</v>
      </c>
      <c r="G7234" s="781" t="s">
        <v>10678</v>
      </c>
      <c r="H7234" s="781" t="s">
        <v>11827</v>
      </c>
      <c r="I7234" s="781" t="s">
        <v>5517</v>
      </c>
      <c r="J7234" s="782">
        <v>12002625</v>
      </c>
      <c r="K7234" s="783">
        <v>12002625</v>
      </c>
      <c r="L7234" s="782">
        <f t="shared" si="457"/>
        <v>0</v>
      </c>
      <c r="M7234" s="782">
        <f t="shared" si="458"/>
        <v>0</v>
      </c>
      <c r="N7234" s="782">
        <v>12002625</v>
      </c>
      <c r="O7234" s="782">
        <v>12002625</v>
      </c>
      <c r="P7234" s="515">
        <v>36007875</v>
      </c>
      <c r="Q7234" s="782">
        <v>0</v>
      </c>
      <c r="R7234" s="782"/>
      <c r="T7234" s="568"/>
    </row>
    <row r="7235" spans="1:20" s="498" customFormat="1" ht="12" x14ac:dyDescent="0.25">
      <c r="A7235" s="772"/>
      <c r="D7235" s="515"/>
      <c r="F7235" s="536"/>
      <c r="J7235" s="776"/>
      <c r="K7235" s="829"/>
      <c r="L7235" s="776"/>
      <c r="M7235" s="776"/>
      <c r="N7235" s="776"/>
      <c r="O7235" s="776"/>
      <c r="Q7235" s="776"/>
      <c r="R7235" s="776"/>
      <c r="T7235" s="568"/>
    </row>
    <row r="7236" spans="1:20" s="498" customFormat="1" ht="12" x14ac:dyDescent="0.25">
      <c r="A7236" s="772"/>
      <c r="C7236" s="773" t="s">
        <v>5142</v>
      </c>
      <c r="D7236" s="794"/>
      <c r="E7236" s="773"/>
      <c r="F7236" s="775"/>
      <c r="G7236" s="773"/>
      <c r="H7236" s="773"/>
      <c r="I7236" s="773"/>
      <c r="J7236" s="777">
        <v>375000000</v>
      </c>
      <c r="K7236" s="789">
        <f>SUM(K7237:K7287)</f>
        <v>375000000</v>
      </c>
      <c r="L7236" s="784">
        <f>SUM(L7237:L7287)</f>
        <v>0</v>
      </c>
      <c r="M7236" s="784">
        <f>SUM(M7237:M7287)</f>
        <v>0</v>
      </c>
      <c r="N7236" s="784">
        <f>SUM(N7237:N7287)</f>
        <v>375000000</v>
      </c>
      <c r="O7236" s="784">
        <f>SUM(O7237:O7287)</f>
        <v>380000000</v>
      </c>
      <c r="P7236" s="777">
        <f>SUM(K7236,N7236,O7236)</f>
        <v>1130000000</v>
      </c>
      <c r="Q7236" s="777">
        <v>312600000</v>
      </c>
      <c r="R7236" s="777"/>
      <c r="T7236" s="568"/>
    </row>
    <row r="7237" spans="1:20" s="498" customFormat="1" ht="24" x14ac:dyDescent="0.25">
      <c r="A7237" s="772"/>
      <c r="D7237" s="515" t="s">
        <v>12860</v>
      </c>
      <c r="E7237" s="779" t="s">
        <v>12861</v>
      </c>
      <c r="F7237" s="780" t="s">
        <v>5927</v>
      </c>
      <c r="G7237" s="781" t="s">
        <v>12276</v>
      </c>
      <c r="H7237" s="781" t="s">
        <v>12752</v>
      </c>
      <c r="I7237" s="781" t="s">
        <v>5517</v>
      </c>
      <c r="J7237" s="782">
        <v>20000000</v>
      </c>
      <c r="K7237" s="783">
        <v>20000000</v>
      </c>
      <c r="L7237" s="784">
        <f t="shared" ref="L7237:L7287" si="459">SUM(J7237-K7237)</f>
        <v>0</v>
      </c>
      <c r="M7237" s="784">
        <f>SUM(K7237-J7237)</f>
        <v>0</v>
      </c>
      <c r="N7237" s="782">
        <v>20000000</v>
      </c>
      <c r="O7237" s="782">
        <v>20000000</v>
      </c>
      <c r="P7237" s="515">
        <v>60000000</v>
      </c>
      <c r="Q7237" s="782">
        <v>18000000</v>
      </c>
      <c r="R7237" s="782"/>
      <c r="T7237" s="568"/>
    </row>
    <row r="7238" spans="1:20" s="498" customFormat="1" ht="24" x14ac:dyDescent="0.25">
      <c r="A7238" s="772"/>
      <c r="D7238" s="515" t="s">
        <v>12862</v>
      </c>
      <c r="E7238" s="779" t="s">
        <v>12863</v>
      </c>
      <c r="F7238" s="780" t="s">
        <v>5568</v>
      </c>
      <c r="G7238" s="781" t="s">
        <v>6551</v>
      </c>
      <c r="H7238" s="781" t="s">
        <v>12740</v>
      </c>
      <c r="I7238" s="781" t="s">
        <v>5517</v>
      </c>
      <c r="J7238" s="782">
        <v>75000000</v>
      </c>
      <c r="K7238" s="783">
        <v>75000000</v>
      </c>
      <c r="L7238" s="784">
        <f t="shared" si="459"/>
        <v>0</v>
      </c>
      <c r="M7238" s="784">
        <f t="shared" ref="M7238:M7287" si="460">SUM(K7238-J7238)</f>
        <v>0</v>
      </c>
      <c r="N7238" s="782">
        <v>75000000</v>
      </c>
      <c r="O7238" s="782">
        <v>75000000</v>
      </c>
      <c r="P7238" s="515">
        <v>225000000</v>
      </c>
      <c r="Q7238" s="782">
        <v>70000000</v>
      </c>
      <c r="R7238" s="782"/>
      <c r="T7238" s="568"/>
    </row>
    <row r="7239" spans="1:20" s="498" customFormat="1" ht="24" x14ac:dyDescent="0.25">
      <c r="A7239" s="772"/>
      <c r="D7239" s="515" t="s">
        <v>12864</v>
      </c>
      <c r="E7239" s="779" t="s">
        <v>12865</v>
      </c>
      <c r="F7239" s="780" t="s">
        <v>5574</v>
      </c>
      <c r="G7239" s="781" t="s">
        <v>6551</v>
      </c>
      <c r="H7239" s="781" t="s">
        <v>12740</v>
      </c>
      <c r="I7239" s="781" t="s">
        <v>5517</v>
      </c>
      <c r="J7239" s="782">
        <v>35000000</v>
      </c>
      <c r="K7239" s="783">
        <v>35000000</v>
      </c>
      <c r="L7239" s="784">
        <f t="shared" si="459"/>
        <v>0</v>
      </c>
      <c r="M7239" s="784">
        <f t="shared" si="460"/>
        <v>0</v>
      </c>
      <c r="N7239" s="782">
        <v>35000000</v>
      </c>
      <c r="O7239" s="782">
        <v>40000000</v>
      </c>
      <c r="P7239" s="515">
        <v>110000000</v>
      </c>
      <c r="Q7239" s="782">
        <v>35000000</v>
      </c>
      <c r="R7239" s="782"/>
      <c r="T7239" s="568"/>
    </row>
    <row r="7240" spans="1:20" s="498" customFormat="1" ht="12" x14ac:dyDescent="0.25">
      <c r="A7240" s="772"/>
      <c r="D7240" s="515" t="s">
        <v>12866</v>
      </c>
      <c r="E7240" s="779" t="s">
        <v>12867</v>
      </c>
      <c r="F7240" s="780" t="s">
        <v>5901</v>
      </c>
      <c r="G7240" s="781" t="s">
        <v>5515</v>
      </c>
      <c r="H7240" s="781" t="s">
        <v>5813</v>
      </c>
      <c r="I7240" s="781" t="s">
        <v>5517</v>
      </c>
      <c r="J7240" s="782">
        <v>0</v>
      </c>
      <c r="K7240" s="783">
        <v>0</v>
      </c>
      <c r="L7240" s="784">
        <f t="shared" si="459"/>
        <v>0</v>
      </c>
      <c r="M7240" s="784">
        <f t="shared" si="460"/>
        <v>0</v>
      </c>
      <c r="N7240" s="782">
        <v>0</v>
      </c>
      <c r="O7240" s="782">
        <v>0</v>
      </c>
      <c r="P7240" s="515">
        <v>0</v>
      </c>
      <c r="Q7240" s="782">
        <v>0</v>
      </c>
      <c r="R7240" s="782"/>
      <c r="T7240" s="568"/>
    </row>
    <row r="7241" spans="1:20" s="498" customFormat="1" ht="12" x14ac:dyDescent="0.25">
      <c r="A7241" s="772"/>
      <c r="D7241" s="515" t="s">
        <v>12868</v>
      </c>
      <c r="E7241" s="779" t="s">
        <v>12869</v>
      </c>
      <c r="F7241" s="780" t="s">
        <v>5580</v>
      </c>
      <c r="G7241" s="781" t="s">
        <v>5515</v>
      </c>
      <c r="H7241" s="781" t="s">
        <v>5813</v>
      </c>
      <c r="I7241" s="781" t="s">
        <v>5517</v>
      </c>
      <c r="J7241" s="782">
        <v>0</v>
      </c>
      <c r="K7241" s="783">
        <v>0</v>
      </c>
      <c r="L7241" s="784">
        <f t="shared" si="459"/>
        <v>0</v>
      </c>
      <c r="M7241" s="784">
        <f t="shared" si="460"/>
        <v>0</v>
      </c>
      <c r="N7241" s="782">
        <v>0</v>
      </c>
      <c r="O7241" s="782">
        <v>0</v>
      </c>
      <c r="P7241" s="515">
        <v>0</v>
      </c>
      <c r="Q7241" s="782">
        <v>0</v>
      </c>
      <c r="R7241" s="782"/>
      <c r="T7241" s="568"/>
    </row>
    <row r="7242" spans="1:20" s="498" customFormat="1" ht="12" x14ac:dyDescent="0.25">
      <c r="A7242" s="772"/>
      <c r="D7242" s="515" t="s">
        <v>12870</v>
      </c>
      <c r="E7242" s="779" t="s">
        <v>12871</v>
      </c>
      <c r="F7242" s="780" t="s">
        <v>5583</v>
      </c>
      <c r="G7242" s="781" t="s">
        <v>5515</v>
      </c>
      <c r="H7242" s="781" t="s">
        <v>5813</v>
      </c>
      <c r="I7242" s="781" t="s">
        <v>5517</v>
      </c>
      <c r="J7242" s="782">
        <v>0</v>
      </c>
      <c r="K7242" s="783">
        <v>0</v>
      </c>
      <c r="L7242" s="784">
        <f t="shared" si="459"/>
        <v>0</v>
      </c>
      <c r="M7242" s="784">
        <f t="shared" si="460"/>
        <v>0</v>
      </c>
      <c r="N7242" s="782">
        <v>0</v>
      </c>
      <c r="O7242" s="782">
        <v>0</v>
      </c>
      <c r="P7242" s="515">
        <v>0</v>
      </c>
      <c r="Q7242" s="782">
        <v>0</v>
      </c>
      <c r="R7242" s="782"/>
      <c r="T7242" s="568"/>
    </row>
    <row r="7243" spans="1:20" s="498" customFormat="1" ht="12" x14ac:dyDescent="0.25">
      <c r="A7243" s="772"/>
      <c r="D7243" s="515" t="s">
        <v>12872</v>
      </c>
      <c r="E7243" s="779" t="s">
        <v>12873</v>
      </c>
      <c r="F7243" s="780" t="s">
        <v>12874</v>
      </c>
      <c r="G7243" s="781" t="s">
        <v>5515</v>
      </c>
      <c r="H7243" s="781" t="s">
        <v>5813</v>
      </c>
      <c r="I7243" s="781" t="s">
        <v>5517</v>
      </c>
      <c r="J7243" s="782">
        <v>0</v>
      </c>
      <c r="K7243" s="783">
        <v>0</v>
      </c>
      <c r="L7243" s="784">
        <f t="shared" si="459"/>
        <v>0</v>
      </c>
      <c r="M7243" s="784">
        <f t="shared" si="460"/>
        <v>0</v>
      </c>
      <c r="N7243" s="782">
        <v>0</v>
      </c>
      <c r="O7243" s="782">
        <v>0</v>
      </c>
      <c r="P7243" s="515">
        <v>0</v>
      </c>
      <c r="Q7243" s="782">
        <v>0</v>
      </c>
      <c r="R7243" s="782"/>
      <c r="T7243" s="568"/>
    </row>
    <row r="7244" spans="1:20" s="498" customFormat="1" ht="24" x14ac:dyDescent="0.25">
      <c r="A7244" s="772"/>
      <c r="D7244" s="515" t="s">
        <v>12875</v>
      </c>
      <c r="E7244" s="779" t="s">
        <v>12876</v>
      </c>
      <c r="F7244" s="780" t="s">
        <v>12877</v>
      </c>
      <c r="G7244" s="781" t="s">
        <v>5515</v>
      </c>
      <c r="H7244" s="781" t="s">
        <v>5813</v>
      </c>
      <c r="I7244" s="781" t="s">
        <v>5517</v>
      </c>
      <c r="J7244" s="782">
        <v>0</v>
      </c>
      <c r="K7244" s="783">
        <v>0</v>
      </c>
      <c r="L7244" s="784">
        <f t="shared" si="459"/>
        <v>0</v>
      </c>
      <c r="M7244" s="784">
        <f t="shared" si="460"/>
        <v>0</v>
      </c>
      <c r="N7244" s="782">
        <v>0</v>
      </c>
      <c r="O7244" s="782">
        <v>0</v>
      </c>
      <c r="P7244" s="515">
        <v>0</v>
      </c>
      <c r="Q7244" s="782">
        <v>0</v>
      </c>
      <c r="R7244" s="782"/>
      <c r="T7244" s="568"/>
    </row>
    <row r="7245" spans="1:20" s="498" customFormat="1" ht="12" x14ac:dyDescent="0.25">
      <c r="A7245" s="772"/>
      <c r="D7245" s="515" t="s">
        <v>12878</v>
      </c>
      <c r="E7245" s="779" t="s">
        <v>12879</v>
      </c>
      <c r="F7245" s="780" t="s">
        <v>5592</v>
      </c>
      <c r="G7245" s="781" t="s">
        <v>12276</v>
      </c>
      <c r="H7245" s="781" t="s">
        <v>12752</v>
      </c>
      <c r="I7245" s="781" t="s">
        <v>5517</v>
      </c>
      <c r="J7245" s="782">
        <v>600000</v>
      </c>
      <c r="K7245" s="783">
        <v>600000</v>
      </c>
      <c r="L7245" s="784">
        <f t="shared" si="459"/>
        <v>0</v>
      </c>
      <c r="M7245" s="784">
        <f t="shared" si="460"/>
        <v>0</v>
      </c>
      <c r="N7245" s="782">
        <v>600000</v>
      </c>
      <c r="O7245" s="782">
        <v>600000</v>
      </c>
      <c r="P7245" s="515">
        <v>1800000</v>
      </c>
      <c r="Q7245" s="782">
        <v>600000</v>
      </c>
      <c r="R7245" s="782"/>
      <c r="T7245" s="568"/>
    </row>
    <row r="7246" spans="1:20" s="498" customFormat="1" ht="12" x14ac:dyDescent="0.25">
      <c r="A7246" s="772"/>
      <c r="D7246" s="515" t="s">
        <v>12880</v>
      </c>
      <c r="E7246" s="779" t="s">
        <v>12881</v>
      </c>
      <c r="F7246" s="780" t="s">
        <v>6354</v>
      </c>
      <c r="G7246" s="781" t="s">
        <v>12276</v>
      </c>
      <c r="H7246" s="781" t="s">
        <v>12752</v>
      </c>
      <c r="I7246" s="781" t="s">
        <v>5517</v>
      </c>
      <c r="J7246" s="782">
        <v>400000</v>
      </c>
      <c r="K7246" s="783">
        <v>400000</v>
      </c>
      <c r="L7246" s="784">
        <f t="shared" si="459"/>
        <v>0</v>
      </c>
      <c r="M7246" s="784">
        <f t="shared" si="460"/>
        <v>0</v>
      </c>
      <c r="N7246" s="782">
        <v>400000</v>
      </c>
      <c r="O7246" s="782">
        <v>400000</v>
      </c>
      <c r="P7246" s="515">
        <v>1200000</v>
      </c>
      <c r="Q7246" s="782">
        <v>400000</v>
      </c>
      <c r="R7246" s="782"/>
      <c r="T7246" s="568"/>
    </row>
    <row r="7247" spans="1:20" s="498" customFormat="1" ht="36" x14ac:dyDescent="0.25">
      <c r="A7247" s="772"/>
      <c r="D7247" s="515" t="s">
        <v>12882</v>
      </c>
      <c r="E7247" s="779" t="s">
        <v>12883</v>
      </c>
      <c r="F7247" s="780" t="s">
        <v>5598</v>
      </c>
      <c r="G7247" s="781" t="s">
        <v>6551</v>
      </c>
      <c r="H7247" s="781" t="s">
        <v>12740</v>
      </c>
      <c r="I7247" s="781" t="s">
        <v>5517</v>
      </c>
      <c r="J7247" s="782">
        <v>2000000</v>
      </c>
      <c r="K7247" s="783">
        <v>2000000</v>
      </c>
      <c r="L7247" s="784">
        <f t="shared" si="459"/>
        <v>0</v>
      </c>
      <c r="M7247" s="784">
        <f t="shared" si="460"/>
        <v>0</v>
      </c>
      <c r="N7247" s="782">
        <v>2000000</v>
      </c>
      <c r="O7247" s="782">
        <v>2000000</v>
      </c>
      <c r="P7247" s="515">
        <v>6000000</v>
      </c>
      <c r="Q7247" s="782">
        <v>1500000</v>
      </c>
      <c r="R7247" s="782"/>
      <c r="T7247" s="568"/>
    </row>
    <row r="7248" spans="1:20" s="498" customFormat="1" ht="12" x14ac:dyDescent="0.25">
      <c r="A7248" s="772"/>
      <c r="D7248" s="515" t="s">
        <v>12884</v>
      </c>
      <c r="E7248" s="779" t="s">
        <v>12885</v>
      </c>
      <c r="F7248" s="780" t="s">
        <v>12886</v>
      </c>
      <c r="G7248" s="781" t="s">
        <v>6551</v>
      </c>
      <c r="H7248" s="781" t="s">
        <v>12740</v>
      </c>
      <c r="I7248" s="781" t="s">
        <v>5517</v>
      </c>
      <c r="J7248" s="782">
        <v>3000000</v>
      </c>
      <c r="K7248" s="783">
        <v>3000000</v>
      </c>
      <c r="L7248" s="784">
        <f t="shared" si="459"/>
        <v>0</v>
      </c>
      <c r="M7248" s="784">
        <f t="shared" si="460"/>
        <v>0</v>
      </c>
      <c r="N7248" s="782">
        <v>3000000</v>
      </c>
      <c r="O7248" s="782">
        <v>3000000</v>
      </c>
      <c r="P7248" s="515">
        <v>9000000</v>
      </c>
      <c r="Q7248" s="782">
        <v>0</v>
      </c>
      <c r="R7248" s="782"/>
      <c r="T7248" s="568"/>
    </row>
    <row r="7249" spans="1:20" s="751" customFormat="1" ht="12" customHeight="1" x14ac:dyDescent="0.3">
      <c r="A7249" s="946" t="s">
        <v>5500</v>
      </c>
      <c r="B7249" s="946"/>
      <c r="C7249" s="946"/>
      <c r="D7249" s="946"/>
      <c r="E7249" s="946"/>
      <c r="F7249" s="946"/>
      <c r="G7249" s="946"/>
      <c r="H7249" s="946"/>
      <c r="I7249" s="946"/>
      <c r="J7249" s="946"/>
      <c r="K7249" s="946"/>
      <c r="L7249" s="946"/>
      <c r="M7249" s="946"/>
      <c r="N7249" s="946"/>
      <c r="O7249" s="946"/>
      <c r="P7249" s="946"/>
      <c r="Q7249" s="946"/>
      <c r="T7249" s="752"/>
    </row>
    <row r="7250" spans="1:20" s="751" customFormat="1" ht="13.8" x14ac:dyDescent="0.3">
      <c r="A7250" s="946" t="s">
        <v>5501</v>
      </c>
      <c r="B7250" s="946"/>
      <c r="C7250" s="946"/>
      <c r="D7250" s="946"/>
      <c r="E7250" s="946"/>
      <c r="F7250" s="946"/>
      <c r="G7250" s="946"/>
      <c r="H7250" s="946"/>
      <c r="I7250" s="946"/>
      <c r="J7250" s="946"/>
      <c r="K7250" s="946"/>
      <c r="L7250" s="946"/>
      <c r="M7250" s="946"/>
      <c r="N7250" s="946"/>
      <c r="O7250" s="946"/>
      <c r="P7250" s="946"/>
      <c r="Q7250" s="946"/>
      <c r="T7250" s="752"/>
    </row>
    <row r="7251" spans="1:20" s="753" customFormat="1" ht="13.2" x14ac:dyDescent="0.25">
      <c r="A7251" s="947" t="s">
        <v>12786</v>
      </c>
      <c r="B7251" s="947"/>
      <c r="C7251" s="947"/>
      <c r="D7251" s="947"/>
      <c r="E7251" s="947"/>
      <c r="F7251" s="947"/>
      <c r="G7251" s="947"/>
      <c r="H7251" s="947"/>
      <c r="I7251" s="947"/>
      <c r="J7251" s="947"/>
      <c r="K7251" s="947"/>
      <c r="L7251" s="947"/>
      <c r="M7251" s="947"/>
      <c r="N7251" s="947"/>
      <c r="O7251" s="947"/>
      <c r="P7251" s="947"/>
      <c r="Q7251" s="947"/>
      <c r="T7251" s="754"/>
    </row>
    <row r="7252" spans="1:20" s="760" customFormat="1" ht="24" customHeight="1" x14ac:dyDescent="0.25">
      <c r="A7252" s="943" t="s">
        <v>5502</v>
      </c>
      <c r="B7252" s="948" t="s">
        <v>5503</v>
      </c>
      <c r="C7252" s="949"/>
      <c r="D7252" s="755"/>
      <c r="E7252" s="943" t="s">
        <v>5504</v>
      </c>
      <c r="F7252" s="943" t="s">
        <v>4881</v>
      </c>
      <c r="G7252" s="943" t="s">
        <v>5505</v>
      </c>
      <c r="H7252" s="943" t="s">
        <v>5506</v>
      </c>
      <c r="I7252" s="943" t="s">
        <v>5507</v>
      </c>
      <c r="J7252" s="756" t="s">
        <v>3115</v>
      </c>
      <c r="K7252" s="757" t="s">
        <v>3116</v>
      </c>
      <c r="L7252" s="758" t="s">
        <v>5508</v>
      </c>
      <c r="M7252" s="758" t="s">
        <v>5509</v>
      </c>
      <c r="N7252" s="756" t="s">
        <v>3116</v>
      </c>
      <c r="O7252" s="756" t="s">
        <v>3116</v>
      </c>
      <c r="P7252" s="759" t="s">
        <v>3317</v>
      </c>
      <c r="Q7252" s="759" t="s">
        <v>3341</v>
      </c>
      <c r="R7252" s="759" t="s">
        <v>5510</v>
      </c>
      <c r="T7252" s="761"/>
    </row>
    <row r="7253" spans="1:20" s="760" customFormat="1" ht="19.5" customHeight="1" x14ac:dyDescent="0.25">
      <c r="A7253" s="944"/>
      <c r="B7253" s="950"/>
      <c r="C7253" s="951"/>
      <c r="D7253" s="762"/>
      <c r="E7253" s="944"/>
      <c r="F7253" s="944"/>
      <c r="G7253" s="944"/>
      <c r="H7253" s="944"/>
      <c r="I7253" s="944"/>
      <c r="J7253" s="763">
        <v>2020</v>
      </c>
      <c r="K7253" s="764" t="s">
        <v>3120</v>
      </c>
      <c r="L7253" s="765" t="s">
        <v>3120</v>
      </c>
      <c r="M7253" s="765" t="s">
        <v>3120</v>
      </c>
      <c r="N7253" s="766" t="s">
        <v>5068</v>
      </c>
      <c r="O7253" s="766" t="s">
        <v>5069</v>
      </c>
      <c r="P7253" s="763" t="s">
        <v>4882</v>
      </c>
      <c r="Q7253" s="766" t="s">
        <v>5102</v>
      </c>
      <c r="R7253" s="763"/>
      <c r="T7253" s="761"/>
    </row>
    <row r="7254" spans="1:20" s="760" customFormat="1" ht="15.75" customHeight="1" x14ac:dyDescent="0.25">
      <c r="A7254" s="945"/>
      <c r="B7254" s="952"/>
      <c r="C7254" s="953"/>
      <c r="D7254" s="762"/>
      <c r="E7254" s="945"/>
      <c r="F7254" s="945"/>
      <c r="G7254" s="945"/>
      <c r="H7254" s="945"/>
      <c r="I7254" s="945"/>
      <c r="J7254" s="769" t="s">
        <v>14</v>
      </c>
      <c r="K7254" s="770" t="s">
        <v>14</v>
      </c>
      <c r="L7254" s="771" t="s">
        <v>14</v>
      </c>
      <c r="M7254" s="771" t="s">
        <v>14</v>
      </c>
      <c r="N7254" s="769" t="s">
        <v>14</v>
      </c>
      <c r="O7254" s="769" t="s">
        <v>14</v>
      </c>
      <c r="P7254" s="769" t="s">
        <v>14</v>
      </c>
      <c r="Q7254" s="769" t="s">
        <v>14</v>
      </c>
      <c r="R7254" s="769"/>
      <c r="T7254" s="761"/>
    </row>
    <row r="7255" spans="1:20" s="498" customFormat="1" ht="24" x14ac:dyDescent="0.25">
      <c r="A7255" s="772"/>
      <c r="D7255" s="515" t="s">
        <v>12887</v>
      </c>
      <c r="E7255" s="779" t="s">
        <v>12888</v>
      </c>
      <c r="F7255" s="780" t="s">
        <v>12889</v>
      </c>
      <c r="G7255" s="781" t="s">
        <v>5515</v>
      </c>
      <c r="H7255" s="781" t="s">
        <v>5813</v>
      </c>
      <c r="I7255" s="781" t="s">
        <v>5517</v>
      </c>
      <c r="J7255" s="782">
        <v>10000000</v>
      </c>
      <c r="K7255" s="783">
        <v>10000000</v>
      </c>
      <c r="L7255" s="784">
        <f t="shared" si="459"/>
        <v>0</v>
      </c>
      <c r="M7255" s="784">
        <f t="shared" si="460"/>
        <v>0</v>
      </c>
      <c r="N7255" s="782">
        <v>10000000</v>
      </c>
      <c r="O7255" s="782">
        <v>10000000</v>
      </c>
      <c r="P7255" s="515">
        <v>30000000</v>
      </c>
      <c r="Q7255" s="782">
        <v>0</v>
      </c>
      <c r="R7255" s="782"/>
      <c r="T7255" s="568"/>
    </row>
    <row r="7256" spans="1:20" s="498" customFormat="1" ht="12" x14ac:dyDescent="0.25">
      <c r="A7256" s="772"/>
      <c r="D7256" s="515" t="s">
        <v>12890</v>
      </c>
      <c r="E7256" s="779" t="s">
        <v>12891</v>
      </c>
      <c r="F7256" s="780" t="s">
        <v>12892</v>
      </c>
      <c r="G7256" s="781" t="s">
        <v>5515</v>
      </c>
      <c r="H7256" s="781" t="s">
        <v>5813</v>
      </c>
      <c r="I7256" s="781" t="s">
        <v>5517</v>
      </c>
      <c r="J7256" s="782">
        <v>10000000</v>
      </c>
      <c r="K7256" s="783">
        <v>10000000</v>
      </c>
      <c r="L7256" s="784">
        <f t="shared" si="459"/>
        <v>0</v>
      </c>
      <c r="M7256" s="784">
        <f t="shared" si="460"/>
        <v>0</v>
      </c>
      <c r="N7256" s="782">
        <v>10000000</v>
      </c>
      <c r="O7256" s="782">
        <v>10000000</v>
      </c>
      <c r="P7256" s="515">
        <v>30000000</v>
      </c>
      <c r="Q7256" s="782">
        <v>0</v>
      </c>
      <c r="R7256" s="782"/>
      <c r="T7256" s="568"/>
    </row>
    <row r="7257" spans="1:20" s="498" customFormat="1" ht="36" x14ac:dyDescent="0.25">
      <c r="A7257" s="772"/>
      <c r="D7257" s="515" t="s">
        <v>12893</v>
      </c>
      <c r="E7257" s="779" t="s">
        <v>12894</v>
      </c>
      <c r="F7257" s="780" t="s">
        <v>5634</v>
      </c>
      <c r="G7257" s="781" t="s">
        <v>6551</v>
      </c>
      <c r="H7257" s="781" t="s">
        <v>12740</v>
      </c>
      <c r="I7257" s="781" t="s">
        <v>5517</v>
      </c>
      <c r="J7257" s="782">
        <v>2500000</v>
      </c>
      <c r="K7257" s="783">
        <v>2500000</v>
      </c>
      <c r="L7257" s="784">
        <f t="shared" si="459"/>
        <v>0</v>
      </c>
      <c r="M7257" s="784">
        <f t="shared" si="460"/>
        <v>0</v>
      </c>
      <c r="N7257" s="782">
        <v>2500000</v>
      </c>
      <c r="O7257" s="782">
        <v>2500000</v>
      </c>
      <c r="P7257" s="515">
        <v>7500000</v>
      </c>
      <c r="Q7257" s="782">
        <v>2200000</v>
      </c>
      <c r="R7257" s="782"/>
      <c r="T7257" s="568"/>
    </row>
    <row r="7258" spans="1:20" s="498" customFormat="1" ht="24" x14ac:dyDescent="0.25">
      <c r="A7258" s="772"/>
      <c r="D7258" s="515" t="s">
        <v>12895</v>
      </c>
      <c r="E7258" s="779" t="s">
        <v>12896</v>
      </c>
      <c r="F7258" s="780" t="s">
        <v>5637</v>
      </c>
      <c r="G7258" s="781" t="s">
        <v>6551</v>
      </c>
      <c r="H7258" s="781" t="s">
        <v>12740</v>
      </c>
      <c r="I7258" s="781" t="s">
        <v>5517</v>
      </c>
      <c r="J7258" s="782">
        <v>1000000</v>
      </c>
      <c r="K7258" s="783">
        <v>1000000</v>
      </c>
      <c r="L7258" s="784">
        <f t="shared" si="459"/>
        <v>0</v>
      </c>
      <c r="M7258" s="784">
        <f t="shared" si="460"/>
        <v>0</v>
      </c>
      <c r="N7258" s="782">
        <v>1000000</v>
      </c>
      <c r="O7258" s="782">
        <v>1000000</v>
      </c>
      <c r="P7258" s="515">
        <v>3000000</v>
      </c>
      <c r="Q7258" s="782">
        <v>1000000</v>
      </c>
      <c r="R7258" s="782"/>
      <c r="T7258" s="568"/>
    </row>
    <row r="7259" spans="1:20" s="498" customFormat="1" ht="24" x14ac:dyDescent="0.25">
      <c r="A7259" s="772"/>
      <c r="D7259" s="515" t="s">
        <v>12897</v>
      </c>
      <c r="E7259" s="779" t="s">
        <v>12898</v>
      </c>
      <c r="F7259" s="780" t="s">
        <v>11514</v>
      </c>
      <c r="G7259" s="781" t="s">
        <v>6551</v>
      </c>
      <c r="H7259" s="781" t="s">
        <v>12740</v>
      </c>
      <c r="I7259" s="781" t="s">
        <v>5517</v>
      </c>
      <c r="J7259" s="782">
        <v>1000000</v>
      </c>
      <c r="K7259" s="783">
        <v>1000000</v>
      </c>
      <c r="L7259" s="784">
        <f t="shared" si="459"/>
        <v>0</v>
      </c>
      <c r="M7259" s="784">
        <f t="shared" si="460"/>
        <v>0</v>
      </c>
      <c r="N7259" s="782">
        <v>1000000</v>
      </c>
      <c r="O7259" s="782">
        <v>1000000</v>
      </c>
      <c r="P7259" s="515">
        <v>3000000</v>
      </c>
      <c r="Q7259" s="782">
        <v>1000000</v>
      </c>
      <c r="R7259" s="782"/>
      <c r="T7259" s="568"/>
    </row>
    <row r="7260" spans="1:20" s="498" customFormat="1" ht="24" x14ac:dyDescent="0.25">
      <c r="A7260" s="772"/>
      <c r="D7260" s="515" t="s">
        <v>12899</v>
      </c>
      <c r="E7260" s="779" t="s">
        <v>12900</v>
      </c>
      <c r="F7260" s="780" t="s">
        <v>6254</v>
      </c>
      <c r="G7260" s="781" t="s">
        <v>12276</v>
      </c>
      <c r="H7260" s="781" t="s">
        <v>12752</v>
      </c>
      <c r="I7260" s="781" t="s">
        <v>5517</v>
      </c>
      <c r="J7260" s="782">
        <v>600000</v>
      </c>
      <c r="K7260" s="783">
        <v>600000</v>
      </c>
      <c r="L7260" s="784">
        <f t="shared" si="459"/>
        <v>0</v>
      </c>
      <c r="M7260" s="784">
        <f t="shared" si="460"/>
        <v>0</v>
      </c>
      <c r="N7260" s="782">
        <v>600000</v>
      </c>
      <c r="O7260" s="782">
        <v>600000</v>
      </c>
      <c r="P7260" s="515">
        <v>1800000</v>
      </c>
      <c r="Q7260" s="782">
        <v>600000</v>
      </c>
      <c r="R7260" s="782"/>
      <c r="T7260" s="568"/>
    </row>
    <row r="7261" spans="1:20" s="498" customFormat="1" ht="24" x14ac:dyDescent="0.25">
      <c r="A7261" s="772"/>
      <c r="D7261" s="515" t="s">
        <v>12901</v>
      </c>
      <c r="E7261" s="779" t="s">
        <v>12902</v>
      </c>
      <c r="F7261" s="780" t="s">
        <v>9873</v>
      </c>
      <c r="G7261" s="781" t="s">
        <v>12276</v>
      </c>
      <c r="H7261" s="781" t="s">
        <v>12752</v>
      </c>
      <c r="I7261" s="781" t="s">
        <v>5517</v>
      </c>
      <c r="J7261" s="782">
        <v>400000</v>
      </c>
      <c r="K7261" s="783">
        <v>400000</v>
      </c>
      <c r="L7261" s="784">
        <f t="shared" si="459"/>
        <v>0</v>
      </c>
      <c r="M7261" s="784">
        <f t="shared" si="460"/>
        <v>0</v>
      </c>
      <c r="N7261" s="782">
        <v>400000</v>
      </c>
      <c r="O7261" s="782">
        <v>400000</v>
      </c>
      <c r="P7261" s="515">
        <v>1200000</v>
      </c>
      <c r="Q7261" s="782">
        <v>300000</v>
      </c>
      <c r="R7261" s="782"/>
      <c r="T7261" s="568"/>
    </row>
    <row r="7262" spans="1:20" s="498" customFormat="1" ht="12" x14ac:dyDescent="0.25">
      <c r="A7262" s="772"/>
      <c r="D7262" s="515" t="s">
        <v>12903</v>
      </c>
      <c r="E7262" s="779" t="s">
        <v>12904</v>
      </c>
      <c r="F7262" s="515" t="s">
        <v>5649</v>
      </c>
      <c r="G7262" s="781" t="s">
        <v>6551</v>
      </c>
      <c r="H7262" s="781" t="s">
        <v>12740</v>
      </c>
      <c r="I7262" s="781" t="s">
        <v>5517</v>
      </c>
      <c r="J7262" s="782">
        <v>600000</v>
      </c>
      <c r="K7262" s="783">
        <v>600000</v>
      </c>
      <c r="L7262" s="784">
        <f t="shared" si="459"/>
        <v>0</v>
      </c>
      <c r="M7262" s="784">
        <f t="shared" si="460"/>
        <v>0</v>
      </c>
      <c r="N7262" s="782">
        <v>600000</v>
      </c>
      <c r="O7262" s="782">
        <v>600000</v>
      </c>
      <c r="P7262" s="515">
        <v>1800000</v>
      </c>
      <c r="Q7262" s="782">
        <v>600000</v>
      </c>
      <c r="R7262" s="782"/>
      <c r="T7262" s="568"/>
    </row>
    <row r="7263" spans="1:20" s="498" customFormat="1" ht="12" x14ac:dyDescent="0.25">
      <c r="A7263" s="772"/>
      <c r="D7263" s="515" t="s">
        <v>12905</v>
      </c>
      <c r="E7263" s="779" t="s">
        <v>12906</v>
      </c>
      <c r="F7263" s="780" t="s">
        <v>5664</v>
      </c>
      <c r="G7263" s="781" t="s">
        <v>6551</v>
      </c>
      <c r="H7263" s="781" t="s">
        <v>12740</v>
      </c>
      <c r="I7263" s="781" t="s">
        <v>5517</v>
      </c>
      <c r="J7263" s="782">
        <v>10000000</v>
      </c>
      <c r="K7263" s="783">
        <v>10000000</v>
      </c>
      <c r="L7263" s="784">
        <f t="shared" si="459"/>
        <v>0</v>
      </c>
      <c r="M7263" s="784">
        <f t="shared" si="460"/>
        <v>0</v>
      </c>
      <c r="N7263" s="782">
        <v>10000000</v>
      </c>
      <c r="O7263" s="782">
        <v>10000000</v>
      </c>
      <c r="P7263" s="515">
        <v>30000000</v>
      </c>
      <c r="Q7263" s="782">
        <v>10000000</v>
      </c>
      <c r="R7263" s="782"/>
      <c r="T7263" s="568"/>
    </row>
    <row r="7264" spans="1:20" s="498" customFormat="1" ht="12" x14ac:dyDescent="0.25">
      <c r="A7264" s="772"/>
      <c r="D7264" s="515" t="s">
        <v>12907</v>
      </c>
      <c r="E7264" s="779" t="s">
        <v>12908</v>
      </c>
      <c r="F7264" s="780" t="s">
        <v>5667</v>
      </c>
      <c r="G7264" s="781" t="s">
        <v>5515</v>
      </c>
      <c r="H7264" s="781" t="s">
        <v>5813</v>
      </c>
      <c r="I7264" s="781" t="s">
        <v>5517</v>
      </c>
      <c r="J7264" s="782">
        <v>0</v>
      </c>
      <c r="K7264" s="783">
        <v>0</v>
      </c>
      <c r="L7264" s="784">
        <f t="shared" si="459"/>
        <v>0</v>
      </c>
      <c r="M7264" s="784">
        <f t="shared" si="460"/>
        <v>0</v>
      </c>
      <c r="N7264" s="782">
        <v>0</v>
      </c>
      <c r="O7264" s="782">
        <v>0</v>
      </c>
      <c r="P7264" s="515">
        <v>0</v>
      </c>
      <c r="Q7264" s="782">
        <v>0</v>
      </c>
      <c r="R7264" s="782"/>
      <c r="T7264" s="568"/>
    </row>
    <row r="7265" spans="1:20" s="498" customFormat="1" ht="12" x14ac:dyDescent="0.25">
      <c r="A7265" s="772"/>
      <c r="D7265" s="515" t="s">
        <v>12909</v>
      </c>
      <c r="E7265" s="779" t="s">
        <v>12910</v>
      </c>
      <c r="F7265" s="780" t="s">
        <v>5679</v>
      </c>
      <c r="G7265" s="781" t="s">
        <v>6551</v>
      </c>
      <c r="H7265" s="781" t="s">
        <v>12740</v>
      </c>
      <c r="I7265" s="781" t="s">
        <v>5517</v>
      </c>
      <c r="J7265" s="782">
        <v>2500000</v>
      </c>
      <c r="K7265" s="783">
        <v>2500000</v>
      </c>
      <c r="L7265" s="784">
        <f t="shared" si="459"/>
        <v>0</v>
      </c>
      <c r="M7265" s="784">
        <f t="shared" si="460"/>
        <v>0</v>
      </c>
      <c r="N7265" s="782">
        <v>2500000</v>
      </c>
      <c r="O7265" s="782">
        <v>2500000</v>
      </c>
      <c r="P7265" s="515">
        <v>7500000</v>
      </c>
      <c r="Q7265" s="782">
        <v>2500000</v>
      </c>
      <c r="R7265" s="782"/>
      <c r="T7265" s="568"/>
    </row>
    <row r="7266" spans="1:20" s="498" customFormat="1" ht="24" x14ac:dyDescent="0.25">
      <c r="A7266" s="772"/>
      <c r="D7266" s="515" t="s">
        <v>12911</v>
      </c>
      <c r="E7266" s="779" t="s">
        <v>12912</v>
      </c>
      <c r="F7266" s="780" t="s">
        <v>8111</v>
      </c>
      <c r="G7266" s="781" t="s">
        <v>12276</v>
      </c>
      <c r="H7266" s="781" t="s">
        <v>12752</v>
      </c>
      <c r="I7266" s="781" t="s">
        <v>5517</v>
      </c>
      <c r="J7266" s="782">
        <v>400000</v>
      </c>
      <c r="K7266" s="783">
        <v>400000</v>
      </c>
      <c r="L7266" s="784">
        <f t="shared" si="459"/>
        <v>0</v>
      </c>
      <c r="M7266" s="784">
        <f t="shared" si="460"/>
        <v>0</v>
      </c>
      <c r="N7266" s="782">
        <v>400000</v>
      </c>
      <c r="O7266" s="782">
        <v>400000</v>
      </c>
      <c r="P7266" s="515">
        <v>1200000</v>
      </c>
      <c r="Q7266" s="782">
        <v>400000</v>
      </c>
      <c r="R7266" s="782"/>
      <c r="T7266" s="568"/>
    </row>
    <row r="7267" spans="1:20" s="498" customFormat="1" ht="12" x14ac:dyDescent="0.25">
      <c r="A7267" s="772"/>
      <c r="D7267" s="515" t="s">
        <v>12913</v>
      </c>
      <c r="E7267" s="779" t="s">
        <v>12914</v>
      </c>
      <c r="F7267" s="780" t="s">
        <v>5694</v>
      </c>
      <c r="G7267" s="781" t="s">
        <v>6551</v>
      </c>
      <c r="H7267" s="781" t="s">
        <v>12740</v>
      </c>
      <c r="I7267" s="781" t="s">
        <v>5517</v>
      </c>
      <c r="J7267" s="782">
        <v>5000000</v>
      </c>
      <c r="K7267" s="783">
        <v>5000000</v>
      </c>
      <c r="L7267" s="784">
        <f t="shared" si="459"/>
        <v>0</v>
      </c>
      <c r="M7267" s="784">
        <f t="shared" si="460"/>
        <v>0</v>
      </c>
      <c r="N7267" s="782">
        <v>5000000</v>
      </c>
      <c r="O7267" s="782">
        <v>5000000</v>
      </c>
      <c r="P7267" s="515">
        <v>15000000</v>
      </c>
      <c r="Q7267" s="782">
        <v>5000000</v>
      </c>
      <c r="R7267" s="782"/>
      <c r="T7267" s="568"/>
    </row>
    <row r="7268" spans="1:20" s="498" customFormat="1" ht="12" x14ac:dyDescent="0.25">
      <c r="A7268" s="772"/>
      <c r="D7268" s="515" t="s">
        <v>12915</v>
      </c>
      <c r="E7268" s="779" t="s">
        <v>12916</v>
      </c>
      <c r="F7268" s="780" t="s">
        <v>5703</v>
      </c>
      <c r="G7268" s="781" t="s">
        <v>6551</v>
      </c>
      <c r="H7268" s="781" t="s">
        <v>12740</v>
      </c>
      <c r="I7268" s="781" t="s">
        <v>5517</v>
      </c>
      <c r="J7268" s="782">
        <v>2500000</v>
      </c>
      <c r="K7268" s="783">
        <v>2500000</v>
      </c>
      <c r="L7268" s="784">
        <f t="shared" si="459"/>
        <v>0</v>
      </c>
      <c r="M7268" s="784">
        <f t="shared" si="460"/>
        <v>0</v>
      </c>
      <c r="N7268" s="782">
        <v>2500000</v>
      </c>
      <c r="O7268" s="782">
        <v>2500000</v>
      </c>
      <c r="P7268" s="515">
        <v>7500000</v>
      </c>
      <c r="Q7268" s="782">
        <v>2200000</v>
      </c>
      <c r="R7268" s="782"/>
      <c r="T7268" s="568"/>
    </row>
    <row r="7269" spans="1:20" s="498" customFormat="1" ht="12" x14ac:dyDescent="0.25">
      <c r="A7269" s="772"/>
      <c r="D7269" s="515" t="s">
        <v>12917</v>
      </c>
      <c r="E7269" s="779" t="s">
        <v>12918</v>
      </c>
      <c r="F7269" s="515" t="s">
        <v>6462</v>
      </c>
      <c r="G7269" s="781" t="s">
        <v>12276</v>
      </c>
      <c r="H7269" s="781" t="s">
        <v>12752</v>
      </c>
      <c r="I7269" s="781" t="s">
        <v>5517</v>
      </c>
      <c r="J7269" s="782">
        <v>800000</v>
      </c>
      <c r="K7269" s="783">
        <v>800000</v>
      </c>
      <c r="L7269" s="784">
        <f t="shared" si="459"/>
        <v>0</v>
      </c>
      <c r="M7269" s="784">
        <f t="shared" si="460"/>
        <v>0</v>
      </c>
      <c r="N7269" s="782">
        <v>800000</v>
      </c>
      <c r="O7269" s="782">
        <v>800000</v>
      </c>
      <c r="P7269" s="515">
        <v>2400000</v>
      </c>
      <c r="Q7269" s="782">
        <v>800000</v>
      </c>
      <c r="R7269" s="782"/>
      <c r="T7269" s="568"/>
    </row>
    <row r="7270" spans="1:20" s="498" customFormat="1" ht="24" x14ac:dyDescent="0.25">
      <c r="A7270" s="772"/>
      <c r="D7270" s="515" t="s">
        <v>12919</v>
      </c>
      <c r="E7270" s="779" t="s">
        <v>12920</v>
      </c>
      <c r="F7270" s="780" t="s">
        <v>5967</v>
      </c>
      <c r="G7270" s="781" t="s">
        <v>5515</v>
      </c>
      <c r="H7270" s="781" t="s">
        <v>6225</v>
      </c>
      <c r="I7270" s="781" t="s">
        <v>5517</v>
      </c>
      <c r="J7270" s="782">
        <v>0</v>
      </c>
      <c r="K7270" s="783">
        <v>0</v>
      </c>
      <c r="L7270" s="784">
        <f t="shared" si="459"/>
        <v>0</v>
      </c>
      <c r="M7270" s="784">
        <f t="shared" si="460"/>
        <v>0</v>
      </c>
      <c r="N7270" s="782">
        <v>0</v>
      </c>
      <c r="O7270" s="782">
        <v>0</v>
      </c>
      <c r="P7270" s="515">
        <v>0</v>
      </c>
      <c r="Q7270" s="782">
        <v>0</v>
      </c>
      <c r="R7270" s="782"/>
      <c r="T7270" s="568"/>
    </row>
    <row r="7271" spans="1:20" s="498" customFormat="1" ht="12" x14ac:dyDescent="0.25">
      <c r="A7271" s="772"/>
      <c r="D7271" s="515" t="s">
        <v>12921</v>
      </c>
      <c r="E7271" s="779" t="s">
        <v>12922</v>
      </c>
      <c r="F7271" s="780" t="s">
        <v>5721</v>
      </c>
      <c r="G7271" s="781" t="s">
        <v>6551</v>
      </c>
      <c r="H7271" s="781" t="s">
        <v>12740</v>
      </c>
      <c r="I7271" s="781" t="s">
        <v>5517</v>
      </c>
      <c r="J7271" s="782">
        <v>6000000</v>
      </c>
      <c r="K7271" s="783">
        <v>6000000</v>
      </c>
      <c r="L7271" s="784">
        <f t="shared" si="459"/>
        <v>0</v>
      </c>
      <c r="M7271" s="784">
        <f t="shared" si="460"/>
        <v>0</v>
      </c>
      <c r="N7271" s="782">
        <v>6000000</v>
      </c>
      <c r="O7271" s="782">
        <v>6000000</v>
      </c>
      <c r="P7271" s="515">
        <v>18000000</v>
      </c>
      <c r="Q7271" s="782">
        <v>6000000</v>
      </c>
      <c r="R7271" s="782"/>
      <c r="T7271" s="568"/>
    </row>
    <row r="7272" spans="1:20" s="498" customFormat="1" ht="24" x14ac:dyDescent="0.25">
      <c r="A7272" s="772"/>
      <c r="D7272" s="515" t="s">
        <v>12923</v>
      </c>
      <c r="E7272" s="779" t="s">
        <v>12924</v>
      </c>
      <c r="F7272" s="780" t="s">
        <v>5724</v>
      </c>
      <c r="G7272" s="781" t="s">
        <v>6551</v>
      </c>
      <c r="H7272" s="781" t="s">
        <v>12740</v>
      </c>
      <c r="I7272" s="781" t="s">
        <v>5517</v>
      </c>
      <c r="J7272" s="782">
        <v>5000000</v>
      </c>
      <c r="K7272" s="783">
        <v>5000000</v>
      </c>
      <c r="L7272" s="784">
        <f t="shared" si="459"/>
        <v>0</v>
      </c>
      <c r="M7272" s="784">
        <f t="shared" si="460"/>
        <v>0</v>
      </c>
      <c r="N7272" s="782">
        <v>5000000</v>
      </c>
      <c r="O7272" s="782">
        <v>5000000</v>
      </c>
      <c r="P7272" s="515">
        <v>15000000</v>
      </c>
      <c r="Q7272" s="782">
        <v>5000000</v>
      </c>
      <c r="R7272" s="782"/>
      <c r="T7272" s="568"/>
    </row>
    <row r="7273" spans="1:20" s="498" customFormat="1" ht="12" x14ac:dyDescent="0.25">
      <c r="A7273" s="772"/>
      <c r="D7273" s="515" t="s">
        <v>12925</v>
      </c>
      <c r="E7273" s="779" t="s">
        <v>12926</v>
      </c>
      <c r="F7273" s="515" t="s">
        <v>5727</v>
      </c>
      <c r="G7273" s="781" t="s">
        <v>12276</v>
      </c>
      <c r="H7273" s="781" t="s">
        <v>12277</v>
      </c>
      <c r="I7273" s="781" t="s">
        <v>5517</v>
      </c>
      <c r="J7273" s="782">
        <v>3500000</v>
      </c>
      <c r="K7273" s="783">
        <v>3500000</v>
      </c>
      <c r="L7273" s="784">
        <f t="shared" si="459"/>
        <v>0</v>
      </c>
      <c r="M7273" s="784">
        <f t="shared" si="460"/>
        <v>0</v>
      </c>
      <c r="N7273" s="782">
        <v>3500000</v>
      </c>
      <c r="O7273" s="782">
        <v>3500000</v>
      </c>
      <c r="P7273" s="515">
        <v>10500000</v>
      </c>
      <c r="Q7273" s="782">
        <v>3000000</v>
      </c>
      <c r="R7273" s="782"/>
      <c r="T7273" s="568"/>
    </row>
    <row r="7274" spans="1:20" s="498" customFormat="1" ht="12" x14ac:dyDescent="0.25">
      <c r="A7274" s="772"/>
      <c r="D7274" s="515" t="s">
        <v>12927</v>
      </c>
      <c r="E7274" s="779" t="s">
        <v>12928</v>
      </c>
      <c r="F7274" s="780" t="s">
        <v>6224</v>
      </c>
      <c r="G7274" s="781" t="s">
        <v>5515</v>
      </c>
      <c r="H7274" s="781" t="s">
        <v>5813</v>
      </c>
      <c r="I7274" s="781" t="s">
        <v>5517</v>
      </c>
      <c r="J7274" s="782">
        <v>10000000</v>
      </c>
      <c r="K7274" s="783">
        <v>10000000</v>
      </c>
      <c r="L7274" s="784">
        <f t="shared" si="459"/>
        <v>0</v>
      </c>
      <c r="M7274" s="784">
        <f t="shared" si="460"/>
        <v>0</v>
      </c>
      <c r="N7274" s="782">
        <v>10000000</v>
      </c>
      <c r="O7274" s="782">
        <v>10000000</v>
      </c>
      <c r="P7274" s="515">
        <v>30000000</v>
      </c>
      <c r="Q7274" s="782">
        <v>0</v>
      </c>
      <c r="R7274" s="782"/>
      <c r="T7274" s="568"/>
    </row>
    <row r="7275" spans="1:20" s="498" customFormat="1" ht="12" x14ac:dyDescent="0.25">
      <c r="A7275" s="772"/>
      <c r="D7275" s="515" t="s">
        <v>12929</v>
      </c>
      <c r="E7275" s="779" t="s">
        <v>12930</v>
      </c>
      <c r="F7275" s="515" t="s">
        <v>12931</v>
      </c>
      <c r="G7275" s="781" t="s">
        <v>5515</v>
      </c>
      <c r="H7275" s="781" t="s">
        <v>5813</v>
      </c>
      <c r="I7275" s="781" t="s">
        <v>5517</v>
      </c>
      <c r="J7275" s="782">
        <v>700000</v>
      </c>
      <c r="K7275" s="783">
        <v>700000</v>
      </c>
      <c r="L7275" s="784">
        <f t="shared" si="459"/>
        <v>0</v>
      </c>
      <c r="M7275" s="784">
        <f t="shared" si="460"/>
        <v>0</v>
      </c>
      <c r="N7275" s="782">
        <v>700000</v>
      </c>
      <c r="O7275" s="782">
        <v>700000</v>
      </c>
      <c r="P7275" s="515">
        <v>2100000</v>
      </c>
      <c r="Q7275" s="782">
        <v>0</v>
      </c>
      <c r="R7275" s="782"/>
      <c r="T7275" s="568"/>
    </row>
    <row r="7276" spans="1:20" s="498" customFormat="1" ht="12" x14ac:dyDescent="0.25">
      <c r="A7276" s="772"/>
      <c r="D7276" s="515" t="s">
        <v>12932</v>
      </c>
      <c r="E7276" s="779" t="s">
        <v>12933</v>
      </c>
      <c r="F7276" s="780" t="s">
        <v>5739</v>
      </c>
      <c r="G7276" s="781" t="s">
        <v>6551</v>
      </c>
      <c r="H7276" s="781" t="s">
        <v>12740</v>
      </c>
      <c r="I7276" s="781" t="s">
        <v>5517</v>
      </c>
      <c r="J7276" s="782">
        <v>6000000</v>
      </c>
      <c r="K7276" s="783">
        <v>6000000</v>
      </c>
      <c r="L7276" s="784">
        <f t="shared" si="459"/>
        <v>0</v>
      </c>
      <c r="M7276" s="784">
        <f t="shared" si="460"/>
        <v>0</v>
      </c>
      <c r="N7276" s="782">
        <v>6000000</v>
      </c>
      <c r="O7276" s="782">
        <v>6000000</v>
      </c>
      <c r="P7276" s="515">
        <v>18000000</v>
      </c>
      <c r="Q7276" s="782">
        <v>6000000</v>
      </c>
      <c r="R7276" s="782"/>
      <c r="T7276" s="568"/>
    </row>
    <row r="7277" spans="1:20" s="498" customFormat="1" ht="24" x14ac:dyDescent="0.25">
      <c r="A7277" s="772"/>
      <c r="D7277" s="515" t="s">
        <v>12934</v>
      </c>
      <c r="E7277" s="779" t="s">
        <v>12935</v>
      </c>
      <c r="F7277" s="780" t="s">
        <v>7167</v>
      </c>
      <c r="G7277" s="781" t="s">
        <v>5515</v>
      </c>
      <c r="H7277" s="781" t="s">
        <v>5813</v>
      </c>
      <c r="I7277" s="781" t="s">
        <v>5517</v>
      </c>
      <c r="J7277" s="782">
        <v>0</v>
      </c>
      <c r="K7277" s="783">
        <v>0</v>
      </c>
      <c r="L7277" s="784">
        <f t="shared" si="459"/>
        <v>0</v>
      </c>
      <c r="M7277" s="784">
        <f t="shared" si="460"/>
        <v>0</v>
      </c>
      <c r="N7277" s="782">
        <v>0</v>
      </c>
      <c r="O7277" s="782">
        <v>0</v>
      </c>
      <c r="P7277" s="515">
        <v>0</v>
      </c>
      <c r="Q7277" s="782">
        <v>0</v>
      </c>
      <c r="R7277" s="782"/>
      <c r="T7277" s="568"/>
    </row>
    <row r="7278" spans="1:20" s="751" customFormat="1" ht="12" customHeight="1" x14ac:dyDescent="0.3">
      <c r="A7278" s="946" t="s">
        <v>5500</v>
      </c>
      <c r="B7278" s="946"/>
      <c r="C7278" s="946"/>
      <c r="D7278" s="946"/>
      <c r="E7278" s="946"/>
      <c r="F7278" s="946"/>
      <c r="G7278" s="946"/>
      <c r="H7278" s="946"/>
      <c r="I7278" s="946"/>
      <c r="J7278" s="946"/>
      <c r="K7278" s="946"/>
      <c r="L7278" s="946"/>
      <c r="M7278" s="946"/>
      <c r="N7278" s="946"/>
      <c r="O7278" s="946"/>
      <c r="P7278" s="946"/>
      <c r="Q7278" s="946"/>
      <c r="T7278" s="752"/>
    </row>
    <row r="7279" spans="1:20" s="751" customFormat="1" ht="13.8" x14ac:dyDescent="0.3">
      <c r="A7279" s="946" t="s">
        <v>5501</v>
      </c>
      <c r="B7279" s="946"/>
      <c r="C7279" s="946"/>
      <c r="D7279" s="946"/>
      <c r="E7279" s="946"/>
      <c r="F7279" s="946"/>
      <c r="G7279" s="946"/>
      <c r="H7279" s="946"/>
      <c r="I7279" s="946"/>
      <c r="J7279" s="946"/>
      <c r="K7279" s="946"/>
      <c r="L7279" s="946"/>
      <c r="M7279" s="946"/>
      <c r="N7279" s="946"/>
      <c r="O7279" s="946"/>
      <c r="P7279" s="946"/>
      <c r="Q7279" s="946"/>
      <c r="T7279" s="752"/>
    </row>
    <row r="7280" spans="1:20" s="753" customFormat="1" ht="13.2" x14ac:dyDescent="0.25">
      <c r="A7280" s="947" t="s">
        <v>12786</v>
      </c>
      <c r="B7280" s="947"/>
      <c r="C7280" s="947"/>
      <c r="D7280" s="947"/>
      <c r="E7280" s="947"/>
      <c r="F7280" s="947"/>
      <c r="G7280" s="947"/>
      <c r="H7280" s="947"/>
      <c r="I7280" s="947"/>
      <c r="J7280" s="947"/>
      <c r="K7280" s="947"/>
      <c r="L7280" s="947"/>
      <c r="M7280" s="947"/>
      <c r="N7280" s="947"/>
      <c r="O7280" s="947"/>
      <c r="P7280" s="947"/>
      <c r="Q7280" s="947"/>
      <c r="T7280" s="754"/>
    </row>
    <row r="7281" spans="1:20" s="760" customFormat="1" ht="24" customHeight="1" x14ac:dyDescent="0.25">
      <c r="A7281" s="943" t="s">
        <v>5502</v>
      </c>
      <c r="B7281" s="948" t="s">
        <v>5503</v>
      </c>
      <c r="C7281" s="949"/>
      <c r="D7281" s="755"/>
      <c r="E7281" s="943" t="s">
        <v>5504</v>
      </c>
      <c r="F7281" s="943" t="s">
        <v>4881</v>
      </c>
      <c r="G7281" s="943" t="s">
        <v>5505</v>
      </c>
      <c r="H7281" s="943" t="s">
        <v>5506</v>
      </c>
      <c r="I7281" s="943" t="s">
        <v>5507</v>
      </c>
      <c r="J7281" s="756" t="s">
        <v>3115</v>
      </c>
      <c r="K7281" s="757" t="s">
        <v>3116</v>
      </c>
      <c r="L7281" s="758" t="s">
        <v>5508</v>
      </c>
      <c r="M7281" s="758" t="s">
        <v>5509</v>
      </c>
      <c r="N7281" s="756" t="s">
        <v>3116</v>
      </c>
      <c r="O7281" s="756" t="s">
        <v>3116</v>
      </c>
      <c r="P7281" s="759" t="s">
        <v>3317</v>
      </c>
      <c r="Q7281" s="759" t="s">
        <v>3341</v>
      </c>
      <c r="R7281" s="759" t="s">
        <v>5510</v>
      </c>
      <c r="T7281" s="761"/>
    </row>
    <row r="7282" spans="1:20" s="760" customFormat="1" ht="19.5" customHeight="1" x14ac:dyDescent="0.25">
      <c r="A7282" s="944"/>
      <c r="B7282" s="950"/>
      <c r="C7282" s="951"/>
      <c r="D7282" s="762"/>
      <c r="E7282" s="944"/>
      <c r="F7282" s="944"/>
      <c r="G7282" s="944"/>
      <c r="H7282" s="944"/>
      <c r="I7282" s="944"/>
      <c r="J7282" s="763">
        <v>2020</v>
      </c>
      <c r="K7282" s="764" t="s">
        <v>3120</v>
      </c>
      <c r="L7282" s="765" t="s">
        <v>3120</v>
      </c>
      <c r="M7282" s="765" t="s">
        <v>3120</v>
      </c>
      <c r="N7282" s="766" t="s">
        <v>5068</v>
      </c>
      <c r="O7282" s="766" t="s">
        <v>5069</v>
      </c>
      <c r="P7282" s="763" t="s">
        <v>4882</v>
      </c>
      <c r="Q7282" s="766" t="s">
        <v>5102</v>
      </c>
      <c r="R7282" s="763"/>
      <c r="T7282" s="761"/>
    </row>
    <row r="7283" spans="1:20" s="760" customFormat="1" ht="15.75" customHeight="1" x14ac:dyDescent="0.25">
      <c r="A7283" s="945"/>
      <c r="B7283" s="952"/>
      <c r="C7283" s="953"/>
      <c r="D7283" s="762"/>
      <c r="E7283" s="945"/>
      <c r="F7283" s="945"/>
      <c r="G7283" s="945"/>
      <c r="H7283" s="945"/>
      <c r="I7283" s="945"/>
      <c r="J7283" s="769" t="s">
        <v>14</v>
      </c>
      <c r="K7283" s="770" t="s">
        <v>14</v>
      </c>
      <c r="L7283" s="771" t="s">
        <v>14</v>
      </c>
      <c r="M7283" s="771" t="s">
        <v>14</v>
      </c>
      <c r="N7283" s="769" t="s">
        <v>14</v>
      </c>
      <c r="O7283" s="769" t="s">
        <v>14</v>
      </c>
      <c r="P7283" s="769" t="s">
        <v>14</v>
      </c>
      <c r="Q7283" s="769" t="s">
        <v>14</v>
      </c>
      <c r="R7283" s="769"/>
      <c r="T7283" s="761"/>
    </row>
    <row r="7284" spans="1:20" s="498" customFormat="1" ht="12" x14ac:dyDescent="0.25">
      <c r="A7284" s="772"/>
      <c r="D7284" s="515" t="s">
        <v>12936</v>
      </c>
      <c r="E7284" s="779" t="s">
        <v>12937</v>
      </c>
      <c r="F7284" s="780" t="s">
        <v>5745</v>
      </c>
      <c r="G7284" s="781" t="s">
        <v>6551</v>
      </c>
      <c r="H7284" s="781" t="s">
        <v>12740</v>
      </c>
      <c r="I7284" s="781" t="s">
        <v>5517</v>
      </c>
      <c r="J7284" s="782">
        <v>160000000</v>
      </c>
      <c r="K7284" s="783">
        <v>160000000</v>
      </c>
      <c r="L7284" s="784">
        <f t="shared" si="459"/>
        <v>0</v>
      </c>
      <c r="M7284" s="784">
        <f t="shared" si="460"/>
        <v>0</v>
      </c>
      <c r="N7284" s="782">
        <v>160000000</v>
      </c>
      <c r="O7284" s="782">
        <v>160000000</v>
      </c>
      <c r="P7284" s="515">
        <v>480000000</v>
      </c>
      <c r="Q7284" s="782">
        <v>140000000</v>
      </c>
      <c r="R7284" s="782"/>
      <c r="T7284" s="568"/>
    </row>
    <row r="7285" spans="1:20" s="498" customFormat="1" ht="25.5" customHeight="1" x14ac:dyDescent="0.25">
      <c r="A7285" s="772"/>
      <c r="D7285" s="515" t="s">
        <v>12938</v>
      </c>
      <c r="E7285" s="779" t="s">
        <v>12939</v>
      </c>
      <c r="F7285" s="780" t="s">
        <v>5881</v>
      </c>
      <c r="G7285" s="781" t="s">
        <v>6551</v>
      </c>
      <c r="H7285" s="781" t="s">
        <v>12740</v>
      </c>
      <c r="I7285" s="781" t="s">
        <v>5517</v>
      </c>
      <c r="J7285" s="782">
        <v>200000</v>
      </c>
      <c r="K7285" s="783">
        <v>200000</v>
      </c>
      <c r="L7285" s="784">
        <f t="shared" si="459"/>
        <v>0</v>
      </c>
      <c r="M7285" s="784">
        <f t="shared" si="460"/>
        <v>0</v>
      </c>
      <c r="N7285" s="782">
        <v>200000</v>
      </c>
      <c r="O7285" s="782">
        <v>200000</v>
      </c>
      <c r="P7285" s="515">
        <v>600000</v>
      </c>
      <c r="Q7285" s="782">
        <v>200000</v>
      </c>
      <c r="R7285" s="782"/>
      <c r="T7285" s="568"/>
    </row>
    <row r="7286" spans="1:20" s="498" customFormat="1" ht="12" x14ac:dyDescent="0.25">
      <c r="A7286" s="772"/>
      <c r="D7286" s="515" t="s">
        <v>12940</v>
      </c>
      <c r="E7286" s="779" t="s">
        <v>12941</v>
      </c>
      <c r="F7286" s="780" t="s">
        <v>5757</v>
      </c>
      <c r="G7286" s="781" t="s">
        <v>12276</v>
      </c>
      <c r="H7286" s="781" t="s">
        <v>12752</v>
      </c>
      <c r="I7286" s="781" t="s">
        <v>5517</v>
      </c>
      <c r="J7286" s="782">
        <v>300000</v>
      </c>
      <c r="K7286" s="783">
        <v>300000</v>
      </c>
      <c r="L7286" s="784">
        <f t="shared" si="459"/>
        <v>0</v>
      </c>
      <c r="M7286" s="784">
        <f t="shared" si="460"/>
        <v>0</v>
      </c>
      <c r="N7286" s="782">
        <v>300000</v>
      </c>
      <c r="O7286" s="782">
        <v>300000</v>
      </c>
      <c r="P7286" s="515">
        <v>900000</v>
      </c>
      <c r="Q7286" s="782">
        <v>300000</v>
      </c>
      <c r="R7286" s="782"/>
      <c r="T7286" s="568"/>
    </row>
    <row r="7287" spans="1:20" s="498" customFormat="1" ht="36" x14ac:dyDescent="0.25">
      <c r="A7287" s="772"/>
      <c r="D7287" s="515" t="s">
        <v>12942</v>
      </c>
      <c r="E7287" s="779" t="s">
        <v>12943</v>
      </c>
      <c r="F7287" s="780" t="s">
        <v>5771</v>
      </c>
      <c r="G7287" s="781" t="s">
        <v>5515</v>
      </c>
      <c r="H7287" s="781" t="s">
        <v>5813</v>
      </c>
      <c r="I7287" s="781" t="s">
        <v>5517</v>
      </c>
      <c r="J7287" s="782">
        <v>0</v>
      </c>
      <c r="K7287" s="783">
        <v>0</v>
      </c>
      <c r="L7287" s="782">
        <f t="shared" si="459"/>
        <v>0</v>
      </c>
      <c r="M7287" s="782">
        <f t="shared" si="460"/>
        <v>0</v>
      </c>
      <c r="N7287" s="782">
        <v>0</v>
      </c>
      <c r="O7287" s="782">
        <v>0</v>
      </c>
      <c r="P7287" s="515">
        <v>0</v>
      </c>
      <c r="Q7287" s="782">
        <v>0</v>
      </c>
      <c r="R7287" s="782"/>
      <c r="T7287" s="568"/>
    </row>
    <row r="7288" spans="1:20" s="498" customFormat="1" ht="12" x14ac:dyDescent="0.25">
      <c r="A7288" s="772"/>
      <c r="D7288" s="515"/>
      <c r="F7288" s="536"/>
      <c r="J7288" s="776"/>
      <c r="K7288" s="829"/>
      <c r="L7288" s="776"/>
      <c r="M7288" s="776"/>
      <c r="N7288" s="776"/>
      <c r="O7288" s="776"/>
      <c r="Q7288" s="776"/>
      <c r="R7288" s="776"/>
      <c r="T7288" s="568"/>
    </row>
    <row r="7289" spans="1:20" s="498" customFormat="1" ht="12" x14ac:dyDescent="0.25">
      <c r="A7289" s="772"/>
      <c r="B7289" s="566" t="s">
        <v>2121</v>
      </c>
      <c r="C7289" s="810"/>
      <c r="D7289" s="519"/>
      <c r="E7289" s="810"/>
      <c r="F7289" s="827"/>
      <c r="G7289" s="810"/>
      <c r="H7289" s="810"/>
      <c r="I7289" s="779"/>
      <c r="J7289" s="782">
        <v>526703451</v>
      </c>
      <c r="K7289" s="783">
        <f>SUM(K7226,K7236)</f>
        <v>526703451</v>
      </c>
      <c r="L7289" s="782">
        <f>SUM(L7226,L7236)</f>
        <v>0</v>
      </c>
      <c r="M7289" s="782">
        <f>SUM(M7226,M7236)</f>
        <v>0</v>
      </c>
      <c r="N7289" s="782">
        <f>SUM(N7226,N7236)</f>
        <v>529496732</v>
      </c>
      <c r="O7289" s="782">
        <f>SUM(O7226,O7236)</f>
        <v>540883740</v>
      </c>
      <c r="P7289" s="515">
        <v>1597083923</v>
      </c>
      <c r="Q7289" s="782">
        <v>421511400</v>
      </c>
      <c r="R7289" s="782"/>
      <c r="T7289" s="568"/>
    </row>
    <row r="7290" spans="1:20" s="498" customFormat="1" ht="12" x14ac:dyDescent="0.25">
      <c r="A7290" s="772"/>
      <c r="D7290" s="816"/>
      <c r="F7290" s="536"/>
      <c r="J7290" s="776"/>
      <c r="K7290" s="829"/>
      <c r="L7290" s="776"/>
      <c r="M7290" s="776"/>
      <c r="N7290" s="776"/>
      <c r="O7290" s="776"/>
      <c r="Q7290" s="776"/>
      <c r="R7290" s="776"/>
      <c r="T7290" s="568"/>
    </row>
    <row r="7291" spans="1:20" s="498" customFormat="1" ht="12" x14ac:dyDescent="0.25">
      <c r="A7291" s="772"/>
      <c r="F7291" s="536"/>
      <c r="J7291" s="776"/>
      <c r="K7291" s="829"/>
      <c r="L7291" s="776"/>
      <c r="M7291" s="776"/>
      <c r="N7291" s="776"/>
      <c r="O7291" s="776"/>
      <c r="Q7291" s="776"/>
      <c r="R7291" s="776"/>
      <c r="T7291" s="568"/>
    </row>
    <row r="7292" spans="1:20" s="498" customFormat="1" ht="12" x14ac:dyDescent="0.25">
      <c r="A7292" s="772" t="s">
        <v>12944</v>
      </c>
      <c r="B7292" s="773" t="s">
        <v>5000</v>
      </c>
      <c r="C7292" s="773"/>
      <c r="D7292" s="817"/>
      <c r="E7292" s="773"/>
      <c r="F7292" s="775"/>
      <c r="G7292" s="773"/>
      <c r="H7292" s="773"/>
      <c r="I7292" s="773"/>
      <c r="J7292" s="776"/>
      <c r="K7292" s="829"/>
      <c r="L7292" s="776"/>
      <c r="M7292" s="776"/>
      <c r="N7292" s="776"/>
      <c r="O7292" s="776"/>
      <c r="Q7292" s="776"/>
      <c r="R7292" s="776"/>
      <c r="T7292" s="568"/>
    </row>
    <row r="7293" spans="1:20" s="498" customFormat="1" ht="12" x14ac:dyDescent="0.25">
      <c r="A7293" s="772"/>
      <c r="C7293" s="773" t="s">
        <v>5142</v>
      </c>
      <c r="D7293" s="794"/>
      <c r="E7293" s="773"/>
      <c r="F7293" s="775"/>
      <c r="G7293" s="773"/>
      <c r="H7293" s="773"/>
      <c r="I7293" s="773"/>
      <c r="J7293" s="777">
        <v>65930000</v>
      </c>
      <c r="K7293" s="789">
        <f>SUM(K7294:K7305)</f>
        <v>65930000</v>
      </c>
      <c r="L7293" s="784">
        <f>SUM(L7294:L7305)</f>
        <v>0</v>
      </c>
      <c r="M7293" s="784">
        <f>SUM(M7294:M7305)</f>
        <v>0</v>
      </c>
      <c r="N7293" s="784">
        <f>SUM(N7294:N7305)</f>
        <v>65930000</v>
      </c>
      <c r="O7293" s="784">
        <f>SUM(O7294:O7305)</f>
        <v>65930000</v>
      </c>
      <c r="P7293" s="830">
        <v>123100005</v>
      </c>
      <c r="Q7293" s="777">
        <v>62500000</v>
      </c>
      <c r="R7293" s="777"/>
      <c r="T7293" s="568"/>
    </row>
    <row r="7294" spans="1:20" s="498" customFormat="1" ht="24" x14ac:dyDescent="0.25">
      <c r="A7294" s="772"/>
      <c r="D7294" s="515" t="s">
        <v>12945</v>
      </c>
      <c r="E7294" s="779" t="s">
        <v>12946</v>
      </c>
      <c r="F7294" s="780" t="s">
        <v>12947</v>
      </c>
      <c r="G7294" s="781" t="s">
        <v>5515</v>
      </c>
      <c r="H7294" s="781" t="s">
        <v>6615</v>
      </c>
      <c r="I7294" s="781" t="s">
        <v>5517</v>
      </c>
      <c r="J7294" s="782">
        <v>1000000</v>
      </c>
      <c r="K7294" s="783">
        <v>1000000</v>
      </c>
      <c r="L7294" s="784">
        <f t="shared" ref="L7294:L7305" si="461">SUM(J7294-K7294)</f>
        <v>0</v>
      </c>
      <c r="M7294" s="784">
        <f>SUM(K7294-J7294)</f>
        <v>0</v>
      </c>
      <c r="N7294" s="782">
        <v>1000000</v>
      </c>
      <c r="O7294" s="782">
        <v>1000000</v>
      </c>
      <c r="P7294" s="515">
        <v>3000000</v>
      </c>
      <c r="Q7294" s="782">
        <v>1000000</v>
      </c>
      <c r="R7294" s="782"/>
      <c r="T7294" s="568"/>
    </row>
    <row r="7295" spans="1:20" s="498" customFormat="1" ht="12" x14ac:dyDescent="0.25">
      <c r="A7295" s="772"/>
      <c r="D7295" s="515" t="s">
        <v>12948</v>
      </c>
      <c r="E7295" s="779" t="s">
        <v>12949</v>
      </c>
      <c r="F7295" s="780" t="s">
        <v>5580</v>
      </c>
      <c r="G7295" s="781" t="s">
        <v>5515</v>
      </c>
      <c r="H7295" s="781" t="s">
        <v>5813</v>
      </c>
      <c r="I7295" s="781" t="s">
        <v>5517</v>
      </c>
      <c r="J7295" s="782">
        <v>350000</v>
      </c>
      <c r="K7295" s="783">
        <v>350000</v>
      </c>
      <c r="L7295" s="784">
        <f t="shared" si="461"/>
        <v>0</v>
      </c>
      <c r="M7295" s="784">
        <f t="shared" ref="M7295:M7305" si="462">SUM(K7295-J7295)</f>
        <v>0</v>
      </c>
      <c r="N7295" s="782">
        <v>350000</v>
      </c>
      <c r="O7295" s="782">
        <v>350000</v>
      </c>
      <c r="P7295" s="515">
        <v>1050000</v>
      </c>
      <c r="Q7295" s="782">
        <v>300000</v>
      </c>
      <c r="R7295" s="782"/>
      <c r="T7295" s="568"/>
    </row>
    <row r="7296" spans="1:20" s="498" customFormat="1" ht="12" x14ac:dyDescent="0.25">
      <c r="A7296" s="772"/>
      <c r="D7296" s="515" t="s">
        <v>12950</v>
      </c>
      <c r="E7296" s="779" t="s">
        <v>12951</v>
      </c>
      <c r="F7296" s="780" t="s">
        <v>5583</v>
      </c>
      <c r="G7296" s="781" t="s">
        <v>5515</v>
      </c>
      <c r="H7296" s="781" t="s">
        <v>6615</v>
      </c>
      <c r="I7296" s="781" t="s">
        <v>5517</v>
      </c>
      <c r="J7296" s="782">
        <v>0</v>
      </c>
      <c r="K7296" s="783">
        <v>0</v>
      </c>
      <c r="L7296" s="784">
        <f t="shared" si="461"/>
        <v>0</v>
      </c>
      <c r="M7296" s="784">
        <f t="shared" si="462"/>
        <v>0</v>
      </c>
      <c r="N7296" s="782">
        <v>0</v>
      </c>
      <c r="O7296" s="782">
        <v>0</v>
      </c>
      <c r="P7296" s="515">
        <v>0</v>
      </c>
      <c r="Q7296" s="782">
        <v>0</v>
      </c>
      <c r="R7296" s="782"/>
      <c r="T7296" s="568"/>
    </row>
    <row r="7297" spans="1:20" s="498" customFormat="1" ht="24" x14ac:dyDescent="0.25">
      <c r="A7297" s="772"/>
      <c r="D7297" s="515" t="s">
        <v>12952</v>
      </c>
      <c r="E7297" s="779" t="s">
        <v>12953</v>
      </c>
      <c r="F7297" s="780" t="s">
        <v>5589</v>
      </c>
      <c r="G7297" s="781" t="s">
        <v>5515</v>
      </c>
      <c r="H7297" s="781" t="s">
        <v>6615</v>
      </c>
      <c r="I7297" s="781" t="s">
        <v>5517</v>
      </c>
      <c r="J7297" s="782">
        <v>300000</v>
      </c>
      <c r="K7297" s="783">
        <v>300000</v>
      </c>
      <c r="L7297" s="784">
        <f t="shared" si="461"/>
        <v>0</v>
      </c>
      <c r="M7297" s="784">
        <f t="shared" si="462"/>
        <v>0</v>
      </c>
      <c r="N7297" s="782">
        <v>300000</v>
      </c>
      <c r="O7297" s="782">
        <v>300000</v>
      </c>
      <c r="P7297" s="515">
        <v>900000</v>
      </c>
      <c r="Q7297" s="782">
        <v>250000</v>
      </c>
      <c r="R7297" s="782"/>
      <c r="T7297" s="568"/>
    </row>
    <row r="7298" spans="1:20" s="498" customFormat="1" ht="12" x14ac:dyDescent="0.25">
      <c r="A7298" s="772"/>
      <c r="D7298" s="515" t="s">
        <v>12954</v>
      </c>
      <c r="E7298" s="779" t="s">
        <v>12955</v>
      </c>
      <c r="F7298" s="780" t="s">
        <v>6944</v>
      </c>
      <c r="G7298" s="781" t="s">
        <v>5515</v>
      </c>
      <c r="H7298" s="781" t="s">
        <v>6615</v>
      </c>
      <c r="I7298" s="781" t="s">
        <v>5517</v>
      </c>
      <c r="J7298" s="782">
        <v>500000</v>
      </c>
      <c r="K7298" s="783">
        <v>500000</v>
      </c>
      <c r="L7298" s="784">
        <f t="shared" si="461"/>
        <v>0</v>
      </c>
      <c r="M7298" s="784">
        <f t="shared" si="462"/>
        <v>0</v>
      </c>
      <c r="N7298" s="782">
        <v>500000</v>
      </c>
      <c r="O7298" s="782">
        <v>500000</v>
      </c>
      <c r="P7298" s="515">
        <v>1500000</v>
      </c>
      <c r="Q7298" s="782">
        <v>500000</v>
      </c>
      <c r="R7298" s="782"/>
      <c r="T7298" s="568"/>
    </row>
    <row r="7299" spans="1:20" s="498" customFormat="1" ht="36" x14ac:dyDescent="0.25">
      <c r="A7299" s="772"/>
      <c r="D7299" s="515" t="s">
        <v>12956</v>
      </c>
      <c r="E7299" s="779" t="s">
        <v>12957</v>
      </c>
      <c r="F7299" s="780" t="s">
        <v>5598</v>
      </c>
      <c r="G7299" s="781" t="s">
        <v>5515</v>
      </c>
      <c r="H7299" s="781" t="s">
        <v>6615</v>
      </c>
      <c r="I7299" s="781" t="s">
        <v>5517</v>
      </c>
      <c r="J7299" s="782">
        <v>2200000</v>
      </c>
      <c r="K7299" s="783">
        <v>2200000</v>
      </c>
      <c r="L7299" s="784">
        <f t="shared" si="461"/>
        <v>0</v>
      </c>
      <c r="M7299" s="784">
        <f t="shared" si="462"/>
        <v>0</v>
      </c>
      <c r="N7299" s="782">
        <v>2200000</v>
      </c>
      <c r="O7299" s="782">
        <v>2200000</v>
      </c>
      <c r="P7299" s="515">
        <v>6600000</v>
      </c>
      <c r="Q7299" s="782">
        <v>2000000</v>
      </c>
      <c r="R7299" s="782"/>
      <c r="T7299" s="568"/>
    </row>
    <row r="7300" spans="1:20" s="498" customFormat="1" ht="36" x14ac:dyDescent="0.25">
      <c r="A7300" s="772"/>
      <c r="D7300" s="515" t="s">
        <v>12958</v>
      </c>
      <c r="E7300" s="779" t="s">
        <v>12959</v>
      </c>
      <c r="F7300" s="780" t="s">
        <v>5634</v>
      </c>
      <c r="G7300" s="781" t="s">
        <v>5515</v>
      </c>
      <c r="H7300" s="781" t="s">
        <v>5813</v>
      </c>
      <c r="I7300" s="781" t="s">
        <v>5517</v>
      </c>
      <c r="J7300" s="782">
        <v>900000</v>
      </c>
      <c r="K7300" s="783">
        <v>900000</v>
      </c>
      <c r="L7300" s="784">
        <f t="shared" si="461"/>
        <v>0</v>
      </c>
      <c r="M7300" s="784">
        <f t="shared" si="462"/>
        <v>0</v>
      </c>
      <c r="N7300" s="782">
        <v>900000</v>
      </c>
      <c r="O7300" s="782">
        <v>900000</v>
      </c>
      <c r="P7300" s="515">
        <v>2700000</v>
      </c>
      <c r="Q7300" s="782">
        <v>800000</v>
      </c>
      <c r="R7300" s="782"/>
      <c r="T7300" s="568"/>
    </row>
    <row r="7301" spans="1:20" s="498" customFormat="1" ht="24" x14ac:dyDescent="0.25">
      <c r="A7301" s="772"/>
      <c r="D7301" s="515" t="s">
        <v>12960</v>
      </c>
      <c r="E7301" s="779" t="s">
        <v>12961</v>
      </c>
      <c r="F7301" s="780" t="s">
        <v>10844</v>
      </c>
      <c r="G7301" s="781" t="s">
        <v>5515</v>
      </c>
      <c r="H7301" s="781" t="s">
        <v>6615</v>
      </c>
      <c r="I7301" s="781" t="s">
        <v>5517</v>
      </c>
      <c r="J7301" s="782">
        <v>180000</v>
      </c>
      <c r="K7301" s="783">
        <v>180000</v>
      </c>
      <c r="L7301" s="784">
        <f t="shared" si="461"/>
        <v>0</v>
      </c>
      <c r="M7301" s="784">
        <f t="shared" si="462"/>
        <v>0</v>
      </c>
      <c r="N7301" s="782">
        <v>180000</v>
      </c>
      <c r="O7301" s="782">
        <v>180000</v>
      </c>
      <c r="P7301" s="515">
        <v>540000</v>
      </c>
      <c r="Q7301" s="782">
        <v>150000</v>
      </c>
      <c r="R7301" s="782"/>
      <c r="T7301" s="568"/>
    </row>
    <row r="7302" spans="1:20" s="498" customFormat="1" ht="12" x14ac:dyDescent="0.25">
      <c r="A7302" s="772"/>
      <c r="D7302" s="515" t="s">
        <v>12962</v>
      </c>
      <c r="E7302" s="779" t="s">
        <v>12963</v>
      </c>
      <c r="F7302" s="780" t="s">
        <v>5721</v>
      </c>
      <c r="G7302" s="781" t="s">
        <v>5515</v>
      </c>
      <c r="H7302" s="781" t="s">
        <v>6615</v>
      </c>
      <c r="I7302" s="781" t="s">
        <v>5517</v>
      </c>
      <c r="J7302" s="782">
        <v>50000000</v>
      </c>
      <c r="K7302" s="783">
        <v>50000000</v>
      </c>
      <c r="L7302" s="784">
        <f t="shared" si="461"/>
        <v>0</v>
      </c>
      <c r="M7302" s="784">
        <f t="shared" si="462"/>
        <v>0</v>
      </c>
      <c r="N7302" s="782">
        <v>50000000</v>
      </c>
      <c r="O7302" s="782">
        <v>50000000</v>
      </c>
      <c r="P7302" s="515">
        <v>150000000</v>
      </c>
      <c r="Q7302" s="782">
        <v>50000000</v>
      </c>
      <c r="R7302" s="782"/>
      <c r="T7302" s="568"/>
    </row>
    <row r="7303" spans="1:20" s="498" customFormat="1" ht="12" x14ac:dyDescent="0.25">
      <c r="A7303" s="772"/>
      <c r="D7303" s="515" t="s">
        <v>12964</v>
      </c>
      <c r="E7303" s="779" t="s">
        <v>12965</v>
      </c>
      <c r="F7303" s="780" t="s">
        <v>6224</v>
      </c>
      <c r="G7303" s="781" t="s">
        <v>5515</v>
      </c>
      <c r="H7303" s="781" t="s">
        <v>5813</v>
      </c>
      <c r="I7303" s="781" t="s">
        <v>5517</v>
      </c>
      <c r="J7303" s="782">
        <v>0</v>
      </c>
      <c r="K7303" s="783">
        <v>0</v>
      </c>
      <c r="L7303" s="784">
        <f t="shared" si="461"/>
        <v>0</v>
      </c>
      <c r="M7303" s="784">
        <f t="shared" si="462"/>
        <v>0</v>
      </c>
      <c r="N7303" s="782">
        <v>0</v>
      </c>
      <c r="O7303" s="782">
        <v>0</v>
      </c>
      <c r="P7303" s="515">
        <v>0</v>
      </c>
      <c r="Q7303" s="782">
        <v>2000000</v>
      </c>
      <c r="R7303" s="782"/>
      <c r="T7303" s="568"/>
    </row>
    <row r="7304" spans="1:20" s="498" customFormat="1" ht="24" x14ac:dyDescent="0.25">
      <c r="A7304" s="772"/>
      <c r="D7304" s="515" t="s">
        <v>12966</v>
      </c>
      <c r="E7304" s="779" t="s">
        <v>12967</v>
      </c>
      <c r="F7304" s="780" t="s">
        <v>9225</v>
      </c>
      <c r="G7304" s="781" t="s">
        <v>5515</v>
      </c>
      <c r="H7304" s="781" t="s">
        <v>6615</v>
      </c>
      <c r="I7304" s="781" t="s">
        <v>5517</v>
      </c>
      <c r="J7304" s="782">
        <v>500000</v>
      </c>
      <c r="K7304" s="783">
        <v>500000</v>
      </c>
      <c r="L7304" s="784">
        <f t="shared" si="461"/>
        <v>0</v>
      </c>
      <c r="M7304" s="784">
        <f t="shared" si="462"/>
        <v>0</v>
      </c>
      <c r="N7304" s="782">
        <v>500000</v>
      </c>
      <c r="O7304" s="782">
        <v>500000</v>
      </c>
      <c r="P7304" s="515">
        <v>1500000</v>
      </c>
      <c r="Q7304" s="782">
        <v>500000</v>
      </c>
      <c r="R7304" s="782"/>
      <c r="T7304" s="568"/>
    </row>
    <row r="7305" spans="1:20" s="498" customFormat="1" ht="12" x14ac:dyDescent="0.25">
      <c r="A7305" s="772"/>
      <c r="D7305" s="515" t="s">
        <v>12968</v>
      </c>
      <c r="E7305" s="779" t="s">
        <v>12969</v>
      </c>
      <c r="F7305" s="780" t="s">
        <v>5739</v>
      </c>
      <c r="G7305" s="781" t="s">
        <v>5515</v>
      </c>
      <c r="H7305" s="781" t="s">
        <v>6615</v>
      </c>
      <c r="I7305" s="781" t="s">
        <v>5517</v>
      </c>
      <c r="J7305" s="782">
        <v>10000000</v>
      </c>
      <c r="K7305" s="783">
        <v>10000000</v>
      </c>
      <c r="L7305" s="782">
        <f t="shared" si="461"/>
        <v>0</v>
      </c>
      <c r="M7305" s="782">
        <f t="shared" si="462"/>
        <v>0</v>
      </c>
      <c r="N7305" s="782">
        <v>10000000</v>
      </c>
      <c r="O7305" s="782">
        <v>10000000</v>
      </c>
      <c r="P7305" s="515">
        <v>30000000</v>
      </c>
      <c r="Q7305" s="782">
        <v>5000000</v>
      </c>
      <c r="R7305" s="782"/>
      <c r="T7305" s="568"/>
    </row>
    <row r="7306" spans="1:20" s="498" customFormat="1" ht="12" x14ac:dyDescent="0.25">
      <c r="A7306" s="772"/>
      <c r="D7306" s="515"/>
      <c r="F7306" s="536"/>
      <c r="J7306" s="776"/>
      <c r="K7306" s="776"/>
      <c r="L7306" s="776"/>
      <c r="M7306" s="776"/>
      <c r="N7306" s="776"/>
      <c r="O7306" s="776"/>
      <c r="Q7306" s="776"/>
      <c r="R7306" s="776"/>
      <c r="T7306" s="568"/>
    </row>
    <row r="7307" spans="1:20" s="498" customFormat="1" ht="12" x14ac:dyDescent="0.25">
      <c r="A7307" s="772"/>
      <c r="B7307" s="566" t="s">
        <v>12970</v>
      </c>
      <c r="C7307" s="810"/>
      <c r="D7307" s="515"/>
      <c r="E7307" s="810"/>
      <c r="F7307" s="827"/>
      <c r="G7307" s="810"/>
      <c r="H7307" s="810"/>
      <c r="I7307" s="779"/>
      <c r="J7307" s="782">
        <v>65930000</v>
      </c>
      <c r="K7307" s="783">
        <f>SUM(K7294:K7306)</f>
        <v>65930000</v>
      </c>
      <c r="L7307" s="782">
        <f>SUM(L7294:L7306)</f>
        <v>0</v>
      </c>
      <c r="M7307" s="782">
        <f>SUM(M7294:M7306)</f>
        <v>0</v>
      </c>
      <c r="N7307" s="782">
        <f>SUM(N7294:N7306)</f>
        <v>65930000</v>
      </c>
      <c r="O7307" s="782">
        <f>SUM(O7294:O7306)</f>
        <v>65930000</v>
      </c>
      <c r="P7307" s="515">
        <v>197790000</v>
      </c>
      <c r="Q7307" s="782">
        <v>62500000</v>
      </c>
      <c r="R7307" s="782"/>
      <c r="T7307" s="568"/>
    </row>
    <row r="7308" spans="1:20" s="498" customFormat="1" ht="12" x14ac:dyDescent="0.25">
      <c r="A7308" s="772"/>
      <c r="D7308" s="515"/>
      <c r="F7308" s="536"/>
      <c r="J7308" s="776"/>
      <c r="K7308" s="776"/>
      <c r="L7308" s="776"/>
      <c r="M7308" s="776"/>
      <c r="N7308" s="776"/>
      <c r="O7308" s="776"/>
      <c r="Q7308" s="776"/>
      <c r="R7308" s="776"/>
      <c r="T7308" s="568"/>
    </row>
    <row r="7309" spans="1:20" s="751" customFormat="1" ht="12" customHeight="1" x14ac:dyDescent="0.3">
      <c r="A7309" s="946" t="s">
        <v>5500</v>
      </c>
      <c r="B7309" s="946"/>
      <c r="C7309" s="946"/>
      <c r="D7309" s="946"/>
      <c r="E7309" s="946"/>
      <c r="F7309" s="946"/>
      <c r="G7309" s="946"/>
      <c r="H7309" s="946"/>
      <c r="I7309" s="946"/>
      <c r="J7309" s="946"/>
      <c r="K7309" s="946"/>
      <c r="L7309" s="946"/>
      <c r="M7309" s="946"/>
      <c r="N7309" s="946"/>
      <c r="O7309" s="946"/>
      <c r="P7309" s="946"/>
      <c r="Q7309" s="946"/>
      <c r="T7309" s="752"/>
    </row>
    <row r="7310" spans="1:20" s="751" customFormat="1" ht="13.8" x14ac:dyDescent="0.3">
      <c r="A7310" s="946" t="s">
        <v>5501</v>
      </c>
      <c r="B7310" s="946"/>
      <c r="C7310" s="946"/>
      <c r="D7310" s="946"/>
      <c r="E7310" s="946"/>
      <c r="F7310" s="946"/>
      <c r="G7310" s="946"/>
      <c r="H7310" s="946"/>
      <c r="I7310" s="946"/>
      <c r="J7310" s="946"/>
      <c r="K7310" s="946"/>
      <c r="L7310" s="946"/>
      <c r="M7310" s="946"/>
      <c r="N7310" s="946"/>
      <c r="O7310" s="946"/>
      <c r="P7310" s="946"/>
      <c r="Q7310" s="946"/>
      <c r="T7310" s="752"/>
    </row>
    <row r="7311" spans="1:20" s="753" customFormat="1" ht="13.2" x14ac:dyDescent="0.25">
      <c r="A7311" s="947" t="s">
        <v>12786</v>
      </c>
      <c r="B7311" s="947"/>
      <c r="C7311" s="947"/>
      <c r="D7311" s="947"/>
      <c r="E7311" s="947"/>
      <c r="F7311" s="947"/>
      <c r="G7311" s="947"/>
      <c r="H7311" s="947"/>
      <c r="I7311" s="947"/>
      <c r="J7311" s="947"/>
      <c r="K7311" s="947"/>
      <c r="L7311" s="947"/>
      <c r="M7311" s="947"/>
      <c r="N7311" s="947"/>
      <c r="O7311" s="947"/>
      <c r="P7311" s="947"/>
      <c r="Q7311" s="947"/>
      <c r="T7311" s="754"/>
    </row>
    <row r="7312" spans="1:20" s="760" customFormat="1" ht="24" customHeight="1" x14ac:dyDescent="0.25">
      <c r="A7312" s="943" t="s">
        <v>5502</v>
      </c>
      <c r="B7312" s="948" t="s">
        <v>5503</v>
      </c>
      <c r="C7312" s="949"/>
      <c r="D7312" s="755"/>
      <c r="E7312" s="943" t="s">
        <v>5504</v>
      </c>
      <c r="F7312" s="943" t="s">
        <v>4881</v>
      </c>
      <c r="G7312" s="943" t="s">
        <v>5505</v>
      </c>
      <c r="H7312" s="943" t="s">
        <v>5506</v>
      </c>
      <c r="I7312" s="943" t="s">
        <v>5507</v>
      </c>
      <c r="J7312" s="756" t="s">
        <v>3115</v>
      </c>
      <c r="K7312" s="757" t="s">
        <v>3116</v>
      </c>
      <c r="L7312" s="758" t="s">
        <v>5508</v>
      </c>
      <c r="M7312" s="758" t="s">
        <v>5509</v>
      </c>
      <c r="N7312" s="756" t="s">
        <v>3116</v>
      </c>
      <c r="O7312" s="756" t="s">
        <v>3116</v>
      </c>
      <c r="P7312" s="759" t="s">
        <v>3317</v>
      </c>
      <c r="Q7312" s="759" t="s">
        <v>3341</v>
      </c>
      <c r="R7312" s="759" t="s">
        <v>5510</v>
      </c>
      <c r="T7312" s="761"/>
    </row>
    <row r="7313" spans="1:20" s="760" customFormat="1" ht="19.5" customHeight="1" x14ac:dyDescent="0.25">
      <c r="A7313" s="944"/>
      <c r="B7313" s="950"/>
      <c r="C7313" s="951"/>
      <c r="D7313" s="762"/>
      <c r="E7313" s="944"/>
      <c r="F7313" s="944"/>
      <c r="G7313" s="944"/>
      <c r="H7313" s="944"/>
      <c r="I7313" s="944"/>
      <c r="J7313" s="763">
        <v>2020</v>
      </c>
      <c r="K7313" s="764" t="s">
        <v>3120</v>
      </c>
      <c r="L7313" s="765" t="s">
        <v>3120</v>
      </c>
      <c r="M7313" s="765" t="s">
        <v>3120</v>
      </c>
      <c r="N7313" s="766" t="s">
        <v>5068</v>
      </c>
      <c r="O7313" s="766" t="s">
        <v>5069</v>
      </c>
      <c r="P7313" s="763" t="s">
        <v>4882</v>
      </c>
      <c r="Q7313" s="766" t="s">
        <v>5102</v>
      </c>
      <c r="R7313" s="763"/>
      <c r="T7313" s="761"/>
    </row>
    <row r="7314" spans="1:20" s="760" customFormat="1" ht="15.75" customHeight="1" x14ac:dyDescent="0.25">
      <c r="A7314" s="945"/>
      <c r="B7314" s="952"/>
      <c r="C7314" s="953"/>
      <c r="D7314" s="762"/>
      <c r="E7314" s="945"/>
      <c r="F7314" s="945"/>
      <c r="G7314" s="945"/>
      <c r="H7314" s="945"/>
      <c r="I7314" s="945"/>
      <c r="J7314" s="769" t="s">
        <v>14</v>
      </c>
      <c r="K7314" s="770" t="s">
        <v>14</v>
      </c>
      <c r="L7314" s="771" t="s">
        <v>14</v>
      </c>
      <c r="M7314" s="771" t="s">
        <v>14</v>
      </c>
      <c r="N7314" s="769" t="s">
        <v>14</v>
      </c>
      <c r="O7314" s="769" t="s">
        <v>14</v>
      </c>
      <c r="P7314" s="769" t="s">
        <v>14</v>
      </c>
      <c r="Q7314" s="769" t="s">
        <v>14</v>
      </c>
      <c r="R7314" s="769"/>
      <c r="T7314" s="761"/>
    </row>
    <row r="7315" spans="1:20" s="498" customFormat="1" ht="12" x14ac:dyDescent="0.25">
      <c r="A7315" s="772" t="s">
        <v>12971</v>
      </c>
      <c r="B7315" s="773" t="s">
        <v>3328</v>
      </c>
      <c r="C7315" s="773"/>
      <c r="D7315" s="794"/>
      <c r="E7315" s="773"/>
      <c r="F7315" s="775"/>
      <c r="G7315" s="773"/>
      <c r="H7315" s="773"/>
      <c r="I7315" s="773"/>
      <c r="J7315" s="776"/>
      <c r="K7315" s="776"/>
      <c r="L7315" s="776"/>
      <c r="M7315" s="776"/>
      <c r="N7315" s="776"/>
      <c r="O7315" s="776"/>
      <c r="Q7315" s="776"/>
      <c r="R7315" s="776"/>
      <c r="T7315" s="568"/>
    </row>
    <row r="7316" spans="1:20" s="498" customFormat="1" ht="12" x14ac:dyDescent="0.25">
      <c r="A7316" s="772"/>
      <c r="C7316" s="773" t="s">
        <v>5142</v>
      </c>
      <c r="D7316" s="794"/>
      <c r="E7316" s="773"/>
      <c r="F7316" s="775"/>
      <c r="G7316" s="773"/>
      <c r="H7316" s="773"/>
      <c r="I7316" s="773"/>
      <c r="J7316" s="777">
        <v>4350000</v>
      </c>
      <c r="K7316" s="789">
        <f>SUM(K7317:K7327)</f>
        <v>4350000</v>
      </c>
      <c r="L7316" s="784">
        <f>SUM(L7317:L7327)</f>
        <v>0</v>
      </c>
      <c r="M7316" s="784">
        <f>SUM(M7317:M7327)</f>
        <v>0</v>
      </c>
      <c r="N7316" s="784">
        <f>SUM(N7317:N7327)</f>
        <v>4350000</v>
      </c>
      <c r="O7316" s="784">
        <f>SUM(O7317:O7327)</f>
        <v>4350000</v>
      </c>
      <c r="P7316" s="777">
        <f>SUM(K7316,N7316,O7316)</f>
        <v>13050000</v>
      </c>
      <c r="Q7316" s="777">
        <v>4200000</v>
      </c>
      <c r="R7316" s="777"/>
      <c r="T7316" s="568"/>
    </row>
    <row r="7317" spans="1:20" s="498" customFormat="1" ht="24" x14ac:dyDescent="0.25">
      <c r="A7317" s="772"/>
      <c r="D7317" s="515" t="s">
        <v>12972</v>
      </c>
      <c r="E7317" s="779" t="s">
        <v>12973</v>
      </c>
      <c r="F7317" s="780" t="s">
        <v>6548</v>
      </c>
      <c r="G7317" s="781" t="s">
        <v>12276</v>
      </c>
      <c r="H7317" s="781" t="s">
        <v>12277</v>
      </c>
      <c r="I7317" s="781" t="s">
        <v>5517</v>
      </c>
      <c r="J7317" s="782">
        <v>500000</v>
      </c>
      <c r="K7317" s="783">
        <v>500000</v>
      </c>
      <c r="L7317" s="784">
        <f t="shared" ref="L7317:L7327" si="463">SUM(J7317-K7317)</f>
        <v>0</v>
      </c>
      <c r="M7317" s="784">
        <f>SUM(K7317-J7317)</f>
        <v>0</v>
      </c>
      <c r="N7317" s="782">
        <v>500000</v>
      </c>
      <c r="O7317" s="782">
        <v>500000</v>
      </c>
      <c r="P7317" s="515">
        <v>1500000</v>
      </c>
      <c r="Q7317" s="782">
        <v>500000</v>
      </c>
      <c r="R7317" s="782"/>
      <c r="T7317" s="568"/>
    </row>
    <row r="7318" spans="1:20" s="498" customFormat="1" ht="12" x14ac:dyDescent="0.25">
      <c r="A7318" s="772"/>
      <c r="D7318" s="515" t="s">
        <v>12974</v>
      </c>
      <c r="E7318" s="779" t="s">
        <v>12975</v>
      </c>
      <c r="F7318" s="780" t="s">
        <v>5580</v>
      </c>
      <c r="G7318" s="781" t="s">
        <v>12276</v>
      </c>
      <c r="H7318" s="781" t="s">
        <v>12277</v>
      </c>
      <c r="I7318" s="781" t="s">
        <v>5517</v>
      </c>
      <c r="J7318" s="782">
        <v>350000</v>
      </c>
      <c r="K7318" s="783">
        <v>350000</v>
      </c>
      <c r="L7318" s="784">
        <f t="shared" si="463"/>
        <v>0</v>
      </c>
      <c r="M7318" s="784">
        <f t="shared" ref="M7318:M7327" si="464">SUM(K7318-J7318)</f>
        <v>0</v>
      </c>
      <c r="N7318" s="782">
        <v>350000</v>
      </c>
      <c r="O7318" s="782">
        <v>350000</v>
      </c>
      <c r="P7318" s="515">
        <v>1050000</v>
      </c>
      <c r="Q7318" s="782">
        <v>300000</v>
      </c>
      <c r="R7318" s="782"/>
      <c r="T7318" s="568"/>
    </row>
    <row r="7319" spans="1:20" s="498" customFormat="1" ht="36" x14ac:dyDescent="0.25">
      <c r="A7319" s="772"/>
      <c r="D7319" s="515" t="s">
        <v>12976</v>
      </c>
      <c r="E7319" s="779" t="s">
        <v>12977</v>
      </c>
      <c r="F7319" s="780" t="s">
        <v>12978</v>
      </c>
      <c r="G7319" s="781" t="s">
        <v>12276</v>
      </c>
      <c r="H7319" s="781" t="s">
        <v>12277</v>
      </c>
      <c r="I7319" s="781" t="s">
        <v>5517</v>
      </c>
      <c r="J7319" s="782">
        <v>900000</v>
      </c>
      <c r="K7319" s="783">
        <v>900000</v>
      </c>
      <c r="L7319" s="784">
        <f t="shared" si="463"/>
        <v>0</v>
      </c>
      <c r="M7319" s="784">
        <f t="shared" si="464"/>
        <v>0</v>
      </c>
      <c r="N7319" s="782">
        <v>900000</v>
      </c>
      <c r="O7319" s="782">
        <v>900000</v>
      </c>
      <c r="P7319" s="515">
        <v>2700000</v>
      </c>
      <c r="Q7319" s="782">
        <v>800000</v>
      </c>
      <c r="R7319" s="782"/>
      <c r="T7319" s="568"/>
    </row>
    <row r="7320" spans="1:20" s="498" customFormat="1" ht="24" x14ac:dyDescent="0.25">
      <c r="A7320" s="772"/>
      <c r="D7320" s="515" t="s">
        <v>12979</v>
      </c>
      <c r="E7320" s="779" t="s">
        <v>12980</v>
      </c>
      <c r="F7320" s="780" t="s">
        <v>12981</v>
      </c>
      <c r="G7320" s="781" t="s">
        <v>12276</v>
      </c>
      <c r="H7320" s="781" t="s">
        <v>12277</v>
      </c>
      <c r="I7320" s="781" t="s">
        <v>5517</v>
      </c>
      <c r="J7320" s="782">
        <v>650000</v>
      </c>
      <c r="K7320" s="783">
        <v>650000</v>
      </c>
      <c r="L7320" s="784">
        <f t="shared" si="463"/>
        <v>0</v>
      </c>
      <c r="M7320" s="784">
        <f t="shared" si="464"/>
        <v>0</v>
      </c>
      <c r="N7320" s="782">
        <v>650000</v>
      </c>
      <c r="O7320" s="782">
        <v>650000</v>
      </c>
      <c r="P7320" s="515">
        <v>1950000</v>
      </c>
      <c r="Q7320" s="782">
        <v>650000</v>
      </c>
      <c r="R7320" s="782"/>
      <c r="T7320" s="568"/>
    </row>
    <row r="7321" spans="1:20" s="498" customFormat="1" ht="24" x14ac:dyDescent="0.25">
      <c r="A7321" s="772"/>
      <c r="D7321" s="515" t="s">
        <v>12982</v>
      </c>
      <c r="E7321" s="779" t="s">
        <v>12983</v>
      </c>
      <c r="F7321" s="780" t="s">
        <v>12984</v>
      </c>
      <c r="G7321" s="781" t="s">
        <v>12276</v>
      </c>
      <c r="H7321" s="781" t="s">
        <v>12277</v>
      </c>
      <c r="I7321" s="781" t="s">
        <v>5517</v>
      </c>
      <c r="J7321" s="782">
        <v>400000</v>
      </c>
      <c r="K7321" s="783">
        <v>400000</v>
      </c>
      <c r="L7321" s="784">
        <f t="shared" si="463"/>
        <v>0</v>
      </c>
      <c r="M7321" s="784">
        <f t="shared" si="464"/>
        <v>0</v>
      </c>
      <c r="N7321" s="782">
        <v>400000</v>
      </c>
      <c r="O7321" s="782">
        <v>400000</v>
      </c>
      <c r="P7321" s="515">
        <v>1200000</v>
      </c>
      <c r="Q7321" s="782">
        <v>400000</v>
      </c>
      <c r="R7321" s="782"/>
      <c r="T7321" s="568"/>
    </row>
    <row r="7322" spans="1:20" s="498" customFormat="1" ht="24" x14ac:dyDescent="0.25">
      <c r="A7322" s="772"/>
      <c r="D7322" s="515" t="s">
        <v>12985</v>
      </c>
      <c r="E7322" s="779" t="s">
        <v>12986</v>
      </c>
      <c r="F7322" s="780" t="s">
        <v>12987</v>
      </c>
      <c r="G7322" s="781" t="s">
        <v>12276</v>
      </c>
      <c r="H7322" s="781" t="s">
        <v>12277</v>
      </c>
      <c r="I7322" s="781" t="s">
        <v>5517</v>
      </c>
      <c r="J7322" s="782">
        <v>750000</v>
      </c>
      <c r="K7322" s="783">
        <v>750000</v>
      </c>
      <c r="L7322" s="784">
        <f t="shared" si="463"/>
        <v>0</v>
      </c>
      <c r="M7322" s="784">
        <f t="shared" si="464"/>
        <v>0</v>
      </c>
      <c r="N7322" s="782">
        <v>750000</v>
      </c>
      <c r="O7322" s="782">
        <v>750000</v>
      </c>
      <c r="P7322" s="515">
        <v>2250000</v>
      </c>
      <c r="Q7322" s="782">
        <v>750000</v>
      </c>
      <c r="R7322" s="782"/>
      <c r="T7322" s="568"/>
    </row>
    <row r="7323" spans="1:20" s="498" customFormat="1" ht="12" x14ac:dyDescent="0.25">
      <c r="A7323" s="772"/>
      <c r="D7323" s="515" t="s">
        <v>12988</v>
      </c>
      <c r="E7323" s="779" t="s">
        <v>12989</v>
      </c>
      <c r="F7323" s="780" t="s">
        <v>5649</v>
      </c>
      <c r="G7323" s="781" t="s">
        <v>12276</v>
      </c>
      <c r="H7323" s="781" t="s">
        <v>12277</v>
      </c>
      <c r="I7323" s="781" t="s">
        <v>5517</v>
      </c>
      <c r="J7323" s="782">
        <v>800000</v>
      </c>
      <c r="K7323" s="783">
        <v>800000</v>
      </c>
      <c r="L7323" s="784">
        <f t="shared" si="463"/>
        <v>0</v>
      </c>
      <c r="M7323" s="784">
        <f t="shared" si="464"/>
        <v>0</v>
      </c>
      <c r="N7323" s="782">
        <v>800000</v>
      </c>
      <c r="O7323" s="782">
        <v>800000</v>
      </c>
      <c r="P7323" s="515">
        <v>2400000</v>
      </c>
      <c r="Q7323" s="782">
        <v>800000</v>
      </c>
      <c r="R7323" s="782"/>
      <c r="T7323" s="568"/>
    </row>
    <row r="7324" spans="1:20" s="498" customFormat="1" ht="12" x14ac:dyDescent="0.25">
      <c r="A7324" s="772"/>
      <c r="D7324" s="515" t="s">
        <v>12990</v>
      </c>
      <c r="E7324" s="779" t="s">
        <v>12991</v>
      </c>
      <c r="F7324" s="780" t="s">
        <v>5667</v>
      </c>
      <c r="G7324" s="781" t="s">
        <v>12276</v>
      </c>
      <c r="H7324" s="781" t="s">
        <v>12277</v>
      </c>
      <c r="I7324" s="781" t="s">
        <v>5517</v>
      </c>
      <c r="J7324" s="782">
        <v>0</v>
      </c>
      <c r="K7324" s="783">
        <v>0</v>
      </c>
      <c r="L7324" s="784">
        <f t="shared" si="463"/>
        <v>0</v>
      </c>
      <c r="M7324" s="784">
        <f t="shared" si="464"/>
        <v>0</v>
      </c>
      <c r="N7324" s="782">
        <v>0</v>
      </c>
      <c r="O7324" s="782">
        <v>0</v>
      </c>
      <c r="P7324" s="515">
        <v>0</v>
      </c>
      <c r="Q7324" s="782">
        <v>0</v>
      </c>
      <c r="R7324" s="782"/>
      <c r="T7324" s="568"/>
    </row>
    <row r="7325" spans="1:20" s="498" customFormat="1" ht="12" x14ac:dyDescent="0.25">
      <c r="A7325" s="772"/>
      <c r="D7325" s="515" t="s">
        <v>12992</v>
      </c>
      <c r="E7325" s="779" t="s">
        <v>12993</v>
      </c>
      <c r="F7325" s="780" t="s">
        <v>5679</v>
      </c>
      <c r="G7325" s="781" t="s">
        <v>12276</v>
      </c>
      <c r="H7325" s="781" t="s">
        <v>12277</v>
      </c>
      <c r="I7325" s="781" t="s">
        <v>5517</v>
      </c>
      <c r="J7325" s="782">
        <v>0</v>
      </c>
      <c r="K7325" s="783">
        <v>0</v>
      </c>
      <c r="L7325" s="784">
        <f t="shared" si="463"/>
        <v>0</v>
      </c>
      <c r="M7325" s="784">
        <f t="shared" si="464"/>
        <v>0</v>
      </c>
      <c r="N7325" s="782">
        <v>0</v>
      </c>
      <c r="O7325" s="782">
        <v>0</v>
      </c>
      <c r="P7325" s="515">
        <v>0</v>
      </c>
      <c r="Q7325" s="782">
        <v>0</v>
      </c>
      <c r="R7325" s="782"/>
      <c r="T7325" s="568"/>
    </row>
    <row r="7326" spans="1:20" s="498" customFormat="1" ht="24" x14ac:dyDescent="0.25">
      <c r="A7326" s="772"/>
      <c r="D7326" s="515" t="s">
        <v>12994</v>
      </c>
      <c r="E7326" s="779" t="s">
        <v>12995</v>
      </c>
      <c r="F7326" s="780" t="s">
        <v>5688</v>
      </c>
      <c r="G7326" s="781" t="s">
        <v>12276</v>
      </c>
      <c r="H7326" s="781" t="s">
        <v>12277</v>
      </c>
      <c r="I7326" s="781" t="s">
        <v>5517</v>
      </c>
      <c r="J7326" s="782">
        <v>0</v>
      </c>
      <c r="K7326" s="783">
        <v>0</v>
      </c>
      <c r="L7326" s="784">
        <f t="shared" si="463"/>
        <v>0</v>
      </c>
      <c r="M7326" s="784">
        <f t="shared" si="464"/>
        <v>0</v>
      </c>
      <c r="N7326" s="782">
        <v>0</v>
      </c>
      <c r="O7326" s="782">
        <v>0</v>
      </c>
      <c r="P7326" s="515">
        <v>0</v>
      </c>
      <c r="Q7326" s="782">
        <v>0</v>
      </c>
      <c r="R7326" s="782"/>
      <c r="T7326" s="568"/>
    </row>
    <row r="7327" spans="1:20" s="498" customFormat="1" ht="12" x14ac:dyDescent="0.25">
      <c r="A7327" s="772"/>
      <c r="D7327" s="515" t="s">
        <v>12996</v>
      </c>
      <c r="E7327" s="779" t="s">
        <v>12997</v>
      </c>
      <c r="F7327" s="780" t="s">
        <v>5703</v>
      </c>
      <c r="G7327" s="781" t="s">
        <v>12276</v>
      </c>
      <c r="H7327" s="781" t="s">
        <v>12277</v>
      </c>
      <c r="I7327" s="781" t="s">
        <v>5517</v>
      </c>
      <c r="J7327" s="782">
        <v>0</v>
      </c>
      <c r="K7327" s="783">
        <v>0</v>
      </c>
      <c r="L7327" s="782">
        <f t="shared" si="463"/>
        <v>0</v>
      </c>
      <c r="M7327" s="782">
        <f t="shared" si="464"/>
        <v>0</v>
      </c>
      <c r="N7327" s="782">
        <v>0</v>
      </c>
      <c r="O7327" s="782">
        <v>0</v>
      </c>
      <c r="P7327" s="515">
        <v>0</v>
      </c>
      <c r="Q7327" s="782">
        <v>0</v>
      </c>
      <c r="R7327" s="782"/>
      <c r="T7327" s="568"/>
    </row>
    <row r="7328" spans="1:20" s="498" customFormat="1" ht="12" x14ac:dyDescent="0.25">
      <c r="A7328" s="772"/>
      <c r="B7328" s="566" t="s">
        <v>12998</v>
      </c>
      <c r="C7328" s="810"/>
      <c r="D7328" s="515"/>
      <c r="E7328" s="810"/>
      <c r="F7328" s="827"/>
      <c r="G7328" s="810"/>
      <c r="H7328" s="810"/>
      <c r="I7328" s="779"/>
      <c r="J7328" s="782">
        <v>4350000</v>
      </c>
      <c r="K7328" s="783">
        <f>SUM(K7317:K7327)</f>
        <v>4350000</v>
      </c>
      <c r="L7328" s="782">
        <f>SUM(L7317:L7327)</f>
        <v>0</v>
      </c>
      <c r="M7328" s="782">
        <f>SUM(M7317:M7327)</f>
        <v>0</v>
      </c>
      <c r="N7328" s="782">
        <f>SUM(N7317:N7327)</f>
        <v>4350000</v>
      </c>
      <c r="O7328" s="782">
        <f>SUM(O7317:O7327)</f>
        <v>4350000</v>
      </c>
      <c r="P7328" s="515">
        <v>13050000</v>
      </c>
      <c r="Q7328" s="782">
        <v>4200000</v>
      </c>
      <c r="R7328" s="782"/>
      <c r="T7328" s="568"/>
    </row>
    <row r="7329" spans="1:20" s="498" customFormat="1" ht="12" x14ac:dyDescent="0.25">
      <c r="A7329" s="772"/>
      <c r="D7329" s="515"/>
      <c r="F7329" s="536"/>
      <c r="J7329" s="776"/>
      <c r="K7329" s="829"/>
      <c r="L7329" s="776"/>
      <c r="M7329" s="776"/>
      <c r="N7329" s="776"/>
      <c r="O7329" s="776"/>
      <c r="Q7329" s="776"/>
      <c r="R7329" s="776"/>
      <c r="T7329" s="568"/>
    </row>
    <row r="7330" spans="1:20" s="498" customFormat="1" ht="12" x14ac:dyDescent="0.25">
      <c r="A7330" s="772" t="s">
        <v>12999</v>
      </c>
      <c r="B7330" s="773" t="s">
        <v>2122</v>
      </c>
      <c r="C7330" s="773"/>
      <c r="D7330" s="794"/>
      <c r="E7330" s="773"/>
      <c r="F7330" s="775"/>
      <c r="G7330" s="773"/>
      <c r="H7330" s="773"/>
      <c r="I7330" s="773"/>
      <c r="J7330" s="776"/>
      <c r="K7330" s="829"/>
      <c r="L7330" s="776"/>
      <c r="M7330" s="776"/>
      <c r="N7330" s="776"/>
      <c r="O7330" s="776"/>
      <c r="Q7330" s="776"/>
      <c r="R7330" s="776"/>
      <c r="T7330" s="568"/>
    </row>
    <row r="7331" spans="1:20" s="498" customFormat="1" ht="12" x14ac:dyDescent="0.25">
      <c r="A7331" s="772"/>
      <c r="C7331" s="773" t="s">
        <v>5123</v>
      </c>
      <c r="D7331" s="794"/>
      <c r="E7331" s="773"/>
      <c r="F7331" s="775"/>
      <c r="G7331" s="773"/>
      <c r="H7331" s="773"/>
      <c r="I7331" s="773"/>
      <c r="J7331" s="777">
        <v>53503618</v>
      </c>
      <c r="K7331" s="789">
        <f>SUM(K7332:K7357)</f>
        <v>53503618</v>
      </c>
      <c r="L7331" s="784">
        <f>SUM(L7332:L7357)</f>
        <v>0</v>
      </c>
      <c r="M7331" s="784">
        <f>SUM(M7332:M7357)</f>
        <v>0</v>
      </c>
      <c r="N7331" s="784">
        <f>SUM(N7332:N7357)</f>
        <v>54676343</v>
      </c>
      <c r="O7331" s="784">
        <f>SUM(O7332:O7357)</f>
        <v>55727810</v>
      </c>
      <c r="P7331" s="777">
        <f>SUM(K7331,N7331,O7331)</f>
        <v>163907771</v>
      </c>
      <c r="Q7331" s="777">
        <v>44746036</v>
      </c>
      <c r="R7331" s="777"/>
      <c r="T7331" s="568"/>
    </row>
    <row r="7332" spans="1:20" s="498" customFormat="1" ht="12" x14ac:dyDescent="0.25">
      <c r="A7332" s="772"/>
      <c r="D7332" s="515" t="s">
        <v>13000</v>
      </c>
      <c r="E7332" s="779" t="s">
        <v>13001</v>
      </c>
      <c r="F7332" s="780" t="s">
        <v>6059</v>
      </c>
      <c r="G7332" s="781" t="s">
        <v>12276</v>
      </c>
      <c r="H7332" s="781" t="s">
        <v>12277</v>
      </c>
      <c r="I7332" s="781" t="s">
        <v>5517</v>
      </c>
      <c r="J7332" s="782">
        <v>35069719</v>
      </c>
      <c r="K7332" s="783">
        <v>35069719</v>
      </c>
      <c r="L7332" s="784">
        <f t="shared" ref="L7332:L7357" si="465">SUM(J7332-K7332)</f>
        <v>0</v>
      </c>
      <c r="M7332" s="784">
        <f>SUM(K7332-J7332)</f>
        <v>0</v>
      </c>
      <c r="N7332" s="782">
        <v>35757360</v>
      </c>
      <c r="O7332" s="782">
        <v>36445002</v>
      </c>
      <c r="P7332" s="515">
        <v>107272081</v>
      </c>
      <c r="Q7332" s="782">
        <v>28467279</v>
      </c>
      <c r="R7332" s="782"/>
      <c r="T7332" s="568"/>
    </row>
    <row r="7333" spans="1:20" s="498" customFormat="1" ht="12" x14ac:dyDescent="0.25">
      <c r="A7333" s="772"/>
      <c r="D7333" s="515" t="s">
        <v>13002</v>
      </c>
      <c r="E7333" s="779" t="s">
        <v>13003</v>
      </c>
      <c r="F7333" s="780" t="s">
        <v>6905</v>
      </c>
      <c r="G7333" s="781" t="s">
        <v>12276</v>
      </c>
      <c r="H7333" s="781" t="s">
        <v>12277</v>
      </c>
      <c r="I7333" s="781" t="s">
        <v>5517</v>
      </c>
      <c r="J7333" s="782">
        <v>0</v>
      </c>
      <c r="K7333" s="783">
        <v>0</v>
      </c>
      <c r="L7333" s="784">
        <f t="shared" si="465"/>
        <v>0</v>
      </c>
      <c r="M7333" s="784">
        <f t="shared" ref="M7333:M7357" si="466">SUM(K7333-J7333)</f>
        <v>0</v>
      </c>
      <c r="N7333" s="782">
        <v>0</v>
      </c>
      <c r="O7333" s="782">
        <v>0</v>
      </c>
      <c r="P7333" s="515">
        <v>0</v>
      </c>
      <c r="Q7333" s="782">
        <v>0</v>
      </c>
      <c r="R7333" s="782"/>
      <c r="T7333" s="568"/>
    </row>
    <row r="7334" spans="1:20" s="498" customFormat="1" ht="24" x14ac:dyDescent="0.25">
      <c r="A7334" s="772"/>
      <c r="D7334" s="515" t="s">
        <v>13004</v>
      </c>
      <c r="E7334" s="779" t="s">
        <v>13005</v>
      </c>
      <c r="F7334" s="780" t="s">
        <v>5523</v>
      </c>
      <c r="G7334" s="781" t="s">
        <v>12276</v>
      </c>
      <c r="H7334" s="781" t="s">
        <v>12277</v>
      </c>
      <c r="I7334" s="781" t="s">
        <v>5517</v>
      </c>
      <c r="J7334" s="782">
        <v>0</v>
      </c>
      <c r="K7334" s="783">
        <v>0</v>
      </c>
      <c r="L7334" s="784">
        <f t="shared" si="465"/>
        <v>0</v>
      </c>
      <c r="M7334" s="784">
        <f t="shared" si="466"/>
        <v>0</v>
      </c>
      <c r="N7334" s="782">
        <v>0</v>
      </c>
      <c r="O7334" s="782">
        <v>0</v>
      </c>
      <c r="P7334" s="515">
        <v>0</v>
      </c>
      <c r="Q7334" s="782">
        <v>0</v>
      </c>
      <c r="R7334" s="782"/>
      <c r="T7334" s="568"/>
    </row>
    <row r="7335" spans="1:20" s="498" customFormat="1" ht="12" x14ac:dyDescent="0.25">
      <c r="A7335" s="772"/>
      <c r="D7335" s="515" t="s">
        <v>13006</v>
      </c>
      <c r="E7335" s="779" t="s">
        <v>13007</v>
      </c>
      <c r="F7335" s="780" t="s">
        <v>5526</v>
      </c>
      <c r="G7335" s="781" t="s">
        <v>12276</v>
      </c>
      <c r="H7335" s="781" t="s">
        <v>12277</v>
      </c>
      <c r="I7335" s="781" t="s">
        <v>5517</v>
      </c>
      <c r="J7335" s="782">
        <v>7354498</v>
      </c>
      <c r="K7335" s="783">
        <v>7354498</v>
      </c>
      <c r="L7335" s="784">
        <f t="shared" si="465"/>
        <v>0</v>
      </c>
      <c r="M7335" s="784">
        <f t="shared" si="466"/>
        <v>0</v>
      </c>
      <c r="N7335" s="782">
        <v>7498704</v>
      </c>
      <c r="O7335" s="782">
        <v>7642910</v>
      </c>
      <c r="P7335" s="515">
        <v>22496112</v>
      </c>
      <c r="Q7335" s="782">
        <v>3607610</v>
      </c>
      <c r="R7335" s="782"/>
      <c r="T7335" s="568"/>
    </row>
    <row r="7336" spans="1:20" s="498" customFormat="1" ht="12" x14ac:dyDescent="0.25">
      <c r="A7336" s="772"/>
      <c r="D7336" s="515" t="s">
        <v>13008</v>
      </c>
      <c r="E7336" s="779" t="s">
        <v>13009</v>
      </c>
      <c r="F7336" s="780" t="s">
        <v>5529</v>
      </c>
      <c r="G7336" s="781" t="s">
        <v>12276</v>
      </c>
      <c r="H7336" s="781" t="s">
        <v>12277</v>
      </c>
      <c r="I7336" s="781" t="s">
        <v>5517</v>
      </c>
      <c r="J7336" s="782">
        <v>2622856</v>
      </c>
      <c r="K7336" s="783">
        <v>2622856</v>
      </c>
      <c r="L7336" s="784">
        <f t="shared" si="465"/>
        <v>0</v>
      </c>
      <c r="M7336" s="784">
        <f t="shared" si="466"/>
        <v>0</v>
      </c>
      <c r="N7336" s="782">
        <v>2674285</v>
      </c>
      <c r="O7336" s="782">
        <v>2725713</v>
      </c>
      <c r="P7336" s="515">
        <v>8022854</v>
      </c>
      <c r="Q7336" s="782">
        <v>2043603</v>
      </c>
      <c r="R7336" s="782"/>
      <c r="T7336" s="568"/>
    </row>
    <row r="7337" spans="1:20" s="498" customFormat="1" ht="12" x14ac:dyDescent="0.25">
      <c r="A7337" s="772"/>
      <c r="D7337" s="515" t="s">
        <v>13010</v>
      </c>
      <c r="E7337" s="779" t="s">
        <v>13011</v>
      </c>
      <c r="F7337" s="780" t="s">
        <v>5532</v>
      </c>
      <c r="G7337" s="781" t="s">
        <v>12276</v>
      </c>
      <c r="H7337" s="781" t="s">
        <v>12277</v>
      </c>
      <c r="I7337" s="781" t="s">
        <v>5517</v>
      </c>
      <c r="J7337" s="782">
        <v>1123815</v>
      </c>
      <c r="K7337" s="783">
        <v>1123815</v>
      </c>
      <c r="L7337" s="784">
        <f t="shared" si="465"/>
        <v>0</v>
      </c>
      <c r="M7337" s="784">
        <f t="shared" si="466"/>
        <v>0</v>
      </c>
      <c r="N7337" s="782">
        <v>1145851</v>
      </c>
      <c r="O7337" s="782">
        <v>1167886</v>
      </c>
      <c r="P7337" s="515">
        <v>3437552</v>
      </c>
      <c r="Q7337" s="782">
        <v>5743744</v>
      </c>
      <c r="R7337" s="782"/>
      <c r="T7337" s="568"/>
    </row>
    <row r="7338" spans="1:20" s="498" customFormat="1" ht="12" x14ac:dyDescent="0.25">
      <c r="A7338" s="772"/>
      <c r="D7338" s="515" t="s">
        <v>13012</v>
      </c>
      <c r="E7338" s="779" t="s">
        <v>13013</v>
      </c>
      <c r="F7338" s="780" t="s">
        <v>5535</v>
      </c>
      <c r="G7338" s="781" t="s">
        <v>12276</v>
      </c>
      <c r="H7338" s="781" t="s">
        <v>12277</v>
      </c>
      <c r="I7338" s="781" t="s">
        <v>5517</v>
      </c>
      <c r="J7338" s="782">
        <v>802107</v>
      </c>
      <c r="K7338" s="783">
        <v>802107</v>
      </c>
      <c r="L7338" s="784">
        <f t="shared" si="465"/>
        <v>0</v>
      </c>
      <c r="M7338" s="784">
        <f t="shared" si="466"/>
        <v>0</v>
      </c>
      <c r="N7338" s="782">
        <v>817835</v>
      </c>
      <c r="O7338" s="782">
        <v>833562</v>
      </c>
      <c r="P7338" s="515">
        <v>2453504</v>
      </c>
      <c r="Q7338" s="782">
        <v>756730</v>
      </c>
      <c r="R7338" s="782"/>
      <c r="T7338" s="568"/>
    </row>
    <row r="7339" spans="1:20" s="751" customFormat="1" ht="12" customHeight="1" x14ac:dyDescent="0.3">
      <c r="A7339" s="946" t="s">
        <v>5500</v>
      </c>
      <c r="B7339" s="946"/>
      <c r="C7339" s="946"/>
      <c r="D7339" s="946"/>
      <c r="E7339" s="946"/>
      <c r="F7339" s="946"/>
      <c r="G7339" s="946"/>
      <c r="H7339" s="946"/>
      <c r="I7339" s="946"/>
      <c r="J7339" s="946"/>
      <c r="K7339" s="946"/>
      <c r="L7339" s="946"/>
      <c r="M7339" s="946"/>
      <c r="N7339" s="946"/>
      <c r="O7339" s="946"/>
      <c r="P7339" s="946"/>
      <c r="Q7339" s="946"/>
      <c r="T7339" s="752"/>
    </row>
    <row r="7340" spans="1:20" s="751" customFormat="1" ht="13.8" x14ac:dyDescent="0.3">
      <c r="A7340" s="946" t="s">
        <v>5501</v>
      </c>
      <c r="B7340" s="946"/>
      <c r="C7340" s="946"/>
      <c r="D7340" s="946"/>
      <c r="E7340" s="946"/>
      <c r="F7340" s="946"/>
      <c r="G7340" s="946"/>
      <c r="H7340" s="946"/>
      <c r="I7340" s="946"/>
      <c r="J7340" s="946"/>
      <c r="K7340" s="946"/>
      <c r="L7340" s="946"/>
      <c r="M7340" s="946"/>
      <c r="N7340" s="946"/>
      <c r="O7340" s="946"/>
      <c r="P7340" s="946"/>
      <c r="Q7340" s="946"/>
      <c r="T7340" s="752"/>
    </row>
    <row r="7341" spans="1:20" s="753" customFormat="1" ht="13.2" x14ac:dyDescent="0.25">
      <c r="A7341" s="947" t="s">
        <v>12786</v>
      </c>
      <c r="B7341" s="947"/>
      <c r="C7341" s="947"/>
      <c r="D7341" s="947"/>
      <c r="E7341" s="947"/>
      <c r="F7341" s="947"/>
      <c r="G7341" s="947"/>
      <c r="H7341" s="947"/>
      <c r="I7341" s="947"/>
      <c r="J7341" s="947"/>
      <c r="K7341" s="947"/>
      <c r="L7341" s="947"/>
      <c r="M7341" s="947"/>
      <c r="N7341" s="947"/>
      <c r="O7341" s="947"/>
      <c r="P7341" s="947"/>
      <c r="Q7341" s="947"/>
      <c r="T7341" s="754"/>
    </row>
    <row r="7342" spans="1:20" s="760" customFormat="1" ht="24" customHeight="1" x14ac:dyDescent="0.25">
      <c r="A7342" s="943" t="s">
        <v>5502</v>
      </c>
      <c r="B7342" s="948" t="s">
        <v>5503</v>
      </c>
      <c r="C7342" s="949"/>
      <c r="D7342" s="755"/>
      <c r="E7342" s="943" t="s">
        <v>5504</v>
      </c>
      <c r="F7342" s="943" t="s">
        <v>4881</v>
      </c>
      <c r="G7342" s="943" t="s">
        <v>5505</v>
      </c>
      <c r="H7342" s="943" t="s">
        <v>5506</v>
      </c>
      <c r="I7342" s="943" t="s">
        <v>5507</v>
      </c>
      <c r="J7342" s="756" t="s">
        <v>3115</v>
      </c>
      <c r="K7342" s="757" t="s">
        <v>3116</v>
      </c>
      <c r="L7342" s="758" t="s">
        <v>5508</v>
      </c>
      <c r="M7342" s="758" t="s">
        <v>5509</v>
      </c>
      <c r="N7342" s="756" t="s">
        <v>3116</v>
      </c>
      <c r="O7342" s="756" t="s">
        <v>3116</v>
      </c>
      <c r="P7342" s="759" t="s">
        <v>3317</v>
      </c>
      <c r="Q7342" s="759" t="s">
        <v>3341</v>
      </c>
      <c r="R7342" s="759" t="s">
        <v>5510</v>
      </c>
      <c r="T7342" s="761"/>
    </row>
    <row r="7343" spans="1:20" s="760" customFormat="1" ht="19.5" customHeight="1" x14ac:dyDescent="0.25">
      <c r="A7343" s="944"/>
      <c r="B7343" s="950"/>
      <c r="C7343" s="951"/>
      <c r="D7343" s="762"/>
      <c r="E7343" s="944"/>
      <c r="F7343" s="944"/>
      <c r="G7343" s="944"/>
      <c r="H7343" s="944"/>
      <c r="I7343" s="944"/>
      <c r="J7343" s="763">
        <v>2020</v>
      </c>
      <c r="K7343" s="764" t="s">
        <v>3120</v>
      </c>
      <c r="L7343" s="765" t="s">
        <v>3120</v>
      </c>
      <c r="M7343" s="765" t="s">
        <v>3120</v>
      </c>
      <c r="N7343" s="766" t="s">
        <v>5068</v>
      </c>
      <c r="O7343" s="766" t="s">
        <v>5069</v>
      </c>
      <c r="P7343" s="763" t="s">
        <v>4882</v>
      </c>
      <c r="Q7343" s="766" t="s">
        <v>5102</v>
      </c>
      <c r="R7343" s="763"/>
      <c r="T7343" s="761"/>
    </row>
    <row r="7344" spans="1:20" s="760" customFormat="1" ht="15.75" customHeight="1" x14ac:dyDescent="0.25">
      <c r="A7344" s="945"/>
      <c r="B7344" s="952"/>
      <c r="C7344" s="953"/>
      <c r="D7344" s="762"/>
      <c r="E7344" s="945"/>
      <c r="F7344" s="945"/>
      <c r="G7344" s="945"/>
      <c r="H7344" s="945"/>
      <c r="I7344" s="945"/>
      <c r="J7344" s="769" t="s">
        <v>14</v>
      </c>
      <c r="K7344" s="770" t="s">
        <v>14</v>
      </c>
      <c r="L7344" s="771" t="s">
        <v>14</v>
      </c>
      <c r="M7344" s="771" t="s">
        <v>14</v>
      </c>
      <c r="N7344" s="769" t="s">
        <v>14</v>
      </c>
      <c r="O7344" s="769" t="s">
        <v>14</v>
      </c>
      <c r="P7344" s="769" t="s">
        <v>14</v>
      </c>
      <c r="Q7344" s="769" t="s">
        <v>14</v>
      </c>
      <c r="R7344" s="769"/>
      <c r="T7344" s="761"/>
    </row>
    <row r="7345" spans="1:20" s="498" customFormat="1" ht="12" x14ac:dyDescent="0.25">
      <c r="A7345" s="772"/>
      <c r="D7345" s="515" t="s">
        <v>13014</v>
      </c>
      <c r="E7345" s="779" t="s">
        <v>13015</v>
      </c>
      <c r="F7345" s="515" t="s">
        <v>5538</v>
      </c>
      <c r="G7345" s="781" t="s">
        <v>12276</v>
      </c>
      <c r="H7345" s="781" t="s">
        <v>12277</v>
      </c>
      <c r="I7345" s="781" t="s">
        <v>5517</v>
      </c>
      <c r="J7345" s="782">
        <v>86062</v>
      </c>
      <c r="K7345" s="783">
        <v>86062</v>
      </c>
      <c r="L7345" s="784">
        <f t="shared" si="465"/>
        <v>0</v>
      </c>
      <c r="M7345" s="784">
        <f t="shared" si="466"/>
        <v>0</v>
      </c>
      <c r="N7345" s="782">
        <v>87750</v>
      </c>
      <c r="O7345" s="782">
        <v>89437</v>
      </c>
      <c r="P7345" s="515">
        <v>263249</v>
      </c>
      <c r="Q7345" s="782">
        <v>0</v>
      </c>
      <c r="R7345" s="782"/>
      <c r="T7345" s="568"/>
    </row>
    <row r="7346" spans="1:20" s="498" customFormat="1" ht="12" x14ac:dyDescent="0.25">
      <c r="A7346" s="772"/>
      <c r="D7346" s="515" t="s">
        <v>13016</v>
      </c>
      <c r="E7346" s="779" t="s">
        <v>13017</v>
      </c>
      <c r="F7346" s="780" t="s">
        <v>5796</v>
      </c>
      <c r="G7346" s="781" t="s">
        <v>12276</v>
      </c>
      <c r="H7346" s="781" t="s">
        <v>12277</v>
      </c>
      <c r="I7346" s="781" t="s">
        <v>5517</v>
      </c>
      <c r="J7346" s="782">
        <v>3506971</v>
      </c>
      <c r="K7346" s="783">
        <v>3506971</v>
      </c>
      <c r="L7346" s="784">
        <f t="shared" si="465"/>
        <v>0</v>
      </c>
      <c r="M7346" s="784">
        <f t="shared" si="466"/>
        <v>0</v>
      </c>
      <c r="N7346" s="782">
        <v>3699368</v>
      </c>
      <c r="O7346" s="782">
        <v>3770510</v>
      </c>
      <c r="P7346" s="515">
        <v>10976849</v>
      </c>
      <c r="Q7346" s="782">
        <v>2104080</v>
      </c>
      <c r="R7346" s="782"/>
      <c r="T7346" s="568"/>
    </row>
    <row r="7347" spans="1:20" s="498" customFormat="1" ht="12" x14ac:dyDescent="0.25">
      <c r="A7347" s="772"/>
      <c r="D7347" s="515" t="s">
        <v>13018</v>
      </c>
      <c r="E7347" s="779" t="s">
        <v>13019</v>
      </c>
      <c r="F7347" s="515" t="s">
        <v>5544</v>
      </c>
      <c r="G7347" s="781" t="s">
        <v>12276</v>
      </c>
      <c r="H7347" s="781" t="s">
        <v>12277</v>
      </c>
      <c r="I7347" s="781" t="s">
        <v>5517</v>
      </c>
      <c r="J7347" s="782">
        <v>0</v>
      </c>
      <c r="K7347" s="783">
        <v>0</v>
      </c>
      <c r="L7347" s="784">
        <f t="shared" si="465"/>
        <v>0</v>
      </c>
      <c r="M7347" s="784">
        <f t="shared" si="466"/>
        <v>0</v>
      </c>
      <c r="N7347" s="782">
        <v>0</v>
      </c>
      <c r="O7347" s="782">
        <v>0</v>
      </c>
      <c r="P7347" s="515">
        <v>0</v>
      </c>
      <c r="Q7347" s="782">
        <v>2022990</v>
      </c>
      <c r="R7347" s="782"/>
      <c r="T7347" s="568"/>
    </row>
    <row r="7348" spans="1:20" s="498" customFormat="1" ht="12" x14ac:dyDescent="0.25">
      <c r="A7348" s="772"/>
      <c r="D7348" s="515" t="s">
        <v>13020</v>
      </c>
      <c r="E7348" s="779" t="s">
        <v>13021</v>
      </c>
      <c r="F7348" s="780" t="s">
        <v>13022</v>
      </c>
      <c r="G7348" s="781" t="s">
        <v>12276</v>
      </c>
      <c r="H7348" s="781" t="s">
        <v>12277</v>
      </c>
      <c r="I7348" s="781" t="s">
        <v>5517</v>
      </c>
      <c r="J7348" s="782">
        <v>561753</v>
      </c>
      <c r="K7348" s="783">
        <v>561753</v>
      </c>
      <c r="L7348" s="784">
        <f t="shared" si="465"/>
        <v>0</v>
      </c>
      <c r="M7348" s="784">
        <f t="shared" si="466"/>
        <v>0</v>
      </c>
      <c r="N7348" s="782">
        <v>572768</v>
      </c>
      <c r="O7348" s="782">
        <v>583783</v>
      </c>
      <c r="P7348" s="515">
        <v>1718304</v>
      </c>
      <c r="Q7348" s="782">
        <v>0</v>
      </c>
      <c r="R7348" s="782"/>
      <c r="T7348" s="568"/>
    </row>
    <row r="7349" spans="1:20" s="498" customFormat="1" ht="12" x14ac:dyDescent="0.25">
      <c r="A7349" s="772"/>
      <c r="D7349" s="515" t="s">
        <v>13023</v>
      </c>
      <c r="E7349" s="779" t="s">
        <v>13024</v>
      </c>
      <c r="F7349" s="780" t="s">
        <v>8606</v>
      </c>
      <c r="G7349" s="781" t="s">
        <v>12276</v>
      </c>
      <c r="H7349" s="781" t="s">
        <v>12277</v>
      </c>
      <c r="I7349" s="781" t="s">
        <v>5517</v>
      </c>
      <c r="J7349" s="782">
        <v>0</v>
      </c>
      <c r="K7349" s="783">
        <v>0</v>
      </c>
      <c r="L7349" s="784">
        <f t="shared" si="465"/>
        <v>0</v>
      </c>
      <c r="M7349" s="784">
        <f t="shared" si="466"/>
        <v>0</v>
      </c>
      <c r="N7349" s="782">
        <v>0</v>
      </c>
      <c r="O7349" s="782">
        <v>0</v>
      </c>
      <c r="P7349" s="515">
        <v>0</v>
      </c>
      <c r="Q7349" s="782">
        <v>0</v>
      </c>
      <c r="R7349" s="782"/>
      <c r="T7349" s="568"/>
    </row>
    <row r="7350" spans="1:20" s="498" customFormat="1" ht="12" x14ac:dyDescent="0.25">
      <c r="A7350" s="772"/>
      <c r="D7350" s="515" t="s">
        <v>13025</v>
      </c>
      <c r="E7350" s="779" t="s">
        <v>13026</v>
      </c>
      <c r="F7350" s="780" t="s">
        <v>5553</v>
      </c>
      <c r="G7350" s="781" t="s">
        <v>12276</v>
      </c>
      <c r="H7350" s="781" t="s">
        <v>12277</v>
      </c>
      <c r="I7350" s="781" t="s">
        <v>5517</v>
      </c>
      <c r="J7350" s="782">
        <v>0</v>
      </c>
      <c r="K7350" s="783">
        <v>0</v>
      </c>
      <c r="L7350" s="784">
        <f t="shared" si="465"/>
        <v>0</v>
      </c>
      <c r="M7350" s="784">
        <f t="shared" si="466"/>
        <v>0</v>
      </c>
      <c r="N7350" s="782">
        <v>0</v>
      </c>
      <c r="O7350" s="782">
        <v>0</v>
      </c>
      <c r="P7350" s="515">
        <v>0</v>
      </c>
      <c r="Q7350" s="782">
        <v>0</v>
      </c>
      <c r="R7350" s="782"/>
      <c r="T7350" s="568"/>
    </row>
    <row r="7351" spans="1:20" s="498" customFormat="1" ht="12" x14ac:dyDescent="0.25">
      <c r="A7351" s="772"/>
      <c r="D7351" s="515" t="s">
        <v>13027</v>
      </c>
      <c r="E7351" s="779" t="s">
        <v>13028</v>
      </c>
      <c r="F7351" s="515" t="s">
        <v>6756</v>
      </c>
      <c r="G7351" s="781" t="s">
        <v>12276</v>
      </c>
      <c r="H7351" s="781" t="s">
        <v>12277</v>
      </c>
      <c r="I7351" s="781" t="s">
        <v>5517</v>
      </c>
      <c r="J7351" s="782">
        <v>0</v>
      </c>
      <c r="K7351" s="783">
        <v>0</v>
      </c>
      <c r="L7351" s="784">
        <f t="shared" si="465"/>
        <v>0</v>
      </c>
      <c r="M7351" s="784">
        <f t="shared" si="466"/>
        <v>0</v>
      </c>
      <c r="N7351" s="782">
        <v>0</v>
      </c>
      <c r="O7351" s="782">
        <v>0</v>
      </c>
      <c r="P7351" s="515">
        <v>0</v>
      </c>
      <c r="Q7351" s="782">
        <v>0</v>
      </c>
      <c r="R7351" s="782"/>
      <c r="T7351" s="568"/>
    </row>
    <row r="7352" spans="1:20" s="498" customFormat="1" ht="12" x14ac:dyDescent="0.25">
      <c r="A7352" s="772"/>
      <c r="D7352" s="515" t="s">
        <v>13029</v>
      </c>
      <c r="E7352" s="779" t="s">
        <v>13030</v>
      </c>
      <c r="F7352" s="780" t="s">
        <v>6768</v>
      </c>
      <c r="G7352" s="781" t="s">
        <v>12276</v>
      </c>
      <c r="H7352" s="781" t="s">
        <v>12277</v>
      </c>
      <c r="I7352" s="781" t="s">
        <v>5517</v>
      </c>
      <c r="J7352" s="782">
        <v>0</v>
      </c>
      <c r="K7352" s="783">
        <v>0</v>
      </c>
      <c r="L7352" s="784">
        <f t="shared" si="465"/>
        <v>0</v>
      </c>
      <c r="M7352" s="784">
        <f t="shared" si="466"/>
        <v>0</v>
      </c>
      <c r="N7352" s="782">
        <v>0</v>
      </c>
      <c r="O7352" s="782">
        <v>0</v>
      </c>
      <c r="P7352" s="515">
        <v>0</v>
      </c>
      <c r="Q7352" s="782">
        <v>0</v>
      </c>
      <c r="R7352" s="782"/>
      <c r="T7352" s="568"/>
    </row>
    <row r="7353" spans="1:20" s="498" customFormat="1" ht="12" x14ac:dyDescent="0.25">
      <c r="A7353" s="772"/>
      <c r="D7353" s="515" t="s">
        <v>13031</v>
      </c>
      <c r="E7353" s="779" t="s">
        <v>13032</v>
      </c>
      <c r="F7353" s="780" t="s">
        <v>6780</v>
      </c>
      <c r="G7353" s="781" t="s">
        <v>12276</v>
      </c>
      <c r="H7353" s="781" t="s">
        <v>12277</v>
      </c>
      <c r="I7353" s="781" t="s">
        <v>5517</v>
      </c>
      <c r="J7353" s="782">
        <v>2375837</v>
      </c>
      <c r="K7353" s="783">
        <v>2375837</v>
      </c>
      <c r="L7353" s="784">
        <f t="shared" si="465"/>
        <v>0</v>
      </c>
      <c r="M7353" s="784">
        <f t="shared" si="466"/>
        <v>0</v>
      </c>
      <c r="N7353" s="782">
        <v>2422422</v>
      </c>
      <c r="O7353" s="782">
        <v>2469007</v>
      </c>
      <c r="P7353" s="515">
        <v>7267266</v>
      </c>
      <c r="Q7353" s="782">
        <v>0</v>
      </c>
      <c r="R7353" s="782"/>
      <c r="T7353" s="568"/>
    </row>
    <row r="7354" spans="1:20" s="498" customFormat="1" ht="12" x14ac:dyDescent="0.25">
      <c r="A7354" s="772"/>
      <c r="D7354" s="515" t="s">
        <v>13033</v>
      </c>
      <c r="E7354" s="779" t="s">
        <v>13034</v>
      </c>
      <c r="F7354" s="780" t="s">
        <v>7048</v>
      </c>
      <c r="G7354" s="781" t="s">
        <v>12276</v>
      </c>
      <c r="H7354" s="781" t="s">
        <v>12277</v>
      </c>
      <c r="I7354" s="781" t="s">
        <v>5517</v>
      </c>
      <c r="J7354" s="782">
        <v>0</v>
      </c>
      <c r="K7354" s="783">
        <v>0</v>
      </c>
      <c r="L7354" s="784">
        <f t="shared" si="465"/>
        <v>0</v>
      </c>
      <c r="M7354" s="784">
        <f t="shared" si="466"/>
        <v>0</v>
      </c>
      <c r="N7354" s="782">
        <v>0</v>
      </c>
      <c r="O7354" s="782">
        <v>0</v>
      </c>
      <c r="P7354" s="515">
        <v>0</v>
      </c>
      <c r="Q7354" s="782">
        <v>0</v>
      </c>
      <c r="R7354" s="782"/>
      <c r="T7354" s="568"/>
    </row>
    <row r="7355" spans="1:20" s="498" customFormat="1" ht="12" x14ac:dyDescent="0.25">
      <c r="A7355" s="772"/>
      <c r="D7355" s="515" t="s">
        <v>13035</v>
      </c>
      <c r="E7355" s="779" t="s">
        <v>13036</v>
      </c>
      <c r="F7355" s="780" t="s">
        <v>7309</v>
      </c>
      <c r="G7355" s="781" t="s">
        <v>12276</v>
      </c>
      <c r="H7355" s="781" t="s">
        <v>12277</v>
      </c>
      <c r="I7355" s="781" t="s">
        <v>5517</v>
      </c>
      <c r="J7355" s="782">
        <v>0</v>
      </c>
      <c r="K7355" s="783">
        <v>0</v>
      </c>
      <c r="L7355" s="784">
        <f t="shared" si="465"/>
        <v>0</v>
      </c>
      <c r="M7355" s="784">
        <f t="shared" si="466"/>
        <v>0</v>
      </c>
      <c r="N7355" s="782">
        <v>0</v>
      </c>
      <c r="O7355" s="782">
        <v>0</v>
      </c>
      <c r="P7355" s="515">
        <v>0</v>
      </c>
      <c r="Q7355" s="782">
        <v>0</v>
      </c>
      <c r="R7355" s="782"/>
      <c r="T7355" s="568"/>
    </row>
    <row r="7356" spans="1:20" s="498" customFormat="1" ht="24" x14ac:dyDescent="0.25">
      <c r="A7356" s="772"/>
      <c r="D7356" s="515" t="s">
        <v>13037</v>
      </c>
      <c r="E7356" s="779" t="s">
        <v>13038</v>
      </c>
      <c r="F7356" s="780" t="s">
        <v>7312</v>
      </c>
      <c r="G7356" s="781" t="s">
        <v>12276</v>
      </c>
      <c r="H7356" s="781" t="s">
        <v>12277</v>
      </c>
      <c r="I7356" s="781" t="s">
        <v>5517</v>
      </c>
      <c r="J7356" s="782">
        <v>0</v>
      </c>
      <c r="K7356" s="783">
        <v>0</v>
      </c>
      <c r="L7356" s="784">
        <f t="shared" si="465"/>
        <v>0</v>
      </c>
      <c r="M7356" s="784">
        <f t="shared" si="466"/>
        <v>0</v>
      </c>
      <c r="N7356" s="782">
        <v>0</v>
      </c>
      <c r="O7356" s="782">
        <v>0</v>
      </c>
      <c r="P7356" s="515">
        <v>0</v>
      </c>
      <c r="Q7356" s="782">
        <v>0</v>
      </c>
      <c r="R7356" s="782"/>
      <c r="T7356" s="568"/>
    </row>
    <row r="7357" spans="1:20" s="498" customFormat="1" ht="12" x14ac:dyDescent="0.25">
      <c r="A7357" s="772"/>
      <c r="D7357" s="515" t="s">
        <v>13039</v>
      </c>
      <c r="E7357" s="779" t="s">
        <v>13040</v>
      </c>
      <c r="F7357" s="515" t="s">
        <v>7057</v>
      </c>
      <c r="G7357" s="781" t="s">
        <v>12276</v>
      </c>
      <c r="H7357" s="781" t="s">
        <v>12277</v>
      </c>
      <c r="I7357" s="781" t="s">
        <v>5517</v>
      </c>
      <c r="J7357" s="782">
        <v>0</v>
      </c>
      <c r="K7357" s="783">
        <v>0</v>
      </c>
      <c r="L7357" s="782">
        <f t="shared" si="465"/>
        <v>0</v>
      </c>
      <c r="M7357" s="782">
        <f t="shared" si="466"/>
        <v>0</v>
      </c>
      <c r="N7357" s="782">
        <v>0</v>
      </c>
      <c r="O7357" s="782">
        <v>0</v>
      </c>
      <c r="P7357" s="515">
        <v>0</v>
      </c>
      <c r="Q7357" s="782">
        <v>0</v>
      </c>
      <c r="R7357" s="782"/>
      <c r="T7357" s="568"/>
    </row>
    <row r="7358" spans="1:20" s="498" customFormat="1" ht="12" x14ac:dyDescent="0.25">
      <c r="A7358" s="772"/>
      <c r="D7358" s="515"/>
      <c r="F7358" s="536"/>
      <c r="J7358" s="776"/>
      <c r="K7358" s="829"/>
      <c r="L7358" s="776"/>
      <c r="M7358" s="776"/>
      <c r="N7358" s="776"/>
      <c r="O7358" s="776"/>
      <c r="Q7358" s="776"/>
      <c r="R7358" s="776"/>
      <c r="T7358" s="568"/>
    </row>
    <row r="7359" spans="1:20" s="498" customFormat="1" ht="12" x14ac:dyDescent="0.25">
      <c r="A7359" s="772"/>
      <c r="C7359" s="773" t="s">
        <v>5142</v>
      </c>
      <c r="D7359" s="794"/>
      <c r="E7359" s="773"/>
      <c r="F7359" s="775"/>
      <c r="G7359" s="773"/>
      <c r="H7359" s="773"/>
      <c r="I7359" s="773"/>
      <c r="J7359" s="777">
        <v>91950000</v>
      </c>
      <c r="K7359" s="789">
        <f>SUM(K7360:K7412)</f>
        <v>76950000</v>
      </c>
      <c r="L7359" s="784">
        <f>SUM(L7360:L7412)</f>
        <v>15000000</v>
      </c>
      <c r="M7359" s="784">
        <f>SUM(M7360:M7412)</f>
        <v>0</v>
      </c>
      <c r="N7359" s="784">
        <f>SUM(N7360:N7412)</f>
        <v>93150000</v>
      </c>
      <c r="O7359" s="784">
        <f>SUM(O7360:O7412)</f>
        <v>97800000</v>
      </c>
      <c r="P7359" s="777">
        <f>SUM(K7359,N7359,O7359)</f>
        <v>267900000</v>
      </c>
      <c r="Q7359" s="777">
        <v>147820000</v>
      </c>
      <c r="R7359" s="777"/>
      <c r="T7359" s="568"/>
    </row>
    <row r="7360" spans="1:20" s="498" customFormat="1" ht="12" x14ac:dyDescent="0.25">
      <c r="A7360" s="772"/>
      <c r="D7360" s="515" t="s">
        <v>13041</v>
      </c>
      <c r="E7360" s="779" t="s">
        <v>13042</v>
      </c>
      <c r="F7360" s="780" t="s">
        <v>5895</v>
      </c>
      <c r="G7360" s="781" t="s">
        <v>12276</v>
      </c>
      <c r="H7360" s="781" t="s">
        <v>12277</v>
      </c>
      <c r="I7360" s="781" t="s">
        <v>5517</v>
      </c>
      <c r="J7360" s="782">
        <v>0</v>
      </c>
      <c r="K7360" s="783">
        <v>0</v>
      </c>
      <c r="L7360" s="784">
        <f t="shared" ref="L7360:L7412" si="467">SUM(J7360-K7360)</f>
        <v>0</v>
      </c>
      <c r="M7360" s="784">
        <f>SUM(K7360-J7360)</f>
        <v>0</v>
      </c>
      <c r="N7360" s="782">
        <v>0</v>
      </c>
      <c r="O7360" s="782">
        <v>0</v>
      </c>
      <c r="P7360" s="515">
        <v>0</v>
      </c>
      <c r="Q7360" s="782">
        <v>0</v>
      </c>
      <c r="R7360" s="782"/>
      <c r="T7360" s="568"/>
    </row>
    <row r="7361" spans="1:20" s="498" customFormat="1" ht="24" x14ac:dyDescent="0.25">
      <c r="A7361" s="772"/>
      <c r="D7361" s="515" t="s">
        <v>13043</v>
      </c>
      <c r="E7361" s="779" t="s">
        <v>13044</v>
      </c>
      <c r="F7361" s="780" t="s">
        <v>5565</v>
      </c>
      <c r="G7361" s="781" t="s">
        <v>12276</v>
      </c>
      <c r="H7361" s="781" t="s">
        <v>12277</v>
      </c>
      <c r="I7361" s="781" t="s">
        <v>5517</v>
      </c>
      <c r="J7361" s="782">
        <v>2000000</v>
      </c>
      <c r="K7361" s="783">
        <v>2000000</v>
      </c>
      <c r="L7361" s="784">
        <f t="shared" si="467"/>
        <v>0</v>
      </c>
      <c r="M7361" s="784">
        <f t="shared" ref="M7361:M7411" si="468">SUM(K7361-J7361)</f>
        <v>0</v>
      </c>
      <c r="N7361" s="782">
        <v>2000000</v>
      </c>
      <c r="O7361" s="782">
        <v>2000000</v>
      </c>
      <c r="P7361" s="515">
        <v>6000000</v>
      </c>
      <c r="Q7361" s="782">
        <v>2000000</v>
      </c>
      <c r="R7361" s="782"/>
      <c r="T7361" s="568"/>
    </row>
    <row r="7362" spans="1:20" s="498" customFormat="1" ht="24" x14ac:dyDescent="0.25">
      <c r="A7362" s="772"/>
      <c r="D7362" s="515" t="s">
        <v>13045</v>
      </c>
      <c r="E7362" s="779" t="s">
        <v>13046</v>
      </c>
      <c r="F7362" s="780" t="s">
        <v>5568</v>
      </c>
      <c r="G7362" s="781" t="s">
        <v>12276</v>
      </c>
      <c r="H7362" s="781" t="s">
        <v>12277</v>
      </c>
      <c r="I7362" s="781" t="s">
        <v>5517</v>
      </c>
      <c r="J7362" s="782">
        <v>2000000</v>
      </c>
      <c r="K7362" s="783">
        <v>2000000</v>
      </c>
      <c r="L7362" s="784">
        <f t="shared" si="467"/>
        <v>0</v>
      </c>
      <c r="M7362" s="784">
        <f t="shared" si="468"/>
        <v>0</v>
      </c>
      <c r="N7362" s="782">
        <v>2500000</v>
      </c>
      <c r="O7362" s="782">
        <v>250000</v>
      </c>
      <c r="P7362" s="515">
        <v>4750000</v>
      </c>
      <c r="Q7362" s="782">
        <v>1300000</v>
      </c>
      <c r="R7362" s="782"/>
      <c r="T7362" s="568"/>
    </row>
    <row r="7363" spans="1:20" s="498" customFormat="1" ht="24" x14ac:dyDescent="0.25">
      <c r="A7363" s="772"/>
      <c r="D7363" s="515" t="s">
        <v>13047</v>
      </c>
      <c r="E7363" s="779" t="s">
        <v>13048</v>
      </c>
      <c r="F7363" s="780" t="s">
        <v>5571</v>
      </c>
      <c r="G7363" s="781" t="s">
        <v>12276</v>
      </c>
      <c r="H7363" s="781" t="s">
        <v>12277</v>
      </c>
      <c r="I7363" s="781" t="s">
        <v>5517</v>
      </c>
      <c r="J7363" s="782">
        <v>2000000</v>
      </c>
      <c r="K7363" s="783">
        <v>2000000</v>
      </c>
      <c r="L7363" s="784">
        <f t="shared" si="467"/>
        <v>0</v>
      </c>
      <c r="M7363" s="784">
        <f t="shared" si="468"/>
        <v>0</v>
      </c>
      <c r="N7363" s="782">
        <v>2500000</v>
      </c>
      <c r="O7363" s="782">
        <v>2500000</v>
      </c>
      <c r="P7363" s="515">
        <v>7000000</v>
      </c>
      <c r="Q7363" s="782">
        <v>0</v>
      </c>
      <c r="R7363" s="782"/>
      <c r="T7363" s="568"/>
    </row>
    <row r="7364" spans="1:20" s="498" customFormat="1" ht="24" x14ac:dyDescent="0.25">
      <c r="A7364" s="772"/>
      <c r="D7364" s="515" t="s">
        <v>13049</v>
      </c>
      <c r="E7364" s="779" t="s">
        <v>13050</v>
      </c>
      <c r="F7364" s="780" t="s">
        <v>5574</v>
      </c>
      <c r="G7364" s="781" t="s">
        <v>12276</v>
      </c>
      <c r="H7364" s="781" t="s">
        <v>12277</v>
      </c>
      <c r="I7364" s="781" t="s">
        <v>5517</v>
      </c>
      <c r="J7364" s="782">
        <v>4000000</v>
      </c>
      <c r="K7364" s="783">
        <v>4000000</v>
      </c>
      <c r="L7364" s="784">
        <f t="shared" si="467"/>
        <v>0</v>
      </c>
      <c r="M7364" s="784">
        <f t="shared" si="468"/>
        <v>0</v>
      </c>
      <c r="N7364" s="782">
        <v>4000000</v>
      </c>
      <c r="O7364" s="782">
        <v>4500000</v>
      </c>
      <c r="P7364" s="515">
        <v>12500000</v>
      </c>
      <c r="Q7364" s="782">
        <v>4000000</v>
      </c>
      <c r="R7364" s="782"/>
      <c r="T7364" s="568"/>
    </row>
    <row r="7365" spans="1:20" s="498" customFormat="1" ht="12" x14ac:dyDescent="0.25">
      <c r="A7365" s="772"/>
      <c r="D7365" s="515" t="s">
        <v>13051</v>
      </c>
      <c r="E7365" s="779" t="s">
        <v>13052</v>
      </c>
      <c r="F7365" s="780" t="s">
        <v>5901</v>
      </c>
      <c r="G7365" s="781" t="s">
        <v>12276</v>
      </c>
      <c r="H7365" s="781" t="s">
        <v>12277</v>
      </c>
      <c r="I7365" s="781" t="s">
        <v>5517</v>
      </c>
      <c r="J7365" s="782">
        <v>0</v>
      </c>
      <c r="K7365" s="783">
        <v>0</v>
      </c>
      <c r="L7365" s="784">
        <f t="shared" si="467"/>
        <v>0</v>
      </c>
      <c r="M7365" s="784">
        <f t="shared" si="468"/>
        <v>0</v>
      </c>
      <c r="N7365" s="782">
        <v>0</v>
      </c>
      <c r="O7365" s="782">
        <v>0</v>
      </c>
      <c r="P7365" s="515">
        <v>0</v>
      </c>
      <c r="Q7365" s="782">
        <v>0</v>
      </c>
      <c r="R7365" s="782"/>
      <c r="T7365" s="568"/>
    </row>
    <row r="7366" spans="1:20" s="498" customFormat="1" ht="12" x14ac:dyDescent="0.25">
      <c r="A7366" s="772"/>
      <c r="D7366" s="515" t="s">
        <v>13053</v>
      </c>
      <c r="E7366" s="779" t="s">
        <v>13054</v>
      </c>
      <c r="F7366" s="780" t="s">
        <v>5586</v>
      </c>
      <c r="G7366" s="781" t="s">
        <v>12276</v>
      </c>
      <c r="H7366" s="781" t="s">
        <v>12277</v>
      </c>
      <c r="I7366" s="781" t="s">
        <v>5517</v>
      </c>
      <c r="J7366" s="782">
        <v>300000</v>
      </c>
      <c r="K7366" s="783">
        <v>300000</v>
      </c>
      <c r="L7366" s="784">
        <f t="shared" si="467"/>
        <v>0</v>
      </c>
      <c r="M7366" s="784">
        <f t="shared" si="468"/>
        <v>0</v>
      </c>
      <c r="N7366" s="782">
        <v>300000</v>
      </c>
      <c r="O7366" s="782">
        <v>300000</v>
      </c>
      <c r="P7366" s="515">
        <v>900000</v>
      </c>
      <c r="Q7366" s="782">
        <v>300000</v>
      </c>
      <c r="R7366" s="782"/>
      <c r="T7366" s="568"/>
    </row>
    <row r="7367" spans="1:20" s="498" customFormat="1" ht="24" x14ac:dyDescent="0.25">
      <c r="A7367" s="772"/>
      <c r="D7367" s="515" t="s">
        <v>13055</v>
      </c>
      <c r="E7367" s="779" t="s">
        <v>13056</v>
      </c>
      <c r="F7367" s="780" t="s">
        <v>5589</v>
      </c>
      <c r="G7367" s="781" t="s">
        <v>12276</v>
      </c>
      <c r="H7367" s="781" t="s">
        <v>12277</v>
      </c>
      <c r="I7367" s="781" t="s">
        <v>5517</v>
      </c>
      <c r="J7367" s="782">
        <v>400000</v>
      </c>
      <c r="K7367" s="783">
        <v>400000</v>
      </c>
      <c r="L7367" s="784">
        <f t="shared" si="467"/>
        <v>0</v>
      </c>
      <c r="M7367" s="784">
        <f t="shared" si="468"/>
        <v>0</v>
      </c>
      <c r="N7367" s="782">
        <v>400000</v>
      </c>
      <c r="O7367" s="782">
        <v>400000</v>
      </c>
      <c r="P7367" s="515">
        <v>1200000</v>
      </c>
      <c r="Q7367" s="782">
        <v>400000</v>
      </c>
      <c r="R7367" s="782"/>
      <c r="T7367" s="568"/>
    </row>
    <row r="7368" spans="1:20" s="498" customFormat="1" ht="12" x14ac:dyDescent="0.25">
      <c r="A7368" s="772"/>
      <c r="D7368" s="515" t="s">
        <v>13057</v>
      </c>
      <c r="E7368" s="779" t="s">
        <v>13058</v>
      </c>
      <c r="F7368" s="780" t="s">
        <v>5592</v>
      </c>
      <c r="G7368" s="781" t="s">
        <v>12276</v>
      </c>
      <c r="H7368" s="781" t="s">
        <v>12277</v>
      </c>
      <c r="I7368" s="781" t="s">
        <v>5517</v>
      </c>
      <c r="J7368" s="782">
        <v>300000</v>
      </c>
      <c r="K7368" s="783">
        <v>300000</v>
      </c>
      <c r="L7368" s="784">
        <f t="shared" si="467"/>
        <v>0</v>
      </c>
      <c r="M7368" s="784">
        <f t="shared" si="468"/>
        <v>0</v>
      </c>
      <c r="N7368" s="782">
        <v>300000</v>
      </c>
      <c r="O7368" s="782">
        <v>400000</v>
      </c>
      <c r="P7368" s="515">
        <v>1000000</v>
      </c>
      <c r="Q7368" s="782">
        <v>300000</v>
      </c>
      <c r="R7368" s="782"/>
      <c r="T7368" s="568"/>
    </row>
    <row r="7369" spans="1:20" s="498" customFormat="1" ht="12" x14ac:dyDescent="0.25">
      <c r="A7369" s="772"/>
      <c r="D7369" s="515" t="s">
        <v>13059</v>
      </c>
      <c r="E7369" s="779" t="s">
        <v>13060</v>
      </c>
      <c r="F7369" s="780" t="s">
        <v>6354</v>
      </c>
      <c r="G7369" s="781" t="s">
        <v>12276</v>
      </c>
      <c r="H7369" s="781" t="s">
        <v>12277</v>
      </c>
      <c r="I7369" s="781" t="s">
        <v>5517</v>
      </c>
      <c r="J7369" s="782">
        <v>200000</v>
      </c>
      <c r="K7369" s="783">
        <v>200000</v>
      </c>
      <c r="L7369" s="784">
        <f t="shared" si="467"/>
        <v>0</v>
      </c>
      <c r="M7369" s="784">
        <f t="shared" si="468"/>
        <v>0</v>
      </c>
      <c r="N7369" s="782">
        <v>200000</v>
      </c>
      <c r="O7369" s="782">
        <v>200000</v>
      </c>
      <c r="P7369" s="515">
        <v>600000</v>
      </c>
      <c r="Q7369" s="782">
        <v>150000</v>
      </c>
      <c r="R7369" s="782"/>
      <c r="T7369" s="568"/>
    </row>
    <row r="7370" spans="1:20" s="498" customFormat="1" ht="36" x14ac:dyDescent="0.25">
      <c r="A7370" s="772"/>
      <c r="D7370" s="515" t="s">
        <v>13061</v>
      </c>
      <c r="E7370" s="779" t="s">
        <v>13062</v>
      </c>
      <c r="F7370" s="780" t="s">
        <v>5598</v>
      </c>
      <c r="G7370" s="781" t="s">
        <v>12276</v>
      </c>
      <c r="H7370" s="781" t="s">
        <v>12277</v>
      </c>
      <c r="I7370" s="781" t="s">
        <v>5517</v>
      </c>
      <c r="J7370" s="782">
        <v>1200000</v>
      </c>
      <c r="K7370" s="783">
        <v>1200000</v>
      </c>
      <c r="L7370" s="784">
        <f t="shared" si="467"/>
        <v>0</v>
      </c>
      <c r="M7370" s="784">
        <f t="shared" si="468"/>
        <v>0</v>
      </c>
      <c r="N7370" s="782">
        <v>1200000</v>
      </c>
      <c r="O7370" s="782">
        <v>1200000</v>
      </c>
      <c r="P7370" s="515">
        <v>3600000</v>
      </c>
      <c r="Q7370" s="782">
        <v>1200000</v>
      </c>
      <c r="R7370" s="782"/>
      <c r="T7370" s="568"/>
    </row>
    <row r="7371" spans="1:20" s="498" customFormat="1" ht="12" x14ac:dyDescent="0.25">
      <c r="A7371" s="772"/>
      <c r="D7371" s="515" t="s">
        <v>13063</v>
      </c>
      <c r="E7371" s="779" t="s">
        <v>13064</v>
      </c>
      <c r="F7371" s="780" t="s">
        <v>5601</v>
      </c>
      <c r="G7371" s="781" t="s">
        <v>12276</v>
      </c>
      <c r="H7371" s="781" t="s">
        <v>12277</v>
      </c>
      <c r="I7371" s="781" t="s">
        <v>5517</v>
      </c>
      <c r="J7371" s="782">
        <v>200000</v>
      </c>
      <c r="K7371" s="783">
        <v>200000</v>
      </c>
      <c r="L7371" s="784">
        <f t="shared" si="467"/>
        <v>0</v>
      </c>
      <c r="M7371" s="784">
        <f t="shared" si="468"/>
        <v>0</v>
      </c>
      <c r="N7371" s="782">
        <v>200000</v>
      </c>
      <c r="O7371" s="782">
        <v>200000</v>
      </c>
      <c r="P7371" s="515">
        <v>600000</v>
      </c>
      <c r="Q7371" s="782">
        <v>150000</v>
      </c>
      <c r="R7371" s="782"/>
      <c r="T7371" s="568"/>
    </row>
    <row r="7372" spans="1:20" s="751" customFormat="1" ht="12" customHeight="1" x14ac:dyDescent="0.3">
      <c r="A7372" s="946" t="s">
        <v>5500</v>
      </c>
      <c r="B7372" s="946"/>
      <c r="C7372" s="946"/>
      <c r="D7372" s="946"/>
      <c r="E7372" s="946"/>
      <c r="F7372" s="946"/>
      <c r="G7372" s="946"/>
      <c r="H7372" s="946"/>
      <c r="I7372" s="946"/>
      <c r="J7372" s="946"/>
      <c r="K7372" s="946"/>
      <c r="L7372" s="946"/>
      <c r="M7372" s="946"/>
      <c r="N7372" s="946"/>
      <c r="O7372" s="946"/>
      <c r="P7372" s="946"/>
      <c r="Q7372" s="946"/>
      <c r="T7372" s="752"/>
    </row>
    <row r="7373" spans="1:20" s="751" customFormat="1" ht="13.8" x14ac:dyDescent="0.3">
      <c r="A7373" s="946" t="s">
        <v>5501</v>
      </c>
      <c r="B7373" s="946"/>
      <c r="C7373" s="946"/>
      <c r="D7373" s="946"/>
      <c r="E7373" s="946"/>
      <c r="F7373" s="946"/>
      <c r="G7373" s="946"/>
      <c r="H7373" s="946"/>
      <c r="I7373" s="946"/>
      <c r="J7373" s="946"/>
      <c r="K7373" s="946"/>
      <c r="L7373" s="946"/>
      <c r="M7373" s="946"/>
      <c r="N7373" s="946"/>
      <c r="O7373" s="946"/>
      <c r="P7373" s="946"/>
      <c r="Q7373" s="946"/>
      <c r="T7373" s="752"/>
    </row>
    <row r="7374" spans="1:20" s="753" customFormat="1" ht="13.2" x14ac:dyDescent="0.25">
      <c r="A7374" s="947" t="s">
        <v>12786</v>
      </c>
      <c r="B7374" s="947"/>
      <c r="C7374" s="947"/>
      <c r="D7374" s="947"/>
      <c r="E7374" s="947"/>
      <c r="F7374" s="947"/>
      <c r="G7374" s="947"/>
      <c r="H7374" s="947"/>
      <c r="I7374" s="947"/>
      <c r="J7374" s="947"/>
      <c r="K7374" s="947"/>
      <c r="L7374" s="947"/>
      <c r="M7374" s="947"/>
      <c r="N7374" s="947"/>
      <c r="O7374" s="947"/>
      <c r="P7374" s="947"/>
      <c r="Q7374" s="947"/>
      <c r="T7374" s="754"/>
    </row>
    <row r="7375" spans="1:20" s="760" customFormat="1" ht="24" customHeight="1" x14ac:dyDescent="0.25">
      <c r="A7375" s="943" t="s">
        <v>5502</v>
      </c>
      <c r="B7375" s="948" t="s">
        <v>5503</v>
      </c>
      <c r="C7375" s="949"/>
      <c r="D7375" s="755"/>
      <c r="E7375" s="943" t="s">
        <v>5504</v>
      </c>
      <c r="F7375" s="943" t="s">
        <v>4881</v>
      </c>
      <c r="G7375" s="943" t="s">
        <v>5505</v>
      </c>
      <c r="H7375" s="943" t="s">
        <v>5506</v>
      </c>
      <c r="I7375" s="943" t="s">
        <v>5507</v>
      </c>
      <c r="J7375" s="756" t="s">
        <v>3115</v>
      </c>
      <c r="K7375" s="757" t="s">
        <v>3116</v>
      </c>
      <c r="L7375" s="758" t="s">
        <v>5508</v>
      </c>
      <c r="M7375" s="758" t="s">
        <v>5509</v>
      </c>
      <c r="N7375" s="756" t="s">
        <v>3116</v>
      </c>
      <c r="O7375" s="756" t="s">
        <v>3116</v>
      </c>
      <c r="P7375" s="759" t="s">
        <v>3317</v>
      </c>
      <c r="Q7375" s="759" t="s">
        <v>3341</v>
      </c>
      <c r="R7375" s="759" t="s">
        <v>5510</v>
      </c>
      <c r="T7375" s="761"/>
    </row>
    <row r="7376" spans="1:20" s="760" customFormat="1" ht="19.5" customHeight="1" x14ac:dyDescent="0.25">
      <c r="A7376" s="944"/>
      <c r="B7376" s="950"/>
      <c r="C7376" s="951"/>
      <c r="D7376" s="762"/>
      <c r="E7376" s="944"/>
      <c r="F7376" s="944"/>
      <c r="G7376" s="944"/>
      <c r="H7376" s="944"/>
      <c r="I7376" s="944"/>
      <c r="J7376" s="763">
        <v>2020</v>
      </c>
      <c r="K7376" s="764" t="s">
        <v>3120</v>
      </c>
      <c r="L7376" s="765" t="s">
        <v>3120</v>
      </c>
      <c r="M7376" s="765" t="s">
        <v>3120</v>
      </c>
      <c r="N7376" s="766" t="s">
        <v>5068</v>
      </c>
      <c r="O7376" s="766" t="s">
        <v>5069</v>
      </c>
      <c r="P7376" s="763" t="s">
        <v>4882</v>
      </c>
      <c r="Q7376" s="766" t="s">
        <v>5102</v>
      </c>
      <c r="R7376" s="763"/>
      <c r="T7376" s="761"/>
    </row>
    <row r="7377" spans="1:20" s="760" customFormat="1" ht="15.75" customHeight="1" x14ac:dyDescent="0.25">
      <c r="A7377" s="945"/>
      <c r="B7377" s="952"/>
      <c r="C7377" s="953"/>
      <c r="D7377" s="762"/>
      <c r="E7377" s="945"/>
      <c r="F7377" s="945"/>
      <c r="G7377" s="945"/>
      <c r="H7377" s="945"/>
      <c r="I7377" s="945"/>
      <c r="J7377" s="769" t="s">
        <v>14</v>
      </c>
      <c r="K7377" s="770" t="s">
        <v>14</v>
      </c>
      <c r="L7377" s="771" t="s">
        <v>14</v>
      </c>
      <c r="M7377" s="771" t="s">
        <v>14</v>
      </c>
      <c r="N7377" s="769" t="s">
        <v>14</v>
      </c>
      <c r="O7377" s="769" t="s">
        <v>14</v>
      </c>
      <c r="P7377" s="769" t="s">
        <v>14</v>
      </c>
      <c r="Q7377" s="769" t="s">
        <v>14</v>
      </c>
      <c r="R7377" s="769"/>
      <c r="T7377" s="761"/>
    </row>
    <row r="7378" spans="1:20" s="498" customFormat="1" ht="12" x14ac:dyDescent="0.25">
      <c r="A7378" s="772"/>
      <c r="D7378" s="515" t="s">
        <v>13065</v>
      </c>
      <c r="E7378" s="779" t="s">
        <v>13066</v>
      </c>
      <c r="F7378" s="780" t="s">
        <v>5604</v>
      </c>
      <c r="G7378" s="781" t="s">
        <v>12276</v>
      </c>
      <c r="H7378" s="781" t="s">
        <v>12277</v>
      </c>
      <c r="I7378" s="781" t="s">
        <v>5517</v>
      </c>
      <c r="J7378" s="782">
        <v>100000</v>
      </c>
      <c r="K7378" s="783">
        <v>100000</v>
      </c>
      <c r="L7378" s="784">
        <f t="shared" si="467"/>
        <v>0</v>
      </c>
      <c r="M7378" s="784">
        <f t="shared" si="468"/>
        <v>0</v>
      </c>
      <c r="N7378" s="782">
        <v>100000</v>
      </c>
      <c r="O7378" s="782">
        <v>100000</v>
      </c>
      <c r="P7378" s="515">
        <v>300000</v>
      </c>
      <c r="Q7378" s="782">
        <v>70000</v>
      </c>
      <c r="R7378" s="782"/>
      <c r="T7378" s="568"/>
    </row>
    <row r="7379" spans="1:20" s="498" customFormat="1" ht="12.75" customHeight="1" x14ac:dyDescent="0.25">
      <c r="A7379" s="772"/>
      <c r="D7379" s="515" t="s">
        <v>13067</v>
      </c>
      <c r="E7379" s="779" t="s">
        <v>13068</v>
      </c>
      <c r="F7379" s="780" t="s">
        <v>5607</v>
      </c>
      <c r="G7379" s="781" t="s">
        <v>12276</v>
      </c>
      <c r="H7379" s="781" t="s">
        <v>12277</v>
      </c>
      <c r="I7379" s="781" t="s">
        <v>5517</v>
      </c>
      <c r="J7379" s="782">
        <v>50000</v>
      </c>
      <c r="K7379" s="783">
        <v>50000</v>
      </c>
      <c r="L7379" s="784">
        <f t="shared" si="467"/>
        <v>0</v>
      </c>
      <c r="M7379" s="784">
        <f t="shared" si="468"/>
        <v>0</v>
      </c>
      <c r="N7379" s="782">
        <v>50000</v>
      </c>
      <c r="O7379" s="782">
        <v>50000</v>
      </c>
      <c r="P7379" s="515">
        <v>150000</v>
      </c>
      <c r="Q7379" s="782">
        <v>50000</v>
      </c>
      <c r="R7379" s="782"/>
      <c r="T7379" s="568"/>
    </row>
    <row r="7380" spans="1:20" s="498" customFormat="1" ht="24" x14ac:dyDescent="0.25">
      <c r="A7380" s="772"/>
      <c r="D7380" s="515" t="s">
        <v>13069</v>
      </c>
      <c r="E7380" s="779" t="s">
        <v>13070</v>
      </c>
      <c r="F7380" s="780" t="s">
        <v>5610</v>
      </c>
      <c r="G7380" s="781" t="s">
        <v>12276</v>
      </c>
      <c r="H7380" s="781" t="s">
        <v>12277</v>
      </c>
      <c r="I7380" s="781" t="s">
        <v>5517</v>
      </c>
      <c r="J7380" s="782">
        <v>600000</v>
      </c>
      <c r="K7380" s="783">
        <v>600000</v>
      </c>
      <c r="L7380" s="784">
        <f t="shared" si="467"/>
        <v>0</v>
      </c>
      <c r="M7380" s="784">
        <f t="shared" si="468"/>
        <v>0</v>
      </c>
      <c r="N7380" s="782">
        <v>600000</v>
      </c>
      <c r="O7380" s="782">
        <v>700000</v>
      </c>
      <c r="P7380" s="515">
        <v>1900000</v>
      </c>
      <c r="Q7380" s="782">
        <v>600000</v>
      </c>
      <c r="R7380" s="782"/>
      <c r="T7380" s="568"/>
    </row>
    <row r="7381" spans="1:20" s="498" customFormat="1" ht="24" x14ac:dyDescent="0.25">
      <c r="A7381" s="772"/>
      <c r="D7381" s="515" t="s">
        <v>13071</v>
      </c>
      <c r="E7381" s="779" t="s">
        <v>13072</v>
      </c>
      <c r="F7381" s="780" t="s">
        <v>13073</v>
      </c>
      <c r="G7381" s="781" t="s">
        <v>12276</v>
      </c>
      <c r="H7381" s="781" t="s">
        <v>12277</v>
      </c>
      <c r="I7381" s="781" t="s">
        <v>5517</v>
      </c>
      <c r="J7381" s="782">
        <v>3500000</v>
      </c>
      <c r="K7381" s="783">
        <v>3500000</v>
      </c>
      <c r="L7381" s="784">
        <f t="shared" si="467"/>
        <v>0</v>
      </c>
      <c r="M7381" s="784">
        <f t="shared" si="468"/>
        <v>0</v>
      </c>
      <c r="N7381" s="782">
        <v>3500000</v>
      </c>
      <c r="O7381" s="782">
        <v>3600000</v>
      </c>
      <c r="P7381" s="515">
        <v>10600000</v>
      </c>
      <c r="Q7381" s="782">
        <v>3000000</v>
      </c>
      <c r="R7381" s="782"/>
      <c r="T7381" s="568"/>
    </row>
    <row r="7382" spans="1:20" s="498" customFormat="1" ht="36" x14ac:dyDescent="0.25">
      <c r="A7382" s="772"/>
      <c r="D7382" s="515" t="s">
        <v>13074</v>
      </c>
      <c r="E7382" s="779" t="s">
        <v>13075</v>
      </c>
      <c r="F7382" s="780" t="s">
        <v>13076</v>
      </c>
      <c r="G7382" s="781" t="s">
        <v>12276</v>
      </c>
      <c r="H7382" s="781" t="s">
        <v>12277</v>
      </c>
      <c r="I7382" s="781" t="s">
        <v>5517</v>
      </c>
      <c r="J7382" s="782">
        <v>10000000</v>
      </c>
      <c r="K7382" s="783">
        <v>10000000</v>
      </c>
      <c r="L7382" s="782">
        <f t="shared" si="467"/>
        <v>0</v>
      </c>
      <c r="M7382" s="782">
        <f t="shared" si="468"/>
        <v>0</v>
      </c>
      <c r="N7382" s="782">
        <v>10000000</v>
      </c>
      <c r="O7382" s="782">
        <v>10000000</v>
      </c>
      <c r="P7382" s="515">
        <v>30000000</v>
      </c>
      <c r="Q7382" s="782">
        <v>10000000</v>
      </c>
      <c r="R7382" s="782"/>
      <c r="T7382" s="568"/>
    </row>
    <row r="7383" spans="1:20" s="498" customFormat="1" ht="36" x14ac:dyDescent="0.25">
      <c r="A7383" s="772"/>
      <c r="D7383" s="515" t="s">
        <v>13077</v>
      </c>
      <c r="E7383" s="779" t="s">
        <v>13078</v>
      </c>
      <c r="F7383" s="780" t="s">
        <v>5634</v>
      </c>
      <c r="G7383" s="781" t="s">
        <v>12276</v>
      </c>
      <c r="H7383" s="781" t="s">
        <v>12277</v>
      </c>
      <c r="I7383" s="781" t="s">
        <v>5517</v>
      </c>
      <c r="J7383" s="782">
        <v>1000000</v>
      </c>
      <c r="K7383" s="783">
        <v>1000000</v>
      </c>
      <c r="L7383" s="784">
        <f t="shared" si="467"/>
        <v>0</v>
      </c>
      <c r="M7383" s="784">
        <f t="shared" si="468"/>
        <v>0</v>
      </c>
      <c r="N7383" s="782">
        <v>1000000</v>
      </c>
      <c r="O7383" s="782">
        <v>2500000</v>
      </c>
      <c r="P7383" s="515">
        <v>4500000</v>
      </c>
      <c r="Q7383" s="782">
        <v>1000000</v>
      </c>
      <c r="R7383" s="782"/>
      <c r="T7383" s="568"/>
    </row>
    <row r="7384" spans="1:20" s="498" customFormat="1" ht="24" x14ac:dyDescent="0.25">
      <c r="A7384" s="772"/>
      <c r="D7384" s="515" t="s">
        <v>13079</v>
      </c>
      <c r="E7384" s="779" t="s">
        <v>13080</v>
      </c>
      <c r="F7384" s="780" t="s">
        <v>5637</v>
      </c>
      <c r="G7384" s="781" t="s">
        <v>12276</v>
      </c>
      <c r="H7384" s="781" t="s">
        <v>12277</v>
      </c>
      <c r="I7384" s="781" t="s">
        <v>5517</v>
      </c>
      <c r="J7384" s="782">
        <v>600000</v>
      </c>
      <c r="K7384" s="783">
        <v>600000</v>
      </c>
      <c r="L7384" s="784">
        <f t="shared" si="467"/>
        <v>0</v>
      </c>
      <c r="M7384" s="784">
        <f t="shared" si="468"/>
        <v>0</v>
      </c>
      <c r="N7384" s="782">
        <v>600000</v>
      </c>
      <c r="O7384" s="782">
        <v>600000</v>
      </c>
      <c r="P7384" s="515">
        <v>1800000</v>
      </c>
      <c r="Q7384" s="782">
        <v>600000</v>
      </c>
      <c r="R7384" s="782"/>
      <c r="T7384" s="568"/>
    </row>
    <row r="7385" spans="1:20" s="498" customFormat="1" ht="24" x14ac:dyDescent="0.25">
      <c r="A7385" s="772"/>
      <c r="D7385" s="515" t="s">
        <v>13081</v>
      </c>
      <c r="E7385" s="779" t="s">
        <v>13082</v>
      </c>
      <c r="F7385" s="780" t="s">
        <v>5840</v>
      </c>
      <c r="G7385" s="781" t="s">
        <v>12276</v>
      </c>
      <c r="H7385" s="781" t="s">
        <v>12277</v>
      </c>
      <c r="I7385" s="781" t="s">
        <v>5517</v>
      </c>
      <c r="J7385" s="782">
        <v>1500000</v>
      </c>
      <c r="K7385" s="783">
        <v>1500000</v>
      </c>
      <c r="L7385" s="784">
        <f t="shared" si="467"/>
        <v>0</v>
      </c>
      <c r="M7385" s="784">
        <f t="shared" si="468"/>
        <v>0</v>
      </c>
      <c r="N7385" s="782">
        <v>1500000</v>
      </c>
      <c r="O7385" s="782">
        <v>1500000</v>
      </c>
      <c r="P7385" s="515">
        <v>4500000</v>
      </c>
      <c r="Q7385" s="782">
        <v>1500000</v>
      </c>
      <c r="R7385" s="782"/>
      <c r="T7385" s="568"/>
    </row>
    <row r="7386" spans="1:20" s="498" customFormat="1" ht="24" x14ac:dyDescent="0.25">
      <c r="A7386" s="772"/>
      <c r="D7386" s="515" t="s">
        <v>13083</v>
      </c>
      <c r="E7386" s="779" t="s">
        <v>13084</v>
      </c>
      <c r="F7386" s="780" t="s">
        <v>5643</v>
      </c>
      <c r="G7386" s="781" t="s">
        <v>12276</v>
      </c>
      <c r="H7386" s="781" t="s">
        <v>12277</v>
      </c>
      <c r="I7386" s="781" t="s">
        <v>5517</v>
      </c>
      <c r="J7386" s="782">
        <v>500000</v>
      </c>
      <c r="K7386" s="783">
        <v>500000</v>
      </c>
      <c r="L7386" s="784">
        <f t="shared" si="467"/>
        <v>0</v>
      </c>
      <c r="M7386" s="784">
        <f t="shared" si="468"/>
        <v>0</v>
      </c>
      <c r="N7386" s="782">
        <v>500000</v>
      </c>
      <c r="O7386" s="782">
        <v>600000</v>
      </c>
      <c r="P7386" s="515">
        <v>1600000</v>
      </c>
      <c r="Q7386" s="782">
        <v>500000</v>
      </c>
      <c r="R7386" s="782"/>
      <c r="T7386" s="568"/>
    </row>
    <row r="7387" spans="1:20" s="498" customFormat="1" ht="24" x14ac:dyDescent="0.25">
      <c r="A7387" s="772"/>
      <c r="D7387" s="515" t="s">
        <v>13085</v>
      </c>
      <c r="E7387" s="779" t="s">
        <v>13086</v>
      </c>
      <c r="F7387" s="780" t="s">
        <v>5646</v>
      </c>
      <c r="G7387" s="781" t="s">
        <v>12276</v>
      </c>
      <c r="H7387" s="781" t="s">
        <v>12277</v>
      </c>
      <c r="I7387" s="781" t="s">
        <v>5517</v>
      </c>
      <c r="J7387" s="782">
        <v>400000</v>
      </c>
      <c r="K7387" s="783">
        <v>400000</v>
      </c>
      <c r="L7387" s="784">
        <f t="shared" si="467"/>
        <v>0</v>
      </c>
      <c r="M7387" s="784">
        <f t="shared" si="468"/>
        <v>0</v>
      </c>
      <c r="N7387" s="782">
        <v>400000</v>
      </c>
      <c r="O7387" s="782">
        <v>450000</v>
      </c>
      <c r="P7387" s="515">
        <v>1250000</v>
      </c>
      <c r="Q7387" s="782">
        <v>400000</v>
      </c>
      <c r="R7387" s="782"/>
      <c r="T7387" s="568"/>
    </row>
    <row r="7388" spans="1:20" s="498" customFormat="1" ht="12" x14ac:dyDescent="0.25">
      <c r="A7388" s="772"/>
      <c r="D7388" s="515" t="s">
        <v>13087</v>
      </c>
      <c r="E7388" s="779" t="s">
        <v>13088</v>
      </c>
      <c r="F7388" s="515" t="s">
        <v>13089</v>
      </c>
      <c r="G7388" s="781" t="s">
        <v>12276</v>
      </c>
      <c r="H7388" s="781" t="s">
        <v>12277</v>
      </c>
      <c r="I7388" s="781" t="s">
        <v>5517</v>
      </c>
      <c r="J7388" s="782">
        <v>700000</v>
      </c>
      <c r="K7388" s="783">
        <v>700000</v>
      </c>
      <c r="L7388" s="784">
        <f t="shared" si="467"/>
        <v>0</v>
      </c>
      <c r="M7388" s="784">
        <f t="shared" si="468"/>
        <v>0</v>
      </c>
      <c r="N7388" s="782">
        <v>700000</v>
      </c>
      <c r="O7388" s="782">
        <v>800000</v>
      </c>
      <c r="P7388" s="515">
        <v>2200000</v>
      </c>
      <c r="Q7388" s="782">
        <v>600000</v>
      </c>
      <c r="R7388" s="782"/>
      <c r="T7388" s="568"/>
    </row>
    <row r="7389" spans="1:20" s="498" customFormat="1" ht="12" x14ac:dyDescent="0.25">
      <c r="A7389" s="772"/>
      <c r="D7389" s="515" t="s">
        <v>13090</v>
      </c>
      <c r="E7389" s="779" t="s">
        <v>13091</v>
      </c>
      <c r="F7389" s="780" t="s">
        <v>5664</v>
      </c>
      <c r="G7389" s="781" t="s">
        <v>12276</v>
      </c>
      <c r="H7389" s="781" t="s">
        <v>12277</v>
      </c>
      <c r="I7389" s="781" t="s">
        <v>5517</v>
      </c>
      <c r="J7389" s="782">
        <v>2500000</v>
      </c>
      <c r="K7389" s="783">
        <v>2500000</v>
      </c>
      <c r="L7389" s="784">
        <f t="shared" si="467"/>
        <v>0</v>
      </c>
      <c r="M7389" s="784">
        <f t="shared" si="468"/>
        <v>0</v>
      </c>
      <c r="N7389" s="782">
        <v>2500000</v>
      </c>
      <c r="O7389" s="782">
        <v>2500000</v>
      </c>
      <c r="P7389" s="515">
        <v>7500000</v>
      </c>
      <c r="Q7389" s="782">
        <v>2000000</v>
      </c>
      <c r="R7389" s="782"/>
      <c r="T7389" s="568"/>
    </row>
    <row r="7390" spans="1:20" s="498" customFormat="1" ht="12" x14ac:dyDescent="0.25">
      <c r="A7390" s="772"/>
      <c r="D7390" s="515" t="s">
        <v>13092</v>
      </c>
      <c r="E7390" s="779" t="s">
        <v>13093</v>
      </c>
      <c r="F7390" s="780" t="s">
        <v>5667</v>
      </c>
      <c r="G7390" s="781" t="s">
        <v>12276</v>
      </c>
      <c r="H7390" s="781" t="s">
        <v>12277</v>
      </c>
      <c r="I7390" s="781" t="s">
        <v>5517</v>
      </c>
      <c r="J7390" s="782">
        <v>0</v>
      </c>
      <c r="K7390" s="783">
        <v>0</v>
      </c>
      <c r="L7390" s="784">
        <f t="shared" si="467"/>
        <v>0</v>
      </c>
      <c r="M7390" s="784">
        <f t="shared" si="468"/>
        <v>0</v>
      </c>
      <c r="N7390" s="782">
        <v>0</v>
      </c>
      <c r="O7390" s="782">
        <v>0</v>
      </c>
      <c r="P7390" s="515">
        <v>0</v>
      </c>
      <c r="Q7390" s="782">
        <v>0</v>
      </c>
      <c r="R7390" s="782"/>
      <c r="T7390" s="568"/>
    </row>
    <row r="7391" spans="1:20" s="498" customFormat="1" ht="12" x14ac:dyDescent="0.25">
      <c r="A7391" s="772"/>
      <c r="D7391" s="515" t="s">
        <v>13094</v>
      </c>
      <c r="E7391" s="779" t="s">
        <v>13095</v>
      </c>
      <c r="F7391" s="515" t="s">
        <v>13096</v>
      </c>
      <c r="G7391" s="781" t="s">
        <v>6194</v>
      </c>
      <c r="H7391" s="781" t="s">
        <v>6195</v>
      </c>
      <c r="I7391" s="781" t="s">
        <v>5517</v>
      </c>
      <c r="J7391" s="782">
        <v>3000000</v>
      </c>
      <c r="K7391" s="783">
        <v>3000000</v>
      </c>
      <c r="L7391" s="784">
        <f t="shared" si="467"/>
        <v>0</v>
      </c>
      <c r="M7391" s="784">
        <f t="shared" si="468"/>
        <v>0</v>
      </c>
      <c r="N7391" s="782">
        <v>3000000</v>
      </c>
      <c r="O7391" s="782">
        <v>3000000</v>
      </c>
      <c r="P7391" s="515">
        <v>9000000</v>
      </c>
      <c r="Q7391" s="782">
        <v>35000000</v>
      </c>
      <c r="R7391" s="782"/>
      <c r="T7391" s="568"/>
    </row>
    <row r="7392" spans="1:20" s="498" customFormat="1" ht="12" x14ac:dyDescent="0.25">
      <c r="A7392" s="772"/>
      <c r="D7392" s="515" t="s">
        <v>13097</v>
      </c>
      <c r="E7392" s="779" t="s">
        <v>13098</v>
      </c>
      <c r="F7392" s="780" t="s">
        <v>5679</v>
      </c>
      <c r="G7392" s="781" t="s">
        <v>12276</v>
      </c>
      <c r="H7392" s="781" t="s">
        <v>12277</v>
      </c>
      <c r="I7392" s="781" t="s">
        <v>5517</v>
      </c>
      <c r="J7392" s="782">
        <v>500000</v>
      </c>
      <c r="K7392" s="783">
        <v>500000</v>
      </c>
      <c r="L7392" s="784">
        <f t="shared" si="467"/>
        <v>0</v>
      </c>
      <c r="M7392" s="784">
        <f t="shared" si="468"/>
        <v>0</v>
      </c>
      <c r="N7392" s="782">
        <v>500000</v>
      </c>
      <c r="O7392" s="782">
        <v>600000</v>
      </c>
      <c r="P7392" s="515">
        <v>1600000</v>
      </c>
      <c r="Q7392" s="782">
        <v>0</v>
      </c>
      <c r="R7392" s="782"/>
      <c r="T7392" s="568"/>
    </row>
    <row r="7393" spans="1:20" s="498" customFormat="1" ht="24" x14ac:dyDescent="0.25">
      <c r="A7393" s="772"/>
      <c r="D7393" s="515" t="s">
        <v>13099</v>
      </c>
      <c r="E7393" s="779" t="s">
        <v>13100</v>
      </c>
      <c r="F7393" s="780" t="s">
        <v>5688</v>
      </c>
      <c r="G7393" s="781" t="s">
        <v>12276</v>
      </c>
      <c r="H7393" s="781" t="s">
        <v>12277</v>
      </c>
      <c r="I7393" s="781" t="s">
        <v>5517</v>
      </c>
      <c r="J7393" s="782">
        <v>350000</v>
      </c>
      <c r="K7393" s="783">
        <v>350000</v>
      </c>
      <c r="L7393" s="784">
        <f t="shared" si="467"/>
        <v>0</v>
      </c>
      <c r="M7393" s="784">
        <f t="shared" si="468"/>
        <v>0</v>
      </c>
      <c r="N7393" s="782">
        <v>350000</v>
      </c>
      <c r="O7393" s="782">
        <v>400000</v>
      </c>
      <c r="P7393" s="515">
        <v>1100000</v>
      </c>
      <c r="Q7393" s="782">
        <v>350000</v>
      </c>
      <c r="R7393" s="782"/>
      <c r="T7393" s="568"/>
    </row>
    <row r="7394" spans="1:20" s="498" customFormat="1" ht="12" x14ac:dyDescent="0.25">
      <c r="A7394" s="772"/>
      <c r="D7394" s="515" t="s">
        <v>13101</v>
      </c>
      <c r="E7394" s="779" t="s">
        <v>13102</v>
      </c>
      <c r="F7394" s="780" t="s">
        <v>5694</v>
      </c>
      <c r="G7394" s="781" t="s">
        <v>12276</v>
      </c>
      <c r="H7394" s="781" t="s">
        <v>12277</v>
      </c>
      <c r="I7394" s="781" t="s">
        <v>5517</v>
      </c>
      <c r="J7394" s="782">
        <v>600000</v>
      </c>
      <c r="K7394" s="783">
        <v>600000</v>
      </c>
      <c r="L7394" s="784">
        <f t="shared" si="467"/>
        <v>0</v>
      </c>
      <c r="M7394" s="784">
        <f t="shared" si="468"/>
        <v>0</v>
      </c>
      <c r="N7394" s="782">
        <v>600000</v>
      </c>
      <c r="O7394" s="782">
        <v>650000</v>
      </c>
      <c r="P7394" s="515">
        <v>1850000</v>
      </c>
      <c r="Q7394" s="782">
        <v>600000</v>
      </c>
      <c r="R7394" s="782"/>
      <c r="T7394" s="568"/>
    </row>
    <row r="7395" spans="1:20" s="498" customFormat="1" ht="12" x14ac:dyDescent="0.25">
      <c r="A7395" s="772"/>
      <c r="D7395" s="515" t="s">
        <v>13103</v>
      </c>
      <c r="E7395" s="779" t="s">
        <v>13104</v>
      </c>
      <c r="F7395" s="515" t="s">
        <v>5915</v>
      </c>
      <c r="G7395" s="781" t="s">
        <v>12276</v>
      </c>
      <c r="H7395" s="781" t="s">
        <v>12277</v>
      </c>
      <c r="I7395" s="781" t="s">
        <v>5517</v>
      </c>
      <c r="J7395" s="782">
        <v>2000000</v>
      </c>
      <c r="K7395" s="783">
        <v>2000000</v>
      </c>
      <c r="L7395" s="784">
        <f t="shared" si="467"/>
        <v>0</v>
      </c>
      <c r="M7395" s="784">
        <f t="shared" si="468"/>
        <v>0</v>
      </c>
      <c r="N7395" s="782">
        <v>2000000</v>
      </c>
      <c r="O7395" s="782">
        <v>2000000</v>
      </c>
      <c r="P7395" s="515">
        <v>6000000</v>
      </c>
      <c r="Q7395" s="782">
        <v>2000000</v>
      </c>
      <c r="R7395" s="782"/>
      <c r="T7395" s="568"/>
    </row>
    <row r="7396" spans="1:20" s="498" customFormat="1" ht="12" x14ac:dyDescent="0.25">
      <c r="A7396" s="772"/>
      <c r="D7396" s="515" t="s">
        <v>13105</v>
      </c>
      <c r="E7396" s="779" t="s">
        <v>13106</v>
      </c>
      <c r="F7396" s="780" t="s">
        <v>5703</v>
      </c>
      <c r="G7396" s="781" t="s">
        <v>12276</v>
      </c>
      <c r="H7396" s="781" t="s">
        <v>12277</v>
      </c>
      <c r="I7396" s="781" t="s">
        <v>5517</v>
      </c>
      <c r="J7396" s="782">
        <v>1000000</v>
      </c>
      <c r="K7396" s="783">
        <v>1000000</v>
      </c>
      <c r="L7396" s="784">
        <f t="shared" si="467"/>
        <v>0</v>
      </c>
      <c r="M7396" s="784">
        <f t="shared" si="468"/>
        <v>0</v>
      </c>
      <c r="N7396" s="782">
        <v>1000000</v>
      </c>
      <c r="O7396" s="782">
        <v>1000000</v>
      </c>
      <c r="P7396" s="515">
        <v>3000000</v>
      </c>
      <c r="Q7396" s="782">
        <v>1000000</v>
      </c>
      <c r="R7396" s="782"/>
      <c r="T7396" s="568"/>
    </row>
    <row r="7397" spans="1:20" s="498" customFormat="1" ht="12" x14ac:dyDescent="0.25">
      <c r="A7397" s="772"/>
      <c r="D7397" s="515" t="s">
        <v>13107</v>
      </c>
      <c r="E7397" s="779" t="s">
        <v>13108</v>
      </c>
      <c r="F7397" s="515" t="s">
        <v>5709</v>
      </c>
      <c r="G7397" s="781" t="s">
        <v>12276</v>
      </c>
      <c r="H7397" s="781" t="s">
        <v>12277</v>
      </c>
      <c r="I7397" s="781" t="s">
        <v>5517</v>
      </c>
      <c r="J7397" s="782">
        <v>500000</v>
      </c>
      <c r="K7397" s="783">
        <v>500000</v>
      </c>
      <c r="L7397" s="784">
        <f t="shared" si="467"/>
        <v>0</v>
      </c>
      <c r="M7397" s="784">
        <f t="shared" si="468"/>
        <v>0</v>
      </c>
      <c r="N7397" s="782">
        <v>500000</v>
      </c>
      <c r="O7397" s="782">
        <v>500000</v>
      </c>
      <c r="P7397" s="515">
        <v>1500000</v>
      </c>
      <c r="Q7397" s="782">
        <v>500000</v>
      </c>
      <c r="R7397" s="782"/>
      <c r="T7397" s="568"/>
    </row>
    <row r="7398" spans="1:20" s="498" customFormat="1" ht="24" x14ac:dyDescent="0.25">
      <c r="A7398" s="772"/>
      <c r="D7398" s="515" t="s">
        <v>13109</v>
      </c>
      <c r="E7398" s="779" t="s">
        <v>13110</v>
      </c>
      <c r="F7398" s="780" t="s">
        <v>5715</v>
      </c>
      <c r="G7398" s="781" t="s">
        <v>12276</v>
      </c>
      <c r="H7398" s="781" t="s">
        <v>12277</v>
      </c>
      <c r="I7398" s="781" t="s">
        <v>5517</v>
      </c>
      <c r="J7398" s="782">
        <v>50000</v>
      </c>
      <c r="K7398" s="783">
        <v>50000</v>
      </c>
      <c r="L7398" s="784">
        <f t="shared" si="467"/>
        <v>0</v>
      </c>
      <c r="M7398" s="784">
        <f t="shared" si="468"/>
        <v>0</v>
      </c>
      <c r="N7398" s="782">
        <v>50000</v>
      </c>
      <c r="O7398" s="782">
        <v>50000</v>
      </c>
      <c r="P7398" s="515">
        <v>150000</v>
      </c>
      <c r="Q7398" s="782">
        <v>50000</v>
      </c>
      <c r="R7398" s="782"/>
      <c r="T7398" s="568"/>
    </row>
    <row r="7399" spans="1:20" s="498" customFormat="1" ht="12" x14ac:dyDescent="0.25">
      <c r="A7399" s="772"/>
      <c r="D7399" s="515" t="s">
        <v>13111</v>
      </c>
      <c r="E7399" s="779" t="s">
        <v>13112</v>
      </c>
      <c r="F7399" s="780" t="s">
        <v>5721</v>
      </c>
      <c r="G7399" s="781" t="s">
        <v>12276</v>
      </c>
      <c r="H7399" s="781" t="s">
        <v>12277</v>
      </c>
      <c r="I7399" s="781" t="s">
        <v>5517</v>
      </c>
      <c r="J7399" s="782">
        <v>1000000</v>
      </c>
      <c r="K7399" s="783">
        <v>1000000</v>
      </c>
      <c r="L7399" s="784">
        <f t="shared" si="467"/>
        <v>0</v>
      </c>
      <c r="M7399" s="784">
        <f t="shared" si="468"/>
        <v>0</v>
      </c>
      <c r="N7399" s="782">
        <v>1200000</v>
      </c>
      <c r="O7399" s="782">
        <v>1200000</v>
      </c>
      <c r="P7399" s="515">
        <v>3400000</v>
      </c>
      <c r="Q7399" s="782">
        <v>0</v>
      </c>
      <c r="R7399" s="782"/>
      <c r="T7399" s="568"/>
    </row>
    <row r="7400" spans="1:20" s="751" customFormat="1" ht="12" customHeight="1" x14ac:dyDescent="0.3">
      <c r="A7400" s="946" t="s">
        <v>5500</v>
      </c>
      <c r="B7400" s="946"/>
      <c r="C7400" s="946"/>
      <c r="D7400" s="946"/>
      <c r="E7400" s="946"/>
      <c r="F7400" s="946"/>
      <c r="G7400" s="946"/>
      <c r="H7400" s="946"/>
      <c r="I7400" s="946"/>
      <c r="J7400" s="946"/>
      <c r="K7400" s="946"/>
      <c r="L7400" s="946"/>
      <c r="M7400" s="946"/>
      <c r="N7400" s="946"/>
      <c r="O7400" s="946"/>
      <c r="P7400" s="946"/>
      <c r="Q7400" s="946"/>
      <c r="T7400" s="752"/>
    </row>
    <row r="7401" spans="1:20" s="751" customFormat="1" ht="13.8" x14ac:dyDescent="0.3">
      <c r="A7401" s="946" t="s">
        <v>5501</v>
      </c>
      <c r="B7401" s="946"/>
      <c r="C7401" s="946"/>
      <c r="D7401" s="946"/>
      <c r="E7401" s="946"/>
      <c r="F7401" s="946"/>
      <c r="G7401" s="946"/>
      <c r="H7401" s="946"/>
      <c r="I7401" s="946"/>
      <c r="J7401" s="946"/>
      <c r="K7401" s="946"/>
      <c r="L7401" s="946"/>
      <c r="M7401" s="946"/>
      <c r="N7401" s="946"/>
      <c r="O7401" s="946"/>
      <c r="P7401" s="946"/>
      <c r="Q7401" s="946"/>
      <c r="T7401" s="752"/>
    </row>
    <row r="7402" spans="1:20" s="753" customFormat="1" ht="13.2" x14ac:dyDescent="0.25">
      <c r="A7402" s="947" t="s">
        <v>12786</v>
      </c>
      <c r="B7402" s="947"/>
      <c r="C7402" s="947"/>
      <c r="D7402" s="947"/>
      <c r="E7402" s="947"/>
      <c r="F7402" s="947"/>
      <c r="G7402" s="947"/>
      <c r="H7402" s="947"/>
      <c r="I7402" s="947"/>
      <c r="J7402" s="947"/>
      <c r="K7402" s="947"/>
      <c r="L7402" s="947"/>
      <c r="M7402" s="947"/>
      <c r="N7402" s="947"/>
      <c r="O7402" s="947"/>
      <c r="P7402" s="947"/>
      <c r="Q7402" s="947"/>
      <c r="T7402" s="754"/>
    </row>
    <row r="7403" spans="1:20" s="760" customFormat="1" ht="24" customHeight="1" x14ac:dyDescent="0.25">
      <c r="A7403" s="943" t="s">
        <v>5502</v>
      </c>
      <c r="B7403" s="948" t="s">
        <v>5503</v>
      </c>
      <c r="C7403" s="949"/>
      <c r="D7403" s="755"/>
      <c r="E7403" s="943" t="s">
        <v>5504</v>
      </c>
      <c r="F7403" s="943" t="s">
        <v>4881</v>
      </c>
      <c r="G7403" s="943" t="s">
        <v>5505</v>
      </c>
      <c r="H7403" s="943" t="s">
        <v>5506</v>
      </c>
      <c r="I7403" s="943" t="s">
        <v>5507</v>
      </c>
      <c r="J7403" s="756" t="s">
        <v>3115</v>
      </c>
      <c r="K7403" s="757" t="s">
        <v>3116</v>
      </c>
      <c r="L7403" s="758" t="s">
        <v>5508</v>
      </c>
      <c r="M7403" s="758" t="s">
        <v>5509</v>
      </c>
      <c r="N7403" s="756" t="s">
        <v>3116</v>
      </c>
      <c r="O7403" s="756" t="s">
        <v>3116</v>
      </c>
      <c r="P7403" s="759" t="s">
        <v>3317</v>
      </c>
      <c r="Q7403" s="759" t="s">
        <v>3341</v>
      </c>
      <c r="R7403" s="759" t="s">
        <v>5510</v>
      </c>
      <c r="T7403" s="761"/>
    </row>
    <row r="7404" spans="1:20" s="760" customFormat="1" ht="19.5" customHeight="1" x14ac:dyDescent="0.25">
      <c r="A7404" s="944"/>
      <c r="B7404" s="950"/>
      <c r="C7404" s="951"/>
      <c r="D7404" s="762"/>
      <c r="E7404" s="944"/>
      <c r="F7404" s="944"/>
      <c r="G7404" s="944"/>
      <c r="H7404" s="944"/>
      <c r="I7404" s="944"/>
      <c r="J7404" s="763">
        <v>2020</v>
      </c>
      <c r="K7404" s="764" t="s">
        <v>3120</v>
      </c>
      <c r="L7404" s="765" t="s">
        <v>3120</v>
      </c>
      <c r="M7404" s="765" t="s">
        <v>3120</v>
      </c>
      <c r="N7404" s="766" t="s">
        <v>5068</v>
      </c>
      <c r="O7404" s="766" t="s">
        <v>5069</v>
      </c>
      <c r="P7404" s="763" t="s">
        <v>4882</v>
      </c>
      <c r="Q7404" s="766" t="s">
        <v>5102</v>
      </c>
      <c r="R7404" s="763"/>
      <c r="T7404" s="761"/>
    </row>
    <row r="7405" spans="1:20" s="760" customFormat="1" ht="15.75" customHeight="1" x14ac:dyDescent="0.25">
      <c r="A7405" s="945"/>
      <c r="B7405" s="952"/>
      <c r="C7405" s="953"/>
      <c r="D7405" s="762"/>
      <c r="E7405" s="945"/>
      <c r="F7405" s="945"/>
      <c r="G7405" s="945"/>
      <c r="H7405" s="945"/>
      <c r="I7405" s="945"/>
      <c r="J7405" s="769" t="s">
        <v>14</v>
      </c>
      <c r="K7405" s="770" t="s">
        <v>14</v>
      </c>
      <c r="L7405" s="771" t="s">
        <v>14</v>
      </c>
      <c r="M7405" s="771" t="s">
        <v>14</v>
      </c>
      <c r="N7405" s="769" t="s">
        <v>14</v>
      </c>
      <c r="O7405" s="769" t="s">
        <v>14</v>
      </c>
      <c r="P7405" s="769" t="s">
        <v>14</v>
      </c>
      <c r="Q7405" s="769" t="s">
        <v>14</v>
      </c>
      <c r="R7405" s="769"/>
      <c r="T7405" s="761"/>
    </row>
    <row r="7406" spans="1:20" s="498" customFormat="1" ht="12" x14ac:dyDescent="0.25">
      <c r="A7406" s="772"/>
      <c r="D7406" s="515" t="s">
        <v>13113</v>
      </c>
      <c r="E7406" s="779" t="s">
        <v>13114</v>
      </c>
      <c r="F7406" s="515" t="s">
        <v>13115</v>
      </c>
      <c r="G7406" s="781" t="s">
        <v>6194</v>
      </c>
      <c r="H7406" s="781" t="s">
        <v>6195</v>
      </c>
      <c r="I7406" s="781" t="s">
        <v>5517</v>
      </c>
      <c r="J7406" s="782">
        <v>5000000</v>
      </c>
      <c r="K7406" s="783">
        <v>5000000</v>
      </c>
      <c r="L7406" s="784">
        <f t="shared" si="467"/>
        <v>0</v>
      </c>
      <c r="M7406" s="784">
        <f t="shared" si="468"/>
        <v>0</v>
      </c>
      <c r="N7406" s="782">
        <v>5000000</v>
      </c>
      <c r="O7406" s="782">
        <v>5000000</v>
      </c>
      <c r="P7406" s="515">
        <v>15000000</v>
      </c>
      <c r="Q7406" s="782">
        <v>5000000</v>
      </c>
      <c r="R7406" s="782"/>
      <c r="T7406" s="568"/>
    </row>
    <row r="7407" spans="1:20" s="498" customFormat="1" ht="12" x14ac:dyDescent="0.25">
      <c r="A7407" s="772"/>
      <c r="D7407" s="515" t="s">
        <v>13116</v>
      </c>
      <c r="E7407" s="779" t="s">
        <v>13117</v>
      </c>
      <c r="F7407" s="515" t="s">
        <v>5727</v>
      </c>
      <c r="G7407" s="781" t="s">
        <v>12276</v>
      </c>
      <c r="H7407" s="781" t="s">
        <v>12277</v>
      </c>
      <c r="I7407" s="781" t="s">
        <v>5517</v>
      </c>
      <c r="J7407" s="782">
        <v>600000</v>
      </c>
      <c r="K7407" s="783">
        <v>600000</v>
      </c>
      <c r="L7407" s="784">
        <f t="shared" si="467"/>
        <v>0</v>
      </c>
      <c r="M7407" s="784">
        <f t="shared" si="468"/>
        <v>0</v>
      </c>
      <c r="N7407" s="782">
        <v>600000</v>
      </c>
      <c r="O7407" s="782">
        <v>750000</v>
      </c>
      <c r="P7407" s="515">
        <v>1950000</v>
      </c>
      <c r="Q7407" s="782">
        <v>600000</v>
      </c>
      <c r="R7407" s="782"/>
      <c r="T7407" s="568"/>
    </row>
    <row r="7408" spans="1:20" s="498" customFormat="1" ht="12" x14ac:dyDescent="0.25">
      <c r="A7408" s="772"/>
      <c r="D7408" s="515" t="s">
        <v>13118</v>
      </c>
      <c r="E7408" s="779" t="s">
        <v>13119</v>
      </c>
      <c r="F7408" s="515" t="s">
        <v>6605</v>
      </c>
      <c r="G7408" s="781" t="s">
        <v>12276</v>
      </c>
      <c r="H7408" s="781" t="s">
        <v>12277</v>
      </c>
      <c r="I7408" s="781" t="s">
        <v>5517</v>
      </c>
      <c r="J7408" s="782">
        <v>0</v>
      </c>
      <c r="K7408" s="783">
        <v>0</v>
      </c>
      <c r="L7408" s="784">
        <f t="shared" si="467"/>
        <v>0</v>
      </c>
      <c r="M7408" s="784">
        <f t="shared" si="468"/>
        <v>0</v>
      </c>
      <c r="N7408" s="782">
        <v>0</v>
      </c>
      <c r="O7408" s="782">
        <v>0</v>
      </c>
      <c r="P7408" s="515">
        <v>0</v>
      </c>
      <c r="Q7408" s="782">
        <v>0</v>
      </c>
      <c r="R7408" s="782"/>
      <c r="T7408" s="568"/>
    </row>
    <row r="7409" spans="1:20" s="498" customFormat="1" ht="12" x14ac:dyDescent="0.25">
      <c r="A7409" s="772"/>
      <c r="D7409" s="515" t="s">
        <v>13120</v>
      </c>
      <c r="E7409" s="779" t="s">
        <v>13121</v>
      </c>
      <c r="F7409" s="780" t="s">
        <v>5739</v>
      </c>
      <c r="G7409" s="781" t="s">
        <v>12276</v>
      </c>
      <c r="H7409" s="781" t="s">
        <v>12277</v>
      </c>
      <c r="I7409" s="781" t="s">
        <v>5517</v>
      </c>
      <c r="J7409" s="782">
        <v>23000000</v>
      </c>
      <c r="K7409" s="783">
        <v>23000000</v>
      </c>
      <c r="L7409" s="784">
        <f t="shared" si="467"/>
        <v>0</v>
      </c>
      <c r="M7409" s="784">
        <f t="shared" si="468"/>
        <v>0</v>
      </c>
      <c r="N7409" s="782">
        <v>23000000</v>
      </c>
      <c r="O7409" s="782">
        <v>25000000</v>
      </c>
      <c r="P7409" s="515">
        <v>71000000</v>
      </c>
      <c r="Q7409" s="782">
        <v>22000000</v>
      </c>
      <c r="R7409" s="782"/>
      <c r="T7409" s="568"/>
    </row>
    <row r="7410" spans="1:20" s="498" customFormat="1" ht="22.5" customHeight="1" x14ac:dyDescent="0.25">
      <c r="A7410" s="772"/>
      <c r="D7410" s="515" t="s">
        <v>13122</v>
      </c>
      <c r="E7410" s="779" t="s">
        <v>13123</v>
      </c>
      <c r="F7410" s="780" t="s">
        <v>7011</v>
      </c>
      <c r="G7410" s="781" t="s">
        <v>12276</v>
      </c>
      <c r="H7410" s="781" t="s">
        <v>12277</v>
      </c>
      <c r="I7410" s="781" t="s">
        <v>5517</v>
      </c>
      <c r="J7410" s="782">
        <v>300000</v>
      </c>
      <c r="K7410" s="783">
        <v>300000</v>
      </c>
      <c r="L7410" s="784">
        <f t="shared" si="467"/>
        <v>0</v>
      </c>
      <c r="M7410" s="784">
        <f t="shared" si="468"/>
        <v>0</v>
      </c>
      <c r="N7410" s="782">
        <v>300000</v>
      </c>
      <c r="O7410" s="782">
        <v>300000</v>
      </c>
      <c r="P7410" s="515">
        <v>900000</v>
      </c>
      <c r="Q7410" s="782">
        <v>250000</v>
      </c>
      <c r="R7410" s="782"/>
      <c r="T7410" s="568"/>
    </row>
    <row r="7411" spans="1:20" s="498" customFormat="1" ht="12" x14ac:dyDescent="0.25">
      <c r="A7411" s="772"/>
      <c r="D7411" s="515" t="s">
        <v>13124</v>
      </c>
      <c r="E7411" s="779" t="s">
        <v>13125</v>
      </c>
      <c r="F7411" s="780" t="s">
        <v>5757</v>
      </c>
      <c r="G7411" s="781" t="s">
        <v>12276</v>
      </c>
      <c r="H7411" s="781" t="s">
        <v>12822</v>
      </c>
      <c r="I7411" s="781" t="s">
        <v>5517</v>
      </c>
      <c r="J7411" s="782">
        <v>0</v>
      </c>
      <c r="K7411" s="783">
        <v>0</v>
      </c>
      <c r="L7411" s="784">
        <f t="shared" si="467"/>
        <v>0</v>
      </c>
      <c r="M7411" s="784">
        <f t="shared" si="468"/>
        <v>0</v>
      </c>
      <c r="N7411" s="782">
        <v>0</v>
      </c>
      <c r="O7411" s="782">
        <v>0</v>
      </c>
      <c r="P7411" s="515">
        <v>0</v>
      </c>
      <c r="Q7411" s="782">
        <v>350000</v>
      </c>
      <c r="R7411" s="782"/>
      <c r="T7411" s="568"/>
    </row>
    <row r="7412" spans="1:20" s="498" customFormat="1" ht="12" x14ac:dyDescent="0.25">
      <c r="A7412" s="772"/>
      <c r="D7412" s="515" t="s">
        <v>13126</v>
      </c>
      <c r="E7412" s="779" t="s">
        <v>13127</v>
      </c>
      <c r="F7412" s="515" t="s">
        <v>13128</v>
      </c>
      <c r="G7412" s="781" t="s">
        <v>12276</v>
      </c>
      <c r="H7412" s="781" t="s">
        <v>12277</v>
      </c>
      <c r="I7412" s="781" t="s">
        <v>5517</v>
      </c>
      <c r="J7412" s="782">
        <v>20000000</v>
      </c>
      <c r="K7412" s="783">
        <v>5000000</v>
      </c>
      <c r="L7412" s="782">
        <f t="shared" si="467"/>
        <v>15000000</v>
      </c>
      <c r="M7412" s="782">
        <v>0</v>
      </c>
      <c r="N7412" s="782">
        <v>20000000</v>
      </c>
      <c r="O7412" s="782">
        <v>22000000</v>
      </c>
      <c r="P7412" s="515">
        <v>62000000</v>
      </c>
      <c r="Q7412" s="782">
        <v>50000000</v>
      </c>
      <c r="R7412" s="782"/>
      <c r="T7412" s="568"/>
    </row>
    <row r="7413" spans="1:20" s="498" customFormat="1" ht="12" x14ac:dyDescent="0.25">
      <c r="A7413" s="772"/>
      <c r="B7413" s="566" t="s">
        <v>2158</v>
      </c>
      <c r="C7413" s="810"/>
      <c r="D7413" s="519"/>
      <c r="E7413" s="810"/>
      <c r="F7413" s="827"/>
      <c r="G7413" s="810"/>
      <c r="H7413" s="810"/>
      <c r="I7413" s="779"/>
      <c r="J7413" s="782">
        <v>145453618</v>
      </c>
      <c r="K7413" s="783">
        <f>SUM(K7331,K7359)</f>
        <v>130453618</v>
      </c>
      <c r="L7413" s="782">
        <f>SUM(L7331,L7359)</f>
        <v>15000000</v>
      </c>
      <c r="M7413" s="782">
        <f>SUM(M7331,M7359)</f>
        <v>0</v>
      </c>
      <c r="N7413" s="782">
        <f>SUM(N7331,N7359)</f>
        <v>147826343</v>
      </c>
      <c r="O7413" s="782">
        <f>SUM(O7331,O7359)</f>
        <v>153527810</v>
      </c>
      <c r="P7413" s="515">
        <v>446807771</v>
      </c>
      <c r="Q7413" s="782">
        <v>192566036</v>
      </c>
      <c r="R7413" s="782"/>
      <c r="T7413" s="568"/>
    </row>
    <row r="7414" spans="1:20" s="498" customFormat="1" ht="12" x14ac:dyDescent="0.25">
      <c r="A7414" s="772"/>
      <c r="D7414" s="816"/>
      <c r="F7414" s="536"/>
      <c r="J7414" s="776"/>
      <c r="K7414" s="776"/>
      <c r="L7414" s="776"/>
      <c r="M7414" s="776"/>
      <c r="N7414" s="776"/>
      <c r="O7414" s="776"/>
      <c r="Q7414" s="776"/>
      <c r="R7414" s="776"/>
      <c r="T7414" s="568"/>
    </row>
    <row r="7415" spans="1:20" s="498" customFormat="1" ht="12" x14ac:dyDescent="0.25">
      <c r="A7415" s="772" t="s">
        <v>13129</v>
      </c>
      <c r="B7415" s="773" t="s">
        <v>5001</v>
      </c>
      <c r="C7415" s="773"/>
      <c r="D7415" s="773"/>
      <c r="E7415" s="773"/>
      <c r="F7415" s="775"/>
      <c r="G7415" s="773"/>
      <c r="H7415" s="773"/>
      <c r="I7415" s="773"/>
      <c r="J7415" s="776"/>
      <c r="K7415" s="776"/>
      <c r="L7415" s="776"/>
      <c r="M7415" s="776"/>
      <c r="N7415" s="776"/>
      <c r="O7415" s="776"/>
      <c r="Q7415" s="776"/>
      <c r="R7415" s="776"/>
      <c r="T7415" s="568"/>
    </row>
    <row r="7416" spans="1:20" s="498" customFormat="1" ht="12" x14ac:dyDescent="0.25">
      <c r="A7416" s="772"/>
      <c r="F7416" s="536"/>
      <c r="J7416" s="776"/>
      <c r="K7416" s="776"/>
      <c r="L7416" s="776"/>
      <c r="M7416" s="776"/>
      <c r="N7416" s="776"/>
      <c r="O7416" s="776"/>
      <c r="Q7416" s="776"/>
      <c r="R7416" s="776"/>
      <c r="T7416" s="568"/>
    </row>
    <row r="7417" spans="1:20" s="498" customFormat="1" ht="12" x14ac:dyDescent="0.25">
      <c r="A7417" s="772"/>
      <c r="C7417" s="773" t="s">
        <v>5142</v>
      </c>
      <c r="D7417" s="817"/>
      <c r="E7417" s="773"/>
      <c r="F7417" s="775"/>
      <c r="G7417" s="773"/>
      <c r="H7417" s="773"/>
      <c r="I7417" s="773"/>
      <c r="J7417" s="777">
        <v>14000000</v>
      </c>
      <c r="K7417" s="789">
        <f>SUM(K7418:K7446)</f>
        <v>14000000</v>
      </c>
      <c r="L7417" s="784">
        <f>SUM(L7418:L7446)</f>
        <v>0</v>
      </c>
      <c r="M7417" s="784">
        <f>SUM(M7418:M7446)</f>
        <v>0</v>
      </c>
      <c r="N7417" s="784">
        <f>SUM(N7418:N7446)</f>
        <v>14000000</v>
      </c>
      <c r="O7417" s="784">
        <f>SUM(O7418:O7446)</f>
        <v>14000000</v>
      </c>
      <c r="P7417" s="777">
        <f>SUM(K7417,N7417,O7417)</f>
        <v>42000000</v>
      </c>
      <c r="Q7417" s="777">
        <v>10600000</v>
      </c>
      <c r="R7417" s="777"/>
      <c r="T7417" s="568"/>
    </row>
    <row r="7418" spans="1:20" s="498" customFormat="1" ht="24" x14ac:dyDescent="0.25">
      <c r="A7418" s="772"/>
      <c r="D7418" s="515" t="s">
        <v>13130</v>
      </c>
      <c r="E7418" s="779" t="s">
        <v>13131</v>
      </c>
      <c r="F7418" s="780" t="s">
        <v>5568</v>
      </c>
      <c r="G7418" s="781" t="s">
        <v>12276</v>
      </c>
      <c r="H7418" s="781" t="s">
        <v>12277</v>
      </c>
      <c r="I7418" s="781" t="s">
        <v>5517</v>
      </c>
      <c r="J7418" s="782">
        <v>800000</v>
      </c>
      <c r="K7418" s="783">
        <v>800000</v>
      </c>
      <c r="L7418" s="784">
        <f t="shared" ref="L7418:L7446" si="469">SUM(J7418-K7418)</f>
        <v>0</v>
      </c>
      <c r="M7418" s="784">
        <f>SUM(K7418-J7418)</f>
        <v>0</v>
      </c>
      <c r="N7418" s="782">
        <v>800000</v>
      </c>
      <c r="O7418" s="782">
        <v>800000</v>
      </c>
      <c r="P7418" s="515">
        <v>2400000</v>
      </c>
      <c r="Q7418" s="782">
        <v>800000</v>
      </c>
      <c r="R7418" s="782"/>
      <c r="T7418" s="568"/>
    </row>
    <row r="7419" spans="1:20" s="498" customFormat="1" ht="12" x14ac:dyDescent="0.25">
      <c r="A7419" s="772"/>
      <c r="D7419" s="515" t="s">
        <v>13132</v>
      </c>
      <c r="E7419" s="779" t="s">
        <v>13133</v>
      </c>
      <c r="F7419" s="780" t="s">
        <v>5592</v>
      </c>
      <c r="G7419" s="781" t="s">
        <v>12276</v>
      </c>
      <c r="H7419" s="781" t="s">
        <v>12817</v>
      </c>
      <c r="I7419" s="781" t="s">
        <v>5517</v>
      </c>
      <c r="J7419" s="782">
        <v>300000</v>
      </c>
      <c r="K7419" s="783">
        <v>300000</v>
      </c>
      <c r="L7419" s="784">
        <f t="shared" si="469"/>
        <v>0</v>
      </c>
      <c r="M7419" s="784">
        <f t="shared" ref="M7419:M7446" si="470">SUM(K7419-J7419)</f>
        <v>0</v>
      </c>
      <c r="N7419" s="782">
        <v>300000</v>
      </c>
      <c r="O7419" s="782">
        <v>300000</v>
      </c>
      <c r="P7419" s="515">
        <v>900000</v>
      </c>
      <c r="Q7419" s="782">
        <v>300000</v>
      </c>
      <c r="R7419" s="782"/>
      <c r="T7419" s="568"/>
    </row>
    <row r="7420" spans="1:20" s="498" customFormat="1" ht="12" x14ac:dyDescent="0.25">
      <c r="A7420" s="772"/>
      <c r="D7420" s="515" t="s">
        <v>13134</v>
      </c>
      <c r="E7420" s="779" t="s">
        <v>13135</v>
      </c>
      <c r="F7420" s="780" t="s">
        <v>6354</v>
      </c>
      <c r="G7420" s="781" t="s">
        <v>12276</v>
      </c>
      <c r="H7420" s="781" t="s">
        <v>12277</v>
      </c>
      <c r="I7420" s="781" t="s">
        <v>5517</v>
      </c>
      <c r="J7420" s="782">
        <v>300000</v>
      </c>
      <c r="K7420" s="783">
        <v>300000</v>
      </c>
      <c r="L7420" s="784">
        <f t="shared" si="469"/>
        <v>0</v>
      </c>
      <c r="M7420" s="784">
        <f t="shared" si="470"/>
        <v>0</v>
      </c>
      <c r="N7420" s="782">
        <v>300000</v>
      </c>
      <c r="O7420" s="782">
        <v>300000</v>
      </c>
      <c r="P7420" s="515">
        <v>900000</v>
      </c>
      <c r="Q7420" s="782">
        <v>200000</v>
      </c>
      <c r="R7420" s="782"/>
      <c r="T7420" s="568"/>
    </row>
    <row r="7421" spans="1:20" s="498" customFormat="1" ht="36" x14ac:dyDescent="0.25">
      <c r="A7421" s="772"/>
      <c r="D7421" s="515" t="s">
        <v>13136</v>
      </c>
      <c r="E7421" s="779" t="s">
        <v>13137</v>
      </c>
      <c r="F7421" s="780" t="s">
        <v>5598</v>
      </c>
      <c r="G7421" s="781" t="s">
        <v>12276</v>
      </c>
      <c r="H7421" s="781" t="s">
        <v>12277</v>
      </c>
      <c r="I7421" s="781" t="s">
        <v>5517</v>
      </c>
      <c r="J7421" s="782">
        <v>600000</v>
      </c>
      <c r="K7421" s="783">
        <v>600000</v>
      </c>
      <c r="L7421" s="784">
        <f t="shared" si="469"/>
        <v>0</v>
      </c>
      <c r="M7421" s="784">
        <f t="shared" si="470"/>
        <v>0</v>
      </c>
      <c r="N7421" s="782">
        <v>600000</v>
      </c>
      <c r="O7421" s="782">
        <v>600000</v>
      </c>
      <c r="P7421" s="515">
        <v>1800000</v>
      </c>
      <c r="Q7421" s="782">
        <v>800000</v>
      </c>
      <c r="R7421" s="782"/>
      <c r="T7421" s="568"/>
    </row>
    <row r="7422" spans="1:20" s="498" customFormat="1" ht="12" x14ac:dyDescent="0.25">
      <c r="A7422" s="772"/>
      <c r="D7422" s="515" t="s">
        <v>13138</v>
      </c>
      <c r="E7422" s="779" t="s">
        <v>13139</v>
      </c>
      <c r="F7422" s="780" t="s">
        <v>5616</v>
      </c>
      <c r="G7422" s="781" t="s">
        <v>10795</v>
      </c>
      <c r="H7422" s="781" t="s">
        <v>13140</v>
      </c>
      <c r="I7422" s="781" t="s">
        <v>5517</v>
      </c>
      <c r="J7422" s="782">
        <v>2000000</v>
      </c>
      <c r="K7422" s="783">
        <v>2000000</v>
      </c>
      <c r="L7422" s="784">
        <f t="shared" si="469"/>
        <v>0</v>
      </c>
      <c r="M7422" s="784">
        <f t="shared" si="470"/>
        <v>0</v>
      </c>
      <c r="N7422" s="782">
        <v>2000000</v>
      </c>
      <c r="O7422" s="782">
        <v>2000000</v>
      </c>
      <c r="P7422" s="515">
        <v>6000000</v>
      </c>
      <c r="Q7422" s="782">
        <v>400000</v>
      </c>
      <c r="R7422" s="782"/>
      <c r="T7422" s="568"/>
    </row>
    <row r="7423" spans="1:20" s="498" customFormat="1" ht="24" x14ac:dyDescent="0.25">
      <c r="A7423" s="772"/>
      <c r="D7423" s="515" t="s">
        <v>13141</v>
      </c>
      <c r="E7423" s="779" t="s">
        <v>13142</v>
      </c>
      <c r="F7423" s="780" t="s">
        <v>7097</v>
      </c>
      <c r="G7423" s="781" t="s">
        <v>10795</v>
      </c>
      <c r="H7423" s="781" t="s">
        <v>13143</v>
      </c>
      <c r="I7423" s="781" t="s">
        <v>5517</v>
      </c>
      <c r="J7423" s="782">
        <v>3000000</v>
      </c>
      <c r="K7423" s="783">
        <v>3000000</v>
      </c>
      <c r="L7423" s="784">
        <f t="shared" si="469"/>
        <v>0</v>
      </c>
      <c r="M7423" s="784">
        <f t="shared" si="470"/>
        <v>0</v>
      </c>
      <c r="N7423" s="782">
        <v>3000000</v>
      </c>
      <c r="O7423" s="782">
        <v>3000000</v>
      </c>
      <c r="P7423" s="515">
        <v>9000000</v>
      </c>
      <c r="Q7423" s="782">
        <v>2000000</v>
      </c>
      <c r="R7423" s="782"/>
      <c r="T7423" s="568"/>
    </row>
    <row r="7424" spans="1:20" s="498" customFormat="1" ht="12" x14ac:dyDescent="0.25">
      <c r="A7424" s="772"/>
      <c r="D7424" s="515" t="s">
        <v>13144</v>
      </c>
      <c r="E7424" s="779" t="s">
        <v>13145</v>
      </c>
      <c r="F7424" s="780" t="s">
        <v>5631</v>
      </c>
      <c r="G7424" s="781" t="s">
        <v>10795</v>
      </c>
      <c r="H7424" s="781" t="s">
        <v>13143</v>
      </c>
      <c r="I7424" s="781" t="s">
        <v>5517</v>
      </c>
      <c r="J7424" s="782">
        <v>500000</v>
      </c>
      <c r="K7424" s="783">
        <v>500000</v>
      </c>
      <c r="L7424" s="784">
        <f t="shared" si="469"/>
        <v>0</v>
      </c>
      <c r="M7424" s="784">
        <f t="shared" si="470"/>
        <v>0</v>
      </c>
      <c r="N7424" s="782">
        <v>500000</v>
      </c>
      <c r="O7424" s="782">
        <v>500000</v>
      </c>
      <c r="P7424" s="515">
        <v>1500000</v>
      </c>
      <c r="Q7424" s="782">
        <v>500000</v>
      </c>
      <c r="R7424" s="782"/>
      <c r="T7424" s="568"/>
    </row>
    <row r="7425" spans="1:20" s="498" customFormat="1" ht="36" x14ac:dyDescent="0.25">
      <c r="A7425" s="772"/>
      <c r="D7425" s="515" t="s">
        <v>13146</v>
      </c>
      <c r="E7425" s="779" t="s">
        <v>13147</v>
      </c>
      <c r="F7425" s="780" t="s">
        <v>5634</v>
      </c>
      <c r="G7425" s="781" t="s">
        <v>12276</v>
      </c>
      <c r="H7425" s="781" t="s">
        <v>12277</v>
      </c>
      <c r="I7425" s="781" t="s">
        <v>5517</v>
      </c>
      <c r="J7425" s="782">
        <v>300000</v>
      </c>
      <c r="K7425" s="783">
        <v>300000</v>
      </c>
      <c r="L7425" s="784">
        <f t="shared" si="469"/>
        <v>0</v>
      </c>
      <c r="M7425" s="784">
        <f t="shared" si="470"/>
        <v>0</v>
      </c>
      <c r="N7425" s="782">
        <v>300000</v>
      </c>
      <c r="O7425" s="782">
        <v>300000</v>
      </c>
      <c r="P7425" s="515">
        <v>900000</v>
      </c>
      <c r="Q7425" s="782">
        <v>300000</v>
      </c>
      <c r="R7425" s="782"/>
      <c r="T7425" s="568"/>
    </row>
    <row r="7426" spans="1:20" s="498" customFormat="1" ht="24" x14ac:dyDescent="0.25">
      <c r="A7426" s="772"/>
      <c r="D7426" s="515" t="s">
        <v>13148</v>
      </c>
      <c r="E7426" s="779" t="s">
        <v>13149</v>
      </c>
      <c r="F7426" s="780" t="s">
        <v>5637</v>
      </c>
      <c r="G7426" s="781" t="s">
        <v>12276</v>
      </c>
      <c r="H7426" s="781" t="s">
        <v>12277</v>
      </c>
      <c r="I7426" s="781" t="s">
        <v>5517</v>
      </c>
      <c r="J7426" s="782">
        <v>300000</v>
      </c>
      <c r="K7426" s="783">
        <v>300000</v>
      </c>
      <c r="L7426" s="784">
        <f t="shared" si="469"/>
        <v>0</v>
      </c>
      <c r="M7426" s="784">
        <f t="shared" si="470"/>
        <v>0</v>
      </c>
      <c r="N7426" s="782">
        <v>300000</v>
      </c>
      <c r="O7426" s="782">
        <v>300000</v>
      </c>
      <c r="P7426" s="515">
        <v>900000</v>
      </c>
      <c r="Q7426" s="782">
        <v>150000</v>
      </c>
      <c r="R7426" s="782"/>
      <c r="T7426" s="568"/>
    </row>
    <row r="7427" spans="1:20" s="498" customFormat="1" ht="24" x14ac:dyDescent="0.25">
      <c r="A7427" s="772"/>
      <c r="D7427" s="515" t="s">
        <v>13150</v>
      </c>
      <c r="E7427" s="779" t="s">
        <v>13151</v>
      </c>
      <c r="F7427" s="780" t="s">
        <v>5840</v>
      </c>
      <c r="G7427" s="781" t="s">
        <v>12276</v>
      </c>
      <c r="H7427" s="781" t="s">
        <v>12277</v>
      </c>
      <c r="I7427" s="781" t="s">
        <v>5517</v>
      </c>
      <c r="J7427" s="782">
        <v>400000</v>
      </c>
      <c r="K7427" s="783">
        <v>400000</v>
      </c>
      <c r="L7427" s="784">
        <f t="shared" si="469"/>
        <v>0</v>
      </c>
      <c r="M7427" s="784">
        <f t="shared" si="470"/>
        <v>0</v>
      </c>
      <c r="N7427" s="782">
        <v>400000</v>
      </c>
      <c r="O7427" s="782">
        <v>400000</v>
      </c>
      <c r="P7427" s="515">
        <v>1200000</v>
      </c>
      <c r="Q7427" s="782">
        <v>300000</v>
      </c>
      <c r="R7427" s="782"/>
      <c r="T7427" s="568"/>
    </row>
    <row r="7428" spans="1:20" s="498" customFormat="1" ht="24" x14ac:dyDescent="0.25">
      <c r="A7428" s="772"/>
      <c r="D7428" s="515" t="s">
        <v>13152</v>
      </c>
      <c r="E7428" s="779" t="s">
        <v>13153</v>
      </c>
      <c r="F7428" s="780" t="s">
        <v>9873</v>
      </c>
      <c r="G7428" s="781" t="s">
        <v>10795</v>
      </c>
      <c r="H7428" s="781" t="s">
        <v>13143</v>
      </c>
      <c r="I7428" s="781" t="s">
        <v>5517</v>
      </c>
      <c r="J7428" s="782">
        <v>300000</v>
      </c>
      <c r="K7428" s="783">
        <v>300000</v>
      </c>
      <c r="L7428" s="784">
        <f t="shared" si="469"/>
        <v>0</v>
      </c>
      <c r="M7428" s="784">
        <f t="shared" si="470"/>
        <v>0</v>
      </c>
      <c r="N7428" s="782">
        <v>300000</v>
      </c>
      <c r="O7428" s="782">
        <v>300000</v>
      </c>
      <c r="P7428" s="515">
        <v>900000</v>
      </c>
      <c r="Q7428" s="782">
        <v>300000</v>
      </c>
      <c r="R7428" s="782"/>
      <c r="T7428" s="568"/>
    </row>
    <row r="7429" spans="1:20" s="751" customFormat="1" ht="12" customHeight="1" x14ac:dyDescent="0.3">
      <c r="A7429" s="946" t="s">
        <v>5500</v>
      </c>
      <c r="B7429" s="946"/>
      <c r="C7429" s="946"/>
      <c r="D7429" s="946"/>
      <c r="E7429" s="946"/>
      <c r="F7429" s="946"/>
      <c r="G7429" s="946"/>
      <c r="H7429" s="946"/>
      <c r="I7429" s="946"/>
      <c r="J7429" s="946"/>
      <c r="K7429" s="946"/>
      <c r="L7429" s="946"/>
      <c r="M7429" s="946"/>
      <c r="N7429" s="946"/>
      <c r="O7429" s="946"/>
      <c r="P7429" s="946"/>
      <c r="Q7429" s="946"/>
      <c r="T7429" s="752"/>
    </row>
    <row r="7430" spans="1:20" s="751" customFormat="1" ht="13.8" x14ac:dyDescent="0.3">
      <c r="A7430" s="946" t="s">
        <v>5501</v>
      </c>
      <c r="B7430" s="946"/>
      <c r="C7430" s="946"/>
      <c r="D7430" s="946"/>
      <c r="E7430" s="946"/>
      <c r="F7430" s="946"/>
      <c r="G7430" s="946"/>
      <c r="H7430" s="946"/>
      <c r="I7430" s="946"/>
      <c r="J7430" s="946"/>
      <c r="K7430" s="946"/>
      <c r="L7430" s="946"/>
      <c r="M7430" s="946"/>
      <c r="N7430" s="946"/>
      <c r="O7430" s="946"/>
      <c r="P7430" s="946"/>
      <c r="Q7430" s="946"/>
      <c r="T7430" s="752"/>
    </row>
    <row r="7431" spans="1:20" s="753" customFormat="1" ht="13.2" x14ac:dyDescent="0.25">
      <c r="A7431" s="947" t="s">
        <v>12786</v>
      </c>
      <c r="B7431" s="947"/>
      <c r="C7431" s="947"/>
      <c r="D7431" s="947"/>
      <c r="E7431" s="947"/>
      <c r="F7431" s="947"/>
      <c r="G7431" s="947"/>
      <c r="H7431" s="947"/>
      <c r="I7431" s="947"/>
      <c r="J7431" s="947"/>
      <c r="K7431" s="947"/>
      <c r="L7431" s="947"/>
      <c r="M7431" s="947"/>
      <c r="N7431" s="947"/>
      <c r="O7431" s="947"/>
      <c r="P7431" s="947"/>
      <c r="Q7431" s="947"/>
      <c r="T7431" s="754"/>
    </row>
    <row r="7432" spans="1:20" s="760" customFormat="1" ht="24" customHeight="1" x14ac:dyDescent="0.25">
      <c r="A7432" s="943" t="s">
        <v>5502</v>
      </c>
      <c r="B7432" s="948" t="s">
        <v>5503</v>
      </c>
      <c r="C7432" s="949"/>
      <c r="D7432" s="755"/>
      <c r="E7432" s="943" t="s">
        <v>5504</v>
      </c>
      <c r="F7432" s="943" t="s">
        <v>4881</v>
      </c>
      <c r="G7432" s="943" t="s">
        <v>5505</v>
      </c>
      <c r="H7432" s="943" t="s">
        <v>5506</v>
      </c>
      <c r="I7432" s="943" t="s">
        <v>5507</v>
      </c>
      <c r="J7432" s="756" t="s">
        <v>3115</v>
      </c>
      <c r="K7432" s="757" t="s">
        <v>3116</v>
      </c>
      <c r="L7432" s="758" t="s">
        <v>5508</v>
      </c>
      <c r="M7432" s="758" t="s">
        <v>5509</v>
      </c>
      <c r="N7432" s="756" t="s">
        <v>3116</v>
      </c>
      <c r="O7432" s="756" t="s">
        <v>3116</v>
      </c>
      <c r="P7432" s="759" t="s">
        <v>3317</v>
      </c>
      <c r="Q7432" s="759" t="s">
        <v>3341</v>
      </c>
      <c r="R7432" s="759" t="s">
        <v>5510</v>
      </c>
      <c r="T7432" s="761"/>
    </row>
    <row r="7433" spans="1:20" s="760" customFormat="1" ht="19.5" customHeight="1" x14ac:dyDescent="0.25">
      <c r="A7433" s="944"/>
      <c r="B7433" s="950"/>
      <c r="C7433" s="951"/>
      <c r="D7433" s="762"/>
      <c r="E7433" s="944"/>
      <c r="F7433" s="944"/>
      <c r="G7433" s="944"/>
      <c r="H7433" s="944"/>
      <c r="I7433" s="944"/>
      <c r="J7433" s="763">
        <v>2020</v>
      </c>
      <c r="K7433" s="764" t="s">
        <v>3120</v>
      </c>
      <c r="L7433" s="765" t="s">
        <v>3120</v>
      </c>
      <c r="M7433" s="765" t="s">
        <v>3120</v>
      </c>
      <c r="N7433" s="766" t="s">
        <v>5068</v>
      </c>
      <c r="O7433" s="766" t="s">
        <v>5069</v>
      </c>
      <c r="P7433" s="763" t="s">
        <v>4882</v>
      </c>
      <c r="Q7433" s="766" t="s">
        <v>5102</v>
      </c>
      <c r="R7433" s="763"/>
      <c r="T7433" s="761"/>
    </row>
    <row r="7434" spans="1:20" s="760" customFormat="1" ht="15.75" customHeight="1" x14ac:dyDescent="0.25">
      <c r="A7434" s="945"/>
      <c r="B7434" s="952"/>
      <c r="C7434" s="953"/>
      <c r="D7434" s="762"/>
      <c r="E7434" s="945"/>
      <c r="F7434" s="945"/>
      <c r="G7434" s="945"/>
      <c r="H7434" s="945"/>
      <c r="I7434" s="945"/>
      <c r="J7434" s="769" t="s">
        <v>14</v>
      </c>
      <c r="K7434" s="770" t="s">
        <v>14</v>
      </c>
      <c r="L7434" s="771" t="s">
        <v>14</v>
      </c>
      <c r="M7434" s="771" t="s">
        <v>14</v>
      </c>
      <c r="N7434" s="769" t="s">
        <v>14</v>
      </c>
      <c r="O7434" s="769" t="s">
        <v>14</v>
      </c>
      <c r="P7434" s="769" t="s">
        <v>14</v>
      </c>
      <c r="Q7434" s="769" t="s">
        <v>14</v>
      </c>
      <c r="R7434" s="769"/>
      <c r="T7434" s="761"/>
    </row>
    <row r="7435" spans="1:20" s="498" customFormat="1" ht="12" x14ac:dyDescent="0.25">
      <c r="A7435" s="772"/>
      <c r="D7435" s="515" t="s">
        <v>13154</v>
      </c>
      <c r="E7435" s="779" t="s">
        <v>13155</v>
      </c>
      <c r="F7435" s="515" t="s">
        <v>5649</v>
      </c>
      <c r="G7435" s="781" t="s">
        <v>10795</v>
      </c>
      <c r="H7435" s="781" t="s">
        <v>13143</v>
      </c>
      <c r="I7435" s="781" t="s">
        <v>5517</v>
      </c>
      <c r="J7435" s="782">
        <v>300000</v>
      </c>
      <c r="K7435" s="783">
        <v>300000</v>
      </c>
      <c r="L7435" s="784">
        <f t="shared" si="469"/>
        <v>0</v>
      </c>
      <c r="M7435" s="784">
        <f t="shared" si="470"/>
        <v>0</v>
      </c>
      <c r="N7435" s="782">
        <v>300000</v>
      </c>
      <c r="O7435" s="782">
        <v>300000</v>
      </c>
      <c r="P7435" s="515">
        <v>900000</v>
      </c>
      <c r="Q7435" s="782">
        <v>200000</v>
      </c>
      <c r="R7435" s="782"/>
      <c r="T7435" s="568"/>
    </row>
    <row r="7436" spans="1:20" s="498" customFormat="1" ht="12" x14ac:dyDescent="0.25">
      <c r="A7436" s="772"/>
      <c r="D7436" s="515" t="s">
        <v>13156</v>
      </c>
      <c r="E7436" s="779" t="s">
        <v>13157</v>
      </c>
      <c r="F7436" s="780" t="s">
        <v>5664</v>
      </c>
      <c r="G7436" s="781" t="s">
        <v>12276</v>
      </c>
      <c r="H7436" s="781" t="s">
        <v>12277</v>
      </c>
      <c r="I7436" s="781" t="s">
        <v>5517</v>
      </c>
      <c r="J7436" s="782">
        <v>700000</v>
      </c>
      <c r="K7436" s="783">
        <v>700000</v>
      </c>
      <c r="L7436" s="784">
        <f t="shared" si="469"/>
        <v>0</v>
      </c>
      <c r="M7436" s="784">
        <f t="shared" si="470"/>
        <v>0</v>
      </c>
      <c r="N7436" s="782">
        <v>700000</v>
      </c>
      <c r="O7436" s="782">
        <v>700000</v>
      </c>
      <c r="P7436" s="515">
        <v>2100000</v>
      </c>
      <c r="Q7436" s="782">
        <v>700000</v>
      </c>
      <c r="R7436" s="782"/>
      <c r="T7436" s="568"/>
    </row>
    <row r="7437" spans="1:20" s="498" customFormat="1" ht="12" x14ac:dyDescent="0.25">
      <c r="A7437" s="772"/>
      <c r="D7437" s="515" t="s">
        <v>13158</v>
      </c>
      <c r="E7437" s="779" t="s">
        <v>13159</v>
      </c>
      <c r="F7437" s="515" t="s">
        <v>5676</v>
      </c>
      <c r="G7437" s="781" t="s">
        <v>10795</v>
      </c>
      <c r="H7437" s="781" t="s">
        <v>13143</v>
      </c>
      <c r="I7437" s="781" t="s">
        <v>5517</v>
      </c>
      <c r="J7437" s="782">
        <v>0</v>
      </c>
      <c r="K7437" s="783">
        <v>0</v>
      </c>
      <c r="L7437" s="784">
        <f t="shared" si="469"/>
        <v>0</v>
      </c>
      <c r="M7437" s="784">
        <f t="shared" si="470"/>
        <v>0</v>
      </c>
      <c r="N7437" s="782">
        <v>0</v>
      </c>
      <c r="O7437" s="782">
        <v>0</v>
      </c>
      <c r="P7437" s="515">
        <v>0</v>
      </c>
      <c r="Q7437" s="782">
        <v>0</v>
      </c>
      <c r="R7437" s="782"/>
      <c r="T7437" s="568"/>
    </row>
    <row r="7438" spans="1:20" s="498" customFormat="1" ht="12" x14ac:dyDescent="0.25">
      <c r="A7438" s="772"/>
      <c r="D7438" s="515" t="s">
        <v>13160</v>
      </c>
      <c r="E7438" s="779" t="s">
        <v>13161</v>
      </c>
      <c r="F7438" s="780" t="s">
        <v>5679</v>
      </c>
      <c r="G7438" s="781" t="s">
        <v>12276</v>
      </c>
      <c r="H7438" s="781" t="s">
        <v>12277</v>
      </c>
      <c r="I7438" s="781" t="s">
        <v>5517</v>
      </c>
      <c r="J7438" s="782">
        <v>200000</v>
      </c>
      <c r="K7438" s="783">
        <v>200000</v>
      </c>
      <c r="L7438" s="784">
        <f t="shared" si="469"/>
        <v>0</v>
      </c>
      <c r="M7438" s="784">
        <f t="shared" si="470"/>
        <v>0</v>
      </c>
      <c r="N7438" s="782">
        <v>200000</v>
      </c>
      <c r="O7438" s="782">
        <v>200000</v>
      </c>
      <c r="P7438" s="515">
        <v>600000</v>
      </c>
      <c r="Q7438" s="782">
        <v>0</v>
      </c>
      <c r="R7438" s="782"/>
      <c r="T7438" s="568"/>
    </row>
    <row r="7439" spans="1:20" s="498" customFormat="1" ht="24" x14ac:dyDescent="0.25">
      <c r="A7439" s="772"/>
      <c r="D7439" s="515" t="s">
        <v>13162</v>
      </c>
      <c r="E7439" s="779" t="s">
        <v>13163</v>
      </c>
      <c r="F7439" s="780" t="s">
        <v>8111</v>
      </c>
      <c r="G7439" s="781" t="s">
        <v>10795</v>
      </c>
      <c r="H7439" s="781" t="s">
        <v>13143</v>
      </c>
      <c r="I7439" s="781" t="s">
        <v>5517</v>
      </c>
      <c r="J7439" s="782">
        <v>500000</v>
      </c>
      <c r="K7439" s="783">
        <v>500000</v>
      </c>
      <c r="L7439" s="784">
        <f t="shared" si="469"/>
        <v>0</v>
      </c>
      <c r="M7439" s="784">
        <f t="shared" si="470"/>
        <v>0</v>
      </c>
      <c r="N7439" s="782">
        <v>500000</v>
      </c>
      <c r="O7439" s="782">
        <v>500000</v>
      </c>
      <c r="P7439" s="515">
        <v>1500000</v>
      </c>
      <c r="Q7439" s="782">
        <v>400000</v>
      </c>
      <c r="R7439" s="782"/>
      <c r="T7439" s="568"/>
    </row>
    <row r="7440" spans="1:20" s="498" customFormat="1" ht="12" x14ac:dyDescent="0.25">
      <c r="A7440" s="772"/>
      <c r="D7440" s="515" t="s">
        <v>13164</v>
      </c>
      <c r="E7440" s="779" t="s">
        <v>13165</v>
      </c>
      <c r="F7440" s="780" t="s">
        <v>5703</v>
      </c>
      <c r="G7440" s="781" t="s">
        <v>12276</v>
      </c>
      <c r="H7440" s="781" t="s">
        <v>12277</v>
      </c>
      <c r="I7440" s="781" t="s">
        <v>5517</v>
      </c>
      <c r="J7440" s="782">
        <v>600000</v>
      </c>
      <c r="K7440" s="783">
        <v>600000</v>
      </c>
      <c r="L7440" s="784">
        <f t="shared" si="469"/>
        <v>0</v>
      </c>
      <c r="M7440" s="784">
        <f t="shared" si="470"/>
        <v>0</v>
      </c>
      <c r="N7440" s="782">
        <v>600000</v>
      </c>
      <c r="O7440" s="782">
        <v>600000</v>
      </c>
      <c r="P7440" s="515">
        <v>1800000</v>
      </c>
      <c r="Q7440" s="782">
        <v>500000</v>
      </c>
      <c r="R7440" s="782"/>
      <c r="T7440" s="568"/>
    </row>
    <row r="7441" spans="1:20" s="498" customFormat="1" ht="12" x14ac:dyDescent="0.25">
      <c r="A7441" s="772"/>
      <c r="D7441" s="515" t="s">
        <v>13166</v>
      </c>
      <c r="E7441" s="779" t="s">
        <v>13167</v>
      </c>
      <c r="F7441" s="515" t="s">
        <v>5709</v>
      </c>
      <c r="G7441" s="781" t="s">
        <v>12276</v>
      </c>
      <c r="H7441" s="781" t="s">
        <v>12277</v>
      </c>
      <c r="I7441" s="781" t="s">
        <v>5517</v>
      </c>
      <c r="J7441" s="782">
        <v>400000</v>
      </c>
      <c r="K7441" s="783">
        <v>400000</v>
      </c>
      <c r="L7441" s="784">
        <f t="shared" si="469"/>
        <v>0</v>
      </c>
      <c r="M7441" s="784">
        <f t="shared" si="470"/>
        <v>0</v>
      </c>
      <c r="N7441" s="782">
        <v>400000</v>
      </c>
      <c r="O7441" s="782">
        <v>400000</v>
      </c>
      <c r="P7441" s="515">
        <v>1200000</v>
      </c>
      <c r="Q7441" s="782">
        <v>300000</v>
      </c>
      <c r="R7441" s="782"/>
      <c r="T7441" s="568"/>
    </row>
    <row r="7442" spans="1:20" s="498" customFormat="1" ht="12" x14ac:dyDescent="0.25">
      <c r="A7442" s="772"/>
      <c r="D7442" s="515" t="s">
        <v>13168</v>
      </c>
      <c r="E7442" s="779" t="s">
        <v>13169</v>
      </c>
      <c r="F7442" s="515" t="s">
        <v>5727</v>
      </c>
      <c r="G7442" s="781" t="s">
        <v>10795</v>
      </c>
      <c r="H7442" s="781" t="s">
        <v>13143</v>
      </c>
      <c r="I7442" s="781" t="s">
        <v>5517</v>
      </c>
      <c r="J7442" s="782">
        <v>600000</v>
      </c>
      <c r="K7442" s="783">
        <v>600000</v>
      </c>
      <c r="L7442" s="784">
        <f t="shared" si="469"/>
        <v>0</v>
      </c>
      <c r="M7442" s="784">
        <f t="shared" si="470"/>
        <v>0</v>
      </c>
      <c r="N7442" s="782">
        <v>600000</v>
      </c>
      <c r="O7442" s="782">
        <v>600000</v>
      </c>
      <c r="P7442" s="515">
        <v>1800000</v>
      </c>
      <c r="Q7442" s="782">
        <v>500000</v>
      </c>
      <c r="R7442" s="782"/>
      <c r="T7442" s="568"/>
    </row>
    <row r="7443" spans="1:20" s="498" customFormat="1" ht="12" x14ac:dyDescent="0.25">
      <c r="A7443" s="772"/>
      <c r="D7443" s="515" t="s">
        <v>13170</v>
      </c>
      <c r="E7443" s="779" t="s">
        <v>13171</v>
      </c>
      <c r="F7443" s="780" t="s">
        <v>6224</v>
      </c>
      <c r="G7443" s="781" t="s">
        <v>10795</v>
      </c>
      <c r="H7443" s="781" t="s">
        <v>13143</v>
      </c>
      <c r="I7443" s="781" t="s">
        <v>5517</v>
      </c>
      <c r="J7443" s="782">
        <v>1000000</v>
      </c>
      <c r="K7443" s="783">
        <v>1000000</v>
      </c>
      <c r="L7443" s="784">
        <f t="shared" si="469"/>
        <v>0</v>
      </c>
      <c r="M7443" s="784">
        <f t="shared" si="470"/>
        <v>0</v>
      </c>
      <c r="N7443" s="782">
        <v>1000000</v>
      </c>
      <c r="O7443" s="782">
        <v>1000000</v>
      </c>
      <c r="P7443" s="515">
        <v>3000000</v>
      </c>
      <c r="Q7443" s="782">
        <v>1000000</v>
      </c>
      <c r="R7443" s="782"/>
      <c r="T7443" s="568"/>
    </row>
    <row r="7444" spans="1:20" s="498" customFormat="1" ht="12" x14ac:dyDescent="0.25">
      <c r="A7444" s="772"/>
      <c r="D7444" s="515" t="s">
        <v>13172</v>
      </c>
      <c r="E7444" s="779" t="s">
        <v>13173</v>
      </c>
      <c r="F7444" s="780" t="s">
        <v>5739</v>
      </c>
      <c r="G7444" s="781" t="s">
        <v>12276</v>
      </c>
      <c r="H7444" s="781" t="s">
        <v>12277</v>
      </c>
      <c r="I7444" s="781" t="s">
        <v>5517</v>
      </c>
      <c r="J7444" s="782">
        <v>800000</v>
      </c>
      <c r="K7444" s="783">
        <v>800000</v>
      </c>
      <c r="L7444" s="784">
        <f t="shared" si="469"/>
        <v>0</v>
      </c>
      <c r="M7444" s="784">
        <f t="shared" si="470"/>
        <v>0</v>
      </c>
      <c r="N7444" s="782">
        <v>800000</v>
      </c>
      <c r="O7444" s="782">
        <v>800000</v>
      </c>
      <c r="P7444" s="515">
        <v>2400000</v>
      </c>
      <c r="Q7444" s="782">
        <v>800000</v>
      </c>
      <c r="R7444" s="782"/>
      <c r="T7444" s="568"/>
    </row>
    <row r="7445" spans="1:20" s="498" customFormat="1" ht="23.25" customHeight="1" x14ac:dyDescent="0.25">
      <c r="A7445" s="772"/>
      <c r="D7445" s="515" t="s">
        <v>13174</v>
      </c>
      <c r="E7445" s="779" t="s">
        <v>13175</v>
      </c>
      <c r="F7445" s="780" t="s">
        <v>5881</v>
      </c>
      <c r="G7445" s="781" t="s">
        <v>10795</v>
      </c>
      <c r="H7445" s="781" t="s">
        <v>13143</v>
      </c>
      <c r="I7445" s="781" t="s">
        <v>5517</v>
      </c>
      <c r="J7445" s="782">
        <v>0</v>
      </c>
      <c r="K7445" s="783">
        <v>0</v>
      </c>
      <c r="L7445" s="784">
        <f t="shared" si="469"/>
        <v>0</v>
      </c>
      <c r="M7445" s="784">
        <f t="shared" si="470"/>
        <v>0</v>
      </c>
      <c r="N7445" s="782">
        <v>0</v>
      </c>
      <c r="O7445" s="782">
        <v>0</v>
      </c>
      <c r="P7445" s="515">
        <v>0</v>
      </c>
      <c r="Q7445" s="782">
        <v>50000</v>
      </c>
      <c r="R7445" s="782"/>
      <c r="T7445" s="568"/>
    </row>
    <row r="7446" spans="1:20" s="498" customFormat="1" ht="12" x14ac:dyDescent="0.25">
      <c r="A7446" s="772"/>
      <c r="D7446" s="515" t="s">
        <v>13176</v>
      </c>
      <c r="E7446" s="779" t="s">
        <v>13177</v>
      </c>
      <c r="F7446" s="780" t="s">
        <v>5757</v>
      </c>
      <c r="G7446" s="781" t="s">
        <v>10795</v>
      </c>
      <c r="H7446" s="781" t="s">
        <v>13143</v>
      </c>
      <c r="I7446" s="781" t="s">
        <v>5517</v>
      </c>
      <c r="J7446" s="782">
        <v>100000</v>
      </c>
      <c r="K7446" s="783">
        <v>100000</v>
      </c>
      <c r="L7446" s="782">
        <f t="shared" si="469"/>
        <v>0</v>
      </c>
      <c r="M7446" s="782">
        <f t="shared" si="470"/>
        <v>0</v>
      </c>
      <c r="N7446" s="782">
        <v>100000</v>
      </c>
      <c r="O7446" s="782">
        <v>100000</v>
      </c>
      <c r="P7446" s="515">
        <v>300000</v>
      </c>
      <c r="Q7446" s="782">
        <v>100000</v>
      </c>
      <c r="R7446" s="782"/>
      <c r="T7446" s="568"/>
    </row>
    <row r="7447" spans="1:20" s="498" customFormat="1" ht="12" x14ac:dyDescent="0.25">
      <c r="A7447" s="772"/>
      <c r="B7447" s="566" t="s">
        <v>13178</v>
      </c>
      <c r="C7447" s="810"/>
      <c r="D7447" s="519"/>
      <c r="E7447" s="810"/>
      <c r="F7447" s="827"/>
      <c r="G7447" s="810"/>
      <c r="H7447" s="810"/>
      <c r="I7447" s="779"/>
      <c r="J7447" s="782">
        <v>14000000</v>
      </c>
      <c r="K7447" s="783">
        <f>SUM(K7418:K7446)</f>
        <v>14000000</v>
      </c>
      <c r="L7447" s="782">
        <f>SUM(L7418:L7446)</f>
        <v>0</v>
      </c>
      <c r="M7447" s="782">
        <f>SUM(M7418:M7446)</f>
        <v>0</v>
      </c>
      <c r="N7447" s="782">
        <f>SUM(N7418:N7446)</f>
        <v>14000000</v>
      </c>
      <c r="O7447" s="782">
        <f>SUM(O7418:O7446)</f>
        <v>14000000</v>
      </c>
      <c r="P7447" s="515">
        <v>42000000</v>
      </c>
      <c r="Q7447" s="782">
        <v>10600000</v>
      </c>
      <c r="R7447" s="782"/>
      <c r="T7447" s="568"/>
    </row>
    <row r="7448" spans="1:20" s="498" customFormat="1" ht="12" x14ac:dyDescent="0.25">
      <c r="A7448" s="772"/>
      <c r="D7448" s="816"/>
      <c r="F7448" s="536"/>
      <c r="J7448" s="776"/>
      <c r="K7448" s="776"/>
      <c r="L7448" s="776"/>
      <c r="M7448" s="776"/>
      <c r="N7448" s="776"/>
      <c r="O7448" s="776"/>
      <c r="Q7448" s="776"/>
      <c r="R7448" s="776"/>
      <c r="T7448" s="568"/>
    </row>
    <row r="7449" spans="1:20" s="498" customFormat="1" ht="12" x14ac:dyDescent="0.25">
      <c r="A7449" s="772" t="s">
        <v>13179</v>
      </c>
      <c r="B7449" s="773" t="s">
        <v>5002</v>
      </c>
      <c r="C7449" s="773"/>
      <c r="D7449" s="773"/>
      <c r="E7449" s="773"/>
      <c r="F7449" s="775"/>
      <c r="G7449" s="773"/>
      <c r="H7449" s="773"/>
      <c r="I7449" s="773"/>
      <c r="J7449" s="776"/>
      <c r="K7449" s="776"/>
      <c r="L7449" s="776"/>
      <c r="M7449" s="776"/>
      <c r="N7449" s="776"/>
      <c r="O7449" s="776"/>
      <c r="Q7449" s="776"/>
      <c r="R7449" s="776"/>
      <c r="T7449" s="568"/>
    </row>
    <row r="7450" spans="1:20" s="498" customFormat="1" ht="12" x14ac:dyDescent="0.25">
      <c r="A7450" s="772"/>
      <c r="F7450" s="536"/>
      <c r="J7450" s="776"/>
      <c r="K7450" s="776"/>
      <c r="L7450" s="776"/>
      <c r="M7450" s="776"/>
      <c r="N7450" s="776"/>
      <c r="O7450" s="776"/>
      <c r="Q7450" s="776"/>
      <c r="R7450" s="776"/>
      <c r="T7450" s="568"/>
    </row>
    <row r="7451" spans="1:20" s="498" customFormat="1" ht="12" x14ac:dyDescent="0.25">
      <c r="A7451" s="772"/>
      <c r="C7451" s="773" t="s">
        <v>5142</v>
      </c>
      <c r="D7451" s="817"/>
      <c r="E7451" s="773"/>
      <c r="F7451" s="775"/>
      <c r="G7451" s="773"/>
      <c r="H7451" s="773"/>
      <c r="I7451" s="773"/>
      <c r="J7451" s="777">
        <v>7000000</v>
      </c>
      <c r="K7451" s="789">
        <f>SUM(K7452:K7473)</f>
        <v>7000000</v>
      </c>
      <c r="L7451" s="784">
        <f t="shared" ref="L7451:O7451" si="471">SUM(L7452:L7473)</f>
        <v>0</v>
      </c>
      <c r="M7451" s="784">
        <f t="shared" si="471"/>
        <v>0</v>
      </c>
      <c r="N7451" s="784">
        <f t="shared" si="471"/>
        <v>7000000</v>
      </c>
      <c r="O7451" s="784">
        <f t="shared" si="471"/>
        <v>7000000</v>
      </c>
      <c r="P7451" s="777">
        <f>SUM(K7451,N7451,O7451)</f>
        <v>21000000</v>
      </c>
      <c r="Q7451" s="777">
        <v>6150000</v>
      </c>
      <c r="R7451" s="777"/>
      <c r="T7451" s="568"/>
    </row>
    <row r="7452" spans="1:20" s="498" customFormat="1" ht="24" x14ac:dyDescent="0.25">
      <c r="A7452" s="772"/>
      <c r="D7452" s="515" t="s">
        <v>13180</v>
      </c>
      <c r="E7452" s="779" t="s">
        <v>13181</v>
      </c>
      <c r="F7452" s="780" t="s">
        <v>5568</v>
      </c>
      <c r="G7452" s="781" t="s">
        <v>12276</v>
      </c>
      <c r="H7452" s="781" t="s">
        <v>12822</v>
      </c>
      <c r="I7452" s="781" t="s">
        <v>5517</v>
      </c>
      <c r="J7452" s="782">
        <v>400000</v>
      </c>
      <c r="K7452" s="783">
        <v>400000</v>
      </c>
      <c r="L7452" s="784">
        <f t="shared" ref="L7452:L7473" si="472">SUM(J7452-K7452)</f>
        <v>0</v>
      </c>
      <c r="M7452" s="784">
        <f>SUM(K7452-J7452)</f>
        <v>0</v>
      </c>
      <c r="N7452" s="782">
        <v>400000</v>
      </c>
      <c r="O7452" s="782">
        <v>400000</v>
      </c>
      <c r="P7452" s="515">
        <v>1200000</v>
      </c>
      <c r="Q7452" s="782">
        <v>200000</v>
      </c>
      <c r="R7452" s="782"/>
      <c r="T7452" s="568"/>
    </row>
    <row r="7453" spans="1:20" s="498" customFormat="1" ht="12" x14ac:dyDescent="0.25">
      <c r="A7453" s="772"/>
      <c r="D7453" s="515" t="s">
        <v>13182</v>
      </c>
      <c r="E7453" s="779" t="s">
        <v>13183</v>
      </c>
      <c r="F7453" s="780" t="s">
        <v>5592</v>
      </c>
      <c r="G7453" s="781" t="s">
        <v>12276</v>
      </c>
      <c r="H7453" s="781" t="s">
        <v>12817</v>
      </c>
      <c r="I7453" s="781" t="s">
        <v>5517</v>
      </c>
      <c r="J7453" s="782">
        <v>300000</v>
      </c>
      <c r="K7453" s="783">
        <v>300000</v>
      </c>
      <c r="L7453" s="784">
        <f t="shared" si="472"/>
        <v>0</v>
      </c>
      <c r="M7453" s="784">
        <f t="shared" ref="M7453:M7473" si="473">SUM(K7453-J7453)</f>
        <v>0</v>
      </c>
      <c r="N7453" s="782">
        <v>300000</v>
      </c>
      <c r="O7453" s="782">
        <v>300000</v>
      </c>
      <c r="P7453" s="515">
        <v>900000</v>
      </c>
      <c r="Q7453" s="782">
        <v>250000</v>
      </c>
      <c r="R7453" s="782"/>
      <c r="T7453" s="568"/>
    </row>
    <row r="7454" spans="1:20" s="498" customFormat="1" ht="12" x14ac:dyDescent="0.25">
      <c r="A7454" s="772"/>
      <c r="D7454" s="515" t="s">
        <v>13184</v>
      </c>
      <c r="E7454" s="779" t="s">
        <v>13185</v>
      </c>
      <c r="F7454" s="780" t="s">
        <v>6354</v>
      </c>
      <c r="G7454" s="781" t="s">
        <v>12276</v>
      </c>
      <c r="H7454" s="781" t="s">
        <v>12277</v>
      </c>
      <c r="I7454" s="781" t="s">
        <v>5517</v>
      </c>
      <c r="J7454" s="782">
        <v>300000</v>
      </c>
      <c r="K7454" s="783">
        <v>300000</v>
      </c>
      <c r="L7454" s="784">
        <f t="shared" si="472"/>
        <v>0</v>
      </c>
      <c r="M7454" s="784">
        <f t="shared" si="473"/>
        <v>0</v>
      </c>
      <c r="N7454" s="782">
        <v>300000</v>
      </c>
      <c r="O7454" s="782">
        <v>300000</v>
      </c>
      <c r="P7454" s="515">
        <v>900000</v>
      </c>
      <c r="Q7454" s="782">
        <v>300000</v>
      </c>
      <c r="R7454" s="782"/>
      <c r="T7454" s="568"/>
    </row>
    <row r="7455" spans="1:20" s="498" customFormat="1" ht="36" x14ac:dyDescent="0.25">
      <c r="A7455" s="772"/>
      <c r="D7455" s="515" t="s">
        <v>13186</v>
      </c>
      <c r="E7455" s="779" t="s">
        <v>13187</v>
      </c>
      <c r="F7455" s="780" t="s">
        <v>5598</v>
      </c>
      <c r="G7455" s="781" t="s">
        <v>12276</v>
      </c>
      <c r="H7455" s="781" t="s">
        <v>12822</v>
      </c>
      <c r="I7455" s="781" t="s">
        <v>5517</v>
      </c>
      <c r="J7455" s="782">
        <v>700000</v>
      </c>
      <c r="K7455" s="783">
        <v>700000</v>
      </c>
      <c r="L7455" s="784">
        <f t="shared" si="472"/>
        <v>0</v>
      </c>
      <c r="M7455" s="784">
        <f t="shared" si="473"/>
        <v>0</v>
      </c>
      <c r="N7455" s="782">
        <v>700000</v>
      </c>
      <c r="O7455" s="782">
        <v>700000</v>
      </c>
      <c r="P7455" s="515">
        <v>2100000</v>
      </c>
      <c r="Q7455" s="782">
        <v>600000</v>
      </c>
      <c r="R7455" s="782"/>
      <c r="T7455" s="568"/>
    </row>
    <row r="7456" spans="1:20" s="498" customFormat="1" ht="12" x14ac:dyDescent="0.25">
      <c r="A7456" s="772"/>
      <c r="D7456" s="515" t="s">
        <v>13188</v>
      </c>
      <c r="E7456" s="779" t="s">
        <v>13189</v>
      </c>
      <c r="F7456" s="780" t="s">
        <v>5616</v>
      </c>
      <c r="G7456" s="781" t="s">
        <v>12276</v>
      </c>
      <c r="H7456" s="781" t="s">
        <v>12822</v>
      </c>
      <c r="I7456" s="781" t="s">
        <v>5517</v>
      </c>
      <c r="J7456" s="782">
        <v>1200000</v>
      </c>
      <c r="K7456" s="783">
        <v>1200000</v>
      </c>
      <c r="L7456" s="784">
        <f t="shared" si="472"/>
        <v>0</v>
      </c>
      <c r="M7456" s="784">
        <f t="shared" si="473"/>
        <v>0</v>
      </c>
      <c r="N7456" s="782">
        <v>1200000</v>
      </c>
      <c r="O7456" s="782">
        <v>1200000</v>
      </c>
      <c r="P7456" s="515">
        <v>3600000</v>
      </c>
      <c r="Q7456" s="782">
        <v>1000000</v>
      </c>
      <c r="R7456" s="782"/>
      <c r="T7456" s="568"/>
    </row>
    <row r="7457" spans="1:20" s="498" customFormat="1" ht="24" x14ac:dyDescent="0.25">
      <c r="A7457" s="772"/>
      <c r="D7457" s="515" t="s">
        <v>13190</v>
      </c>
      <c r="E7457" s="779" t="s">
        <v>13191</v>
      </c>
      <c r="F7457" s="780" t="s">
        <v>7097</v>
      </c>
      <c r="G7457" s="781" t="s">
        <v>12276</v>
      </c>
      <c r="H7457" s="781" t="s">
        <v>12822</v>
      </c>
      <c r="I7457" s="781" t="s">
        <v>5517</v>
      </c>
      <c r="J7457" s="782">
        <v>1000000</v>
      </c>
      <c r="K7457" s="783">
        <v>1000000</v>
      </c>
      <c r="L7457" s="784">
        <f t="shared" si="472"/>
        <v>0</v>
      </c>
      <c r="M7457" s="784">
        <f t="shared" si="473"/>
        <v>0</v>
      </c>
      <c r="N7457" s="782">
        <v>1000000</v>
      </c>
      <c r="O7457" s="782">
        <v>1000000</v>
      </c>
      <c r="P7457" s="515">
        <v>3000000</v>
      </c>
      <c r="Q7457" s="782">
        <v>1000000</v>
      </c>
      <c r="R7457" s="782"/>
      <c r="T7457" s="568"/>
    </row>
    <row r="7458" spans="1:20" s="498" customFormat="1" ht="12" x14ac:dyDescent="0.25">
      <c r="A7458" s="772"/>
      <c r="D7458" s="515" t="s">
        <v>13192</v>
      </c>
      <c r="E7458" s="779" t="s">
        <v>13193</v>
      </c>
      <c r="F7458" s="780" t="s">
        <v>5631</v>
      </c>
      <c r="G7458" s="781" t="s">
        <v>12276</v>
      </c>
      <c r="H7458" s="781" t="s">
        <v>12822</v>
      </c>
      <c r="I7458" s="781" t="s">
        <v>5517</v>
      </c>
      <c r="J7458" s="782">
        <v>600000</v>
      </c>
      <c r="K7458" s="783">
        <v>600000</v>
      </c>
      <c r="L7458" s="784">
        <f t="shared" si="472"/>
        <v>0</v>
      </c>
      <c r="M7458" s="784">
        <f t="shared" si="473"/>
        <v>0</v>
      </c>
      <c r="N7458" s="782">
        <v>600000</v>
      </c>
      <c r="O7458" s="782">
        <v>600000</v>
      </c>
      <c r="P7458" s="515">
        <v>1800000</v>
      </c>
      <c r="Q7458" s="782">
        <v>500000</v>
      </c>
      <c r="R7458" s="782"/>
      <c r="T7458" s="568"/>
    </row>
    <row r="7459" spans="1:20" s="498" customFormat="1" ht="36" x14ac:dyDescent="0.25">
      <c r="A7459" s="772"/>
      <c r="D7459" s="515" t="s">
        <v>13194</v>
      </c>
      <c r="E7459" s="779" t="s">
        <v>13195</v>
      </c>
      <c r="F7459" s="780" t="s">
        <v>5634</v>
      </c>
      <c r="G7459" s="781" t="s">
        <v>12276</v>
      </c>
      <c r="H7459" s="781" t="s">
        <v>12822</v>
      </c>
      <c r="I7459" s="781" t="s">
        <v>5517</v>
      </c>
      <c r="J7459" s="782">
        <v>400000</v>
      </c>
      <c r="K7459" s="783">
        <v>400000</v>
      </c>
      <c r="L7459" s="784">
        <f t="shared" si="472"/>
        <v>0</v>
      </c>
      <c r="M7459" s="784">
        <f t="shared" si="473"/>
        <v>0</v>
      </c>
      <c r="N7459" s="782">
        <v>400000</v>
      </c>
      <c r="O7459" s="782">
        <v>400000</v>
      </c>
      <c r="P7459" s="515">
        <v>1200000</v>
      </c>
      <c r="Q7459" s="782">
        <v>400000</v>
      </c>
      <c r="R7459" s="782"/>
      <c r="T7459" s="568"/>
    </row>
    <row r="7460" spans="1:20" s="498" customFormat="1" ht="12" x14ac:dyDescent="0.25">
      <c r="A7460" s="772"/>
      <c r="F7460" s="536"/>
      <c r="G7460" s="793"/>
      <c r="H7460" s="793"/>
      <c r="I7460" s="793"/>
      <c r="J7460" s="776"/>
      <c r="K7460" s="829"/>
      <c r="L7460" s="776"/>
      <c r="M7460" s="776"/>
      <c r="N7460" s="776"/>
      <c r="O7460" s="776"/>
      <c r="Q7460" s="776"/>
      <c r="R7460" s="776"/>
      <c r="T7460" s="568"/>
    </row>
    <row r="7461" spans="1:20" s="751" customFormat="1" ht="12" customHeight="1" x14ac:dyDescent="0.3">
      <c r="A7461" s="946" t="s">
        <v>5500</v>
      </c>
      <c r="B7461" s="946"/>
      <c r="C7461" s="946"/>
      <c r="D7461" s="946"/>
      <c r="E7461" s="946"/>
      <c r="F7461" s="946"/>
      <c r="G7461" s="946"/>
      <c r="H7461" s="946"/>
      <c r="I7461" s="946"/>
      <c r="J7461" s="946"/>
      <c r="K7461" s="946"/>
      <c r="L7461" s="946"/>
      <c r="M7461" s="946"/>
      <c r="N7461" s="946"/>
      <c r="O7461" s="946"/>
      <c r="P7461" s="946"/>
      <c r="Q7461" s="946"/>
      <c r="T7461" s="752"/>
    </row>
    <row r="7462" spans="1:20" s="751" customFormat="1" ht="13.8" x14ac:dyDescent="0.3">
      <c r="A7462" s="946" t="s">
        <v>5501</v>
      </c>
      <c r="B7462" s="946"/>
      <c r="C7462" s="946"/>
      <c r="D7462" s="946"/>
      <c r="E7462" s="946"/>
      <c r="F7462" s="946"/>
      <c r="G7462" s="946"/>
      <c r="H7462" s="946"/>
      <c r="I7462" s="946"/>
      <c r="J7462" s="946"/>
      <c r="K7462" s="946"/>
      <c r="L7462" s="946"/>
      <c r="M7462" s="946"/>
      <c r="N7462" s="946"/>
      <c r="O7462" s="946"/>
      <c r="P7462" s="946"/>
      <c r="Q7462" s="946"/>
      <c r="T7462" s="752"/>
    </row>
    <row r="7463" spans="1:20" s="753" customFormat="1" ht="13.2" x14ac:dyDescent="0.25">
      <c r="A7463" s="947" t="s">
        <v>12786</v>
      </c>
      <c r="B7463" s="947"/>
      <c r="C7463" s="947"/>
      <c r="D7463" s="947"/>
      <c r="E7463" s="947"/>
      <c r="F7463" s="947"/>
      <c r="G7463" s="947"/>
      <c r="H7463" s="947"/>
      <c r="I7463" s="947"/>
      <c r="J7463" s="947"/>
      <c r="K7463" s="947"/>
      <c r="L7463" s="947"/>
      <c r="M7463" s="947"/>
      <c r="N7463" s="947"/>
      <c r="O7463" s="947"/>
      <c r="P7463" s="947"/>
      <c r="Q7463" s="947"/>
      <c r="T7463" s="754"/>
    </row>
    <row r="7464" spans="1:20" s="760" customFormat="1" ht="24" customHeight="1" x14ac:dyDescent="0.25">
      <c r="A7464" s="943" t="s">
        <v>5502</v>
      </c>
      <c r="B7464" s="948" t="s">
        <v>5503</v>
      </c>
      <c r="C7464" s="949"/>
      <c r="D7464" s="755"/>
      <c r="E7464" s="943" t="s">
        <v>5504</v>
      </c>
      <c r="F7464" s="943" t="s">
        <v>4881</v>
      </c>
      <c r="G7464" s="943" t="s">
        <v>5505</v>
      </c>
      <c r="H7464" s="943" t="s">
        <v>5506</v>
      </c>
      <c r="I7464" s="943" t="s">
        <v>5507</v>
      </c>
      <c r="J7464" s="756" t="s">
        <v>3115</v>
      </c>
      <c r="K7464" s="757" t="s">
        <v>3116</v>
      </c>
      <c r="L7464" s="758" t="s">
        <v>5508</v>
      </c>
      <c r="M7464" s="758" t="s">
        <v>5509</v>
      </c>
      <c r="N7464" s="756" t="s">
        <v>3116</v>
      </c>
      <c r="O7464" s="756" t="s">
        <v>3116</v>
      </c>
      <c r="P7464" s="759" t="s">
        <v>3317</v>
      </c>
      <c r="Q7464" s="759" t="s">
        <v>3341</v>
      </c>
      <c r="R7464" s="759" t="s">
        <v>5510</v>
      </c>
      <c r="T7464" s="761"/>
    </row>
    <row r="7465" spans="1:20" s="760" customFormat="1" ht="19.5" customHeight="1" x14ac:dyDescent="0.25">
      <c r="A7465" s="944"/>
      <c r="B7465" s="950"/>
      <c r="C7465" s="951"/>
      <c r="D7465" s="762"/>
      <c r="E7465" s="944"/>
      <c r="F7465" s="944"/>
      <c r="G7465" s="944"/>
      <c r="H7465" s="944"/>
      <c r="I7465" s="944"/>
      <c r="J7465" s="763">
        <v>2020</v>
      </c>
      <c r="K7465" s="764" t="s">
        <v>3120</v>
      </c>
      <c r="L7465" s="765" t="s">
        <v>3120</v>
      </c>
      <c r="M7465" s="765" t="s">
        <v>3120</v>
      </c>
      <c r="N7465" s="766" t="s">
        <v>5068</v>
      </c>
      <c r="O7465" s="766" t="s">
        <v>5069</v>
      </c>
      <c r="P7465" s="763" t="s">
        <v>4882</v>
      </c>
      <c r="Q7465" s="766" t="s">
        <v>5102</v>
      </c>
      <c r="R7465" s="763"/>
      <c r="T7465" s="761"/>
    </row>
    <row r="7466" spans="1:20" s="760" customFormat="1" ht="15.75" customHeight="1" x14ac:dyDescent="0.25">
      <c r="A7466" s="945"/>
      <c r="B7466" s="952"/>
      <c r="C7466" s="953"/>
      <c r="D7466" s="762"/>
      <c r="E7466" s="945"/>
      <c r="F7466" s="945"/>
      <c r="G7466" s="945"/>
      <c r="H7466" s="945"/>
      <c r="I7466" s="945"/>
      <c r="J7466" s="769" t="s">
        <v>14</v>
      </c>
      <c r="K7466" s="770" t="s">
        <v>14</v>
      </c>
      <c r="L7466" s="771" t="s">
        <v>14</v>
      </c>
      <c r="M7466" s="771" t="s">
        <v>14</v>
      </c>
      <c r="N7466" s="769" t="s">
        <v>14</v>
      </c>
      <c r="O7466" s="769" t="s">
        <v>14</v>
      </c>
      <c r="P7466" s="769" t="s">
        <v>14</v>
      </c>
      <c r="Q7466" s="769" t="s">
        <v>14</v>
      </c>
      <c r="R7466" s="769"/>
      <c r="T7466" s="761"/>
    </row>
    <row r="7467" spans="1:20" s="498" customFormat="1" ht="24" x14ac:dyDescent="0.25">
      <c r="A7467" s="772"/>
      <c r="D7467" s="515" t="s">
        <v>13196</v>
      </c>
      <c r="E7467" s="779" t="s">
        <v>13197</v>
      </c>
      <c r="F7467" s="780" t="s">
        <v>5637</v>
      </c>
      <c r="G7467" s="781" t="s">
        <v>12276</v>
      </c>
      <c r="H7467" s="781" t="s">
        <v>12822</v>
      </c>
      <c r="I7467" s="781" t="s">
        <v>5517</v>
      </c>
      <c r="J7467" s="782">
        <v>0</v>
      </c>
      <c r="K7467" s="783">
        <v>0</v>
      </c>
      <c r="L7467" s="784">
        <f t="shared" si="472"/>
        <v>0</v>
      </c>
      <c r="M7467" s="784">
        <f t="shared" si="473"/>
        <v>0</v>
      </c>
      <c r="N7467" s="782">
        <v>0</v>
      </c>
      <c r="O7467" s="782">
        <v>0</v>
      </c>
      <c r="P7467" s="515">
        <v>0</v>
      </c>
      <c r="Q7467" s="782">
        <v>0</v>
      </c>
      <c r="R7467" s="782"/>
      <c r="T7467" s="568"/>
    </row>
    <row r="7468" spans="1:20" s="498" customFormat="1" ht="24" x14ac:dyDescent="0.25">
      <c r="A7468" s="772"/>
      <c r="D7468" s="515" t="s">
        <v>13198</v>
      </c>
      <c r="E7468" s="779" t="s">
        <v>13199</v>
      </c>
      <c r="F7468" s="780" t="s">
        <v>9873</v>
      </c>
      <c r="G7468" s="781" t="s">
        <v>12276</v>
      </c>
      <c r="H7468" s="781" t="s">
        <v>12822</v>
      </c>
      <c r="I7468" s="781" t="s">
        <v>5517</v>
      </c>
      <c r="J7468" s="782">
        <v>200000</v>
      </c>
      <c r="K7468" s="783">
        <v>200000</v>
      </c>
      <c r="L7468" s="784">
        <f t="shared" si="472"/>
        <v>0</v>
      </c>
      <c r="M7468" s="784">
        <f t="shared" si="473"/>
        <v>0</v>
      </c>
      <c r="N7468" s="782">
        <v>200000</v>
      </c>
      <c r="O7468" s="782">
        <v>200000</v>
      </c>
      <c r="P7468" s="515">
        <v>600000</v>
      </c>
      <c r="Q7468" s="782">
        <v>200000</v>
      </c>
      <c r="R7468" s="782"/>
      <c r="T7468" s="568"/>
    </row>
    <row r="7469" spans="1:20" s="498" customFormat="1" ht="12" x14ac:dyDescent="0.25">
      <c r="A7469" s="772"/>
      <c r="D7469" s="515" t="s">
        <v>13200</v>
      </c>
      <c r="E7469" s="779" t="s">
        <v>13201</v>
      </c>
      <c r="F7469" s="515" t="s">
        <v>5649</v>
      </c>
      <c r="G7469" s="781" t="s">
        <v>12276</v>
      </c>
      <c r="H7469" s="781" t="s">
        <v>12822</v>
      </c>
      <c r="I7469" s="781" t="s">
        <v>5517</v>
      </c>
      <c r="J7469" s="782">
        <v>300000</v>
      </c>
      <c r="K7469" s="783">
        <v>300000</v>
      </c>
      <c r="L7469" s="784">
        <f t="shared" si="472"/>
        <v>0</v>
      </c>
      <c r="M7469" s="784">
        <f t="shared" si="473"/>
        <v>0</v>
      </c>
      <c r="N7469" s="782">
        <v>300000</v>
      </c>
      <c r="O7469" s="782">
        <v>300000</v>
      </c>
      <c r="P7469" s="515">
        <v>900000</v>
      </c>
      <c r="Q7469" s="782">
        <v>200000</v>
      </c>
      <c r="R7469" s="782"/>
      <c r="T7469" s="568"/>
    </row>
    <row r="7470" spans="1:20" s="498" customFormat="1" ht="12" x14ac:dyDescent="0.25">
      <c r="A7470" s="772"/>
      <c r="D7470" s="515" t="s">
        <v>13202</v>
      </c>
      <c r="E7470" s="779" t="s">
        <v>13203</v>
      </c>
      <c r="F7470" s="780" t="s">
        <v>5679</v>
      </c>
      <c r="G7470" s="781" t="s">
        <v>12276</v>
      </c>
      <c r="H7470" s="781" t="s">
        <v>12277</v>
      </c>
      <c r="I7470" s="781" t="s">
        <v>5517</v>
      </c>
      <c r="J7470" s="782">
        <v>500000</v>
      </c>
      <c r="K7470" s="783">
        <v>500000</v>
      </c>
      <c r="L7470" s="784">
        <f t="shared" si="472"/>
        <v>0</v>
      </c>
      <c r="M7470" s="784">
        <f t="shared" si="473"/>
        <v>0</v>
      </c>
      <c r="N7470" s="782">
        <v>500000</v>
      </c>
      <c r="O7470" s="782">
        <v>500000</v>
      </c>
      <c r="P7470" s="515">
        <v>1500000</v>
      </c>
      <c r="Q7470" s="782">
        <v>400000</v>
      </c>
      <c r="R7470" s="782"/>
      <c r="T7470" s="568"/>
    </row>
    <row r="7471" spans="1:20" s="498" customFormat="1" ht="12" x14ac:dyDescent="0.25">
      <c r="A7471" s="772"/>
      <c r="D7471" s="515" t="s">
        <v>13204</v>
      </c>
      <c r="E7471" s="779" t="s">
        <v>13205</v>
      </c>
      <c r="F7471" s="780" t="s">
        <v>5694</v>
      </c>
      <c r="G7471" s="781" t="s">
        <v>12276</v>
      </c>
      <c r="H7471" s="781" t="s">
        <v>12822</v>
      </c>
      <c r="I7471" s="781" t="s">
        <v>5517</v>
      </c>
      <c r="J7471" s="782">
        <v>0</v>
      </c>
      <c r="K7471" s="783">
        <v>0</v>
      </c>
      <c r="L7471" s="784">
        <f t="shared" si="472"/>
        <v>0</v>
      </c>
      <c r="M7471" s="784">
        <f t="shared" si="473"/>
        <v>0</v>
      </c>
      <c r="N7471" s="782">
        <v>0</v>
      </c>
      <c r="O7471" s="782">
        <v>0</v>
      </c>
      <c r="P7471" s="515">
        <v>0</v>
      </c>
      <c r="Q7471" s="782">
        <v>0</v>
      </c>
      <c r="R7471" s="782"/>
      <c r="T7471" s="568"/>
    </row>
    <row r="7472" spans="1:20" s="498" customFormat="1" ht="12" x14ac:dyDescent="0.25">
      <c r="A7472" s="772"/>
      <c r="D7472" s="515" t="s">
        <v>13206</v>
      </c>
      <c r="E7472" s="779" t="s">
        <v>13207</v>
      </c>
      <c r="F7472" s="780" t="s">
        <v>5703</v>
      </c>
      <c r="G7472" s="781" t="s">
        <v>12276</v>
      </c>
      <c r="H7472" s="781" t="s">
        <v>12822</v>
      </c>
      <c r="I7472" s="781" t="s">
        <v>5517</v>
      </c>
      <c r="J7472" s="782">
        <v>600000</v>
      </c>
      <c r="K7472" s="783">
        <v>600000</v>
      </c>
      <c r="L7472" s="784">
        <f t="shared" si="472"/>
        <v>0</v>
      </c>
      <c r="M7472" s="784">
        <f t="shared" si="473"/>
        <v>0</v>
      </c>
      <c r="N7472" s="782">
        <v>600000</v>
      </c>
      <c r="O7472" s="782">
        <v>600000</v>
      </c>
      <c r="P7472" s="515">
        <v>1800000</v>
      </c>
      <c r="Q7472" s="782">
        <v>600000</v>
      </c>
      <c r="R7472" s="782"/>
      <c r="T7472" s="568"/>
    </row>
    <row r="7473" spans="1:20" s="498" customFormat="1" ht="12" x14ac:dyDescent="0.25">
      <c r="A7473" s="772"/>
      <c r="D7473" s="515" t="s">
        <v>13208</v>
      </c>
      <c r="E7473" s="779" t="s">
        <v>13209</v>
      </c>
      <c r="F7473" s="515" t="s">
        <v>5709</v>
      </c>
      <c r="G7473" s="781" t="s">
        <v>12276</v>
      </c>
      <c r="H7473" s="781" t="s">
        <v>12822</v>
      </c>
      <c r="I7473" s="781" t="s">
        <v>5517</v>
      </c>
      <c r="J7473" s="782">
        <v>500000</v>
      </c>
      <c r="K7473" s="783">
        <v>500000</v>
      </c>
      <c r="L7473" s="782">
        <f t="shared" si="472"/>
        <v>0</v>
      </c>
      <c r="M7473" s="782">
        <f t="shared" si="473"/>
        <v>0</v>
      </c>
      <c r="N7473" s="782">
        <v>500000</v>
      </c>
      <c r="O7473" s="782">
        <v>500000</v>
      </c>
      <c r="P7473" s="515">
        <v>1500000</v>
      </c>
      <c r="Q7473" s="782">
        <v>500000</v>
      </c>
      <c r="R7473" s="782"/>
      <c r="T7473" s="568"/>
    </row>
    <row r="7474" spans="1:20" s="498" customFormat="1" ht="12" x14ac:dyDescent="0.25">
      <c r="A7474" s="772"/>
      <c r="B7474" s="566" t="s">
        <v>13210</v>
      </c>
      <c r="C7474" s="810"/>
      <c r="D7474" s="519"/>
      <c r="E7474" s="810"/>
      <c r="F7474" s="827"/>
      <c r="G7474" s="810"/>
      <c r="H7474" s="810"/>
      <c r="I7474" s="779"/>
      <c r="J7474" s="782">
        <v>7000000</v>
      </c>
      <c r="K7474" s="783">
        <f>SUM(K7452:K7473)</f>
        <v>7000000</v>
      </c>
      <c r="L7474" s="782">
        <f>SUM(L7452:L7473)</f>
        <v>0</v>
      </c>
      <c r="M7474" s="782">
        <f>SUM(M7452:M7473)</f>
        <v>0</v>
      </c>
      <c r="N7474" s="782">
        <f>SUM(N7452:N7473)</f>
        <v>7000000</v>
      </c>
      <c r="O7474" s="782">
        <f>SUM(O7452:O7473)</f>
        <v>7000000</v>
      </c>
      <c r="P7474" s="515">
        <v>21000000</v>
      </c>
      <c r="Q7474" s="782">
        <v>6150000</v>
      </c>
      <c r="R7474" s="782"/>
      <c r="T7474" s="568"/>
    </row>
    <row r="7475" spans="1:20" s="498" customFormat="1" ht="12" x14ac:dyDescent="0.25">
      <c r="A7475" s="772"/>
      <c r="F7475" s="536"/>
      <c r="J7475" s="776"/>
      <c r="K7475" s="776"/>
      <c r="L7475" s="776"/>
      <c r="M7475" s="776"/>
      <c r="N7475" s="776"/>
      <c r="O7475" s="776"/>
      <c r="Q7475" s="776"/>
      <c r="R7475" s="776"/>
      <c r="T7475" s="568"/>
    </row>
    <row r="7476" spans="1:20" s="498" customFormat="1" ht="12" x14ac:dyDescent="0.25">
      <c r="A7476" s="772" t="s">
        <v>13211</v>
      </c>
      <c r="B7476" s="773" t="s">
        <v>5003</v>
      </c>
      <c r="C7476" s="773"/>
      <c r="D7476" s="773"/>
      <c r="E7476" s="773"/>
      <c r="F7476" s="775"/>
      <c r="G7476" s="773"/>
      <c r="H7476" s="773"/>
      <c r="I7476" s="773"/>
      <c r="J7476" s="776"/>
      <c r="K7476" s="776"/>
      <c r="L7476" s="776"/>
      <c r="M7476" s="776"/>
      <c r="N7476" s="776"/>
      <c r="O7476" s="776"/>
      <c r="Q7476" s="776"/>
      <c r="R7476" s="776"/>
      <c r="T7476" s="568"/>
    </row>
    <row r="7477" spans="1:20" s="498" customFormat="1" ht="12" x14ac:dyDescent="0.25">
      <c r="A7477" s="772"/>
      <c r="F7477" s="536"/>
      <c r="J7477" s="776"/>
      <c r="K7477" s="776"/>
      <c r="L7477" s="776"/>
      <c r="M7477" s="776"/>
      <c r="N7477" s="776"/>
      <c r="O7477" s="776"/>
      <c r="Q7477" s="776"/>
      <c r="R7477" s="776"/>
      <c r="T7477" s="568"/>
    </row>
    <row r="7478" spans="1:20" s="498" customFormat="1" ht="12" x14ac:dyDescent="0.25">
      <c r="A7478" s="772"/>
      <c r="C7478" s="773" t="s">
        <v>5142</v>
      </c>
      <c r="D7478" s="817"/>
      <c r="E7478" s="773"/>
      <c r="F7478" s="775"/>
      <c r="G7478" s="773"/>
      <c r="H7478" s="773"/>
      <c r="I7478" s="773"/>
      <c r="J7478" s="777">
        <v>14400000</v>
      </c>
      <c r="K7478" s="789">
        <f>SUM(K7479:K7519)</f>
        <v>14400000</v>
      </c>
      <c r="L7478" s="784">
        <f>SUM(L7479:L7519)</f>
        <v>0</v>
      </c>
      <c r="M7478" s="784">
        <f>SUM(M7479:M7519)</f>
        <v>0</v>
      </c>
      <c r="N7478" s="784">
        <f>SUM(N7479:N7519)</f>
        <v>14400000</v>
      </c>
      <c r="O7478" s="784">
        <f>SUM(O7479:O7519)</f>
        <v>14400000</v>
      </c>
      <c r="P7478" s="777">
        <f>SUM(K7478,N7478,O7478)</f>
        <v>43200000</v>
      </c>
      <c r="Q7478" s="777">
        <v>11800000</v>
      </c>
      <c r="R7478" s="777"/>
      <c r="T7478" s="568"/>
    </row>
    <row r="7479" spans="1:20" s="498" customFormat="1" ht="24" x14ac:dyDescent="0.25">
      <c r="A7479" s="772"/>
      <c r="D7479" s="515" t="s">
        <v>13212</v>
      </c>
      <c r="E7479" s="779" t="s">
        <v>13213</v>
      </c>
      <c r="F7479" s="780" t="s">
        <v>5565</v>
      </c>
      <c r="G7479" s="781" t="s">
        <v>12276</v>
      </c>
      <c r="H7479" s="781" t="s">
        <v>12822</v>
      </c>
      <c r="I7479" s="781" t="s">
        <v>5517</v>
      </c>
      <c r="J7479" s="782">
        <v>900000</v>
      </c>
      <c r="K7479" s="783">
        <v>900000</v>
      </c>
      <c r="L7479" s="784">
        <f t="shared" ref="L7479:L7519" si="474">SUM(J7479-K7479)</f>
        <v>0</v>
      </c>
      <c r="M7479" s="784">
        <f>SUM(K7479-J7479)</f>
        <v>0</v>
      </c>
      <c r="N7479" s="782">
        <v>900000</v>
      </c>
      <c r="O7479" s="782">
        <v>900000</v>
      </c>
      <c r="P7479" s="515">
        <v>2700000</v>
      </c>
      <c r="Q7479" s="782">
        <v>800000</v>
      </c>
      <c r="R7479" s="782"/>
      <c r="T7479" s="568"/>
    </row>
    <row r="7480" spans="1:20" s="498" customFormat="1" ht="24" x14ac:dyDescent="0.25">
      <c r="A7480" s="772"/>
      <c r="D7480" s="515" t="s">
        <v>13214</v>
      </c>
      <c r="E7480" s="779" t="s">
        <v>13215</v>
      </c>
      <c r="F7480" s="780" t="s">
        <v>5568</v>
      </c>
      <c r="G7480" s="781" t="s">
        <v>12276</v>
      </c>
      <c r="H7480" s="781" t="s">
        <v>12822</v>
      </c>
      <c r="I7480" s="781" t="s">
        <v>5517</v>
      </c>
      <c r="J7480" s="782">
        <v>1000000</v>
      </c>
      <c r="K7480" s="783">
        <v>1000000</v>
      </c>
      <c r="L7480" s="784">
        <f t="shared" si="474"/>
        <v>0</v>
      </c>
      <c r="M7480" s="784">
        <f t="shared" ref="M7480:M7519" si="475">SUM(K7480-J7480)</f>
        <v>0</v>
      </c>
      <c r="N7480" s="782">
        <v>1000000</v>
      </c>
      <c r="O7480" s="782">
        <v>1000000</v>
      </c>
      <c r="P7480" s="515">
        <v>3000000</v>
      </c>
      <c r="Q7480" s="782">
        <v>0</v>
      </c>
      <c r="R7480" s="782"/>
      <c r="T7480" s="568"/>
    </row>
    <row r="7481" spans="1:20" s="498" customFormat="1" ht="24" x14ac:dyDescent="0.25">
      <c r="A7481" s="772"/>
      <c r="D7481" s="515" t="s">
        <v>13216</v>
      </c>
      <c r="E7481" s="779" t="s">
        <v>13217</v>
      </c>
      <c r="F7481" s="780" t="s">
        <v>5571</v>
      </c>
      <c r="G7481" s="781" t="s">
        <v>12276</v>
      </c>
      <c r="H7481" s="781" t="s">
        <v>12822</v>
      </c>
      <c r="I7481" s="781" t="s">
        <v>5517</v>
      </c>
      <c r="J7481" s="782">
        <v>0</v>
      </c>
      <c r="K7481" s="783">
        <v>0</v>
      </c>
      <c r="L7481" s="784">
        <f t="shared" si="474"/>
        <v>0</v>
      </c>
      <c r="M7481" s="784">
        <f t="shared" si="475"/>
        <v>0</v>
      </c>
      <c r="N7481" s="782">
        <v>0</v>
      </c>
      <c r="O7481" s="782">
        <v>0</v>
      </c>
      <c r="P7481" s="515">
        <v>0</v>
      </c>
      <c r="Q7481" s="782">
        <v>0</v>
      </c>
      <c r="R7481" s="782"/>
      <c r="T7481" s="568"/>
    </row>
    <row r="7482" spans="1:20" s="498" customFormat="1" ht="24" x14ac:dyDescent="0.25">
      <c r="A7482" s="772"/>
      <c r="D7482" s="515" t="s">
        <v>13218</v>
      </c>
      <c r="E7482" s="779" t="s">
        <v>13219</v>
      </c>
      <c r="F7482" s="780" t="s">
        <v>5574</v>
      </c>
      <c r="G7482" s="781" t="s">
        <v>12276</v>
      </c>
      <c r="H7482" s="781" t="s">
        <v>12822</v>
      </c>
      <c r="I7482" s="781" t="s">
        <v>5517</v>
      </c>
      <c r="J7482" s="782">
        <v>0</v>
      </c>
      <c r="K7482" s="783">
        <v>0</v>
      </c>
      <c r="L7482" s="784">
        <f t="shared" si="474"/>
        <v>0</v>
      </c>
      <c r="M7482" s="784">
        <f t="shared" si="475"/>
        <v>0</v>
      </c>
      <c r="N7482" s="782">
        <v>0</v>
      </c>
      <c r="O7482" s="782">
        <v>0</v>
      </c>
      <c r="P7482" s="515">
        <v>0</v>
      </c>
      <c r="Q7482" s="782">
        <v>0</v>
      </c>
      <c r="R7482" s="782"/>
      <c r="T7482" s="568"/>
    </row>
    <row r="7483" spans="1:20" s="498" customFormat="1" ht="12" x14ac:dyDescent="0.25">
      <c r="A7483" s="772"/>
      <c r="D7483" s="515" t="s">
        <v>13220</v>
      </c>
      <c r="E7483" s="779" t="s">
        <v>13221</v>
      </c>
      <c r="F7483" s="780" t="s">
        <v>5586</v>
      </c>
      <c r="G7483" s="781" t="s">
        <v>12276</v>
      </c>
      <c r="H7483" s="781" t="s">
        <v>12822</v>
      </c>
      <c r="I7483" s="781" t="s">
        <v>5517</v>
      </c>
      <c r="J7483" s="782">
        <v>0</v>
      </c>
      <c r="K7483" s="783">
        <v>0</v>
      </c>
      <c r="L7483" s="784">
        <f t="shared" si="474"/>
        <v>0</v>
      </c>
      <c r="M7483" s="784">
        <f t="shared" si="475"/>
        <v>0</v>
      </c>
      <c r="N7483" s="782">
        <v>0</v>
      </c>
      <c r="O7483" s="782">
        <v>0</v>
      </c>
      <c r="P7483" s="515">
        <v>0</v>
      </c>
      <c r="Q7483" s="782">
        <v>0</v>
      </c>
      <c r="R7483" s="782"/>
      <c r="T7483" s="568"/>
    </row>
    <row r="7484" spans="1:20" s="498" customFormat="1" ht="12" x14ac:dyDescent="0.25">
      <c r="A7484" s="772"/>
      <c r="D7484" s="515" t="s">
        <v>13222</v>
      </c>
      <c r="E7484" s="779" t="s">
        <v>13223</v>
      </c>
      <c r="F7484" s="780" t="s">
        <v>5592</v>
      </c>
      <c r="G7484" s="781" t="s">
        <v>12276</v>
      </c>
      <c r="H7484" s="781" t="s">
        <v>12822</v>
      </c>
      <c r="I7484" s="781" t="s">
        <v>5517</v>
      </c>
      <c r="J7484" s="782">
        <v>500000</v>
      </c>
      <c r="K7484" s="783">
        <v>500000</v>
      </c>
      <c r="L7484" s="784">
        <f t="shared" si="474"/>
        <v>0</v>
      </c>
      <c r="M7484" s="784">
        <f t="shared" si="475"/>
        <v>0</v>
      </c>
      <c r="N7484" s="782">
        <v>500000</v>
      </c>
      <c r="O7484" s="782">
        <v>500000</v>
      </c>
      <c r="P7484" s="515">
        <v>1500000</v>
      </c>
      <c r="Q7484" s="782">
        <v>400000</v>
      </c>
      <c r="R7484" s="782"/>
      <c r="T7484" s="568"/>
    </row>
    <row r="7485" spans="1:20" s="498" customFormat="1" ht="12" x14ac:dyDescent="0.25">
      <c r="A7485" s="772"/>
      <c r="D7485" s="515" t="s">
        <v>13224</v>
      </c>
      <c r="E7485" s="779" t="s">
        <v>13225</v>
      </c>
      <c r="F7485" s="780" t="s">
        <v>6354</v>
      </c>
      <c r="G7485" s="781" t="s">
        <v>12276</v>
      </c>
      <c r="H7485" s="781" t="s">
        <v>12822</v>
      </c>
      <c r="I7485" s="781" t="s">
        <v>5517</v>
      </c>
      <c r="J7485" s="782">
        <v>350000</v>
      </c>
      <c r="K7485" s="783">
        <v>350000</v>
      </c>
      <c r="L7485" s="784">
        <f t="shared" si="474"/>
        <v>0</v>
      </c>
      <c r="M7485" s="784">
        <f t="shared" si="475"/>
        <v>0</v>
      </c>
      <c r="N7485" s="782">
        <v>350000</v>
      </c>
      <c r="O7485" s="782">
        <v>350000</v>
      </c>
      <c r="P7485" s="515">
        <v>1050000</v>
      </c>
      <c r="Q7485" s="782">
        <v>350000</v>
      </c>
      <c r="R7485" s="782"/>
      <c r="T7485" s="568"/>
    </row>
    <row r="7486" spans="1:20" s="498" customFormat="1" ht="36" x14ac:dyDescent="0.25">
      <c r="A7486" s="772"/>
      <c r="D7486" s="515" t="s">
        <v>13226</v>
      </c>
      <c r="E7486" s="779" t="s">
        <v>13227</v>
      </c>
      <c r="F7486" s="780" t="s">
        <v>5598</v>
      </c>
      <c r="G7486" s="781" t="s">
        <v>12276</v>
      </c>
      <c r="H7486" s="781" t="s">
        <v>12822</v>
      </c>
      <c r="I7486" s="781" t="s">
        <v>5517</v>
      </c>
      <c r="J7486" s="782">
        <v>1200000</v>
      </c>
      <c r="K7486" s="783">
        <v>1200000</v>
      </c>
      <c r="L7486" s="784">
        <f t="shared" si="474"/>
        <v>0</v>
      </c>
      <c r="M7486" s="784">
        <f t="shared" si="475"/>
        <v>0</v>
      </c>
      <c r="N7486" s="782">
        <v>1200000</v>
      </c>
      <c r="O7486" s="782">
        <v>1200000</v>
      </c>
      <c r="P7486" s="515">
        <v>3600000</v>
      </c>
      <c r="Q7486" s="782">
        <v>1000000</v>
      </c>
      <c r="R7486" s="782"/>
      <c r="T7486" s="568"/>
    </row>
    <row r="7487" spans="1:20" s="498" customFormat="1" ht="12" x14ac:dyDescent="0.25">
      <c r="A7487" s="772"/>
      <c r="D7487" s="515" t="s">
        <v>13228</v>
      </c>
      <c r="E7487" s="779" t="s">
        <v>13229</v>
      </c>
      <c r="F7487" s="780" t="s">
        <v>5601</v>
      </c>
      <c r="G7487" s="781" t="s">
        <v>12276</v>
      </c>
      <c r="H7487" s="781" t="s">
        <v>12822</v>
      </c>
      <c r="I7487" s="781" t="s">
        <v>5517</v>
      </c>
      <c r="J7487" s="782">
        <v>0</v>
      </c>
      <c r="K7487" s="783">
        <v>0</v>
      </c>
      <c r="L7487" s="784">
        <f t="shared" si="474"/>
        <v>0</v>
      </c>
      <c r="M7487" s="784">
        <f t="shared" si="475"/>
        <v>0</v>
      </c>
      <c r="N7487" s="782">
        <v>0</v>
      </c>
      <c r="O7487" s="782">
        <v>0</v>
      </c>
      <c r="P7487" s="515">
        <v>0</v>
      </c>
      <c r="Q7487" s="782">
        <v>0</v>
      </c>
      <c r="R7487" s="782"/>
      <c r="T7487" s="568"/>
    </row>
    <row r="7488" spans="1:20" s="498" customFormat="1" ht="24" x14ac:dyDescent="0.25">
      <c r="A7488" s="772"/>
      <c r="D7488" s="515" t="s">
        <v>13230</v>
      </c>
      <c r="E7488" s="779" t="s">
        <v>13231</v>
      </c>
      <c r="F7488" s="780" t="s">
        <v>5610</v>
      </c>
      <c r="G7488" s="781" t="s">
        <v>12276</v>
      </c>
      <c r="H7488" s="781" t="s">
        <v>12822</v>
      </c>
      <c r="I7488" s="781" t="s">
        <v>5517</v>
      </c>
      <c r="J7488" s="782">
        <v>0</v>
      </c>
      <c r="K7488" s="783">
        <v>0</v>
      </c>
      <c r="L7488" s="784">
        <f t="shared" si="474"/>
        <v>0</v>
      </c>
      <c r="M7488" s="784">
        <f t="shared" si="475"/>
        <v>0</v>
      </c>
      <c r="N7488" s="782">
        <v>0</v>
      </c>
      <c r="O7488" s="782">
        <v>0</v>
      </c>
      <c r="P7488" s="515">
        <v>0</v>
      </c>
      <c r="Q7488" s="782">
        <v>0</v>
      </c>
      <c r="R7488" s="782"/>
      <c r="T7488" s="568"/>
    </row>
    <row r="7489" spans="1:20" s="498" customFormat="1" ht="24" x14ac:dyDescent="0.25">
      <c r="A7489" s="772"/>
      <c r="D7489" s="515" t="s">
        <v>13232</v>
      </c>
      <c r="E7489" s="779" t="s">
        <v>13233</v>
      </c>
      <c r="F7489" s="780" t="s">
        <v>5613</v>
      </c>
      <c r="G7489" s="781" t="s">
        <v>12276</v>
      </c>
      <c r="H7489" s="781" t="s">
        <v>12822</v>
      </c>
      <c r="I7489" s="781" t="s">
        <v>5517</v>
      </c>
      <c r="J7489" s="782">
        <v>0</v>
      </c>
      <c r="K7489" s="783">
        <v>0</v>
      </c>
      <c r="L7489" s="784">
        <f t="shared" si="474"/>
        <v>0</v>
      </c>
      <c r="M7489" s="784">
        <f t="shared" si="475"/>
        <v>0</v>
      </c>
      <c r="N7489" s="782">
        <v>0</v>
      </c>
      <c r="O7489" s="782">
        <v>0</v>
      </c>
      <c r="P7489" s="515">
        <v>0</v>
      </c>
      <c r="Q7489" s="782">
        <v>0</v>
      </c>
      <c r="R7489" s="782"/>
      <c r="T7489" s="568"/>
    </row>
    <row r="7490" spans="1:20" s="498" customFormat="1" ht="24" x14ac:dyDescent="0.25">
      <c r="A7490" s="772"/>
      <c r="D7490" s="515" t="s">
        <v>13234</v>
      </c>
      <c r="E7490" s="779" t="s">
        <v>13235</v>
      </c>
      <c r="F7490" s="780" t="s">
        <v>13236</v>
      </c>
      <c r="G7490" s="781" t="s">
        <v>12276</v>
      </c>
      <c r="H7490" s="781" t="s">
        <v>12822</v>
      </c>
      <c r="I7490" s="781" t="s">
        <v>5517</v>
      </c>
      <c r="J7490" s="782">
        <v>0</v>
      </c>
      <c r="K7490" s="783">
        <v>0</v>
      </c>
      <c r="L7490" s="784">
        <f t="shared" si="474"/>
        <v>0</v>
      </c>
      <c r="M7490" s="784">
        <f t="shared" si="475"/>
        <v>0</v>
      </c>
      <c r="N7490" s="782">
        <v>0</v>
      </c>
      <c r="O7490" s="782">
        <v>0</v>
      </c>
      <c r="P7490" s="515">
        <v>0</v>
      </c>
      <c r="Q7490" s="782">
        <v>0</v>
      </c>
      <c r="R7490" s="782"/>
      <c r="T7490" s="568"/>
    </row>
    <row r="7491" spans="1:20" s="751" customFormat="1" ht="12" customHeight="1" x14ac:dyDescent="0.3">
      <c r="A7491" s="946" t="s">
        <v>5500</v>
      </c>
      <c r="B7491" s="946"/>
      <c r="C7491" s="946"/>
      <c r="D7491" s="946"/>
      <c r="E7491" s="946"/>
      <c r="F7491" s="946"/>
      <c r="G7491" s="946"/>
      <c r="H7491" s="946"/>
      <c r="I7491" s="946"/>
      <c r="J7491" s="946"/>
      <c r="K7491" s="946"/>
      <c r="L7491" s="946"/>
      <c r="M7491" s="946"/>
      <c r="N7491" s="946"/>
      <c r="O7491" s="946"/>
      <c r="P7491" s="946"/>
      <c r="Q7491" s="946"/>
      <c r="T7491" s="752"/>
    </row>
    <row r="7492" spans="1:20" s="751" customFormat="1" ht="13.8" x14ac:dyDescent="0.3">
      <c r="A7492" s="946" t="s">
        <v>5501</v>
      </c>
      <c r="B7492" s="946"/>
      <c r="C7492" s="946"/>
      <c r="D7492" s="946"/>
      <c r="E7492" s="946"/>
      <c r="F7492" s="946"/>
      <c r="G7492" s="946"/>
      <c r="H7492" s="946"/>
      <c r="I7492" s="946"/>
      <c r="J7492" s="946"/>
      <c r="K7492" s="946"/>
      <c r="L7492" s="946"/>
      <c r="M7492" s="946"/>
      <c r="N7492" s="946"/>
      <c r="O7492" s="946"/>
      <c r="P7492" s="946"/>
      <c r="Q7492" s="946"/>
      <c r="T7492" s="752"/>
    </row>
    <row r="7493" spans="1:20" s="753" customFormat="1" ht="13.2" x14ac:dyDescent="0.25">
      <c r="A7493" s="947" t="s">
        <v>12786</v>
      </c>
      <c r="B7493" s="947"/>
      <c r="C7493" s="947"/>
      <c r="D7493" s="947"/>
      <c r="E7493" s="947"/>
      <c r="F7493" s="947"/>
      <c r="G7493" s="947"/>
      <c r="H7493" s="947"/>
      <c r="I7493" s="947"/>
      <c r="J7493" s="947"/>
      <c r="K7493" s="947"/>
      <c r="L7493" s="947"/>
      <c r="M7493" s="947"/>
      <c r="N7493" s="947"/>
      <c r="O7493" s="947"/>
      <c r="P7493" s="947"/>
      <c r="Q7493" s="947"/>
      <c r="T7493" s="754"/>
    </row>
    <row r="7494" spans="1:20" s="760" customFormat="1" ht="24" customHeight="1" x14ac:dyDescent="0.25">
      <c r="A7494" s="943" t="s">
        <v>5502</v>
      </c>
      <c r="B7494" s="948" t="s">
        <v>5503</v>
      </c>
      <c r="C7494" s="949"/>
      <c r="D7494" s="755"/>
      <c r="E7494" s="943" t="s">
        <v>5504</v>
      </c>
      <c r="F7494" s="943" t="s">
        <v>4881</v>
      </c>
      <c r="G7494" s="943" t="s">
        <v>5505</v>
      </c>
      <c r="H7494" s="943" t="s">
        <v>5506</v>
      </c>
      <c r="I7494" s="943" t="s">
        <v>5507</v>
      </c>
      <c r="J7494" s="756" t="s">
        <v>3115</v>
      </c>
      <c r="K7494" s="757" t="s">
        <v>3116</v>
      </c>
      <c r="L7494" s="758" t="s">
        <v>5508</v>
      </c>
      <c r="M7494" s="758" t="s">
        <v>5509</v>
      </c>
      <c r="N7494" s="756" t="s">
        <v>3116</v>
      </c>
      <c r="O7494" s="756" t="s">
        <v>3116</v>
      </c>
      <c r="P7494" s="759" t="s">
        <v>3317</v>
      </c>
      <c r="Q7494" s="759" t="s">
        <v>3341</v>
      </c>
      <c r="R7494" s="759" t="s">
        <v>5510</v>
      </c>
      <c r="T7494" s="761"/>
    </row>
    <row r="7495" spans="1:20" s="760" customFormat="1" ht="19.5" customHeight="1" x14ac:dyDescent="0.25">
      <c r="A7495" s="944"/>
      <c r="B7495" s="950"/>
      <c r="C7495" s="951"/>
      <c r="D7495" s="762"/>
      <c r="E7495" s="944"/>
      <c r="F7495" s="944"/>
      <c r="G7495" s="944"/>
      <c r="H7495" s="944"/>
      <c r="I7495" s="944"/>
      <c r="J7495" s="763">
        <v>2020</v>
      </c>
      <c r="K7495" s="764" t="s">
        <v>3120</v>
      </c>
      <c r="L7495" s="765" t="s">
        <v>3120</v>
      </c>
      <c r="M7495" s="765" t="s">
        <v>3120</v>
      </c>
      <c r="N7495" s="766" t="s">
        <v>5068</v>
      </c>
      <c r="O7495" s="766" t="s">
        <v>5069</v>
      </c>
      <c r="P7495" s="763" t="s">
        <v>4882</v>
      </c>
      <c r="Q7495" s="766" t="s">
        <v>5102</v>
      </c>
      <c r="R7495" s="763"/>
      <c r="T7495" s="761"/>
    </row>
    <row r="7496" spans="1:20" s="760" customFormat="1" ht="15.75" customHeight="1" x14ac:dyDescent="0.25">
      <c r="A7496" s="945"/>
      <c r="B7496" s="952"/>
      <c r="C7496" s="953"/>
      <c r="D7496" s="762"/>
      <c r="E7496" s="945"/>
      <c r="F7496" s="945"/>
      <c r="G7496" s="945"/>
      <c r="H7496" s="945"/>
      <c r="I7496" s="945"/>
      <c r="J7496" s="769" t="s">
        <v>14</v>
      </c>
      <c r="K7496" s="770" t="s">
        <v>14</v>
      </c>
      <c r="L7496" s="771" t="s">
        <v>14</v>
      </c>
      <c r="M7496" s="771" t="s">
        <v>14</v>
      </c>
      <c r="N7496" s="769" t="s">
        <v>14</v>
      </c>
      <c r="O7496" s="769" t="s">
        <v>14</v>
      </c>
      <c r="P7496" s="769" t="s">
        <v>14</v>
      </c>
      <c r="Q7496" s="769" t="s">
        <v>14</v>
      </c>
      <c r="R7496" s="769"/>
      <c r="T7496" s="761"/>
    </row>
    <row r="7497" spans="1:20" s="498" customFormat="1" ht="12" x14ac:dyDescent="0.25">
      <c r="A7497" s="772"/>
      <c r="D7497" s="515" t="s">
        <v>13237</v>
      </c>
      <c r="E7497" s="779" t="s">
        <v>13238</v>
      </c>
      <c r="F7497" s="780" t="s">
        <v>5631</v>
      </c>
      <c r="G7497" s="781" t="s">
        <v>12276</v>
      </c>
      <c r="H7497" s="781" t="s">
        <v>12822</v>
      </c>
      <c r="I7497" s="781" t="s">
        <v>5517</v>
      </c>
      <c r="J7497" s="782">
        <v>800000</v>
      </c>
      <c r="K7497" s="783">
        <v>800000</v>
      </c>
      <c r="L7497" s="784">
        <f t="shared" si="474"/>
        <v>0</v>
      </c>
      <c r="M7497" s="784">
        <f t="shared" si="475"/>
        <v>0</v>
      </c>
      <c r="N7497" s="782">
        <v>800000</v>
      </c>
      <c r="O7497" s="782">
        <v>800000</v>
      </c>
      <c r="P7497" s="515">
        <v>2400000</v>
      </c>
      <c r="Q7497" s="782">
        <v>500000</v>
      </c>
      <c r="R7497" s="782"/>
      <c r="T7497" s="568"/>
    </row>
    <row r="7498" spans="1:20" s="498" customFormat="1" ht="36" x14ac:dyDescent="0.25">
      <c r="A7498" s="772"/>
      <c r="D7498" s="515" t="s">
        <v>13239</v>
      </c>
      <c r="E7498" s="779" t="s">
        <v>13240</v>
      </c>
      <c r="F7498" s="780" t="s">
        <v>5634</v>
      </c>
      <c r="G7498" s="781" t="s">
        <v>12276</v>
      </c>
      <c r="H7498" s="781" t="s">
        <v>12822</v>
      </c>
      <c r="I7498" s="781" t="s">
        <v>5517</v>
      </c>
      <c r="J7498" s="782">
        <v>850000</v>
      </c>
      <c r="K7498" s="783">
        <v>850000</v>
      </c>
      <c r="L7498" s="784">
        <f t="shared" si="474"/>
        <v>0</v>
      </c>
      <c r="M7498" s="784">
        <f t="shared" si="475"/>
        <v>0</v>
      </c>
      <c r="N7498" s="782">
        <v>850000</v>
      </c>
      <c r="O7498" s="782">
        <v>850000</v>
      </c>
      <c r="P7498" s="515">
        <v>2550000</v>
      </c>
      <c r="Q7498" s="782">
        <v>800000</v>
      </c>
      <c r="R7498" s="782"/>
      <c r="T7498" s="568"/>
    </row>
    <row r="7499" spans="1:20" s="498" customFormat="1" ht="24" x14ac:dyDescent="0.25">
      <c r="A7499" s="772"/>
      <c r="D7499" s="515" t="s">
        <v>13241</v>
      </c>
      <c r="E7499" s="779" t="s">
        <v>13242</v>
      </c>
      <c r="F7499" s="780" t="s">
        <v>5637</v>
      </c>
      <c r="G7499" s="781" t="s">
        <v>12276</v>
      </c>
      <c r="H7499" s="781" t="s">
        <v>12822</v>
      </c>
      <c r="I7499" s="781" t="s">
        <v>5517</v>
      </c>
      <c r="J7499" s="782">
        <v>250000</v>
      </c>
      <c r="K7499" s="783">
        <v>250000</v>
      </c>
      <c r="L7499" s="784">
        <f t="shared" si="474"/>
        <v>0</v>
      </c>
      <c r="M7499" s="784">
        <f t="shared" si="475"/>
        <v>0</v>
      </c>
      <c r="N7499" s="782">
        <v>250000</v>
      </c>
      <c r="O7499" s="782">
        <v>250000</v>
      </c>
      <c r="P7499" s="515">
        <v>750000</v>
      </c>
      <c r="Q7499" s="782">
        <v>200000</v>
      </c>
      <c r="R7499" s="782"/>
      <c r="T7499" s="568"/>
    </row>
    <row r="7500" spans="1:20" s="498" customFormat="1" ht="24" x14ac:dyDescent="0.25">
      <c r="A7500" s="772"/>
      <c r="D7500" s="515" t="s">
        <v>13243</v>
      </c>
      <c r="E7500" s="779" t="s">
        <v>13244</v>
      </c>
      <c r="F7500" s="780" t="s">
        <v>5840</v>
      </c>
      <c r="G7500" s="781" t="s">
        <v>12276</v>
      </c>
      <c r="H7500" s="781" t="s">
        <v>12822</v>
      </c>
      <c r="I7500" s="781" t="s">
        <v>5517</v>
      </c>
      <c r="J7500" s="782">
        <v>600000</v>
      </c>
      <c r="K7500" s="783">
        <v>600000</v>
      </c>
      <c r="L7500" s="784">
        <f t="shared" si="474"/>
        <v>0</v>
      </c>
      <c r="M7500" s="784">
        <f t="shared" si="475"/>
        <v>0</v>
      </c>
      <c r="N7500" s="782">
        <v>600000</v>
      </c>
      <c r="O7500" s="782">
        <v>600000</v>
      </c>
      <c r="P7500" s="515">
        <v>1800000</v>
      </c>
      <c r="Q7500" s="782">
        <v>600000</v>
      </c>
      <c r="R7500" s="782"/>
      <c r="T7500" s="568"/>
    </row>
    <row r="7501" spans="1:20" s="498" customFormat="1" ht="24" x14ac:dyDescent="0.25">
      <c r="A7501" s="772"/>
      <c r="D7501" s="515" t="s">
        <v>13245</v>
      </c>
      <c r="E7501" s="779" t="s">
        <v>13246</v>
      </c>
      <c r="F7501" s="780" t="s">
        <v>5643</v>
      </c>
      <c r="G7501" s="781" t="s">
        <v>12276</v>
      </c>
      <c r="H7501" s="781" t="s">
        <v>12822</v>
      </c>
      <c r="I7501" s="781" t="s">
        <v>5517</v>
      </c>
      <c r="J7501" s="782">
        <v>200000</v>
      </c>
      <c r="K7501" s="783">
        <v>200000</v>
      </c>
      <c r="L7501" s="784">
        <f t="shared" si="474"/>
        <v>0</v>
      </c>
      <c r="M7501" s="784">
        <f t="shared" si="475"/>
        <v>0</v>
      </c>
      <c r="N7501" s="782">
        <v>200000</v>
      </c>
      <c r="O7501" s="782">
        <v>200000</v>
      </c>
      <c r="P7501" s="515">
        <v>600000</v>
      </c>
      <c r="Q7501" s="782">
        <v>0</v>
      </c>
      <c r="R7501" s="782"/>
      <c r="T7501" s="568"/>
    </row>
    <row r="7502" spans="1:20" s="498" customFormat="1" ht="24" x14ac:dyDescent="0.25">
      <c r="A7502" s="772"/>
      <c r="D7502" s="515" t="s">
        <v>13247</v>
      </c>
      <c r="E7502" s="779" t="s">
        <v>13248</v>
      </c>
      <c r="F7502" s="780" t="s">
        <v>5646</v>
      </c>
      <c r="G7502" s="781" t="s">
        <v>12276</v>
      </c>
      <c r="H7502" s="781" t="s">
        <v>12822</v>
      </c>
      <c r="I7502" s="781" t="s">
        <v>5517</v>
      </c>
      <c r="J7502" s="782">
        <v>300000</v>
      </c>
      <c r="K7502" s="783">
        <v>300000</v>
      </c>
      <c r="L7502" s="784">
        <f t="shared" si="474"/>
        <v>0</v>
      </c>
      <c r="M7502" s="784">
        <f t="shared" si="475"/>
        <v>0</v>
      </c>
      <c r="N7502" s="782">
        <v>300000</v>
      </c>
      <c r="O7502" s="782">
        <v>300000</v>
      </c>
      <c r="P7502" s="515">
        <v>900000</v>
      </c>
      <c r="Q7502" s="782">
        <v>300000</v>
      </c>
      <c r="R7502" s="782"/>
      <c r="T7502" s="568"/>
    </row>
    <row r="7503" spans="1:20" s="498" customFormat="1" ht="12" x14ac:dyDescent="0.25">
      <c r="A7503" s="772"/>
      <c r="D7503" s="515" t="s">
        <v>13249</v>
      </c>
      <c r="E7503" s="779" t="s">
        <v>13250</v>
      </c>
      <c r="F7503" s="515" t="s">
        <v>5649</v>
      </c>
      <c r="G7503" s="781" t="s">
        <v>12276</v>
      </c>
      <c r="H7503" s="781" t="s">
        <v>12822</v>
      </c>
      <c r="I7503" s="781" t="s">
        <v>5517</v>
      </c>
      <c r="J7503" s="782">
        <v>200000</v>
      </c>
      <c r="K7503" s="783">
        <v>200000</v>
      </c>
      <c r="L7503" s="784">
        <f t="shared" si="474"/>
        <v>0</v>
      </c>
      <c r="M7503" s="784">
        <f t="shared" si="475"/>
        <v>0</v>
      </c>
      <c r="N7503" s="782">
        <v>200000</v>
      </c>
      <c r="O7503" s="782">
        <v>200000</v>
      </c>
      <c r="P7503" s="515">
        <v>600000</v>
      </c>
      <c r="Q7503" s="782">
        <v>200000</v>
      </c>
      <c r="R7503" s="782"/>
      <c r="T7503" s="568"/>
    </row>
    <row r="7504" spans="1:20" s="498" customFormat="1" ht="12" x14ac:dyDescent="0.25">
      <c r="A7504" s="772"/>
      <c r="D7504" s="515" t="s">
        <v>13251</v>
      </c>
      <c r="E7504" s="779" t="s">
        <v>13252</v>
      </c>
      <c r="F7504" s="780" t="s">
        <v>5664</v>
      </c>
      <c r="G7504" s="781" t="s">
        <v>12276</v>
      </c>
      <c r="H7504" s="781" t="s">
        <v>12822</v>
      </c>
      <c r="I7504" s="781" t="s">
        <v>5517</v>
      </c>
      <c r="J7504" s="782">
        <v>800000</v>
      </c>
      <c r="K7504" s="783">
        <v>800000</v>
      </c>
      <c r="L7504" s="784">
        <f t="shared" si="474"/>
        <v>0</v>
      </c>
      <c r="M7504" s="784">
        <f t="shared" si="475"/>
        <v>0</v>
      </c>
      <c r="N7504" s="782">
        <v>800000</v>
      </c>
      <c r="O7504" s="782">
        <v>800000</v>
      </c>
      <c r="P7504" s="515">
        <v>2400000</v>
      </c>
      <c r="Q7504" s="782">
        <v>800000</v>
      </c>
      <c r="R7504" s="782"/>
      <c r="T7504" s="568"/>
    </row>
    <row r="7505" spans="1:20" s="498" customFormat="1" ht="12" x14ac:dyDescent="0.25">
      <c r="A7505" s="772"/>
      <c r="D7505" s="515" t="s">
        <v>13253</v>
      </c>
      <c r="E7505" s="779" t="s">
        <v>13254</v>
      </c>
      <c r="F7505" s="780" t="s">
        <v>5667</v>
      </c>
      <c r="G7505" s="781" t="s">
        <v>12276</v>
      </c>
      <c r="H7505" s="781" t="s">
        <v>12822</v>
      </c>
      <c r="I7505" s="781" t="s">
        <v>5517</v>
      </c>
      <c r="J7505" s="782">
        <v>0</v>
      </c>
      <c r="K7505" s="783">
        <v>0</v>
      </c>
      <c r="L7505" s="784">
        <f t="shared" si="474"/>
        <v>0</v>
      </c>
      <c r="M7505" s="784">
        <f t="shared" si="475"/>
        <v>0</v>
      </c>
      <c r="N7505" s="782">
        <v>0</v>
      </c>
      <c r="O7505" s="782">
        <v>0</v>
      </c>
      <c r="P7505" s="515">
        <v>0</v>
      </c>
      <c r="Q7505" s="782">
        <v>0</v>
      </c>
      <c r="R7505" s="782"/>
      <c r="T7505" s="568"/>
    </row>
    <row r="7506" spans="1:20" s="498" customFormat="1" ht="12" x14ac:dyDescent="0.25">
      <c r="A7506" s="772"/>
      <c r="D7506" s="515" t="s">
        <v>13255</v>
      </c>
      <c r="E7506" s="779" t="s">
        <v>13256</v>
      </c>
      <c r="F7506" s="515" t="s">
        <v>5676</v>
      </c>
      <c r="G7506" s="781" t="s">
        <v>12276</v>
      </c>
      <c r="H7506" s="781" t="s">
        <v>12822</v>
      </c>
      <c r="I7506" s="781" t="s">
        <v>5517</v>
      </c>
      <c r="J7506" s="782">
        <v>1000000</v>
      </c>
      <c r="K7506" s="783">
        <v>1000000</v>
      </c>
      <c r="L7506" s="784">
        <f t="shared" si="474"/>
        <v>0</v>
      </c>
      <c r="M7506" s="784">
        <f t="shared" si="475"/>
        <v>0</v>
      </c>
      <c r="N7506" s="782">
        <v>1000000</v>
      </c>
      <c r="O7506" s="782">
        <v>1000000</v>
      </c>
      <c r="P7506" s="515">
        <v>3000000</v>
      </c>
      <c r="Q7506" s="782">
        <v>1000000</v>
      </c>
      <c r="R7506" s="782"/>
      <c r="T7506" s="568"/>
    </row>
    <row r="7507" spans="1:20" s="498" customFormat="1" ht="12" x14ac:dyDescent="0.25">
      <c r="A7507" s="772"/>
      <c r="D7507" s="515" t="s">
        <v>13257</v>
      </c>
      <c r="E7507" s="779" t="s">
        <v>13258</v>
      </c>
      <c r="F7507" s="780" t="s">
        <v>5679</v>
      </c>
      <c r="G7507" s="781" t="s">
        <v>12276</v>
      </c>
      <c r="H7507" s="781" t="s">
        <v>12822</v>
      </c>
      <c r="I7507" s="781" t="s">
        <v>5517</v>
      </c>
      <c r="J7507" s="782">
        <v>800000</v>
      </c>
      <c r="K7507" s="783">
        <v>800000</v>
      </c>
      <c r="L7507" s="784">
        <f t="shared" si="474"/>
        <v>0</v>
      </c>
      <c r="M7507" s="784">
        <f t="shared" si="475"/>
        <v>0</v>
      </c>
      <c r="N7507" s="782">
        <v>800000</v>
      </c>
      <c r="O7507" s="782">
        <v>800000</v>
      </c>
      <c r="P7507" s="515">
        <v>2400000</v>
      </c>
      <c r="Q7507" s="782">
        <v>700000</v>
      </c>
      <c r="R7507" s="782"/>
      <c r="T7507" s="568"/>
    </row>
    <row r="7508" spans="1:20" s="498" customFormat="1" ht="12" x14ac:dyDescent="0.25">
      <c r="A7508" s="772"/>
      <c r="D7508" s="515" t="s">
        <v>13259</v>
      </c>
      <c r="E7508" s="779" t="s">
        <v>13260</v>
      </c>
      <c r="F7508" s="515" t="s">
        <v>5688</v>
      </c>
      <c r="G7508" s="781" t="s">
        <v>12276</v>
      </c>
      <c r="H7508" s="781" t="s">
        <v>12822</v>
      </c>
      <c r="I7508" s="781" t="s">
        <v>5517</v>
      </c>
      <c r="J7508" s="782">
        <v>500000</v>
      </c>
      <c r="K7508" s="783">
        <v>500000</v>
      </c>
      <c r="L7508" s="784">
        <f t="shared" si="474"/>
        <v>0</v>
      </c>
      <c r="M7508" s="784">
        <f t="shared" si="475"/>
        <v>0</v>
      </c>
      <c r="N7508" s="782">
        <v>500000</v>
      </c>
      <c r="O7508" s="782">
        <v>500000</v>
      </c>
      <c r="P7508" s="515">
        <v>1500000</v>
      </c>
      <c r="Q7508" s="782">
        <v>400000</v>
      </c>
      <c r="R7508" s="782"/>
      <c r="T7508" s="568"/>
    </row>
    <row r="7509" spans="1:20" s="498" customFormat="1" ht="12" x14ac:dyDescent="0.25">
      <c r="A7509" s="772"/>
      <c r="D7509" s="515" t="s">
        <v>13261</v>
      </c>
      <c r="E7509" s="779" t="s">
        <v>13262</v>
      </c>
      <c r="F7509" s="780" t="s">
        <v>5694</v>
      </c>
      <c r="G7509" s="781" t="s">
        <v>12276</v>
      </c>
      <c r="H7509" s="781" t="s">
        <v>12822</v>
      </c>
      <c r="I7509" s="781" t="s">
        <v>5517</v>
      </c>
      <c r="J7509" s="782">
        <v>900000</v>
      </c>
      <c r="K7509" s="783">
        <v>900000</v>
      </c>
      <c r="L7509" s="784">
        <f t="shared" si="474"/>
        <v>0</v>
      </c>
      <c r="M7509" s="784">
        <f t="shared" si="475"/>
        <v>0</v>
      </c>
      <c r="N7509" s="782">
        <v>900000</v>
      </c>
      <c r="O7509" s="782">
        <v>900000</v>
      </c>
      <c r="P7509" s="515">
        <v>2700000</v>
      </c>
      <c r="Q7509" s="782">
        <v>850000</v>
      </c>
      <c r="R7509" s="782"/>
      <c r="T7509" s="568"/>
    </row>
    <row r="7510" spans="1:20" s="498" customFormat="1" ht="12" x14ac:dyDescent="0.25">
      <c r="A7510" s="772"/>
      <c r="D7510" s="515" t="s">
        <v>13263</v>
      </c>
      <c r="E7510" s="779" t="s">
        <v>13264</v>
      </c>
      <c r="F7510" s="780" t="s">
        <v>6522</v>
      </c>
      <c r="G7510" s="781" t="s">
        <v>12276</v>
      </c>
      <c r="H7510" s="781" t="s">
        <v>12822</v>
      </c>
      <c r="I7510" s="781" t="s">
        <v>5517</v>
      </c>
      <c r="J7510" s="782">
        <v>0</v>
      </c>
      <c r="K7510" s="783">
        <v>0</v>
      </c>
      <c r="L7510" s="784">
        <f t="shared" si="474"/>
        <v>0</v>
      </c>
      <c r="M7510" s="784">
        <f t="shared" si="475"/>
        <v>0</v>
      </c>
      <c r="N7510" s="782">
        <v>0</v>
      </c>
      <c r="O7510" s="782">
        <v>0</v>
      </c>
      <c r="P7510" s="515">
        <v>0</v>
      </c>
      <c r="Q7510" s="782">
        <v>0</v>
      </c>
      <c r="R7510" s="782"/>
      <c r="T7510" s="568"/>
    </row>
    <row r="7511" spans="1:20" s="498" customFormat="1" ht="12" x14ac:dyDescent="0.25">
      <c r="A7511" s="772"/>
      <c r="D7511" s="515" t="s">
        <v>13265</v>
      </c>
      <c r="E7511" s="779" t="s">
        <v>13266</v>
      </c>
      <c r="F7511" s="780" t="s">
        <v>5703</v>
      </c>
      <c r="G7511" s="781" t="s">
        <v>12276</v>
      </c>
      <c r="H7511" s="781" t="s">
        <v>12822</v>
      </c>
      <c r="I7511" s="781" t="s">
        <v>5517</v>
      </c>
      <c r="J7511" s="782">
        <v>700000</v>
      </c>
      <c r="K7511" s="783">
        <v>700000</v>
      </c>
      <c r="L7511" s="784">
        <f t="shared" si="474"/>
        <v>0</v>
      </c>
      <c r="M7511" s="784">
        <f t="shared" si="475"/>
        <v>0</v>
      </c>
      <c r="N7511" s="782">
        <v>700000</v>
      </c>
      <c r="O7511" s="782">
        <v>700000</v>
      </c>
      <c r="P7511" s="515">
        <v>2100000</v>
      </c>
      <c r="Q7511" s="782">
        <v>700000</v>
      </c>
      <c r="R7511" s="782"/>
      <c r="T7511" s="568"/>
    </row>
    <row r="7512" spans="1:20" s="498" customFormat="1" ht="12" x14ac:dyDescent="0.25">
      <c r="A7512" s="772"/>
      <c r="D7512" s="515" t="s">
        <v>13267</v>
      </c>
      <c r="E7512" s="779" t="s">
        <v>13268</v>
      </c>
      <c r="F7512" s="515" t="s">
        <v>5709</v>
      </c>
      <c r="G7512" s="781" t="s">
        <v>12276</v>
      </c>
      <c r="H7512" s="781" t="s">
        <v>12822</v>
      </c>
      <c r="I7512" s="781" t="s">
        <v>5517</v>
      </c>
      <c r="J7512" s="782">
        <v>600000</v>
      </c>
      <c r="K7512" s="783">
        <v>600000</v>
      </c>
      <c r="L7512" s="784">
        <f t="shared" si="474"/>
        <v>0</v>
      </c>
      <c r="M7512" s="784">
        <f t="shared" si="475"/>
        <v>0</v>
      </c>
      <c r="N7512" s="782">
        <v>600000</v>
      </c>
      <c r="O7512" s="782">
        <v>600000</v>
      </c>
      <c r="P7512" s="515">
        <v>1800000</v>
      </c>
      <c r="Q7512" s="782">
        <v>550000</v>
      </c>
      <c r="R7512" s="782"/>
      <c r="T7512" s="568"/>
    </row>
    <row r="7513" spans="1:20" s="498" customFormat="1" ht="12" x14ac:dyDescent="0.25">
      <c r="A7513" s="772"/>
      <c r="D7513" s="515" t="s">
        <v>13269</v>
      </c>
      <c r="E7513" s="779" t="s">
        <v>13270</v>
      </c>
      <c r="F7513" s="780" t="s">
        <v>5721</v>
      </c>
      <c r="G7513" s="781" t="s">
        <v>12276</v>
      </c>
      <c r="H7513" s="781" t="s">
        <v>12822</v>
      </c>
      <c r="I7513" s="781" t="s">
        <v>5517</v>
      </c>
      <c r="J7513" s="782">
        <v>0</v>
      </c>
      <c r="K7513" s="783">
        <v>0</v>
      </c>
      <c r="L7513" s="784">
        <f t="shared" si="474"/>
        <v>0</v>
      </c>
      <c r="M7513" s="784">
        <f t="shared" si="475"/>
        <v>0</v>
      </c>
      <c r="N7513" s="782">
        <v>0</v>
      </c>
      <c r="O7513" s="782">
        <v>0</v>
      </c>
      <c r="P7513" s="515">
        <v>0</v>
      </c>
      <c r="Q7513" s="782">
        <v>0</v>
      </c>
      <c r="R7513" s="782"/>
      <c r="T7513" s="568"/>
    </row>
    <row r="7514" spans="1:20" s="498" customFormat="1" ht="12" x14ac:dyDescent="0.25">
      <c r="A7514" s="772"/>
      <c r="D7514" s="515" t="s">
        <v>13271</v>
      </c>
      <c r="E7514" s="779" t="s">
        <v>13272</v>
      </c>
      <c r="F7514" s="515" t="s">
        <v>5727</v>
      </c>
      <c r="G7514" s="781" t="s">
        <v>12276</v>
      </c>
      <c r="H7514" s="781" t="s">
        <v>12822</v>
      </c>
      <c r="I7514" s="781" t="s">
        <v>5517</v>
      </c>
      <c r="J7514" s="782">
        <v>1000000</v>
      </c>
      <c r="K7514" s="783">
        <v>1000000</v>
      </c>
      <c r="L7514" s="784">
        <f t="shared" si="474"/>
        <v>0</v>
      </c>
      <c r="M7514" s="784">
        <f t="shared" si="475"/>
        <v>0</v>
      </c>
      <c r="N7514" s="782">
        <v>1000000</v>
      </c>
      <c r="O7514" s="782">
        <v>1000000</v>
      </c>
      <c r="P7514" s="515">
        <v>3000000</v>
      </c>
      <c r="Q7514" s="782">
        <v>900000</v>
      </c>
      <c r="R7514" s="782"/>
      <c r="T7514" s="568"/>
    </row>
    <row r="7515" spans="1:20" s="498" customFormat="1" ht="12" x14ac:dyDescent="0.25">
      <c r="A7515" s="772"/>
      <c r="D7515" s="515" t="s">
        <v>13273</v>
      </c>
      <c r="E7515" s="779" t="s">
        <v>13274</v>
      </c>
      <c r="F7515" s="780" t="s">
        <v>5730</v>
      </c>
      <c r="G7515" s="781" t="s">
        <v>12276</v>
      </c>
      <c r="H7515" s="781" t="s">
        <v>12822</v>
      </c>
      <c r="I7515" s="781" t="s">
        <v>5517</v>
      </c>
      <c r="J7515" s="782">
        <v>0</v>
      </c>
      <c r="K7515" s="783">
        <v>0</v>
      </c>
      <c r="L7515" s="784">
        <f t="shared" si="474"/>
        <v>0</v>
      </c>
      <c r="M7515" s="784">
        <f t="shared" si="475"/>
        <v>0</v>
      </c>
      <c r="N7515" s="782">
        <v>0</v>
      </c>
      <c r="O7515" s="782">
        <v>0</v>
      </c>
      <c r="P7515" s="515">
        <v>0</v>
      </c>
      <c r="Q7515" s="782">
        <v>0</v>
      </c>
      <c r="R7515" s="782"/>
      <c r="T7515" s="568"/>
    </row>
    <row r="7516" spans="1:20" s="498" customFormat="1" ht="12" x14ac:dyDescent="0.25">
      <c r="A7516" s="772"/>
      <c r="D7516" s="515" t="s">
        <v>13275</v>
      </c>
      <c r="E7516" s="779" t="s">
        <v>13276</v>
      </c>
      <c r="F7516" s="780" t="s">
        <v>5739</v>
      </c>
      <c r="G7516" s="781" t="s">
        <v>12276</v>
      </c>
      <c r="H7516" s="781" t="s">
        <v>12822</v>
      </c>
      <c r="I7516" s="781" t="s">
        <v>5517</v>
      </c>
      <c r="J7516" s="782">
        <v>650000</v>
      </c>
      <c r="K7516" s="783">
        <v>650000</v>
      </c>
      <c r="L7516" s="784">
        <f t="shared" si="474"/>
        <v>0</v>
      </c>
      <c r="M7516" s="784">
        <f t="shared" si="475"/>
        <v>0</v>
      </c>
      <c r="N7516" s="782">
        <v>650000</v>
      </c>
      <c r="O7516" s="782">
        <v>650000</v>
      </c>
      <c r="P7516" s="515">
        <v>1950000</v>
      </c>
      <c r="Q7516" s="782">
        <v>600000</v>
      </c>
      <c r="R7516" s="782"/>
      <c r="T7516" s="568"/>
    </row>
    <row r="7517" spans="1:20" s="498" customFormat="1" ht="12" x14ac:dyDescent="0.25">
      <c r="A7517" s="772"/>
      <c r="D7517" s="515" t="s">
        <v>13277</v>
      </c>
      <c r="E7517" s="779" t="s">
        <v>13278</v>
      </c>
      <c r="F7517" s="515" t="s">
        <v>11442</v>
      </c>
      <c r="G7517" s="781" t="s">
        <v>12276</v>
      </c>
      <c r="H7517" s="781" t="s">
        <v>12822</v>
      </c>
      <c r="I7517" s="781" t="s">
        <v>5517</v>
      </c>
      <c r="J7517" s="782">
        <v>200000</v>
      </c>
      <c r="K7517" s="783">
        <v>200000</v>
      </c>
      <c r="L7517" s="784">
        <f t="shared" si="474"/>
        <v>0</v>
      </c>
      <c r="M7517" s="784">
        <f t="shared" si="475"/>
        <v>0</v>
      </c>
      <c r="N7517" s="782">
        <v>200000</v>
      </c>
      <c r="O7517" s="782">
        <v>200000</v>
      </c>
      <c r="P7517" s="515">
        <v>600000</v>
      </c>
      <c r="Q7517" s="782">
        <v>50000</v>
      </c>
      <c r="R7517" s="782"/>
      <c r="T7517" s="568"/>
    </row>
    <row r="7518" spans="1:20" s="498" customFormat="1" ht="12" x14ac:dyDescent="0.25">
      <c r="A7518" s="772"/>
      <c r="D7518" s="515" t="s">
        <v>13279</v>
      </c>
      <c r="E7518" s="779" t="s">
        <v>13280</v>
      </c>
      <c r="F7518" s="780" t="s">
        <v>5757</v>
      </c>
      <c r="G7518" s="781" t="s">
        <v>12276</v>
      </c>
      <c r="H7518" s="781" t="s">
        <v>12822</v>
      </c>
      <c r="I7518" s="781" t="s">
        <v>5517</v>
      </c>
      <c r="J7518" s="782">
        <v>100000</v>
      </c>
      <c r="K7518" s="783">
        <v>100000</v>
      </c>
      <c r="L7518" s="784">
        <f t="shared" si="474"/>
        <v>0</v>
      </c>
      <c r="M7518" s="784">
        <f t="shared" si="475"/>
        <v>0</v>
      </c>
      <c r="N7518" s="782">
        <v>100000</v>
      </c>
      <c r="O7518" s="782">
        <v>100000</v>
      </c>
      <c r="P7518" s="515">
        <v>300000</v>
      </c>
      <c r="Q7518" s="782">
        <v>100000</v>
      </c>
      <c r="R7518" s="782"/>
      <c r="T7518" s="568"/>
    </row>
    <row r="7519" spans="1:20" s="498" customFormat="1" ht="12" x14ac:dyDescent="0.25">
      <c r="A7519" s="772"/>
      <c r="D7519" s="515" t="s">
        <v>13281</v>
      </c>
      <c r="E7519" s="779" t="s">
        <v>13282</v>
      </c>
      <c r="F7519" s="515" t="s">
        <v>5765</v>
      </c>
      <c r="G7519" s="781" t="s">
        <v>12276</v>
      </c>
      <c r="H7519" s="781" t="s">
        <v>12822</v>
      </c>
      <c r="I7519" s="781" t="s">
        <v>5517</v>
      </c>
      <c r="J7519" s="782">
        <v>0</v>
      </c>
      <c r="K7519" s="783">
        <v>0</v>
      </c>
      <c r="L7519" s="782">
        <f t="shared" si="474"/>
        <v>0</v>
      </c>
      <c r="M7519" s="782">
        <f t="shared" si="475"/>
        <v>0</v>
      </c>
      <c r="N7519" s="782">
        <v>0</v>
      </c>
      <c r="O7519" s="782">
        <v>0</v>
      </c>
      <c r="P7519" s="515">
        <v>0</v>
      </c>
      <c r="Q7519" s="782">
        <v>0</v>
      </c>
      <c r="R7519" s="782"/>
      <c r="T7519" s="568"/>
    </row>
    <row r="7520" spans="1:20" s="498" customFormat="1" ht="12" x14ac:dyDescent="0.25">
      <c r="A7520" s="772"/>
      <c r="B7520" s="566" t="s">
        <v>13283</v>
      </c>
      <c r="C7520" s="810"/>
      <c r="D7520" s="519"/>
      <c r="E7520" s="810"/>
      <c r="F7520" s="827"/>
      <c r="G7520" s="810"/>
      <c r="H7520" s="810"/>
      <c r="I7520" s="779"/>
      <c r="J7520" s="782">
        <v>14400000</v>
      </c>
      <c r="K7520" s="783">
        <f>SUM(K7479:K7519)</f>
        <v>14400000</v>
      </c>
      <c r="L7520" s="782">
        <f>SUM(L7479:L7519)</f>
        <v>0</v>
      </c>
      <c r="M7520" s="782">
        <f>SUM(M7479:M7519)</f>
        <v>0</v>
      </c>
      <c r="N7520" s="782">
        <f>SUM(N7479:N7519)</f>
        <v>14400000</v>
      </c>
      <c r="O7520" s="782">
        <f>SUM(O7479:O7519)</f>
        <v>14400000</v>
      </c>
      <c r="P7520" s="515">
        <v>43200000</v>
      </c>
      <c r="Q7520" s="782">
        <v>11800000</v>
      </c>
      <c r="R7520" s="782"/>
      <c r="T7520" s="568"/>
    </row>
    <row r="7521" spans="1:20" s="498" customFormat="1" ht="12" x14ac:dyDescent="0.25">
      <c r="A7521" s="772"/>
      <c r="D7521" s="816"/>
      <c r="F7521" s="536"/>
      <c r="J7521" s="776"/>
      <c r="K7521" s="776"/>
      <c r="L7521" s="776"/>
      <c r="M7521" s="776"/>
      <c r="N7521" s="776"/>
      <c r="O7521" s="776"/>
      <c r="Q7521" s="776"/>
      <c r="R7521" s="776"/>
      <c r="T7521" s="568"/>
    </row>
    <row r="7522" spans="1:20" s="498" customFormat="1" ht="12" x14ac:dyDescent="0.25">
      <c r="A7522" s="772"/>
      <c r="F7522" s="536"/>
      <c r="J7522" s="776"/>
      <c r="K7522" s="776"/>
      <c r="L7522" s="776"/>
      <c r="M7522" s="776"/>
      <c r="N7522" s="776"/>
      <c r="O7522" s="776"/>
      <c r="Q7522" s="776"/>
      <c r="R7522" s="776"/>
      <c r="T7522" s="568"/>
    </row>
    <row r="7523" spans="1:20" s="498" customFormat="1" ht="12" x14ac:dyDescent="0.25">
      <c r="A7523" s="772"/>
      <c r="F7523" s="536"/>
      <c r="J7523" s="776"/>
      <c r="K7523" s="776"/>
      <c r="L7523" s="776"/>
      <c r="M7523" s="776"/>
      <c r="N7523" s="776"/>
      <c r="O7523" s="776"/>
      <c r="Q7523" s="776"/>
      <c r="R7523" s="776"/>
      <c r="T7523" s="568"/>
    </row>
    <row r="7524" spans="1:20" s="498" customFormat="1" ht="12" x14ac:dyDescent="0.25">
      <c r="A7524" s="772"/>
      <c r="F7524" s="536"/>
      <c r="J7524" s="776"/>
      <c r="K7524" s="776"/>
      <c r="L7524" s="776"/>
      <c r="M7524" s="776"/>
      <c r="N7524" s="776"/>
      <c r="O7524" s="776"/>
      <c r="Q7524" s="776"/>
      <c r="R7524" s="776"/>
      <c r="T7524" s="568"/>
    </row>
    <row r="7525" spans="1:20" s="751" customFormat="1" ht="12" customHeight="1" x14ac:dyDescent="0.3">
      <c r="A7525" s="946" t="s">
        <v>5500</v>
      </c>
      <c r="B7525" s="946"/>
      <c r="C7525" s="946"/>
      <c r="D7525" s="946"/>
      <c r="E7525" s="946"/>
      <c r="F7525" s="946"/>
      <c r="G7525" s="946"/>
      <c r="H7525" s="946"/>
      <c r="I7525" s="946"/>
      <c r="J7525" s="946"/>
      <c r="K7525" s="946"/>
      <c r="L7525" s="946"/>
      <c r="M7525" s="946"/>
      <c r="N7525" s="946"/>
      <c r="O7525" s="946"/>
      <c r="P7525" s="946"/>
      <c r="Q7525" s="946"/>
      <c r="T7525" s="752"/>
    </row>
    <row r="7526" spans="1:20" s="751" customFormat="1" ht="13.8" x14ac:dyDescent="0.3">
      <c r="A7526" s="946" t="s">
        <v>5501</v>
      </c>
      <c r="B7526" s="946"/>
      <c r="C7526" s="946"/>
      <c r="D7526" s="946"/>
      <c r="E7526" s="946"/>
      <c r="F7526" s="946"/>
      <c r="G7526" s="946"/>
      <c r="H7526" s="946"/>
      <c r="I7526" s="946"/>
      <c r="J7526" s="946"/>
      <c r="K7526" s="946"/>
      <c r="L7526" s="946"/>
      <c r="M7526" s="946"/>
      <c r="N7526" s="946"/>
      <c r="O7526" s="946"/>
      <c r="P7526" s="946"/>
      <c r="Q7526" s="946"/>
      <c r="T7526" s="752"/>
    </row>
    <row r="7527" spans="1:20" s="753" customFormat="1" ht="13.2" x14ac:dyDescent="0.25">
      <c r="A7527" s="947" t="s">
        <v>12786</v>
      </c>
      <c r="B7527" s="947"/>
      <c r="C7527" s="947"/>
      <c r="D7527" s="947"/>
      <c r="E7527" s="947"/>
      <c r="F7527" s="947"/>
      <c r="G7527" s="947"/>
      <c r="H7527" s="947"/>
      <c r="I7527" s="947"/>
      <c r="J7527" s="947"/>
      <c r="K7527" s="947"/>
      <c r="L7527" s="947"/>
      <c r="M7527" s="947"/>
      <c r="N7527" s="947"/>
      <c r="O7527" s="947"/>
      <c r="P7527" s="947"/>
      <c r="Q7527" s="947"/>
      <c r="T7527" s="754"/>
    </row>
    <row r="7528" spans="1:20" s="760" customFormat="1" ht="24" customHeight="1" x14ac:dyDescent="0.25">
      <c r="A7528" s="943" t="s">
        <v>5502</v>
      </c>
      <c r="B7528" s="948" t="s">
        <v>5503</v>
      </c>
      <c r="C7528" s="949"/>
      <c r="D7528" s="755"/>
      <c r="E7528" s="943" t="s">
        <v>5504</v>
      </c>
      <c r="F7528" s="943" t="s">
        <v>4881</v>
      </c>
      <c r="G7528" s="943" t="s">
        <v>5505</v>
      </c>
      <c r="H7528" s="943" t="s">
        <v>5506</v>
      </c>
      <c r="I7528" s="943" t="s">
        <v>5507</v>
      </c>
      <c r="J7528" s="756" t="s">
        <v>3115</v>
      </c>
      <c r="K7528" s="757" t="s">
        <v>3116</v>
      </c>
      <c r="L7528" s="758" t="s">
        <v>5508</v>
      </c>
      <c r="M7528" s="758" t="s">
        <v>5509</v>
      </c>
      <c r="N7528" s="756" t="s">
        <v>3116</v>
      </c>
      <c r="O7528" s="756" t="s">
        <v>3116</v>
      </c>
      <c r="P7528" s="759" t="s">
        <v>3317</v>
      </c>
      <c r="Q7528" s="759" t="s">
        <v>3341</v>
      </c>
      <c r="R7528" s="759" t="s">
        <v>5510</v>
      </c>
      <c r="T7528" s="761"/>
    </row>
    <row r="7529" spans="1:20" s="760" customFormat="1" ht="19.5" customHeight="1" x14ac:dyDescent="0.25">
      <c r="A7529" s="944"/>
      <c r="B7529" s="950"/>
      <c r="C7529" s="951"/>
      <c r="D7529" s="762"/>
      <c r="E7529" s="944"/>
      <c r="F7529" s="944"/>
      <c r="G7529" s="944"/>
      <c r="H7529" s="944"/>
      <c r="I7529" s="944"/>
      <c r="J7529" s="763">
        <v>2020</v>
      </c>
      <c r="K7529" s="764" t="s">
        <v>3120</v>
      </c>
      <c r="L7529" s="765" t="s">
        <v>3120</v>
      </c>
      <c r="M7529" s="765" t="s">
        <v>3120</v>
      </c>
      <c r="N7529" s="766" t="s">
        <v>5068</v>
      </c>
      <c r="O7529" s="766" t="s">
        <v>5069</v>
      </c>
      <c r="P7529" s="763" t="s">
        <v>4882</v>
      </c>
      <c r="Q7529" s="766" t="s">
        <v>5102</v>
      </c>
      <c r="R7529" s="763"/>
      <c r="T7529" s="761"/>
    </row>
    <row r="7530" spans="1:20" s="760" customFormat="1" ht="15.75" customHeight="1" x14ac:dyDescent="0.25">
      <c r="A7530" s="945"/>
      <c r="B7530" s="952"/>
      <c r="C7530" s="953"/>
      <c r="D7530" s="768"/>
      <c r="E7530" s="945"/>
      <c r="F7530" s="945"/>
      <c r="G7530" s="945"/>
      <c r="H7530" s="945"/>
      <c r="I7530" s="945"/>
      <c r="J7530" s="769" t="s">
        <v>14</v>
      </c>
      <c r="K7530" s="770" t="s">
        <v>14</v>
      </c>
      <c r="L7530" s="771" t="s">
        <v>14</v>
      </c>
      <c r="M7530" s="771" t="s">
        <v>14</v>
      </c>
      <c r="N7530" s="769" t="s">
        <v>14</v>
      </c>
      <c r="O7530" s="769" t="s">
        <v>14</v>
      </c>
      <c r="P7530" s="769" t="s">
        <v>14</v>
      </c>
      <c r="Q7530" s="769" t="s">
        <v>14</v>
      </c>
      <c r="R7530" s="769"/>
      <c r="T7530" s="761"/>
    </row>
    <row r="7531" spans="1:20" s="498" customFormat="1" ht="12" x14ac:dyDescent="0.25">
      <c r="A7531" s="772" t="s">
        <v>13284</v>
      </c>
      <c r="B7531" s="773" t="s">
        <v>5004</v>
      </c>
      <c r="C7531" s="773"/>
      <c r="D7531" s="773"/>
      <c r="E7531" s="773"/>
      <c r="F7531" s="775"/>
      <c r="G7531" s="773"/>
      <c r="H7531" s="773"/>
      <c r="I7531" s="773"/>
      <c r="J7531" s="776"/>
      <c r="K7531" s="776"/>
      <c r="L7531" s="776"/>
      <c r="M7531" s="776"/>
      <c r="N7531" s="776"/>
      <c r="O7531" s="776"/>
      <c r="Q7531" s="776"/>
      <c r="R7531" s="776"/>
      <c r="T7531" s="568"/>
    </row>
    <row r="7532" spans="1:20" s="498" customFormat="1" ht="12" x14ac:dyDescent="0.25">
      <c r="A7532" s="772"/>
      <c r="F7532" s="536"/>
      <c r="J7532" s="776"/>
      <c r="K7532" s="776"/>
      <c r="L7532" s="776"/>
      <c r="M7532" s="776"/>
      <c r="N7532" s="776"/>
      <c r="O7532" s="776"/>
      <c r="Q7532" s="776"/>
      <c r="R7532" s="776"/>
      <c r="T7532" s="568"/>
    </row>
    <row r="7533" spans="1:20" s="498" customFormat="1" ht="12" x14ac:dyDescent="0.25">
      <c r="A7533" s="772"/>
      <c r="C7533" s="773" t="s">
        <v>5142</v>
      </c>
      <c r="D7533" s="817"/>
      <c r="E7533" s="773"/>
      <c r="F7533" s="775"/>
      <c r="G7533" s="773"/>
      <c r="H7533" s="773"/>
      <c r="I7533" s="773"/>
      <c r="J7533" s="777">
        <v>8500000</v>
      </c>
      <c r="K7533" s="789">
        <f>SUM(K7534:K7563)</f>
        <v>8500000</v>
      </c>
      <c r="L7533" s="784">
        <f t="shared" ref="L7533:O7533" si="476">SUM(L7534:L7563)</f>
        <v>0</v>
      </c>
      <c r="M7533" s="784">
        <f t="shared" si="476"/>
        <v>0</v>
      </c>
      <c r="N7533" s="784">
        <f t="shared" si="476"/>
        <v>8500000</v>
      </c>
      <c r="O7533" s="784">
        <f t="shared" si="476"/>
        <v>8500000</v>
      </c>
      <c r="P7533" s="777">
        <f>SUM(K7533,N7533,O7533)</f>
        <v>25500000</v>
      </c>
      <c r="Q7533" s="777">
        <v>6850000</v>
      </c>
      <c r="R7533" s="777"/>
      <c r="T7533" s="568"/>
    </row>
    <row r="7534" spans="1:20" s="498" customFormat="1" ht="24" x14ac:dyDescent="0.25">
      <c r="A7534" s="772"/>
      <c r="D7534" s="515" t="s">
        <v>13285</v>
      </c>
      <c r="E7534" s="779" t="s">
        <v>13286</v>
      </c>
      <c r="F7534" s="780" t="s">
        <v>5568</v>
      </c>
      <c r="G7534" s="781" t="s">
        <v>12276</v>
      </c>
      <c r="H7534" s="781" t="s">
        <v>12822</v>
      </c>
      <c r="I7534" s="781" t="s">
        <v>5517</v>
      </c>
      <c r="J7534" s="782">
        <v>600000</v>
      </c>
      <c r="K7534" s="783">
        <v>600000</v>
      </c>
      <c r="L7534" s="784">
        <f t="shared" ref="L7534:L7563" si="477">SUM(J7534-K7534)</f>
        <v>0</v>
      </c>
      <c r="M7534" s="784">
        <f>SUM(K7534-J7534)</f>
        <v>0</v>
      </c>
      <c r="N7534" s="782">
        <v>600000</v>
      </c>
      <c r="O7534" s="782">
        <v>600000</v>
      </c>
      <c r="P7534" s="515">
        <v>1800000</v>
      </c>
      <c r="Q7534" s="782">
        <v>500000</v>
      </c>
      <c r="R7534" s="782"/>
      <c r="T7534" s="568"/>
    </row>
    <row r="7535" spans="1:20" s="498" customFormat="1" ht="12" x14ac:dyDescent="0.25">
      <c r="A7535" s="772"/>
      <c r="D7535" s="515" t="s">
        <v>13287</v>
      </c>
      <c r="E7535" s="779" t="s">
        <v>13288</v>
      </c>
      <c r="F7535" s="780" t="s">
        <v>5592</v>
      </c>
      <c r="G7535" s="781" t="s">
        <v>12276</v>
      </c>
      <c r="H7535" s="781" t="s">
        <v>12822</v>
      </c>
      <c r="I7535" s="781" t="s">
        <v>5517</v>
      </c>
      <c r="J7535" s="782">
        <v>300000</v>
      </c>
      <c r="K7535" s="783">
        <v>300000</v>
      </c>
      <c r="L7535" s="784">
        <f t="shared" si="477"/>
        <v>0</v>
      </c>
      <c r="M7535" s="784">
        <f t="shared" ref="M7535:M7563" si="478">SUM(K7535-J7535)</f>
        <v>0</v>
      </c>
      <c r="N7535" s="782">
        <v>300000</v>
      </c>
      <c r="O7535" s="782">
        <v>300000</v>
      </c>
      <c r="P7535" s="515">
        <v>900000</v>
      </c>
      <c r="Q7535" s="782">
        <v>300000</v>
      </c>
      <c r="R7535" s="782"/>
      <c r="T7535" s="568"/>
    </row>
    <row r="7536" spans="1:20" s="498" customFormat="1" ht="12" x14ac:dyDescent="0.25">
      <c r="A7536" s="772"/>
      <c r="D7536" s="515" t="s">
        <v>13289</v>
      </c>
      <c r="E7536" s="779" t="s">
        <v>13290</v>
      </c>
      <c r="F7536" s="780" t="s">
        <v>6354</v>
      </c>
      <c r="G7536" s="781" t="s">
        <v>12276</v>
      </c>
      <c r="H7536" s="781" t="s">
        <v>12277</v>
      </c>
      <c r="I7536" s="781" t="s">
        <v>5517</v>
      </c>
      <c r="J7536" s="782">
        <v>300000</v>
      </c>
      <c r="K7536" s="783">
        <v>300000</v>
      </c>
      <c r="L7536" s="784">
        <f t="shared" si="477"/>
        <v>0</v>
      </c>
      <c r="M7536" s="784">
        <f t="shared" si="478"/>
        <v>0</v>
      </c>
      <c r="N7536" s="782">
        <v>300000</v>
      </c>
      <c r="O7536" s="782">
        <v>300000</v>
      </c>
      <c r="P7536" s="515">
        <v>900000</v>
      </c>
      <c r="Q7536" s="782">
        <v>200000</v>
      </c>
      <c r="R7536" s="782"/>
      <c r="T7536" s="568"/>
    </row>
    <row r="7537" spans="1:20" s="498" customFormat="1" ht="36" x14ac:dyDescent="0.25">
      <c r="A7537" s="772"/>
      <c r="D7537" s="515" t="s">
        <v>13291</v>
      </c>
      <c r="E7537" s="779" t="s">
        <v>13292</v>
      </c>
      <c r="F7537" s="780" t="s">
        <v>5598</v>
      </c>
      <c r="G7537" s="781" t="s">
        <v>12276</v>
      </c>
      <c r="H7537" s="781" t="s">
        <v>12822</v>
      </c>
      <c r="I7537" s="781" t="s">
        <v>5517</v>
      </c>
      <c r="J7537" s="782">
        <v>400000</v>
      </c>
      <c r="K7537" s="783">
        <v>400000</v>
      </c>
      <c r="L7537" s="784">
        <f t="shared" si="477"/>
        <v>0</v>
      </c>
      <c r="M7537" s="784">
        <f t="shared" si="478"/>
        <v>0</v>
      </c>
      <c r="N7537" s="782">
        <v>400000</v>
      </c>
      <c r="O7537" s="782">
        <v>400000</v>
      </c>
      <c r="P7537" s="515">
        <v>1200000</v>
      </c>
      <c r="Q7537" s="782">
        <v>300000</v>
      </c>
      <c r="R7537" s="782"/>
      <c r="T7537" s="568"/>
    </row>
    <row r="7538" spans="1:20" s="498" customFormat="1" ht="24" x14ac:dyDescent="0.25">
      <c r="A7538" s="772"/>
      <c r="D7538" s="515" t="s">
        <v>13293</v>
      </c>
      <c r="E7538" s="779" t="s">
        <v>13294</v>
      </c>
      <c r="F7538" s="780" t="s">
        <v>5610</v>
      </c>
      <c r="G7538" s="781" t="s">
        <v>12276</v>
      </c>
      <c r="H7538" s="781" t="s">
        <v>12822</v>
      </c>
      <c r="I7538" s="781" t="s">
        <v>5517</v>
      </c>
      <c r="J7538" s="782">
        <v>0</v>
      </c>
      <c r="K7538" s="783">
        <v>0</v>
      </c>
      <c r="L7538" s="784">
        <f t="shared" si="477"/>
        <v>0</v>
      </c>
      <c r="M7538" s="784">
        <f t="shared" si="478"/>
        <v>0</v>
      </c>
      <c r="N7538" s="782">
        <v>0</v>
      </c>
      <c r="O7538" s="782">
        <v>0</v>
      </c>
      <c r="P7538" s="515">
        <v>0</v>
      </c>
      <c r="Q7538" s="782">
        <v>0</v>
      </c>
      <c r="R7538" s="782"/>
      <c r="T7538" s="568"/>
    </row>
    <row r="7539" spans="1:20" s="498" customFormat="1" ht="12" x14ac:dyDescent="0.25">
      <c r="A7539" s="772"/>
      <c r="D7539" s="515" t="s">
        <v>13295</v>
      </c>
      <c r="E7539" s="779" t="s">
        <v>13296</v>
      </c>
      <c r="F7539" s="780" t="s">
        <v>5631</v>
      </c>
      <c r="G7539" s="781" t="s">
        <v>12276</v>
      </c>
      <c r="H7539" s="781" t="s">
        <v>12277</v>
      </c>
      <c r="I7539" s="781" t="s">
        <v>5517</v>
      </c>
      <c r="J7539" s="782">
        <v>200000</v>
      </c>
      <c r="K7539" s="783">
        <v>200000</v>
      </c>
      <c r="L7539" s="784">
        <f t="shared" si="477"/>
        <v>0</v>
      </c>
      <c r="M7539" s="784">
        <f t="shared" si="478"/>
        <v>0</v>
      </c>
      <c r="N7539" s="782">
        <v>200000</v>
      </c>
      <c r="O7539" s="782">
        <v>200000</v>
      </c>
      <c r="P7539" s="515">
        <v>600000</v>
      </c>
      <c r="Q7539" s="782">
        <v>200000</v>
      </c>
      <c r="R7539" s="782"/>
      <c r="T7539" s="568"/>
    </row>
    <row r="7540" spans="1:20" s="498" customFormat="1" ht="36" x14ac:dyDescent="0.25">
      <c r="A7540" s="772"/>
      <c r="D7540" s="515" t="s">
        <v>13297</v>
      </c>
      <c r="E7540" s="779" t="s">
        <v>13298</v>
      </c>
      <c r="F7540" s="780" t="s">
        <v>5634</v>
      </c>
      <c r="G7540" s="781" t="s">
        <v>12276</v>
      </c>
      <c r="H7540" s="781" t="s">
        <v>12822</v>
      </c>
      <c r="I7540" s="781" t="s">
        <v>5517</v>
      </c>
      <c r="J7540" s="782">
        <v>600000</v>
      </c>
      <c r="K7540" s="783">
        <v>600000</v>
      </c>
      <c r="L7540" s="784">
        <f t="shared" si="477"/>
        <v>0</v>
      </c>
      <c r="M7540" s="784">
        <f t="shared" si="478"/>
        <v>0</v>
      </c>
      <c r="N7540" s="782">
        <v>600000</v>
      </c>
      <c r="O7540" s="782">
        <v>600000</v>
      </c>
      <c r="P7540" s="515">
        <v>1800000</v>
      </c>
      <c r="Q7540" s="782">
        <v>600000</v>
      </c>
      <c r="R7540" s="782"/>
      <c r="T7540" s="568"/>
    </row>
    <row r="7541" spans="1:20" s="498" customFormat="1" ht="24" x14ac:dyDescent="0.25">
      <c r="A7541" s="772"/>
      <c r="D7541" s="515" t="s">
        <v>13299</v>
      </c>
      <c r="E7541" s="779" t="s">
        <v>13300</v>
      </c>
      <c r="F7541" s="780" t="s">
        <v>5637</v>
      </c>
      <c r="G7541" s="781" t="s">
        <v>12276</v>
      </c>
      <c r="H7541" s="781" t="s">
        <v>12822</v>
      </c>
      <c r="I7541" s="781" t="s">
        <v>5517</v>
      </c>
      <c r="J7541" s="782">
        <v>300000</v>
      </c>
      <c r="K7541" s="783">
        <v>300000</v>
      </c>
      <c r="L7541" s="784">
        <f t="shared" si="477"/>
        <v>0</v>
      </c>
      <c r="M7541" s="784">
        <f t="shared" si="478"/>
        <v>0</v>
      </c>
      <c r="N7541" s="782">
        <v>300000</v>
      </c>
      <c r="O7541" s="782">
        <v>300000</v>
      </c>
      <c r="P7541" s="515">
        <v>900000</v>
      </c>
      <c r="Q7541" s="782">
        <v>300000</v>
      </c>
      <c r="R7541" s="782"/>
      <c r="T7541" s="568"/>
    </row>
    <row r="7542" spans="1:20" s="498" customFormat="1" ht="24" x14ac:dyDescent="0.25">
      <c r="A7542" s="772"/>
      <c r="D7542" s="515" t="s">
        <v>13301</v>
      </c>
      <c r="E7542" s="779" t="s">
        <v>13302</v>
      </c>
      <c r="F7542" s="780" t="s">
        <v>5840</v>
      </c>
      <c r="G7542" s="781" t="s">
        <v>12276</v>
      </c>
      <c r="H7542" s="781" t="s">
        <v>12822</v>
      </c>
      <c r="I7542" s="781" t="s">
        <v>5517</v>
      </c>
      <c r="J7542" s="782">
        <v>700000</v>
      </c>
      <c r="K7542" s="783">
        <v>700000</v>
      </c>
      <c r="L7542" s="784">
        <f t="shared" si="477"/>
        <v>0</v>
      </c>
      <c r="M7542" s="784">
        <f t="shared" si="478"/>
        <v>0</v>
      </c>
      <c r="N7542" s="782">
        <v>700000</v>
      </c>
      <c r="O7542" s="782">
        <v>700000</v>
      </c>
      <c r="P7542" s="515">
        <v>2100000</v>
      </c>
      <c r="Q7542" s="782">
        <v>600000</v>
      </c>
      <c r="R7542" s="782"/>
      <c r="T7542" s="568"/>
    </row>
    <row r="7543" spans="1:20" s="498" customFormat="1" ht="24" x14ac:dyDescent="0.25">
      <c r="A7543" s="772"/>
      <c r="D7543" s="515" t="s">
        <v>13303</v>
      </c>
      <c r="E7543" s="779" t="s">
        <v>13304</v>
      </c>
      <c r="F7543" s="780" t="s">
        <v>5643</v>
      </c>
      <c r="G7543" s="781" t="s">
        <v>12276</v>
      </c>
      <c r="H7543" s="781" t="s">
        <v>12822</v>
      </c>
      <c r="I7543" s="781" t="s">
        <v>5517</v>
      </c>
      <c r="J7543" s="782">
        <v>400000</v>
      </c>
      <c r="K7543" s="783">
        <v>400000</v>
      </c>
      <c r="L7543" s="784">
        <f t="shared" si="477"/>
        <v>0</v>
      </c>
      <c r="M7543" s="784">
        <f t="shared" si="478"/>
        <v>0</v>
      </c>
      <c r="N7543" s="782">
        <v>400000</v>
      </c>
      <c r="O7543" s="782">
        <v>400000</v>
      </c>
      <c r="P7543" s="515">
        <v>1200000</v>
      </c>
      <c r="Q7543" s="782">
        <v>300000</v>
      </c>
      <c r="R7543" s="782"/>
      <c r="T7543" s="568"/>
    </row>
    <row r="7544" spans="1:20" s="498" customFormat="1" ht="24" x14ac:dyDescent="0.25">
      <c r="A7544" s="772"/>
      <c r="D7544" s="515" t="s">
        <v>13305</v>
      </c>
      <c r="E7544" s="779" t="s">
        <v>13306</v>
      </c>
      <c r="F7544" s="780" t="s">
        <v>5646</v>
      </c>
      <c r="G7544" s="781" t="s">
        <v>12276</v>
      </c>
      <c r="H7544" s="781" t="s">
        <v>12822</v>
      </c>
      <c r="I7544" s="781" t="s">
        <v>5517</v>
      </c>
      <c r="J7544" s="782">
        <v>200000</v>
      </c>
      <c r="K7544" s="783">
        <v>200000</v>
      </c>
      <c r="L7544" s="784">
        <f t="shared" si="477"/>
        <v>0</v>
      </c>
      <c r="M7544" s="784">
        <f t="shared" si="478"/>
        <v>0</v>
      </c>
      <c r="N7544" s="782">
        <v>200000</v>
      </c>
      <c r="O7544" s="782">
        <v>200000</v>
      </c>
      <c r="P7544" s="515">
        <v>600000</v>
      </c>
      <c r="Q7544" s="782">
        <v>200000</v>
      </c>
      <c r="R7544" s="782"/>
      <c r="T7544" s="568"/>
    </row>
    <row r="7545" spans="1:20" s="498" customFormat="1" ht="12" x14ac:dyDescent="0.25">
      <c r="A7545" s="772"/>
      <c r="D7545" s="515" t="s">
        <v>13307</v>
      </c>
      <c r="E7545" s="779" t="s">
        <v>13308</v>
      </c>
      <c r="F7545" s="515" t="s">
        <v>5649</v>
      </c>
      <c r="G7545" s="781" t="s">
        <v>12276</v>
      </c>
      <c r="H7545" s="781" t="s">
        <v>12822</v>
      </c>
      <c r="I7545" s="781" t="s">
        <v>5517</v>
      </c>
      <c r="J7545" s="782">
        <v>300000</v>
      </c>
      <c r="K7545" s="783">
        <v>300000</v>
      </c>
      <c r="L7545" s="784">
        <f t="shared" si="477"/>
        <v>0</v>
      </c>
      <c r="M7545" s="784">
        <f t="shared" si="478"/>
        <v>0</v>
      </c>
      <c r="N7545" s="782">
        <v>300000</v>
      </c>
      <c r="O7545" s="782">
        <v>300000</v>
      </c>
      <c r="P7545" s="515">
        <v>900000</v>
      </c>
      <c r="Q7545" s="782">
        <v>0</v>
      </c>
      <c r="R7545" s="782"/>
      <c r="T7545" s="568"/>
    </row>
    <row r="7546" spans="1:20" s="498" customFormat="1" ht="24" x14ac:dyDescent="0.25">
      <c r="A7546" s="772"/>
      <c r="D7546" s="515" t="s">
        <v>13309</v>
      </c>
      <c r="E7546" s="779" t="s">
        <v>13310</v>
      </c>
      <c r="F7546" s="780" t="s">
        <v>6046</v>
      </c>
      <c r="G7546" s="781" t="s">
        <v>12276</v>
      </c>
      <c r="H7546" s="781" t="s">
        <v>12822</v>
      </c>
      <c r="I7546" s="781" t="s">
        <v>5517</v>
      </c>
      <c r="J7546" s="782">
        <v>300000</v>
      </c>
      <c r="K7546" s="783">
        <v>300000</v>
      </c>
      <c r="L7546" s="784">
        <f t="shared" si="477"/>
        <v>0</v>
      </c>
      <c r="M7546" s="784">
        <f t="shared" si="478"/>
        <v>0</v>
      </c>
      <c r="N7546" s="782">
        <v>300000</v>
      </c>
      <c r="O7546" s="782">
        <v>300000</v>
      </c>
      <c r="P7546" s="515">
        <v>900000</v>
      </c>
      <c r="Q7546" s="782">
        <v>0</v>
      </c>
      <c r="R7546" s="782"/>
      <c r="T7546" s="568"/>
    </row>
    <row r="7547" spans="1:20" s="498" customFormat="1" ht="12" x14ac:dyDescent="0.25">
      <c r="A7547" s="772"/>
      <c r="D7547" s="515" t="s">
        <v>13311</v>
      </c>
      <c r="E7547" s="779" t="s">
        <v>13312</v>
      </c>
      <c r="F7547" s="780" t="s">
        <v>5664</v>
      </c>
      <c r="G7547" s="781" t="s">
        <v>12276</v>
      </c>
      <c r="H7547" s="781" t="s">
        <v>12822</v>
      </c>
      <c r="I7547" s="781" t="s">
        <v>5517</v>
      </c>
      <c r="J7547" s="782">
        <v>600000</v>
      </c>
      <c r="K7547" s="783">
        <v>600000</v>
      </c>
      <c r="L7547" s="784">
        <f t="shared" si="477"/>
        <v>0</v>
      </c>
      <c r="M7547" s="784">
        <f t="shared" si="478"/>
        <v>0</v>
      </c>
      <c r="N7547" s="782">
        <v>600000</v>
      </c>
      <c r="O7547" s="782">
        <v>600000</v>
      </c>
      <c r="P7547" s="515">
        <v>1800000</v>
      </c>
      <c r="Q7547" s="782">
        <v>500000</v>
      </c>
      <c r="R7547" s="782"/>
      <c r="T7547" s="568"/>
    </row>
    <row r="7548" spans="1:20" s="498" customFormat="1" ht="12" x14ac:dyDescent="0.25">
      <c r="A7548" s="772"/>
      <c r="D7548" s="515" t="s">
        <v>13313</v>
      </c>
      <c r="E7548" s="779" t="s">
        <v>13314</v>
      </c>
      <c r="F7548" s="515" t="s">
        <v>5676</v>
      </c>
      <c r="G7548" s="781" t="s">
        <v>12276</v>
      </c>
      <c r="H7548" s="781" t="s">
        <v>12277</v>
      </c>
      <c r="I7548" s="781" t="s">
        <v>5517</v>
      </c>
      <c r="J7548" s="782">
        <v>500000</v>
      </c>
      <c r="K7548" s="783">
        <v>500000</v>
      </c>
      <c r="L7548" s="784">
        <f t="shared" si="477"/>
        <v>0</v>
      </c>
      <c r="M7548" s="784">
        <f t="shared" si="478"/>
        <v>0</v>
      </c>
      <c r="N7548" s="782">
        <v>500000</v>
      </c>
      <c r="O7548" s="782">
        <v>500000</v>
      </c>
      <c r="P7548" s="515">
        <v>1500000</v>
      </c>
      <c r="Q7548" s="782">
        <v>400000</v>
      </c>
      <c r="R7548" s="782"/>
      <c r="T7548" s="568"/>
    </row>
    <row r="7549" spans="1:20" s="498" customFormat="1" ht="12" x14ac:dyDescent="0.25">
      <c r="A7549" s="772"/>
      <c r="D7549" s="515" t="s">
        <v>13315</v>
      </c>
      <c r="E7549" s="779" t="s">
        <v>13316</v>
      </c>
      <c r="F7549" s="780" t="s">
        <v>5679</v>
      </c>
      <c r="G7549" s="781" t="s">
        <v>12276</v>
      </c>
      <c r="H7549" s="781" t="s">
        <v>12822</v>
      </c>
      <c r="I7549" s="781" t="s">
        <v>5517</v>
      </c>
      <c r="J7549" s="782">
        <v>350000</v>
      </c>
      <c r="K7549" s="783">
        <v>350000</v>
      </c>
      <c r="L7549" s="784">
        <f t="shared" si="477"/>
        <v>0</v>
      </c>
      <c r="M7549" s="784">
        <f t="shared" si="478"/>
        <v>0</v>
      </c>
      <c r="N7549" s="782">
        <v>350000</v>
      </c>
      <c r="O7549" s="782">
        <v>350000</v>
      </c>
      <c r="P7549" s="515">
        <v>1050000</v>
      </c>
      <c r="Q7549" s="782">
        <v>300000</v>
      </c>
      <c r="R7549" s="782"/>
      <c r="T7549" s="568"/>
    </row>
    <row r="7550" spans="1:20" s="498" customFormat="1" ht="24" x14ac:dyDescent="0.25">
      <c r="A7550" s="772"/>
      <c r="D7550" s="515" t="s">
        <v>13317</v>
      </c>
      <c r="E7550" s="779" t="s">
        <v>13318</v>
      </c>
      <c r="F7550" s="780" t="s">
        <v>5688</v>
      </c>
      <c r="G7550" s="781" t="s">
        <v>12276</v>
      </c>
      <c r="H7550" s="781" t="s">
        <v>12822</v>
      </c>
      <c r="I7550" s="781" t="s">
        <v>5517</v>
      </c>
      <c r="J7550" s="782">
        <v>400000</v>
      </c>
      <c r="K7550" s="783">
        <v>400000</v>
      </c>
      <c r="L7550" s="784">
        <f t="shared" si="477"/>
        <v>0</v>
      </c>
      <c r="M7550" s="784">
        <f t="shared" si="478"/>
        <v>0</v>
      </c>
      <c r="N7550" s="782">
        <v>400000</v>
      </c>
      <c r="O7550" s="782">
        <v>400000</v>
      </c>
      <c r="P7550" s="515">
        <v>1200000</v>
      </c>
      <c r="Q7550" s="782">
        <v>400000</v>
      </c>
      <c r="R7550" s="782"/>
      <c r="T7550" s="568"/>
    </row>
    <row r="7551" spans="1:20" s="498" customFormat="1" ht="12" x14ac:dyDescent="0.25">
      <c r="A7551" s="772"/>
      <c r="D7551" s="515" t="s">
        <v>13319</v>
      </c>
      <c r="E7551" s="779" t="s">
        <v>13320</v>
      </c>
      <c r="F7551" s="780" t="s">
        <v>5703</v>
      </c>
      <c r="G7551" s="781" t="s">
        <v>12276</v>
      </c>
      <c r="H7551" s="781" t="s">
        <v>12822</v>
      </c>
      <c r="I7551" s="781" t="s">
        <v>5517</v>
      </c>
      <c r="J7551" s="782">
        <v>600000</v>
      </c>
      <c r="K7551" s="783">
        <v>600000</v>
      </c>
      <c r="L7551" s="784">
        <f t="shared" si="477"/>
        <v>0</v>
      </c>
      <c r="M7551" s="784">
        <f t="shared" si="478"/>
        <v>0</v>
      </c>
      <c r="N7551" s="782">
        <v>600000</v>
      </c>
      <c r="O7551" s="782">
        <v>600000</v>
      </c>
      <c r="P7551" s="515">
        <v>1800000</v>
      </c>
      <c r="Q7551" s="782">
        <v>500000</v>
      </c>
      <c r="R7551" s="782"/>
      <c r="T7551" s="568"/>
    </row>
    <row r="7552" spans="1:20" s="498" customFormat="1" ht="12" x14ac:dyDescent="0.25">
      <c r="A7552" s="772"/>
      <c r="D7552" s="515" t="s">
        <v>13321</v>
      </c>
      <c r="E7552" s="779" t="s">
        <v>13322</v>
      </c>
      <c r="F7552" s="515" t="s">
        <v>5709</v>
      </c>
      <c r="G7552" s="781" t="s">
        <v>12276</v>
      </c>
      <c r="H7552" s="781" t="s">
        <v>12822</v>
      </c>
      <c r="I7552" s="781" t="s">
        <v>5517</v>
      </c>
      <c r="J7552" s="782">
        <v>300000</v>
      </c>
      <c r="K7552" s="783">
        <v>300000</v>
      </c>
      <c r="L7552" s="784">
        <f t="shared" si="477"/>
        <v>0</v>
      </c>
      <c r="M7552" s="784">
        <f t="shared" si="478"/>
        <v>0</v>
      </c>
      <c r="N7552" s="782">
        <v>300000</v>
      </c>
      <c r="O7552" s="782">
        <v>300000</v>
      </c>
      <c r="P7552" s="515">
        <v>900000</v>
      </c>
      <c r="Q7552" s="782">
        <v>300000</v>
      </c>
      <c r="R7552" s="782"/>
      <c r="T7552" s="568"/>
    </row>
    <row r="7553" spans="1:20" s="751" customFormat="1" ht="12" customHeight="1" x14ac:dyDescent="0.3">
      <c r="A7553" s="946" t="s">
        <v>5500</v>
      </c>
      <c r="B7553" s="946"/>
      <c r="C7553" s="946"/>
      <c r="D7553" s="946"/>
      <c r="E7553" s="946"/>
      <c r="F7553" s="946"/>
      <c r="G7553" s="946"/>
      <c r="H7553" s="946"/>
      <c r="I7553" s="946"/>
      <c r="J7553" s="946"/>
      <c r="K7553" s="946"/>
      <c r="L7553" s="946"/>
      <c r="M7553" s="946"/>
      <c r="N7553" s="946"/>
      <c r="O7553" s="946"/>
      <c r="P7553" s="946"/>
      <c r="Q7553" s="946"/>
      <c r="T7553" s="752"/>
    </row>
    <row r="7554" spans="1:20" s="751" customFormat="1" ht="13.8" x14ac:dyDescent="0.3">
      <c r="A7554" s="946" t="s">
        <v>5501</v>
      </c>
      <c r="B7554" s="946"/>
      <c r="C7554" s="946"/>
      <c r="D7554" s="946"/>
      <c r="E7554" s="946"/>
      <c r="F7554" s="946"/>
      <c r="G7554" s="946"/>
      <c r="H7554" s="946"/>
      <c r="I7554" s="946"/>
      <c r="J7554" s="946"/>
      <c r="K7554" s="946"/>
      <c r="L7554" s="946"/>
      <c r="M7554" s="946"/>
      <c r="N7554" s="946"/>
      <c r="O7554" s="946"/>
      <c r="P7554" s="946"/>
      <c r="Q7554" s="946"/>
      <c r="T7554" s="752"/>
    </row>
    <row r="7555" spans="1:20" s="753" customFormat="1" ht="13.2" x14ac:dyDescent="0.25">
      <c r="A7555" s="947" t="s">
        <v>12786</v>
      </c>
      <c r="B7555" s="947"/>
      <c r="C7555" s="947"/>
      <c r="D7555" s="947"/>
      <c r="E7555" s="947"/>
      <c r="F7555" s="947"/>
      <c r="G7555" s="947"/>
      <c r="H7555" s="947"/>
      <c r="I7555" s="947"/>
      <c r="J7555" s="947"/>
      <c r="K7555" s="947"/>
      <c r="L7555" s="947"/>
      <c r="M7555" s="947"/>
      <c r="N7555" s="947"/>
      <c r="O7555" s="947"/>
      <c r="P7555" s="947"/>
      <c r="Q7555" s="947"/>
      <c r="T7555" s="754"/>
    </row>
    <row r="7556" spans="1:20" s="760" customFormat="1" ht="24" customHeight="1" x14ac:dyDescent="0.25">
      <c r="A7556" s="943" t="s">
        <v>5502</v>
      </c>
      <c r="B7556" s="948" t="s">
        <v>5503</v>
      </c>
      <c r="C7556" s="949"/>
      <c r="D7556" s="755"/>
      <c r="E7556" s="943" t="s">
        <v>5504</v>
      </c>
      <c r="F7556" s="943" t="s">
        <v>4881</v>
      </c>
      <c r="G7556" s="943" t="s">
        <v>5505</v>
      </c>
      <c r="H7556" s="943" t="s">
        <v>5506</v>
      </c>
      <c r="I7556" s="943" t="s">
        <v>5507</v>
      </c>
      <c r="J7556" s="756" t="s">
        <v>3115</v>
      </c>
      <c r="K7556" s="757" t="s">
        <v>3116</v>
      </c>
      <c r="L7556" s="758" t="s">
        <v>5508</v>
      </c>
      <c r="M7556" s="758" t="s">
        <v>5509</v>
      </c>
      <c r="N7556" s="756" t="s">
        <v>3116</v>
      </c>
      <c r="O7556" s="756" t="s">
        <v>3116</v>
      </c>
      <c r="P7556" s="759" t="s">
        <v>3317</v>
      </c>
      <c r="Q7556" s="759" t="s">
        <v>3341</v>
      </c>
      <c r="R7556" s="759" t="s">
        <v>5510</v>
      </c>
      <c r="T7556" s="761"/>
    </row>
    <row r="7557" spans="1:20" s="760" customFormat="1" ht="19.5" customHeight="1" x14ac:dyDescent="0.25">
      <c r="A7557" s="944"/>
      <c r="B7557" s="950"/>
      <c r="C7557" s="951"/>
      <c r="D7557" s="762"/>
      <c r="E7557" s="944"/>
      <c r="F7557" s="944"/>
      <c r="G7557" s="944"/>
      <c r="H7557" s="944"/>
      <c r="I7557" s="944"/>
      <c r="J7557" s="763">
        <v>2020</v>
      </c>
      <c r="K7557" s="764" t="s">
        <v>3120</v>
      </c>
      <c r="L7557" s="765" t="s">
        <v>3120</v>
      </c>
      <c r="M7557" s="765" t="s">
        <v>3120</v>
      </c>
      <c r="N7557" s="766" t="s">
        <v>5068</v>
      </c>
      <c r="O7557" s="766" t="s">
        <v>5069</v>
      </c>
      <c r="P7557" s="763" t="s">
        <v>4882</v>
      </c>
      <c r="Q7557" s="766" t="s">
        <v>5102</v>
      </c>
      <c r="R7557" s="763"/>
      <c r="T7557" s="761"/>
    </row>
    <row r="7558" spans="1:20" s="760" customFormat="1" ht="15.75" customHeight="1" x14ac:dyDescent="0.25">
      <c r="A7558" s="945"/>
      <c r="B7558" s="952"/>
      <c r="C7558" s="953"/>
      <c r="D7558" s="768"/>
      <c r="E7558" s="945"/>
      <c r="F7558" s="945"/>
      <c r="G7558" s="945"/>
      <c r="H7558" s="945"/>
      <c r="I7558" s="945"/>
      <c r="J7558" s="769" t="s">
        <v>14</v>
      </c>
      <c r="K7558" s="770" t="s">
        <v>14</v>
      </c>
      <c r="L7558" s="771" t="s">
        <v>14</v>
      </c>
      <c r="M7558" s="771" t="s">
        <v>14</v>
      </c>
      <c r="N7558" s="769" t="s">
        <v>14</v>
      </c>
      <c r="O7558" s="769" t="s">
        <v>14</v>
      </c>
      <c r="P7558" s="769" t="s">
        <v>14</v>
      </c>
      <c r="Q7558" s="769" t="s">
        <v>14</v>
      </c>
      <c r="R7558" s="769"/>
      <c r="T7558" s="761"/>
    </row>
    <row r="7559" spans="1:20" s="498" customFormat="1" ht="12" x14ac:dyDescent="0.25">
      <c r="A7559" s="772"/>
      <c r="D7559" s="515" t="s">
        <v>13323</v>
      </c>
      <c r="E7559" s="779" t="s">
        <v>13324</v>
      </c>
      <c r="F7559" s="515" t="s">
        <v>5727</v>
      </c>
      <c r="G7559" s="781" t="s">
        <v>12276</v>
      </c>
      <c r="H7559" s="781" t="s">
        <v>12277</v>
      </c>
      <c r="I7559" s="781" t="s">
        <v>5517</v>
      </c>
      <c r="J7559" s="782">
        <v>550000</v>
      </c>
      <c r="K7559" s="783">
        <v>550000</v>
      </c>
      <c r="L7559" s="784">
        <f t="shared" si="477"/>
        <v>0</v>
      </c>
      <c r="M7559" s="784">
        <f t="shared" si="478"/>
        <v>0</v>
      </c>
      <c r="N7559" s="782">
        <v>550000</v>
      </c>
      <c r="O7559" s="782">
        <v>550000</v>
      </c>
      <c r="P7559" s="515">
        <v>1650000</v>
      </c>
      <c r="Q7559" s="782">
        <v>500000</v>
      </c>
      <c r="R7559" s="782"/>
      <c r="T7559" s="568"/>
    </row>
    <row r="7560" spans="1:20" s="498" customFormat="1" ht="12" x14ac:dyDescent="0.25">
      <c r="A7560" s="772"/>
      <c r="D7560" s="515" t="s">
        <v>13325</v>
      </c>
      <c r="E7560" s="779" t="s">
        <v>13326</v>
      </c>
      <c r="F7560" s="780" t="s">
        <v>5739</v>
      </c>
      <c r="G7560" s="781" t="s">
        <v>12276</v>
      </c>
      <c r="H7560" s="781" t="s">
        <v>12822</v>
      </c>
      <c r="I7560" s="781" t="s">
        <v>5517</v>
      </c>
      <c r="J7560" s="782">
        <v>400000</v>
      </c>
      <c r="K7560" s="783">
        <v>400000</v>
      </c>
      <c r="L7560" s="784">
        <f t="shared" si="477"/>
        <v>0</v>
      </c>
      <c r="M7560" s="784">
        <f t="shared" si="478"/>
        <v>0</v>
      </c>
      <c r="N7560" s="782">
        <v>400000</v>
      </c>
      <c r="O7560" s="782">
        <v>400000</v>
      </c>
      <c r="P7560" s="515">
        <v>1200000</v>
      </c>
      <c r="Q7560" s="782">
        <v>300000</v>
      </c>
      <c r="R7560" s="782"/>
      <c r="T7560" s="568"/>
    </row>
    <row r="7561" spans="1:20" s="498" customFormat="1" ht="26.25" customHeight="1" x14ac:dyDescent="0.25">
      <c r="A7561" s="772"/>
      <c r="D7561" s="515" t="s">
        <v>13327</v>
      </c>
      <c r="E7561" s="779" t="s">
        <v>13328</v>
      </c>
      <c r="F7561" s="780" t="s">
        <v>5881</v>
      </c>
      <c r="G7561" s="781" t="s">
        <v>12276</v>
      </c>
      <c r="H7561" s="781" t="s">
        <v>12277</v>
      </c>
      <c r="I7561" s="781" t="s">
        <v>5517</v>
      </c>
      <c r="J7561" s="782">
        <v>50000</v>
      </c>
      <c r="K7561" s="783">
        <v>50000</v>
      </c>
      <c r="L7561" s="784">
        <f t="shared" si="477"/>
        <v>0</v>
      </c>
      <c r="M7561" s="784">
        <f t="shared" si="478"/>
        <v>0</v>
      </c>
      <c r="N7561" s="782">
        <v>50000</v>
      </c>
      <c r="O7561" s="782">
        <v>50000</v>
      </c>
      <c r="P7561" s="515">
        <v>150000</v>
      </c>
      <c r="Q7561" s="782">
        <v>50000</v>
      </c>
      <c r="R7561" s="782"/>
      <c r="T7561" s="568"/>
    </row>
    <row r="7562" spans="1:20" s="498" customFormat="1" ht="12" x14ac:dyDescent="0.25">
      <c r="A7562" s="772"/>
      <c r="D7562" s="515" t="s">
        <v>13329</v>
      </c>
      <c r="E7562" s="779" t="s">
        <v>13330</v>
      </c>
      <c r="F7562" s="780" t="s">
        <v>5757</v>
      </c>
      <c r="G7562" s="781" t="s">
        <v>10795</v>
      </c>
      <c r="H7562" s="781" t="s">
        <v>13143</v>
      </c>
      <c r="I7562" s="781" t="s">
        <v>5517</v>
      </c>
      <c r="J7562" s="782">
        <v>150000</v>
      </c>
      <c r="K7562" s="783">
        <v>150000</v>
      </c>
      <c r="L7562" s="784">
        <f t="shared" si="477"/>
        <v>0</v>
      </c>
      <c r="M7562" s="784">
        <f t="shared" si="478"/>
        <v>0</v>
      </c>
      <c r="N7562" s="782">
        <v>150000</v>
      </c>
      <c r="O7562" s="782">
        <v>150000</v>
      </c>
      <c r="P7562" s="515">
        <v>450000</v>
      </c>
      <c r="Q7562" s="782">
        <v>100000</v>
      </c>
      <c r="R7562" s="782"/>
      <c r="T7562" s="568"/>
    </row>
    <row r="7563" spans="1:20" s="498" customFormat="1" ht="12" x14ac:dyDescent="0.25">
      <c r="A7563" s="772"/>
      <c r="D7563" s="515" t="s">
        <v>13331</v>
      </c>
      <c r="E7563" s="779" t="s">
        <v>13332</v>
      </c>
      <c r="F7563" s="515" t="s">
        <v>5765</v>
      </c>
      <c r="G7563" s="781" t="s">
        <v>12276</v>
      </c>
      <c r="H7563" s="781" t="s">
        <v>12822</v>
      </c>
      <c r="I7563" s="781" t="s">
        <v>5517</v>
      </c>
      <c r="J7563" s="782">
        <v>0</v>
      </c>
      <c r="K7563" s="783">
        <v>0</v>
      </c>
      <c r="L7563" s="782">
        <f t="shared" si="477"/>
        <v>0</v>
      </c>
      <c r="M7563" s="782">
        <f t="shared" si="478"/>
        <v>0</v>
      </c>
      <c r="N7563" s="782">
        <v>0</v>
      </c>
      <c r="O7563" s="782">
        <v>0</v>
      </c>
      <c r="P7563" s="515">
        <v>0</v>
      </c>
      <c r="Q7563" s="782">
        <v>0</v>
      </c>
      <c r="R7563" s="782"/>
      <c r="T7563" s="568"/>
    </row>
    <row r="7564" spans="1:20" s="498" customFormat="1" ht="12" x14ac:dyDescent="0.25">
      <c r="A7564" s="772"/>
      <c r="D7564" s="515"/>
      <c r="F7564" s="536"/>
      <c r="J7564" s="776"/>
      <c r="K7564" s="829"/>
      <c r="L7564" s="776"/>
      <c r="M7564" s="776"/>
      <c r="N7564" s="776"/>
      <c r="O7564" s="776"/>
      <c r="Q7564" s="776"/>
      <c r="R7564" s="776"/>
      <c r="T7564" s="568"/>
    </row>
    <row r="7565" spans="1:20" s="498" customFormat="1" ht="12" x14ac:dyDescent="0.25">
      <c r="A7565" s="772"/>
      <c r="B7565" s="566" t="s">
        <v>13333</v>
      </c>
      <c r="C7565" s="810"/>
      <c r="D7565" s="519"/>
      <c r="E7565" s="810"/>
      <c r="F7565" s="827"/>
      <c r="G7565" s="810"/>
      <c r="H7565" s="810"/>
      <c r="I7565" s="779"/>
      <c r="J7565" s="782">
        <v>8500000</v>
      </c>
      <c r="K7565" s="783">
        <f>SUM(K7534:K7564)</f>
        <v>8500000</v>
      </c>
      <c r="L7565" s="782">
        <f t="shared" ref="L7565:O7565" si="479">SUM(L7534:L7564)</f>
        <v>0</v>
      </c>
      <c r="M7565" s="782">
        <f t="shared" si="479"/>
        <v>0</v>
      </c>
      <c r="N7565" s="782">
        <f t="shared" si="479"/>
        <v>8500000</v>
      </c>
      <c r="O7565" s="782">
        <f t="shared" si="479"/>
        <v>8500000</v>
      </c>
      <c r="P7565" s="515">
        <v>25500000</v>
      </c>
      <c r="Q7565" s="782">
        <v>6850000</v>
      </c>
      <c r="R7565" s="782"/>
      <c r="T7565" s="568"/>
    </row>
    <row r="7566" spans="1:20" s="498" customFormat="1" ht="12" x14ac:dyDescent="0.25">
      <c r="A7566" s="772"/>
      <c r="D7566" s="816"/>
      <c r="F7566" s="536"/>
      <c r="J7566" s="776"/>
      <c r="K7566" s="776"/>
      <c r="L7566" s="776"/>
      <c r="M7566" s="776"/>
      <c r="N7566" s="776"/>
      <c r="O7566" s="776"/>
      <c r="Q7566" s="776"/>
      <c r="R7566" s="776"/>
      <c r="T7566" s="568"/>
    </row>
    <row r="7567" spans="1:20" s="498" customFormat="1" ht="12" x14ac:dyDescent="0.25">
      <c r="A7567" s="772"/>
      <c r="F7567" s="536"/>
      <c r="J7567" s="776"/>
      <c r="K7567" s="776"/>
      <c r="L7567" s="776"/>
      <c r="M7567" s="776"/>
      <c r="N7567" s="776"/>
      <c r="O7567" s="776"/>
      <c r="Q7567" s="776"/>
      <c r="R7567" s="776"/>
      <c r="T7567" s="568"/>
    </row>
    <row r="7568" spans="1:20" s="498" customFormat="1" ht="12" x14ac:dyDescent="0.25">
      <c r="A7568" s="772" t="s">
        <v>13334</v>
      </c>
      <c r="B7568" s="773" t="s">
        <v>5005</v>
      </c>
      <c r="C7568" s="773"/>
      <c r="D7568" s="817"/>
      <c r="E7568" s="773"/>
      <c r="F7568" s="775"/>
      <c r="G7568" s="773"/>
      <c r="H7568" s="773"/>
      <c r="I7568" s="773"/>
      <c r="J7568" s="776"/>
      <c r="K7568" s="776"/>
      <c r="L7568" s="776"/>
      <c r="M7568" s="776"/>
      <c r="N7568" s="776"/>
      <c r="O7568" s="776"/>
      <c r="Q7568" s="776"/>
      <c r="R7568" s="776"/>
      <c r="T7568" s="568"/>
    </row>
    <row r="7569" spans="1:20" s="498" customFormat="1" ht="12" x14ac:dyDescent="0.25">
      <c r="A7569" s="772"/>
      <c r="C7569" s="773" t="s">
        <v>5142</v>
      </c>
      <c r="D7569" s="794"/>
      <c r="E7569" s="773"/>
      <c r="F7569" s="775"/>
      <c r="G7569" s="773"/>
      <c r="H7569" s="773"/>
      <c r="I7569" s="773"/>
      <c r="J7569" s="777">
        <v>12200000</v>
      </c>
      <c r="K7569" s="789">
        <f>SUM(K7570:K7596)</f>
        <v>12200000</v>
      </c>
      <c r="L7569" s="784">
        <f t="shared" ref="L7569:O7569" si="480">SUM(L7570:L7596)</f>
        <v>0</v>
      </c>
      <c r="M7569" s="784">
        <f t="shared" si="480"/>
        <v>0</v>
      </c>
      <c r="N7569" s="784">
        <f t="shared" si="480"/>
        <v>12200000</v>
      </c>
      <c r="O7569" s="784">
        <f t="shared" si="480"/>
        <v>12200000</v>
      </c>
      <c r="P7569" s="777">
        <f>SUM(K7569,N7569,O7569)</f>
        <v>36600000</v>
      </c>
      <c r="Q7569" s="777">
        <v>11350000</v>
      </c>
      <c r="R7569" s="777"/>
      <c r="T7569" s="568"/>
    </row>
    <row r="7570" spans="1:20" s="498" customFormat="1" ht="24" x14ac:dyDescent="0.25">
      <c r="A7570" s="772"/>
      <c r="D7570" s="515" t="s">
        <v>13335</v>
      </c>
      <c r="E7570" s="779" t="s">
        <v>13336</v>
      </c>
      <c r="F7570" s="780" t="s">
        <v>5568</v>
      </c>
      <c r="G7570" s="781" t="s">
        <v>12276</v>
      </c>
      <c r="H7570" s="781" t="s">
        <v>12822</v>
      </c>
      <c r="I7570" s="781" t="s">
        <v>5517</v>
      </c>
      <c r="J7570" s="782">
        <v>700000</v>
      </c>
      <c r="K7570" s="783">
        <v>700000</v>
      </c>
      <c r="L7570" s="784">
        <f t="shared" ref="L7570:L7596" si="481">SUM(J7570-K7570)</f>
        <v>0</v>
      </c>
      <c r="M7570" s="784">
        <f>SUM(K7570-J7570)</f>
        <v>0</v>
      </c>
      <c r="N7570" s="782">
        <v>700000</v>
      </c>
      <c r="O7570" s="782">
        <v>700000</v>
      </c>
      <c r="P7570" s="515">
        <v>2100000</v>
      </c>
      <c r="Q7570" s="782">
        <v>700000</v>
      </c>
      <c r="R7570" s="782"/>
      <c r="T7570" s="568"/>
    </row>
    <row r="7571" spans="1:20" s="498" customFormat="1" ht="12" x14ac:dyDescent="0.25">
      <c r="A7571" s="772"/>
      <c r="D7571" s="515" t="s">
        <v>13337</v>
      </c>
      <c r="E7571" s="779" t="s">
        <v>13338</v>
      </c>
      <c r="F7571" s="780" t="s">
        <v>5592</v>
      </c>
      <c r="G7571" s="781" t="s">
        <v>12276</v>
      </c>
      <c r="H7571" s="781" t="s">
        <v>12822</v>
      </c>
      <c r="I7571" s="781" t="s">
        <v>5517</v>
      </c>
      <c r="J7571" s="782">
        <v>500000</v>
      </c>
      <c r="K7571" s="783">
        <v>500000</v>
      </c>
      <c r="L7571" s="784">
        <f t="shared" si="481"/>
        <v>0</v>
      </c>
      <c r="M7571" s="784">
        <f t="shared" ref="M7571:M7596" si="482">SUM(K7571-J7571)</f>
        <v>0</v>
      </c>
      <c r="N7571" s="782">
        <v>500000</v>
      </c>
      <c r="O7571" s="782">
        <v>500000</v>
      </c>
      <c r="P7571" s="515">
        <v>1500000</v>
      </c>
      <c r="Q7571" s="782">
        <v>400000</v>
      </c>
      <c r="R7571" s="782"/>
      <c r="T7571" s="568"/>
    </row>
    <row r="7572" spans="1:20" s="498" customFormat="1" ht="12" x14ac:dyDescent="0.25">
      <c r="A7572" s="772"/>
      <c r="D7572" s="515" t="s">
        <v>13339</v>
      </c>
      <c r="E7572" s="779" t="s">
        <v>13340</v>
      </c>
      <c r="F7572" s="780" t="s">
        <v>6354</v>
      </c>
      <c r="G7572" s="781" t="s">
        <v>12276</v>
      </c>
      <c r="H7572" s="781" t="s">
        <v>12817</v>
      </c>
      <c r="I7572" s="781" t="s">
        <v>5517</v>
      </c>
      <c r="J7572" s="782">
        <v>350000</v>
      </c>
      <c r="K7572" s="783">
        <v>350000</v>
      </c>
      <c r="L7572" s="784">
        <f t="shared" si="481"/>
        <v>0</v>
      </c>
      <c r="M7572" s="784">
        <f t="shared" si="482"/>
        <v>0</v>
      </c>
      <c r="N7572" s="782">
        <v>350000</v>
      </c>
      <c r="O7572" s="782">
        <v>350000</v>
      </c>
      <c r="P7572" s="515">
        <v>1050000</v>
      </c>
      <c r="Q7572" s="782">
        <v>350000</v>
      </c>
      <c r="R7572" s="782"/>
      <c r="T7572" s="568"/>
    </row>
    <row r="7573" spans="1:20" s="498" customFormat="1" ht="36" x14ac:dyDescent="0.25">
      <c r="A7573" s="772"/>
      <c r="D7573" s="515" t="s">
        <v>13341</v>
      </c>
      <c r="E7573" s="779" t="s">
        <v>13342</v>
      </c>
      <c r="F7573" s="780" t="s">
        <v>5598</v>
      </c>
      <c r="G7573" s="781" t="s">
        <v>12276</v>
      </c>
      <c r="H7573" s="781" t="s">
        <v>12822</v>
      </c>
      <c r="I7573" s="781" t="s">
        <v>5517</v>
      </c>
      <c r="J7573" s="782">
        <v>850000</v>
      </c>
      <c r="K7573" s="783">
        <v>850000</v>
      </c>
      <c r="L7573" s="784">
        <f t="shared" si="481"/>
        <v>0</v>
      </c>
      <c r="M7573" s="784">
        <f t="shared" si="482"/>
        <v>0</v>
      </c>
      <c r="N7573" s="782">
        <v>850000</v>
      </c>
      <c r="O7573" s="782">
        <v>850000</v>
      </c>
      <c r="P7573" s="515">
        <v>2550000</v>
      </c>
      <c r="Q7573" s="782">
        <v>850000</v>
      </c>
      <c r="R7573" s="782"/>
      <c r="T7573" s="568"/>
    </row>
    <row r="7574" spans="1:20" s="498" customFormat="1" ht="12" x14ac:dyDescent="0.25">
      <c r="A7574" s="772"/>
      <c r="D7574" s="515" t="s">
        <v>13343</v>
      </c>
      <c r="E7574" s="779" t="s">
        <v>13344</v>
      </c>
      <c r="F7574" s="780" t="s">
        <v>5631</v>
      </c>
      <c r="G7574" s="781" t="s">
        <v>10795</v>
      </c>
      <c r="H7574" s="781" t="s">
        <v>13143</v>
      </c>
      <c r="I7574" s="781" t="s">
        <v>5517</v>
      </c>
      <c r="J7574" s="782">
        <v>600000</v>
      </c>
      <c r="K7574" s="783">
        <v>600000</v>
      </c>
      <c r="L7574" s="784">
        <f t="shared" si="481"/>
        <v>0</v>
      </c>
      <c r="M7574" s="784">
        <f t="shared" si="482"/>
        <v>0</v>
      </c>
      <c r="N7574" s="782">
        <v>600000</v>
      </c>
      <c r="O7574" s="782">
        <v>600000</v>
      </c>
      <c r="P7574" s="515">
        <v>1800000</v>
      </c>
      <c r="Q7574" s="782">
        <v>500000</v>
      </c>
      <c r="R7574" s="782"/>
      <c r="T7574" s="568"/>
    </row>
    <row r="7575" spans="1:20" s="498" customFormat="1" ht="36" x14ac:dyDescent="0.25">
      <c r="A7575" s="772"/>
      <c r="D7575" s="515" t="s">
        <v>13345</v>
      </c>
      <c r="E7575" s="779" t="s">
        <v>13346</v>
      </c>
      <c r="F7575" s="780" t="s">
        <v>5634</v>
      </c>
      <c r="G7575" s="781" t="s">
        <v>12276</v>
      </c>
      <c r="H7575" s="781" t="s">
        <v>12822</v>
      </c>
      <c r="I7575" s="781" t="s">
        <v>5517</v>
      </c>
      <c r="J7575" s="782">
        <v>850000</v>
      </c>
      <c r="K7575" s="783">
        <v>850000</v>
      </c>
      <c r="L7575" s="784">
        <f t="shared" si="481"/>
        <v>0</v>
      </c>
      <c r="M7575" s="784">
        <f t="shared" si="482"/>
        <v>0</v>
      </c>
      <c r="N7575" s="782">
        <v>850000</v>
      </c>
      <c r="O7575" s="782">
        <v>850000</v>
      </c>
      <c r="P7575" s="515">
        <v>2550000</v>
      </c>
      <c r="Q7575" s="782">
        <v>800000</v>
      </c>
      <c r="R7575" s="782"/>
      <c r="T7575" s="568"/>
    </row>
    <row r="7576" spans="1:20" s="498" customFormat="1" ht="24" x14ac:dyDescent="0.25">
      <c r="A7576" s="772"/>
      <c r="D7576" s="515" t="s">
        <v>13347</v>
      </c>
      <c r="E7576" s="779" t="s">
        <v>13348</v>
      </c>
      <c r="F7576" s="780" t="s">
        <v>5637</v>
      </c>
      <c r="G7576" s="781" t="s">
        <v>12276</v>
      </c>
      <c r="H7576" s="781" t="s">
        <v>12822</v>
      </c>
      <c r="I7576" s="781" t="s">
        <v>5517</v>
      </c>
      <c r="J7576" s="782">
        <v>250000</v>
      </c>
      <c r="K7576" s="783">
        <v>250000</v>
      </c>
      <c r="L7576" s="784">
        <f t="shared" si="481"/>
        <v>0</v>
      </c>
      <c r="M7576" s="784">
        <f t="shared" si="482"/>
        <v>0</v>
      </c>
      <c r="N7576" s="782">
        <v>250000</v>
      </c>
      <c r="O7576" s="782">
        <v>250000</v>
      </c>
      <c r="P7576" s="515">
        <v>750000</v>
      </c>
      <c r="Q7576" s="782">
        <v>200000</v>
      </c>
      <c r="R7576" s="782"/>
      <c r="T7576" s="568"/>
    </row>
    <row r="7577" spans="1:20" s="498" customFormat="1" ht="24" x14ac:dyDescent="0.25">
      <c r="A7577" s="772"/>
      <c r="D7577" s="515" t="s">
        <v>13349</v>
      </c>
      <c r="E7577" s="779" t="s">
        <v>13350</v>
      </c>
      <c r="F7577" s="780" t="s">
        <v>11514</v>
      </c>
      <c r="G7577" s="781" t="s">
        <v>10795</v>
      </c>
      <c r="H7577" s="781" t="s">
        <v>13143</v>
      </c>
      <c r="I7577" s="781" t="s">
        <v>5517</v>
      </c>
      <c r="J7577" s="782">
        <v>600000</v>
      </c>
      <c r="K7577" s="783">
        <v>600000</v>
      </c>
      <c r="L7577" s="784">
        <f t="shared" si="481"/>
        <v>0</v>
      </c>
      <c r="M7577" s="784">
        <f t="shared" si="482"/>
        <v>0</v>
      </c>
      <c r="N7577" s="782">
        <v>600000</v>
      </c>
      <c r="O7577" s="782">
        <v>600000</v>
      </c>
      <c r="P7577" s="515">
        <v>1800000</v>
      </c>
      <c r="Q7577" s="782">
        <v>600000</v>
      </c>
      <c r="R7577" s="782"/>
      <c r="T7577" s="568"/>
    </row>
    <row r="7578" spans="1:20" s="498" customFormat="1" ht="24" x14ac:dyDescent="0.25">
      <c r="A7578" s="772"/>
      <c r="D7578" s="515" t="s">
        <v>13351</v>
      </c>
      <c r="E7578" s="779" t="s">
        <v>13352</v>
      </c>
      <c r="F7578" s="780" t="s">
        <v>9873</v>
      </c>
      <c r="G7578" s="781" t="s">
        <v>10795</v>
      </c>
      <c r="H7578" s="781" t="s">
        <v>13143</v>
      </c>
      <c r="I7578" s="781" t="s">
        <v>5517</v>
      </c>
      <c r="J7578" s="782">
        <v>300000</v>
      </c>
      <c r="K7578" s="783">
        <v>300000</v>
      </c>
      <c r="L7578" s="784">
        <f t="shared" si="481"/>
        <v>0</v>
      </c>
      <c r="M7578" s="784">
        <f t="shared" si="482"/>
        <v>0</v>
      </c>
      <c r="N7578" s="782">
        <v>300000</v>
      </c>
      <c r="O7578" s="782">
        <v>300000</v>
      </c>
      <c r="P7578" s="515">
        <v>900000</v>
      </c>
      <c r="Q7578" s="782">
        <v>300000</v>
      </c>
      <c r="R7578" s="782"/>
      <c r="T7578" s="568"/>
    </row>
    <row r="7579" spans="1:20" s="498" customFormat="1" ht="12" x14ac:dyDescent="0.25">
      <c r="A7579" s="772"/>
      <c r="D7579" s="515" t="s">
        <v>13353</v>
      </c>
      <c r="E7579" s="779" t="s">
        <v>13354</v>
      </c>
      <c r="F7579" s="515" t="s">
        <v>5649</v>
      </c>
      <c r="G7579" s="781" t="s">
        <v>10795</v>
      </c>
      <c r="H7579" s="781" t="s">
        <v>13143</v>
      </c>
      <c r="I7579" s="781" t="s">
        <v>5517</v>
      </c>
      <c r="J7579" s="782">
        <v>200000</v>
      </c>
      <c r="K7579" s="783">
        <v>200000</v>
      </c>
      <c r="L7579" s="784">
        <f t="shared" si="481"/>
        <v>0</v>
      </c>
      <c r="M7579" s="784">
        <f t="shared" si="482"/>
        <v>0</v>
      </c>
      <c r="N7579" s="782">
        <v>200000</v>
      </c>
      <c r="O7579" s="782">
        <v>200000</v>
      </c>
      <c r="P7579" s="515">
        <v>600000</v>
      </c>
      <c r="Q7579" s="782">
        <v>200000</v>
      </c>
      <c r="R7579" s="782"/>
      <c r="T7579" s="568"/>
    </row>
    <row r="7580" spans="1:20" s="498" customFormat="1" ht="12" x14ac:dyDescent="0.25">
      <c r="A7580" s="772"/>
      <c r="D7580" s="515" t="s">
        <v>13355</v>
      </c>
      <c r="E7580" s="779" t="s">
        <v>13356</v>
      </c>
      <c r="F7580" s="780" t="s">
        <v>5664</v>
      </c>
      <c r="G7580" s="781" t="s">
        <v>10795</v>
      </c>
      <c r="H7580" s="781" t="s">
        <v>13143</v>
      </c>
      <c r="I7580" s="781" t="s">
        <v>5517</v>
      </c>
      <c r="J7580" s="782">
        <v>800000</v>
      </c>
      <c r="K7580" s="783">
        <v>800000</v>
      </c>
      <c r="L7580" s="784">
        <f t="shared" si="481"/>
        <v>0</v>
      </c>
      <c r="M7580" s="784">
        <f t="shared" si="482"/>
        <v>0</v>
      </c>
      <c r="N7580" s="782">
        <v>800000</v>
      </c>
      <c r="O7580" s="782">
        <v>800000</v>
      </c>
      <c r="P7580" s="515">
        <v>2400000</v>
      </c>
      <c r="Q7580" s="782">
        <v>800000</v>
      </c>
      <c r="R7580" s="782"/>
      <c r="T7580" s="568"/>
    </row>
    <row r="7581" spans="1:20" s="498" customFormat="1" ht="12" x14ac:dyDescent="0.25">
      <c r="A7581" s="772"/>
      <c r="D7581" s="515" t="s">
        <v>13357</v>
      </c>
      <c r="E7581" s="779" t="s">
        <v>13358</v>
      </c>
      <c r="F7581" s="515" t="s">
        <v>5676</v>
      </c>
      <c r="G7581" s="781" t="s">
        <v>10795</v>
      </c>
      <c r="H7581" s="781" t="s">
        <v>13143</v>
      </c>
      <c r="I7581" s="781" t="s">
        <v>5517</v>
      </c>
      <c r="J7581" s="782">
        <v>1000000</v>
      </c>
      <c r="K7581" s="783">
        <v>1000000</v>
      </c>
      <c r="L7581" s="784">
        <f t="shared" si="481"/>
        <v>0</v>
      </c>
      <c r="M7581" s="784">
        <f t="shared" si="482"/>
        <v>0</v>
      </c>
      <c r="N7581" s="782">
        <v>1000000</v>
      </c>
      <c r="O7581" s="782">
        <v>1000000</v>
      </c>
      <c r="P7581" s="515">
        <v>3000000</v>
      </c>
      <c r="Q7581" s="782">
        <v>800000</v>
      </c>
      <c r="R7581" s="782"/>
      <c r="T7581" s="568"/>
    </row>
    <row r="7582" spans="1:20" s="498" customFormat="1" ht="12" x14ac:dyDescent="0.25">
      <c r="A7582" s="772"/>
      <c r="D7582" s="515" t="s">
        <v>13359</v>
      </c>
      <c r="E7582" s="779" t="s">
        <v>13360</v>
      </c>
      <c r="F7582" s="780" t="s">
        <v>5679</v>
      </c>
      <c r="G7582" s="781" t="s">
        <v>10795</v>
      </c>
      <c r="H7582" s="781" t="s">
        <v>13143</v>
      </c>
      <c r="I7582" s="781" t="s">
        <v>5517</v>
      </c>
      <c r="J7582" s="782">
        <v>750000</v>
      </c>
      <c r="K7582" s="783">
        <v>750000</v>
      </c>
      <c r="L7582" s="784">
        <f t="shared" si="481"/>
        <v>0</v>
      </c>
      <c r="M7582" s="784">
        <f t="shared" si="482"/>
        <v>0</v>
      </c>
      <c r="N7582" s="782">
        <v>750000</v>
      </c>
      <c r="O7582" s="782">
        <v>750000</v>
      </c>
      <c r="P7582" s="515">
        <v>2250000</v>
      </c>
      <c r="Q7582" s="782">
        <v>700000</v>
      </c>
      <c r="R7582" s="782"/>
      <c r="T7582" s="568"/>
    </row>
    <row r="7583" spans="1:20" s="498" customFormat="1" ht="24" x14ac:dyDescent="0.25">
      <c r="A7583" s="772"/>
      <c r="D7583" s="515" t="s">
        <v>13361</v>
      </c>
      <c r="E7583" s="779" t="s">
        <v>13362</v>
      </c>
      <c r="F7583" s="780" t="s">
        <v>5688</v>
      </c>
      <c r="G7583" s="781" t="s">
        <v>10795</v>
      </c>
      <c r="H7583" s="781" t="s">
        <v>10796</v>
      </c>
      <c r="I7583" s="781" t="s">
        <v>5517</v>
      </c>
      <c r="J7583" s="782">
        <v>450000</v>
      </c>
      <c r="K7583" s="783">
        <v>450000</v>
      </c>
      <c r="L7583" s="784">
        <f t="shared" si="481"/>
        <v>0</v>
      </c>
      <c r="M7583" s="784">
        <f t="shared" si="482"/>
        <v>0</v>
      </c>
      <c r="N7583" s="782">
        <v>450000</v>
      </c>
      <c r="O7583" s="782">
        <v>450000</v>
      </c>
      <c r="P7583" s="515">
        <v>1350000</v>
      </c>
      <c r="Q7583" s="782">
        <v>400000</v>
      </c>
      <c r="R7583" s="782"/>
      <c r="T7583" s="568"/>
    </row>
    <row r="7584" spans="1:20" s="751" customFormat="1" ht="12" customHeight="1" x14ac:dyDescent="0.3">
      <c r="A7584" s="946" t="s">
        <v>5500</v>
      </c>
      <c r="B7584" s="946"/>
      <c r="C7584" s="946"/>
      <c r="D7584" s="946"/>
      <c r="E7584" s="946"/>
      <c r="F7584" s="946"/>
      <c r="G7584" s="946"/>
      <c r="H7584" s="946"/>
      <c r="I7584" s="946"/>
      <c r="J7584" s="946"/>
      <c r="K7584" s="946"/>
      <c r="L7584" s="946"/>
      <c r="M7584" s="946"/>
      <c r="N7584" s="946"/>
      <c r="O7584" s="946"/>
      <c r="P7584" s="946"/>
      <c r="Q7584" s="946"/>
      <c r="T7584" s="752"/>
    </row>
    <row r="7585" spans="1:20" s="751" customFormat="1" ht="13.8" x14ac:dyDescent="0.3">
      <c r="A7585" s="946" t="s">
        <v>5501</v>
      </c>
      <c r="B7585" s="946"/>
      <c r="C7585" s="946"/>
      <c r="D7585" s="946"/>
      <c r="E7585" s="946"/>
      <c r="F7585" s="946"/>
      <c r="G7585" s="946"/>
      <c r="H7585" s="946"/>
      <c r="I7585" s="946"/>
      <c r="J7585" s="946"/>
      <c r="K7585" s="946"/>
      <c r="L7585" s="946"/>
      <c r="M7585" s="946"/>
      <c r="N7585" s="946"/>
      <c r="O7585" s="946"/>
      <c r="P7585" s="946"/>
      <c r="Q7585" s="946"/>
      <c r="T7585" s="752"/>
    </row>
    <row r="7586" spans="1:20" s="753" customFormat="1" ht="13.2" x14ac:dyDescent="0.25">
      <c r="A7586" s="947" t="s">
        <v>12786</v>
      </c>
      <c r="B7586" s="947"/>
      <c r="C7586" s="947"/>
      <c r="D7586" s="947"/>
      <c r="E7586" s="947"/>
      <c r="F7586" s="947"/>
      <c r="G7586" s="947"/>
      <c r="H7586" s="947"/>
      <c r="I7586" s="947"/>
      <c r="J7586" s="947"/>
      <c r="K7586" s="947"/>
      <c r="L7586" s="947"/>
      <c r="M7586" s="947"/>
      <c r="N7586" s="947"/>
      <c r="O7586" s="947"/>
      <c r="P7586" s="947"/>
      <c r="Q7586" s="947"/>
      <c r="T7586" s="754"/>
    </row>
    <row r="7587" spans="1:20" s="760" customFormat="1" ht="24" customHeight="1" x14ac:dyDescent="0.25">
      <c r="A7587" s="943" t="s">
        <v>5502</v>
      </c>
      <c r="B7587" s="948" t="s">
        <v>5503</v>
      </c>
      <c r="C7587" s="949"/>
      <c r="D7587" s="755"/>
      <c r="E7587" s="943" t="s">
        <v>5504</v>
      </c>
      <c r="F7587" s="943" t="s">
        <v>4881</v>
      </c>
      <c r="G7587" s="943" t="s">
        <v>5505</v>
      </c>
      <c r="H7587" s="943" t="s">
        <v>5506</v>
      </c>
      <c r="I7587" s="943" t="s">
        <v>5507</v>
      </c>
      <c r="J7587" s="756" t="s">
        <v>3115</v>
      </c>
      <c r="K7587" s="757" t="s">
        <v>3116</v>
      </c>
      <c r="L7587" s="758" t="s">
        <v>5508</v>
      </c>
      <c r="M7587" s="758" t="s">
        <v>5509</v>
      </c>
      <c r="N7587" s="756" t="s">
        <v>3116</v>
      </c>
      <c r="O7587" s="756" t="s">
        <v>3116</v>
      </c>
      <c r="P7587" s="759" t="s">
        <v>3317</v>
      </c>
      <c r="Q7587" s="759" t="s">
        <v>3341</v>
      </c>
      <c r="R7587" s="759" t="s">
        <v>5510</v>
      </c>
      <c r="T7587" s="761"/>
    </row>
    <row r="7588" spans="1:20" s="760" customFormat="1" ht="19.5" customHeight="1" x14ac:dyDescent="0.25">
      <c r="A7588" s="944"/>
      <c r="B7588" s="950"/>
      <c r="C7588" s="951"/>
      <c r="D7588" s="762"/>
      <c r="E7588" s="944"/>
      <c r="F7588" s="944"/>
      <c r="G7588" s="944"/>
      <c r="H7588" s="944"/>
      <c r="I7588" s="944"/>
      <c r="J7588" s="763">
        <v>2020</v>
      </c>
      <c r="K7588" s="764" t="s">
        <v>3120</v>
      </c>
      <c r="L7588" s="765" t="s">
        <v>3120</v>
      </c>
      <c r="M7588" s="765" t="s">
        <v>3120</v>
      </c>
      <c r="N7588" s="766" t="s">
        <v>5068</v>
      </c>
      <c r="O7588" s="766" t="s">
        <v>5069</v>
      </c>
      <c r="P7588" s="763" t="s">
        <v>4882</v>
      </c>
      <c r="Q7588" s="766" t="s">
        <v>5102</v>
      </c>
      <c r="R7588" s="763"/>
      <c r="T7588" s="761"/>
    </row>
    <row r="7589" spans="1:20" s="760" customFormat="1" ht="15.75" customHeight="1" x14ac:dyDescent="0.25">
      <c r="A7589" s="945"/>
      <c r="B7589" s="952"/>
      <c r="C7589" s="953"/>
      <c r="D7589" s="768"/>
      <c r="E7589" s="945"/>
      <c r="F7589" s="945"/>
      <c r="G7589" s="945"/>
      <c r="H7589" s="945"/>
      <c r="I7589" s="945"/>
      <c r="J7589" s="769" t="s">
        <v>14</v>
      </c>
      <c r="K7589" s="770" t="s">
        <v>14</v>
      </c>
      <c r="L7589" s="771" t="s">
        <v>14</v>
      </c>
      <c r="M7589" s="771" t="s">
        <v>14</v>
      </c>
      <c r="N7589" s="769" t="s">
        <v>14</v>
      </c>
      <c r="O7589" s="769" t="s">
        <v>14</v>
      </c>
      <c r="P7589" s="769" t="s">
        <v>14</v>
      </c>
      <c r="Q7589" s="769" t="s">
        <v>14</v>
      </c>
      <c r="R7589" s="769"/>
      <c r="T7589" s="761"/>
    </row>
    <row r="7590" spans="1:20" s="498" customFormat="1" ht="12" x14ac:dyDescent="0.25">
      <c r="A7590" s="772"/>
      <c r="D7590" s="515" t="s">
        <v>13363</v>
      </c>
      <c r="E7590" s="779" t="s">
        <v>13364</v>
      </c>
      <c r="F7590" s="780" t="s">
        <v>5694</v>
      </c>
      <c r="G7590" s="781" t="s">
        <v>12276</v>
      </c>
      <c r="H7590" s="781" t="s">
        <v>12822</v>
      </c>
      <c r="I7590" s="781" t="s">
        <v>5517</v>
      </c>
      <c r="J7590" s="782">
        <v>900000</v>
      </c>
      <c r="K7590" s="783">
        <v>900000</v>
      </c>
      <c r="L7590" s="784">
        <f t="shared" si="481"/>
        <v>0</v>
      </c>
      <c r="M7590" s="784">
        <f t="shared" si="482"/>
        <v>0</v>
      </c>
      <c r="N7590" s="782">
        <v>900000</v>
      </c>
      <c r="O7590" s="782">
        <v>900000</v>
      </c>
      <c r="P7590" s="515">
        <v>2700000</v>
      </c>
      <c r="Q7590" s="782">
        <v>850000</v>
      </c>
      <c r="R7590" s="782"/>
      <c r="T7590" s="568"/>
    </row>
    <row r="7591" spans="1:20" s="498" customFormat="1" ht="12" x14ac:dyDescent="0.25">
      <c r="A7591" s="772"/>
      <c r="D7591" s="515" t="s">
        <v>13365</v>
      </c>
      <c r="E7591" s="779" t="s">
        <v>13366</v>
      </c>
      <c r="F7591" s="780" t="s">
        <v>5703</v>
      </c>
      <c r="G7591" s="781" t="s">
        <v>12276</v>
      </c>
      <c r="H7591" s="781" t="s">
        <v>12822</v>
      </c>
      <c r="I7591" s="781" t="s">
        <v>5517</v>
      </c>
      <c r="J7591" s="782">
        <v>700000</v>
      </c>
      <c r="K7591" s="783">
        <v>700000</v>
      </c>
      <c r="L7591" s="784">
        <f t="shared" si="481"/>
        <v>0</v>
      </c>
      <c r="M7591" s="784">
        <f t="shared" si="482"/>
        <v>0</v>
      </c>
      <c r="N7591" s="782">
        <v>700000</v>
      </c>
      <c r="O7591" s="782">
        <v>700000</v>
      </c>
      <c r="P7591" s="515">
        <v>2100000</v>
      </c>
      <c r="Q7591" s="782">
        <v>700000</v>
      </c>
      <c r="R7591" s="782"/>
      <c r="T7591" s="568"/>
    </row>
    <row r="7592" spans="1:20" s="498" customFormat="1" ht="12" x14ac:dyDescent="0.25">
      <c r="A7592" s="772"/>
      <c r="D7592" s="515" t="s">
        <v>13367</v>
      </c>
      <c r="E7592" s="779" t="s">
        <v>13368</v>
      </c>
      <c r="F7592" s="515" t="s">
        <v>5709</v>
      </c>
      <c r="G7592" s="781" t="s">
        <v>12276</v>
      </c>
      <c r="H7592" s="781" t="s">
        <v>12822</v>
      </c>
      <c r="I7592" s="781" t="s">
        <v>5517</v>
      </c>
      <c r="J7592" s="782">
        <v>600000</v>
      </c>
      <c r="K7592" s="783">
        <v>600000</v>
      </c>
      <c r="L7592" s="784">
        <f t="shared" si="481"/>
        <v>0</v>
      </c>
      <c r="M7592" s="784">
        <f t="shared" si="482"/>
        <v>0</v>
      </c>
      <c r="N7592" s="782">
        <v>600000</v>
      </c>
      <c r="O7592" s="782">
        <v>600000</v>
      </c>
      <c r="P7592" s="515">
        <v>1800000</v>
      </c>
      <c r="Q7592" s="782">
        <v>550000</v>
      </c>
      <c r="R7592" s="782"/>
      <c r="T7592" s="568"/>
    </row>
    <row r="7593" spans="1:20" s="498" customFormat="1" ht="12" x14ac:dyDescent="0.25">
      <c r="A7593" s="772"/>
      <c r="D7593" s="515" t="s">
        <v>13369</v>
      </c>
      <c r="E7593" s="779" t="s">
        <v>13370</v>
      </c>
      <c r="F7593" s="515" t="s">
        <v>5727</v>
      </c>
      <c r="G7593" s="781" t="s">
        <v>10795</v>
      </c>
      <c r="H7593" s="781" t="s">
        <v>13143</v>
      </c>
      <c r="I7593" s="781" t="s">
        <v>5517</v>
      </c>
      <c r="J7593" s="782">
        <v>1000000</v>
      </c>
      <c r="K7593" s="783">
        <v>1000000</v>
      </c>
      <c r="L7593" s="784">
        <f t="shared" si="481"/>
        <v>0</v>
      </c>
      <c r="M7593" s="784">
        <f t="shared" si="482"/>
        <v>0</v>
      </c>
      <c r="N7593" s="782">
        <v>1000000</v>
      </c>
      <c r="O7593" s="782">
        <v>1000000</v>
      </c>
      <c r="P7593" s="515">
        <v>3000000</v>
      </c>
      <c r="Q7593" s="782">
        <v>900000</v>
      </c>
      <c r="R7593" s="782"/>
      <c r="T7593" s="568"/>
    </row>
    <row r="7594" spans="1:20" s="498" customFormat="1" ht="12" x14ac:dyDescent="0.25">
      <c r="A7594" s="772"/>
      <c r="D7594" s="515" t="s">
        <v>13371</v>
      </c>
      <c r="E7594" s="779" t="s">
        <v>13372</v>
      </c>
      <c r="F7594" s="780" t="s">
        <v>5739</v>
      </c>
      <c r="G7594" s="781" t="s">
        <v>10795</v>
      </c>
      <c r="H7594" s="781" t="s">
        <v>13143</v>
      </c>
      <c r="I7594" s="781" t="s">
        <v>5517</v>
      </c>
      <c r="J7594" s="782">
        <v>650000</v>
      </c>
      <c r="K7594" s="783">
        <v>650000</v>
      </c>
      <c r="L7594" s="784">
        <f t="shared" si="481"/>
        <v>0</v>
      </c>
      <c r="M7594" s="784">
        <f t="shared" si="482"/>
        <v>0</v>
      </c>
      <c r="N7594" s="782">
        <v>650000</v>
      </c>
      <c r="O7594" s="782">
        <v>650000</v>
      </c>
      <c r="P7594" s="515">
        <v>1950000</v>
      </c>
      <c r="Q7594" s="782">
        <v>600000</v>
      </c>
      <c r="R7594" s="782"/>
      <c r="T7594" s="568"/>
    </row>
    <row r="7595" spans="1:20" s="498" customFormat="1" ht="24" x14ac:dyDescent="0.25">
      <c r="A7595" s="772"/>
      <c r="D7595" s="515" t="s">
        <v>13373</v>
      </c>
      <c r="E7595" s="779" t="s">
        <v>13374</v>
      </c>
      <c r="F7595" s="780" t="s">
        <v>5881</v>
      </c>
      <c r="G7595" s="781" t="s">
        <v>10795</v>
      </c>
      <c r="H7595" s="781" t="s">
        <v>13143</v>
      </c>
      <c r="I7595" s="781" t="s">
        <v>5517</v>
      </c>
      <c r="J7595" s="782">
        <v>50000</v>
      </c>
      <c r="K7595" s="783">
        <v>50000</v>
      </c>
      <c r="L7595" s="784">
        <f t="shared" si="481"/>
        <v>0</v>
      </c>
      <c r="M7595" s="784">
        <f t="shared" si="482"/>
        <v>0</v>
      </c>
      <c r="N7595" s="782">
        <v>50000</v>
      </c>
      <c r="O7595" s="782">
        <v>50000</v>
      </c>
      <c r="P7595" s="515">
        <v>150000</v>
      </c>
      <c r="Q7595" s="782">
        <v>50000</v>
      </c>
      <c r="R7595" s="782"/>
      <c r="T7595" s="568"/>
    </row>
    <row r="7596" spans="1:20" s="498" customFormat="1" ht="12" x14ac:dyDescent="0.25">
      <c r="A7596" s="772"/>
      <c r="D7596" s="515" t="s">
        <v>13375</v>
      </c>
      <c r="E7596" s="779" t="s">
        <v>13376</v>
      </c>
      <c r="F7596" s="780" t="s">
        <v>5757</v>
      </c>
      <c r="G7596" s="781" t="s">
        <v>10795</v>
      </c>
      <c r="H7596" s="781" t="s">
        <v>13143</v>
      </c>
      <c r="I7596" s="781" t="s">
        <v>5517</v>
      </c>
      <c r="J7596" s="782">
        <v>100000</v>
      </c>
      <c r="K7596" s="783">
        <v>100000</v>
      </c>
      <c r="L7596" s="782">
        <f t="shared" si="481"/>
        <v>0</v>
      </c>
      <c r="M7596" s="782">
        <f t="shared" si="482"/>
        <v>0</v>
      </c>
      <c r="N7596" s="782">
        <v>100000</v>
      </c>
      <c r="O7596" s="782">
        <v>100000</v>
      </c>
      <c r="P7596" s="515">
        <v>300000</v>
      </c>
      <c r="Q7596" s="782">
        <v>100000</v>
      </c>
      <c r="R7596" s="782"/>
      <c r="T7596" s="568"/>
    </row>
    <row r="7597" spans="1:20" s="498" customFormat="1" ht="12" x14ac:dyDescent="0.25">
      <c r="A7597" s="772"/>
      <c r="D7597" s="515"/>
      <c r="F7597" s="536"/>
      <c r="J7597" s="776"/>
      <c r="K7597" s="829"/>
      <c r="L7597" s="776"/>
      <c r="M7597" s="776"/>
      <c r="N7597" s="776"/>
      <c r="O7597" s="776"/>
      <c r="Q7597" s="776"/>
      <c r="R7597" s="776"/>
      <c r="T7597" s="568"/>
    </row>
    <row r="7598" spans="1:20" s="498" customFormat="1" ht="12" x14ac:dyDescent="0.25">
      <c r="A7598" s="772"/>
      <c r="B7598" s="566" t="s">
        <v>13377</v>
      </c>
      <c r="C7598" s="810"/>
      <c r="D7598" s="515"/>
      <c r="E7598" s="810"/>
      <c r="F7598" s="827"/>
      <c r="G7598" s="810"/>
      <c r="H7598" s="810"/>
      <c r="I7598" s="779"/>
      <c r="J7598" s="782">
        <v>12200000</v>
      </c>
      <c r="K7598" s="783">
        <f>SUM(K7570:K7597)</f>
        <v>12200000</v>
      </c>
      <c r="L7598" s="782">
        <f t="shared" ref="L7598:O7598" si="483">SUM(L7570:L7597)</f>
        <v>0</v>
      </c>
      <c r="M7598" s="782">
        <f t="shared" si="483"/>
        <v>0</v>
      </c>
      <c r="N7598" s="782">
        <f t="shared" si="483"/>
        <v>12200000</v>
      </c>
      <c r="O7598" s="782">
        <f t="shared" si="483"/>
        <v>12200000</v>
      </c>
      <c r="P7598" s="515">
        <v>36600000</v>
      </c>
      <c r="Q7598" s="782">
        <v>11350000</v>
      </c>
      <c r="R7598" s="782"/>
      <c r="T7598" s="568"/>
    </row>
    <row r="7599" spans="1:20" s="498" customFormat="1" ht="12" x14ac:dyDescent="0.25">
      <c r="A7599" s="772"/>
      <c r="D7599" s="515"/>
      <c r="F7599" s="536"/>
      <c r="J7599" s="776"/>
      <c r="K7599" s="776"/>
      <c r="L7599" s="776"/>
      <c r="M7599" s="776"/>
      <c r="N7599" s="776"/>
      <c r="O7599" s="776"/>
      <c r="Q7599" s="776"/>
      <c r="R7599" s="776"/>
      <c r="T7599" s="568"/>
    </row>
    <row r="7600" spans="1:20" s="498" customFormat="1" ht="12" x14ac:dyDescent="0.25">
      <c r="A7600" s="772" t="s">
        <v>2159</v>
      </c>
      <c r="B7600" s="773" t="s">
        <v>2160</v>
      </c>
      <c r="C7600" s="773"/>
      <c r="D7600" s="794"/>
      <c r="E7600" s="773"/>
      <c r="F7600" s="775"/>
      <c r="G7600" s="773"/>
      <c r="H7600" s="773"/>
      <c r="I7600" s="773"/>
      <c r="J7600" s="776"/>
      <c r="K7600" s="776"/>
      <c r="L7600" s="776"/>
      <c r="M7600" s="776"/>
      <c r="N7600" s="776"/>
      <c r="O7600" s="776"/>
      <c r="Q7600" s="776"/>
      <c r="R7600" s="776"/>
      <c r="T7600" s="568"/>
    </row>
    <row r="7601" spans="1:20" s="498" customFormat="1" ht="12" x14ac:dyDescent="0.25">
      <c r="A7601" s="772"/>
      <c r="C7601" s="773" t="s">
        <v>5123</v>
      </c>
      <c r="D7601" s="794"/>
      <c r="E7601" s="773"/>
      <c r="F7601" s="775"/>
      <c r="G7601" s="773"/>
      <c r="H7601" s="773"/>
      <c r="I7601" s="773"/>
      <c r="J7601" s="777">
        <v>107855934</v>
      </c>
      <c r="K7601" s="789">
        <f>SUM(K7602:K7621)</f>
        <v>107855934</v>
      </c>
      <c r="L7601" s="784">
        <f t="shared" ref="L7601:O7601" si="484">SUM(L7602:L7621)</f>
        <v>0</v>
      </c>
      <c r="M7601" s="784">
        <f t="shared" si="484"/>
        <v>0</v>
      </c>
      <c r="N7601" s="784">
        <f t="shared" si="484"/>
        <v>109970756</v>
      </c>
      <c r="O7601" s="784">
        <f t="shared" si="484"/>
        <v>112085578</v>
      </c>
      <c r="P7601" s="777">
        <f>SUM(K7601,N7601,O7601)</f>
        <v>329912268</v>
      </c>
      <c r="Q7601" s="777">
        <v>122761650</v>
      </c>
      <c r="R7601" s="777"/>
      <c r="T7601" s="568"/>
    </row>
    <row r="7602" spans="1:20" s="498" customFormat="1" ht="12" x14ac:dyDescent="0.25">
      <c r="A7602" s="772"/>
      <c r="D7602" s="515" t="s">
        <v>13378</v>
      </c>
      <c r="E7602" s="779" t="s">
        <v>13379</v>
      </c>
      <c r="F7602" s="780" t="s">
        <v>6059</v>
      </c>
      <c r="G7602" s="781" t="s">
        <v>10795</v>
      </c>
      <c r="H7602" s="781" t="s">
        <v>13143</v>
      </c>
      <c r="I7602" s="781" t="s">
        <v>5517</v>
      </c>
      <c r="J7602" s="782">
        <v>70248439</v>
      </c>
      <c r="K7602" s="783">
        <v>70248439</v>
      </c>
      <c r="L7602" s="784">
        <f t="shared" ref="L7602:L7621" si="485">SUM(J7602-K7602)</f>
        <v>0</v>
      </c>
      <c r="M7602" s="784">
        <f>SUM(K7602-J7602)</f>
        <v>0</v>
      </c>
      <c r="N7602" s="782">
        <v>71625859</v>
      </c>
      <c r="O7602" s="782">
        <v>73003279</v>
      </c>
      <c r="P7602" s="515">
        <v>214877577</v>
      </c>
      <c r="Q7602" s="782">
        <v>84433730</v>
      </c>
      <c r="R7602" s="782"/>
      <c r="T7602" s="568"/>
    </row>
    <row r="7603" spans="1:20" s="498" customFormat="1" ht="12" x14ac:dyDescent="0.25">
      <c r="A7603" s="772"/>
      <c r="D7603" s="515" t="s">
        <v>13380</v>
      </c>
      <c r="E7603" s="779" t="s">
        <v>13381</v>
      </c>
      <c r="F7603" s="780" t="s">
        <v>6905</v>
      </c>
      <c r="G7603" s="781" t="s">
        <v>10795</v>
      </c>
      <c r="H7603" s="781" t="s">
        <v>13143</v>
      </c>
      <c r="I7603" s="781" t="s">
        <v>5517</v>
      </c>
      <c r="J7603" s="782">
        <v>0</v>
      </c>
      <c r="K7603" s="783">
        <v>0</v>
      </c>
      <c r="L7603" s="784">
        <f t="shared" si="485"/>
        <v>0</v>
      </c>
      <c r="M7603" s="784">
        <f t="shared" ref="M7603:M7621" si="486">SUM(K7603-J7603)</f>
        <v>0</v>
      </c>
      <c r="N7603" s="782">
        <v>0</v>
      </c>
      <c r="O7603" s="782">
        <v>0</v>
      </c>
      <c r="P7603" s="515">
        <v>0</v>
      </c>
      <c r="Q7603" s="782">
        <v>0</v>
      </c>
      <c r="R7603" s="782"/>
      <c r="T7603" s="568"/>
    </row>
    <row r="7604" spans="1:20" s="498" customFormat="1" ht="24" x14ac:dyDescent="0.25">
      <c r="A7604" s="772"/>
      <c r="D7604" s="515" t="s">
        <v>13382</v>
      </c>
      <c r="E7604" s="779" t="s">
        <v>13383</v>
      </c>
      <c r="F7604" s="780" t="s">
        <v>5523</v>
      </c>
      <c r="G7604" s="781" t="s">
        <v>10795</v>
      </c>
      <c r="H7604" s="781" t="s">
        <v>13143</v>
      </c>
      <c r="I7604" s="781" t="s">
        <v>5517</v>
      </c>
      <c r="J7604" s="782">
        <v>0</v>
      </c>
      <c r="K7604" s="783">
        <v>0</v>
      </c>
      <c r="L7604" s="784">
        <f t="shared" si="485"/>
        <v>0</v>
      </c>
      <c r="M7604" s="784">
        <f t="shared" si="486"/>
        <v>0</v>
      </c>
      <c r="N7604" s="782">
        <v>0</v>
      </c>
      <c r="O7604" s="782">
        <v>0</v>
      </c>
      <c r="P7604" s="515">
        <v>0</v>
      </c>
      <c r="Q7604" s="782">
        <v>0</v>
      </c>
      <c r="R7604" s="782"/>
      <c r="T7604" s="568"/>
    </row>
    <row r="7605" spans="1:20" s="498" customFormat="1" ht="15.75" customHeight="1" x14ac:dyDescent="0.25">
      <c r="A7605" s="772"/>
      <c r="D7605" s="515" t="s">
        <v>13384</v>
      </c>
      <c r="E7605" s="779" t="s">
        <v>13385</v>
      </c>
      <c r="F7605" s="780" t="s">
        <v>5526</v>
      </c>
      <c r="G7605" s="781" t="s">
        <v>10795</v>
      </c>
      <c r="H7605" s="781" t="s">
        <v>13143</v>
      </c>
      <c r="I7605" s="781" t="s">
        <v>5517</v>
      </c>
      <c r="J7605" s="782">
        <v>14875790</v>
      </c>
      <c r="K7605" s="783">
        <v>14875790</v>
      </c>
      <c r="L7605" s="784">
        <f t="shared" si="485"/>
        <v>0</v>
      </c>
      <c r="M7605" s="784">
        <f t="shared" si="486"/>
        <v>0</v>
      </c>
      <c r="N7605" s="782">
        <v>15167472</v>
      </c>
      <c r="O7605" s="782">
        <v>15459154</v>
      </c>
      <c r="P7605" s="515">
        <v>45502416</v>
      </c>
      <c r="Q7605" s="782">
        <v>17308970</v>
      </c>
      <c r="R7605" s="782"/>
      <c r="T7605" s="568"/>
    </row>
    <row r="7606" spans="1:20" s="498" customFormat="1" ht="12" x14ac:dyDescent="0.25">
      <c r="A7606" s="772"/>
      <c r="D7606" s="515" t="s">
        <v>13386</v>
      </c>
      <c r="E7606" s="779" t="s">
        <v>13387</v>
      </c>
      <c r="F7606" s="780" t="s">
        <v>5529</v>
      </c>
      <c r="G7606" s="781" t="s">
        <v>10795</v>
      </c>
      <c r="H7606" s="781" t="s">
        <v>13143</v>
      </c>
      <c r="I7606" s="781" t="s">
        <v>5517</v>
      </c>
      <c r="J7606" s="782">
        <v>5059404</v>
      </c>
      <c r="K7606" s="783">
        <v>5059404</v>
      </c>
      <c r="L7606" s="784">
        <f t="shared" si="485"/>
        <v>0</v>
      </c>
      <c r="M7606" s="784">
        <f t="shared" si="486"/>
        <v>0</v>
      </c>
      <c r="N7606" s="782">
        <v>5158608</v>
      </c>
      <c r="O7606" s="782">
        <v>5257812</v>
      </c>
      <c r="P7606" s="515">
        <v>15475824</v>
      </c>
      <c r="Q7606" s="782">
        <v>3979540</v>
      </c>
      <c r="R7606" s="782"/>
      <c r="T7606" s="568"/>
    </row>
    <row r="7607" spans="1:20" s="498" customFormat="1" ht="12" x14ac:dyDescent="0.25">
      <c r="A7607" s="772"/>
      <c r="D7607" s="515" t="s">
        <v>13388</v>
      </c>
      <c r="E7607" s="779" t="s">
        <v>13389</v>
      </c>
      <c r="F7607" s="780" t="s">
        <v>5532</v>
      </c>
      <c r="G7607" s="781" t="s">
        <v>10795</v>
      </c>
      <c r="H7607" s="781" t="s">
        <v>13143</v>
      </c>
      <c r="I7607" s="781" t="s">
        <v>5517</v>
      </c>
      <c r="J7607" s="782">
        <v>2190756</v>
      </c>
      <c r="K7607" s="783">
        <v>2190756</v>
      </c>
      <c r="L7607" s="784">
        <f t="shared" si="485"/>
        <v>0</v>
      </c>
      <c r="M7607" s="784">
        <f t="shared" si="486"/>
        <v>0</v>
      </c>
      <c r="N7607" s="782">
        <v>2233712</v>
      </c>
      <c r="O7607" s="782">
        <v>2276668</v>
      </c>
      <c r="P7607" s="515">
        <v>6701136</v>
      </c>
      <c r="Q7607" s="782">
        <v>1738200</v>
      </c>
      <c r="R7607" s="782"/>
      <c r="T7607" s="568"/>
    </row>
    <row r="7608" spans="1:20" s="498" customFormat="1" ht="12" x14ac:dyDescent="0.25">
      <c r="A7608" s="772"/>
      <c r="D7608" s="515" t="s">
        <v>13390</v>
      </c>
      <c r="E7608" s="779" t="s">
        <v>13391</v>
      </c>
      <c r="F7608" s="780" t="s">
        <v>5535</v>
      </c>
      <c r="G7608" s="781" t="s">
        <v>10795</v>
      </c>
      <c r="H7608" s="781" t="s">
        <v>13143</v>
      </c>
      <c r="I7608" s="781" t="s">
        <v>5517</v>
      </c>
      <c r="J7608" s="782">
        <v>1515108</v>
      </c>
      <c r="K7608" s="783">
        <v>1515108</v>
      </c>
      <c r="L7608" s="784">
        <f t="shared" si="485"/>
        <v>0</v>
      </c>
      <c r="M7608" s="784">
        <f t="shared" si="486"/>
        <v>0</v>
      </c>
      <c r="N7608" s="782">
        <v>1544816</v>
      </c>
      <c r="O7608" s="782">
        <v>1574524</v>
      </c>
      <c r="P7608" s="515">
        <v>4634448</v>
      </c>
      <c r="Q7608" s="782">
        <v>1424600</v>
      </c>
      <c r="R7608" s="782"/>
      <c r="T7608" s="568"/>
    </row>
    <row r="7609" spans="1:20" s="498" customFormat="1" ht="12" x14ac:dyDescent="0.25">
      <c r="A7609" s="772"/>
      <c r="D7609" s="515" t="s">
        <v>13392</v>
      </c>
      <c r="E7609" s="779" t="s">
        <v>13393</v>
      </c>
      <c r="F7609" s="515" t="s">
        <v>5538</v>
      </c>
      <c r="G7609" s="781" t="s">
        <v>10795</v>
      </c>
      <c r="H7609" s="781" t="s">
        <v>13143</v>
      </c>
      <c r="I7609" s="781" t="s">
        <v>5517</v>
      </c>
      <c r="J7609" s="782">
        <v>441190</v>
      </c>
      <c r="K7609" s="783">
        <v>441190</v>
      </c>
      <c r="L7609" s="784">
        <f t="shared" si="485"/>
        <v>0</v>
      </c>
      <c r="M7609" s="784">
        <f t="shared" si="486"/>
        <v>0</v>
      </c>
      <c r="N7609" s="782">
        <v>449841</v>
      </c>
      <c r="O7609" s="782">
        <v>458492</v>
      </c>
      <c r="P7609" s="515">
        <v>1349523</v>
      </c>
      <c r="Q7609" s="782">
        <v>0</v>
      </c>
      <c r="R7609" s="782"/>
      <c r="T7609" s="568"/>
    </row>
    <row r="7610" spans="1:20" s="498" customFormat="1" ht="12" x14ac:dyDescent="0.25">
      <c r="A7610" s="772"/>
      <c r="D7610" s="515" t="s">
        <v>13394</v>
      </c>
      <c r="E7610" s="779" t="s">
        <v>13395</v>
      </c>
      <c r="F7610" s="780" t="s">
        <v>5796</v>
      </c>
      <c r="G7610" s="781" t="s">
        <v>10795</v>
      </c>
      <c r="H7610" s="781" t="s">
        <v>13143</v>
      </c>
      <c r="I7610" s="781" t="s">
        <v>5517</v>
      </c>
      <c r="J7610" s="782">
        <v>7045893</v>
      </c>
      <c r="K7610" s="783">
        <v>7045893</v>
      </c>
      <c r="L7610" s="784">
        <f t="shared" si="485"/>
        <v>0</v>
      </c>
      <c r="M7610" s="784">
        <f t="shared" si="486"/>
        <v>0</v>
      </c>
      <c r="N7610" s="782">
        <v>7184048</v>
      </c>
      <c r="O7610" s="782">
        <v>7322203</v>
      </c>
      <c r="P7610" s="515">
        <v>21552144</v>
      </c>
      <c r="Q7610" s="782">
        <v>8433710</v>
      </c>
      <c r="R7610" s="782"/>
      <c r="T7610" s="568"/>
    </row>
    <row r="7611" spans="1:20" s="498" customFormat="1" ht="12" x14ac:dyDescent="0.25">
      <c r="A7611" s="772"/>
      <c r="D7611" s="515" t="s">
        <v>13396</v>
      </c>
      <c r="E7611" s="779" t="s">
        <v>13397</v>
      </c>
      <c r="F7611" s="515" t="s">
        <v>5544</v>
      </c>
      <c r="G7611" s="781" t="s">
        <v>10795</v>
      </c>
      <c r="H7611" s="781" t="s">
        <v>13143</v>
      </c>
      <c r="I7611" s="781" t="s">
        <v>5517</v>
      </c>
      <c r="J7611" s="782">
        <v>6479354</v>
      </c>
      <c r="K7611" s="783">
        <v>6479354</v>
      </c>
      <c r="L7611" s="784">
        <f t="shared" si="485"/>
        <v>0</v>
      </c>
      <c r="M7611" s="784">
        <f t="shared" si="486"/>
        <v>0</v>
      </c>
      <c r="N7611" s="782">
        <v>6606400</v>
      </c>
      <c r="O7611" s="782">
        <v>6733446</v>
      </c>
      <c r="P7611" s="515">
        <v>19819200</v>
      </c>
      <c r="Q7611" s="782">
        <v>5442900</v>
      </c>
      <c r="R7611" s="782"/>
      <c r="T7611" s="568"/>
    </row>
    <row r="7612" spans="1:20" s="498" customFormat="1" ht="12" x14ac:dyDescent="0.25">
      <c r="A7612" s="772"/>
      <c r="D7612" s="515" t="s">
        <v>13398</v>
      </c>
      <c r="E7612" s="779" t="s">
        <v>13399</v>
      </c>
      <c r="F7612" s="780" t="s">
        <v>13400</v>
      </c>
      <c r="G7612" s="781" t="s">
        <v>10795</v>
      </c>
      <c r="H7612" s="781" t="s">
        <v>13143</v>
      </c>
      <c r="I7612" s="781" t="s">
        <v>5517</v>
      </c>
      <c r="J7612" s="782">
        <v>0</v>
      </c>
      <c r="K7612" s="783">
        <v>0</v>
      </c>
      <c r="L7612" s="784">
        <f t="shared" si="485"/>
        <v>0</v>
      </c>
      <c r="M7612" s="784">
        <f t="shared" si="486"/>
        <v>0</v>
      </c>
      <c r="N7612" s="782">
        <v>0</v>
      </c>
      <c r="O7612" s="782">
        <v>0</v>
      </c>
      <c r="P7612" s="515">
        <v>0</v>
      </c>
      <c r="Q7612" s="782">
        <v>0</v>
      </c>
      <c r="R7612" s="782"/>
      <c r="T7612" s="568"/>
    </row>
    <row r="7613" spans="1:20" s="498" customFormat="1" ht="12" x14ac:dyDescent="0.25">
      <c r="A7613" s="772"/>
      <c r="D7613" s="515" t="s">
        <v>13401</v>
      </c>
      <c r="E7613" s="779" t="s">
        <v>13402</v>
      </c>
      <c r="F7613" s="780" t="s">
        <v>5553</v>
      </c>
      <c r="G7613" s="781" t="s">
        <v>10795</v>
      </c>
      <c r="H7613" s="781" t="s">
        <v>13143</v>
      </c>
      <c r="I7613" s="781" t="s">
        <v>5517</v>
      </c>
      <c r="J7613" s="782">
        <v>0</v>
      </c>
      <c r="K7613" s="783">
        <v>0</v>
      </c>
      <c r="L7613" s="784">
        <f t="shared" si="485"/>
        <v>0</v>
      </c>
      <c r="M7613" s="784">
        <f t="shared" si="486"/>
        <v>0</v>
      </c>
      <c r="N7613" s="782">
        <v>0</v>
      </c>
      <c r="O7613" s="782">
        <v>0</v>
      </c>
      <c r="P7613" s="515">
        <v>0</v>
      </c>
      <c r="Q7613" s="782">
        <v>0</v>
      </c>
      <c r="R7613" s="782"/>
      <c r="T7613" s="568"/>
    </row>
    <row r="7614" spans="1:20" s="498" customFormat="1" ht="12" x14ac:dyDescent="0.25">
      <c r="A7614" s="772"/>
      <c r="D7614" s="515" t="s">
        <v>13403</v>
      </c>
      <c r="E7614" s="779" t="s">
        <v>13404</v>
      </c>
      <c r="F7614" s="780" t="s">
        <v>6088</v>
      </c>
      <c r="G7614" s="781" t="s">
        <v>10795</v>
      </c>
      <c r="H7614" s="781" t="s">
        <v>13143</v>
      </c>
      <c r="I7614" s="781" t="s">
        <v>5517</v>
      </c>
      <c r="J7614" s="782">
        <v>0</v>
      </c>
      <c r="K7614" s="783">
        <v>0</v>
      </c>
      <c r="L7614" s="784">
        <f t="shared" si="485"/>
        <v>0</v>
      </c>
      <c r="M7614" s="784">
        <f t="shared" si="486"/>
        <v>0</v>
      </c>
      <c r="N7614" s="782">
        <v>0</v>
      </c>
      <c r="O7614" s="782">
        <v>0</v>
      </c>
      <c r="P7614" s="515">
        <v>0</v>
      </c>
      <c r="Q7614" s="782">
        <v>0</v>
      </c>
      <c r="R7614" s="782"/>
      <c r="T7614" s="568"/>
    </row>
    <row r="7615" spans="1:20" s="498" customFormat="1" ht="12" x14ac:dyDescent="0.25">
      <c r="A7615" s="772"/>
      <c r="D7615" s="515" t="s">
        <v>13405</v>
      </c>
      <c r="E7615" s="779" t="s">
        <v>13406</v>
      </c>
      <c r="F7615" s="780" t="s">
        <v>8861</v>
      </c>
      <c r="G7615" s="781" t="s">
        <v>10795</v>
      </c>
      <c r="H7615" s="781" t="s">
        <v>13143</v>
      </c>
      <c r="I7615" s="781" t="s">
        <v>5517</v>
      </c>
      <c r="J7615" s="782">
        <v>0</v>
      </c>
      <c r="K7615" s="783">
        <v>0</v>
      </c>
      <c r="L7615" s="784">
        <f t="shared" si="485"/>
        <v>0</v>
      </c>
      <c r="M7615" s="784">
        <f t="shared" si="486"/>
        <v>0</v>
      </c>
      <c r="N7615" s="782">
        <v>0</v>
      </c>
      <c r="O7615" s="782">
        <v>0</v>
      </c>
      <c r="P7615" s="515">
        <v>0</v>
      </c>
      <c r="Q7615" s="782">
        <v>0</v>
      </c>
      <c r="R7615" s="782"/>
      <c r="T7615" s="568"/>
    </row>
    <row r="7616" spans="1:20" s="498" customFormat="1" ht="12" x14ac:dyDescent="0.25">
      <c r="A7616" s="772"/>
      <c r="D7616" s="515" t="s">
        <v>13407</v>
      </c>
      <c r="E7616" s="779" t="s">
        <v>13408</v>
      </c>
      <c r="F7616" s="780" t="s">
        <v>8966</v>
      </c>
      <c r="G7616" s="781" t="s">
        <v>10795</v>
      </c>
      <c r="H7616" s="781" t="s">
        <v>13143</v>
      </c>
      <c r="I7616" s="781" t="s">
        <v>5517</v>
      </c>
      <c r="J7616" s="782">
        <v>0</v>
      </c>
      <c r="K7616" s="783">
        <v>0</v>
      </c>
      <c r="L7616" s="784">
        <f t="shared" si="485"/>
        <v>0</v>
      </c>
      <c r="M7616" s="784">
        <f t="shared" si="486"/>
        <v>0</v>
      </c>
      <c r="N7616" s="782">
        <v>0</v>
      </c>
      <c r="O7616" s="782">
        <v>0</v>
      </c>
      <c r="P7616" s="515">
        <v>0</v>
      </c>
      <c r="Q7616" s="782">
        <v>0</v>
      </c>
      <c r="R7616" s="782"/>
      <c r="T7616" s="568"/>
    </row>
    <row r="7617" spans="1:20" s="498" customFormat="1" ht="12" x14ac:dyDescent="0.25">
      <c r="A7617" s="772"/>
      <c r="D7617" s="515" t="s">
        <v>13409</v>
      </c>
      <c r="E7617" s="779" t="s">
        <v>13410</v>
      </c>
      <c r="F7617" s="780" t="s">
        <v>8177</v>
      </c>
      <c r="G7617" s="781" t="s">
        <v>10795</v>
      </c>
      <c r="H7617" s="781" t="s">
        <v>13143</v>
      </c>
      <c r="I7617" s="781" t="s">
        <v>5517</v>
      </c>
      <c r="J7617" s="782">
        <v>0</v>
      </c>
      <c r="K7617" s="783">
        <v>0</v>
      </c>
      <c r="L7617" s="784">
        <f t="shared" si="485"/>
        <v>0</v>
      </c>
      <c r="M7617" s="784">
        <f t="shared" si="486"/>
        <v>0</v>
      </c>
      <c r="N7617" s="782">
        <v>0</v>
      </c>
      <c r="O7617" s="782">
        <v>0</v>
      </c>
      <c r="P7617" s="515">
        <v>0</v>
      </c>
      <c r="Q7617" s="782">
        <v>0</v>
      </c>
      <c r="R7617" s="782"/>
      <c r="T7617" s="568"/>
    </row>
    <row r="7618" spans="1:20" s="498" customFormat="1" ht="12" x14ac:dyDescent="0.25">
      <c r="A7618" s="772"/>
      <c r="D7618" s="515" t="s">
        <v>13411</v>
      </c>
      <c r="E7618" s="779" t="s">
        <v>13412</v>
      </c>
      <c r="F7618" s="780" t="s">
        <v>7048</v>
      </c>
      <c r="G7618" s="781" t="s">
        <v>10795</v>
      </c>
      <c r="H7618" s="781" t="s">
        <v>13143</v>
      </c>
      <c r="I7618" s="781" t="s">
        <v>5517</v>
      </c>
      <c r="J7618" s="782">
        <v>0</v>
      </c>
      <c r="K7618" s="783">
        <v>0</v>
      </c>
      <c r="L7618" s="784">
        <f t="shared" si="485"/>
        <v>0</v>
      </c>
      <c r="M7618" s="784">
        <f t="shared" si="486"/>
        <v>0</v>
      </c>
      <c r="N7618" s="782">
        <v>0</v>
      </c>
      <c r="O7618" s="782">
        <v>0</v>
      </c>
      <c r="P7618" s="515">
        <v>0</v>
      </c>
      <c r="Q7618" s="782">
        <v>0</v>
      </c>
      <c r="R7618" s="782"/>
      <c r="T7618" s="568"/>
    </row>
    <row r="7619" spans="1:20" s="498" customFormat="1" ht="12" x14ac:dyDescent="0.25">
      <c r="A7619" s="772"/>
      <c r="D7619" s="515" t="s">
        <v>13413</v>
      </c>
      <c r="E7619" s="779" t="s">
        <v>13414</v>
      </c>
      <c r="F7619" s="780" t="s">
        <v>7309</v>
      </c>
      <c r="G7619" s="781" t="s">
        <v>10795</v>
      </c>
      <c r="H7619" s="781" t="s">
        <v>13415</v>
      </c>
      <c r="I7619" s="781" t="s">
        <v>5517</v>
      </c>
      <c r="J7619" s="782">
        <v>0</v>
      </c>
      <c r="K7619" s="783">
        <v>0</v>
      </c>
      <c r="L7619" s="784">
        <f t="shared" si="485"/>
        <v>0</v>
      </c>
      <c r="M7619" s="784">
        <f t="shared" si="486"/>
        <v>0</v>
      </c>
      <c r="N7619" s="782">
        <v>0</v>
      </c>
      <c r="O7619" s="782">
        <v>0</v>
      </c>
      <c r="P7619" s="515">
        <v>0</v>
      </c>
      <c r="Q7619" s="782">
        <v>0</v>
      </c>
      <c r="R7619" s="782"/>
      <c r="T7619" s="568"/>
    </row>
    <row r="7620" spans="1:20" s="498" customFormat="1" ht="12" x14ac:dyDescent="0.25">
      <c r="A7620" s="772"/>
      <c r="D7620" s="515" t="s">
        <v>13416</v>
      </c>
      <c r="E7620" s="779" t="s">
        <v>13417</v>
      </c>
      <c r="F7620" s="515" t="s">
        <v>7054</v>
      </c>
      <c r="G7620" s="781" t="s">
        <v>10795</v>
      </c>
      <c r="H7620" s="781" t="s">
        <v>13143</v>
      </c>
      <c r="I7620" s="781" t="s">
        <v>5517</v>
      </c>
      <c r="J7620" s="782">
        <v>0</v>
      </c>
      <c r="K7620" s="783">
        <v>0</v>
      </c>
      <c r="L7620" s="784">
        <f t="shared" si="485"/>
        <v>0</v>
      </c>
      <c r="M7620" s="784">
        <f t="shared" si="486"/>
        <v>0</v>
      </c>
      <c r="N7620" s="782">
        <v>0</v>
      </c>
      <c r="O7620" s="782">
        <v>0</v>
      </c>
      <c r="P7620" s="515">
        <v>0</v>
      </c>
      <c r="Q7620" s="782">
        <v>0</v>
      </c>
      <c r="R7620" s="782"/>
      <c r="T7620" s="568"/>
    </row>
    <row r="7621" spans="1:20" s="498" customFormat="1" ht="12" x14ac:dyDescent="0.25">
      <c r="A7621" s="772"/>
      <c r="D7621" s="515" t="s">
        <v>13418</v>
      </c>
      <c r="E7621" s="779" t="s">
        <v>13419</v>
      </c>
      <c r="F7621" s="515" t="s">
        <v>7057</v>
      </c>
      <c r="G7621" s="781" t="s">
        <v>10795</v>
      </c>
      <c r="H7621" s="781" t="s">
        <v>13143</v>
      </c>
      <c r="I7621" s="781" t="s">
        <v>5517</v>
      </c>
      <c r="J7621" s="782">
        <v>0</v>
      </c>
      <c r="K7621" s="783">
        <v>0</v>
      </c>
      <c r="L7621" s="782">
        <f t="shared" si="485"/>
        <v>0</v>
      </c>
      <c r="M7621" s="782">
        <f t="shared" si="486"/>
        <v>0</v>
      </c>
      <c r="N7621" s="782">
        <v>0</v>
      </c>
      <c r="O7621" s="782">
        <v>0</v>
      </c>
      <c r="P7621" s="515">
        <v>0</v>
      </c>
      <c r="Q7621" s="782">
        <v>0</v>
      </c>
      <c r="R7621" s="782"/>
      <c r="T7621" s="568"/>
    </row>
    <row r="7622" spans="1:20" s="498" customFormat="1" ht="12" x14ac:dyDescent="0.25">
      <c r="A7622" s="772"/>
      <c r="D7622" s="515"/>
      <c r="F7622" s="536"/>
      <c r="J7622" s="776"/>
      <c r="K7622" s="829"/>
      <c r="L7622" s="776"/>
      <c r="M7622" s="776"/>
      <c r="N7622" s="776"/>
      <c r="O7622" s="776"/>
      <c r="Q7622" s="776"/>
      <c r="R7622" s="776"/>
      <c r="T7622" s="568"/>
    </row>
    <row r="7623" spans="1:20" s="751" customFormat="1" ht="12" customHeight="1" x14ac:dyDescent="0.3">
      <c r="A7623" s="946" t="s">
        <v>5500</v>
      </c>
      <c r="B7623" s="946"/>
      <c r="C7623" s="946"/>
      <c r="D7623" s="946"/>
      <c r="E7623" s="946"/>
      <c r="F7623" s="946"/>
      <c r="G7623" s="946"/>
      <c r="H7623" s="946"/>
      <c r="I7623" s="946"/>
      <c r="J7623" s="946"/>
      <c r="K7623" s="946"/>
      <c r="L7623" s="946"/>
      <c r="M7623" s="946"/>
      <c r="N7623" s="946"/>
      <c r="O7623" s="946"/>
      <c r="P7623" s="946"/>
      <c r="Q7623" s="946"/>
      <c r="T7623" s="752"/>
    </row>
    <row r="7624" spans="1:20" s="751" customFormat="1" ht="13.8" x14ac:dyDescent="0.3">
      <c r="A7624" s="946" t="s">
        <v>5501</v>
      </c>
      <c r="B7624" s="946"/>
      <c r="C7624" s="946"/>
      <c r="D7624" s="946"/>
      <c r="E7624" s="946"/>
      <c r="F7624" s="946"/>
      <c r="G7624" s="946"/>
      <c r="H7624" s="946"/>
      <c r="I7624" s="946"/>
      <c r="J7624" s="946"/>
      <c r="K7624" s="946"/>
      <c r="L7624" s="946"/>
      <c r="M7624" s="946"/>
      <c r="N7624" s="946"/>
      <c r="O7624" s="946"/>
      <c r="P7624" s="946"/>
      <c r="Q7624" s="946"/>
      <c r="T7624" s="752"/>
    </row>
    <row r="7625" spans="1:20" s="753" customFormat="1" ht="13.2" x14ac:dyDescent="0.25">
      <c r="A7625" s="947" t="s">
        <v>12786</v>
      </c>
      <c r="B7625" s="947"/>
      <c r="C7625" s="947"/>
      <c r="D7625" s="947"/>
      <c r="E7625" s="947"/>
      <c r="F7625" s="947"/>
      <c r="G7625" s="947"/>
      <c r="H7625" s="947"/>
      <c r="I7625" s="947"/>
      <c r="J7625" s="947"/>
      <c r="K7625" s="947"/>
      <c r="L7625" s="947"/>
      <c r="M7625" s="947"/>
      <c r="N7625" s="947"/>
      <c r="O7625" s="947"/>
      <c r="P7625" s="947"/>
      <c r="Q7625" s="947"/>
      <c r="T7625" s="754"/>
    </row>
    <row r="7626" spans="1:20" s="760" customFormat="1" ht="24" customHeight="1" x14ac:dyDescent="0.25">
      <c r="A7626" s="943" t="s">
        <v>5502</v>
      </c>
      <c r="B7626" s="948" t="s">
        <v>5503</v>
      </c>
      <c r="C7626" s="949"/>
      <c r="D7626" s="755"/>
      <c r="E7626" s="943" t="s">
        <v>5504</v>
      </c>
      <c r="F7626" s="943" t="s">
        <v>4881</v>
      </c>
      <c r="G7626" s="943" t="s">
        <v>5505</v>
      </c>
      <c r="H7626" s="943" t="s">
        <v>5506</v>
      </c>
      <c r="I7626" s="943" t="s">
        <v>5507</v>
      </c>
      <c r="J7626" s="756" t="s">
        <v>3115</v>
      </c>
      <c r="K7626" s="757" t="s">
        <v>3116</v>
      </c>
      <c r="L7626" s="758" t="s">
        <v>5508</v>
      </c>
      <c r="M7626" s="758" t="s">
        <v>5509</v>
      </c>
      <c r="N7626" s="756" t="s">
        <v>3116</v>
      </c>
      <c r="O7626" s="756" t="s">
        <v>3116</v>
      </c>
      <c r="P7626" s="759" t="s">
        <v>3317</v>
      </c>
      <c r="Q7626" s="759" t="s">
        <v>3341</v>
      </c>
      <c r="R7626" s="759" t="s">
        <v>5510</v>
      </c>
      <c r="T7626" s="761"/>
    </row>
    <row r="7627" spans="1:20" s="760" customFormat="1" ht="19.5" customHeight="1" x14ac:dyDescent="0.25">
      <c r="A7627" s="944"/>
      <c r="B7627" s="950"/>
      <c r="C7627" s="951"/>
      <c r="D7627" s="762"/>
      <c r="E7627" s="944"/>
      <c r="F7627" s="944"/>
      <c r="G7627" s="944"/>
      <c r="H7627" s="944"/>
      <c r="I7627" s="944"/>
      <c r="J7627" s="763">
        <v>2020</v>
      </c>
      <c r="K7627" s="764" t="s">
        <v>3120</v>
      </c>
      <c r="L7627" s="765" t="s">
        <v>3120</v>
      </c>
      <c r="M7627" s="765" t="s">
        <v>3120</v>
      </c>
      <c r="N7627" s="766" t="s">
        <v>5068</v>
      </c>
      <c r="O7627" s="766" t="s">
        <v>5069</v>
      </c>
      <c r="P7627" s="763" t="s">
        <v>4882</v>
      </c>
      <c r="Q7627" s="766" t="s">
        <v>5102</v>
      </c>
      <c r="R7627" s="763"/>
      <c r="T7627" s="761"/>
    </row>
    <row r="7628" spans="1:20" s="760" customFormat="1" ht="15.75" customHeight="1" x14ac:dyDescent="0.25">
      <c r="A7628" s="945"/>
      <c r="B7628" s="952"/>
      <c r="C7628" s="953"/>
      <c r="D7628" s="768"/>
      <c r="E7628" s="945"/>
      <c r="F7628" s="945"/>
      <c r="G7628" s="945"/>
      <c r="H7628" s="945"/>
      <c r="I7628" s="945"/>
      <c r="J7628" s="769" t="s">
        <v>14</v>
      </c>
      <c r="K7628" s="770" t="s">
        <v>14</v>
      </c>
      <c r="L7628" s="771" t="s">
        <v>14</v>
      </c>
      <c r="M7628" s="771" t="s">
        <v>14</v>
      </c>
      <c r="N7628" s="769" t="s">
        <v>14</v>
      </c>
      <c r="O7628" s="769" t="s">
        <v>14</v>
      </c>
      <c r="P7628" s="769" t="s">
        <v>14</v>
      </c>
      <c r="Q7628" s="769" t="s">
        <v>14</v>
      </c>
      <c r="R7628" s="769"/>
      <c r="T7628" s="761"/>
    </row>
    <row r="7629" spans="1:20" s="498" customFormat="1" ht="12" x14ac:dyDescent="0.25">
      <c r="A7629" s="772"/>
      <c r="C7629" s="773" t="s">
        <v>5142</v>
      </c>
      <c r="D7629" s="794"/>
      <c r="E7629" s="773"/>
      <c r="F7629" s="775"/>
      <c r="G7629" s="773"/>
      <c r="H7629" s="773"/>
      <c r="I7629" s="773"/>
      <c r="J7629" s="777">
        <v>109300000</v>
      </c>
      <c r="K7629" s="789">
        <f>SUM(K7630:K7689)</f>
        <v>197300000</v>
      </c>
      <c r="L7629" s="784">
        <f t="shared" ref="L7629:O7629" si="487">SUM(L7630:L7689)</f>
        <v>46000000</v>
      </c>
      <c r="M7629" s="784">
        <f t="shared" si="487"/>
        <v>134000000</v>
      </c>
      <c r="N7629" s="784">
        <f t="shared" si="487"/>
        <v>81300000</v>
      </c>
      <c r="O7629" s="784">
        <f t="shared" si="487"/>
        <v>73400000</v>
      </c>
      <c r="P7629" s="777">
        <f>SUM(K7629,N7629,O7629)</f>
        <v>352000000</v>
      </c>
      <c r="Q7629" s="777">
        <v>83900000</v>
      </c>
      <c r="R7629" s="777"/>
      <c r="T7629" s="568"/>
    </row>
    <row r="7630" spans="1:20" s="498" customFormat="1" ht="24" x14ac:dyDescent="0.25">
      <c r="A7630" s="772"/>
      <c r="D7630" s="515" t="s">
        <v>13420</v>
      </c>
      <c r="E7630" s="779" t="s">
        <v>13421</v>
      </c>
      <c r="F7630" s="780" t="s">
        <v>5565</v>
      </c>
      <c r="G7630" s="781" t="s">
        <v>10795</v>
      </c>
      <c r="H7630" s="781" t="s">
        <v>13143</v>
      </c>
      <c r="I7630" s="781" t="s">
        <v>5517</v>
      </c>
      <c r="J7630" s="782">
        <v>1000000</v>
      </c>
      <c r="K7630" s="783">
        <v>1000000</v>
      </c>
      <c r="L7630" s="784">
        <f t="shared" ref="L7630:L7689" si="488">SUM(J7630-K7630)</f>
        <v>0</v>
      </c>
      <c r="M7630" s="784">
        <f>SUM(K7630-J7630)</f>
        <v>0</v>
      </c>
      <c r="N7630" s="782">
        <v>1000000</v>
      </c>
      <c r="O7630" s="782">
        <v>1000000</v>
      </c>
      <c r="P7630" s="515">
        <v>3000000</v>
      </c>
      <c r="Q7630" s="782">
        <v>1000000</v>
      </c>
      <c r="R7630" s="782"/>
      <c r="T7630" s="568"/>
    </row>
    <row r="7631" spans="1:20" s="498" customFormat="1" ht="24" x14ac:dyDescent="0.25">
      <c r="A7631" s="772"/>
      <c r="D7631" s="515" t="s">
        <v>13422</v>
      </c>
      <c r="E7631" s="779" t="s">
        <v>13423</v>
      </c>
      <c r="F7631" s="780" t="s">
        <v>5568</v>
      </c>
      <c r="G7631" s="781" t="s">
        <v>10795</v>
      </c>
      <c r="H7631" s="781" t="s">
        <v>13143</v>
      </c>
      <c r="I7631" s="781" t="s">
        <v>5517</v>
      </c>
      <c r="J7631" s="782">
        <v>4000000</v>
      </c>
      <c r="K7631" s="783">
        <v>4000000</v>
      </c>
      <c r="L7631" s="784">
        <f t="shared" si="488"/>
        <v>0</v>
      </c>
      <c r="M7631" s="784">
        <f t="shared" ref="M7631:M7689" si="489">SUM(K7631-J7631)</f>
        <v>0</v>
      </c>
      <c r="N7631" s="782">
        <v>4000000</v>
      </c>
      <c r="O7631" s="782">
        <v>4000000</v>
      </c>
      <c r="P7631" s="515">
        <v>12000000</v>
      </c>
      <c r="Q7631" s="782">
        <v>4000000</v>
      </c>
      <c r="R7631" s="782"/>
      <c r="T7631" s="568"/>
    </row>
    <row r="7632" spans="1:20" s="498" customFormat="1" ht="24" x14ac:dyDescent="0.25">
      <c r="A7632" s="772"/>
      <c r="D7632" s="515" t="s">
        <v>13424</v>
      </c>
      <c r="E7632" s="779" t="s">
        <v>13425</v>
      </c>
      <c r="F7632" s="780" t="s">
        <v>5571</v>
      </c>
      <c r="G7632" s="781" t="s">
        <v>10795</v>
      </c>
      <c r="H7632" s="781" t="s">
        <v>13143</v>
      </c>
      <c r="I7632" s="781" t="s">
        <v>5517</v>
      </c>
      <c r="J7632" s="782">
        <v>0</v>
      </c>
      <c r="K7632" s="783">
        <v>0</v>
      </c>
      <c r="L7632" s="784">
        <f t="shared" si="488"/>
        <v>0</v>
      </c>
      <c r="M7632" s="784">
        <f t="shared" si="489"/>
        <v>0</v>
      </c>
      <c r="N7632" s="782">
        <v>0</v>
      </c>
      <c r="O7632" s="782">
        <v>0</v>
      </c>
      <c r="P7632" s="515">
        <v>0</v>
      </c>
      <c r="Q7632" s="782">
        <v>0</v>
      </c>
      <c r="R7632" s="782"/>
      <c r="T7632" s="568"/>
    </row>
    <row r="7633" spans="1:20" s="498" customFormat="1" ht="24" x14ac:dyDescent="0.25">
      <c r="A7633" s="772"/>
      <c r="D7633" s="515" t="s">
        <v>13426</v>
      </c>
      <c r="E7633" s="779" t="s">
        <v>13427</v>
      </c>
      <c r="F7633" s="780" t="s">
        <v>5574</v>
      </c>
      <c r="G7633" s="781" t="s">
        <v>10795</v>
      </c>
      <c r="H7633" s="781" t="s">
        <v>13143</v>
      </c>
      <c r="I7633" s="781" t="s">
        <v>5517</v>
      </c>
      <c r="J7633" s="782">
        <v>6500000</v>
      </c>
      <c r="K7633" s="783">
        <v>2500000</v>
      </c>
      <c r="L7633" s="784">
        <f t="shared" si="488"/>
        <v>4000000</v>
      </c>
      <c r="M7633" s="784">
        <v>0</v>
      </c>
      <c r="N7633" s="782">
        <v>6500000</v>
      </c>
      <c r="O7633" s="782">
        <v>6500000</v>
      </c>
      <c r="P7633" s="515">
        <v>19500000</v>
      </c>
      <c r="Q7633" s="782">
        <v>6000000</v>
      </c>
      <c r="R7633" s="782"/>
      <c r="T7633" s="568"/>
    </row>
    <row r="7634" spans="1:20" s="498" customFormat="1" ht="12" x14ac:dyDescent="0.25">
      <c r="A7634" s="772"/>
      <c r="D7634" s="515" t="s">
        <v>13428</v>
      </c>
      <c r="E7634" s="779" t="s">
        <v>13429</v>
      </c>
      <c r="F7634" s="780" t="s">
        <v>5901</v>
      </c>
      <c r="G7634" s="781" t="s">
        <v>10795</v>
      </c>
      <c r="H7634" s="781" t="s">
        <v>13143</v>
      </c>
      <c r="I7634" s="781" t="s">
        <v>5517</v>
      </c>
      <c r="J7634" s="782">
        <v>0</v>
      </c>
      <c r="K7634" s="783">
        <v>0</v>
      </c>
      <c r="L7634" s="784">
        <f t="shared" si="488"/>
        <v>0</v>
      </c>
      <c r="M7634" s="784">
        <f t="shared" si="489"/>
        <v>0</v>
      </c>
      <c r="N7634" s="782">
        <v>0</v>
      </c>
      <c r="O7634" s="782">
        <v>0</v>
      </c>
      <c r="P7634" s="515">
        <v>0</v>
      </c>
      <c r="Q7634" s="782">
        <v>0</v>
      </c>
      <c r="R7634" s="782"/>
      <c r="T7634" s="568"/>
    </row>
    <row r="7635" spans="1:20" s="498" customFormat="1" ht="12" x14ac:dyDescent="0.25">
      <c r="A7635" s="772"/>
      <c r="D7635" s="515" t="s">
        <v>13430</v>
      </c>
      <c r="E7635" s="779" t="s">
        <v>13431</v>
      </c>
      <c r="F7635" s="780" t="s">
        <v>5580</v>
      </c>
      <c r="G7635" s="781" t="s">
        <v>10795</v>
      </c>
      <c r="H7635" s="781" t="s">
        <v>13143</v>
      </c>
      <c r="I7635" s="781" t="s">
        <v>5517</v>
      </c>
      <c r="J7635" s="782">
        <v>0</v>
      </c>
      <c r="K7635" s="783">
        <v>0</v>
      </c>
      <c r="L7635" s="784">
        <f t="shared" si="488"/>
        <v>0</v>
      </c>
      <c r="M7635" s="784">
        <f t="shared" si="489"/>
        <v>0</v>
      </c>
      <c r="N7635" s="782">
        <v>0</v>
      </c>
      <c r="O7635" s="782">
        <v>0</v>
      </c>
      <c r="P7635" s="515">
        <v>0</v>
      </c>
      <c r="Q7635" s="782">
        <v>0</v>
      </c>
      <c r="R7635" s="782"/>
      <c r="T7635" s="568"/>
    </row>
    <row r="7636" spans="1:20" s="498" customFormat="1" ht="12" x14ac:dyDescent="0.25">
      <c r="A7636" s="772"/>
      <c r="D7636" s="515" t="s">
        <v>13432</v>
      </c>
      <c r="E7636" s="779" t="s">
        <v>13433</v>
      </c>
      <c r="F7636" s="780" t="s">
        <v>5583</v>
      </c>
      <c r="G7636" s="781" t="s">
        <v>10795</v>
      </c>
      <c r="H7636" s="781" t="s">
        <v>13143</v>
      </c>
      <c r="I7636" s="781" t="s">
        <v>5517</v>
      </c>
      <c r="J7636" s="782">
        <v>200000</v>
      </c>
      <c r="K7636" s="783">
        <v>200000</v>
      </c>
      <c r="L7636" s="784">
        <f t="shared" si="488"/>
        <v>0</v>
      </c>
      <c r="M7636" s="784">
        <f t="shared" si="489"/>
        <v>0</v>
      </c>
      <c r="N7636" s="782">
        <v>200000</v>
      </c>
      <c r="O7636" s="782">
        <v>200000</v>
      </c>
      <c r="P7636" s="515">
        <v>600000</v>
      </c>
      <c r="Q7636" s="782">
        <v>200000</v>
      </c>
      <c r="R7636" s="782"/>
      <c r="T7636" s="568"/>
    </row>
    <row r="7637" spans="1:20" s="498" customFormat="1" ht="12" x14ac:dyDescent="0.25">
      <c r="A7637" s="772"/>
      <c r="D7637" s="515" t="s">
        <v>13434</v>
      </c>
      <c r="E7637" s="779" t="s">
        <v>13435</v>
      </c>
      <c r="F7637" s="780" t="s">
        <v>5586</v>
      </c>
      <c r="G7637" s="781" t="s">
        <v>10795</v>
      </c>
      <c r="H7637" s="781" t="s">
        <v>13143</v>
      </c>
      <c r="I7637" s="781" t="s">
        <v>5517</v>
      </c>
      <c r="J7637" s="782">
        <v>100000</v>
      </c>
      <c r="K7637" s="783">
        <v>100000</v>
      </c>
      <c r="L7637" s="784">
        <f t="shared" si="488"/>
        <v>0</v>
      </c>
      <c r="M7637" s="784">
        <f t="shared" si="489"/>
        <v>0</v>
      </c>
      <c r="N7637" s="782">
        <v>100000</v>
      </c>
      <c r="O7637" s="782">
        <v>100000</v>
      </c>
      <c r="P7637" s="515">
        <v>300000</v>
      </c>
      <c r="Q7637" s="782">
        <v>100000</v>
      </c>
      <c r="R7637" s="782"/>
      <c r="T7637" s="568"/>
    </row>
    <row r="7638" spans="1:20" s="498" customFormat="1" ht="24" x14ac:dyDescent="0.25">
      <c r="A7638" s="772"/>
      <c r="D7638" s="515" t="s">
        <v>13436</v>
      </c>
      <c r="E7638" s="779" t="s">
        <v>13437</v>
      </c>
      <c r="F7638" s="780" t="s">
        <v>5589</v>
      </c>
      <c r="G7638" s="781" t="s">
        <v>10795</v>
      </c>
      <c r="H7638" s="781" t="s">
        <v>13143</v>
      </c>
      <c r="I7638" s="781" t="s">
        <v>5517</v>
      </c>
      <c r="J7638" s="782">
        <v>200000</v>
      </c>
      <c r="K7638" s="783">
        <v>200000</v>
      </c>
      <c r="L7638" s="784">
        <f t="shared" si="488"/>
        <v>0</v>
      </c>
      <c r="M7638" s="784">
        <f t="shared" si="489"/>
        <v>0</v>
      </c>
      <c r="N7638" s="782">
        <v>200000</v>
      </c>
      <c r="O7638" s="782">
        <v>200000</v>
      </c>
      <c r="P7638" s="515">
        <v>600000</v>
      </c>
      <c r="Q7638" s="782">
        <v>200000</v>
      </c>
      <c r="R7638" s="782"/>
      <c r="T7638" s="568"/>
    </row>
    <row r="7639" spans="1:20" s="498" customFormat="1" ht="12" x14ac:dyDescent="0.25">
      <c r="A7639" s="772"/>
      <c r="D7639" s="515" t="s">
        <v>13438</v>
      </c>
      <c r="E7639" s="779" t="s">
        <v>13439</v>
      </c>
      <c r="F7639" s="780" t="s">
        <v>5592</v>
      </c>
      <c r="G7639" s="781" t="s">
        <v>10795</v>
      </c>
      <c r="H7639" s="781" t="s">
        <v>13143</v>
      </c>
      <c r="I7639" s="781" t="s">
        <v>5517</v>
      </c>
      <c r="J7639" s="782">
        <v>500000</v>
      </c>
      <c r="K7639" s="783">
        <v>500000</v>
      </c>
      <c r="L7639" s="784">
        <f t="shared" si="488"/>
        <v>0</v>
      </c>
      <c r="M7639" s="784">
        <f t="shared" si="489"/>
        <v>0</v>
      </c>
      <c r="N7639" s="782">
        <v>500000</v>
      </c>
      <c r="O7639" s="782">
        <v>500000</v>
      </c>
      <c r="P7639" s="515">
        <v>1500000</v>
      </c>
      <c r="Q7639" s="782">
        <v>400000</v>
      </c>
      <c r="R7639" s="782"/>
      <c r="T7639" s="568"/>
    </row>
    <row r="7640" spans="1:20" s="498" customFormat="1" ht="12" x14ac:dyDescent="0.25">
      <c r="A7640" s="772"/>
      <c r="D7640" s="515" t="s">
        <v>13440</v>
      </c>
      <c r="E7640" s="779" t="s">
        <v>13441</v>
      </c>
      <c r="F7640" s="780" t="s">
        <v>6354</v>
      </c>
      <c r="G7640" s="781" t="s">
        <v>10795</v>
      </c>
      <c r="H7640" s="781" t="s">
        <v>13143</v>
      </c>
      <c r="I7640" s="781" t="s">
        <v>5517</v>
      </c>
      <c r="J7640" s="782">
        <v>400000</v>
      </c>
      <c r="K7640" s="783">
        <v>400000</v>
      </c>
      <c r="L7640" s="784">
        <f t="shared" si="488"/>
        <v>0</v>
      </c>
      <c r="M7640" s="784">
        <f t="shared" si="489"/>
        <v>0</v>
      </c>
      <c r="N7640" s="782">
        <v>400000</v>
      </c>
      <c r="O7640" s="782">
        <v>500000</v>
      </c>
      <c r="P7640" s="515">
        <v>1300000</v>
      </c>
      <c r="Q7640" s="782">
        <v>300000</v>
      </c>
      <c r="R7640" s="782"/>
      <c r="T7640" s="568"/>
    </row>
    <row r="7641" spans="1:20" s="498" customFormat="1" ht="36" x14ac:dyDescent="0.25">
      <c r="A7641" s="772"/>
      <c r="D7641" s="515" t="s">
        <v>13442</v>
      </c>
      <c r="E7641" s="779" t="s">
        <v>13443</v>
      </c>
      <c r="F7641" s="780" t="s">
        <v>5598</v>
      </c>
      <c r="G7641" s="781" t="s">
        <v>10795</v>
      </c>
      <c r="H7641" s="781" t="s">
        <v>13143</v>
      </c>
      <c r="I7641" s="781" t="s">
        <v>5517</v>
      </c>
      <c r="J7641" s="782">
        <v>3000000</v>
      </c>
      <c r="K7641" s="783">
        <v>3000000</v>
      </c>
      <c r="L7641" s="784">
        <f t="shared" si="488"/>
        <v>0</v>
      </c>
      <c r="M7641" s="784">
        <f t="shared" si="489"/>
        <v>0</v>
      </c>
      <c r="N7641" s="782">
        <v>3000000</v>
      </c>
      <c r="O7641" s="782">
        <v>3000000</v>
      </c>
      <c r="P7641" s="515">
        <v>9000000</v>
      </c>
      <c r="Q7641" s="782">
        <v>3000000</v>
      </c>
      <c r="R7641" s="782"/>
      <c r="T7641" s="568"/>
    </row>
    <row r="7642" spans="1:20" s="498" customFormat="1" ht="12" x14ac:dyDescent="0.25">
      <c r="A7642" s="772"/>
      <c r="D7642" s="515" t="s">
        <v>13444</v>
      </c>
      <c r="E7642" s="779" t="s">
        <v>13445</v>
      </c>
      <c r="F7642" s="780" t="s">
        <v>5601</v>
      </c>
      <c r="G7642" s="781" t="s">
        <v>10795</v>
      </c>
      <c r="H7642" s="781" t="s">
        <v>13143</v>
      </c>
      <c r="I7642" s="781" t="s">
        <v>5517</v>
      </c>
      <c r="J7642" s="782">
        <v>0</v>
      </c>
      <c r="K7642" s="783">
        <v>0</v>
      </c>
      <c r="L7642" s="784">
        <f t="shared" si="488"/>
        <v>0</v>
      </c>
      <c r="M7642" s="784">
        <f t="shared" si="489"/>
        <v>0</v>
      </c>
      <c r="N7642" s="782">
        <v>0</v>
      </c>
      <c r="O7642" s="782">
        <v>0</v>
      </c>
      <c r="P7642" s="515">
        <v>0</v>
      </c>
      <c r="Q7642" s="782">
        <v>0</v>
      </c>
      <c r="R7642" s="782"/>
      <c r="T7642" s="568"/>
    </row>
    <row r="7643" spans="1:20" s="498" customFormat="1" ht="12" x14ac:dyDescent="0.25">
      <c r="A7643" s="772"/>
      <c r="D7643" s="515" t="s">
        <v>13446</v>
      </c>
      <c r="E7643" s="779" t="s">
        <v>13447</v>
      </c>
      <c r="F7643" s="780" t="s">
        <v>5604</v>
      </c>
      <c r="G7643" s="781" t="s">
        <v>10795</v>
      </c>
      <c r="H7643" s="781" t="s">
        <v>13143</v>
      </c>
      <c r="I7643" s="781" t="s">
        <v>5517</v>
      </c>
      <c r="J7643" s="782">
        <v>100000</v>
      </c>
      <c r="K7643" s="783">
        <v>100000</v>
      </c>
      <c r="L7643" s="784">
        <f t="shared" si="488"/>
        <v>0</v>
      </c>
      <c r="M7643" s="784">
        <f t="shared" si="489"/>
        <v>0</v>
      </c>
      <c r="N7643" s="782">
        <v>100000</v>
      </c>
      <c r="O7643" s="782">
        <v>100000</v>
      </c>
      <c r="P7643" s="515">
        <v>300000</v>
      </c>
      <c r="Q7643" s="782">
        <v>100000</v>
      </c>
      <c r="R7643" s="782"/>
      <c r="T7643" s="568"/>
    </row>
    <row r="7644" spans="1:20" s="498" customFormat="1" ht="12" x14ac:dyDescent="0.25">
      <c r="A7644" s="772"/>
      <c r="D7644" s="515" t="s">
        <v>13448</v>
      </c>
      <c r="E7644" s="779" t="s">
        <v>13449</v>
      </c>
      <c r="F7644" s="780" t="s">
        <v>5607</v>
      </c>
      <c r="G7644" s="781" t="s">
        <v>10795</v>
      </c>
      <c r="H7644" s="781" t="s">
        <v>13143</v>
      </c>
      <c r="I7644" s="781" t="s">
        <v>5517</v>
      </c>
      <c r="J7644" s="782">
        <v>200000</v>
      </c>
      <c r="K7644" s="783">
        <v>200000</v>
      </c>
      <c r="L7644" s="784">
        <f t="shared" si="488"/>
        <v>0</v>
      </c>
      <c r="M7644" s="784">
        <f t="shared" si="489"/>
        <v>0</v>
      </c>
      <c r="N7644" s="782">
        <v>200000</v>
      </c>
      <c r="O7644" s="782">
        <v>200000</v>
      </c>
      <c r="P7644" s="515">
        <v>600000</v>
      </c>
      <c r="Q7644" s="782">
        <v>200000</v>
      </c>
      <c r="R7644" s="782"/>
      <c r="T7644" s="568"/>
    </row>
    <row r="7645" spans="1:20" s="498" customFormat="1" ht="24" x14ac:dyDescent="0.25">
      <c r="A7645" s="772"/>
      <c r="D7645" s="515" t="s">
        <v>13450</v>
      </c>
      <c r="E7645" s="779" t="s">
        <v>13451</v>
      </c>
      <c r="F7645" s="780" t="s">
        <v>5610</v>
      </c>
      <c r="G7645" s="781" t="s">
        <v>10795</v>
      </c>
      <c r="H7645" s="781" t="s">
        <v>13143</v>
      </c>
      <c r="I7645" s="781" t="s">
        <v>5517</v>
      </c>
      <c r="J7645" s="782">
        <v>10000000</v>
      </c>
      <c r="K7645" s="783">
        <v>2000000</v>
      </c>
      <c r="L7645" s="784">
        <f t="shared" si="488"/>
        <v>8000000</v>
      </c>
      <c r="M7645" s="784">
        <v>0</v>
      </c>
      <c r="N7645" s="782">
        <v>10000000</v>
      </c>
      <c r="O7645" s="782">
        <v>2000000</v>
      </c>
      <c r="P7645" s="515">
        <v>22000000</v>
      </c>
      <c r="Q7645" s="782">
        <v>15000000</v>
      </c>
      <c r="R7645" s="782"/>
      <c r="T7645" s="568"/>
    </row>
    <row r="7646" spans="1:20" s="498" customFormat="1" ht="36" x14ac:dyDescent="0.25">
      <c r="A7646" s="772"/>
      <c r="D7646" s="515" t="s">
        <v>13452</v>
      </c>
      <c r="E7646" s="779" t="s">
        <v>13453</v>
      </c>
      <c r="F7646" s="780" t="s">
        <v>13454</v>
      </c>
      <c r="G7646" s="781" t="s">
        <v>10795</v>
      </c>
      <c r="H7646" s="781" t="s">
        <v>13143</v>
      </c>
      <c r="I7646" s="781" t="s">
        <v>5517</v>
      </c>
      <c r="J7646" s="782">
        <v>2000000</v>
      </c>
      <c r="K7646" s="783">
        <v>2000000</v>
      </c>
      <c r="L7646" s="784">
        <f t="shared" si="488"/>
        <v>0</v>
      </c>
      <c r="M7646" s="784">
        <f t="shared" si="489"/>
        <v>0</v>
      </c>
      <c r="N7646" s="782">
        <v>2000000</v>
      </c>
      <c r="O7646" s="782">
        <v>2000000</v>
      </c>
      <c r="P7646" s="515">
        <v>6000000</v>
      </c>
      <c r="Q7646" s="782">
        <v>2000000</v>
      </c>
      <c r="R7646" s="782"/>
      <c r="T7646" s="568"/>
    </row>
    <row r="7647" spans="1:20" s="498" customFormat="1" ht="24" x14ac:dyDescent="0.25">
      <c r="A7647" s="772"/>
      <c r="D7647" s="515" t="s">
        <v>13455</v>
      </c>
      <c r="E7647" s="779" t="s">
        <v>13456</v>
      </c>
      <c r="F7647" s="780" t="s">
        <v>5625</v>
      </c>
      <c r="G7647" s="781" t="s">
        <v>10795</v>
      </c>
      <c r="H7647" s="781" t="s">
        <v>13143</v>
      </c>
      <c r="I7647" s="781" t="s">
        <v>5517</v>
      </c>
      <c r="J7647" s="782">
        <v>8000000</v>
      </c>
      <c r="K7647" s="783">
        <v>2000000</v>
      </c>
      <c r="L7647" s="784">
        <f t="shared" si="488"/>
        <v>6000000</v>
      </c>
      <c r="M7647" s="784">
        <v>0</v>
      </c>
      <c r="N7647" s="782">
        <v>8000000</v>
      </c>
      <c r="O7647" s="782">
        <v>8000000</v>
      </c>
      <c r="P7647" s="515">
        <v>24000000</v>
      </c>
      <c r="Q7647" s="782">
        <v>7000000</v>
      </c>
      <c r="R7647" s="782"/>
      <c r="T7647" s="568"/>
    </row>
    <row r="7648" spans="1:20" s="498" customFormat="1" ht="12" x14ac:dyDescent="0.25">
      <c r="A7648" s="772"/>
      <c r="D7648" s="515" t="s">
        <v>13457</v>
      </c>
      <c r="E7648" s="779" t="s">
        <v>13458</v>
      </c>
      <c r="F7648" s="780" t="s">
        <v>5631</v>
      </c>
      <c r="G7648" s="781" t="s">
        <v>10795</v>
      </c>
      <c r="H7648" s="781" t="s">
        <v>13143</v>
      </c>
      <c r="I7648" s="781" t="s">
        <v>5517</v>
      </c>
      <c r="J7648" s="782">
        <v>1200000</v>
      </c>
      <c r="K7648" s="783">
        <v>1200000</v>
      </c>
      <c r="L7648" s="782">
        <f t="shared" si="488"/>
        <v>0</v>
      </c>
      <c r="M7648" s="782">
        <f t="shared" si="489"/>
        <v>0</v>
      </c>
      <c r="N7648" s="782">
        <v>1200000</v>
      </c>
      <c r="O7648" s="782">
        <v>1200000</v>
      </c>
      <c r="P7648" s="515">
        <v>3600000</v>
      </c>
      <c r="Q7648" s="782">
        <v>1200000</v>
      </c>
      <c r="R7648" s="782"/>
      <c r="T7648" s="568"/>
    </row>
    <row r="7649" spans="1:20" s="498" customFormat="1" ht="12" x14ac:dyDescent="0.25">
      <c r="A7649" s="772"/>
      <c r="F7649" s="536"/>
      <c r="G7649" s="793"/>
      <c r="H7649" s="793"/>
      <c r="I7649" s="793"/>
      <c r="J7649" s="776"/>
      <c r="K7649" s="776"/>
      <c r="L7649" s="776"/>
      <c r="M7649" s="776"/>
      <c r="N7649" s="776"/>
      <c r="O7649" s="776"/>
      <c r="Q7649" s="776"/>
      <c r="R7649" s="776"/>
      <c r="T7649" s="568"/>
    </row>
    <row r="7650" spans="1:20" s="751" customFormat="1" ht="12" customHeight="1" x14ac:dyDescent="0.3">
      <c r="A7650" s="946" t="s">
        <v>5500</v>
      </c>
      <c r="B7650" s="946"/>
      <c r="C7650" s="946"/>
      <c r="D7650" s="946"/>
      <c r="E7650" s="946"/>
      <c r="F7650" s="946"/>
      <c r="G7650" s="946"/>
      <c r="H7650" s="946"/>
      <c r="I7650" s="946"/>
      <c r="J7650" s="946"/>
      <c r="K7650" s="946"/>
      <c r="L7650" s="946"/>
      <c r="M7650" s="946"/>
      <c r="N7650" s="946"/>
      <c r="O7650" s="946"/>
      <c r="P7650" s="946"/>
      <c r="Q7650" s="946"/>
      <c r="T7650" s="752"/>
    </row>
    <row r="7651" spans="1:20" s="751" customFormat="1" ht="13.8" x14ac:dyDescent="0.3">
      <c r="A7651" s="946" t="s">
        <v>5501</v>
      </c>
      <c r="B7651" s="946"/>
      <c r="C7651" s="946"/>
      <c r="D7651" s="946"/>
      <c r="E7651" s="946"/>
      <c r="F7651" s="946"/>
      <c r="G7651" s="946"/>
      <c r="H7651" s="946"/>
      <c r="I7651" s="946"/>
      <c r="J7651" s="946"/>
      <c r="K7651" s="946"/>
      <c r="L7651" s="946"/>
      <c r="M7651" s="946"/>
      <c r="N7651" s="946"/>
      <c r="O7651" s="946"/>
      <c r="P7651" s="946"/>
      <c r="Q7651" s="946"/>
      <c r="T7651" s="752"/>
    </row>
    <row r="7652" spans="1:20" s="753" customFormat="1" ht="13.2" x14ac:dyDescent="0.25">
      <c r="A7652" s="947" t="s">
        <v>12786</v>
      </c>
      <c r="B7652" s="947"/>
      <c r="C7652" s="947"/>
      <c r="D7652" s="947"/>
      <c r="E7652" s="947"/>
      <c r="F7652" s="947"/>
      <c r="G7652" s="947"/>
      <c r="H7652" s="947"/>
      <c r="I7652" s="947"/>
      <c r="J7652" s="947"/>
      <c r="K7652" s="947"/>
      <c r="L7652" s="947"/>
      <c r="M7652" s="947"/>
      <c r="N7652" s="947"/>
      <c r="O7652" s="947"/>
      <c r="P7652" s="947"/>
      <c r="Q7652" s="947"/>
      <c r="T7652" s="754"/>
    </row>
    <row r="7653" spans="1:20" s="760" customFormat="1" ht="24" customHeight="1" x14ac:dyDescent="0.25">
      <c r="A7653" s="943" t="s">
        <v>5502</v>
      </c>
      <c r="B7653" s="948" t="s">
        <v>5503</v>
      </c>
      <c r="C7653" s="949"/>
      <c r="D7653" s="755"/>
      <c r="E7653" s="943" t="s">
        <v>5504</v>
      </c>
      <c r="F7653" s="943" t="s">
        <v>4881</v>
      </c>
      <c r="G7653" s="943" t="s">
        <v>5505</v>
      </c>
      <c r="H7653" s="943" t="s">
        <v>5506</v>
      </c>
      <c r="I7653" s="943" t="s">
        <v>5507</v>
      </c>
      <c r="J7653" s="756" t="s">
        <v>3115</v>
      </c>
      <c r="K7653" s="757" t="s">
        <v>3116</v>
      </c>
      <c r="L7653" s="758" t="s">
        <v>5508</v>
      </c>
      <c r="M7653" s="758" t="s">
        <v>5509</v>
      </c>
      <c r="N7653" s="756" t="s">
        <v>3116</v>
      </c>
      <c r="O7653" s="756" t="s">
        <v>3116</v>
      </c>
      <c r="P7653" s="759" t="s">
        <v>3317</v>
      </c>
      <c r="Q7653" s="759" t="s">
        <v>3341</v>
      </c>
      <c r="R7653" s="759" t="s">
        <v>5510</v>
      </c>
      <c r="T7653" s="761"/>
    </row>
    <row r="7654" spans="1:20" s="760" customFormat="1" ht="19.5" customHeight="1" x14ac:dyDescent="0.25">
      <c r="A7654" s="944"/>
      <c r="B7654" s="950"/>
      <c r="C7654" s="951"/>
      <c r="D7654" s="762"/>
      <c r="E7654" s="944"/>
      <c r="F7654" s="944"/>
      <c r="G7654" s="944"/>
      <c r="H7654" s="944"/>
      <c r="I7654" s="944"/>
      <c r="J7654" s="763">
        <v>2020</v>
      </c>
      <c r="K7654" s="764" t="s">
        <v>3120</v>
      </c>
      <c r="L7654" s="765" t="s">
        <v>3120</v>
      </c>
      <c r="M7654" s="765" t="s">
        <v>3120</v>
      </c>
      <c r="N7654" s="766" t="s">
        <v>5068</v>
      </c>
      <c r="O7654" s="766" t="s">
        <v>5069</v>
      </c>
      <c r="P7654" s="763" t="s">
        <v>4882</v>
      </c>
      <c r="Q7654" s="766" t="s">
        <v>5102</v>
      </c>
      <c r="R7654" s="763"/>
      <c r="T7654" s="761"/>
    </row>
    <row r="7655" spans="1:20" s="760" customFormat="1" ht="15.75" customHeight="1" x14ac:dyDescent="0.25">
      <c r="A7655" s="945"/>
      <c r="B7655" s="952"/>
      <c r="C7655" s="953"/>
      <c r="D7655" s="768"/>
      <c r="E7655" s="945"/>
      <c r="F7655" s="945"/>
      <c r="G7655" s="945"/>
      <c r="H7655" s="945"/>
      <c r="I7655" s="945"/>
      <c r="J7655" s="769" t="s">
        <v>14</v>
      </c>
      <c r="K7655" s="770" t="s">
        <v>14</v>
      </c>
      <c r="L7655" s="771" t="s">
        <v>14</v>
      </c>
      <c r="M7655" s="771" t="s">
        <v>14</v>
      </c>
      <c r="N7655" s="769" t="s">
        <v>14</v>
      </c>
      <c r="O7655" s="769" t="s">
        <v>14</v>
      </c>
      <c r="P7655" s="769" t="s">
        <v>14</v>
      </c>
      <c r="Q7655" s="769" t="s">
        <v>14</v>
      </c>
      <c r="R7655" s="769"/>
      <c r="T7655" s="761"/>
    </row>
    <row r="7656" spans="1:20" s="498" customFormat="1" ht="36" x14ac:dyDescent="0.25">
      <c r="A7656" s="772"/>
      <c r="D7656" s="515" t="s">
        <v>13459</v>
      </c>
      <c r="E7656" s="779" t="s">
        <v>13460</v>
      </c>
      <c r="F7656" s="780" t="s">
        <v>5634</v>
      </c>
      <c r="G7656" s="781" t="s">
        <v>10795</v>
      </c>
      <c r="H7656" s="781" t="s">
        <v>13143</v>
      </c>
      <c r="I7656" s="781" t="s">
        <v>5517</v>
      </c>
      <c r="J7656" s="782">
        <v>1200000</v>
      </c>
      <c r="K7656" s="783">
        <v>1200000</v>
      </c>
      <c r="L7656" s="784">
        <f t="shared" si="488"/>
        <v>0</v>
      </c>
      <c r="M7656" s="784">
        <f t="shared" si="489"/>
        <v>0</v>
      </c>
      <c r="N7656" s="782">
        <v>1200000</v>
      </c>
      <c r="O7656" s="782">
        <v>1200000</v>
      </c>
      <c r="P7656" s="515">
        <v>3600000</v>
      </c>
      <c r="Q7656" s="782">
        <v>1200000</v>
      </c>
      <c r="R7656" s="782"/>
      <c r="T7656" s="568"/>
    </row>
    <row r="7657" spans="1:20" s="498" customFormat="1" ht="24" x14ac:dyDescent="0.25">
      <c r="A7657" s="772"/>
      <c r="D7657" s="515" t="s">
        <v>13461</v>
      </c>
      <c r="E7657" s="779" t="s">
        <v>13462</v>
      </c>
      <c r="F7657" s="780" t="s">
        <v>5637</v>
      </c>
      <c r="G7657" s="781" t="s">
        <v>10795</v>
      </c>
      <c r="H7657" s="781" t="s">
        <v>13143</v>
      </c>
      <c r="I7657" s="781" t="s">
        <v>5517</v>
      </c>
      <c r="J7657" s="782">
        <v>500000</v>
      </c>
      <c r="K7657" s="783">
        <v>500000</v>
      </c>
      <c r="L7657" s="784">
        <f t="shared" si="488"/>
        <v>0</v>
      </c>
      <c r="M7657" s="784">
        <f t="shared" si="489"/>
        <v>0</v>
      </c>
      <c r="N7657" s="782">
        <v>500000</v>
      </c>
      <c r="O7657" s="782">
        <v>500000</v>
      </c>
      <c r="P7657" s="515">
        <v>1500000</v>
      </c>
      <c r="Q7657" s="782">
        <v>500000</v>
      </c>
      <c r="R7657" s="782"/>
      <c r="T7657" s="568"/>
    </row>
    <row r="7658" spans="1:20" s="498" customFormat="1" ht="24" x14ac:dyDescent="0.25">
      <c r="A7658" s="772"/>
      <c r="D7658" s="515" t="s">
        <v>13463</v>
      </c>
      <c r="E7658" s="779" t="s">
        <v>13464</v>
      </c>
      <c r="F7658" s="780" t="s">
        <v>5840</v>
      </c>
      <c r="G7658" s="781" t="s">
        <v>10795</v>
      </c>
      <c r="H7658" s="781" t="s">
        <v>13143</v>
      </c>
      <c r="I7658" s="781" t="s">
        <v>5517</v>
      </c>
      <c r="J7658" s="782">
        <v>0</v>
      </c>
      <c r="K7658" s="783">
        <v>0</v>
      </c>
      <c r="L7658" s="784">
        <f t="shared" si="488"/>
        <v>0</v>
      </c>
      <c r="M7658" s="784">
        <f t="shared" si="489"/>
        <v>0</v>
      </c>
      <c r="N7658" s="782">
        <v>0</v>
      </c>
      <c r="O7658" s="782">
        <v>0</v>
      </c>
      <c r="P7658" s="515">
        <v>0</v>
      </c>
      <c r="Q7658" s="782">
        <v>0</v>
      </c>
      <c r="R7658" s="782"/>
      <c r="T7658" s="568"/>
    </row>
    <row r="7659" spans="1:20" s="498" customFormat="1" ht="24" x14ac:dyDescent="0.25">
      <c r="A7659" s="772"/>
      <c r="D7659" s="515" t="s">
        <v>13465</v>
      </c>
      <c r="E7659" s="779" t="s">
        <v>13466</v>
      </c>
      <c r="F7659" s="780" t="s">
        <v>5643</v>
      </c>
      <c r="G7659" s="781" t="s">
        <v>10795</v>
      </c>
      <c r="H7659" s="781" t="s">
        <v>13143</v>
      </c>
      <c r="I7659" s="781" t="s">
        <v>5517</v>
      </c>
      <c r="J7659" s="782">
        <v>600000</v>
      </c>
      <c r="K7659" s="783">
        <v>600000</v>
      </c>
      <c r="L7659" s="784">
        <f t="shared" si="488"/>
        <v>0</v>
      </c>
      <c r="M7659" s="784">
        <f t="shared" si="489"/>
        <v>0</v>
      </c>
      <c r="N7659" s="782">
        <v>600000</v>
      </c>
      <c r="O7659" s="782">
        <v>600000</v>
      </c>
      <c r="P7659" s="515">
        <v>1800000</v>
      </c>
      <c r="Q7659" s="782">
        <v>600000</v>
      </c>
      <c r="R7659" s="782"/>
      <c r="T7659" s="568"/>
    </row>
    <row r="7660" spans="1:20" s="498" customFormat="1" ht="24" x14ac:dyDescent="0.25">
      <c r="A7660" s="772"/>
      <c r="D7660" s="515" t="s">
        <v>13467</v>
      </c>
      <c r="E7660" s="779" t="s">
        <v>13468</v>
      </c>
      <c r="F7660" s="780" t="s">
        <v>5646</v>
      </c>
      <c r="G7660" s="781" t="s">
        <v>10795</v>
      </c>
      <c r="H7660" s="781" t="s">
        <v>13143</v>
      </c>
      <c r="I7660" s="781" t="s">
        <v>5517</v>
      </c>
      <c r="J7660" s="782">
        <v>400000</v>
      </c>
      <c r="K7660" s="783">
        <v>400000</v>
      </c>
      <c r="L7660" s="784">
        <f t="shared" si="488"/>
        <v>0</v>
      </c>
      <c r="M7660" s="784">
        <f t="shared" si="489"/>
        <v>0</v>
      </c>
      <c r="N7660" s="782">
        <v>400000</v>
      </c>
      <c r="O7660" s="782">
        <v>400000</v>
      </c>
      <c r="P7660" s="515">
        <v>1200000</v>
      </c>
      <c r="Q7660" s="782">
        <v>400000</v>
      </c>
      <c r="R7660" s="782"/>
      <c r="T7660" s="568"/>
    </row>
    <row r="7661" spans="1:20" s="498" customFormat="1" ht="12" x14ac:dyDescent="0.25">
      <c r="A7661" s="772"/>
      <c r="D7661" s="515" t="s">
        <v>13469</v>
      </c>
      <c r="E7661" s="779" t="s">
        <v>13470</v>
      </c>
      <c r="F7661" s="515" t="s">
        <v>5649</v>
      </c>
      <c r="G7661" s="781" t="s">
        <v>10795</v>
      </c>
      <c r="H7661" s="781" t="s">
        <v>13143</v>
      </c>
      <c r="I7661" s="781" t="s">
        <v>5517</v>
      </c>
      <c r="J7661" s="782">
        <v>600000</v>
      </c>
      <c r="K7661" s="783">
        <v>600000</v>
      </c>
      <c r="L7661" s="784">
        <f t="shared" si="488"/>
        <v>0</v>
      </c>
      <c r="M7661" s="784">
        <f t="shared" si="489"/>
        <v>0</v>
      </c>
      <c r="N7661" s="782">
        <v>600000</v>
      </c>
      <c r="O7661" s="782">
        <v>600000</v>
      </c>
      <c r="P7661" s="515">
        <v>1800000</v>
      </c>
      <c r="Q7661" s="782">
        <v>600000</v>
      </c>
      <c r="R7661" s="782"/>
      <c r="T7661" s="568"/>
    </row>
    <row r="7662" spans="1:20" s="498" customFormat="1" ht="36" x14ac:dyDescent="0.25">
      <c r="A7662" s="772"/>
      <c r="D7662" s="515" t="s">
        <v>13471</v>
      </c>
      <c r="E7662" s="779" t="s">
        <v>13472</v>
      </c>
      <c r="F7662" s="780" t="s">
        <v>13473</v>
      </c>
      <c r="G7662" s="781" t="s">
        <v>10795</v>
      </c>
      <c r="H7662" s="781" t="s">
        <v>13143</v>
      </c>
      <c r="I7662" s="781" t="s">
        <v>5517</v>
      </c>
      <c r="J7662" s="782">
        <v>10000000</v>
      </c>
      <c r="K7662" s="783">
        <v>10000000</v>
      </c>
      <c r="L7662" s="784">
        <f t="shared" si="488"/>
        <v>0</v>
      </c>
      <c r="M7662" s="784">
        <f t="shared" si="489"/>
        <v>0</v>
      </c>
      <c r="N7662" s="782">
        <v>10000000</v>
      </c>
      <c r="O7662" s="782">
        <v>10000000</v>
      </c>
      <c r="P7662" s="515">
        <v>30000000</v>
      </c>
      <c r="Q7662" s="782">
        <v>10000000</v>
      </c>
      <c r="R7662" s="782"/>
      <c r="T7662" s="568"/>
    </row>
    <row r="7663" spans="1:20" s="498" customFormat="1" ht="12" x14ac:dyDescent="0.25">
      <c r="A7663" s="772"/>
      <c r="D7663" s="515" t="s">
        <v>13474</v>
      </c>
      <c r="E7663" s="779" t="s">
        <v>13475</v>
      </c>
      <c r="F7663" s="780" t="s">
        <v>5667</v>
      </c>
      <c r="G7663" s="781" t="s">
        <v>10795</v>
      </c>
      <c r="H7663" s="781" t="s">
        <v>13143</v>
      </c>
      <c r="I7663" s="781" t="s">
        <v>5517</v>
      </c>
      <c r="J7663" s="782">
        <v>0</v>
      </c>
      <c r="K7663" s="783">
        <v>0</v>
      </c>
      <c r="L7663" s="784">
        <f t="shared" si="488"/>
        <v>0</v>
      </c>
      <c r="M7663" s="784">
        <f t="shared" si="489"/>
        <v>0</v>
      </c>
      <c r="N7663" s="782">
        <v>0</v>
      </c>
      <c r="O7663" s="782">
        <v>0</v>
      </c>
      <c r="P7663" s="515">
        <v>0</v>
      </c>
      <c r="Q7663" s="782">
        <v>0</v>
      </c>
      <c r="R7663" s="782"/>
      <c r="T7663" s="568"/>
    </row>
    <row r="7664" spans="1:20" s="498" customFormat="1" ht="24" x14ac:dyDescent="0.25">
      <c r="A7664" s="772"/>
      <c r="D7664" s="515" t="s">
        <v>13476</v>
      </c>
      <c r="E7664" s="779" t="s">
        <v>13477</v>
      </c>
      <c r="F7664" s="780" t="s">
        <v>13478</v>
      </c>
      <c r="G7664" s="781" t="s">
        <v>10795</v>
      </c>
      <c r="H7664" s="781" t="s">
        <v>13143</v>
      </c>
      <c r="I7664" s="781" t="s">
        <v>5517</v>
      </c>
      <c r="J7664" s="782">
        <v>0</v>
      </c>
      <c r="K7664" s="783">
        <v>0</v>
      </c>
      <c r="L7664" s="784">
        <f t="shared" si="488"/>
        <v>0</v>
      </c>
      <c r="M7664" s="784">
        <f t="shared" si="489"/>
        <v>0</v>
      </c>
      <c r="N7664" s="782">
        <v>0</v>
      </c>
      <c r="O7664" s="782">
        <v>0</v>
      </c>
      <c r="P7664" s="515">
        <v>0</v>
      </c>
      <c r="Q7664" s="782">
        <v>3300000</v>
      </c>
      <c r="R7664" s="782"/>
      <c r="T7664" s="568"/>
    </row>
    <row r="7665" spans="1:20" s="498" customFormat="1" ht="12" x14ac:dyDescent="0.25">
      <c r="A7665" s="772"/>
      <c r="D7665" s="515" t="s">
        <v>13479</v>
      </c>
      <c r="E7665" s="779" t="s">
        <v>13480</v>
      </c>
      <c r="F7665" s="515" t="s">
        <v>5676</v>
      </c>
      <c r="G7665" s="781" t="s">
        <v>10795</v>
      </c>
      <c r="H7665" s="781" t="s">
        <v>13143</v>
      </c>
      <c r="I7665" s="781" t="s">
        <v>5517</v>
      </c>
      <c r="J7665" s="782">
        <v>30000000</v>
      </c>
      <c r="K7665" s="783">
        <v>10000000</v>
      </c>
      <c r="L7665" s="784">
        <f t="shared" si="488"/>
        <v>20000000</v>
      </c>
      <c r="M7665" s="784">
        <v>0</v>
      </c>
      <c r="N7665" s="782">
        <v>2000000</v>
      </c>
      <c r="O7665" s="782">
        <v>2000000</v>
      </c>
      <c r="P7665" s="515">
        <v>34000000</v>
      </c>
      <c r="Q7665" s="782">
        <v>1000000</v>
      </c>
      <c r="R7665" s="782"/>
      <c r="T7665" s="568"/>
    </row>
    <row r="7666" spans="1:20" s="498" customFormat="1" ht="48" x14ac:dyDescent="0.25">
      <c r="A7666" s="772"/>
      <c r="D7666" s="515" t="s">
        <v>13481</v>
      </c>
      <c r="E7666" s="779" t="s">
        <v>13482</v>
      </c>
      <c r="F7666" s="780" t="s">
        <v>13483</v>
      </c>
      <c r="G7666" s="781" t="s">
        <v>10795</v>
      </c>
      <c r="H7666" s="781" t="s">
        <v>13143</v>
      </c>
      <c r="I7666" s="781" t="s">
        <v>5517</v>
      </c>
      <c r="J7666" s="782">
        <v>200000</v>
      </c>
      <c r="K7666" s="783">
        <v>100000000</v>
      </c>
      <c r="L7666" s="784">
        <v>0</v>
      </c>
      <c r="M7666" s="784">
        <f t="shared" si="489"/>
        <v>99800000</v>
      </c>
      <c r="N7666" s="782">
        <v>200000</v>
      </c>
      <c r="O7666" s="782">
        <v>200000</v>
      </c>
      <c r="P7666" s="515">
        <v>600000</v>
      </c>
      <c r="Q7666" s="782">
        <v>200000</v>
      </c>
      <c r="R7666" s="536"/>
      <c r="T7666" s="568"/>
    </row>
    <row r="7667" spans="1:20" s="498" customFormat="1" ht="24" x14ac:dyDescent="0.25">
      <c r="A7667" s="772"/>
      <c r="D7667" s="515" t="s">
        <v>13484</v>
      </c>
      <c r="E7667" s="779" t="s">
        <v>13485</v>
      </c>
      <c r="F7667" s="780" t="s">
        <v>6157</v>
      </c>
      <c r="G7667" s="781" t="s">
        <v>10795</v>
      </c>
      <c r="H7667" s="781" t="s">
        <v>13143</v>
      </c>
      <c r="I7667" s="781" t="s">
        <v>5517</v>
      </c>
      <c r="J7667" s="782">
        <v>0</v>
      </c>
      <c r="K7667" s="783">
        <v>0</v>
      </c>
      <c r="L7667" s="784">
        <f t="shared" si="488"/>
        <v>0</v>
      </c>
      <c r="M7667" s="784">
        <f t="shared" si="489"/>
        <v>0</v>
      </c>
      <c r="N7667" s="782">
        <v>0</v>
      </c>
      <c r="O7667" s="782">
        <v>0</v>
      </c>
      <c r="P7667" s="515">
        <v>0</v>
      </c>
      <c r="Q7667" s="782">
        <v>0</v>
      </c>
      <c r="R7667" s="782"/>
      <c r="T7667" s="568"/>
    </row>
    <row r="7668" spans="1:20" s="498" customFormat="1" ht="39" customHeight="1" x14ac:dyDescent="0.25">
      <c r="A7668" s="772"/>
      <c r="D7668" s="515" t="s">
        <v>13486</v>
      </c>
      <c r="E7668" s="779" t="s">
        <v>13487</v>
      </c>
      <c r="F7668" s="780" t="s">
        <v>13488</v>
      </c>
      <c r="G7668" s="781" t="s">
        <v>10795</v>
      </c>
      <c r="H7668" s="781" t="s">
        <v>13143</v>
      </c>
      <c r="I7668" s="781" t="s">
        <v>5517</v>
      </c>
      <c r="J7668" s="782">
        <v>6000000</v>
      </c>
      <c r="K7668" s="783">
        <v>6000000</v>
      </c>
      <c r="L7668" s="784">
        <f t="shared" si="488"/>
        <v>0</v>
      </c>
      <c r="M7668" s="784">
        <f t="shared" si="489"/>
        <v>0</v>
      </c>
      <c r="N7668" s="782">
        <v>6000000</v>
      </c>
      <c r="O7668" s="782">
        <v>6000000</v>
      </c>
      <c r="P7668" s="515">
        <v>18000000</v>
      </c>
      <c r="Q7668" s="782">
        <v>6000000</v>
      </c>
      <c r="R7668" s="782"/>
      <c r="T7668" s="568"/>
    </row>
    <row r="7669" spans="1:20" s="498" customFormat="1" ht="12" x14ac:dyDescent="0.25">
      <c r="A7669" s="772"/>
      <c r="D7669" s="515" t="s">
        <v>13489</v>
      </c>
      <c r="E7669" s="779" t="s">
        <v>13490</v>
      </c>
      <c r="F7669" s="780" t="s">
        <v>6525</v>
      </c>
      <c r="G7669" s="781" t="s">
        <v>10795</v>
      </c>
      <c r="H7669" s="781" t="s">
        <v>13143</v>
      </c>
      <c r="I7669" s="781" t="s">
        <v>5517</v>
      </c>
      <c r="J7669" s="782">
        <v>1000000</v>
      </c>
      <c r="K7669" s="783">
        <v>1000000</v>
      </c>
      <c r="L7669" s="784">
        <f t="shared" si="488"/>
        <v>0</v>
      </c>
      <c r="M7669" s="784">
        <f t="shared" si="489"/>
        <v>0</v>
      </c>
      <c r="N7669" s="782">
        <v>1000000</v>
      </c>
      <c r="O7669" s="782">
        <v>1000000</v>
      </c>
      <c r="P7669" s="515">
        <v>3000000</v>
      </c>
      <c r="Q7669" s="782">
        <v>1000000</v>
      </c>
      <c r="R7669" s="782"/>
      <c r="T7669" s="568"/>
    </row>
    <row r="7670" spans="1:20" s="498" customFormat="1" ht="12" x14ac:dyDescent="0.25">
      <c r="A7670" s="772"/>
      <c r="D7670" s="515" t="s">
        <v>13491</v>
      </c>
      <c r="E7670" s="779" t="s">
        <v>13492</v>
      </c>
      <c r="F7670" s="515" t="s">
        <v>13493</v>
      </c>
      <c r="G7670" s="781" t="s">
        <v>10795</v>
      </c>
      <c r="H7670" s="781" t="s">
        <v>13143</v>
      </c>
      <c r="I7670" s="781" t="s">
        <v>5517</v>
      </c>
      <c r="J7670" s="782">
        <v>4000000</v>
      </c>
      <c r="K7670" s="783">
        <v>9000000</v>
      </c>
      <c r="L7670" s="784">
        <v>0</v>
      </c>
      <c r="M7670" s="784">
        <f t="shared" si="489"/>
        <v>5000000</v>
      </c>
      <c r="N7670" s="782">
        <v>4000000</v>
      </c>
      <c r="O7670" s="782">
        <v>4000000</v>
      </c>
      <c r="P7670" s="515">
        <v>12000000</v>
      </c>
      <c r="Q7670" s="782">
        <v>4000000</v>
      </c>
      <c r="R7670" s="782"/>
      <c r="T7670" s="568"/>
    </row>
    <row r="7671" spans="1:20" s="498" customFormat="1" ht="12" x14ac:dyDescent="0.25">
      <c r="A7671" s="772"/>
      <c r="D7671" s="515" t="s">
        <v>13494</v>
      </c>
      <c r="E7671" s="779" t="s">
        <v>13495</v>
      </c>
      <c r="F7671" s="780" t="s">
        <v>5703</v>
      </c>
      <c r="G7671" s="781" t="s">
        <v>10795</v>
      </c>
      <c r="H7671" s="781" t="s">
        <v>13143</v>
      </c>
      <c r="I7671" s="781" t="s">
        <v>5517</v>
      </c>
      <c r="J7671" s="782">
        <v>1500000</v>
      </c>
      <c r="K7671" s="783">
        <v>1500000</v>
      </c>
      <c r="L7671" s="784">
        <f t="shared" si="488"/>
        <v>0</v>
      </c>
      <c r="M7671" s="784">
        <f t="shared" si="489"/>
        <v>0</v>
      </c>
      <c r="N7671" s="782">
        <v>1500000</v>
      </c>
      <c r="O7671" s="782">
        <v>1500000</v>
      </c>
      <c r="P7671" s="515">
        <v>4500000</v>
      </c>
      <c r="Q7671" s="782">
        <v>1500000</v>
      </c>
      <c r="R7671" s="782"/>
      <c r="T7671" s="568"/>
    </row>
    <row r="7672" spans="1:20" s="498" customFormat="1" ht="24" x14ac:dyDescent="0.25">
      <c r="A7672" s="772"/>
      <c r="D7672" s="515" t="s">
        <v>13496</v>
      </c>
      <c r="E7672" s="779" t="s">
        <v>13497</v>
      </c>
      <c r="F7672" s="780" t="s">
        <v>5706</v>
      </c>
      <c r="G7672" s="781" t="s">
        <v>10795</v>
      </c>
      <c r="H7672" s="781" t="s">
        <v>13143</v>
      </c>
      <c r="I7672" s="781" t="s">
        <v>5517</v>
      </c>
      <c r="J7672" s="782">
        <v>0</v>
      </c>
      <c r="K7672" s="783">
        <v>0</v>
      </c>
      <c r="L7672" s="784">
        <f t="shared" si="488"/>
        <v>0</v>
      </c>
      <c r="M7672" s="784">
        <f t="shared" si="489"/>
        <v>0</v>
      </c>
      <c r="N7672" s="782">
        <v>0</v>
      </c>
      <c r="O7672" s="782">
        <v>0</v>
      </c>
      <c r="P7672" s="515">
        <v>0</v>
      </c>
      <c r="Q7672" s="782">
        <v>0</v>
      </c>
      <c r="R7672" s="782"/>
      <c r="T7672" s="568"/>
    </row>
    <row r="7673" spans="1:20" s="751" customFormat="1" ht="12" customHeight="1" x14ac:dyDescent="0.3">
      <c r="A7673" s="946" t="s">
        <v>5500</v>
      </c>
      <c r="B7673" s="946"/>
      <c r="C7673" s="946"/>
      <c r="D7673" s="946"/>
      <c r="E7673" s="946"/>
      <c r="F7673" s="946"/>
      <c r="G7673" s="946"/>
      <c r="H7673" s="946"/>
      <c r="I7673" s="946"/>
      <c r="J7673" s="946"/>
      <c r="K7673" s="946"/>
      <c r="L7673" s="946"/>
      <c r="M7673" s="946"/>
      <c r="N7673" s="946"/>
      <c r="O7673" s="946"/>
      <c r="P7673" s="946"/>
      <c r="Q7673" s="946"/>
      <c r="T7673" s="752"/>
    </row>
    <row r="7674" spans="1:20" s="751" customFormat="1" ht="13.8" x14ac:dyDescent="0.3">
      <c r="A7674" s="946" t="s">
        <v>5501</v>
      </c>
      <c r="B7674" s="946"/>
      <c r="C7674" s="946"/>
      <c r="D7674" s="946"/>
      <c r="E7674" s="946"/>
      <c r="F7674" s="946"/>
      <c r="G7674" s="946"/>
      <c r="H7674" s="946"/>
      <c r="I7674" s="946"/>
      <c r="J7674" s="946"/>
      <c r="K7674" s="946"/>
      <c r="L7674" s="946"/>
      <c r="M7674" s="946"/>
      <c r="N7674" s="946"/>
      <c r="O7674" s="946"/>
      <c r="P7674" s="946"/>
      <c r="Q7674" s="946"/>
      <c r="T7674" s="752"/>
    </row>
    <row r="7675" spans="1:20" s="753" customFormat="1" ht="13.2" x14ac:dyDescent="0.25">
      <c r="A7675" s="947" t="s">
        <v>12786</v>
      </c>
      <c r="B7675" s="947"/>
      <c r="C7675" s="947"/>
      <c r="D7675" s="947"/>
      <c r="E7675" s="947"/>
      <c r="F7675" s="947"/>
      <c r="G7675" s="947"/>
      <c r="H7675" s="947"/>
      <c r="I7675" s="947"/>
      <c r="J7675" s="947"/>
      <c r="K7675" s="947"/>
      <c r="L7675" s="947"/>
      <c r="M7675" s="947"/>
      <c r="N7675" s="947"/>
      <c r="O7675" s="947"/>
      <c r="P7675" s="947"/>
      <c r="Q7675" s="947"/>
      <c r="T7675" s="754"/>
    </row>
    <row r="7676" spans="1:20" s="760" customFormat="1" ht="24" customHeight="1" x14ac:dyDescent="0.25">
      <c r="A7676" s="943" t="s">
        <v>5502</v>
      </c>
      <c r="B7676" s="948" t="s">
        <v>5503</v>
      </c>
      <c r="C7676" s="949"/>
      <c r="D7676" s="755"/>
      <c r="E7676" s="943" t="s">
        <v>5504</v>
      </c>
      <c r="F7676" s="943" t="s">
        <v>4881</v>
      </c>
      <c r="G7676" s="943" t="s">
        <v>5505</v>
      </c>
      <c r="H7676" s="943" t="s">
        <v>5506</v>
      </c>
      <c r="I7676" s="943" t="s">
        <v>5507</v>
      </c>
      <c r="J7676" s="756" t="s">
        <v>3115</v>
      </c>
      <c r="K7676" s="757" t="s">
        <v>3116</v>
      </c>
      <c r="L7676" s="758" t="s">
        <v>5508</v>
      </c>
      <c r="M7676" s="758" t="s">
        <v>5509</v>
      </c>
      <c r="N7676" s="756" t="s">
        <v>3116</v>
      </c>
      <c r="O7676" s="756" t="s">
        <v>3116</v>
      </c>
      <c r="P7676" s="759" t="s">
        <v>3317</v>
      </c>
      <c r="Q7676" s="759" t="s">
        <v>3341</v>
      </c>
      <c r="R7676" s="759" t="s">
        <v>5510</v>
      </c>
      <c r="T7676" s="761"/>
    </row>
    <row r="7677" spans="1:20" s="760" customFormat="1" ht="19.5" customHeight="1" x14ac:dyDescent="0.25">
      <c r="A7677" s="944"/>
      <c r="B7677" s="950"/>
      <c r="C7677" s="951"/>
      <c r="D7677" s="762"/>
      <c r="E7677" s="944"/>
      <c r="F7677" s="944"/>
      <c r="G7677" s="944"/>
      <c r="H7677" s="944"/>
      <c r="I7677" s="944"/>
      <c r="J7677" s="763">
        <v>2020</v>
      </c>
      <c r="K7677" s="764" t="s">
        <v>3120</v>
      </c>
      <c r="L7677" s="765" t="s">
        <v>3120</v>
      </c>
      <c r="M7677" s="765" t="s">
        <v>3120</v>
      </c>
      <c r="N7677" s="766" t="s">
        <v>5068</v>
      </c>
      <c r="O7677" s="766" t="s">
        <v>5069</v>
      </c>
      <c r="P7677" s="763" t="s">
        <v>4882</v>
      </c>
      <c r="Q7677" s="766" t="s">
        <v>5102</v>
      </c>
      <c r="R7677" s="763"/>
      <c r="T7677" s="761"/>
    </row>
    <row r="7678" spans="1:20" s="760" customFormat="1" ht="15.75" customHeight="1" x14ac:dyDescent="0.25">
      <c r="A7678" s="945"/>
      <c r="B7678" s="952"/>
      <c r="C7678" s="953"/>
      <c r="D7678" s="768"/>
      <c r="E7678" s="945"/>
      <c r="F7678" s="945"/>
      <c r="G7678" s="945"/>
      <c r="H7678" s="945"/>
      <c r="I7678" s="945"/>
      <c r="J7678" s="769" t="s">
        <v>14</v>
      </c>
      <c r="K7678" s="770" t="s">
        <v>14</v>
      </c>
      <c r="L7678" s="771" t="s">
        <v>14</v>
      </c>
      <c r="M7678" s="771" t="s">
        <v>14</v>
      </c>
      <c r="N7678" s="769" t="s">
        <v>14</v>
      </c>
      <c r="O7678" s="769" t="s">
        <v>14</v>
      </c>
      <c r="P7678" s="769" t="s">
        <v>14</v>
      </c>
      <c r="Q7678" s="769" t="s">
        <v>14</v>
      </c>
      <c r="R7678" s="769"/>
      <c r="T7678" s="761"/>
    </row>
    <row r="7679" spans="1:20" s="498" customFormat="1" ht="12" x14ac:dyDescent="0.25">
      <c r="A7679" s="772"/>
      <c r="D7679" s="515" t="s">
        <v>13498</v>
      </c>
      <c r="E7679" s="779" t="s">
        <v>13499</v>
      </c>
      <c r="F7679" s="515" t="s">
        <v>5709</v>
      </c>
      <c r="G7679" s="781" t="s">
        <v>10795</v>
      </c>
      <c r="H7679" s="781" t="s">
        <v>13143</v>
      </c>
      <c r="I7679" s="781" t="s">
        <v>5517</v>
      </c>
      <c r="J7679" s="782">
        <v>300000</v>
      </c>
      <c r="K7679" s="783">
        <v>300000</v>
      </c>
      <c r="L7679" s="784">
        <f t="shared" si="488"/>
        <v>0</v>
      </c>
      <c r="M7679" s="784">
        <f t="shared" si="489"/>
        <v>0</v>
      </c>
      <c r="N7679" s="782">
        <v>300000</v>
      </c>
      <c r="O7679" s="782">
        <v>300000</v>
      </c>
      <c r="P7679" s="515">
        <v>900000</v>
      </c>
      <c r="Q7679" s="782">
        <v>300000</v>
      </c>
      <c r="R7679" s="782"/>
      <c r="T7679" s="568"/>
    </row>
    <row r="7680" spans="1:20" s="498" customFormat="1" ht="12" x14ac:dyDescent="0.25">
      <c r="A7680" s="772"/>
      <c r="D7680" s="515" t="s">
        <v>13500</v>
      </c>
      <c r="E7680" s="779" t="s">
        <v>13501</v>
      </c>
      <c r="F7680" s="780" t="s">
        <v>5721</v>
      </c>
      <c r="G7680" s="781" t="s">
        <v>10795</v>
      </c>
      <c r="H7680" s="781" t="s">
        <v>13143</v>
      </c>
      <c r="I7680" s="781" t="s">
        <v>5517</v>
      </c>
      <c r="J7680" s="782">
        <v>1000000</v>
      </c>
      <c r="K7680" s="783">
        <v>1000000</v>
      </c>
      <c r="L7680" s="784">
        <f t="shared" si="488"/>
        <v>0</v>
      </c>
      <c r="M7680" s="784">
        <f t="shared" si="489"/>
        <v>0</v>
      </c>
      <c r="N7680" s="782">
        <v>1000000</v>
      </c>
      <c r="O7680" s="782">
        <v>1000000</v>
      </c>
      <c r="P7680" s="515">
        <v>3000000</v>
      </c>
      <c r="Q7680" s="782">
        <v>1000000</v>
      </c>
      <c r="R7680" s="782"/>
      <c r="T7680" s="568"/>
    </row>
    <row r="7681" spans="1:20" s="498" customFormat="1" ht="24" x14ac:dyDescent="0.25">
      <c r="A7681" s="772"/>
      <c r="D7681" s="515" t="s">
        <v>13502</v>
      </c>
      <c r="E7681" s="779" t="s">
        <v>13503</v>
      </c>
      <c r="F7681" s="780" t="s">
        <v>5724</v>
      </c>
      <c r="G7681" s="781" t="s">
        <v>10795</v>
      </c>
      <c r="H7681" s="781" t="s">
        <v>13143</v>
      </c>
      <c r="I7681" s="781" t="s">
        <v>5517</v>
      </c>
      <c r="J7681" s="782">
        <v>0</v>
      </c>
      <c r="K7681" s="783">
        <v>0</v>
      </c>
      <c r="L7681" s="784">
        <f t="shared" si="488"/>
        <v>0</v>
      </c>
      <c r="M7681" s="784">
        <f t="shared" si="489"/>
        <v>0</v>
      </c>
      <c r="N7681" s="782">
        <v>0</v>
      </c>
      <c r="O7681" s="782">
        <v>0</v>
      </c>
      <c r="P7681" s="515">
        <v>0</v>
      </c>
      <c r="Q7681" s="782">
        <v>0</v>
      </c>
      <c r="R7681" s="782"/>
      <c r="T7681" s="568"/>
    </row>
    <row r="7682" spans="1:20" s="498" customFormat="1" ht="36" x14ac:dyDescent="0.25">
      <c r="A7682" s="772"/>
      <c r="D7682" s="515" t="s">
        <v>13504</v>
      </c>
      <c r="E7682" s="779" t="s">
        <v>13505</v>
      </c>
      <c r="F7682" s="780" t="s">
        <v>13506</v>
      </c>
      <c r="G7682" s="781" t="s">
        <v>10795</v>
      </c>
      <c r="H7682" s="781" t="s">
        <v>13143</v>
      </c>
      <c r="I7682" s="781" t="s">
        <v>5517</v>
      </c>
      <c r="J7682" s="782">
        <v>800000</v>
      </c>
      <c r="K7682" s="783">
        <v>30000000</v>
      </c>
      <c r="L7682" s="784">
        <v>0</v>
      </c>
      <c r="M7682" s="784">
        <f t="shared" si="489"/>
        <v>29200000</v>
      </c>
      <c r="N7682" s="782">
        <v>800000</v>
      </c>
      <c r="O7682" s="782">
        <v>800000</v>
      </c>
      <c r="P7682" s="515">
        <v>2400000</v>
      </c>
      <c r="Q7682" s="782">
        <v>800000</v>
      </c>
      <c r="R7682" s="804"/>
      <c r="T7682" s="568"/>
    </row>
    <row r="7683" spans="1:20" s="498" customFormat="1" ht="12" x14ac:dyDescent="0.25">
      <c r="A7683" s="772"/>
      <c r="D7683" s="515" t="s">
        <v>13507</v>
      </c>
      <c r="E7683" s="779" t="s">
        <v>13508</v>
      </c>
      <c r="F7683" s="515" t="s">
        <v>5733</v>
      </c>
      <c r="G7683" s="781" t="s">
        <v>10795</v>
      </c>
      <c r="H7683" s="781" t="s">
        <v>13143</v>
      </c>
      <c r="I7683" s="781" t="s">
        <v>5517</v>
      </c>
      <c r="J7683" s="782">
        <v>0</v>
      </c>
      <c r="K7683" s="783">
        <v>0</v>
      </c>
      <c r="L7683" s="784">
        <f t="shared" si="488"/>
        <v>0</v>
      </c>
      <c r="M7683" s="784">
        <f t="shared" si="489"/>
        <v>0</v>
      </c>
      <c r="N7683" s="782">
        <v>0</v>
      </c>
      <c r="O7683" s="782">
        <v>0</v>
      </c>
      <c r="P7683" s="515">
        <v>0</v>
      </c>
      <c r="Q7683" s="782">
        <v>0</v>
      </c>
      <c r="R7683" s="782"/>
      <c r="T7683" s="568"/>
    </row>
    <row r="7684" spans="1:20" s="498" customFormat="1" ht="12" x14ac:dyDescent="0.25">
      <c r="A7684" s="772"/>
      <c r="D7684" s="515" t="s">
        <v>13509</v>
      </c>
      <c r="E7684" s="779" t="s">
        <v>13510</v>
      </c>
      <c r="F7684" s="780" t="s">
        <v>5739</v>
      </c>
      <c r="G7684" s="781" t="s">
        <v>10795</v>
      </c>
      <c r="H7684" s="781" t="s">
        <v>13143</v>
      </c>
      <c r="I7684" s="781" t="s">
        <v>5517</v>
      </c>
      <c r="J7684" s="782">
        <v>10000000</v>
      </c>
      <c r="K7684" s="783">
        <v>2000000</v>
      </c>
      <c r="L7684" s="784">
        <f t="shared" si="488"/>
        <v>8000000</v>
      </c>
      <c r="M7684" s="784">
        <v>0</v>
      </c>
      <c r="N7684" s="782">
        <v>10000000</v>
      </c>
      <c r="O7684" s="782">
        <v>10000000</v>
      </c>
      <c r="P7684" s="515">
        <v>30000000</v>
      </c>
      <c r="Q7684" s="782">
        <v>10000000</v>
      </c>
      <c r="R7684" s="782"/>
      <c r="T7684" s="568"/>
    </row>
    <row r="7685" spans="1:20" s="498" customFormat="1" ht="24" x14ac:dyDescent="0.25">
      <c r="A7685" s="772"/>
      <c r="D7685" s="515" t="s">
        <v>13511</v>
      </c>
      <c r="E7685" s="779" t="s">
        <v>13512</v>
      </c>
      <c r="F7685" s="780" t="s">
        <v>13513</v>
      </c>
      <c r="G7685" s="781" t="s">
        <v>10795</v>
      </c>
      <c r="H7685" s="781" t="s">
        <v>13143</v>
      </c>
      <c r="I7685" s="781" t="s">
        <v>5517</v>
      </c>
      <c r="J7685" s="782">
        <v>0</v>
      </c>
      <c r="K7685" s="783">
        <v>0</v>
      </c>
      <c r="L7685" s="784">
        <f t="shared" si="488"/>
        <v>0</v>
      </c>
      <c r="M7685" s="784">
        <f t="shared" si="489"/>
        <v>0</v>
      </c>
      <c r="N7685" s="782">
        <v>0</v>
      </c>
      <c r="O7685" s="782">
        <v>0</v>
      </c>
      <c r="P7685" s="515">
        <v>0</v>
      </c>
      <c r="Q7685" s="782">
        <v>0</v>
      </c>
      <c r="R7685" s="782"/>
      <c r="T7685" s="568"/>
    </row>
    <row r="7686" spans="1:20" s="498" customFormat="1" ht="24.75" customHeight="1" x14ac:dyDescent="0.25">
      <c r="A7686" s="772"/>
      <c r="D7686" s="515" t="s">
        <v>13514</v>
      </c>
      <c r="E7686" s="779" t="s">
        <v>13515</v>
      </c>
      <c r="F7686" s="780" t="s">
        <v>7011</v>
      </c>
      <c r="G7686" s="781" t="s">
        <v>10795</v>
      </c>
      <c r="H7686" s="781" t="s">
        <v>13143</v>
      </c>
      <c r="I7686" s="781" t="s">
        <v>5517</v>
      </c>
      <c r="J7686" s="782">
        <v>300000</v>
      </c>
      <c r="K7686" s="783">
        <v>300000</v>
      </c>
      <c r="L7686" s="784">
        <f t="shared" si="488"/>
        <v>0</v>
      </c>
      <c r="M7686" s="784">
        <f t="shared" si="489"/>
        <v>0</v>
      </c>
      <c r="N7686" s="782">
        <v>300000</v>
      </c>
      <c r="O7686" s="782">
        <v>300000</v>
      </c>
      <c r="P7686" s="515">
        <v>900000</v>
      </c>
      <c r="Q7686" s="782">
        <v>300000</v>
      </c>
      <c r="R7686" s="782"/>
      <c r="T7686" s="568"/>
    </row>
    <row r="7687" spans="1:20" s="498" customFormat="1" ht="12" x14ac:dyDescent="0.25">
      <c r="A7687" s="772"/>
      <c r="D7687" s="515" t="s">
        <v>13516</v>
      </c>
      <c r="E7687" s="779" t="s">
        <v>13517</v>
      </c>
      <c r="F7687" s="780" t="s">
        <v>5757</v>
      </c>
      <c r="G7687" s="781" t="s">
        <v>10795</v>
      </c>
      <c r="H7687" s="781" t="s">
        <v>13143</v>
      </c>
      <c r="I7687" s="781" t="s">
        <v>5517</v>
      </c>
      <c r="J7687" s="782">
        <v>500000</v>
      </c>
      <c r="K7687" s="783">
        <v>500000</v>
      </c>
      <c r="L7687" s="784">
        <f t="shared" si="488"/>
        <v>0</v>
      </c>
      <c r="M7687" s="784">
        <f t="shared" si="489"/>
        <v>0</v>
      </c>
      <c r="N7687" s="782">
        <v>500000</v>
      </c>
      <c r="O7687" s="782">
        <v>500000</v>
      </c>
      <c r="P7687" s="515">
        <v>1500000</v>
      </c>
      <c r="Q7687" s="782">
        <v>500000</v>
      </c>
      <c r="R7687" s="782"/>
      <c r="T7687" s="568"/>
    </row>
    <row r="7688" spans="1:20" s="498" customFormat="1" ht="36" x14ac:dyDescent="0.25">
      <c r="A7688" s="772"/>
      <c r="D7688" s="515" t="s">
        <v>13518</v>
      </c>
      <c r="E7688" s="779" t="s">
        <v>13519</v>
      </c>
      <c r="F7688" s="780" t="s">
        <v>13520</v>
      </c>
      <c r="G7688" s="781" t="s">
        <v>10795</v>
      </c>
      <c r="H7688" s="781" t="s">
        <v>13143</v>
      </c>
      <c r="I7688" s="781" t="s">
        <v>5517</v>
      </c>
      <c r="J7688" s="782">
        <v>3000000</v>
      </c>
      <c r="K7688" s="783">
        <v>3000000</v>
      </c>
      <c r="L7688" s="784">
        <f t="shared" si="488"/>
        <v>0</v>
      </c>
      <c r="M7688" s="784">
        <f t="shared" si="489"/>
        <v>0</v>
      </c>
      <c r="N7688" s="782">
        <v>3000000</v>
      </c>
      <c r="O7688" s="782">
        <v>3000000</v>
      </c>
      <c r="P7688" s="515">
        <v>9000000</v>
      </c>
      <c r="Q7688" s="782">
        <v>0</v>
      </c>
      <c r="R7688" s="782"/>
      <c r="T7688" s="568"/>
    </row>
    <row r="7689" spans="1:20" s="498" customFormat="1" ht="12" x14ac:dyDescent="0.25">
      <c r="A7689" s="772"/>
      <c r="D7689" s="515" t="s">
        <v>13521</v>
      </c>
      <c r="E7689" s="779" t="s">
        <v>13522</v>
      </c>
      <c r="F7689" s="515" t="s">
        <v>5765</v>
      </c>
      <c r="G7689" s="781" t="s">
        <v>10795</v>
      </c>
      <c r="H7689" s="781" t="s">
        <v>13143</v>
      </c>
      <c r="I7689" s="781" t="s">
        <v>5517</v>
      </c>
      <c r="J7689" s="782">
        <v>0</v>
      </c>
      <c r="K7689" s="783">
        <v>0</v>
      </c>
      <c r="L7689" s="782">
        <f t="shared" si="488"/>
        <v>0</v>
      </c>
      <c r="M7689" s="782">
        <f t="shared" si="489"/>
        <v>0</v>
      </c>
      <c r="N7689" s="782">
        <v>0</v>
      </c>
      <c r="O7689" s="782">
        <v>0</v>
      </c>
      <c r="P7689" s="515">
        <v>0</v>
      </c>
      <c r="Q7689" s="782">
        <v>0</v>
      </c>
      <c r="R7689" s="782"/>
      <c r="T7689" s="568"/>
    </row>
    <row r="7690" spans="1:20" s="498" customFormat="1" ht="12" x14ac:dyDescent="0.25">
      <c r="A7690" s="772"/>
      <c r="B7690" s="566" t="s">
        <v>2197</v>
      </c>
      <c r="C7690" s="810"/>
      <c r="D7690" s="515"/>
      <c r="E7690" s="810"/>
      <c r="F7690" s="827"/>
      <c r="G7690" s="810"/>
      <c r="H7690" s="810"/>
      <c r="I7690" s="779"/>
      <c r="J7690" s="782">
        <v>217155934</v>
      </c>
      <c r="K7690" s="783">
        <f>SUM(K7601,K7629)</f>
        <v>305155934</v>
      </c>
      <c r="L7690" s="782">
        <f t="shared" ref="L7690:O7690" si="490">SUM(L7601,L7629)</f>
        <v>46000000</v>
      </c>
      <c r="M7690" s="782">
        <f t="shared" si="490"/>
        <v>134000000</v>
      </c>
      <c r="N7690" s="782">
        <f t="shared" si="490"/>
        <v>191270756</v>
      </c>
      <c r="O7690" s="782">
        <f t="shared" si="490"/>
        <v>185485578</v>
      </c>
      <c r="P7690" s="515">
        <v>593912268</v>
      </c>
      <c r="Q7690" s="782">
        <v>206661650</v>
      </c>
      <c r="R7690" s="782"/>
      <c r="T7690" s="568"/>
    </row>
    <row r="7691" spans="1:20" s="498" customFormat="1" ht="12" x14ac:dyDescent="0.25">
      <c r="A7691" s="772"/>
      <c r="D7691" s="515"/>
      <c r="F7691" s="536"/>
      <c r="J7691" s="776"/>
      <c r="K7691" s="829"/>
      <c r="L7691" s="776"/>
      <c r="M7691" s="776"/>
      <c r="N7691" s="776"/>
      <c r="O7691" s="776"/>
      <c r="Q7691" s="776"/>
      <c r="R7691" s="776"/>
      <c r="T7691" s="568"/>
    </row>
    <row r="7692" spans="1:20" s="498" customFormat="1" ht="12" x14ac:dyDescent="0.25">
      <c r="A7692" s="772" t="s">
        <v>13523</v>
      </c>
      <c r="B7692" s="773" t="s">
        <v>2198</v>
      </c>
      <c r="C7692" s="773"/>
      <c r="D7692" s="794"/>
      <c r="E7692" s="773"/>
      <c r="F7692" s="775"/>
      <c r="G7692" s="773"/>
      <c r="H7692" s="773"/>
      <c r="I7692" s="773"/>
      <c r="J7692" s="776"/>
      <c r="K7692" s="829"/>
      <c r="L7692" s="776"/>
      <c r="M7692" s="776"/>
      <c r="N7692" s="776"/>
      <c r="O7692" s="776"/>
      <c r="Q7692" s="776"/>
      <c r="R7692" s="776"/>
      <c r="T7692" s="568"/>
    </row>
    <row r="7693" spans="1:20" s="498" customFormat="1" ht="12" x14ac:dyDescent="0.25">
      <c r="A7693" s="772"/>
      <c r="C7693" s="773" t="s">
        <v>5123</v>
      </c>
      <c r="D7693" s="794"/>
      <c r="E7693" s="773"/>
      <c r="F7693" s="775"/>
      <c r="G7693" s="773"/>
      <c r="H7693" s="773"/>
      <c r="I7693" s="773"/>
      <c r="J7693" s="777">
        <v>119701710</v>
      </c>
      <c r="K7693" s="789">
        <f>SUM(K7694:K7713)</f>
        <v>119701710</v>
      </c>
      <c r="L7693" s="784">
        <f t="shared" ref="L7693:O7693" si="491">SUM(L7694:L7713)</f>
        <v>0</v>
      </c>
      <c r="M7693" s="784">
        <f t="shared" si="491"/>
        <v>0</v>
      </c>
      <c r="N7693" s="784">
        <f t="shared" si="491"/>
        <v>123701710</v>
      </c>
      <c r="O7693" s="784">
        <f t="shared" si="491"/>
        <v>133160441</v>
      </c>
      <c r="P7693" s="777">
        <f>SUM(K7693,N7693,O7693)</f>
        <v>376563861</v>
      </c>
      <c r="Q7693" s="777">
        <v>115962788</v>
      </c>
      <c r="R7693" s="777"/>
      <c r="T7693" s="568"/>
    </row>
    <row r="7694" spans="1:20" s="498" customFormat="1" ht="12" x14ac:dyDescent="0.25">
      <c r="A7694" s="772"/>
      <c r="D7694" s="515" t="s">
        <v>13524</v>
      </c>
      <c r="E7694" s="779" t="s">
        <v>13525</v>
      </c>
      <c r="F7694" s="780" t="s">
        <v>6059</v>
      </c>
      <c r="G7694" s="781" t="s">
        <v>10795</v>
      </c>
      <c r="H7694" s="781" t="s">
        <v>13526</v>
      </c>
      <c r="I7694" s="781" t="s">
        <v>5517</v>
      </c>
      <c r="J7694" s="782">
        <v>84508332</v>
      </c>
      <c r="K7694" s="783">
        <v>84508332</v>
      </c>
      <c r="L7694" s="784">
        <f t="shared" ref="L7694:L7713" si="492">SUM(J7694-K7694)</f>
        <v>0</v>
      </c>
      <c r="M7694" s="784">
        <f>SUM(K7694-J7694)</f>
        <v>0</v>
      </c>
      <c r="N7694" s="782">
        <v>88508332</v>
      </c>
      <c r="O7694" s="782">
        <v>92571874</v>
      </c>
      <c r="P7694" s="515">
        <v>265588538</v>
      </c>
      <c r="Q7694" s="782">
        <v>57340740</v>
      </c>
      <c r="R7694" s="782"/>
      <c r="T7694" s="568"/>
    </row>
    <row r="7695" spans="1:20" s="498" customFormat="1" ht="12" x14ac:dyDescent="0.25">
      <c r="A7695" s="772"/>
      <c r="D7695" s="515" t="s">
        <v>13527</v>
      </c>
      <c r="E7695" s="779" t="s">
        <v>13528</v>
      </c>
      <c r="F7695" s="780" t="s">
        <v>6905</v>
      </c>
      <c r="G7695" s="781" t="s">
        <v>10795</v>
      </c>
      <c r="H7695" s="781" t="s">
        <v>13526</v>
      </c>
      <c r="I7695" s="781" t="s">
        <v>5517</v>
      </c>
      <c r="J7695" s="782">
        <v>0</v>
      </c>
      <c r="K7695" s="783">
        <v>0</v>
      </c>
      <c r="L7695" s="784">
        <f t="shared" si="492"/>
        <v>0</v>
      </c>
      <c r="M7695" s="784">
        <f t="shared" ref="M7695:M7713" si="493">SUM(K7695-J7695)</f>
        <v>0</v>
      </c>
      <c r="N7695" s="782">
        <v>0</v>
      </c>
      <c r="O7695" s="782">
        <v>0</v>
      </c>
      <c r="P7695" s="515">
        <v>0</v>
      </c>
      <c r="Q7695" s="782">
        <v>0</v>
      </c>
      <c r="R7695" s="782"/>
      <c r="T7695" s="568"/>
    </row>
    <row r="7696" spans="1:20" s="498" customFormat="1" ht="24" x14ac:dyDescent="0.25">
      <c r="A7696" s="772"/>
      <c r="D7696" s="515" t="s">
        <v>13529</v>
      </c>
      <c r="E7696" s="779" t="s">
        <v>13530</v>
      </c>
      <c r="F7696" s="780" t="s">
        <v>5523</v>
      </c>
      <c r="G7696" s="781" t="s">
        <v>10795</v>
      </c>
      <c r="H7696" s="781" t="s">
        <v>13526</v>
      </c>
      <c r="I7696" s="781" t="s">
        <v>5517</v>
      </c>
      <c r="J7696" s="782">
        <v>0</v>
      </c>
      <c r="K7696" s="783">
        <v>0</v>
      </c>
      <c r="L7696" s="784">
        <f t="shared" si="492"/>
        <v>0</v>
      </c>
      <c r="M7696" s="784">
        <f t="shared" si="493"/>
        <v>0</v>
      </c>
      <c r="N7696" s="782">
        <v>0</v>
      </c>
      <c r="O7696" s="782">
        <v>0</v>
      </c>
      <c r="P7696" s="515">
        <v>0</v>
      </c>
      <c r="Q7696" s="782">
        <v>0</v>
      </c>
      <c r="R7696" s="782"/>
      <c r="T7696" s="568"/>
    </row>
    <row r="7697" spans="1:20" s="498" customFormat="1" ht="12" x14ac:dyDescent="0.25">
      <c r="A7697" s="772"/>
      <c r="D7697" s="515" t="s">
        <v>13531</v>
      </c>
      <c r="E7697" s="779" t="s">
        <v>13532</v>
      </c>
      <c r="F7697" s="780" t="s">
        <v>5526</v>
      </c>
      <c r="G7697" s="781" t="s">
        <v>10795</v>
      </c>
      <c r="H7697" s="781" t="s">
        <v>13526</v>
      </c>
      <c r="I7697" s="781" t="s">
        <v>5517</v>
      </c>
      <c r="J7697" s="782">
        <v>10965925</v>
      </c>
      <c r="K7697" s="783">
        <v>10965925</v>
      </c>
      <c r="L7697" s="784">
        <f t="shared" si="492"/>
        <v>0</v>
      </c>
      <c r="M7697" s="784">
        <f t="shared" si="493"/>
        <v>0</v>
      </c>
      <c r="N7697" s="782">
        <v>10965925</v>
      </c>
      <c r="O7697" s="782">
        <v>12336666</v>
      </c>
      <c r="P7697" s="515">
        <v>34268516</v>
      </c>
      <c r="Q7697" s="782">
        <v>9747489</v>
      </c>
      <c r="R7697" s="782"/>
      <c r="T7697" s="568"/>
    </row>
    <row r="7698" spans="1:20" s="498" customFormat="1" ht="12" x14ac:dyDescent="0.25">
      <c r="A7698" s="772"/>
      <c r="D7698" s="515" t="s">
        <v>13533</v>
      </c>
      <c r="E7698" s="779" t="s">
        <v>13534</v>
      </c>
      <c r="F7698" s="780" t="s">
        <v>5529</v>
      </c>
      <c r="G7698" s="781" t="s">
        <v>10795</v>
      </c>
      <c r="H7698" s="781" t="s">
        <v>13526</v>
      </c>
      <c r="I7698" s="781" t="s">
        <v>5517</v>
      </c>
      <c r="J7698" s="782">
        <v>6648405</v>
      </c>
      <c r="K7698" s="783">
        <v>6648405</v>
      </c>
      <c r="L7698" s="784">
        <f t="shared" si="492"/>
        <v>0</v>
      </c>
      <c r="M7698" s="784">
        <f t="shared" si="493"/>
        <v>0</v>
      </c>
      <c r="N7698" s="782">
        <v>6648405</v>
      </c>
      <c r="O7698" s="782">
        <v>7479456</v>
      </c>
      <c r="P7698" s="515">
        <v>20776266</v>
      </c>
      <c r="Q7698" s="782">
        <v>5909693</v>
      </c>
      <c r="R7698" s="782"/>
      <c r="T7698" s="568"/>
    </row>
    <row r="7699" spans="1:20" s="498" customFormat="1" ht="12" x14ac:dyDescent="0.25">
      <c r="A7699" s="772"/>
      <c r="D7699" s="515" t="s">
        <v>13535</v>
      </c>
      <c r="E7699" s="779" t="s">
        <v>13536</v>
      </c>
      <c r="F7699" s="780" t="s">
        <v>5532</v>
      </c>
      <c r="G7699" s="781" t="s">
        <v>10795</v>
      </c>
      <c r="H7699" s="781" t="s">
        <v>13526</v>
      </c>
      <c r="I7699" s="781" t="s">
        <v>5517</v>
      </c>
      <c r="J7699" s="782">
        <v>1347300</v>
      </c>
      <c r="K7699" s="783">
        <v>1347300</v>
      </c>
      <c r="L7699" s="784">
        <f t="shared" si="492"/>
        <v>0</v>
      </c>
      <c r="M7699" s="784">
        <f t="shared" si="493"/>
        <v>0</v>
      </c>
      <c r="N7699" s="782">
        <v>1347300</v>
      </c>
      <c r="O7699" s="782">
        <v>1515712</v>
      </c>
      <c r="P7699" s="515">
        <v>4210312</v>
      </c>
      <c r="Q7699" s="782">
        <v>1197600</v>
      </c>
      <c r="R7699" s="782"/>
      <c r="T7699" s="568"/>
    </row>
    <row r="7700" spans="1:20" s="498" customFormat="1" ht="12" x14ac:dyDescent="0.25">
      <c r="A7700" s="772"/>
      <c r="D7700" s="515" t="s">
        <v>13537</v>
      </c>
      <c r="E7700" s="779" t="s">
        <v>13538</v>
      </c>
      <c r="F7700" s="780" t="s">
        <v>5535</v>
      </c>
      <c r="G7700" s="781" t="s">
        <v>10795</v>
      </c>
      <c r="H7700" s="781" t="s">
        <v>13526</v>
      </c>
      <c r="I7700" s="781" t="s">
        <v>5517</v>
      </c>
      <c r="J7700" s="782">
        <v>2038168</v>
      </c>
      <c r="K7700" s="783">
        <v>2038168</v>
      </c>
      <c r="L7700" s="784">
        <f t="shared" si="492"/>
        <v>0</v>
      </c>
      <c r="M7700" s="784">
        <f t="shared" si="493"/>
        <v>0</v>
      </c>
      <c r="N7700" s="782">
        <v>2038168</v>
      </c>
      <c r="O7700" s="782">
        <v>2292939</v>
      </c>
      <c r="P7700" s="515">
        <v>6369275</v>
      </c>
      <c r="Q7700" s="782">
        <v>1811705</v>
      </c>
      <c r="R7700" s="782"/>
      <c r="T7700" s="568"/>
    </row>
    <row r="7701" spans="1:20" s="498" customFormat="1" ht="12" x14ac:dyDescent="0.25">
      <c r="A7701" s="772"/>
      <c r="D7701" s="515" t="s">
        <v>13539</v>
      </c>
      <c r="E7701" s="779" t="s">
        <v>13540</v>
      </c>
      <c r="F7701" s="515" t="s">
        <v>5538</v>
      </c>
      <c r="G7701" s="781" t="s">
        <v>10795</v>
      </c>
      <c r="H7701" s="781" t="s">
        <v>13526</v>
      </c>
      <c r="I7701" s="781" t="s">
        <v>5517</v>
      </c>
      <c r="J7701" s="782">
        <v>0</v>
      </c>
      <c r="K7701" s="783">
        <v>0</v>
      </c>
      <c r="L7701" s="784">
        <f t="shared" si="492"/>
        <v>0</v>
      </c>
      <c r="M7701" s="784">
        <f t="shared" si="493"/>
        <v>0</v>
      </c>
      <c r="N7701" s="782">
        <v>0</v>
      </c>
      <c r="O7701" s="782">
        <v>0</v>
      </c>
      <c r="P7701" s="515">
        <v>0</v>
      </c>
      <c r="Q7701" s="782">
        <v>0</v>
      </c>
      <c r="R7701" s="782"/>
      <c r="T7701" s="568"/>
    </row>
    <row r="7702" spans="1:20" s="498" customFormat="1" ht="12" x14ac:dyDescent="0.25">
      <c r="A7702" s="772"/>
      <c r="D7702" s="515" t="s">
        <v>13541</v>
      </c>
      <c r="E7702" s="779" t="s">
        <v>13542</v>
      </c>
      <c r="F7702" s="780" t="s">
        <v>5796</v>
      </c>
      <c r="G7702" s="781" t="s">
        <v>10795</v>
      </c>
      <c r="H7702" s="781" t="s">
        <v>13526</v>
      </c>
      <c r="I7702" s="781" t="s">
        <v>5517</v>
      </c>
      <c r="J7702" s="782">
        <v>6225440</v>
      </c>
      <c r="K7702" s="783">
        <v>6225440</v>
      </c>
      <c r="L7702" s="784">
        <f t="shared" si="492"/>
        <v>0</v>
      </c>
      <c r="M7702" s="784">
        <f t="shared" si="493"/>
        <v>0</v>
      </c>
      <c r="N7702" s="782">
        <v>6225440</v>
      </c>
      <c r="O7702" s="782">
        <v>7003620</v>
      </c>
      <c r="P7702" s="515">
        <v>19454500</v>
      </c>
      <c r="Q7702" s="782">
        <v>5533724</v>
      </c>
      <c r="R7702" s="782"/>
      <c r="T7702" s="568"/>
    </row>
    <row r="7703" spans="1:20" s="498" customFormat="1" ht="12" x14ac:dyDescent="0.25">
      <c r="A7703" s="772"/>
      <c r="D7703" s="515" t="s">
        <v>13543</v>
      </c>
      <c r="E7703" s="779" t="s">
        <v>13544</v>
      </c>
      <c r="F7703" s="515" t="s">
        <v>5544</v>
      </c>
      <c r="G7703" s="781" t="s">
        <v>10795</v>
      </c>
      <c r="H7703" s="781" t="s">
        <v>13526</v>
      </c>
      <c r="I7703" s="781" t="s">
        <v>5517</v>
      </c>
      <c r="J7703" s="782">
        <v>7968140</v>
      </c>
      <c r="K7703" s="783">
        <v>7968140</v>
      </c>
      <c r="L7703" s="784">
        <f t="shared" si="492"/>
        <v>0</v>
      </c>
      <c r="M7703" s="784">
        <f t="shared" si="493"/>
        <v>0</v>
      </c>
      <c r="N7703" s="782">
        <v>7968140</v>
      </c>
      <c r="O7703" s="782">
        <v>9960174</v>
      </c>
      <c r="P7703" s="515">
        <v>25896454</v>
      </c>
      <c r="Q7703" s="782">
        <v>34421837</v>
      </c>
      <c r="R7703" s="782"/>
      <c r="T7703" s="568"/>
    </row>
    <row r="7704" spans="1:20" s="498" customFormat="1" ht="12" x14ac:dyDescent="0.25">
      <c r="A7704" s="772"/>
      <c r="D7704" s="515" t="s">
        <v>13545</v>
      </c>
      <c r="E7704" s="779" t="s">
        <v>13546</v>
      </c>
      <c r="F7704" s="780" t="s">
        <v>7048</v>
      </c>
      <c r="G7704" s="781" t="s">
        <v>10795</v>
      </c>
      <c r="H7704" s="781" t="s">
        <v>13526</v>
      </c>
      <c r="I7704" s="781" t="s">
        <v>5517</v>
      </c>
      <c r="J7704" s="782">
        <v>0</v>
      </c>
      <c r="K7704" s="783">
        <v>0</v>
      </c>
      <c r="L7704" s="782">
        <f t="shared" si="492"/>
        <v>0</v>
      </c>
      <c r="M7704" s="782">
        <f t="shared" si="493"/>
        <v>0</v>
      </c>
      <c r="N7704" s="782">
        <v>0</v>
      </c>
      <c r="O7704" s="782">
        <v>0</v>
      </c>
      <c r="P7704" s="515">
        <v>0</v>
      </c>
      <c r="Q7704" s="782">
        <v>0</v>
      </c>
      <c r="R7704" s="782"/>
      <c r="T7704" s="568"/>
    </row>
    <row r="7705" spans="1:20" s="751" customFormat="1" ht="12" customHeight="1" x14ac:dyDescent="0.3">
      <c r="A7705" s="946" t="s">
        <v>5500</v>
      </c>
      <c r="B7705" s="946"/>
      <c r="C7705" s="946"/>
      <c r="D7705" s="946"/>
      <c r="E7705" s="946"/>
      <c r="F7705" s="946"/>
      <c r="G7705" s="946"/>
      <c r="H7705" s="946"/>
      <c r="I7705" s="946"/>
      <c r="J7705" s="946"/>
      <c r="K7705" s="946"/>
      <c r="L7705" s="946"/>
      <c r="M7705" s="946"/>
      <c r="N7705" s="946"/>
      <c r="O7705" s="946"/>
      <c r="P7705" s="946"/>
      <c r="Q7705" s="946"/>
      <c r="T7705" s="752"/>
    </row>
    <row r="7706" spans="1:20" s="751" customFormat="1" ht="13.8" x14ac:dyDescent="0.3">
      <c r="A7706" s="946" t="s">
        <v>5501</v>
      </c>
      <c r="B7706" s="946"/>
      <c r="C7706" s="946"/>
      <c r="D7706" s="946"/>
      <c r="E7706" s="946"/>
      <c r="F7706" s="946"/>
      <c r="G7706" s="946"/>
      <c r="H7706" s="946"/>
      <c r="I7706" s="946"/>
      <c r="J7706" s="946"/>
      <c r="K7706" s="946"/>
      <c r="L7706" s="946"/>
      <c r="M7706" s="946"/>
      <c r="N7706" s="946"/>
      <c r="O7706" s="946"/>
      <c r="P7706" s="946"/>
      <c r="Q7706" s="946"/>
      <c r="T7706" s="752"/>
    </row>
    <row r="7707" spans="1:20" s="753" customFormat="1" ht="13.2" x14ac:dyDescent="0.25">
      <c r="A7707" s="947" t="s">
        <v>12786</v>
      </c>
      <c r="B7707" s="947"/>
      <c r="C7707" s="947"/>
      <c r="D7707" s="947"/>
      <c r="E7707" s="947"/>
      <c r="F7707" s="947"/>
      <c r="G7707" s="947"/>
      <c r="H7707" s="947"/>
      <c r="I7707" s="947"/>
      <c r="J7707" s="947"/>
      <c r="K7707" s="947"/>
      <c r="L7707" s="947"/>
      <c r="M7707" s="947"/>
      <c r="N7707" s="947"/>
      <c r="O7707" s="947"/>
      <c r="P7707" s="947"/>
      <c r="Q7707" s="947"/>
      <c r="T7707" s="754"/>
    </row>
    <row r="7708" spans="1:20" s="760" customFormat="1" ht="24" customHeight="1" x14ac:dyDescent="0.25">
      <c r="A7708" s="943" t="s">
        <v>5502</v>
      </c>
      <c r="B7708" s="948" t="s">
        <v>5503</v>
      </c>
      <c r="C7708" s="949"/>
      <c r="D7708" s="755"/>
      <c r="E7708" s="943" t="s">
        <v>5504</v>
      </c>
      <c r="F7708" s="943" t="s">
        <v>4881</v>
      </c>
      <c r="G7708" s="943" t="s">
        <v>5505</v>
      </c>
      <c r="H7708" s="943" t="s">
        <v>5506</v>
      </c>
      <c r="I7708" s="943" t="s">
        <v>5507</v>
      </c>
      <c r="J7708" s="756" t="s">
        <v>3115</v>
      </c>
      <c r="K7708" s="757" t="s">
        <v>3116</v>
      </c>
      <c r="L7708" s="758" t="s">
        <v>5508</v>
      </c>
      <c r="M7708" s="758" t="s">
        <v>5509</v>
      </c>
      <c r="N7708" s="756" t="s">
        <v>3116</v>
      </c>
      <c r="O7708" s="756" t="s">
        <v>3116</v>
      </c>
      <c r="P7708" s="759" t="s">
        <v>3317</v>
      </c>
      <c r="Q7708" s="759" t="s">
        <v>3341</v>
      </c>
      <c r="R7708" s="759" t="s">
        <v>5510</v>
      </c>
      <c r="T7708" s="761"/>
    </row>
    <row r="7709" spans="1:20" s="760" customFormat="1" ht="19.5" customHeight="1" x14ac:dyDescent="0.25">
      <c r="A7709" s="944"/>
      <c r="B7709" s="950"/>
      <c r="C7709" s="951"/>
      <c r="D7709" s="762"/>
      <c r="E7709" s="944"/>
      <c r="F7709" s="944"/>
      <c r="G7709" s="944"/>
      <c r="H7709" s="944"/>
      <c r="I7709" s="944"/>
      <c r="J7709" s="763">
        <v>2020</v>
      </c>
      <c r="K7709" s="764" t="s">
        <v>3120</v>
      </c>
      <c r="L7709" s="765" t="s">
        <v>3120</v>
      </c>
      <c r="M7709" s="765" t="s">
        <v>3120</v>
      </c>
      <c r="N7709" s="766" t="s">
        <v>5068</v>
      </c>
      <c r="O7709" s="766" t="s">
        <v>5069</v>
      </c>
      <c r="P7709" s="763" t="s">
        <v>4882</v>
      </c>
      <c r="Q7709" s="766" t="s">
        <v>5102</v>
      </c>
      <c r="R7709" s="763"/>
      <c r="T7709" s="761"/>
    </row>
    <row r="7710" spans="1:20" s="760" customFormat="1" ht="15.75" customHeight="1" x14ac:dyDescent="0.25">
      <c r="A7710" s="945"/>
      <c r="B7710" s="952"/>
      <c r="C7710" s="953"/>
      <c r="D7710" s="768"/>
      <c r="E7710" s="945"/>
      <c r="F7710" s="945"/>
      <c r="G7710" s="945"/>
      <c r="H7710" s="945"/>
      <c r="I7710" s="945"/>
      <c r="J7710" s="769" t="s">
        <v>14</v>
      </c>
      <c r="K7710" s="770" t="s">
        <v>14</v>
      </c>
      <c r="L7710" s="771" t="s">
        <v>14</v>
      </c>
      <c r="M7710" s="771" t="s">
        <v>14</v>
      </c>
      <c r="N7710" s="769" t="s">
        <v>14</v>
      </c>
      <c r="O7710" s="769" t="s">
        <v>14</v>
      </c>
      <c r="P7710" s="769" t="s">
        <v>14</v>
      </c>
      <c r="Q7710" s="769" t="s">
        <v>14</v>
      </c>
      <c r="R7710" s="769"/>
      <c r="T7710" s="761"/>
    </row>
    <row r="7711" spans="1:20" s="498" customFormat="1" ht="12" x14ac:dyDescent="0.25">
      <c r="A7711" s="772"/>
      <c r="D7711" s="515" t="s">
        <v>13547</v>
      </c>
      <c r="E7711" s="779" t="s">
        <v>13548</v>
      </c>
      <c r="F7711" s="780" t="s">
        <v>7051</v>
      </c>
      <c r="G7711" s="781" t="s">
        <v>10795</v>
      </c>
      <c r="H7711" s="781" t="s">
        <v>13526</v>
      </c>
      <c r="I7711" s="781" t="s">
        <v>5517</v>
      </c>
      <c r="J7711" s="782">
        <v>0</v>
      </c>
      <c r="K7711" s="783">
        <v>0</v>
      </c>
      <c r="L7711" s="784">
        <f t="shared" si="492"/>
        <v>0</v>
      </c>
      <c r="M7711" s="784">
        <f t="shared" si="493"/>
        <v>0</v>
      </c>
      <c r="N7711" s="782">
        <v>0</v>
      </c>
      <c r="O7711" s="782">
        <v>0</v>
      </c>
      <c r="P7711" s="515">
        <v>0</v>
      </c>
      <c r="Q7711" s="782">
        <v>0</v>
      </c>
      <c r="R7711" s="782"/>
      <c r="T7711" s="568"/>
    </row>
    <row r="7712" spans="1:20" s="498" customFormat="1" ht="24" x14ac:dyDescent="0.25">
      <c r="A7712" s="772"/>
      <c r="D7712" s="515" t="s">
        <v>13549</v>
      </c>
      <c r="E7712" s="779" t="s">
        <v>13550</v>
      </c>
      <c r="F7712" s="780" t="s">
        <v>7054</v>
      </c>
      <c r="G7712" s="781" t="s">
        <v>10795</v>
      </c>
      <c r="H7712" s="781" t="s">
        <v>13526</v>
      </c>
      <c r="I7712" s="781" t="s">
        <v>5517</v>
      </c>
      <c r="J7712" s="782">
        <v>0</v>
      </c>
      <c r="K7712" s="783">
        <v>0</v>
      </c>
      <c r="L7712" s="784">
        <f t="shared" si="492"/>
        <v>0</v>
      </c>
      <c r="M7712" s="784">
        <f t="shared" si="493"/>
        <v>0</v>
      </c>
      <c r="N7712" s="782">
        <v>0</v>
      </c>
      <c r="O7712" s="782">
        <v>0</v>
      </c>
      <c r="P7712" s="515">
        <v>0</v>
      </c>
      <c r="Q7712" s="782">
        <v>0</v>
      </c>
      <c r="R7712" s="782"/>
      <c r="T7712" s="568"/>
    </row>
    <row r="7713" spans="1:20" s="498" customFormat="1" ht="12" x14ac:dyDescent="0.25">
      <c r="A7713" s="772"/>
      <c r="D7713" s="515" t="s">
        <v>13551</v>
      </c>
      <c r="E7713" s="779" t="s">
        <v>13552</v>
      </c>
      <c r="F7713" s="515" t="s">
        <v>7057</v>
      </c>
      <c r="G7713" s="781" t="s">
        <v>10795</v>
      </c>
      <c r="H7713" s="781" t="s">
        <v>13526</v>
      </c>
      <c r="I7713" s="781" t="s">
        <v>5517</v>
      </c>
      <c r="J7713" s="782">
        <v>0</v>
      </c>
      <c r="K7713" s="783">
        <v>0</v>
      </c>
      <c r="L7713" s="782">
        <f t="shared" si="492"/>
        <v>0</v>
      </c>
      <c r="M7713" s="782">
        <f t="shared" si="493"/>
        <v>0</v>
      </c>
      <c r="N7713" s="782">
        <v>0</v>
      </c>
      <c r="O7713" s="782">
        <v>0</v>
      </c>
      <c r="P7713" s="515">
        <v>0</v>
      </c>
      <c r="Q7713" s="782">
        <v>0</v>
      </c>
      <c r="R7713" s="782"/>
      <c r="T7713" s="568"/>
    </row>
    <row r="7714" spans="1:20" s="498" customFormat="1" ht="12" x14ac:dyDescent="0.25">
      <c r="A7714" s="772"/>
      <c r="D7714" s="515"/>
      <c r="F7714" s="536"/>
      <c r="J7714" s="776"/>
      <c r="K7714" s="829"/>
      <c r="L7714" s="776"/>
      <c r="M7714" s="776"/>
      <c r="N7714" s="776"/>
      <c r="O7714" s="776"/>
      <c r="Q7714" s="776"/>
      <c r="R7714" s="776"/>
      <c r="T7714" s="568"/>
    </row>
    <row r="7715" spans="1:20" s="498" customFormat="1" ht="12" x14ac:dyDescent="0.25">
      <c r="A7715" s="772"/>
      <c r="C7715" s="773" t="s">
        <v>5142</v>
      </c>
      <c r="D7715" s="794"/>
      <c r="E7715" s="773"/>
      <c r="F7715" s="775"/>
      <c r="G7715" s="773"/>
      <c r="H7715" s="773"/>
      <c r="I7715" s="773"/>
      <c r="J7715" s="777">
        <v>128500000</v>
      </c>
      <c r="K7715" s="789">
        <f>SUM(K7716:K7763)</f>
        <v>128500000</v>
      </c>
      <c r="L7715" s="784">
        <f t="shared" ref="L7715:O7715" si="494">SUM(L7716:L7763)</f>
        <v>0</v>
      </c>
      <c r="M7715" s="784">
        <f t="shared" si="494"/>
        <v>0</v>
      </c>
      <c r="N7715" s="784">
        <f t="shared" si="494"/>
        <v>128500000</v>
      </c>
      <c r="O7715" s="784">
        <f t="shared" si="494"/>
        <v>132300000</v>
      </c>
      <c r="P7715" s="777">
        <f>SUM(K7715,N7715,O7715)</f>
        <v>389300000</v>
      </c>
      <c r="Q7715" s="777">
        <v>121450000</v>
      </c>
      <c r="R7715" s="777"/>
      <c r="T7715" s="568"/>
    </row>
    <row r="7716" spans="1:20" s="498" customFormat="1" ht="24" x14ac:dyDescent="0.25">
      <c r="A7716" s="772"/>
      <c r="D7716" s="515" t="s">
        <v>13553</v>
      </c>
      <c r="E7716" s="779" t="s">
        <v>13554</v>
      </c>
      <c r="F7716" s="780" t="s">
        <v>5927</v>
      </c>
      <c r="G7716" s="781" t="s">
        <v>10795</v>
      </c>
      <c r="H7716" s="781" t="s">
        <v>13526</v>
      </c>
      <c r="I7716" s="781" t="s">
        <v>5517</v>
      </c>
      <c r="J7716" s="782">
        <v>3000000</v>
      </c>
      <c r="K7716" s="783">
        <v>3000000</v>
      </c>
      <c r="L7716" s="784">
        <f t="shared" ref="L7716:L7763" si="495">SUM(J7716-K7716)</f>
        <v>0</v>
      </c>
      <c r="M7716" s="784">
        <f>SUM(K7716-J7716)</f>
        <v>0</v>
      </c>
      <c r="N7716" s="782">
        <v>3000000</v>
      </c>
      <c r="O7716" s="782">
        <v>3000000</v>
      </c>
      <c r="P7716" s="515">
        <v>9000000</v>
      </c>
      <c r="Q7716" s="782">
        <v>2800000</v>
      </c>
      <c r="R7716" s="782"/>
      <c r="T7716" s="568"/>
    </row>
    <row r="7717" spans="1:20" s="498" customFormat="1" ht="24" x14ac:dyDescent="0.25">
      <c r="A7717" s="772"/>
      <c r="D7717" s="515" t="s">
        <v>13555</v>
      </c>
      <c r="E7717" s="779" t="s">
        <v>13556</v>
      </c>
      <c r="F7717" s="780" t="s">
        <v>6618</v>
      </c>
      <c r="G7717" s="781" t="s">
        <v>10795</v>
      </c>
      <c r="H7717" s="781" t="s">
        <v>13526</v>
      </c>
      <c r="I7717" s="781" t="s">
        <v>5517</v>
      </c>
      <c r="J7717" s="782">
        <v>6000000</v>
      </c>
      <c r="K7717" s="783">
        <v>6000000</v>
      </c>
      <c r="L7717" s="784">
        <f t="shared" si="495"/>
        <v>0</v>
      </c>
      <c r="M7717" s="784">
        <f t="shared" ref="M7717:M7763" si="496">SUM(K7717-J7717)</f>
        <v>0</v>
      </c>
      <c r="N7717" s="782">
        <v>6000000</v>
      </c>
      <c r="O7717" s="782">
        <v>6000000</v>
      </c>
      <c r="P7717" s="515">
        <v>18000000</v>
      </c>
      <c r="Q7717" s="782">
        <v>5000000</v>
      </c>
      <c r="R7717" s="782"/>
      <c r="T7717" s="568"/>
    </row>
    <row r="7718" spans="1:20" s="498" customFormat="1" ht="12" x14ac:dyDescent="0.25">
      <c r="A7718" s="772"/>
      <c r="D7718" s="515" t="s">
        <v>13557</v>
      </c>
      <c r="E7718" s="779" t="s">
        <v>13558</v>
      </c>
      <c r="F7718" s="780" t="s">
        <v>5580</v>
      </c>
      <c r="G7718" s="781" t="s">
        <v>10795</v>
      </c>
      <c r="H7718" s="781" t="s">
        <v>13526</v>
      </c>
      <c r="I7718" s="781" t="s">
        <v>5517</v>
      </c>
      <c r="J7718" s="782">
        <v>8000000</v>
      </c>
      <c r="K7718" s="783">
        <v>8000000</v>
      </c>
      <c r="L7718" s="784">
        <f t="shared" si="495"/>
        <v>0</v>
      </c>
      <c r="M7718" s="784">
        <f t="shared" si="496"/>
        <v>0</v>
      </c>
      <c r="N7718" s="782">
        <v>8000000</v>
      </c>
      <c r="O7718" s="782">
        <v>8000000</v>
      </c>
      <c r="P7718" s="515">
        <v>24000000</v>
      </c>
      <c r="Q7718" s="782">
        <v>7500000</v>
      </c>
      <c r="R7718" s="782"/>
      <c r="T7718" s="568"/>
    </row>
    <row r="7719" spans="1:20" s="498" customFormat="1" ht="12" x14ac:dyDescent="0.25">
      <c r="A7719" s="772"/>
      <c r="D7719" s="515" t="s">
        <v>13559</v>
      </c>
      <c r="E7719" s="779" t="s">
        <v>13560</v>
      </c>
      <c r="F7719" s="780" t="s">
        <v>5583</v>
      </c>
      <c r="G7719" s="781" t="s">
        <v>10795</v>
      </c>
      <c r="H7719" s="781" t="s">
        <v>13143</v>
      </c>
      <c r="I7719" s="781" t="s">
        <v>5517</v>
      </c>
      <c r="J7719" s="782">
        <v>0</v>
      </c>
      <c r="K7719" s="783">
        <v>0</v>
      </c>
      <c r="L7719" s="784">
        <f t="shared" si="495"/>
        <v>0</v>
      </c>
      <c r="M7719" s="784">
        <f t="shared" si="496"/>
        <v>0</v>
      </c>
      <c r="N7719" s="782">
        <v>0</v>
      </c>
      <c r="O7719" s="782">
        <v>0</v>
      </c>
      <c r="P7719" s="515">
        <v>0</v>
      </c>
      <c r="Q7719" s="782">
        <v>0</v>
      </c>
      <c r="R7719" s="782"/>
      <c r="T7719" s="568"/>
    </row>
    <row r="7720" spans="1:20" s="498" customFormat="1" ht="12" x14ac:dyDescent="0.25">
      <c r="A7720" s="772"/>
      <c r="D7720" s="515" t="s">
        <v>13561</v>
      </c>
      <c r="E7720" s="779" t="s">
        <v>13562</v>
      </c>
      <c r="F7720" s="780" t="s">
        <v>13563</v>
      </c>
      <c r="G7720" s="781" t="s">
        <v>10795</v>
      </c>
      <c r="H7720" s="781" t="s">
        <v>13143</v>
      </c>
      <c r="I7720" s="781" t="s">
        <v>5517</v>
      </c>
      <c r="J7720" s="782">
        <v>0</v>
      </c>
      <c r="K7720" s="783">
        <v>0</v>
      </c>
      <c r="L7720" s="784">
        <f t="shared" si="495"/>
        <v>0</v>
      </c>
      <c r="M7720" s="784">
        <f t="shared" si="496"/>
        <v>0</v>
      </c>
      <c r="N7720" s="782">
        <v>0</v>
      </c>
      <c r="O7720" s="782">
        <v>0</v>
      </c>
      <c r="P7720" s="515">
        <v>0</v>
      </c>
      <c r="Q7720" s="782">
        <v>500000</v>
      </c>
      <c r="R7720" s="782"/>
      <c r="T7720" s="568"/>
    </row>
    <row r="7721" spans="1:20" s="498" customFormat="1" ht="12" x14ac:dyDescent="0.25">
      <c r="A7721" s="772"/>
      <c r="D7721" s="515" t="s">
        <v>13564</v>
      </c>
      <c r="E7721" s="779" t="s">
        <v>13565</v>
      </c>
      <c r="F7721" s="780" t="s">
        <v>5592</v>
      </c>
      <c r="G7721" s="781" t="s">
        <v>10795</v>
      </c>
      <c r="H7721" s="781" t="s">
        <v>13526</v>
      </c>
      <c r="I7721" s="781" t="s">
        <v>5517</v>
      </c>
      <c r="J7721" s="782">
        <v>900000</v>
      </c>
      <c r="K7721" s="783">
        <v>900000</v>
      </c>
      <c r="L7721" s="784">
        <f t="shared" si="495"/>
        <v>0</v>
      </c>
      <c r="M7721" s="784">
        <f t="shared" si="496"/>
        <v>0</v>
      </c>
      <c r="N7721" s="782">
        <v>900000</v>
      </c>
      <c r="O7721" s="782">
        <v>900000</v>
      </c>
      <c r="P7721" s="515">
        <v>2700000</v>
      </c>
      <c r="Q7721" s="782">
        <v>900000</v>
      </c>
      <c r="R7721" s="782"/>
      <c r="T7721" s="568"/>
    </row>
    <row r="7722" spans="1:20" s="498" customFormat="1" ht="12" x14ac:dyDescent="0.25">
      <c r="A7722" s="772"/>
      <c r="D7722" s="515" t="s">
        <v>13566</v>
      </c>
      <c r="E7722" s="779" t="s">
        <v>13567</v>
      </c>
      <c r="F7722" s="780" t="s">
        <v>6354</v>
      </c>
      <c r="G7722" s="781" t="s">
        <v>10795</v>
      </c>
      <c r="H7722" s="781" t="s">
        <v>13526</v>
      </c>
      <c r="I7722" s="781" t="s">
        <v>5517</v>
      </c>
      <c r="J7722" s="782">
        <v>650000</v>
      </c>
      <c r="K7722" s="783">
        <v>650000</v>
      </c>
      <c r="L7722" s="784">
        <f t="shared" si="495"/>
        <v>0</v>
      </c>
      <c r="M7722" s="784">
        <f t="shared" si="496"/>
        <v>0</v>
      </c>
      <c r="N7722" s="782">
        <v>650000</v>
      </c>
      <c r="O7722" s="782">
        <v>650000</v>
      </c>
      <c r="P7722" s="515">
        <v>1950000</v>
      </c>
      <c r="Q7722" s="782">
        <v>650000</v>
      </c>
      <c r="R7722" s="782"/>
      <c r="T7722" s="568"/>
    </row>
    <row r="7723" spans="1:20" s="498" customFormat="1" ht="36" x14ac:dyDescent="0.25">
      <c r="A7723" s="772"/>
      <c r="D7723" s="515" t="s">
        <v>13568</v>
      </c>
      <c r="E7723" s="779" t="s">
        <v>13569</v>
      </c>
      <c r="F7723" s="780" t="s">
        <v>5598</v>
      </c>
      <c r="G7723" s="781" t="s">
        <v>10795</v>
      </c>
      <c r="H7723" s="781" t="s">
        <v>13526</v>
      </c>
      <c r="I7723" s="781" t="s">
        <v>5517</v>
      </c>
      <c r="J7723" s="782">
        <v>20000000</v>
      </c>
      <c r="K7723" s="783">
        <v>20000000</v>
      </c>
      <c r="L7723" s="784">
        <f t="shared" si="495"/>
        <v>0</v>
      </c>
      <c r="M7723" s="784">
        <f t="shared" si="496"/>
        <v>0</v>
      </c>
      <c r="N7723" s="782">
        <v>20000000</v>
      </c>
      <c r="O7723" s="782">
        <v>20000000</v>
      </c>
      <c r="P7723" s="515">
        <v>60000000</v>
      </c>
      <c r="Q7723" s="782">
        <v>20000000</v>
      </c>
      <c r="R7723" s="782"/>
      <c r="T7723" s="568"/>
    </row>
    <row r="7724" spans="1:20" s="498" customFormat="1" ht="12" x14ac:dyDescent="0.25">
      <c r="A7724" s="772"/>
      <c r="D7724" s="515" t="s">
        <v>13570</v>
      </c>
      <c r="E7724" s="779" t="s">
        <v>13571</v>
      </c>
      <c r="F7724" s="780" t="s">
        <v>5601</v>
      </c>
      <c r="G7724" s="781" t="s">
        <v>10795</v>
      </c>
      <c r="H7724" s="781" t="s">
        <v>13526</v>
      </c>
      <c r="I7724" s="781" t="s">
        <v>5517</v>
      </c>
      <c r="J7724" s="782">
        <v>1200000</v>
      </c>
      <c r="K7724" s="783">
        <v>1200000</v>
      </c>
      <c r="L7724" s="784">
        <f t="shared" si="495"/>
        <v>0</v>
      </c>
      <c r="M7724" s="784">
        <f t="shared" si="496"/>
        <v>0</v>
      </c>
      <c r="N7724" s="782">
        <v>1200000</v>
      </c>
      <c r="O7724" s="782">
        <v>1200000</v>
      </c>
      <c r="P7724" s="515">
        <v>3600000</v>
      </c>
      <c r="Q7724" s="782">
        <v>1200000</v>
      </c>
      <c r="R7724" s="782"/>
      <c r="T7724" s="568"/>
    </row>
    <row r="7725" spans="1:20" s="498" customFormat="1" ht="12" x14ac:dyDescent="0.25">
      <c r="A7725" s="772"/>
      <c r="D7725" s="515" t="s">
        <v>13572</v>
      </c>
      <c r="E7725" s="779" t="s">
        <v>13573</v>
      </c>
      <c r="F7725" s="780" t="s">
        <v>5604</v>
      </c>
      <c r="G7725" s="781" t="s">
        <v>10795</v>
      </c>
      <c r="H7725" s="781" t="s">
        <v>13526</v>
      </c>
      <c r="I7725" s="781" t="s">
        <v>5517</v>
      </c>
      <c r="J7725" s="782">
        <v>200000</v>
      </c>
      <c r="K7725" s="783">
        <v>200000</v>
      </c>
      <c r="L7725" s="784">
        <f t="shared" si="495"/>
        <v>0</v>
      </c>
      <c r="M7725" s="784">
        <f t="shared" si="496"/>
        <v>0</v>
      </c>
      <c r="N7725" s="782">
        <v>200000</v>
      </c>
      <c r="O7725" s="782">
        <v>200000</v>
      </c>
      <c r="P7725" s="515">
        <v>600000</v>
      </c>
      <c r="Q7725" s="782">
        <v>200000</v>
      </c>
      <c r="R7725" s="782"/>
      <c r="T7725" s="568"/>
    </row>
    <row r="7726" spans="1:20" s="498" customFormat="1" ht="24" x14ac:dyDescent="0.25">
      <c r="A7726" s="772"/>
      <c r="D7726" s="515" t="s">
        <v>13574</v>
      </c>
      <c r="E7726" s="779" t="s">
        <v>13575</v>
      </c>
      <c r="F7726" s="780" t="s">
        <v>5610</v>
      </c>
      <c r="G7726" s="781" t="s">
        <v>10795</v>
      </c>
      <c r="H7726" s="781" t="s">
        <v>13526</v>
      </c>
      <c r="I7726" s="781" t="s">
        <v>5517</v>
      </c>
      <c r="J7726" s="782">
        <v>2000000</v>
      </c>
      <c r="K7726" s="783">
        <v>2000000</v>
      </c>
      <c r="L7726" s="784">
        <f t="shared" si="495"/>
        <v>0</v>
      </c>
      <c r="M7726" s="784">
        <f t="shared" si="496"/>
        <v>0</v>
      </c>
      <c r="N7726" s="782">
        <v>2000000</v>
      </c>
      <c r="O7726" s="782">
        <v>2500000</v>
      </c>
      <c r="P7726" s="515">
        <v>6500000</v>
      </c>
      <c r="Q7726" s="782">
        <v>1600000</v>
      </c>
      <c r="R7726" s="782"/>
      <c r="T7726" s="568"/>
    </row>
    <row r="7727" spans="1:20" s="498" customFormat="1" ht="36" x14ac:dyDescent="0.25">
      <c r="A7727" s="772"/>
      <c r="D7727" s="515" t="s">
        <v>13576</v>
      </c>
      <c r="E7727" s="779" t="s">
        <v>13577</v>
      </c>
      <c r="F7727" s="780" t="s">
        <v>13578</v>
      </c>
      <c r="G7727" s="781" t="s">
        <v>10795</v>
      </c>
      <c r="H7727" s="781" t="s">
        <v>13526</v>
      </c>
      <c r="I7727" s="781" t="s">
        <v>5517</v>
      </c>
      <c r="J7727" s="782">
        <v>4000000</v>
      </c>
      <c r="K7727" s="783">
        <v>4000000</v>
      </c>
      <c r="L7727" s="784">
        <f t="shared" si="495"/>
        <v>0</v>
      </c>
      <c r="M7727" s="784">
        <f t="shared" si="496"/>
        <v>0</v>
      </c>
      <c r="N7727" s="782">
        <v>4000000</v>
      </c>
      <c r="O7727" s="782">
        <v>5000000</v>
      </c>
      <c r="P7727" s="515">
        <v>13000000</v>
      </c>
      <c r="Q7727" s="782">
        <v>3100000</v>
      </c>
      <c r="R7727" s="782"/>
      <c r="T7727" s="568"/>
    </row>
    <row r="7728" spans="1:20" s="498" customFormat="1" ht="12" x14ac:dyDescent="0.25">
      <c r="A7728" s="772"/>
      <c r="D7728" s="515" t="s">
        <v>13579</v>
      </c>
      <c r="E7728" s="779" t="s">
        <v>13580</v>
      </c>
      <c r="F7728" s="780" t="s">
        <v>5631</v>
      </c>
      <c r="G7728" s="781" t="s">
        <v>10795</v>
      </c>
      <c r="H7728" s="781" t="s">
        <v>13526</v>
      </c>
      <c r="I7728" s="781" t="s">
        <v>5517</v>
      </c>
      <c r="J7728" s="782">
        <v>2000000</v>
      </c>
      <c r="K7728" s="783">
        <v>2000000</v>
      </c>
      <c r="L7728" s="784">
        <f t="shared" si="495"/>
        <v>0</v>
      </c>
      <c r="M7728" s="784">
        <f t="shared" si="496"/>
        <v>0</v>
      </c>
      <c r="N7728" s="782">
        <v>2000000</v>
      </c>
      <c r="O7728" s="782">
        <v>2000000</v>
      </c>
      <c r="P7728" s="515">
        <v>6000000</v>
      </c>
      <c r="Q7728" s="782">
        <v>2000000</v>
      </c>
      <c r="R7728" s="782"/>
      <c r="T7728" s="568"/>
    </row>
    <row r="7729" spans="1:20" s="498" customFormat="1" ht="36" x14ac:dyDescent="0.25">
      <c r="A7729" s="772"/>
      <c r="D7729" s="515" t="s">
        <v>13581</v>
      </c>
      <c r="E7729" s="779" t="s">
        <v>13582</v>
      </c>
      <c r="F7729" s="780" t="s">
        <v>5634</v>
      </c>
      <c r="G7729" s="781" t="s">
        <v>10795</v>
      </c>
      <c r="H7729" s="781" t="s">
        <v>13526</v>
      </c>
      <c r="I7729" s="781" t="s">
        <v>5517</v>
      </c>
      <c r="J7729" s="782">
        <v>5000000</v>
      </c>
      <c r="K7729" s="783">
        <v>5000000</v>
      </c>
      <c r="L7729" s="784">
        <f t="shared" si="495"/>
        <v>0</v>
      </c>
      <c r="M7729" s="784">
        <f t="shared" si="496"/>
        <v>0</v>
      </c>
      <c r="N7729" s="782">
        <v>5000000</v>
      </c>
      <c r="O7729" s="782">
        <v>5000000</v>
      </c>
      <c r="P7729" s="515">
        <v>15000000</v>
      </c>
      <c r="Q7729" s="782">
        <v>4200000</v>
      </c>
      <c r="R7729" s="782"/>
      <c r="T7729" s="568"/>
    </row>
    <row r="7730" spans="1:20" s="498" customFormat="1" ht="24" x14ac:dyDescent="0.25">
      <c r="A7730" s="772"/>
      <c r="D7730" s="515" t="s">
        <v>13583</v>
      </c>
      <c r="E7730" s="779" t="s">
        <v>13584</v>
      </c>
      <c r="F7730" s="780" t="s">
        <v>5637</v>
      </c>
      <c r="G7730" s="781" t="s">
        <v>10795</v>
      </c>
      <c r="H7730" s="781" t="s">
        <v>13526</v>
      </c>
      <c r="I7730" s="781" t="s">
        <v>5517</v>
      </c>
      <c r="J7730" s="782">
        <v>1200000</v>
      </c>
      <c r="K7730" s="783">
        <v>1200000</v>
      </c>
      <c r="L7730" s="784">
        <f t="shared" si="495"/>
        <v>0</v>
      </c>
      <c r="M7730" s="784">
        <f t="shared" si="496"/>
        <v>0</v>
      </c>
      <c r="N7730" s="782">
        <v>1200000</v>
      </c>
      <c r="O7730" s="782">
        <v>1200000</v>
      </c>
      <c r="P7730" s="515">
        <v>3600000</v>
      </c>
      <c r="Q7730" s="782">
        <v>1200000</v>
      </c>
      <c r="R7730" s="782"/>
      <c r="T7730" s="568"/>
    </row>
    <row r="7731" spans="1:20" s="498" customFormat="1" ht="24" x14ac:dyDescent="0.25">
      <c r="A7731" s="772"/>
      <c r="D7731" s="515" t="s">
        <v>13585</v>
      </c>
      <c r="E7731" s="779" t="s">
        <v>13586</v>
      </c>
      <c r="F7731" s="780" t="s">
        <v>5840</v>
      </c>
      <c r="G7731" s="781" t="s">
        <v>10795</v>
      </c>
      <c r="H7731" s="781" t="s">
        <v>13526</v>
      </c>
      <c r="I7731" s="781" t="s">
        <v>5517</v>
      </c>
      <c r="J7731" s="782">
        <v>1700000</v>
      </c>
      <c r="K7731" s="783">
        <v>1700000</v>
      </c>
      <c r="L7731" s="782">
        <f t="shared" si="495"/>
        <v>0</v>
      </c>
      <c r="M7731" s="782">
        <f t="shared" si="496"/>
        <v>0</v>
      </c>
      <c r="N7731" s="782">
        <v>1700000</v>
      </c>
      <c r="O7731" s="782">
        <v>2000000</v>
      </c>
      <c r="P7731" s="515">
        <v>5400000</v>
      </c>
      <c r="Q7731" s="782">
        <v>1400000</v>
      </c>
      <c r="R7731" s="782"/>
      <c r="T7731" s="568"/>
    </row>
    <row r="7732" spans="1:20" s="751" customFormat="1" ht="12" customHeight="1" x14ac:dyDescent="0.3">
      <c r="A7732" s="946" t="s">
        <v>5500</v>
      </c>
      <c r="B7732" s="946"/>
      <c r="C7732" s="946"/>
      <c r="D7732" s="946"/>
      <c r="E7732" s="946"/>
      <c r="F7732" s="946"/>
      <c r="G7732" s="946"/>
      <c r="H7732" s="946"/>
      <c r="I7732" s="946"/>
      <c r="J7732" s="946"/>
      <c r="K7732" s="946"/>
      <c r="L7732" s="946"/>
      <c r="M7732" s="946"/>
      <c r="N7732" s="946"/>
      <c r="O7732" s="946"/>
      <c r="P7732" s="946"/>
      <c r="Q7732" s="946"/>
      <c r="T7732" s="752"/>
    </row>
    <row r="7733" spans="1:20" s="751" customFormat="1" ht="13.8" x14ac:dyDescent="0.3">
      <c r="A7733" s="946" t="s">
        <v>5501</v>
      </c>
      <c r="B7733" s="946"/>
      <c r="C7733" s="946"/>
      <c r="D7733" s="946"/>
      <c r="E7733" s="946"/>
      <c r="F7733" s="946"/>
      <c r="G7733" s="946"/>
      <c r="H7733" s="946"/>
      <c r="I7733" s="946"/>
      <c r="J7733" s="946"/>
      <c r="K7733" s="946"/>
      <c r="L7733" s="946"/>
      <c r="M7733" s="946"/>
      <c r="N7733" s="946"/>
      <c r="O7733" s="946"/>
      <c r="P7733" s="946"/>
      <c r="Q7733" s="946"/>
      <c r="T7733" s="752"/>
    </row>
    <row r="7734" spans="1:20" s="753" customFormat="1" ht="13.2" x14ac:dyDescent="0.25">
      <c r="A7734" s="947" t="s">
        <v>12786</v>
      </c>
      <c r="B7734" s="947"/>
      <c r="C7734" s="947"/>
      <c r="D7734" s="947"/>
      <c r="E7734" s="947"/>
      <c r="F7734" s="947"/>
      <c r="G7734" s="947"/>
      <c r="H7734" s="947"/>
      <c r="I7734" s="947"/>
      <c r="J7734" s="947"/>
      <c r="K7734" s="947"/>
      <c r="L7734" s="947"/>
      <c r="M7734" s="947"/>
      <c r="N7734" s="947"/>
      <c r="O7734" s="947"/>
      <c r="P7734" s="947"/>
      <c r="Q7734" s="947"/>
      <c r="T7734" s="754"/>
    </row>
    <row r="7735" spans="1:20" s="760" customFormat="1" ht="24" customHeight="1" x14ac:dyDescent="0.25">
      <c r="A7735" s="943" t="s">
        <v>5502</v>
      </c>
      <c r="B7735" s="948" t="s">
        <v>5503</v>
      </c>
      <c r="C7735" s="949"/>
      <c r="D7735" s="755"/>
      <c r="E7735" s="943" t="s">
        <v>5504</v>
      </c>
      <c r="F7735" s="943" t="s">
        <v>4881</v>
      </c>
      <c r="G7735" s="943" t="s">
        <v>5505</v>
      </c>
      <c r="H7735" s="943" t="s">
        <v>5506</v>
      </c>
      <c r="I7735" s="943" t="s">
        <v>5507</v>
      </c>
      <c r="J7735" s="756" t="s">
        <v>3115</v>
      </c>
      <c r="K7735" s="757" t="s">
        <v>3116</v>
      </c>
      <c r="L7735" s="758" t="s">
        <v>5508</v>
      </c>
      <c r="M7735" s="758" t="s">
        <v>5509</v>
      </c>
      <c r="N7735" s="756" t="s">
        <v>3116</v>
      </c>
      <c r="O7735" s="756" t="s">
        <v>3116</v>
      </c>
      <c r="P7735" s="759" t="s">
        <v>3317</v>
      </c>
      <c r="Q7735" s="759" t="s">
        <v>3341</v>
      </c>
      <c r="R7735" s="759" t="s">
        <v>5510</v>
      </c>
      <c r="T7735" s="761"/>
    </row>
    <row r="7736" spans="1:20" s="760" customFormat="1" ht="19.5" customHeight="1" x14ac:dyDescent="0.25">
      <c r="A7736" s="944"/>
      <c r="B7736" s="950"/>
      <c r="C7736" s="951"/>
      <c r="D7736" s="762"/>
      <c r="E7736" s="944"/>
      <c r="F7736" s="944"/>
      <c r="G7736" s="944"/>
      <c r="H7736" s="944"/>
      <c r="I7736" s="944"/>
      <c r="J7736" s="763">
        <v>2020</v>
      </c>
      <c r="K7736" s="764" t="s">
        <v>3120</v>
      </c>
      <c r="L7736" s="765" t="s">
        <v>3120</v>
      </c>
      <c r="M7736" s="765" t="s">
        <v>3120</v>
      </c>
      <c r="N7736" s="766" t="s">
        <v>5068</v>
      </c>
      <c r="O7736" s="766" t="s">
        <v>5069</v>
      </c>
      <c r="P7736" s="763" t="s">
        <v>4882</v>
      </c>
      <c r="Q7736" s="766" t="s">
        <v>5102</v>
      </c>
      <c r="R7736" s="763"/>
      <c r="T7736" s="761"/>
    </row>
    <row r="7737" spans="1:20" s="760" customFormat="1" ht="15.75" customHeight="1" x14ac:dyDescent="0.25">
      <c r="A7737" s="945"/>
      <c r="B7737" s="952"/>
      <c r="C7737" s="953"/>
      <c r="D7737" s="768"/>
      <c r="E7737" s="945"/>
      <c r="F7737" s="945"/>
      <c r="G7737" s="945"/>
      <c r="H7737" s="945"/>
      <c r="I7737" s="945"/>
      <c r="J7737" s="769" t="s">
        <v>14</v>
      </c>
      <c r="K7737" s="770" t="s">
        <v>14</v>
      </c>
      <c r="L7737" s="771" t="s">
        <v>14</v>
      </c>
      <c r="M7737" s="771" t="s">
        <v>14</v>
      </c>
      <c r="N7737" s="769" t="s">
        <v>14</v>
      </c>
      <c r="O7737" s="769" t="s">
        <v>14</v>
      </c>
      <c r="P7737" s="769" t="s">
        <v>14</v>
      </c>
      <c r="Q7737" s="769" t="s">
        <v>14</v>
      </c>
      <c r="R7737" s="769"/>
      <c r="T7737" s="761"/>
    </row>
    <row r="7738" spans="1:20" s="498" customFormat="1" ht="24" x14ac:dyDescent="0.25">
      <c r="A7738" s="772"/>
      <c r="D7738" s="515" t="s">
        <v>13587</v>
      </c>
      <c r="E7738" s="779" t="s">
        <v>13588</v>
      </c>
      <c r="F7738" s="780" t="s">
        <v>5643</v>
      </c>
      <c r="G7738" s="781" t="s">
        <v>10795</v>
      </c>
      <c r="H7738" s="781" t="s">
        <v>13526</v>
      </c>
      <c r="I7738" s="781" t="s">
        <v>5517</v>
      </c>
      <c r="J7738" s="782">
        <v>1000000</v>
      </c>
      <c r="K7738" s="783">
        <v>1000000</v>
      </c>
      <c r="L7738" s="784">
        <f t="shared" si="495"/>
        <v>0</v>
      </c>
      <c r="M7738" s="784">
        <f t="shared" si="496"/>
        <v>0</v>
      </c>
      <c r="N7738" s="782">
        <v>1000000</v>
      </c>
      <c r="O7738" s="782">
        <v>1200000</v>
      </c>
      <c r="P7738" s="515">
        <v>3200000</v>
      </c>
      <c r="Q7738" s="782">
        <v>800000</v>
      </c>
      <c r="R7738" s="782"/>
      <c r="T7738" s="568"/>
    </row>
    <row r="7739" spans="1:20" s="498" customFormat="1" ht="24" x14ac:dyDescent="0.25">
      <c r="A7739" s="772"/>
      <c r="D7739" s="515" t="s">
        <v>13589</v>
      </c>
      <c r="E7739" s="779" t="s">
        <v>13590</v>
      </c>
      <c r="F7739" s="780" t="s">
        <v>5646</v>
      </c>
      <c r="G7739" s="781" t="s">
        <v>10795</v>
      </c>
      <c r="H7739" s="781" t="s">
        <v>13526</v>
      </c>
      <c r="I7739" s="781" t="s">
        <v>5517</v>
      </c>
      <c r="J7739" s="782">
        <v>1800000</v>
      </c>
      <c r="K7739" s="783">
        <v>1800000</v>
      </c>
      <c r="L7739" s="784">
        <f t="shared" si="495"/>
        <v>0</v>
      </c>
      <c r="M7739" s="784">
        <f t="shared" si="496"/>
        <v>0</v>
      </c>
      <c r="N7739" s="782">
        <v>1800000</v>
      </c>
      <c r="O7739" s="782">
        <v>2000000</v>
      </c>
      <c r="P7739" s="515">
        <v>5600000</v>
      </c>
      <c r="Q7739" s="782">
        <v>1600000</v>
      </c>
      <c r="R7739" s="782"/>
      <c r="T7739" s="568"/>
    </row>
    <row r="7740" spans="1:20" s="498" customFormat="1" ht="12" x14ac:dyDescent="0.25">
      <c r="A7740" s="772"/>
      <c r="D7740" s="515" t="s">
        <v>13591</v>
      </c>
      <c r="E7740" s="779" t="s">
        <v>13592</v>
      </c>
      <c r="F7740" s="780" t="s">
        <v>5649</v>
      </c>
      <c r="G7740" s="781" t="s">
        <v>10795</v>
      </c>
      <c r="H7740" s="781" t="s">
        <v>13526</v>
      </c>
      <c r="I7740" s="781" t="s">
        <v>5517</v>
      </c>
      <c r="J7740" s="782">
        <v>1500000</v>
      </c>
      <c r="K7740" s="783">
        <v>1500000</v>
      </c>
      <c r="L7740" s="784">
        <f t="shared" si="495"/>
        <v>0</v>
      </c>
      <c r="M7740" s="784">
        <f t="shared" si="496"/>
        <v>0</v>
      </c>
      <c r="N7740" s="782">
        <v>1500000</v>
      </c>
      <c r="O7740" s="782">
        <v>1900000</v>
      </c>
      <c r="P7740" s="515">
        <v>4900000</v>
      </c>
      <c r="Q7740" s="782">
        <v>1250000</v>
      </c>
      <c r="R7740" s="782"/>
      <c r="T7740" s="568"/>
    </row>
    <row r="7741" spans="1:20" s="498" customFormat="1" ht="12" x14ac:dyDescent="0.25">
      <c r="A7741" s="772"/>
      <c r="D7741" s="515" t="s">
        <v>13593</v>
      </c>
      <c r="E7741" s="779" t="s">
        <v>13594</v>
      </c>
      <c r="F7741" s="780" t="s">
        <v>6511</v>
      </c>
      <c r="G7741" s="781" t="s">
        <v>10795</v>
      </c>
      <c r="H7741" s="781" t="s">
        <v>13526</v>
      </c>
      <c r="I7741" s="781" t="s">
        <v>5517</v>
      </c>
      <c r="J7741" s="782">
        <v>0</v>
      </c>
      <c r="K7741" s="783">
        <v>0</v>
      </c>
      <c r="L7741" s="784">
        <f t="shared" si="495"/>
        <v>0</v>
      </c>
      <c r="M7741" s="784">
        <f t="shared" si="496"/>
        <v>0</v>
      </c>
      <c r="N7741" s="782">
        <v>0</v>
      </c>
      <c r="O7741" s="782">
        <v>0</v>
      </c>
      <c r="P7741" s="515">
        <v>0</v>
      </c>
      <c r="Q7741" s="782">
        <v>0</v>
      </c>
      <c r="R7741" s="782"/>
      <c r="T7741" s="568"/>
    </row>
    <row r="7742" spans="1:20" s="498" customFormat="1" ht="12" x14ac:dyDescent="0.25">
      <c r="A7742" s="772"/>
      <c r="D7742" s="515" t="s">
        <v>13595</v>
      </c>
      <c r="E7742" s="779" t="s">
        <v>13596</v>
      </c>
      <c r="F7742" s="780" t="s">
        <v>5664</v>
      </c>
      <c r="G7742" s="781" t="s">
        <v>10795</v>
      </c>
      <c r="H7742" s="781" t="s">
        <v>13526</v>
      </c>
      <c r="I7742" s="781" t="s">
        <v>5517</v>
      </c>
      <c r="J7742" s="782">
        <v>9300000</v>
      </c>
      <c r="K7742" s="783">
        <v>9300000</v>
      </c>
      <c r="L7742" s="784">
        <f t="shared" si="495"/>
        <v>0</v>
      </c>
      <c r="M7742" s="784">
        <f t="shared" si="496"/>
        <v>0</v>
      </c>
      <c r="N7742" s="782">
        <v>9300000</v>
      </c>
      <c r="O7742" s="782">
        <v>10000000</v>
      </c>
      <c r="P7742" s="515">
        <v>28600000</v>
      </c>
      <c r="Q7742" s="782">
        <v>7500000</v>
      </c>
      <c r="R7742" s="782"/>
      <c r="T7742" s="568"/>
    </row>
    <row r="7743" spans="1:20" s="498" customFormat="1" ht="12" x14ac:dyDescent="0.25">
      <c r="A7743" s="772"/>
      <c r="D7743" s="515" t="s">
        <v>13597</v>
      </c>
      <c r="E7743" s="779" t="s">
        <v>13598</v>
      </c>
      <c r="F7743" s="780" t="s">
        <v>5667</v>
      </c>
      <c r="G7743" s="781" t="s">
        <v>10795</v>
      </c>
      <c r="H7743" s="781" t="s">
        <v>13526</v>
      </c>
      <c r="I7743" s="781" t="s">
        <v>5517</v>
      </c>
      <c r="J7743" s="782">
        <v>15000000</v>
      </c>
      <c r="K7743" s="783">
        <v>15000000</v>
      </c>
      <c r="L7743" s="784">
        <f t="shared" si="495"/>
        <v>0</v>
      </c>
      <c r="M7743" s="784">
        <f t="shared" si="496"/>
        <v>0</v>
      </c>
      <c r="N7743" s="782">
        <v>15000000</v>
      </c>
      <c r="O7743" s="782">
        <v>15000000</v>
      </c>
      <c r="P7743" s="515">
        <v>45000000</v>
      </c>
      <c r="Q7743" s="782">
        <v>15000000</v>
      </c>
      <c r="R7743" s="782"/>
      <c r="T7743" s="568"/>
    </row>
    <row r="7744" spans="1:20" s="498" customFormat="1" ht="24" x14ac:dyDescent="0.25">
      <c r="A7744" s="772"/>
      <c r="D7744" s="515" t="s">
        <v>13599</v>
      </c>
      <c r="E7744" s="779" t="s">
        <v>13600</v>
      </c>
      <c r="F7744" s="780" t="s">
        <v>7518</v>
      </c>
      <c r="G7744" s="781" t="s">
        <v>10795</v>
      </c>
      <c r="H7744" s="781" t="s">
        <v>13143</v>
      </c>
      <c r="I7744" s="781" t="s">
        <v>5517</v>
      </c>
      <c r="J7744" s="782">
        <v>8000000</v>
      </c>
      <c r="K7744" s="783">
        <v>8000000</v>
      </c>
      <c r="L7744" s="784">
        <f t="shared" si="495"/>
        <v>0</v>
      </c>
      <c r="M7744" s="784">
        <f t="shared" si="496"/>
        <v>0</v>
      </c>
      <c r="N7744" s="782">
        <v>8000000</v>
      </c>
      <c r="O7744" s="782">
        <v>8000000</v>
      </c>
      <c r="P7744" s="515">
        <v>24000000</v>
      </c>
      <c r="Q7744" s="782">
        <v>7500000</v>
      </c>
      <c r="R7744" s="782"/>
      <c r="T7744" s="568"/>
    </row>
    <row r="7745" spans="1:20" s="498" customFormat="1" ht="12" x14ac:dyDescent="0.25">
      <c r="A7745" s="772"/>
      <c r="D7745" s="515" t="s">
        <v>13601</v>
      </c>
      <c r="E7745" s="779" t="s">
        <v>13602</v>
      </c>
      <c r="F7745" s="515" t="s">
        <v>5676</v>
      </c>
      <c r="G7745" s="781" t="s">
        <v>10795</v>
      </c>
      <c r="H7745" s="781" t="s">
        <v>13140</v>
      </c>
      <c r="I7745" s="781" t="s">
        <v>5517</v>
      </c>
      <c r="J7745" s="782">
        <v>5000000</v>
      </c>
      <c r="K7745" s="783">
        <v>5000000</v>
      </c>
      <c r="L7745" s="784">
        <f t="shared" si="495"/>
        <v>0</v>
      </c>
      <c r="M7745" s="784">
        <f t="shared" si="496"/>
        <v>0</v>
      </c>
      <c r="N7745" s="782">
        <v>5000000</v>
      </c>
      <c r="O7745" s="782">
        <v>5000000</v>
      </c>
      <c r="P7745" s="515">
        <v>15000000</v>
      </c>
      <c r="Q7745" s="782">
        <v>5000000</v>
      </c>
      <c r="R7745" s="782"/>
      <c r="T7745" s="568"/>
    </row>
    <row r="7746" spans="1:20" s="498" customFormat="1" ht="12" x14ac:dyDescent="0.25">
      <c r="A7746" s="772"/>
      <c r="D7746" s="515" t="s">
        <v>13603</v>
      </c>
      <c r="E7746" s="779" t="s">
        <v>13604</v>
      </c>
      <c r="F7746" s="780" t="s">
        <v>5679</v>
      </c>
      <c r="G7746" s="781" t="s">
        <v>10795</v>
      </c>
      <c r="H7746" s="781" t="s">
        <v>13140</v>
      </c>
      <c r="I7746" s="781" t="s">
        <v>5517</v>
      </c>
      <c r="J7746" s="782">
        <v>1000000</v>
      </c>
      <c r="K7746" s="783">
        <v>1000000</v>
      </c>
      <c r="L7746" s="784">
        <f t="shared" si="495"/>
        <v>0</v>
      </c>
      <c r="M7746" s="784">
        <f t="shared" si="496"/>
        <v>0</v>
      </c>
      <c r="N7746" s="782">
        <v>1000000</v>
      </c>
      <c r="O7746" s="782">
        <v>1000000</v>
      </c>
      <c r="P7746" s="515">
        <v>3000000</v>
      </c>
      <c r="Q7746" s="782">
        <v>1000000</v>
      </c>
      <c r="R7746" s="782"/>
      <c r="T7746" s="568"/>
    </row>
    <row r="7747" spans="1:20" s="498" customFormat="1" ht="24" x14ac:dyDescent="0.25">
      <c r="A7747" s="772"/>
      <c r="D7747" s="515" t="s">
        <v>13605</v>
      </c>
      <c r="E7747" s="779" t="s">
        <v>13606</v>
      </c>
      <c r="F7747" s="780" t="s">
        <v>5688</v>
      </c>
      <c r="G7747" s="781" t="s">
        <v>10795</v>
      </c>
      <c r="H7747" s="781" t="s">
        <v>13526</v>
      </c>
      <c r="I7747" s="781" t="s">
        <v>5517</v>
      </c>
      <c r="J7747" s="782">
        <v>800000</v>
      </c>
      <c r="K7747" s="783">
        <v>800000</v>
      </c>
      <c r="L7747" s="784">
        <f t="shared" si="495"/>
        <v>0</v>
      </c>
      <c r="M7747" s="784">
        <f t="shared" si="496"/>
        <v>0</v>
      </c>
      <c r="N7747" s="782">
        <v>800000</v>
      </c>
      <c r="O7747" s="782">
        <v>800000</v>
      </c>
      <c r="P7747" s="515">
        <v>2400000</v>
      </c>
      <c r="Q7747" s="782">
        <v>600000</v>
      </c>
      <c r="R7747" s="782"/>
      <c r="T7747" s="568"/>
    </row>
    <row r="7748" spans="1:20" s="498" customFormat="1" ht="12" x14ac:dyDescent="0.25">
      <c r="A7748" s="772"/>
      <c r="D7748" s="515" t="s">
        <v>13607</v>
      </c>
      <c r="E7748" s="779" t="s">
        <v>13608</v>
      </c>
      <c r="F7748" s="780" t="s">
        <v>5691</v>
      </c>
      <c r="G7748" s="781" t="s">
        <v>10795</v>
      </c>
      <c r="H7748" s="781" t="s">
        <v>13140</v>
      </c>
      <c r="I7748" s="781" t="s">
        <v>5517</v>
      </c>
      <c r="J7748" s="782">
        <v>0</v>
      </c>
      <c r="K7748" s="783">
        <v>0</v>
      </c>
      <c r="L7748" s="784">
        <f t="shared" si="495"/>
        <v>0</v>
      </c>
      <c r="M7748" s="784">
        <f t="shared" si="496"/>
        <v>0</v>
      </c>
      <c r="N7748" s="782">
        <v>0</v>
      </c>
      <c r="O7748" s="782">
        <v>0</v>
      </c>
      <c r="P7748" s="515">
        <v>0</v>
      </c>
      <c r="Q7748" s="782">
        <v>0</v>
      </c>
      <c r="R7748" s="782"/>
      <c r="T7748" s="568"/>
    </row>
    <row r="7749" spans="1:20" s="498" customFormat="1" ht="12" x14ac:dyDescent="0.25">
      <c r="A7749" s="772"/>
      <c r="D7749" s="515" t="s">
        <v>13609</v>
      </c>
      <c r="E7749" s="779" t="s">
        <v>13610</v>
      </c>
      <c r="F7749" s="780" t="s">
        <v>5694</v>
      </c>
      <c r="G7749" s="781" t="s">
        <v>10795</v>
      </c>
      <c r="H7749" s="781" t="s">
        <v>13140</v>
      </c>
      <c r="I7749" s="781" t="s">
        <v>5517</v>
      </c>
      <c r="J7749" s="782">
        <v>1200000</v>
      </c>
      <c r="K7749" s="783">
        <v>1200000</v>
      </c>
      <c r="L7749" s="784">
        <f t="shared" si="495"/>
        <v>0</v>
      </c>
      <c r="M7749" s="784">
        <f t="shared" si="496"/>
        <v>0</v>
      </c>
      <c r="N7749" s="782">
        <v>1200000</v>
      </c>
      <c r="O7749" s="782">
        <v>1200000</v>
      </c>
      <c r="P7749" s="515">
        <v>3600000</v>
      </c>
      <c r="Q7749" s="782">
        <v>1200000</v>
      </c>
      <c r="R7749" s="782"/>
      <c r="T7749" s="568"/>
    </row>
    <row r="7750" spans="1:20" s="498" customFormat="1" ht="12" x14ac:dyDescent="0.25">
      <c r="A7750" s="772"/>
      <c r="D7750" s="515" t="s">
        <v>13611</v>
      </c>
      <c r="E7750" s="779" t="s">
        <v>13612</v>
      </c>
      <c r="F7750" s="780" t="s">
        <v>6525</v>
      </c>
      <c r="G7750" s="781" t="s">
        <v>10795</v>
      </c>
      <c r="H7750" s="781" t="s">
        <v>13526</v>
      </c>
      <c r="I7750" s="781" t="s">
        <v>5517</v>
      </c>
      <c r="J7750" s="782">
        <v>0</v>
      </c>
      <c r="K7750" s="783">
        <v>0</v>
      </c>
      <c r="L7750" s="784">
        <f t="shared" si="495"/>
        <v>0</v>
      </c>
      <c r="M7750" s="784">
        <f t="shared" si="496"/>
        <v>0</v>
      </c>
      <c r="N7750" s="782">
        <v>0</v>
      </c>
      <c r="O7750" s="782">
        <v>0</v>
      </c>
      <c r="P7750" s="515">
        <v>0</v>
      </c>
      <c r="Q7750" s="782">
        <v>0</v>
      </c>
      <c r="R7750" s="782"/>
      <c r="T7750" s="568"/>
    </row>
    <row r="7751" spans="1:20" s="498" customFormat="1" ht="12" x14ac:dyDescent="0.25">
      <c r="A7751" s="772"/>
      <c r="D7751" s="515" t="s">
        <v>13613</v>
      </c>
      <c r="E7751" s="779" t="s">
        <v>13614</v>
      </c>
      <c r="F7751" s="515" t="s">
        <v>5915</v>
      </c>
      <c r="G7751" s="781" t="s">
        <v>10795</v>
      </c>
      <c r="H7751" s="781" t="s">
        <v>13526</v>
      </c>
      <c r="I7751" s="781" t="s">
        <v>5517</v>
      </c>
      <c r="J7751" s="782">
        <v>2800000</v>
      </c>
      <c r="K7751" s="783">
        <v>2800000</v>
      </c>
      <c r="L7751" s="784">
        <f t="shared" si="495"/>
        <v>0</v>
      </c>
      <c r="M7751" s="784">
        <f t="shared" si="496"/>
        <v>0</v>
      </c>
      <c r="N7751" s="782">
        <v>2800000</v>
      </c>
      <c r="O7751" s="782">
        <v>3000000</v>
      </c>
      <c r="P7751" s="515">
        <v>8600000</v>
      </c>
      <c r="Q7751" s="782">
        <v>2500000</v>
      </c>
      <c r="R7751" s="782"/>
      <c r="T7751" s="568"/>
    </row>
    <row r="7752" spans="1:20" s="498" customFormat="1" ht="12" x14ac:dyDescent="0.25">
      <c r="A7752" s="772"/>
      <c r="D7752" s="515" t="s">
        <v>13615</v>
      </c>
      <c r="E7752" s="779" t="s">
        <v>13616</v>
      </c>
      <c r="F7752" s="780" t="s">
        <v>5703</v>
      </c>
      <c r="G7752" s="781" t="s">
        <v>10795</v>
      </c>
      <c r="H7752" s="781" t="s">
        <v>13526</v>
      </c>
      <c r="I7752" s="781" t="s">
        <v>5517</v>
      </c>
      <c r="J7752" s="782">
        <v>4200000</v>
      </c>
      <c r="K7752" s="783">
        <v>4200000</v>
      </c>
      <c r="L7752" s="784">
        <f t="shared" si="495"/>
        <v>0</v>
      </c>
      <c r="M7752" s="784">
        <f t="shared" si="496"/>
        <v>0</v>
      </c>
      <c r="N7752" s="782">
        <v>4200000</v>
      </c>
      <c r="O7752" s="782">
        <v>4200000</v>
      </c>
      <c r="P7752" s="515">
        <v>12600000</v>
      </c>
      <c r="Q7752" s="782">
        <v>4200000</v>
      </c>
      <c r="R7752" s="782"/>
      <c r="T7752" s="568"/>
    </row>
    <row r="7753" spans="1:20" s="498" customFormat="1" ht="12" x14ac:dyDescent="0.25">
      <c r="A7753" s="772"/>
      <c r="D7753" s="515" t="s">
        <v>13617</v>
      </c>
      <c r="E7753" s="779" t="s">
        <v>13618</v>
      </c>
      <c r="F7753" s="515" t="s">
        <v>5709</v>
      </c>
      <c r="G7753" s="781" t="s">
        <v>10795</v>
      </c>
      <c r="H7753" s="781" t="s">
        <v>13526</v>
      </c>
      <c r="I7753" s="781" t="s">
        <v>5517</v>
      </c>
      <c r="J7753" s="782">
        <v>1000000</v>
      </c>
      <c r="K7753" s="783">
        <v>1000000</v>
      </c>
      <c r="L7753" s="784">
        <f t="shared" si="495"/>
        <v>0</v>
      </c>
      <c r="M7753" s="784">
        <f t="shared" si="496"/>
        <v>0</v>
      </c>
      <c r="N7753" s="782">
        <v>1000000</v>
      </c>
      <c r="O7753" s="782">
        <v>1000000</v>
      </c>
      <c r="P7753" s="515">
        <v>3000000</v>
      </c>
      <c r="Q7753" s="782">
        <v>1000000</v>
      </c>
      <c r="R7753" s="782"/>
      <c r="T7753" s="568"/>
    </row>
    <row r="7754" spans="1:20" s="498" customFormat="1" ht="24" x14ac:dyDescent="0.25">
      <c r="A7754" s="772"/>
      <c r="D7754" s="515" t="s">
        <v>13619</v>
      </c>
      <c r="E7754" s="779" t="s">
        <v>13620</v>
      </c>
      <c r="F7754" s="780" t="s">
        <v>6467</v>
      </c>
      <c r="G7754" s="781" t="s">
        <v>10795</v>
      </c>
      <c r="H7754" s="781" t="s">
        <v>13143</v>
      </c>
      <c r="I7754" s="781" t="s">
        <v>5517</v>
      </c>
      <c r="J7754" s="782">
        <v>150000</v>
      </c>
      <c r="K7754" s="783">
        <v>150000</v>
      </c>
      <c r="L7754" s="784">
        <f t="shared" si="495"/>
        <v>0</v>
      </c>
      <c r="M7754" s="784">
        <f t="shared" si="496"/>
        <v>0</v>
      </c>
      <c r="N7754" s="782">
        <v>150000</v>
      </c>
      <c r="O7754" s="782">
        <v>150000</v>
      </c>
      <c r="P7754" s="515">
        <v>450000</v>
      </c>
      <c r="Q7754" s="782">
        <v>150000</v>
      </c>
      <c r="R7754" s="782"/>
      <c r="T7754" s="568"/>
    </row>
    <row r="7755" spans="1:20" s="498" customFormat="1" ht="12" x14ac:dyDescent="0.25">
      <c r="A7755" s="772"/>
      <c r="D7755" s="515" t="s">
        <v>13621</v>
      </c>
      <c r="E7755" s="779" t="s">
        <v>13622</v>
      </c>
      <c r="F7755" s="780" t="s">
        <v>5718</v>
      </c>
      <c r="G7755" s="781" t="s">
        <v>10795</v>
      </c>
      <c r="H7755" s="781" t="s">
        <v>13140</v>
      </c>
      <c r="I7755" s="781" t="s">
        <v>5517</v>
      </c>
      <c r="J7755" s="782">
        <v>2000000</v>
      </c>
      <c r="K7755" s="783">
        <v>2000000</v>
      </c>
      <c r="L7755" s="784">
        <f t="shared" si="495"/>
        <v>0</v>
      </c>
      <c r="M7755" s="784">
        <f t="shared" si="496"/>
        <v>0</v>
      </c>
      <c r="N7755" s="782">
        <v>2000000</v>
      </c>
      <c r="O7755" s="782">
        <v>2000000</v>
      </c>
      <c r="P7755" s="515">
        <v>6000000</v>
      </c>
      <c r="Q7755" s="782">
        <v>2000000</v>
      </c>
      <c r="R7755" s="782"/>
      <c r="T7755" s="568"/>
    </row>
    <row r="7756" spans="1:20" s="498" customFormat="1" ht="12" x14ac:dyDescent="0.25">
      <c r="A7756" s="772"/>
      <c r="D7756" s="515" t="s">
        <v>13623</v>
      </c>
      <c r="E7756" s="779" t="s">
        <v>13624</v>
      </c>
      <c r="F7756" s="780" t="s">
        <v>5721</v>
      </c>
      <c r="G7756" s="781" t="s">
        <v>10795</v>
      </c>
      <c r="H7756" s="781" t="s">
        <v>13526</v>
      </c>
      <c r="I7756" s="781" t="s">
        <v>5517</v>
      </c>
      <c r="J7756" s="782">
        <v>2000000</v>
      </c>
      <c r="K7756" s="783">
        <v>2000000</v>
      </c>
      <c r="L7756" s="784">
        <f t="shared" si="495"/>
        <v>0</v>
      </c>
      <c r="M7756" s="784">
        <f t="shared" si="496"/>
        <v>0</v>
      </c>
      <c r="N7756" s="782">
        <v>2000000</v>
      </c>
      <c r="O7756" s="782">
        <v>2000000</v>
      </c>
      <c r="P7756" s="515">
        <v>6000000</v>
      </c>
      <c r="Q7756" s="782">
        <v>2000000</v>
      </c>
      <c r="R7756" s="782"/>
      <c r="T7756" s="568"/>
    </row>
    <row r="7757" spans="1:20" s="498" customFormat="1" ht="24" x14ac:dyDescent="0.25">
      <c r="A7757" s="772"/>
      <c r="D7757" s="515" t="s">
        <v>13625</v>
      </c>
      <c r="E7757" s="779" t="s">
        <v>13626</v>
      </c>
      <c r="F7757" s="780" t="s">
        <v>5724</v>
      </c>
      <c r="G7757" s="781" t="s">
        <v>10795</v>
      </c>
      <c r="H7757" s="781" t="s">
        <v>13526</v>
      </c>
      <c r="I7757" s="781" t="s">
        <v>5517</v>
      </c>
      <c r="J7757" s="782">
        <v>2000000</v>
      </c>
      <c r="K7757" s="783">
        <v>2000000</v>
      </c>
      <c r="L7757" s="784">
        <f t="shared" si="495"/>
        <v>0</v>
      </c>
      <c r="M7757" s="784">
        <f t="shared" si="496"/>
        <v>0</v>
      </c>
      <c r="N7757" s="782">
        <v>2000000</v>
      </c>
      <c r="O7757" s="782">
        <v>2000000</v>
      </c>
      <c r="P7757" s="515">
        <v>6000000</v>
      </c>
      <c r="Q7757" s="782">
        <v>2000000</v>
      </c>
      <c r="R7757" s="782"/>
      <c r="T7757" s="568"/>
    </row>
    <row r="7758" spans="1:20" s="498" customFormat="1" ht="12" x14ac:dyDescent="0.25">
      <c r="A7758" s="772"/>
      <c r="D7758" s="515" t="s">
        <v>13627</v>
      </c>
      <c r="E7758" s="779" t="s">
        <v>13628</v>
      </c>
      <c r="F7758" s="515" t="s">
        <v>5727</v>
      </c>
      <c r="G7758" s="781" t="s">
        <v>10795</v>
      </c>
      <c r="H7758" s="781" t="s">
        <v>13526</v>
      </c>
      <c r="I7758" s="781" t="s">
        <v>5517</v>
      </c>
      <c r="J7758" s="782">
        <v>1500000</v>
      </c>
      <c r="K7758" s="783">
        <v>1500000</v>
      </c>
      <c r="L7758" s="784">
        <f t="shared" si="495"/>
        <v>0</v>
      </c>
      <c r="M7758" s="784">
        <f t="shared" si="496"/>
        <v>0</v>
      </c>
      <c r="N7758" s="782">
        <v>1500000</v>
      </c>
      <c r="O7758" s="782">
        <v>1800000</v>
      </c>
      <c r="P7758" s="515">
        <v>4800000</v>
      </c>
      <c r="Q7758" s="782">
        <v>1500000</v>
      </c>
      <c r="R7758" s="782"/>
      <c r="T7758" s="568"/>
    </row>
    <row r="7759" spans="1:20" s="498" customFormat="1" ht="12" x14ac:dyDescent="0.25">
      <c r="A7759" s="772"/>
      <c r="D7759" s="515" t="s">
        <v>13629</v>
      </c>
      <c r="E7759" s="779" t="s">
        <v>13630</v>
      </c>
      <c r="F7759" s="780" t="s">
        <v>6224</v>
      </c>
      <c r="G7759" s="781" t="s">
        <v>10795</v>
      </c>
      <c r="H7759" s="781" t="s">
        <v>13140</v>
      </c>
      <c r="I7759" s="781" t="s">
        <v>5517</v>
      </c>
      <c r="J7759" s="782">
        <v>5000000</v>
      </c>
      <c r="K7759" s="783">
        <v>5000000</v>
      </c>
      <c r="L7759" s="784">
        <f t="shared" si="495"/>
        <v>0</v>
      </c>
      <c r="M7759" s="784">
        <f t="shared" si="496"/>
        <v>0</v>
      </c>
      <c r="N7759" s="782">
        <v>5000000</v>
      </c>
      <c r="O7759" s="782">
        <v>5000000</v>
      </c>
      <c r="P7759" s="515">
        <v>15000000</v>
      </c>
      <c r="Q7759" s="782">
        <v>5000000</v>
      </c>
      <c r="R7759" s="782"/>
      <c r="T7759" s="568"/>
    </row>
    <row r="7760" spans="1:20" s="498" customFormat="1" ht="12" x14ac:dyDescent="0.25">
      <c r="A7760" s="772"/>
      <c r="D7760" s="515" t="s">
        <v>13631</v>
      </c>
      <c r="E7760" s="779" t="s">
        <v>13632</v>
      </c>
      <c r="F7760" s="515" t="s">
        <v>6605</v>
      </c>
      <c r="G7760" s="781" t="s">
        <v>10795</v>
      </c>
      <c r="H7760" s="781" t="s">
        <v>13140</v>
      </c>
      <c r="I7760" s="781" t="s">
        <v>5517</v>
      </c>
      <c r="J7760" s="782">
        <v>250000</v>
      </c>
      <c r="K7760" s="783">
        <v>250000</v>
      </c>
      <c r="L7760" s="784">
        <f t="shared" si="495"/>
        <v>0</v>
      </c>
      <c r="M7760" s="784">
        <f t="shared" si="496"/>
        <v>0</v>
      </c>
      <c r="N7760" s="782">
        <v>250000</v>
      </c>
      <c r="O7760" s="782">
        <v>250000</v>
      </c>
      <c r="P7760" s="515">
        <v>750000</v>
      </c>
      <c r="Q7760" s="782">
        <v>250000</v>
      </c>
      <c r="R7760" s="782"/>
      <c r="T7760" s="568"/>
    </row>
    <row r="7761" spans="1:20" s="498" customFormat="1" ht="12" x14ac:dyDescent="0.25">
      <c r="A7761" s="772"/>
      <c r="D7761" s="515" t="s">
        <v>13633</v>
      </c>
      <c r="E7761" s="779" t="s">
        <v>13634</v>
      </c>
      <c r="F7761" s="780" t="s">
        <v>5739</v>
      </c>
      <c r="G7761" s="781" t="s">
        <v>10795</v>
      </c>
      <c r="H7761" s="781" t="s">
        <v>13526</v>
      </c>
      <c r="I7761" s="781" t="s">
        <v>5517</v>
      </c>
      <c r="J7761" s="782">
        <v>5000000</v>
      </c>
      <c r="K7761" s="783">
        <v>5000000</v>
      </c>
      <c r="L7761" s="784">
        <f t="shared" si="495"/>
        <v>0</v>
      </c>
      <c r="M7761" s="784">
        <f t="shared" si="496"/>
        <v>0</v>
      </c>
      <c r="N7761" s="782">
        <v>5000000</v>
      </c>
      <c r="O7761" s="782">
        <v>5000000</v>
      </c>
      <c r="P7761" s="515">
        <v>15000000</v>
      </c>
      <c r="Q7761" s="782">
        <v>5000000</v>
      </c>
      <c r="R7761" s="782"/>
      <c r="T7761" s="568"/>
    </row>
    <row r="7762" spans="1:20" s="498" customFormat="1" ht="25.5" customHeight="1" x14ac:dyDescent="0.25">
      <c r="A7762" s="772"/>
      <c r="D7762" s="515" t="s">
        <v>13635</v>
      </c>
      <c r="E7762" s="779" t="s">
        <v>13636</v>
      </c>
      <c r="F7762" s="780" t="s">
        <v>5881</v>
      </c>
      <c r="G7762" s="781" t="s">
        <v>10795</v>
      </c>
      <c r="H7762" s="781" t="s">
        <v>13415</v>
      </c>
      <c r="I7762" s="781" t="s">
        <v>5517</v>
      </c>
      <c r="J7762" s="782">
        <v>1500000</v>
      </c>
      <c r="K7762" s="783">
        <v>1500000</v>
      </c>
      <c r="L7762" s="784">
        <f t="shared" si="495"/>
        <v>0</v>
      </c>
      <c r="M7762" s="784">
        <f t="shared" si="496"/>
        <v>0</v>
      </c>
      <c r="N7762" s="782">
        <v>1500000</v>
      </c>
      <c r="O7762" s="782">
        <v>1500000</v>
      </c>
      <c r="P7762" s="515">
        <v>4500000</v>
      </c>
      <c r="Q7762" s="782">
        <v>1500000</v>
      </c>
      <c r="R7762" s="782"/>
      <c r="T7762" s="568"/>
    </row>
    <row r="7763" spans="1:20" s="498" customFormat="1" ht="12" x14ac:dyDescent="0.25">
      <c r="A7763" s="772"/>
      <c r="D7763" s="519" t="s">
        <v>13637</v>
      </c>
      <c r="E7763" s="779" t="s">
        <v>13638</v>
      </c>
      <c r="F7763" s="780" t="s">
        <v>5757</v>
      </c>
      <c r="G7763" s="781" t="s">
        <v>10795</v>
      </c>
      <c r="H7763" s="781" t="s">
        <v>13526</v>
      </c>
      <c r="I7763" s="781" t="s">
        <v>5517</v>
      </c>
      <c r="J7763" s="782">
        <v>650000</v>
      </c>
      <c r="K7763" s="783">
        <v>650000</v>
      </c>
      <c r="L7763" s="782">
        <f t="shared" si="495"/>
        <v>0</v>
      </c>
      <c r="M7763" s="782">
        <f t="shared" si="496"/>
        <v>0</v>
      </c>
      <c r="N7763" s="782">
        <v>650000</v>
      </c>
      <c r="O7763" s="782">
        <v>650000</v>
      </c>
      <c r="P7763" s="515">
        <v>1950000</v>
      </c>
      <c r="Q7763" s="782">
        <v>650000</v>
      </c>
      <c r="R7763" s="782"/>
      <c r="T7763" s="568"/>
    </row>
    <row r="7764" spans="1:20" s="498" customFormat="1" ht="12" x14ac:dyDescent="0.25">
      <c r="A7764" s="772"/>
      <c r="D7764" s="816"/>
      <c r="F7764" s="536"/>
      <c r="J7764" s="776"/>
      <c r="K7764" s="776"/>
      <c r="L7764" s="776"/>
      <c r="M7764" s="776"/>
      <c r="N7764" s="776"/>
      <c r="O7764" s="776"/>
      <c r="Q7764" s="776"/>
      <c r="R7764" s="776"/>
      <c r="T7764" s="568"/>
    </row>
    <row r="7765" spans="1:20" s="751" customFormat="1" ht="12" customHeight="1" x14ac:dyDescent="0.3">
      <c r="A7765" s="946" t="s">
        <v>5500</v>
      </c>
      <c r="B7765" s="946"/>
      <c r="C7765" s="946"/>
      <c r="D7765" s="946"/>
      <c r="E7765" s="946"/>
      <c r="F7765" s="946"/>
      <c r="G7765" s="946"/>
      <c r="H7765" s="946"/>
      <c r="I7765" s="946"/>
      <c r="J7765" s="946"/>
      <c r="K7765" s="946"/>
      <c r="L7765" s="946"/>
      <c r="M7765" s="946"/>
      <c r="N7765" s="946"/>
      <c r="O7765" s="946"/>
      <c r="P7765" s="946"/>
      <c r="Q7765" s="946"/>
      <c r="T7765" s="752"/>
    </row>
    <row r="7766" spans="1:20" s="751" customFormat="1" ht="13.8" x14ac:dyDescent="0.3">
      <c r="A7766" s="946" t="s">
        <v>5501</v>
      </c>
      <c r="B7766" s="946"/>
      <c r="C7766" s="946"/>
      <c r="D7766" s="946"/>
      <c r="E7766" s="946"/>
      <c r="F7766" s="946"/>
      <c r="G7766" s="946"/>
      <c r="H7766" s="946"/>
      <c r="I7766" s="946"/>
      <c r="J7766" s="946"/>
      <c r="K7766" s="946"/>
      <c r="L7766" s="946"/>
      <c r="M7766" s="946"/>
      <c r="N7766" s="946"/>
      <c r="O7766" s="946"/>
      <c r="P7766" s="946"/>
      <c r="Q7766" s="946"/>
      <c r="T7766" s="752"/>
    </row>
    <row r="7767" spans="1:20" s="753" customFormat="1" ht="13.2" x14ac:dyDescent="0.25">
      <c r="A7767" s="947" t="s">
        <v>12786</v>
      </c>
      <c r="B7767" s="947"/>
      <c r="C7767" s="947"/>
      <c r="D7767" s="947"/>
      <c r="E7767" s="947"/>
      <c r="F7767" s="947"/>
      <c r="G7767" s="947"/>
      <c r="H7767" s="947"/>
      <c r="I7767" s="947"/>
      <c r="J7767" s="947"/>
      <c r="K7767" s="947"/>
      <c r="L7767" s="947"/>
      <c r="M7767" s="947"/>
      <c r="N7767" s="947"/>
      <c r="O7767" s="947"/>
      <c r="P7767" s="947"/>
      <c r="Q7767" s="947"/>
      <c r="T7767" s="754"/>
    </row>
    <row r="7768" spans="1:20" s="760" customFormat="1" ht="24" customHeight="1" x14ac:dyDescent="0.25">
      <c r="A7768" s="943" t="s">
        <v>5502</v>
      </c>
      <c r="B7768" s="948" t="s">
        <v>5503</v>
      </c>
      <c r="C7768" s="949"/>
      <c r="D7768" s="755"/>
      <c r="E7768" s="943" t="s">
        <v>5504</v>
      </c>
      <c r="F7768" s="943" t="s">
        <v>4881</v>
      </c>
      <c r="G7768" s="943" t="s">
        <v>5505</v>
      </c>
      <c r="H7768" s="943" t="s">
        <v>5506</v>
      </c>
      <c r="I7768" s="943" t="s">
        <v>5507</v>
      </c>
      <c r="J7768" s="756" t="s">
        <v>3115</v>
      </c>
      <c r="K7768" s="757" t="s">
        <v>3116</v>
      </c>
      <c r="L7768" s="758" t="s">
        <v>5508</v>
      </c>
      <c r="M7768" s="758" t="s">
        <v>5509</v>
      </c>
      <c r="N7768" s="756" t="s">
        <v>3116</v>
      </c>
      <c r="O7768" s="756" t="s">
        <v>3116</v>
      </c>
      <c r="P7768" s="759" t="s">
        <v>3317</v>
      </c>
      <c r="Q7768" s="759" t="s">
        <v>3341</v>
      </c>
      <c r="R7768" s="759" t="s">
        <v>5510</v>
      </c>
      <c r="T7768" s="761"/>
    </row>
    <row r="7769" spans="1:20" s="760" customFormat="1" ht="19.5" customHeight="1" x14ac:dyDescent="0.25">
      <c r="A7769" s="944"/>
      <c r="B7769" s="950"/>
      <c r="C7769" s="951"/>
      <c r="D7769" s="762"/>
      <c r="E7769" s="944"/>
      <c r="F7769" s="944"/>
      <c r="G7769" s="944"/>
      <c r="H7769" s="944"/>
      <c r="I7769" s="944"/>
      <c r="J7769" s="763">
        <v>2020</v>
      </c>
      <c r="K7769" s="764" t="s">
        <v>3120</v>
      </c>
      <c r="L7769" s="765" t="s">
        <v>3120</v>
      </c>
      <c r="M7769" s="765" t="s">
        <v>3120</v>
      </c>
      <c r="N7769" s="766" t="s">
        <v>5068</v>
      </c>
      <c r="O7769" s="766" t="s">
        <v>5069</v>
      </c>
      <c r="P7769" s="763" t="s">
        <v>4882</v>
      </c>
      <c r="Q7769" s="766" t="s">
        <v>5102</v>
      </c>
      <c r="R7769" s="763"/>
      <c r="T7769" s="761"/>
    </row>
    <row r="7770" spans="1:20" s="760" customFormat="1" ht="15.75" customHeight="1" x14ac:dyDescent="0.25">
      <c r="A7770" s="945"/>
      <c r="B7770" s="952"/>
      <c r="C7770" s="953"/>
      <c r="D7770" s="768"/>
      <c r="E7770" s="945"/>
      <c r="F7770" s="945"/>
      <c r="G7770" s="945"/>
      <c r="H7770" s="945"/>
      <c r="I7770" s="945"/>
      <c r="J7770" s="769" t="s">
        <v>14</v>
      </c>
      <c r="K7770" s="770" t="s">
        <v>14</v>
      </c>
      <c r="L7770" s="771" t="s">
        <v>14</v>
      </c>
      <c r="M7770" s="771" t="s">
        <v>14</v>
      </c>
      <c r="N7770" s="769" t="s">
        <v>14</v>
      </c>
      <c r="O7770" s="769" t="s">
        <v>14</v>
      </c>
      <c r="P7770" s="769" t="s">
        <v>14</v>
      </c>
      <c r="Q7770" s="769" t="s">
        <v>14</v>
      </c>
      <c r="R7770" s="769"/>
      <c r="T7770" s="761"/>
    </row>
    <row r="7771" spans="1:20" s="498" customFormat="1" ht="12" x14ac:dyDescent="0.25">
      <c r="A7771" s="772"/>
      <c r="C7771" s="773" t="s">
        <v>5892</v>
      </c>
      <c r="D7771" s="817"/>
      <c r="E7771" s="773"/>
      <c r="F7771" s="775"/>
      <c r="G7771" s="773"/>
      <c r="H7771" s="773"/>
      <c r="I7771" s="773"/>
      <c r="J7771" s="777">
        <v>23000000</v>
      </c>
      <c r="K7771" s="789">
        <f>SUM(K7772:K7774)</f>
        <v>23000000</v>
      </c>
      <c r="L7771" s="784">
        <f t="shared" ref="L7771:O7771" si="497">SUM(L7772:L7774)</f>
        <v>0</v>
      </c>
      <c r="M7771" s="784">
        <f t="shared" si="497"/>
        <v>0</v>
      </c>
      <c r="N7771" s="784">
        <f t="shared" si="497"/>
        <v>23000000</v>
      </c>
      <c r="O7771" s="784">
        <f t="shared" si="497"/>
        <v>23000000</v>
      </c>
      <c r="P7771" s="777">
        <f>SUM(K7771,N7771,O7771)</f>
        <v>69000000</v>
      </c>
      <c r="Q7771" s="777">
        <v>23000000</v>
      </c>
      <c r="R7771" s="777"/>
      <c r="T7771" s="568"/>
    </row>
    <row r="7772" spans="1:20" s="498" customFormat="1" ht="12" x14ac:dyDescent="0.25">
      <c r="A7772" s="772"/>
      <c r="D7772" s="515" t="s">
        <v>13639</v>
      </c>
      <c r="E7772" s="779" t="s">
        <v>13640</v>
      </c>
      <c r="F7772" s="780" t="s">
        <v>7019</v>
      </c>
      <c r="G7772" s="781" t="s">
        <v>10795</v>
      </c>
      <c r="H7772" s="781" t="s">
        <v>13641</v>
      </c>
      <c r="I7772" s="781" t="s">
        <v>5517</v>
      </c>
      <c r="J7772" s="782">
        <v>10000000</v>
      </c>
      <c r="K7772" s="783">
        <v>10000000</v>
      </c>
      <c r="L7772" s="784">
        <f t="shared" ref="L7772:L7774" si="498">SUM(J7772-K7772)</f>
        <v>0</v>
      </c>
      <c r="M7772" s="784">
        <f>SUM(K7772-J7772)</f>
        <v>0</v>
      </c>
      <c r="N7772" s="782">
        <v>10000000</v>
      </c>
      <c r="O7772" s="782">
        <v>10000000</v>
      </c>
      <c r="P7772" s="515">
        <v>30000000</v>
      </c>
      <c r="Q7772" s="782">
        <v>13000000</v>
      </c>
      <c r="R7772" s="782"/>
      <c r="T7772" s="568"/>
    </row>
    <row r="7773" spans="1:20" s="498" customFormat="1" ht="12" x14ac:dyDescent="0.25">
      <c r="A7773" s="772"/>
      <c r="D7773" s="515" t="s">
        <v>13642</v>
      </c>
      <c r="E7773" s="779" t="s">
        <v>13643</v>
      </c>
      <c r="F7773" s="780" t="s">
        <v>7185</v>
      </c>
      <c r="G7773" s="781" t="s">
        <v>10795</v>
      </c>
      <c r="H7773" s="781" t="s">
        <v>13641</v>
      </c>
      <c r="I7773" s="781" t="s">
        <v>5517</v>
      </c>
      <c r="J7773" s="782">
        <v>10000000</v>
      </c>
      <c r="K7773" s="783">
        <v>10000000</v>
      </c>
      <c r="L7773" s="784">
        <f t="shared" si="498"/>
        <v>0</v>
      </c>
      <c r="M7773" s="784">
        <f t="shared" ref="M7773:M7774" si="499">SUM(K7773-J7773)</f>
        <v>0</v>
      </c>
      <c r="N7773" s="782">
        <v>10000000</v>
      </c>
      <c r="O7773" s="782">
        <v>10000000</v>
      </c>
      <c r="P7773" s="515">
        <v>30000000</v>
      </c>
      <c r="Q7773" s="782">
        <v>10000000</v>
      </c>
      <c r="R7773" s="782"/>
      <c r="T7773" s="568"/>
    </row>
    <row r="7774" spans="1:20" s="498" customFormat="1" ht="12" x14ac:dyDescent="0.25">
      <c r="A7774" s="772"/>
      <c r="D7774" s="515" t="s">
        <v>13644</v>
      </c>
      <c r="E7774" s="779" t="s">
        <v>13645</v>
      </c>
      <c r="F7774" s="780" t="s">
        <v>5895</v>
      </c>
      <c r="G7774" s="781" t="s">
        <v>10795</v>
      </c>
      <c r="H7774" s="781" t="s">
        <v>13641</v>
      </c>
      <c r="I7774" s="781" t="s">
        <v>5517</v>
      </c>
      <c r="J7774" s="782">
        <v>3000000</v>
      </c>
      <c r="K7774" s="783">
        <v>3000000</v>
      </c>
      <c r="L7774" s="782">
        <f t="shared" si="498"/>
        <v>0</v>
      </c>
      <c r="M7774" s="782">
        <f t="shared" si="499"/>
        <v>0</v>
      </c>
      <c r="N7774" s="782">
        <v>3000000</v>
      </c>
      <c r="O7774" s="782">
        <v>3000000</v>
      </c>
      <c r="P7774" s="515">
        <v>9000000</v>
      </c>
      <c r="Q7774" s="782">
        <v>0</v>
      </c>
      <c r="R7774" s="782"/>
      <c r="T7774" s="568"/>
    </row>
    <row r="7775" spans="1:20" s="498" customFormat="1" ht="12" x14ac:dyDescent="0.25">
      <c r="A7775" s="772"/>
      <c r="D7775" s="515"/>
      <c r="F7775" s="536"/>
      <c r="J7775" s="776"/>
      <c r="K7775" s="829"/>
      <c r="L7775" s="776"/>
      <c r="M7775" s="776"/>
      <c r="N7775" s="776"/>
      <c r="O7775" s="776"/>
      <c r="Q7775" s="776"/>
      <c r="R7775" s="776"/>
      <c r="T7775" s="568"/>
    </row>
    <row r="7776" spans="1:20" s="498" customFormat="1" ht="12" x14ac:dyDescent="0.25">
      <c r="A7776" s="772"/>
      <c r="B7776" s="566" t="s">
        <v>2286</v>
      </c>
      <c r="C7776" s="810"/>
      <c r="D7776" s="519"/>
      <c r="E7776" s="810"/>
      <c r="F7776" s="827"/>
      <c r="G7776" s="810"/>
      <c r="H7776" s="810"/>
      <c r="I7776" s="779"/>
      <c r="J7776" s="782">
        <v>271201710</v>
      </c>
      <c r="K7776" s="783">
        <f>SUM(K7693,K7715,K7771)</f>
        <v>271201710</v>
      </c>
      <c r="L7776" s="782">
        <f t="shared" ref="L7776:O7776" si="500">SUM(L7693,L7715,L7771)</f>
        <v>0</v>
      </c>
      <c r="M7776" s="782">
        <f t="shared" si="500"/>
        <v>0</v>
      </c>
      <c r="N7776" s="782">
        <f t="shared" si="500"/>
        <v>275201710</v>
      </c>
      <c r="O7776" s="782">
        <f t="shared" si="500"/>
        <v>288460441</v>
      </c>
      <c r="P7776" s="515">
        <v>834863861</v>
      </c>
      <c r="Q7776" s="782">
        <v>260412788</v>
      </c>
      <c r="R7776" s="782"/>
      <c r="T7776" s="568"/>
    </row>
    <row r="7777" spans="1:20" s="498" customFormat="1" ht="12" x14ac:dyDescent="0.25">
      <c r="A7777" s="772"/>
      <c r="D7777" s="816"/>
      <c r="F7777" s="536"/>
      <c r="J7777" s="776"/>
      <c r="K7777" s="776"/>
      <c r="L7777" s="776"/>
      <c r="M7777" s="776"/>
      <c r="N7777" s="776"/>
      <c r="O7777" s="776"/>
      <c r="Q7777" s="776"/>
      <c r="R7777" s="776"/>
      <c r="T7777" s="568"/>
    </row>
    <row r="7778" spans="1:20" s="498" customFormat="1" ht="12" x14ac:dyDescent="0.25">
      <c r="A7778" s="772" t="s">
        <v>13646</v>
      </c>
      <c r="B7778" s="773" t="s">
        <v>2287</v>
      </c>
      <c r="C7778" s="773"/>
      <c r="D7778" s="817"/>
      <c r="E7778" s="773"/>
      <c r="F7778" s="775"/>
      <c r="G7778" s="773"/>
      <c r="H7778" s="773"/>
      <c r="I7778" s="773"/>
      <c r="J7778" s="776"/>
      <c r="K7778" s="776"/>
      <c r="L7778" s="776"/>
      <c r="M7778" s="776"/>
      <c r="N7778" s="776"/>
      <c r="O7778" s="776"/>
      <c r="Q7778" s="776"/>
      <c r="R7778" s="776"/>
      <c r="T7778" s="568"/>
    </row>
    <row r="7779" spans="1:20" s="498" customFormat="1" ht="12" x14ac:dyDescent="0.25">
      <c r="A7779" s="772"/>
      <c r="C7779" s="773" t="s">
        <v>5123</v>
      </c>
      <c r="D7779" s="794"/>
      <c r="E7779" s="773"/>
      <c r="F7779" s="775"/>
      <c r="G7779" s="773"/>
      <c r="H7779" s="773"/>
      <c r="I7779" s="773"/>
      <c r="J7779" s="777">
        <v>49926304</v>
      </c>
      <c r="K7779" s="789">
        <f>SUM(K7780:K7793)</f>
        <v>49926304</v>
      </c>
      <c r="L7779" s="784">
        <f t="shared" ref="L7779:O7779" si="501">SUM(L7780:L7793)</f>
        <v>0</v>
      </c>
      <c r="M7779" s="784">
        <f t="shared" si="501"/>
        <v>0</v>
      </c>
      <c r="N7779" s="784">
        <f t="shared" si="501"/>
        <v>50673562</v>
      </c>
      <c r="O7779" s="784">
        <f t="shared" si="501"/>
        <v>52389654</v>
      </c>
      <c r="P7779" s="777">
        <f>SUM(K7779,N7779,O7779)</f>
        <v>152989520</v>
      </c>
      <c r="Q7779" s="777">
        <v>33667068</v>
      </c>
      <c r="R7779" s="777"/>
      <c r="T7779" s="568"/>
    </row>
    <row r="7780" spans="1:20" s="498" customFormat="1" ht="12" x14ac:dyDescent="0.25">
      <c r="A7780" s="772"/>
      <c r="D7780" s="515" t="s">
        <v>13647</v>
      </c>
      <c r="E7780" s="779" t="s">
        <v>13648</v>
      </c>
      <c r="F7780" s="780" t="s">
        <v>6059</v>
      </c>
      <c r="G7780" s="781" t="s">
        <v>10795</v>
      </c>
      <c r="H7780" s="781" t="s">
        <v>13526</v>
      </c>
      <c r="I7780" s="781" t="s">
        <v>5517</v>
      </c>
      <c r="J7780" s="782">
        <v>38110126</v>
      </c>
      <c r="K7780" s="783">
        <v>38110126</v>
      </c>
      <c r="L7780" s="784">
        <f>SUM(J7780-K7780)</f>
        <v>0</v>
      </c>
      <c r="M7780" s="784">
        <f>SUM(K7780-J7780)</f>
        <v>0</v>
      </c>
      <c r="N7780" s="782">
        <v>38857384</v>
      </c>
      <c r="O7780" s="782">
        <v>39604641</v>
      </c>
      <c r="P7780" s="515">
        <v>116572151</v>
      </c>
      <c r="Q7780" s="782">
        <v>24069631</v>
      </c>
      <c r="R7780" s="782"/>
      <c r="T7780" s="568"/>
    </row>
    <row r="7781" spans="1:20" s="498" customFormat="1" ht="12" x14ac:dyDescent="0.25">
      <c r="A7781" s="772"/>
      <c r="D7781" s="515" t="s">
        <v>13649</v>
      </c>
      <c r="E7781" s="779" t="s">
        <v>13650</v>
      </c>
      <c r="F7781" s="780" t="s">
        <v>6905</v>
      </c>
      <c r="G7781" s="781" t="s">
        <v>10795</v>
      </c>
      <c r="H7781" s="781" t="s">
        <v>13143</v>
      </c>
      <c r="I7781" s="781" t="s">
        <v>5517</v>
      </c>
      <c r="J7781" s="782">
        <v>248000</v>
      </c>
      <c r="K7781" s="783">
        <v>248000</v>
      </c>
      <c r="L7781" s="784">
        <f t="shared" ref="L7781:L7793" si="502">SUM(J7781-K7781)</f>
        <v>0</v>
      </c>
      <c r="M7781" s="784">
        <f t="shared" ref="M7781:M7793" si="503">SUM(K7781-J7781)</f>
        <v>0</v>
      </c>
      <c r="N7781" s="782">
        <v>248000</v>
      </c>
      <c r="O7781" s="782">
        <v>248000</v>
      </c>
      <c r="P7781" s="515">
        <v>744000</v>
      </c>
      <c r="Q7781" s="782">
        <v>248000</v>
      </c>
      <c r="R7781" s="782"/>
      <c r="T7781" s="568"/>
    </row>
    <row r="7782" spans="1:20" s="498" customFormat="1" ht="24" x14ac:dyDescent="0.25">
      <c r="A7782" s="772"/>
      <c r="D7782" s="515" t="s">
        <v>13651</v>
      </c>
      <c r="E7782" s="779" t="s">
        <v>13652</v>
      </c>
      <c r="F7782" s="780" t="s">
        <v>5523</v>
      </c>
      <c r="G7782" s="781" t="s">
        <v>10795</v>
      </c>
      <c r="H7782" s="781" t="s">
        <v>13143</v>
      </c>
      <c r="I7782" s="781" t="s">
        <v>5517</v>
      </c>
      <c r="J7782" s="782">
        <v>0</v>
      </c>
      <c r="K7782" s="783">
        <v>0</v>
      </c>
      <c r="L7782" s="784">
        <f t="shared" si="502"/>
        <v>0</v>
      </c>
      <c r="M7782" s="784">
        <f t="shared" si="503"/>
        <v>0</v>
      </c>
      <c r="N7782" s="782">
        <v>0</v>
      </c>
      <c r="O7782" s="782">
        <v>0</v>
      </c>
      <c r="P7782" s="515">
        <v>0</v>
      </c>
      <c r="Q7782" s="782">
        <v>0</v>
      </c>
      <c r="R7782" s="782"/>
      <c r="T7782" s="568"/>
    </row>
    <row r="7783" spans="1:20" s="498" customFormat="1" ht="12" x14ac:dyDescent="0.25">
      <c r="A7783" s="772"/>
      <c r="D7783" s="515" t="s">
        <v>13653</v>
      </c>
      <c r="E7783" s="779" t="s">
        <v>13654</v>
      </c>
      <c r="F7783" s="780" t="s">
        <v>5526</v>
      </c>
      <c r="G7783" s="781" t="s">
        <v>10795</v>
      </c>
      <c r="H7783" s="781" t="s">
        <v>13143</v>
      </c>
      <c r="I7783" s="781" t="s">
        <v>5517</v>
      </c>
      <c r="J7783" s="782">
        <v>5495609</v>
      </c>
      <c r="K7783" s="783">
        <v>5495609</v>
      </c>
      <c r="L7783" s="784">
        <f t="shared" si="502"/>
        <v>0</v>
      </c>
      <c r="M7783" s="784">
        <f t="shared" si="503"/>
        <v>0</v>
      </c>
      <c r="N7783" s="782">
        <v>5495609</v>
      </c>
      <c r="O7783" s="782">
        <v>6047572</v>
      </c>
      <c r="P7783" s="515">
        <v>17038790</v>
      </c>
      <c r="Q7783" s="782">
        <v>4356629</v>
      </c>
      <c r="R7783" s="782"/>
      <c r="T7783" s="568"/>
    </row>
    <row r="7784" spans="1:20" s="498" customFormat="1" ht="12" x14ac:dyDescent="0.25">
      <c r="A7784" s="772"/>
      <c r="D7784" s="515" t="s">
        <v>13655</v>
      </c>
      <c r="E7784" s="779" t="s">
        <v>13656</v>
      </c>
      <c r="F7784" s="780" t="s">
        <v>5529</v>
      </c>
      <c r="G7784" s="781" t="s">
        <v>10795</v>
      </c>
      <c r="H7784" s="781" t="s">
        <v>13143</v>
      </c>
      <c r="I7784" s="781" t="s">
        <v>5517</v>
      </c>
      <c r="J7784" s="782">
        <v>1296517</v>
      </c>
      <c r="K7784" s="783">
        <v>1296517</v>
      </c>
      <c r="L7784" s="784">
        <f t="shared" si="502"/>
        <v>0</v>
      </c>
      <c r="M7784" s="784">
        <f t="shared" si="503"/>
        <v>0</v>
      </c>
      <c r="N7784" s="782">
        <v>1296517</v>
      </c>
      <c r="O7784" s="782">
        <v>1425169</v>
      </c>
      <c r="P7784" s="515">
        <v>4018203</v>
      </c>
      <c r="Q7784" s="782">
        <v>1150450</v>
      </c>
      <c r="R7784" s="782"/>
      <c r="T7784" s="568"/>
    </row>
    <row r="7785" spans="1:20" s="498" customFormat="1" ht="12" x14ac:dyDescent="0.25">
      <c r="A7785" s="772"/>
      <c r="D7785" s="515" t="s">
        <v>13657</v>
      </c>
      <c r="E7785" s="779" t="s">
        <v>13658</v>
      </c>
      <c r="F7785" s="780" t="s">
        <v>5532</v>
      </c>
      <c r="G7785" s="781" t="s">
        <v>10795</v>
      </c>
      <c r="H7785" s="781" t="s">
        <v>13143</v>
      </c>
      <c r="I7785" s="781" t="s">
        <v>5517</v>
      </c>
      <c r="J7785" s="782">
        <v>575300</v>
      </c>
      <c r="K7785" s="783">
        <v>575300</v>
      </c>
      <c r="L7785" s="784">
        <f t="shared" si="502"/>
        <v>0</v>
      </c>
      <c r="M7785" s="784">
        <f t="shared" si="503"/>
        <v>0</v>
      </c>
      <c r="N7785" s="782">
        <v>575300</v>
      </c>
      <c r="O7785" s="782">
        <v>632830</v>
      </c>
      <c r="P7785" s="515">
        <v>1783430</v>
      </c>
      <c r="Q7785" s="782">
        <v>385300</v>
      </c>
      <c r="R7785" s="782"/>
      <c r="T7785" s="568"/>
    </row>
    <row r="7786" spans="1:20" s="498" customFormat="1" ht="12" x14ac:dyDescent="0.25">
      <c r="A7786" s="772"/>
      <c r="D7786" s="515" t="s">
        <v>13659</v>
      </c>
      <c r="E7786" s="779" t="s">
        <v>13660</v>
      </c>
      <c r="F7786" s="780" t="s">
        <v>5535</v>
      </c>
      <c r="G7786" s="781" t="s">
        <v>10795</v>
      </c>
      <c r="H7786" s="781" t="s">
        <v>13143</v>
      </c>
      <c r="I7786" s="781" t="s">
        <v>5517</v>
      </c>
      <c r="J7786" s="782">
        <v>500400</v>
      </c>
      <c r="K7786" s="783">
        <v>500400</v>
      </c>
      <c r="L7786" s="784">
        <f t="shared" si="502"/>
        <v>0</v>
      </c>
      <c r="M7786" s="784">
        <f t="shared" si="503"/>
        <v>0</v>
      </c>
      <c r="N7786" s="782">
        <v>500400</v>
      </c>
      <c r="O7786" s="782">
        <v>540140</v>
      </c>
      <c r="P7786" s="515">
        <v>1540940</v>
      </c>
      <c r="Q7786" s="782">
        <v>513600</v>
      </c>
      <c r="R7786" s="782"/>
      <c r="T7786" s="568"/>
    </row>
    <row r="7787" spans="1:20" s="498" customFormat="1" ht="12" x14ac:dyDescent="0.25">
      <c r="A7787" s="772"/>
      <c r="D7787" s="515" t="s">
        <v>13661</v>
      </c>
      <c r="E7787" s="779" t="s">
        <v>13662</v>
      </c>
      <c r="F7787" s="515" t="s">
        <v>5538</v>
      </c>
      <c r="G7787" s="781" t="s">
        <v>10795</v>
      </c>
      <c r="H7787" s="781" t="s">
        <v>13143</v>
      </c>
      <c r="I7787" s="781" t="s">
        <v>5517</v>
      </c>
      <c r="J7787" s="782">
        <v>35600</v>
      </c>
      <c r="K7787" s="783">
        <v>35600</v>
      </c>
      <c r="L7787" s="784">
        <f t="shared" si="502"/>
        <v>0</v>
      </c>
      <c r="M7787" s="784">
        <f t="shared" si="503"/>
        <v>0</v>
      </c>
      <c r="N7787" s="782">
        <v>35600</v>
      </c>
      <c r="O7787" s="782">
        <v>36200</v>
      </c>
      <c r="P7787" s="515">
        <v>107400</v>
      </c>
      <c r="Q7787" s="782">
        <v>33600</v>
      </c>
      <c r="R7787" s="782"/>
      <c r="T7787" s="568"/>
    </row>
    <row r="7788" spans="1:20" s="498" customFormat="1" ht="12" x14ac:dyDescent="0.25">
      <c r="A7788" s="772"/>
      <c r="D7788" s="515" t="s">
        <v>13663</v>
      </c>
      <c r="E7788" s="779" t="s">
        <v>13664</v>
      </c>
      <c r="F7788" s="780" t="s">
        <v>5796</v>
      </c>
      <c r="G7788" s="781" t="s">
        <v>10795</v>
      </c>
      <c r="H7788" s="781" t="s">
        <v>13143</v>
      </c>
      <c r="I7788" s="781" t="s">
        <v>5517</v>
      </c>
      <c r="J7788" s="782">
        <v>3003540</v>
      </c>
      <c r="K7788" s="783">
        <v>3003540</v>
      </c>
      <c r="L7788" s="784">
        <f t="shared" si="502"/>
        <v>0</v>
      </c>
      <c r="M7788" s="784">
        <f t="shared" si="503"/>
        <v>0</v>
      </c>
      <c r="N7788" s="782">
        <v>3003540</v>
      </c>
      <c r="O7788" s="782">
        <v>3193890</v>
      </c>
      <c r="P7788" s="515">
        <v>9200970</v>
      </c>
      <c r="Q7788" s="782">
        <v>2284466</v>
      </c>
      <c r="R7788" s="782"/>
      <c r="T7788" s="568"/>
    </row>
    <row r="7789" spans="1:20" s="498" customFormat="1" ht="12" x14ac:dyDescent="0.25">
      <c r="A7789" s="772"/>
      <c r="D7789" s="515" t="s">
        <v>13665</v>
      </c>
      <c r="E7789" s="779" t="s">
        <v>13666</v>
      </c>
      <c r="F7789" s="515" t="s">
        <v>5544</v>
      </c>
      <c r="G7789" s="781" t="s">
        <v>10795</v>
      </c>
      <c r="H7789" s="781" t="s">
        <v>13143</v>
      </c>
      <c r="I7789" s="781" t="s">
        <v>5517</v>
      </c>
      <c r="J7789" s="782">
        <v>661212</v>
      </c>
      <c r="K7789" s="783">
        <v>661212</v>
      </c>
      <c r="L7789" s="784">
        <f t="shared" si="502"/>
        <v>0</v>
      </c>
      <c r="M7789" s="784">
        <f t="shared" si="503"/>
        <v>0</v>
      </c>
      <c r="N7789" s="782">
        <v>661212</v>
      </c>
      <c r="O7789" s="782">
        <v>661212</v>
      </c>
      <c r="P7789" s="515">
        <v>1983636</v>
      </c>
      <c r="Q7789" s="782">
        <v>625392</v>
      </c>
      <c r="R7789" s="782"/>
      <c r="T7789" s="568"/>
    </row>
    <row r="7790" spans="1:20" s="498" customFormat="1" ht="12" x14ac:dyDescent="0.25">
      <c r="A7790" s="772"/>
      <c r="D7790" s="515" t="s">
        <v>13667</v>
      </c>
      <c r="E7790" s="779" t="s">
        <v>13668</v>
      </c>
      <c r="F7790" s="780" t="s">
        <v>7048</v>
      </c>
      <c r="G7790" s="781" t="s">
        <v>10795</v>
      </c>
      <c r="H7790" s="781" t="s">
        <v>13143</v>
      </c>
      <c r="I7790" s="781" t="s">
        <v>5517</v>
      </c>
      <c r="J7790" s="782">
        <v>0</v>
      </c>
      <c r="K7790" s="783">
        <v>0</v>
      </c>
      <c r="L7790" s="784">
        <f t="shared" si="502"/>
        <v>0</v>
      </c>
      <c r="M7790" s="784">
        <f t="shared" si="503"/>
        <v>0</v>
      </c>
      <c r="N7790" s="782">
        <v>0</v>
      </c>
      <c r="O7790" s="782">
        <v>0</v>
      </c>
      <c r="P7790" s="515">
        <v>0</v>
      </c>
      <c r="Q7790" s="782">
        <v>0</v>
      </c>
      <c r="R7790" s="782"/>
      <c r="T7790" s="568"/>
    </row>
    <row r="7791" spans="1:20" s="498" customFormat="1" ht="12" x14ac:dyDescent="0.25">
      <c r="A7791" s="772"/>
      <c r="D7791" s="515" t="s">
        <v>13669</v>
      </c>
      <c r="E7791" s="779" t="s">
        <v>13670</v>
      </c>
      <c r="F7791" s="780" t="s">
        <v>7051</v>
      </c>
      <c r="G7791" s="781" t="s">
        <v>10795</v>
      </c>
      <c r="H7791" s="781" t="s">
        <v>13143</v>
      </c>
      <c r="I7791" s="781" t="s">
        <v>5517</v>
      </c>
      <c r="J7791" s="782">
        <v>0</v>
      </c>
      <c r="K7791" s="783">
        <v>0</v>
      </c>
      <c r="L7791" s="784">
        <f t="shared" si="502"/>
        <v>0</v>
      </c>
      <c r="M7791" s="784">
        <f t="shared" si="503"/>
        <v>0</v>
      </c>
      <c r="N7791" s="782">
        <v>0</v>
      </c>
      <c r="O7791" s="782">
        <v>0</v>
      </c>
      <c r="P7791" s="515">
        <v>0</v>
      </c>
      <c r="Q7791" s="782">
        <v>0</v>
      </c>
      <c r="R7791" s="782"/>
      <c r="T7791" s="568"/>
    </row>
    <row r="7792" spans="1:20" s="498" customFormat="1" ht="24" x14ac:dyDescent="0.25">
      <c r="A7792" s="772"/>
      <c r="D7792" s="515" t="s">
        <v>13671</v>
      </c>
      <c r="E7792" s="779" t="s">
        <v>13672</v>
      </c>
      <c r="F7792" s="780" t="s">
        <v>7054</v>
      </c>
      <c r="G7792" s="781" t="s">
        <v>10795</v>
      </c>
      <c r="H7792" s="781" t="s">
        <v>13143</v>
      </c>
      <c r="I7792" s="781" t="s">
        <v>5517</v>
      </c>
      <c r="J7792" s="782">
        <v>0</v>
      </c>
      <c r="K7792" s="783">
        <v>0</v>
      </c>
      <c r="L7792" s="784">
        <f t="shared" si="502"/>
        <v>0</v>
      </c>
      <c r="M7792" s="784">
        <f t="shared" si="503"/>
        <v>0</v>
      </c>
      <c r="N7792" s="782">
        <v>0</v>
      </c>
      <c r="O7792" s="782">
        <v>0</v>
      </c>
      <c r="P7792" s="515">
        <v>0</v>
      </c>
      <c r="Q7792" s="782">
        <v>0</v>
      </c>
      <c r="R7792" s="782"/>
      <c r="T7792" s="568"/>
    </row>
    <row r="7793" spans="1:20" s="498" customFormat="1" ht="12" x14ac:dyDescent="0.25">
      <c r="A7793" s="772"/>
      <c r="D7793" s="519" t="s">
        <v>13673</v>
      </c>
      <c r="E7793" s="779" t="s">
        <v>13674</v>
      </c>
      <c r="F7793" s="515" t="s">
        <v>7057</v>
      </c>
      <c r="G7793" s="781" t="s">
        <v>10795</v>
      </c>
      <c r="H7793" s="781" t="s">
        <v>13143</v>
      </c>
      <c r="I7793" s="781" t="s">
        <v>5517</v>
      </c>
      <c r="J7793" s="782">
        <v>0</v>
      </c>
      <c r="K7793" s="783">
        <v>0</v>
      </c>
      <c r="L7793" s="782">
        <f t="shared" si="502"/>
        <v>0</v>
      </c>
      <c r="M7793" s="782">
        <f t="shared" si="503"/>
        <v>0</v>
      </c>
      <c r="N7793" s="782">
        <v>0</v>
      </c>
      <c r="O7793" s="782">
        <v>0</v>
      </c>
      <c r="P7793" s="515">
        <v>0</v>
      </c>
      <c r="Q7793" s="782">
        <v>0</v>
      </c>
      <c r="R7793" s="782"/>
      <c r="T7793" s="568"/>
    </row>
    <row r="7794" spans="1:20" s="498" customFormat="1" ht="12" x14ac:dyDescent="0.25">
      <c r="A7794" s="772"/>
      <c r="D7794" s="816"/>
      <c r="F7794" s="536"/>
      <c r="J7794" s="776"/>
      <c r="K7794" s="776"/>
      <c r="L7794" s="776"/>
      <c r="M7794" s="776"/>
      <c r="N7794" s="776"/>
      <c r="O7794" s="776"/>
      <c r="Q7794" s="776"/>
      <c r="R7794" s="776"/>
      <c r="T7794" s="568"/>
    </row>
    <row r="7795" spans="1:20" s="498" customFormat="1" ht="12" x14ac:dyDescent="0.25">
      <c r="A7795" s="772"/>
      <c r="F7795" s="536"/>
      <c r="J7795" s="776"/>
      <c r="K7795" s="776"/>
      <c r="L7795" s="776"/>
      <c r="M7795" s="776"/>
      <c r="N7795" s="776"/>
      <c r="O7795" s="776"/>
      <c r="Q7795" s="776"/>
      <c r="R7795" s="776"/>
      <c r="T7795" s="568"/>
    </row>
    <row r="7796" spans="1:20" s="498" customFormat="1" ht="12" x14ac:dyDescent="0.25">
      <c r="A7796" s="772"/>
      <c r="F7796" s="536"/>
      <c r="J7796" s="776"/>
      <c r="K7796" s="776"/>
      <c r="L7796" s="776"/>
      <c r="M7796" s="776"/>
      <c r="N7796" s="776"/>
      <c r="O7796" s="776"/>
      <c r="Q7796" s="776"/>
      <c r="R7796" s="776"/>
      <c r="T7796" s="568"/>
    </row>
    <row r="7797" spans="1:20" s="498" customFormat="1" ht="12" x14ac:dyDescent="0.25">
      <c r="A7797" s="772"/>
      <c r="F7797" s="536"/>
      <c r="J7797" s="776"/>
      <c r="K7797" s="776"/>
      <c r="L7797" s="776"/>
      <c r="M7797" s="776"/>
      <c r="N7797" s="776"/>
      <c r="O7797" s="776"/>
      <c r="Q7797" s="776"/>
      <c r="R7797" s="776"/>
      <c r="T7797" s="568"/>
    </row>
    <row r="7798" spans="1:20" s="498" customFormat="1" ht="12" x14ac:dyDescent="0.25">
      <c r="A7798" s="772"/>
      <c r="F7798" s="536"/>
      <c r="J7798" s="776"/>
      <c r="K7798" s="776"/>
      <c r="L7798" s="776"/>
      <c r="M7798" s="776"/>
      <c r="N7798" s="776"/>
      <c r="O7798" s="776"/>
      <c r="Q7798" s="776"/>
      <c r="R7798" s="776"/>
      <c r="T7798" s="568"/>
    </row>
    <row r="7799" spans="1:20" s="498" customFormat="1" ht="12" x14ac:dyDescent="0.25">
      <c r="A7799" s="772"/>
      <c r="F7799" s="536"/>
      <c r="J7799" s="776"/>
      <c r="K7799" s="776"/>
      <c r="L7799" s="776"/>
      <c r="M7799" s="776"/>
      <c r="N7799" s="776"/>
      <c r="O7799" s="776"/>
      <c r="Q7799" s="776"/>
      <c r="R7799" s="776"/>
      <c r="T7799" s="568"/>
    </row>
    <row r="7800" spans="1:20" s="498" customFormat="1" ht="12" x14ac:dyDescent="0.25">
      <c r="A7800" s="772"/>
      <c r="F7800" s="536"/>
      <c r="J7800" s="776"/>
      <c r="K7800" s="776"/>
      <c r="L7800" s="776"/>
      <c r="M7800" s="776"/>
      <c r="N7800" s="776"/>
      <c r="O7800" s="776"/>
      <c r="Q7800" s="776"/>
      <c r="R7800" s="776"/>
      <c r="T7800" s="568"/>
    </row>
    <row r="7801" spans="1:20" s="498" customFormat="1" ht="12" x14ac:dyDescent="0.25">
      <c r="A7801" s="772"/>
      <c r="F7801" s="536"/>
      <c r="J7801" s="776"/>
      <c r="K7801" s="776"/>
      <c r="L7801" s="776"/>
      <c r="M7801" s="776"/>
      <c r="N7801" s="776"/>
      <c r="O7801" s="776"/>
      <c r="Q7801" s="776"/>
      <c r="R7801" s="776"/>
      <c r="T7801" s="568"/>
    </row>
    <row r="7802" spans="1:20" s="751" customFormat="1" ht="12" customHeight="1" x14ac:dyDescent="0.3">
      <c r="A7802" s="946" t="s">
        <v>5500</v>
      </c>
      <c r="B7802" s="946"/>
      <c r="C7802" s="946"/>
      <c r="D7802" s="946"/>
      <c r="E7802" s="946"/>
      <c r="F7802" s="946"/>
      <c r="G7802" s="946"/>
      <c r="H7802" s="946"/>
      <c r="I7802" s="946"/>
      <c r="J7802" s="946"/>
      <c r="K7802" s="946"/>
      <c r="L7802" s="946"/>
      <c r="M7802" s="946"/>
      <c r="N7802" s="946"/>
      <c r="O7802" s="946"/>
      <c r="P7802" s="946"/>
      <c r="Q7802" s="946"/>
      <c r="T7802" s="752"/>
    </row>
    <row r="7803" spans="1:20" s="751" customFormat="1" ht="13.8" x14ac:dyDescent="0.3">
      <c r="A7803" s="946" t="s">
        <v>5501</v>
      </c>
      <c r="B7803" s="946"/>
      <c r="C7803" s="946"/>
      <c r="D7803" s="946"/>
      <c r="E7803" s="946"/>
      <c r="F7803" s="946"/>
      <c r="G7803" s="946"/>
      <c r="H7803" s="946"/>
      <c r="I7803" s="946"/>
      <c r="J7803" s="946"/>
      <c r="K7803" s="946"/>
      <c r="L7803" s="946"/>
      <c r="M7803" s="946"/>
      <c r="N7803" s="946"/>
      <c r="O7803" s="946"/>
      <c r="P7803" s="946"/>
      <c r="Q7803" s="946"/>
      <c r="T7803" s="752"/>
    </row>
    <row r="7804" spans="1:20" s="753" customFormat="1" ht="13.2" x14ac:dyDescent="0.25">
      <c r="A7804" s="947" t="s">
        <v>12786</v>
      </c>
      <c r="B7804" s="947"/>
      <c r="C7804" s="947"/>
      <c r="D7804" s="947"/>
      <c r="E7804" s="947"/>
      <c r="F7804" s="947"/>
      <c r="G7804" s="947"/>
      <c r="H7804" s="947"/>
      <c r="I7804" s="947"/>
      <c r="J7804" s="947"/>
      <c r="K7804" s="947"/>
      <c r="L7804" s="947"/>
      <c r="M7804" s="947"/>
      <c r="N7804" s="947"/>
      <c r="O7804" s="947"/>
      <c r="P7804" s="947"/>
      <c r="Q7804" s="947"/>
      <c r="T7804" s="754"/>
    </row>
    <row r="7805" spans="1:20" s="760" customFormat="1" ht="24" customHeight="1" x14ac:dyDescent="0.25">
      <c r="A7805" s="943" t="s">
        <v>5502</v>
      </c>
      <c r="B7805" s="948" t="s">
        <v>5503</v>
      </c>
      <c r="C7805" s="949"/>
      <c r="D7805" s="755"/>
      <c r="E7805" s="943" t="s">
        <v>5504</v>
      </c>
      <c r="F7805" s="943" t="s">
        <v>4881</v>
      </c>
      <c r="G7805" s="943" t="s">
        <v>5505</v>
      </c>
      <c r="H7805" s="943" t="s">
        <v>5506</v>
      </c>
      <c r="I7805" s="943" t="s">
        <v>5507</v>
      </c>
      <c r="J7805" s="756" t="s">
        <v>3115</v>
      </c>
      <c r="K7805" s="757" t="s">
        <v>3116</v>
      </c>
      <c r="L7805" s="758" t="s">
        <v>5508</v>
      </c>
      <c r="M7805" s="758" t="s">
        <v>5509</v>
      </c>
      <c r="N7805" s="756" t="s">
        <v>3116</v>
      </c>
      <c r="O7805" s="756" t="s">
        <v>3116</v>
      </c>
      <c r="P7805" s="759" t="s">
        <v>3317</v>
      </c>
      <c r="Q7805" s="759" t="s">
        <v>3341</v>
      </c>
      <c r="R7805" s="759" t="s">
        <v>5510</v>
      </c>
      <c r="T7805" s="761"/>
    </row>
    <row r="7806" spans="1:20" s="760" customFormat="1" ht="19.5" customHeight="1" x14ac:dyDescent="0.25">
      <c r="A7806" s="944"/>
      <c r="B7806" s="950"/>
      <c r="C7806" s="951"/>
      <c r="D7806" s="762"/>
      <c r="E7806" s="944"/>
      <c r="F7806" s="944"/>
      <c r="G7806" s="944"/>
      <c r="H7806" s="944"/>
      <c r="I7806" s="944"/>
      <c r="J7806" s="763">
        <v>2020</v>
      </c>
      <c r="K7806" s="764" t="s">
        <v>3120</v>
      </c>
      <c r="L7806" s="765" t="s">
        <v>3120</v>
      </c>
      <c r="M7806" s="765" t="s">
        <v>3120</v>
      </c>
      <c r="N7806" s="766" t="s">
        <v>5068</v>
      </c>
      <c r="O7806" s="766" t="s">
        <v>5069</v>
      </c>
      <c r="P7806" s="763" t="s">
        <v>4882</v>
      </c>
      <c r="Q7806" s="766" t="s">
        <v>5102</v>
      </c>
      <c r="R7806" s="763"/>
      <c r="T7806" s="761"/>
    </row>
    <row r="7807" spans="1:20" s="760" customFormat="1" ht="15.75" customHeight="1" x14ac:dyDescent="0.25">
      <c r="A7807" s="945"/>
      <c r="B7807" s="952"/>
      <c r="C7807" s="953"/>
      <c r="D7807" s="768"/>
      <c r="E7807" s="945"/>
      <c r="F7807" s="945"/>
      <c r="G7807" s="945"/>
      <c r="H7807" s="945"/>
      <c r="I7807" s="945"/>
      <c r="J7807" s="769" t="s">
        <v>14</v>
      </c>
      <c r="K7807" s="770" t="s">
        <v>14</v>
      </c>
      <c r="L7807" s="771" t="s">
        <v>14</v>
      </c>
      <c r="M7807" s="771" t="s">
        <v>14</v>
      </c>
      <c r="N7807" s="769" t="s">
        <v>14</v>
      </c>
      <c r="O7807" s="769" t="s">
        <v>14</v>
      </c>
      <c r="P7807" s="769" t="s">
        <v>14</v>
      </c>
      <c r="Q7807" s="769" t="s">
        <v>14</v>
      </c>
      <c r="R7807" s="769"/>
      <c r="T7807" s="761"/>
    </row>
    <row r="7808" spans="1:20" s="498" customFormat="1" ht="12" x14ac:dyDescent="0.25">
      <c r="A7808" s="772"/>
      <c r="C7808" s="773" t="s">
        <v>5142</v>
      </c>
      <c r="D7808" s="817"/>
      <c r="E7808" s="773"/>
      <c r="F7808" s="775"/>
      <c r="G7808" s="773"/>
      <c r="H7808" s="773"/>
      <c r="I7808" s="773"/>
      <c r="J7808" s="777">
        <v>12200000</v>
      </c>
      <c r="K7808" s="789">
        <f>SUM(K7809:K7841)</f>
        <v>12200000</v>
      </c>
      <c r="L7808" s="784">
        <f t="shared" ref="L7808:O7808" si="504">SUM(L7809:L7841)</f>
        <v>0</v>
      </c>
      <c r="M7808" s="784">
        <f t="shared" si="504"/>
        <v>0</v>
      </c>
      <c r="N7808" s="784">
        <f t="shared" si="504"/>
        <v>12200000</v>
      </c>
      <c r="O7808" s="784">
        <f t="shared" si="504"/>
        <v>12900000</v>
      </c>
      <c r="P7808" s="777">
        <f>SUM(K7808,N7808,O7808)</f>
        <v>37300000</v>
      </c>
      <c r="Q7808" s="777">
        <v>11900000</v>
      </c>
      <c r="R7808" s="777"/>
      <c r="T7808" s="568"/>
    </row>
    <row r="7809" spans="1:20" s="498" customFormat="1" ht="24" x14ac:dyDescent="0.25">
      <c r="A7809" s="772"/>
      <c r="D7809" s="515" t="s">
        <v>13675</v>
      </c>
      <c r="E7809" s="779" t="s">
        <v>13676</v>
      </c>
      <c r="F7809" s="780" t="s">
        <v>5927</v>
      </c>
      <c r="G7809" s="781" t="s">
        <v>10795</v>
      </c>
      <c r="H7809" s="781" t="s">
        <v>13143</v>
      </c>
      <c r="I7809" s="781" t="s">
        <v>5517</v>
      </c>
      <c r="J7809" s="782">
        <v>400000</v>
      </c>
      <c r="K7809" s="783">
        <v>400000</v>
      </c>
      <c r="L7809" s="784">
        <f>SUM(J7809-K7809)</f>
        <v>0</v>
      </c>
      <c r="M7809" s="784">
        <f>SUM(K7809-J7809)</f>
        <v>0</v>
      </c>
      <c r="N7809" s="782">
        <v>400000</v>
      </c>
      <c r="O7809" s="782">
        <v>500000</v>
      </c>
      <c r="P7809" s="515">
        <v>1300000</v>
      </c>
      <c r="Q7809" s="782">
        <v>400000</v>
      </c>
      <c r="R7809" s="782"/>
      <c r="T7809" s="568"/>
    </row>
    <row r="7810" spans="1:20" s="498" customFormat="1" ht="12" x14ac:dyDescent="0.25">
      <c r="A7810" s="772"/>
      <c r="D7810" s="515" t="s">
        <v>13677</v>
      </c>
      <c r="E7810" s="779" t="s">
        <v>13678</v>
      </c>
      <c r="F7810" s="780" t="s">
        <v>13679</v>
      </c>
      <c r="G7810" s="781" t="s">
        <v>10795</v>
      </c>
      <c r="H7810" s="781" t="s">
        <v>13143</v>
      </c>
      <c r="I7810" s="781" t="s">
        <v>5517</v>
      </c>
      <c r="J7810" s="782">
        <v>400000</v>
      </c>
      <c r="K7810" s="783">
        <v>400000</v>
      </c>
      <c r="L7810" s="784">
        <f t="shared" ref="L7810:L7841" si="505">SUM(J7810-K7810)</f>
        <v>0</v>
      </c>
      <c r="M7810" s="784">
        <f t="shared" ref="M7810:M7841" si="506">SUM(K7810-J7810)</f>
        <v>0</v>
      </c>
      <c r="N7810" s="782">
        <v>400000</v>
      </c>
      <c r="O7810" s="782">
        <v>500000</v>
      </c>
      <c r="P7810" s="515">
        <v>1300000</v>
      </c>
      <c r="Q7810" s="782">
        <v>400000</v>
      </c>
      <c r="R7810" s="782"/>
      <c r="T7810" s="568"/>
    </row>
    <row r="7811" spans="1:20" s="498" customFormat="1" ht="12" x14ac:dyDescent="0.25">
      <c r="A7811" s="772"/>
      <c r="D7811" s="515" t="s">
        <v>13680</v>
      </c>
      <c r="E7811" s="779" t="s">
        <v>13681</v>
      </c>
      <c r="F7811" s="780" t="s">
        <v>5580</v>
      </c>
      <c r="G7811" s="781" t="s">
        <v>10795</v>
      </c>
      <c r="H7811" s="781" t="s">
        <v>13143</v>
      </c>
      <c r="I7811" s="781" t="s">
        <v>5517</v>
      </c>
      <c r="J7811" s="782">
        <v>600000</v>
      </c>
      <c r="K7811" s="783">
        <v>600000</v>
      </c>
      <c r="L7811" s="784">
        <f t="shared" si="505"/>
        <v>0</v>
      </c>
      <c r="M7811" s="784">
        <f t="shared" si="506"/>
        <v>0</v>
      </c>
      <c r="N7811" s="782">
        <v>600000</v>
      </c>
      <c r="O7811" s="782">
        <v>600000</v>
      </c>
      <c r="P7811" s="515">
        <v>1800000</v>
      </c>
      <c r="Q7811" s="782">
        <v>600000</v>
      </c>
      <c r="R7811" s="782"/>
      <c r="T7811" s="568"/>
    </row>
    <row r="7812" spans="1:20" s="498" customFormat="1" ht="12" x14ac:dyDescent="0.25">
      <c r="A7812" s="772"/>
      <c r="D7812" s="515" t="s">
        <v>13682</v>
      </c>
      <c r="E7812" s="779" t="s">
        <v>13683</v>
      </c>
      <c r="F7812" s="780" t="s">
        <v>5583</v>
      </c>
      <c r="G7812" s="781" t="s">
        <v>10795</v>
      </c>
      <c r="H7812" s="781" t="s">
        <v>13143</v>
      </c>
      <c r="I7812" s="781" t="s">
        <v>5517</v>
      </c>
      <c r="J7812" s="782">
        <v>200000</v>
      </c>
      <c r="K7812" s="783">
        <v>200000</v>
      </c>
      <c r="L7812" s="784">
        <f t="shared" si="505"/>
        <v>0</v>
      </c>
      <c r="M7812" s="784">
        <f t="shared" si="506"/>
        <v>0</v>
      </c>
      <c r="N7812" s="782">
        <v>200000</v>
      </c>
      <c r="O7812" s="782">
        <v>200000</v>
      </c>
      <c r="P7812" s="515">
        <v>600000</v>
      </c>
      <c r="Q7812" s="782">
        <v>150000</v>
      </c>
      <c r="R7812" s="782"/>
      <c r="T7812" s="568"/>
    </row>
    <row r="7813" spans="1:20" s="498" customFormat="1" ht="12" x14ac:dyDescent="0.25">
      <c r="A7813" s="772"/>
      <c r="D7813" s="515" t="s">
        <v>13684</v>
      </c>
      <c r="E7813" s="779" t="s">
        <v>13685</v>
      </c>
      <c r="F7813" s="780" t="s">
        <v>6944</v>
      </c>
      <c r="G7813" s="781" t="s">
        <v>10795</v>
      </c>
      <c r="H7813" s="781" t="s">
        <v>13143</v>
      </c>
      <c r="I7813" s="781" t="s">
        <v>5517</v>
      </c>
      <c r="J7813" s="782">
        <v>200000</v>
      </c>
      <c r="K7813" s="783">
        <v>200000</v>
      </c>
      <c r="L7813" s="784">
        <f t="shared" si="505"/>
        <v>0</v>
      </c>
      <c r="M7813" s="784">
        <f t="shared" si="506"/>
        <v>0</v>
      </c>
      <c r="N7813" s="782">
        <v>200000</v>
      </c>
      <c r="O7813" s="782">
        <v>200000</v>
      </c>
      <c r="P7813" s="515">
        <v>600000</v>
      </c>
      <c r="Q7813" s="782">
        <v>200000</v>
      </c>
      <c r="R7813" s="782"/>
      <c r="T7813" s="568"/>
    </row>
    <row r="7814" spans="1:20" s="498" customFormat="1" ht="36" x14ac:dyDescent="0.25">
      <c r="A7814" s="772"/>
      <c r="D7814" s="515" t="s">
        <v>13686</v>
      </c>
      <c r="E7814" s="779" t="s">
        <v>13687</v>
      </c>
      <c r="F7814" s="780" t="s">
        <v>5598</v>
      </c>
      <c r="G7814" s="781" t="s">
        <v>10795</v>
      </c>
      <c r="H7814" s="781" t="s">
        <v>13143</v>
      </c>
      <c r="I7814" s="781" t="s">
        <v>5517</v>
      </c>
      <c r="J7814" s="782">
        <v>4000000</v>
      </c>
      <c r="K7814" s="783">
        <v>4000000</v>
      </c>
      <c r="L7814" s="784">
        <f t="shared" si="505"/>
        <v>0</v>
      </c>
      <c r="M7814" s="784">
        <f t="shared" si="506"/>
        <v>0</v>
      </c>
      <c r="N7814" s="782">
        <v>4000000</v>
      </c>
      <c r="O7814" s="782">
        <v>4500000</v>
      </c>
      <c r="P7814" s="515">
        <v>12500000</v>
      </c>
      <c r="Q7814" s="782">
        <v>4000000</v>
      </c>
      <c r="R7814" s="782"/>
      <c r="T7814" s="568"/>
    </row>
    <row r="7815" spans="1:20" s="498" customFormat="1" ht="12" x14ac:dyDescent="0.25">
      <c r="A7815" s="772"/>
      <c r="D7815" s="515" t="s">
        <v>13688</v>
      </c>
      <c r="E7815" s="779" t="s">
        <v>13689</v>
      </c>
      <c r="F7815" s="780" t="s">
        <v>5601</v>
      </c>
      <c r="G7815" s="781" t="s">
        <v>10795</v>
      </c>
      <c r="H7815" s="781" t="s">
        <v>13143</v>
      </c>
      <c r="I7815" s="781" t="s">
        <v>5517</v>
      </c>
      <c r="J7815" s="782">
        <v>300000</v>
      </c>
      <c r="K7815" s="783">
        <v>300000</v>
      </c>
      <c r="L7815" s="784">
        <f t="shared" si="505"/>
        <v>0</v>
      </c>
      <c r="M7815" s="784">
        <f t="shared" si="506"/>
        <v>0</v>
      </c>
      <c r="N7815" s="782">
        <v>300000</v>
      </c>
      <c r="O7815" s="782">
        <v>300000</v>
      </c>
      <c r="P7815" s="515">
        <v>900000</v>
      </c>
      <c r="Q7815" s="782">
        <v>300000</v>
      </c>
      <c r="R7815" s="782"/>
      <c r="T7815" s="568"/>
    </row>
    <row r="7816" spans="1:20" s="498" customFormat="1" ht="12" x14ac:dyDescent="0.25">
      <c r="A7816" s="772"/>
      <c r="D7816" s="515" t="s">
        <v>13690</v>
      </c>
      <c r="E7816" s="779" t="s">
        <v>13691</v>
      </c>
      <c r="F7816" s="780" t="s">
        <v>5604</v>
      </c>
      <c r="G7816" s="781" t="s">
        <v>10795</v>
      </c>
      <c r="H7816" s="781" t="s">
        <v>13143</v>
      </c>
      <c r="I7816" s="781" t="s">
        <v>5517</v>
      </c>
      <c r="J7816" s="782">
        <v>500000</v>
      </c>
      <c r="K7816" s="783">
        <v>500000</v>
      </c>
      <c r="L7816" s="784">
        <f t="shared" si="505"/>
        <v>0</v>
      </c>
      <c r="M7816" s="784">
        <f t="shared" si="506"/>
        <v>0</v>
      </c>
      <c r="N7816" s="782">
        <v>500000</v>
      </c>
      <c r="O7816" s="782">
        <v>500000</v>
      </c>
      <c r="P7816" s="515">
        <v>1500000</v>
      </c>
      <c r="Q7816" s="782">
        <v>500000</v>
      </c>
      <c r="R7816" s="782"/>
      <c r="T7816" s="568"/>
    </row>
    <row r="7817" spans="1:20" s="498" customFormat="1" ht="12" x14ac:dyDescent="0.25">
      <c r="A7817" s="772"/>
      <c r="D7817" s="515" t="s">
        <v>13692</v>
      </c>
      <c r="E7817" s="779" t="s">
        <v>13693</v>
      </c>
      <c r="F7817" s="780" t="s">
        <v>5607</v>
      </c>
      <c r="G7817" s="781" t="s">
        <v>10795</v>
      </c>
      <c r="H7817" s="781" t="s">
        <v>13143</v>
      </c>
      <c r="I7817" s="781" t="s">
        <v>5517</v>
      </c>
      <c r="J7817" s="782">
        <v>300000</v>
      </c>
      <c r="K7817" s="783">
        <v>300000</v>
      </c>
      <c r="L7817" s="784">
        <f t="shared" si="505"/>
        <v>0</v>
      </c>
      <c r="M7817" s="784">
        <f t="shared" si="506"/>
        <v>0</v>
      </c>
      <c r="N7817" s="782">
        <v>300000</v>
      </c>
      <c r="O7817" s="782">
        <v>300000</v>
      </c>
      <c r="P7817" s="515">
        <v>900000</v>
      </c>
      <c r="Q7817" s="782">
        <v>300000</v>
      </c>
      <c r="R7817" s="782"/>
      <c r="T7817" s="568"/>
    </row>
    <row r="7818" spans="1:20" s="498" customFormat="1" ht="36" x14ac:dyDescent="0.25">
      <c r="A7818" s="772"/>
      <c r="D7818" s="515" t="s">
        <v>13694</v>
      </c>
      <c r="E7818" s="779" t="s">
        <v>13695</v>
      </c>
      <c r="F7818" s="780" t="s">
        <v>5634</v>
      </c>
      <c r="G7818" s="781" t="s">
        <v>10795</v>
      </c>
      <c r="H7818" s="781" t="s">
        <v>13143</v>
      </c>
      <c r="I7818" s="781" t="s">
        <v>5517</v>
      </c>
      <c r="J7818" s="782">
        <v>200000</v>
      </c>
      <c r="K7818" s="783">
        <v>200000</v>
      </c>
      <c r="L7818" s="784">
        <f t="shared" si="505"/>
        <v>0</v>
      </c>
      <c r="M7818" s="784">
        <f t="shared" si="506"/>
        <v>0</v>
      </c>
      <c r="N7818" s="782">
        <v>200000</v>
      </c>
      <c r="O7818" s="782">
        <v>200000</v>
      </c>
      <c r="P7818" s="515">
        <v>600000</v>
      </c>
      <c r="Q7818" s="782">
        <v>200000</v>
      </c>
      <c r="R7818" s="782"/>
      <c r="T7818" s="568"/>
    </row>
    <row r="7819" spans="1:20" s="498" customFormat="1" ht="24" x14ac:dyDescent="0.25">
      <c r="A7819" s="772"/>
      <c r="D7819" s="515" t="s">
        <v>13696</v>
      </c>
      <c r="E7819" s="779" t="s">
        <v>13697</v>
      </c>
      <c r="F7819" s="780" t="s">
        <v>5637</v>
      </c>
      <c r="G7819" s="781" t="s">
        <v>10795</v>
      </c>
      <c r="H7819" s="781" t="s">
        <v>13143</v>
      </c>
      <c r="I7819" s="781" t="s">
        <v>5517</v>
      </c>
      <c r="J7819" s="782">
        <v>200000</v>
      </c>
      <c r="K7819" s="783">
        <v>200000</v>
      </c>
      <c r="L7819" s="784">
        <f t="shared" si="505"/>
        <v>0</v>
      </c>
      <c r="M7819" s="784">
        <f t="shared" si="506"/>
        <v>0</v>
      </c>
      <c r="N7819" s="782">
        <v>200000</v>
      </c>
      <c r="O7819" s="782">
        <v>200000</v>
      </c>
      <c r="P7819" s="515">
        <v>600000</v>
      </c>
      <c r="Q7819" s="782">
        <v>200000</v>
      </c>
      <c r="R7819" s="782"/>
      <c r="T7819" s="568"/>
    </row>
    <row r="7820" spans="1:20" s="498" customFormat="1" ht="24" x14ac:dyDescent="0.25">
      <c r="A7820" s="772"/>
      <c r="D7820" s="515" t="s">
        <v>13698</v>
      </c>
      <c r="E7820" s="779" t="s">
        <v>13699</v>
      </c>
      <c r="F7820" s="780" t="s">
        <v>5840</v>
      </c>
      <c r="G7820" s="781" t="s">
        <v>10795</v>
      </c>
      <c r="H7820" s="781" t="s">
        <v>13143</v>
      </c>
      <c r="I7820" s="781" t="s">
        <v>5517</v>
      </c>
      <c r="J7820" s="782">
        <v>400000</v>
      </c>
      <c r="K7820" s="783">
        <v>400000</v>
      </c>
      <c r="L7820" s="784">
        <f t="shared" si="505"/>
        <v>0</v>
      </c>
      <c r="M7820" s="784">
        <f t="shared" si="506"/>
        <v>0</v>
      </c>
      <c r="N7820" s="782">
        <v>400000</v>
      </c>
      <c r="O7820" s="782">
        <v>400000</v>
      </c>
      <c r="P7820" s="515">
        <v>1200000</v>
      </c>
      <c r="Q7820" s="782">
        <v>350000</v>
      </c>
      <c r="R7820" s="782"/>
      <c r="T7820" s="568"/>
    </row>
    <row r="7821" spans="1:20" s="498" customFormat="1" ht="24" x14ac:dyDescent="0.25">
      <c r="A7821" s="772"/>
      <c r="D7821" s="515" t="s">
        <v>13700</v>
      </c>
      <c r="E7821" s="779" t="s">
        <v>13701</v>
      </c>
      <c r="F7821" s="780" t="s">
        <v>5643</v>
      </c>
      <c r="G7821" s="781" t="s">
        <v>10795</v>
      </c>
      <c r="H7821" s="781" t="s">
        <v>13143</v>
      </c>
      <c r="I7821" s="781" t="s">
        <v>5517</v>
      </c>
      <c r="J7821" s="782">
        <v>300000</v>
      </c>
      <c r="K7821" s="783">
        <v>300000</v>
      </c>
      <c r="L7821" s="784">
        <f t="shared" si="505"/>
        <v>0</v>
      </c>
      <c r="M7821" s="784">
        <f t="shared" si="506"/>
        <v>0</v>
      </c>
      <c r="N7821" s="782">
        <v>300000</v>
      </c>
      <c r="O7821" s="782">
        <v>300000</v>
      </c>
      <c r="P7821" s="515">
        <v>900000</v>
      </c>
      <c r="Q7821" s="782">
        <v>300000</v>
      </c>
      <c r="R7821" s="782"/>
      <c r="T7821" s="568"/>
    </row>
    <row r="7822" spans="1:20" s="498" customFormat="1" ht="12" x14ac:dyDescent="0.25">
      <c r="A7822" s="772"/>
      <c r="D7822" s="515" t="s">
        <v>13702</v>
      </c>
      <c r="E7822" s="779" t="s">
        <v>13703</v>
      </c>
      <c r="F7822" s="515" t="s">
        <v>5646</v>
      </c>
      <c r="G7822" s="781" t="s">
        <v>10795</v>
      </c>
      <c r="H7822" s="781" t="s">
        <v>13143</v>
      </c>
      <c r="I7822" s="781" t="s">
        <v>5517</v>
      </c>
      <c r="J7822" s="782">
        <v>300000</v>
      </c>
      <c r="K7822" s="783">
        <v>300000</v>
      </c>
      <c r="L7822" s="784">
        <f t="shared" si="505"/>
        <v>0</v>
      </c>
      <c r="M7822" s="784">
        <f t="shared" si="506"/>
        <v>0</v>
      </c>
      <c r="N7822" s="782">
        <v>300000</v>
      </c>
      <c r="O7822" s="782">
        <v>300000</v>
      </c>
      <c r="P7822" s="515">
        <v>900000</v>
      </c>
      <c r="Q7822" s="782">
        <v>250000</v>
      </c>
      <c r="R7822" s="782"/>
      <c r="T7822" s="568"/>
    </row>
    <row r="7823" spans="1:20" s="498" customFormat="1" ht="12" x14ac:dyDescent="0.25">
      <c r="A7823" s="772"/>
      <c r="D7823" s="515" t="s">
        <v>13704</v>
      </c>
      <c r="E7823" s="779" t="s">
        <v>13705</v>
      </c>
      <c r="F7823" s="515" t="s">
        <v>5649</v>
      </c>
      <c r="G7823" s="781" t="s">
        <v>10795</v>
      </c>
      <c r="H7823" s="781" t="s">
        <v>13143</v>
      </c>
      <c r="I7823" s="781" t="s">
        <v>5517</v>
      </c>
      <c r="J7823" s="782">
        <v>500000</v>
      </c>
      <c r="K7823" s="783">
        <v>500000</v>
      </c>
      <c r="L7823" s="784">
        <f t="shared" si="505"/>
        <v>0</v>
      </c>
      <c r="M7823" s="784">
        <f t="shared" si="506"/>
        <v>0</v>
      </c>
      <c r="N7823" s="782">
        <v>500000</v>
      </c>
      <c r="O7823" s="782">
        <v>500000</v>
      </c>
      <c r="P7823" s="515">
        <v>1500000</v>
      </c>
      <c r="Q7823" s="782">
        <v>500000</v>
      </c>
      <c r="R7823" s="782"/>
      <c r="T7823" s="568"/>
    </row>
    <row r="7824" spans="1:20" s="498" customFormat="1" ht="12" x14ac:dyDescent="0.25">
      <c r="A7824" s="772"/>
      <c r="D7824" s="515" t="s">
        <v>13706</v>
      </c>
      <c r="E7824" s="779" t="s">
        <v>13707</v>
      </c>
      <c r="F7824" s="780" t="s">
        <v>6511</v>
      </c>
      <c r="G7824" s="781" t="s">
        <v>10795</v>
      </c>
      <c r="H7824" s="781" t="s">
        <v>13143</v>
      </c>
      <c r="I7824" s="781" t="s">
        <v>5517</v>
      </c>
      <c r="J7824" s="782">
        <v>300000</v>
      </c>
      <c r="K7824" s="783">
        <v>300000</v>
      </c>
      <c r="L7824" s="784">
        <f t="shared" si="505"/>
        <v>0</v>
      </c>
      <c r="M7824" s="784">
        <f t="shared" si="506"/>
        <v>0</v>
      </c>
      <c r="N7824" s="782">
        <v>300000</v>
      </c>
      <c r="O7824" s="782">
        <v>300000</v>
      </c>
      <c r="P7824" s="515">
        <v>900000</v>
      </c>
      <c r="Q7824" s="782">
        <v>250000</v>
      </c>
      <c r="R7824" s="782"/>
      <c r="T7824" s="568"/>
    </row>
    <row r="7825" spans="1:20" s="498" customFormat="1" ht="12" x14ac:dyDescent="0.25">
      <c r="A7825" s="772"/>
      <c r="D7825" s="515" t="s">
        <v>13708</v>
      </c>
      <c r="E7825" s="779" t="s">
        <v>13709</v>
      </c>
      <c r="F7825" s="780" t="s">
        <v>5664</v>
      </c>
      <c r="G7825" s="781" t="s">
        <v>10795</v>
      </c>
      <c r="H7825" s="781" t="s">
        <v>13143</v>
      </c>
      <c r="I7825" s="781" t="s">
        <v>5517</v>
      </c>
      <c r="J7825" s="782">
        <v>0</v>
      </c>
      <c r="K7825" s="783">
        <v>0</v>
      </c>
      <c r="L7825" s="784">
        <f t="shared" si="505"/>
        <v>0</v>
      </c>
      <c r="M7825" s="784">
        <f t="shared" si="506"/>
        <v>0</v>
      </c>
      <c r="N7825" s="782">
        <v>0</v>
      </c>
      <c r="O7825" s="782">
        <v>0</v>
      </c>
      <c r="P7825" s="515">
        <v>0</v>
      </c>
      <c r="Q7825" s="782">
        <v>0</v>
      </c>
      <c r="R7825" s="782"/>
      <c r="T7825" s="568"/>
    </row>
    <row r="7826" spans="1:20" s="498" customFormat="1" ht="12" x14ac:dyDescent="0.25">
      <c r="A7826" s="772"/>
      <c r="D7826" s="515" t="s">
        <v>13710</v>
      </c>
      <c r="E7826" s="779" t="s">
        <v>13711</v>
      </c>
      <c r="F7826" s="780" t="s">
        <v>5679</v>
      </c>
      <c r="G7826" s="781" t="s">
        <v>10795</v>
      </c>
      <c r="H7826" s="781" t="s">
        <v>13143</v>
      </c>
      <c r="I7826" s="781" t="s">
        <v>5517</v>
      </c>
      <c r="J7826" s="782">
        <v>500000</v>
      </c>
      <c r="K7826" s="783">
        <v>500000</v>
      </c>
      <c r="L7826" s="784">
        <f t="shared" si="505"/>
        <v>0</v>
      </c>
      <c r="M7826" s="784">
        <f t="shared" si="506"/>
        <v>0</v>
      </c>
      <c r="N7826" s="782">
        <v>500000</v>
      </c>
      <c r="O7826" s="782">
        <v>500000</v>
      </c>
      <c r="P7826" s="515">
        <v>1500000</v>
      </c>
      <c r="Q7826" s="782">
        <v>500000</v>
      </c>
      <c r="R7826" s="782"/>
      <c r="T7826" s="568"/>
    </row>
    <row r="7827" spans="1:20" s="498" customFormat="1" ht="12" x14ac:dyDescent="0.25">
      <c r="A7827" s="772"/>
      <c r="D7827" s="515" t="s">
        <v>13712</v>
      </c>
      <c r="E7827" s="779" t="s">
        <v>13713</v>
      </c>
      <c r="F7827" s="515" t="s">
        <v>5688</v>
      </c>
      <c r="G7827" s="781" t="s">
        <v>10795</v>
      </c>
      <c r="H7827" s="781" t="s">
        <v>13143</v>
      </c>
      <c r="I7827" s="781" t="s">
        <v>5517</v>
      </c>
      <c r="J7827" s="782">
        <v>400000</v>
      </c>
      <c r="K7827" s="783">
        <v>400000</v>
      </c>
      <c r="L7827" s="784">
        <f t="shared" si="505"/>
        <v>0</v>
      </c>
      <c r="M7827" s="784">
        <f t="shared" si="506"/>
        <v>0</v>
      </c>
      <c r="N7827" s="782">
        <v>400000</v>
      </c>
      <c r="O7827" s="782">
        <v>400000</v>
      </c>
      <c r="P7827" s="515">
        <v>1200000</v>
      </c>
      <c r="Q7827" s="782">
        <v>400000</v>
      </c>
      <c r="R7827" s="782"/>
      <c r="T7827" s="568"/>
    </row>
    <row r="7828" spans="1:20" s="498" customFormat="1" ht="12" x14ac:dyDescent="0.25">
      <c r="A7828" s="772"/>
      <c r="D7828" s="515" t="s">
        <v>13714</v>
      </c>
      <c r="E7828" s="779" t="s">
        <v>13715</v>
      </c>
      <c r="F7828" s="780" t="s">
        <v>5703</v>
      </c>
      <c r="G7828" s="781" t="s">
        <v>10795</v>
      </c>
      <c r="H7828" s="781" t="s">
        <v>13641</v>
      </c>
      <c r="I7828" s="781" t="s">
        <v>5517</v>
      </c>
      <c r="J7828" s="782">
        <v>300000</v>
      </c>
      <c r="K7828" s="783">
        <v>300000</v>
      </c>
      <c r="L7828" s="784">
        <f t="shared" si="505"/>
        <v>0</v>
      </c>
      <c r="M7828" s="784">
        <f t="shared" si="506"/>
        <v>0</v>
      </c>
      <c r="N7828" s="782">
        <v>300000</v>
      </c>
      <c r="O7828" s="782">
        <v>300000</v>
      </c>
      <c r="P7828" s="515">
        <v>900000</v>
      </c>
      <c r="Q7828" s="782">
        <v>250000</v>
      </c>
      <c r="R7828" s="782"/>
      <c r="T7828" s="568"/>
    </row>
    <row r="7829" spans="1:20" s="498" customFormat="1" ht="12" x14ac:dyDescent="0.25">
      <c r="A7829" s="772"/>
      <c r="D7829" s="515" t="s">
        <v>13716</v>
      </c>
      <c r="E7829" s="779" t="s">
        <v>13717</v>
      </c>
      <c r="F7829" s="515" t="s">
        <v>6462</v>
      </c>
      <c r="G7829" s="781" t="s">
        <v>10795</v>
      </c>
      <c r="H7829" s="781" t="s">
        <v>13140</v>
      </c>
      <c r="I7829" s="781" t="s">
        <v>5517</v>
      </c>
      <c r="J7829" s="782">
        <v>300000</v>
      </c>
      <c r="K7829" s="783">
        <v>300000</v>
      </c>
      <c r="L7829" s="784">
        <f t="shared" si="505"/>
        <v>0</v>
      </c>
      <c r="M7829" s="784">
        <f t="shared" si="506"/>
        <v>0</v>
      </c>
      <c r="N7829" s="782">
        <v>300000</v>
      </c>
      <c r="O7829" s="782">
        <v>300000</v>
      </c>
      <c r="P7829" s="515">
        <v>900000</v>
      </c>
      <c r="Q7829" s="782">
        <v>300000</v>
      </c>
      <c r="R7829" s="782"/>
      <c r="T7829" s="568"/>
    </row>
    <row r="7830" spans="1:20" s="498" customFormat="1" ht="12" x14ac:dyDescent="0.25">
      <c r="A7830" s="772"/>
      <c r="D7830" s="515" t="s">
        <v>13718</v>
      </c>
      <c r="E7830" s="779" t="s">
        <v>13719</v>
      </c>
      <c r="F7830" s="780" t="s">
        <v>6671</v>
      </c>
      <c r="G7830" s="781" t="s">
        <v>10795</v>
      </c>
      <c r="H7830" s="781" t="s">
        <v>13641</v>
      </c>
      <c r="I7830" s="781" t="s">
        <v>5517</v>
      </c>
      <c r="J7830" s="782">
        <v>400000</v>
      </c>
      <c r="K7830" s="783">
        <v>400000</v>
      </c>
      <c r="L7830" s="784">
        <f t="shared" si="505"/>
        <v>0</v>
      </c>
      <c r="M7830" s="784">
        <f t="shared" si="506"/>
        <v>0</v>
      </c>
      <c r="N7830" s="782">
        <v>400000</v>
      </c>
      <c r="O7830" s="782">
        <v>400000</v>
      </c>
      <c r="P7830" s="515">
        <v>1200000</v>
      </c>
      <c r="Q7830" s="782">
        <v>400000</v>
      </c>
      <c r="R7830" s="782"/>
      <c r="T7830" s="568"/>
    </row>
    <row r="7831" spans="1:20" s="751" customFormat="1" ht="12" customHeight="1" x14ac:dyDescent="0.3">
      <c r="A7831" s="946" t="s">
        <v>5500</v>
      </c>
      <c r="B7831" s="946"/>
      <c r="C7831" s="946"/>
      <c r="D7831" s="946"/>
      <c r="E7831" s="946"/>
      <c r="F7831" s="946"/>
      <c r="G7831" s="946"/>
      <c r="H7831" s="946"/>
      <c r="I7831" s="946"/>
      <c r="J7831" s="946"/>
      <c r="K7831" s="946"/>
      <c r="L7831" s="946"/>
      <c r="M7831" s="946"/>
      <c r="N7831" s="946"/>
      <c r="O7831" s="946"/>
      <c r="P7831" s="946"/>
      <c r="Q7831" s="946"/>
      <c r="T7831" s="752"/>
    </row>
    <row r="7832" spans="1:20" s="751" customFormat="1" ht="13.8" x14ac:dyDescent="0.3">
      <c r="A7832" s="946" t="s">
        <v>5501</v>
      </c>
      <c r="B7832" s="946"/>
      <c r="C7832" s="946"/>
      <c r="D7832" s="946"/>
      <c r="E7832" s="946"/>
      <c r="F7832" s="946"/>
      <c r="G7832" s="946"/>
      <c r="H7832" s="946"/>
      <c r="I7832" s="946"/>
      <c r="J7832" s="946"/>
      <c r="K7832" s="946"/>
      <c r="L7832" s="946"/>
      <c r="M7832" s="946"/>
      <c r="N7832" s="946"/>
      <c r="O7832" s="946"/>
      <c r="P7832" s="946"/>
      <c r="Q7832" s="946"/>
      <c r="T7832" s="752"/>
    </row>
    <row r="7833" spans="1:20" s="753" customFormat="1" ht="13.2" x14ac:dyDescent="0.25">
      <c r="A7833" s="947" t="s">
        <v>12786</v>
      </c>
      <c r="B7833" s="947"/>
      <c r="C7833" s="947"/>
      <c r="D7833" s="947"/>
      <c r="E7833" s="947"/>
      <c r="F7833" s="947"/>
      <c r="G7833" s="947"/>
      <c r="H7833" s="947"/>
      <c r="I7833" s="947"/>
      <c r="J7833" s="947"/>
      <c r="K7833" s="947"/>
      <c r="L7833" s="947"/>
      <c r="M7833" s="947"/>
      <c r="N7833" s="947"/>
      <c r="O7833" s="947"/>
      <c r="P7833" s="947"/>
      <c r="Q7833" s="947"/>
      <c r="T7833" s="754"/>
    </row>
    <row r="7834" spans="1:20" s="760" customFormat="1" ht="24" customHeight="1" x14ac:dyDescent="0.25">
      <c r="A7834" s="943" t="s">
        <v>5502</v>
      </c>
      <c r="B7834" s="948" t="s">
        <v>5503</v>
      </c>
      <c r="C7834" s="949"/>
      <c r="D7834" s="755"/>
      <c r="E7834" s="943" t="s">
        <v>5504</v>
      </c>
      <c r="F7834" s="943" t="s">
        <v>4881</v>
      </c>
      <c r="G7834" s="943" t="s">
        <v>5505</v>
      </c>
      <c r="H7834" s="943" t="s">
        <v>5506</v>
      </c>
      <c r="I7834" s="943" t="s">
        <v>5507</v>
      </c>
      <c r="J7834" s="756" t="s">
        <v>3115</v>
      </c>
      <c r="K7834" s="757" t="s">
        <v>3116</v>
      </c>
      <c r="L7834" s="758" t="s">
        <v>5508</v>
      </c>
      <c r="M7834" s="758" t="s">
        <v>5509</v>
      </c>
      <c r="N7834" s="756" t="s">
        <v>3116</v>
      </c>
      <c r="O7834" s="756" t="s">
        <v>3116</v>
      </c>
      <c r="P7834" s="759" t="s">
        <v>3317</v>
      </c>
      <c r="Q7834" s="759" t="s">
        <v>3341</v>
      </c>
      <c r="R7834" s="759" t="s">
        <v>5510</v>
      </c>
      <c r="T7834" s="761"/>
    </row>
    <row r="7835" spans="1:20" s="760" customFormat="1" ht="19.5" customHeight="1" x14ac:dyDescent="0.25">
      <c r="A7835" s="944"/>
      <c r="B7835" s="950"/>
      <c r="C7835" s="951"/>
      <c r="D7835" s="762"/>
      <c r="E7835" s="944"/>
      <c r="F7835" s="944"/>
      <c r="G7835" s="944"/>
      <c r="H7835" s="944"/>
      <c r="I7835" s="944"/>
      <c r="J7835" s="763">
        <v>2020</v>
      </c>
      <c r="K7835" s="764" t="s">
        <v>3120</v>
      </c>
      <c r="L7835" s="765" t="s">
        <v>3120</v>
      </c>
      <c r="M7835" s="765" t="s">
        <v>3120</v>
      </c>
      <c r="N7835" s="766" t="s">
        <v>5068</v>
      </c>
      <c r="O7835" s="766" t="s">
        <v>5069</v>
      </c>
      <c r="P7835" s="763" t="s">
        <v>4882</v>
      </c>
      <c r="Q7835" s="766" t="s">
        <v>5102</v>
      </c>
      <c r="R7835" s="763"/>
      <c r="T7835" s="761"/>
    </row>
    <row r="7836" spans="1:20" s="760" customFormat="1" ht="15.75" customHeight="1" x14ac:dyDescent="0.25">
      <c r="A7836" s="945"/>
      <c r="B7836" s="952"/>
      <c r="C7836" s="953"/>
      <c r="D7836" s="768"/>
      <c r="E7836" s="945"/>
      <c r="F7836" s="945"/>
      <c r="G7836" s="945"/>
      <c r="H7836" s="945"/>
      <c r="I7836" s="945"/>
      <c r="J7836" s="769" t="s">
        <v>14</v>
      </c>
      <c r="K7836" s="770" t="s">
        <v>14</v>
      </c>
      <c r="L7836" s="771" t="s">
        <v>14</v>
      </c>
      <c r="M7836" s="771" t="s">
        <v>14</v>
      </c>
      <c r="N7836" s="769" t="s">
        <v>14</v>
      </c>
      <c r="O7836" s="769" t="s">
        <v>14</v>
      </c>
      <c r="P7836" s="769" t="s">
        <v>14</v>
      </c>
      <c r="Q7836" s="769" t="s">
        <v>14</v>
      </c>
      <c r="R7836" s="769"/>
      <c r="T7836" s="761"/>
    </row>
    <row r="7837" spans="1:20" s="498" customFormat="1" ht="12" x14ac:dyDescent="0.25">
      <c r="A7837" s="772"/>
      <c r="D7837" s="515" t="s">
        <v>13720</v>
      </c>
      <c r="E7837" s="779" t="s">
        <v>13721</v>
      </c>
      <c r="F7837" s="515" t="s">
        <v>5724</v>
      </c>
      <c r="G7837" s="781" t="s">
        <v>10795</v>
      </c>
      <c r="H7837" s="781" t="s">
        <v>13140</v>
      </c>
      <c r="I7837" s="781" t="s">
        <v>5517</v>
      </c>
      <c r="J7837" s="782">
        <v>500000</v>
      </c>
      <c r="K7837" s="783">
        <v>500000</v>
      </c>
      <c r="L7837" s="784">
        <f t="shared" si="505"/>
        <v>0</v>
      </c>
      <c r="M7837" s="784">
        <f t="shared" si="506"/>
        <v>0</v>
      </c>
      <c r="N7837" s="782">
        <v>500000</v>
      </c>
      <c r="O7837" s="782">
        <v>500000</v>
      </c>
      <c r="P7837" s="515">
        <v>1500000</v>
      </c>
      <c r="Q7837" s="782">
        <v>500000</v>
      </c>
      <c r="R7837" s="782"/>
      <c r="T7837" s="568"/>
    </row>
    <row r="7838" spans="1:20" s="498" customFormat="1" ht="12" x14ac:dyDescent="0.25">
      <c r="A7838" s="772"/>
      <c r="D7838" s="515" t="s">
        <v>13722</v>
      </c>
      <c r="E7838" s="779" t="s">
        <v>13723</v>
      </c>
      <c r="F7838" s="515" t="s">
        <v>5727</v>
      </c>
      <c r="G7838" s="781" t="s">
        <v>10795</v>
      </c>
      <c r="H7838" s="781" t="s">
        <v>13140</v>
      </c>
      <c r="I7838" s="781" t="s">
        <v>5517</v>
      </c>
      <c r="J7838" s="782">
        <v>0</v>
      </c>
      <c r="K7838" s="783">
        <v>0</v>
      </c>
      <c r="L7838" s="784">
        <f t="shared" si="505"/>
        <v>0</v>
      </c>
      <c r="M7838" s="784">
        <f t="shared" si="506"/>
        <v>0</v>
      </c>
      <c r="N7838" s="782">
        <v>0</v>
      </c>
      <c r="O7838" s="782">
        <v>0</v>
      </c>
      <c r="P7838" s="515">
        <v>0</v>
      </c>
      <c r="Q7838" s="782">
        <v>0</v>
      </c>
      <c r="R7838" s="782"/>
      <c r="T7838" s="568"/>
    </row>
    <row r="7839" spans="1:20" s="498" customFormat="1" ht="12" x14ac:dyDescent="0.25">
      <c r="A7839" s="772"/>
      <c r="D7839" s="515" t="s">
        <v>13724</v>
      </c>
      <c r="E7839" s="779" t="s">
        <v>13725</v>
      </c>
      <c r="F7839" s="515" t="s">
        <v>6605</v>
      </c>
      <c r="G7839" s="781" t="s">
        <v>10795</v>
      </c>
      <c r="H7839" s="781" t="s">
        <v>13140</v>
      </c>
      <c r="I7839" s="781" t="s">
        <v>5517</v>
      </c>
      <c r="J7839" s="782">
        <v>200000</v>
      </c>
      <c r="K7839" s="783">
        <v>200000</v>
      </c>
      <c r="L7839" s="784">
        <f t="shared" si="505"/>
        <v>0</v>
      </c>
      <c r="M7839" s="784">
        <f t="shared" si="506"/>
        <v>0</v>
      </c>
      <c r="N7839" s="782">
        <v>200000</v>
      </c>
      <c r="O7839" s="782">
        <v>200000</v>
      </c>
      <c r="P7839" s="515">
        <v>600000</v>
      </c>
      <c r="Q7839" s="782">
        <v>150000</v>
      </c>
      <c r="R7839" s="782"/>
      <c r="T7839" s="568"/>
    </row>
    <row r="7840" spans="1:20" s="498" customFormat="1" ht="12" x14ac:dyDescent="0.25">
      <c r="A7840" s="772"/>
      <c r="D7840" s="515" t="s">
        <v>13726</v>
      </c>
      <c r="E7840" s="779" t="s">
        <v>13727</v>
      </c>
      <c r="F7840" s="780" t="s">
        <v>10387</v>
      </c>
      <c r="G7840" s="781" t="s">
        <v>10795</v>
      </c>
      <c r="H7840" s="781" t="s">
        <v>13641</v>
      </c>
      <c r="I7840" s="781" t="s">
        <v>5517</v>
      </c>
      <c r="J7840" s="782">
        <v>400000</v>
      </c>
      <c r="K7840" s="783">
        <v>400000</v>
      </c>
      <c r="L7840" s="784">
        <f t="shared" si="505"/>
        <v>0</v>
      </c>
      <c r="M7840" s="784">
        <f t="shared" si="506"/>
        <v>0</v>
      </c>
      <c r="N7840" s="782">
        <v>400000</v>
      </c>
      <c r="O7840" s="782">
        <v>400000</v>
      </c>
      <c r="P7840" s="515">
        <v>1200000</v>
      </c>
      <c r="Q7840" s="782">
        <v>400000</v>
      </c>
      <c r="R7840" s="782"/>
      <c r="T7840" s="568"/>
    </row>
    <row r="7841" spans="1:20" s="498" customFormat="1" ht="26.25" customHeight="1" x14ac:dyDescent="0.25">
      <c r="A7841" s="772"/>
      <c r="D7841" s="515" t="s">
        <v>13728</v>
      </c>
      <c r="E7841" s="779" t="s">
        <v>13729</v>
      </c>
      <c r="F7841" s="780" t="s">
        <v>5881</v>
      </c>
      <c r="G7841" s="781" t="s">
        <v>10795</v>
      </c>
      <c r="H7841" s="781" t="s">
        <v>13641</v>
      </c>
      <c r="I7841" s="781" t="s">
        <v>5517</v>
      </c>
      <c r="J7841" s="782">
        <v>100000</v>
      </c>
      <c r="K7841" s="783">
        <v>100000</v>
      </c>
      <c r="L7841" s="782">
        <f t="shared" si="505"/>
        <v>0</v>
      </c>
      <c r="M7841" s="782">
        <f t="shared" si="506"/>
        <v>0</v>
      </c>
      <c r="N7841" s="782">
        <v>100000</v>
      </c>
      <c r="O7841" s="782">
        <v>100000</v>
      </c>
      <c r="P7841" s="515">
        <v>300000</v>
      </c>
      <c r="Q7841" s="782">
        <v>100000</v>
      </c>
      <c r="R7841" s="782"/>
      <c r="T7841" s="568"/>
    </row>
    <row r="7842" spans="1:20" s="498" customFormat="1" ht="12" x14ac:dyDescent="0.25">
      <c r="A7842" s="772"/>
      <c r="D7842" s="515"/>
      <c r="F7842" s="536"/>
      <c r="J7842" s="776"/>
      <c r="K7842" s="829"/>
      <c r="L7842" s="776"/>
      <c r="M7842" s="776"/>
      <c r="N7842" s="776"/>
      <c r="O7842" s="776"/>
      <c r="Q7842" s="776"/>
      <c r="R7842" s="776"/>
      <c r="T7842" s="568"/>
    </row>
    <row r="7843" spans="1:20" s="498" customFormat="1" ht="12" x14ac:dyDescent="0.25">
      <c r="A7843" s="772"/>
      <c r="C7843" s="773" t="s">
        <v>5892</v>
      </c>
      <c r="D7843" s="794"/>
      <c r="E7843" s="773"/>
      <c r="F7843" s="775"/>
      <c r="G7843" s="773"/>
      <c r="H7843" s="773"/>
      <c r="I7843" s="773"/>
      <c r="J7843" s="777">
        <v>11000000</v>
      </c>
      <c r="K7843" s="789">
        <f>SUM(K7844:K7846)</f>
        <v>11000000</v>
      </c>
      <c r="L7843" s="784">
        <f t="shared" ref="L7843:O7843" si="507">SUM(L7844:L7846)</f>
        <v>0</v>
      </c>
      <c r="M7843" s="784">
        <f t="shared" si="507"/>
        <v>0</v>
      </c>
      <c r="N7843" s="784">
        <f t="shared" si="507"/>
        <v>11000000</v>
      </c>
      <c r="O7843" s="784">
        <f t="shared" si="507"/>
        <v>11000000</v>
      </c>
      <c r="P7843" s="777">
        <f>SUM(K7843,N7843,O7843)</f>
        <v>33000000</v>
      </c>
      <c r="Q7843" s="777">
        <v>10425154</v>
      </c>
      <c r="R7843" s="777"/>
      <c r="T7843" s="568"/>
    </row>
    <row r="7844" spans="1:20" s="498" customFormat="1" ht="12" x14ac:dyDescent="0.25">
      <c r="A7844" s="772"/>
      <c r="D7844" s="515" t="s">
        <v>13730</v>
      </c>
      <c r="E7844" s="779" t="s">
        <v>13648</v>
      </c>
      <c r="F7844" s="780" t="s">
        <v>7019</v>
      </c>
      <c r="G7844" s="781" t="s">
        <v>10795</v>
      </c>
      <c r="H7844" s="781" t="s">
        <v>13641</v>
      </c>
      <c r="I7844" s="781" t="s">
        <v>5517</v>
      </c>
      <c r="J7844" s="782">
        <v>5000000</v>
      </c>
      <c r="K7844" s="783">
        <v>5000000</v>
      </c>
      <c r="L7844" s="784">
        <f>SUM(J7844-K7844)</f>
        <v>0</v>
      </c>
      <c r="M7844" s="784">
        <f>SUM(K7844-J7844)</f>
        <v>0</v>
      </c>
      <c r="N7844" s="782">
        <v>5000000</v>
      </c>
      <c r="O7844" s="782">
        <v>5000000</v>
      </c>
      <c r="P7844" s="515">
        <v>15000000</v>
      </c>
      <c r="Q7844" s="782">
        <v>5000000</v>
      </c>
      <c r="R7844" s="782"/>
      <c r="T7844" s="568"/>
    </row>
    <row r="7845" spans="1:20" s="498" customFormat="1" ht="12" x14ac:dyDescent="0.25">
      <c r="A7845" s="772"/>
      <c r="D7845" s="515" t="s">
        <v>13731</v>
      </c>
      <c r="E7845" s="779" t="s">
        <v>13650</v>
      </c>
      <c r="F7845" s="780" t="s">
        <v>7185</v>
      </c>
      <c r="G7845" s="781" t="s">
        <v>10795</v>
      </c>
      <c r="H7845" s="781" t="s">
        <v>13641</v>
      </c>
      <c r="I7845" s="781" t="s">
        <v>5517</v>
      </c>
      <c r="J7845" s="782">
        <v>4000000</v>
      </c>
      <c r="K7845" s="783">
        <v>4000000</v>
      </c>
      <c r="L7845" s="784">
        <f t="shared" ref="L7845:L7846" si="508">SUM(J7845-K7845)</f>
        <v>0</v>
      </c>
      <c r="M7845" s="784">
        <f t="shared" ref="M7845:M7846" si="509">SUM(K7845-J7845)</f>
        <v>0</v>
      </c>
      <c r="N7845" s="782">
        <v>4000000</v>
      </c>
      <c r="O7845" s="782">
        <v>4000000</v>
      </c>
      <c r="P7845" s="515">
        <v>12000000</v>
      </c>
      <c r="Q7845" s="782">
        <v>5425154</v>
      </c>
      <c r="R7845" s="782"/>
      <c r="T7845" s="568"/>
    </row>
    <row r="7846" spans="1:20" s="498" customFormat="1" ht="12" x14ac:dyDescent="0.25">
      <c r="A7846" s="772"/>
      <c r="D7846" s="515" t="s">
        <v>13732</v>
      </c>
      <c r="E7846" s="779" t="s">
        <v>13733</v>
      </c>
      <c r="F7846" s="780" t="s">
        <v>5895</v>
      </c>
      <c r="G7846" s="781" t="s">
        <v>10795</v>
      </c>
      <c r="H7846" s="781" t="s">
        <v>13140</v>
      </c>
      <c r="I7846" s="781" t="s">
        <v>5517</v>
      </c>
      <c r="J7846" s="782">
        <v>2000000</v>
      </c>
      <c r="K7846" s="783">
        <v>2000000</v>
      </c>
      <c r="L7846" s="782">
        <f t="shared" si="508"/>
        <v>0</v>
      </c>
      <c r="M7846" s="782">
        <f t="shared" si="509"/>
        <v>0</v>
      </c>
      <c r="N7846" s="782">
        <v>2000000</v>
      </c>
      <c r="O7846" s="782">
        <v>2000000</v>
      </c>
      <c r="P7846" s="515">
        <v>6000000</v>
      </c>
      <c r="Q7846" s="782">
        <v>0</v>
      </c>
      <c r="R7846" s="782"/>
      <c r="T7846" s="568"/>
    </row>
    <row r="7847" spans="1:20" s="498" customFormat="1" ht="12" x14ac:dyDescent="0.25">
      <c r="A7847" s="772"/>
      <c r="D7847" s="515"/>
      <c r="F7847" s="536"/>
      <c r="J7847" s="776"/>
      <c r="K7847" s="829"/>
      <c r="L7847" s="776"/>
      <c r="M7847" s="776"/>
      <c r="N7847" s="776"/>
      <c r="O7847" s="776"/>
      <c r="Q7847" s="776"/>
      <c r="R7847" s="776"/>
      <c r="T7847" s="568"/>
    </row>
    <row r="7848" spans="1:20" s="498" customFormat="1" ht="12" x14ac:dyDescent="0.25">
      <c r="A7848" s="772"/>
      <c r="B7848" s="566" t="s">
        <v>2294</v>
      </c>
      <c r="C7848" s="810"/>
      <c r="D7848" s="515"/>
      <c r="E7848" s="810"/>
      <c r="F7848" s="827"/>
      <c r="G7848" s="810"/>
      <c r="H7848" s="810"/>
      <c r="I7848" s="779"/>
      <c r="J7848" s="782">
        <v>73126304</v>
      </c>
      <c r="K7848" s="783">
        <f>SUM(K7779,K7808,K7843)</f>
        <v>73126304</v>
      </c>
      <c r="L7848" s="782">
        <f>SUM(L7779,L7808,L7843)</f>
        <v>0</v>
      </c>
      <c r="M7848" s="782">
        <f>SUM(M7779,M7808,M7843)</f>
        <v>0</v>
      </c>
      <c r="N7848" s="782">
        <f>SUM(N7779,N7808,N7843)</f>
        <v>73873562</v>
      </c>
      <c r="O7848" s="782">
        <f>SUM(O7779,O7808,O7843)</f>
        <v>76289654</v>
      </c>
      <c r="P7848" s="515">
        <v>223289520</v>
      </c>
      <c r="Q7848" s="782">
        <v>55992222</v>
      </c>
      <c r="R7848" s="782"/>
      <c r="T7848" s="568"/>
    </row>
    <row r="7849" spans="1:20" s="498" customFormat="1" ht="12" x14ac:dyDescent="0.25">
      <c r="A7849" s="772"/>
      <c r="D7849" s="515"/>
      <c r="F7849" s="536"/>
      <c r="J7849" s="776"/>
      <c r="K7849" s="776"/>
      <c r="L7849" s="776"/>
      <c r="M7849" s="776"/>
      <c r="N7849" s="776"/>
      <c r="O7849" s="776"/>
      <c r="Q7849" s="776"/>
      <c r="R7849" s="776"/>
      <c r="T7849" s="568"/>
    </row>
    <row r="7850" spans="1:20" s="498" customFormat="1" ht="12" x14ac:dyDescent="0.25">
      <c r="A7850" s="772" t="s">
        <v>13734</v>
      </c>
      <c r="B7850" s="773" t="s">
        <v>4412</v>
      </c>
      <c r="C7850" s="773"/>
      <c r="D7850" s="794"/>
      <c r="E7850" s="773"/>
      <c r="F7850" s="775"/>
      <c r="G7850" s="773"/>
      <c r="H7850" s="773"/>
      <c r="I7850" s="773"/>
      <c r="J7850" s="776"/>
      <c r="K7850" s="776"/>
      <c r="L7850" s="776"/>
      <c r="M7850" s="776"/>
      <c r="N7850" s="776"/>
      <c r="O7850" s="776"/>
      <c r="Q7850" s="776"/>
      <c r="R7850" s="776"/>
      <c r="T7850" s="568"/>
    </row>
    <row r="7851" spans="1:20" s="498" customFormat="1" ht="12" x14ac:dyDescent="0.25">
      <c r="A7851" s="772"/>
      <c r="C7851" s="773" t="s">
        <v>5123</v>
      </c>
      <c r="D7851" s="794"/>
      <c r="E7851" s="773"/>
      <c r="F7851" s="775"/>
      <c r="G7851" s="773"/>
      <c r="H7851" s="773"/>
      <c r="I7851" s="773"/>
      <c r="J7851" s="777">
        <v>21916531</v>
      </c>
      <c r="K7851" s="789">
        <f>SUM(K7852:K7868)</f>
        <v>21916531</v>
      </c>
      <c r="L7851" s="784">
        <f t="shared" ref="L7851:O7851" si="510">SUM(L7852:L7868)</f>
        <v>0</v>
      </c>
      <c r="M7851" s="784">
        <f t="shared" si="510"/>
        <v>0</v>
      </c>
      <c r="N7851" s="784">
        <f t="shared" si="510"/>
        <v>22346269</v>
      </c>
      <c r="O7851" s="784">
        <f t="shared" si="510"/>
        <v>22776005</v>
      </c>
      <c r="P7851" s="777">
        <f>SUM(K7851,N7851,O7851)</f>
        <v>67038805</v>
      </c>
      <c r="Q7851" s="777">
        <v>21285530</v>
      </c>
      <c r="R7851" s="777"/>
      <c r="T7851" s="568"/>
    </row>
    <row r="7852" spans="1:20" s="498" customFormat="1" ht="12" x14ac:dyDescent="0.25">
      <c r="A7852" s="772"/>
      <c r="D7852" s="515" t="s">
        <v>13735</v>
      </c>
      <c r="E7852" s="779" t="s">
        <v>13736</v>
      </c>
      <c r="F7852" s="780" t="s">
        <v>6059</v>
      </c>
      <c r="G7852" s="781" t="s">
        <v>10795</v>
      </c>
      <c r="H7852" s="781" t="s">
        <v>13143</v>
      </c>
      <c r="I7852" s="781" t="s">
        <v>5517</v>
      </c>
      <c r="J7852" s="782">
        <v>13850985</v>
      </c>
      <c r="K7852" s="783">
        <v>13850985</v>
      </c>
      <c r="L7852" s="784">
        <f>SUM(J7852-K7852)</f>
        <v>0</v>
      </c>
      <c r="M7852" s="784">
        <f>SUM(K7852-J7852)</f>
        <v>0</v>
      </c>
      <c r="N7852" s="782">
        <v>14122573</v>
      </c>
      <c r="O7852" s="782">
        <v>14394161</v>
      </c>
      <c r="P7852" s="515">
        <v>42367719</v>
      </c>
      <c r="Q7852" s="782">
        <v>14938500</v>
      </c>
      <c r="R7852" s="782"/>
      <c r="T7852" s="568"/>
    </row>
    <row r="7853" spans="1:20" s="498" customFormat="1" ht="12" x14ac:dyDescent="0.25">
      <c r="A7853" s="772"/>
      <c r="D7853" s="515" t="s">
        <v>13737</v>
      </c>
      <c r="E7853" s="779" t="s">
        <v>13738</v>
      </c>
      <c r="F7853" s="780" t="s">
        <v>6905</v>
      </c>
      <c r="G7853" s="781" t="s">
        <v>10795</v>
      </c>
      <c r="H7853" s="781" t="s">
        <v>13143</v>
      </c>
      <c r="I7853" s="781" t="s">
        <v>5517</v>
      </c>
      <c r="J7853" s="782">
        <v>0</v>
      </c>
      <c r="K7853" s="783">
        <v>0</v>
      </c>
      <c r="L7853" s="784">
        <f t="shared" ref="L7853:L7868" si="511">SUM(J7853-K7853)</f>
        <v>0</v>
      </c>
      <c r="M7853" s="784">
        <f t="shared" ref="M7853:M7868" si="512">SUM(K7853-J7853)</f>
        <v>0</v>
      </c>
      <c r="N7853" s="782">
        <v>0</v>
      </c>
      <c r="O7853" s="782">
        <v>0</v>
      </c>
      <c r="P7853" s="515">
        <v>0</v>
      </c>
      <c r="Q7853" s="782">
        <v>0</v>
      </c>
      <c r="R7853" s="782"/>
      <c r="T7853" s="568"/>
    </row>
    <row r="7854" spans="1:20" s="498" customFormat="1" ht="24" x14ac:dyDescent="0.25">
      <c r="A7854" s="772"/>
      <c r="D7854" s="515" t="s">
        <v>13739</v>
      </c>
      <c r="E7854" s="779" t="s">
        <v>13740</v>
      </c>
      <c r="F7854" s="780" t="s">
        <v>5523</v>
      </c>
      <c r="G7854" s="781" t="s">
        <v>10795</v>
      </c>
      <c r="H7854" s="781" t="s">
        <v>13143</v>
      </c>
      <c r="I7854" s="781" t="s">
        <v>5517</v>
      </c>
      <c r="J7854" s="782">
        <v>0</v>
      </c>
      <c r="K7854" s="783">
        <v>0</v>
      </c>
      <c r="L7854" s="784">
        <f t="shared" si="511"/>
        <v>0</v>
      </c>
      <c r="M7854" s="784">
        <f t="shared" si="512"/>
        <v>0</v>
      </c>
      <c r="N7854" s="782">
        <v>0</v>
      </c>
      <c r="O7854" s="782">
        <v>0</v>
      </c>
      <c r="P7854" s="515">
        <v>0</v>
      </c>
      <c r="Q7854" s="782">
        <v>0</v>
      </c>
      <c r="R7854" s="782"/>
      <c r="T7854" s="568"/>
    </row>
    <row r="7855" spans="1:20" s="498" customFormat="1" ht="15" customHeight="1" x14ac:dyDescent="0.25">
      <c r="A7855" s="772"/>
      <c r="D7855" s="515" t="s">
        <v>13741</v>
      </c>
      <c r="E7855" s="779" t="s">
        <v>13742</v>
      </c>
      <c r="F7855" s="780" t="s">
        <v>5526</v>
      </c>
      <c r="G7855" s="781" t="s">
        <v>10795</v>
      </c>
      <c r="H7855" s="781" t="s">
        <v>13143</v>
      </c>
      <c r="I7855" s="781" t="s">
        <v>5517</v>
      </c>
      <c r="J7855" s="782">
        <v>2931050</v>
      </c>
      <c r="K7855" s="783">
        <v>2931050</v>
      </c>
      <c r="L7855" s="784">
        <f t="shared" si="511"/>
        <v>0</v>
      </c>
      <c r="M7855" s="784">
        <f t="shared" si="512"/>
        <v>0</v>
      </c>
      <c r="N7855" s="782">
        <v>2988522</v>
      </c>
      <c r="O7855" s="782">
        <v>3045993</v>
      </c>
      <c r="P7855" s="515">
        <v>8965565</v>
      </c>
      <c r="Q7855" s="782">
        <v>1744220</v>
      </c>
      <c r="R7855" s="782"/>
      <c r="T7855" s="568"/>
    </row>
    <row r="7856" spans="1:20" s="498" customFormat="1" ht="12" x14ac:dyDescent="0.25">
      <c r="A7856" s="772"/>
      <c r="D7856" s="515" t="s">
        <v>13743</v>
      </c>
      <c r="E7856" s="779" t="s">
        <v>13744</v>
      </c>
      <c r="F7856" s="780" t="s">
        <v>5529</v>
      </c>
      <c r="G7856" s="781" t="s">
        <v>10795</v>
      </c>
      <c r="H7856" s="781" t="s">
        <v>13143</v>
      </c>
      <c r="I7856" s="781" t="s">
        <v>5517</v>
      </c>
      <c r="J7856" s="782">
        <v>893162</v>
      </c>
      <c r="K7856" s="783">
        <v>893162</v>
      </c>
      <c r="L7856" s="784">
        <f t="shared" si="511"/>
        <v>0</v>
      </c>
      <c r="M7856" s="784">
        <f t="shared" si="512"/>
        <v>0</v>
      </c>
      <c r="N7856" s="782">
        <v>910675</v>
      </c>
      <c r="O7856" s="782">
        <v>928188</v>
      </c>
      <c r="P7856" s="515">
        <v>2732025</v>
      </c>
      <c r="Q7856" s="782">
        <v>918000</v>
      </c>
      <c r="R7856" s="782"/>
      <c r="T7856" s="568"/>
    </row>
    <row r="7857" spans="1:20" s="498" customFormat="1" ht="12" x14ac:dyDescent="0.25">
      <c r="A7857" s="772"/>
      <c r="D7857" s="515" t="s">
        <v>13745</v>
      </c>
      <c r="E7857" s="779" t="s">
        <v>13746</v>
      </c>
      <c r="F7857" s="780" t="s">
        <v>5532</v>
      </c>
      <c r="G7857" s="781" t="s">
        <v>10795</v>
      </c>
      <c r="H7857" s="781" t="s">
        <v>13143</v>
      </c>
      <c r="I7857" s="781" t="s">
        <v>5517</v>
      </c>
      <c r="J7857" s="782">
        <v>401889</v>
      </c>
      <c r="K7857" s="783">
        <v>401889</v>
      </c>
      <c r="L7857" s="784">
        <f t="shared" si="511"/>
        <v>0</v>
      </c>
      <c r="M7857" s="784">
        <f t="shared" si="512"/>
        <v>0</v>
      </c>
      <c r="N7857" s="782">
        <v>409770</v>
      </c>
      <c r="O7857" s="782">
        <v>417650</v>
      </c>
      <c r="P7857" s="515">
        <v>1229309</v>
      </c>
      <c r="Q7857" s="782">
        <v>490560</v>
      </c>
      <c r="R7857" s="782"/>
      <c r="T7857" s="568"/>
    </row>
    <row r="7858" spans="1:20" s="498" customFormat="1" ht="12" x14ac:dyDescent="0.25">
      <c r="A7858" s="772"/>
      <c r="D7858" s="515" t="s">
        <v>13747</v>
      </c>
      <c r="E7858" s="779" t="s">
        <v>13748</v>
      </c>
      <c r="F7858" s="780" t="s">
        <v>5535</v>
      </c>
      <c r="G7858" s="781" t="s">
        <v>10795</v>
      </c>
      <c r="H7858" s="781" t="s">
        <v>13143</v>
      </c>
      <c r="I7858" s="781" t="s">
        <v>5517</v>
      </c>
      <c r="J7858" s="782">
        <v>360374</v>
      </c>
      <c r="K7858" s="783">
        <v>360374</v>
      </c>
      <c r="L7858" s="784">
        <f t="shared" si="511"/>
        <v>0</v>
      </c>
      <c r="M7858" s="784">
        <f t="shared" si="512"/>
        <v>0</v>
      </c>
      <c r="N7858" s="782">
        <v>367440</v>
      </c>
      <c r="O7858" s="782">
        <v>374507</v>
      </c>
      <c r="P7858" s="515">
        <v>1102321</v>
      </c>
      <c r="Q7858" s="782">
        <v>290760</v>
      </c>
      <c r="R7858" s="782"/>
      <c r="T7858" s="568"/>
    </row>
    <row r="7859" spans="1:20" s="498" customFormat="1" ht="12" x14ac:dyDescent="0.25">
      <c r="A7859" s="772"/>
      <c r="D7859" s="515" t="s">
        <v>13749</v>
      </c>
      <c r="E7859" s="779" t="s">
        <v>13750</v>
      </c>
      <c r="F7859" s="515" t="s">
        <v>5538</v>
      </c>
      <c r="G7859" s="781" t="s">
        <v>10795</v>
      </c>
      <c r="H7859" s="781" t="s">
        <v>13143</v>
      </c>
      <c r="I7859" s="781" t="s">
        <v>5517</v>
      </c>
      <c r="J7859" s="782">
        <v>78697</v>
      </c>
      <c r="K7859" s="783">
        <v>78697</v>
      </c>
      <c r="L7859" s="784">
        <f t="shared" si="511"/>
        <v>0</v>
      </c>
      <c r="M7859" s="784">
        <f t="shared" si="512"/>
        <v>0</v>
      </c>
      <c r="N7859" s="782">
        <v>80240</v>
      </c>
      <c r="O7859" s="782">
        <v>81784</v>
      </c>
      <c r="P7859" s="515">
        <v>240721</v>
      </c>
      <c r="Q7859" s="782">
        <v>51600</v>
      </c>
      <c r="R7859" s="782"/>
      <c r="T7859" s="568"/>
    </row>
    <row r="7860" spans="1:20" s="498" customFormat="1" ht="12" x14ac:dyDescent="0.25">
      <c r="A7860" s="772"/>
      <c r="D7860" s="515" t="s">
        <v>13751</v>
      </c>
      <c r="E7860" s="779" t="s">
        <v>13752</v>
      </c>
      <c r="F7860" s="780" t="s">
        <v>5796</v>
      </c>
      <c r="G7860" s="781" t="s">
        <v>10795</v>
      </c>
      <c r="H7860" s="781" t="s">
        <v>13143</v>
      </c>
      <c r="I7860" s="781" t="s">
        <v>5517</v>
      </c>
      <c r="J7860" s="782">
        <v>1197406</v>
      </c>
      <c r="K7860" s="783">
        <v>1197406</v>
      </c>
      <c r="L7860" s="784">
        <f t="shared" si="511"/>
        <v>0</v>
      </c>
      <c r="M7860" s="784">
        <f t="shared" si="512"/>
        <v>0</v>
      </c>
      <c r="N7860" s="782">
        <v>1220885</v>
      </c>
      <c r="O7860" s="782">
        <v>1244363</v>
      </c>
      <c r="P7860" s="515">
        <v>3662654</v>
      </c>
      <c r="Q7860" s="782">
        <v>1485250</v>
      </c>
      <c r="R7860" s="782"/>
      <c r="T7860" s="568"/>
    </row>
    <row r="7861" spans="1:20" s="498" customFormat="1" ht="12" x14ac:dyDescent="0.25">
      <c r="A7861" s="772"/>
      <c r="D7861" s="515" t="s">
        <v>13753</v>
      </c>
      <c r="E7861" s="779" t="s">
        <v>13754</v>
      </c>
      <c r="F7861" s="515" t="s">
        <v>5544</v>
      </c>
      <c r="G7861" s="781" t="s">
        <v>10795</v>
      </c>
      <c r="H7861" s="781" t="s">
        <v>13143</v>
      </c>
      <c r="I7861" s="781" t="s">
        <v>5517</v>
      </c>
      <c r="J7861" s="782">
        <v>1110008</v>
      </c>
      <c r="K7861" s="783">
        <v>1110008</v>
      </c>
      <c r="L7861" s="784">
        <f t="shared" si="511"/>
        <v>0</v>
      </c>
      <c r="M7861" s="784">
        <f t="shared" si="512"/>
        <v>0</v>
      </c>
      <c r="N7861" s="782">
        <v>1131773</v>
      </c>
      <c r="O7861" s="782">
        <v>1153538</v>
      </c>
      <c r="P7861" s="515">
        <v>3395319</v>
      </c>
      <c r="Q7861" s="782">
        <v>1366640</v>
      </c>
      <c r="R7861" s="782"/>
      <c r="T7861" s="568"/>
    </row>
    <row r="7862" spans="1:20" s="498" customFormat="1" ht="12" x14ac:dyDescent="0.25">
      <c r="A7862" s="772"/>
      <c r="D7862" s="515" t="s">
        <v>13755</v>
      </c>
      <c r="E7862" s="779" t="s">
        <v>13756</v>
      </c>
      <c r="F7862" s="780" t="s">
        <v>12653</v>
      </c>
      <c r="G7862" s="781" t="s">
        <v>10795</v>
      </c>
      <c r="H7862" s="781" t="s">
        <v>13143</v>
      </c>
      <c r="I7862" s="781" t="s">
        <v>5517</v>
      </c>
      <c r="J7862" s="782">
        <v>0</v>
      </c>
      <c r="K7862" s="783">
        <v>0</v>
      </c>
      <c r="L7862" s="784">
        <f t="shared" si="511"/>
        <v>0</v>
      </c>
      <c r="M7862" s="784">
        <f t="shared" si="512"/>
        <v>0</v>
      </c>
      <c r="N7862" s="782">
        <v>0</v>
      </c>
      <c r="O7862" s="782">
        <v>0</v>
      </c>
      <c r="P7862" s="515">
        <v>0</v>
      </c>
      <c r="Q7862" s="782">
        <v>0</v>
      </c>
      <c r="R7862" s="782"/>
      <c r="T7862" s="568"/>
    </row>
    <row r="7863" spans="1:20" s="498" customFormat="1" ht="12" x14ac:dyDescent="0.25">
      <c r="A7863" s="772"/>
      <c r="D7863" s="515" t="s">
        <v>13757</v>
      </c>
      <c r="E7863" s="779" t="s">
        <v>13758</v>
      </c>
      <c r="F7863" s="780" t="s">
        <v>5553</v>
      </c>
      <c r="G7863" s="781" t="s">
        <v>10795</v>
      </c>
      <c r="H7863" s="781" t="s">
        <v>13143</v>
      </c>
      <c r="I7863" s="781" t="s">
        <v>5517</v>
      </c>
      <c r="J7863" s="782">
        <v>24480</v>
      </c>
      <c r="K7863" s="783">
        <v>24480</v>
      </c>
      <c r="L7863" s="784">
        <f t="shared" si="511"/>
        <v>0</v>
      </c>
      <c r="M7863" s="784">
        <f t="shared" si="512"/>
        <v>0</v>
      </c>
      <c r="N7863" s="782">
        <v>24960</v>
      </c>
      <c r="O7863" s="782">
        <v>25440</v>
      </c>
      <c r="P7863" s="515">
        <v>74880</v>
      </c>
      <c r="Q7863" s="782">
        <v>0</v>
      </c>
      <c r="R7863" s="782"/>
      <c r="T7863" s="568"/>
    </row>
    <row r="7864" spans="1:20" s="498" customFormat="1" ht="12" x14ac:dyDescent="0.25">
      <c r="A7864" s="772"/>
      <c r="D7864" s="515" t="s">
        <v>13759</v>
      </c>
      <c r="E7864" s="779" t="s">
        <v>13760</v>
      </c>
      <c r="F7864" s="780" t="s">
        <v>8861</v>
      </c>
      <c r="G7864" s="781" t="s">
        <v>10795</v>
      </c>
      <c r="H7864" s="781" t="s">
        <v>13143</v>
      </c>
      <c r="I7864" s="781" t="s">
        <v>5517</v>
      </c>
      <c r="J7864" s="782">
        <v>1068480</v>
      </c>
      <c r="K7864" s="783">
        <v>1068480</v>
      </c>
      <c r="L7864" s="784">
        <f t="shared" si="511"/>
        <v>0</v>
      </c>
      <c r="M7864" s="784">
        <f t="shared" si="512"/>
        <v>0</v>
      </c>
      <c r="N7864" s="782">
        <v>1089431</v>
      </c>
      <c r="O7864" s="782">
        <v>1110381</v>
      </c>
      <c r="P7864" s="515">
        <v>3268292</v>
      </c>
      <c r="Q7864" s="782">
        <v>0</v>
      </c>
      <c r="R7864" s="782"/>
      <c r="T7864" s="568"/>
    </row>
    <row r="7865" spans="1:20" s="498" customFormat="1" ht="12" x14ac:dyDescent="0.25">
      <c r="A7865" s="772"/>
      <c r="D7865" s="515" t="s">
        <v>13761</v>
      </c>
      <c r="E7865" s="779" t="s">
        <v>13762</v>
      </c>
      <c r="F7865" s="780" t="s">
        <v>7048</v>
      </c>
      <c r="G7865" s="781" t="s">
        <v>10795</v>
      </c>
      <c r="H7865" s="781" t="s">
        <v>13143</v>
      </c>
      <c r="I7865" s="781" t="s">
        <v>5517</v>
      </c>
      <c r="J7865" s="782">
        <v>0</v>
      </c>
      <c r="K7865" s="783">
        <v>0</v>
      </c>
      <c r="L7865" s="784">
        <f t="shared" si="511"/>
        <v>0</v>
      </c>
      <c r="M7865" s="784">
        <f t="shared" si="512"/>
        <v>0</v>
      </c>
      <c r="N7865" s="782">
        <v>0</v>
      </c>
      <c r="O7865" s="782">
        <v>0</v>
      </c>
      <c r="P7865" s="515">
        <v>0</v>
      </c>
      <c r="Q7865" s="782">
        <v>0</v>
      </c>
      <c r="R7865" s="782"/>
      <c r="T7865" s="568"/>
    </row>
    <row r="7866" spans="1:20" s="498" customFormat="1" ht="12" x14ac:dyDescent="0.25">
      <c r="A7866" s="772"/>
      <c r="D7866" s="515" t="s">
        <v>13763</v>
      </c>
      <c r="E7866" s="779" t="s">
        <v>13764</v>
      </c>
      <c r="F7866" s="780" t="s">
        <v>7051</v>
      </c>
      <c r="G7866" s="781" t="s">
        <v>10795</v>
      </c>
      <c r="H7866" s="781" t="s">
        <v>13143</v>
      </c>
      <c r="I7866" s="781" t="s">
        <v>5517</v>
      </c>
      <c r="J7866" s="782">
        <v>0</v>
      </c>
      <c r="K7866" s="783">
        <v>0</v>
      </c>
      <c r="L7866" s="784">
        <f t="shared" si="511"/>
        <v>0</v>
      </c>
      <c r="M7866" s="784">
        <f t="shared" si="512"/>
        <v>0</v>
      </c>
      <c r="N7866" s="782">
        <v>0</v>
      </c>
      <c r="O7866" s="782">
        <v>0</v>
      </c>
      <c r="P7866" s="515">
        <v>0</v>
      </c>
      <c r="Q7866" s="782">
        <v>0</v>
      </c>
      <c r="R7866" s="782"/>
      <c r="T7866" s="568"/>
    </row>
    <row r="7867" spans="1:20" s="498" customFormat="1" ht="12" x14ac:dyDescent="0.25">
      <c r="A7867" s="772"/>
      <c r="D7867" s="515" t="s">
        <v>13765</v>
      </c>
      <c r="E7867" s="779" t="s">
        <v>13766</v>
      </c>
      <c r="F7867" s="515" t="s">
        <v>7054</v>
      </c>
      <c r="G7867" s="781" t="s">
        <v>10795</v>
      </c>
      <c r="H7867" s="781" t="s">
        <v>13143</v>
      </c>
      <c r="I7867" s="781" t="s">
        <v>5517</v>
      </c>
      <c r="J7867" s="782">
        <v>0</v>
      </c>
      <c r="K7867" s="783">
        <v>0</v>
      </c>
      <c r="L7867" s="784">
        <f t="shared" si="511"/>
        <v>0</v>
      </c>
      <c r="M7867" s="784">
        <f t="shared" si="512"/>
        <v>0</v>
      </c>
      <c r="N7867" s="782">
        <v>0</v>
      </c>
      <c r="O7867" s="782">
        <v>0</v>
      </c>
      <c r="P7867" s="515">
        <v>0</v>
      </c>
      <c r="Q7867" s="782">
        <v>0</v>
      </c>
      <c r="R7867" s="782"/>
      <c r="T7867" s="568"/>
    </row>
    <row r="7868" spans="1:20" s="498" customFormat="1" ht="12" x14ac:dyDescent="0.25">
      <c r="A7868" s="772"/>
      <c r="D7868" s="515" t="s">
        <v>13767</v>
      </c>
      <c r="E7868" s="779" t="s">
        <v>13768</v>
      </c>
      <c r="F7868" s="515" t="s">
        <v>7057</v>
      </c>
      <c r="G7868" s="781" t="s">
        <v>10795</v>
      </c>
      <c r="H7868" s="781" t="s">
        <v>13143</v>
      </c>
      <c r="I7868" s="781" t="s">
        <v>5517</v>
      </c>
      <c r="J7868" s="782">
        <v>0</v>
      </c>
      <c r="K7868" s="783">
        <v>0</v>
      </c>
      <c r="L7868" s="782">
        <f t="shared" si="511"/>
        <v>0</v>
      </c>
      <c r="M7868" s="782">
        <f t="shared" si="512"/>
        <v>0</v>
      </c>
      <c r="N7868" s="782">
        <v>0</v>
      </c>
      <c r="O7868" s="782">
        <v>0</v>
      </c>
      <c r="P7868" s="515">
        <v>0</v>
      </c>
      <c r="Q7868" s="782">
        <v>0</v>
      </c>
      <c r="R7868" s="782"/>
      <c r="T7868" s="568"/>
    </row>
    <row r="7869" spans="1:20" s="498" customFormat="1" ht="12" x14ac:dyDescent="0.25">
      <c r="A7869" s="772"/>
      <c r="D7869" s="515"/>
      <c r="F7869" s="536"/>
      <c r="J7869" s="776"/>
      <c r="K7869" s="829"/>
      <c r="L7869" s="776"/>
      <c r="M7869" s="776"/>
      <c r="N7869" s="776"/>
      <c r="O7869" s="776"/>
      <c r="Q7869" s="776"/>
      <c r="R7869" s="776"/>
      <c r="T7869" s="568"/>
    </row>
    <row r="7870" spans="1:20" s="751" customFormat="1" ht="12" customHeight="1" x14ac:dyDescent="0.3">
      <c r="A7870" s="946" t="s">
        <v>5500</v>
      </c>
      <c r="B7870" s="946"/>
      <c r="C7870" s="946"/>
      <c r="D7870" s="946"/>
      <c r="E7870" s="946"/>
      <c r="F7870" s="946"/>
      <c r="G7870" s="946"/>
      <c r="H7870" s="946"/>
      <c r="I7870" s="946"/>
      <c r="J7870" s="946"/>
      <c r="K7870" s="946"/>
      <c r="L7870" s="946"/>
      <c r="M7870" s="946"/>
      <c r="N7870" s="946"/>
      <c r="O7870" s="946"/>
      <c r="P7870" s="946"/>
      <c r="Q7870" s="946"/>
      <c r="T7870" s="752"/>
    </row>
    <row r="7871" spans="1:20" s="751" customFormat="1" ht="13.8" x14ac:dyDescent="0.3">
      <c r="A7871" s="946" t="s">
        <v>5501</v>
      </c>
      <c r="B7871" s="946"/>
      <c r="C7871" s="946"/>
      <c r="D7871" s="946"/>
      <c r="E7871" s="946"/>
      <c r="F7871" s="946"/>
      <c r="G7871" s="946"/>
      <c r="H7871" s="946"/>
      <c r="I7871" s="946"/>
      <c r="J7871" s="946"/>
      <c r="K7871" s="946"/>
      <c r="L7871" s="946"/>
      <c r="M7871" s="946"/>
      <c r="N7871" s="946"/>
      <c r="O7871" s="946"/>
      <c r="P7871" s="946"/>
      <c r="Q7871" s="946"/>
      <c r="T7871" s="752"/>
    </row>
    <row r="7872" spans="1:20" s="753" customFormat="1" ht="13.2" x14ac:dyDescent="0.25">
      <c r="A7872" s="947" t="s">
        <v>12786</v>
      </c>
      <c r="B7872" s="947"/>
      <c r="C7872" s="947"/>
      <c r="D7872" s="947"/>
      <c r="E7872" s="947"/>
      <c r="F7872" s="947"/>
      <c r="G7872" s="947"/>
      <c r="H7872" s="947"/>
      <c r="I7872" s="947"/>
      <c r="J7872" s="947"/>
      <c r="K7872" s="947"/>
      <c r="L7872" s="947"/>
      <c r="M7872" s="947"/>
      <c r="N7872" s="947"/>
      <c r="O7872" s="947"/>
      <c r="P7872" s="947"/>
      <c r="Q7872" s="947"/>
      <c r="T7872" s="754"/>
    </row>
    <row r="7873" spans="1:20" s="760" customFormat="1" ht="24" customHeight="1" x14ac:dyDescent="0.25">
      <c r="A7873" s="943" t="s">
        <v>5502</v>
      </c>
      <c r="B7873" s="948" t="s">
        <v>5503</v>
      </c>
      <c r="C7873" s="949"/>
      <c r="D7873" s="755"/>
      <c r="E7873" s="943" t="s">
        <v>5504</v>
      </c>
      <c r="F7873" s="943" t="s">
        <v>4881</v>
      </c>
      <c r="G7873" s="943" t="s">
        <v>5505</v>
      </c>
      <c r="H7873" s="943" t="s">
        <v>5506</v>
      </c>
      <c r="I7873" s="943" t="s">
        <v>5507</v>
      </c>
      <c r="J7873" s="756" t="s">
        <v>3115</v>
      </c>
      <c r="K7873" s="757" t="s">
        <v>3116</v>
      </c>
      <c r="L7873" s="758" t="s">
        <v>5508</v>
      </c>
      <c r="M7873" s="758" t="s">
        <v>5509</v>
      </c>
      <c r="N7873" s="756" t="s">
        <v>3116</v>
      </c>
      <c r="O7873" s="756" t="s">
        <v>3116</v>
      </c>
      <c r="P7873" s="759" t="s">
        <v>3317</v>
      </c>
      <c r="Q7873" s="759" t="s">
        <v>3341</v>
      </c>
      <c r="R7873" s="759" t="s">
        <v>5510</v>
      </c>
      <c r="T7873" s="761"/>
    </row>
    <row r="7874" spans="1:20" s="760" customFormat="1" ht="19.5" customHeight="1" x14ac:dyDescent="0.25">
      <c r="A7874" s="944"/>
      <c r="B7874" s="950"/>
      <c r="C7874" s="951"/>
      <c r="D7874" s="762"/>
      <c r="E7874" s="944"/>
      <c r="F7874" s="944"/>
      <c r="G7874" s="944"/>
      <c r="H7874" s="944"/>
      <c r="I7874" s="944"/>
      <c r="J7874" s="763">
        <v>2020</v>
      </c>
      <c r="K7874" s="764" t="s">
        <v>3120</v>
      </c>
      <c r="L7874" s="765" t="s">
        <v>3120</v>
      </c>
      <c r="M7874" s="765" t="s">
        <v>3120</v>
      </c>
      <c r="N7874" s="766" t="s">
        <v>5068</v>
      </c>
      <c r="O7874" s="766" t="s">
        <v>5069</v>
      </c>
      <c r="P7874" s="763" t="s">
        <v>4882</v>
      </c>
      <c r="Q7874" s="766" t="s">
        <v>5102</v>
      </c>
      <c r="R7874" s="763"/>
      <c r="T7874" s="761"/>
    </row>
    <row r="7875" spans="1:20" s="760" customFormat="1" ht="15.75" customHeight="1" x14ac:dyDescent="0.25">
      <c r="A7875" s="945"/>
      <c r="B7875" s="952"/>
      <c r="C7875" s="953"/>
      <c r="D7875" s="768"/>
      <c r="E7875" s="945"/>
      <c r="F7875" s="945"/>
      <c r="G7875" s="945"/>
      <c r="H7875" s="945"/>
      <c r="I7875" s="945"/>
      <c r="J7875" s="769" t="s">
        <v>14</v>
      </c>
      <c r="K7875" s="770" t="s">
        <v>14</v>
      </c>
      <c r="L7875" s="771" t="s">
        <v>14</v>
      </c>
      <c r="M7875" s="771" t="s">
        <v>14</v>
      </c>
      <c r="N7875" s="769" t="s">
        <v>14</v>
      </c>
      <c r="O7875" s="769" t="s">
        <v>14</v>
      </c>
      <c r="P7875" s="769" t="s">
        <v>14</v>
      </c>
      <c r="Q7875" s="769" t="s">
        <v>14</v>
      </c>
      <c r="R7875" s="769"/>
      <c r="T7875" s="761"/>
    </row>
    <row r="7876" spans="1:20" s="498" customFormat="1" ht="12" x14ac:dyDescent="0.25">
      <c r="A7876" s="772"/>
      <c r="C7876" s="773" t="s">
        <v>5142</v>
      </c>
      <c r="D7876" s="794"/>
      <c r="E7876" s="773"/>
      <c r="F7876" s="775"/>
      <c r="G7876" s="773"/>
      <c r="H7876" s="773"/>
      <c r="I7876" s="773"/>
      <c r="J7876" s="777">
        <v>66500000</v>
      </c>
      <c r="K7876" s="789">
        <f>SUM(K7877:K7920)</f>
        <v>43500000</v>
      </c>
      <c r="L7876" s="784">
        <f t="shared" ref="L7876:O7876" si="513">SUM(L7877:L7920)</f>
        <v>23000000</v>
      </c>
      <c r="M7876" s="784">
        <f t="shared" si="513"/>
        <v>0</v>
      </c>
      <c r="N7876" s="784">
        <f t="shared" si="513"/>
        <v>66700000</v>
      </c>
      <c r="O7876" s="784">
        <f t="shared" si="513"/>
        <v>66700000</v>
      </c>
      <c r="P7876" s="777">
        <f>SUM(K7876,N7876,O7876)</f>
        <v>176900000</v>
      </c>
      <c r="Q7876" s="777">
        <v>56630000</v>
      </c>
      <c r="R7876" s="777"/>
      <c r="T7876" s="568"/>
    </row>
    <row r="7877" spans="1:20" s="498" customFormat="1" ht="24" x14ac:dyDescent="0.25">
      <c r="A7877" s="772"/>
      <c r="D7877" s="515" t="s">
        <v>13769</v>
      </c>
      <c r="E7877" s="779" t="s">
        <v>13770</v>
      </c>
      <c r="F7877" s="780" t="s">
        <v>5568</v>
      </c>
      <c r="G7877" s="781" t="s">
        <v>10795</v>
      </c>
      <c r="H7877" s="781" t="s">
        <v>13143</v>
      </c>
      <c r="I7877" s="781" t="s">
        <v>5517</v>
      </c>
      <c r="J7877" s="782">
        <v>1500000</v>
      </c>
      <c r="K7877" s="783">
        <v>1500000</v>
      </c>
      <c r="L7877" s="784">
        <f t="shared" ref="L7877:L7920" si="514">SUM(J7877-K7877)</f>
        <v>0</v>
      </c>
      <c r="M7877" s="784">
        <f>SUM(K7877-J7877)</f>
        <v>0</v>
      </c>
      <c r="N7877" s="782">
        <v>1500000</v>
      </c>
      <c r="O7877" s="782">
        <v>1500000</v>
      </c>
      <c r="P7877" s="515">
        <v>4500000</v>
      </c>
      <c r="Q7877" s="782">
        <v>1200000</v>
      </c>
      <c r="R7877" s="782"/>
      <c r="T7877" s="568"/>
    </row>
    <row r="7878" spans="1:20" s="498" customFormat="1" ht="24" x14ac:dyDescent="0.25">
      <c r="A7878" s="772"/>
      <c r="D7878" s="515" t="s">
        <v>13771</v>
      </c>
      <c r="E7878" s="779" t="s">
        <v>13772</v>
      </c>
      <c r="F7878" s="780" t="s">
        <v>5927</v>
      </c>
      <c r="G7878" s="781" t="s">
        <v>10795</v>
      </c>
      <c r="H7878" s="781" t="s">
        <v>13143</v>
      </c>
      <c r="I7878" s="781" t="s">
        <v>5517</v>
      </c>
      <c r="J7878" s="782">
        <v>1000000</v>
      </c>
      <c r="K7878" s="783">
        <v>1000000</v>
      </c>
      <c r="L7878" s="784">
        <f t="shared" si="514"/>
        <v>0</v>
      </c>
      <c r="M7878" s="784">
        <f t="shared" ref="M7878:M7920" si="515">SUM(K7878-J7878)</f>
        <v>0</v>
      </c>
      <c r="N7878" s="782">
        <v>1200000</v>
      </c>
      <c r="O7878" s="782">
        <v>1200000</v>
      </c>
      <c r="P7878" s="515">
        <v>3400000</v>
      </c>
      <c r="Q7878" s="782">
        <v>1200000</v>
      </c>
      <c r="R7878" s="782"/>
      <c r="T7878" s="568"/>
    </row>
    <row r="7879" spans="1:20" s="498" customFormat="1" ht="12" x14ac:dyDescent="0.25">
      <c r="A7879" s="772"/>
      <c r="D7879" s="515" t="s">
        <v>13773</v>
      </c>
      <c r="E7879" s="779" t="s">
        <v>13774</v>
      </c>
      <c r="F7879" s="780" t="s">
        <v>5901</v>
      </c>
      <c r="G7879" s="781" t="s">
        <v>10795</v>
      </c>
      <c r="H7879" s="781" t="s">
        <v>13143</v>
      </c>
      <c r="I7879" s="781" t="s">
        <v>5517</v>
      </c>
      <c r="J7879" s="782">
        <v>0</v>
      </c>
      <c r="K7879" s="783">
        <v>0</v>
      </c>
      <c r="L7879" s="784">
        <f t="shared" si="514"/>
        <v>0</v>
      </c>
      <c r="M7879" s="784">
        <f t="shared" si="515"/>
        <v>0</v>
      </c>
      <c r="N7879" s="782">
        <v>0</v>
      </c>
      <c r="O7879" s="782">
        <v>0</v>
      </c>
      <c r="P7879" s="515">
        <v>0</v>
      </c>
      <c r="Q7879" s="782">
        <v>0</v>
      </c>
      <c r="R7879" s="782"/>
      <c r="T7879" s="568"/>
    </row>
    <row r="7880" spans="1:20" s="498" customFormat="1" ht="12" x14ac:dyDescent="0.25">
      <c r="A7880" s="772"/>
      <c r="D7880" s="515" t="s">
        <v>13775</v>
      </c>
      <c r="E7880" s="779" t="s">
        <v>13776</v>
      </c>
      <c r="F7880" s="780" t="s">
        <v>5580</v>
      </c>
      <c r="G7880" s="781" t="s">
        <v>10795</v>
      </c>
      <c r="H7880" s="781" t="s">
        <v>13143</v>
      </c>
      <c r="I7880" s="781" t="s">
        <v>5517</v>
      </c>
      <c r="J7880" s="782">
        <v>0</v>
      </c>
      <c r="K7880" s="783">
        <v>0</v>
      </c>
      <c r="L7880" s="784">
        <f t="shared" si="514"/>
        <v>0</v>
      </c>
      <c r="M7880" s="784">
        <f t="shared" si="515"/>
        <v>0</v>
      </c>
      <c r="N7880" s="782">
        <v>0</v>
      </c>
      <c r="O7880" s="782">
        <v>0</v>
      </c>
      <c r="P7880" s="515">
        <v>0</v>
      </c>
      <c r="Q7880" s="782">
        <v>0</v>
      </c>
      <c r="R7880" s="782"/>
      <c r="T7880" s="568"/>
    </row>
    <row r="7881" spans="1:20" s="498" customFormat="1" ht="12" x14ac:dyDescent="0.25">
      <c r="A7881" s="772"/>
      <c r="D7881" s="515" t="s">
        <v>13777</v>
      </c>
      <c r="E7881" s="779" t="s">
        <v>13778</v>
      </c>
      <c r="F7881" s="780" t="s">
        <v>5583</v>
      </c>
      <c r="G7881" s="781" t="s">
        <v>10795</v>
      </c>
      <c r="H7881" s="781" t="s">
        <v>13143</v>
      </c>
      <c r="I7881" s="781" t="s">
        <v>5517</v>
      </c>
      <c r="J7881" s="782">
        <v>0</v>
      </c>
      <c r="K7881" s="783">
        <v>0</v>
      </c>
      <c r="L7881" s="784">
        <f t="shared" si="514"/>
        <v>0</v>
      </c>
      <c r="M7881" s="784">
        <f t="shared" si="515"/>
        <v>0</v>
      </c>
      <c r="N7881" s="782">
        <v>0</v>
      </c>
      <c r="O7881" s="782">
        <v>0</v>
      </c>
      <c r="P7881" s="515">
        <v>0</v>
      </c>
      <c r="Q7881" s="782">
        <v>0</v>
      </c>
      <c r="R7881" s="782"/>
      <c r="T7881" s="568"/>
    </row>
    <row r="7882" spans="1:20" s="498" customFormat="1" ht="12" x14ac:dyDescent="0.25">
      <c r="A7882" s="772"/>
      <c r="D7882" s="515" t="s">
        <v>13779</v>
      </c>
      <c r="E7882" s="779" t="s">
        <v>13780</v>
      </c>
      <c r="F7882" s="780" t="s">
        <v>5586</v>
      </c>
      <c r="G7882" s="781" t="s">
        <v>10795</v>
      </c>
      <c r="H7882" s="781" t="s">
        <v>13143</v>
      </c>
      <c r="I7882" s="781" t="s">
        <v>5517</v>
      </c>
      <c r="J7882" s="782">
        <v>200000</v>
      </c>
      <c r="K7882" s="783">
        <v>200000</v>
      </c>
      <c r="L7882" s="784">
        <f t="shared" si="514"/>
        <v>0</v>
      </c>
      <c r="M7882" s="784">
        <f t="shared" si="515"/>
        <v>0</v>
      </c>
      <c r="N7882" s="782">
        <v>200000</v>
      </c>
      <c r="O7882" s="782">
        <v>200000</v>
      </c>
      <c r="P7882" s="515">
        <v>600000</v>
      </c>
      <c r="Q7882" s="782">
        <v>180000</v>
      </c>
      <c r="R7882" s="782"/>
      <c r="T7882" s="568"/>
    </row>
    <row r="7883" spans="1:20" s="498" customFormat="1" ht="24" x14ac:dyDescent="0.25">
      <c r="A7883" s="772"/>
      <c r="D7883" s="515" t="s">
        <v>13781</v>
      </c>
      <c r="E7883" s="779" t="s">
        <v>13782</v>
      </c>
      <c r="F7883" s="780" t="s">
        <v>5589</v>
      </c>
      <c r="G7883" s="781" t="s">
        <v>10795</v>
      </c>
      <c r="H7883" s="781" t="s">
        <v>13143</v>
      </c>
      <c r="I7883" s="781" t="s">
        <v>5517</v>
      </c>
      <c r="J7883" s="782">
        <v>400000</v>
      </c>
      <c r="K7883" s="783">
        <v>400000</v>
      </c>
      <c r="L7883" s="784">
        <f t="shared" si="514"/>
        <v>0</v>
      </c>
      <c r="M7883" s="784">
        <f t="shared" si="515"/>
        <v>0</v>
      </c>
      <c r="N7883" s="782">
        <v>400000</v>
      </c>
      <c r="O7883" s="782">
        <v>400000</v>
      </c>
      <c r="P7883" s="515">
        <v>1200000</v>
      </c>
      <c r="Q7883" s="782">
        <v>300000</v>
      </c>
      <c r="R7883" s="782"/>
      <c r="T7883" s="568"/>
    </row>
    <row r="7884" spans="1:20" s="498" customFormat="1" ht="12" x14ac:dyDescent="0.25">
      <c r="A7884" s="772"/>
      <c r="D7884" s="515" t="s">
        <v>13783</v>
      </c>
      <c r="E7884" s="779" t="s">
        <v>13784</v>
      </c>
      <c r="F7884" s="780" t="s">
        <v>6944</v>
      </c>
      <c r="G7884" s="781" t="s">
        <v>10795</v>
      </c>
      <c r="H7884" s="781" t="s">
        <v>13143</v>
      </c>
      <c r="I7884" s="781" t="s">
        <v>5517</v>
      </c>
      <c r="J7884" s="782">
        <v>600000</v>
      </c>
      <c r="K7884" s="783">
        <v>600000</v>
      </c>
      <c r="L7884" s="784">
        <f t="shared" si="514"/>
        <v>0</v>
      </c>
      <c r="M7884" s="784">
        <f t="shared" si="515"/>
        <v>0</v>
      </c>
      <c r="N7884" s="782">
        <v>600000</v>
      </c>
      <c r="O7884" s="782">
        <v>600000</v>
      </c>
      <c r="P7884" s="515">
        <v>1800000</v>
      </c>
      <c r="Q7884" s="782">
        <v>500000</v>
      </c>
      <c r="R7884" s="782"/>
      <c r="T7884" s="568"/>
    </row>
    <row r="7885" spans="1:20" s="498" customFormat="1" ht="12" x14ac:dyDescent="0.25">
      <c r="A7885" s="772"/>
      <c r="D7885" s="515" t="s">
        <v>13785</v>
      </c>
      <c r="E7885" s="779" t="s">
        <v>13786</v>
      </c>
      <c r="F7885" s="780" t="s">
        <v>6354</v>
      </c>
      <c r="G7885" s="781" t="s">
        <v>10795</v>
      </c>
      <c r="H7885" s="781" t="s">
        <v>13143</v>
      </c>
      <c r="I7885" s="781" t="s">
        <v>5517</v>
      </c>
      <c r="J7885" s="782">
        <v>400000</v>
      </c>
      <c r="K7885" s="783">
        <v>400000</v>
      </c>
      <c r="L7885" s="784">
        <f t="shared" si="514"/>
        <v>0</v>
      </c>
      <c r="M7885" s="784">
        <f t="shared" si="515"/>
        <v>0</v>
      </c>
      <c r="N7885" s="782">
        <v>400000</v>
      </c>
      <c r="O7885" s="782">
        <v>400000</v>
      </c>
      <c r="P7885" s="515">
        <v>1200000</v>
      </c>
      <c r="Q7885" s="782">
        <v>400000</v>
      </c>
      <c r="R7885" s="782"/>
      <c r="T7885" s="568"/>
    </row>
    <row r="7886" spans="1:20" s="498" customFormat="1" ht="36" x14ac:dyDescent="0.25">
      <c r="A7886" s="772"/>
      <c r="D7886" s="515" t="s">
        <v>13787</v>
      </c>
      <c r="E7886" s="779" t="s">
        <v>13788</v>
      </c>
      <c r="F7886" s="780" t="s">
        <v>5598</v>
      </c>
      <c r="G7886" s="781" t="s">
        <v>10795</v>
      </c>
      <c r="H7886" s="781" t="s">
        <v>13143</v>
      </c>
      <c r="I7886" s="781" t="s">
        <v>5517</v>
      </c>
      <c r="J7886" s="782">
        <v>6000000</v>
      </c>
      <c r="K7886" s="783">
        <v>6000000</v>
      </c>
      <c r="L7886" s="784">
        <f t="shared" si="514"/>
        <v>0</v>
      </c>
      <c r="M7886" s="784">
        <f t="shared" si="515"/>
        <v>0</v>
      </c>
      <c r="N7886" s="782">
        <v>6000000</v>
      </c>
      <c r="O7886" s="782">
        <v>6000000</v>
      </c>
      <c r="P7886" s="515">
        <v>18000000</v>
      </c>
      <c r="Q7886" s="782">
        <v>5500000</v>
      </c>
      <c r="R7886" s="782"/>
      <c r="T7886" s="568"/>
    </row>
    <row r="7887" spans="1:20" s="498" customFormat="1" ht="12" x14ac:dyDescent="0.25">
      <c r="A7887" s="772"/>
      <c r="D7887" s="515" t="s">
        <v>13789</v>
      </c>
      <c r="E7887" s="779" t="s">
        <v>13790</v>
      </c>
      <c r="F7887" s="780" t="s">
        <v>5601</v>
      </c>
      <c r="G7887" s="781" t="s">
        <v>10795</v>
      </c>
      <c r="H7887" s="781" t="s">
        <v>13143</v>
      </c>
      <c r="I7887" s="781" t="s">
        <v>5517</v>
      </c>
      <c r="J7887" s="782">
        <v>2000000</v>
      </c>
      <c r="K7887" s="783">
        <v>2000000</v>
      </c>
      <c r="L7887" s="784">
        <f t="shared" si="514"/>
        <v>0</v>
      </c>
      <c r="M7887" s="784">
        <f t="shared" si="515"/>
        <v>0</v>
      </c>
      <c r="N7887" s="782">
        <v>2000000</v>
      </c>
      <c r="O7887" s="782">
        <v>2000000</v>
      </c>
      <c r="P7887" s="515">
        <v>6000000</v>
      </c>
      <c r="Q7887" s="782">
        <v>2000000</v>
      </c>
      <c r="R7887" s="782"/>
      <c r="T7887" s="568"/>
    </row>
    <row r="7888" spans="1:20" s="498" customFormat="1" ht="24" x14ac:dyDescent="0.25">
      <c r="A7888" s="772"/>
      <c r="D7888" s="515" t="s">
        <v>13791</v>
      </c>
      <c r="E7888" s="779" t="s">
        <v>13792</v>
      </c>
      <c r="F7888" s="780" t="s">
        <v>5610</v>
      </c>
      <c r="G7888" s="781" t="s">
        <v>10795</v>
      </c>
      <c r="H7888" s="781" t="s">
        <v>13143</v>
      </c>
      <c r="I7888" s="781" t="s">
        <v>5517</v>
      </c>
      <c r="J7888" s="782">
        <v>5000000</v>
      </c>
      <c r="K7888" s="783">
        <v>5000000</v>
      </c>
      <c r="L7888" s="784">
        <f t="shared" si="514"/>
        <v>0</v>
      </c>
      <c r="M7888" s="784">
        <f t="shared" si="515"/>
        <v>0</v>
      </c>
      <c r="N7888" s="782">
        <v>5000000</v>
      </c>
      <c r="O7888" s="782">
        <v>5000000</v>
      </c>
      <c r="P7888" s="515">
        <v>15000000</v>
      </c>
      <c r="Q7888" s="782">
        <v>4500000</v>
      </c>
      <c r="R7888" s="782"/>
      <c r="T7888" s="568"/>
    </row>
    <row r="7889" spans="1:20" s="498" customFormat="1" ht="24" x14ac:dyDescent="0.25">
      <c r="A7889" s="772"/>
      <c r="D7889" s="515" t="s">
        <v>13793</v>
      </c>
      <c r="E7889" s="779" t="s">
        <v>13794</v>
      </c>
      <c r="F7889" s="780" t="s">
        <v>13795</v>
      </c>
      <c r="G7889" s="781" t="s">
        <v>10795</v>
      </c>
      <c r="H7889" s="781" t="s">
        <v>13143</v>
      </c>
      <c r="I7889" s="781" t="s">
        <v>5517</v>
      </c>
      <c r="J7889" s="782">
        <v>30000000</v>
      </c>
      <c r="K7889" s="783">
        <v>10000000</v>
      </c>
      <c r="L7889" s="784">
        <f t="shared" si="514"/>
        <v>20000000</v>
      </c>
      <c r="M7889" s="784">
        <v>0</v>
      </c>
      <c r="N7889" s="782">
        <v>30000000</v>
      </c>
      <c r="O7889" s="782">
        <v>30000000</v>
      </c>
      <c r="P7889" s="515">
        <v>90000000</v>
      </c>
      <c r="Q7889" s="782">
        <v>25000000</v>
      </c>
      <c r="R7889" s="782"/>
      <c r="T7889" s="568"/>
    </row>
    <row r="7890" spans="1:20" s="498" customFormat="1" ht="24" x14ac:dyDescent="0.25">
      <c r="A7890" s="772"/>
      <c r="D7890" s="515" t="s">
        <v>13796</v>
      </c>
      <c r="E7890" s="779" t="s">
        <v>13797</v>
      </c>
      <c r="F7890" s="780" t="s">
        <v>5628</v>
      </c>
      <c r="G7890" s="781" t="s">
        <v>10795</v>
      </c>
      <c r="H7890" s="781" t="s">
        <v>13143</v>
      </c>
      <c r="I7890" s="781" t="s">
        <v>5517</v>
      </c>
      <c r="J7890" s="782">
        <v>0</v>
      </c>
      <c r="K7890" s="783">
        <v>0</v>
      </c>
      <c r="L7890" s="784">
        <f t="shared" si="514"/>
        <v>0</v>
      </c>
      <c r="M7890" s="784">
        <f t="shared" si="515"/>
        <v>0</v>
      </c>
      <c r="N7890" s="782">
        <v>0</v>
      </c>
      <c r="O7890" s="782">
        <v>0</v>
      </c>
      <c r="P7890" s="515">
        <v>0</v>
      </c>
      <c r="Q7890" s="782">
        <v>0</v>
      </c>
      <c r="R7890" s="782"/>
      <c r="T7890" s="568"/>
    </row>
    <row r="7891" spans="1:20" s="498" customFormat="1" ht="12" x14ac:dyDescent="0.25">
      <c r="A7891" s="772"/>
      <c r="D7891" s="515" t="s">
        <v>13798</v>
      </c>
      <c r="E7891" s="779" t="s">
        <v>13799</v>
      </c>
      <c r="F7891" s="780" t="s">
        <v>5631</v>
      </c>
      <c r="G7891" s="781" t="s">
        <v>10795</v>
      </c>
      <c r="H7891" s="781" t="s">
        <v>13143</v>
      </c>
      <c r="I7891" s="781" t="s">
        <v>5517</v>
      </c>
      <c r="J7891" s="782">
        <v>2300000</v>
      </c>
      <c r="K7891" s="783">
        <v>2300000</v>
      </c>
      <c r="L7891" s="784">
        <f t="shared" si="514"/>
        <v>0</v>
      </c>
      <c r="M7891" s="784">
        <f t="shared" si="515"/>
        <v>0</v>
      </c>
      <c r="N7891" s="782">
        <v>2300000</v>
      </c>
      <c r="O7891" s="782">
        <v>2300000</v>
      </c>
      <c r="P7891" s="515">
        <v>6900000</v>
      </c>
      <c r="Q7891" s="782">
        <v>2200000</v>
      </c>
      <c r="R7891" s="782"/>
      <c r="T7891" s="568"/>
    </row>
    <row r="7892" spans="1:20" s="498" customFormat="1" ht="36" x14ac:dyDescent="0.25">
      <c r="A7892" s="772"/>
      <c r="D7892" s="515" t="s">
        <v>13800</v>
      </c>
      <c r="E7892" s="779" t="s">
        <v>13801</v>
      </c>
      <c r="F7892" s="780" t="s">
        <v>5634</v>
      </c>
      <c r="G7892" s="781" t="s">
        <v>10795</v>
      </c>
      <c r="H7892" s="781" t="s">
        <v>13143</v>
      </c>
      <c r="I7892" s="781" t="s">
        <v>5517</v>
      </c>
      <c r="J7892" s="782">
        <v>1300000</v>
      </c>
      <c r="K7892" s="783">
        <v>1300000</v>
      </c>
      <c r="L7892" s="784">
        <f t="shared" si="514"/>
        <v>0</v>
      </c>
      <c r="M7892" s="784">
        <f t="shared" si="515"/>
        <v>0</v>
      </c>
      <c r="N7892" s="782">
        <v>1300000</v>
      </c>
      <c r="O7892" s="782">
        <v>1300000</v>
      </c>
      <c r="P7892" s="515">
        <v>3900000</v>
      </c>
      <c r="Q7892" s="782">
        <v>1200000</v>
      </c>
      <c r="R7892" s="782"/>
      <c r="T7892" s="568"/>
    </row>
    <row r="7893" spans="1:20" s="498" customFormat="1" ht="24" x14ac:dyDescent="0.25">
      <c r="A7893" s="772"/>
      <c r="D7893" s="515" t="s">
        <v>13802</v>
      </c>
      <c r="E7893" s="779" t="s">
        <v>13803</v>
      </c>
      <c r="F7893" s="780" t="s">
        <v>5637</v>
      </c>
      <c r="G7893" s="781" t="s">
        <v>10795</v>
      </c>
      <c r="H7893" s="781" t="s">
        <v>13143</v>
      </c>
      <c r="I7893" s="781" t="s">
        <v>5517</v>
      </c>
      <c r="J7893" s="782">
        <v>900000</v>
      </c>
      <c r="K7893" s="783">
        <v>900000</v>
      </c>
      <c r="L7893" s="784">
        <f t="shared" si="514"/>
        <v>0</v>
      </c>
      <c r="M7893" s="784">
        <f t="shared" si="515"/>
        <v>0</v>
      </c>
      <c r="N7893" s="782">
        <v>900000</v>
      </c>
      <c r="O7893" s="782">
        <v>900000</v>
      </c>
      <c r="P7893" s="515">
        <v>2700000</v>
      </c>
      <c r="Q7893" s="782">
        <v>900000</v>
      </c>
      <c r="R7893" s="782"/>
      <c r="T7893" s="568"/>
    </row>
    <row r="7894" spans="1:20" s="498" customFormat="1" ht="24" x14ac:dyDescent="0.25">
      <c r="A7894" s="772"/>
      <c r="D7894" s="515" t="s">
        <v>13804</v>
      </c>
      <c r="E7894" s="779" t="s">
        <v>13805</v>
      </c>
      <c r="F7894" s="780" t="s">
        <v>5840</v>
      </c>
      <c r="G7894" s="781" t="s">
        <v>10795</v>
      </c>
      <c r="H7894" s="781" t="s">
        <v>13143</v>
      </c>
      <c r="I7894" s="781" t="s">
        <v>5517</v>
      </c>
      <c r="J7894" s="782">
        <v>900000</v>
      </c>
      <c r="K7894" s="783">
        <v>900000</v>
      </c>
      <c r="L7894" s="784">
        <f t="shared" si="514"/>
        <v>0</v>
      </c>
      <c r="M7894" s="784">
        <f t="shared" si="515"/>
        <v>0</v>
      </c>
      <c r="N7894" s="782">
        <v>900000</v>
      </c>
      <c r="O7894" s="782">
        <v>900000</v>
      </c>
      <c r="P7894" s="515">
        <v>2700000</v>
      </c>
      <c r="Q7894" s="782">
        <v>900000</v>
      </c>
      <c r="R7894" s="782"/>
      <c r="T7894" s="568"/>
    </row>
    <row r="7895" spans="1:20" s="498" customFormat="1" ht="24" x14ac:dyDescent="0.25">
      <c r="A7895" s="772"/>
      <c r="D7895" s="515" t="s">
        <v>13806</v>
      </c>
      <c r="E7895" s="779" t="s">
        <v>13807</v>
      </c>
      <c r="F7895" s="780" t="s">
        <v>5643</v>
      </c>
      <c r="G7895" s="781" t="s">
        <v>10795</v>
      </c>
      <c r="H7895" s="781" t="s">
        <v>13143</v>
      </c>
      <c r="I7895" s="781" t="s">
        <v>5517</v>
      </c>
      <c r="J7895" s="782">
        <v>700000</v>
      </c>
      <c r="K7895" s="783">
        <v>700000</v>
      </c>
      <c r="L7895" s="784">
        <f t="shared" si="514"/>
        <v>0</v>
      </c>
      <c r="M7895" s="784">
        <f t="shared" si="515"/>
        <v>0</v>
      </c>
      <c r="N7895" s="782">
        <v>700000</v>
      </c>
      <c r="O7895" s="782">
        <v>700000</v>
      </c>
      <c r="P7895" s="515">
        <v>2100000</v>
      </c>
      <c r="Q7895" s="782">
        <v>700000</v>
      </c>
      <c r="R7895" s="782"/>
      <c r="T7895" s="568"/>
    </row>
    <row r="7896" spans="1:20" s="751" customFormat="1" ht="12" customHeight="1" x14ac:dyDescent="0.3">
      <c r="A7896" s="946" t="s">
        <v>5500</v>
      </c>
      <c r="B7896" s="946"/>
      <c r="C7896" s="946"/>
      <c r="D7896" s="946"/>
      <c r="E7896" s="946"/>
      <c r="F7896" s="946"/>
      <c r="G7896" s="946"/>
      <c r="H7896" s="946"/>
      <c r="I7896" s="946"/>
      <c r="J7896" s="946"/>
      <c r="K7896" s="946"/>
      <c r="L7896" s="946"/>
      <c r="M7896" s="946"/>
      <c r="N7896" s="946"/>
      <c r="O7896" s="946"/>
      <c r="P7896" s="946"/>
      <c r="Q7896" s="946"/>
      <c r="T7896" s="752"/>
    </row>
    <row r="7897" spans="1:20" s="751" customFormat="1" ht="13.8" x14ac:dyDescent="0.3">
      <c r="A7897" s="946" t="s">
        <v>5501</v>
      </c>
      <c r="B7897" s="946"/>
      <c r="C7897" s="946"/>
      <c r="D7897" s="946"/>
      <c r="E7897" s="946"/>
      <c r="F7897" s="946"/>
      <c r="G7897" s="946"/>
      <c r="H7897" s="946"/>
      <c r="I7897" s="946"/>
      <c r="J7897" s="946"/>
      <c r="K7897" s="946"/>
      <c r="L7897" s="946"/>
      <c r="M7897" s="946"/>
      <c r="N7897" s="946"/>
      <c r="O7897" s="946"/>
      <c r="P7897" s="946"/>
      <c r="Q7897" s="946"/>
      <c r="T7897" s="752"/>
    </row>
    <row r="7898" spans="1:20" s="753" customFormat="1" ht="13.2" x14ac:dyDescent="0.25">
      <c r="A7898" s="947" t="s">
        <v>12786</v>
      </c>
      <c r="B7898" s="947"/>
      <c r="C7898" s="947"/>
      <c r="D7898" s="947"/>
      <c r="E7898" s="947"/>
      <c r="F7898" s="947"/>
      <c r="G7898" s="947"/>
      <c r="H7898" s="947"/>
      <c r="I7898" s="947"/>
      <c r="J7898" s="947"/>
      <c r="K7898" s="947"/>
      <c r="L7898" s="947"/>
      <c r="M7898" s="947"/>
      <c r="N7898" s="947"/>
      <c r="O7898" s="947"/>
      <c r="P7898" s="947"/>
      <c r="Q7898" s="947"/>
      <c r="T7898" s="754"/>
    </row>
    <row r="7899" spans="1:20" s="760" customFormat="1" ht="24" customHeight="1" x14ac:dyDescent="0.25">
      <c r="A7899" s="943" t="s">
        <v>5502</v>
      </c>
      <c r="B7899" s="948" t="s">
        <v>5503</v>
      </c>
      <c r="C7899" s="949"/>
      <c r="D7899" s="755"/>
      <c r="E7899" s="943" t="s">
        <v>5504</v>
      </c>
      <c r="F7899" s="943" t="s">
        <v>4881</v>
      </c>
      <c r="G7899" s="943" t="s">
        <v>5505</v>
      </c>
      <c r="H7899" s="943" t="s">
        <v>5506</v>
      </c>
      <c r="I7899" s="943" t="s">
        <v>5507</v>
      </c>
      <c r="J7899" s="756" t="s">
        <v>3115</v>
      </c>
      <c r="K7899" s="757" t="s">
        <v>3116</v>
      </c>
      <c r="L7899" s="758" t="s">
        <v>5508</v>
      </c>
      <c r="M7899" s="758" t="s">
        <v>5509</v>
      </c>
      <c r="N7899" s="756" t="s">
        <v>3116</v>
      </c>
      <c r="O7899" s="756" t="s">
        <v>3116</v>
      </c>
      <c r="P7899" s="759" t="s">
        <v>3317</v>
      </c>
      <c r="Q7899" s="759" t="s">
        <v>3341</v>
      </c>
      <c r="R7899" s="759" t="s">
        <v>5510</v>
      </c>
      <c r="T7899" s="761"/>
    </row>
    <row r="7900" spans="1:20" s="760" customFormat="1" ht="19.5" customHeight="1" x14ac:dyDescent="0.25">
      <c r="A7900" s="944"/>
      <c r="B7900" s="950"/>
      <c r="C7900" s="951"/>
      <c r="D7900" s="762"/>
      <c r="E7900" s="944"/>
      <c r="F7900" s="944"/>
      <c r="G7900" s="944"/>
      <c r="H7900" s="944"/>
      <c r="I7900" s="944"/>
      <c r="J7900" s="763">
        <v>2020</v>
      </c>
      <c r="K7900" s="764" t="s">
        <v>3120</v>
      </c>
      <c r="L7900" s="765" t="s">
        <v>3120</v>
      </c>
      <c r="M7900" s="765" t="s">
        <v>3120</v>
      </c>
      <c r="N7900" s="766" t="s">
        <v>5068</v>
      </c>
      <c r="O7900" s="766" t="s">
        <v>5069</v>
      </c>
      <c r="P7900" s="763" t="s">
        <v>4882</v>
      </c>
      <c r="Q7900" s="766" t="s">
        <v>5102</v>
      </c>
      <c r="R7900" s="763"/>
      <c r="T7900" s="761"/>
    </row>
    <row r="7901" spans="1:20" s="760" customFormat="1" ht="15.75" customHeight="1" x14ac:dyDescent="0.25">
      <c r="A7901" s="945"/>
      <c r="B7901" s="952"/>
      <c r="C7901" s="953"/>
      <c r="D7901" s="768"/>
      <c r="E7901" s="945"/>
      <c r="F7901" s="945"/>
      <c r="G7901" s="945"/>
      <c r="H7901" s="945"/>
      <c r="I7901" s="945"/>
      <c r="J7901" s="769" t="s">
        <v>14</v>
      </c>
      <c r="K7901" s="770" t="s">
        <v>14</v>
      </c>
      <c r="L7901" s="771" t="s">
        <v>14</v>
      </c>
      <c r="M7901" s="771" t="s">
        <v>14</v>
      </c>
      <c r="N7901" s="769" t="s">
        <v>14</v>
      </c>
      <c r="O7901" s="769" t="s">
        <v>14</v>
      </c>
      <c r="P7901" s="769" t="s">
        <v>14</v>
      </c>
      <c r="Q7901" s="769" t="s">
        <v>14</v>
      </c>
      <c r="R7901" s="769"/>
      <c r="T7901" s="761"/>
    </row>
    <row r="7902" spans="1:20" s="498" customFormat="1" ht="12" x14ac:dyDescent="0.25">
      <c r="A7902" s="772"/>
      <c r="D7902" s="515" t="s">
        <v>13808</v>
      </c>
      <c r="E7902" s="779" t="s">
        <v>13809</v>
      </c>
      <c r="F7902" s="515" t="s">
        <v>5646</v>
      </c>
      <c r="G7902" s="781" t="s">
        <v>10795</v>
      </c>
      <c r="H7902" s="781" t="s">
        <v>13143</v>
      </c>
      <c r="I7902" s="781" t="s">
        <v>5517</v>
      </c>
      <c r="J7902" s="782">
        <v>600000</v>
      </c>
      <c r="K7902" s="783">
        <v>600000</v>
      </c>
      <c r="L7902" s="784">
        <f t="shared" si="514"/>
        <v>0</v>
      </c>
      <c r="M7902" s="784">
        <f t="shared" si="515"/>
        <v>0</v>
      </c>
      <c r="N7902" s="782">
        <v>600000</v>
      </c>
      <c r="O7902" s="782">
        <v>600000</v>
      </c>
      <c r="P7902" s="515">
        <v>1800000</v>
      </c>
      <c r="Q7902" s="782">
        <v>600000</v>
      </c>
      <c r="R7902" s="782"/>
      <c r="T7902" s="568"/>
    </row>
    <row r="7903" spans="1:20" s="498" customFormat="1" ht="12" x14ac:dyDescent="0.25">
      <c r="A7903" s="772"/>
      <c r="D7903" s="515" t="s">
        <v>13810</v>
      </c>
      <c r="E7903" s="779" t="s">
        <v>13811</v>
      </c>
      <c r="F7903" s="515" t="s">
        <v>5649</v>
      </c>
      <c r="G7903" s="781" t="s">
        <v>10795</v>
      </c>
      <c r="H7903" s="781" t="s">
        <v>13143</v>
      </c>
      <c r="I7903" s="781" t="s">
        <v>5517</v>
      </c>
      <c r="J7903" s="782">
        <v>700000</v>
      </c>
      <c r="K7903" s="783">
        <v>700000</v>
      </c>
      <c r="L7903" s="784">
        <f t="shared" si="514"/>
        <v>0</v>
      </c>
      <c r="M7903" s="784">
        <f t="shared" si="515"/>
        <v>0</v>
      </c>
      <c r="N7903" s="782">
        <v>700000</v>
      </c>
      <c r="O7903" s="782">
        <v>700000</v>
      </c>
      <c r="P7903" s="515">
        <v>2100000</v>
      </c>
      <c r="Q7903" s="782">
        <v>700000</v>
      </c>
      <c r="R7903" s="782"/>
      <c r="T7903" s="568"/>
    </row>
    <row r="7904" spans="1:20" s="498" customFormat="1" ht="12" x14ac:dyDescent="0.25">
      <c r="A7904" s="772"/>
      <c r="D7904" s="515" t="s">
        <v>13812</v>
      </c>
      <c r="E7904" s="779" t="s">
        <v>13813</v>
      </c>
      <c r="F7904" s="780" t="s">
        <v>5664</v>
      </c>
      <c r="G7904" s="781" t="s">
        <v>10795</v>
      </c>
      <c r="H7904" s="781" t="s">
        <v>13143</v>
      </c>
      <c r="I7904" s="781" t="s">
        <v>5517</v>
      </c>
      <c r="J7904" s="782">
        <v>1300000</v>
      </c>
      <c r="K7904" s="783">
        <v>1300000</v>
      </c>
      <c r="L7904" s="784">
        <f t="shared" si="514"/>
        <v>0</v>
      </c>
      <c r="M7904" s="784">
        <f t="shared" si="515"/>
        <v>0</v>
      </c>
      <c r="N7904" s="782">
        <v>1300000</v>
      </c>
      <c r="O7904" s="782">
        <v>1300000</v>
      </c>
      <c r="P7904" s="515">
        <v>3900000</v>
      </c>
      <c r="Q7904" s="782">
        <v>1200000</v>
      </c>
      <c r="R7904" s="782"/>
      <c r="T7904" s="568"/>
    </row>
    <row r="7905" spans="1:20" s="498" customFormat="1" ht="12" x14ac:dyDescent="0.25">
      <c r="A7905" s="772"/>
      <c r="D7905" s="515" t="s">
        <v>13814</v>
      </c>
      <c r="E7905" s="779" t="s">
        <v>13815</v>
      </c>
      <c r="F7905" s="515" t="s">
        <v>5676</v>
      </c>
      <c r="G7905" s="781" t="s">
        <v>10795</v>
      </c>
      <c r="H7905" s="781" t="s">
        <v>13143</v>
      </c>
      <c r="I7905" s="781" t="s">
        <v>5517</v>
      </c>
      <c r="J7905" s="782">
        <v>0</v>
      </c>
      <c r="K7905" s="783">
        <v>0</v>
      </c>
      <c r="L7905" s="784">
        <f t="shared" si="514"/>
        <v>0</v>
      </c>
      <c r="M7905" s="784">
        <f t="shared" si="515"/>
        <v>0</v>
      </c>
      <c r="N7905" s="782">
        <v>0</v>
      </c>
      <c r="O7905" s="782">
        <v>0</v>
      </c>
      <c r="P7905" s="515">
        <v>0</v>
      </c>
      <c r="Q7905" s="782">
        <v>0</v>
      </c>
      <c r="R7905" s="782"/>
      <c r="T7905" s="568"/>
    </row>
    <row r="7906" spans="1:20" s="498" customFormat="1" ht="12" x14ac:dyDescent="0.25">
      <c r="A7906" s="772"/>
      <c r="D7906" s="515" t="s">
        <v>13816</v>
      </c>
      <c r="E7906" s="779" t="s">
        <v>13817</v>
      </c>
      <c r="F7906" s="780" t="s">
        <v>5679</v>
      </c>
      <c r="G7906" s="781" t="s">
        <v>10795</v>
      </c>
      <c r="H7906" s="781" t="s">
        <v>13143</v>
      </c>
      <c r="I7906" s="781" t="s">
        <v>5517</v>
      </c>
      <c r="J7906" s="782">
        <v>2000000</v>
      </c>
      <c r="K7906" s="783">
        <v>2000000</v>
      </c>
      <c r="L7906" s="784">
        <f t="shared" si="514"/>
        <v>0</v>
      </c>
      <c r="M7906" s="784">
        <f t="shared" si="515"/>
        <v>0</v>
      </c>
      <c r="N7906" s="782">
        <v>2000000</v>
      </c>
      <c r="O7906" s="782">
        <v>2000000</v>
      </c>
      <c r="P7906" s="515">
        <v>6000000</v>
      </c>
      <c r="Q7906" s="782">
        <v>600000</v>
      </c>
      <c r="R7906" s="782"/>
      <c r="T7906" s="568"/>
    </row>
    <row r="7907" spans="1:20" s="498" customFormat="1" ht="24" x14ac:dyDescent="0.25">
      <c r="A7907" s="772"/>
      <c r="D7907" s="515" t="s">
        <v>13818</v>
      </c>
      <c r="E7907" s="779" t="s">
        <v>13819</v>
      </c>
      <c r="F7907" s="780" t="s">
        <v>5688</v>
      </c>
      <c r="G7907" s="781" t="s">
        <v>10795</v>
      </c>
      <c r="H7907" s="781" t="s">
        <v>13143</v>
      </c>
      <c r="I7907" s="781" t="s">
        <v>5517</v>
      </c>
      <c r="J7907" s="782">
        <v>600000</v>
      </c>
      <c r="K7907" s="783">
        <v>600000</v>
      </c>
      <c r="L7907" s="784">
        <f t="shared" si="514"/>
        <v>0</v>
      </c>
      <c r="M7907" s="784">
        <f t="shared" si="515"/>
        <v>0</v>
      </c>
      <c r="N7907" s="782">
        <v>600000</v>
      </c>
      <c r="O7907" s="782">
        <v>600000</v>
      </c>
      <c r="P7907" s="515">
        <v>1800000</v>
      </c>
      <c r="Q7907" s="782">
        <v>500000</v>
      </c>
      <c r="R7907" s="782"/>
      <c r="T7907" s="568"/>
    </row>
    <row r="7908" spans="1:20" s="498" customFormat="1" ht="12" x14ac:dyDescent="0.25">
      <c r="A7908" s="772"/>
      <c r="D7908" s="515" t="s">
        <v>13820</v>
      </c>
      <c r="E7908" s="779" t="s">
        <v>13821</v>
      </c>
      <c r="F7908" s="780" t="s">
        <v>5694</v>
      </c>
      <c r="G7908" s="781" t="s">
        <v>10795</v>
      </c>
      <c r="H7908" s="781" t="s">
        <v>13143</v>
      </c>
      <c r="I7908" s="781" t="s">
        <v>5517</v>
      </c>
      <c r="J7908" s="782">
        <v>0</v>
      </c>
      <c r="K7908" s="783">
        <v>0</v>
      </c>
      <c r="L7908" s="784">
        <f t="shared" si="514"/>
        <v>0</v>
      </c>
      <c r="M7908" s="784">
        <f t="shared" si="515"/>
        <v>0</v>
      </c>
      <c r="N7908" s="782">
        <v>0</v>
      </c>
      <c r="O7908" s="782">
        <v>0</v>
      </c>
      <c r="P7908" s="515">
        <v>0</v>
      </c>
      <c r="Q7908" s="782">
        <v>0</v>
      </c>
      <c r="R7908" s="782"/>
      <c r="T7908" s="568"/>
    </row>
    <row r="7909" spans="1:20" s="498" customFormat="1" ht="12" x14ac:dyDescent="0.25">
      <c r="A7909" s="772"/>
      <c r="D7909" s="515" t="s">
        <v>13822</v>
      </c>
      <c r="E7909" s="779" t="s">
        <v>13823</v>
      </c>
      <c r="F7909" s="780" t="s">
        <v>6525</v>
      </c>
      <c r="G7909" s="781" t="s">
        <v>10795</v>
      </c>
      <c r="H7909" s="781" t="s">
        <v>13143</v>
      </c>
      <c r="I7909" s="781" t="s">
        <v>5517</v>
      </c>
      <c r="J7909" s="782">
        <v>0</v>
      </c>
      <c r="K7909" s="783">
        <v>0</v>
      </c>
      <c r="L7909" s="784">
        <f t="shared" si="514"/>
        <v>0</v>
      </c>
      <c r="M7909" s="784">
        <f t="shared" si="515"/>
        <v>0</v>
      </c>
      <c r="N7909" s="782">
        <v>0</v>
      </c>
      <c r="O7909" s="782">
        <v>0</v>
      </c>
      <c r="P7909" s="515">
        <v>0</v>
      </c>
      <c r="Q7909" s="782">
        <v>0</v>
      </c>
      <c r="R7909" s="782"/>
      <c r="T7909" s="568"/>
    </row>
    <row r="7910" spans="1:20" s="498" customFormat="1" ht="12" x14ac:dyDescent="0.25">
      <c r="A7910" s="772"/>
      <c r="D7910" s="515" t="s">
        <v>13824</v>
      </c>
      <c r="E7910" s="779" t="s">
        <v>13825</v>
      </c>
      <c r="F7910" s="515" t="s">
        <v>5915</v>
      </c>
      <c r="G7910" s="781" t="s">
        <v>10795</v>
      </c>
      <c r="H7910" s="781" t="s">
        <v>13143</v>
      </c>
      <c r="I7910" s="781" t="s">
        <v>5517</v>
      </c>
      <c r="J7910" s="782">
        <v>3500000</v>
      </c>
      <c r="K7910" s="783">
        <v>500000</v>
      </c>
      <c r="L7910" s="784">
        <f t="shared" si="514"/>
        <v>3000000</v>
      </c>
      <c r="M7910" s="784">
        <v>0</v>
      </c>
      <c r="N7910" s="782">
        <v>3500000</v>
      </c>
      <c r="O7910" s="782">
        <v>3500000</v>
      </c>
      <c r="P7910" s="515">
        <v>10500000</v>
      </c>
      <c r="Q7910" s="782">
        <v>3500000</v>
      </c>
      <c r="R7910" s="782"/>
      <c r="T7910" s="568"/>
    </row>
    <row r="7911" spans="1:20" s="498" customFormat="1" ht="12" x14ac:dyDescent="0.25">
      <c r="A7911" s="772"/>
      <c r="D7911" s="515" t="s">
        <v>13826</v>
      </c>
      <c r="E7911" s="779" t="s">
        <v>13827</v>
      </c>
      <c r="F7911" s="780" t="s">
        <v>5703</v>
      </c>
      <c r="G7911" s="781" t="s">
        <v>10795</v>
      </c>
      <c r="H7911" s="781" t="s">
        <v>13143</v>
      </c>
      <c r="I7911" s="781" t="s">
        <v>5517</v>
      </c>
      <c r="J7911" s="782">
        <v>900000</v>
      </c>
      <c r="K7911" s="783">
        <v>900000</v>
      </c>
      <c r="L7911" s="784">
        <f t="shared" si="514"/>
        <v>0</v>
      </c>
      <c r="M7911" s="784">
        <f t="shared" si="515"/>
        <v>0</v>
      </c>
      <c r="N7911" s="782">
        <v>900000</v>
      </c>
      <c r="O7911" s="782">
        <v>900000</v>
      </c>
      <c r="P7911" s="515">
        <v>2700000</v>
      </c>
      <c r="Q7911" s="782">
        <v>900000</v>
      </c>
      <c r="R7911" s="782"/>
      <c r="T7911" s="568"/>
    </row>
    <row r="7912" spans="1:20" s="498" customFormat="1" ht="12" x14ac:dyDescent="0.25">
      <c r="A7912" s="772"/>
      <c r="D7912" s="515" t="s">
        <v>13828</v>
      </c>
      <c r="E7912" s="779" t="s">
        <v>13829</v>
      </c>
      <c r="F7912" s="780" t="s">
        <v>5709</v>
      </c>
      <c r="G7912" s="781" t="s">
        <v>10795</v>
      </c>
      <c r="H7912" s="781" t="s">
        <v>13143</v>
      </c>
      <c r="I7912" s="781" t="s">
        <v>5517</v>
      </c>
      <c r="J7912" s="782">
        <v>600000</v>
      </c>
      <c r="K7912" s="783">
        <v>600000</v>
      </c>
      <c r="L7912" s="784">
        <f t="shared" si="514"/>
        <v>0</v>
      </c>
      <c r="M7912" s="784">
        <f t="shared" si="515"/>
        <v>0</v>
      </c>
      <c r="N7912" s="782">
        <v>600000</v>
      </c>
      <c r="O7912" s="782">
        <v>600000</v>
      </c>
      <c r="P7912" s="515">
        <v>1800000</v>
      </c>
      <c r="Q7912" s="782">
        <v>500000</v>
      </c>
      <c r="R7912" s="782"/>
      <c r="T7912" s="568"/>
    </row>
    <row r="7913" spans="1:20" s="498" customFormat="1" ht="24" x14ac:dyDescent="0.25">
      <c r="A7913" s="772"/>
      <c r="D7913" s="515" t="s">
        <v>13830</v>
      </c>
      <c r="E7913" s="779" t="s">
        <v>13831</v>
      </c>
      <c r="F7913" s="780" t="s">
        <v>5715</v>
      </c>
      <c r="G7913" s="781" t="s">
        <v>10795</v>
      </c>
      <c r="H7913" s="781" t="s">
        <v>13143</v>
      </c>
      <c r="I7913" s="781" t="s">
        <v>5517</v>
      </c>
      <c r="J7913" s="782">
        <v>200000</v>
      </c>
      <c r="K7913" s="783">
        <v>200000</v>
      </c>
      <c r="L7913" s="784">
        <f t="shared" si="514"/>
        <v>0</v>
      </c>
      <c r="M7913" s="784">
        <f t="shared" si="515"/>
        <v>0</v>
      </c>
      <c r="N7913" s="782">
        <v>200000</v>
      </c>
      <c r="O7913" s="782">
        <v>200000</v>
      </c>
      <c r="P7913" s="515">
        <v>600000</v>
      </c>
      <c r="Q7913" s="782">
        <v>0</v>
      </c>
      <c r="R7913" s="782"/>
      <c r="T7913" s="568"/>
    </row>
    <row r="7914" spans="1:20" s="498" customFormat="1" ht="12" x14ac:dyDescent="0.25">
      <c r="A7914" s="772"/>
      <c r="D7914" s="515" t="s">
        <v>13832</v>
      </c>
      <c r="E7914" s="779" t="s">
        <v>13833</v>
      </c>
      <c r="F7914" s="780" t="s">
        <v>6716</v>
      </c>
      <c r="G7914" s="781" t="s">
        <v>10795</v>
      </c>
      <c r="H7914" s="781" t="s">
        <v>13143</v>
      </c>
      <c r="I7914" s="781" t="s">
        <v>5517</v>
      </c>
      <c r="J7914" s="782">
        <v>300000</v>
      </c>
      <c r="K7914" s="783">
        <v>300000</v>
      </c>
      <c r="L7914" s="784">
        <f t="shared" si="514"/>
        <v>0</v>
      </c>
      <c r="M7914" s="784">
        <f t="shared" si="515"/>
        <v>0</v>
      </c>
      <c r="N7914" s="782">
        <v>300000</v>
      </c>
      <c r="O7914" s="782">
        <v>300000</v>
      </c>
      <c r="P7914" s="515">
        <v>900000</v>
      </c>
      <c r="Q7914" s="782">
        <v>0</v>
      </c>
      <c r="R7914" s="782"/>
      <c r="T7914" s="568"/>
    </row>
    <row r="7915" spans="1:20" s="498" customFormat="1" ht="24" x14ac:dyDescent="0.25">
      <c r="A7915" s="772"/>
      <c r="D7915" s="515" t="s">
        <v>13834</v>
      </c>
      <c r="E7915" s="779" t="s">
        <v>13835</v>
      </c>
      <c r="F7915" s="780" t="s">
        <v>5724</v>
      </c>
      <c r="G7915" s="781" t="s">
        <v>10795</v>
      </c>
      <c r="H7915" s="781" t="s">
        <v>13143</v>
      </c>
      <c r="I7915" s="781" t="s">
        <v>5517</v>
      </c>
      <c r="J7915" s="782">
        <v>0</v>
      </c>
      <c r="K7915" s="783">
        <v>0</v>
      </c>
      <c r="L7915" s="784">
        <f t="shared" si="514"/>
        <v>0</v>
      </c>
      <c r="M7915" s="784">
        <f t="shared" si="515"/>
        <v>0</v>
      </c>
      <c r="N7915" s="782">
        <v>0</v>
      </c>
      <c r="O7915" s="782">
        <v>0</v>
      </c>
      <c r="P7915" s="515">
        <v>0</v>
      </c>
      <c r="Q7915" s="782">
        <v>0</v>
      </c>
      <c r="R7915" s="782"/>
      <c r="T7915" s="568"/>
    </row>
    <row r="7916" spans="1:20" s="498" customFormat="1" ht="12" x14ac:dyDescent="0.25">
      <c r="A7916" s="772"/>
      <c r="D7916" s="515" t="s">
        <v>13836</v>
      </c>
      <c r="E7916" s="779" t="s">
        <v>13837</v>
      </c>
      <c r="F7916" s="780" t="s">
        <v>5727</v>
      </c>
      <c r="G7916" s="781" t="s">
        <v>10795</v>
      </c>
      <c r="H7916" s="781" t="s">
        <v>13143</v>
      </c>
      <c r="I7916" s="781" t="s">
        <v>5517</v>
      </c>
      <c r="J7916" s="782">
        <v>1000000</v>
      </c>
      <c r="K7916" s="783">
        <v>1000000</v>
      </c>
      <c r="L7916" s="784">
        <f t="shared" si="514"/>
        <v>0</v>
      </c>
      <c r="M7916" s="784">
        <f t="shared" si="515"/>
        <v>0</v>
      </c>
      <c r="N7916" s="782">
        <v>1000000</v>
      </c>
      <c r="O7916" s="782">
        <v>1000000</v>
      </c>
      <c r="P7916" s="515">
        <v>3000000</v>
      </c>
      <c r="Q7916" s="782">
        <v>0</v>
      </c>
      <c r="R7916" s="782"/>
      <c r="T7916" s="568"/>
    </row>
    <row r="7917" spans="1:20" s="498" customFormat="1" ht="12" x14ac:dyDescent="0.25">
      <c r="A7917" s="772"/>
      <c r="D7917" s="515" t="s">
        <v>13838</v>
      </c>
      <c r="E7917" s="779" t="s">
        <v>13839</v>
      </c>
      <c r="F7917" s="780" t="s">
        <v>5736</v>
      </c>
      <c r="G7917" s="781" t="s">
        <v>10795</v>
      </c>
      <c r="H7917" s="781" t="s">
        <v>13143</v>
      </c>
      <c r="I7917" s="781" t="s">
        <v>5517</v>
      </c>
      <c r="J7917" s="782">
        <v>100000</v>
      </c>
      <c r="K7917" s="783">
        <v>100000</v>
      </c>
      <c r="L7917" s="784">
        <f t="shared" si="514"/>
        <v>0</v>
      </c>
      <c r="M7917" s="784">
        <f t="shared" si="515"/>
        <v>0</v>
      </c>
      <c r="N7917" s="782">
        <v>100000</v>
      </c>
      <c r="O7917" s="782">
        <v>100000</v>
      </c>
      <c r="P7917" s="515">
        <v>300000</v>
      </c>
      <c r="Q7917" s="782">
        <v>0</v>
      </c>
      <c r="R7917" s="782"/>
      <c r="T7917" s="568"/>
    </row>
    <row r="7918" spans="1:20" s="498" customFormat="1" ht="12" x14ac:dyDescent="0.25">
      <c r="A7918" s="772"/>
      <c r="D7918" s="515" t="s">
        <v>13840</v>
      </c>
      <c r="E7918" s="779" t="s">
        <v>13841</v>
      </c>
      <c r="F7918" s="780" t="s">
        <v>5739</v>
      </c>
      <c r="G7918" s="781" t="s">
        <v>10795</v>
      </c>
      <c r="H7918" s="781" t="s">
        <v>13143</v>
      </c>
      <c r="I7918" s="781" t="s">
        <v>5517</v>
      </c>
      <c r="J7918" s="782">
        <v>700000</v>
      </c>
      <c r="K7918" s="783">
        <v>700000</v>
      </c>
      <c r="L7918" s="784">
        <f t="shared" si="514"/>
        <v>0</v>
      </c>
      <c r="M7918" s="784">
        <f t="shared" si="515"/>
        <v>0</v>
      </c>
      <c r="N7918" s="782">
        <v>700000</v>
      </c>
      <c r="O7918" s="782">
        <v>700000</v>
      </c>
      <c r="P7918" s="515">
        <v>2100000</v>
      </c>
      <c r="Q7918" s="782">
        <v>700000</v>
      </c>
      <c r="R7918" s="782"/>
      <c r="T7918" s="568"/>
    </row>
    <row r="7919" spans="1:20" s="498" customFormat="1" ht="24" x14ac:dyDescent="0.25">
      <c r="A7919" s="772"/>
      <c r="D7919" s="515" t="s">
        <v>13842</v>
      </c>
      <c r="E7919" s="779" t="s">
        <v>13843</v>
      </c>
      <c r="F7919" s="780" t="s">
        <v>5881</v>
      </c>
      <c r="G7919" s="781" t="s">
        <v>10795</v>
      </c>
      <c r="H7919" s="781" t="s">
        <v>13143</v>
      </c>
      <c r="I7919" s="781" t="s">
        <v>5517</v>
      </c>
      <c r="J7919" s="782">
        <v>400000</v>
      </c>
      <c r="K7919" s="783">
        <v>400000</v>
      </c>
      <c r="L7919" s="784">
        <f t="shared" si="514"/>
        <v>0</v>
      </c>
      <c r="M7919" s="784">
        <f t="shared" si="515"/>
        <v>0</v>
      </c>
      <c r="N7919" s="782">
        <v>400000</v>
      </c>
      <c r="O7919" s="782">
        <v>400000</v>
      </c>
      <c r="P7919" s="515">
        <v>1200000</v>
      </c>
      <c r="Q7919" s="782">
        <v>350000</v>
      </c>
      <c r="R7919" s="782"/>
      <c r="T7919" s="568"/>
    </row>
    <row r="7920" spans="1:20" s="498" customFormat="1" ht="12" x14ac:dyDescent="0.25">
      <c r="A7920" s="772"/>
      <c r="D7920" s="515" t="s">
        <v>13844</v>
      </c>
      <c r="E7920" s="779" t="s">
        <v>13845</v>
      </c>
      <c r="F7920" s="780" t="s">
        <v>5757</v>
      </c>
      <c r="G7920" s="781" t="s">
        <v>10795</v>
      </c>
      <c r="H7920" s="781" t="s">
        <v>13143</v>
      </c>
      <c r="I7920" s="781" t="s">
        <v>5517</v>
      </c>
      <c r="J7920" s="782">
        <v>400000</v>
      </c>
      <c r="K7920" s="783">
        <v>400000</v>
      </c>
      <c r="L7920" s="782">
        <f t="shared" si="514"/>
        <v>0</v>
      </c>
      <c r="M7920" s="782">
        <f t="shared" si="515"/>
        <v>0</v>
      </c>
      <c r="N7920" s="782">
        <v>400000</v>
      </c>
      <c r="O7920" s="782">
        <v>400000</v>
      </c>
      <c r="P7920" s="515">
        <v>1200000</v>
      </c>
      <c r="Q7920" s="782">
        <v>400000</v>
      </c>
      <c r="R7920" s="782"/>
      <c r="T7920" s="568"/>
    </row>
    <row r="7921" spans="1:20" s="498" customFormat="1" ht="12" x14ac:dyDescent="0.25">
      <c r="A7921" s="772"/>
      <c r="B7921" s="566" t="s">
        <v>13846</v>
      </c>
      <c r="C7921" s="810"/>
      <c r="D7921" s="519"/>
      <c r="E7921" s="810"/>
      <c r="F7921" s="827"/>
      <c r="G7921" s="810"/>
      <c r="H7921" s="810"/>
      <c r="I7921" s="779"/>
      <c r="J7921" s="782">
        <v>88416531</v>
      </c>
      <c r="K7921" s="783">
        <f>SUM(K7851,K7876)</f>
        <v>65416531</v>
      </c>
      <c r="L7921" s="782">
        <f>SUM(L7851,L7876)</f>
        <v>23000000</v>
      </c>
      <c r="M7921" s="782">
        <f>SUM(M7851,M7876)</f>
        <v>0</v>
      </c>
      <c r="N7921" s="782">
        <f>SUM(N7851,N7876)</f>
        <v>89046269</v>
      </c>
      <c r="O7921" s="782">
        <f>SUM(O7851,O7876)</f>
        <v>89476005</v>
      </c>
      <c r="P7921" s="515">
        <v>266938805</v>
      </c>
      <c r="Q7921" s="782">
        <v>77915530</v>
      </c>
      <c r="R7921" s="782"/>
      <c r="T7921" s="568"/>
    </row>
    <row r="7922" spans="1:20" s="498" customFormat="1" ht="12" x14ac:dyDescent="0.25">
      <c r="A7922" s="772"/>
      <c r="D7922" s="816"/>
      <c r="F7922" s="536"/>
      <c r="J7922" s="776"/>
      <c r="K7922" s="776"/>
      <c r="L7922" s="776"/>
      <c r="M7922" s="776"/>
      <c r="N7922" s="776"/>
      <c r="O7922" s="776"/>
      <c r="Q7922" s="776"/>
      <c r="R7922" s="776"/>
      <c r="T7922" s="568"/>
    </row>
    <row r="7923" spans="1:20" s="498" customFormat="1" ht="12" x14ac:dyDescent="0.25">
      <c r="A7923" s="772"/>
      <c r="F7923" s="536"/>
      <c r="J7923" s="776"/>
      <c r="K7923" s="776"/>
      <c r="L7923" s="776"/>
      <c r="M7923" s="776"/>
      <c r="N7923" s="776"/>
      <c r="O7923" s="776"/>
      <c r="Q7923" s="776"/>
      <c r="R7923" s="776"/>
      <c r="T7923" s="568"/>
    </row>
    <row r="7924" spans="1:20" s="498" customFormat="1" ht="12" x14ac:dyDescent="0.25">
      <c r="A7924" s="772"/>
      <c r="F7924" s="536"/>
      <c r="J7924" s="776"/>
      <c r="K7924" s="776"/>
      <c r="L7924" s="776"/>
      <c r="M7924" s="776"/>
      <c r="N7924" s="776"/>
      <c r="O7924" s="776"/>
      <c r="Q7924" s="776"/>
      <c r="R7924" s="776"/>
      <c r="T7924" s="568"/>
    </row>
    <row r="7925" spans="1:20" s="498" customFormat="1" ht="12" x14ac:dyDescent="0.25">
      <c r="A7925" s="772"/>
      <c r="F7925" s="536"/>
      <c r="J7925" s="776"/>
      <c r="K7925" s="776"/>
      <c r="L7925" s="776"/>
      <c r="M7925" s="776"/>
      <c r="N7925" s="776"/>
      <c r="O7925" s="776"/>
      <c r="Q7925" s="776"/>
      <c r="R7925" s="776"/>
      <c r="T7925" s="568"/>
    </row>
    <row r="7926" spans="1:20" s="498" customFormat="1" ht="12" x14ac:dyDescent="0.25">
      <c r="A7926" s="772"/>
      <c r="F7926" s="536"/>
      <c r="J7926" s="776"/>
      <c r="K7926" s="776"/>
      <c r="L7926" s="776"/>
      <c r="M7926" s="776"/>
      <c r="N7926" s="776"/>
      <c r="O7926" s="776"/>
      <c r="Q7926" s="776"/>
      <c r="R7926" s="776"/>
      <c r="T7926" s="568"/>
    </row>
    <row r="7927" spans="1:20" s="498" customFormat="1" ht="12" x14ac:dyDescent="0.25">
      <c r="A7927" s="772"/>
      <c r="F7927" s="536"/>
      <c r="J7927" s="776"/>
      <c r="K7927" s="776"/>
      <c r="L7927" s="776"/>
      <c r="M7927" s="776"/>
      <c r="N7927" s="776"/>
      <c r="O7927" s="776"/>
      <c r="Q7927" s="776"/>
      <c r="R7927" s="776"/>
      <c r="T7927" s="568"/>
    </row>
    <row r="7928" spans="1:20" s="498" customFormat="1" ht="12" x14ac:dyDescent="0.25">
      <c r="A7928" s="772"/>
      <c r="F7928" s="536"/>
      <c r="J7928" s="776"/>
      <c r="K7928" s="776"/>
      <c r="L7928" s="776"/>
      <c r="M7928" s="776"/>
      <c r="N7928" s="776"/>
      <c r="O7928" s="776"/>
      <c r="Q7928" s="776"/>
      <c r="R7928" s="776"/>
      <c r="T7928" s="568"/>
    </row>
    <row r="7929" spans="1:20" s="751" customFormat="1" ht="12" customHeight="1" x14ac:dyDescent="0.3">
      <c r="A7929" s="946" t="s">
        <v>5500</v>
      </c>
      <c r="B7929" s="946"/>
      <c r="C7929" s="946"/>
      <c r="D7929" s="946"/>
      <c r="E7929" s="946"/>
      <c r="F7929" s="946"/>
      <c r="G7929" s="946"/>
      <c r="H7929" s="946"/>
      <c r="I7929" s="946"/>
      <c r="J7929" s="946"/>
      <c r="K7929" s="946"/>
      <c r="L7929" s="946"/>
      <c r="M7929" s="946"/>
      <c r="N7929" s="946"/>
      <c r="O7929" s="946"/>
      <c r="P7929" s="946"/>
      <c r="Q7929" s="946"/>
      <c r="T7929" s="752"/>
    </row>
    <row r="7930" spans="1:20" s="751" customFormat="1" ht="13.8" x14ac:dyDescent="0.3">
      <c r="A7930" s="946" t="s">
        <v>5501</v>
      </c>
      <c r="B7930" s="946"/>
      <c r="C7930" s="946"/>
      <c r="D7930" s="946"/>
      <c r="E7930" s="946"/>
      <c r="F7930" s="946"/>
      <c r="G7930" s="946"/>
      <c r="H7930" s="946"/>
      <c r="I7930" s="946"/>
      <c r="J7930" s="946"/>
      <c r="K7930" s="946"/>
      <c r="L7930" s="946"/>
      <c r="M7930" s="946"/>
      <c r="N7930" s="946"/>
      <c r="O7930" s="946"/>
      <c r="P7930" s="946"/>
      <c r="Q7930" s="946"/>
      <c r="T7930" s="752"/>
    </row>
    <row r="7931" spans="1:20" s="753" customFormat="1" ht="13.2" x14ac:dyDescent="0.25">
      <c r="A7931" s="947" t="s">
        <v>12786</v>
      </c>
      <c r="B7931" s="947"/>
      <c r="C7931" s="947"/>
      <c r="D7931" s="947"/>
      <c r="E7931" s="947"/>
      <c r="F7931" s="947"/>
      <c r="G7931" s="947"/>
      <c r="H7931" s="947"/>
      <c r="I7931" s="947"/>
      <c r="J7931" s="947"/>
      <c r="K7931" s="947"/>
      <c r="L7931" s="947"/>
      <c r="M7931" s="947"/>
      <c r="N7931" s="947"/>
      <c r="O7931" s="947"/>
      <c r="P7931" s="947"/>
      <c r="Q7931" s="947"/>
      <c r="T7931" s="754"/>
    </row>
    <row r="7932" spans="1:20" s="760" customFormat="1" ht="24" customHeight="1" x14ac:dyDescent="0.25">
      <c r="A7932" s="943" t="s">
        <v>5502</v>
      </c>
      <c r="B7932" s="948" t="s">
        <v>5503</v>
      </c>
      <c r="C7932" s="949"/>
      <c r="D7932" s="755"/>
      <c r="E7932" s="943" t="s">
        <v>5504</v>
      </c>
      <c r="F7932" s="943" t="s">
        <v>4881</v>
      </c>
      <c r="G7932" s="943" t="s">
        <v>5505</v>
      </c>
      <c r="H7932" s="943" t="s">
        <v>5506</v>
      </c>
      <c r="I7932" s="943" t="s">
        <v>5507</v>
      </c>
      <c r="J7932" s="756" t="s">
        <v>3115</v>
      </c>
      <c r="K7932" s="757" t="s">
        <v>3116</v>
      </c>
      <c r="L7932" s="758" t="s">
        <v>5508</v>
      </c>
      <c r="M7932" s="758" t="s">
        <v>5509</v>
      </c>
      <c r="N7932" s="756" t="s">
        <v>3116</v>
      </c>
      <c r="O7932" s="756" t="s">
        <v>3116</v>
      </c>
      <c r="P7932" s="759" t="s">
        <v>3317</v>
      </c>
      <c r="Q7932" s="759" t="s">
        <v>3341</v>
      </c>
      <c r="R7932" s="759" t="s">
        <v>5510</v>
      </c>
      <c r="T7932" s="761"/>
    </row>
    <row r="7933" spans="1:20" s="760" customFormat="1" ht="19.5" customHeight="1" x14ac:dyDescent="0.25">
      <c r="A7933" s="944"/>
      <c r="B7933" s="950"/>
      <c r="C7933" s="951"/>
      <c r="D7933" s="762"/>
      <c r="E7933" s="944"/>
      <c r="F7933" s="944"/>
      <c r="G7933" s="944"/>
      <c r="H7933" s="944"/>
      <c r="I7933" s="944"/>
      <c r="J7933" s="763">
        <v>2020</v>
      </c>
      <c r="K7933" s="764" t="s">
        <v>3120</v>
      </c>
      <c r="L7933" s="765" t="s">
        <v>3120</v>
      </c>
      <c r="M7933" s="765" t="s">
        <v>3120</v>
      </c>
      <c r="N7933" s="766" t="s">
        <v>5068</v>
      </c>
      <c r="O7933" s="766" t="s">
        <v>5069</v>
      </c>
      <c r="P7933" s="763" t="s">
        <v>4882</v>
      </c>
      <c r="Q7933" s="766" t="s">
        <v>5102</v>
      </c>
      <c r="R7933" s="763"/>
      <c r="T7933" s="761"/>
    </row>
    <row r="7934" spans="1:20" s="760" customFormat="1" ht="15.75" customHeight="1" x14ac:dyDescent="0.25">
      <c r="A7934" s="945"/>
      <c r="B7934" s="952"/>
      <c r="C7934" s="953"/>
      <c r="D7934" s="768"/>
      <c r="E7934" s="945"/>
      <c r="F7934" s="945"/>
      <c r="G7934" s="945"/>
      <c r="H7934" s="945"/>
      <c r="I7934" s="945"/>
      <c r="J7934" s="769" t="s">
        <v>14</v>
      </c>
      <c r="K7934" s="770" t="s">
        <v>14</v>
      </c>
      <c r="L7934" s="771" t="s">
        <v>14</v>
      </c>
      <c r="M7934" s="771" t="s">
        <v>14</v>
      </c>
      <c r="N7934" s="769" t="s">
        <v>14</v>
      </c>
      <c r="O7934" s="769" t="s">
        <v>14</v>
      </c>
      <c r="P7934" s="769" t="s">
        <v>14</v>
      </c>
      <c r="Q7934" s="769" t="s">
        <v>14</v>
      </c>
      <c r="R7934" s="769"/>
      <c r="T7934" s="761"/>
    </row>
    <row r="7935" spans="1:20" s="498" customFormat="1" ht="12" x14ac:dyDescent="0.25">
      <c r="A7935" s="772" t="s">
        <v>13847</v>
      </c>
      <c r="B7935" s="773" t="s">
        <v>2295</v>
      </c>
      <c r="C7935" s="773"/>
      <c r="D7935" s="773"/>
      <c r="E7935" s="773"/>
      <c r="F7935" s="775"/>
      <c r="G7935" s="773"/>
      <c r="H7935" s="773"/>
      <c r="I7935" s="773"/>
      <c r="J7935" s="776"/>
      <c r="K7935" s="776"/>
      <c r="L7935" s="776"/>
      <c r="M7935" s="776"/>
      <c r="N7935" s="776"/>
      <c r="O7935" s="776"/>
      <c r="Q7935" s="776"/>
      <c r="R7935" s="776"/>
      <c r="T7935" s="568"/>
    </row>
    <row r="7936" spans="1:20" s="498" customFormat="1" ht="12" x14ac:dyDescent="0.25">
      <c r="A7936" s="772"/>
      <c r="F7936" s="536"/>
      <c r="J7936" s="776"/>
      <c r="K7936" s="776"/>
      <c r="L7936" s="776"/>
      <c r="M7936" s="776"/>
      <c r="N7936" s="776"/>
      <c r="O7936" s="776"/>
      <c r="Q7936" s="776"/>
      <c r="R7936" s="776"/>
      <c r="T7936" s="568"/>
    </row>
    <row r="7937" spans="1:20" s="498" customFormat="1" ht="12" x14ac:dyDescent="0.25">
      <c r="A7937" s="772"/>
      <c r="C7937" s="773" t="s">
        <v>5142</v>
      </c>
      <c r="D7937" s="817"/>
      <c r="E7937" s="773"/>
      <c r="F7937" s="775"/>
      <c r="G7937" s="773"/>
      <c r="H7937" s="773"/>
      <c r="I7937" s="773"/>
      <c r="J7937" s="777">
        <v>10300000</v>
      </c>
      <c r="K7937" s="789">
        <f>SUM(K7938:K7990)</f>
        <v>10300000</v>
      </c>
      <c r="L7937" s="784">
        <f t="shared" ref="L7937:O7937" si="516">SUM(L7938:L7990)</f>
        <v>0</v>
      </c>
      <c r="M7937" s="784">
        <f t="shared" si="516"/>
        <v>0</v>
      </c>
      <c r="N7937" s="784">
        <f t="shared" si="516"/>
        <v>10300000</v>
      </c>
      <c r="O7937" s="784">
        <f t="shared" si="516"/>
        <v>10300000</v>
      </c>
      <c r="P7937" s="777">
        <f>SUM(K7937,N7937,O7937)</f>
        <v>30900000</v>
      </c>
      <c r="Q7937" s="777">
        <v>18000000</v>
      </c>
      <c r="R7937" s="777"/>
      <c r="T7937" s="568"/>
    </row>
    <row r="7938" spans="1:20" s="498" customFormat="1" ht="24" x14ac:dyDescent="0.25">
      <c r="A7938" s="772"/>
      <c r="D7938" s="515" t="s">
        <v>13848</v>
      </c>
      <c r="E7938" s="779" t="s">
        <v>13849</v>
      </c>
      <c r="F7938" s="780" t="s">
        <v>5927</v>
      </c>
      <c r="G7938" s="781" t="s">
        <v>10795</v>
      </c>
      <c r="H7938" s="781" t="s">
        <v>13143</v>
      </c>
      <c r="I7938" s="781" t="s">
        <v>5517</v>
      </c>
      <c r="J7938" s="782">
        <v>0</v>
      </c>
      <c r="K7938" s="783">
        <v>0</v>
      </c>
      <c r="L7938" s="784">
        <f t="shared" ref="L7938:L7990" si="517">SUM(J7938-K7938)</f>
        <v>0</v>
      </c>
      <c r="M7938" s="784">
        <f>SUM(K7938-J7938)</f>
        <v>0</v>
      </c>
      <c r="N7938" s="782">
        <v>0</v>
      </c>
      <c r="O7938" s="782">
        <v>0</v>
      </c>
      <c r="P7938" s="515">
        <v>0</v>
      </c>
      <c r="Q7938" s="782">
        <v>1000000</v>
      </c>
      <c r="R7938" s="782"/>
      <c r="T7938" s="568"/>
    </row>
    <row r="7939" spans="1:20" s="498" customFormat="1" ht="24" x14ac:dyDescent="0.25">
      <c r="A7939" s="772"/>
      <c r="D7939" s="515" t="s">
        <v>13850</v>
      </c>
      <c r="E7939" s="779" t="s">
        <v>13851</v>
      </c>
      <c r="F7939" s="780" t="s">
        <v>5568</v>
      </c>
      <c r="G7939" s="781" t="s">
        <v>10795</v>
      </c>
      <c r="H7939" s="781" t="s">
        <v>13143</v>
      </c>
      <c r="I7939" s="781" t="s">
        <v>5517</v>
      </c>
      <c r="J7939" s="782">
        <v>0</v>
      </c>
      <c r="K7939" s="783">
        <v>0</v>
      </c>
      <c r="L7939" s="784">
        <f t="shared" si="517"/>
        <v>0</v>
      </c>
      <c r="M7939" s="784">
        <f t="shared" ref="M7939:M7990" si="518">SUM(K7939-J7939)</f>
        <v>0</v>
      </c>
      <c r="N7939" s="782">
        <v>0</v>
      </c>
      <c r="O7939" s="782">
        <v>0</v>
      </c>
      <c r="P7939" s="515">
        <v>0</v>
      </c>
      <c r="Q7939" s="782">
        <v>1500000</v>
      </c>
      <c r="R7939" s="782"/>
      <c r="T7939" s="568"/>
    </row>
    <row r="7940" spans="1:20" s="498" customFormat="1" ht="24" x14ac:dyDescent="0.25">
      <c r="A7940" s="772"/>
      <c r="D7940" s="515" t="s">
        <v>13852</v>
      </c>
      <c r="E7940" s="779" t="s">
        <v>13853</v>
      </c>
      <c r="F7940" s="780" t="s">
        <v>6618</v>
      </c>
      <c r="G7940" s="781" t="s">
        <v>10795</v>
      </c>
      <c r="H7940" s="781" t="s">
        <v>13143</v>
      </c>
      <c r="I7940" s="781" t="s">
        <v>5517</v>
      </c>
      <c r="J7940" s="782">
        <v>0</v>
      </c>
      <c r="K7940" s="783">
        <v>0</v>
      </c>
      <c r="L7940" s="784">
        <f t="shared" si="517"/>
        <v>0</v>
      </c>
      <c r="M7940" s="784">
        <f t="shared" si="518"/>
        <v>0</v>
      </c>
      <c r="N7940" s="782">
        <v>0</v>
      </c>
      <c r="O7940" s="782">
        <v>0</v>
      </c>
      <c r="P7940" s="515">
        <v>0</v>
      </c>
      <c r="Q7940" s="782">
        <v>0</v>
      </c>
      <c r="R7940" s="782"/>
      <c r="T7940" s="568"/>
    </row>
    <row r="7941" spans="1:20" s="498" customFormat="1" ht="24" x14ac:dyDescent="0.25">
      <c r="A7941" s="772"/>
      <c r="D7941" s="515" t="s">
        <v>13854</v>
      </c>
      <c r="E7941" s="779" t="s">
        <v>13855</v>
      </c>
      <c r="F7941" s="780" t="s">
        <v>5932</v>
      </c>
      <c r="G7941" s="781" t="s">
        <v>10795</v>
      </c>
      <c r="H7941" s="781" t="s">
        <v>13143</v>
      </c>
      <c r="I7941" s="781" t="s">
        <v>5517</v>
      </c>
      <c r="J7941" s="782">
        <v>0</v>
      </c>
      <c r="K7941" s="783">
        <v>0</v>
      </c>
      <c r="L7941" s="784">
        <f t="shared" si="517"/>
        <v>0</v>
      </c>
      <c r="M7941" s="784">
        <f t="shared" si="518"/>
        <v>0</v>
      </c>
      <c r="N7941" s="782">
        <v>0</v>
      </c>
      <c r="O7941" s="782">
        <v>0</v>
      </c>
      <c r="P7941" s="515">
        <v>0</v>
      </c>
      <c r="Q7941" s="782">
        <v>0</v>
      </c>
      <c r="R7941" s="782"/>
      <c r="T7941" s="568"/>
    </row>
    <row r="7942" spans="1:20" s="498" customFormat="1" ht="12" x14ac:dyDescent="0.25">
      <c r="A7942" s="772"/>
      <c r="D7942" s="515" t="s">
        <v>13856</v>
      </c>
      <c r="E7942" s="779" t="s">
        <v>13857</v>
      </c>
      <c r="F7942" s="780" t="s">
        <v>5901</v>
      </c>
      <c r="G7942" s="781" t="s">
        <v>10795</v>
      </c>
      <c r="H7942" s="781" t="s">
        <v>13143</v>
      </c>
      <c r="I7942" s="781" t="s">
        <v>5517</v>
      </c>
      <c r="J7942" s="782">
        <v>0</v>
      </c>
      <c r="K7942" s="783">
        <v>0</v>
      </c>
      <c r="L7942" s="784">
        <f t="shared" si="517"/>
        <v>0</v>
      </c>
      <c r="M7942" s="784">
        <f t="shared" si="518"/>
        <v>0</v>
      </c>
      <c r="N7942" s="782">
        <v>0</v>
      </c>
      <c r="O7942" s="782">
        <v>0</v>
      </c>
      <c r="P7942" s="515">
        <v>0</v>
      </c>
      <c r="Q7942" s="782">
        <v>0</v>
      </c>
      <c r="R7942" s="782"/>
      <c r="T7942" s="568"/>
    </row>
    <row r="7943" spans="1:20" s="498" customFormat="1" ht="12" x14ac:dyDescent="0.25">
      <c r="A7943" s="772"/>
      <c r="D7943" s="515" t="s">
        <v>13858</v>
      </c>
      <c r="E7943" s="779" t="s">
        <v>13859</v>
      </c>
      <c r="F7943" s="780" t="s">
        <v>8527</v>
      </c>
      <c r="G7943" s="781" t="s">
        <v>10795</v>
      </c>
      <c r="H7943" s="781" t="s">
        <v>13143</v>
      </c>
      <c r="I7943" s="781" t="s">
        <v>5517</v>
      </c>
      <c r="J7943" s="782">
        <v>0</v>
      </c>
      <c r="K7943" s="783">
        <v>0</v>
      </c>
      <c r="L7943" s="784">
        <f t="shared" si="517"/>
        <v>0</v>
      </c>
      <c r="M7943" s="784">
        <f t="shared" si="518"/>
        <v>0</v>
      </c>
      <c r="N7943" s="782">
        <v>0</v>
      </c>
      <c r="O7943" s="782">
        <v>0</v>
      </c>
      <c r="P7943" s="515">
        <v>0</v>
      </c>
      <c r="Q7943" s="782">
        <v>0</v>
      </c>
      <c r="R7943" s="782"/>
      <c r="T7943" s="568"/>
    </row>
    <row r="7944" spans="1:20" s="498" customFormat="1" ht="12" x14ac:dyDescent="0.25">
      <c r="A7944" s="772"/>
      <c r="D7944" s="515" t="s">
        <v>13860</v>
      </c>
      <c r="E7944" s="779" t="s">
        <v>13861</v>
      </c>
      <c r="F7944" s="780" t="s">
        <v>5592</v>
      </c>
      <c r="G7944" s="781" t="s">
        <v>10795</v>
      </c>
      <c r="H7944" s="781" t="s">
        <v>13143</v>
      </c>
      <c r="I7944" s="781" t="s">
        <v>5517</v>
      </c>
      <c r="J7944" s="782">
        <v>0</v>
      </c>
      <c r="K7944" s="783">
        <v>0</v>
      </c>
      <c r="L7944" s="784">
        <f t="shared" si="517"/>
        <v>0</v>
      </c>
      <c r="M7944" s="784">
        <f t="shared" si="518"/>
        <v>0</v>
      </c>
      <c r="N7944" s="782">
        <v>0</v>
      </c>
      <c r="O7944" s="782">
        <v>0</v>
      </c>
      <c r="P7944" s="515">
        <v>0</v>
      </c>
      <c r="Q7944" s="782">
        <v>400000</v>
      </c>
      <c r="R7944" s="782"/>
      <c r="T7944" s="568"/>
    </row>
    <row r="7945" spans="1:20" s="498" customFormat="1" ht="12" x14ac:dyDescent="0.25">
      <c r="A7945" s="772"/>
      <c r="D7945" s="515" t="s">
        <v>13862</v>
      </c>
      <c r="E7945" s="779" t="s">
        <v>13863</v>
      </c>
      <c r="F7945" s="780" t="s">
        <v>6354</v>
      </c>
      <c r="G7945" s="781" t="s">
        <v>10795</v>
      </c>
      <c r="H7945" s="781" t="s">
        <v>13143</v>
      </c>
      <c r="I7945" s="781" t="s">
        <v>5517</v>
      </c>
      <c r="J7945" s="782">
        <v>0</v>
      </c>
      <c r="K7945" s="783">
        <v>0</v>
      </c>
      <c r="L7945" s="784">
        <f t="shared" si="517"/>
        <v>0</v>
      </c>
      <c r="M7945" s="784">
        <f t="shared" si="518"/>
        <v>0</v>
      </c>
      <c r="N7945" s="782">
        <v>0</v>
      </c>
      <c r="O7945" s="782">
        <v>0</v>
      </c>
      <c r="P7945" s="515">
        <v>0</v>
      </c>
      <c r="Q7945" s="782">
        <v>400000</v>
      </c>
      <c r="R7945" s="782"/>
      <c r="T7945" s="568"/>
    </row>
    <row r="7946" spans="1:20" s="498" customFormat="1" ht="36" x14ac:dyDescent="0.25">
      <c r="A7946" s="772"/>
      <c r="D7946" s="515" t="s">
        <v>13864</v>
      </c>
      <c r="E7946" s="779" t="s">
        <v>13865</v>
      </c>
      <c r="F7946" s="780" t="s">
        <v>5598</v>
      </c>
      <c r="G7946" s="781" t="s">
        <v>10795</v>
      </c>
      <c r="H7946" s="781" t="s">
        <v>13143</v>
      </c>
      <c r="I7946" s="781" t="s">
        <v>5517</v>
      </c>
      <c r="J7946" s="782">
        <v>0</v>
      </c>
      <c r="K7946" s="783">
        <v>0</v>
      </c>
      <c r="L7946" s="784">
        <f t="shared" si="517"/>
        <v>0</v>
      </c>
      <c r="M7946" s="784">
        <f t="shared" si="518"/>
        <v>0</v>
      </c>
      <c r="N7946" s="782">
        <v>0</v>
      </c>
      <c r="O7946" s="782">
        <v>0</v>
      </c>
      <c r="P7946" s="515">
        <v>0</v>
      </c>
      <c r="Q7946" s="782">
        <v>1000000</v>
      </c>
      <c r="R7946" s="782"/>
      <c r="T7946" s="568"/>
    </row>
    <row r="7947" spans="1:20" s="498" customFormat="1" ht="24" x14ac:dyDescent="0.25">
      <c r="A7947" s="772"/>
      <c r="D7947" s="515" t="s">
        <v>13866</v>
      </c>
      <c r="E7947" s="779" t="s">
        <v>13867</v>
      </c>
      <c r="F7947" s="780" t="s">
        <v>13868</v>
      </c>
      <c r="G7947" s="781" t="s">
        <v>10795</v>
      </c>
      <c r="H7947" s="781" t="s">
        <v>13143</v>
      </c>
      <c r="I7947" s="781" t="s">
        <v>5517</v>
      </c>
      <c r="J7947" s="782">
        <v>0</v>
      </c>
      <c r="K7947" s="783">
        <v>0</v>
      </c>
      <c r="L7947" s="784">
        <f t="shared" si="517"/>
        <v>0</v>
      </c>
      <c r="M7947" s="784">
        <f t="shared" si="518"/>
        <v>0</v>
      </c>
      <c r="N7947" s="782">
        <v>0</v>
      </c>
      <c r="O7947" s="782">
        <v>0</v>
      </c>
      <c r="P7947" s="515">
        <v>0</v>
      </c>
      <c r="Q7947" s="782">
        <v>1500000</v>
      </c>
      <c r="R7947" s="782"/>
      <c r="T7947" s="568"/>
    </row>
    <row r="7948" spans="1:20" s="498" customFormat="1" ht="12" x14ac:dyDescent="0.25">
      <c r="A7948" s="772"/>
      <c r="D7948" s="515" t="s">
        <v>13869</v>
      </c>
      <c r="E7948" s="779" t="s">
        <v>13870</v>
      </c>
      <c r="F7948" s="780" t="s">
        <v>5631</v>
      </c>
      <c r="G7948" s="781" t="s">
        <v>10795</v>
      </c>
      <c r="H7948" s="781" t="s">
        <v>13143</v>
      </c>
      <c r="I7948" s="781" t="s">
        <v>5517</v>
      </c>
      <c r="J7948" s="782">
        <v>700000</v>
      </c>
      <c r="K7948" s="783">
        <v>700000</v>
      </c>
      <c r="L7948" s="784">
        <f t="shared" si="517"/>
        <v>0</v>
      </c>
      <c r="M7948" s="784">
        <f t="shared" si="518"/>
        <v>0</v>
      </c>
      <c r="N7948" s="782">
        <v>700000</v>
      </c>
      <c r="O7948" s="782">
        <v>700000</v>
      </c>
      <c r="P7948" s="515">
        <v>2100000</v>
      </c>
      <c r="Q7948" s="782">
        <v>800000</v>
      </c>
      <c r="R7948" s="782"/>
      <c r="T7948" s="568"/>
    </row>
    <row r="7949" spans="1:20" s="498" customFormat="1" ht="36" x14ac:dyDescent="0.25">
      <c r="A7949" s="772"/>
      <c r="D7949" s="515" t="s">
        <v>13871</v>
      </c>
      <c r="E7949" s="779" t="s">
        <v>13872</v>
      </c>
      <c r="F7949" s="780" t="s">
        <v>5634</v>
      </c>
      <c r="G7949" s="781" t="s">
        <v>10795</v>
      </c>
      <c r="H7949" s="781" t="s">
        <v>13143</v>
      </c>
      <c r="I7949" s="781" t="s">
        <v>5517</v>
      </c>
      <c r="J7949" s="782">
        <v>0</v>
      </c>
      <c r="K7949" s="783">
        <v>0</v>
      </c>
      <c r="L7949" s="784">
        <f t="shared" si="517"/>
        <v>0</v>
      </c>
      <c r="M7949" s="784">
        <f t="shared" si="518"/>
        <v>0</v>
      </c>
      <c r="N7949" s="782">
        <v>0</v>
      </c>
      <c r="O7949" s="782">
        <v>0</v>
      </c>
      <c r="P7949" s="515">
        <v>0</v>
      </c>
      <c r="Q7949" s="782">
        <v>800000</v>
      </c>
      <c r="R7949" s="782"/>
      <c r="T7949" s="568"/>
    </row>
    <row r="7950" spans="1:20" s="498" customFormat="1" ht="24" x14ac:dyDescent="0.25">
      <c r="A7950" s="772"/>
      <c r="D7950" s="515" t="s">
        <v>13873</v>
      </c>
      <c r="E7950" s="779" t="s">
        <v>13874</v>
      </c>
      <c r="F7950" s="780" t="s">
        <v>5637</v>
      </c>
      <c r="G7950" s="781" t="s">
        <v>10795</v>
      </c>
      <c r="H7950" s="781" t="s">
        <v>13143</v>
      </c>
      <c r="I7950" s="781" t="s">
        <v>5517</v>
      </c>
      <c r="J7950" s="782">
        <v>0</v>
      </c>
      <c r="K7950" s="783">
        <v>0</v>
      </c>
      <c r="L7950" s="784">
        <f t="shared" si="517"/>
        <v>0</v>
      </c>
      <c r="M7950" s="784">
        <f t="shared" si="518"/>
        <v>0</v>
      </c>
      <c r="N7950" s="782">
        <v>0</v>
      </c>
      <c r="O7950" s="782">
        <v>0</v>
      </c>
      <c r="P7950" s="515">
        <v>0</v>
      </c>
      <c r="Q7950" s="782">
        <v>500000</v>
      </c>
      <c r="R7950" s="782"/>
      <c r="T7950" s="568"/>
    </row>
    <row r="7951" spans="1:20" s="498" customFormat="1" ht="24" x14ac:dyDescent="0.25">
      <c r="A7951" s="772"/>
      <c r="D7951" s="515" t="s">
        <v>13875</v>
      </c>
      <c r="E7951" s="779" t="s">
        <v>13876</v>
      </c>
      <c r="F7951" s="780" t="s">
        <v>8100</v>
      </c>
      <c r="G7951" s="781" t="s">
        <v>10795</v>
      </c>
      <c r="H7951" s="781" t="s">
        <v>13143</v>
      </c>
      <c r="I7951" s="781" t="s">
        <v>5517</v>
      </c>
      <c r="J7951" s="782">
        <v>0</v>
      </c>
      <c r="K7951" s="783">
        <v>0</v>
      </c>
      <c r="L7951" s="784">
        <f t="shared" si="517"/>
        <v>0</v>
      </c>
      <c r="M7951" s="784">
        <f t="shared" si="518"/>
        <v>0</v>
      </c>
      <c r="N7951" s="782">
        <v>0</v>
      </c>
      <c r="O7951" s="782">
        <v>0</v>
      </c>
      <c r="P7951" s="515">
        <v>0</v>
      </c>
      <c r="Q7951" s="782">
        <v>300000</v>
      </c>
      <c r="R7951" s="782"/>
      <c r="T7951" s="568"/>
    </row>
    <row r="7952" spans="1:20" s="498" customFormat="1" ht="24" x14ac:dyDescent="0.25">
      <c r="A7952" s="772"/>
      <c r="D7952" s="515" t="s">
        <v>13877</v>
      </c>
      <c r="E7952" s="779" t="s">
        <v>13878</v>
      </c>
      <c r="F7952" s="780" t="s">
        <v>11932</v>
      </c>
      <c r="G7952" s="781" t="s">
        <v>10795</v>
      </c>
      <c r="H7952" s="781" t="s">
        <v>13143</v>
      </c>
      <c r="I7952" s="781" t="s">
        <v>5517</v>
      </c>
      <c r="J7952" s="782">
        <v>0</v>
      </c>
      <c r="K7952" s="783">
        <v>0</v>
      </c>
      <c r="L7952" s="784">
        <f t="shared" si="517"/>
        <v>0</v>
      </c>
      <c r="M7952" s="784">
        <f t="shared" si="518"/>
        <v>0</v>
      </c>
      <c r="N7952" s="782">
        <v>0</v>
      </c>
      <c r="O7952" s="782">
        <v>0</v>
      </c>
      <c r="P7952" s="515">
        <v>0</v>
      </c>
      <c r="Q7952" s="782">
        <v>350000</v>
      </c>
      <c r="R7952" s="782"/>
      <c r="T7952" s="568"/>
    </row>
    <row r="7953" spans="1:20" s="498" customFormat="1" ht="12" x14ac:dyDescent="0.25">
      <c r="A7953" s="772"/>
      <c r="D7953" s="515" t="s">
        <v>13879</v>
      </c>
      <c r="E7953" s="779" t="s">
        <v>13880</v>
      </c>
      <c r="F7953" s="780" t="s">
        <v>5649</v>
      </c>
      <c r="G7953" s="781" t="s">
        <v>10795</v>
      </c>
      <c r="H7953" s="781" t="s">
        <v>13143</v>
      </c>
      <c r="I7953" s="781" t="s">
        <v>5517</v>
      </c>
      <c r="J7953" s="782">
        <v>900000</v>
      </c>
      <c r="K7953" s="783">
        <v>900000</v>
      </c>
      <c r="L7953" s="784">
        <f t="shared" si="517"/>
        <v>0</v>
      </c>
      <c r="M7953" s="784">
        <f t="shared" si="518"/>
        <v>0</v>
      </c>
      <c r="N7953" s="782">
        <v>900000</v>
      </c>
      <c r="O7953" s="782">
        <v>900000</v>
      </c>
      <c r="P7953" s="515">
        <v>2700000</v>
      </c>
      <c r="Q7953" s="782">
        <v>900000</v>
      </c>
      <c r="R7953" s="782"/>
      <c r="T7953" s="568"/>
    </row>
    <row r="7954" spans="1:20" s="498" customFormat="1" ht="12" x14ac:dyDescent="0.25">
      <c r="A7954" s="772"/>
      <c r="D7954" s="515" t="s">
        <v>13881</v>
      </c>
      <c r="E7954" s="779" t="s">
        <v>13882</v>
      </c>
      <c r="F7954" s="515" t="s">
        <v>6511</v>
      </c>
      <c r="G7954" s="781" t="s">
        <v>10795</v>
      </c>
      <c r="H7954" s="781" t="s">
        <v>13143</v>
      </c>
      <c r="I7954" s="781" t="s">
        <v>5517</v>
      </c>
      <c r="J7954" s="782">
        <v>0</v>
      </c>
      <c r="K7954" s="783">
        <v>0</v>
      </c>
      <c r="L7954" s="784">
        <f t="shared" si="517"/>
        <v>0</v>
      </c>
      <c r="M7954" s="784">
        <f t="shared" si="518"/>
        <v>0</v>
      </c>
      <c r="N7954" s="782">
        <v>0</v>
      </c>
      <c r="O7954" s="782">
        <v>0</v>
      </c>
      <c r="P7954" s="515">
        <v>0</v>
      </c>
      <c r="Q7954" s="782">
        <v>0</v>
      </c>
      <c r="R7954" s="782"/>
      <c r="T7954" s="568"/>
    </row>
    <row r="7955" spans="1:20" s="498" customFormat="1" ht="12" x14ac:dyDescent="0.25">
      <c r="A7955" s="772"/>
      <c r="D7955" s="515" t="s">
        <v>13883</v>
      </c>
      <c r="E7955" s="779" t="s">
        <v>13884</v>
      </c>
      <c r="F7955" s="780" t="s">
        <v>5664</v>
      </c>
      <c r="G7955" s="781" t="s">
        <v>10795</v>
      </c>
      <c r="H7955" s="781" t="s">
        <v>13143</v>
      </c>
      <c r="I7955" s="781" t="s">
        <v>5517</v>
      </c>
      <c r="J7955" s="782">
        <v>1500000</v>
      </c>
      <c r="K7955" s="783">
        <v>1500000</v>
      </c>
      <c r="L7955" s="784">
        <f t="shared" si="517"/>
        <v>0</v>
      </c>
      <c r="M7955" s="784">
        <f t="shared" si="518"/>
        <v>0</v>
      </c>
      <c r="N7955" s="782">
        <v>1500000</v>
      </c>
      <c r="O7955" s="782">
        <v>1500000</v>
      </c>
      <c r="P7955" s="515">
        <v>4500000</v>
      </c>
      <c r="Q7955" s="782">
        <v>1500000</v>
      </c>
      <c r="R7955" s="782"/>
      <c r="T7955" s="568"/>
    </row>
    <row r="7956" spans="1:20" s="751" customFormat="1" ht="12" customHeight="1" x14ac:dyDescent="0.3">
      <c r="A7956" s="946" t="s">
        <v>5500</v>
      </c>
      <c r="B7956" s="946"/>
      <c r="C7956" s="946"/>
      <c r="D7956" s="946"/>
      <c r="E7956" s="946"/>
      <c r="F7956" s="946"/>
      <c r="G7956" s="946"/>
      <c r="H7956" s="946"/>
      <c r="I7956" s="946"/>
      <c r="J7956" s="946"/>
      <c r="K7956" s="946"/>
      <c r="L7956" s="946"/>
      <c r="M7956" s="946"/>
      <c r="N7956" s="946"/>
      <c r="O7956" s="946"/>
      <c r="P7956" s="946"/>
      <c r="Q7956" s="946"/>
      <c r="T7956" s="752"/>
    </row>
    <row r="7957" spans="1:20" s="751" customFormat="1" ht="13.8" x14ac:dyDescent="0.3">
      <c r="A7957" s="946" t="s">
        <v>5501</v>
      </c>
      <c r="B7957" s="946"/>
      <c r="C7957" s="946"/>
      <c r="D7957" s="946"/>
      <c r="E7957" s="946"/>
      <c r="F7957" s="946"/>
      <c r="G7957" s="946"/>
      <c r="H7957" s="946"/>
      <c r="I7957" s="946"/>
      <c r="J7957" s="946"/>
      <c r="K7957" s="946"/>
      <c r="L7957" s="946"/>
      <c r="M7957" s="946"/>
      <c r="N7957" s="946"/>
      <c r="O7957" s="946"/>
      <c r="P7957" s="946"/>
      <c r="Q7957" s="946"/>
      <c r="T7957" s="752"/>
    </row>
    <row r="7958" spans="1:20" s="753" customFormat="1" ht="13.2" x14ac:dyDescent="0.25">
      <c r="A7958" s="947" t="s">
        <v>12786</v>
      </c>
      <c r="B7958" s="947"/>
      <c r="C7958" s="947"/>
      <c r="D7958" s="947"/>
      <c r="E7958" s="947"/>
      <c r="F7958" s="947"/>
      <c r="G7958" s="947"/>
      <c r="H7958" s="947"/>
      <c r="I7958" s="947"/>
      <c r="J7958" s="947"/>
      <c r="K7958" s="947"/>
      <c r="L7958" s="947"/>
      <c r="M7958" s="947"/>
      <c r="N7958" s="947"/>
      <c r="O7958" s="947"/>
      <c r="P7958" s="947"/>
      <c r="Q7958" s="947"/>
      <c r="T7958" s="754"/>
    </row>
    <row r="7959" spans="1:20" s="760" customFormat="1" ht="24" customHeight="1" x14ac:dyDescent="0.25">
      <c r="A7959" s="943" t="s">
        <v>5502</v>
      </c>
      <c r="B7959" s="948" t="s">
        <v>5503</v>
      </c>
      <c r="C7959" s="949"/>
      <c r="D7959" s="755"/>
      <c r="E7959" s="943" t="s">
        <v>5504</v>
      </c>
      <c r="F7959" s="943" t="s">
        <v>4881</v>
      </c>
      <c r="G7959" s="943" t="s">
        <v>5505</v>
      </c>
      <c r="H7959" s="943" t="s">
        <v>5506</v>
      </c>
      <c r="I7959" s="943" t="s">
        <v>5507</v>
      </c>
      <c r="J7959" s="756" t="s">
        <v>3115</v>
      </c>
      <c r="K7959" s="757" t="s">
        <v>3116</v>
      </c>
      <c r="L7959" s="758" t="s">
        <v>5508</v>
      </c>
      <c r="M7959" s="758" t="s">
        <v>5509</v>
      </c>
      <c r="N7959" s="756" t="s">
        <v>3116</v>
      </c>
      <c r="O7959" s="756" t="s">
        <v>3116</v>
      </c>
      <c r="P7959" s="759" t="s">
        <v>3317</v>
      </c>
      <c r="Q7959" s="759" t="s">
        <v>3341</v>
      </c>
      <c r="R7959" s="759" t="s">
        <v>5510</v>
      </c>
      <c r="T7959" s="761"/>
    </row>
    <row r="7960" spans="1:20" s="760" customFormat="1" ht="19.5" customHeight="1" x14ac:dyDescent="0.25">
      <c r="A7960" s="944"/>
      <c r="B7960" s="950"/>
      <c r="C7960" s="951"/>
      <c r="D7960" s="762"/>
      <c r="E7960" s="944"/>
      <c r="F7960" s="944"/>
      <c r="G7960" s="944"/>
      <c r="H7960" s="944"/>
      <c r="I7960" s="944"/>
      <c r="J7960" s="763">
        <v>2020</v>
      </c>
      <c r="K7960" s="764" t="s">
        <v>3120</v>
      </c>
      <c r="L7960" s="765" t="s">
        <v>3120</v>
      </c>
      <c r="M7960" s="765" t="s">
        <v>3120</v>
      </c>
      <c r="N7960" s="766" t="s">
        <v>5068</v>
      </c>
      <c r="O7960" s="766" t="s">
        <v>5069</v>
      </c>
      <c r="P7960" s="763" t="s">
        <v>4882</v>
      </c>
      <c r="Q7960" s="766" t="s">
        <v>5102</v>
      </c>
      <c r="R7960" s="763"/>
      <c r="T7960" s="761"/>
    </row>
    <row r="7961" spans="1:20" s="760" customFormat="1" ht="15.75" customHeight="1" x14ac:dyDescent="0.25">
      <c r="A7961" s="945"/>
      <c r="B7961" s="952"/>
      <c r="C7961" s="953"/>
      <c r="D7961" s="768"/>
      <c r="E7961" s="945"/>
      <c r="F7961" s="945"/>
      <c r="G7961" s="945"/>
      <c r="H7961" s="945"/>
      <c r="I7961" s="945"/>
      <c r="J7961" s="769" t="s">
        <v>14</v>
      </c>
      <c r="K7961" s="770" t="s">
        <v>14</v>
      </c>
      <c r="L7961" s="771" t="s">
        <v>14</v>
      </c>
      <c r="M7961" s="771" t="s">
        <v>14</v>
      </c>
      <c r="N7961" s="769" t="s">
        <v>14</v>
      </c>
      <c r="O7961" s="769" t="s">
        <v>14</v>
      </c>
      <c r="P7961" s="769" t="s">
        <v>14</v>
      </c>
      <c r="Q7961" s="769" t="s">
        <v>14</v>
      </c>
      <c r="R7961" s="769"/>
      <c r="T7961" s="761"/>
    </row>
    <row r="7962" spans="1:20" s="498" customFormat="1" ht="12" x14ac:dyDescent="0.25">
      <c r="A7962" s="772"/>
      <c r="D7962" s="515" t="s">
        <v>13885</v>
      </c>
      <c r="E7962" s="779" t="s">
        <v>13886</v>
      </c>
      <c r="F7962" s="515" t="s">
        <v>5676</v>
      </c>
      <c r="G7962" s="781" t="s">
        <v>10795</v>
      </c>
      <c r="H7962" s="781" t="s">
        <v>13143</v>
      </c>
      <c r="I7962" s="781" t="s">
        <v>5517</v>
      </c>
      <c r="J7962" s="782">
        <v>800000</v>
      </c>
      <c r="K7962" s="783">
        <v>800000</v>
      </c>
      <c r="L7962" s="784">
        <f t="shared" si="517"/>
        <v>0</v>
      </c>
      <c r="M7962" s="784">
        <f t="shared" si="518"/>
        <v>0</v>
      </c>
      <c r="N7962" s="782">
        <v>800000</v>
      </c>
      <c r="O7962" s="782">
        <v>800000</v>
      </c>
      <c r="P7962" s="515">
        <v>2400000</v>
      </c>
      <c r="Q7962" s="782">
        <v>800000</v>
      </c>
      <c r="R7962" s="782"/>
      <c r="T7962" s="568"/>
    </row>
    <row r="7963" spans="1:20" s="498" customFormat="1" ht="12" x14ac:dyDescent="0.25">
      <c r="A7963" s="772"/>
      <c r="D7963" s="515" t="s">
        <v>13887</v>
      </c>
      <c r="E7963" s="779" t="s">
        <v>13888</v>
      </c>
      <c r="F7963" s="780" t="s">
        <v>5679</v>
      </c>
      <c r="G7963" s="781" t="s">
        <v>10795</v>
      </c>
      <c r="H7963" s="781" t="s">
        <v>13143</v>
      </c>
      <c r="I7963" s="781" t="s">
        <v>5517</v>
      </c>
      <c r="J7963" s="782">
        <v>500000</v>
      </c>
      <c r="K7963" s="783">
        <v>500000</v>
      </c>
      <c r="L7963" s="784">
        <f t="shared" si="517"/>
        <v>0</v>
      </c>
      <c r="M7963" s="784">
        <f t="shared" si="518"/>
        <v>0</v>
      </c>
      <c r="N7963" s="782">
        <v>500000</v>
      </c>
      <c r="O7963" s="782">
        <v>500000</v>
      </c>
      <c r="P7963" s="515">
        <v>1500000</v>
      </c>
      <c r="Q7963" s="782">
        <v>500000</v>
      </c>
      <c r="R7963" s="782"/>
      <c r="T7963" s="568"/>
    </row>
    <row r="7964" spans="1:20" s="498" customFormat="1" ht="12" x14ac:dyDescent="0.25">
      <c r="A7964" s="772"/>
      <c r="D7964" s="515" t="s">
        <v>13889</v>
      </c>
      <c r="E7964" s="779" t="s">
        <v>13890</v>
      </c>
      <c r="F7964" s="780" t="s">
        <v>5682</v>
      </c>
      <c r="G7964" s="781" t="s">
        <v>10795</v>
      </c>
      <c r="H7964" s="781" t="s">
        <v>13143</v>
      </c>
      <c r="I7964" s="781" t="s">
        <v>5517</v>
      </c>
      <c r="J7964" s="782">
        <v>300000</v>
      </c>
      <c r="K7964" s="783">
        <v>300000</v>
      </c>
      <c r="L7964" s="784">
        <f t="shared" si="517"/>
        <v>0</v>
      </c>
      <c r="M7964" s="784">
        <f t="shared" si="518"/>
        <v>0</v>
      </c>
      <c r="N7964" s="782">
        <v>300000</v>
      </c>
      <c r="O7964" s="782">
        <v>300000</v>
      </c>
      <c r="P7964" s="515">
        <v>900000</v>
      </c>
      <c r="Q7964" s="782">
        <v>0</v>
      </c>
      <c r="R7964" s="782"/>
      <c r="T7964" s="568"/>
    </row>
    <row r="7965" spans="1:20" s="498" customFormat="1" ht="24" x14ac:dyDescent="0.25">
      <c r="A7965" s="772"/>
      <c r="D7965" s="515" t="s">
        <v>13891</v>
      </c>
      <c r="E7965" s="779" t="s">
        <v>13892</v>
      </c>
      <c r="F7965" s="780" t="s">
        <v>11700</v>
      </c>
      <c r="G7965" s="781" t="s">
        <v>10795</v>
      </c>
      <c r="H7965" s="781" t="s">
        <v>13143</v>
      </c>
      <c r="I7965" s="781" t="s">
        <v>5517</v>
      </c>
      <c r="J7965" s="782">
        <v>500000</v>
      </c>
      <c r="K7965" s="783">
        <v>500000</v>
      </c>
      <c r="L7965" s="784">
        <f t="shared" si="517"/>
        <v>0</v>
      </c>
      <c r="M7965" s="784">
        <f t="shared" si="518"/>
        <v>0</v>
      </c>
      <c r="N7965" s="782">
        <v>500000</v>
      </c>
      <c r="O7965" s="782">
        <v>500000</v>
      </c>
      <c r="P7965" s="515">
        <v>1500000</v>
      </c>
      <c r="Q7965" s="782">
        <v>450000</v>
      </c>
      <c r="R7965" s="782"/>
      <c r="T7965" s="568"/>
    </row>
    <row r="7966" spans="1:20" s="498" customFormat="1" ht="24" x14ac:dyDescent="0.25">
      <c r="A7966" s="772"/>
      <c r="D7966" s="515" t="s">
        <v>13893</v>
      </c>
      <c r="E7966" s="779" t="s">
        <v>13894</v>
      </c>
      <c r="F7966" s="780" t="s">
        <v>6157</v>
      </c>
      <c r="G7966" s="781" t="s">
        <v>10795</v>
      </c>
      <c r="H7966" s="781" t="s">
        <v>13143</v>
      </c>
      <c r="I7966" s="781" t="s">
        <v>5517</v>
      </c>
      <c r="J7966" s="782">
        <v>0</v>
      </c>
      <c r="K7966" s="783">
        <v>0</v>
      </c>
      <c r="L7966" s="784">
        <f t="shared" si="517"/>
        <v>0</v>
      </c>
      <c r="M7966" s="784">
        <f t="shared" si="518"/>
        <v>0</v>
      </c>
      <c r="N7966" s="782">
        <v>0</v>
      </c>
      <c r="O7966" s="782">
        <v>0</v>
      </c>
      <c r="P7966" s="515">
        <v>0</v>
      </c>
      <c r="Q7966" s="782">
        <v>0</v>
      </c>
      <c r="R7966" s="782"/>
      <c r="T7966" s="568"/>
    </row>
    <row r="7967" spans="1:20" s="498" customFormat="1" ht="12" x14ac:dyDescent="0.25">
      <c r="A7967" s="772"/>
      <c r="D7967" s="515" t="s">
        <v>13895</v>
      </c>
      <c r="E7967" s="779" t="s">
        <v>13896</v>
      </c>
      <c r="F7967" s="780" t="s">
        <v>5694</v>
      </c>
      <c r="G7967" s="781" t="s">
        <v>10795</v>
      </c>
      <c r="H7967" s="781" t="s">
        <v>13143</v>
      </c>
      <c r="I7967" s="781" t="s">
        <v>5517</v>
      </c>
      <c r="J7967" s="782">
        <v>0</v>
      </c>
      <c r="K7967" s="783">
        <v>0</v>
      </c>
      <c r="L7967" s="784">
        <f t="shared" si="517"/>
        <v>0</v>
      </c>
      <c r="M7967" s="784">
        <f t="shared" si="518"/>
        <v>0</v>
      </c>
      <c r="N7967" s="782">
        <v>0</v>
      </c>
      <c r="O7967" s="782">
        <v>0</v>
      </c>
      <c r="P7967" s="515">
        <v>0</v>
      </c>
      <c r="Q7967" s="782">
        <v>0</v>
      </c>
      <c r="R7967" s="782"/>
      <c r="T7967" s="568"/>
    </row>
    <row r="7968" spans="1:20" s="498" customFormat="1" ht="12" x14ac:dyDescent="0.25">
      <c r="A7968" s="772"/>
      <c r="D7968" s="515" t="s">
        <v>13897</v>
      </c>
      <c r="E7968" s="779" t="s">
        <v>13898</v>
      </c>
      <c r="F7968" s="780" t="s">
        <v>7135</v>
      </c>
      <c r="G7968" s="781" t="s">
        <v>10795</v>
      </c>
      <c r="H7968" s="781" t="s">
        <v>13143</v>
      </c>
      <c r="I7968" s="781" t="s">
        <v>5517</v>
      </c>
      <c r="J7968" s="782">
        <v>0</v>
      </c>
      <c r="K7968" s="783">
        <v>0</v>
      </c>
      <c r="L7968" s="784">
        <f t="shared" si="517"/>
        <v>0</v>
      </c>
      <c r="M7968" s="784">
        <f t="shared" si="518"/>
        <v>0</v>
      </c>
      <c r="N7968" s="782">
        <v>0</v>
      </c>
      <c r="O7968" s="782">
        <v>0</v>
      </c>
      <c r="P7968" s="515">
        <v>0</v>
      </c>
      <c r="Q7968" s="782">
        <v>0</v>
      </c>
      <c r="R7968" s="782"/>
      <c r="T7968" s="568"/>
    </row>
    <row r="7969" spans="1:20" s="498" customFormat="1" ht="12" x14ac:dyDescent="0.25">
      <c r="A7969" s="772"/>
      <c r="D7969" s="515" t="s">
        <v>13899</v>
      </c>
      <c r="E7969" s="779" t="s">
        <v>13900</v>
      </c>
      <c r="F7969" s="780" t="s">
        <v>5697</v>
      </c>
      <c r="G7969" s="781" t="s">
        <v>10795</v>
      </c>
      <c r="H7969" s="781" t="s">
        <v>13143</v>
      </c>
      <c r="I7969" s="781" t="s">
        <v>5517</v>
      </c>
      <c r="J7969" s="782">
        <v>0</v>
      </c>
      <c r="K7969" s="783">
        <v>0</v>
      </c>
      <c r="L7969" s="784">
        <f t="shared" si="517"/>
        <v>0</v>
      </c>
      <c r="M7969" s="784">
        <f t="shared" si="518"/>
        <v>0</v>
      </c>
      <c r="N7969" s="782">
        <v>0</v>
      </c>
      <c r="O7969" s="782">
        <v>0</v>
      </c>
      <c r="P7969" s="515">
        <v>0</v>
      </c>
      <c r="Q7969" s="782">
        <v>0</v>
      </c>
      <c r="R7969" s="782"/>
      <c r="T7969" s="568"/>
    </row>
    <row r="7970" spans="1:20" s="498" customFormat="1" ht="12" x14ac:dyDescent="0.25">
      <c r="A7970" s="772"/>
      <c r="D7970" s="515" t="s">
        <v>13901</v>
      </c>
      <c r="E7970" s="779" t="s">
        <v>13902</v>
      </c>
      <c r="F7970" s="780" t="s">
        <v>9991</v>
      </c>
      <c r="G7970" s="781" t="s">
        <v>10795</v>
      </c>
      <c r="H7970" s="781" t="s">
        <v>13143</v>
      </c>
      <c r="I7970" s="781" t="s">
        <v>5517</v>
      </c>
      <c r="J7970" s="782">
        <v>0</v>
      </c>
      <c r="K7970" s="783">
        <v>0</v>
      </c>
      <c r="L7970" s="784">
        <f t="shared" si="517"/>
        <v>0</v>
      </c>
      <c r="M7970" s="784">
        <f t="shared" si="518"/>
        <v>0</v>
      </c>
      <c r="N7970" s="782">
        <v>0</v>
      </c>
      <c r="O7970" s="782">
        <v>0</v>
      </c>
      <c r="P7970" s="515">
        <v>0</v>
      </c>
      <c r="Q7970" s="782">
        <v>0</v>
      </c>
      <c r="R7970" s="782"/>
      <c r="T7970" s="568"/>
    </row>
    <row r="7971" spans="1:20" s="498" customFormat="1" ht="12" x14ac:dyDescent="0.25">
      <c r="A7971" s="772"/>
      <c r="D7971" s="515" t="s">
        <v>13903</v>
      </c>
      <c r="E7971" s="779" t="s">
        <v>13904</v>
      </c>
      <c r="F7971" s="780" t="s">
        <v>8701</v>
      </c>
      <c r="G7971" s="781" t="s">
        <v>10795</v>
      </c>
      <c r="H7971" s="781" t="s">
        <v>13143</v>
      </c>
      <c r="I7971" s="781" t="s">
        <v>5517</v>
      </c>
      <c r="J7971" s="782">
        <v>0</v>
      </c>
      <c r="K7971" s="783">
        <v>0</v>
      </c>
      <c r="L7971" s="784">
        <f t="shared" si="517"/>
        <v>0</v>
      </c>
      <c r="M7971" s="784">
        <f t="shared" si="518"/>
        <v>0</v>
      </c>
      <c r="N7971" s="782">
        <v>0</v>
      </c>
      <c r="O7971" s="782">
        <v>0</v>
      </c>
      <c r="P7971" s="515">
        <v>0</v>
      </c>
      <c r="Q7971" s="782">
        <v>0</v>
      </c>
      <c r="R7971" s="782"/>
      <c r="T7971" s="568"/>
    </row>
    <row r="7972" spans="1:20" s="498" customFormat="1" ht="12" x14ac:dyDescent="0.25">
      <c r="A7972" s="772"/>
      <c r="D7972" s="515" t="s">
        <v>13905</v>
      </c>
      <c r="E7972" s="779" t="s">
        <v>13906</v>
      </c>
      <c r="F7972" s="515" t="s">
        <v>5915</v>
      </c>
      <c r="G7972" s="781" t="s">
        <v>10795</v>
      </c>
      <c r="H7972" s="781" t="s">
        <v>13143</v>
      </c>
      <c r="I7972" s="781" t="s">
        <v>5517</v>
      </c>
      <c r="J7972" s="782">
        <v>800000</v>
      </c>
      <c r="K7972" s="783">
        <v>800000</v>
      </c>
      <c r="L7972" s="784">
        <f t="shared" si="517"/>
        <v>0</v>
      </c>
      <c r="M7972" s="784">
        <f t="shared" si="518"/>
        <v>0</v>
      </c>
      <c r="N7972" s="782">
        <v>800000</v>
      </c>
      <c r="O7972" s="782">
        <v>800000</v>
      </c>
      <c r="P7972" s="515">
        <v>2400000</v>
      </c>
      <c r="Q7972" s="782">
        <v>800000</v>
      </c>
      <c r="R7972" s="782"/>
      <c r="T7972" s="568"/>
    </row>
    <row r="7973" spans="1:20" s="498" customFormat="1" ht="12" x14ac:dyDescent="0.25">
      <c r="A7973" s="772"/>
      <c r="D7973" s="515" t="s">
        <v>13907</v>
      </c>
      <c r="E7973" s="779" t="s">
        <v>13908</v>
      </c>
      <c r="F7973" s="515" t="s">
        <v>13909</v>
      </c>
      <c r="G7973" s="781" t="s">
        <v>10795</v>
      </c>
      <c r="H7973" s="781" t="s">
        <v>13143</v>
      </c>
      <c r="I7973" s="781" t="s">
        <v>5517</v>
      </c>
      <c r="J7973" s="782">
        <v>0</v>
      </c>
      <c r="K7973" s="783">
        <v>0</v>
      </c>
      <c r="L7973" s="784">
        <f t="shared" si="517"/>
        <v>0</v>
      </c>
      <c r="M7973" s="784">
        <f t="shared" si="518"/>
        <v>0</v>
      </c>
      <c r="N7973" s="782">
        <v>0</v>
      </c>
      <c r="O7973" s="782">
        <v>0</v>
      </c>
      <c r="P7973" s="515">
        <v>0</v>
      </c>
      <c r="Q7973" s="782">
        <v>0</v>
      </c>
      <c r="R7973" s="782"/>
      <c r="T7973" s="568"/>
    </row>
    <row r="7974" spans="1:20" s="498" customFormat="1" ht="12" x14ac:dyDescent="0.25">
      <c r="A7974" s="772"/>
      <c r="D7974" s="515" t="s">
        <v>13910</v>
      </c>
      <c r="E7974" s="779" t="s">
        <v>13911</v>
      </c>
      <c r="F7974" s="780" t="s">
        <v>5703</v>
      </c>
      <c r="G7974" s="781" t="s">
        <v>10795</v>
      </c>
      <c r="H7974" s="781" t="s">
        <v>13143</v>
      </c>
      <c r="I7974" s="781" t="s">
        <v>5517</v>
      </c>
      <c r="J7974" s="782">
        <v>900000</v>
      </c>
      <c r="K7974" s="783">
        <v>900000</v>
      </c>
      <c r="L7974" s="784">
        <f t="shared" si="517"/>
        <v>0</v>
      </c>
      <c r="M7974" s="784">
        <f t="shared" si="518"/>
        <v>0</v>
      </c>
      <c r="N7974" s="782">
        <v>900000</v>
      </c>
      <c r="O7974" s="782">
        <v>900000</v>
      </c>
      <c r="P7974" s="515">
        <v>2700000</v>
      </c>
      <c r="Q7974" s="782">
        <v>800000</v>
      </c>
      <c r="R7974" s="782"/>
      <c r="T7974" s="568"/>
    </row>
    <row r="7975" spans="1:20" s="498" customFormat="1" ht="12" x14ac:dyDescent="0.25">
      <c r="A7975" s="772"/>
      <c r="D7975" s="515" t="s">
        <v>13912</v>
      </c>
      <c r="E7975" s="779" t="s">
        <v>13913</v>
      </c>
      <c r="F7975" s="515" t="s">
        <v>6462</v>
      </c>
      <c r="G7975" s="781" t="s">
        <v>10795</v>
      </c>
      <c r="H7975" s="781" t="s">
        <v>13143</v>
      </c>
      <c r="I7975" s="781" t="s">
        <v>5517</v>
      </c>
      <c r="J7975" s="782">
        <v>500000</v>
      </c>
      <c r="K7975" s="783">
        <v>500000</v>
      </c>
      <c r="L7975" s="784">
        <f t="shared" si="517"/>
        <v>0</v>
      </c>
      <c r="M7975" s="784">
        <f t="shared" si="518"/>
        <v>0</v>
      </c>
      <c r="N7975" s="782">
        <v>500000</v>
      </c>
      <c r="O7975" s="782">
        <v>500000</v>
      </c>
      <c r="P7975" s="515">
        <v>1500000</v>
      </c>
      <c r="Q7975" s="782">
        <v>400000</v>
      </c>
      <c r="R7975" s="782"/>
      <c r="T7975" s="568"/>
    </row>
    <row r="7976" spans="1:20" s="498" customFormat="1" ht="24" x14ac:dyDescent="0.25">
      <c r="A7976" s="772"/>
      <c r="D7976" s="515" t="s">
        <v>13914</v>
      </c>
      <c r="E7976" s="779" t="s">
        <v>13915</v>
      </c>
      <c r="F7976" s="780" t="s">
        <v>6467</v>
      </c>
      <c r="G7976" s="781" t="s">
        <v>10795</v>
      </c>
      <c r="H7976" s="781" t="s">
        <v>13143</v>
      </c>
      <c r="I7976" s="781" t="s">
        <v>5517</v>
      </c>
      <c r="J7976" s="782">
        <v>100000</v>
      </c>
      <c r="K7976" s="783">
        <v>100000</v>
      </c>
      <c r="L7976" s="784">
        <f t="shared" si="517"/>
        <v>0</v>
      </c>
      <c r="M7976" s="784">
        <f t="shared" si="518"/>
        <v>0</v>
      </c>
      <c r="N7976" s="782">
        <v>100000</v>
      </c>
      <c r="O7976" s="782">
        <v>100000</v>
      </c>
      <c r="P7976" s="515">
        <v>300000</v>
      </c>
      <c r="Q7976" s="782">
        <v>100000</v>
      </c>
      <c r="R7976" s="782"/>
      <c r="T7976" s="568"/>
    </row>
    <row r="7977" spans="1:20" s="498" customFormat="1" ht="12" x14ac:dyDescent="0.25">
      <c r="A7977" s="772"/>
      <c r="D7977" s="515" t="s">
        <v>13916</v>
      </c>
      <c r="E7977" s="779" t="s">
        <v>13917</v>
      </c>
      <c r="F7977" s="780" t="s">
        <v>5718</v>
      </c>
      <c r="G7977" s="781" t="s">
        <v>10795</v>
      </c>
      <c r="H7977" s="781" t="s">
        <v>13143</v>
      </c>
      <c r="I7977" s="781" t="s">
        <v>5517</v>
      </c>
      <c r="J7977" s="782">
        <v>0</v>
      </c>
      <c r="K7977" s="783">
        <v>0</v>
      </c>
      <c r="L7977" s="784">
        <f t="shared" si="517"/>
        <v>0</v>
      </c>
      <c r="M7977" s="784">
        <f t="shared" si="518"/>
        <v>0</v>
      </c>
      <c r="N7977" s="782">
        <v>0</v>
      </c>
      <c r="O7977" s="782">
        <v>0</v>
      </c>
      <c r="P7977" s="515">
        <v>0</v>
      </c>
      <c r="Q7977" s="782">
        <v>0</v>
      </c>
      <c r="R7977" s="782"/>
      <c r="T7977" s="568"/>
    </row>
    <row r="7978" spans="1:20" s="498" customFormat="1" ht="12" x14ac:dyDescent="0.25">
      <c r="A7978" s="772"/>
      <c r="D7978" s="515" t="s">
        <v>13918</v>
      </c>
      <c r="E7978" s="779" t="s">
        <v>13919</v>
      </c>
      <c r="F7978" s="780" t="s">
        <v>13920</v>
      </c>
      <c r="G7978" s="781" t="s">
        <v>10795</v>
      </c>
      <c r="H7978" s="781" t="s">
        <v>13143</v>
      </c>
      <c r="I7978" s="781" t="s">
        <v>5517</v>
      </c>
      <c r="J7978" s="782">
        <v>700000</v>
      </c>
      <c r="K7978" s="783">
        <v>700000</v>
      </c>
      <c r="L7978" s="784">
        <f t="shared" si="517"/>
        <v>0</v>
      </c>
      <c r="M7978" s="784">
        <f t="shared" si="518"/>
        <v>0</v>
      </c>
      <c r="N7978" s="782">
        <v>700000</v>
      </c>
      <c r="O7978" s="782">
        <v>700000</v>
      </c>
      <c r="P7978" s="515">
        <v>2100000</v>
      </c>
      <c r="Q7978" s="782">
        <v>600000</v>
      </c>
      <c r="R7978" s="782"/>
      <c r="T7978" s="568"/>
    </row>
    <row r="7979" spans="1:20" s="498" customFormat="1" ht="12" x14ac:dyDescent="0.25">
      <c r="A7979" s="772"/>
      <c r="D7979" s="515" t="s">
        <v>13921</v>
      </c>
      <c r="E7979" s="779" t="s">
        <v>13922</v>
      </c>
      <c r="F7979" s="515" t="s">
        <v>5724</v>
      </c>
      <c r="G7979" s="781" t="s">
        <v>10795</v>
      </c>
      <c r="H7979" s="781" t="s">
        <v>13143</v>
      </c>
      <c r="I7979" s="781" t="s">
        <v>5517</v>
      </c>
      <c r="J7979" s="782">
        <v>0</v>
      </c>
      <c r="K7979" s="783">
        <v>0</v>
      </c>
      <c r="L7979" s="784">
        <f t="shared" si="517"/>
        <v>0</v>
      </c>
      <c r="M7979" s="784">
        <f t="shared" si="518"/>
        <v>0</v>
      </c>
      <c r="N7979" s="782">
        <v>0</v>
      </c>
      <c r="O7979" s="782">
        <v>0</v>
      </c>
      <c r="P7979" s="515">
        <v>0</v>
      </c>
      <c r="Q7979" s="782">
        <v>0</v>
      </c>
      <c r="R7979" s="782"/>
      <c r="T7979" s="568"/>
    </row>
    <row r="7980" spans="1:20" s="498" customFormat="1" ht="12" x14ac:dyDescent="0.25">
      <c r="A7980" s="772"/>
      <c r="D7980" s="515" t="s">
        <v>13923</v>
      </c>
      <c r="E7980" s="779" t="s">
        <v>13924</v>
      </c>
      <c r="F7980" s="515" t="s">
        <v>5727</v>
      </c>
      <c r="G7980" s="781" t="s">
        <v>10795</v>
      </c>
      <c r="H7980" s="781" t="s">
        <v>13143</v>
      </c>
      <c r="I7980" s="781" t="s">
        <v>5517</v>
      </c>
      <c r="J7980" s="782">
        <v>800000</v>
      </c>
      <c r="K7980" s="783">
        <v>800000</v>
      </c>
      <c r="L7980" s="784">
        <f t="shared" si="517"/>
        <v>0</v>
      </c>
      <c r="M7980" s="784">
        <f t="shared" si="518"/>
        <v>0</v>
      </c>
      <c r="N7980" s="782">
        <v>800000</v>
      </c>
      <c r="O7980" s="782">
        <v>800000</v>
      </c>
      <c r="P7980" s="515">
        <v>2400000</v>
      </c>
      <c r="Q7980" s="782">
        <v>800000</v>
      </c>
      <c r="R7980" s="782"/>
      <c r="T7980" s="568"/>
    </row>
    <row r="7981" spans="1:20" s="498" customFormat="1" ht="12" x14ac:dyDescent="0.25">
      <c r="A7981" s="772"/>
      <c r="D7981" s="515" t="s">
        <v>13925</v>
      </c>
      <c r="E7981" s="779" t="s">
        <v>13926</v>
      </c>
      <c r="F7981" s="780" t="s">
        <v>6224</v>
      </c>
      <c r="G7981" s="781" t="s">
        <v>10795</v>
      </c>
      <c r="H7981" s="781" t="s">
        <v>13143</v>
      </c>
      <c r="I7981" s="781" t="s">
        <v>5517</v>
      </c>
      <c r="J7981" s="782">
        <v>0</v>
      </c>
      <c r="K7981" s="783">
        <v>0</v>
      </c>
      <c r="L7981" s="784">
        <f t="shared" si="517"/>
        <v>0</v>
      </c>
      <c r="M7981" s="784">
        <f t="shared" si="518"/>
        <v>0</v>
      </c>
      <c r="N7981" s="782">
        <v>0</v>
      </c>
      <c r="O7981" s="782">
        <v>0</v>
      </c>
      <c r="P7981" s="515">
        <v>0</v>
      </c>
      <c r="Q7981" s="782">
        <v>0</v>
      </c>
      <c r="R7981" s="782"/>
      <c r="T7981" s="568"/>
    </row>
    <row r="7982" spans="1:20" s="498" customFormat="1" ht="12" x14ac:dyDescent="0.25">
      <c r="A7982" s="772"/>
      <c r="D7982" s="515" t="s">
        <v>13927</v>
      </c>
      <c r="E7982" s="779" t="s">
        <v>13928</v>
      </c>
      <c r="F7982" s="515" t="s">
        <v>5733</v>
      </c>
      <c r="G7982" s="781" t="s">
        <v>10795</v>
      </c>
      <c r="H7982" s="781" t="s">
        <v>13143</v>
      </c>
      <c r="I7982" s="781" t="s">
        <v>5517</v>
      </c>
      <c r="J7982" s="782">
        <v>0</v>
      </c>
      <c r="K7982" s="783">
        <v>0</v>
      </c>
      <c r="L7982" s="784">
        <f t="shared" si="517"/>
        <v>0</v>
      </c>
      <c r="M7982" s="784">
        <f t="shared" si="518"/>
        <v>0</v>
      </c>
      <c r="N7982" s="782">
        <v>0</v>
      </c>
      <c r="O7982" s="782">
        <v>0</v>
      </c>
      <c r="P7982" s="515">
        <v>0</v>
      </c>
      <c r="Q7982" s="782">
        <v>0</v>
      </c>
      <c r="R7982" s="782"/>
      <c r="T7982" s="568"/>
    </row>
    <row r="7983" spans="1:20" s="498" customFormat="1" ht="12" x14ac:dyDescent="0.25">
      <c r="A7983" s="772"/>
      <c r="D7983" s="515" t="s">
        <v>13929</v>
      </c>
      <c r="E7983" s="779" t="s">
        <v>13930</v>
      </c>
      <c r="F7983" s="515" t="s">
        <v>6605</v>
      </c>
      <c r="G7983" s="781" t="s">
        <v>10795</v>
      </c>
      <c r="H7983" s="781" t="s">
        <v>13143</v>
      </c>
      <c r="I7983" s="781" t="s">
        <v>5517</v>
      </c>
      <c r="J7983" s="782">
        <v>0</v>
      </c>
      <c r="K7983" s="783">
        <v>0</v>
      </c>
      <c r="L7983" s="784">
        <f t="shared" si="517"/>
        <v>0</v>
      </c>
      <c r="M7983" s="784">
        <f t="shared" si="518"/>
        <v>0</v>
      </c>
      <c r="N7983" s="782">
        <v>0</v>
      </c>
      <c r="O7983" s="782">
        <v>0</v>
      </c>
      <c r="P7983" s="515">
        <v>0</v>
      </c>
      <c r="Q7983" s="782">
        <v>0</v>
      </c>
      <c r="R7983" s="782"/>
      <c r="T7983" s="568"/>
    </row>
    <row r="7984" spans="1:20" s="498" customFormat="1" ht="12" x14ac:dyDescent="0.25">
      <c r="A7984" s="772"/>
      <c r="D7984" s="515" t="s">
        <v>13931</v>
      </c>
      <c r="E7984" s="779" t="s">
        <v>13932</v>
      </c>
      <c r="F7984" s="780" t="s">
        <v>5739</v>
      </c>
      <c r="G7984" s="781" t="s">
        <v>10795</v>
      </c>
      <c r="H7984" s="781" t="s">
        <v>13143</v>
      </c>
      <c r="I7984" s="781" t="s">
        <v>5517</v>
      </c>
      <c r="J7984" s="782">
        <v>200000</v>
      </c>
      <c r="K7984" s="783">
        <v>200000</v>
      </c>
      <c r="L7984" s="784">
        <f t="shared" si="517"/>
        <v>0</v>
      </c>
      <c r="M7984" s="784">
        <f t="shared" si="518"/>
        <v>0</v>
      </c>
      <c r="N7984" s="782">
        <v>200000</v>
      </c>
      <c r="O7984" s="782">
        <v>200000</v>
      </c>
      <c r="P7984" s="515">
        <v>600000</v>
      </c>
      <c r="Q7984" s="782">
        <v>200000</v>
      </c>
      <c r="R7984" s="782"/>
      <c r="T7984" s="568"/>
    </row>
    <row r="7985" spans="1:20" s="498" customFormat="1" ht="24" x14ac:dyDescent="0.25">
      <c r="A7985" s="772"/>
      <c r="D7985" s="515" t="s">
        <v>13933</v>
      </c>
      <c r="E7985" s="779" t="s">
        <v>13934</v>
      </c>
      <c r="F7985" s="780" t="s">
        <v>7167</v>
      </c>
      <c r="G7985" s="781" t="s">
        <v>10795</v>
      </c>
      <c r="H7985" s="781" t="s">
        <v>13143</v>
      </c>
      <c r="I7985" s="781" t="s">
        <v>5517</v>
      </c>
      <c r="J7985" s="782">
        <v>0</v>
      </c>
      <c r="K7985" s="783">
        <v>0</v>
      </c>
      <c r="L7985" s="784">
        <f t="shared" si="517"/>
        <v>0</v>
      </c>
      <c r="M7985" s="784">
        <f t="shared" si="518"/>
        <v>0</v>
      </c>
      <c r="N7985" s="782">
        <v>0</v>
      </c>
      <c r="O7985" s="782">
        <v>0</v>
      </c>
      <c r="P7985" s="515">
        <v>0</v>
      </c>
      <c r="Q7985" s="782">
        <v>0</v>
      </c>
      <c r="R7985" s="782"/>
      <c r="T7985" s="568"/>
    </row>
    <row r="7986" spans="1:20" s="498" customFormat="1" ht="12" x14ac:dyDescent="0.25">
      <c r="A7986" s="772"/>
      <c r="D7986" s="515" t="s">
        <v>13935</v>
      </c>
      <c r="E7986" s="779" t="s">
        <v>13936</v>
      </c>
      <c r="F7986" s="780" t="s">
        <v>5745</v>
      </c>
      <c r="G7986" s="781" t="s">
        <v>10795</v>
      </c>
      <c r="H7986" s="781" t="s">
        <v>13143</v>
      </c>
      <c r="I7986" s="781" t="s">
        <v>5517</v>
      </c>
      <c r="J7986" s="782">
        <v>0</v>
      </c>
      <c r="K7986" s="783">
        <v>0</v>
      </c>
      <c r="L7986" s="784">
        <f t="shared" si="517"/>
        <v>0</v>
      </c>
      <c r="M7986" s="784">
        <f t="shared" si="518"/>
        <v>0</v>
      </c>
      <c r="N7986" s="782">
        <v>0</v>
      </c>
      <c r="O7986" s="782">
        <v>0</v>
      </c>
      <c r="P7986" s="515">
        <v>0</v>
      </c>
      <c r="Q7986" s="782">
        <v>0</v>
      </c>
      <c r="R7986" s="782"/>
      <c r="T7986" s="568"/>
    </row>
    <row r="7987" spans="1:20" s="498" customFormat="1" ht="12" x14ac:dyDescent="0.25">
      <c r="A7987" s="772"/>
      <c r="D7987" s="515" t="s">
        <v>13937</v>
      </c>
      <c r="E7987" s="779" t="s">
        <v>13938</v>
      </c>
      <c r="F7987" s="515" t="s">
        <v>13939</v>
      </c>
      <c r="G7987" s="781" t="s">
        <v>10795</v>
      </c>
      <c r="H7987" s="781" t="s">
        <v>13143</v>
      </c>
      <c r="I7987" s="781" t="s">
        <v>5517</v>
      </c>
      <c r="J7987" s="782">
        <v>0</v>
      </c>
      <c r="K7987" s="783">
        <v>0</v>
      </c>
      <c r="L7987" s="784">
        <f t="shared" si="517"/>
        <v>0</v>
      </c>
      <c r="M7987" s="784">
        <f t="shared" si="518"/>
        <v>0</v>
      </c>
      <c r="N7987" s="782">
        <v>0</v>
      </c>
      <c r="O7987" s="782">
        <v>0</v>
      </c>
      <c r="P7987" s="515">
        <v>0</v>
      </c>
      <c r="Q7987" s="782">
        <v>600000</v>
      </c>
      <c r="R7987" s="782"/>
      <c r="T7987" s="568"/>
    </row>
    <row r="7988" spans="1:20" s="498" customFormat="1" ht="12.75" customHeight="1" x14ac:dyDescent="0.25">
      <c r="A7988" s="772"/>
      <c r="D7988" s="515" t="s">
        <v>13940</v>
      </c>
      <c r="E7988" s="779" t="s">
        <v>13941</v>
      </c>
      <c r="F7988" s="515" t="s">
        <v>5881</v>
      </c>
      <c r="G7988" s="781" t="s">
        <v>10795</v>
      </c>
      <c r="H7988" s="781" t="s">
        <v>13143</v>
      </c>
      <c r="I7988" s="781" t="s">
        <v>5517</v>
      </c>
      <c r="J7988" s="782">
        <v>100000</v>
      </c>
      <c r="K7988" s="783">
        <v>100000</v>
      </c>
      <c r="L7988" s="784">
        <f t="shared" si="517"/>
        <v>0</v>
      </c>
      <c r="M7988" s="784">
        <f t="shared" si="518"/>
        <v>0</v>
      </c>
      <c r="N7988" s="782">
        <v>100000</v>
      </c>
      <c r="O7988" s="782">
        <v>100000</v>
      </c>
      <c r="P7988" s="515">
        <v>300000</v>
      </c>
      <c r="Q7988" s="782">
        <v>100000</v>
      </c>
      <c r="R7988" s="782"/>
      <c r="T7988" s="568"/>
    </row>
    <row r="7989" spans="1:20" s="498" customFormat="1" ht="12.75" customHeight="1" x14ac:dyDescent="0.25">
      <c r="A7989" s="772"/>
      <c r="D7989" s="515" t="s">
        <v>13942</v>
      </c>
      <c r="E7989" s="779" t="s">
        <v>13943</v>
      </c>
      <c r="F7989" s="780" t="s">
        <v>5757</v>
      </c>
      <c r="G7989" s="781" t="s">
        <v>10795</v>
      </c>
      <c r="H7989" s="781" t="s">
        <v>13143</v>
      </c>
      <c r="I7989" s="781" t="s">
        <v>5517</v>
      </c>
      <c r="J7989" s="782">
        <v>300000</v>
      </c>
      <c r="K7989" s="783">
        <v>300000</v>
      </c>
      <c r="L7989" s="784">
        <f t="shared" si="517"/>
        <v>0</v>
      </c>
      <c r="M7989" s="784">
        <f t="shared" si="518"/>
        <v>0</v>
      </c>
      <c r="N7989" s="782">
        <v>300000</v>
      </c>
      <c r="O7989" s="782">
        <v>300000</v>
      </c>
      <c r="P7989" s="515">
        <v>900000</v>
      </c>
      <c r="Q7989" s="782">
        <v>200000</v>
      </c>
      <c r="R7989" s="782"/>
      <c r="T7989" s="568"/>
    </row>
    <row r="7990" spans="1:20" s="498" customFormat="1" ht="12" x14ac:dyDescent="0.25">
      <c r="A7990" s="772"/>
      <c r="D7990" s="515" t="s">
        <v>13944</v>
      </c>
      <c r="E7990" s="779" t="s">
        <v>13945</v>
      </c>
      <c r="F7990" s="515" t="s">
        <v>5765</v>
      </c>
      <c r="G7990" s="781" t="s">
        <v>10795</v>
      </c>
      <c r="H7990" s="781" t="s">
        <v>13143</v>
      </c>
      <c r="I7990" s="781" t="s">
        <v>5517</v>
      </c>
      <c r="J7990" s="782">
        <v>700000</v>
      </c>
      <c r="K7990" s="783">
        <v>700000</v>
      </c>
      <c r="L7990" s="782">
        <f t="shared" si="517"/>
        <v>0</v>
      </c>
      <c r="M7990" s="782">
        <f t="shared" si="518"/>
        <v>0</v>
      </c>
      <c r="N7990" s="782">
        <v>700000</v>
      </c>
      <c r="O7990" s="782">
        <v>700000</v>
      </c>
      <c r="P7990" s="515">
        <v>2100000</v>
      </c>
      <c r="Q7990" s="782">
        <v>700000</v>
      </c>
      <c r="R7990" s="782"/>
      <c r="T7990" s="568"/>
    </row>
    <row r="7991" spans="1:20" s="498" customFormat="1" ht="12" x14ac:dyDescent="0.25">
      <c r="A7991" s="772"/>
      <c r="B7991" s="566" t="s">
        <v>2306</v>
      </c>
      <c r="C7991" s="810"/>
      <c r="D7991" s="515"/>
      <c r="E7991" s="810"/>
      <c r="F7991" s="827"/>
      <c r="G7991" s="810"/>
      <c r="H7991" s="810"/>
      <c r="I7991" s="779"/>
      <c r="J7991" s="782">
        <v>10300000</v>
      </c>
      <c r="K7991" s="783">
        <f>SUM(K7938:K7990)</f>
        <v>10300000</v>
      </c>
      <c r="L7991" s="782">
        <f>SUM(L7938:L7990)</f>
        <v>0</v>
      </c>
      <c r="M7991" s="782">
        <f>SUM(M7938:M7990)</f>
        <v>0</v>
      </c>
      <c r="N7991" s="782">
        <f>SUM(N7938:N7990)</f>
        <v>10300000</v>
      </c>
      <c r="O7991" s="782">
        <f>SUM(O7938:O7990)</f>
        <v>10300000</v>
      </c>
      <c r="P7991" s="515">
        <v>30900000</v>
      </c>
      <c r="Q7991" s="782">
        <v>18000000</v>
      </c>
      <c r="R7991" s="782"/>
      <c r="T7991" s="568"/>
    </row>
    <row r="7992" spans="1:20" s="498" customFormat="1" ht="12" x14ac:dyDescent="0.25">
      <c r="A7992" s="772"/>
      <c r="D7992" s="515"/>
      <c r="F7992" s="536"/>
      <c r="J7992" s="776"/>
      <c r="K7992" s="776"/>
      <c r="L7992" s="776"/>
      <c r="M7992" s="776"/>
      <c r="N7992" s="776"/>
      <c r="O7992" s="776"/>
      <c r="Q7992" s="776"/>
      <c r="R7992" s="776"/>
      <c r="T7992" s="568"/>
    </row>
    <row r="7993" spans="1:20" s="751" customFormat="1" ht="12" customHeight="1" x14ac:dyDescent="0.3">
      <c r="A7993" s="946" t="s">
        <v>5500</v>
      </c>
      <c r="B7993" s="946"/>
      <c r="C7993" s="946"/>
      <c r="D7993" s="946"/>
      <c r="E7993" s="946"/>
      <c r="F7993" s="946"/>
      <c r="G7993" s="946"/>
      <c r="H7993" s="946"/>
      <c r="I7993" s="946"/>
      <c r="J7993" s="946"/>
      <c r="K7993" s="946"/>
      <c r="L7993" s="946"/>
      <c r="M7993" s="946"/>
      <c r="N7993" s="946"/>
      <c r="O7993" s="946"/>
      <c r="P7993" s="946"/>
      <c r="Q7993" s="946"/>
      <c r="T7993" s="752"/>
    </row>
    <row r="7994" spans="1:20" s="751" customFormat="1" ht="13.8" x14ac:dyDescent="0.3">
      <c r="A7994" s="946" t="s">
        <v>5501</v>
      </c>
      <c r="B7994" s="946"/>
      <c r="C7994" s="946"/>
      <c r="D7994" s="946"/>
      <c r="E7994" s="946"/>
      <c r="F7994" s="946"/>
      <c r="G7994" s="946"/>
      <c r="H7994" s="946"/>
      <c r="I7994" s="946"/>
      <c r="J7994" s="946"/>
      <c r="K7994" s="946"/>
      <c r="L7994" s="946"/>
      <c r="M7994" s="946"/>
      <c r="N7994" s="946"/>
      <c r="O7994" s="946"/>
      <c r="P7994" s="946"/>
      <c r="Q7994" s="946"/>
      <c r="T7994" s="752"/>
    </row>
    <row r="7995" spans="1:20" s="753" customFormat="1" ht="13.2" x14ac:dyDescent="0.25">
      <c r="A7995" s="947" t="s">
        <v>12786</v>
      </c>
      <c r="B7995" s="947"/>
      <c r="C7995" s="947"/>
      <c r="D7995" s="947"/>
      <c r="E7995" s="947"/>
      <c r="F7995" s="947"/>
      <c r="G7995" s="947"/>
      <c r="H7995" s="947"/>
      <c r="I7995" s="947"/>
      <c r="J7995" s="947"/>
      <c r="K7995" s="947"/>
      <c r="L7995" s="947"/>
      <c r="M7995" s="947"/>
      <c r="N7995" s="947"/>
      <c r="O7995" s="947"/>
      <c r="P7995" s="947"/>
      <c r="Q7995" s="947"/>
      <c r="T7995" s="754"/>
    </row>
    <row r="7996" spans="1:20" s="760" customFormat="1" ht="24" customHeight="1" x14ac:dyDescent="0.25">
      <c r="A7996" s="943" t="s">
        <v>5502</v>
      </c>
      <c r="B7996" s="948" t="s">
        <v>5503</v>
      </c>
      <c r="C7996" s="949"/>
      <c r="D7996" s="755"/>
      <c r="E7996" s="943" t="s">
        <v>5504</v>
      </c>
      <c r="F7996" s="943" t="s">
        <v>4881</v>
      </c>
      <c r="G7996" s="943" t="s">
        <v>5505</v>
      </c>
      <c r="H7996" s="943" t="s">
        <v>5506</v>
      </c>
      <c r="I7996" s="943" t="s">
        <v>5507</v>
      </c>
      <c r="J7996" s="756" t="s">
        <v>3115</v>
      </c>
      <c r="K7996" s="757" t="s">
        <v>3116</v>
      </c>
      <c r="L7996" s="758" t="s">
        <v>5508</v>
      </c>
      <c r="M7996" s="758" t="s">
        <v>5509</v>
      </c>
      <c r="N7996" s="756" t="s">
        <v>3116</v>
      </c>
      <c r="O7996" s="756" t="s">
        <v>3116</v>
      </c>
      <c r="P7996" s="759" t="s">
        <v>3317</v>
      </c>
      <c r="Q7996" s="759" t="s">
        <v>3341</v>
      </c>
      <c r="R7996" s="759" t="s">
        <v>5510</v>
      </c>
      <c r="T7996" s="761"/>
    </row>
    <row r="7997" spans="1:20" s="760" customFormat="1" ht="19.5" customHeight="1" x14ac:dyDescent="0.25">
      <c r="A7997" s="944"/>
      <c r="B7997" s="950"/>
      <c r="C7997" s="951"/>
      <c r="D7997" s="762"/>
      <c r="E7997" s="944"/>
      <c r="F7997" s="944"/>
      <c r="G7997" s="944"/>
      <c r="H7997" s="944"/>
      <c r="I7997" s="944"/>
      <c r="J7997" s="763">
        <v>2020</v>
      </c>
      <c r="K7997" s="764" t="s">
        <v>3120</v>
      </c>
      <c r="L7997" s="765" t="s">
        <v>3120</v>
      </c>
      <c r="M7997" s="765" t="s">
        <v>3120</v>
      </c>
      <c r="N7997" s="766" t="s">
        <v>5068</v>
      </c>
      <c r="O7997" s="766" t="s">
        <v>5069</v>
      </c>
      <c r="P7997" s="763" t="s">
        <v>4882</v>
      </c>
      <c r="Q7997" s="766" t="s">
        <v>5102</v>
      </c>
      <c r="R7997" s="763"/>
      <c r="T7997" s="761"/>
    </row>
    <row r="7998" spans="1:20" s="760" customFormat="1" ht="15.75" customHeight="1" x14ac:dyDescent="0.25">
      <c r="A7998" s="945"/>
      <c r="B7998" s="952"/>
      <c r="C7998" s="953"/>
      <c r="D7998" s="768"/>
      <c r="E7998" s="945"/>
      <c r="F7998" s="945"/>
      <c r="G7998" s="945"/>
      <c r="H7998" s="945"/>
      <c r="I7998" s="945"/>
      <c r="J7998" s="769" t="s">
        <v>14</v>
      </c>
      <c r="K7998" s="770" t="s">
        <v>14</v>
      </c>
      <c r="L7998" s="771" t="s">
        <v>14</v>
      </c>
      <c r="M7998" s="771" t="s">
        <v>14</v>
      </c>
      <c r="N7998" s="769" t="s">
        <v>14</v>
      </c>
      <c r="O7998" s="769" t="s">
        <v>14</v>
      </c>
      <c r="P7998" s="769" t="s">
        <v>14</v>
      </c>
      <c r="Q7998" s="769" t="s">
        <v>14</v>
      </c>
      <c r="R7998" s="769"/>
      <c r="T7998" s="761"/>
    </row>
    <row r="7999" spans="1:20" s="498" customFormat="1" ht="12" x14ac:dyDescent="0.25">
      <c r="A7999" s="772" t="s">
        <v>13946</v>
      </c>
      <c r="B7999" s="773" t="s">
        <v>5006</v>
      </c>
      <c r="C7999" s="773"/>
      <c r="D7999" s="830"/>
      <c r="E7999" s="773"/>
      <c r="F7999" s="775"/>
      <c r="G7999" s="773"/>
      <c r="H7999" s="773"/>
      <c r="I7999" s="773"/>
      <c r="J7999" s="776"/>
      <c r="K7999" s="776"/>
      <c r="L7999" s="776"/>
      <c r="M7999" s="776"/>
      <c r="N7999" s="776"/>
      <c r="O7999" s="776"/>
      <c r="Q7999" s="776"/>
      <c r="R7999" s="776"/>
      <c r="T7999" s="568"/>
    </row>
    <row r="8000" spans="1:20" s="498" customFormat="1" ht="12" x14ac:dyDescent="0.25">
      <c r="A8000" s="772"/>
      <c r="F8000" s="536"/>
      <c r="J8000" s="776"/>
      <c r="K8000" s="776"/>
      <c r="L8000" s="776"/>
      <c r="M8000" s="776"/>
      <c r="N8000" s="776"/>
      <c r="O8000" s="776"/>
      <c r="Q8000" s="776"/>
      <c r="R8000" s="776"/>
      <c r="T8000" s="568"/>
    </row>
    <row r="8001" spans="1:20" s="498" customFormat="1" ht="12" x14ac:dyDescent="0.25">
      <c r="A8001" s="772"/>
      <c r="C8001" s="773" t="s">
        <v>5142</v>
      </c>
      <c r="D8001" s="817"/>
      <c r="E8001" s="773"/>
      <c r="F8001" s="775"/>
      <c r="G8001" s="773"/>
      <c r="H8001" s="773"/>
      <c r="I8001" s="773"/>
      <c r="J8001" s="777">
        <v>10450000</v>
      </c>
      <c r="K8001" s="789">
        <f>SUM(K8002:K8034)</f>
        <v>10450000</v>
      </c>
      <c r="L8001" s="784">
        <f t="shared" ref="L8001:O8001" si="519">SUM(L8002:L8034)</f>
        <v>0</v>
      </c>
      <c r="M8001" s="784">
        <f t="shared" si="519"/>
        <v>0</v>
      </c>
      <c r="N8001" s="784">
        <f t="shared" si="519"/>
        <v>10450000</v>
      </c>
      <c r="O8001" s="784">
        <f t="shared" si="519"/>
        <v>10450000</v>
      </c>
      <c r="P8001" s="777">
        <f>SUM(K8001,N8001,O8001)</f>
        <v>31350000</v>
      </c>
      <c r="Q8001" s="777">
        <v>9700000</v>
      </c>
      <c r="R8001" s="777"/>
      <c r="T8001" s="568"/>
    </row>
    <row r="8002" spans="1:20" s="498" customFormat="1" ht="24" x14ac:dyDescent="0.25">
      <c r="A8002" s="772"/>
      <c r="D8002" s="515" t="s">
        <v>13947</v>
      </c>
      <c r="E8002" s="779" t="s">
        <v>13948</v>
      </c>
      <c r="F8002" s="780" t="s">
        <v>5568</v>
      </c>
      <c r="G8002" s="781" t="s">
        <v>10795</v>
      </c>
      <c r="H8002" s="781" t="s">
        <v>13143</v>
      </c>
      <c r="I8002" s="781" t="s">
        <v>5517</v>
      </c>
      <c r="J8002" s="782">
        <v>400000</v>
      </c>
      <c r="K8002" s="783">
        <v>400000</v>
      </c>
      <c r="L8002" s="784">
        <f t="shared" ref="L8002:L8034" si="520">SUM(J8002-K8002)</f>
        <v>0</v>
      </c>
      <c r="M8002" s="784">
        <f>SUM(K8002-J8002)</f>
        <v>0</v>
      </c>
      <c r="N8002" s="782">
        <v>400000</v>
      </c>
      <c r="O8002" s="782">
        <v>400000</v>
      </c>
      <c r="P8002" s="515">
        <v>1200000</v>
      </c>
      <c r="Q8002" s="782">
        <v>400000</v>
      </c>
      <c r="R8002" s="782"/>
      <c r="T8002" s="568"/>
    </row>
    <row r="8003" spans="1:20" s="498" customFormat="1" ht="12" x14ac:dyDescent="0.25">
      <c r="A8003" s="772"/>
      <c r="D8003" s="515" t="s">
        <v>13949</v>
      </c>
      <c r="E8003" s="779" t="s">
        <v>13950</v>
      </c>
      <c r="F8003" s="780" t="s">
        <v>5580</v>
      </c>
      <c r="G8003" s="781" t="s">
        <v>10795</v>
      </c>
      <c r="H8003" s="781" t="s">
        <v>13143</v>
      </c>
      <c r="I8003" s="781" t="s">
        <v>5517</v>
      </c>
      <c r="J8003" s="782">
        <v>250000</v>
      </c>
      <c r="K8003" s="783">
        <v>250000</v>
      </c>
      <c r="L8003" s="784">
        <f t="shared" si="520"/>
        <v>0</v>
      </c>
      <c r="M8003" s="784">
        <f t="shared" ref="M8003:M8034" si="521">SUM(K8003-J8003)</f>
        <v>0</v>
      </c>
      <c r="N8003" s="782">
        <v>250000</v>
      </c>
      <c r="O8003" s="782">
        <v>250000</v>
      </c>
      <c r="P8003" s="515">
        <v>750000</v>
      </c>
      <c r="Q8003" s="782">
        <v>250000</v>
      </c>
      <c r="R8003" s="782"/>
      <c r="T8003" s="568"/>
    </row>
    <row r="8004" spans="1:20" s="498" customFormat="1" ht="12" x14ac:dyDescent="0.25">
      <c r="A8004" s="772"/>
      <c r="D8004" s="515" t="s">
        <v>13951</v>
      </c>
      <c r="E8004" s="779" t="s">
        <v>13952</v>
      </c>
      <c r="F8004" s="780" t="s">
        <v>5583</v>
      </c>
      <c r="G8004" s="781" t="s">
        <v>10795</v>
      </c>
      <c r="H8004" s="781" t="s">
        <v>13143</v>
      </c>
      <c r="I8004" s="781" t="s">
        <v>5517</v>
      </c>
      <c r="J8004" s="782">
        <v>0</v>
      </c>
      <c r="K8004" s="783">
        <v>0</v>
      </c>
      <c r="L8004" s="784">
        <f t="shared" si="520"/>
        <v>0</v>
      </c>
      <c r="M8004" s="784">
        <f t="shared" si="521"/>
        <v>0</v>
      </c>
      <c r="N8004" s="782">
        <v>0</v>
      </c>
      <c r="O8004" s="782">
        <v>0</v>
      </c>
      <c r="P8004" s="515">
        <v>0</v>
      </c>
      <c r="Q8004" s="782">
        <v>0</v>
      </c>
      <c r="R8004" s="782"/>
      <c r="T8004" s="568"/>
    </row>
    <row r="8005" spans="1:20" s="498" customFormat="1" ht="12" x14ac:dyDescent="0.25">
      <c r="A8005" s="772"/>
      <c r="D8005" s="515" t="s">
        <v>13953</v>
      </c>
      <c r="E8005" s="779" t="s">
        <v>13954</v>
      </c>
      <c r="F8005" s="780" t="s">
        <v>5592</v>
      </c>
      <c r="G8005" s="781" t="s">
        <v>10795</v>
      </c>
      <c r="H8005" s="781" t="s">
        <v>13143</v>
      </c>
      <c r="I8005" s="781" t="s">
        <v>5517</v>
      </c>
      <c r="J8005" s="782">
        <v>400000</v>
      </c>
      <c r="K8005" s="783">
        <v>400000</v>
      </c>
      <c r="L8005" s="784">
        <f t="shared" si="520"/>
        <v>0</v>
      </c>
      <c r="M8005" s="784">
        <f t="shared" si="521"/>
        <v>0</v>
      </c>
      <c r="N8005" s="782">
        <v>400000</v>
      </c>
      <c r="O8005" s="782">
        <v>400000</v>
      </c>
      <c r="P8005" s="515">
        <v>1200000</v>
      </c>
      <c r="Q8005" s="782">
        <v>400000</v>
      </c>
      <c r="R8005" s="782"/>
      <c r="T8005" s="568"/>
    </row>
    <row r="8006" spans="1:20" s="498" customFormat="1" ht="12" x14ac:dyDescent="0.25">
      <c r="A8006" s="772"/>
      <c r="D8006" s="515" t="s">
        <v>13955</v>
      </c>
      <c r="E8006" s="779" t="s">
        <v>13956</v>
      </c>
      <c r="F8006" s="780" t="s">
        <v>6354</v>
      </c>
      <c r="G8006" s="781" t="s">
        <v>10795</v>
      </c>
      <c r="H8006" s="781" t="s">
        <v>13143</v>
      </c>
      <c r="I8006" s="781" t="s">
        <v>5517</v>
      </c>
      <c r="J8006" s="782">
        <v>600000</v>
      </c>
      <c r="K8006" s="783">
        <v>600000</v>
      </c>
      <c r="L8006" s="784">
        <f t="shared" si="520"/>
        <v>0</v>
      </c>
      <c r="M8006" s="784">
        <f t="shared" si="521"/>
        <v>0</v>
      </c>
      <c r="N8006" s="782">
        <v>600000</v>
      </c>
      <c r="O8006" s="782">
        <v>600000</v>
      </c>
      <c r="P8006" s="515">
        <v>1800000</v>
      </c>
      <c r="Q8006" s="782">
        <v>600000</v>
      </c>
      <c r="R8006" s="782"/>
      <c r="T8006" s="568"/>
    </row>
    <row r="8007" spans="1:20" s="498" customFormat="1" ht="36" x14ac:dyDescent="0.25">
      <c r="A8007" s="772"/>
      <c r="D8007" s="515" t="s">
        <v>13957</v>
      </c>
      <c r="E8007" s="779" t="s">
        <v>13958</v>
      </c>
      <c r="F8007" s="780" t="s">
        <v>5598</v>
      </c>
      <c r="G8007" s="781" t="s">
        <v>10795</v>
      </c>
      <c r="H8007" s="781" t="s">
        <v>13143</v>
      </c>
      <c r="I8007" s="781" t="s">
        <v>5517</v>
      </c>
      <c r="J8007" s="782">
        <v>0</v>
      </c>
      <c r="K8007" s="783">
        <v>0</v>
      </c>
      <c r="L8007" s="784">
        <f t="shared" si="520"/>
        <v>0</v>
      </c>
      <c r="M8007" s="784">
        <f t="shared" si="521"/>
        <v>0</v>
      </c>
      <c r="N8007" s="782">
        <v>0</v>
      </c>
      <c r="O8007" s="782">
        <v>0</v>
      </c>
      <c r="P8007" s="515">
        <v>0</v>
      </c>
      <c r="Q8007" s="782">
        <v>700000</v>
      </c>
      <c r="R8007" s="782"/>
      <c r="T8007" s="568"/>
    </row>
    <row r="8008" spans="1:20" s="498" customFormat="1" ht="12" x14ac:dyDescent="0.25">
      <c r="A8008" s="772"/>
      <c r="D8008" s="515" t="s">
        <v>13959</v>
      </c>
      <c r="E8008" s="779" t="s">
        <v>13960</v>
      </c>
      <c r="F8008" s="780" t="s">
        <v>5601</v>
      </c>
      <c r="G8008" s="781" t="s">
        <v>10795</v>
      </c>
      <c r="H8008" s="781" t="s">
        <v>13143</v>
      </c>
      <c r="I8008" s="781" t="s">
        <v>5517</v>
      </c>
      <c r="J8008" s="782">
        <v>500000</v>
      </c>
      <c r="K8008" s="783">
        <v>500000</v>
      </c>
      <c r="L8008" s="784">
        <f t="shared" si="520"/>
        <v>0</v>
      </c>
      <c r="M8008" s="784">
        <f t="shared" si="521"/>
        <v>0</v>
      </c>
      <c r="N8008" s="782">
        <v>500000</v>
      </c>
      <c r="O8008" s="782">
        <v>500000</v>
      </c>
      <c r="P8008" s="515">
        <v>1500000</v>
      </c>
      <c r="Q8008" s="782">
        <v>500000</v>
      </c>
      <c r="R8008" s="782"/>
      <c r="T8008" s="568"/>
    </row>
    <row r="8009" spans="1:20" s="498" customFormat="1" ht="24" x14ac:dyDescent="0.25">
      <c r="A8009" s="772"/>
      <c r="D8009" s="515" t="s">
        <v>13961</v>
      </c>
      <c r="E8009" s="779" t="s">
        <v>13962</v>
      </c>
      <c r="F8009" s="780" t="s">
        <v>5610</v>
      </c>
      <c r="G8009" s="781" t="s">
        <v>10795</v>
      </c>
      <c r="H8009" s="781" t="s">
        <v>13143</v>
      </c>
      <c r="I8009" s="781" t="s">
        <v>5517</v>
      </c>
      <c r="J8009" s="782">
        <v>500000</v>
      </c>
      <c r="K8009" s="783">
        <v>500000</v>
      </c>
      <c r="L8009" s="784">
        <f t="shared" si="520"/>
        <v>0</v>
      </c>
      <c r="M8009" s="784">
        <f t="shared" si="521"/>
        <v>0</v>
      </c>
      <c r="N8009" s="782">
        <v>500000</v>
      </c>
      <c r="O8009" s="782">
        <v>500000</v>
      </c>
      <c r="P8009" s="515">
        <v>1500000</v>
      </c>
      <c r="Q8009" s="782">
        <v>500000</v>
      </c>
      <c r="R8009" s="782"/>
      <c r="T8009" s="568"/>
    </row>
    <row r="8010" spans="1:20" s="498" customFormat="1" ht="24" x14ac:dyDescent="0.25">
      <c r="A8010" s="772"/>
      <c r="D8010" s="515" t="s">
        <v>13963</v>
      </c>
      <c r="E8010" s="779" t="s">
        <v>13964</v>
      </c>
      <c r="F8010" s="780" t="s">
        <v>13868</v>
      </c>
      <c r="G8010" s="781" t="s">
        <v>10795</v>
      </c>
      <c r="H8010" s="781" t="s">
        <v>13143</v>
      </c>
      <c r="I8010" s="781" t="s">
        <v>5517</v>
      </c>
      <c r="J8010" s="782">
        <v>0</v>
      </c>
      <c r="K8010" s="783">
        <v>0</v>
      </c>
      <c r="L8010" s="784">
        <f t="shared" si="520"/>
        <v>0</v>
      </c>
      <c r="M8010" s="784">
        <f t="shared" si="521"/>
        <v>0</v>
      </c>
      <c r="N8010" s="782">
        <v>0</v>
      </c>
      <c r="O8010" s="782">
        <v>0</v>
      </c>
      <c r="P8010" s="515">
        <v>0</v>
      </c>
      <c r="Q8010" s="782">
        <v>0</v>
      </c>
      <c r="R8010" s="782"/>
      <c r="T8010" s="568"/>
    </row>
    <row r="8011" spans="1:20" s="498" customFormat="1" ht="12" x14ac:dyDescent="0.25">
      <c r="A8011" s="772"/>
      <c r="D8011" s="515" t="s">
        <v>13965</v>
      </c>
      <c r="E8011" s="779" t="s">
        <v>13966</v>
      </c>
      <c r="F8011" s="780" t="s">
        <v>5631</v>
      </c>
      <c r="G8011" s="781" t="s">
        <v>10795</v>
      </c>
      <c r="H8011" s="781" t="s">
        <v>13143</v>
      </c>
      <c r="I8011" s="781" t="s">
        <v>5517</v>
      </c>
      <c r="J8011" s="782">
        <v>300000</v>
      </c>
      <c r="K8011" s="783">
        <v>300000</v>
      </c>
      <c r="L8011" s="784">
        <f t="shared" si="520"/>
        <v>0</v>
      </c>
      <c r="M8011" s="784">
        <f t="shared" si="521"/>
        <v>0</v>
      </c>
      <c r="N8011" s="782">
        <v>300000</v>
      </c>
      <c r="O8011" s="782">
        <v>300000</v>
      </c>
      <c r="P8011" s="515">
        <v>900000</v>
      </c>
      <c r="Q8011" s="782">
        <v>300000</v>
      </c>
      <c r="R8011" s="782"/>
      <c r="T8011" s="568"/>
    </row>
    <row r="8012" spans="1:20" s="498" customFormat="1" ht="36" x14ac:dyDescent="0.25">
      <c r="A8012" s="772"/>
      <c r="D8012" s="515" t="s">
        <v>13967</v>
      </c>
      <c r="E8012" s="779" t="s">
        <v>13968</v>
      </c>
      <c r="F8012" s="780" t="s">
        <v>5906</v>
      </c>
      <c r="G8012" s="781" t="s">
        <v>10795</v>
      </c>
      <c r="H8012" s="781" t="s">
        <v>13143</v>
      </c>
      <c r="I8012" s="781" t="s">
        <v>5517</v>
      </c>
      <c r="J8012" s="782">
        <v>600000</v>
      </c>
      <c r="K8012" s="783">
        <v>600000</v>
      </c>
      <c r="L8012" s="784">
        <f t="shared" si="520"/>
        <v>0</v>
      </c>
      <c r="M8012" s="784">
        <f t="shared" si="521"/>
        <v>0</v>
      </c>
      <c r="N8012" s="782">
        <v>600000</v>
      </c>
      <c r="O8012" s="782">
        <v>600000</v>
      </c>
      <c r="P8012" s="515">
        <v>1800000</v>
      </c>
      <c r="Q8012" s="782">
        <v>500000</v>
      </c>
      <c r="R8012" s="782"/>
      <c r="T8012" s="568"/>
    </row>
    <row r="8013" spans="1:20" s="498" customFormat="1" ht="24" x14ac:dyDescent="0.25">
      <c r="A8013" s="772"/>
      <c r="D8013" s="515" t="s">
        <v>13969</v>
      </c>
      <c r="E8013" s="779" t="s">
        <v>13970</v>
      </c>
      <c r="F8013" s="780" t="s">
        <v>5637</v>
      </c>
      <c r="G8013" s="781" t="s">
        <v>10795</v>
      </c>
      <c r="H8013" s="781" t="s">
        <v>13143</v>
      </c>
      <c r="I8013" s="781" t="s">
        <v>5517</v>
      </c>
      <c r="J8013" s="782">
        <v>400000</v>
      </c>
      <c r="K8013" s="783">
        <v>400000</v>
      </c>
      <c r="L8013" s="784">
        <f t="shared" si="520"/>
        <v>0</v>
      </c>
      <c r="M8013" s="784">
        <f t="shared" si="521"/>
        <v>0</v>
      </c>
      <c r="N8013" s="782">
        <v>400000</v>
      </c>
      <c r="O8013" s="782">
        <v>400000</v>
      </c>
      <c r="P8013" s="515">
        <v>1200000</v>
      </c>
      <c r="Q8013" s="782">
        <v>300000</v>
      </c>
      <c r="R8013" s="782"/>
      <c r="T8013" s="568"/>
    </row>
    <row r="8014" spans="1:20" s="498" customFormat="1" ht="24" x14ac:dyDescent="0.25">
      <c r="A8014" s="772"/>
      <c r="D8014" s="515" t="s">
        <v>13971</v>
      </c>
      <c r="E8014" s="779" t="s">
        <v>13972</v>
      </c>
      <c r="F8014" s="780" t="s">
        <v>5840</v>
      </c>
      <c r="G8014" s="781" t="s">
        <v>10795</v>
      </c>
      <c r="H8014" s="781" t="s">
        <v>13143</v>
      </c>
      <c r="I8014" s="781" t="s">
        <v>5517</v>
      </c>
      <c r="J8014" s="782">
        <v>900000</v>
      </c>
      <c r="K8014" s="783">
        <v>900000</v>
      </c>
      <c r="L8014" s="784">
        <f t="shared" si="520"/>
        <v>0</v>
      </c>
      <c r="M8014" s="784">
        <f t="shared" si="521"/>
        <v>0</v>
      </c>
      <c r="N8014" s="782">
        <v>900000</v>
      </c>
      <c r="O8014" s="782">
        <v>900000</v>
      </c>
      <c r="P8014" s="515">
        <v>2700000</v>
      </c>
      <c r="Q8014" s="782">
        <v>800000</v>
      </c>
      <c r="R8014" s="782"/>
      <c r="T8014" s="568"/>
    </row>
    <row r="8015" spans="1:20" s="498" customFormat="1" ht="24" x14ac:dyDescent="0.25">
      <c r="A8015" s="772"/>
      <c r="D8015" s="515" t="s">
        <v>13973</v>
      </c>
      <c r="E8015" s="779" t="s">
        <v>13974</v>
      </c>
      <c r="F8015" s="780" t="s">
        <v>5643</v>
      </c>
      <c r="G8015" s="781" t="s">
        <v>10795</v>
      </c>
      <c r="H8015" s="781" t="s">
        <v>13143</v>
      </c>
      <c r="I8015" s="781" t="s">
        <v>5517</v>
      </c>
      <c r="J8015" s="782">
        <v>800000</v>
      </c>
      <c r="K8015" s="783">
        <v>800000</v>
      </c>
      <c r="L8015" s="784">
        <f t="shared" si="520"/>
        <v>0</v>
      </c>
      <c r="M8015" s="784">
        <f t="shared" si="521"/>
        <v>0</v>
      </c>
      <c r="N8015" s="782">
        <v>800000</v>
      </c>
      <c r="O8015" s="782">
        <v>800000</v>
      </c>
      <c r="P8015" s="515">
        <v>2400000</v>
      </c>
      <c r="Q8015" s="782">
        <v>800000</v>
      </c>
      <c r="R8015" s="782"/>
      <c r="T8015" s="568"/>
    </row>
    <row r="8016" spans="1:20" s="498" customFormat="1" ht="24" x14ac:dyDescent="0.25">
      <c r="A8016" s="772"/>
      <c r="D8016" s="515" t="s">
        <v>13975</v>
      </c>
      <c r="E8016" s="779" t="s">
        <v>13976</v>
      </c>
      <c r="F8016" s="780" t="s">
        <v>11932</v>
      </c>
      <c r="G8016" s="781" t="s">
        <v>10795</v>
      </c>
      <c r="H8016" s="781" t="s">
        <v>13143</v>
      </c>
      <c r="I8016" s="781" t="s">
        <v>5517</v>
      </c>
      <c r="J8016" s="782">
        <v>0</v>
      </c>
      <c r="K8016" s="783">
        <v>0</v>
      </c>
      <c r="L8016" s="784">
        <f t="shared" si="520"/>
        <v>0</v>
      </c>
      <c r="M8016" s="784">
        <f t="shared" si="521"/>
        <v>0</v>
      </c>
      <c r="N8016" s="782">
        <v>0</v>
      </c>
      <c r="O8016" s="782">
        <v>0</v>
      </c>
      <c r="P8016" s="515">
        <v>0</v>
      </c>
      <c r="Q8016" s="782">
        <v>0</v>
      </c>
      <c r="R8016" s="782"/>
      <c r="T8016" s="568"/>
    </row>
    <row r="8017" spans="1:20" s="498" customFormat="1" ht="12" x14ac:dyDescent="0.25">
      <c r="A8017" s="772"/>
      <c r="D8017" s="515" t="s">
        <v>13977</v>
      </c>
      <c r="E8017" s="779" t="s">
        <v>13978</v>
      </c>
      <c r="F8017" s="515" t="s">
        <v>5649</v>
      </c>
      <c r="G8017" s="781" t="s">
        <v>10795</v>
      </c>
      <c r="H8017" s="781" t="s">
        <v>13143</v>
      </c>
      <c r="I8017" s="781" t="s">
        <v>5517</v>
      </c>
      <c r="J8017" s="782">
        <v>500000</v>
      </c>
      <c r="K8017" s="783">
        <v>500000</v>
      </c>
      <c r="L8017" s="784">
        <f t="shared" si="520"/>
        <v>0</v>
      </c>
      <c r="M8017" s="784">
        <f t="shared" si="521"/>
        <v>0</v>
      </c>
      <c r="N8017" s="782">
        <v>500000</v>
      </c>
      <c r="O8017" s="782">
        <v>500000</v>
      </c>
      <c r="P8017" s="515">
        <v>1500000</v>
      </c>
      <c r="Q8017" s="782">
        <v>400000</v>
      </c>
      <c r="R8017" s="782"/>
      <c r="T8017" s="568"/>
    </row>
    <row r="8018" spans="1:20" s="498" customFormat="1" ht="12" x14ac:dyDescent="0.25">
      <c r="A8018" s="772"/>
      <c r="D8018" s="515" t="s">
        <v>13979</v>
      </c>
      <c r="E8018" s="779" t="s">
        <v>13980</v>
      </c>
      <c r="F8018" s="515" t="s">
        <v>6511</v>
      </c>
      <c r="G8018" s="781" t="s">
        <v>10795</v>
      </c>
      <c r="H8018" s="781" t="s">
        <v>13143</v>
      </c>
      <c r="I8018" s="781" t="s">
        <v>5517</v>
      </c>
      <c r="J8018" s="782">
        <v>0</v>
      </c>
      <c r="K8018" s="783">
        <v>0</v>
      </c>
      <c r="L8018" s="784">
        <f t="shared" si="520"/>
        <v>0</v>
      </c>
      <c r="M8018" s="784">
        <f t="shared" si="521"/>
        <v>0</v>
      </c>
      <c r="N8018" s="782">
        <v>0</v>
      </c>
      <c r="O8018" s="782">
        <v>0</v>
      </c>
      <c r="P8018" s="515">
        <v>0</v>
      </c>
      <c r="Q8018" s="782">
        <v>0</v>
      </c>
      <c r="R8018" s="782"/>
      <c r="T8018" s="568"/>
    </row>
    <row r="8019" spans="1:20" s="498" customFormat="1" ht="12" x14ac:dyDescent="0.25">
      <c r="A8019" s="772"/>
      <c r="D8019" s="515" t="s">
        <v>13981</v>
      </c>
      <c r="E8019" s="779" t="s">
        <v>13982</v>
      </c>
      <c r="F8019" s="780" t="s">
        <v>5664</v>
      </c>
      <c r="G8019" s="781" t="s">
        <v>10795</v>
      </c>
      <c r="H8019" s="781" t="s">
        <v>13143</v>
      </c>
      <c r="I8019" s="781" t="s">
        <v>5517</v>
      </c>
      <c r="J8019" s="782">
        <v>800000</v>
      </c>
      <c r="K8019" s="783">
        <v>800000</v>
      </c>
      <c r="L8019" s="784">
        <f t="shared" si="520"/>
        <v>0</v>
      </c>
      <c r="M8019" s="784">
        <f t="shared" si="521"/>
        <v>0</v>
      </c>
      <c r="N8019" s="782">
        <v>800000</v>
      </c>
      <c r="O8019" s="782">
        <v>800000</v>
      </c>
      <c r="P8019" s="515">
        <v>2400000</v>
      </c>
      <c r="Q8019" s="782">
        <v>700000</v>
      </c>
      <c r="R8019" s="782"/>
      <c r="T8019" s="568"/>
    </row>
    <row r="8020" spans="1:20" s="498" customFormat="1" ht="12" x14ac:dyDescent="0.25">
      <c r="A8020" s="772"/>
      <c r="D8020" s="515" t="s">
        <v>13983</v>
      </c>
      <c r="E8020" s="779" t="s">
        <v>13984</v>
      </c>
      <c r="F8020" s="780" t="s">
        <v>5679</v>
      </c>
      <c r="G8020" s="781" t="s">
        <v>10795</v>
      </c>
      <c r="H8020" s="781" t="s">
        <v>13143</v>
      </c>
      <c r="I8020" s="781" t="s">
        <v>5517</v>
      </c>
      <c r="J8020" s="782">
        <v>600000</v>
      </c>
      <c r="K8020" s="783">
        <v>600000</v>
      </c>
      <c r="L8020" s="784">
        <f t="shared" si="520"/>
        <v>0</v>
      </c>
      <c r="M8020" s="784">
        <f t="shared" si="521"/>
        <v>0</v>
      </c>
      <c r="N8020" s="782">
        <v>600000</v>
      </c>
      <c r="O8020" s="782">
        <v>600000</v>
      </c>
      <c r="P8020" s="515">
        <v>1800000</v>
      </c>
      <c r="Q8020" s="782">
        <v>500000</v>
      </c>
      <c r="R8020" s="782"/>
      <c r="T8020" s="568"/>
    </row>
    <row r="8021" spans="1:20" s="498" customFormat="1" ht="12" x14ac:dyDescent="0.25">
      <c r="A8021" s="772"/>
      <c r="F8021" s="536"/>
      <c r="G8021" s="793"/>
      <c r="H8021" s="793"/>
      <c r="I8021" s="793"/>
      <c r="J8021" s="776"/>
      <c r="K8021" s="829"/>
      <c r="L8021" s="776"/>
      <c r="M8021" s="776"/>
      <c r="N8021" s="776"/>
      <c r="O8021" s="776"/>
      <c r="Q8021" s="776"/>
      <c r="R8021" s="776"/>
      <c r="T8021" s="568"/>
    </row>
    <row r="8022" spans="1:20" s="751" customFormat="1" ht="12" customHeight="1" x14ac:dyDescent="0.3">
      <c r="A8022" s="946" t="s">
        <v>5500</v>
      </c>
      <c r="B8022" s="946"/>
      <c r="C8022" s="946"/>
      <c r="D8022" s="946"/>
      <c r="E8022" s="946"/>
      <c r="F8022" s="946"/>
      <c r="G8022" s="946"/>
      <c r="H8022" s="946"/>
      <c r="I8022" s="946"/>
      <c r="J8022" s="946"/>
      <c r="K8022" s="946"/>
      <c r="L8022" s="946"/>
      <c r="M8022" s="946"/>
      <c r="N8022" s="946"/>
      <c r="O8022" s="946"/>
      <c r="P8022" s="946"/>
      <c r="Q8022" s="946"/>
      <c r="T8022" s="752"/>
    </row>
    <row r="8023" spans="1:20" s="751" customFormat="1" ht="13.8" x14ac:dyDescent="0.3">
      <c r="A8023" s="946" t="s">
        <v>5501</v>
      </c>
      <c r="B8023" s="946"/>
      <c r="C8023" s="946"/>
      <c r="D8023" s="946"/>
      <c r="E8023" s="946"/>
      <c r="F8023" s="946"/>
      <c r="G8023" s="946"/>
      <c r="H8023" s="946"/>
      <c r="I8023" s="946"/>
      <c r="J8023" s="946"/>
      <c r="K8023" s="946"/>
      <c r="L8023" s="946"/>
      <c r="M8023" s="946"/>
      <c r="N8023" s="946"/>
      <c r="O8023" s="946"/>
      <c r="P8023" s="946"/>
      <c r="Q8023" s="946"/>
      <c r="T8023" s="752"/>
    </row>
    <row r="8024" spans="1:20" s="753" customFormat="1" ht="13.2" x14ac:dyDescent="0.25">
      <c r="A8024" s="947" t="s">
        <v>12786</v>
      </c>
      <c r="B8024" s="947"/>
      <c r="C8024" s="947"/>
      <c r="D8024" s="947"/>
      <c r="E8024" s="947"/>
      <c r="F8024" s="947"/>
      <c r="G8024" s="947"/>
      <c r="H8024" s="947"/>
      <c r="I8024" s="947"/>
      <c r="J8024" s="947"/>
      <c r="K8024" s="947"/>
      <c r="L8024" s="947"/>
      <c r="M8024" s="947"/>
      <c r="N8024" s="947"/>
      <c r="O8024" s="947"/>
      <c r="P8024" s="947"/>
      <c r="Q8024" s="947"/>
      <c r="T8024" s="754"/>
    </row>
    <row r="8025" spans="1:20" s="760" customFormat="1" ht="24" customHeight="1" x14ac:dyDescent="0.25">
      <c r="A8025" s="943" t="s">
        <v>5502</v>
      </c>
      <c r="B8025" s="948" t="s">
        <v>5503</v>
      </c>
      <c r="C8025" s="949"/>
      <c r="D8025" s="755"/>
      <c r="E8025" s="943" t="s">
        <v>5504</v>
      </c>
      <c r="F8025" s="943" t="s">
        <v>4881</v>
      </c>
      <c r="G8025" s="943" t="s">
        <v>5505</v>
      </c>
      <c r="H8025" s="943" t="s">
        <v>5506</v>
      </c>
      <c r="I8025" s="943" t="s">
        <v>5507</v>
      </c>
      <c r="J8025" s="756" t="s">
        <v>3115</v>
      </c>
      <c r="K8025" s="757" t="s">
        <v>3116</v>
      </c>
      <c r="L8025" s="758" t="s">
        <v>5508</v>
      </c>
      <c r="M8025" s="758" t="s">
        <v>5509</v>
      </c>
      <c r="N8025" s="756" t="s">
        <v>3116</v>
      </c>
      <c r="O8025" s="756" t="s">
        <v>3116</v>
      </c>
      <c r="P8025" s="759" t="s">
        <v>3317</v>
      </c>
      <c r="Q8025" s="759" t="s">
        <v>3341</v>
      </c>
      <c r="R8025" s="759" t="s">
        <v>5510</v>
      </c>
      <c r="T8025" s="761"/>
    </row>
    <row r="8026" spans="1:20" s="760" customFormat="1" ht="19.5" customHeight="1" x14ac:dyDescent="0.25">
      <c r="A8026" s="944"/>
      <c r="B8026" s="950"/>
      <c r="C8026" s="951"/>
      <c r="D8026" s="762"/>
      <c r="E8026" s="944"/>
      <c r="F8026" s="944"/>
      <c r="G8026" s="944"/>
      <c r="H8026" s="944"/>
      <c r="I8026" s="944"/>
      <c r="J8026" s="763">
        <v>2020</v>
      </c>
      <c r="K8026" s="764" t="s">
        <v>3120</v>
      </c>
      <c r="L8026" s="765" t="s">
        <v>3120</v>
      </c>
      <c r="M8026" s="765" t="s">
        <v>3120</v>
      </c>
      <c r="N8026" s="766" t="s">
        <v>5068</v>
      </c>
      <c r="O8026" s="766" t="s">
        <v>5069</v>
      </c>
      <c r="P8026" s="763" t="s">
        <v>4882</v>
      </c>
      <c r="Q8026" s="766" t="s">
        <v>5102</v>
      </c>
      <c r="R8026" s="763"/>
      <c r="T8026" s="761"/>
    </row>
    <row r="8027" spans="1:20" s="760" customFormat="1" ht="15.75" customHeight="1" x14ac:dyDescent="0.25">
      <c r="A8027" s="945"/>
      <c r="B8027" s="952"/>
      <c r="C8027" s="953"/>
      <c r="D8027" s="768"/>
      <c r="E8027" s="945"/>
      <c r="F8027" s="945"/>
      <c r="G8027" s="945"/>
      <c r="H8027" s="945"/>
      <c r="I8027" s="945"/>
      <c r="J8027" s="769" t="s">
        <v>14</v>
      </c>
      <c r="K8027" s="770" t="s">
        <v>14</v>
      </c>
      <c r="L8027" s="771" t="s">
        <v>14</v>
      </c>
      <c r="M8027" s="771" t="s">
        <v>14</v>
      </c>
      <c r="N8027" s="769" t="s">
        <v>14</v>
      </c>
      <c r="O8027" s="769" t="s">
        <v>14</v>
      </c>
      <c r="P8027" s="769" t="s">
        <v>14</v>
      </c>
      <c r="Q8027" s="769" t="s">
        <v>14</v>
      </c>
      <c r="R8027" s="769"/>
      <c r="T8027" s="761"/>
    </row>
    <row r="8028" spans="1:20" s="498" customFormat="1" ht="24" x14ac:dyDescent="0.25">
      <c r="A8028" s="772"/>
      <c r="D8028" s="515" t="s">
        <v>13985</v>
      </c>
      <c r="E8028" s="779" t="s">
        <v>13986</v>
      </c>
      <c r="F8028" s="780" t="s">
        <v>11700</v>
      </c>
      <c r="G8028" s="781" t="s">
        <v>10795</v>
      </c>
      <c r="H8028" s="781" t="s">
        <v>13143</v>
      </c>
      <c r="I8028" s="781" t="s">
        <v>5517</v>
      </c>
      <c r="J8028" s="782">
        <v>300000</v>
      </c>
      <c r="K8028" s="783">
        <v>300000</v>
      </c>
      <c r="L8028" s="784">
        <f t="shared" si="520"/>
        <v>0</v>
      </c>
      <c r="M8028" s="784">
        <f t="shared" si="521"/>
        <v>0</v>
      </c>
      <c r="N8028" s="782">
        <v>300000</v>
      </c>
      <c r="O8028" s="782">
        <v>300000</v>
      </c>
      <c r="P8028" s="515">
        <v>900000</v>
      </c>
      <c r="Q8028" s="782">
        <v>300000</v>
      </c>
      <c r="R8028" s="782"/>
      <c r="T8028" s="568"/>
    </row>
    <row r="8029" spans="1:20" s="498" customFormat="1" ht="12" x14ac:dyDescent="0.25">
      <c r="A8029" s="772"/>
      <c r="D8029" s="515" t="s">
        <v>13987</v>
      </c>
      <c r="E8029" s="779" t="s">
        <v>13988</v>
      </c>
      <c r="F8029" s="780" t="s">
        <v>5703</v>
      </c>
      <c r="G8029" s="781" t="s">
        <v>10795</v>
      </c>
      <c r="H8029" s="781" t="s">
        <v>13143</v>
      </c>
      <c r="I8029" s="781" t="s">
        <v>5517</v>
      </c>
      <c r="J8029" s="782">
        <v>800000</v>
      </c>
      <c r="K8029" s="783">
        <v>800000</v>
      </c>
      <c r="L8029" s="784">
        <f t="shared" si="520"/>
        <v>0</v>
      </c>
      <c r="M8029" s="784">
        <f t="shared" si="521"/>
        <v>0</v>
      </c>
      <c r="N8029" s="782">
        <v>800000</v>
      </c>
      <c r="O8029" s="782">
        <v>800000</v>
      </c>
      <c r="P8029" s="515">
        <v>2400000</v>
      </c>
      <c r="Q8029" s="782">
        <v>700000</v>
      </c>
      <c r="R8029" s="782"/>
      <c r="T8029" s="568"/>
    </row>
    <row r="8030" spans="1:20" s="498" customFormat="1" ht="12" x14ac:dyDescent="0.25">
      <c r="A8030" s="772"/>
      <c r="D8030" s="515" t="s">
        <v>13989</v>
      </c>
      <c r="E8030" s="779" t="s">
        <v>13990</v>
      </c>
      <c r="F8030" s="515" t="s">
        <v>6462</v>
      </c>
      <c r="G8030" s="781" t="s">
        <v>10795</v>
      </c>
      <c r="H8030" s="781" t="s">
        <v>13143</v>
      </c>
      <c r="I8030" s="781" t="s">
        <v>5517</v>
      </c>
      <c r="J8030" s="782">
        <v>500000</v>
      </c>
      <c r="K8030" s="783">
        <v>500000</v>
      </c>
      <c r="L8030" s="784">
        <f t="shared" si="520"/>
        <v>0</v>
      </c>
      <c r="M8030" s="784">
        <f t="shared" si="521"/>
        <v>0</v>
      </c>
      <c r="N8030" s="782">
        <v>500000</v>
      </c>
      <c r="O8030" s="782">
        <v>500000</v>
      </c>
      <c r="P8030" s="515">
        <v>1500000</v>
      </c>
      <c r="Q8030" s="782">
        <v>400000</v>
      </c>
      <c r="R8030" s="782"/>
      <c r="T8030" s="568"/>
    </row>
    <row r="8031" spans="1:20" s="498" customFormat="1" ht="12" x14ac:dyDescent="0.25">
      <c r="A8031" s="772"/>
      <c r="D8031" s="515" t="s">
        <v>13991</v>
      </c>
      <c r="E8031" s="779" t="s">
        <v>13992</v>
      </c>
      <c r="F8031" s="780" t="s">
        <v>6671</v>
      </c>
      <c r="G8031" s="781" t="s">
        <v>10795</v>
      </c>
      <c r="H8031" s="781" t="s">
        <v>13143</v>
      </c>
      <c r="I8031" s="781" t="s">
        <v>5517</v>
      </c>
      <c r="J8031" s="782">
        <v>600000</v>
      </c>
      <c r="K8031" s="783">
        <v>600000</v>
      </c>
      <c r="L8031" s="784">
        <f t="shared" si="520"/>
        <v>0</v>
      </c>
      <c r="M8031" s="784">
        <f t="shared" si="521"/>
        <v>0</v>
      </c>
      <c r="N8031" s="782">
        <v>600000</v>
      </c>
      <c r="O8031" s="782">
        <v>600000</v>
      </c>
      <c r="P8031" s="515">
        <v>1800000</v>
      </c>
      <c r="Q8031" s="782">
        <v>50000</v>
      </c>
      <c r="R8031" s="782"/>
      <c r="T8031" s="568"/>
    </row>
    <row r="8032" spans="1:20" s="498" customFormat="1" ht="24" x14ac:dyDescent="0.25">
      <c r="A8032" s="772"/>
      <c r="D8032" s="515" t="s">
        <v>13993</v>
      </c>
      <c r="E8032" s="779" t="s">
        <v>13964</v>
      </c>
      <c r="F8032" s="780" t="s">
        <v>13939</v>
      </c>
      <c r="G8032" s="781" t="s">
        <v>10795</v>
      </c>
      <c r="H8032" s="781" t="s">
        <v>13143</v>
      </c>
      <c r="I8032" s="781" t="s">
        <v>5517</v>
      </c>
      <c r="J8032" s="782">
        <v>500000</v>
      </c>
      <c r="K8032" s="783">
        <v>500000</v>
      </c>
      <c r="L8032" s="784">
        <f t="shared" si="520"/>
        <v>0</v>
      </c>
      <c r="M8032" s="784">
        <f t="shared" si="521"/>
        <v>0</v>
      </c>
      <c r="N8032" s="782">
        <v>500000</v>
      </c>
      <c r="O8032" s="782">
        <v>500000</v>
      </c>
      <c r="P8032" s="515">
        <v>1500000</v>
      </c>
      <c r="Q8032" s="782">
        <v>400000</v>
      </c>
      <c r="R8032" s="782"/>
      <c r="T8032" s="568"/>
    </row>
    <row r="8033" spans="1:20" s="498" customFormat="1" ht="24" customHeight="1" x14ac:dyDescent="0.25">
      <c r="A8033" s="772"/>
      <c r="D8033" s="515" t="s">
        <v>13994</v>
      </c>
      <c r="E8033" s="779" t="s">
        <v>13995</v>
      </c>
      <c r="F8033" s="780" t="s">
        <v>5881</v>
      </c>
      <c r="G8033" s="781" t="s">
        <v>10795</v>
      </c>
      <c r="H8033" s="781" t="s">
        <v>13143</v>
      </c>
      <c r="I8033" s="781" t="s">
        <v>5517</v>
      </c>
      <c r="J8033" s="782">
        <v>100000</v>
      </c>
      <c r="K8033" s="783">
        <v>100000</v>
      </c>
      <c r="L8033" s="784">
        <f t="shared" si="520"/>
        <v>0</v>
      </c>
      <c r="M8033" s="784">
        <f t="shared" si="521"/>
        <v>0</v>
      </c>
      <c r="N8033" s="782">
        <v>100000</v>
      </c>
      <c r="O8033" s="782">
        <v>100000</v>
      </c>
      <c r="P8033" s="515">
        <v>300000</v>
      </c>
      <c r="Q8033" s="782">
        <v>100000</v>
      </c>
      <c r="R8033" s="782"/>
      <c r="T8033" s="568"/>
    </row>
    <row r="8034" spans="1:20" s="498" customFormat="1" ht="12" x14ac:dyDescent="0.25">
      <c r="A8034" s="772"/>
      <c r="D8034" s="515" t="s">
        <v>13996</v>
      </c>
      <c r="E8034" s="779" t="s">
        <v>13997</v>
      </c>
      <c r="F8034" s="780" t="s">
        <v>5757</v>
      </c>
      <c r="G8034" s="781" t="s">
        <v>10795</v>
      </c>
      <c r="H8034" s="781" t="s">
        <v>13143</v>
      </c>
      <c r="I8034" s="781" t="s">
        <v>5517</v>
      </c>
      <c r="J8034" s="782">
        <v>100000</v>
      </c>
      <c r="K8034" s="783">
        <v>100000</v>
      </c>
      <c r="L8034" s="782">
        <f t="shared" si="520"/>
        <v>0</v>
      </c>
      <c r="M8034" s="782">
        <f t="shared" si="521"/>
        <v>0</v>
      </c>
      <c r="N8034" s="782">
        <v>100000</v>
      </c>
      <c r="O8034" s="782">
        <v>100000</v>
      </c>
      <c r="P8034" s="515">
        <v>300000</v>
      </c>
      <c r="Q8034" s="782">
        <v>100000</v>
      </c>
      <c r="R8034" s="782"/>
      <c r="T8034" s="568"/>
    </row>
    <row r="8035" spans="1:20" s="498" customFormat="1" ht="12" x14ac:dyDescent="0.25">
      <c r="A8035" s="772"/>
      <c r="B8035" s="566" t="s">
        <v>13998</v>
      </c>
      <c r="C8035" s="810"/>
      <c r="D8035" s="519"/>
      <c r="E8035" s="810"/>
      <c r="F8035" s="827"/>
      <c r="G8035" s="810"/>
      <c r="H8035" s="810"/>
      <c r="I8035" s="779"/>
      <c r="J8035" s="782">
        <v>10450000</v>
      </c>
      <c r="K8035" s="783">
        <f>SUM(K8002:K8034)</f>
        <v>10450000</v>
      </c>
      <c r="L8035" s="782">
        <f>SUM(L8002:L8034)</f>
        <v>0</v>
      </c>
      <c r="M8035" s="782">
        <f>SUM(M8002:M8034)</f>
        <v>0</v>
      </c>
      <c r="N8035" s="782">
        <f>SUM(N8002:N8034)</f>
        <v>10450000</v>
      </c>
      <c r="O8035" s="782">
        <f>SUM(O8002:O8034)</f>
        <v>10450000</v>
      </c>
      <c r="P8035" s="515">
        <v>31350000</v>
      </c>
      <c r="Q8035" s="782">
        <v>9700000</v>
      </c>
      <c r="R8035" s="782"/>
      <c r="T8035" s="568"/>
    </row>
    <row r="8036" spans="1:20" s="498" customFormat="1" ht="12" x14ac:dyDescent="0.25">
      <c r="A8036" s="772"/>
      <c r="D8036" s="816"/>
      <c r="F8036" s="536"/>
      <c r="J8036" s="776"/>
      <c r="K8036" s="776"/>
      <c r="L8036" s="776"/>
      <c r="M8036" s="776"/>
      <c r="N8036" s="776"/>
      <c r="O8036" s="776"/>
      <c r="Q8036" s="776"/>
      <c r="R8036" s="776"/>
      <c r="T8036" s="568"/>
    </row>
    <row r="8037" spans="1:20" s="498" customFormat="1" ht="12" x14ac:dyDescent="0.25">
      <c r="A8037" s="772" t="s">
        <v>13999</v>
      </c>
      <c r="B8037" s="773" t="s">
        <v>5007</v>
      </c>
      <c r="C8037" s="773"/>
      <c r="D8037" s="773"/>
      <c r="E8037" s="773"/>
      <c r="F8037" s="775"/>
      <c r="G8037" s="773"/>
      <c r="H8037" s="773"/>
      <c r="I8037" s="773"/>
      <c r="J8037" s="776"/>
      <c r="K8037" s="776"/>
      <c r="L8037" s="776"/>
      <c r="M8037" s="776"/>
      <c r="N8037" s="776"/>
      <c r="O8037" s="776"/>
      <c r="Q8037" s="776"/>
      <c r="R8037" s="776"/>
      <c r="T8037" s="568"/>
    </row>
    <row r="8038" spans="1:20" s="498" customFormat="1" ht="12" x14ac:dyDescent="0.25">
      <c r="A8038" s="772"/>
      <c r="F8038" s="536"/>
      <c r="J8038" s="776"/>
      <c r="K8038" s="776"/>
      <c r="L8038" s="776"/>
      <c r="M8038" s="776"/>
      <c r="N8038" s="776"/>
      <c r="O8038" s="776"/>
      <c r="Q8038" s="776"/>
      <c r="R8038" s="776"/>
      <c r="T8038" s="568"/>
    </row>
    <row r="8039" spans="1:20" s="498" customFormat="1" ht="12" x14ac:dyDescent="0.25">
      <c r="A8039" s="772"/>
      <c r="C8039" s="773" t="s">
        <v>5142</v>
      </c>
      <c r="D8039" s="817"/>
      <c r="E8039" s="773"/>
      <c r="F8039" s="775"/>
      <c r="G8039" s="773"/>
      <c r="H8039" s="773"/>
      <c r="I8039" s="773"/>
      <c r="J8039" s="777">
        <v>12000000</v>
      </c>
      <c r="K8039" s="789">
        <f>SUM(K8040:K8073)</f>
        <v>12000000</v>
      </c>
      <c r="L8039" s="784">
        <f t="shared" ref="L8039:O8039" si="522">SUM(L8040:L8073)</f>
        <v>0</v>
      </c>
      <c r="M8039" s="784">
        <f t="shared" si="522"/>
        <v>0</v>
      </c>
      <c r="N8039" s="784">
        <f t="shared" si="522"/>
        <v>12000000</v>
      </c>
      <c r="O8039" s="784">
        <f t="shared" si="522"/>
        <v>12000000</v>
      </c>
      <c r="P8039" s="777">
        <f>SUM(K8039,N8039,O8039)</f>
        <v>36000000</v>
      </c>
      <c r="Q8039" s="777">
        <v>12000000</v>
      </c>
      <c r="R8039" s="777"/>
      <c r="T8039" s="568"/>
    </row>
    <row r="8040" spans="1:20" s="498" customFormat="1" ht="24" x14ac:dyDescent="0.25">
      <c r="A8040" s="772"/>
      <c r="D8040" s="515" t="s">
        <v>14000</v>
      </c>
      <c r="E8040" s="779" t="s">
        <v>14001</v>
      </c>
      <c r="F8040" s="780" t="s">
        <v>5568</v>
      </c>
      <c r="G8040" s="781" t="s">
        <v>10795</v>
      </c>
      <c r="H8040" s="781" t="s">
        <v>13143</v>
      </c>
      <c r="I8040" s="781" t="s">
        <v>5517</v>
      </c>
      <c r="J8040" s="782">
        <v>700000</v>
      </c>
      <c r="K8040" s="783">
        <v>700000</v>
      </c>
      <c r="L8040" s="784">
        <f t="shared" ref="L8040:L8073" si="523">SUM(J8040-K8040)</f>
        <v>0</v>
      </c>
      <c r="M8040" s="784">
        <f>SUM(K8040-J8040)</f>
        <v>0</v>
      </c>
      <c r="N8040" s="782">
        <v>700000</v>
      </c>
      <c r="O8040" s="782">
        <v>700000</v>
      </c>
      <c r="P8040" s="515">
        <v>2100000</v>
      </c>
      <c r="Q8040" s="782">
        <v>700000</v>
      </c>
      <c r="R8040" s="782"/>
      <c r="T8040" s="568"/>
    </row>
    <row r="8041" spans="1:20" s="498" customFormat="1" ht="12" x14ac:dyDescent="0.25">
      <c r="A8041" s="772"/>
      <c r="D8041" s="515" t="s">
        <v>14002</v>
      </c>
      <c r="E8041" s="779" t="s">
        <v>14003</v>
      </c>
      <c r="F8041" s="780" t="s">
        <v>5580</v>
      </c>
      <c r="G8041" s="781" t="s">
        <v>10795</v>
      </c>
      <c r="H8041" s="781" t="s">
        <v>13143</v>
      </c>
      <c r="I8041" s="781" t="s">
        <v>5517</v>
      </c>
      <c r="J8041" s="782">
        <v>0</v>
      </c>
      <c r="K8041" s="783">
        <v>0</v>
      </c>
      <c r="L8041" s="784">
        <f t="shared" si="523"/>
        <v>0</v>
      </c>
      <c r="M8041" s="784">
        <f t="shared" ref="M8041:M8073" si="524">SUM(K8041-J8041)</f>
        <v>0</v>
      </c>
      <c r="N8041" s="782">
        <v>0</v>
      </c>
      <c r="O8041" s="782">
        <v>0</v>
      </c>
      <c r="P8041" s="515">
        <v>0</v>
      </c>
      <c r="Q8041" s="782">
        <v>0</v>
      </c>
      <c r="R8041" s="782"/>
      <c r="T8041" s="568"/>
    </row>
    <row r="8042" spans="1:20" s="498" customFormat="1" ht="12" x14ac:dyDescent="0.25">
      <c r="A8042" s="772"/>
      <c r="D8042" s="515" t="s">
        <v>14004</v>
      </c>
      <c r="E8042" s="779" t="s">
        <v>14005</v>
      </c>
      <c r="F8042" s="780" t="s">
        <v>5583</v>
      </c>
      <c r="G8042" s="781" t="s">
        <v>10795</v>
      </c>
      <c r="H8042" s="781" t="s">
        <v>13143</v>
      </c>
      <c r="I8042" s="781" t="s">
        <v>5517</v>
      </c>
      <c r="J8042" s="782">
        <v>0</v>
      </c>
      <c r="K8042" s="783">
        <v>0</v>
      </c>
      <c r="L8042" s="784">
        <f t="shared" si="523"/>
        <v>0</v>
      </c>
      <c r="M8042" s="784">
        <f t="shared" si="524"/>
        <v>0</v>
      </c>
      <c r="N8042" s="782">
        <v>0</v>
      </c>
      <c r="O8042" s="782">
        <v>0</v>
      </c>
      <c r="P8042" s="515">
        <v>0</v>
      </c>
      <c r="Q8042" s="782">
        <v>0</v>
      </c>
      <c r="R8042" s="782"/>
      <c r="T8042" s="568"/>
    </row>
    <row r="8043" spans="1:20" s="498" customFormat="1" ht="12" x14ac:dyDescent="0.25">
      <c r="A8043" s="772"/>
      <c r="D8043" s="515" t="s">
        <v>14006</v>
      </c>
      <c r="E8043" s="779" t="s">
        <v>14007</v>
      </c>
      <c r="F8043" s="780" t="s">
        <v>5592</v>
      </c>
      <c r="G8043" s="781" t="s">
        <v>10795</v>
      </c>
      <c r="H8043" s="781" t="s">
        <v>13143</v>
      </c>
      <c r="I8043" s="781" t="s">
        <v>5517</v>
      </c>
      <c r="J8043" s="782">
        <v>500000</v>
      </c>
      <c r="K8043" s="783">
        <v>500000</v>
      </c>
      <c r="L8043" s="784">
        <f t="shared" si="523"/>
        <v>0</v>
      </c>
      <c r="M8043" s="784">
        <f t="shared" si="524"/>
        <v>0</v>
      </c>
      <c r="N8043" s="782">
        <v>500000</v>
      </c>
      <c r="O8043" s="782">
        <v>500000</v>
      </c>
      <c r="P8043" s="515">
        <v>1500000</v>
      </c>
      <c r="Q8043" s="782">
        <v>500000</v>
      </c>
      <c r="R8043" s="782"/>
      <c r="T8043" s="568"/>
    </row>
    <row r="8044" spans="1:20" s="498" customFormat="1" ht="12" x14ac:dyDescent="0.25">
      <c r="A8044" s="772"/>
      <c r="D8044" s="515" t="s">
        <v>14008</v>
      </c>
      <c r="E8044" s="779" t="s">
        <v>14009</v>
      </c>
      <c r="F8044" s="780" t="s">
        <v>6354</v>
      </c>
      <c r="G8044" s="781" t="s">
        <v>10795</v>
      </c>
      <c r="H8044" s="781" t="s">
        <v>13143</v>
      </c>
      <c r="I8044" s="781" t="s">
        <v>5517</v>
      </c>
      <c r="J8044" s="782">
        <v>400000</v>
      </c>
      <c r="K8044" s="783">
        <v>400000</v>
      </c>
      <c r="L8044" s="784">
        <f t="shared" si="523"/>
        <v>0</v>
      </c>
      <c r="M8044" s="784">
        <f t="shared" si="524"/>
        <v>0</v>
      </c>
      <c r="N8044" s="782">
        <v>400000</v>
      </c>
      <c r="O8044" s="782">
        <v>400000</v>
      </c>
      <c r="P8044" s="515">
        <v>1200000</v>
      </c>
      <c r="Q8044" s="782">
        <v>400000</v>
      </c>
      <c r="R8044" s="782"/>
      <c r="T8044" s="568"/>
    </row>
    <row r="8045" spans="1:20" s="498" customFormat="1" ht="36" x14ac:dyDescent="0.25">
      <c r="A8045" s="772"/>
      <c r="D8045" s="515" t="s">
        <v>14010</v>
      </c>
      <c r="E8045" s="779" t="s">
        <v>14011</v>
      </c>
      <c r="F8045" s="780" t="s">
        <v>5598</v>
      </c>
      <c r="G8045" s="781" t="s">
        <v>10795</v>
      </c>
      <c r="H8045" s="781" t="s">
        <v>13143</v>
      </c>
      <c r="I8045" s="781" t="s">
        <v>5517</v>
      </c>
      <c r="J8045" s="782">
        <v>1000000</v>
      </c>
      <c r="K8045" s="783">
        <v>1000000</v>
      </c>
      <c r="L8045" s="784">
        <f t="shared" si="523"/>
        <v>0</v>
      </c>
      <c r="M8045" s="784">
        <f t="shared" si="524"/>
        <v>0</v>
      </c>
      <c r="N8045" s="782">
        <v>1000000</v>
      </c>
      <c r="O8045" s="782">
        <v>1000000</v>
      </c>
      <c r="P8045" s="515">
        <v>3000000</v>
      </c>
      <c r="Q8045" s="782">
        <v>1000000</v>
      </c>
      <c r="R8045" s="782"/>
      <c r="T8045" s="568"/>
    </row>
    <row r="8046" spans="1:20" s="498" customFormat="1" ht="12" x14ac:dyDescent="0.25">
      <c r="A8046" s="772"/>
      <c r="D8046" s="515" t="s">
        <v>14012</v>
      </c>
      <c r="E8046" s="779" t="s">
        <v>14013</v>
      </c>
      <c r="F8046" s="780" t="s">
        <v>5601</v>
      </c>
      <c r="G8046" s="781" t="s">
        <v>10795</v>
      </c>
      <c r="H8046" s="781" t="s">
        <v>13143</v>
      </c>
      <c r="I8046" s="781" t="s">
        <v>5517</v>
      </c>
      <c r="J8046" s="782">
        <v>0</v>
      </c>
      <c r="K8046" s="783">
        <v>0</v>
      </c>
      <c r="L8046" s="784">
        <f t="shared" si="523"/>
        <v>0</v>
      </c>
      <c r="M8046" s="784">
        <f t="shared" si="524"/>
        <v>0</v>
      </c>
      <c r="N8046" s="782">
        <v>0</v>
      </c>
      <c r="O8046" s="782">
        <v>0</v>
      </c>
      <c r="P8046" s="515">
        <v>0</v>
      </c>
      <c r="Q8046" s="782">
        <v>0</v>
      </c>
      <c r="R8046" s="782"/>
      <c r="T8046" s="568"/>
    </row>
    <row r="8047" spans="1:20" s="498" customFormat="1" ht="24" x14ac:dyDescent="0.25">
      <c r="A8047" s="772"/>
      <c r="D8047" s="515" t="s">
        <v>14014</v>
      </c>
      <c r="E8047" s="779" t="s">
        <v>14015</v>
      </c>
      <c r="F8047" s="780" t="s">
        <v>5610</v>
      </c>
      <c r="G8047" s="781" t="s">
        <v>10795</v>
      </c>
      <c r="H8047" s="781" t="s">
        <v>13143</v>
      </c>
      <c r="I8047" s="781" t="s">
        <v>5517</v>
      </c>
      <c r="J8047" s="782">
        <v>0</v>
      </c>
      <c r="K8047" s="783">
        <v>0</v>
      </c>
      <c r="L8047" s="784">
        <f t="shared" si="523"/>
        <v>0</v>
      </c>
      <c r="M8047" s="784">
        <f t="shared" si="524"/>
        <v>0</v>
      </c>
      <c r="N8047" s="782">
        <v>0</v>
      </c>
      <c r="O8047" s="782">
        <v>0</v>
      </c>
      <c r="P8047" s="515">
        <v>0</v>
      </c>
      <c r="Q8047" s="782">
        <v>0</v>
      </c>
      <c r="R8047" s="782"/>
      <c r="T8047" s="568"/>
    </row>
    <row r="8048" spans="1:20" s="498" customFormat="1" ht="24" x14ac:dyDescent="0.25">
      <c r="A8048" s="772"/>
      <c r="D8048" s="515" t="s">
        <v>14016</v>
      </c>
      <c r="E8048" s="779" t="s">
        <v>14017</v>
      </c>
      <c r="F8048" s="780" t="s">
        <v>13868</v>
      </c>
      <c r="G8048" s="781" t="s">
        <v>10795</v>
      </c>
      <c r="H8048" s="781" t="s">
        <v>13143</v>
      </c>
      <c r="I8048" s="781" t="s">
        <v>5517</v>
      </c>
      <c r="J8048" s="782">
        <v>0</v>
      </c>
      <c r="K8048" s="783">
        <v>0</v>
      </c>
      <c r="L8048" s="784">
        <f t="shared" si="523"/>
        <v>0</v>
      </c>
      <c r="M8048" s="784">
        <f t="shared" si="524"/>
        <v>0</v>
      </c>
      <c r="N8048" s="782">
        <v>0</v>
      </c>
      <c r="O8048" s="782">
        <v>0</v>
      </c>
      <c r="P8048" s="515">
        <v>0</v>
      </c>
      <c r="Q8048" s="782">
        <v>0</v>
      </c>
      <c r="R8048" s="782"/>
      <c r="T8048" s="568"/>
    </row>
    <row r="8049" spans="1:20" s="498" customFormat="1" ht="24" x14ac:dyDescent="0.25">
      <c r="A8049" s="772"/>
      <c r="D8049" s="515" t="s">
        <v>14018</v>
      </c>
      <c r="E8049" s="779" t="s">
        <v>14019</v>
      </c>
      <c r="F8049" s="780" t="s">
        <v>14020</v>
      </c>
      <c r="G8049" s="781" t="s">
        <v>10795</v>
      </c>
      <c r="H8049" s="781" t="s">
        <v>13143</v>
      </c>
      <c r="I8049" s="781" t="s">
        <v>5517</v>
      </c>
      <c r="J8049" s="782">
        <v>2000000</v>
      </c>
      <c r="K8049" s="783">
        <v>2000000</v>
      </c>
      <c r="L8049" s="784">
        <f t="shared" si="523"/>
        <v>0</v>
      </c>
      <c r="M8049" s="784">
        <f t="shared" si="524"/>
        <v>0</v>
      </c>
      <c r="N8049" s="782">
        <v>2000000</v>
      </c>
      <c r="O8049" s="782">
        <v>2000000</v>
      </c>
      <c r="P8049" s="515">
        <v>6000000</v>
      </c>
      <c r="Q8049" s="782">
        <v>2000000</v>
      </c>
      <c r="R8049" s="782"/>
      <c r="T8049" s="568"/>
    </row>
    <row r="8050" spans="1:20" s="498" customFormat="1" ht="12" x14ac:dyDescent="0.25">
      <c r="A8050" s="772"/>
      <c r="D8050" s="515" t="s">
        <v>14021</v>
      </c>
      <c r="E8050" s="779" t="s">
        <v>14022</v>
      </c>
      <c r="F8050" s="780" t="s">
        <v>5631</v>
      </c>
      <c r="G8050" s="781" t="s">
        <v>10795</v>
      </c>
      <c r="H8050" s="781" t="s">
        <v>13143</v>
      </c>
      <c r="I8050" s="781" t="s">
        <v>5517</v>
      </c>
      <c r="J8050" s="782">
        <v>800000</v>
      </c>
      <c r="K8050" s="783">
        <v>800000</v>
      </c>
      <c r="L8050" s="784">
        <f t="shared" si="523"/>
        <v>0</v>
      </c>
      <c r="M8050" s="784">
        <f t="shared" si="524"/>
        <v>0</v>
      </c>
      <c r="N8050" s="782">
        <v>800000</v>
      </c>
      <c r="O8050" s="782">
        <v>800000</v>
      </c>
      <c r="P8050" s="515">
        <v>2400000</v>
      </c>
      <c r="Q8050" s="782">
        <v>800000</v>
      </c>
      <c r="R8050" s="782"/>
      <c r="T8050" s="568"/>
    </row>
    <row r="8051" spans="1:20" s="498" customFormat="1" ht="36" x14ac:dyDescent="0.25">
      <c r="A8051" s="772"/>
      <c r="D8051" s="515" t="s">
        <v>14023</v>
      </c>
      <c r="E8051" s="779" t="s">
        <v>14024</v>
      </c>
      <c r="F8051" s="780" t="s">
        <v>5906</v>
      </c>
      <c r="G8051" s="781" t="s">
        <v>10795</v>
      </c>
      <c r="H8051" s="781" t="s">
        <v>13143</v>
      </c>
      <c r="I8051" s="781" t="s">
        <v>5517</v>
      </c>
      <c r="J8051" s="782">
        <v>800000</v>
      </c>
      <c r="K8051" s="783">
        <v>800000</v>
      </c>
      <c r="L8051" s="784">
        <f t="shared" si="523"/>
        <v>0</v>
      </c>
      <c r="M8051" s="784">
        <f t="shared" si="524"/>
        <v>0</v>
      </c>
      <c r="N8051" s="782">
        <v>800000</v>
      </c>
      <c r="O8051" s="782">
        <v>800000</v>
      </c>
      <c r="P8051" s="515">
        <v>2400000</v>
      </c>
      <c r="Q8051" s="782">
        <v>800000</v>
      </c>
      <c r="R8051" s="782"/>
      <c r="T8051" s="568"/>
    </row>
    <row r="8052" spans="1:20" s="751" customFormat="1" ht="12" customHeight="1" x14ac:dyDescent="0.3">
      <c r="A8052" s="946" t="s">
        <v>5500</v>
      </c>
      <c r="B8052" s="946"/>
      <c r="C8052" s="946"/>
      <c r="D8052" s="946"/>
      <c r="E8052" s="946"/>
      <c r="F8052" s="946"/>
      <c r="G8052" s="946"/>
      <c r="H8052" s="946"/>
      <c r="I8052" s="946"/>
      <c r="J8052" s="946"/>
      <c r="K8052" s="946"/>
      <c r="L8052" s="946"/>
      <c r="M8052" s="946"/>
      <c r="N8052" s="946"/>
      <c r="O8052" s="946"/>
      <c r="P8052" s="946"/>
      <c r="Q8052" s="946"/>
      <c r="T8052" s="752"/>
    </row>
    <row r="8053" spans="1:20" s="751" customFormat="1" ht="13.8" x14ac:dyDescent="0.3">
      <c r="A8053" s="946" t="s">
        <v>5501</v>
      </c>
      <c r="B8053" s="946"/>
      <c r="C8053" s="946"/>
      <c r="D8053" s="946"/>
      <c r="E8053" s="946"/>
      <c r="F8053" s="946"/>
      <c r="G8053" s="946"/>
      <c r="H8053" s="946"/>
      <c r="I8053" s="946"/>
      <c r="J8053" s="946"/>
      <c r="K8053" s="946"/>
      <c r="L8053" s="946"/>
      <c r="M8053" s="946"/>
      <c r="N8053" s="946"/>
      <c r="O8053" s="946"/>
      <c r="P8053" s="946"/>
      <c r="Q8053" s="946"/>
      <c r="T8053" s="752"/>
    </row>
    <row r="8054" spans="1:20" s="753" customFormat="1" ht="13.2" x14ac:dyDescent="0.25">
      <c r="A8054" s="947" t="s">
        <v>12786</v>
      </c>
      <c r="B8054" s="947"/>
      <c r="C8054" s="947"/>
      <c r="D8054" s="947"/>
      <c r="E8054" s="947"/>
      <c r="F8054" s="947"/>
      <c r="G8054" s="947"/>
      <c r="H8054" s="947"/>
      <c r="I8054" s="947"/>
      <c r="J8054" s="947"/>
      <c r="K8054" s="947"/>
      <c r="L8054" s="947"/>
      <c r="M8054" s="947"/>
      <c r="N8054" s="947"/>
      <c r="O8054" s="947"/>
      <c r="P8054" s="947"/>
      <c r="Q8054" s="947"/>
      <c r="T8054" s="754"/>
    </row>
    <row r="8055" spans="1:20" s="760" customFormat="1" ht="24" customHeight="1" x14ac:dyDescent="0.25">
      <c r="A8055" s="943" t="s">
        <v>5502</v>
      </c>
      <c r="B8055" s="948" t="s">
        <v>5503</v>
      </c>
      <c r="C8055" s="949"/>
      <c r="D8055" s="755"/>
      <c r="E8055" s="943" t="s">
        <v>5504</v>
      </c>
      <c r="F8055" s="943" t="s">
        <v>4881</v>
      </c>
      <c r="G8055" s="943" t="s">
        <v>5505</v>
      </c>
      <c r="H8055" s="943" t="s">
        <v>5506</v>
      </c>
      <c r="I8055" s="943" t="s">
        <v>5507</v>
      </c>
      <c r="J8055" s="756" t="s">
        <v>3115</v>
      </c>
      <c r="K8055" s="757" t="s">
        <v>3116</v>
      </c>
      <c r="L8055" s="758" t="s">
        <v>5508</v>
      </c>
      <c r="M8055" s="758" t="s">
        <v>5509</v>
      </c>
      <c r="N8055" s="756" t="s">
        <v>3116</v>
      </c>
      <c r="O8055" s="756" t="s">
        <v>3116</v>
      </c>
      <c r="P8055" s="759" t="s">
        <v>3317</v>
      </c>
      <c r="Q8055" s="759" t="s">
        <v>3341</v>
      </c>
      <c r="R8055" s="759" t="s">
        <v>5510</v>
      </c>
      <c r="T8055" s="761"/>
    </row>
    <row r="8056" spans="1:20" s="760" customFormat="1" ht="19.5" customHeight="1" x14ac:dyDescent="0.25">
      <c r="A8056" s="944"/>
      <c r="B8056" s="950"/>
      <c r="C8056" s="951"/>
      <c r="D8056" s="762"/>
      <c r="E8056" s="944"/>
      <c r="F8056" s="944"/>
      <c r="G8056" s="944"/>
      <c r="H8056" s="944"/>
      <c r="I8056" s="944"/>
      <c r="J8056" s="763">
        <v>2020</v>
      </c>
      <c r="K8056" s="764" t="s">
        <v>3120</v>
      </c>
      <c r="L8056" s="765" t="s">
        <v>3120</v>
      </c>
      <c r="M8056" s="765" t="s">
        <v>3120</v>
      </c>
      <c r="N8056" s="766" t="s">
        <v>5068</v>
      </c>
      <c r="O8056" s="766" t="s">
        <v>5069</v>
      </c>
      <c r="P8056" s="763" t="s">
        <v>4882</v>
      </c>
      <c r="Q8056" s="766" t="s">
        <v>5102</v>
      </c>
      <c r="R8056" s="763"/>
      <c r="T8056" s="761"/>
    </row>
    <row r="8057" spans="1:20" s="760" customFormat="1" ht="15.75" customHeight="1" x14ac:dyDescent="0.25">
      <c r="A8057" s="945"/>
      <c r="B8057" s="952"/>
      <c r="C8057" s="953"/>
      <c r="D8057" s="768"/>
      <c r="E8057" s="945"/>
      <c r="F8057" s="945"/>
      <c r="G8057" s="945"/>
      <c r="H8057" s="945"/>
      <c r="I8057" s="945"/>
      <c r="J8057" s="769" t="s">
        <v>14</v>
      </c>
      <c r="K8057" s="770" t="s">
        <v>14</v>
      </c>
      <c r="L8057" s="771" t="s">
        <v>14</v>
      </c>
      <c r="M8057" s="771" t="s">
        <v>14</v>
      </c>
      <c r="N8057" s="769" t="s">
        <v>14</v>
      </c>
      <c r="O8057" s="769" t="s">
        <v>14</v>
      </c>
      <c r="P8057" s="769" t="s">
        <v>14</v>
      </c>
      <c r="Q8057" s="769" t="s">
        <v>14</v>
      </c>
      <c r="R8057" s="769"/>
      <c r="T8057" s="761"/>
    </row>
    <row r="8058" spans="1:20" s="498" customFormat="1" ht="24" x14ac:dyDescent="0.25">
      <c r="A8058" s="772"/>
      <c r="D8058" s="515" t="s">
        <v>14025</v>
      </c>
      <c r="E8058" s="779" t="s">
        <v>14026</v>
      </c>
      <c r="F8058" s="780" t="s">
        <v>5637</v>
      </c>
      <c r="G8058" s="781" t="s">
        <v>10795</v>
      </c>
      <c r="H8058" s="781" t="s">
        <v>13143</v>
      </c>
      <c r="I8058" s="781" t="s">
        <v>5517</v>
      </c>
      <c r="J8058" s="782">
        <v>300000</v>
      </c>
      <c r="K8058" s="783">
        <v>300000</v>
      </c>
      <c r="L8058" s="784">
        <f t="shared" si="523"/>
        <v>0</v>
      </c>
      <c r="M8058" s="784">
        <f t="shared" si="524"/>
        <v>0</v>
      </c>
      <c r="N8058" s="782">
        <v>300000</v>
      </c>
      <c r="O8058" s="782">
        <v>300000</v>
      </c>
      <c r="P8058" s="515">
        <v>900000</v>
      </c>
      <c r="Q8058" s="782">
        <v>300000</v>
      </c>
      <c r="R8058" s="782"/>
      <c r="T8058" s="568"/>
    </row>
    <row r="8059" spans="1:20" s="498" customFormat="1" ht="24" x14ac:dyDescent="0.25">
      <c r="A8059" s="772"/>
      <c r="D8059" s="515" t="s">
        <v>14027</v>
      </c>
      <c r="E8059" s="779" t="s">
        <v>14028</v>
      </c>
      <c r="F8059" s="780" t="s">
        <v>5840</v>
      </c>
      <c r="G8059" s="781" t="s">
        <v>10795</v>
      </c>
      <c r="H8059" s="781" t="s">
        <v>13143</v>
      </c>
      <c r="I8059" s="781" t="s">
        <v>5517</v>
      </c>
      <c r="J8059" s="782">
        <v>500000</v>
      </c>
      <c r="K8059" s="783">
        <v>500000</v>
      </c>
      <c r="L8059" s="784">
        <f t="shared" si="523"/>
        <v>0</v>
      </c>
      <c r="M8059" s="784">
        <f t="shared" si="524"/>
        <v>0</v>
      </c>
      <c r="N8059" s="782">
        <v>500000</v>
      </c>
      <c r="O8059" s="782">
        <v>500000</v>
      </c>
      <c r="P8059" s="515">
        <v>1500000</v>
      </c>
      <c r="Q8059" s="782">
        <v>500000</v>
      </c>
      <c r="R8059" s="782"/>
      <c r="T8059" s="568"/>
    </row>
    <row r="8060" spans="1:20" s="498" customFormat="1" ht="24" x14ac:dyDescent="0.25">
      <c r="A8060" s="772"/>
      <c r="D8060" s="515" t="s">
        <v>14029</v>
      </c>
      <c r="E8060" s="779" t="s">
        <v>14030</v>
      </c>
      <c r="F8060" s="780" t="s">
        <v>5643</v>
      </c>
      <c r="G8060" s="781" t="s">
        <v>10795</v>
      </c>
      <c r="H8060" s="781" t="s">
        <v>13143</v>
      </c>
      <c r="I8060" s="781" t="s">
        <v>5517</v>
      </c>
      <c r="J8060" s="782">
        <v>250000</v>
      </c>
      <c r="K8060" s="783">
        <v>250000</v>
      </c>
      <c r="L8060" s="784">
        <f t="shared" si="523"/>
        <v>0</v>
      </c>
      <c r="M8060" s="784">
        <f t="shared" si="524"/>
        <v>0</v>
      </c>
      <c r="N8060" s="782">
        <v>250000</v>
      </c>
      <c r="O8060" s="782">
        <v>250000</v>
      </c>
      <c r="P8060" s="515">
        <v>750000</v>
      </c>
      <c r="Q8060" s="782">
        <v>250000</v>
      </c>
      <c r="R8060" s="782"/>
      <c r="T8060" s="568"/>
    </row>
    <row r="8061" spans="1:20" s="498" customFormat="1" ht="24" x14ac:dyDescent="0.25">
      <c r="A8061" s="772"/>
      <c r="D8061" s="515" t="s">
        <v>14031</v>
      </c>
      <c r="E8061" s="779" t="s">
        <v>14032</v>
      </c>
      <c r="F8061" s="780" t="s">
        <v>11932</v>
      </c>
      <c r="G8061" s="781" t="s">
        <v>10795</v>
      </c>
      <c r="H8061" s="781" t="s">
        <v>13143</v>
      </c>
      <c r="I8061" s="781" t="s">
        <v>5517</v>
      </c>
      <c r="J8061" s="782">
        <v>300000</v>
      </c>
      <c r="K8061" s="783">
        <v>300000</v>
      </c>
      <c r="L8061" s="784">
        <f t="shared" si="523"/>
        <v>0</v>
      </c>
      <c r="M8061" s="784">
        <f t="shared" si="524"/>
        <v>0</v>
      </c>
      <c r="N8061" s="782">
        <v>300000</v>
      </c>
      <c r="O8061" s="782">
        <v>300000</v>
      </c>
      <c r="P8061" s="515">
        <v>900000</v>
      </c>
      <c r="Q8061" s="782">
        <v>300000</v>
      </c>
      <c r="R8061" s="782"/>
      <c r="T8061" s="568"/>
    </row>
    <row r="8062" spans="1:20" s="498" customFormat="1" ht="12" x14ac:dyDescent="0.25">
      <c r="A8062" s="772"/>
      <c r="D8062" s="515" t="s">
        <v>14033</v>
      </c>
      <c r="E8062" s="779" t="s">
        <v>14034</v>
      </c>
      <c r="F8062" s="515" t="s">
        <v>5649</v>
      </c>
      <c r="G8062" s="781" t="s">
        <v>10795</v>
      </c>
      <c r="H8062" s="781" t="s">
        <v>13143</v>
      </c>
      <c r="I8062" s="781" t="s">
        <v>5517</v>
      </c>
      <c r="J8062" s="782">
        <v>400000</v>
      </c>
      <c r="K8062" s="783">
        <v>400000</v>
      </c>
      <c r="L8062" s="784">
        <f t="shared" si="523"/>
        <v>0</v>
      </c>
      <c r="M8062" s="784">
        <f t="shared" si="524"/>
        <v>0</v>
      </c>
      <c r="N8062" s="782">
        <v>400000</v>
      </c>
      <c r="O8062" s="782">
        <v>400000</v>
      </c>
      <c r="P8062" s="515">
        <v>1200000</v>
      </c>
      <c r="Q8062" s="782">
        <v>400000</v>
      </c>
      <c r="R8062" s="782"/>
      <c r="T8062" s="568"/>
    </row>
    <row r="8063" spans="1:20" s="498" customFormat="1" ht="12" x14ac:dyDescent="0.25">
      <c r="A8063" s="772"/>
      <c r="D8063" s="515" t="s">
        <v>14035</v>
      </c>
      <c r="E8063" s="779" t="s">
        <v>14036</v>
      </c>
      <c r="F8063" s="515" t="s">
        <v>6511</v>
      </c>
      <c r="G8063" s="781" t="s">
        <v>10795</v>
      </c>
      <c r="H8063" s="781" t="s">
        <v>13143</v>
      </c>
      <c r="I8063" s="781" t="s">
        <v>5517</v>
      </c>
      <c r="J8063" s="782">
        <v>0</v>
      </c>
      <c r="K8063" s="783">
        <v>0</v>
      </c>
      <c r="L8063" s="784">
        <f t="shared" si="523"/>
        <v>0</v>
      </c>
      <c r="M8063" s="784">
        <f t="shared" si="524"/>
        <v>0</v>
      </c>
      <c r="N8063" s="782">
        <v>0</v>
      </c>
      <c r="O8063" s="782">
        <v>0</v>
      </c>
      <c r="P8063" s="515">
        <v>0</v>
      </c>
      <c r="Q8063" s="782">
        <v>0</v>
      </c>
      <c r="R8063" s="782"/>
      <c r="T8063" s="568"/>
    </row>
    <row r="8064" spans="1:20" s="498" customFormat="1" ht="12" x14ac:dyDescent="0.25">
      <c r="A8064" s="772"/>
      <c r="D8064" s="515" t="s">
        <v>14037</v>
      </c>
      <c r="E8064" s="779" t="s">
        <v>14038</v>
      </c>
      <c r="F8064" s="780" t="s">
        <v>5664</v>
      </c>
      <c r="G8064" s="781" t="s">
        <v>10795</v>
      </c>
      <c r="H8064" s="781" t="s">
        <v>13143</v>
      </c>
      <c r="I8064" s="781" t="s">
        <v>5517</v>
      </c>
      <c r="J8064" s="782">
        <v>1000000</v>
      </c>
      <c r="K8064" s="783">
        <v>1000000</v>
      </c>
      <c r="L8064" s="784">
        <f t="shared" si="523"/>
        <v>0</v>
      </c>
      <c r="M8064" s="784">
        <f t="shared" si="524"/>
        <v>0</v>
      </c>
      <c r="N8064" s="782">
        <v>1000000</v>
      </c>
      <c r="O8064" s="782">
        <v>1000000</v>
      </c>
      <c r="P8064" s="515">
        <v>3000000</v>
      </c>
      <c r="Q8064" s="782">
        <v>1000000</v>
      </c>
      <c r="R8064" s="782"/>
      <c r="T8064" s="568"/>
    </row>
    <row r="8065" spans="1:20" s="498" customFormat="1" ht="12" x14ac:dyDescent="0.25">
      <c r="A8065" s="772"/>
      <c r="D8065" s="515" t="s">
        <v>14039</v>
      </c>
      <c r="E8065" s="779" t="s">
        <v>14040</v>
      </c>
      <c r="F8065" s="515" t="s">
        <v>5676</v>
      </c>
      <c r="G8065" s="781" t="s">
        <v>10795</v>
      </c>
      <c r="H8065" s="781" t="s">
        <v>13143</v>
      </c>
      <c r="I8065" s="781" t="s">
        <v>5517</v>
      </c>
      <c r="J8065" s="782">
        <v>1000000</v>
      </c>
      <c r="K8065" s="783">
        <v>1000000</v>
      </c>
      <c r="L8065" s="784">
        <f t="shared" si="523"/>
        <v>0</v>
      </c>
      <c r="M8065" s="784">
        <f t="shared" si="524"/>
        <v>0</v>
      </c>
      <c r="N8065" s="782">
        <v>1000000</v>
      </c>
      <c r="O8065" s="782">
        <v>1000000</v>
      </c>
      <c r="P8065" s="515">
        <v>3000000</v>
      </c>
      <c r="Q8065" s="782">
        <v>1000000</v>
      </c>
      <c r="R8065" s="782"/>
      <c r="T8065" s="568"/>
    </row>
    <row r="8066" spans="1:20" s="498" customFormat="1" ht="12" x14ac:dyDescent="0.25">
      <c r="A8066" s="772"/>
      <c r="D8066" s="515" t="s">
        <v>14041</v>
      </c>
      <c r="E8066" s="779" t="s">
        <v>14042</v>
      </c>
      <c r="F8066" s="780" t="s">
        <v>5679</v>
      </c>
      <c r="G8066" s="781" t="s">
        <v>10795</v>
      </c>
      <c r="H8066" s="781" t="s">
        <v>13143</v>
      </c>
      <c r="I8066" s="781" t="s">
        <v>5517</v>
      </c>
      <c r="J8066" s="782">
        <v>400000</v>
      </c>
      <c r="K8066" s="783">
        <v>400000</v>
      </c>
      <c r="L8066" s="784">
        <f t="shared" si="523"/>
        <v>0</v>
      </c>
      <c r="M8066" s="784">
        <f t="shared" si="524"/>
        <v>0</v>
      </c>
      <c r="N8066" s="782">
        <v>400000</v>
      </c>
      <c r="O8066" s="782">
        <v>400000</v>
      </c>
      <c r="P8066" s="515">
        <v>1200000</v>
      </c>
      <c r="Q8066" s="782">
        <v>400000</v>
      </c>
      <c r="R8066" s="782"/>
      <c r="T8066" s="568"/>
    </row>
    <row r="8067" spans="1:20" s="498" customFormat="1" ht="24" x14ac:dyDescent="0.25">
      <c r="A8067" s="772"/>
      <c r="D8067" s="515" t="s">
        <v>14043</v>
      </c>
      <c r="E8067" s="779" t="s">
        <v>14044</v>
      </c>
      <c r="F8067" s="780" t="s">
        <v>11700</v>
      </c>
      <c r="G8067" s="781" t="s">
        <v>10795</v>
      </c>
      <c r="H8067" s="781" t="s">
        <v>13143</v>
      </c>
      <c r="I8067" s="781" t="s">
        <v>5517</v>
      </c>
      <c r="J8067" s="782">
        <v>100000</v>
      </c>
      <c r="K8067" s="783">
        <v>100000</v>
      </c>
      <c r="L8067" s="784">
        <f t="shared" si="523"/>
        <v>0</v>
      </c>
      <c r="M8067" s="784">
        <f t="shared" si="524"/>
        <v>0</v>
      </c>
      <c r="N8067" s="782">
        <v>100000</v>
      </c>
      <c r="O8067" s="782">
        <v>100000</v>
      </c>
      <c r="P8067" s="515">
        <v>300000</v>
      </c>
      <c r="Q8067" s="782">
        <v>100000</v>
      </c>
      <c r="R8067" s="782"/>
      <c r="T8067" s="568"/>
    </row>
    <row r="8068" spans="1:20" s="498" customFormat="1" ht="12" x14ac:dyDescent="0.25">
      <c r="A8068" s="772"/>
      <c r="D8068" s="515" t="s">
        <v>14045</v>
      </c>
      <c r="E8068" s="779" t="s">
        <v>14046</v>
      </c>
      <c r="F8068" s="780" t="s">
        <v>5703</v>
      </c>
      <c r="G8068" s="781" t="s">
        <v>10795</v>
      </c>
      <c r="H8068" s="781" t="s">
        <v>13143</v>
      </c>
      <c r="I8068" s="781" t="s">
        <v>5517</v>
      </c>
      <c r="J8068" s="782">
        <v>500000</v>
      </c>
      <c r="K8068" s="783">
        <v>500000</v>
      </c>
      <c r="L8068" s="784">
        <f t="shared" si="523"/>
        <v>0</v>
      </c>
      <c r="M8068" s="784">
        <f t="shared" si="524"/>
        <v>0</v>
      </c>
      <c r="N8068" s="782">
        <v>500000</v>
      </c>
      <c r="O8068" s="782">
        <v>500000</v>
      </c>
      <c r="P8068" s="515">
        <v>1500000</v>
      </c>
      <c r="Q8068" s="782">
        <v>500000</v>
      </c>
      <c r="R8068" s="782"/>
      <c r="T8068" s="568"/>
    </row>
    <row r="8069" spans="1:20" s="498" customFormat="1" ht="12" x14ac:dyDescent="0.25">
      <c r="A8069" s="772"/>
      <c r="D8069" s="515" t="s">
        <v>14047</v>
      </c>
      <c r="E8069" s="779" t="s">
        <v>14048</v>
      </c>
      <c r="F8069" s="515" t="s">
        <v>5709</v>
      </c>
      <c r="G8069" s="781" t="s">
        <v>10795</v>
      </c>
      <c r="H8069" s="781" t="s">
        <v>13143</v>
      </c>
      <c r="I8069" s="781" t="s">
        <v>5517</v>
      </c>
      <c r="J8069" s="782">
        <v>300000</v>
      </c>
      <c r="K8069" s="783">
        <v>300000</v>
      </c>
      <c r="L8069" s="784">
        <f t="shared" si="523"/>
        <v>0</v>
      </c>
      <c r="M8069" s="784">
        <f t="shared" si="524"/>
        <v>0</v>
      </c>
      <c r="N8069" s="782">
        <v>300000</v>
      </c>
      <c r="O8069" s="782">
        <v>300000</v>
      </c>
      <c r="P8069" s="515">
        <v>900000</v>
      </c>
      <c r="Q8069" s="782">
        <v>300000</v>
      </c>
      <c r="R8069" s="782"/>
      <c r="T8069" s="568"/>
    </row>
    <row r="8070" spans="1:20" s="498" customFormat="1" ht="12" x14ac:dyDescent="0.25">
      <c r="A8070" s="772"/>
      <c r="D8070" s="515" t="s">
        <v>14049</v>
      </c>
      <c r="E8070" s="779" t="s">
        <v>14050</v>
      </c>
      <c r="F8070" s="780" t="s">
        <v>6716</v>
      </c>
      <c r="G8070" s="781" t="s">
        <v>10795</v>
      </c>
      <c r="H8070" s="781" t="s">
        <v>13143</v>
      </c>
      <c r="I8070" s="781" t="s">
        <v>5517</v>
      </c>
      <c r="J8070" s="782">
        <v>0</v>
      </c>
      <c r="K8070" s="783">
        <v>0</v>
      </c>
      <c r="L8070" s="784">
        <f t="shared" si="523"/>
        <v>0</v>
      </c>
      <c r="M8070" s="784">
        <f t="shared" si="524"/>
        <v>0</v>
      </c>
      <c r="N8070" s="782">
        <v>0</v>
      </c>
      <c r="O8070" s="782">
        <v>0</v>
      </c>
      <c r="P8070" s="515">
        <v>0</v>
      </c>
      <c r="Q8070" s="782">
        <v>0</v>
      </c>
      <c r="R8070" s="782"/>
      <c r="T8070" s="568"/>
    </row>
    <row r="8071" spans="1:20" s="498" customFormat="1" ht="12" x14ac:dyDescent="0.25">
      <c r="A8071" s="772"/>
      <c r="D8071" s="515" t="s">
        <v>14051</v>
      </c>
      <c r="E8071" s="779" t="s">
        <v>14052</v>
      </c>
      <c r="F8071" s="515" t="s">
        <v>13939</v>
      </c>
      <c r="G8071" s="781" t="s">
        <v>10795</v>
      </c>
      <c r="H8071" s="781" t="s">
        <v>13143</v>
      </c>
      <c r="I8071" s="781" t="s">
        <v>5517</v>
      </c>
      <c r="J8071" s="782">
        <v>600000</v>
      </c>
      <c r="K8071" s="783">
        <v>600000</v>
      </c>
      <c r="L8071" s="784">
        <f t="shared" si="523"/>
        <v>0</v>
      </c>
      <c r="M8071" s="784">
        <f t="shared" si="524"/>
        <v>0</v>
      </c>
      <c r="N8071" s="782">
        <v>600000</v>
      </c>
      <c r="O8071" s="782">
        <v>600000</v>
      </c>
      <c r="P8071" s="515">
        <v>1800000</v>
      </c>
      <c r="Q8071" s="782">
        <v>600000</v>
      </c>
      <c r="R8071" s="782"/>
      <c r="T8071" s="568"/>
    </row>
    <row r="8072" spans="1:20" s="498" customFormat="1" ht="27" customHeight="1" x14ac:dyDescent="0.25">
      <c r="A8072" s="772"/>
      <c r="D8072" s="515" t="s">
        <v>14053</v>
      </c>
      <c r="E8072" s="779" t="s">
        <v>14054</v>
      </c>
      <c r="F8072" s="780" t="s">
        <v>5881</v>
      </c>
      <c r="G8072" s="781" t="s">
        <v>10795</v>
      </c>
      <c r="H8072" s="781" t="s">
        <v>13143</v>
      </c>
      <c r="I8072" s="781" t="s">
        <v>5517</v>
      </c>
      <c r="J8072" s="782">
        <v>50000</v>
      </c>
      <c r="K8072" s="783">
        <v>50000</v>
      </c>
      <c r="L8072" s="782">
        <f t="shared" si="523"/>
        <v>0</v>
      </c>
      <c r="M8072" s="782">
        <f t="shared" si="524"/>
        <v>0</v>
      </c>
      <c r="N8072" s="782">
        <v>50000</v>
      </c>
      <c r="O8072" s="782">
        <v>50000</v>
      </c>
      <c r="P8072" s="515">
        <v>150000</v>
      </c>
      <c r="Q8072" s="782">
        <v>50000</v>
      </c>
      <c r="R8072" s="782"/>
      <c r="T8072" s="568"/>
    </row>
    <row r="8073" spans="1:20" s="498" customFormat="1" ht="12" x14ac:dyDescent="0.25">
      <c r="A8073" s="772"/>
      <c r="D8073" s="515" t="s">
        <v>14055</v>
      </c>
      <c r="E8073" s="779" t="s">
        <v>14056</v>
      </c>
      <c r="F8073" s="780" t="s">
        <v>5757</v>
      </c>
      <c r="G8073" s="781" t="s">
        <v>10795</v>
      </c>
      <c r="H8073" s="781" t="s">
        <v>13143</v>
      </c>
      <c r="I8073" s="781" t="s">
        <v>5517</v>
      </c>
      <c r="J8073" s="782">
        <v>100000</v>
      </c>
      <c r="K8073" s="783">
        <v>100000</v>
      </c>
      <c r="L8073" s="782">
        <f t="shared" si="523"/>
        <v>0</v>
      </c>
      <c r="M8073" s="782">
        <f t="shared" si="524"/>
        <v>0</v>
      </c>
      <c r="N8073" s="782">
        <v>100000</v>
      </c>
      <c r="O8073" s="782">
        <v>100000</v>
      </c>
      <c r="P8073" s="515">
        <v>300000</v>
      </c>
      <c r="Q8073" s="782">
        <v>100000</v>
      </c>
      <c r="R8073" s="782"/>
      <c r="T8073" s="568"/>
    </row>
    <row r="8074" spans="1:20" s="498" customFormat="1" ht="12" x14ac:dyDescent="0.25">
      <c r="A8074" s="772"/>
      <c r="D8074" s="515"/>
      <c r="F8074" s="536"/>
      <c r="J8074" s="776"/>
      <c r="K8074" s="829"/>
      <c r="L8074" s="776"/>
      <c r="M8074" s="776"/>
      <c r="N8074" s="776"/>
      <c r="O8074" s="776"/>
      <c r="Q8074" s="776"/>
      <c r="R8074" s="776"/>
      <c r="T8074" s="568"/>
    </row>
    <row r="8075" spans="1:20" s="498" customFormat="1" ht="12" x14ac:dyDescent="0.25">
      <c r="A8075" s="772"/>
      <c r="B8075" s="566" t="s">
        <v>14057</v>
      </c>
      <c r="C8075" s="810"/>
      <c r="D8075" s="519"/>
      <c r="E8075" s="810"/>
      <c r="F8075" s="827"/>
      <c r="G8075" s="810"/>
      <c r="H8075" s="810"/>
      <c r="I8075" s="779"/>
      <c r="J8075" s="782">
        <v>12000000</v>
      </c>
      <c r="K8075" s="783">
        <f>SUM(K8040:K8074)</f>
        <v>12000000</v>
      </c>
      <c r="L8075" s="782">
        <f t="shared" ref="L8075:O8075" si="525">SUM(L8040:L8074)</f>
        <v>0</v>
      </c>
      <c r="M8075" s="782">
        <f t="shared" si="525"/>
        <v>0</v>
      </c>
      <c r="N8075" s="782">
        <f t="shared" si="525"/>
        <v>12000000</v>
      </c>
      <c r="O8075" s="782">
        <f t="shared" si="525"/>
        <v>12000000</v>
      </c>
      <c r="P8075" s="515">
        <v>36000000</v>
      </c>
      <c r="Q8075" s="782">
        <v>12000000</v>
      </c>
      <c r="R8075" s="782"/>
      <c r="T8075" s="568"/>
    </row>
    <row r="8076" spans="1:20" s="498" customFormat="1" ht="12" x14ac:dyDescent="0.25">
      <c r="A8076" s="772"/>
      <c r="D8076" s="816"/>
      <c r="F8076" s="536"/>
      <c r="J8076" s="776"/>
      <c r="K8076" s="776"/>
      <c r="L8076" s="776"/>
      <c r="M8076" s="776"/>
      <c r="N8076" s="776"/>
      <c r="O8076" s="776"/>
      <c r="Q8076" s="776"/>
      <c r="R8076" s="776"/>
      <c r="T8076" s="568"/>
    </row>
    <row r="8077" spans="1:20" s="498" customFormat="1" ht="12" x14ac:dyDescent="0.25">
      <c r="A8077" s="772" t="s">
        <v>14058</v>
      </c>
      <c r="B8077" s="773" t="s">
        <v>2307</v>
      </c>
      <c r="C8077" s="773"/>
      <c r="D8077" s="773"/>
      <c r="E8077" s="773"/>
      <c r="F8077" s="775"/>
      <c r="G8077" s="773"/>
      <c r="H8077" s="773"/>
      <c r="I8077" s="773"/>
      <c r="J8077" s="776"/>
      <c r="K8077" s="776"/>
      <c r="L8077" s="776"/>
      <c r="M8077" s="776"/>
      <c r="N8077" s="776"/>
      <c r="O8077" s="776"/>
      <c r="Q8077" s="776"/>
      <c r="R8077" s="776"/>
      <c r="T8077" s="568"/>
    </row>
    <row r="8078" spans="1:20" s="498" customFormat="1" ht="12" x14ac:dyDescent="0.25">
      <c r="A8078" s="772"/>
      <c r="C8078" s="773" t="s">
        <v>5123</v>
      </c>
      <c r="D8078" s="817"/>
      <c r="E8078" s="773"/>
      <c r="F8078" s="775"/>
      <c r="G8078" s="773"/>
      <c r="H8078" s="773"/>
      <c r="I8078" s="773"/>
      <c r="J8078" s="777">
        <v>253990673</v>
      </c>
      <c r="K8078" s="789">
        <f>SUM(K8079:K8104)</f>
        <v>253990673</v>
      </c>
      <c r="L8078" s="784">
        <f t="shared" ref="L8078:O8078" si="526">SUM(L8079:L8104)</f>
        <v>0</v>
      </c>
      <c r="M8078" s="784">
        <f t="shared" si="526"/>
        <v>0</v>
      </c>
      <c r="N8078" s="784">
        <f t="shared" si="526"/>
        <v>258970881</v>
      </c>
      <c r="O8078" s="784">
        <f t="shared" si="526"/>
        <v>263951091</v>
      </c>
      <c r="P8078" s="777">
        <f>SUM(K8078,N8078,O8078)</f>
        <v>776912645</v>
      </c>
      <c r="Q8078" s="777">
        <v>447319365</v>
      </c>
      <c r="R8078" s="777"/>
      <c r="T8078" s="568"/>
    </row>
    <row r="8079" spans="1:20" s="498" customFormat="1" ht="12" x14ac:dyDescent="0.25">
      <c r="A8079" s="772"/>
      <c r="D8079" s="515" t="s">
        <v>14059</v>
      </c>
      <c r="E8079" s="779" t="s">
        <v>14060</v>
      </c>
      <c r="F8079" s="780" t="s">
        <v>6059</v>
      </c>
      <c r="G8079" s="781" t="s">
        <v>10795</v>
      </c>
      <c r="H8079" s="781" t="s">
        <v>10796</v>
      </c>
      <c r="I8079" s="781" t="s">
        <v>5517</v>
      </c>
      <c r="J8079" s="782">
        <v>212332140</v>
      </c>
      <c r="K8079" s="783">
        <v>212332140</v>
      </c>
      <c r="L8079" s="784">
        <f t="shared" ref="L8079:L8104" si="527">SUM(J8079-K8079)</f>
        <v>0</v>
      </c>
      <c r="M8079" s="784">
        <f>SUM(K8079-J8079)</f>
        <v>0</v>
      </c>
      <c r="N8079" s="782">
        <v>216495515</v>
      </c>
      <c r="O8079" s="782">
        <v>220658891</v>
      </c>
      <c r="P8079" s="515">
        <v>649486546</v>
      </c>
      <c r="Q8079" s="782">
        <v>447319365</v>
      </c>
      <c r="R8079" s="782"/>
      <c r="T8079" s="568"/>
    </row>
    <row r="8080" spans="1:20" s="498" customFormat="1" ht="12" x14ac:dyDescent="0.25">
      <c r="A8080" s="772"/>
      <c r="D8080" s="515" t="s">
        <v>14061</v>
      </c>
      <c r="E8080" s="779" t="s">
        <v>14062</v>
      </c>
      <c r="F8080" s="780" t="s">
        <v>6905</v>
      </c>
      <c r="G8080" s="781" t="s">
        <v>6194</v>
      </c>
      <c r="H8080" s="781" t="s">
        <v>8582</v>
      </c>
      <c r="I8080" s="781" t="s">
        <v>5517</v>
      </c>
      <c r="J8080" s="782">
        <v>1329467</v>
      </c>
      <c r="K8080" s="783">
        <v>1329467</v>
      </c>
      <c r="L8080" s="784">
        <f t="shared" si="527"/>
        <v>0</v>
      </c>
      <c r="M8080" s="784">
        <f t="shared" ref="M8080:M8104" si="528">SUM(K8080-J8080)</f>
        <v>0</v>
      </c>
      <c r="N8080" s="782">
        <v>1355535</v>
      </c>
      <c r="O8080" s="782">
        <v>1381603</v>
      </c>
      <c r="P8080" s="515">
        <v>4066605</v>
      </c>
      <c r="Q8080" s="782">
        <v>0</v>
      </c>
      <c r="R8080" s="782"/>
      <c r="T8080" s="568"/>
    </row>
    <row r="8081" spans="1:20" s="498" customFormat="1" ht="24" x14ac:dyDescent="0.25">
      <c r="A8081" s="772"/>
      <c r="D8081" s="515" t="s">
        <v>14063</v>
      </c>
      <c r="E8081" s="779" t="s">
        <v>14064</v>
      </c>
      <c r="F8081" s="780" t="s">
        <v>5523</v>
      </c>
      <c r="G8081" s="781" t="s">
        <v>6194</v>
      </c>
      <c r="H8081" s="781" t="s">
        <v>8582</v>
      </c>
      <c r="I8081" s="781" t="s">
        <v>5517</v>
      </c>
      <c r="J8081" s="782">
        <v>0</v>
      </c>
      <c r="K8081" s="783">
        <v>0</v>
      </c>
      <c r="L8081" s="784">
        <f t="shared" si="527"/>
        <v>0</v>
      </c>
      <c r="M8081" s="784">
        <f t="shared" si="528"/>
        <v>0</v>
      </c>
      <c r="N8081" s="782">
        <v>0</v>
      </c>
      <c r="O8081" s="782">
        <v>0</v>
      </c>
      <c r="P8081" s="515">
        <v>0</v>
      </c>
      <c r="Q8081" s="782">
        <v>0</v>
      </c>
      <c r="R8081" s="782"/>
      <c r="T8081" s="568"/>
    </row>
    <row r="8082" spans="1:20" s="498" customFormat="1" ht="12" x14ac:dyDescent="0.25">
      <c r="A8082" s="772"/>
      <c r="D8082" s="515" t="s">
        <v>14065</v>
      </c>
      <c r="E8082" s="779" t="s">
        <v>14066</v>
      </c>
      <c r="F8082" s="515" t="s">
        <v>8589</v>
      </c>
      <c r="G8082" s="781" t="s">
        <v>6194</v>
      </c>
      <c r="H8082" s="781" t="s">
        <v>8582</v>
      </c>
      <c r="I8082" s="781" t="s">
        <v>5517</v>
      </c>
      <c r="J8082" s="782">
        <v>11840165</v>
      </c>
      <c r="K8082" s="783">
        <v>11840165</v>
      </c>
      <c r="L8082" s="784">
        <f t="shared" si="527"/>
        <v>0</v>
      </c>
      <c r="M8082" s="784">
        <f t="shared" si="528"/>
        <v>0</v>
      </c>
      <c r="N8082" s="782">
        <v>12072325</v>
      </c>
      <c r="O8082" s="782">
        <v>12304486</v>
      </c>
      <c r="P8082" s="515">
        <v>36216976</v>
      </c>
      <c r="Q8082" s="782">
        <v>0</v>
      </c>
      <c r="R8082" s="782"/>
      <c r="T8082" s="568"/>
    </row>
    <row r="8083" spans="1:20" s="498" customFormat="1" ht="12" x14ac:dyDescent="0.25">
      <c r="A8083" s="772"/>
      <c r="D8083" s="515" t="s">
        <v>14067</v>
      </c>
      <c r="E8083" s="779" t="s">
        <v>14068</v>
      </c>
      <c r="F8083" s="780" t="s">
        <v>5529</v>
      </c>
      <c r="G8083" s="781" t="s">
        <v>6194</v>
      </c>
      <c r="H8083" s="781" t="s">
        <v>8582</v>
      </c>
      <c r="I8083" s="781" t="s">
        <v>5517</v>
      </c>
      <c r="J8083" s="782">
        <v>8676088</v>
      </c>
      <c r="K8083" s="783">
        <v>8676088</v>
      </c>
      <c r="L8083" s="784">
        <f t="shared" si="527"/>
        <v>0</v>
      </c>
      <c r="M8083" s="784">
        <f t="shared" si="528"/>
        <v>0</v>
      </c>
      <c r="N8083" s="782">
        <v>8846207</v>
      </c>
      <c r="O8083" s="782">
        <v>9016326</v>
      </c>
      <c r="P8083" s="515">
        <v>26538621</v>
      </c>
      <c r="Q8083" s="782">
        <v>0</v>
      </c>
      <c r="R8083" s="782"/>
      <c r="T8083" s="568"/>
    </row>
    <row r="8084" spans="1:20" s="498" customFormat="1" ht="12" x14ac:dyDescent="0.25">
      <c r="A8084" s="772"/>
      <c r="D8084" s="515" t="s">
        <v>14069</v>
      </c>
      <c r="E8084" s="779" t="s">
        <v>14070</v>
      </c>
      <c r="F8084" s="780" t="s">
        <v>5532</v>
      </c>
      <c r="G8084" s="781" t="s">
        <v>6194</v>
      </c>
      <c r="H8084" s="781" t="s">
        <v>8582</v>
      </c>
      <c r="I8084" s="781" t="s">
        <v>5517</v>
      </c>
      <c r="J8084" s="782">
        <v>1849698</v>
      </c>
      <c r="K8084" s="783">
        <v>1849698</v>
      </c>
      <c r="L8084" s="784">
        <f t="shared" si="527"/>
        <v>0</v>
      </c>
      <c r="M8084" s="784">
        <f t="shared" si="528"/>
        <v>0</v>
      </c>
      <c r="N8084" s="782">
        <v>1885967</v>
      </c>
      <c r="O8084" s="782">
        <v>1922235</v>
      </c>
      <c r="P8084" s="515">
        <v>5657900</v>
      </c>
      <c r="Q8084" s="782">
        <v>0</v>
      </c>
      <c r="R8084" s="782"/>
      <c r="T8084" s="568"/>
    </row>
    <row r="8085" spans="1:20" s="751" customFormat="1" ht="12" customHeight="1" x14ac:dyDescent="0.3">
      <c r="A8085" s="946" t="s">
        <v>5500</v>
      </c>
      <c r="B8085" s="946"/>
      <c r="C8085" s="946"/>
      <c r="D8085" s="946"/>
      <c r="E8085" s="946"/>
      <c r="F8085" s="946"/>
      <c r="G8085" s="946"/>
      <c r="H8085" s="946"/>
      <c r="I8085" s="946"/>
      <c r="J8085" s="946"/>
      <c r="K8085" s="946"/>
      <c r="L8085" s="946"/>
      <c r="M8085" s="946"/>
      <c r="N8085" s="946"/>
      <c r="O8085" s="946"/>
      <c r="P8085" s="946"/>
      <c r="Q8085" s="946"/>
      <c r="T8085" s="752"/>
    </row>
    <row r="8086" spans="1:20" s="751" customFormat="1" ht="13.8" x14ac:dyDescent="0.3">
      <c r="A8086" s="946" t="s">
        <v>5501</v>
      </c>
      <c r="B8086" s="946"/>
      <c r="C8086" s="946"/>
      <c r="D8086" s="946"/>
      <c r="E8086" s="946"/>
      <c r="F8086" s="946"/>
      <c r="G8086" s="946"/>
      <c r="H8086" s="946"/>
      <c r="I8086" s="946"/>
      <c r="J8086" s="946"/>
      <c r="K8086" s="946"/>
      <c r="L8086" s="946"/>
      <c r="M8086" s="946"/>
      <c r="N8086" s="946"/>
      <c r="O8086" s="946"/>
      <c r="P8086" s="946"/>
      <c r="Q8086" s="946"/>
      <c r="T8086" s="752"/>
    </row>
    <row r="8087" spans="1:20" s="753" customFormat="1" ht="13.2" x14ac:dyDescent="0.25">
      <c r="A8087" s="947" t="s">
        <v>12786</v>
      </c>
      <c r="B8087" s="947"/>
      <c r="C8087" s="947"/>
      <c r="D8087" s="947"/>
      <c r="E8087" s="947"/>
      <c r="F8087" s="947"/>
      <c r="G8087" s="947"/>
      <c r="H8087" s="947"/>
      <c r="I8087" s="947"/>
      <c r="J8087" s="947"/>
      <c r="K8087" s="947"/>
      <c r="L8087" s="947"/>
      <c r="M8087" s="947"/>
      <c r="N8087" s="947"/>
      <c r="O8087" s="947"/>
      <c r="P8087" s="947"/>
      <c r="Q8087" s="947"/>
      <c r="T8087" s="754"/>
    </row>
    <row r="8088" spans="1:20" s="760" customFormat="1" ht="24" customHeight="1" x14ac:dyDescent="0.25">
      <c r="A8088" s="943" t="s">
        <v>5502</v>
      </c>
      <c r="B8088" s="948" t="s">
        <v>5503</v>
      </c>
      <c r="C8088" s="949"/>
      <c r="D8088" s="755"/>
      <c r="E8088" s="943" t="s">
        <v>5504</v>
      </c>
      <c r="F8088" s="943" t="s">
        <v>4881</v>
      </c>
      <c r="G8088" s="943" t="s">
        <v>5505</v>
      </c>
      <c r="H8088" s="943" t="s">
        <v>5506</v>
      </c>
      <c r="I8088" s="943" t="s">
        <v>5507</v>
      </c>
      <c r="J8088" s="756" t="s">
        <v>3115</v>
      </c>
      <c r="K8088" s="757" t="s">
        <v>3116</v>
      </c>
      <c r="L8088" s="758" t="s">
        <v>5508</v>
      </c>
      <c r="M8088" s="758" t="s">
        <v>5509</v>
      </c>
      <c r="N8088" s="756" t="s">
        <v>3116</v>
      </c>
      <c r="O8088" s="756" t="s">
        <v>3116</v>
      </c>
      <c r="P8088" s="759" t="s">
        <v>3317</v>
      </c>
      <c r="Q8088" s="759" t="s">
        <v>3341</v>
      </c>
      <c r="R8088" s="759" t="s">
        <v>5510</v>
      </c>
      <c r="T8088" s="761"/>
    </row>
    <row r="8089" spans="1:20" s="760" customFormat="1" ht="19.5" customHeight="1" x14ac:dyDescent="0.25">
      <c r="A8089" s="944"/>
      <c r="B8089" s="950"/>
      <c r="C8089" s="951"/>
      <c r="D8089" s="762"/>
      <c r="E8089" s="944"/>
      <c r="F8089" s="944"/>
      <c r="G8089" s="944"/>
      <c r="H8089" s="944"/>
      <c r="I8089" s="944"/>
      <c r="J8089" s="763">
        <v>2020</v>
      </c>
      <c r="K8089" s="764" t="s">
        <v>3120</v>
      </c>
      <c r="L8089" s="765" t="s">
        <v>3120</v>
      </c>
      <c r="M8089" s="765" t="s">
        <v>3120</v>
      </c>
      <c r="N8089" s="766" t="s">
        <v>5068</v>
      </c>
      <c r="O8089" s="766" t="s">
        <v>5069</v>
      </c>
      <c r="P8089" s="763" t="s">
        <v>4882</v>
      </c>
      <c r="Q8089" s="766" t="s">
        <v>5102</v>
      </c>
      <c r="R8089" s="763"/>
      <c r="T8089" s="761"/>
    </row>
    <row r="8090" spans="1:20" s="760" customFormat="1" ht="15.75" customHeight="1" x14ac:dyDescent="0.25">
      <c r="A8090" s="945"/>
      <c r="B8090" s="952"/>
      <c r="C8090" s="953"/>
      <c r="D8090" s="768"/>
      <c r="E8090" s="945"/>
      <c r="F8090" s="945"/>
      <c r="G8090" s="945"/>
      <c r="H8090" s="945"/>
      <c r="I8090" s="945"/>
      <c r="J8090" s="769" t="s">
        <v>14</v>
      </c>
      <c r="K8090" s="770" t="s">
        <v>14</v>
      </c>
      <c r="L8090" s="771" t="s">
        <v>14</v>
      </c>
      <c r="M8090" s="771" t="s">
        <v>14</v>
      </c>
      <c r="N8090" s="769" t="s">
        <v>14</v>
      </c>
      <c r="O8090" s="769" t="s">
        <v>14</v>
      </c>
      <c r="P8090" s="769" t="s">
        <v>14</v>
      </c>
      <c r="Q8090" s="769" t="s">
        <v>14</v>
      </c>
      <c r="R8090" s="769"/>
      <c r="T8090" s="761"/>
    </row>
    <row r="8091" spans="1:20" s="498" customFormat="1" ht="12" x14ac:dyDescent="0.25">
      <c r="A8091" s="772"/>
      <c r="D8091" s="515" t="s">
        <v>14071</v>
      </c>
      <c r="E8091" s="779" t="s">
        <v>14072</v>
      </c>
      <c r="F8091" s="780" t="s">
        <v>5535</v>
      </c>
      <c r="G8091" s="781" t="s">
        <v>6194</v>
      </c>
      <c r="H8091" s="781" t="s">
        <v>8582</v>
      </c>
      <c r="I8091" s="781" t="s">
        <v>5517</v>
      </c>
      <c r="J8091" s="782">
        <v>0</v>
      </c>
      <c r="K8091" s="783">
        <v>0</v>
      </c>
      <c r="L8091" s="784">
        <f t="shared" si="527"/>
        <v>0</v>
      </c>
      <c r="M8091" s="784">
        <f t="shared" si="528"/>
        <v>0</v>
      </c>
      <c r="N8091" s="782">
        <v>0</v>
      </c>
      <c r="O8091" s="782">
        <v>0</v>
      </c>
      <c r="P8091" s="515">
        <v>0</v>
      </c>
      <c r="Q8091" s="782">
        <v>0</v>
      </c>
      <c r="R8091" s="782"/>
      <c r="T8091" s="568"/>
    </row>
    <row r="8092" spans="1:20" s="498" customFormat="1" ht="12" x14ac:dyDescent="0.25">
      <c r="A8092" s="772"/>
      <c r="D8092" s="515" t="s">
        <v>14073</v>
      </c>
      <c r="E8092" s="779" t="s">
        <v>14074</v>
      </c>
      <c r="F8092" s="515" t="s">
        <v>5538</v>
      </c>
      <c r="G8092" s="781" t="s">
        <v>6194</v>
      </c>
      <c r="H8092" s="781" t="s">
        <v>8582</v>
      </c>
      <c r="I8092" s="781" t="s">
        <v>5517</v>
      </c>
      <c r="J8092" s="782">
        <v>1849698</v>
      </c>
      <c r="K8092" s="783">
        <v>1849698</v>
      </c>
      <c r="L8092" s="784">
        <f t="shared" si="527"/>
        <v>0</v>
      </c>
      <c r="M8092" s="784">
        <f t="shared" si="528"/>
        <v>0</v>
      </c>
      <c r="N8092" s="782">
        <v>1885967</v>
      </c>
      <c r="O8092" s="782">
        <v>1922235</v>
      </c>
      <c r="P8092" s="515">
        <v>5657900</v>
      </c>
      <c r="Q8092" s="782">
        <v>0</v>
      </c>
      <c r="R8092" s="782"/>
      <c r="T8092" s="568"/>
    </row>
    <row r="8093" spans="1:20" s="498" customFormat="1" ht="12" x14ac:dyDescent="0.25">
      <c r="A8093" s="772"/>
      <c r="D8093" s="515" t="s">
        <v>14075</v>
      </c>
      <c r="E8093" s="779" t="s">
        <v>14076</v>
      </c>
      <c r="F8093" s="780" t="s">
        <v>5796</v>
      </c>
      <c r="G8093" s="781" t="s">
        <v>6194</v>
      </c>
      <c r="H8093" s="781" t="s">
        <v>8582</v>
      </c>
      <c r="I8093" s="781" t="s">
        <v>5517</v>
      </c>
      <c r="J8093" s="782">
        <v>15008884</v>
      </c>
      <c r="K8093" s="783">
        <v>15008884</v>
      </c>
      <c r="L8093" s="784">
        <f t="shared" si="527"/>
        <v>0</v>
      </c>
      <c r="M8093" s="784">
        <f t="shared" si="528"/>
        <v>0</v>
      </c>
      <c r="N8093" s="782">
        <v>15303176</v>
      </c>
      <c r="O8093" s="782">
        <v>15597468</v>
      </c>
      <c r="P8093" s="515">
        <v>45909528</v>
      </c>
      <c r="Q8093" s="782">
        <v>0</v>
      </c>
      <c r="R8093" s="782"/>
      <c r="T8093" s="568"/>
    </row>
    <row r="8094" spans="1:20" s="498" customFormat="1" ht="12" x14ac:dyDescent="0.25">
      <c r="A8094" s="772"/>
      <c r="D8094" s="515" t="s">
        <v>14077</v>
      </c>
      <c r="E8094" s="779" t="s">
        <v>14078</v>
      </c>
      <c r="F8094" s="515" t="s">
        <v>5544</v>
      </c>
      <c r="G8094" s="781" t="s">
        <v>6194</v>
      </c>
      <c r="H8094" s="781" t="s">
        <v>8582</v>
      </c>
      <c r="I8094" s="781" t="s">
        <v>5517</v>
      </c>
      <c r="J8094" s="782">
        <v>0</v>
      </c>
      <c r="K8094" s="783">
        <v>0</v>
      </c>
      <c r="L8094" s="784">
        <f t="shared" si="527"/>
        <v>0</v>
      </c>
      <c r="M8094" s="784">
        <f t="shared" si="528"/>
        <v>0</v>
      </c>
      <c r="N8094" s="782">
        <v>0</v>
      </c>
      <c r="O8094" s="782">
        <v>0</v>
      </c>
      <c r="P8094" s="515">
        <v>0</v>
      </c>
      <c r="Q8094" s="782">
        <v>0</v>
      </c>
      <c r="R8094" s="782"/>
      <c r="T8094" s="568"/>
    </row>
    <row r="8095" spans="1:20" s="498" customFormat="1" ht="12" x14ac:dyDescent="0.25">
      <c r="A8095" s="772"/>
      <c r="D8095" s="515" t="s">
        <v>14079</v>
      </c>
      <c r="E8095" s="779" t="s">
        <v>14080</v>
      </c>
      <c r="F8095" s="780" t="s">
        <v>8170</v>
      </c>
      <c r="G8095" s="781" t="s">
        <v>6194</v>
      </c>
      <c r="H8095" s="781" t="s">
        <v>8582</v>
      </c>
      <c r="I8095" s="781" t="s">
        <v>5517</v>
      </c>
      <c r="J8095" s="782">
        <v>963073</v>
      </c>
      <c r="K8095" s="783">
        <v>963073</v>
      </c>
      <c r="L8095" s="784">
        <f t="shared" si="527"/>
        <v>0</v>
      </c>
      <c r="M8095" s="784">
        <f t="shared" si="528"/>
        <v>0</v>
      </c>
      <c r="N8095" s="782">
        <v>981957</v>
      </c>
      <c r="O8095" s="782">
        <v>1000841</v>
      </c>
      <c r="P8095" s="515">
        <v>2945871</v>
      </c>
      <c r="Q8095" s="782">
        <v>0</v>
      </c>
      <c r="R8095" s="782"/>
      <c r="T8095" s="568"/>
    </row>
    <row r="8096" spans="1:20" s="498" customFormat="1" ht="12" x14ac:dyDescent="0.25">
      <c r="A8096" s="772"/>
      <c r="D8096" s="515" t="s">
        <v>14081</v>
      </c>
      <c r="E8096" s="779" t="s">
        <v>14082</v>
      </c>
      <c r="F8096" s="780" t="s">
        <v>5553</v>
      </c>
      <c r="G8096" s="781" t="s">
        <v>6194</v>
      </c>
      <c r="H8096" s="781" t="s">
        <v>8582</v>
      </c>
      <c r="I8096" s="781" t="s">
        <v>5517</v>
      </c>
      <c r="J8096" s="782">
        <v>0</v>
      </c>
      <c r="K8096" s="783">
        <v>0</v>
      </c>
      <c r="L8096" s="784">
        <f t="shared" si="527"/>
        <v>0</v>
      </c>
      <c r="M8096" s="784">
        <f t="shared" si="528"/>
        <v>0</v>
      </c>
      <c r="N8096" s="782">
        <v>0</v>
      </c>
      <c r="O8096" s="782">
        <v>0</v>
      </c>
      <c r="P8096" s="515">
        <v>0</v>
      </c>
      <c r="Q8096" s="782">
        <v>0</v>
      </c>
      <c r="R8096" s="782"/>
      <c r="T8096" s="568"/>
    </row>
    <row r="8097" spans="1:20" s="498" customFormat="1" ht="12" x14ac:dyDescent="0.25">
      <c r="A8097" s="772"/>
      <c r="D8097" s="515" t="s">
        <v>14083</v>
      </c>
      <c r="E8097" s="779" t="s">
        <v>14084</v>
      </c>
      <c r="F8097" s="780" t="s">
        <v>7429</v>
      </c>
      <c r="G8097" s="781" t="s">
        <v>6194</v>
      </c>
      <c r="H8097" s="781" t="s">
        <v>8582</v>
      </c>
      <c r="I8097" s="781" t="s">
        <v>5517</v>
      </c>
      <c r="J8097" s="782">
        <v>141458</v>
      </c>
      <c r="K8097" s="783">
        <v>141458</v>
      </c>
      <c r="L8097" s="784">
        <f t="shared" si="527"/>
        <v>0</v>
      </c>
      <c r="M8097" s="784">
        <f t="shared" si="528"/>
        <v>0</v>
      </c>
      <c r="N8097" s="782">
        <v>144232</v>
      </c>
      <c r="O8097" s="782">
        <v>147006</v>
      </c>
      <c r="P8097" s="515">
        <v>432696</v>
      </c>
      <c r="Q8097" s="782">
        <v>0</v>
      </c>
      <c r="R8097" s="782"/>
      <c r="T8097" s="568"/>
    </row>
    <row r="8098" spans="1:20" s="498" customFormat="1" ht="12" x14ac:dyDescent="0.25">
      <c r="A8098" s="772"/>
      <c r="D8098" s="515" t="s">
        <v>14085</v>
      </c>
      <c r="E8098" s="779" t="s">
        <v>14086</v>
      </c>
      <c r="F8098" s="780" t="s">
        <v>14087</v>
      </c>
      <c r="G8098" s="781" t="s">
        <v>6194</v>
      </c>
      <c r="H8098" s="781" t="s">
        <v>8582</v>
      </c>
      <c r="I8098" s="781" t="s">
        <v>5517</v>
      </c>
      <c r="J8098" s="782">
        <v>2</v>
      </c>
      <c r="K8098" s="783">
        <v>2</v>
      </c>
      <c r="L8098" s="784">
        <f t="shared" si="527"/>
        <v>0</v>
      </c>
      <c r="M8098" s="784">
        <f t="shared" si="528"/>
        <v>0</v>
      </c>
      <c r="N8098" s="782">
        <v>0</v>
      </c>
      <c r="O8098" s="782">
        <v>0</v>
      </c>
      <c r="P8098" s="515">
        <v>2</v>
      </c>
      <c r="Q8098" s="782">
        <v>0</v>
      </c>
      <c r="R8098" s="782"/>
      <c r="T8098" s="568"/>
    </row>
    <row r="8099" spans="1:20" s="498" customFormat="1" ht="12" x14ac:dyDescent="0.25">
      <c r="A8099" s="772"/>
      <c r="D8099" s="515" t="s">
        <v>14088</v>
      </c>
      <c r="E8099" s="779" t="s">
        <v>14089</v>
      </c>
      <c r="F8099" s="515" t="s">
        <v>6794</v>
      </c>
      <c r="G8099" s="781" t="s">
        <v>6194</v>
      </c>
      <c r="H8099" s="781" t="s">
        <v>8582</v>
      </c>
      <c r="I8099" s="781" t="s">
        <v>5517</v>
      </c>
      <c r="J8099" s="782">
        <v>0</v>
      </c>
      <c r="K8099" s="783">
        <v>0</v>
      </c>
      <c r="L8099" s="784">
        <f t="shared" si="527"/>
        <v>0</v>
      </c>
      <c r="M8099" s="784">
        <f t="shared" si="528"/>
        <v>0</v>
      </c>
      <c r="N8099" s="782">
        <v>0</v>
      </c>
      <c r="O8099" s="782">
        <v>0</v>
      </c>
      <c r="P8099" s="515">
        <v>0</v>
      </c>
      <c r="Q8099" s="782">
        <v>0</v>
      </c>
      <c r="R8099" s="782"/>
      <c r="T8099" s="568"/>
    </row>
    <row r="8100" spans="1:20" s="498" customFormat="1" ht="12" x14ac:dyDescent="0.25">
      <c r="A8100" s="772"/>
      <c r="D8100" s="515" t="s">
        <v>14090</v>
      </c>
      <c r="E8100" s="779" t="s">
        <v>14091</v>
      </c>
      <c r="F8100" s="780" t="s">
        <v>7304</v>
      </c>
      <c r="G8100" s="781" t="s">
        <v>6194</v>
      </c>
      <c r="H8100" s="781" t="s">
        <v>8582</v>
      </c>
      <c r="I8100" s="781" t="s">
        <v>5517</v>
      </c>
      <c r="J8100" s="782">
        <v>0</v>
      </c>
      <c r="K8100" s="783">
        <v>0</v>
      </c>
      <c r="L8100" s="784">
        <f t="shared" si="527"/>
        <v>0</v>
      </c>
      <c r="M8100" s="784">
        <f t="shared" si="528"/>
        <v>0</v>
      </c>
      <c r="N8100" s="782">
        <v>0</v>
      </c>
      <c r="O8100" s="782">
        <v>0</v>
      </c>
      <c r="P8100" s="515">
        <v>0</v>
      </c>
      <c r="Q8100" s="782">
        <v>0</v>
      </c>
      <c r="R8100" s="782"/>
      <c r="T8100" s="568"/>
    </row>
    <row r="8101" spans="1:20" s="498" customFormat="1" ht="12" x14ac:dyDescent="0.25">
      <c r="A8101" s="772"/>
      <c r="D8101" s="515" t="s">
        <v>14092</v>
      </c>
      <c r="E8101" s="779" t="s">
        <v>14093</v>
      </c>
      <c r="F8101" s="780" t="s">
        <v>7048</v>
      </c>
      <c r="G8101" s="781" t="s">
        <v>6194</v>
      </c>
      <c r="H8101" s="781" t="s">
        <v>8582</v>
      </c>
      <c r="I8101" s="781" t="s">
        <v>5517</v>
      </c>
      <c r="J8101" s="782">
        <v>0</v>
      </c>
      <c r="K8101" s="783">
        <v>0</v>
      </c>
      <c r="L8101" s="784">
        <f t="shared" si="527"/>
        <v>0</v>
      </c>
      <c r="M8101" s="784">
        <f t="shared" si="528"/>
        <v>0</v>
      </c>
      <c r="N8101" s="782">
        <v>0</v>
      </c>
      <c r="O8101" s="782">
        <v>0</v>
      </c>
      <c r="P8101" s="515">
        <v>0</v>
      </c>
      <c r="Q8101" s="782">
        <v>0</v>
      </c>
      <c r="R8101" s="782"/>
      <c r="T8101" s="568"/>
    </row>
    <row r="8102" spans="1:20" s="498" customFormat="1" ht="12" x14ac:dyDescent="0.25">
      <c r="A8102" s="772"/>
      <c r="D8102" s="515" t="s">
        <v>14094</v>
      </c>
      <c r="E8102" s="779" t="s">
        <v>14095</v>
      </c>
      <c r="F8102" s="780" t="s">
        <v>7309</v>
      </c>
      <c r="G8102" s="781" t="s">
        <v>6194</v>
      </c>
      <c r="H8102" s="781" t="s">
        <v>8582</v>
      </c>
      <c r="I8102" s="781" t="s">
        <v>5517</v>
      </c>
      <c r="J8102" s="782">
        <v>0</v>
      </c>
      <c r="K8102" s="783">
        <v>0</v>
      </c>
      <c r="L8102" s="784">
        <f t="shared" si="527"/>
        <v>0</v>
      </c>
      <c r="M8102" s="784">
        <f t="shared" si="528"/>
        <v>0</v>
      </c>
      <c r="N8102" s="782">
        <v>0</v>
      </c>
      <c r="O8102" s="782">
        <v>0</v>
      </c>
      <c r="P8102" s="515">
        <v>0</v>
      </c>
      <c r="Q8102" s="782">
        <v>0</v>
      </c>
      <c r="R8102" s="782"/>
      <c r="T8102" s="568"/>
    </row>
    <row r="8103" spans="1:20" s="498" customFormat="1" ht="24" x14ac:dyDescent="0.25">
      <c r="A8103" s="772"/>
      <c r="D8103" s="515" t="s">
        <v>14096</v>
      </c>
      <c r="E8103" s="779" t="s">
        <v>14097</v>
      </c>
      <c r="F8103" s="780" t="s">
        <v>7312</v>
      </c>
      <c r="G8103" s="781" t="s">
        <v>6194</v>
      </c>
      <c r="H8103" s="781" t="s">
        <v>8582</v>
      </c>
      <c r="I8103" s="781" t="s">
        <v>5517</v>
      </c>
      <c r="J8103" s="782">
        <v>0</v>
      </c>
      <c r="K8103" s="783">
        <v>0</v>
      </c>
      <c r="L8103" s="784">
        <f t="shared" si="527"/>
        <v>0</v>
      </c>
      <c r="M8103" s="784">
        <f t="shared" si="528"/>
        <v>0</v>
      </c>
      <c r="N8103" s="782">
        <v>0</v>
      </c>
      <c r="O8103" s="782">
        <v>0</v>
      </c>
      <c r="P8103" s="515">
        <v>0</v>
      </c>
      <c r="Q8103" s="782">
        <v>0</v>
      </c>
      <c r="R8103" s="782"/>
      <c r="T8103" s="568"/>
    </row>
    <row r="8104" spans="1:20" s="498" customFormat="1" ht="12" x14ac:dyDescent="0.25">
      <c r="A8104" s="772"/>
      <c r="D8104" s="519" t="s">
        <v>14098</v>
      </c>
      <c r="E8104" s="779" t="s">
        <v>14099</v>
      </c>
      <c r="F8104" s="515" t="s">
        <v>7057</v>
      </c>
      <c r="G8104" s="781" t="s">
        <v>6194</v>
      </c>
      <c r="H8104" s="781" t="s">
        <v>8582</v>
      </c>
      <c r="I8104" s="781" t="s">
        <v>5517</v>
      </c>
      <c r="J8104" s="782">
        <v>0</v>
      </c>
      <c r="K8104" s="783">
        <v>0</v>
      </c>
      <c r="L8104" s="782">
        <f t="shared" si="527"/>
        <v>0</v>
      </c>
      <c r="M8104" s="782">
        <f t="shared" si="528"/>
        <v>0</v>
      </c>
      <c r="N8104" s="782">
        <v>0</v>
      </c>
      <c r="O8104" s="782">
        <v>0</v>
      </c>
      <c r="P8104" s="515">
        <v>0</v>
      </c>
      <c r="Q8104" s="782">
        <v>0</v>
      </c>
      <c r="R8104" s="782"/>
      <c r="T8104" s="568"/>
    </row>
    <row r="8105" spans="1:20" s="498" customFormat="1" ht="12" x14ac:dyDescent="0.25">
      <c r="A8105" s="772"/>
      <c r="D8105" s="816"/>
      <c r="F8105" s="536"/>
      <c r="J8105" s="776"/>
      <c r="K8105" s="829"/>
      <c r="L8105" s="776"/>
      <c r="M8105" s="776"/>
      <c r="N8105" s="776"/>
      <c r="O8105" s="776"/>
      <c r="Q8105" s="776"/>
      <c r="R8105" s="776"/>
      <c r="T8105" s="568"/>
    </row>
    <row r="8106" spans="1:20" s="498" customFormat="1" ht="12" x14ac:dyDescent="0.25">
      <c r="A8106" s="772"/>
      <c r="C8106" s="773" t="s">
        <v>5142</v>
      </c>
      <c r="D8106" s="817"/>
      <c r="E8106" s="773"/>
      <c r="F8106" s="775"/>
      <c r="G8106" s="773"/>
      <c r="H8106" s="773"/>
      <c r="I8106" s="773"/>
      <c r="J8106" s="777">
        <v>206500000</v>
      </c>
      <c r="K8106" s="789">
        <f>SUM(K8107:K8186)</f>
        <v>206500000</v>
      </c>
      <c r="L8106" s="784">
        <f t="shared" ref="L8106:O8106" si="529">SUM(L8107:L8186)</f>
        <v>0</v>
      </c>
      <c r="M8106" s="784">
        <f t="shared" si="529"/>
        <v>0</v>
      </c>
      <c r="N8106" s="784">
        <f t="shared" si="529"/>
        <v>206500000</v>
      </c>
      <c r="O8106" s="784">
        <f t="shared" si="529"/>
        <v>206800000</v>
      </c>
      <c r="P8106" s="777">
        <f>SUM(K8106,N8106,O8106)</f>
        <v>619800000</v>
      </c>
      <c r="Q8106" s="777">
        <v>176000000</v>
      </c>
      <c r="R8106" s="777"/>
      <c r="T8106" s="568"/>
    </row>
    <row r="8107" spans="1:20" s="498" customFormat="1" ht="24" x14ac:dyDescent="0.25">
      <c r="A8107" s="772"/>
      <c r="D8107" s="515" t="s">
        <v>14100</v>
      </c>
      <c r="E8107" s="779" t="s">
        <v>14101</v>
      </c>
      <c r="F8107" s="780" t="s">
        <v>5565</v>
      </c>
      <c r="G8107" s="781" t="s">
        <v>10795</v>
      </c>
      <c r="H8107" s="781" t="s">
        <v>10796</v>
      </c>
      <c r="I8107" s="781" t="s">
        <v>5517</v>
      </c>
      <c r="J8107" s="782">
        <v>5000000</v>
      </c>
      <c r="K8107" s="783">
        <v>5000000</v>
      </c>
      <c r="L8107" s="784">
        <f t="shared" ref="L8107:L8186" si="530">SUM(J8107-K8107)</f>
        <v>0</v>
      </c>
      <c r="M8107" s="784">
        <f>SUM(K8107-J8107)</f>
        <v>0</v>
      </c>
      <c r="N8107" s="782">
        <v>5000000</v>
      </c>
      <c r="O8107" s="782">
        <v>5000000</v>
      </c>
      <c r="P8107" s="515">
        <v>15000000</v>
      </c>
      <c r="Q8107" s="782">
        <v>2000000</v>
      </c>
      <c r="R8107" s="782"/>
      <c r="T8107" s="568"/>
    </row>
    <row r="8108" spans="1:20" s="498" customFormat="1" ht="24" x14ac:dyDescent="0.25">
      <c r="A8108" s="772"/>
      <c r="D8108" s="515" t="s">
        <v>14102</v>
      </c>
      <c r="E8108" s="779" t="s">
        <v>14103</v>
      </c>
      <c r="F8108" s="780" t="s">
        <v>5568</v>
      </c>
      <c r="G8108" s="781" t="s">
        <v>10795</v>
      </c>
      <c r="H8108" s="781" t="s">
        <v>10796</v>
      </c>
      <c r="I8108" s="781" t="s">
        <v>5517</v>
      </c>
      <c r="J8108" s="782">
        <v>20000000</v>
      </c>
      <c r="K8108" s="783">
        <v>20000000</v>
      </c>
      <c r="L8108" s="784">
        <f t="shared" si="530"/>
        <v>0</v>
      </c>
      <c r="M8108" s="784">
        <f t="shared" ref="M8108:M8186" si="531">SUM(K8108-J8108)</f>
        <v>0</v>
      </c>
      <c r="N8108" s="782">
        <v>20000000</v>
      </c>
      <c r="O8108" s="782">
        <v>20000000</v>
      </c>
      <c r="P8108" s="515">
        <v>60000000</v>
      </c>
      <c r="Q8108" s="782">
        <v>20000000</v>
      </c>
      <c r="R8108" s="782"/>
      <c r="T8108" s="568"/>
    </row>
    <row r="8109" spans="1:20" s="498" customFormat="1" ht="24" x14ac:dyDescent="0.25">
      <c r="A8109" s="772"/>
      <c r="D8109" s="515" t="s">
        <v>14104</v>
      </c>
      <c r="E8109" s="779" t="s">
        <v>14105</v>
      </c>
      <c r="F8109" s="780" t="s">
        <v>5571</v>
      </c>
      <c r="G8109" s="781" t="s">
        <v>10795</v>
      </c>
      <c r="H8109" s="781" t="s">
        <v>10796</v>
      </c>
      <c r="I8109" s="781" t="s">
        <v>5517</v>
      </c>
      <c r="J8109" s="782">
        <v>4000000</v>
      </c>
      <c r="K8109" s="783">
        <v>4000000</v>
      </c>
      <c r="L8109" s="784">
        <f t="shared" si="530"/>
        <v>0</v>
      </c>
      <c r="M8109" s="784">
        <f t="shared" si="531"/>
        <v>0</v>
      </c>
      <c r="N8109" s="782">
        <v>4000000</v>
      </c>
      <c r="O8109" s="782">
        <v>4000000</v>
      </c>
      <c r="P8109" s="515">
        <v>12000000</v>
      </c>
      <c r="Q8109" s="782">
        <v>4000000</v>
      </c>
      <c r="R8109" s="782"/>
      <c r="T8109" s="568"/>
    </row>
    <row r="8110" spans="1:20" s="498" customFormat="1" ht="24" x14ac:dyDescent="0.25">
      <c r="A8110" s="772"/>
      <c r="D8110" s="515" t="s">
        <v>14106</v>
      </c>
      <c r="E8110" s="779" t="s">
        <v>14107</v>
      </c>
      <c r="F8110" s="780" t="s">
        <v>5574</v>
      </c>
      <c r="G8110" s="781" t="s">
        <v>10795</v>
      </c>
      <c r="H8110" s="781" t="s">
        <v>10796</v>
      </c>
      <c r="I8110" s="781" t="s">
        <v>5517</v>
      </c>
      <c r="J8110" s="782">
        <v>500000</v>
      </c>
      <c r="K8110" s="783">
        <v>500000</v>
      </c>
      <c r="L8110" s="784">
        <f t="shared" si="530"/>
        <v>0</v>
      </c>
      <c r="M8110" s="784">
        <f t="shared" si="531"/>
        <v>0</v>
      </c>
      <c r="N8110" s="782">
        <v>500000</v>
      </c>
      <c r="O8110" s="782">
        <v>500000</v>
      </c>
      <c r="P8110" s="515">
        <v>1500000</v>
      </c>
      <c r="Q8110" s="782">
        <v>500000</v>
      </c>
      <c r="R8110" s="782"/>
      <c r="T8110" s="568"/>
    </row>
    <row r="8111" spans="1:20" s="498" customFormat="1" ht="12" x14ac:dyDescent="0.25">
      <c r="A8111" s="772"/>
      <c r="D8111" s="515" t="s">
        <v>14108</v>
      </c>
      <c r="E8111" s="779" t="s">
        <v>14109</v>
      </c>
      <c r="F8111" s="780" t="s">
        <v>5901</v>
      </c>
      <c r="G8111" s="781" t="s">
        <v>10795</v>
      </c>
      <c r="H8111" s="781" t="s">
        <v>10796</v>
      </c>
      <c r="I8111" s="781" t="s">
        <v>5517</v>
      </c>
      <c r="J8111" s="782">
        <v>1500000</v>
      </c>
      <c r="K8111" s="783">
        <v>1500000</v>
      </c>
      <c r="L8111" s="784">
        <f t="shared" si="530"/>
        <v>0</v>
      </c>
      <c r="M8111" s="784">
        <f t="shared" si="531"/>
        <v>0</v>
      </c>
      <c r="N8111" s="782">
        <v>1500000</v>
      </c>
      <c r="O8111" s="782">
        <v>1500000</v>
      </c>
      <c r="P8111" s="515">
        <v>4500000</v>
      </c>
      <c r="Q8111" s="782">
        <v>1500000</v>
      </c>
      <c r="R8111" s="782"/>
      <c r="T8111" s="568"/>
    </row>
    <row r="8112" spans="1:20" s="498" customFormat="1" ht="12" x14ac:dyDescent="0.25">
      <c r="A8112" s="772"/>
      <c r="D8112" s="515" t="s">
        <v>14110</v>
      </c>
      <c r="E8112" s="779" t="s">
        <v>14111</v>
      </c>
      <c r="F8112" s="780" t="s">
        <v>5580</v>
      </c>
      <c r="G8112" s="781" t="s">
        <v>10795</v>
      </c>
      <c r="H8112" s="781" t="s">
        <v>10796</v>
      </c>
      <c r="I8112" s="781" t="s">
        <v>5517</v>
      </c>
      <c r="J8112" s="782">
        <v>600000</v>
      </c>
      <c r="K8112" s="783">
        <v>600000</v>
      </c>
      <c r="L8112" s="784">
        <f t="shared" si="530"/>
        <v>0</v>
      </c>
      <c r="M8112" s="784">
        <f t="shared" si="531"/>
        <v>0</v>
      </c>
      <c r="N8112" s="782">
        <v>600000</v>
      </c>
      <c r="O8112" s="782">
        <v>600000</v>
      </c>
      <c r="P8112" s="515">
        <v>1800000</v>
      </c>
      <c r="Q8112" s="782">
        <v>600000</v>
      </c>
      <c r="R8112" s="782"/>
      <c r="T8112" s="568"/>
    </row>
    <row r="8113" spans="1:20" s="498" customFormat="1" ht="12" x14ac:dyDescent="0.25">
      <c r="A8113" s="772"/>
      <c r="D8113" s="515" t="s">
        <v>14112</v>
      </c>
      <c r="E8113" s="779" t="s">
        <v>14113</v>
      </c>
      <c r="F8113" s="780" t="s">
        <v>5583</v>
      </c>
      <c r="G8113" s="781" t="s">
        <v>10795</v>
      </c>
      <c r="H8113" s="781" t="s">
        <v>10796</v>
      </c>
      <c r="I8113" s="781" t="s">
        <v>5517</v>
      </c>
      <c r="J8113" s="782">
        <v>800000</v>
      </c>
      <c r="K8113" s="783">
        <v>800000</v>
      </c>
      <c r="L8113" s="784">
        <f t="shared" si="530"/>
        <v>0</v>
      </c>
      <c r="M8113" s="784">
        <f t="shared" si="531"/>
        <v>0</v>
      </c>
      <c r="N8113" s="782">
        <v>800000</v>
      </c>
      <c r="O8113" s="782">
        <v>800000</v>
      </c>
      <c r="P8113" s="515">
        <v>2400000</v>
      </c>
      <c r="Q8113" s="782">
        <v>800000</v>
      </c>
      <c r="R8113" s="782"/>
      <c r="T8113" s="568"/>
    </row>
    <row r="8114" spans="1:20" s="498" customFormat="1" ht="12" x14ac:dyDescent="0.25">
      <c r="A8114" s="772"/>
      <c r="D8114" s="515" t="s">
        <v>14114</v>
      </c>
      <c r="E8114" s="779" t="s">
        <v>14115</v>
      </c>
      <c r="F8114" s="780" t="s">
        <v>5586</v>
      </c>
      <c r="G8114" s="781" t="s">
        <v>10795</v>
      </c>
      <c r="H8114" s="781" t="s">
        <v>10796</v>
      </c>
      <c r="I8114" s="781" t="s">
        <v>5517</v>
      </c>
      <c r="J8114" s="782">
        <v>400000</v>
      </c>
      <c r="K8114" s="783">
        <v>400000</v>
      </c>
      <c r="L8114" s="784">
        <f t="shared" si="530"/>
        <v>0</v>
      </c>
      <c r="M8114" s="784">
        <f t="shared" si="531"/>
        <v>0</v>
      </c>
      <c r="N8114" s="782">
        <v>400000</v>
      </c>
      <c r="O8114" s="782">
        <v>400000</v>
      </c>
      <c r="P8114" s="515">
        <v>1200000</v>
      </c>
      <c r="Q8114" s="782">
        <v>400000</v>
      </c>
      <c r="R8114" s="782"/>
      <c r="T8114" s="568"/>
    </row>
    <row r="8115" spans="1:20" s="498" customFormat="1" ht="12" x14ac:dyDescent="0.25">
      <c r="A8115" s="772"/>
      <c r="D8115" s="515" t="s">
        <v>14116</v>
      </c>
      <c r="E8115" s="779" t="s">
        <v>14117</v>
      </c>
      <c r="F8115" s="780" t="s">
        <v>5592</v>
      </c>
      <c r="G8115" s="781" t="s">
        <v>10795</v>
      </c>
      <c r="H8115" s="781" t="s">
        <v>10796</v>
      </c>
      <c r="I8115" s="781" t="s">
        <v>5517</v>
      </c>
      <c r="J8115" s="782">
        <v>1400000</v>
      </c>
      <c r="K8115" s="783">
        <v>1400000</v>
      </c>
      <c r="L8115" s="784">
        <f t="shared" si="530"/>
        <v>0</v>
      </c>
      <c r="M8115" s="784">
        <f t="shared" si="531"/>
        <v>0</v>
      </c>
      <c r="N8115" s="782">
        <v>1400000</v>
      </c>
      <c r="O8115" s="782">
        <v>1400000</v>
      </c>
      <c r="P8115" s="515">
        <v>4200000</v>
      </c>
      <c r="Q8115" s="782">
        <v>1200000</v>
      </c>
      <c r="R8115" s="782"/>
      <c r="T8115" s="568"/>
    </row>
    <row r="8116" spans="1:20" s="498" customFormat="1" ht="12" x14ac:dyDescent="0.25">
      <c r="A8116" s="772"/>
      <c r="D8116" s="515" t="s">
        <v>14118</v>
      </c>
      <c r="E8116" s="779" t="s">
        <v>14119</v>
      </c>
      <c r="F8116" s="780" t="s">
        <v>6354</v>
      </c>
      <c r="G8116" s="781" t="s">
        <v>10795</v>
      </c>
      <c r="H8116" s="781" t="s">
        <v>10796</v>
      </c>
      <c r="I8116" s="781" t="s">
        <v>5517</v>
      </c>
      <c r="J8116" s="782">
        <v>700000</v>
      </c>
      <c r="K8116" s="783">
        <v>700000</v>
      </c>
      <c r="L8116" s="784">
        <f t="shared" si="530"/>
        <v>0</v>
      </c>
      <c r="M8116" s="784">
        <f t="shared" si="531"/>
        <v>0</v>
      </c>
      <c r="N8116" s="782">
        <v>700000</v>
      </c>
      <c r="O8116" s="782">
        <v>700000</v>
      </c>
      <c r="P8116" s="515">
        <v>2100000</v>
      </c>
      <c r="Q8116" s="782">
        <v>700000</v>
      </c>
      <c r="R8116" s="782"/>
      <c r="T8116" s="568"/>
    </row>
    <row r="8117" spans="1:20" s="498" customFormat="1" ht="36" x14ac:dyDescent="0.25">
      <c r="A8117" s="772"/>
      <c r="D8117" s="515" t="s">
        <v>14120</v>
      </c>
      <c r="E8117" s="779" t="s">
        <v>14121</v>
      </c>
      <c r="F8117" s="780" t="s">
        <v>5598</v>
      </c>
      <c r="G8117" s="781" t="s">
        <v>10795</v>
      </c>
      <c r="H8117" s="781" t="s">
        <v>10796</v>
      </c>
      <c r="I8117" s="781" t="s">
        <v>5517</v>
      </c>
      <c r="J8117" s="782">
        <v>22000000</v>
      </c>
      <c r="K8117" s="783">
        <v>22000000</v>
      </c>
      <c r="L8117" s="784">
        <f t="shared" si="530"/>
        <v>0</v>
      </c>
      <c r="M8117" s="784">
        <f t="shared" si="531"/>
        <v>0</v>
      </c>
      <c r="N8117" s="782">
        <v>22000000</v>
      </c>
      <c r="O8117" s="782">
        <v>22000000</v>
      </c>
      <c r="P8117" s="515">
        <v>66000000</v>
      </c>
      <c r="Q8117" s="782">
        <v>20000000</v>
      </c>
      <c r="R8117" s="782"/>
      <c r="T8117" s="568"/>
    </row>
    <row r="8118" spans="1:20" s="498" customFormat="1" ht="12" x14ac:dyDescent="0.25">
      <c r="A8118" s="772"/>
      <c r="D8118" s="515" t="s">
        <v>14122</v>
      </c>
      <c r="E8118" s="779" t="s">
        <v>14123</v>
      </c>
      <c r="F8118" s="780" t="s">
        <v>5601</v>
      </c>
      <c r="G8118" s="781" t="s">
        <v>10795</v>
      </c>
      <c r="H8118" s="781" t="s">
        <v>10796</v>
      </c>
      <c r="I8118" s="781" t="s">
        <v>5517</v>
      </c>
      <c r="J8118" s="782">
        <v>5000000</v>
      </c>
      <c r="K8118" s="783">
        <v>5000000</v>
      </c>
      <c r="L8118" s="784">
        <f t="shared" si="530"/>
        <v>0</v>
      </c>
      <c r="M8118" s="784">
        <f t="shared" si="531"/>
        <v>0</v>
      </c>
      <c r="N8118" s="782">
        <v>5000000</v>
      </c>
      <c r="O8118" s="782">
        <v>5000000</v>
      </c>
      <c r="P8118" s="515">
        <v>15000000</v>
      </c>
      <c r="Q8118" s="782">
        <v>5000000</v>
      </c>
      <c r="R8118" s="782"/>
      <c r="T8118" s="568"/>
    </row>
    <row r="8119" spans="1:20" s="751" customFormat="1" ht="12" customHeight="1" x14ac:dyDescent="0.3">
      <c r="A8119" s="946" t="s">
        <v>5500</v>
      </c>
      <c r="B8119" s="946"/>
      <c r="C8119" s="946"/>
      <c r="D8119" s="946"/>
      <c r="E8119" s="946"/>
      <c r="F8119" s="946"/>
      <c r="G8119" s="946"/>
      <c r="H8119" s="946"/>
      <c r="I8119" s="946"/>
      <c r="J8119" s="946"/>
      <c r="K8119" s="946"/>
      <c r="L8119" s="946"/>
      <c r="M8119" s="946"/>
      <c r="N8119" s="946"/>
      <c r="O8119" s="946"/>
      <c r="P8119" s="946"/>
      <c r="Q8119" s="946"/>
      <c r="T8119" s="752"/>
    </row>
    <row r="8120" spans="1:20" s="751" customFormat="1" ht="13.8" x14ac:dyDescent="0.3">
      <c r="A8120" s="946" t="s">
        <v>5501</v>
      </c>
      <c r="B8120" s="946"/>
      <c r="C8120" s="946"/>
      <c r="D8120" s="946"/>
      <c r="E8120" s="946"/>
      <c r="F8120" s="946"/>
      <c r="G8120" s="946"/>
      <c r="H8120" s="946"/>
      <c r="I8120" s="946"/>
      <c r="J8120" s="946"/>
      <c r="K8120" s="946"/>
      <c r="L8120" s="946"/>
      <c r="M8120" s="946"/>
      <c r="N8120" s="946"/>
      <c r="O8120" s="946"/>
      <c r="P8120" s="946"/>
      <c r="Q8120" s="946"/>
      <c r="T8120" s="752"/>
    </row>
    <row r="8121" spans="1:20" s="753" customFormat="1" ht="13.2" x14ac:dyDescent="0.25">
      <c r="A8121" s="947" t="s">
        <v>12786</v>
      </c>
      <c r="B8121" s="947"/>
      <c r="C8121" s="947"/>
      <c r="D8121" s="947"/>
      <c r="E8121" s="947"/>
      <c r="F8121" s="947"/>
      <c r="G8121" s="947"/>
      <c r="H8121" s="947"/>
      <c r="I8121" s="947"/>
      <c r="J8121" s="947"/>
      <c r="K8121" s="947"/>
      <c r="L8121" s="947"/>
      <c r="M8121" s="947"/>
      <c r="N8121" s="947"/>
      <c r="O8121" s="947"/>
      <c r="P8121" s="947"/>
      <c r="Q8121" s="947"/>
      <c r="T8121" s="754"/>
    </row>
    <row r="8122" spans="1:20" s="760" customFormat="1" ht="24" customHeight="1" x14ac:dyDescent="0.25">
      <c r="A8122" s="943" t="s">
        <v>5502</v>
      </c>
      <c r="B8122" s="948" t="s">
        <v>5503</v>
      </c>
      <c r="C8122" s="949"/>
      <c r="D8122" s="755"/>
      <c r="E8122" s="943" t="s">
        <v>5504</v>
      </c>
      <c r="F8122" s="943" t="s">
        <v>4881</v>
      </c>
      <c r="G8122" s="943" t="s">
        <v>5505</v>
      </c>
      <c r="H8122" s="943" t="s">
        <v>5506</v>
      </c>
      <c r="I8122" s="943" t="s">
        <v>5507</v>
      </c>
      <c r="J8122" s="756" t="s">
        <v>3115</v>
      </c>
      <c r="K8122" s="757" t="s">
        <v>3116</v>
      </c>
      <c r="L8122" s="758" t="s">
        <v>5508</v>
      </c>
      <c r="M8122" s="758" t="s">
        <v>5509</v>
      </c>
      <c r="N8122" s="756" t="s">
        <v>3116</v>
      </c>
      <c r="O8122" s="756" t="s">
        <v>3116</v>
      </c>
      <c r="P8122" s="759" t="s">
        <v>3317</v>
      </c>
      <c r="Q8122" s="759" t="s">
        <v>3341</v>
      </c>
      <c r="R8122" s="759" t="s">
        <v>5510</v>
      </c>
      <c r="T8122" s="761"/>
    </row>
    <row r="8123" spans="1:20" s="760" customFormat="1" ht="19.5" customHeight="1" x14ac:dyDescent="0.25">
      <c r="A8123" s="944"/>
      <c r="B8123" s="950"/>
      <c r="C8123" s="951"/>
      <c r="D8123" s="762"/>
      <c r="E8123" s="944"/>
      <c r="F8123" s="944"/>
      <c r="G8123" s="944"/>
      <c r="H8123" s="944"/>
      <c r="I8123" s="944"/>
      <c r="J8123" s="763">
        <v>2020</v>
      </c>
      <c r="K8123" s="764" t="s">
        <v>3120</v>
      </c>
      <c r="L8123" s="765" t="s">
        <v>3120</v>
      </c>
      <c r="M8123" s="765" t="s">
        <v>3120</v>
      </c>
      <c r="N8123" s="766" t="s">
        <v>5068</v>
      </c>
      <c r="O8123" s="766" t="s">
        <v>5069</v>
      </c>
      <c r="P8123" s="763" t="s">
        <v>4882</v>
      </c>
      <c r="Q8123" s="766" t="s">
        <v>5102</v>
      </c>
      <c r="R8123" s="763"/>
      <c r="T8123" s="761"/>
    </row>
    <row r="8124" spans="1:20" s="760" customFormat="1" ht="15.75" customHeight="1" x14ac:dyDescent="0.25">
      <c r="A8124" s="945"/>
      <c r="B8124" s="952"/>
      <c r="C8124" s="953"/>
      <c r="D8124" s="768"/>
      <c r="E8124" s="945"/>
      <c r="F8124" s="945"/>
      <c r="G8124" s="945"/>
      <c r="H8124" s="945"/>
      <c r="I8124" s="945"/>
      <c r="J8124" s="769" t="s">
        <v>14</v>
      </c>
      <c r="K8124" s="770" t="s">
        <v>14</v>
      </c>
      <c r="L8124" s="771" t="s">
        <v>14</v>
      </c>
      <c r="M8124" s="771" t="s">
        <v>14</v>
      </c>
      <c r="N8124" s="769" t="s">
        <v>14</v>
      </c>
      <c r="O8124" s="769" t="s">
        <v>14</v>
      </c>
      <c r="P8124" s="769" t="s">
        <v>14</v>
      </c>
      <c r="Q8124" s="769" t="s">
        <v>14</v>
      </c>
      <c r="R8124" s="769"/>
      <c r="T8124" s="761"/>
    </row>
    <row r="8125" spans="1:20" s="498" customFormat="1" ht="12" x14ac:dyDescent="0.25">
      <c r="A8125" s="772"/>
      <c r="D8125" s="515" t="s">
        <v>14124</v>
      </c>
      <c r="E8125" s="779" t="s">
        <v>14125</v>
      </c>
      <c r="F8125" s="780" t="s">
        <v>5604</v>
      </c>
      <c r="G8125" s="781" t="s">
        <v>10795</v>
      </c>
      <c r="H8125" s="781" t="s">
        <v>10796</v>
      </c>
      <c r="I8125" s="781" t="s">
        <v>5517</v>
      </c>
      <c r="J8125" s="782">
        <v>100000</v>
      </c>
      <c r="K8125" s="783">
        <v>100000</v>
      </c>
      <c r="L8125" s="784">
        <f t="shared" si="530"/>
        <v>0</v>
      </c>
      <c r="M8125" s="784">
        <f t="shared" si="531"/>
        <v>0</v>
      </c>
      <c r="N8125" s="782">
        <v>100000</v>
      </c>
      <c r="O8125" s="782">
        <v>100000</v>
      </c>
      <c r="P8125" s="515">
        <v>300000</v>
      </c>
      <c r="Q8125" s="782">
        <v>100000</v>
      </c>
      <c r="R8125" s="782"/>
      <c r="T8125" s="568"/>
    </row>
    <row r="8126" spans="1:20" s="498" customFormat="1" ht="24" x14ac:dyDescent="0.25">
      <c r="A8126" s="772"/>
      <c r="D8126" s="515" t="s">
        <v>14126</v>
      </c>
      <c r="E8126" s="779" t="s">
        <v>14127</v>
      </c>
      <c r="F8126" s="780" t="s">
        <v>5610</v>
      </c>
      <c r="G8126" s="781" t="s">
        <v>10795</v>
      </c>
      <c r="H8126" s="781" t="s">
        <v>10796</v>
      </c>
      <c r="I8126" s="781" t="s">
        <v>5517</v>
      </c>
      <c r="J8126" s="782">
        <v>1200000</v>
      </c>
      <c r="K8126" s="783">
        <v>1200000</v>
      </c>
      <c r="L8126" s="784">
        <f t="shared" si="530"/>
        <v>0</v>
      </c>
      <c r="M8126" s="784">
        <f t="shared" si="531"/>
        <v>0</v>
      </c>
      <c r="N8126" s="782">
        <v>1200000</v>
      </c>
      <c r="O8126" s="782">
        <v>1200000</v>
      </c>
      <c r="P8126" s="515">
        <v>3600000</v>
      </c>
      <c r="Q8126" s="782">
        <v>1200000</v>
      </c>
      <c r="R8126" s="782"/>
      <c r="T8126" s="568"/>
    </row>
    <row r="8127" spans="1:20" s="498" customFormat="1" ht="36" x14ac:dyDescent="0.25">
      <c r="A8127" s="772"/>
      <c r="D8127" s="515" t="s">
        <v>14128</v>
      </c>
      <c r="E8127" s="779" t="s">
        <v>14129</v>
      </c>
      <c r="F8127" s="780" t="s">
        <v>14130</v>
      </c>
      <c r="G8127" s="781" t="s">
        <v>10795</v>
      </c>
      <c r="H8127" s="781" t="s">
        <v>10796</v>
      </c>
      <c r="I8127" s="781" t="s">
        <v>5517</v>
      </c>
      <c r="J8127" s="782">
        <v>200000</v>
      </c>
      <c r="K8127" s="783">
        <v>200000</v>
      </c>
      <c r="L8127" s="784">
        <f t="shared" si="530"/>
        <v>0</v>
      </c>
      <c r="M8127" s="784">
        <f t="shared" si="531"/>
        <v>0</v>
      </c>
      <c r="N8127" s="782">
        <v>200000</v>
      </c>
      <c r="O8127" s="782">
        <v>200000</v>
      </c>
      <c r="P8127" s="515">
        <v>600000</v>
      </c>
      <c r="Q8127" s="782">
        <v>200000</v>
      </c>
      <c r="R8127" s="782"/>
      <c r="T8127" s="568"/>
    </row>
    <row r="8128" spans="1:20" s="498" customFormat="1" ht="12" x14ac:dyDescent="0.25">
      <c r="A8128" s="772"/>
      <c r="D8128" s="515" t="s">
        <v>14131</v>
      </c>
      <c r="E8128" s="779" t="s">
        <v>14132</v>
      </c>
      <c r="F8128" s="515" t="s">
        <v>5616</v>
      </c>
      <c r="G8128" s="781" t="s">
        <v>10795</v>
      </c>
      <c r="H8128" s="781" t="s">
        <v>10796</v>
      </c>
      <c r="I8128" s="781" t="s">
        <v>5517</v>
      </c>
      <c r="J8128" s="782">
        <v>400000</v>
      </c>
      <c r="K8128" s="783">
        <v>400000</v>
      </c>
      <c r="L8128" s="784">
        <f t="shared" si="530"/>
        <v>0</v>
      </c>
      <c r="M8128" s="784">
        <f t="shared" si="531"/>
        <v>0</v>
      </c>
      <c r="N8128" s="782">
        <v>400000</v>
      </c>
      <c r="O8128" s="782">
        <v>400000</v>
      </c>
      <c r="P8128" s="515">
        <v>1200000</v>
      </c>
      <c r="Q8128" s="782">
        <v>400000</v>
      </c>
      <c r="R8128" s="782"/>
      <c r="T8128" s="568"/>
    </row>
    <row r="8129" spans="1:20" s="498" customFormat="1" ht="12" x14ac:dyDescent="0.25">
      <c r="A8129" s="772"/>
      <c r="D8129" s="515" t="s">
        <v>14133</v>
      </c>
      <c r="E8129" s="779" t="s">
        <v>14134</v>
      </c>
      <c r="F8129" s="515" t="s">
        <v>5622</v>
      </c>
      <c r="G8129" s="781" t="s">
        <v>10795</v>
      </c>
      <c r="H8129" s="781" t="s">
        <v>10796</v>
      </c>
      <c r="I8129" s="781" t="s">
        <v>5517</v>
      </c>
      <c r="J8129" s="782">
        <v>200000</v>
      </c>
      <c r="K8129" s="783">
        <v>200000</v>
      </c>
      <c r="L8129" s="784">
        <f t="shared" si="530"/>
        <v>0</v>
      </c>
      <c r="M8129" s="784">
        <f t="shared" si="531"/>
        <v>0</v>
      </c>
      <c r="N8129" s="782">
        <v>200000</v>
      </c>
      <c r="O8129" s="782">
        <v>200000</v>
      </c>
      <c r="P8129" s="515">
        <v>600000</v>
      </c>
      <c r="Q8129" s="782">
        <v>200000</v>
      </c>
      <c r="R8129" s="782"/>
      <c r="T8129" s="568"/>
    </row>
    <row r="8130" spans="1:20" s="498" customFormat="1" ht="36" x14ac:dyDescent="0.25">
      <c r="A8130" s="772"/>
      <c r="D8130" s="515" t="s">
        <v>14135</v>
      </c>
      <c r="E8130" s="779" t="s">
        <v>14136</v>
      </c>
      <c r="F8130" s="780" t="s">
        <v>14137</v>
      </c>
      <c r="G8130" s="781" t="s">
        <v>10795</v>
      </c>
      <c r="H8130" s="781" t="s">
        <v>10796</v>
      </c>
      <c r="I8130" s="781" t="s">
        <v>5517</v>
      </c>
      <c r="J8130" s="782">
        <v>5000000</v>
      </c>
      <c r="K8130" s="783">
        <v>5000000</v>
      </c>
      <c r="L8130" s="784">
        <f t="shared" si="530"/>
        <v>0</v>
      </c>
      <c r="M8130" s="784">
        <f t="shared" si="531"/>
        <v>0</v>
      </c>
      <c r="N8130" s="782">
        <v>5000000</v>
      </c>
      <c r="O8130" s="782">
        <v>5000000</v>
      </c>
      <c r="P8130" s="515">
        <v>15000000</v>
      </c>
      <c r="Q8130" s="782">
        <v>5000000</v>
      </c>
      <c r="R8130" s="782"/>
      <c r="T8130" s="568"/>
    </row>
    <row r="8131" spans="1:20" s="498" customFormat="1" ht="12" x14ac:dyDescent="0.25">
      <c r="A8131" s="772"/>
      <c r="D8131" s="515" t="s">
        <v>14138</v>
      </c>
      <c r="E8131" s="779" t="s">
        <v>14139</v>
      </c>
      <c r="F8131" s="780" t="s">
        <v>5631</v>
      </c>
      <c r="G8131" s="781" t="s">
        <v>10795</v>
      </c>
      <c r="H8131" s="781" t="s">
        <v>10796</v>
      </c>
      <c r="I8131" s="781" t="s">
        <v>5517</v>
      </c>
      <c r="J8131" s="782">
        <v>500000</v>
      </c>
      <c r="K8131" s="783">
        <v>500000</v>
      </c>
      <c r="L8131" s="784">
        <f t="shared" si="530"/>
        <v>0</v>
      </c>
      <c r="M8131" s="784">
        <f t="shared" si="531"/>
        <v>0</v>
      </c>
      <c r="N8131" s="782">
        <v>500000</v>
      </c>
      <c r="O8131" s="782">
        <v>500000</v>
      </c>
      <c r="P8131" s="515">
        <v>1500000</v>
      </c>
      <c r="Q8131" s="782">
        <v>500000</v>
      </c>
      <c r="R8131" s="782"/>
      <c r="T8131" s="568"/>
    </row>
    <row r="8132" spans="1:20" s="498" customFormat="1" ht="12" x14ac:dyDescent="0.25">
      <c r="A8132" s="772"/>
      <c r="D8132" s="515" t="s">
        <v>14140</v>
      </c>
      <c r="E8132" s="779" t="s">
        <v>14141</v>
      </c>
      <c r="F8132" s="780" t="s">
        <v>11009</v>
      </c>
      <c r="G8132" s="781" t="s">
        <v>10795</v>
      </c>
      <c r="H8132" s="781" t="s">
        <v>10796</v>
      </c>
      <c r="I8132" s="781" t="s">
        <v>5517</v>
      </c>
      <c r="J8132" s="782">
        <v>1000000</v>
      </c>
      <c r="K8132" s="783">
        <v>1000000</v>
      </c>
      <c r="L8132" s="784">
        <f t="shared" si="530"/>
        <v>0</v>
      </c>
      <c r="M8132" s="784">
        <f t="shared" si="531"/>
        <v>0</v>
      </c>
      <c r="N8132" s="782">
        <v>1000000</v>
      </c>
      <c r="O8132" s="782">
        <v>1000000</v>
      </c>
      <c r="P8132" s="515">
        <v>3000000</v>
      </c>
      <c r="Q8132" s="782">
        <v>1000000</v>
      </c>
      <c r="R8132" s="782"/>
      <c r="T8132" s="568"/>
    </row>
    <row r="8133" spans="1:20" s="498" customFormat="1" ht="36" x14ac:dyDescent="0.25">
      <c r="A8133" s="772"/>
      <c r="D8133" s="515" t="s">
        <v>14142</v>
      </c>
      <c r="E8133" s="779" t="s">
        <v>14143</v>
      </c>
      <c r="F8133" s="780" t="s">
        <v>5634</v>
      </c>
      <c r="G8133" s="781" t="s">
        <v>10795</v>
      </c>
      <c r="H8133" s="781" t="s">
        <v>10796</v>
      </c>
      <c r="I8133" s="781" t="s">
        <v>5517</v>
      </c>
      <c r="J8133" s="782">
        <v>0</v>
      </c>
      <c r="K8133" s="783">
        <v>0</v>
      </c>
      <c r="L8133" s="784">
        <f t="shared" si="530"/>
        <v>0</v>
      </c>
      <c r="M8133" s="784">
        <f t="shared" si="531"/>
        <v>0</v>
      </c>
      <c r="N8133" s="782">
        <v>0</v>
      </c>
      <c r="O8133" s="782">
        <v>0</v>
      </c>
      <c r="P8133" s="515">
        <v>0</v>
      </c>
      <c r="Q8133" s="782">
        <v>5000000</v>
      </c>
      <c r="R8133" s="782"/>
      <c r="T8133" s="568"/>
    </row>
    <row r="8134" spans="1:20" s="498" customFormat="1" ht="24" x14ac:dyDescent="0.25">
      <c r="A8134" s="772"/>
      <c r="D8134" s="515" t="s">
        <v>14144</v>
      </c>
      <c r="E8134" s="779" t="s">
        <v>14145</v>
      </c>
      <c r="F8134" s="780" t="s">
        <v>5637</v>
      </c>
      <c r="G8134" s="781" t="s">
        <v>10795</v>
      </c>
      <c r="H8134" s="781" t="s">
        <v>10796</v>
      </c>
      <c r="I8134" s="781" t="s">
        <v>5517</v>
      </c>
      <c r="J8134" s="782">
        <v>600000</v>
      </c>
      <c r="K8134" s="783">
        <v>600000</v>
      </c>
      <c r="L8134" s="784">
        <f t="shared" si="530"/>
        <v>0</v>
      </c>
      <c r="M8134" s="784">
        <f t="shared" si="531"/>
        <v>0</v>
      </c>
      <c r="N8134" s="782">
        <v>600000</v>
      </c>
      <c r="O8134" s="782">
        <v>600000</v>
      </c>
      <c r="P8134" s="515">
        <v>1800000</v>
      </c>
      <c r="Q8134" s="782">
        <v>600000</v>
      </c>
      <c r="R8134" s="782"/>
      <c r="T8134" s="568"/>
    </row>
    <row r="8135" spans="1:20" s="498" customFormat="1" ht="36" x14ac:dyDescent="0.25">
      <c r="A8135" s="772"/>
      <c r="D8135" s="515" t="s">
        <v>14146</v>
      </c>
      <c r="E8135" s="779" t="s">
        <v>14147</v>
      </c>
      <c r="F8135" s="780" t="s">
        <v>14148</v>
      </c>
      <c r="G8135" s="781" t="s">
        <v>10795</v>
      </c>
      <c r="H8135" s="781" t="s">
        <v>10796</v>
      </c>
      <c r="I8135" s="781" t="s">
        <v>5517</v>
      </c>
      <c r="J8135" s="782">
        <v>15000000</v>
      </c>
      <c r="K8135" s="783">
        <v>15000000</v>
      </c>
      <c r="L8135" s="784">
        <f t="shared" si="530"/>
        <v>0</v>
      </c>
      <c r="M8135" s="784">
        <f t="shared" si="531"/>
        <v>0</v>
      </c>
      <c r="N8135" s="782">
        <v>15000000</v>
      </c>
      <c r="O8135" s="782">
        <v>15000000</v>
      </c>
      <c r="P8135" s="515">
        <v>45000000</v>
      </c>
      <c r="Q8135" s="782">
        <v>15000000</v>
      </c>
      <c r="R8135" s="782"/>
      <c r="T8135" s="568"/>
    </row>
    <row r="8136" spans="1:20" s="498" customFormat="1" ht="24" x14ac:dyDescent="0.25">
      <c r="A8136" s="772"/>
      <c r="D8136" s="515" t="s">
        <v>14149</v>
      </c>
      <c r="E8136" s="779" t="s">
        <v>14150</v>
      </c>
      <c r="F8136" s="780" t="s">
        <v>6254</v>
      </c>
      <c r="G8136" s="781" t="s">
        <v>10795</v>
      </c>
      <c r="H8136" s="781" t="s">
        <v>10796</v>
      </c>
      <c r="I8136" s="781" t="s">
        <v>5517</v>
      </c>
      <c r="J8136" s="782">
        <v>1400000</v>
      </c>
      <c r="K8136" s="783">
        <v>1400000</v>
      </c>
      <c r="L8136" s="784">
        <f t="shared" si="530"/>
        <v>0</v>
      </c>
      <c r="M8136" s="784">
        <f t="shared" si="531"/>
        <v>0</v>
      </c>
      <c r="N8136" s="782">
        <v>1400000</v>
      </c>
      <c r="O8136" s="782">
        <v>1400000</v>
      </c>
      <c r="P8136" s="515">
        <v>4200000</v>
      </c>
      <c r="Q8136" s="782">
        <v>1200000</v>
      </c>
      <c r="R8136" s="782"/>
      <c r="T8136" s="568"/>
    </row>
    <row r="8137" spans="1:20" s="498" customFormat="1" ht="24" x14ac:dyDescent="0.25">
      <c r="A8137" s="772"/>
      <c r="D8137" s="515" t="s">
        <v>14151</v>
      </c>
      <c r="E8137" s="779" t="s">
        <v>14152</v>
      </c>
      <c r="F8137" s="780" t="s">
        <v>5646</v>
      </c>
      <c r="G8137" s="781" t="s">
        <v>10795</v>
      </c>
      <c r="H8137" s="781" t="s">
        <v>10796</v>
      </c>
      <c r="I8137" s="781" t="s">
        <v>5517</v>
      </c>
      <c r="J8137" s="782">
        <v>200000</v>
      </c>
      <c r="K8137" s="783">
        <v>200000</v>
      </c>
      <c r="L8137" s="784">
        <f t="shared" si="530"/>
        <v>0</v>
      </c>
      <c r="M8137" s="784">
        <f t="shared" si="531"/>
        <v>0</v>
      </c>
      <c r="N8137" s="782">
        <v>200000</v>
      </c>
      <c r="O8137" s="782">
        <v>200000</v>
      </c>
      <c r="P8137" s="515">
        <v>600000</v>
      </c>
      <c r="Q8137" s="782">
        <v>200000</v>
      </c>
      <c r="R8137" s="782"/>
      <c r="T8137" s="568"/>
    </row>
    <row r="8138" spans="1:20" s="498" customFormat="1" ht="12" x14ac:dyDescent="0.25">
      <c r="A8138" s="772"/>
      <c r="D8138" s="515" t="s">
        <v>14153</v>
      </c>
      <c r="E8138" s="779" t="s">
        <v>14154</v>
      </c>
      <c r="F8138" s="515" t="s">
        <v>5649</v>
      </c>
      <c r="G8138" s="781" t="s">
        <v>10795</v>
      </c>
      <c r="H8138" s="781" t="s">
        <v>10796</v>
      </c>
      <c r="I8138" s="781" t="s">
        <v>5517</v>
      </c>
      <c r="J8138" s="782">
        <v>2200000</v>
      </c>
      <c r="K8138" s="783">
        <v>2200000</v>
      </c>
      <c r="L8138" s="784">
        <f t="shared" si="530"/>
        <v>0</v>
      </c>
      <c r="M8138" s="784">
        <f t="shared" si="531"/>
        <v>0</v>
      </c>
      <c r="N8138" s="782">
        <v>2200000</v>
      </c>
      <c r="O8138" s="782">
        <v>2500000</v>
      </c>
      <c r="P8138" s="515">
        <v>6900000</v>
      </c>
      <c r="Q8138" s="782">
        <v>2000000</v>
      </c>
      <c r="R8138" s="782"/>
      <c r="T8138" s="568"/>
    </row>
    <row r="8139" spans="1:20" s="498" customFormat="1" ht="24" x14ac:dyDescent="0.25">
      <c r="A8139" s="772"/>
      <c r="D8139" s="515" t="s">
        <v>14155</v>
      </c>
      <c r="E8139" s="779" t="s">
        <v>14156</v>
      </c>
      <c r="F8139" s="780" t="s">
        <v>8687</v>
      </c>
      <c r="G8139" s="781" t="s">
        <v>10795</v>
      </c>
      <c r="H8139" s="781" t="s">
        <v>10796</v>
      </c>
      <c r="I8139" s="781" t="s">
        <v>5517</v>
      </c>
      <c r="J8139" s="782">
        <v>2200000</v>
      </c>
      <c r="K8139" s="783">
        <v>2200000</v>
      </c>
      <c r="L8139" s="784">
        <f t="shared" si="530"/>
        <v>0</v>
      </c>
      <c r="M8139" s="784">
        <f t="shared" si="531"/>
        <v>0</v>
      </c>
      <c r="N8139" s="782">
        <v>2200000</v>
      </c>
      <c r="O8139" s="782">
        <v>2200000</v>
      </c>
      <c r="P8139" s="515">
        <v>6600000</v>
      </c>
      <c r="Q8139" s="782">
        <v>2000000</v>
      </c>
      <c r="R8139" s="782"/>
      <c r="T8139" s="568"/>
    </row>
    <row r="8140" spans="1:20" s="498" customFormat="1" ht="12" x14ac:dyDescent="0.25">
      <c r="A8140" s="772"/>
      <c r="D8140" s="515" t="s">
        <v>14157</v>
      </c>
      <c r="E8140" s="779" t="s">
        <v>14158</v>
      </c>
      <c r="F8140" s="780" t="s">
        <v>5664</v>
      </c>
      <c r="G8140" s="781" t="s">
        <v>10795</v>
      </c>
      <c r="H8140" s="781" t="s">
        <v>10796</v>
      </c>
      <c r="I8140" s="781" t="s">
        <v>5517</v>
      </c>
      <c r="J8140" s="782">
        <v>1000000</v>
      </c>
      <c r="K8140" s="783">
        <v>1000000</v>
      </c>
      <c r="L8140" s="784">
        <f t="shared" si="530"/>
        <v>0</v>
      </c>
      <c r="M8140" s="784">
        <f t="shared" si="531"/>
        <v>0</v>
      </c>
      <c r="N8140" s="782">
        <v>1000000</v>
      </c>
      <c r="O8140" s="782">
        <v>1000000</v>
      </c>
      <c r="P8140" s="515">
        <v>3000000</v>
      </c>
      <c r="Q8140" s="782">
        <v>1000000</v>
      </c>
      <c r="R8140" s="782"/>
      <c r="T8140" s="568"/>
    </row>
    <row r="8141" spans="1:20" s="498" customFormat="1" ht="12" x14ac:dyDescent="0.25">
      <c r="A8141" s="772"/>
      <c r="D8141" s="515" t="s">
        <v>14159</v>
      </c>
      <c r="E8141" s="779" t="s">
        <v>14160</v>
      </c>
      <c r="F8141" s="780" t="s">
        <v>5676</v>
      </c>
      <c r="G8141" s="781" t="s">
        <v>10795</v>
      </c>
      <c r="H8141" s="781" t="s">
        <v>10796</v>
      </c>
      <c r="I8141" s="781" t="s">
        <v>5517</v>
      </c>
      <c r="J8141" s="782">
        <v>3600000</v>
      </c>
      <c r="K8141" s="783">
        <v>3600000</v>
      </c>
      <c r="L8141" s="784">
        <f t="shared" si="530"/>
        <v>0</v>
      </c>
      <c r="M8141" s="784">
        <f t="shared" si="531"/>
        <v>0</v>
      </c>
      <c r="N8141" s="782">
        <v>3600000</v>
      </c>
      <c r="O8141" s="782">
        <v>3600000</v>
      </c>
      <c r="P8141" s="515">
        <v>10800000</v>
      </c>
      <c r="Q8141" s="782">
        <v>3500000</v>
      </c>
      <c r="R8141" s="782"/>
      <c r="T8141" s="568"/>
    </row>
    <row r="8142" spans="1:20" s="498" customFormat="1" ht="12" x14ac:dyDescent="0.25">
      <c r="A8142" s="772"/>
      <c r="D8142" s="515" t="s">
        <v>14161</v>
      </c>
      <c r="E8142" s="779" t="s">
        <v>14162</v>
      </c>
      <c r="F8142" s="780" t="s">
        <v>5679</v>
      </c>
      <c r="G8142" s="781" t="s">
        <v>10795</v>
      </c>
      <c r="H8142" s="781" t="s">
        <v>10796</v>
      </c>
      <c r="I8142" s="781" t="s">
        <v>5517</v>
      </c>
      <c r="J8142" s="782">
        <v>6000000</v>
      </c>
      <c r="K8142" s="783">
        <v>6000000</v>
      </c>
      <c r="L8142" s="784">
        <f t="shared" si="530"/>
        <v>0</v>
      </c>
      <c r="M8142" s="784">
        <f t="shared" si="531"/>
        <v>0</v>
      </c>
      <c r="N8142" s="782">
        <v>6000000</v>
      </c>
      <c r="O8142" s="782">
        <v>6000000</v>
      </c>
      <c r="P8142" s="515">
        <v>18000000</v>
      </c>
      <c r="Q8142" s="782">
        <v>6000000</v>
      </c>
      <c r="R8142" s="782"/>
      <c r="T8142" s="568"/>
    </row>
    <row r="8143" spans="1:20" s="498" customFormat="1" ht="12" x14ac:dyDescent="0.25">
      <c r="A8143" s="772"/>
      <c r="D8143" s="515" t="s">
        <v>14163</v>
      </c>
      <c r="E8143" s="779" t="s">
        <v>14164</v>
      </c>
      <c r="F8143" s="780" t="s">
        <v>6150</v>
      </c>
      <c r="G8143" s="781" t="s">
        <v>6194</v>
      </c>
      <c r="H8143" s="781" t="s">
        <v>10796</v>
      </c>
      <c r="I8143" s="781" t="s">
        <v>5517</v>
      </c>
      <c r="J8143" s="782">
        <v>0</v>
      </c>
      <c r="K8143" s="783">
        <v>0</v>
      </c>
      <c r="L8143" s="784">
        <f t="shared" si="530"/>
        <v>0</v>
      </c>
      <c r="M8143" s="784">
        <f t="shared" si="531"/>
        <v>0</v>
      </c>
      <c r="N8143" s="782">
        <v>0</v>
      </c>
      <c r="O8143" s="782">
        <v>0</v>
      </c>
      <c r="P8143" s="515">
        <v>0</v>
      </c>
      <c r="Q8143" s="782">
        <v>0</v>
      </c>
      <c r="R8143" s="782"/>
      <c r="T8143" s="568"/>
    </row>
    <row r="8144" spans="1:20" s="498" customFormat="1" ht="12" x14ac:dyDescent="0.25">
      <c r="A8144" s="772"/>
      <c r="D8144" s="515" t="s">
        <v>14165</v>
      </c>
      <c r="E8144" s="779" t="s">
        <v>14166</v>
      </c>
      <c r="F8144" s="780" t="s">
        <v>5682</v>
      </c>
      <c r="G8144" s="781" t="s">
        <v>6194</v>
      </c>
      <c r="H8144" s="781" t="s">
        <v>10796</v>
      </c>
      <c r="I8144" s="781" t="s">
        <v>5517</v>
      </c>
      <c r="J8144" s="782">
        <v>0</v>
      </c>
      <c r="K8144" s="783">
        <v>0</v>
      </c>
      <c r="L8144" s="782">
        <f t="shared" si="530"/>
        <v>0</v>
      </c>
      <c r="M8144" s="782">
        <f t="shared" si="531"/>
        <v>0</v>
      </c>
      <c r="N8144" s="782">
        <v>0</v>
      </c>
      <c r="O8144" s="782">
        <v>0</v>
      </c>
      <c r="P8144" s="515">
        <v>0</v>
      </c>
      <c r="Q8144" s="782">
        <v>0</v>
      </c>
      <c r="R8144" s="782"/>
      <c r="T8144" s="568"/>
    </row>
    <row r="8145" spans="1:20" s="498" customFormat="1" ht="12" x14ac:dyDescent="0.25">
      <c r="A8145" s="772"/>
      <c r="F8145" s="536"/>
      <c r="G8145" s="793"/>
      <c r="H8145" s="793"/>
      <c r="I8145" s="793"/>
      <c r="J8145" s="776"/>
      <c r="K8145" s="776"/>
      <c r="L8145" s="776"/>
      <c r="M8145" s="776"/>
      <c r="N8145" s="776"/>
      <c r="O8145" s="776"/>
      <c r="Q8145" s="776"/>
      <c r="R8145" s="776"/>
      <c r="T8145" s="568"/>
    </row>
    <row r="8146" spans="1:20" s="751" customFormat="1" ht="12" customHeight="1" x14ac:dyDescent="0.3">
      <c r="A8146" s="946" t="s">
        <v>5500</v>
      </c>
      <c r="B8146" s="946"/>
      <c r="C8146" s="946"/>
      <c r="D8146" s="946"/>
      <c r="E8146" s="946"/>
      <c r="F8146" s="946"/>
      <c r="G8146" s="946"/>
      <c r="H8146" s="946"/>
      <c r="I8146" s="946"/>
      <c r="J8146" s="946"/>
      <c r="K8146" s="946"/>
      <c r="L8146" s="946"/>
      <c r="M8146" s="946"/>
      <c r="N8146" s="946"/>
      <c r="O8146" s="946"/>
      <c r="P8146" s="946"/>
      <c r="Q8146" s="946"/>
      <c r="T8146" s="752"/>
    </row>
    <row r="8147" spans="1:20" s="751" customFormat="1" ht="13.8" x14ac:dyDescent="0.3">
      <c r="A8147" s="946" t="s">
        <v>5501</v>
      </c>
      <c r="B8147" s="946"/>
      <c r="C8147" s="946"/>
      <c r="D8147" s="946"/>
      <c r="E8147" s="946"/>
      <c r="F8147" s="946"/>
      <c r="G8147" s="946"/>
      <c r="H8147" s="946"/>
      <c r="I8147" s="946"/>
      <c r="J8147" s="946"/>
      <c r="K8147" s="946"/>
      <c r="L8147" s="946"/>
      <c r="M8147" s="946"/>
      <c r="N8147" s="946"/>
      <c r="O8147" s="946"/>
      <c r="P8147" s="946"/>
      <c r="Q8147" s="946"/>
      <c r="T8147" s="752"/>
    </row>
    <row r="8148" spans="1:20" s="753" customFormat="1" ht="13.2" x14ac:dyDescent="0.25">
      <c r="A8148" s="947" t="s">
        <v>12786</v>
      </c>
      <c r="B8148" s="947"/>
      <c r="C8148" s="947"/>
      <c r="D8148" s="947"/>
      <c r="E8148" s="947"/>
      <c r="F8148" s="947"/>
      <c r="G8148" s="947"/>
      <c r="H8148" s="947"/>
      <c r="I8148" s="947"/>
      <c r="J8148" s="947"/>
      <c r="K8148" s="947"/>
      <c r="L8148" s="947"/>
      <c r="M8148" s="947"/>
      <c r="N8148" s="947"/>
      <c r="O8148" s="947"/>
      <c r="P8148" s="947"/>
      <c r="Q8148" s="947"/>
      <c r="T8148" s="754"/>
    </row>
    <row r="8149" spans="1:20" s="760" customFormat="1" ht="24" customHeight="1" x14ac:dyDescent="0.25">
      <c r="A8149" s="943" t="s">
        <v>5502</v>
      </c>
      <c r="B8149" s="948" t="s">
        <v>5503</v>
      </c>
      <c r="C8149" s="949"/>
      <c r="D8149" s="755"/>
      <c r="E8149" s="943" t="s">
        <v>5504</v>
      </c>
      <c r="F8149" s="943" t="s">
        <v>4881</v>
      </c>
      <c r="G8149" s="943" t="s">
        <v>5505</v>
      </c>
      <c r="H8149" s="943" t="s">
        <v>5506</v>
      </c>
      <c r="I8149" s="943" t="s">
        <v>5507</v>
      </c>
      <c r="J8149" s="756" t="s">
        <v>3115</v>
      </c>
      <c r="K8149" s="757" t="s">
        <v>3116</v>
      </c>
      <c r="L8149" s="758" t="s">
        <v>5508</v>
      </c>
      <c r="M8149" s="758" t="s">
        <v>5509</v>
      </c>
      <c r="N8149" s="756" t="s">
        <v>3116</v>
      </c>
      <c r="O8149" s="756" t="s">
        <v>3116</v>
      </c>
      <c r="P8149" s="759" t="s">
        <v>3317</v>
      </c>
      <c r="Q8149" s="759" t="s">
        <v>3341</v>
      </c>
      <c r="R8149" s="759" t="s">
        <v>5510</v>
      </c>
      <c r="T8149" s="761"/>
    </row>
    <row r="8150" spans="1:20" s="760" customFormat="1" ht="19.5" customHeight="1" x14ac:dyDescent="0.25">
      <c r="A8150" s="944"/>
      <c r="B8150" s="950"/>
      <c r="C8150" s="951"/>
      <c r="D8150" s="762"/>
      <c r="E8150" s="944"/>
      <c r="F8150" s="944"/>
      <c r="G8150" s="944"/>
      <c r="H8150" s="944"/>
      <c r="I8150" s="944"/>
      <c r="J8150" s="763">
        <v>2020</v>
      </c>
      <c r="K8150" s="764" t="s">
        <v>3120</v>
      </c>
      <c r="L8150" s="765" t="s">
        <v>3120</v>
      </c>
      <c r="M8150" s="765" t="s">
        <v>3120</v>
      </c>
      <c r="N8150" s="766" t="s">
        <v>5068</v>
      </c>
      <c r="O8150" s="766" t="s">
        <v>5069</v>
      </c>
      <c r="P8150" s="763" t="s">
        <v>4882</v>
      </c>
      <c r="Q8150" s="766" t="s">
        <v>5102</v>
      </c>
      <c r="R8150" s="763"/>
      <c r="T8150" s="761"/>
    </row>
    <row r="8151" spans="1:20" s="760" customFormat="1" ht="15.75" customHeight="1" x14ac:dyDescent="0.25">
      <c r="A8151" s="945"/>
      <c r="B8151" s="952"/>
      <c r="C8151" s="953"/>
      <c r="D8151" s="768"/>
      <c r="E8151" s="945"/>
      <c r="F8151" s="945"/>
      <c r="G8151" s="945"/>
      <c r="H8151" s="945"/>
      <c r="I8151" s="945"/>
      <c r="J8151" s="769" t="s">
        <v>14</v>
      </c>
      <c r="K8151" s="770" t="s">
        <v>14</v>
      </c>
      <c r="L8151" s="771" t="s">
        <v>14</v>
      </c>
      <c r="M8151" s="771" t="s">
        <v>14</v>
      </c>
      <c r="N8151" s="769" t="s">
        <v>14</v>
      </c>
      <c r="O8151" s="769" t="s">
        <v>14</v>
      </c>
      <c r="P8151" s="769" t="s">
        <v>14</v>
      </c>
      <c r="Q8151" s="769" t="s">
        <v>14</v>
      </c>
      <c r="R8151" s="769"/>
      <c r="T8151" s="761"/>
    </row>
    <row r="8152" spans="1:20" s="498" customFormat="1" ht="24" x14ac:dyDescent="0.25">
      <c r="A8152" s="772"/>
      <c r="D8152" s="515" t="s">
        <v>14167</v>
      </c>
      <c r="E8152" s="779" t="s">
        <v>14168</v>
      </c>
      <c r="F8152" s="780" t="s">
        <v>5688</v>
      </c>
      <c r="G8152" s="781" t="s">
        <v>10795</v>
      </c>
      <c r="H8152" s="781" t="s">
        <v>10796</v>
      </c>
      <c r="I8152" s="781" t="s">
        <v>5517</v>
      </c>
      <c r="J8152" s="782">
        <v>1000000</v>
      </c>
      <c r="K8152" s="783">
        <v>1000000</v>
      </c>
      <c r="L8152" s="784">
        <f t="shared" si="530"/>
        <v>0</v>
      </c>
      <c r="M8152" s="784">
        <f t="shared" si="531"/>
        <v>0</v>
      </c>
      <c r="N8152" s="782">
        <v>1000000</v>
      </c>
      <c r="O8152" s="782">
        <v>1000000</v>
      </c>
      <c r="P8152" s="515">
        <v>3000000</v>
      </c>
      <c r="Q8152" s="782">
        <v>1000000</v>
      </c>
      <c r="R8152" s="782"/>
      <c r="T8152" s="568"/>
    </row>
    <row r="8153" spans="1:20" s="498" customFormat="1" ht="12" x14ac:dyDescent="0.25">
      <c r="A8153" s="772"/>
      <c r="D8153" s="515" t="s">
        <v>14169</v>
      </c>
      <c r="E8153" s="779" t="s">
        <v>14170</v>
      </c>
      <c r="F8153" s="780" t="s">
        <v>5691</v>
      </c>
      <c r="G8153" s="781" t="s">
        <v>10795</v>
      </c>
      <c r="H8153" s="781" t="s">
        <v>10796</v>
      </c>
      <c r="I8153" s="781" t="s">
        <v>5517</v>
      </c>
      <c r="J8153" s="782">
        <v>1200000</v>
      </c>
      <c r="K8153" s="783">
        <v>1200000</v>
      </c>
      <c r="L8153" s="784">
        <f t="shared" si="530"/>
        <v>0</v>
      </c>
      <c r="M8153" s="784">
        <f t="shared" si="531"/>
        <v>0</v>
      </c>
      <c r="N8153" s="782">
        <v>1200000</v>
      </c>
      <c r="O8153" s="782">
        <v>1200000</v>
      </c>
      <c r="P8153" s="515">
        <v>3600000</v>
      </c>
      <c r="Q8153" s="782">
        <v>1200000</v>
      </c>
      <c r="R8153" s="782"/>
      <c r="T8153" s="568"/>
    </row>
    <row r="8154" spans="1:20" s="498" customFormat="1" ht="12" x14ac:dyDescent="0.25">
      <c r="A8154" s="772"/>
      <c r="D8154" s="515" t="s">
        <v>14171</v>
      </c>
      <c r="E8154" s="779" t="s">
        <v>14172</v>
      </c>
      <c r="F8154" s="780" t="s">
        <v>5694</v>
      </c>
      <c r="G8154" s="781" t="s">
        <v>10795</v>
      </c>
      <c r="H8154" s="781" t="s">
        <v>10796</v>
      </c>
      <c r="I8154" s="781" t="s">
        <v>5517</v>
      </c>
      <c r="J8154" s="782">
        <v>800000</v>
      </c>
      <c r="K8154" s="783">
        <v>800000</v>
      </c>
      <c r="L8154" s="784">
        <f t="shared" si="530"/>
        <v>0</v>
      </c>
      <c r="M8154" s="784">
        <f t="shared" si="531"/>
        <v>0</v>
      </c>
      <c r="N8154" s="782">
        <v>800000</v>
      </c>
      <c r="O8154" s="782">
        <v>800000</v>
      </c>
      <c r="P8154" s="515">
        <v>2400000</v>
      </c>
      <c r="Q8154" s="782">
        <v>800000</v>
      </c>
      <c r="R8154" s="782"/>
      <c r="T8154" s="568"/>
    </row>
    <row r="8155" spans="1:20" s="498" customFormat="1" ht="12" x14ac:dyDescent="0.25">
      <c r="A8155" s="772"/>
      <c r="D8155" s="515" t="s">
        <v>14173</v>
      </c>
      <c r="E8155" s="779" t="s">
        <v>14174</v>
      </c>
      <c r="F8155" s="780" t="s">
        <v>9991</v>
      </c>
      <c r="G8155" s="781" t="s">
        <v>10795</v>
      </c>
      <c r="H8155" s="781" t="s">
        <v>10796</v>
      </c>
      <c r="I8155" s="781" t="s">
        <v>5517</v>
      </c>
      <c r="J8155" s="782">
        <v>0</v>
      </c>
      <c r="K8155" s="783">
        <v>0</v>
      </c>
      <c r="L8155" s="784">
        <f t="shared" si="530"/>
        <v>0</v>
      </c>
      <c r="M8155" s="784">
        <f t="shared" si="531"/>
        <v>0</v>
      </c>
      <c r="N8155" s="782">
        <v>0</v>
      </c>
      <c r="O8155" s="782">
        <v>0</v>
      </c>
      <c r="P8155" s="515">
        <v>0</v>
      </c>
      <c r="Q8155" s="782">
        <v>0</v>
      </c>
      <c r="R8155" s="782"/>
      <c r="T8155" s="568"/>
    </row>
    <row r="8156" spans="1:20" s="498" customFormat="1" ht="12" x14ac:dyDescent="0.25">
      <c r="A8156" s="772"/>
      <c r="D8156" s="515" t="s">
        <v>14175</v>
      </c>
      <c r="E8156" s="779" t="s">
        <v>14176</v>
      </c>
      <c r="F8156" s="780" t="s">
        <v>8701</v>
      </c>
      <c r="G8156" s="781" t="s">
        <v>10795</v>
      </c>
      <c r="H8156" s="781" t="s">
        <v>10796</v>
      </c>
      <c r="I8156" s="781" t="s">
        <v>5517</v>
      </c>
      <c r="J8156" s="782">
        <v>33000000</v>
      </c>
      <c r="K8156" s="783">
        <v>33000000</v>
      </c>
      <c r="L8156" s="784">
        <f t="shared" si="530"/>
        <v>0</v>
      </c>
      <c r="M8156" s="784">
        <f t="shared" si="531"/>
        <v>0</v>
      </c>
      <c r="N8156" s="782">
        <v>33000000</v>
      </c>
      <c r="O8156" s="782">
        <v>33000000</v>
      </c>
      <c r="P8156" s="515">
        <v>99000000</v>
      </c>
      <c r="Q8156" s="782">
        <v>33000000</v>
      </c>
      <c r="R8156" s="782"/>
      <c r="T8156" s="568"/>
    </row>
    <row r="8157" spans="1:20" s="498" customFormat="1" ht="12" x14ac:dyDescent="0.25">
      <c r="A8157" s="772"/>
      <c r="D8157" s="515" t="s">
        <v>14177</v>
      </c>
      <c r="E8157" s="779" t="s">
        <v>14178</v>
      </c>
      <c r="F8157" s="780" t="s">
        <v>6525</v>
      </c>
      <c r="G8157" s="781" t="s">
        <v>10795</v>
      </c>
      <c r="H8157" s="781" t="s">
        <v>10796</v>
      </c>
      <c r="I8157" s="781" t="s">
        <v>5517</v>
      </c>
      <c r="J8157" s="782">
        <v>600000</v>
      </c>
      <c r="K8157" s="783">
        <v>600000</v>
      </c>
      <c r="L8157" s="784">
        <f t="shared" si="530"/>
        <v>0</v>
      </c>
      <c r="M8157" s="784">
        <f t="shared" si="531"/>
        <v>0</v>
      </c>
      <c r="N8157" s="782">
        <v>600000</v>
      </c>
      <c r="O8157" s="782">
        <v>600000</v>
      </c>
      <c r="P8157" s="515">
        <v>1800000</v>
      </c>
      <c r="Q8157" s="782">
        <v>600000</v>
      </c>
      <c r="R8157" s="782"/>
      <c r="T8157" s="568"/>
    </row>
    <row r="8158" spans="1:20" s="498" customFormat="1" ht="12" x14ac:dyDescent="0.25">
      <c r="A8158" s="772"/>
      <c r="D8158" s="515" t="s">
        <v>14179</v>
      </c>
      <c r="E8158" s="779" t="s">
        <v>14180</v>
      </c>
      <c r="F8158" s="780" t="s">
        <v>5915</v>
      </c>
      <c r="G8158" s="781" t="s">
        <v>10795</v>
      </c>
      <c r="H8158" s="781" t="s">
        <v>10796</v>
      </c>
      <c r="I8158" s="781" t="s">
        <v>5517</v>
      </c>
      <c r="J8158" s="782">
        <v>800000</v>
      </c>
      <c r="K8158" s="783">
        <v>800000</v>
      </c>
      <c r="L8158" s="784">
        <f t="shared" si="530"/>
        <v>0</v>
      </c>
      <c r="M8158" s="784">
        <f t="shared" si="531"/>
        <v>0</v>
      </c>
      <c r="N8158" s="782">
        <v>800000</v>
      </c>
      <c r="O8158" s="782">
        <v>800000</v>
      </c>
      <c r="P8158" s="515">
        <v>2400000</v>
      </c>
      <c r="Q8158" s="782">
        <v>800000</v>
      </c>
      <c r="R8158" s="782"/>
      <c r="T8158" s="568"/>
    </row>
    <row r="8159" spans="1:20" s="498" customFormat="1" ht="12" x14ac:dyDescent="0.25">
      <c r="A8159" s="772"/>
      <c r="D8159" s="515" t="s">
        <v>14181</v>
      </c>
      <c r="E8159" s="779" t="s">
        <v>14182</v>
      </c>
      <c r="F8159" s="780" t="s">
        <v>7142</v>
      </c>
      <c r="G8159" s="781" t="s">
        <v>10795</v>
      </c>
      <c r="H8159" s="781" t="s">
        <v>10796</v>
      </c>
      <c r="I8159" s="781" t="s">
        <v>5517</v>
      </c>
      <c r="J8159" s="782">
        <v>10000000</v>
      </c>
      <c r="K8159" s="783">
        <v>10000000</v>
      </c>
      <c r="L8159" s="784">
        <f t="shared" si="530"/>
        <v>0</v>
      </c>
      <c r="M8159" s="784">
        <f t="shared" si="531"/>
        <v>0</v>
      </c>
      <c r="N8159" s="782">
        <v>10000000</v>
      </c>
      <c r="O8159" s="782">
        <v>10000000</v>
      </c>
      <c r="P8159" s="515">
        <v>30000000</v>
      </c>
      <c r="Q8159" s="782">
        <v>0</v>
      </c>
      <c r="R8159" s="782"/>
      <c r="T8159" s="568"/>
    </row>
    <row r="8160" spans="1:20" s="498" customFormat="1" ht="12" x14ac:dyDescent="0.25">
      <c r="A8160" s="772"/>
      <c r="D8160" s="515" t="s">
        <v>14183</v>
      </c>
      <c r="E8160" s="779" t="s">
        <v>14184</v>
      </c>
      <c r="F8160" s="780" t="s">
        <v>5703</v>
      </c>
      <c r="G8160" s="781" t="s">
        <v>10795</v>
      </c>
      <c r="H8160" s="781" t="s">
        <v>10796</v>
      </c>
      <c r="I8160" s="781" t="s">
        <v>5517</v>
      </c>
      <c r="J8160" s="782">
        <v>300000</v>
      </c>
      <c r="K8160" s="783">
        <v>300000</v>
      </c>
      <c r="L8160" s="784">
        <f t="shared" si="530"/>
        <v>0</v>
      </c>
      <c r="M8160" s="784">
        <f t="shared" si="531"/>
        <v>0</v>
      </c>
      <c r="N8160" s="782">
        <v>300000</v>
      </c>
      <c r="O8160" s="782">
        <v>300000</v>
      </c>
      <c r="P8160" s="515">
        <v>900000</v>
      </c>
      <c r="Q8160" s="782">
        <v>300000</v>
      </c>
      <c r="R8160" s="782"/>
      <c r="T8160" s="568"/>
    </row>
    <row r="8161" spans="1:20" s="498" customFormat="1" ht="24" x14ac:dyDescent="0.25">
      <c r="A8161" s="772"/>
      <c r="D8161" s="515" t="s">
        <v>14185</v>
      </c>
      <c r="E8161" s="779" t="s">
        <v>14186</v>
      </c>
      <c r="F8161" s="780" t="s">
        <v>5706</v>
      </c>
      <c r="G8161" s="781" t="s">
        <v>10795</v>
      </c>
      <c r="H8161" s="781" t="s">
        <v>10796</v>
      </c>
      <c r="I8161" s="781" t="s">
        <v>5517</v>
      </c>
      <c r="J8161" s="782">
        <v>500000</v>
      </c>
      <c r="K8161" s="783">
        <v>500000</v>
      </c>
      <c r="L8161" s="784">
        <f t="shared" si="530"/>
        <v>0</v>
      </c>
      <c r="M8161" s="784">
        <f t="shared" si="531"/>
        <v>0</v>
      </c>
      <c r="N8161" s="782">
        <v>500000</v>
      </c>
      <c r="O8161" s="782">
        <v>500000</v>
      </c>
      <c r="P8161" s="515">
        <v>1500000</v>
      </c>
      <c r="Q8161" s="782">
        <v>500000</v>
      </c>
      <c r="R8161" s="782"/>
      <c r="T8161" s="568"/>
    </row>
    <row r="8162" spans="1:20" s="498" customFormat="1" ht="12" x14ac:dyDescent="0.25">
      <c r="A8162" s="772"/>
      <c r="D8162" s="515" t="s">
        <v>14187</v>
      </c>
      <c r="E8162" s="779" t="s">
        <v>14188</v>
      </c>
      <c r="F8162" s="515" t="s">
        <v>5709</v>
      </c>
      <c r="G8162" s="781" t="s">
        <v>10795</v>
      </c>
      <c r="H8162" s="781" t="s">
        <v>10796</v>
      </c>
      <c r="I8162" s="781" t="s">
        <v>5517</v>
      </c>
      <c r="J8162" s="782">
        <v>2500000</v>
      </c>
      <c r="K8162" s="783">
        <v>2500000</v>
      </c>
      <c r="L8162" s="784">
        <f t="shared" si="530"/>
        <v>0</v>
      </c>
      <c r="M8162" s="784">
        <f t="shared" si="531"/>
        <v>0</v>
      </c>
      <c r="N8162" s="782">
        <v>2500000</v>
      </c>
      <c r="O8162" s="782">
        <v>2500000</v>
      </c>
      <c r="P8162" s="515">
        <v>7500000</v>
      </c>
      <c r="Q8162" s="782">
        <v>2500000</v>
      </c>
      <c r="R8162" s="782"/>
      <c r="T8162" s="568"/>
    </row>
    <row r="8163" spans="1:20" s="498" customFormat="1" ht="12" x14ac:dyDescent="0.25">
      <c r="A8163" s="772"/>
      <c r="D8163" s="515" t="s">
        <v>14189</v>
      </c>
      <c r="E8163" s="779" t="s">
        <v>14190</v>
      </c>
      <c r="F8163" s="780" t="s">
        <v>6465</v>
      </c>
      <c r="G8163" s="781" t="s">
        <v>10795</v>
      </c>
      <c r="H8163" s="781" t="s">
        <v>10796</v>
      </c>
      <c r="I8163" s="781" t="s">
        <v>5517</v>
      </c>
      <c r="J8163" s="782">
        <v>0</v>
      </c>
      <c r="K8163" s="783">
        <v>0</v>
      </c>
      <c r="L8163" s="784">
        <f t="shared" si="530"/>
        <v>0</v>
      </c>
      <c r="M8163" s="784">
        <f t="shared" si="531"/>
        <v>0</v>
      </c>
      <c r="N8163" s="782">
        <v>0</v>
      </c>
      <c r="O8163" s="782">
        <v>0</v>
      </c>
      <c r="P8163" s="515">
        <v>0</v>
      </c>
      <c r="Q8163" s="782">
        <v>0</v>
      </c>
      <c r="R8163" s="782"/>
      <c r="T8163" s="568"/>
    </row>
    <row r="8164" spans="1:20" s="498" customFormat="1" ht="24" x14ac:dyDescent="0.25">
      <c r="A8164" s="772"/>
      <c r="D8164" s="515" t="s">
        <v>14191</v>
      </c>
      <c r="E8164" s="779" t="s">
        <v>14192</v>
      </c>
      <c r="F8164" s="780" t="s">
        <v>6467</v>
      </c>
      <c r="G8164" s="781" t="s">
        <v>10795</v>
      </c>
      <c r="H8164" s="781" t="s">
        <v>10796</v>
      </c>
      <c r="I8164" s="781" t="s">
        <v>5517</v>
      </c>
      <c r="J8164" s="782">
        <v>300000</v>
      </c>
      <c r="K8164" s="783">
        <v>300000</v>
      </c>
      <c r="L8164" s="784">
        <f t="shared" si="530"/>
        <v>0</v>
      </c>
      <c r="M8164" s="784">
        <f t="shared" si="531"/>
        <v>0</v>
      </c>
      <c r="N8164" s="782">
        <v>300000</v>
      </c>
      <c r="O8164" s="782">
        <v>300000</v>
      </c>
      <c r="P8164" s="515">
        <v>900000</v>
      </c>
      <c r="Q8164" s="782">
        <v>0</v>
      </c>
      <c r="R8164" s="782"/>
      <c r="T8164" s="568"/>
    </row>
    <row r="8165" spans="1:20" s="498" customFormat="1" ht="12" x14ac:dyDescent="0.25">
      <c r="A8165" s="772"/>
      <c r="D8165" s="515" t="s">
        <v>14193</v>
      </c>
      <c r="E8165" s="779" t="s">
        <v>14194</v>
      </c>
      <c r="F8165" s="780" t="s">
        <v>5718</v>
      </c>
      <c r="G8165" s="781" t="s">
        <v>10795</v>
      </c>
      <c r="H8165" s="781" t="s">
        <v>10796</v>
      </c>
      <c r="I8165" s="781" t="s">
        <v>5517</v>
      </c>
      <c r="J8165" s="782">
        <v>5000000</v>
      </c>
      <c r="K8165" s="783">
        <v>5000000</v>
      </c>
      <c r="L8165" s="784">
        <f t="shared" si="530"/>
        <v>0</v>
      </c>
      <c r="M8165" s="784">
        <f t="shared" si="531"/>
        <v>0</v>
      </c>
      <c r="N8165" s="782">
        <v>5000000</v>
      </c>
      <c r="O8165" s="782">
        <v>5000000</v>
      </c>
      <c r="P8165" s="515">
        <v>15000000</v>
      </c>
      <c r="Q8165" s="782">
        <v>0</v>
      </c>
      <c r="R8165" s="782"/>
      <c r="T8165" s="568"/>
    </row>
    <row r="8166" spans="1:20" s="498" customFormat="1" ht="12" x14ac:dyDescent="0.25">
      <c r="A8166" s="772"/>
      <c r="D8166" s="515" t="s">
        <v>14195</v>
      </c>
      <c r="E8166" s="779" t="s">
        <v>14196</v>
      </c>
      <c r="F8166" s="780" t="s">
        <v>6716</v>
      </c>
      <c r="G8166" s="781" t="s">
        <v>10795</v>
      </c>
      <c r="H8166" s="781" t="s">
        <v>10796</v>
      </c>
      <c r="I8166" s="781" t="s">
        <v>5517</v>
      </c>
      <c r="J8166" s="782">
        <v>1000000</v>
      </c>
      <c r="K8166" s="783">
        <v>1000000</v>
      </c>
      <c r="L8166" s="784">
        <f t="shared" si="530"/>
        <v>0</v>
      </c>
      <c r="M8166" s="784">
        <f t="shared" si="531"/>
        <v>0</v>
      </c>
      <c r="N8166" s="782">
        <v>1000000</v>
      </c>
      <c r="O8166" s="782">
        <v>1000000</v>
      </c>
      <c r="P8166" s="515">
        <v>3000000</v>
      </c>
      <c r="Q8166" s="782">
        <v>1000000</v>
      </c>
      <c r="R8166" s="782"/>
      <c r="T8166" s="568"/>
    </row>
    <row r="8167" spans="1:20" s="498" customFormat="1" ht="24" x14ac:dyDescent="0.25">
      <c r="A8167" s="772"/>
      <c r="D8167" s="515" t="s">
        <v>14197</v>
      </c>
      <c r="E8167" s="779" t="s">
        <v>14198</v>
      </c>
      <c r="F8167" s="780" t="s">
        <v>14199</v>
      </c>
      <c r="G8167" s="781" t="s">
        <v>10795</v>
      </c>
      <c r="H8167" s="781" t="s">
        <v>10796</v>
      </c>
      <c r="I8167" s="781" t="s">
        <v>5517</v>
      </c>
      <c r="J8167" s="782">
        <v>5000000</v>
      </c>
      <c r="K8167" s="783">
        <v>5000000</v>
      </c>
      <c r="L8167" s="784">
        <f t="shared" si="530"/>
        <v>0</v>
      </c>
      <c r="M8167" s="784">
        <f t="shared" si="531"/>
        <v>0</v>
      </c>
      <c r="N8167" s="782">
        <v>5000000</v>
      </c>
      <c r="O8167" s="782">
        <v>5000000</v>
      </c>
      <c r="P8167" s="515">
        <v>15000000</v>
      </c>
      <c r="Q8167" s="782">
        <v>5000000</v>
      </c>
      <c r="R8167" s="782"/>
      <c r="T8167" s="568"/>
    </row>
    <row r="8168" spans="1:20" s="498" customFormat="1" ht="12" x14ac:dyDescent="0.25">
      <c r="A8168" s="772"/>
      <c r="D8168" s="515" t="s">
        <v>14200</v>
      </c>
      <c r="E8168" s="779" t="s">
        <v>14201</v>
      </c>
      <c r="F8168" s="515" t="s">
        <v>5727</v>
      </c>
      <c r="G8168" s="781" t="s">
        <v>10795</v>
      </c>
      <c r="H8168" s="781" t="s">
        <v>10796</v>
      </c>
      <c r="I8168" s="781" t="s">
        <v>5517</v>
      </c>
      <c r="J8168" s="782">
        <v>1500000</v>
      </c>
      <c r="K8168" s="783">
        <v>1500000</v>
      </c>
      <c r="L8168" s="784">
        <f t="shared" si="530"/>
        <v>0</v>
      </c>
      <c r="M8168" s="784">
        <f t="shared" si="531"/>
        <v>0</v>
      </c>
      <c r="N8168" s="782">
        <v>1500000</v>
      </c>
      <c r="O8168" s="782">
        <v>1500000</v>
      </c>
      <c r="P8168" s="515">
        <v>4500000</v>
      </c>
      <c r="Q8168" s="782">
        <v>1500000</v>
      </c>
      <c r="R8168" s="782"/>
      <c r="T8168" s="568"/>
    </row>
    <row r="8169" spans="1:20" s="498" customFormat="1" ht="12" x14ac:dyDescent="0.25">
      <c r="A8169" s="772"/>
      <c r="D8169" s="515" t="s">
        <v>14202</v>
      </c>
      <c r="E8169" s="779" t="s">
        <v>14203</v>
      </c>
      <c r="F8169" s="780" t="s">
        <v>6224</v>
      </c>
      <c r="G8169" s="781" t="s">
        <v>10795</v>
      </c>
      <c r="H8169" s="781" t="s">
        <v>10796</v>
      </c>
      <c r="I8169" s="781" t="s">
        <v>5517</v>
      </c>
      <c r="J8169" s="782">
        <v>10000000</v>
      </c>
      <c r="K8169" s="783">
        <v>10000000</v>
      </c>
      <c r="L8169" s="784">
        <f t="shared" si="530"/>
        <v>0</v>
      </c>
      <c r="M8169" s="784">
        <f t="shared" si="531"/>
        <v>0</v>
      </c>
      <c r="N8169" s="782">
        <v>10000000</v>
      </c>
      <c r="O8169" s="782">
        <v>10000000</v>
      </c>
      <c r="P8169" s="515">
        <v>30000000</v>
      </c>
      <c r="Q8169" s="782">
        <v>0</v>
      </c>
      <c r="R8169" s="782"/>
      <c r="T8169" s="568"/>
    </row>
    <row r="8170" spans="1:20" s="498" customFormat="1" ht="12" x14ac:dyDescent="0.25">
      <c r="A8170" s="772"/>
      <c r="D8170" s="515" t="s">
        <v>14204</v>
      </c>
      <c r="E8170" s="779" t="s">
        <v>14205</v>
      </c>
      <c r="F8170" s="515" t="s">
        <v>6605</v>
      </c>
      <c r="G8170" s="781" t="s">
        <v>10795</v>
      </c>
      <c r="H8170" s="781" t="s">
        <v>10796</v>
      </c>
      <c r="I8170" s="781" t="s">
        <v>5517</v>
      </c>
      <c r="J8170" s="782">
        <v>300000</v>
      </c>
      <c r="K8170" s="783">
        <v>300000</v>
      </c>
      <c r="L8170" s="784">
        <f t="shared" si="530"/>
        <v>0</v>
      </c>
      <c r="M8170" s="784">
        <f t="shared" si="531"/>
        <v>0</v>
      </c>
      <c r="N8170" s="782">
        <v>300000</v>
      </c>
      <c r="O8170" s="782">
        <v>300000</v>
      </c>
      <c r="P8170" s="515">
        <v>900000</v>
      </c>
      <c r="Q8170" s="782">
        <v>0</v>
      </c>
      <c r="R8170" s="782"/>
      <c r="T8170" s="568"/>
    </row>
    <row r="8171" spans="1:20" s="498" customFormat="1" ht="12" x14ac:dyDescent="0.25">
      <c r="A8171" s="772"/>
      <c r="D8171" s="515" t="s">
        <v>14206</v>
      </c>
      <c r="E8171" s="779" t="s">
        <v>14207</v>
      </c>
      <c r="F8171" s="780" t="s">
        <v>5739</v>
      </c>
      <c r="G8171" s="781" t="s">
        <v>10795</v>
      </c>
      <c r="H8171" s="781" t="s">
        <v>10796</v>
      </c>
      <c r="I8171" s="781" t="s">
        <v>5517</v>
      </c>
      <c r="J8171" s="782">
        <v>15000000</v>
      </c>
      <c r="K8171" s="783">
        <v>15000000</v>
      </c>
      <c r="L8171" s="784">
        <f t="shared" si="530"/>
        <v>0</v>
      </c>
      <c r="M8171" s="784">
        <f t="shared" si="531"/>
        <v>0</v>
      </c>
      <c r="N8171" s="782">
        <v>15000000</v>
      </c>
      <c r="O8171" s="782">
        <v>15000000</v>
      </c>
      <c r="P8171" s="515">
        <v>45000000</v>
      </c>
      <c r="Q8171" s="782">
        <v>15000000</v>
      </c>
      <c r="R8171" s="782"/>
      <c r="T8171" s="568"/>
    </row>
    <row r="8172" spans="1:20" s="498" customFormat="1" ht="39" customHeight="1" x14ac:dyDescent="0.25">
      <c r="A8172" s="772"/>
      <c r="D8172" s="515" t="s">
        <v>14208</v>
      </c>
      <c r="E8172" s="779" t="s">
        <v>14209</v>
      </c>
      <c r="F8172" s="780" t="s">
        <v>14210</v>
      </c>
      <c r="G8172" s="781" t="s">
        <v>10795</v>
      </c>
      <c r="H8172" s="781" t="s">
        <v>10796</v>
      </c>
      <c r="I8172" s="781" t="s">
        <v>5517</v>
      </c>
      <c r="J8172" s="782">
        <v>3000000</v>
      </c>
      <c r="K8172" s="783">
        <v>3000000</v>
      </c>
      <c r="L8172" s="784">
        <f t="shared" si="530"/>
        <v>0</v>
      </c>
      <c r="M8172" s="784">
        <f t="shared" si="531"/>
        <v>0</v>
      </c>
      <c r="N8172" s="782">
        <v>3000000</v>
      </c>
      <c r="O8172" s="782">
        <v>3000000</v>
      </c>
      <c r="P8172" s="515">
        <v>9000000</v>
      </c>
      <c r="Q8172" s="782">
        <v>0</v>
      </c>
      <c r="R8172" s="782"/>
      <c r="T8172" s="568"/>
    </row>
    <row r="8173" spans="1:20" s="498" customFormat="1" ht="24" x14ac:dyDescent="0.25">
      <c r="A8173" s="772"/>
      <c r="D8173" s="515" t="s">
        <v>14211</v>
      </c>
      <c r="E8173" s="779" t="s">
        <v>14212</v>
      </c>
      <c r="F8173" s="780" t="s">
        <v>14213</v>
      </c>
      <c r="G8173" s="781" t="s">
        <v>10795</v>
      </c>
      <c r="H8173" s="781" t="s">
        <v>10796</v>
      </c>
      <c r="I8173" s="781" t="s">
        <v>5517</v>
      </c>
      <c r="J8173" s="782">
        <v>500000</v>
      </c>
      <c r="K8173" s="783">
        <v>500000</v>
      </c>
      <c r="L8173" s="784">
        <f t="shared" si="530"/>
        <v>0</v>
      </c>
      <c r="M8173" s="784">
        <f t="shared" si="531"/>
        <v>0</v>
      </c>
      <c r="N8173" s="782">
        <v>500000</v>
      </c>
      <c r="O8173" s="782">
        <v>500000</v>
      </c>
      <c r="P8173" s="515">
        <v>1500000</v>
      </c>
      <c r="Q8173" s="782">
        <v>500000</v>
      </c>
      <c r="R8173" s="782"/>
      <c r="T8173" s="568"/>
    </row>
    <row r="8174" spans="1:20" s="498" customFormat="1" ht="29.25" customHeight="1" x14ac:dyDescent="0.25">
      <c r="A8174" s="772"/>
      <c r="D8174" s="515" t="s">
        <v>14214</v>
      </c>
      <c r="E8174" s="779" t="s">
        <v>14215</v>
      </c>
      <c r="F8174" s="780" t="s">
        <v>7011</v>
      </c>
      <c r="G8174" s="781" t="s">
        <v>10795</v>
      </c>
      <c r="H8174" s="781" t="s">
        <v>10796</v>
      </c>
      <c r="I8174" s="781" t="s">
        <v>5517</v>
      </c>
      <c r="J8174" s="782">
        <v>500000</v>
      </c>
      <c r="K8174" s="783">
        <v>500000</v>
      </c>
      <c r="L8174" s="784">
        <f t="shared" si="530"/>
        <v>0</v>
      </c>
      <c r="M8174" s="784">
        <f t="shared" si="531"/>
        <v>0</v>
      </c>
      <c r="N8174" s="782">
        <v>500000</v>
      </c>
      <c r="O8174" s="782">
        <v>500000</v>
      </c>
      <c r="P8174" s="515">
        <v>1500000</v>
      </c>
      <c r="Q8174" s="782">
        <v>0</v>
      </c>
      <c r="R8174" s="782"/>
      <c r="T8174" s="568"/>
    </row>
    <row r="8175" spans="1:20" s="498" customFormat="1" ht="12" x14ac:dyDescent="0.25">
      <c r="A8175" s="772"/>
      <c r="D8175" s="515" t="s">
        <v>14216</v>
      </c>
      <c r="E8175" s="779" t="s">
        <v>14217</v>
      </c>
      <c r="F8175" s="515" t="s">
        <v>13128</v>
      </c>
      <c r="G8175" s="781" t="s">
        <v>10795</v>
      </c>
      <c r="H8175" s="781" t="s">
        <v>10796</v>
      </c>
      <c r="I8175" s="781" t="s">
        <v>5517</v>
      </c>
      <c r="J8175" s="782">
        <v>5000000</v>
      </c>
      <c r="K8175" s="783">
        <v>5000000</v>
      </c>
      <c r="L8175" s="782">
        <f t="shared" si="530"/>
        <v>0</v>
      </c>
      <c r="M8175" s="782">
        <f t="shared" si="531"/>
        <v>0</v>
      </c>
      <c r="N8175" s="782">
        <v>5000000</v>
      </c>
      <c r="O8175" s="782">
        <v>5000000</v>
      </c>
      <c r="P8175" s="515">
        <v>15000000</v>
      </c>
      <c r="Q8175" s="782">
        <v>5000000</v>
      </c>
      <c r="R8175" s="782"/>
      <c r="T8175" s="568"/>
    </row>
    <row r="8176" spans="1:20" s="751" customFormat="1" ht="12" customHeight="1" x14ac:dyDescent="0.3">
      <c r="A8176" s="946" t="s">
        <v>5500</v>
      </c>
      <c r="B8176" s="946"/>
      <c r="C8176" s="946"/>
      <c r="D8176" s="946"/>
      <c r="E8176" s="946"/>
      <c r="F8176" s="946"/>
      <c r="G8176" s="946"/>
      <c r="H8176" s="946"/>
      <c r="I8176" s="946"/>
      <c r="J8176" s="946"/>
      <c r="K8176" s="946"/>
      <c r="L8176" s="946"/>
      <c r="M8176" s="946"/>
      <c r="N8176" s="946"/>
      <c r="O8176" s="946"/>
      <c r="P8176" s="946"/>
      <c r="Q8176" s="946"/>
      <c r="T8176" s="752"/>
    </row>
    <row r="8177" spans="1:20" s="751" customFormat="1" ht="13.8" x14ac:dyDescent="0.3">
      <c r="A8177" s="946" t="s">
        <v>5501</v>
      </c>
      <c r="B8177" s="946"/>
      <c r="C8177" s="946"/>
      <c r="D8177" s="946"/>
      <c r="E8177" s="946"/>
      <c r="F8177" s="946"/>
      <c r="G8177" s="946"/>
      <c r="H8177" s="946"/>
      <c r="I8177" s="946"/>
      <c r="J8177" s="946"/>
      <c r="K8177" s="946"/>
      <c r="L8177" s="946"/>
      <c r="M8177" s="946"/>
      <c r="N8177" s="946"/>
      <c r="O8177" s="946"/>
      <c r="P8177" s="946"/>
      <c r="Q8177" s="946"/>
      <c r="T8177" s="752"/>
    </row>
    <row r="8178" spans="1:20" s="753" customFormat="1" ht="13.2" x14ac:dyDescent="0.25">
      <c r="A8178" s="947" t="s">
        <v>12786</v>
      </c>
      <c r="B8178" s="947"/>
      <c r="C8178" s="947"/>
      <c r="D8178" s="947"/>
      <c r="E8178" s="947"/>
      <c r="F8178" s="947"/>
      <c r="G8178" s="947"/>
      <c r="H8178" s="947"/>
      <c r="I8178" s="947"/>
      <c r="J8178" s="947"/>
      <c r="K8178" s="947"/>
      <c r="L8178" s="947"/>
      <c r="M8178" s="947"/>
      <c r="N8178" s="947"/>
      <c r="O8178" s="947"/>
      <c r="P8178" s="947"/>
      <c r="Q8178" s="947"/>
      <c r="T8178" s="754"/>
    </row>
    <row r="8179" spans="1:20" s="760" customFormat="1" ht="24" customHeight="1" x14ac:dyDescent="0.25">
      <c r="A8179" s="943" t="s">
        <v>5502</v>
      </c>
      <c r="B8179" s="948" t="s">
        <v>5503</v>
      </c>
      <c r="C8179" s="949"/>
      <c r="D8179" s="755"/>
      <c r="E8179" s="943" t="s">
        <v>5504</v>
      </c>
      <c r="F8179" s="943" t="s">
        <v>4881</v>
      </c>
      <c r="G8179" s="943" t="s">
        <v>5505</v>
      </c>
      <c r="H8179" s="943" t="s">
        <v>5506</v>
      </c>
      <c r="I8179" s="943" t="s">
        <v>5507</v>
      </c>
      <c r="J8179" s="756" t="s">
        <v>3115</v>
      </c>
      <c r="K8179" s="757" t="s">
        <v>3116</v>
      </c>
      <c r="L8179" s="758" t="s">
        <v>5508</v>
      </c>
      <c r="M8179" s="758" t="s">
        <v>5509</v>
      </c>
      <c r="N8179" s="756" t="s">
        <v>3116</v>
      </c>
      <c r="O8179" s="756" t="s">
        <v>3116</v>
      </c>
      <c r="P8179" s="759" t="s">
        <v>3317</v>
      </c>
      <c r="Q8179" s="759" t="s">
        <v>3341</v>
      </c>
      <c r="R8179" s="759" t="s">
        <v>5510</v>
      </c>
      <c r="T8179" s="761"/>
    </row>
    <row r="8180" spans="1:20" s="760" customFormat="1" ht="19.5" customHeight="1" x14ac:dyDescent="0.25">
      <c r="A8180" s="944"/>
      <c r="B8180" s="950"/>
      <c r="C8180" s="951"/>
      <c r="D8180" s="762"/>
      <c r="E8180" s="944"/>
      <c r="F8180" s="944"/>
      <c r="G8180" s="944"/>
      <c r="H8180" s="944"/>
      <c r="I8180" s="944"/>
      <c r="J8180" s="763">
        <v>2020</v>
      </c>
      <c r="K8180" s="764" t="s">
        <v>3120</v>
      </c>
      <c r="L8180" s="765" t="s">
        <v>3120</v>
      </c>
      <c r="M8180" s="765" t="s">
        <v>3120</v>
      </c>
      <c r="N8180" s="766" t="s">
        <v>5068</v>
      </c>
      <c r="O8180" s="766" t="s">
        <v>5069</v>
      </c>
      <c r="P8180" s="763" t="s">
        <v>4882</v>
      </c>
      <c r="Q8180" s="766" t="s">
        <v>5102</v>
      </c>
      <c r="R8180" s="763"/>
      <c r="T8180" s="761"/>
    </row>
    <row r="8181" spans="1:20" s="760" customFormat="1" ht="15.75" customHeight="1" x14ac:dyDescent="0.25">
      <c r="A8181" s="945"/>
      <c r="B8181" s="952"/>
      <c r="C8181" s="953"/>
      <c r="D8181" s="768"/>
      <c r="E8181" s="945"/>
      <c r="F8181" s="945"/>
      <c r="G8181" s="945"/>
      <c r="H8181" s="945"/>
      <c r="I8181" s="945"/>
      <c r="J8181" s="769" t="s">
        <v>14</v>
      </c>
      <c r="K8181" s="770" t="s">
        <v>14</v>
      </c>
      <c r="L8181" s="771" t="s">
        <v>14</v>
      </c>
      <c r="M8181" s="771" t="s">
        <v>14</v>
      </c>
      <c r="N8181" s="769" t="s">
        <v>14</v>
      </c>
      <c r="O8181" s="769" t="s">
        <v>14</v>
      </c>
      <c r="P8181" s="769" t="s">
        <v>14</v>
      </c>
      <c r="Q8181" s="769" t="s">
        <v>14</v>
      </c>
      <c r="R8181" s="769"/>
      <c r="T8181" s="761"/>
    </row>
    <row r="8182" spans="1:20" s="498" customFormat="1" ht="12" x14ac:dyDescent="0.25">
      <c r="A8182" s="772"/>
      <c r="D8182" s="515" t="s">
        <v>14218</v>
      </c>
      <c r="E8182" s="779" t="s">
        <v>14219</v>
      </c>
      <c r="F8182" s="780" t="s">
        <v>5768</v>
      </c>
      <c r="G8182" s="781" t="s">
        <v>10795</v>
      </c>
      <c r="H8182" s="781" t="s">
        <v>10796</v>
      </c>
      <c r="I8182" s="781" t="s">
        <v>5517</v>
      </c>
      <c r="J8182" s="782">
        <v>0</v>
      </c>
      <c r="K8182" s="783">
        <v>0</v>
      </c>
      <c r="L8182" s="784">
        <f t="shared" si="530"/>
        <v>0</v>
      </c>
      <c r="M8182" s="784">
        <f t="shared" si="531"/>
        <v>0</v>
      </c>
      <c r="N8182" s="782">
        <v>0</v>
      </c>
      <c r="O8182" s="782">
        <v>0</v>
      </c>
      <c r="P8182" s="515">
        <v>0</v>
      </c>
      <c r="Q8182" s="782">
        <v>0</v>
      </c>
      <c r="R8182" s="782"/>
      <c r="T8182" s="568"/>
    </row>
    <row r="8183" spans="1:20" s="498" customFormat="1" ht="24" x14ac:dyDescent="0.25">
      <c r="A8183" s="772"/>
      <c r="D8183" s="515" t="s">
        <v>14220</v>
      </c>
      <c r="E8183" s="779" t="s">
        <v>14221</v>
      </c>
      <c r="F8183" s="780" t="s">
        <v>8038</v>
      </c>
      <c r="G8183" s="781" t="s">
        <v>10795</v>
      </c>
      <c r="H8183" s="781" t="s">
        <v>10796</v>
      </c>
      <c r="I8183" s="781" t="s">
        <v>5517</v>
      </c>
      <c r="J8183" s="782">
        <v>6000000</v>
      </c>
      <c r="K8183" s="783">
        <v>6000000</v>
      </c>
      <c r="L8183" s="784">
        <f t="shared" si="530"/>
        <v>0</v>
      </c>
      <c r="M8183" s="784">
        <f t="shared" si="531"/>
        <v>0</v>
      </c>
      <c r="N8183" s="782">
        <v>6000000</v>
      </c>
      <c r="O8183" s="782">
        <v>6000000</v>
      </c>
      <c r="P8183" s="515">
        <v>18000000</v>
      </c>
      <c r="Q8183" s="782">
        <v>5500000</v>
      </c>
      <c r="R8183" s="782"/>
      <c r="T8183" s="568"/>
    </row>
    <row r="8184" spans="1:20" s="498" customFormat="1" ht="12" x14ac:dyDescent="0.25">
      <c r="A8184" s="772"/>
      <c r="D8184" s="515" t="s">
        <v>14222</v>
      </c>
      <c r="E8184" s="779" t="s">
        <v>14223</v>
      </c>
      <c r="F8184" s="780" t="s">
        <v>14224</v>
      </c>
      <c r="G8184" s="781" t="s">
        <v>10795</v>
      </c>
      <c r="H8184" s="781" t="s">
        <v>10796</v>
      </c>
      <c r="I8184" s="781" t="s">
        <v>5517</v>
      </c>
      <c r="J8184" s="782">
        <v>0</v>
      </c>
      <c r="K8184" s="783">
        <v>0</v>
      </c>
      <c r="L8184" s="784">
        <f t="shared" si="530"/>
        <v>0</v>
      </c>
      <c r="M8184" s="784">
        <f t="shared" si="531"/>
        <v>0</v>
      </c>
      <c r="N8184" s="782">
        <v>0</v>
      </c>
      <c r="O8184" s="782">
        <v>0</v>
      </c>
      <c r="P8184" s="515">
        <v>0</v>
      </c>
      <c r="Q8184" s="782">
        <v>0</v>
      </c>
      <c r="R8184" s="782"/>
      <c r="T8184" s="568"/>
    </row>
    <row r="8185" spans="1:20" s="498" customFormat="1" ht="12" x14ac:dyDescent="0.25">
      <c r="A8185" s="772"/>
      <c r="D8185" s="515" t="s">
        <v>14225</v>
      </c>
      <c r="E8185" s="779" t="s">
        <v>14226</v>
      </c>
      <c r="F8185" s="780" t="s">
        <v>14227</v>
      </c>
      <c r="G8185" s="781" t="s">
        <v>10795</v>
      </c>
      <c r="H8185" s="781" t="s">
        <v>10796</v>
      </c>
      <c r="I8185" s="781" t="s">
        <v>5517</v>
      </c>
      <c r="J8185" s="782">
        <v>0</v>
      </c>
      <c r="K8185" s="783">
        <v>0</v>
      </c>
      <c r="L8185" s="784">
        <f t="shared" si="530"/>
        <v>0</v>
      </c>
      <c r="M8185" s="784">
        <f t="shared" si="531"/>
        <v>0</v>
      </c>
      <c r="N8185" s="782">
        <v>0</v>
      </c>
      <c r="O8185" s="782">
        <v>0</v>
      </c>
      <c r="P8185" s="515">
        <v>0</v>
      </c>
      <c r="Q8185" s="782">
        <v>0</v>
      </c>
      <c r="R8185" s="782"/>
      <c r="T8185" s="568"/>
    </row>
    <row r="8186" spans="1:20" s="498" customFormat="1" ht="12" x14ac:dyDescent="0.25">
      <c r="A8186" s="772"/>
      <c r="D8186" s="519" t="s">
        <v>14228</v>
      </c>
      <c r="E8186" s="779" t="s">
        <v>14229</v>
      </c>
      <c r="F8186" s="780" t="s">
        <v>14230</v>
      </c>
      <c r="G8186" s="781" t="s">
        <v>10795</v>
      </c>
      <c r="H8186" s="781" t="s">
        <v>10796</v>
      </c>
      <c r="I8186" s="781" t="s">
        <v>5517</v>
      </c>
      <c r="J8186" s="782">
        <v>0</v>
      </c>
      <c r="K8186" s="783">
        <v>0</v>
      </c>
      <c r="L8186" s="782">
        <f t="shared" si="530"/>
        <v>0</v>
      </c>
      <c r="M8186" s="782">
        <f t="shared" si="531"/>
        <v>0</v>
      </c>
      <c r="N8186" s="782">
        <v>0</v>
      </c>
      <c r="O8186" s="782">
        <v>0</v>
      </c>
      <c r="P8186" s="515">
        <v>0</v>
      </c>
      <c r="Q8186" s="782">
        <v>0</v>
      </c>
      <c r="R8186" s="782"/>
      <c r="T8186" s="568"/>
    </row>
    <row r="8187" spans="1:20" s="498" customFormat="1" ht="12" x14ac:dyDescent="0.25">
      <c r="A8187" s="772"/>
      <c r="D8187" s="816"/>
      <c r="F8187" s="536"/>
      <c r="J8187" s="776"/>
      <c r="K8187" s="776"/>
      <c r="L8187" s="776"/>
      <c r="M8187" s="776"/>
      <c r="N8187" s="776"/>
      <c r="O8187" s="776"/>
      <c r="Q8187" s="776"/>
      <c r="R8187" s="776"/>
      <c r="T8187" s="568"/>
    </row>
    <row r="8188" spans="1:20" s="498" customFormat="1" ht="12" x14ac:dyDescent="0.25">
      <c r="A8188" s="772"/>
      <c r="B8188" s="566" t="s">
        <v>2378</v>
      </c>
      <c r="C8188" s="810"/>
      <c r="D8188" s="810"/>
      <c r="E8188" s="810"/>
      <c r="F8188" s="827"/>
      <c r="G8188" s="810"/>
      <c r="H8188" s="810"/>
      <c r="I8188" s="779"/>
      <c r="J8188" s="782">
        <v>460490673</v>
      </c>
      <c r="K8188" s="783">
        <f>SUM(K8078,K8106)</f>
        <v>460490673</v>
      </c>
      <c r="L8188" s="782">
        <f t="shared" ref="L8188:O8188" si="532">SUM(L8078,L8106)</f>
        <v>0</v>
      </c>
      <c r="M8188" s="782">
        <f t="shared" si="532"/>
        <v>0</v>
      </c>
      <c r="N8188" s="782">
        <f t="shared" si="532"/>
        <v>465470881</v>
      </c>
      <c r="O8188" s="782">
        <f t="shared" si="532"/>
        <v>470751091</v>
      </c>
      <c r="P8188" s="515">
        <v>1396712645</v>
      </c>
      <c r="Q8188" s="782">
        <v>623319365</v>
      </c>
      <c r="R8188" s="782"/>
      <c r="T8188" s="568"/>
    </row>
    <row r="8189" spans="1:20" s="498" customFormat="1" ht="12" x14ac:dyDescent="0.25">
      <c r="A8189" s="772"/>
      <c r="F8189" s="536"/>
      <c r="J8189" s="776"/>
      <c r="K8189" s="776"/>
      <c r="L8189" s="776"/>
      <c r="M8189" s="776"/>
      <c r="N8189" s="776"/>
      <c r="O8189" s="776"/>
      <c r="Q8189" s="776"/>
      <c r="R8189" s="776"/>
      <c r="T8189" s="568"/>
    </row>
    <row r="8190" spans="1:20" s="498" customFormat="1" ht="12" x14ac:dyDescent="0.25">
      <c r="A8190" s="772" t="s">
        <v>14231</v>
      </c>
      <c r="B8190" s="773" t="s">
        <v>2379</v>
      </c>
      <c r="C8190" s="773"/>
      <c r="D8190" s="773"/>
      <c r="E8190" s="773"/>
      <c r="F8190" s="775"/>
      <c r="G8190" s="773"/>
      <c r="H8190" s="773"/>
      <c r="I8190" s="773"/>
      <c r="J8190" s="776"/>
      <c r="K8190" s="776"/>
      <c r="L8190" s="776"/>
      <c r="M8190" s="776"/>
      <c r="N8190" s="776"/>
      <c r="O8190" s="776"/>
      <c r="Q8190" s="776"/>
      <c r="R8190" s="776"/>
      <c r="T8190" s="568"/>
    </row>
    <row r="8191" spans="1:20" s="498" customFormat="1" ht="12" x14ac:dyDescent="0.25">
      <c r="A8191" s="772"/>
      <c r="C8191" s="773" t="s">
        <v>5123</v>
      </c>
      <c r="D8191" s="817"/>
      <c r="E8191" s="773"/>
      <c r="F8191" s="775"/>
      <c r="G8191" s="773"/>
      <c r="H8191" s="773"/>
      <c r="I8191" s="773"/>
      <c r="J8191" s="777">
        <v>133823955</v>
      </c>
      <c r="K8191" s="789">
        <f>SUM(K8192:K8206)</f>
        <v>133823955</v>
      </c>
      <c r="L8191" s="784">
        <f t="shared" ref="L8191:O8191" si="533">SUM(L8192:L8206)</f>
        <v>0</v>
      </c>
      <c r="M8191" s="784">
        <f t="shared" si="533"/>
        <v>0</v>
      </c>
      <c r="N8191" s="784">
        <f t="shared" si="533"/>
        <v>134467339</v>
      </c>
      <c r="O8191" s="784">
        <f t="shared" si="533"/>
        <v>135110666</v>
      </c>
      <c r="P8191" s="777">
        <f>SUM(K8191,N8191,O8191)</f>
        <v>403401960</v>
      </c>
      <c r="Q8191" s="777">
        <v>306321408</v>
      </c>
      <c r="R8191" s="777"/>
      <c r="T8191" s="568"/>
    </row>
    <row r="8192" spans="1:20" s="498" customFormat="1" ht="12" x14ac:dyDescent="0.25">
      <c r="A8192" s="772"/>
      <c r="D8192" s="515" t="s">
        <v>14232</v>
      </c>
      <c r="E8192" s="779" t="s">
        <v>14233</v>
      </c>
      <c r="F8192" s="780" t="s">
        <v>6059</v>
      </c>
      <c r="G8192" s="781" t="s">
        <v>10795</v>
      </c>
      <c r="H8192" s="781" t="s">
        <v>14234</v>
      </c>
      <c r="I8192" s="781" t="s">
        <v>5517</v>
      </c>
      <c r="J8192" s="782">
        <v>132275705</v>
      </c>
      <c r="K8192" s="783">
        <v>132275705</v>
      </c>
      <c r="L8192" s="784">
        <f t="shared" ref="L8192:L8206" si="534">SUM(J8192-K8192)</f>
        <v>0</v>
      </c>
      <c r="M8192" s="784">
        <f>SUM(K8192-J8192)</f>
        <v>0</v>
      </c>
      <c r="N8192" s="782">
        <v>132908339</v>
      </c>
      <c r="O8192" s="782">
        <v>133541416</v>
      </c>
      <c r="P8192" s="515">
        <v>398725460</v>
      </c>
      <c r="Q8192" s="782">
        <v>306321408</v>
      </c>
      <c r="R8192" s="782"/>
      <c r="T8192" s="568"/>
    </row>
    <row r="8193" spans="1:20" s="498" customFormat="1" ht="12" x14ac:dyDescent="0.25">
      <c r="A8193" s="772"/>
      <c r="D8193" s="515" t="s">
        <v>14235</v>
      </c>
      <c r="E8193" s="779" t="s">
        <v>14236</v>
      </c>
      <c r="F8193" s="780" t="s">
        <v>6905</v>
      </c>
      <c r="G8193" s="781" t="s">
        <v>10795</v>
      </c>
      <c r="H8193" s="781" t="s">
        <v>14234</v>
      </c>
      <c r="I8193" s="781" t="s">
        <v>5517</v>
      </c>
      <c r="J8193" s="782">
        <v>0</v>
      </c>
      <c r="K8193" s="783">
        <v>0</v>
      </c>
      <c r="L8193" s="784">
        <f t="shared" si="534"/>
        <v>0</v>
      </c>
      <c r="M8193" s="784">
        <f t="shared" ref="M8193:M8206" si="535">SUM(K8193-J8193)</f>
        <v>0</v>
      </c>
      <c r="N8193" s="782">
        <v>0</v>
      </c>
      <c r="O8193" s="782">
        <v>0</v>
      </c>
      <c r="P8193" s="515">
        <v>0</v>
      </c>
      <c r="Q8193" s="782">
        <v>0</v>
      </c>
      <c r="R8193" s="782"/>
      <c r="T8193" s="568"/>
    </row>
    <row r="8194" spans="1:20" s="498" customFormat="1" ht="24" x14ac:dyDescent="0.25">
      <c r="A8194" s="772"/>
      <c r="D8194" s="515" t="s">
        <v>14237</v>
      </c>
      <c r="E8194" s="779" t="s">
        <v>14238</v>
      </c>
      <c r="F8194" s="780" t="s">
        <v>5523</v>
      </c>
      <c r="G8194" s="781" t="s">
        <v>10795</v>
      </c>
      <c r="H8194" s="781" t="s">
        <v>14234</v>
      </c>
      <c r="I8194" s="781" t="s">
        <v>5517</v>
      </c>
      <c r="J8194" s="782">
        <v>0</v>
      </c>
      <c r="K8194" s="783">
        <v>0</v>
      </c>
      <c r="L8194" s="784">
        <f t="shared" si="534"/>
        <v>0</v>
      </c>
      <c r="M8194" s="784">
        <f t="shared" si="535"/>
        <v>0</v>
      </c>
      <c r="N8194" s="782">
        <v>0</v>
      </c>
      <c r="O8194" s="782">
        <v>0</v>
      </c>
      <c r="P8194" s="515">
        <v>0</v>
      </c>
      <c r="Q8194" s="782">
        <v>0</v>
      </c>
      <c r="R8194" s="782"/>
      <c r="T8194" s="568"/>
    </row>
    <row r="8195" spans="1:20" s="498" customFormat="1" ht="14.25" customHeight="1" x14ac:dyDescent="0.25">
      <c r="A8195" s="772"/>
      <c r="D8195" s="515" t="s">
        <v>14239</v>
      </c>
      <c r="E8195" s="779" t="s">
        <v>14240</v>
      </c>
      <c r="F8195" s="780" t="s">
        <v>5526</v>
      </c>
      <c r="G8195" s="781" t="s">
        <v>10795</v>
      </c>
      <c r="H8195" s="781" t="s">
        <v>14234</v>
      </c>
      <c r="I8195" s="781" t="s">
        <v>5517</v>
      </c>
      <c r="J8195" s="782">
        <v>1433500</v>
      </c>
      <c r="K8195" s="783">
        <v>1433500</v>
      </c>
      <c r="L8195" s="784">
        <f t="shared" si="534"/>
        <v>0</v>
      </c>
      <c r="M8195" s="784">
        <f t="shared" si="535"/>
        <v>0</v>
      </c>
      <c r="N8195" s="782">
        <v>1442000</v>
      </c>
      <c r="O8195" s="782">
        <v>1450000</v>
      </c>
      <c r="P8195" s="515">
        <v>4325500</v>
      </c>
      <c r="Q8195" s="782">
        <v>0</v>
      </c>
      <c r="R8195" s="782"/>
      <c r="T8195" s="568"/>
    </row>
    <row r="8196" spans="1:20" s="498" customFormat="1" ht="12" x14ac:dyDescent="0.25">
      <c r="A8196" s="772"/>
      <c r="D8196" s="515" t="s">
        <v>14241</v>
      </c>
      <c r="E8196" s="779" t="s">
        <v>14242</v>
      </c>
      <c r="F8196" s="780" t="s">
        <v>5529</v>
      </c>
      <c r="G8196" s="781" t="s">
        <v>10795</v>
      </c>
      <c r="H8196" s="781" t="s">
        <v>14234</v>
      </c>
      <c r="I8196" s="781" t="s">
        <v>5517</v>
      </c>
      <c r="J8196" s="782">
        <v>53550</v>
      </c>
      <c r="K8196" s="783">
        <v>53550</v>
      </c>
      <c r="L8196" s="784">
        <f t="shared" si="534"/>
        <v>0</v>
      </c>
      <c r="M8196" s="784">
        <f t="shared" si="535"/>
        <v>0</v>
      </c>
      <c r="N8196" s="782">
        <v>54600</v>
      </c>
      <c r="O8196" s="782">
        <v>55650</v>
      </c>
      <c r="P8196" s="515">
        <v>163800</v>
      </c>
      <c r="Q8196" s="782">
        <v>0</v>
      </c>
      <c r="R8196" s="782"/>
      <c r="T8196" s="568"/>
    </row>
    <row r="8197" spans="1:20" s="498" customFormat="1" ht="12" x14ac:dyDescent="0.25">
      <c r="A8197" s="772"/>
      <c r="D8197" s="515" t="s">
        <v>14243</v>
      </c>
      <c r="E8197" s="779" t="s">
        <v>14244</v>
      </c>
      <c r="F8197" s="780" t="s">
        <v>5532</v>
      </c>
      <c r="G8197" s="781" t="s">
        <v>10795</v>
      </c>
      <c r="H8197" s="781" t="s">
        <v>14234</v>
      </c>
      <c r="I8197" s="781" t="s">
        <v>5517</v>
      </c>
      <c r="J8197" s="782">
        <v>0</v>
      </c>
      <c r="K8197" s="783">
        <v>0</v>
      </c>
      <c r="L8197" s="784">
        <f t="shared" si="534"/>
        <v>0</v>
      </c>
      <c r="M8197" s="784">
        <f t="shared" si="535"/>
        <v>0</v>
      </c>
      <c r="N8197" s="782">
        <v>0</v>
      </c>
      <c r="O8197" s="782">
        <v>0</v>
      </c>
      <c r="P8197" s="515">
        <v>0</v>
      </c>
      <c r="Q8197" s="782">
        <v>0</v>
      </c>
      <c r="R8197" s="782"/>
      <c r="T8197" s="568"/>
    </row>
    <row r="8198" spans="1:20" s="498" customFormat="1" ht="12" x14ac:dyDescent="0.25">
      <c r="A8198" s="772"/>
      <c r="D8198" s="515" t="s">
        <v>14245</v>
      </c>
      <c r="E8198" s="779" t="s">
        <v>14246</v>
      </c>
      <c r="F8198" s="780" t="s">
        <v>5535</v>
      </c>
      <c r="G8198" s="781" t="s">
        <v>10795</v>
      </c>
      <c r="H8198" s="781" t="s">
        <v>14234</v>
      </c>
      <c r="I8198" s="781" t="s">
        <v>5517</v>
      </c>
      <c r="J8198" s="782">
        <v>0</v>
      </c>
      <c r="K8198" s="783">
        <v>0</v>
      </c>
      <c r="L8198" s="784">
        <f t="shared" si="534"/>
        <v>0</v>
      </c>
      <c r="M8198" s="784">
        <f t="shared" si="535"/>
        <v>0</v>
      </c>
      <c r="N8198" s="782">
        <v>0</v>
      </c>
      <c r="O8198" s="782">
        <v>0</v>
      </c>
      <c r="P8198" s="515">
        <v>0</v>
      </c>
      <c r="Q8198" s="782">
        <v>0</v>
      </c>
      <c r="R8198" s="782"/>
      <c r="T8198" s="568"/>
    </row>
    <row r="8199" spans="1:20" s="498" customFormat="1" ht="12" x14ac:dyDescent="0.25">
      <c r="A8199" s="772"/>
      <c r="D8199" s="515" t="s">
        <v>14247</v>
      </c>
      <c r="E8199" s="779" t="s">
        <v>14248</v>
      </c>
      <c r="F8199" s="515" t="s">
        <v>5538</v>
      </c>
      <c r="G8199" s="781" t="s">
        <v>10795</v>
      </c>
      <c r="H8199" s="781" t="s">
        <v>14234</v>
      </c>
      <c r="I8199" s="781" t="s">
        <v>5517</v>
      </c>
      <c r="J8199" s="782">
        <v>0</v>
      </c>
      <c r="K8199" s="783">
        <v>0</v>
      </c>
      <c r="L8199" s="784">
        <f t="shared" si="534"/>
        <v>0</v>
      </c>
      <c r="M8199" s="784">
        <f t="shared" si="535"/>
        <v>0</v>
      </c>
      <c r="N8199" s="782">
        <v>0</v>
      </c>
      <c r="O8199" s="782">
        <v>0</v>
      </c>
      <c r="P8199" s="515">
        <v>0</v>
      </c>
      <c r="Q8199" s="782">
        <v>0</v>
      </c>
      <c r="R8199" s="782"/>
      <c r="T8199" s="568"/>
    </row>
    <row r="8200" spans="1:20" s="498" customFormat="1" ht="12" x14ac:dyDescent="0.25">
      <c r="A8200" s="772"/>
      <c r="D8200" s="515" t="s">
        <v>14249</v>
      </c>
      <c r="E8200" s="779" t="s">
        <v>14250</v>
      </c>
      <c r="F8200" s="780" t="s">
        <v>5796</v>
      </c>
      <c r="G8200" s="781" t="s">
        <v>10795</v>
      </c>
      <c r="H8200" s="781" t="s">
        <v>14234</v>
      </c>
      <c r="I8200" s="781" t="s">
        <v>5517</v>
      </c>
      <c r="J8200" s="782">
        <v>0</v>
      </c>
      <c r="K8200" s="783">
        <v>0</v>
      </c>
      <c r="L8200" s="784">
        <f t="shared" si="534"/>
        <v>0</v>
      </c>
      <c r="M8200" s="784">
        <f t="shared" si="535"/>
        <v>0</v>
      </c>
      <c r="N8200" s="782">
        <v>0</v>
      </c>
      <c r="O8200" s="782">
        <v>0</v>
      </c>
      <c r="P8200" s="515">
        <v>0</v>
      </c>
      <c r="Q8200" s="782">
        <v>0</v>
      </c>
      <c r="R8200" s="782"/>
      <c r="T8200" s="568"/>
    </row>
    <row r="8201" spans="1:20" s="498" customFormat="1" ht="12" x14ac:dyDescent="0.25">
      <c r="A8201" s="772"/>
      <c r="D8201" s="515" t="s">
        <v>14251</v>
      </c>
      <c r="E8201" s="779" t="s">
        <v>14252</v>
      </c>
      <c r="F8201" s="515" t="s">
        <v>5544</v>
      </c>
      <c r="G8201" s="781" t="s">
        <v>10795</v>
      </c>
      <c r="H8201" s="781" t="s">
        <v>14234</v>
      </c>
      <c r="I8201" s="781" t="s">
        <v>5517</v>
      </c>
      <c r="J8201" s="782">
        <v>0</v>
      </c>
      <c r="K8201" s="783">
        <v>0</v>
      </c>
      <c r="L8201" s="784">
        <f t="shared" si="534"/>
        <v>0</v>
      </c>
      <c r="M8201" s="784">
        <f t="shared" si="535"/>
        <v>0</v>
      </c>
      <c r="N8201" s="782">
        <v>0</v>
      </c>
      <c r="O8201" s="782">
        <v>0</v>
      </c>
      <c r="P8201" s="515">
        <v>0</v>
      </c>
      <c r="Q8201" s="782">
        <v>0</v>
      </c>
      <c r="R8201" s="782"/>
      <c r="T8201" s="568"/>
    </row>
    <row r="8202" spans="1:20" s="498" customFormat="1" ht="12" x14ac:dyDescent="0.25">
      <c r="A8202" s="772"/>
      <c r="D8202" s="515" t="s">
        <v>14253</v>
      </c>
      <c r="E8202" s="779" t="s">
        <v>14254</v>
      </c>
      <c r="F8202" s="780" t="s">
        <v>14255</v>
      </c>
      <c r="G8202" s="781" t="s">
        <v>10795</v>
      </c>
      <c r="H8202" s="781" t="s">
        <v>14234</v>
      </c>
      <c r="I8202" s="781" t="s">
        <v>5517</v>
      </c>
      <c r="J8202" s="782">
        <v>0</v>
      </c>
      <c r="K8202" s="783">
        <v>0</v>
      </c>
      <c r="L8202" s="784">
        <f t="shared" si="534"/>
        <v>0</v>
      </c>
      <c r="M8202" s="784">
        <f t="shared" si="535"/>
        <v>0</v>
      </c>
      <c r="N8202" s="782">
        <v>0</v>
      </c>
      <c r="O8202" s="782">
        <v>0</v>
      </c>
      <c r="P8202" s="515">
        <v>0</v>
      </c>
      <c r="Q8202" s="782">
        <v>0</v>
      </c>
      <c r="R8202" s="782"/>
      <c r="T8202" s="568"/>
    </row>
    <row r="8203" spans="1:20" s="498" customFormat="1" ht="12" x14ac:dyDescent="0.25">
      <c r="A8203" s="772"/>
      <c r="D8203" s="515" t="s">
        <v>14256</v>
      </c>
      <c r="E8203" s="779" t="s">
        <v>14257</v>
      </c>
      <c r="F8203" s="780" t="s">
        <v>7048</v>
      </c>
      <c r="G8203" s="781" t="s">
        <v>10795</v>
      </c>
      <c r="H8203" s="781" t="s">
        <v>14234</v>
      </c>
      <c r="I8203" s="781" t="s">
        <v>5517</v>
      </c>
      <c r="J8203" s="782">
        <v>61200</v>
      </c>
      <c r="K8203" s="783">
        <v>61200</v>
      </c>
      <c r="L8203" s="784">
        <f t="shared" si="534"/>
        <v>0</v>
      </c>
      <c r="M8203" s="784">
        <f t="shared" si="535"/>
        <v>0</v>
      </c>
      <c r="N8203" s="782">
        <v>62400</v>
      </c>
      <c r="O8203" s="782">
        <v>63600</v>
      </c>
      <c r="P8203" s="515">
        <v>187200</v>
      </c>
      <c r="Q8203" s="782">
        <v>0</v>
      </c>
      <c r="R8203" s="782"/>
      <c r="T8203" s="568"/>
    </row>
    <row r="8204" spans="1:20" s="498" customFormat="1" ht="12" x14ac:dyDescent="0.25">
      <c r="A8204" s="772"/>
      <c r="D8204" s="515" t="s">
        <v>14258</v>
      </c>
      <c r="E8204" s="779" t="s">
        <v>14259</v>
      </c>
      <c r="F8204" s="780" t="s">
        <v>7051</v>
      </c>
      <c r="G8204" s="781" t="s">
        <v>10795</v>
      </c>
      <c r="H8204" s="781" t="s">
        <v>14234</v>
      </c>
      <c r="I8204" s="781" t="s">
        <v>5517</v>
      </c>
      <c r="J8204" s="782">
        <v>0</v>
      </c>
      <c r="K8204" s="783">
        <v>0</v>
      </c>
      <c r="L8204" s="784">
        <f t="shared" si="534"/>
        <v>0</v>
      </c>
      <c r="M8204" s="784">
        <f t="shared" si="535"/>
        <v>0</v>
      </c>
      <c r="N8204" s="782">
        <v>0</v>
      </c>
      <c r="O8204" s="782">
        <v>0</v>
      </c>
      <c r="P8204" s="515">
        <v>0</v>
      </c>
      <c r="Q8204" s="782">
        <v>0</v>
      </c>
      <c r="R8204" s="782"/>
      <c r="T8204" s="568"/>
    </row>
    <row r="8205" spans="1:20" s="498" customFormat="1" ht="24" x14ac:dyDescent="0.25">
      <c r="A8205" s="772"/>
      <c r="D8205" s="515" t="s">
        <v>14260</v>
      </c>
      <c r="E8205" s="779" t="s">
        <v>14261</v>
      </c>
      <c r="F8205" s="780" t="s">
        <v>7054</v>
      </c>
      <c r="G8205" s="781" t="s">
        <v>10795</v>
      </c>
      <c r="H8205" s="781" t="s">
        <v>14234</v>
      </c>
      <c r="I8205" s="781" t="s">
        <v>5517</v>
      </c>
      <c r="J8205" s="782">
        <v>0</v>
      </c>
      <c r="K8205" s="783">
        <v>0</v>
      </c>
      <c r="L8205" s="784">
        <f t="shared" si="534"/>
        <v>0</v>
      </c>
      <c r="M8205" s="784">
        <f t="shared" si="535"/>
        <v>0</v>
      </c>
      <c r="N8205" s="782">
        <v>0</v>
      </c>
      <c r="O8205" s="782">
        <v>0</v>
      </c>
      <c r="P8205" s="515">
        <v>0</v>
      </c>
      <c r="Q8205" s="782">
        <v>0</v>
      </c>
      <c r="R8205" s="782"/>
      <c r="T8205" s="568"/>
    </row>
    <row r="8206" spans="1:20" s="498" customFormat="1" ht="12" x14ac:dyDescent="0.25">
      <c r="A8206" s="772"/>
      <c r="D8206" s="515" t="s">
        <v>14262</v>
      </c>
      <c r="E8206" s="779" t="s">
        <v>14263</v>
      </c>
      <c r="F8206" s="515" t="s">
        <v>7057</v>
      </c>
      <c r="G8206" s="781" t="s">
        <v>10795</v>
      </c>
      <c r="H8206" s="781" t="s">
        <v>14234</v>
      </c>
      <c r="I8206" s="781" t="s">
        <v>5517</v>
      </c>
      <c r="J8206" s="782">
        <v>0</v>
      </c>
      <c r="K8206" s="783">
        <v>0</v>
      </c>
      <c r="L8206" s="782">
        <f t="shared" si="534"/>
        <v>0</v>
      </c>
      <c r="M8206" s="782">
        <f t="shared" si="535"/>
        <v>0</v>
      </c>
      <c r="N8206" s="782">
        <v>0</v>
      </c>
      <c r="O8206" s="782">
        <v>0</v>
      </c>
      <c r="P8206" s="515">
        <v>0</v>
      </c>
      <c r="Q8206" s="782">
        <v>0</v>
      </c>
      <c r="R8206" s="782"/>
      <c r="T8206" s="568"/>
    </row>
    <row r="8207" spans="1:20" s="498" customFormat="1" ht="12" x14ac:dyDescent="0.25">
      <c r="A8207" s="772"/>
      <c r="D8207" s="515"/>
      <c r="F8207" s="536"/>
      <c r="J8207" s="776"/>
      <c r="K8207" s="829"/>
      <c r="L8207" s="776"/>
      <c r="M8207" s="776"/>
      <c r="N8207" s="776"/>
      <c r="O8207" s="776"/>
      <c r="Q8207" s="776"/>
      <c r="R8207" s="776"/>
      <c r="T8207" s="568"/>
    </row>
    <row r="8208" spans="1:20" s="498" customFormat="1" ht="12" x14ac:dyDescent="0.25">
      <c r="A8208" s="772"/>
      <c r="C8208" s="773" t="s">
        <v>5142</v>
      </c>
      <c r="D8208" s="794"/>
      <c r="E8208" s="773"/>
      <c r="F8208" s="775"/>
      <c r="G8208" s="773"/>
      <c r="H8208" s="773"/>
      <c r="I8208" s="773"/>
      <c r="J8208" s="777">
        <v>205750000</v>
      </c>
      <c r="K8208" s="789">
        <f>SUM(K8209:K8297)</f>
        <v>205750000</v>
      </c>
      <c r="L8208" s="784">
        <f t="shared" ref="L8208:O8208" si="536">SUM(L8209:L8297)</f>
        <v>0</v>
      </c>
      <c r="M8208" s="784">
        <f t="shared" si="536"/>
        <v>0</v>
      </c>
      <c r="N8208" s="784">
        <f t="shared" si="536"/>
        <v>205750000</v>
      </c>
      <c r="O8208" s="784">
        <f t="shared" si="536"/>
        <v>205750000</v>
      </c>
      <c r="P8208" s="777">
        <f>SUM(K8208,N8208,O8208)</f>
        <v>617250000</v>
      </c>
      <c r="Q8208" s="777">
        <v>195150000</v>
      </c>
      <c r="R8208" s="777"/>
      <c r="T8208" s="568"/>
    </row>
    <row r="8209" spans="1:20" s="498" customFormat="1" ht="24" x14ac:dyDescent="0.25">
      <c r="A8209" s="772"/>
      <c r="D8209" s="515" t="s">
        <v>14264</v>
      </c>
      <c r="E8209" s="779" t="s">
        <v>14265</v>
      </c>
      <c r="F8209" s="780" t="s">
        <v>5565</v>
      </c>
      <c r="G8209" s="781" t="s">
        <v>10795</v>
      </c>
      <c r="H8209" s="781" t="s">
        <v>10796</v>
      </c>
      <c r="I8209" s="781" t="s">
        <v>5517</v>
      </c>
      <c r="J8209" s="782">
        <v>5000000</v>
      </c>
      <c r="K8209" s="783">
        <v>5000000</v>
      </c>
      <c r="L8209" s="784">
        <f t="shared" ref="L8209:L8290" si="537">SUM(J8209-K8209)</f>
        <v>0</v>
      </c>
      <c r="M8209" s="784">
        <f>SUM(K8209-J8209)</f>
        <v>0</v>
      </c>
      <c r="N8209" s="782">
        <v>5000000</v>
      </c>
      <c r="O8209" s="782">
        <v>5000000</v>
      </c>
      <c r="P8209" s="515">
        <v>15000000</v>
      </c>
      <c r="Q8209" s="782">
        <v>5000000</v>
      </c>
      <c r="R8209" s="782"/>
      <c r="T8209" s="568"/>
    </row>
    <row r="8210" spans="1:20" s="498" customFormat="1" ht="24" x14ac:dyDescent="0.25">
      <c r="A8210" s="772"/>
      <c r="D8210" s="515" t="s">
        <v>14266</v>
      </c>
      <c r="E8210" s="779" t="s">
        <v>14267</v>
      </c>
      <c r="F8210" s="780" t="s">
        <v>5568</v>
      </c>
      <c r="G8210" s="781" t="s">
        <v>10795</v>
      </c>
      <c r="H8210" s="781" t="s">
        <v>10796</v>
      </c>
      <c r="I8210" s="781" t="s">
        <v>5517</v>
      </c>
      <c r="J8210" s="782">
        <v>3200000</v>
      </c>
      <c r="K8210" s="783">
        <v>3200000</v>
      </c>
      <c r="L8210" s="784">
        <f t="shared" si="537"/>
        <v>0</v>
      </c>
      <c r="M8210" s="784">
        <f t="shared" ref="M8210:M8291" si="538">SUM(K8210-J8210)</f>
        <v>0</v>
      </c>
      <c r="N8210" s="782">
        <v>3200000</v>
      </c>
      <c r="O8210" s="782">
        <v>3200000</v>
      </c>
      <c r="P8210" s="515">
        <v>9600000</v>
      </c>
      <c r="Q8210" s="782">
        <v>3000000</v>
      </c>
      <c r="R8210" s="782"/>
      <c r="T8210" s="568"/>
    </row>
    <row r="8211" spans="1:20" s="751" customFormat="1" ht="12" customHeight="1" x14ac:dyDescent="0.3">
      <c r="A8211" s="946" t="s">
        <v>5500</v>
      </c>
      <c r="B8211" s="946"/>
      <c r="C8211" s="946"/>
      <c r="D8211" s="946"/>
      <c r="E8211" s="946"/>
      <c r="F8211" s="946"/>
      <c r="G8211" s="946"/>
      <c r="H8211" s="946"/>
      <c r="I8211" s="946"/>
      <c r="J8211" s="946"/>
      <c r="K8211" s="946"/>
      <c r="L8211" s="946"/>
      <c r="M8211" s="946"/>
      <c r="N8211" s="946"/>
      <c r="O8211" s="946"/>
      <c r="P8211" s="946"/>
      <c r="Q8211" s="946"/>
      <c r="T8211" s="752"/>
    </row>
    <row r="8212" spans="1:20" s="751" customFormat="1" ht="13.8" x14ac:dyDescent="0.3">
      <c r="A8212" s="946" t="s">
        <v>5501</v>
      </c>
      <c r="B8212" s="946"/>
      <c r="C8212" s="946"/>
      <c r="D8212" s="946"/>
      <c r="E8212" s="946"/>
      <c r="F8212" s="946"/>
      <c r="G8212" s="946"/>
      <c r="H8212" s="946"/>
      <c r="I8212" s="946"/>
      <c r="J8212" s="946"/>
      <c r="K8212" s="946"/>
      <c r="L8212" s="946"/>
      <c r="M8212" s="946"/>
      <c r="N8212" s="946"/>
      <c r="O8212" s="946"/>
      <c r="P8212" s="946"/>
      <c r="Q8212" s="946"/>
      <c r="T8212" s="752"/>
    </row>
    <row r="8213" spans="1:20" s="753" customFormat="1" ht="13.2" x14ac:dyDescent="0.25">
      <c r="A8213" s="947" t="s">
        <v>12786</v>
      </c>
      <c r="B8213" s="947"/>
      <c r="C8213" s="947"/>
      <c r="D8213" s="947"/>
      <c r="E8213" s="947"/>
      <c r="F8213" s="947"/>
      <c r="G8213" s="947"/>
      <c r="H8213" s="947"/>
      <c r="I8213" s="947"/>
      <c r="J8213" s="947"/>
      <c r="K8213" s="947"/>
      <c r="L8213" s="947"/>
      <c r="M8213" s="947"/>
      <c r="N8213" s="947"/>
      <c r="O8213" s="947"/>
      <c r="P8213" s="947"/>
      <c r="Q8213" s="947"/>
      <c r="T8213" s="754"/>
    </row>
    <row r="8214" spans="1:20" s="760" customFormat="1" ht="24" customHeight="1" x14ac:dyDescent="0.25">
      <c r="A8214" s="943" t="s">
        <v>5502</v>
      </c>
      <c r="B8214" s="948" t="s">
        <v>5503</v>
      </c>
      <c r="C8214" s="949"/>
      <c r="D8214" s="755"/>
      <c r="E8214" s="943" t="s">
        <v>5504</v>
      </c>
      <c r="F8214" s="943" t="s">
        <v>4881</v>
      </c>
      <c r="G8214" s="943" t="s">
        <v>5505</v>
      </c>
      <c r="H8214" s="943" t="s">
        <v>5506</v>
      </c>
      <c r="I8214" s="943" t="s">
        <v>5507</v>
      </c>
      <c r="J8214" s="756" t="s">
        <v>3115</v>
      </c>
      <c r="K8214" s="757" t="s">
        <v>3116</v>
      </c>
      <c r="L8214" s="758" t="s">
        <v>5508</v>
      </c>
      <c r="M8214" s="758" t="s">
        <v>5509</v>
      </c>
      <c r="N8214" s="756" t="s">
        <v>3116</v>
      </c>
      <c r="O8214" s="756" t="s">
        <v>3116</v>
      </c>
      <c r="P8214" s="759" t="s">
        <v>3317</v>
      </c>
      <c r="Q8214" s="759" t="s">
        <v>3341</v>
      </c>
      <c r="R8214" s="759" t="s">
        <v>5510</v>
      </c>
      <c r="T8214" s="761"/>
    </row>
    <row r="8215" spans="1:20" s="760" customFormat="1" ht="19.5" customHeight="1" x14ac:dyDescent="0.25">
      <c r="A8215" s="944"/>
      <c r="B8215" s="950"/>
      <c r="C8215" s="951"/>
      <c r="D8215" s="762"/>
      <c r="E8215" s="944"/>
      <c r="F8215" s="944"/>
      <c r="G8215" s="944"/>
      <c r="H8215" s="944"/>
      <c r="I8215" s="944"/>
      <c r="J8215" s="763">
        <v>2020</v>
      </c>
      <c r="K8215" s="764" t="s">
        <v>3120</v>
      </c>
      <c r="L8215" s="765" t="s">
        <v>3120</v>
      </c>
      <c r="M8215" s="765" t="s">
        <v>3120</v>
      </c>
      <c r="N8215" s="766" t="s">
        <v>5068</v>
      </c>
      <c r="O8215" s="766" t="s">
        <v>5069</v>
      </c>
      <c r="P8215" s="763" t="s">
        <v>4882</v>
      </c>
      <c r="Q8215" s="766" t="s">
        <v>5102</v>
      </c>
      <c r="R8215" s="763"/>
      <c r="T8215" s="761"/>
    </row>
    <row r="8216" spans="1:20" s="760" customFormat="1" ht="15.75" customHeight="1" x14ac:dyDescent="0.25">
      <c r="A8216" s="945"/>
      <c r="B8216" s="952"/>
      <c r="C8216" s="953"/>
      <c r="D8216" s="768"/>
      <c r="E8216" s="945"/>
      <c r="F8216" s="945"/>
      <c r="G8216" s="945"/>
      <c r="H8216" s="945"/>
      <c r="I8216" s="945"/>
      <c r="J8216" s="769" t="s">
        <v>14</v>
      </c>
      <c r="K8216" s="770" t="s">
        <v>14</v>
      </c>
      <c r="L8216" s="771" t="s">
        <v>14</v>
      </c>
      <c r="M8216" s="771" t="s">
        <v>14</v>
      </c>
      <c r="N8216" s="769" t="s">
        <v>14</v>
      </c>
      <c r="O8216" s="769" t="s">
        <v>14</v>
      </c>
      <c r="P8216" s="769" t="s">
        <v>14</v>
      </c>
      <c r="Q8216" s="769" t="s">
        <v>14</v>
      </c>
      <c r="R8216" s="769"/>
      <c r="T8216" s="761"/>
    </row>
    <row r="8217" spans="1:20" s="498" customFormat="1" ht="24" x14ac:dyDescent="0.25">
      <c r="A8217" s="772"/>
      <c r="D8217" s="515" t="s">
        <v>14268</v>
      </c>
      <c r="E8217" s="779" t="s">
        <v>14269</v>
      </c>
      <c r="F8217" s="780" t="s">
        <v>6687</v>
      </c>
      <c r="G8217" s="781" t="s">
        <v>10795</v>
      </c>
      <c r="H8217" s="781" t="s">
        <v>10796</v>
      </c>
      <c r="I8217" s="781" t="s">
        <v>5517</v>
      </c>
      <c r="J8217" s="782">
        <v>0</v>
      </c>
      <c r="K8217" s="783">
        <v>0</v>
      </c>
      <c r="L8217" s="784">
        <f t="shared" si="537"/>
        <v>0</v>
      </c>
      <c r="M8217" s="784">
        <f t="shared" si="538"/>
        <v>0</v>
      </c>
      <c r="N8217" s="782">
        <v>0</v>
      </c>
      <c r="O8217" s="782">
        <v>0</v>
      </c>
      <c r="P8217" s="515">
        <v>0</v>
      </c>
      <c r="Q8217" s="782">
        <v>0</v>
      </c>
      <c r="R8217" s="782"/>
      <c r="T8217" s="568"/>
    </row>
    <row r="8218" spans="1:20" s="498" customFormat="1" ht="12" x14ac:dyDescent="0.25">
      <c r="A8218" s="772"/>
      <c r="D8218" s="515" t="s">
        <v>14270</v>
      </c>
      <c r="E8218" s="779" t="s">
        <v>14271</v>
      </c>
      <c r="F8218" s="780" t="s">
        <v>5901</v>
      </c>
      <c r="G8218" s="781" t="s">
        <v>10795</v>
      </c>
      <c r="H8218" s="781" t="s">
        <v>10796</v>
      </c>
      <c r="I8218" s="781" t="s">
        <v>5517</v>
      </c>
      <c r="J8218" s="782">
        <v>700000</v>
      </c>
      <c r="K8218" s="783">
        <v>700000</v>
      </c>
      <c r="L8218" s="784">
        <f t="shared" si="537"/>
        <v>0</v>
      </c>
      <c r="M8218" s="784">
        <f t="shared" si="538"/>
        <v>0</v>
      </c>
      <c r="N8218" s="782">
        <v>700000</v>
      </c>
      <c r="O8218" s="782">
        <v>700000</v>
      </c>
      <c r="P8218" s="515">
        <v>2100000</v>
      </c>
      <c r="Q8218" s="782">
        <v>700000</v>
      </c>
      <c r="R8218" s="782"/>
      <c r="T8218" s="568"/>
    </row>
    <row r="8219" spans="1:20" s="498" customFormat="1" ht="12" x14ac:dyDescent="0.25">
      <c r="A8219" s="772"/>
      <c r="D8219" s="515" t="s">
        <v>14272</v>
      </c>
      <c r="E8219" s="779" t="s">
        <v>14273</v>
      </c>
      <c r="F8219" s="780" t="s">
        <v>5580</v>
      </c>
      <c r="G8219" s="781" t="s">
        <v>10795</v>
      </c>
      <c r="H8219" s="781" t="s">
        <v>10796</v>
      </c>
      <c r="I8219" s="781" t="s">
        <v>5517</v>
      </c>
      <c r="J8219" s="782">
        <v>6200000</v>
      </c>
      <c r="K8219" s="783">
        <v>6200000</v>
      </c>
      <c r="L8219" s="784">
        <f t="shared" si="537"/>
        <v>0</v>
      </c>
      <c r="M8219" s="784">
        <f t="shared" si="538"/>
        <v>0</v>
      </c>
      <c r="N8219" s="782">
        <v>6200000</v>
      </c>
      <c r="O8219" s="782">
        <v>6200000</v>
      </c>
      <c r="P8219" s="515">
        <v>18600000</v>
      </c>
      <c r="Q8219" s="782">
        <v>6000000</v>
      </c>
      <c r="R8219" s="782"/>
      <c r="T8219" s="568"/>
    </row>
    <row r="8220" spans="1:20" s="498" customFormat="1" ht="12" x14ac:dyDescent="0.25">
      <c r="A8220" s="772"/>
      <c r="D8220" s="515" t="s">
        <v>14274</v>
      </c>
      <c r="E8220" s="779" t="s">
        <v>14275</v>
      </c>
      <c r="F8220" s="780" t="s">
        <v>5583</v>
      </c>
      <c r="G8220" s="781" t="s">
        <v>10795</v>
      </c>
      <c r="H8220" s="781" t="s">
        <v>10796</v>
      </c>
      <c r="I8220" s="781" t="s">
        <v>5517</v>
      </c>
      <c r="J8220" s="782">
        <v>3000000</v>
      </c>
      <c r="K8220" s="783">
        <v>3000000</v>
      </c>
      <c r="L8220" s="784">
        <f t="shared" si="537"/>
        <v>0</v>
      </c>
      <c r="M8220" s="784">
        <f t="shared" si="538"/>
        <v>0</v>
      </c>
      <c r="N8220" s="782">
        <v>3000000</v>
      </c>
      <c r="O8220" s="782">
        <v>3000000</v>
      </c>
      <c r="P8220" s="515">
        <v>9000000</v>
      </c>
      <c r="Q8220" s="782">
        <v>3000000</v>
      </c>
      <c r="R8220" s="782"/>
      <c r="T8220" s="568"/>
    </row>
    <row r="8221" spans="1:20" s="498" customFormat="1" ht="12" x14ac:dyDescent="0.25">
      <c r="A8221" s="772"/>
      <c r="D8221" s="515" t="s">
        <v>14276</v>
      </c>
      <c r="E8221" s="779" t="s">
        <v>14277</v>
      </c>
      <c r="F8221" s="780" t="s">
        <v>5586</v>
      </c>
      <c r="G8221" s="781" t="s">
        <v>10795</v>
      </c>
      <c r="H8221" s="781" t="s">
        <v>10796</v>
      </c>
      <c r="I8221" s="781" t="s">
        <v>5517</v>
      </c>
      <c r="J8221" s="782">
        <v>2000000</v>
      </c>
      <c r="K8221" s="783">
        <v>2000000</v>
      </c>
      <c r="L8221" s="784">
        <f t="shared" si="537"/>
        <v>0</v>
      </c>
      <c r="M8221" s="784">
        <f t="shared" si="538"/>
        <v>0</v>
      </c>
      <c r="N8221" s="782">
        <v>2000000</v>
      </c>
      <c r="O8221" s="782">
        <v>2000000</v>
      </c>
      <c r="P8221" s="515">
        <v>6000000</v>
      </c>
      <c r="Q8221" s="782">
        <v>2000000</v>
      </c>
      <c r="R8221" s="782"/>
      <c r="T8221" s="568"/>
    </row>
    <row r="8222" spans="1:20" s="498" customFormat="1" ht="12" x14ac:dyDescent="0.25">
      <c r="A8222" s="772"/>
      <c r="D8222" s="515" t="s">
        <v>14278</v>
      </c>
      <c r="E8222" s="779" t="s">
        <v>14279</v>
      </c>
      <c r="F8222" s="780" t="s">
        <v>5592</v>
      </c>
      <c r="G8222" s="781" t="s">
        <v>10795</v>
      </c>
      <c r="H8222" s="781" t="s">
        <v>10796</v>
      </c>
      <c r="I8222" s="781" t="s">
        <v>5517</v>
      </c>
      <c r="J8222" s="782">
        <v>2500000</v>
      </c>
      <c r="K8222" s="783">
        <v>2500000</v>
      </c>
      <c r="L8222" s="784">
        <f t="shared" si="537"/>
        <v>0</v>
      </c>
      <c r="M8222" s="784">
        <f t="shared" si="538"/>
        <v>0</v>
      </c>
      <c r="N8222" s="782">
        <v>2500000</v>
      </c>
      <c r="O8222" s="782">
        <v>2500000</v>
      </c>
      <c r="P8222" s="515">
        <v>7500000</v>
      </c>
      <c r="Q8222" s="782">
        <v>2500000</v>
      </c>
      <c r="R8222" s="782"/>
      <c r="T8222" s="568"/>
    </row>
    <row r="8223" spans="1:20" s="498" customFormat="1" ht="36" x14ac:dyDescent="0.25">
      <c r="A8223" s="772"/>
      <c r="D8223" s="515" t="s">
        <v>14280</v>
      </c>
      <c r="E8223" s="779" t="s">
        <v>14281</v>
      </c>
      <c r="F8223" s="780" t="s">
        <v>5598</v>
      </c>
      <c r="G8223" s="781" t="s">
        <v>10795</v>
      </c>
      <c r="H8223" s="781" t="s">
        <v>10796</v>
      </c>
      <c r="I8223" s="781" t="s">
        <v>5517</v>
      </c>
      <c r="J8223" s="782">
        <v>12000000</v>
      </c>
      <c r="K8223" s="783">
        <v>12000000</v>
      </c>
      <c r="L8223" s="784">
        <f t="shared" si="537"/>
        <v>0</v>
      </c>
      <c r="M8223" s="784">
        <f t="shared" si="538"/>
        <v>0</v>
      </c>
      <c r="N8223" s="782">
        <v>12000000</v>
      </c>
      <c r="O8223" s="782">
        <v>12000000</v>
      </c>
      <c r="P8223" s="515">
        <v>36000000</v>
      </c>
      <c r="Q8223" s="782">
        <v>11000000</v>
      </c>
      <c r="R8223" s="782"/>
      <c r="T8223" s="568"/>
    </row>
    <row r="8224" spans="1:20" s="498" customFormat="1" ht="12" x14ac:dyDescent="0.25">
      <c r="A8224" s="772"/>
      <c r="D8224" s="515" t="s">
        <v>14282</v>
      </c>
      <c r="E8224" s="779" t="s">
        <v>14283</v>
      </c>
      <c r="F8224" s="780" t="s">
        <v>5601</v>
      </c>
      <c r="G8224" s="781" t="s">
        <v>10795</v>
      </c>
      <c r="H8224" s="781" t="s">
        <v>10796</v>
      </c>
      <c r="I8224" s="781" t="s">
        <v>5517</v>
      </c>
      <c r="J8224" s="782">
        <v>2000000</v>
      </c>
      <c r="K8224" s="783">
        <v>2000000</v>
      </c>
      <c r="L8224" s="784">
        <f t="shared" si="537"/>
        <v>0</v>
      </c>
      <c r="M8224" s="784">
        <f t="shared" si="538"/>
        <v>0</v>
      </c>
      <c r="N8224" s="782">
        <v>2000000</v>
      </c>
      <c r="O8224" s="782">
        <v>2000000</v>
      </c>
      <c r="P8224" s="515">
        <v>6000000</v>
      </c>
      <c r="Q8224" s="782">
        <v>2000000</v>
      </c>
      <c r="R8224" s="782"/>
      <c r="T8224" s="568"/>
    </row>
    <row r="8225" spans="1:20" s="498" customFormat="1" ht="12" x14ac:dyDescent="0.25">
      <c r="A8225" s="772"/>
      <c r="D8225" s="515" t="s">
        <v>14284</v>
      </c>
      <c r="E8225" s="779" t="s">
        <v>14285</v>
      </c>
      <c r="F8225" s="780" t="s">
        <v>5604</v>
      </c>
      <c r="G8225" s="781" t="s">
        <v>10795</v>
      </c>
      <c r="H8225" s="781" t="s">
        <v>10796</v>
      </c>
      <c r="I8225" s="781" t="s">
        <v>5517</v>
      </c>
      <c r="J8225" s="782">
        <v>400000</v>
      </c>
      <c r="K8225" s="783">
        <v>400000</v>
      </c>
      <c r="L8225" s="784">
        <f t="shared" si="537"/>
        <v>0</v>
      </c>
      <c r="M8225" s="784">
        <f t="shared" si="538"/>
        <v>0</v>
      </c>
      <c r="N8225" s="782">
        <v>400000</v>
      </c>
      <c r="O8225" s="782">
        <v>400000</v>
      </c>
      <c r="P8225" s="515">
        <v>1200000</v>
      </c>
      <c r="Q8225" s="782">
        <v>400000</v>
      </c>
      <c r="R8225" s="782"/>
      <c r="T8225" s="568"/>
    </row>
    <row r="8226" spans="1:20" s="498" customFormat="1" ht="15.75" customHeight="1" x14ac:dyDescent="0.25">
      <c r="A8226" s="772"/>
      <c r="D8226" s="515" t="s">
        <v>14286</v>
      </c>
      <c r="E8226" s="779" t="s">
        <v>14287</v>
      </c>
      <c r="F8226" s="780" t="s">
        <v>5607</v>
      </c>
      <c r="G8226" s="781" t="s">
        <v>10795</v>
      </c>
      <c r="H8226" s="781" t="s">
        <v>10796</v>
      </c>
      <c r="I8226" s="781" t="s">
        <v>5517</v>
      </c>
      <c r="J8226" s="782">
        <v>700000</v>
      </c>
      <c r="K8226" s="783">
        <v>700000</v>
      </c>
      <c r="L8226" s="784">
        <f t="shared" si="537"/>
        <v>0</v>
      </c>
      <c r="M8226" s="784">
        <f t="shared" si="538"/>
        <v>0</v>
      </c>
      <c r="N8226" s="782">
        <v>700000</v>
      </c>
      <c r="O8226" s="782">
        <v>700000</v>
      </c>
      <c r="P8226" s="515">
        <v>2100000</v>
      </c>
      <c r="Q8226" s="782">
        <v>600000</v>
      </c>
      <c r="R8226" s="782"/>
      <c r="T8226" s="568"/>
    </row>
    <row r="8227" spans="1:20" s="498" customFormat="1" ht="24" x14ac:dyDescent="0.25">
      <c r="A8227" s="772"/>
      <c r="D8227" s="515" t="s">
        <v>14288</v>
      </c>
      <c r="E8227" s="779" t="s">
        <v>14289</v>
      </c>
      <c r="F8227" s="780" t="s">
        <v>5610</v>
      </c>
      <c r="G8227" s="781" t="s">
        <v>10795</v>
      </c>
      <c r="H8227" s="781" t="s">
        <v>10796</v>
      </c>
      <c r="I8227" s="781" t="s">
        <v>5517</v>
      </c>
      <c r="J8227" s="782">
        <v>11000000</v>
      </c>
      <c r="K8227" s="783">
        <v>11000000</v>
      </c>
      <c r="L8227" s="784">
        <f t="shared" si="537"/>
        <v>0</v>
      </c>
      <c r="M8227" s="784">
        <f t="shared" si="538"/>
        <v>0</v>
      </c>
      <c r="N8227" s="782">
        <v>11000000</v>
      </c>
      <c r="O8227" s="782">
        <v>11000000</v>
      </c>
      <c r="P8227" s="515">
        <v>33000000</v>
      </c>
      <c r="Q8227" s="782">
        <v>11000000</v>
      </c>
      <c r="R8227" s="782"/>
      <c r="T8227" s="568"/>
    </row>
    <row r="8228" spans="1:20" s="498" customFormat="1" ht="24" x14ac:dyDescent="0.25">
      <c r="A8228" s="772"/>
      <c r="D8228" s="515" t="s">
        <v>14290</v>
      </c>
      <c r="E8228" s="779" t="s">
        <v>14291</v>
      </c>
      <c r="F8228" s="780" t="s">
        <v>5613</v>
      </c>
      <c r="G8228" s="781" t="s">
        <v>10795</v>
      </c>
      <c r="H8228" s="781" t="s">
        <v>10796</v>
      </c>
      <c r="I8228" s="781" t="s">
        <v>5517</v>
      </c>
      <c r="J8228" s="782">
        <v>10000000</v>
      </c>
      <c r="K8228" s="783">
        <v>10000000</v>
      </c>
      <c r="L8228" s="784">
        <f t="shared" si="537"/>
        <v>0</v>
      </c>
      <c r="M8228" s="784">
        <f t="shared" si="538"/>
        <v>0</v>
      </c>
      <c r="N8228" s="782">
        <v>10000000</v>
      </c>
      <c r="O8228" s="782">
        <v>10000000</v>
      </c>
      <c r="P8228" s="515">
        <v>30000000</v>
      </c>
      <c r="Q8228" s="782">
        <v>10000000</v>
      </c>
      <c r="R8228" s="782"/>
      <c r="T8228" s="568"/>
    </row>
    <row r="8229" spans="1:20" s="498" customFormat="1" ht="16.5" customHeight="1" x14ac:dyDescent="0.25">
      <c r="A8229" s="772"/>
      <c r="D8229" s="515" t="s">
        <v>14292</v>
      </c>
      <c r="E8229" s="779" t="s">
        <v>14293</v>
      </c>
      <c r="F8229" s="780" t="s">
        <v>5607</v>
      </c>
      <c r="G8229" s="781" t="s">
        <v>10795</v>
      </c>
      <c r="H8229" s="781" t="s">
        <v>10796</v>
      </c>
      <c r="I8229" s="781" t="s">
        <v>5517</v>
      </c>
      <c r="J8229" s="782">
        <v>350000</v>
      </c>
      <c r="K8229" s="783">
        <v>350000</v>
      </c>
      <c r="L8229" s="784">
        <f t="shared" si="537"/>
        <v>0</v>
      </c>
      <c r="M8229" s="784">
        <f t="shared" si="538"/>
        <v>0</v>
      </c>
      <c r="N8229" s="782">
        <v>350000</v>
      </c>
      <c r="O8229" s="782">
        <v>350000</v>
      </c>
      <c r="P8229" s="515">
        <v>1050000</v>
      </c>
      <c r="Q8229" s="782">
        <v>300000</v>
      </c>
      <c r="R8229" s="782"/>
      <c r="T8229" s="568"/>
    </row>
    <row r="8230" spans="1:20" s="498" customFormat="1" ht="12" x14ac:dyDescent="0.25">
      <c r="A8230" s="772"/>
      <c r="D8230" s="515" t="s">
        <v>14294</v>
      </c>
      <c r="E8230" s="779" t="s">
        <v>14295</v>
      </c>
      <c r="F8230" s="515" t="s">
        <v>9163</v>
      </c>
      <c r="G8230" s="781" t="s">
        <v>10795</v>
      </c>
      <c r="H8230" s="781" t="s">
        <v>10796</v>
      </c>
      <c r="I8230" s="781" t="s">
        <v>5517</v>
      </c>
      <c r="J8230" s="782">
        <v>600000</v>
      </c>
      <c r="K8230" s="783">
        <v>600000</v>
      </c>
      <c r="L8230" s="784">
        <f t="shared" si="537"/>
        <v>0</v>
      </c>
      <c r="M8230" s="784">
        <f t="shared" si="538"/>
        <v>0</v>
      </c>
      <c r="N8230" s="782">
        <v>600000</v>
      </c>
      <c r="O8230" s="782">
        <v>600000</v>
      </c>
      <c r="P8230" s="515">
        <v>1800000</v>
      </c>
      <c r="Q8230" s="782">
        <v>550000</v>
      </c>
      <c r="R8230" s="782"/>
      <c r="T8230" s="568"/>
    </row>
    <row r="8231" spans="1:20" s="498" customFormat="1" ht="24" x14ac:dyDescent="0.25">
      <c r="A8231" s="772"/>
      <c r="D8231" s="515" t="s">
        <v>14296</v>
      </c>
      <c r="E8231" s="779" t="s">
        <v>14297</v>
      </c>
      <c r="F8231" s="780" t="s">
        <v>14298</v>
      </c>
      <c r="G8231" s="781" t="s">
        <v>10795</v>
      </c>
      <c r="H8231" s="781" t="s">
        <v>10796</v>
      </c>
      <c r="I8231" s="781" t="s">
        <v>5517</v>
      </c>
      <c r="J8231" s="782">
        <v>5000000</v>
      </c>
      <c r="K8231" s="783">
        <v>5000000</v>
      </c>
      <c r="L8231" s="784">
        <f t="shared" si="537"/>
        <v>0</v>
      </c>
      <c r="M8231" s="784">
        <f t="shared" si="538"/>
        <v>0</v>
      </c>
      <c r="N8231" s="782">
        <v>5000000</v>
      </c>
      <c r="O8231" s="782">
        <v>5000000</v>
      </c>
      <c r="P8231" s="515">
        <v>15000000</v>
      </c>
      <c r="Q8231" s="782">
        <v>5000000</v>
      </c>
      <c r="R8231" s="782"/>
      <c r="T8231" s="568"/>
    </row>
    <row r="8232" spans="1:20" s="498" customFormat="1" ht="12" x14ac:dyDescent="0.25">
      <c r="A8232" s="772"/>
      <c r="D8232" s="515" t="s">
        <v>14299</v>
      </c>
      <c r="E8232" s="779" t="s">
        <v>14300</v>
      </c>
      <c r="F8232" s="780" t="s">
        <v>5631</v>
      </c>
      <c r="G8232" s="781" t="s">
        <v>10795</v>
      </c>
      <c r="H8232" s="781" t="s">
        <v>10796</v>
      </c>
      <c r="I8232" s="781" t="s">
        <v>5517</v>
      </c>
      <c r="J8232" s="782">
        <v>8000000</v>
      </c>
      <c r="K8232" s="783">
        <v>8000000</v>
      </c>
      <c r="L8232" s="784">
        <f t="shared" si="537"/>
        <v>0</v>
      </c>
      <c r="M8232" s="784">
        <f t="shared" si="538"/>
        <v>0</v>
      </c>
      <c r="N8232" s="782">
        <v>8000000</v>
      </c>
      <c r="O8232" s="782">
        <v>8000000</v>
      </c>
      <c r="P8232" s="515">
        <v>24000000</v>
      </c>
      <c r="Q8232" s="782">
        <v>8000000</v>
      </c>
      <c r="R8232" s="782"/>
      <c r="T8232" s="568"/>
    </row>
    <row r="8233" spans="1:20" s="498" customFormat="1" ht="12" x14ac:dyDescent="0.25">
      <c r="A8233" s="772"/>
      <c r="D8233" s="515" t="s">
        <v>14301</v>
      </c>
      <c r="E8233" s="779" t="s">
        <v>14302</v>
      </c>
      <c r="F8233" s="780" t="s">
        <v>11009</v>
      </c>
      <c r="G8233" s="781" t="s">
        <v>10795</v>
      </c>
      <c r="H8233" s="781" t="s">
        <v>10796</v>
      </c>
      <c r="I8233" s="781" t="s">
        <v>5517</v>
      </c>
      <c r="J8233" s="782">
        <v>4000000</v>
      </c>
      <c r="K8233" s="783">
        <v>4000000</v>
      </c>
      <c r="L8233" s="784">
        <f t="shared" si="537"/>
        <v>0</v>
      </c>
      <c r="M8233" s="784">
        <f t="shared" si="538"/>
        <v>0</v>
      </c>
      <c r="N8233" s="782">
        <v>4000000</v>
      </c>
      <c r="O8233" s="782">
        <v>4000000</v>
      </c>
      <c r="P8233" s="515">
        <v>12000000</v>
      </c>
      <c r="Q8233" s="782">
        <v>4000000</v>
      </c>
      <c r="R8233" s="782"/>
      <c r="T8233" s="568"/>
    </row>
    <row r="8234" spans="1:20" s="498" customFormat="1" ht="36" x14ac:dyDescent="0.25">
      <c r="A8234" s="772"/>
      <c r="D8234" s="515" t="s">
        <v>14303</v>
      </c>
      <c r="E8234" s="779" t="s">
        <v>14304</v>
      </c>
      <c r="F8234" s="780" t="s">
        <v>5634</v>
      </c>
      <c r="G8234" s="781" t="s">
        <v>10795</v>
      </c>
      <c r="H8234" s="781" t="s">
        <v>10796</v>
      </c>
      <c r="I8234" s="781" t="s">
        <v>5517</v>
      </c>
      <c r="J8234" s="782">
        <v>6000000</v>
      </c>
      <c r="K8234" s="783">
        <v>6000000</v>
      </c>
      <c r="L8234" s="784">
        <f t="shared" si="537"/>
        <v>0</v>
      </c>
      <c r="M8234" s="784">
        <f t="shared" si="538"/>
        <v>0</v>
      </c>
      <c r="N8234" s="782">
        <v>6000000</v>
      </c>
      <c r="O8234" s="782">
        <v>6000000</v>
      </c>
      <c r="P8234" s="515">
        <v>18000000</v>
      </c>
      <c r="Q8234" s="782">
        <v>6000000</v>
      </c>
      <c r="R8234" s="782"/>
      <c r="T8234" s="568"/>
    </row>
    <row r="8235" spans="1:20" s="498" customFormat="1" ht="24" x14ac:dyDescent="0.25">
      <c r="A8235" s="772"/>
      <c r="D8235" s="515" t="s">
        <v>14305</v>
      </c>
      <c r="E8235" s="779" t="s">
        <v>14306</v>
      </c>
      <c r="F8235" s="780" t="s">
        <v>5637</v>
      </c>
      <c r="G8235" s="781" t="s">
        <v>10795</v>
      </c>
      <c r="H8235" s="781" t="s">
        <v>10796</v>
      </c>
      <c r="I8235" s="781" t="s">
        <v>5517</v>
      </c>
      <c r="J8235" s="782">
        <v>5000000</v>
      </c>
      <c r="K8235" s="783">
        <v>5000000</v>
      </c>
      <c r="L8235" s="784">
        <f t="shared" si="537"/>
        <v>0</v>
      </c>
      <c r="M8235" s="784">
        <f t="shared" si="538"/>
        <v>0</v>
      </c>
      <c r="N8235" s="782">
        <v>5000000</v>
      </c>
      <c r="O8235" s="782">
        <v>5000000</v>
      </c>
      <c r="P8235" s="515">
        <v>15000000</v>
      </c>
      <c r="Q8235" s="782">
        <v>4500000</v>
      </c>
      <c r="R8235" s="782"/>
      <c r="T8235" s="568"/>
    </row>
    <row r="8236" spans="1:20" s="498" customFormat="1" ht="24" x14ac:dyDescent="0.25">
      <c r="A8236" s="772"/>
      <c r="D8236" s="515" t="s">
        <v>14307</v>
      </c>
      <c r="E8236" s="779" t="s">
        <v>14308</v>
      </c>
      <c r="F8236" s="780" t="s">
        <v>5840</v>
      </c>
      <c r="G8236" s="781" t="s">
        <v>10795</v>
      </c>
      <c r="H8236" s="781" t="s">
        <v>10796</v>
      </c>
      <c r="I8236" s="781" t="s">
        <v>5517</v>
      </c>
      <c r="J8236" s="782">
        <v>5000000</v>
      </c>
      <c r="K8236" s="783">
        <v>5000000</v>
      </c>
      <c r="L8236" s="784">
        <f t="shared" si="537"/>
        <v>0</v>
      </c>
      <c r="M8236" s="784">
        <f t="shared" si="538"/>
        <v>0</v>
      </c>
      <c r="N8236" s="782">
        <v>5000000</v>
      </c>
      <c r="O8236" s="782">
        <v>5000000</v>
      </c>
      <c r="P8236" s="515">
        <v>15000000</v>
      </c>
      <c r="Q8236" s="782">
        <v>5000000</v>
      </c>
      <c r="R8236" s="782"/>
      <c r="T8236" s="568"/>
    </row>
    <row r="8237" spans="1:20" s="498" customFormat="1" ht="24" x14ac:dyDescent="0.25">
      <c r="A8237" s="772"/>
      <c r="D8237" s="515" t="s">
        <v>14309</v>
      </c>
      <c r="E8237" s="779" t="s">
        <v>14310</v>
      </c>
      <c r="F8237" s="780" t="s">
        <v>5643</v>
      </c>
      <c r="G8237" s="781" t="s">
        <v>10795</v>
      </c>
      <c r="H8237" s="781" t="s">
        <v>10796</v>
      </c>
      <c r="I8237" s="781" t="s">
        <v>5517</v>
      </c>
      <c r="J8237" s="782">
        <v>1800000</v>
      </c>
      <c r="K8237" s="783">
        <v>1800000</v>
      </c>
      <c r="L8237" s="782">
        <f t="shared" si="537"/>
        <v>0</v>
      </c>
      <c r="M8237" s="782">
        <f t="shared" si="538"/>
        <v>0</v>
      </c>
      <c r="N8237" s="782">
        <v>1800000</v>
      </c>
      <c r="O8237" s="782">
        <v>1800000</v>
      </c>
      <c r="P8237" s="515">
        <v>5400000</v>
      </c>
      <c r="Q8237" s="782">
        <v>1500000</v>
      </c>
      <c r="R8237" s="782"/>
      <c r="T8237" s="568"/>
    </row>
    <row r="8238" spans="1:20" s="751" customFormat="1" ht="12" customHeight="1" x14ac:dyDescent="0.3">
      <c r="A8238" s="946" t="s">
        <v>5500</v>
      </c>
      <c r="B8238" s="946"/>
      <c r="C8238" s="946"/>
      <c r="D8238" s="946"/>
      <c r="E8238" s="946"/>
      <c r="F8238" s="946"/>
      <c r="G8238" s="946"/>
      <c r="H8238" s="946"/>
      <c r="I8238" s="946"/>
      <c r="J8238" s="946"/>
      <c r="K8238" s="946"/>
      <c r="L8238" s="946"/>
      <c r="M8238" s="946"/>
      <c r="N8238" s="946"/>
      <c r="O8238" s="946"/>
      <c r="P8238" s="946"/>
      <c r="Q8238" s="946"/>
      <c r="T8238" s="752"/>
    </row>
    <row r="8239" spans="1:20" s="751" customFormat="1" ht="13.8" x14ac:dyDescent="0.3">
      <c r="A8239" s="946" t="s">
        <v>5501</v>
      </c>
      <c r="B8239" s="946"/>
      <c r="C8239" s="946"/>
      <c r="D8239" s="946"/>
      <c r="E8239" s="946"/>
      <c r="F8239" s="946"/>
      <c r="G8239" s="946"/>
      <c r="H8239" s="946"/>
      <c r="I8239" s="946"/>
      <c r="J8239" s="946"/>
      <c r="K8239" s="946"/>
      <c r="L8239" s="946"/>
      <c r="M8239" s="946"/>
      <c r="N8239" s="946"/>
      <c r="O8239" s="946"/>
      <c r="P8239" s="946"/>
      <c r="Q8239" s="946"/>
      <c r="T8239" s="752"/>
    </row>
    <row r="8240" spans="1:20" s="753" customFormat="1" ht="13.2" x14ac:dyDescent="0.25">
      <c r="A8240" s="947" t="s">
        <v>12786</v>
      </c>
      <c r="B8240" s="947"/>
      <c r="C8240" s="947"/>
      <c r="D8240" s="947"/>
      <c r="E8240" s="947"/>
      <c r="F8240" s="947"/>
      <c r="G8240" s="947"/>
      <c r="H8240" s="947"/>
      <c r="I8240" s="947"/>
      <c r="J8240" s="947"/>
      <c r="K8240" s="947"/>
      <c r="L8240" s="947"/>
      <c r="M8240" s="947"/>
      <c r="N8240" s="947"/>
      <c r="O8240" s="947"/>
      <c r="P8240" s="947"/>
      <c r="Q8240" s="947"/>
      <c r="T8240" s="754"/>
    </row>
    <row r="8241" spans="1:20" s="760" customFormat="1" ht="24" customHeight="1" x14ac:dyDescent="0.25">
      <c r="A8241" s="943" t="s">
        <v>5502</v>
      </c>
      <c r="B8241" s="948" t="s">
        <v>5503</v>
      </c>
      <c r="C8241" s="949"/>
      <c r="D8241" s="755"/>
      <c r="E8241" s="943" t="s">
        <v>5504</v>
      </c>
      <c r="F8241" s="943" t="s">
        <v>4881</v>
      </c>
      <c r="G8241" s="943" t="s">
        <v>5505</v>
      </c>
      <c r="H8241" s="943" t="s">
        <v>5506</v>
      </c>
      <c r="I8241" s="943" t="s">
        <v>5507</v>
      </c>
      <c r="J8241" s="756" t="s">
        <v>3115</v>
      </c>
      <c r="K8241" s="757" t="s">
        <v>3116</v>
      </c>
      <c r="L8241" s="758" t="s">
        <v>5508</v>
      </c>
      <c r="M8241" s="758" t="s">
        <v>5509</v>
      </c>
      <c r="N8241" s="756" t="s">
        <v>3116</v>
      </c>
      <c r="O8241" s="756" t="s">
        <v>3116</v>
      </c>
      <c r="P8241" s="759" t="s">
        <v>3317</v>
      </c>
      <c r="Q8241" s="759" t="s">
        <v>3341</v>
      </c>
      <c r="R8241" s="759" t="s">
        <v>5510</v>
      </c>
      <c r="T8241" s="761"/>
    </row>
    <row r="8242" spans="1:20" s="760" customFormat="1" ht="19.5" customHeight="1" x14ac:dyDescent="0.25">
      <c r="A8242" s="944"/>
      <c r="B8242" s="950"/>
      <c r="C8242" s="951"/>
      <c r="D8242" s="762"/>
      <c r="E8242" s="944"/>
      <c r="F8242" s="944"/>
      <c r="G8242" s="944"/>
      <c r="H8242" s="944"/>
      <c r="I8242" s="944"/>
      <c r="J8242" s="763">
        <v>2020</v>
      </c>
      <c r="K8242" s="764" t="s">
        <v>3120</v>
      </c>
      <c r="L8242" s="765" t="s">
        <v>3120</v>
      </c>
      <c r="M8242" s="765" t="s">
        <v>3120</v>
      </c>
      <c r="N8242" s="766" t="s">
        <v>5068</v>
      </c>
      <c r="O8242" s="766" t="s">
        <v>5069</v>
      </c>
      <c r="P8242" s="763" t="s">
        <v>4882</v>
      </c>
      <c r="Q8242" s="766" t="s">
        <v>5102</v>
      </c>
      <c r="R8242" s="763"/>
      <c r="T8242" s="761"/>
    </row>
    <row r="8243" spans="1:20" s="760" customFormat="1" ht="15.75" customHeight="1" x14ac:dyDescent="0.25">
      <c r="A8243" s="945"/>
      <c r="B8243" s="952"/>
      <c r="C8243" s="953"/>
      <c r="D8243" s="768"/>
      <c r="E8243" s="945"/>
      <c r="F8243" s="945"/>
      <c r="G8243" s="945"/>
      <c r="H8243" s="945"/>
      <c r="I8243" s="945"/>
      <c r="J8243" s="769" t="s">
        <v>14</v>
      </c>
      <c r="K8243" s="770" t="s">
        <v>14</v>
      </c>
      <c r="L8243" s="771" t="s">
        <v>14</v>
      </c>
      <c r="M8243" s="771" t="s">
        <v>14</v>
      </c>
      <c r="N8243" s="769" t="s">
        <v>14</v>
      </c>
      <c r="O8243" s="769" t="s">
        <v>14</v>
      </c>
      <c r="P8243" s="769" t="s">
        <v>14</v>
      </c>
      <c r="Q8243" s="769" t="s">
        <v>14</v>
      </c>
      <c r="R8243" s="769"/>
      <c r="T8243" s="761"/>
    </row>
    <row r="8244" spans="1:20" s="498" customFormat="1" ht="12" x14ac:dyDescent="0.25">
      <c r="A8244" s="772"/>
      <c r="D8244" s="515" t="s">
        <v>14311</v>
      </c>
      <c r="E8244" s="779" t="s">
        <v>14312</v>
      </c>
      <c r="F8244" s="515" t="s">
        <v>5646</v>
      </c>
      <c r="G8244" s="781" t="s">
        <v>10795</v>
      </c>
      <c r="H8244" s="781" t="s">
        <v>10796</v>
      </c>
      <c r="I8244" s="781" t="s">
        <v>5517</v>
      </c>
      <c r="J8244" s="782">
        <v>2000000</v>
      </c>
      <c r="K8244" s="783">
        <v>2000000</v>
      </c>
      <c r="L8244" s="784">
        <f t="shared" si="537"/>
        <v>0</v>
      </c>
      <c r="M8244" s="784">
        <f t="shared" si="538"/>
        <v>0</v>
      </c>
      <c r="N8244" s="782">
        <v>2000000</v>
      </c>
      <c r="O8244" s="782">
        <v>2000000</v>
      </c>
      <c r="P8244" s="515">
        <v>6000000</v>
      </c>
      <c r="Q8244" s="782">
        <v>2000000</v>
      </c>
      <c r="R8244" s="782"/>
      <c r="T8244" s="568"/>
    </row>
    <row r="8245" spans="1:20" s="498" customFormat="1" ht="12" x14ac:dyDescent="0.25">
      <c r="A8245" s="772"/>
      <c r="D8245" s="515" t="s">
        <v>14313</v>
      </c>
      <c r="E8245" s="779" t="s">
        <v>14314</v>
      </c>
      <c r="F8245" s="515" t="s">
        <v>5649</v>
      </c>
      <c r="G8245" s="781" t="s">
        <v>10795</v>
      </c>
      <c r="H8245" s="781" t="s">
        <v>10796</v>
      </c>
      <c r="I8245" s="781" t="s">
        <v>5517</v>
      </c>
      <c r="J8245" s="782">
        <v>4000000</v>
      </c>
      <c r="K8245" s="783">
        <v>4000000</v>
      </c>
      <c r="L8245" s="784">
        <f t="shared" si="537"/>
        <v>0</v>
      </c>
      <c r="M8245" s="784">
        <f t="shared" si="538"/>
        <v>0</v>
      </c>
      <c r="N8245" s="782">
        <v>4000000</v>
      </c>
      <c r="O8245" s="782">
        <v>4000000</v>
      </c>
      <c r="P8245" s="515">
        <v>12000000</v>
      </c>
      <c r="Q8245" s="782">
        <v>3500000</v>
      </c>
      <c r="R8245" s="782"/>
      <c r="T8245" s="568"/>
    </row>
    <row r="8246" spans="1:20" s="498" customFormat="1" ht="24" x14ac:dyDescent="0.25">
      <c r="A8246" s="772"/>
      <c r="D8246" s="515" t="s">
        <v>14315</v>
      </c>
      <c r="E8246" s="779" t="s">
        <v>14316</v>
      </c>
      <c r="F8246" s="780" t="s">
        <v>14317</v>
      </c>
      <c r="G8246" s="781" t="s">
        <v>10795</v>
      </c>
      <c r="H8246" s="781" t="s">
        <v>10796</v>
      </c>
      <c r="I8246" s="781" t="s">
        <v>5517</v>
      </c>
      <c r="J8246" s="782">
        <v>1000000</v>
      </c>
      <c r="K8246" s="783">
        <v>1000000</v>
      </c>
      <c r="L8246" s="784">
        <f t="shared" si="537"/>
        <v>0</v>
      </c>
      <c r="M8246" s="784">
        <f t="shared" si="538"/>
        <v>0</v>
      </c>
      <c r="N8246" s="782">
        <v>1000000</v>
      </c>
      <c r="O8246" s="782">
        <v>1000000</v>
      </c>
      <c r="P8246" s="515">
        <v>3000000</v>
      </c>
      <c r="Q8246" s="782">
        <v>0</v>
      </c>
      <c r="R8246" s="782"/>
      <c r="T8246" s="568"/>
    </row>
    <row r="8247" spans="1:20" s="498" customFormat="1" ht="12" x14ac:dyDescent="0.25">
      <c r="A8247" s="772"/>
      <c r="D8247" s="515" t="s">
        <v>14318</v>
      </c>
      <c r="E8247" s="779" t="s">
        <v>14319</v>
      </c>
      <c r="F8247" s="515" t="s">
        <v>14320</v>
      </c>
      <c r="G8247" s="781" t="s">
        <v>10795</v>
      </c>
      <c r="H8247" s="781" t="s">
        <v>10796</v>
      </c>
      <c r="I8247" s="781" t="s">
        <v>5517</v>
      </c>
      <c r="J8247" s="782">
        <v>0</v>
      </c>
      <c r="K8247" s="783">
        <v>0</v>
      </c>
      <c r="L8247" s="784">
        <f t="shared" si="537"/>
        <v>0</v>
      </c>
      <c r="M8247" s="784">
        <f t="shared" si="538"/>
        <v>0</v>
      </c>
      <c r="N8247" s="782">
        <v>0</v>
      </c>
      <c r="O8247" s="782">
        <v>0</v>
      </c>
      <c r="P8247" s="515">
        <v>0</v>
      </c>
      <c r="Q8247" s="782">
        <v>0</v>
      </c>
      <c r="R8247" s="782"/>
      <c r="T8247" s="568"/>
    </row>
    <row r="8248" spans="1:20" s="498" customFormat="1" ht="12" x14ac:dyDescent="0.25">
      <c r="A8248" s="772"/>
      <c r="D8248" s="515" t="s">
        <v>14321</v>
      </c>
      <c r="E8248" s="779" t="s">
        <v>14322</v>
      </c>
      <c r="F8248" s="780" t="s">
        <v>5664</v>
      </c>
      <c r="G8248" s="781" t="s">
        <v>10795</v>
      </c>
      <c r="H8248" s="781" t="s">
        <v>10796</v>
      </c>
      <c r="I8248" s="781" t="s">
        <v>5517</v>
      </c>
      <c r="J8248" s="782">
        <v>6800000</v>
      </c>
      <c r="K8248" s="783">
        <v>6800000</v>
      </c>
      <c r="L8248" s="784">
        <f t="shared" si="537"/>
        <v>0</v>
      </c>
      <c r="M8248" s="784">
        <f t="shared" si="538"/>
        <v>0</v>
      </c>
      <c r="N8248" s="782">
        <v>6800000</v>
      </c>
      <c r="O8248" s="782">
        <v>6800000</v>
      </c>
      <c r="P8248" s="515">
        <v>20400000</v>
      </c>
      <c r="Q8248" s="782">
        <v>6500000</v>
      </c>
      <c r="R8248" s="782"/>
      <c r="T8248" s="568"/>
    </row>
    <row r="8249" spans="1:20" s="498" customFormat="1" ht="12" x14ac:dyDescent="0.25">
      <c r="A8249" s="772"/>
      <c r="D8249" s="515" t="s">
        <v>14323</v>
      </c>
      <c r="E8249" s="779" t="s">
        <v>14324</v>
      </c>
      <c r="F8249" s="515" t="s">
        <v>5670</v>
      </c>
      <c r="G8249" s="781" t="s">
        <v>10795</v>
      </c>
      <c r="H8249" s="781" t="s">
        <v>10796</v>
      </c>
      <c r="I8249" s="781" t="s">
        <v>5517</v>
      </c>
      <c r="J8249" s="782">
        <v>0</v>
      </c>
      <c r="K8249" s="783">
        <v>0</v>
      </c>
      <c r="L8249" s="784">
        <f t="shared" si="537"/>
        <v>0</v>
      </c>
      <c r="M8249" s="784">
        <f t="shared" si="538"/>
        <v>0</v>
      </c>
      <c r="N8249" s="782">
        <v>0</v>
      </c>
      <c r="O8249" s="782">
        <v>0</v>
      </c>
      <c r="P8249" s="515">
        <v>0</v>
      </c>
      <c r="Q8249" s="782">
        <v>0</v>
      </c>
      <c r="R8249" s="782"/>
      <c r="T8249" s="568"/>
    </row>
    <row r="8250" spans="1:20" s="498" customFormat="1" ht="12" x14ac:dyDescent="0.25">
      <c r="A8250" s="772"/>
      <c r="D8250" s="515" t="s">
        <v>14325</v>
      </c>
      <c r="E8250" s="779" t="s">
        <v>14326</v>
      </c>
      <c r="F8250" s="780" t="s">
        <v>5676</v>
      </c>
      <c r="G8250" s="781" t="s">
        <v>10795</v>
      </c>
      <c r="H8250" s="781" t="s">
        <v>10796</v>
      </c>
      <c r="I8250" s="781" t="s">
        <v>5517</v>
      </c>
      <c r="J8250" s="782">
        <v>3000000</v>
      </c>
      <c r="K8250" s="783">
        <v>3000000</v>
      </c>
      <c r="L8250" s="784">
        <f t="shared" si="537"/>
        <v>0</v>
      </c>
      <c r="M8250" s="784">
        <f t="shared" si="538"/>
        <v>0</v>
      </c>
      <c r="N8250" s="782">
        <v>3000000</v>
      </c>
      <c r="O8250" s="782">
        <v>3000000</v>
      </c>
      <c r="P8250" s="515">
        <v>9000000</v>
      </c>
      <c r="Q8250" s="782">
        <v>3000000</v>
      </c>
      <c r="R8250" s="782"/>
      <c r="T8250" s="568"/>
    </row>
    <row r="8251" spans="1:20" s="498" customFormat="1" ht="12" x14ac:dyDescent="0.25">
      <c r="A8251" s="772"/>
      <c r="D8251" s="515" t="s">
        <v>14327</v>
      </c>
      <c r="E8251" s="779" t="s">
        <v>14328</v>
      </c>
      <c r="F8251" s="780" t="s">
        <v>5679</v>
      </c>
      <c r="G8251" s="781" t="s">
        <v>10795</v>
      </c>
      <c r="H8251" s="781" t="s">
        <v>10796</v>
      </c>
      <c r="I8251" s="781" t="s">
        <v>5517</v>
      </c>
      <c r="J8251" s="782">
        <v>2500000</v>
      </c>
      <c r="K8251" s="783">
        <v>2500000</v>
      </c>
      <c r="L8251" s="784">
        <f t="shared" si="537"/>
        <v>0</v>
      </c>
      <c r="M8251" s="784">
        <f t="shared" si="538"/>
        <v>0</v>
      </c>
      <c r="N8251" s="782">
        <v>2500000</v>
      </c>
      <c r="O8251" s="782">
        <v>2500000</v>
      </c>
      <c r="P8251" s="515">
        <v>7500000</v>
      </c>
      <c r="Q8251" s="782">
        <v>2500000</v>
      </c>
      <c r="R8251" s="782"/>
      <c r="T8251" s="568"/>
    </row>
    <row r="8252" spans="1:20" s="498" customFormat="1" ht="12" x14ac:dyDescent="0.25">
      <c r="A8252" s="772"/>
      <c r="D8252" s="515" t="s">
        <v>14329</v>
      </c>
      <c r="E8252" s="779" t="s">
        <v>14330</v>
      </c>
      <c r="F8252" s="780" t="s">
        <v>5682</v>
      </c>
      <c r="G8252" s="781" t="s">
        <v>10795</v>
      </c>
      <c r="H8252" s="781" t="s">
        <v>10796</v>
      </c>
      <c r="I8252" s="781" t="s">
        <v>5517</v>
      </c>
      <c r="J8252" s="782">
        <v>0</v>
      </c>
      <c r="K8252" s="783">
        <v>0</v>
      </c>
      <c r="L8252" s="784">
        <f t="shared" si="537"/>
        <v>0</v>
      </c>
      <c r="M8252" s="784">
        <f t="shared" si="538"/>
        <v>0</v>
      </c>
      <c r="N8252" s="782">
        <v>0</v>
      </c>
      <c r="O8252" s="782">
        <v>0</v>
      </c>
      <c r="P8252" s="515">
        <v>0</v>
      </c>
      <c r="Q8252" s="782">
        <v>0</v>
      </c>
      <c r="R8252" s="782"/>
      <c r="T8252" s="568"/>
    </row>
    <row r="8253" spans="1:20" s="498" customFormat="1" ht="24" x14ac:dyDescent="0.25">
      <c r="A8253" s="772"/>
      <c r="D8253" s="515" t="s">
        <v>14331</v>
      </c>
      <c r="E8253" s="779" t="s">
        <v>14332</v>
      </c>
      <c r="F8253" s="780" t="s">
        <v>5685</v>
      </c>
      <c r="G8253" s="781" t="s">
        <v>10795</v>
      </c>
      <c r="H8253" s="781" t="s">
        <v>10796</v>
      </c>
      <c r="I8253" s="781" t="s">
        <v>5517</v>
      </c>
      <c r="J8253" s="782">
        <v>0</v>
      </c>
      <c r="K8253" s="783">
        <v>0</v>
      </c>
      <c r="L8253" s="784">
        <f t="shared" si="537"/>
        <v>0</v>
      </c>
      <c r="M8253" s="784">
        <f t="shared" si="538"/>
        <v>0</v>
      </c>
      <c r="N8253" s="782">
        <v>0</v>
      </c>
      <c r="O8253" s="782">
        <v>0</v>
      </c>
      <c r="P8253" s="515">
        <v>0</v>
      </c>
      <c r="Q8253" s="782">
        <v>0</v>
      </c>
      <c r="R8253" s="782"/>
      <c r="T8253" s="568"/>
    </row>
    <row r="8254" spans="1:20" s="498" customFormat="1" ht="24" x14ac:dyDescent="0.25">
      <c r="A8254" s="772"/>
      <c r="D8254" s="515" t="s">
        <v>14333</v>
      </c>
      <c r="E8254" s="779" t="s">
        <v>14334</v>
      </c>
      <c r="F8254" s="780" t="s">
        <v>5688</v>
      </c>
      <c r="G8254" s="781" t="s">
        <v>10795</v>
      </c>
      <c r="H8254" s="781" t="s">
        <v>10796</v>
      </c>
      <c r="I8254" s="781" t="s">
        <v>5517</v>
      </c>
      <c r="J8254" s="782">
        <v>2500000</v>
      </c>
      <c r="K8254" s="783">
        <v>2500000</v>
      </c>
      <c r="L8254" s="784">
        <f t="shared" si="537"/>
        <v>0</v>
      </c>
      <c r="M8254" s="784">
        <f t="shared" si="538"/>
        <v>0</v>
      </c>
      <c r="N8254" s="782">
        <v>2500000</v>
      </c>
      <c r="O8254" s="782">
        <v>2500000</v>
      </c>
      <c r="P8254" s="515">
        <v>7500000</v>
      </c>
      <c r="Q8254" s="782">
        <v>2200000</v>
      </c>
      <c r="R8254" s="782"/>
      <c r="T8254" s="568"/>
    </row>
    <row r="8255" spans="1:20" s="498" customFormat="1" ht="12" x14ac:dyDescent="0.25">
      <c r="A8255" s="772"/>
      <c r="D8255" s="515" t="s">
        <v>14335</v>
      </c>
      <c r="E8255" s="779" t="s">
        <v>14336</v>
      </c>
      <c r="F8255" s="780" t="s">
        <v>5691</v>
      </c>
      <c r="G8255" s="781" t="s">
        <v>10795</v>
      </c>
      <c r="H8255" s="781" t="s">
        <v>10796</v>
      </c>
      <c r="I8255" s="781" t="s">
        <v>5517</v>
      </c>
      <c r="J8255" s="782">
        <v>0</v>
      </c>
      <c r="K8255" s="783">
        <v>0</v>
      </c>
      <c r="L8255" s="784">
        <f t="shared" si="537"/>
        <v>0</v>
      </c>
      <c r="M8255" s="784">
        <f t="shared" si="538"/>
        <v>0</v>
      </c>
      <c r="N8255" s="782">
        <v>0</v>
      </c>
      <c r="O8255" s="782">
        <v>0</v>
      </c>
      <c r="P8255" s="515">
        <v>0</v>
      </c>
      <c r="Q8255" s="782">
        <v>0</v>
      </c>
      <c r="R8255" s="782"/>
      <c r="T8255" s="568"/>
    </row>
    <row r="8256" spans="1:20" s="498" customFormat="1" ht="24" x14ac:dyDescent="0.25">
      <c r="A8256" s="772"/>
      <c r="D8256" s="515" t="s">
        <v>14337</v>
      </c>
      <c r="E8256" s="779" t="s">
        <v>14338</v>
      </c>
      <c r="F8256" s="780" t="s">
        <v>6157</v>
      </c>
      <c r="G8256" s="781" t="s">
        <v>10795</v>
      </c>
      <c r="H8256" s="781" t="s">
        <v>10796</v>
      </c>
      <c r="I8256" s="781" t="s">
        <v>5517</v>
      </c>
      <c r="J8256" s="782">
        <v>3000000</v>
      </c>
      <c r="K8256" s="783">
        <v>3000000</v>
      </c>
      <c r="L8256" s="784">
        <f t="shared" si="537"/>
        <v>0</v>
      </c>
      <c r="M8256" s="784">
        <f t="shared" si="538"/>
        <v>0</v>
      </c>
      <c r="N8256" s="782">
        <v>3000000</v>
      </c>
      <c r="O8256" s="782">
        <v>3000000</v>
      </c>
      <c r="P8256" s="515">
        <v>9000000</v>
      </c>
      <c r="Q8256" s="782">
        <v>3000000</v>
      </c>
      <c r="R8256" s="782"/>
      <c r="T8256" s="568"/>
    </row>
    <row r="8257" spans="1:20" s="498" customFormat="1" ht="12" x14ac:dyDescent="0.25">
      <c r="A8257" s="772"/>
      <c r="D8257" s="515" t="s">
        <v>14339</v>
      </c>
      <c r="E8257" s="779" t="s">
        <v>14340</v>
      </c>
      <c r="F8257" s="780" t="s">
        <v>5694</v>
      </c>
      <c r="G8257" s="781" t="s">
        <v>10795</v>
      </c>
      <c r="H8257" s="781" t="s">
        <v>10796</v>
      </c>
      <c r="I8257" s="781" t="s">
        <v>5517</v>
      </c>
      <c r="J8257" s="782">
        <v>2500000</v>
      </c>
      <c r="K8257" s="783">
        <v>2500000</v>
      </c>
      <c r="L8257" s="784">
        <f t="shared" si="537"/>
        <v>0</v>
      </c>
      <c r="M8257" s="784">
        <f t="shared" si="538"/>
        <v>0</v>
      </c>
      <c r="N8257" s="782">
        <v>2500000</v>
      </c>
      <c r="O8257" s="782">
        <v>2500000</v>
      </c>
      <c r="P8257" s="515">
        <v>7500000</v>
      </c>
      <c r="Q8257" s="782">
        <v>2500000</v>
      </c>
      <c r="R8257" s="782"/>
      <c r="T8257" s="568"/>
    </row>
    <row r="8258" spans="1:20" s="498" customFormat="1" ht="12" x14ac:dyDescent="0.25">
      <c r="A8258" s="772"/>
      <c r="D8258" s="515" t="s">
        <v>14341</v>
      </c>
      <c r="E8258" s="779" t="s">
        <v>14342</v>
      </c>
      <c r="F8258" s="780" t="s">
        <v>7135</v>
      </c>
      <c r="G8258" s="781" t="s">
        <v>10795</v>
      </c>
      <c r="H8258" s="781" t="s">
        <v>10796</v>
      </c>
      <c r="I8258" s="781" t="s">
        <v>5517</v>
      </c>
      <c r="J8258" s="782">
        <v>1200000</v>
      </c>
      <c r="K8258" s="783">
        <v>1200000</v>
      </c>
      <c r="L8258" s="784">
        <f t="shared" si="537"/>
        <v>0</v>
      </c>
      <c r="M8258" s="784">
        <f t="shared" si="538"/>
        <v>0</v>
      </c>
      <c r="N8258" s="782">
        <v>1200000</v>
      </c>
      <c r="O8258" s="782">
        <v>1200000</v>
      </c>
      <c r="P8258" s="515">
        <v>3600000</v>
      </c>
      <c r="Q8258" s="782">
        <v>1200000</v>
      </c>
      <c r="R8258" s="782"/>
      <c r="T8258" s="568"/>
    </row>
    <row r="8259" spans="1:20" s="498" customFormat="1" ht="12" x14ac:dyDescent="0.25">
      <c r="A8259" s="772"/>
      <c r="D8259" s="515" t="s">
        <v>14343</v>
      </c>
      <c r="E8259" s="779" t="s">
        <v>14344</v>
      </c>
      <c r="F8259" s="780" t="s">
        <v>5697</v>
      </c>
      <c r="G8259" s="781" t="s">
        <v>10795</v>
      </c>
      <c r="H8259" s="781" t="s">
        <v>10796</v>
      </c>
      <c r="I8259" s="781" t="s">
        <v>5517</v>
      </c>
      <c r="J8259" s="782">
        <v>1200000</v>
      </c>
      <c r="K8259" s="783">
        <v>1200000</v>
      </c>
      <c r="L8259" s="784">
        <f t="shared" si="537"/>
        <v>0</v>
      </c>
      <c r="M8259" s="784">
        <f t="shared" si="538"/>
        <v>0</v>
      </c>
      <c r="N8259" s="782">
        <v>1200000</v>
      </c>
      <c r="O8259" s="782">
        <v>1200000</v>
      </c>
      <c r="P8259" s="515">
        <v>3600000</v>
      </c>
      <c r="Q8259" s="782">
        <v>1200000</v>
      </c>
      <c r="R8259" s="782"/>
      <c r="T8259" s="568"/>
    </row>
    <row r="8260" spans="1:20" s="498" customFormat="1" ht="12" x14ac:dyDescent="0.25">
      <c r="A8260" s="772"/>
      <c r="D8260" s="515" t="s">
        <v>14345</v>
      </c>
      <c r="E8260" s="779" t="s">
        <v>14346</v>
      </c>
      <c r="F8260" s="780" t="s">
        <v>9991</v>
      </c>
      <c r="G8260" s="781" t="s">
        <v>10795</v>
      </c>
      <c r="H8260" s="781" t="s">
        <v>10796</v>
      </c>
      <c r="I8260" s="781" t="s">
        <v>5517</v>
      </c>
      <c r="J8260" s="782">
        <v>1200000</v>
      </c>
      <c r="K8260" s="783">
        <v>1200000</v>
      </c>
      <c r="L8260" s="784">
        <f t="shared" si="537"/>
        <v>0</v>
      </c>
      <c r="M8260" s="784">
        <f t="shared" si="538"/>
        <v>0</v>
      </c>
      <c r="N8260" s="782">
        <v>1200000</v>
      </c>
      <c r="O8260" s="782">
        <v>1200000</v>
      </c>
      <c r="P8260" s="515">
        <v>3600000</v>
      </c>
      <c r="Q8260" s="782">
        <v>1200000</v>
      </c>
      <c r="R8260" s="782"/>
      <c r="T8260" s="568"/>
    </row>
    <row r="8261" spans="1:20" s="498" customFormat="1" ht="12" x14ac:dyDescent="0.25">
      <c r="A8261" s="772"/>
      <c r="D8261" s="515" t="s">
        <v>14347</v>
      </c>
      <c r="E8261" s="779" t="s">
        <v>14348</v>
      </c>
      <c r="F8261" s="780" t="s">
        <v>8701</v>
      </c>
      <c r="G8261" s="781" t="s">
        <v>10795</v>
      </c>
      <c r="H8261" s="781" t="s">
        <v>10796</v>
      </c>
      <c r="I8261" s="781" t="s">
        <v>5517</v>
      </c>
      <c r="J8261" s="782">
        <v>1200000</v>
      </c>
      <c r="K8261" s="783">
        <v>1200000</v>
      </c>
      <c r="L8261" s="784">
        <f t="shared" si="537"/>
        <v>0</v>
      </c>
      <c r="M8261" s="784">
        <f t="shared" si="538"/>
        <v>0</v>
      </c>
      <c r="N8261" s="782">
        <v>1200000</v>
      </c>
      <c r="O8261" s="782">
        <v>1200000</v>
      </c>
      <c r="P8261" s="515">
        <v>3600000</v>
      </c>
      <c r="Q8261" s="782">
        <v>1200000</v>
      </c>
      <c r="R8261" s="782"/>
      <c r="T8261" s="568"/>
    </row>
    <row r="8262" spans="1:20" s="498" customFormat="1" ht="12" x14ac:dyDescent="0.25">
      <c r="A8262" s="772"/>
      <c r="D8262" s="515" t="s">
        <v>14349</v>
      </c>
      <c r="E8262" s="779" t="s">
        <v>14350</v>
      </c>
      <c r="F8262" s="780" t="s">
        <v>6525</v>
      </c>
      <c r="G8262" s="781" t="s">
        <v>10795</v>
      </c>
      <c r="H8262" s="781" t="s">
        <v>10796</v>
      </c>
      <c r="I8262" s="781" t="s">
        <v>5517</v>
      </c>
      <c r="J8262" s="782">
        <v>2000000</v>
      </c>
      <c r="K8262" s="783">
        <v>2000000</v>
      </c>
      <c r="L8262" s="784">
        <f t="shared" si="537"/>
        <v>0</v>
      </c>
      <c r="M8262" s="784">
        <f t="shared" si="538"/>
        <v>0</v>
      </c>
      <c r="N8262" s="782">
        <v>2000000</v>
      </c>
      <c r="O8262" s="782">
        <v>2000000</v>
      </c>
      <c r="P8262" s="515">
        <v>6000000</v>
      </c>
      <c r="Q8262" s="782">
        <v>2000000</v>
      </c>
      <c r="R8262" s="782"/>
      <c r="T8262" s="568"/>
    </row>
    <row r="8263" spans="1:20" s="498" customFormat="1" ht="12" x14ac:dyDescent="0.25">
      <c r="A8263" s="772"/>
      <c r="D8263" s="515" t="s">
        <v>14351</v>
      </c>
      <c r="E8263" s="779" t="s">
        <v>14352</v>
      </c>
      <c r="F8263" s="515" t="s">
        <v>5915</v>
      </c>
      <c r="G8263" s="781" t="s">
        <v>10795</v>
      </c>
      <c r="H8263" s="781" t="s">
        <v>10796</v>
      </c>
      <c r="I8263" s="781" t="s">
        <v>5517</v>
      </c>
      <c r="J8263" s="782">
        <v>1000000</v>
      </c>
      <c r="K8263" s="783">
        <v>1000000</v>
      </c>
      <c r="L8263" s="784">
        <f t="shared" si="537"/>
        <v>0</v>
      </c>
      <c r="M8263" s="784">
        <f t="shared" si="538"/>
        <v>0</v>
      </c>
      <c r="N8263" s="782">
        <v>1000000</v>
      </c>
      <c r="O8263" s="782">
        <v>1000000</v>
      </c>
      <c r="P8263" s="515">
        <v>3000000</v>
      </c>
      <c r="Q8263" s="782">
        <v>1000000</v>
      </c>
      <c r="R8263" s="782"/>
      <c r="T8263" s="568"/>
    </row>
    <row r="8264" spans="1:20" s="498" customFormat="1" ht="12" x14ac:dyDescent="0.25">
      <c r="A8264" s="772"/>
      <c r="D8264" s="515" t="s">
        <v>14353</v>
      </c>
      <c r="E8264" s="779" t="s">
        <v>14354</v>
      </c>
      <c r="F8264" s="515" t="s">
        <v>7142</v>
      </c>
      <c r="G8264" s="781" t="s">
        <v>10795</v>
      </c>
      <c r="H8264" s="781" t="s">
        <v>10796</v>
      </c>
      <c r="I8264" s="781" t="s">
        <v>5517</v>
      </c>
      <c r="J8264" s="782">
        <v>5000000</v>
      </c>
      <c r="K8264" s="783">
        <v>5000000</v>
      </c>
      <c r="L8264" s="784">
        <f t="shared" si="537"/>
        <v>0</v>
      </c>
      <c r="M8264" s="784">
        <f t="shared" si="538"/>
        <v>0</v>
      </c>
      <c r="N8264" s="782">
        <v>5000000</v>
      </c>
      <c r="O8264" s="782">
        <v>5000000</v>
      </c>
      <c r="P8264" s="515">
        <v>15000000</v>
      </c>
      <c r="Q8264" s="782">
        <v>5000000</v>
      </c>
      <c r="R8264" s="782"/>
      <c r="T8264" s="568"/>
    </row>
    <row r="8265" spans="1:20" s="498" customFormat="1" ht="12" x14ac:dyDescent="0.25">
      <c r="A8265" s="772"/>
      <c r="D8265" s="515" t="s">
        <v>14355</v>
      </c>
      <c r="E8265" s="779" t="s">
        <v>14356</v>
      </c>
      <c r="F8265" s="780" t="s">
        <v>5703</v>
      </c>
      <c r="G8265" s="781" t="s">
        <v>10795</v>
      </c>
      <c r="H8265" s="781" t="s">
        <v>10796</v>
      </c>
      <c r="I8265" s="781" t="s">
        <v>5517</v>
      </c>
      <c r="J8265" s="782">
        <v>2000000</v>
      </c>
      <c r="K8265" s="783">
        <v>2000000</v>
      </c>
      <c r="L8265" s="784">
        <f t="shared" si="537"/>
        <v>0</v>
      </c>
      <c r="M8265" s="784">
        <f t="shared" si="538"/>
        <v>0</v>
      </c>
      <c r="N8265" s="782">
        <v>2000000</v>
      </c>
      <c r="O8265" s="782">
        <v>2000000</v>
      </c>
      <c r="P8265" s="515">
        <v>6000000</v>
      </c>
      <c r="Q8265" s="782">
        <v>2000000</v>
      </c>
      <c r="R8265" s="782"/>
      <c r="T8265" s="568"/>
    </row>
    <row r="8266" spans="1:20" s="498" customFormat="1" ht="24" x14ac:dyDescent="0.25">
      <c r="A8266" s="772"/>
      <c r="D8266" s="515" t="s">
        <v>14357</v>
      </c>
      <c r="E8266" s="779" t="s">
        <v>14358</v>
      </c>
      <c r="F8266" s="780" t="s">
        <v>5706</v>
      </c>
      <c r="G8266" s="781" t="s">
        <v>10795</v>
      </c>
      <c r="H8266" s="781" t="s">
        <v>10796</v>
      </c>
      <c r="I8266" s="781" t="s">
        <v>5517</v>
      </c>
      <c r="J8266" s="782">
        <v>0</v>
      </c>
      <c r="K8266" s="783">
        <v>0</v>
      </c>
      <c r="L8266" s="784">
        <f t="shared" si="537"/>
        <v>0</v>
      </c>
      <c r="M8266" s="784">
        <f t="shared" si="538"/>
        <v>0</v>
      </c>
      <c r="N8266" s="782">
        <v>0</v>
      </c>
      <c r="O8266" s="782">
        <v>0</v>
      </c>
      <c r="P8266" s="515">
        <v>0</v>
      </c>
      <c r="Q8266" s="782">
        <v>0</v>
      </c>
      <c r="R8266" s="782"/>
      <c r="T8266" s="568"/>
    </row>
    <row r="8267" spans="1:20" s="498" customFormat="1" ht="12" x14ac:dyDescent="0.25">
      <c r="A8267" s="772"/>
      <c r="D8267" s="515" t="s">
        <v>14359</v>
      </c>
      <c r="E8267" s="779" t="s">
        <v>14360</v>
      </c>
      <c r="F8267" s="515" t="s">
        <v>5709</v>
      </c>
      <c r="G8267" s="781" t="s">
        <v>10795</v>
      </c>
      <c r="H8267" s="781" t="s">
        <v>10796</v>
      </c>
      <c r="I8267" s="781" t="s">
        <v>5517</v>
      </c>
      <c r="J8267" s="782">
        <v>1500000</v>
      </c>
      <c r="K8267" s="783">
        <v>1500000</v>
      </c>
      <c r="L8267" s="784">
        <f t="shared" si="537"/>
        <v>0</v>
      </c>
      <c r="M8267" s="784">
        <f t="shared" si="538"/>
        <v>0</v>
      </c>
      <c r="N8267" s="782">
        <v>1500000</v>
      </c>
      <c r="O8267" s="782">
        <v>1500000</v>
      </c>
      <c r="P8267" s="515">
        <v>4500000</v>
      </c>
      <c r="Q8267" s="782">
        <v>1500000</v>
      </c>
      <c r="R8267" s="782"/>
      <c r="T8267" s="568"/>
    </row>
    <row r="8268" spans="1:20" s="498" customFormat="1" ht="12" x14ac:dyDescent="0.25">
      <c r="A8268" s="772"/>
      <c r="D8268" s="515" t="s">
        <v>14361</v>
      </c>
      <c r="E8268" s="779" t="s">
        <v>14362</v>
      </c>
      <c r="F8268" s="780" t="s">
        <v>6465</v>
      </c>
      <c r="G8268" s="781" t="s">
        <v>10795</v>
      </c>
      <c r="H8268" s="781" t="s">
        <v>10796</v>
      </c>
      <c r="I8268" s="781" t="s">
        <v>5517</v>
      </c>
      <c r="J8268" s="782">
        <v>0</v>
      </c>
      <c r="K8268" s="783">
        <v>0</v>
      </c>
      <c r="L8268" s="784">
        <f t="shared" si="537"/>
        <v>0</v>
      </c>
      <c r="M8268" s="784">
        <f t="shared" si="538"/>
        <v>0</v>
      </c>
      <c r="N8268" s="782">
        <v>0</v>
      </c>
      <c r="O8268" s="782">
        <v>0</v>
      </c>
      <c r="P8268" s="515">
        <v>0</v>
      </c>
      <c r="Q8268" s="782">
        <v>0</v>
      </c>
      <c r="R8268" s="782"/>
      <c r="T8268" s="568"/>
    </row>
    <row r="8269" spans="1:20" s="498" customFormat="1" ht="24" x14ac:dyDescent="0.25">
      <c r="A8269" s="772"/>
      <c r="D8269" s="515" t="s">
        <v>14363</v>
      </c>
      <c r="E8269" s="779" t="s">
        <v>14364</v>
      </c>
      <c r="F8269" s="780" t="s">
        <v>6467</v>
      </c>
      <c r="G8269" s="781" t="s">
        <v>10795</v>
      </c>
      <c r="H8269" s="781" t="s">
        <v>10796</v>
      </c>
      <c r="I8269" s="781" t="s">
        <v>5517</v>
      </c>
      <c r="J8269" s="782">
        <v>2000000</v>
      </c>
      <c r="K8269" s="783">
        <v>2000000</v>
      </c>
      <c r="L8269" s="784">
        <f t="shared" si="537"/>
        <v>0</v>
      </c>
      <c r="M8269" s="784">
        <f t="shared" si="538"/>
        <v>0</v>
      </c>
      <c r="N8269" s="782">
        <v>2000000</v>
      </c>
      <c r="O8269" s="782">
        <v>2000000</v>
      </c>
      <c r="P8269" s="515">
        <v>6000000</v>
      </c>
      <c r="Q8269" s="782">
        <v>1900000</v>
      </c>
      <c r="R8269" s="782"/>
      <c r="T8269" s="568"/>
    </row>
    <row r="8270" spans="1:20" s="498" customFormat="1" ht="12" x14ac:dyDescent="0.25">
      <c r="A8270" s="772"/>
      <c r="D8270" s="515" t="s">
        <v>14365</v>
      </c>
      <c r="E8270" s="779" t="s">
        <v>14366</v>
      </c>
      <c r="F8270" s="780" t="s">
        <v>5718</v>
      </c>
      <c r="G8270" s="781" t="s">
        <v>10795</v>
      </c>
      <c r="H8270" s="781" t="s">
        <v>10796</v>
      </c>
      <c r="I8270" s="781" t="s">
        <v>5517</v>
      </c>
      <c r="J8270" s="782">
        <v>13000000</v>
      </c>
      <c r="K8270" s="783">
        <v>13000000</v>
      </c>
      <c r="L8270" s="784">
        <f t="shared" si="537"/>
        <v>0</v>
      </c>
      <c r="M8270" s="784">
        <f t="shared" si="538"/>
        <v>0</v>
      </c>
      <c r="N8270" s="782">
        <v>13000000</v>
      </c>
      <c r="O8270" s="782">
        <v>13000000</v>
      </c>
      <c r="P8270" s="515">
        <v>39000000</v>
      </c>
      <c r="Q8270" s="782">
        <v>13000000</v>
      </c>
      <c r="R8270" s="782"/>
      <c r="T8270" s="568"/>
    </row>
    <row r="8271" spans="1:20" s="498" customFormat="1" ht="12" x14ac:dyDescent="0.25">
      <c r="A8271" s="772"/>
      <c r="D8271" s="515" t="s">
        <v>14367</v>
      </c>
      <c r="E8271" s="779" t="s">
        <v>14368</v>
      </c>
      <c r="F8271" s="780" t="s">
        <v>5721</v>
      </c>
      <c r="G8271" s="781" t="s">
        <v>10795</v>
      </c>
      <c r="H8271" s="781" t="s">
        <v>10796</v>
      </c>
      <c r="I8271" s="781" t="s">
        <v>5517</v>
      </c>
      <c r="J8271" s="782">
        <v>1200000</v>
      </c>
      <c r="K8271" s="783">
        <v>1200000</v>
      </c>
      <c r="L8271" s="784">
        <f t="shared" si="537"/>
        <v>0</v>
      </c>
      <c r="M8271" s="784">
        <f t="shared" si="538"/>
        <v>0</v>
      </c>
      <c r="N8271" s="782">
        <v>1200000</v>
      </c>
      <c r="O8271" s="782">
        <v>1200000</v>
      </c>
      <c r="P8271" s="515">
        <v>3600000</v>
      </c>
      <c r="Q8271" s="782">
        <v>1200000</v>
      </c>
      <c r="R8271" s="782"/>
      <c r="T8271" s="568"/>
    </row>
    <row r="8272" spans="1:20" s="751" customFormat="1" ht="12" customHeight="1" x14ac:dyDescent="0.3">
      <c r="A8272" s="946" t="s">
        <v>5500</v>
      </c>
      <c r="B8272" s="946"/>
      <c r="C8272" s="946"/>
      <c r="D8272" s="946"/>
      <c r="E8272" s="946"/>
      <c r="F8272" s="946"/>
      <c r="G8272" s="946"/>
      <c r="H8272" s="946"/>
      <c r="I8272" s="946"/>
      <c r="J8272" s="946"/>
      <c r="K8272" s="946"/>
      <c r="L8272" s="946"/>
      <c r="M8272" s="946"/>
      <c r="N8272" s="946"/>
      <c r="O8272" s="946"/>
      <c r="P8272" s="946"/>
      <c r="Q8272" s="946"/>
      <c r="T8272" s="752"/>
    </row>
    <row r="8273" spans="1:20" s="751" customFormat="1" ht="13.8" x14ac:dyDescent="0.3">
      <c r="A8273" s="946" t="s">
        <v>5501</v>
      </c>
      <c r="B8273" s="946"/>
      <c r="C8273" s="946"/>
      <c r="D8273" s="946"/>
      <c r="E8273" s="946"/>
      <c r="F8273" s="946"/>
      <c r="G8273" s="946"/>
      <c r="H8273" s="946"/>
      <c r="I8273" s="946"/>
      <c r="J8273" s="946"/>
      <c r="K8273" s="946"/>
      <c r="L8273" s="946"/>
      <c r="M8273" s="946"/>
      <c r="N8273" s="946"/>
      <c r="O8273" s="946"/>
      <c r="P8273" s="946"/>
      <c r="Q8273" s="946"/>
      <c r="T8273" s="752"/>
    </row>
    <row r="8274" spans="1:20" s="753" customFormat="1" ht="13.2" x14ac:dyDescent="0.25">
      <c r="A8274" s="947" t="s">
        <v>12786</v>
      </c>
      <c r="B8274" s="947"/>
      <c r="C8274" s="947"/>
      <c r="D8274" s="947"/>
      <c r="E8274" s="947"/>
      <c r="F8274" s="947"/>
      <c r="G8274" s="947"/>
      <c r="H8274" s="947"/>
      <c r="I8274" s="947"/>
      <c r="J8274" s="947"/>
      <c r="K8274" s="947"/>
      <c r="L8274" s="947"/>
      <c r="M8274" s="947"/>
      <c r="N8274" s="947"/>
      <c r="O8274" s="947"/>
      <c r="P8274" s="947"/>
      <c r="Q8274" s="947"/>
      <c r="T8274" s="754"/>
    </row>
    <row r="8275" spans="1:20" s="760" customFormat="1" ht="24" customHeight="1" x14ac:dyDescent="0.25">
      <c r="A8275" s="943" t="s">
        <v>5502</v>
      </c>
      <c r="B8275" s="948" t="s">
        <v>5503</v>
      </c>
      <c r="C8275" s="949"/>
      <c r="D8275" s="755"/>
      <c r="E8275" s="943" t="s">
        <v>5504</v>
      </c>
      <c r="F8275" s="943" t="s">
        <v>4881</v>
      </c>
      <c r="G8275" s="943" t="s">
        <v>5505</v>
      </c>
      <c r="H8275" s="943" t="s">
        <v>5506</v>
      </c>
      <c r="I8275" s="943" t="s">
        <v>5507</v>
      </c>
      <c r="J8275" s="756" t="s">
        <v>3115</v>
      </c>
      <c r="K8275" s="757" t="s">
        <v>3116</v>
      </c>
      <c r="L8275" s="758" t="s">
        <v>5508</v>
      </c>
      <c r="M8275" s="758" t="s">
        <v>5509</v>
      </c>
      <c r="N8275" s="756" t="s">
        <v>3116</v>
      </c>
      <c r="O8275" s="756" t="s">
        <v>3116</v>
      </c>
      <c r="P8275" s="759" t="s">
        <v>3317</v>
      </c>
      <c r="Q8275" s="759" t="s">
        <v>3341</v>
      </c>
      <c r="R8275" s="759" t="s">
        <v>5510</v>
      </c>
      <c r="T8275" s="761"/>
    </row>
    <row r="8276" spans="1:20" s="760" customFormat="1" ht="19.5" customHeight="1" x14ac:dyDescent="0.25">
      <c r="A8276" s="944"/>
      <c r="B8276" s="950"/>
      <c r="C8276" s="951"/>
      <c r="D8276" s="762"/>
      <c r="E8276" s="944"/>
      <c r="F8276" s="944"/>
      <c r="G8276" s="944"/>
      <c r="H8276" s="944"/>
      <c r="I8276" s="944"/>
      <c r="J8276" s="763">
        <v>2020</v>
      </c>
      <c r="K8276" s="764" t="s">
        <v>3120</v>
      </c>
      <c r="L8276" s="765" t="s">
        <v>3120</v>
      </c>
      <c r="M8276" s="765" t="s">
        <v>3120</v>
      </c>
      <c r="N8276" s="766" t="s">
        <v>5068</v>
      </c>
      <c r="O8276" s="766" t="s">
        <v>5069</v>
      </c>
      <c r="P8276" s="763" t="s">
        <v>4882</v>
      </c>
      <c r="Q8276" s="766" t="s">
        <v>5102</v>
      </c>
      <c r="R8276" s="763"/>
      <c r="T8276" s="761"/>
    </row>
    <row r="8277" spans="1:20" s="760" customFormat="1" ht="15.75" customHeight="1" x14ac:dyDescent="0.25">
      <c r="A8277" s="945"/>
      <c r="B8277" s="952"/>
      <c r="C8277" s="953"/>
      <c r="D8277" s="768"/>
      <c r="E8277" s="945"/>
      <c r="F8277" s="945"/>
      <c r="G8277" s="945"/>
      <c r="H8277" s="945"/>
      <c r="I8277" s="945"/>
      <c r="J8277" s="769" t="s">
        <v>14</v>
      </c>
      <c r="K8277" s="770" t="s">
        <v>14</v>
      </c>
      <c r="L8277" s="771" t="s">
        <v>14</v>
      </c>
      <c r="M8277" s="771" t="s">
        <v>14</v>
      </c>
      <c r="N8277" s="769" t="s">
        <v>14</v>
      </c>
      <c r="O8277" s="769" t="s">
        <v>14</v>
      </c>
      <c r="P8277" s="769" t="s">
        <v>14</v>
      </c>
      <c r="Q8277" s="769" t="s">
        <v>14</v>
      </c>
      <c r="R8277" s="769"/>
      <c r="T8277" s="761"/>
    </row>
    <row r="8278" spans="1:20" s="498" customFormat="1" ht="12" x14ac:dyDescent="0.25">
      <c r="A8278" s="772"/>
      <c r="D8278" s="515" t="s">
        <v>14369</v>
      </c>
      <c r="E8278" s="779" t="s">
        <v>14370</v>
      </c>
      <c r="F8278" s="515" t="s">
        <v>5724</v>
      </c>
      <c r="G8278" s="781" t="s">
        <v>10795</v>
      </c>
      <c r="H8278" s="781" t="s">
        <v>10796</v>
      </c>
      <c r="I8278" s="781" t="s">
        <v>5517</v>
      </c>
      <c r="J8278" s="782">
        <v>15000000</v>
      </c>
      <c r="K8278" s="783">
        <v>15000000</v>
      </c>
      <c r="L8278" s="784">
        <f t="shared" si="537"/>
        <v>0</v>
      </c>
      <c r="M8278" s="784">
        <f t="shared" si="538"/>
        <v>0</v>
      </c>
      <c r="N8278" s="782">
        <v>15000000</v>
      </c>
      <c r="O8278" s="782">
        <v>15000000</v>
      </c>
      <c r="P8278" s="515">
        <v>45000000</v>
      </c>
      <c r="Q8278" s="782">
        <v>13000000</v>
      </c>
      <c r="R8278" s="782"/>
      <c r="T8278" s="568"/>
    </row>
    <row r="8279" spans="1:20" s="498" customFormat="1" ht="12" x14ac:dyDescent="0.25">
      <c r="A8279" s="772"/>
      <c r="D8279" s="515" t="s">
        <v>14371</v>
      </c>
      <c r="E8279" s="779" t="s">
        <v>14372</v>
      </c>
      <c r="F8279" s="515" t="s">
        <v>5727</v>
      </c>
      <c r="G8279" s="781" t="s">
        <v>10795</v>
      </c>
      <c r="H8279" s="781" t="s">
        <v>10796</v>
      </c>
      <c r="I8279" s="781" t="s">
        <v>5517</v>
      </c>
      <c r="J8279" s="782">
        <v>3800000</v>
      </c>
      <c r="K8279" s="783">
        <v>3800000</v>
      </c>
      <c r="L8279" s="784">
        <f t="shared" si="537"/>
        <v>0</v>
      </c>
      <c r="M8279" s="784">
        <f t="shared" si="538"/>
        <v>0</v>
      </c>
      <c r="N8279" s="782">
        <v>3800000</v>
      </c>
      <c r="O8279" s="782">
        <v>3800000</v>
      </c>
      <c r="P8279" s="515">
        <v>11400000</v>
      </c>
      <c r="Q8279" s="782">
        <v>3500000</v>
      </c>
      <c r="R8279" s="782"/>
      <c r="T8279" s="568"/>
    </row>
    <row r="8280" spans="1:20" s="498" customFormat="1" ht="12" x14ac:dyDescent="0.25">
      <c r="A8280" s="772"/>
      <c r="D8280" s="515" t="s">
        <v>14373</v>
      </c>
      <c r="E8280" s="779" t="s">
        <v>14374</v>
      </c>
      <c r="F8280" s="780" t="s">
        <v>5730</v>
      </c>
      <c r="G8280" s="781" t="s">
        <v>10795</v>
      </c>
      <c r="H8280" s="781" t="s">
        <v>10796</v>
      </c>
      <c r="I8280" s="781" t="s">
        <v>5517</v>
      </c>
      <c r="J8280" s="782">
        <v>2000000</v>
      </c>
      <c r="K8280" s="783">
        <v>2000000</v>
      </c>
      <c r="L8280" s="784">
        <f t="shared" si="537"/>
        <v>0</v>
      </c>
      <c r="M8280" s="784">
        <f t="shared" si="538"/>
        <v>0</v>
      </c>
      <c r="N8280" s="782">
        <v>2000000</v>
      </c>
      <c r="O8280" s="782">
        <v>2000000</v>
      </c>
      <c r="P8280" s="515">
        <v>6000000</v>
      </c>
      <c r="Q8280" s="782">
        <v>2000000</v>
      </c>
      <c r="R8280" s="782"/>
      <c r="T8280" s="568"/>
    </row>
    <row r="8281" spans="1:20" s="498" customFormat="1" ht="24" x14ac:dyDescent="0.25">
      <c r="A8281" s="772"/>
      <c r="D8281" s="515" t="s">
        <v>14375</v>
      </c>
      <c r="E8281" s="779" t="s">
        <v>14376</v>
      </c>
      <c r="F8281" s="780" t="s">
        <v>5733</v>
      </c>
      <c r="G8281" s="781" t="s">
        <v>10795</v>
      </c>
      <c r="H8281" s="781" t="s">
        <v>10796</v>
      </c>
      <c r="I8281" s="781" t="s">
        <v>5517</v>
      </c>
      <c r="J8281" s="782">
        <v>3500000</v>
      </c>
      <c r="K8281" s="783">
        <v>3500000</v>
      </c>
      <c r="L8281" s="784">
        <f t="shared" si="537"/>
        <v>0</v>
      </c>
      <c r="M8281" s="784">
        <f t="shared" si="538"/>
        <v>0</v>
      </c>
      <c r="N8281" s="782">
        <v>3500000</v>
      </c>
      <c r="O8281" s="782">
        <v>3500000</v>
      </c>
      <c r="P8281" s="515">
        <v>10500000</v>
      </c>
      <c r="Q8281" s="782">
        <v>3000000</v>
      </c>
      <c r="R8281" s="782"/>
      <c r="T8281" s="568"/>
    </row>
    <row r="8282" spans="1:20" s="498" customFormat="1" ht="12" x14ac:dyDescent="0.25">
      <c r="A8282" s="772"/>
      <c r="D8282" s="515" t="s">
        <v>14377</v>
      </c>
      <c r="E8282" s="779" t="s">
        <v>14378</v>
      </c>
      <c r="F8282" s="515" t="s">
        <v>6605</v>
      </c>
      <c r="G8282" s="781" t="s">
        <v>10795</v>
      </c>
      <c r="H8282" s="781" t="s">
        <v>10796</v>
      </c>
      <c r="I8282" s="781" t="s">
        <v>5517</v>
      </c>
      <c r="J8282" s="782">
        <v>200000</v>
      </c>
      <c r="K8282" s="783">
        <v>200000</v>
      </c>
      <c r="L8282" s="784">
        <f t="shared" si="537"/>
        <v>0</v>
      </c>
      <c r="M8282" s="784">
        <f t="shared" si="538"/>
        <v>0</v>
      </c>
      <c r="N8282" s="782">
        <v>200000</v>
      </c>
      <c r="O8282" s="782">
        <v>200000</v>
      </c>
      <c r="P8282" s="515">
        <v>600000</v>
      </c>
      <c r="Q8282" s="782">
        <v>200000</v>
      </c>
      <c r="R8282" s="782"/>
      <c r="T8282" s="568"/>
    </row>
    <row r="8283" spans="1:20" s="498" customFormat="1" ht="12" x14ac:dyDescent="0.25">
      <c r="A8283" s="772"/>
      <c r="D8283" s="515" t="s">
        <v>14379</v>
      </c>
      <c r="E8283" s="779" t="s">
        <v>14380</v>
      </c>
      <c r="F8283" s="780" t="s">
        <v>5739</v>
      </c>
      <c r="G8283" s="781" t="s">
        <v>10795</v>
      </c>
      <c r="H8283" s="781" t="s">
        <v>10796</v>
      </c>
      <c r="I8283" s="781" t="s">
        <v>5517</v>
      </c>
      <c r="J8283" s="782">
        <v>4000000</v>
      </c>
      <c r="K8283" s="783">
        <v>4000000</v>
      </c>
      <c r="L8283" s="784">
        <f t="shared" si="537"/>
        <v>0</v>
      </c>
      <c r="M8283" s="784">
        <f t="shared" si="538"/>
        <v>0</v>
      </c>
      <c r="N8283" s="782">
        <v>4000000</v>
      </c>
      <c r="O8283" s="782">
        <v>4000000</v>
      </c>
      <c r="P8283" s="515">
        <v>12000000</v>
      </c>
      <c r="Q8283" s="782">
        <v>4000000</v>
      </c>
      <c r="R8283" s="782"/>
      <c r="T8283" s="568"/>
    </row>
    <row r="8284" spans="1:20" s="498" customFormat="1" ht="24" x14ac:dyDescent="0.25">
      <c r="A8284" s="772"/>
      <c r="D8284" s="515" t="s">
        <v>14381</v>
      </c>
      <c r="E8284" s="779" t="s">
        <v>14382</v>
      </c>
      <c r="F8284" s="780" t="s">
        <v>7167</v>
      </c>
      <c r="G8284" s="781" t="s">
        <v>10795</v>
      </c>
      <c r="H8284" s="781" t="s">
        <v>10796</v>
      </c>
      <c r="I8284" s="781" t="s">
        <v>5517</v>
      </c>
      <c r="J8284" s="782">
        <v>600000</v>
      </c>
      <c r="K8284" s="783">
        <v>600000</v>
      </c>
      <c r="L8284" s="784">
        <f t="shared" si="537"/>
        <v>0</v>
      </c>
      <c r="M8284" s="784">
        <f t="shared" si="538"/>
        <v>0</v>
      </c>
      <c r="N8284" s="782">
        <v>600000</v>
      </c>
      <c r="O8284" s="782">
        <v>600000</v>
      </c>
      <c r="P8284" s="515">
        <v>1800000</v>
      </c>
      <c r="Q8284" s="782">
        <v>600000</v>
      </c>
      <c r="R8284" s="782"/>
      <c r="T8284" s="568"/>
    </row>
    <row r="8285" spans="1:20" s="498" customFormat="1" ht="12" x14ac:dyDescent="0.25">
      <c r="A8285" s="772"/>
      <c r="D8285" s="515" t="s">
        <v>14383</v>
      </c>
      <c r="E8285" s="779" t="s">
        <v>14384</v>
      </c>
      <c r="F8285" s="780" t="s">
        <v>5745</v>
      </c>
      <c r="G8285" s="781" t="s">
        <v>10795</v>
      </c>
      <c r="H8285" s="781" t="s">
        <v>10796</v>
      </c>
      <c r="I8285" s="781" t="s">
        <v>5517</v>
      </c>
      <c r="J8285" s="782">
        <v>3000000</v>
      </c>
      <c r="K8285" s="783">
        <v>3000000</v>
      </c>
      <c r="L8285" s="784">
        <f t="shared" si="537"/>
        <v>0</v>
      </c>
      <c r="M8285" s="784">
        <f t="shared" si="538"/>
        <v>0</v>
      </c>
      <c r="N8285" s="782">
        <v>3000000</v>
      </c>
      <c r="O8285" s="782">
        <v>3000000</v>
      </c>
      <c r="P8285" s="515">
        <v>9000000</v>
      </c>
      <c r="Q8285" s="782">
        <v>3000000</v>
      </c>
      <c r="R8285" s="782"/>
      <c r="T8285" s="568"/>
    </row>
    <row r="8286" spans="1:20" s="498" customFormat="1" ht="24" x14ac:dyDescent="0.25">
      <c r="A8286" s="772"/>
      <c r="D8286" s="515" t="s">
        <v>14385</v>
      </c>
      <c r="E8286" s="779" t="s">
        <v>14386</v>
      </c>
      <c r="F8286" s="780" t="s">
        <v>13939</v>
      </c>
      <c r="G8286" s="781" t="s">
        <v>10795</v>
      </c>
      <c r="H8286" s="781" t="s">
        <v>10796</v>
      </c>
      <c r="I8286" s="781" t="s">
        <v>5517</v>
      </c>
      <c r="J8286" s="782">
        <v>3000000</v>
      </c>
      <c r="K8286" s="783">
        <v>3000000</v>
      </c>
      <c r="L8286" s="784">
        <f t="shared" si="537"/>
        <v>0</v>
      </c>
      <c r="M8286" s="784">
        <f t="shared" si="538"/>
        <v>0</v>
      </c>
      <c r="N8286" s="782">
        <v>3000000</v>
      </c>
      <c r="O8286" s="782">
        <v>3000000</v>
      </c>
      <c r="P8286" s="515">
        <v>9000000</v>
      </c>
      <c r="Q8286" s="782">
        <v>0</v>
      </c>
      <c r="R8286" s="782"/>
      <c r="T8286" s="568"/>
    </row>
    <row r="8287" spans="1:20" s="498" customFormat="1" ht="26.25" customHeight="1" x14ac:dyDescent="0.25">
      <c r="A8287" s="772"/>
      <c r="D8287" s="515" t="s">
        <v>14387</v>
      </c>
      <c r="E8287" s="779" t="s">
        <v>14388</v>
      </c>
      <c r="F8287" s="780" t="s">
        <v>14389</v>
      </c>
      <c r="G8287" s="781" t="s">
        <v>10795</v>
      </c>
      <c r="H8287" s="781" t="s">
        <v>10796</v>
      </c>
      <c r="I8287" s="781" t="s">
        <v>5517</v>
      </c>
      <c r="J8287" s="782">
        <v>700000</v>
      </c>
      <c r="K8287" s="783">
        <v>700000</v>
      </c>
      <c r="L8287" s="784">
        <f t="shared" si="537"/>
        <v>0</v>
      </c>
      <c r="M8287" s="784">
        <f t="shared" si="538"/>
        <v>0</v>
      </c>
      <c r="N8287" s="782">
        <v>700000</v>
      </c>
      <c r="O8287" s="782">
        <v>700000</v>
      </c>
      <c r="P8287" s="515">
        <v>2100000</v>
      </c>
      <c r="Q8287" s="782">
        <v>600000</v>
      </c>
      <c r="R8287" s="782"/>
      <c r="T8287" s="568"/>
    </row>
    <row r="8288" spans="1:20" s="498" customFormat="1" ht="12" x14ac:dyDescent="0.25">
      <c r="A8288" s="772"/>
      <c r="D8288" s="515" t="s">
        <v>14390</v>
      </c>
      <c r="E8288" s="779" t="s">
        <v>14391</v>
      </c>
      <c r="F8288" s="780" t="s">
        <v>5757</v>
      </c>
      <c r="G8288" s="781" t="s">
        <v>10795</v>
      </c>
      <c r="H8288" s="781" t="s">
        <v>10796</v>
      </c>
      <c r="I8288" s="781" t="s">
        <v>5517</v>
      </c>
      <c r="J8288" s="782">
        <v>700000</v>
      </c>
      <c r="K8288" s="783">
        <v>700000</v>
      </c>
      <c r="L8288" s="784">
        <f t="shared" si="537"/>
        <v>0</v>
      </c>
      <c r="M8288" s="784">
        <f t="shared" si="538"/>
        <v>0</v>
      </c>
      <c r="N8288" s="782">
        <v>700000</v>
      </c>
      <c r="O8288" s="782">
        <v>700000</v>
      </c>
      <c r="P8288" s="515">
        <v>2100000</v>
      </c>
      <c r="Q8288" s="782">
        <v>600000</v>
      </c>
      <c r="R8288" s="782"/>
      <c r="T8288" s="568"/>
    </row>
    <row r="8289" spans="1:20" s="498" customFormat="1" ht="12" x14ac:dyDescent="0.25">
      <c r="A8289" s="772"/>
      <c r="D8289" s="515" t="s">
        <v>14392</v>
      </c>
      <c r="E8289" s="779" t="s">
        <v>14393</v>
      </c>
      <c r="F8289" s="515" t="s">
        <v>5762</v>
      </c>
      <c r="G8289" s="781" t="s">
        <v>10795</v>
      </c>
      <c r="H8289" s="781" t="s">
        <v>10796</v>
      </c>
      <c r="I8289" s="781" t="s">
        <v>5517</v>
      </c>
      <c r="J8289" s="782">
        <v>0</v>
      </c>
      <c r="K8289" s="783">
        <v>0</v>
      </c>
      <c r="L8289" s="784">
        <f t="shared" si="537"/>
        <v>0</v>
      </c>
      <c r="M8289" s="784">
        <f t="shared" si="538"/>
        <v>0</v>
      </c>
      <c r="N8289" s="782">
        <v>0</v>
      </c>
      <c r="O8289" s="782">
        <v>0</v>
      </c>
      <c r="P8289" s="515">
        <v>0</v>
      </c>
      <c r="Q8289" s="782">
        <v>0</v>
      </c>
      <c r="R8289" s="782"/>
      <c r="T8289" s="568"/>
    </row>
    <row r="8290" spans="1:20" s="498" customFormat="1" ht="12" x14ac:dyDescent="0.25">
      <c r="A8290" s="772"/>
      <c r="D8290" s="515" t="s">
        <v>14394</v>
      </c>
      <c r="E8290" s="779" t="s">
        <v>14395</v>
      </c>
      <c r="F8290" s="515" t="s">
        <v>5765</v>
      </c>
      <c r="G8290" s="781" t="s">
        <v>10795</v>
      </c>
      <c r="H8290" s="781" t="s">
        <v>10796</v>
      </c>
      <c r="I8290" s="781" t="s">
        <v>5517</v>
      </c>
      <c r="J8290" s="782">
        <v>15000000</v>
      </c>
      <c r="K8290" s="783">
        <v>15000000</v>
      </c>
      <c r="L8290" s="784">
        <f t="shared" si="537"/>
        <v>0</v>
      </c>
      <c r="M8290" s="784">
        <f t="shared" si="538"/>
        <v>0</v>
      </c>
      <c r="N8290" s="782">
        <v>15000000</v>
      </c>
      <c r="O8290" s="782">
        <v>15000000</v>
      </c>
      <c r="P8290" s="515">
        <v>45000000</v>
      </c>
      <c r="Q8290" s="782">
        <v>15000000</v>
      </c>
      <c r="R8290" s="782"/>
      <c r="T8290" s="568"/>
    </row>
    <row r="8291" spans="1:20" s="498" customFormat="1" ht="12" x14ac:dyDescent="0.25">
      <c r="A8291" s="772"/>
      <c r="D8291" s="515" t="s">
        <v>14396</v>
      </c>
      <c r="E8291" s="779" t="s">
        <v>14397</v>
      </c>
      <c r="F8291" s="780" t="s">
        <v>11988</v>
      </c>
      <c r="G8291" s="781" t="s">
        <v>10795</v>
      </c>
      <c r="H8291" s="781" t="s">
        <v>10796</v>
      </c>
      <c r="I8291" s="781" t="s">
        <v>5517</v>
      </c>
      <c r="J8291" s="782">
        <v>0</v>
      </c>
      <c r="K8291" s="783">
        <v>0</v>
      </c>
      <c r="L8291" s="784">
        <f t="shared" ref="L8291:L8297" si="539">SUM(J8291-K8291)</f>
        <v>0</v>
      </c>
      <c r="M8291" s="784">
        <f t="shared" si="538"/>
        <v>0</v>
      </c>
      <c r="N8291" s="782">
        <v>0</v>
      </c>
      <c r="O8291" s="782">
        <v>0</v>
      </c>
      <c r="P8291" s="515">
        <v>0</v>
      </c>
      <c r="Q8291" s="782">
        <v>0</v>
      </c>
      <c r="R8291" s="782"/>
      <c r="T8291" s="568"/>
    </row>
    <row r="8292" spans="1:20" s="498" customFormat="1" ht="36" x14ac:dyDescent="0.25">
      <c r="A8292" s="772"/>
      <c r="D8292" s="515" t="s">
        <v>14398</v>
      </c>
      <c r="E8292" s="779" t="s">
        <v>14399</v>
      </c>
      <c r="F8292" s="780" t="s">
        <v>9242</v>
      </c>
      <c r="G8292" s="781" t="s">
        <v>10795</v>
      </c>
      <c r="H8292" s="781" t="s">
        <v>10796</v>
      </c>
      <c r="I8292" s="781" t="s">
        <v>5517</v>
      </c>
      <c r="J8292" s="782">
        <v>0</v>
      </c>
      <c r="K8292" s="783">
        <v>0</v>
      </c>
      <c r="L8292" s="784">
        <f t="shared" si="539"/>
        <v>0</v>
      </c>
      <c r="M8292" s="784">
        <f t="shared" ref="M8292:M8297" si="540">SUM(K8292-J8292)</f>
        <v>0</v>
      </c>
      <c r="N8292" s="782">
        <v>0</v>
      </c>
      <c r="O8292" s="782">
        <v>0</v>
      </c>
      <c r="P8292" s="515">
        <v>0</v>
      </c>
      <c r="Q8292" s="782">
        <v>0</v>
      </c>
      <c r="R8292" s="782"/>
      <c r="T8292" s="568"/>
    </row>
    <row r="8293" spans="1:20" s="498" customFormat="1" ht="12" x14ac:dyDescent="0.25">
      <c r="A8293" s="772"/>
      <c r="D8293" s="515" t="s">
        <v>14400</v>
      </c>
      <c r="E8293" s="779" t="s">
        <v>14401</v>
      </c>
      <c r="F8293" s="780" t="s">
        <v>14224</v>
      </c>
      <c r="G8293" s="781" t="s">
        <v>10795</v>
      </c>
      <c r="H8293" s="781" t="s">
        <v>10796</v>
      </c>
      <c r="I8293" s="781" t="s">
        <v>5517</v>
      </c>
      <c r="J8293" s="782">
        <v>0</v>
      </c>
      <c r="K8293" s="783">
        <v>0</v>
      </c>
      <c r="L8293" s="784">
        <f t="shared" si="539"/>
        <v>0</v>
      </c>
      <c r="M8293" s="784">
        <f t="shared" si="540"/>
        <v>0</v>
      </c>
      <c r="N8293" s="782">
        <v>0</v>
      </c>
      <c r="O8293" s="782">
        <v>0</v>
      </c>
      <c r="P8293" s="515">
        <v>0</v>
      </c>
      <c r="Q8293" s="782">
        <v>0</v>
      </c>
      <c r="R8293" s="782"/>
      <c r="T8293" s="568"/>
    </row>
    <row r="8294" spans="1:20" s="498" customFormat="1" ht="24" x14ac:dyDescent="0.25">
      <c r="A8294" s="772"/>
      <c r="D8294" s="515" t="s">
        <v>14402</v>
      </c>
      <c r="E8294" s="779" t="s">
        <v>14403</v>
      </c>
      <c r="F8294" s="780" t="s">
        <v>14404</v>
      </c>
      <c r="G8294" s="781" t="s">
        <v>10795</v>
      </c>
      <c r="H8294" s="781" t="s">
        <v>10796</v>
      </c>
      <c r="I8294" s="781" t="s">
        <v>5517</v>
      </c>
      <c r="J8294" s="782">
        <v>0</v>
      </c>
      <c r="K8294" s="783">
        <v>0</v>
      </c>
      <c r="L8294" s="784">
        <f t="shared" si="539"/>
        <v>0</v>
      </c>
      <c r="M8294" s="784">
        <f t="shared" si="540"/>
        <v>0</v>
      </c>
      <c r="N8294" s="782">
        <v>0</v>
      </c>
      <c r="O8294" s="782">
        <v>0</v>
      </c>
      <c r="P8294" s="515">
        <v>0</v>
      </c>
      <c r="Q8294" s="782">
        <v>0</v>
      </c>
      <c r="R8294" s="782"/>
      <c r="T8294" s="568"/>
    </row>
    <row r="8295" spans="1:20" s="498" customFormat="1" ht="12" x14ac:dyDescent="0.25">
      <c r="A8295" s="772"/>
      <c r="D8295" s="515" t="s">
        <v>14405</v>
      </c>
      <c r="E8295" s="779" t="s">
        <v>14406</v>
      </c>
      <c r="F8295" s="780" t="s">
        <v>9081</v>
      </c>
      <c r="G8295" s="781" t="s">
        <v>10795</v>
      </c>
      <c r="H8295" s="781" t="s">
        <v>10796</v>
      </c>
      <c r="I8295" s="781" t="s">
        <v>5517</v>
      </c>
      <c r="J8295" s="782">
        <v>0</v>
      </c>
      <c r="K8295" s="783">
        <v>0</v>
      </c>
      <c r="L8295" s="784">
        <f t="shared" si="539"/>
        <v>0</v>
      </c>
      <c r="M8295" s="784">
        <f t="shared" si="540"/>
        <v>0</v>
      </c>
      <c r="N8295" s="782">
        <v>0</v>
      </c>
      <c r="O8295" s="782">
        <v>0</v>
      </c>
      <c r="P8295" s="515">
        <v>0</v>
      </c>
      <c r="Q8295" s="782">
        <v>0</v>
      </c>
      <c r="R8295" s="782"/>
      <c r="T8295" s="568"/>
    </row>
    <row r="8296" spans="1:20" s="498" customFormat="1" ht="12" x14ac:dyDescent="0.25">
      <c r="A8296" s="772"/>
      <c r="D8296" s="515" t="s">
        <v>14407</v>
      </c>
      <c r="E8296" s="779" t="s">
        <v>14408</v>
      </c>
      <c r="F8296" s="780" t="s">
        <v>14409</v>
      </c>
      <c r="G8296" s="781" t="s">
        <v>10795</v>
      </c>
      <c r="H8296" s="781" t="s">
        <v>10796</v>
      </c>
      <c r="I8296" s="781" t="s">
        <v>5517</v>
      </c>
      <c r="J8296" s="782">
        <v>0</v>
      </c>
      <c r="K8296" s="783">
        <v>0</v>
      </c>
      <c r="L8296" s="784">
        <f t="shared" si="539"/>
        <v>0</v>
      </c>
      <c r="M8296" s="784">
        <f t="shared" si="540"/>
        <v>0</v>
      </c>
      <c r="N8296" s="782">
        <v>0</v>
      </c>
      <c r="O8296" s="782">
        <v>0</v>
      </c>
      <c r="P8296" s="515">
        <v>0</v>
      </c>
      <c r="Q8296" s="782">
        <v>0</v>
      </c>
      <c r="R8296" s="782"/>
      <c r="T8296" s="568"/>
    </row>
    <row r="8297" spans="1:20" s="498" customFormat="1" ht="12" x14ac:dyDescent="0.25">
      <c r="A8297" s="772"/>
      <c r="D8297" s="515" t="s">
        <v>14410</v>
      </c>
      <c r="E8297" s="779" t="s">
        <v>14411</v>
      </c>
      <c r="F8297" s="780" t="s">
        <v>11998</v>
      </c>
      <c r="G8297" s="781" t="s">
        <v>10795</v>
      </c>
      <c r="H8297" s="781" t="s">
        <v>10796</v>
      </c>
      <c r="I8297" s="781" t="s">
        <v>5517</v>
      </c>
      <c r="J8297" s="782">
        <v>0</v>
      </c>
      <c r="K8297" s="783">
        <v>0</v>
      </c>
      <c r="L8297" s="782">
        <f t="shared" si="539"/>
        <v>0</v>
      </c>
      <c r="M8297" s="782">
        <f t="shared" si="540"/>
        <v>0</v>
      </c>
      <c r="N8297" s="782">
        <v>0</v>
      </c>
      <c r="O8297" s="782">
        <v>0</v>
      </c>
      <c r="P8297" s="515">
        <v>0</v>
      </c>
      <c r="Q8297" s="782">
        <v>0</v>
      </c>
      <c r="R8297" s="782"/>
      <c r="T8297" s="568"/>
    </row>
    <row r="8298" spans="1:20" s="498" customFormat="1" ht="12" x14ac:dyDescent="0.25">
      <c r="A8298" s="772"/>
      <c r="B8298" s="566" t="s">
        <v>2448</v>
      </c>
      <c r="C8298" s="810"/>
      <c r="D8298" s="519"/>
      <c r="E8298" s="810"/>
      <c r="F8298" s="827"/>
      <c r="G8298" s="810"/>
      <c r="H8298" s="810"/>
      <c r="I8298" s="779"/>
      <c r="J8298" s="782">
        <v>339573955</v>
      </c>
      <c r="K8298" s="783">
        <f>SUM(K8191,K8208)</f>
        <v>339573955</v>
      </c>
      <c r="L8298" s="782">
        <f>SUM(L8191,L8208)</f>
        <v>0</v>
      </c>
      <c r="M8298" s="782">
        <f>SUM(M8191,M8208)</f>
        <v>0</v>
      </c>
      <c r="N8298" s="782">
        <f>SUM(N8191,N8208)</f>
        <v>340217339</v>
      </c>
      <c r="O8298" s="782">
        <f>SUM(O8191,O8208)</f>
        <v>340860666</v>
      </c>
      <c r="P8298" s="515">
        <v>1020651960</v>
      </c>
      <c r="Q8298" s="782">
        <v>501471408</v>
      </c>
      <c r="R8298" s="782"/>
      <c r="T8298" s="568"/>
    </row>
    <row r="8299" spans="1:20" s="498" customFormat="1" ht="12" x14ac:dyDescent="0.25">
      <c r="A8299" s="772"/>
      <c r="D8299" s="816"/>
      <c r="F8299" s="536"/>
      <c r="J8299" s="776"/>
      <c r="K8299" s="776"/>
      <c r="L8299" s="776"/>
      <c r="M8299" s="776"/>
      <c r="N8299" s="776"/>
      <c r="O8299" s="776"/>
      <c r="Q8299" s="776"/>
      <c r="R8299" s="776"/>
      <c r="T8299" s="568"/>
    </row>
    <row r="8300" spans="1:20" s="498" customFormat="1" ht="12" x14ac:dyDescent="0.25">
      <c r="A8300" s="772"/>
      <c r="F8300" s="536"/>
      <c r="J8300" s="776"/>
      <c r="K8300" s="776"/>
      <c r="L8300" s="776"/>
      <c r="M8300" s="776"/>
      <c r="N8300" s="776"/>
      <c r="O8300" s="776"/>
      <c r="Q8300" s="776"/>
      <c r="R8300" s="776"/>
      <c r="T8300" s="568"/>
    </row>
    <row r="8301" spans="1:20" s="498" customFormat="1" ht="12" x14ac:dyDescent="0.25">
      <c r="A8301" s="772"/>
      <c r="F8301" s="536"/>
      <c r="J8301" s="776"/>
      <c r="K8301" s="776"/>
      <c r="L8301" s="776"/>
      <c r="M8301" s="776"/>
      <c r="N8301" s="776"/>
      <c r="O8301" s="776"/>
      <c r="Q8301" s="776"/>
      <c r="R8301" s="776"/>
      <c r="T8301" s="568"/>
    </row>
    <row r="8302" spans="1:20" s="498" customFormat="1" ht="12" x14ac:dyDescent="0.25">
      <c r="A8302" s="772"/>
      <c r="F8302" s="536"/>
      <c r="J8302" s="776"/>
      <c r="K8302" s="776"/>
      <c r="L8302" s="776"/>
      <c r="M8302" s="776"/>
      <c r="N8302" s="776"/>
      <c r="O8302" s="776"/>
      <c r="Q8302" s="776"/>
      <c r="R8302" s="776"/>
      <c r="T8302" s="568"/>
    </row>
    <row r="8303" spans="1:20" s="498" customFormat="1" ht="12" x14ac:dyDescent="0.25">
      <c r="A8303" s="772"/>
      <c r="F8303" s="536"/>
      <c r="J8303" s="776"/>
      <c r="K8303" s="776"/>
      <c r="L8303" s="776"/>
      <c r="M8303" s="776"/>
      <c r="N8303" s="776"/>
      <c r="O8303" s="776"/>
      <c r="Q8303" s="776"/>
      <c r="R8303" s="776"/>
      <c r="T8303" s="568"/>
    </row>
    <row r="8304" spans="1:20" s="498" customFormat="1" ht="12" x14ac:dyDescent="0.25">
      <c r="A8304" s="772"/>
      <c r="F8304" s="536"/>
      <c r="J8304" s="776"/>
      <c r="K8304" s="776"/>
      <c r="L8304" s="776"/>
      <c r="M8304" s="776"/>
      <c r="N8304" s="776"/>
      <c r="O8304" s="776"/>
      <c r="Q8304" s="776"/>
      <c r="R8304" s="776"/>
      <c r="T8304" s="568"/>
    </row>
    <row r="8305" spans="1:20" s="498" customFormat="1" ht="12" x14ac:dyDescent="0.25">
      <c r="A8305" s="772"/>
      <c r="F8305" s="536"/>
      <c r="J8305" s="776"/>
      <c r="K8305" s="776"/>
      <c r="L8305" s="776"/>
      <c r="M8305" s="776"/>
      <c r="N8305" s="776"/>
      <c r="O8305" s="776"/>
      <c r="Q8305" s="776"/>
      <c r="R8305" s="776"/>
      <c r="T8305" s="568"/>
    </row>
    <row r="8306" spans="1:20" s="751" customFormat="1" ht="12" customHeight="1" x14ac:dyDescent="0.3">
      <c r="A8306" s="946" t="s">
        <v>5500</v>
      </c>
      <c r="B8306" s="946"/>
      <c r="C8306" s="946"/>
      <c r="D8306" s="946"/>
      <c r="E8306" s="946"/>
      <c r="F8306" s="946"/>
      <c r="G8306" s="946"/>
      <c r="H8306" s="946"/>
      <c r="I8306" s="946"/>
      <c r="J8306" s="946"/>
      <c r="K8306" s="946"/>
      <c r="L8306" s="946"/>
      <c r="M8306" s="946"/>
      <c r="N8306" s="946"/>
      <c r="O8306" s="946"/>
      <c r="P8306" s="946"/>
      <c r="Q8306" s="946"/>
      <c r="T8306" s="752"/>
    </row>
    <row r="8307" spans="1:20" s="751" customFormat="1" ht="13.8" x14ac:dyDescent="0.3">
      <c r="A8307" s="946" t="s">
        <v>5501</v>
      </c>
      <c r="B8307" s="946"/>
      <c r="C8307" s="946"/>
      <c r="D8307" s="946"/>
      <c r="E8307" s="946"/>
      <c r="F8307" s="946"/>
      <c r="G8307" s="946"/>
      <c r="H8307" s="946"/>
      <c r="I8307" s="946"/>
      <c r="J8307" s="946"/>
      <c r="K8307" s="946"/>
      <c r="L8307" s="946"/>
      <c r="M8307" s="946"/>
      <c r="N8307" s="946"/>
      <c r="O8307" s="946"/>
      <c r="P8307" s="946"/>
      <c r="Q8307" s="946"/>
      <c r="T8307" s="752"/>
    </row>
    <row r="8308" spans="1:20" s="753" customFormat="1" ht="13.2" x14ac:dyDescent="0.25">
      <c r="A8308" s="947" t="s">
        <v>12786</v>
      </c>
      <c r="B8308" s="947"/>
      <c r="C8308" s="947"/>
      <c r="D8308" s="947"/>
      <c r="E8308" s="947"/>
      <c r="F8308" s="947"/>
      <c r="G8308" s="947"/>
      <c r="H8308" s="947"/>
      <c r="I8308" s="947"/>
      <c r="J8308" s="947"/>
      <c r="K8308" s="947"/>
      <c r="L8308" s="947"/>
      <c r="M8308" s="947"/>
      <c r="N8308" s="947"/>
      <c r="O8308" s="947"/>
      <c r="P8308" s="947"/>
      <c r="Q8308" s="947"/>
      <c r="T8308" s="754"/>
    </row>
    <row r="8309" spans="1:20" s="760" customFormat="1" ht="24" customHeight="1" x14ac:dyDescent="0.25">
      <c r="A8309" s="943" t="s">
        <v>5502</v>
      </c>
      <c r="B8309" s="948" t="s">
        <v>5503</v>
      </c>
      <c r="C8309" s="949"/>
      <c r="D8309" s="755"/>
      <c r="E8309" s="943" t="s">
        <v>5504</v>
      </c>
      <c r="F8309" s="943" t="s">
        <v>4881</v>
      </c>
      <c r="G8309" s="943" t="s">
        <v>5505</v>
      </c>
      <c r="H8309" s="943" t="s">
        <v>5506</v>
      </c>
      <c r="I8309" s="943" t="s">
        <v>5507</v>
      </c>
      <c r="J8309" s="756" t="s">
        <v>3115</v>
      </c>
      <c r="K8309" s="757" t="s">
        <v>3116</v>
      </c>
      <c r="L8309" s="758" t="s">
        <v>5508</v>
      </c>
      <c r="M8309" s="758" t="s">
        <v>5509</v>
      </c>
      <c r="N8309" s="756" t="s">
        <v>3116</v>
      </c>
      <c r="O8309" s="756" t="s">
        <v>3116</v>
      </c>
      <c r="P8309" s="759" t="s">
        <v>3317</v>
      </c>
      <c r="Q8309" s="759" t="s">
        <v>3341</v>
      </c>
      <c r="R8309" s="759" t="s">
        <v>5510</v>
      </c>
      <c r="T8309" s="761"/>
    </row>
    <row r="8310" spans="1:20" s="760" customFormat="1" ht="19.5" customHeight="1" x14ac:dyDescent="0.25">
      <c r="A8310" s="944"/>
      <c r="B8310" s="950"/>
      <c r="C8310" s="951"/>
      <c r="D8310" s="762"/>
      <c r="E8310" s="944"/>
      <c r="F8310" s="944"/>
      <c r="G8310" s="944"/>
      <c r="H8310" s="944"/>
      <c r="I8310" s="944"/>
      <c r="J8310" s="763">
        <v>2020</v>
      </c>
      <c r="K8310" s="764" t="s">
        <v>3120</v>
      </c>
      <c r="L8310" s="765" t="s">
        <v>3120</v>
      </c>
      <c r="M8310" s="765" t="s">
        <v>3120</v>
      </c>
      <c r="N8310" s="766" t="s">
        <v>5068</v>
      </c>
      <c r="O8310" s="766" t="s">
        <v>5069</v>
      </c>
      <c r="P8310" s="763" t="s">
        <v>4882</v>
      </c>
      <c r="Q8310" s="766" t="s">
        <v>5102</v>
      </c>
      <c r="R8310" s="763"/>
      <c r="T8310" s="761"/>
    </row>
    <row r="8311" spans="1:20" s="760" customFormat="1" ht="15.75" customHeight="1" x14ac:dyDescent="0.25">
      <c r="A8311" s="945"/>
      <c r="B8311" s="952"/>
      <c r="C8311" s="953"/>
      <c r="D8311" s="768"/>
      <c r="E8311" s="945"/>
      <c r="F8311" s="945"/>
      <c r="G8311" s="945"/>
      <c r="H8311" s="945"/>
      <c r="I8311" s="945"/>
      <c r="J8311" s="769" t="s">
        <v>14</v>
      </c>
      <c r="K8311" s="770" t="s">
        <v>14</v>
      </c>
      <c r="L8311" s="771" t="s">
        <v>14</v>
      </c>
      <c r="M8311" s="771" t="s">
        <v>14</v>
      </c>
      <c r="N8311" s="769" t="s">
        <v>14</v>
      </c>
      <c r="O8311" s="769" t="s">
        <v>14</v>
      </c>
      <c r="P8311" s="769" t="s">
        <v>14</v>
      </c>
      <c r="Q8311" s="769" t="s">
        <v>14</v>
      </c>
      <c r="R8311" s="769"/>
      <c r="T8311" s="761"/>
    </row>
    <row r="8312" spans="1:20" s="498" customFormat="1" ht="12" x14ac:dyDescent="0.25">
      <c r="A8312" s="772" t="s">
        <v>14412</v>
      </c>
      <c r="B8312" s="773" t="s">
        <v>2449</v>
      </c>
      <c r="C8312" s="773"/>
      <c r="D8312" s="817"/>
      <c r="E8312" s="773"/>
      <c r="F8312" s="775"/>
      <c r="G8312" s="773"/>
      <c r="H8312" s="773"/>
      <c r="I8312" s="773"/>
      <c r="J8312" s="776"/>
      <c r="K8312" s="776"/>
      <c r="L8312" s="776"/>
      <c r="M8312" s="776"/>
      <c r="N8312" s="776"/>
      <c r="O8312" s="776"/>
      <c r="Q8312" s="776"/>
      <c r="R8312" s="776"/>
      <c r="T8312" s="568"/>
    </row>
    <row r="8313" spans="1:20" s="498" customFormat="1" ht="12" x14ac:dyDescent="0.25">
      <c r="A8313" s="772"/>
      <c r="C8313" s="773" t="s">
        <v>5123</v>
      </c>
      <c r="D8313" s="794"/>
      <c r="E8313" s="773"/>
      <c r="F8313" s="775"/>
      <c r="G8313" s="773"/>
      <c r="H8313" s="773"/>
      <c r="I8313" s="773"/>
      <c r="J8313" s="777">
        <v>1492000000</v>
      </c>
      <c r="K8313" s="789">
        <f>SUM(K8314:K8328)</f>
        <v>1492000000</v>
      </c>
      <c r="L8313" s="784">
        <f t="shared" ref="L8313:O8313" si="541">SUM(L8314:L8328)</f>
        <v>0</v>
      </c>
      <c r="M8313" s="784">
        <f t="shared" si="541"/>
        <v>0</v>
      </c>
      <c r="N8313" s="784">
        <f t="shared" si="541"/>
        <v>1500000000</v>
      </c>
      <c r="O8313" s="784">
        <f t="shared" si="541"/>
        <v>1520000000</v>
      </c>
      <c r="P8313" s="777">
        <f>SUM(K8313,N8313,O8313)</f>
        <v>4512000000</v>
      </c>
      <c r="Q8313" s="777">
        <v>1600000000</v>
      </c>
      <c r="R8313" s="777"/>
      <c r="T8313" s="568"/>
    </row>
    <row r="8314" spans="1:20" s="498" customFormat="1" ht="12" x14ac:dyDescent="0.25">
      <c r="A8314" s="772"/>
      <c r="D8314" s="515" t="s">
        <v>14413</v>
      </c>
      <c r="E8314" s="779" t="s">
        <v>14414</v>
      </c>
      <c r="F8314" s="780" t="s">
        <v>6059</v>
      </c>
      <c r="G8314" s="781" t="s">
        <v>10795</v>
      </c>
      <c r="H8314" s="781" t="s">
        <v>14234</v>
      </c>
      <c r="I8314" s="781" t="s">
        <v>5517</v>
      </c>
      <c r="J8314" s="782">
        <v>1492000000</v>
      </c>
      <c r="K8314" s="783">
        <v>1492000000</v>
      </c>
      <c r="L8314" s="784">
        <f t="shared" ref="L8314:L8328" si="542">SUM(J8314-K8314)</f>
        <v>0</v>
      </c>
      <c r="M8314" s="784">
        <f>SUM(K8314-J8314)</f>
        <v>0</v>
      </c>
      <c r="N8314" s="782">
        <v>1500000000</v>
      </c>
      <c r="O8314" s="782">
        <v>1520000000</v>
      </c>
      <c r="P8314" s="515">
        <v>4512000000</v>
      </c>
      <c r="Q8314" s="782">
        <v>1600000000</v>
      </c>
      <c r="R8314" s="782"/>
      <c r="T8314" s="568"/>
    </row>
    <row r="8315" spans="1:20" s="498" customFormat="1" ht="12" x14ac:dyDescent="0.25">
      <c r="A8315" s="772"/>
      <c r="D8315" s="515" t="s">
        <v>14415</v>
      </c>
      <c r="E8315" s="779" t="s">
        <v>14416</v>
      </c>
      <c r="F8315" s="780" t="s">
        <v>6905</v>
      </c>
      <c r="G8315" s="781" t="s">
        <v>10795</v>
      </c>
      <c r="H8315" s="781" t="s">
        <v>14234</v>
      </c>
      <c r="I8315" s="781" t="s">
        <v>5517</v>
      </c>
      <c r="J8315" s="782">
        <v>0</v>
      </c>
      <c r="K8315" s="783">
        <v>0</v>
      </c>
      <c r="L8315" s="784">
        <f t="shared" si="542"/>
        <v>0</v>
      </c>
      <c r="M8315" s="784">
        <f t="shared" ref="M8315:M8328" si="543">SUM(K8315-J8315)</f>
        <v>0</v>
      </c>
      <c r="N8315" s="782">
        <v>0</v>
      </c>
      <c r="O8315" s="782">
        <v>0</v>
      </c>
      <c r="P8315" s="515">
        <v>0</v>
      </c>
      <c r="Q8315" s="782">
        <v>0</v>
      </c>
      <c r="R8315" s="782"/>
      <c r="T8315" s="568"/>
    </row>
    <row r="8316" spans="1:20" s="498" customFormat="1" ht="24" x14ac:dyDescent="0.25">
      <c r="A8316" s="772"/>
      <c r="D8316" s="515" t="s">
        <v>14417</v>
      </c>
      <c r="E8316" s="779" t="s">
        <v>14418</v>
      </c>
      <c r="F8316" s="780" t="s">
        <v>5523</v>
      </c>
      <c r="G8316" s="781" t="s">
        <v>10795</v>
      </c>
      <c r="H8316" s="781" t="s">
        <v>14234</v>
      </c>
      <c r="I8316" s="781" t="s">
        <v>5517</v>
      </c>
      <c r="J8316" s="782">
        <v>0</v>
      </c>
      <c r="K8316" s="783">
        <v>0</v>
      </c>
      <c r="L8316" s="784">
        <f t="shared" si="542"/>
        <v>0</v>
      </c>
      <c r="M8316" s="784">
        <f t="shared" si="543"/>
        <v>0</v>
      </c>
      <c r="N8316" s="782">
        <v>0</v>
      </c>
      <c r="O8316" s="782">
        <v>0</v>
      </c>
      <c r="P8316" s="515">
        <v>0</v>
      </c>
      <c r="Q8316" s="782">
        <v>0</v>
      </c>
      <c r="R8316" s="782"/>
      <c r="T8316" s="568"/>
    </row>
    <row r="8317" spans="1:20" s="498" customFormat="1" ht="12" x14ac:dyDescent="0.25">
      <c r="A8317" s="772"/>
      <c r="D8317" s="515" t="s">
        <v>14419</v>
      </c>
      <c r="E8317" s="779" t="s">
        <v>14420</v>
      </c>
      <c r="F8317" s="780" t="s">
        <v>5526</v>
      </c>
      <c r="G8317" s="781" t="s">
        <v>10795</v>
      </c>
      <c r="H8317" s="781" t="s">
        <v>14234</v>
      </c>
      <c r="I8317" s="781" t="s">
        <v>5517</v>
      </c>
      <c r="J8317" s="782">
        <v>0</v>
      </c>
      <c r="K8317" s="783">
        <v>0</v>
      </c>
      <c r="L8317" s="784">
        <f t="shared" si="542"/>
        <v>0</v>
      </c>
      <c r="M8317" s="784">
        <f t="shared" si="543"/>
        <v>0</v>
      </c>
      <c r="N8317" s="782">
        <v>0</v>
      </c>
      <c r="O8317" s="782">
        <v>0</v>
      </c>
      <c r="P8317" s="515">
        <v>0</v>
      </c>
      <c r="Q8317" s="782">
        <v>0</v>
      </c>
      <c r="R8317" s="782"/>
      <c r="T8317" s="568"/>
    </row>
    <row r="8318" spans="1:20" s="498" customFormat="1" ht="12" x14ac:dyDescent="0.25">
      <c r="A8318" s="772"/>
      <c r="D8318" s="515" t="s">
        <v>14421</v>
      </c>
      <c r="E8318" s="779" t="s">
        <v>14422</v>
      </c>
      <c r="F8318" s="780" t="s">
        <v>5529</v>
      </c>
      <c r="G8318" s="781" t="s">
        <v>10795</v>
      </c>
      <c r="H8318" s="781" t="s">
        <v>14234</v>
      </c>
      <c r="I8318" s="781" t="s">
        <v>5517</v>
      </c>
      <c r="J8318" s="782">
        <v>0</v>
      </c>
      <c r="K8318" s="783">
        <v>0</v>
      </c>
      <c r="L8318" s="784">
        <f t="shared" si="542"/>
        <v>0</v>
      </c>
      <c r="M8318" s="784">
        <f t="shared" si="543"/>
        <v>0</v>
      </c>
      <c r="N8318" s="782">
        <v>0</v>
      </c>
      <c r="O8318" s="782">
        <v>0</v>
      </c>
      <c r="P8318" s="515">
        <v>0</v>
      </c>
      <c r="Q8318" s="782">
        <v>0</v>
      </c>
      <c r="R8318" s="782"/>
      <c r="T8318" s="568"/>
    </row>
    <row r="8319" spans="1:20" s="498" customFormat="1" ht="12" x14ac:dyDescent="0.25">
      <c r="A8319" s="772"/>
      <c r="D8319" s="515" t="s">
        <v>14423</v>
      </c>
      <c r="E8319" s="779" t="s">
        <v>14424</v>
      </c>
      <c r="F8319" s="780" t="s">
        <v>5532</v>
      </c>
      <c r="G8319" s="781" t="s">
        <v>10795</v>
      </c>
      <c r="H8319" s="781" t="s">
        <v>14234</v>
      </c>
      <c r="I8319" s="781" t="s">
        <v>5517</v>
      </c>
      <c r="J8319" s="782">
        <v>0</v>
      </c>
      <c r="K8319" s="783">
        <v>0</v>
      </c>
      <c r="L8319" s="784">
        <f t="shared" si="542"/>
        <v>0</v>
      </c>
      <c r="M8319" s="784">
        <f t="shared" si="543"/>
        <v>0</v>
      </c>
      <c r="N8319" s="782">
        <v>0</v>
      </c>
      <c r="O8319" s="782">
        <v>0</v>
      </c>
      <c r="P8319" s="515">
        <v>0</v>
      </c>
      <c r="Q8319" s="782">
        <v>0</v>
      </c>
      <c r="R8319" s="782"/>
      <c r="T8319" s="568"/>
    </row>
    <row r="8320" spans="1:20" s="498" customFormat="1" ht="12" x14ac:dyDescent="0.25">
      <c r="A8320" s="772"/>
      <c r="D8320" s="515" t="s">
        <v>14425</v>
      </c>
      <c r="E8320" s="779" t="s">
        <v>14426</v>
      </c>
      <c r="F8320" s="780" t="s">
        <v>5535</v>
      </c>
      <c r="G8320" s="781" t="s">
        <v>10795</v>
      </c>
      <c r="H8320" s="781" t="s">
        <v>14234</v>
      </c>
      <c r="I8320" s="781" t="s">
        <v>5517</v>
      </c>
      <c r="J8320" s="782">
        <v>0</v>
      </c>
      <c r="K8320" s="783">
        <v>0</v>
      </c>
      <c r="L8320" s="784">
        <f t="shared" si="542"/>
        <v>0</v>
      </c>
      <c r="M8320" s="784">
        <f t="shared" si="543"/>
        <v>0</v>
      </c>
      <c r="N8320" s="782">
        <v>0</v>
      </c>
      <c r="O8320" s="782">
        <v>0</v>
      </c>
      <c r="P8320" s="515">
        <v>0</v>
      </c>
      <c r="Q8320" s="782">
        <v>0</v>
      </c>
      <c r="R8320" s="782"/>
      <c r="T8320" s="568"/>
    </row>
    <row r="8321" spans="1:20" s="498" customFormat="1" ht="12" x14ac:dyDescent="0.25">
      <c r="A8321" s="772"/>
      <c r="D8321" s="515" t="s">
        <v>14427</v>
      </c>
      <c r="E8321" s="779" t="s">
        <v>14428</v>
      </c>
      <c r="F8321" s="780" t="s">
        <v>5538</v>
      </c>
      <c r="G8321" s="781" t="s">
        <v>10795</v>
      </c>
      <c r="H8321" s="781" t="s">
        <v>14234</v>
      </c>
      <c r="I8321" s="781" t="s">
        <v>5517</v>
      </c>
      <c r="J8321" s="782">
        <v>0</v>
      </c>
      <c r="K8321" s="783">
        <v>0</v>
      </c>
      <c r="L8321" s="784">
        <f t="shared" si="542"/>
        <v>0</v>
      </c>
      <c r="M8321" s="784">
        <f t="shared" si="543"/>
        <v>0</v>
      </c>
      <c r="N8321" s="782">
        <v>0</v>
      </c>
      <c r="O8321" s="782">
        <v>0</v>
      </c>
      <c r="P8321" s="515">
        <v>0</v>
      </c>
      <c r="Q8321" s="782">
        <v>0</v>
      </c>
      <c r="R8321" s="782"/>
      <c r="T8321" s="568"/>
    </row>
    <row r="8322" spans="1:20" s="498" customFormat="1" ht="12" x14ac:dyDescent="0.25">
      <c r="A8322" s="772"/>
      <c r="D8322" s="515" t="s">
        <v>14429</v>
      </c>
      <c r="E8322" s="779" t="s">
        <v>14430</v>
      </c>
      <c r="F8322" s="780" t="s">
        <v>5796</v>
      </c>
      <c r="G8322" s="781" t="s">
        <v>10795</v>
      </c>
      <c r="H8322" s="781" t="s">
        <v>14234</v>
      </c>
      <c r="I8322" s="781" t="s">
        <v>5517</v>
      </c>
      <c r="J8322" s="782">
        <v>0</v>
      </c>
      <c r="K8322" s="783">
        <v>0</v>
      </c>
      <c r="L8322" s="784">
        <f t="shared" si="542"/>
        <v>0</v>
      </c>
      <c r="M8322" s="784">
        <f t="shared" si="543"/>
        <v>0</v>
      </c>
      <c r="N8322" s="782">
        <v>0</v>
      </c>
      <c r="O8322" s="782">
        <v>0</v>
      </c>
      <c r="P8322" s="515">
        <v>0</v>
      </c>
      <c r="Q8322" s="782">
        <v>0</v>
      </c>
      <c r="R8322" s="782"/>
      <c r="T8322" s="568"/>
    </row>
    <row r="8323" spans="1:20" s="498" customFormat="1" ht="12" x14ac:dyDescent="0.25">
      <c r="A8323" s="772"/>
      <c r="D8323" s="515" t="s">
        <v>14431</v>
      </c>
      <c r="E8323" s="779" t="s">
        <v>14432</v>
      </c>
      <c r="F8323" s="780" t="s">
        <v>5544</v>
      </c>
      <c r="G8323" s="781" t="s">
        <v>10795</v>
      </c>
      <c r="H8323" s="781" t="s">
        <v>14234</v>
      </c>
      <c r="I8323" s="781" t="s">
        <v>5517</v>
      </c>
      <c r="J8323" s="782">
        <v>0</v>
      </c>
      <c r="K8323" s="783">
        <v>0</v>
      </c>
      <c r="L8323" s="784">
        <f t="shared" si="542"/>
        <v>0</v>
      </c>
      <c r="M8323" s="784">
        <f t="shared" si="543"/>
        <v>0</v>
      </c>
      <c r="N8323" s="782">
        <v>0</v>
      </c>
      <c r="O8323" s="782">
        <v>0</v>
      </c>
      <c r="P8323" s="515">
        <v>0</v>
      </c>
      <c r="Q8323" s="782">
        <v>0</v>
      </c>
      <c r="R8323" s="782"/>
      <c r="T8323" s="568"/>
    </row>
    <row r="8324" spans="1:20" s="498" customFormat="1" ht="24" x14ac:dyDescent="0.25">
      <c r="A8324" s="772"/>
      <c r="D8324" s="515" t="s">
        <v>14433</v>
      </c>
      <c r="E8324" s="779" t="s">
        <v>14434</v>
      </c>
      <c r="F8324" s="780" t="s">
        <v>14435</v>
      </c>
      <c r="G8324" s="781" t="s">
        <v>10795</v>
      </c>
      <c r="H8324" s="781" t="s">
        <v>14234</v>
      </c>
      <c r="I8324" s="781" t="s">
        <v>5517</v>
      </c>
      <c r="J8324" s="782">
        <v>0</v>
      </c>
      <c r="K8324" s="783">
        <v>0</v>
      </c>
      <c r="L8324" s="784">
        <f t="shared" si="542"/>
        <v>0</v>
      </c>
      <c r="M8324" s="784">
        <f t="shared" si="543"/>
        <v>0</v>
      </c>
      <c r="N8324" s="782">
        <v>0</v>
      </c>
      <c r="O8324" s="782">
        <v>0</v>
      </c>
      <c r="P8324" s="515">
        <v>0</v>
      </c>
      <c r="Q8324" s="782">
        <v>0</v>
      </c>
      <c r="R8324" s="782"/>
      <c r="T8324" s="568"/>
    </row>
    <row r="8325" spans="1:20" s="498" customFormat="1" ht="12" x14ac:dyDescent="0.25">
      <c r="A8325" s="772"/>
      <c r="D8325" s="515" t="s">
        <v>14436</v>
      </c>
      <c r="E8325" s="779" t="s">
        <v>14437</v>
      </c>
      <c r="F8325" s="780" t="s">
        <v>7048</v>
      </c>
      <c r="G8325" s="781" t="s">
        <v>10795</v>
      </c>
      <c r="H8325" s="781" t="s">
        <v>14234</v>
      </c>
      <c r="I8325" s="781" t="s">
        <v>5517</v>
      </c>
      <c r="J8325" s="782">
        <v>0</v>
      </c>
      <c r="K8325" s="783">
        <v>0</v>
      </c>
      <c r="L8325" s="784">
        <f t="shared" si="542"/>
        <v>0</v>
      </c>
      <c r="M8325" s="784">
        <f t="shared" si="543"/>
        <v>0</v>
      </c>
      <c r="N8325" s="782">
        <v>0</v>
      </c>
      <c r="O8325" s="782">
        <v>0</v>
      </c>
      <c r="P8325" s="515">
        <v>0</v>
      </c>
      <c r="Q8325" s="782">
        <v>0</v>
      </c>
      <c r="R8325" s="782"/>
      <c r="T8325" s="568"/>
    </row>
    <row r="8326" spans="1:20" s="498" customFormat="1" ht="12" x14ac:dyDescent="0.25">
      <c r="A8326" s="772"/>
      <c r="D8326" s="515" t="s">
        <v>14438</v>
      </c>
      <c r="E8326" s="779" t="s">
        <v>14439</v>
      </c>
      <c r="F8326" s="780" t="s">
        <v>7051</v>
      </c>
      <c r="G8326" s="781" t="s">
        <v>10795</v>
      </c>
      <c r="H8326" s="781" t="s">
        <v>14234</v>
      </c>
      <c r="I8326" s="781" t="s">
        <v>5517</v>
      </c>
      <c r="J8326" s="782">
        <v>0</v>
      </c>
      <c r="K8326" s="783">
        <v>0</v>
      </c>
      <c r="L8326" s="784">
        <f t="shared" si="542"/>
        <v>0</v>
      </c>
      <c r="M8326" s="784">
        <f t="shared" si="543"/>
        <v>0</v>
      </c>
      <c r="N8326" s="782">
        <v>0</v>
      </c>
      <c r="O8326" s="782">
        <v>0</v>
      </c>
      <c r="P8326" s="515">
        <v>0</v>
      </c>
      <c r="Q8326" s="782">
        <v>0</v>
      </c>
      <c r="R8326" s="782"/>
      <c r="T8326" s="568"/>
    </row>
    <row r="8327" spans="1:20" s="498" customFormat="1" ht="24" x14ac:dyDescent="0.25">
      <c r="A8327" s="772"/>
      <c r="D8327" s="515" t="s">
        <v>14440</v>
      </c>
      <c r="E8327" s="779" t="s">
        <v>14441</v>
      </c>
      <c r="F8327" s="780" t="s">
        <v>7054</v>
      </c>
      <c r="G8327" s="781" t="s">
        <v>10795</v>
      </c>
      <c r="H8327" s="781" t="s">
        <v>14234</v>
      </c>
      <c r="I8327" s="781" t="s">
        <v>5517</v>
      </c>
      <c r="J8327" s="782">
        <v>0</v>
      </c>
      <c r="K8327" s="783">
        <v>0</v>
      </c>
      <c r="L8327" s="784">
        <f t="shared" si="542"/>
        <v>0</v>
      </c>
      <c r="M8327" s="784">
        <f t="shared" si="543"/>
        <v>0</v>
      </c>
      <c r="N8327" s="782">
        <v>0</v>
      </c>
      <c r="O8327" s="782">
        <v>0</v>
      </c>
      <c r="P8327" s="515">
        <v>0</v>
      </c>
      <c r="Q8327" s="782">
        <v>0</v>
      </c>
      <c r="R8327" s="782"/>
      <c r="T8327" s="568"/>
    </row>
    <row r="8328" spans="1:20" s="498" customFormat="1" ht="12" x14ac:dyDescent="0.25">
      <c r="A8328" s="772"/>
      <c r="D8328" s="515" t="s">
        <v>14442</v>
      </c>
      <c r="E8328" s="779" t="s">
        <v>14443</v>
      </c>
      <c r="F8328" s="780" t="s">
        <v>7057</v>
      </c>
      <c r="G8328" s="781" t="s">
        <v>10795</v>
      </c>
      <c r="H8328" s="781" t="s">
        <v>14234</v>
      </c>
      <c r="I8328" s="781" t="s">
        <v>5517</v>
      </c>
      <c r="J8328" s="782">
        <v>0</v>
      </c>
      <c r="K8328" s="783">
        <v>0</v>
      </c>
      <c r="L8328" s="782">
        <f t="shared" si="542"/>
        <v>0</v>
      </c>
      <c r="M8328" s="782">
        <f t="shared" si="543"/>
        <v>0</v>
      </c>
      <c r="N8328" s="782">
        <v>0</v>
      </c>
      <c r="O8328" s="782">
        <v>0</v>
      </c>
      <c r="P8328" s="515">
        <v>0</v>
      </c>
      <c r="Q8328" s="782">
        <v>0</v>
      </c>
      <c r="R8328" s="782"/>
      <c r="T8328" s="568"/>
    </row>
    <row r="8329" spans="1:20" s="498" customFormat="1" ht="12" x14ac:dyDescent="0.25">
      <c r="A8329" s="772"/>
      <c r="D8329" s="515"/>
      <c r="F8329" s="536"/>
      <c r="J8329" s="776"/>
      <c r="K8329" s="776"/>
      <c r="L8329" s="776"/>
      <c r="M8329" s="776"/>
      <c r="N8329" s="776"/>
      <c r="O8329" s="776"/>
      <c r="Q8329" s="776"/>
      <c r="R8329" s="776"/>
      <c r="T8329" s="568"/>
    </row>
    <row r="8330" spans="1:20" s="498" customFormat="1" ht="12" x14ac:dyDescent="0.25">
      <c r="A8330" s="772"/>
      <c r="C8330" s="773" t="s">
        <v>5142</v>
      </c>
      <c r="D8330" s="794"/>
      <c r="E8330" s="773"/>
      <c r="F8330" s="775"/>
      <c r="G8330" s="773"/>
      <c r="H8330" s="773"/>
      <c r="I8330" s="773"/>
      <c r="J8330" s="777">
        <v>186930000</v>
      </c>
      <c r="K8330" s="789">
        <f>SUM(K8331:K8410)</f>
        <v>186930000</v>
      </c>
      <c r="L8330" s="784">
        <f t="shared" ref="L8330:O8330" si="544">SUM(L8331:L8410)</f>
        <v>0</v>
      </c>
      <c r="M8330" s="784">
        <f t="shared" si="544"/>
        <v>0</v>
      </c>
      <c r="N8330" s="784">
        <f t="shared" si="544"/>
        <v>186930000</v>
      </c>
      <c r="O8330" s="784">
        <f t="shared" si="544"/>
        <v>186930000</v>
      </c>
      <c r="P8330" s="777">
        <f>SUM(K8330,N8330,O8330)</f>
        <v>560790000</v>
      </c>
      <c r="Q8330" s="777">
        <v>195930000</v>
      </c>
      <c r="R8330" s="777"/>
      <c r="T8330" s="568"/>
    </row>
    <row r="8331" spans="1:20" s="498" customFormat="1" ht="24" x14ac:dyDescent="0.25">
      <c r="A8331" s="772"/>
      <c r="D8331" s="515" t="s">
        <v>14444</v>
      </c>
      <c r="E8331" s="779" t="s">
        <v>14445</v>
      </c>
      <c r="F8331" s="780" t="s">
        <v>5927</v>
      </c>
      <c r="G8331" s="781" t="s">
        <v>10795</v>
      </c>
      <c r="H8331" s="781" t="s">
        <v>10796</v>
      </c>
      <c r="I8331" s="781" t="s">
        <v>5517</v>
      </c>
      <c r="J8331" s="782">
        <v>5500000</v>
      </c>
      <c r="K8331" s="783">
        <v>5500000</v>
      </c>
      <c r="L8331" s="784">
        <f t="shared" ref="L8331:L8410" si="545">SUM(J8331-K8331)</f>
        <v>0</v>
      </c>
      <c r="M8331" s="784">
        <f>SUM(K8331-J8331)</f>
        <v>0</v>
      </c>
      <c r="N8331" s="782">
        <v>5500000</v>
      </c>
      <c r="O8331" s="782">
        <v>5500000</v>
      </c>
      <c r="P8331" s="515">
        <v>16500000</v>
      </c>
      <c r="Q8331" s="782">
        <v>5500000</v>
      </c>
      <c r="R8331" s="782"/>
      <c r="T8331" s="568"/>
    </row>
    <row r="8332" spans="1:20" s="498" customFormat="1" ht="24" x14ac:dyDescent="0.25">
      <c r="A8332" s="772"/>
      <c r="D8332" s="515" t="s">
        <v>14446</v>
      </c>
      <c r="E8332" s="779" t="s">
        <v>14447</v>
      </c>
      <c r="F8332" s="780" t="s">
        <v>6618</v>
      </c>
      <c r="G8332" s="781" t="s">
        <v>10795</v>
      </c>
      <c r="H8332" s="781" t="s">
        <v>10796</v>
      </c>
      <c r="I8332" s="781" t="s">
        <v>5517</v>
      </c>
      <c r="J8332" s="782">
        <v>5000000</v>
      </c>
      <c r="K8332" s="783">
        <v>5000000</v>
      </c>
      <c r="L8332" s="784">
        <f t="shared" si="545"/>
        <v>0</v>
      </c>
      <c r="M8332" s="784">
        <f t="shared" ref="M8332:M8410" si="546">SUM(K8332-J8332)</f>
        <v>0</v>
      </c>
      <c r="N8332" s="782">
        <v>5000000</v>
      </c>
      <c r="O8332" s="782">
        <v>5000000</v>
      </c>
      <c r="P8332" s="515">
        <v>15000000</v>
      </c>
      <c r="Q8332" s="782">
        <v>5000000</v>
      </c>
      <c r="R8332" s="782"/>
      <c r="T8332" s="568"/>
    </row>
    <row r="8333" spans="1:20" s="498" customFormat="1" ht="24" x14ac:dyDescent="0.25">
      <c r="A8333" s="772"/>
      <c r="D8333" s="515" t="s">
        <v>14448</v>
      </c>
      <c r="E8333" s="779" t="s">
        <v>14449</v>
      </c>
      <c r="F8333" s="780" t="s">
        <v>5932</v>
      </c>
      <c r="G8333" s="781" t="s">
        <v>10795</v>
      </c>
      <c r="H8333" s="781" t="s">
        <v>10796</v>
      </c>
      <c r="I8333" s="781" t="s">
        <v>5517</v>
      </c>
      <c r="J8333" s="782">
        <v>7000000</v>
      </c>
      <c r="K8333" s="783">
        <v>7000000</v>
      </c>
      <c r="L8333" s="784">
        <f t="shared" si="545"/>
        <v>0</v>
      </c>
      <c r="M8333" s="784">
        <f t="shared" si="546"/>
        <v>0</v>
      </c>
      <c r="N8333" s="782">
        <v>7000000</v>
      </c>
      <c r="O8333" s="782">
        <v>7000000</v>
      </c>
      <c r="P8333" s="515">
        <v>21000000</v>
      </c>
      <c r="Q8333" s="782">
        <v>7000000</v>
      </c>
      <c r="R8333" s="782"/>
      <c r="T8333" s="568"/>
    </row>
    <row r="8334" spans="1:20" s="498" customFormat="1" ht="12" x14ac:dyDescent="0.25">
      <c r="A8334" s="772"/>
      <c r="D8334" s="515" t="s">
        <v>14450</v>
      </c>
      <c r="E8334" s="779" t="s">
        <v>14451</v>
      </c>
      <c r="F8334" s="780" t="s">
        <v>5580</v>
      </c>
      <c r="G8334" s="781" t="s">
        <v>10795</v>
      </c>
      <c r="H8334" s="781" t="s">
        <v>10796</v>
      </c>
      <c r="I8334" s="781" t="s">
        <v>5517</v>
      </c>
      <c r="J8334" s="782">
        <v>6000000</v>
      </c>
      <c r="K8334" s="783">
        <v>6000000</v>
      </c>
      <c r="L8334" s="784">
        <f t="shared" si="545"/>
        <v>0</v>
      </c>
      <c r="M8334" s="784">
        <f t="shared" si="546"/>
        <v>0</v>
      </c>
      <c r="N8334" s="782">
        <v>6000000</v>
      </c>
      <c r="O8334" s="782">
        <v>6000000</v>
      </c>
      <c r="P8334" s="515">
        <v>18000000</v>
      </c>
      <c r="Q8334" s="782">
        <v>6000000</v>
      </c>
      <c r="R8334" s="782"/>
      <c r="T8334" s="568"/>
    </row>
    <row r="8335" spans="1:20" s="498" customFormat="1" ht="12" x14ac:dyDescent="0.25">
      <c r="A8335" s="772"/>
      <c r="D8335" s="515" t="s">
        <v>14452</v>
      </c>
      <c r="E8335" s="779" t="s">
        <v>14453</v>
      </c>
      <c r="F8335" s="780" t="s">
        <v>5583</v>
      </c>
      <c r="G8335" s="781" t="s">
        <v>10795</v>
      </c>
      <c r="H8335" s="781" t="s">
        <v>10796</v>
      </c>
      <c r="I8335" s="781" t="s">
        <v>5517</v>
      </c>
      <c r="J8335" s="782">
        <v>2500000</v>
      </c>
      <c r="K8335" s="783">
        <v>2500000</v>
      </c>
      <c r="L8335" s="784">
        <f t="shared" si="545"/>
        <v>0</v>
      </c>
      <c r="M8335" s="784">
        <f t="shared" si="546"/>
        <v>0</v>
      </c>
      <c r="N8335" s="782">
        <v>2500000</v>
      </c>
      <c r="O8335" s="782">
        <v>2500000</v>
      </c>
      <c r="P8335" s="515">
        <v>7500000</v>
      </c>
      <c r="Q8335" s="782">
        <v>2500000</v>
      </c>
      <c r="R8335" s="782"/>
      <c r="T8335" s="568"/>
    </row>
    <row r="8336" spans="1:20" s="498" customFormat="1" ht="12" x14ac:dyDescent="0.25">
      <c r="A8336" s="772"/>
      <c r="D8336" s="515" t="s">
        <v>14454</v>
      </c>
      <c r="E8336" s="779" t="s">
        <v>14455</v>
      </c>
      <c r="F8336" s="780" t="s">
        <v>5586</v>
      </c>
      <c r="G8336" s="781" t="s">
        <v>10795</v>
      </c>
      <c r="H8336" s="781" t="s">
        <v>10796</v>
      </c>
      <c r="I8336" s="781" t="s">
        <v>5517</v>
      </c>
      <c r="J8336" s="782">
        <v>4500000</v>
      </c>
      <c r="K8336" s="783">
        <v>4500000</v>
      </c>
      <c r="L8336" s="784">
        <f t="shared" si="545"/>
        <v>0</v>
      </c>
      <c r="M8336" s="784">
        <f t="shared" si="546"/>
        <v>0</v>
      </c>
      <c r="N8336" s="782">
        <v>4500000</v>
      </c>
      <c r="O8336" s="782">
        <v>4500000</v>
      </c>
      <c r="P8336" s="515">
        <v>13500000</v>
      </c>
      <c r="Q8336" s="782">
        <v>4500000</v>
      </c>
      <c r="R8336" s="782"/>
      <c r="T8336" s="568"/>
    </row>
    <row r="8337" spans="1:20" s="751" customFormat="1" ht="12" customHeight="1" x14ac:dyDescent="0.3">
      <c r="A8337" s="946" t="s">
        <v>5500</v>
      </c>
      <c r="B8337" s="946"/>
      <c r="C8337" s="946"/>
      <c r="D8337" s="946"/>
      <c r="E8337" s="946"/>
      <c r="F8337" s="946"/>
      <c r="G8337" s="946"/>
      <c r="H8337" s="946"/>
      <c r="I8337" s="946"/>
      <c r="J8337" s="946"/>
      <c r="K8337" s="946"/>
      <c r="L8337" s="946"/>
      <c r="M8337" s="946"/>
      <c r="N8337" s="946"/>
      <c r="O8337" s="946"/>
      <c r="P8337" s="946"/>
      <c r="Q8337" s="946"/>
      <c r="T8337" s="752"/>
    </row>
    <row r="8338" spans="1:20" s="751" customFormat="1" ht="13.8" x14ac:dyDescent="0.3">
      <c r="A8338" s="946" t="s">
        <v>5501</v>
      </c>
      <c r="B8338" s="946"/>
      <c r="C8338" s="946"/>
      <c r="D8338" s="946"/>
      <c r="E8338" s="946"/>
      <c r="F8338" s="946"/>
      <c r="G8338" s="946"/>
      <c r="H8338" s="946"/>
      <c r="I8338" s="946"/>
      <c r="J8338" s="946"/>
      <c r="K8338" s="946"/>
      <c r="L8338" s="946"/>
      <c r="M8338" s="946"/>
      <c r="N8338" s="946"/>
      <c r="O8338" s="946"/>
      <c r="P8338" s="946"/>
      <c r="Q8338" s="946"/>
      <c r="T8338" s="752"/>
    </row>
    <row r="8339" spans="1:20" s="753" customFormat="1" ht="13.2" x14ac:dyDescent="0.25">
      <c r="A8339" s="947" t="s">
        <v>12786</v>
      </c>
      <c r="B8339" s="947"/>
      <c r="C8339" s="947"/>
      <c r="D8339" s="947"/>
      <c r="E8339" s="947"/>
      <c r="F8339" s="947"/>
      <c r="G8339" s="947"/>
      <c r="H8339" s="947"/>
      <c r="I8339" s="947"/>
      <c r="J8339" s="947"/>
      <c r="K8339" s="947"/>
      <c r="L8339" s="947"/>
      <c r="M8339" s="947"/>
      <c r="N8339" s="947"/>
      <c r="O8339" s="947"/>
      <c r="P8339" s="947"/>
      <c r="Q8339" s="947"/>
      <c r="T8339" s="754"/>
    </row>
    <row r="8340" spans="1:20" s="760" customFormat="1" ht="24" customHeight="1" x14ac:dyDescent="0.25">
      <c r="A8340" s="943" t="s">
        <v>5502</v>
      </c>
      <c r="B8340" s="948" t="s">
        <v>5503</v>
      </c>
      <c r="C8340" s="949"/>
      <c r="D8340" s="755"/>
      <c r="E8340" s="943" t="s">
        <v>5504</v>
      </c>
      <c r="F8340" s="943" t="s">
        <v>4881</v>
      </c>
      <c r="G8340" s="943" t="s">
        <v>5505</v>
      </c>
      <c r="H8340" s="943" t="s">
        <v>5506</v>
      </c>
      <c r="I8340" s="943" t="s">
        <v>5507</v>
      </c>
      <c r="J8340" s="756" t="s">
        <v>3115</v>
      </c>
      <c r="K8340" s="757" t="s">
        <v>3116</v>
      </c>
      <c r="L8340" s="758" t="s">
        <v>5508</v>
      </c>
      <c r="M8340" s="758" t="s">
        <v>5509</v>
      </c>
      <c r="N8340" s="756" t="s">
        <v>3116</v>
      </c>
      <c r="O8340" s="756" t="s">
        <v>3116</v>
      </c>
      <c r="P8340" s="759" t="s">
        <v>3317</v>
      </c>
      <c r="Q8340" s="759" t="s">
        <v>3341</v>
      </c>
      <c r="R8340" s="759" t="s">
        <v>5510</v>
      </c>
      <c r="T8340" s="761"/>
    </row>
    <row r="8341" spans="1:20" s="760" customFormat="1" ht="19.5" customHeight="1" x14ac:dyDescent="0.25">
      <c r="A8341" s="944"/>
      <c r="B8341" s="950"/>
      <c r="C8341" s="951"/>
      <c r="D8341" s="762"/>
      <c r="E8341" s="944"/>
      <c r="F8341" s="944"/>
      <c r="G8341" s="944"/>
      <c r="H8341" s="944"/>
      <c r="I8341" s="944"/>
      <c r="J8341" s="763">
        <v>2020</v>
      </c>
      <c r="K8341" s="764" t="s">
        <v>3120</v>
      </c>
      <c r="L8341" s="765" t="s">
        <v>3120</v>
      </c>
      <c r="M8341" s="765" t="s">
        <v>3120</v>
      </c>
      <c r="N8341" s="766" t="s">
        <v>5068</v>
      </c>
      <c r="O8341" s="766" t="s">
        <v>5069</v>
      </c>
      <c r="P8341" s="763" t="s">
        <v>4882</v>
      </c>
      <c r="Q8341" s="766" t="s">
        <v>5102</v>
      </c>
      <c r="R8341" s="763"/>
      <c r="T8341" s="761"/>
    </row>
    <row r="8342" spans="1:20" s="760" customFormat="1" ht="15.75" customHeight="1" x14ac:dyDescent="0.25">
      <c r="A8342" s="945"/>
      <c r="B8342" s="952"/>
      <c r="C8342" s="953"/>
      <c r="D8342" s="768"/>
      <c r="E8342" s="945"/>
      <c r="F8342" s="945"/>
      <c r="G8342" s="945"/>
      <c r="H8342" s="945"/>
      <c r="I8342" s="945"/>
      <c r="J8342" s="769" t="s">
        <v>14</v>
      </c>
      <c r="K8342" s="770" t="s">
        <v>14</v>
      </c>
      <c r="L8342" s="771" t="s">
        <v>14</v>
      </c>
      <c r="M8342" s="771" t="s">
        <v>14</v>
      </c>
      <c r="N8342" s="769" t="s">
        <v>14</v>
      </c>
      <c r="O8342" s="769" t="s">
        <v>14</v>
      </c>
      <c r="P8342" s="769" t="s">
        <v>14</v>
      </c>
      <c r="Q8342" s="769" t="s">
        <v>14</v>
      </c>
      <c r="R8342" s="769"/>
      <c r="T8342" s="761"/>
    </row>
    <row r="8343" spans="1:20" s="498" customFormat="1" ht="12" x14ac:dyDescent="0.25">
      <c r="A8343" s="772"/>
      <c r="D8343" s="515" t="s">
        <v>14456</v>
      </c>
      <c r="E8343" s="779" t="s">
        <v>14457</v>
      </c>
      <c r="F8343" s="780" t="s">
        <v>5592</v>
      </c>
      <c r="G8343" s="781" t="s">
        <v>10795</v>
      </c>
      <c r="H8343" s="781" t="s">
        <v>10796</v>
      </c>
      <c r="I8343" s="781" t="s">
        <v>5517</v>
      </c>
      <c r="J8343" s="782">
        <v>2400000</v>
      </c>
      <c r="K8343" s="783">
        <v>2400000</v>
      </c>
      <c r="L8343" s="784">
        <f t="shared" si="545"/>
        <v>0</v>
      </c>
      <c r="M8343" s="784">
        <f t="shared" si="546"/>
        <v>0</v>
      </c>
      <c r="N8343" s="782">
        <v>2400000</v>
      </c>
      <c r="O8343" s="782">
        <v>2400000</v>
      </c>
      <c r="P8343" s="515">
        <v>7200000</v>
      </c>
      <c r="Q8343" s="782">
        <v>2400000</v>
      </c>
      <c r="R8343" s="782"/>
      <c r="T8343" s="568"/>
    </row>
    <row r="8344" spans="1:20" s="498" customFormat="1" ht="36" x14ac:dyDescent="0.25">
      <c r="A8344" s="772"/>
      <c r="D8344" s="515" t="s">
        <v>14458</v>
      </c>
      <c r="E8344" s="779" t="s">
        <v>14459</v>
      </c>
      <c r="F8344" s="780" t="s">
        <v>5598</v>
      </c>
      <c r="G8344" s="781" t="s">
        <v>10795</v>
      </c>
      <c r="H8344" s="781" t="s">
        <v>10796</v>
      </c>
      <c r="I8344" s="781" t="s">
        <v>5517</v>
      </c>
      <c r="J8344" s="782">
        <v>5000000</v>
      </c>
      <c r="K8344" s="783">
        <v>5000000</v>
      </c>
      <c r="L8344" s="784">
        <f t="shared" si="545"/>
        <v>0</v>
      </c>
      <c r="M8344" s="784">
        <f t="shared" si="546"/>
        <v>0</v>
      </c>
      <c r="N8344" s="782">
        <v>5000000</v>
      </c>
      <c r="O8344" s="782">
        <v>5000000</v>
      </c>
      <c r="P8344" s="515">
        <v>15000000</v>
      </c>
      <c r="Q8344" s="782">
        <v>5000000</v>
      </c>
      <c r="R8344" s="782"/>
      <c r="T8344" s="568"/>
    </row>
    <row r="8345" spans="1:20" s="498" customFormat="1" ht="12" x14ac:dyDescent="0.25">
      <c r="A8345" s="772"/>
      <c r="D8345" s="515" t="s">
        <v>14460</v>
      </c>
      <c r="E8345" s="779" t="s">
        <v>14461</v>
      </c>
      <c r="F8345" s="780" t="s">
        <v>5601</v>
      </c>
      <c r="G8345" s="781" t="s">
        <v>10795</v>
      </c>
      <c r="H8345" s="781" t="s">
        <v>10796</v>
      </c>
      <c r="I8345" s="781" t="s">
        <v>5517</v>
      </c>
      <c r="J8345" s="782">
        <v>2000000</v>
      </c>
      <c r="K8345" s="783">
        <v>2000000</v>
      </c>
      <c r="L8345" s="784">
        <f t="shared" si="545"/>
        <v>0</v>
      </c>
      <c r="M8345" s="784">
        <f t="shared" si="546"/>
        <v>0</v>
      </c>
      <c r="N8345" s="782">
        <v>2000000</v>
      </c>
      <c r="O8345" s="782">
        <v>2000000</v>
      </c>
      <c r="P8345" s="515">
        <v>6000000</v>
      </c>
      <c r="Q8345" s="782">
        <v>2000000</v>
      </c>
      <c r="R8345" s="782"/>
      <c r="T8345" s="568"/>
    </row>
    <row r="8346" spans="1:20" s="498" customFormat="1" ht="12" x14ac:dyDescent="0.25">
      <c r="A8346" s="772"/>
      <c r="D8346" s="515" t="s">
        <v>14462</v>
      </c>
      <c r="E8346" s="779" t="s">
        <v>14463</v>
      </c>
      <c r="F8346" s="780" t="s">
        <v>5604</v>
      </c>
      <c r="G8346" s="781" t="s">
        <v>10795</v>
      </c>
      <c r="H8346" s="781" t="s">
        <v>10796</v>
      </c>
      <c r="I8346" s="781" t="s">
        <v>5517</v>
      </c>
      <c r="J8346" s="782">
        <v>350000</v>
      </c>
      <c r="K8346" s="783">
        <v>350000</v>
      </c>
      <c r="L8346" s="784">
        <f t="shared" si="545"/>
        <v>0</v>
      </c>
      <c r="M8346" s="784">
        <f t="shared" si="546"/>
        <v>0</v>
      </c>
      <c r="N8346" s="782">
        <v>350000</v>
      </c>
      <c r="O8346" s="782">
        <v>350000</v>
      </c>
      <c r="P8346" s="515">
        <v>1050000</v>
      </c>
      <c r="Q8346" s="782">
        <v>350000</v>
      </c>
      <c r="R8346" s="782"/>
      <c r="T8346" s="568"/>
    </row>
    <row r="8347" spans="1:20" s="498" customFormat="1" ht="12" x14ac:dyDescent="0.25">
      <c r="A8347" s="772"/>
      <c r="D8347" s="515" t="s">
        <v>14464</v>
      </c>
      <c r="E8347" s="779" t="s">
        <v>14465</v>
      </c>
      <c r="F8347" s="780" t="s">
        <v>5607</v>
      </c>
      <c r="G8347" s="781" t="s">
        <v>10795</v>
      </c>
      <c r="H8347" s="781" t="s">
        <v>10796</v>
      </c>
      <c r="I8347" s="781" t="s">
        <v>5517</v>
      </c>
      <c r="J8347" s="782">
        <v>800000</v>
      </c>
      <c r="K8347" s="783">
        <v>800000</v>
      </c>
      <c r="L8347" s="784">
        <f t="shared" si="545"/>
        <v>0</v>
      </c>
      <c r="M8347" s="784">
        <f t="shared" si="546"/>
        <v>0</v>
      </c>
      <c r="N8347" s="782">
        <v>800000</v>
      </c>
      <c r="O8347" s="782">
        <v>800000</v>
      </c>
      <c r="P8347" s="515">
        <v>2400000</v>
      </c>
      <c r="Q8347" s="782">
        <v>800000</v>
      </c>
      <c r="R8347" s="782"/>
      <c r="T8347" s="568"/>
    </row>
    <row r="8348" spans="1:20" s="498" customFormat="1" ht="24" x14ac:dyDescent="0.25">
      <c r="A8348" s="772"/>
      <c r="D8348" s="515" t="s">
        <v>14466</v>
      </c>
      <c r="E8348" s="779" t="s">
        <v>14457</v>
      </c>
      <c r="F8348" s="780" t="s">
        <v>5610</v>
      </c>
      <c r="G8348" s="781" t="s">
        <v>10795</v>
      </c>
      <c r="H8348" s="781" t="s">
        <v>10796</v>
      </c>
      <c r="I8348" s="781" t="s">
        <v>5517</v>
      </c>
      <c r="J8348" s="782">
        <v>11000000</v>
      </c>
      <c r="K8348" s="783">
        <v>11000000</v>
      </c>
      <c r="L8348" s="784">
        <f t="shared" si="545"/>
        <v>0</v>
      </c>
      <c r="M8348" s="784">
        <f t="shared" si="546"/>
        <v>0</v>
      </c>
      <c r="N8348" s="782">
        <v>11000000</v>
      </c>
      <c r="O8348" s="782">
        <v>11000000</v>
      </c>
      <c r="P8348" s="515">
        <v>33000000</v>
      </c>
      <c r="Q8348" s="782">
        <v>11000000</v>
      </c>
      <c r="R8348" s="782"/>
      <c r="T8348" s="568"/>
    </row>
    <row r="8349" spans="1:20" s="498" customFormat="1" ht="24" x14ac:dyDescent="0.25">
      <c r="A8349" s="772"/>
      <c r="D8349" s="515" t="s">
        <v>14467</v>
      </c>
      <c r="E8349" s="779" t="s">
        <v>14468</v>
      </c>
      <c r="F8349" s="780" t="s">
        <v>5613</v>
      </c>
      <c r="G8349" s="781" t="s">
        <v>10795</v>
      </c>
      <c r="H8349" s="781" t="s">
        <v>10796</v>
      </c>
      <c r="I8349" s="781" t="s">
        <v>5517</v>
      </c>
      <c r="J8349" s="782">
        <v>0</v>
      </c>
      <c r="K8349" s="783">
        <v>0</v>
      </c>
      <c r="L8349" s="784">
        <f t="shared" si="545"/>
        <v>0</v>
      </c>
      <c r="M8349" s="784">
        <f t="shared" si="546"/>
        <v>0</v>
      </c>
      <c r="N8349" s="782">
        <v>0</v>
      </c>
      <c r="O8349" s="782">
        <v>0</v>
      </c>
      <c r="P8349" s="515">
        <v>0</v>
      </c>
      <c r="Q8349" s="782">
        <v>0</v>
      </c>
      <c r="R8349" s="782"/>
      <c r="T8349" s="568"/>
    </row>
    <row r="8350" spans="1:20" s="498" customFormat="1" ht="12" x14ac:dyDescent="0.25">
      <c r="A8350" s="772"/>
      <c r="D8350" s="515" t="s">
        <v>14469</v>
      </c>
      <c r="E8350" s="779" t="s">
        <v>14470</v>
      </c>
      <c r="F8350" s="780" t="s">
        <v>5616</v>
      </c>
      <c r="G8350" s="781" t="s">
        <v>10795</v>
      </c>
      <c r="H8350" s="781" t="s">
        <v>10796</v>
      </c>
      <c r="I8350" s="781" t="s">
        <v>5517</v>
      </c>
      <c r="J8350" s="782">
        <v>300000</v>
      </c>
      <c r="K8350" s="783">
        <v>300000</v>
      </c>
      <c r="L8350" s="784">
        <f t="shared" si="545"/>
        <v>0</v>
      </c>
      <c r="M8350" s="784">
        <f t="shared" si="546"/>
        <v>0</v>
      </c>
      <c r="N8350" s="782">
        <v>300000</v>
      </c>
      <c r="O8350" s="782">
        <v>300000</v>
      </c>
      <c r="P8350" s="515">
        <v>900000</v>
      </c>
      <c r="Q8350" s="782">
        <v>300000</v>
      </c>
      <c r="R8350" s="782"/>
      <c r="T8350" s="568"/>
    </row>
    <row r="8351" spans="1:20" s="498" customFormat="1" ht="24" x14ac:dyDescent="0.25">
      <c r="A8351" s="772"/>
      <c r="D8351" s="515" t="s">
        <v>14471</v>
      </c>
      <c r="E8351" s="779" t="s">
        <v>14472</v>
      </c>
      <c r="F8351" s="780" t="s">
        <v>6960</v>
      </c>
      <c r="G8351" s="781" t="s">
        <v>10795</v>
      </c>
      <c r="H8351" s="781" t="s">
        <v>10796</v>
      </c>
      <c r="I8351" s="781" t="s">
        <v>5517</v>
      </c>
      <c r="J8351" s="782">
        <v>0</v>
      </c>
      <c r="K8351" s="783">
        <v>0</v>
      </c>
      <c r="L8351" s="784">
        <f t="shared" si="545"/>
        <v>0</v>
      </c>
      <c r="M8351" s="784">
        <f t="shared" si="546"/>
        <v>0</v>
      </c>
      <c r="N8351" s="782">
        <v>0</v>
      </c>
      <c r="O8351" s="782">
        <v>0</v>
      </c>
      <c r="P8351" s="515">
        <v>0</v>
      </c>
      <c r="Q8351" s="782">
        <v>0</v>
      </c>
      <c r="R8351" s="782"/>
      <c r="T8351" s="568"/>
    </row>
    <row r="8352" spans="1:20" s="498" customFormat="1" ht="12" x14ac:dyDescent="0.25">
      <c r="A8352" s="772"/>
      <c r="D8352" s="515" t="s">
        <v>14473</v>
      </c>
      <c r="E8352" s="779" t="s">
        <v>14474</v>
      </c>
      <c r="F8352" s="780" t="s">
        <v>5622</v>
      </c>
      <c r="G8352" s="781" t="s">
        <v>10795</v>
      </c>
      <c r="H8352" s="781" t="s">
        <v>10796</v>
      </c>
      <c r="I8352" s="781" t="s">
        <v>5517</v>
      </c>
      <c r="J8352" s="782">
        <v>600000</v>
      </c>
      <c r="K8352" s="783">
        <v>600000</v>
      </c>
      <c r="L8352" s="784">
        <f t="shared" si="545"/>
        <v>0</v>
      </c>
      <c r="M8352" s="784">
        <f t="shared" si="546"/>
        <v>0</v>
      </c>
      <c r="N8352" s="782">
        <v>600000</v>
      </c>
      <c r="O8352" s="782">
        <v>600000</v>
      </c>
      <c r="P8352" s="515">
        <v>1800000</v>
      </c>
      <c r="Q8352" s="782">
        <v>600000</v>
      </c>
      <c r="R8352" s="782"/>
      <c r="T8352" s="568"/>
    </row>
    <row r="8353" spans="1:20" s="498" customFormat="1" ht="24" x14ac:dyDescent="0.25">
      <c r="A8353" s="772"/>
      <c r="D8353" s="515" t="s">
        <v>14475</v>
      </c>
      <c r="E8353" s="779" t="s">
        <v>14476</v>
      </c>
      <c r="F8353" s="780" t="s">
        <v>5625</v>
      </c>
      <c r="G8353" s="781" t="s">
        <v>10795</v>
      </c>
      <c r="H8353" s="781" t="s">
        <v>10796</v>
      </c>
      <c r="I8353" s="781" t="s">
        <v>5517</v>
      </c>
      <c r="J8353" s="782">
        <v>9000000</v>
      </c>
      <c r="K8353" s="783">
        <v>9000000</v>
      </c>
      <c r="L8353" s="784">
        <f t="shared" si="545"/>
        <v>0</v>
      </c>
      <c r="M8353" s="784">
        <f t="shared" si="546"/>
        <v>0</v>
      </c>
      <c r="N8353" s="782">
        <v>9000000</v>
      </c>
      <c r="O8353" s="782">
        <v>9000000</v>
      </c>
      <c r="P8353" s="515">
        <v>27000000</v>
      </c>
      <c r="Q8353" s="782">
        <v>9000000</v>
      </c>
      <c r="R8353" s="782"/>
      <c r="T8353" s="568"/>
    </row>
    <row r="8354" spans="1:20" s="498" customFormat="1" ht="24" x14ac:dyDescent="0.25">
      <c r="A8354" s="772"/>
      <c r="D8354" s="515" t="s">
        <v>14477</v>
      </c>
      <c r="E8354" s="779" t="s">
        <v>14478</v>
      </c>
      <c r="F8354" s="780" t="s">
        <v>7097</v>
      </c>
      <c r="G8354" s="781" t="s">
        <v>10795</v>
      </c>
      <c r="H8354" s="781" t="s">
        <v>10796</v>
      </c>
      <c r="I8354" s="781" t="s">
        <v>5517</v>
      </c>
      <c r="J8354" s="782">
        <v>0</v>
      </c>
      <c r="K8354" s="783">
        <v>0</v>
      </c>
      <c r="L8354" s="784">
        <f t="shared" si="545"/>
        <v>0</v>
      </c>
      <c r="M8354" s="784">
        <f t="shared" si="546"/>
        <v>0</v>
      </c>
      <c r="N8354" s="782">
        <v>0</v>
      </c>
      <c r="O8354" s="782">
        <v>0</v>
      </c>
      <c r="P8354" s="515">
        <v>0</v>
      </c>
      <c r="Q8354" s="782">
        <v>0</v>
      </c>
      <c r="R8354" s="782"/>
      <c r="T8354" s="568"/>
    </row>
    <row r="8355" spans="1:20" s="498" customFormat="1" ht="12" x14ac:dyDescent="0.25">
      <c r="A8355" s="772"/>
      <c r="D8355" s="515" t="s">
        <v>14479</v>
      </c>
      <c r="E8355" s="779" t="s">
        <v>14480</v>
      </c>
      <c r="F8355" s="780" t="s">
        <v>5631</v>
      </c>
      <c r="G8355" s="781" t="s">
        <v>10795</v>
      </c>
      <c r="H8355" s="781" t="s">
        <v>10796</v>
      </c>
      <c r="I8355" s="781" t="s">
        <v>5517</v>
      </c>
      <c r="J8355" s="782">
        <v>8000000</v>
      </c>
      <c r="K8355" s="783">
        <v>8000000</v>
      </c>
      <c r="L8355" s="784">
        <f t="shared" si="545"/>
        <v>0</v>
      </c>
      <c r="M8355" s="784">
        <f t="shared" si="546"/>
        <v>0</v>
      </c>
      <c r="N8355" s="782">
        <v>8000000</v>
      </c>
      <c r="O8355" s="782">
        <v>8000000</v>
      </c>
      <c r="P8355" s="515">
        <v>24000000</v>
      </c>
      <c r="Q8355" s="782">
        <v>8000000</v>
      </c>
      <c r="R8355" s="782"/>
      <c r="T8355" s="568"/>
    </row>
    <row r="8356" spans="1:20" s="498" customFormat="1" ht="12" x14ac:dyDescent="0.25">
      <c r="A8356" s="772"/>
      <c r="D8356" s="515" t="s">
        <v>14481</v>
      </c>
      <c r="E8356" s="779" t="s">
        <v>14482</v>
      </c>
      <c r="F8356" s="780" t="s">
        <v>11009</v>
      </c>
      <c r="G8356" s="781" t="s">
        <v>10795</v>
      </c>
      <c r="H8356" s="781" t="s">
        <v>10796</v>
      </c>
      <c r="I8356" s="781" t="s">
        <v>5517</v>
      </c>
      <c r="J8356" s="782">
        <v>9000000</v>
      </c>
      <c r="K8356" s="783">
        <v>9000000</v>
      </c>
      <c r="L8356" s="784">
        <f t="shared" si="545"/>
        <v>0</v>
      </c>
      <c r="M8356" s="784">
        <f t="shared" si="546"/>
        <v>0</v>
      </c>
      <c r="N8356" s="782">
        <v>9000000</v>
      </c>
      <c r="O8356" s="782">
        <v>9000000</v>
      </c>
      <c r="P8356" s="515">
        <v>27000000</v>
      </c>
      <c r="Q8356" s="782">
        <v>9000000</v>
      </c>
      <c r="R8356" s="782"/>
      <c r="T8356" s="568"/>
    </row>
    <row r="8357" spans="1:20" s="498" customFormat="1" ht="36" x14ac:dyDescent="0.25">
      <c r="A8357" s="772"/>
      <c r="D8357" s="515" t="s">
        <v>14483</v>
      </c>
      <c r="E8357" s="779" t="s">
        <v>14484</v>
      </c>
      <c r="F8357" s="780" t="s">
        <v>5906</v>
      </c>
      <c r="G8357" s="781" t="s">
        <v>10795</v>
      </c>
      <c r="H8357" s="781" t="s">
        <v>10796</v>
      </c>
      <c r="I8357" s="781" t="s">
        <v>5517</v>
      </c>
      <c r="J8357" s="782">
        <v>9000000</v>
      </c>
      <c r="K8357" s="783">
        <v>9000000</v>
      </c>
      <c r="L8357" s="784">
        <f t="shared" si="545"/>
        <v>0</v>
      </c>
      <c r="M8357" s="784">
        <f t="shared" si="546"/>
        <v>0</v>
      </c>
      <c r="N8357" s="782">
        <v>9000000</v>
      </c>
      <c r="O8357" s="782">
        <v>9000000</v>
      </c>
      <c r="P8357" s="515">
        <v>27000000</v>
      </c>
      <c r="Q8357" s="782">
        <v>9000000</v>
      </c>
      <c r="R8357" s="782"/>
      <c r="T8357" s="568"/>
    </row>
    <row r="8358" spans="1:20" s="498" customFormat="1" ht="24" x14ac:dyDescent="0.25">
      <c r="A8358" s="772"/>
      <c r="D8358" s="515" t="s">
        <v>14485</v>
      </c>
      <c r="E8358" s="779" t="s">
        <v>14486</v>
      </c>
      <c r="F8358" s="780" t="s">
        <v>5637</v>
      </c>
      <c r="G8358" s="781" t="s">
        <v>10795</v>
      </c>
      <c r="H8358" s="781" t="s">
        <v>10796</v>
      </c>
      <c r="I8358" s="781" t="s">
        <v>5517</v>
      </c>
      <c r="J8358" s="782">
        <v>5000000</v>
      </c>
      <c r="K8358" s="783">
        <v>5000000</v>
      </c>
      <c r="L8358" s="784">
        <f t="shared" si="545"/>
        <v>0</v>
      </c>
      <c r="M8358" s="784">
        <f t="shared" si="546"/>
        <v>0</v>
      </c>
      <c r="N8358" s="782">
        <v>5000000</v>
      </c>
      <c r="O8358" s="782">
        <v>5000000</v>
      </c>
      <c r="P8358" s="515">
        <v>15000000</v>
      </c>
      <c r="Q8358" s="782">
        <v>5000000</v>
      </c>
      <c r="R8358" s="782"/>
      <c r="T8358" s="568"/>
    </row>
    <row r="8359" spans="1:20" s="498" customFormat="1" ht="24" x14ac:dyDescent="0.25">
      <c r="A8359" s="772"/>
      <c r="D8359" s="515" t="s">
        <v>14487</v>
      </c>
      <c r="E8359" s="779" t="s">
        <v>14488</v>
      </c>
      <c r="F8359" s="780" t="s">
        <v>8100</v>
      </c>
      <c r="G8359" s="781" t="s">
        <v>10795</v>
      </c>
      <c r="H8359" s="781" t="s">
        <v>10796</v>
      </c>
      <c r="I8359" s="781" t="s">
        <v>5517</v>
      </c>
      <c r="J8359" s="782">
        <v>6000000</v>
      </c>
      <c r="K8359" s="783">
        <v>6000000</v>
      </c>
      <c r="L8359" s="784">
        <f t="shared" si="545"/>
        <v>0</v>
      </c>
      <c r="M8359" s="784">
        <f t="shared" si="546"/>
        <v>0</v>
      </c>
      <c r="N8359" s="782">
        <v>6000000</v>
      </c>
      <c r="O8359" s="782">
        <v>6000000</v>
      </c>
      <c r="P8359" s="515">
        <v>18000000</v>
      </c>
      <c r="Q8359" s="782">
        <v>6000000</v>
      </c>
      <c r="R8359" s="782"/>
      <c r="T8359" s="568"/>
    </row>
    <row r="8360" spans="1:20" s="498" customFormat="1" ht="24" x14ac:dyDescent="0.25">
      <c r="A8360" s="772"/>
      <c r="D8360" s="515" t="s">
        <v>14489</v>
      </c>
      <c r="E8360" s="779" t="s">
        <v>14490</v>
      </c>
      <c r="F8360" s="780" t="s">
        <v>6254</v>
      </c>
      <c r="G8360" s="781" t="s">
        <v>10795</v>
      </c>
      <c r="H8360" s="781" t="s">
        <v>10796</v>
      </c>
      <c r="I8360" s="781" t="s">
        <v>5517</v>
      </c>
      <c r="J8360" s="782">
        <v>2500000</v>
      </c>
      <c r="K8360" s="783">
        <v>2500000</v>
      </c>
      <c r="L8360" s="784">
        <f t="shared" si="545"/>
        <v>0</v>
      </c>
      <c r="M8360" s="784">
        <f t="shared" si="546"/>
        <v>0</v>
      </c>
      <c r="N8360" s="782">
        <v>2500000</v>
      </c>
      <c r="O8360" s="782">
        <v>2500000</v>
      </c>
      <c r="P8360" s="515">
        <v>7500000</v>
      </c>
      <c r="Q8360" s="782">
        <v>2500000</v>
      </c>
      <c r="R8360" s="782"/>
      <c r="T8360" s="568"/>
    </row>
    <row r="8361" spans="1:20" s="751" customFormat="1" ht="12" customHeight="1" x14ac:dyDescent="0.3">
      <c r="A8361" s="946" t="s">
        <v>5500</v>
      </c>
      <c r="B8361" s="946"/>
      <c r="C8361" s="946"/>
      <c r="D8361" s="946"/>
      <c r="E8361" s="946"/>
      <c r="F8361" s="946"/>
      <c r="G8361" s="946"/>
      <c r="H8361" s="946"/>
      <c r="I8361" s="946"/>
      <c r="J8361" s="946"/>
      <c r="K8361" s="946"/>
      <c r="L8361" s="946"/>
      <c r="M8361" s="946"/>
      <c r="N8361" s="946"/>
      <c r="O8361" s="946"/>
      <c r="P8361" s="946"/>
      <c r="Q8361" s="946"/>
      <c r="T8361" s="752"/>
    </row>
    <row r="8362" spans="1:20" s="751" customFormat="1" ht="13.8" x14ac:dyDescent="0.3">
      <c r="A8362" s="946" t="s">
        <v>5501</v>
      </c>
      <c r="B8362" s="946"/>
      <c r="C8362" s="946"/>
      <c r="D8362" s="946"/>
      <c r="E8362" s="946"/>
      <c r="F8362" s="946"/>
      <c r="G8362" s="946"/>
      <c r="H8362" s="946"/>
      <c r="I8362" s="946"/>
      <c r="J8362" s="946"/>
      <c r="K8362" s="946"/>
      <c r="L8362" s="946"/>
      <c r="M8362" s="946"/>
      <c r="N8362" s="946"/>
      <c r="O8362" s="946"/>
      <c r="P8362" s="946"/>
      <c r="Q8362" s="946"/>
      <c r="T8362" s="752"/>
    </row>
    <row r="8363" spans="1:20" s="753" customFormat="1" ht="13.2" x14ac:dyDescent="0.25">
      <c r="A8363" s="947" t="s">
        <v>12786</v>
      </c>
      <c r="B8363" s="947"/>
      <c r="C8363" s="947"/>
      <c r="D8363" s="947"/>
      <c r="E8363" s="947"/>
      <c r="F8363" s="947"/>
      <c r="G8363" s="947"/>
      <c r="H8363" s="947"/>
      <c r="I8363" s="947"/>
      <c r="J8363" s="947"/>
      <c r="K8363" s="947"/>
      <c r="L8363" s="947"/>
      <c r="M8363" s="947"/>
      <c r="N8363" s="947"/>
      <c r="O8363" s="947"/>
      <c r="P8363" s="947"/>
      <c r="Q8363" s="947"/>
      <c r="T8363" s="754"/>
    </row>
    <row r="8364" spans="1:20" s="760" customFormat="1" ht="24" customHeight="1" x14ac:dyDescent="0.25">
      <c r="A8364" s="943" t="s">
        <v>5502</v>
      </c>
      <c r="B8364" s="948" t="s">
        <v>5503</v>
      </c>
      <c r="C8364" s="949"/>
      <c r="D8364" s="755"/>
      <c r="E8364" s="943" t="s">
        <v>5504</v>
      </c>
      <c r="F8364" s="943" t="s">
        <v>4881</v>
      </c>
      <c r="G8364" s="943" t="s">
        <v>5505</v>
      </c>
      <c r="H8364" s="943" t="s">
        <v>5506</v>
      </c>
      <c r="I8364" s="943" t="s">
        <v>5507</v>
      </c>
      <c r="J8364" s="756" t="s">
        <v>3115</v>
      </c>
      <c r="K8364" s="757" t="s">
        <v>3116</v>
      </c>
      <c r="L8364" s="758" t="s">
        <v>5508</v>
      </c>
      <c r="M8364" s="758" t="s">
        <v>5509</v>
      </c>
      <c r="N8364" s="756" t="s">
        <v>3116</v>
      </c>
      <c r="O8364" s="756" t="s">
        <v>3116</v>
      </c>
      <c r="P8364" s="759" t="s">
        <v>3317</v>
      </c>
      <c r="Q8364" s="759" t="s">
        <v>3341</v>
      </c>
      <c r="R8364" s="759" t="s">
        <v>5510</v>
      </c>
      <c r="T8364" s="761"/>
    </row>
    <row r="8365" spans="1:20" s="760" customFormat="1" ht="19.5" customHeight="1" x14ac:dyDescent="0.25">
      <c r="A8365" s="944"/>
      <c r="B8365" s="950"/>
      <c r="C8365" s="951"/>
      <c r="D8365" s="762"/>
      <c r="E8365" s="944"/>
      <c r="F8365" s="944"/>
      <c r="G8365" s="944"/>
      <c r="H8365" s="944"/>
      <c r="I8365" s="944"/>
      <c r="J8365" s="763">
        <v>2020</v>
      </c>
      <c r="K8365" s="764" t="s">
        <v>3120</v>
      </c>
      <c r="L8365" s="765" t="s">
        <v>3120</v>
      </c>
      <c r="M8365" s="765" t="s">
        <v>3120</v>
      </c>
      <c r="N8365" s="766" t="s">
        <v>5068</v>
      </c>
      <c r="O8365" s="766" t="s">
        <v>5069</v>
      </c>
      <c r="P8365" s="763" t="s">
        <v>4882</v>
      </c>
      <c r="Q8365" s="766" t="s">
        <v>5102</v>
      </c>
      <c r="R8365" s="763"/>
      <c r="T8365" s="761"/>
    </row>
    <row r="8366" spans="1:20" s="760" customFormat="1" ht="15.75" customHeight="1" x14ac:dyDescent="0.25">
      <c r="A8366" s="945"/>
      <c r="B8366" s="952"/>
      <c r="C8366" s="953"/>
      <c r="D8366" s="768"/>
      <c r="E8366" s="945"/>
      <c r="F8366" s="945"/>
      <c r="G8366" s="945"/>
      <c r="H8366" s="945"/>
      <c r="I8366" s="945"/>
      <c r="J8366" s="769" t="s">
        <v>14</v>
      </c>
      <c r="K8366" s="770" t="s">
        <v>14</v>
      </c>
      <c r="L8366" s="771" t="s">
        <v>14</v>
      </c>
      <c r="M8366" s="771" t="s">
        <v>14</v>
      </c>
      <c r="N8366" s="769" t="s">
        <v>14</v>
      </c>
      <c r="O8366" s="769" t="s">
        <v>14</v>
      </c>
      <c r="P8366" s="769" t="s">
        <v>14</v>
      </c>
      <c r="Q8366" s="769" t="s">
        <v>14</v>
      </c>
      <c r="R8366" s="769"/>
      <c r="T8366" s="761"/>
    </row>
    <row r="8367" spans="1:20" s="498" customFormat="1" ht="24" x14ac:dyDescent="0.25">
      <c r="A8367" s="772"/>
      <c r="D8367" s="515" t="s">
        <v>14491</v>
      </c>
      <c r="E8367" s="779" t="s">
        <v>14492</v>
      </c>
      <c r="F8367" s="780" t="s">
        <v>9873</v>
      </c>
      <c r="G8367" s="781" t="s">
        <v>10795</v>
      </c>
      <c r="H8367" s="781" t="s">
        <v>10796</v>
      </c>
      <c r="I8367" s="781" t="s">
        <v>5517</v>
      </c>
      <c r="J8367" s="782">
        <v>2000000</v>
      </c>
      <c r="K8367" s="783">
        <v>2000000</v>
      </c>
      <c r="L8367" s="784">
        <f t="shared" si="545"/>
        <v>0</v>
      </c>
      <c r="M8367" s="784">
        <f t="shared" si="546"/>
        <v>0</v>
      </c>
      <c r="N8367" s="782">
        <v>2000000</v>
      </c>
      <c r="O8367" s="782">
        <v>2000000</v>
      </c>
      <c r="P8367" s="515">
        <v>6000000</v>
      </c>
      <c r="Q8367" s="782">
        <v>2000000</v>
      </c>
      <c r="R8367" s="782"/>
      <c r="T8367" s="568"/>
    </row>
    <row r="8368" spans="1:20" s="498" customFormat="1" ht="12" x14ac:dyDescent="0.25">
      <c r="A8368" s="772"/>
      <c r="D8368" s="515" t="s">
        <v>14493</v>
      </c>
      <c r="E8368" s="779" t="s">
        <v>14494</v>
      </c>
      <c r="F8368" s="780" t="s">
        <v>5649</v>
      </c>
      <c r="G8368" s="781" t="s">
        <v>10795</v>
      </c>
      <c r="H8368" s="781" t="s">
        <v>10796</v>
      </c>
      <c r="I8368" s="781" t="s">
        <v>5517</v>
      </c>
      <c r="J8368" s="782">
        <v>2500000</v>
      </c>
      <c r="K8368" s="783">
        <v>2500000</v>
      </c>
      <c r="L8368" s="784">
        <f t="shared" si="545"/>
        <v>0</v>
      </c>
      <c r="M8368" s="784">
        <f t="shared" si="546"/>
        <v>0</v>
      </c>
      <c r="N8368" s="782">
        <v>2500000</v>
      </c>
      <c r="O8368" s="782">
        <v>2500000</v>
      </c>
      <c r="P8368" s="515">
        <v>7500000</v>
      </c>
      <c r="Q8368" s="782">
        <v>2500000</v>
      </c>
      <c r="R8368" s="782"/>
      <c r="T8368" s="568"/>
    </row>
    <row r="8369" spans="1:20" s="498" customFormat="1" ht="12" x14ac:dyDescent="0.25">
      <c r="A8369" s="772"/>
      <c r="D8369" s="515" t="s">
        <v>14495</v>
      </c>
      <c r="E8369" s="779" t="s">
        <v>14496</v>
      </c>
      <c r="F8369" s="780" t="s">
        <v>5664</v>
      </c>
      <c r="G8369" s="781" t="s">
        <v>10795</v>
      </c>
      <c r="H8369" s="781" t="s">
        <v>10796</v>
      </c>
      <c r="I8369" s="781" t="s">
        <v>5517</v>
      </c>
      <c r="J8369" s="782">
        <v>1300000</v>
      </c>
      <c r="K8369" s="783">
        <v>1300000</v>
      </c>
      <c r="L8369" s="784">
        <f t="shared" si="545"/>
        <v>0</v>
      </c>
      <c r="M8369" s="784">
        <f t="shared" si="546"/>
        <v>0</v>
      </c>
      <c r="N8369" s="782">
        <v>1300000</v>
      </c>
      <c r="O8369" s="782">
        <v>1300000</v>
      </c>
      <c r="P8369" s="515">
        <v>3900000</v>
      </c>
      <c r="Q8369" s="782">
        <v>1300000</v>
      </c>
      <c r="R8369" s="782"/>
      <c r="T8369" s="568"/>
    </row>
    <row r="8370" spans="1:20" s="498" customFormat="1" ht="12" x14ac:dyDescent="0.25">
      <c r="A8370" s="772"/>
      <c r="D8370" s="515" t="s">
        <v>14497</v>
      </c>
      <c r="E8370" s="779" t="s">
        <v>14498</v>
      </c>
      <c r="F8370" s="515" t="s">
        <v>5676</v>
      </c>
      <c r="G8370" s="781" t="s">
        <v>10795</v>
      </c>
      <c r="H8370" s="781" t="s">
        <v>10796</v>
      </c>
      <c r="I8370" s="781" t="s">
        <v>5517</v>
      </c>
      <c r="J8370" s="782">
        <v>0</v>
      </c>
      <c r="K8370" s="783">
        <v>0</v>
      </c>
      <c r="L8370" s="784">
        <f t="shared" si="545"/>
        <v>0</v>
      </c>
      <c r="M8370" s="784">
        <f t="shared" si="546"/>
        <v>0</v>
      </c>
      <c r="N8370" s="782">
        <v>0</v>
      </c>
      <c r="O8370" s="782">
        <v>0</v>
      </c>
      <c r="P8370" s="515">
        <v>0</v>
      </c>
      <c r="Q8370" s="782">
        <v>9000000</v>
      </c>
      <c r="R8370" s="782"/>
      <c r="T8370" s="568"/>
    </row>
    <row r="8371" spans="1:20" s="498" customFormat="1" ht="12" x14ac:dyDescent="0.25">
      <c r="A8371" s="772"/>
      <c r="D8371" s="515" t="s">
        <v>14499</v>
      </c>
      <c r="E8371" s="779" t="s">
        <v>14500</v>
      </c>
      <c r="F8371" s="780" t="s">
        <v>5679</v>
      </c>
      <c r="G8371" s="781" t="s">
        <v>10795</v>
      </c>
      <c r="H8371" s="781" t="s">
        <v>10796</v>
      </c>
      <c r="I8371" s="781" t="s">
        <v>5517</v>
      </c>
      <c r="J8371" s="782">
        <v>2500000</v>
      </c>
      <c r="K8371" s="783">
        <v>2500000</v>
      </c>
      <c r="L8371" s="784">
        <f t="shared" si="545"/>
        <v>0</v>
      </c>
      <c r="M8371" s="784">
        <f t="shared" si="546"/>
        <v>0</v>
      </c>
      <c r="N8371" s="782">
        <v>2500000</v>
      </c>
      <c r="O8371" s="782">
        <v>2500000</v>
      </c>
      <c r="P8371" s="515">
        <v>7500000</v>
      </c>
      <c r="Q8371" s="782">
        <v>2500000</v>
      </c>
      <c r="R8371" s="782"/>
      <c r="T8371" s="568"/>
    </row>
    <row r="8372" spans="1:20" s="498" customFormat="1" ht="12" x14ac:dyDescent="0.25">
      <c r="A8372" s="772"/>
      <c r="D8372" s="515" t="s">
        <v>14501</v>
      </c>
      <c r="E8372" s="779" t="s">
        <v>14502</v>
      </c>
      <c r="F8372" s="780" t="s">
        <v>5682</v>
      </c>
      <c r="G8372" s="781" t="s">
        <v>10795</v>
      </c>
      <c r="H8372" s="781" t="s">
        <v>10796</v>
      </c>
      <c r="I8372" s="781" t="s">
        <v>5517</v>
      </c>
      <c r="J8372" s="782">
        <v>2500000</v>
      </c>
      <c r="K8372" s="783">
        <v>2500000</v>
      </c>
      <c r="L8372" s="784">
        <f t="shared" si="545"/>
        <v>0</v>
      </c>
      <c r="M8372" s="784">
        <f t="shared" si="546"/>
        <v>0</v>
      </c>
      <c r="N8372" s="782">
        <v>2500000</v>
      </c>
      <c r="O8372" s="782">
        <v>2500000</v>
      </c>
      <c r="P8372" s="515">
        <v>7500000</v>
      </c>
      <c r="Q8372" s="782">
        <v>2500000</v>
      </c>
      <c r="R8372" s="782"/>
      <c r="T8372" s="568"/>
    </row>
    <row r="8373" spans="1:20" s="498" customFormat="1" ht="24" x14ac:dyDescent="0.25">
      <c r="A8373" s="772"/>
      <c r="D8373" s="515" t="s">
        <v>14503</v>
      </c>
      <c r="E8373" s="779" t="s">
        <v>14504</v>
      </c>
      <c r="F8373" s="780" t="s">
        <v>8111</v>
      </c>
      <c r="G8373" s="781" t="s">
        <v>10795</v>
      </c>
      <c r="H8373" s="781" t="s">
        <v>10796</v>
      </c>
      <c r="I8373" s="781" t="s">
        <v>5517</v>
      </c>
      <c r="J8373" s="782">
        <v>2200000</v>
      </c>
      <c r="K8373" s="783">
        <v>2200000</v>
      </c>
      <c r="L8373" s="784">
        <f t="shared" si="545"/>
        <v>0</v>
      </c>
      <c r="M8373" s="784">
        <f t="shared" si="546"/>
        <v>0</v>
      </c>
      <c r="N8373" s="782">
        <v>2200000</v>
      </c>
      <c r="O8373" s="782">
        <v>2200000</v>
      </c>
      <c r="P8373" s="515">
        <v>6600000</v>
      </c>
      <c r="Q8373" s="782">
        <v>2200000</v>
      </c>
      <c r="R8373" s="782"/>
      <c r="T8373" s="568"/>
    </row>
    <row r="8374" spans="1:20" s="498" customFormat="1" ht="12" x14ac:dyDescent="0.25">
      <c r="A8374" s="772"/>
      <c r="D8374" s="515" t="s">
        <v>14505</v>
      </c>
      <c r="E8374" s="779" t="s">
        <v>14506</v>
      </c>
      <c r="F8374" s="780" t="s">
        <v>5691</v>
      </c>
      <c r="G8374" s="781" t="s">
        <v>10795</v>
      </c>
      <c r="H8374" s="781" t="s">
        <v>10796</v>
      </c>
      <c r="I8374" s="781" t="s">
        <v>5517</v>
      </c>
      <c r="J8374" s="782">
        <v>6000000</v>
      </c>
      <c r="K8374" s="783">
        <v>6000000</v>
      </c>
      <c r="L8374" s="784">
        <f t="shared" si="545"/>
        <v>0</v>
      </c>
      <c r="M8374" s="784">
        <f t="shared" si="546"/>
        <v>0</v>
      </c>
      <c r="N8374" s="782">
        <v>6000000</v>
      </c>
      <c r="O8374" s="782">
        <v>6000000</v>
      </c>
      <c r="P8374" s="515">
        <v>18000000</v>
      </c>
      <c r="Q8374" s="782">
        <v>6000000</v>
      </c>
      <c r="R8374" s="782"/>
      <c r="T8374" s="568"/>
    </row>
    <row r="8375" spans="1:20" s="498" customFormat="1" ht="24" x14ac:dyDescent="0.25">
      <c r="A8375" s="772"/>
      <c r="D8375" s="515" t="s">
        <v>14507</v>
      </c>
      <c r="E8375" s="779" t="s">
        <v>14508</v>
      </c>
      <c r="F8375" s="780" t="s">
        <v>6157</v>
      </c>
      <c r="G8375" s="781" t="s">
        <v>10795</v>
      </c>
      <c r="H8375" s="781" t="s">
        <v>10796</v>
      </c>
      <c r="I8375" s="781" t="s">
        <v>5517</v>
      </c>
      <c r="J8375" s="782">
        <v>3000000</v>
      </c>
      <c r="K8375" s="783">
        <v>3000000</v>
      </c>
      <c r="L8375" s="784">
        <f t="shared" si="545"/>
        <v>0</v>
      </c>
      <c r="M8375" s="784">
        <f t="shared" si="546"/>
        <v>0</v>
      </c>
      <c r="N8375" s="782">
        <v>3000000</v>
      </c>
      <c r="O8375" s="782">
        <v>3000000</v>
      </c>
      <c r="P8375" s="515">
        <v>9000000</v>
      </c>
      <c r="Q8375" s="782">
        <v>3000000</v>
      </c>
      <c r="R8375" s="782"/>
      <c r="T8375" s="568"/>
    </row>
    <row r="8376" spans="1:20" s="498" customFormat="1" ht="12" x14ac:dyDescent="0.25">
      <c r="A8376" s="772"/>
      <c r="D8376" s="515" t="s">
        <v>14509</v>
      </c>
      <c r="E8376" s="779" t="s">
        <v>14510</v>
      </c>
      <c r="F8376" s="780" t="s">
        <v>5694</v>
      </c>
      <c r="G8376" s="781" t="s">
        <v>10795</v>
      </c>
      <c r="H8376" s="781" t="s">
        <v>10796</v>
      </c>
      <c r="I8376" s="781" t="s">
        <v>5517</v>
      </c>
      <c r="J8376" s="782">
        <v>2200000</v>
      </c>
      <c r="K8376" s="783">
        <v>2200000</v>
      </c>
      <c r="L8376" s="784">
        <f t="shared" si="545"/>
        <v>0</v>
      </c>
      <c r="M8376" s="784">
        <f t="shared" si="546"/>
        <v>0</v>
      </c>
      <c r="N8376" s="782">
        <v>2200000</v>
      </c>
      <c r="O8376" s="782">
        <v>2200000</v>
      </c>
      <c r="P8376" s="515">
        <v>6600000</v>
      </c>
      <c r="Q8376" s="782">
        <v>2200000</v>
      </c>
      <c r="R8376" s="782"/>
      <c r="T8376" s="568"/>
    </row>
    <row r="8377" spans="1:20" s="498" customFormat="1" ht="12" x14ac:dyDescent="0.25">
      <c r="A8377" s="772"/>
      <c r="D8377" s="515" t="s">
        <v>14511</v>
      </c>
      <c r="E8377" s="779" t="s">
        <v>14512</v>
      </c>
      <c r="F8377" s="780" t="s">
        <v>7135</v>
      </c>
      <c r="G8377" s="781" t="s">
        <v>10795</v>
      </c>
      <c r="H8377" s="781" t="s">
        <v>10796</v>
      </c>
      <c r="I8377" s="781" t="s">
        <v>5517</v>
      </c>
      <c r="J8377" s="782">
        <v>3500000</v>
      </c>
      <c r="K8377" s="783">
        <v>3500000</v>
      </c>
      <c r="L8377" s="784">
        <f t="shared" si="545"/>
        <v>0</v>
      </c>
      <c r="M8377" s="784">
        <f t="shared" si="546"/>
        <v>0</v>
      </c>
      <c r="N8377" s="782">
        <v>3500000</v>
      </c>
      <c r="O8377" s="782">
        <v>3500000</v>
      </c>
      <c r="P8377" s="515">
        <v>10500000</v>
      </c>
      <c r="Q8377" s="782">
        <v>3500000</v>
      </c>
      <c r="R8377" s="782"/>
      <c r="T8377" s="568"/>
    </row>
    <row r="8378" spans="1:20" s="498" customFormat="1" ht="12" x14ac:dyDescent="0.25">
      <c r="A8378" s="772"/>
      <c r="D8378" s="515" t="s">
        <v>14513</v>
      </c>
      <c r="E8378" s="779" t="s">
        <v>14514</v>
      </c>
      <c r="F8378" s="780" t="s">
        <v>5697</v>
      </c>
      <c r="G8378" s="781" t="s">
        <v>10795</v>
      </c>
      <c r="H8378" s="781" t="s">
        <v>10796</v>
      </c>
      <c r="I8378" s="781" t="s">
        <v>5517</v>
      </c>
      <c r="J8378" s="782">
        <v>0</v>
      </c>
      <c r="K8378" s="783">
        <v>0</v>
      </c>
      <c r="L8378" s="784">
        <f t="shared" si="545"/>
        <v>0</v>
      </c>
      <c r="M8378" s="784">
        <f t="shared" si="546"/>
        <v>0</v>
      </c>
      <c r="N8378" s="782">
        <v>0</v>
      </c>
      <c r="O8378" s="782">
        <v>0</v>
      </c>
      <c r="P8378" s="515">
        <v>0</v>
      </c>
      <c r="Q8378" s="782">
        <v>0</v>
      </c>
      <c r="R8378" s="782"/>
      <c r="T8378" s="568"/>
    </row>
    <row r="8379" spans="1:20" s="498" customFormat="1" ht="12" x14ac:dyDescent="0.25">
      <c r="A8379" s="772"/>
      <c r="D8379" s="515" t="s">
        <v>14515</v>
      </c>
      <c r="E8379" s="779" t="s">
        <v>14516</v>
      </c>
      <c r="F8379" s="780" t="s">
        <v>9991</v>
      </c>
      <c r="G8379" s="781" t="s">
        <v>10795</v>
      </c>
      <c r="H8379" s="781" t="s">
        <v>10796</v>
      </c>
      <c r="I8379" s="781" t="s">
        <v>5517</v>
      </c>
      <c r="J8379" s="782">
        <v>0</v>
      </c>
      <c r="K8379" s="783">
        <v>0</v>
      </c>
      <c r="L8379" s="784">
        <f t="shared" si="545"/>
        <v>0</v>
      </c>
      <c r="M8379" s="784">
        <f t="shared" si="546"/>
        <v>0</v>
      </c>
      <c r="N8379" s="782">
        <v>0</v>
      </c>
      <c r="O8379" s="782">
        <v>0</v>
      </c>
      <c r="P8379" s="515">
        <v>0</v>
      </c>
      <c r="Q8379" s="782">
        <v>0</v>
      </c>
      <c r="R8379" s="782"/>
      <c r="T8379" s="568"/>
    </row>
    <row r="8380" spans="1:20" s="498" customFormat="1" ht="12" x14ac:dyDescent="0.25">
      <c r="A8380" s="772"/>
      <c r="D8380" s="515" t="s">
        <v>14517</v>
      </c>
      <c r="E8380" s="779" t="s">
        <v>14518</v>
      </c>
      <c r="F8380" s="780" t="s">
        <v>8701</v>
      </c>
      <c r="G8380" s="781" t="s">
        <v>10795</v>
      </c>
      <c r="H8380" s="781" t="s">
        <v>10796</v>
      </c>
      <c r="I8380" s="781" t="s">
        <v>5517</v>
      </c>
      <c r="J8380" s="782">
        <v>0</v>
      </c>
      <c r="K8380" s="783">
        <v>0</v>
      </c>
      <c r="L8380" s="784">
        <f t="shared" si="545"/>
        <v>0</v>
      </c>
      <c r="M8380" s="784">
        <f t="shared" si="546"/>
        <v>0</v>
      </c>
      <c r="N8380" s="782">
        <v>0</v>
      </c>
      <c r="O8380" s="782">
        <v>0</v>
      </c>
      <c r="P8380" s="515">
        <v>0</v>
      </c>
      <c r="Q8380" s="782">
        <v>0</v>
      </c>
      <c r="R8380" s="782"/>
      <c r="T8380" s="568"/>
    </row>
    <row r="8381" spans="1:20" s="498" customFormat="1" ht="12" x14ac:dyDescent="0.25">
      <c r="A8381" s="772"/>
      <c r="D8381" s="515" t="s">
        <v>14519</v>
      </c>
      <c r="E8381" s="779" t="s">
        <v>14520</v>
      </c>
      <c r="F8381" s="780" t="s">
        <v>6525</v>
      </c>
      <c r="G8381" s="781" t="s">
        <v>10795</v>
      </c>
      <c r="H8381" s="781" t="s">
        <v>10796</v>
      </c>
      <c r="I8381" s="781" t="s">
        <v>5517</v>
      </c>
      <c r="J8381" s="782">
        <v>5000000</v>
      </c>
      <c r="K8381" s="783">
        <v>5000000</v>
      </c>
      <c r="L8381" s="784">
        <f t="shared" si="545"/>
        <v>0</v>
      </c>
      <c r="M8381" s="784">
        <f t="shared" si="546"/>
        <v>0</v>
      </c>
      <c r="N8381" s="782">
        <v>5000000</v>
      </c>
      <c r="O8381" s="782">
        <v>5000000</v>
      </c>
      <c r="P8381" s="515">
        <v>15000000</v>
      </c>
      <c r="Q8381" s="782">
        <v>5000000</v>
      </c>
      <c r="R8381" s="782"/>
      <c r="T8381" s="568"/>
    </row>
    <row r="8382" spans="1:20" s="498" customFormat="1" ht="12" x14ac:dyDescent="0.25">
      <c r="A8382" s="772"/>
      <c r="D8382" s="515" t="s">
        <v>14521</v>
      </c>
      <c r="E8382" s="779" t="s">
        <v>14522</v>
      </c>
      <c r="F8382" s="515" t="s">
        <v>5915</v>
      </c>
      <c r="G8382" s="781" t="s">
        <v>10795</v>
      </c>
      <c r="H8382" s="781" t="s">
        <v>10796</v>
      </c>
      <c r="I8382" s="781" t="s">
        <v>5517</v>
      </c>
      <c r="J8382" s="782">
        <v>2500000</v>
      </c>
      <c r="K8382" s="783">
        <v>2500000</v>
      </c>
      <c r="L8382" s="784">
        <f t="shared" si="545"/>
        <v>0</v>
      </c>
      <c r="M8382" s="784">
        <f t="shared" si="546"/>
        <v>0</v>
      </c>
      <c r="N8382" s="782">
        <v>2500000</v>
      </c>
      <c r="O8382" s="782">
        <v>2500000</v>
      </c>
      <c r="P8382" s="515">
        <v>7500000</v>
      </c>
      <c r="Q8382" s="782">
        <v>2500000</v>
      </c>
      <c r="R8382" s="782"/>
      <c r="T8382" s="568"/>
    </row>
    <row r="8383" spans="1:20" s="498" customFormat="1" ht="24" x14ac:dyDescent="0.25">
      <c r="A8383" s="772"/>
      <c r="D8383" s="515" t="s">
        <v>14523</v>
      </c>
      <c r="E8383" s="779" t="s">
        <v>14524</v>
      </c>
      <c r="F8383" s="780" t="s">
        <v>14525</v>
      </c>
      <c r="G8383" s="781" t="s">
        <v>10795</v>
      </c>
      <c r="H8383" s="781" t="s">
        <v>10796</v>
      </c>
      <c r="I8383" s="781" t="s">
        <v>5517</v>
      </c>
      <c r="J8383" s="782">
        <v>4000000</v>
      </c>
      <c r="K8383" s="783">
        <v>4000000</v>
      </c>
      <c r="L8383" s="784">
        <f t="shared" si="545"/>
        <v>0</v>
      </c>
      <c r="M8383" s="784">
        <f t="shared" si="546"/>
        <v>0</v>
      </c>
      <c r="N8383" s="782">
        <v>4000000</v>
      </c>
      <c r="O8383" s="782">
        <v>4000000</v>
      </c>
      <c r="P8383" s="515">
        <v>12000000</v>
      </c>
      <c r="Q8383" s="782">
        <v>4000000</v>
      </c>
      <c r="R8383" s="782"/>
      <c r="T8383" s="568"/>
    </row>
    <row r="8384" spans="1:20" s="498" customFormat="1" ht="12" x14ac:dyDescent="0.25">
      <c r="A8384" s="772"/>
      <c r="D8384" s="515" t="s">
        <v>14526</v>
      </c>
      <c r="E8384" s="779" t="s">
        <v>14527</v>
      </c>
      <c r="F8384" s="780" t="s">
        <v>5703</v>
      </c>
      <c r="G8384" s="781" t="s">
        <v>10795</v>
      </c>
      <c r="H8384" s="781" t="s">
        <v>10796</v>
      </c>
      <c r="I8384" s="781" t="s">
        <v>5517</v>
      </c>
      <c r="J8384" s="782">
        <v>0</v>
      </c>
      <c r="K8384" s="783">
        <v>0</v>
      </c>
      <c r="L8384" s="784">
        <f t="shared" si="545"/>
        <v>0</v>
      </c>
      <c r="M8384" s="784">
        <f t="shared" si="546"/>
        <v>0</v>
      </c>
      <c r="N8384" s="782">
        <v>0</v>
      </c>
      <c r="O8384" s="782">
        <v>0</v>
      </c>
      <c r="P8384" s="515">
        <v>0</v>
      </c>
      <c r="Q8384" s="782">
        <v>0</v>
      </c>
      <c r="R8384" s="782"/>
      <c r="T8384" s="568"/>
    </row>
    <row r="8385" spans="1:20" s="498" customFormat="1" ht="24" x14ac:dyDescent="0.25">
      <c r="A8385" s="772"/>
      <c r="D8385" s="515" t="s">
        <v>14528</v>
      </c>
      <c r="E8385" s="779" t="s">
        <v>14529</v>
      </c>
      <c r="F8385" s="780" t="s">
        <v>5706</v>
      </c>
      <c r="G8385" s="781" t="s">
        <v>10795</v>
      </c>
      <c r="H8385" s="781" t="s">
        <v>10796</v>
      </c>
      <c r="I8385" s="781" t="s">
        <v>5517</v>
      </c>
      <c r="J8385" s="782">
        <v>0</v>
      </c>
      <c r="K8385" s="783">
        <v>0</v>
      </c>
      <c r="L8385" s="784">
        <f t="shared" si="545"/>
        <v>0</v>
      </c>
      <c r="M8385" s="784">
        <f t="shared" si="546"/>
        <v>0</v>
      </c>
      <c r="N8385" s="782">
        <v>0</v>
      </c>
      <c r="O8385" s="782">
        <v>0</v>
      </c>
      <c r="P8385" s="515">
        <v>0</v>
      </c>
      <c r="Q8385" s="782">
        <v>0</v>
      </c>
      <c r="R8385" s="782"/>
      <c r="T8385" s="568"/>
    </row>
    <row r="8386" spans="1:20" s="498" customFormat="1" ht="12" x14ac:dyDescent="0.25">
      <c r="A8386" s="772"/>
      <c r="D8386" s="515" t="s">
        <v>14530</v>
      </c>
      <c r="E8386" s="779" t="s">
        <v>14531</v>
      </c>
      <c r="F8386" s="515" t="s">
        <v>5709</v>
      </c>
      <c r="G8386" s="781" t="s">
        <v>10795</v>
      </c>
      <c r="H8386" s="781" t="s">
        <v>10796</v>
      </c>
      <c r="I8386" s="781" t="s">
        <v>5517</v>
      </c>
      <c r="J8386" s="782">
        <v>0</v>
      </c>
      <c r="K8386" s="783">
        <v>0</v>
      </c>
      <c r="L8386" s="784">
        <f t="shared" si="545"/>
        <v>0</v>
      </c>
      <c r="M8386" s="784">
        <f t="shared" si="546"/>
        <v>0</v>
      </c>
      <c r="N8386" s="782">
        <v>0</v>
      </c>
      <c r="O8386" s="782">
        <v>0</v>
      </c>
      <c r="P8386" s="515">
        <v>0</v>
      </c>
      <c r="Q8386" s="782">
        <v>0</v>
      </c>
      <c r="R8386" s="782"/>
      <c r="T8386" s="568"/>
    </row>
    <row r="8387" spans="1:20" s="498" customFormat="1" ht="24" x14ac:dyDescent="0.25">
      <c r="A8387" s="772"/>
      <c r="D8387" s="515" t="s">
        <v>14532</v>
      </c>
      <c r="E8387" s="779" t="s">
        <v>14533</v>
      </c>
      <c r="F8387" s="780" t="s">
        <v>6467</v>
      </c>
      <c r="G8387" s="781" t="s">
        <v>10795</v>
      </c>
      <c r="H8387" s="781" t="s">
        <v>10796</v>
      </c>
      <c r="I8387" s="781" t="s">
        <v>5517</v>
      </c>
      <c r="J8387" s="782">
        <v>0</v>
      </c>
      <c r="K8387" s="783">
        <v>0</v>
      </c>
      <c r="L8387" s="784">
        <f t="shared" si="545"/>
        <v>0</v>
      </c>
      <c r="M8387" s="784">
        <f t="shared" si="546"/>
        <v>0</v>
      </c>
      <c r="N8387" s="782">
        <v>0</v>
      </c>
      <c r="O8387" s="782">
        <v>0</v>
      </c>
      <c r="P8387" s="515">
        <v>0</v>
      </c>
      <c r="Q8387" s="782">
        <v>0</v>
      </c>
      <c r="R8387" s="782"/>
      <c r="T8387" s="568"/>
    </row>
    <row r="8388" spans="1:20" s="498" customFormat="1" ht="12" x14ac:dyDescent="0.25">
      <c r="A8388" s="772"/>
      <c r="D8388" s="515" t="s">
        <v>14534</v>
      </c>
      <c r="E8388" s="779" t="s">
        <v>14535</v>
      </c>
      <c r="F8388" s="780" t="s">
        <v>5718</v>
      </c>
      <c r="G8388" s="781" t="s">
        <v>10795</v>
      </c>
      <c r="H8388" s="781" t="s">
        <v>10796</v>
      </c>
      <c r="I8388" s="781" t="s">
        <v>5517</v>
      </c>
      <c r="J8388" s="782">
        <v>0</v>
      </c>
      <c r="K8388" s="783">
        <v>0</v>
      </c>
      <c r="L8388" s="784">
        <f t="shared" si="545"/>
        <v>0</v>
      </c>
      <c r="M8388" s="784">
        <f t="shared" si="546"/>
        <v>0</v>
      </c>
      <c r="N8388" s="782">
        <v>0</v>
      </c>
      <c r="O8388" s="782">
        <v>0</v>
      </c>
      <c r="P8388" s="515">
        <v>0</v>
      </c>
      <c r="Q8388" s="782">
        <v>0</v>
      </c>
      <c r="R8388" s="782"/>
      <c r="T8388" s="568"/>
    </row>
    <row r="8389" spans="1:20" s="498" customFormat="1" ht="12" x14ac:dyDescent="0.25">
      <c r="A8389" s="772"/>
      <c r="D8389" s="515" t="s">
        <v>14536</v>
      </c>
      <c r="E8389" s="779" t="s">
        <v>14537</v>
      </c>
      <c r="F8389" s="780" t="s">
        <v>6716</v>
      </c>
      <c r="G8389" s="781" t="s">
        <v>10795</v>
      </c>
      <c r="H8389" s="781" t="s">
        <v>10796</v>
      </c>
      <c r="I8389" s="781" t="s">
        <v>5517</v>
      </c>
      <c r="J8389" s="782">
        <v>1200000</v>
      </c>
      <c r="K8389" s="783">
        <v>1200000</v>
      </c>
      <c r="L8389" s="784">
        <f t="shared" si="545"/>
        <v>0</v>
      </c>
      <c r="M8389" s="784">
        <f t="shared" si="546"/>
        <v>0</v>
      </c>
      <c r="N8389" s="782">
        <v>1200000</v>
      </c>
      <c r="O8389" s="782">
        <v>1200000</v>
      </c>
      <c r="P8389" s="515">
        <v>3600000</v>
      </c>
      <c r="Q8389" s="782">
        <v>1200000</v>
      </c>
      <c r="R8389" s="782"/>
      <c r="T8389" s="568"/>
    </row>
    <row r="8390" spans="1:20" s="498" customFormat="1" ht="12" x14ac:dyDescent="0.25">
      <c r="A8390" s="772"/>
      <c r="D8390" s="515" t="s">
        <v>14538</v>
      </c>
      <c r="E8390" s="779" t="s">
        <v>14539</v>
      </c>
      <c r="F8390" s="515" t="s">
        <v>5724</v>
      </c>
      <c r="G8390" s="781" t="s">
        <v>10795</v>
      </c>
      <c r="H8390" s="781" t="s">
        <v>10796</v>
      </c>
      <c r="I8390" s="781" t="s">
        <v>5517</v>
      </c>
      <c r="J8390" s="782">
        <v>13000000</v>
      </c>
      <c r="K8390" s="783">
        <v>13000000</v>
      </c>
      <c r="L8390" s="784">
        <f t="shared" si="545"/>
        <v>0</v>
      </c>
      <c r="M8390" s="784">
        <f t="shared" si="546"/>
        <v>0</v>
      </c>
      <c r="N8390" s="782">
        <v>13000000</v>
      </c>
      <c r="O8390" s="782">
        <v>13000000</v>
      </c>
      <c r="P8390" s="515">
        <v>39000000</v>
      </c>
      <c r="Q8390" s="782">
        <v>13000000</v>
      </c>
      <c r="R8390" s="782"/>
      <c r="T8390" s="568"/>
    </row>
    <row r="8391" spans="1:20" s="498" customFormat="1" ht="12" x14ac:dyDescent="0.25">
      <c r="A8391" s="772"/>
      <c r="D8391" s="515" t="s">
        <v>14540</v>
      </c>
      <c r="E8391" s="779" t="s">
        <v>14541</v>
      </c>
      <c r="F8391" s="515" t="s">
        <v>5727</v>
      </c>
      <c r="G8391" s="781" t="s">
        <v>10795</v>
      </c>
      <c r="H8391" s="781" t="s">
        <v>10796</v>
      </c>
      <c r="I8391" s="781" t="s">
        <v>5517</v>
      </c>
      <c r="J8391" s="782">
        <v>4000000</v>
      </c>
      <c r="K8391" s="783">
        <v>4000000</v>
      </c>
      <c r="L8391" s="784">
        <f t="shared" si="545"/>
        <v>0</v>
      </c>
      <c r="M8391" s="784">
        <f t="shared" si="546"/>
        <v>0</v>
      </c>
      <c r="N8391" s="782">
        <v>4000000</v>
      </c>
      <c r="O8391" s="782">
        <v>4000000</v>
      </c>
      <c r="P8391" s="515">
        <v>12000000</v>
      </c>
      <c r="Q8391" s="782">
        <v>4000000</v>
      </c>
      <c r="R8391" s="782"/>
      <c r="T8391" s="568"/>
    </row>
    <row r="8392" spans="1:20" s="498" customFormat="1" ht="12" x14ac:dyDescent="0.25">
      <c r="A8392" s="772"/>
      <c r="D8392" s="515" t="s">
        <v>14542</v>
      </c>
      <c r="E8392" s="779" t="s">
        <v>14543</v>
      </c>
      <c r="F8392" s="780" t="s">
        <v>6224</v>
      </c>
      <c r="G8392" s="781" t="s">
        <v>10795</v>
      </c>
      <c r="H8392" s="781" t="s">
        <v>10796</v>
      </c>
      <c r="I8392" s="781" t="s">
        <v>5517</v>
      </c>
      <c r="J8392" s="782">
        <v>0</v>
      </c>
      <c r="K8392" s="783">
        <v>0</v>
      </c>
      <c r="L8392" s="784">
        <f t="shared" si="545"/>
        <v>0</v>
      </c>
      <c r="M8392" s="784">
        <f t="shared" si="546"/>
        <v>0</v>
      </c>
      <c r="N8392" s="782">
        <v>0</v>
      </c>
      <c r="O8392" s="782">
        <v>0</v>
      </c>
      <c r="P8392" s="515">
        <v>0</v>
      </c>
      <c r="Q8392" s="782">
        <v>0</v>
      </c>
      <c r="R8392" s="782"/>
      <c r="T8392" s="568"/>
    </row>
    <row r="8393" spans="1:20" s="498" customFormat="1" ht="12" x14ac:dyDescent="0.25">
      <c r="A8393" s="772"/>
      <c r="D8393" s="515" t="s">
        <v>14544</v>
      </c>
      <c r="E8393" s="779" t="s">
        <v>14545</v>
      </c>
      <c r="F8393" s="515" t="s">
        <v>5733</v>
      </c>
      <c r="G8393" s="781" t="s">
        <v>10795</v>
      </c>
      <c r="H8393" s="781" t="s">
        <v>10796</v>
      </c>
      <c r="I8393" s="781" t="s">
        <v>5517</v>
      </c>
      <c r="J8393" s="782">
        <v>180000</v>
      </c>
      <c r="K8393" s="783">
        <v>180000</v>
      </c>
      <c r="L8393" s="782">
        <f t="shared" si="545"/>
        <v>0</v>
      </c>
      <c r="M8393" s="782">
        <f t="shared" si="546"/>
        <v>0</v>
      </c>
      <c r="N8393" s="782">
        <v>180000</v>
      </c>
      <c r="O8393" s="782">
        <v>180000</v>
      </c>
      <c r="P8393" s="515">
        <v>540000</v>
      </c>
      <c r="Q8393" s="782">
        <v>180000</v>
      </c>
      <c r="R8393" s="782"/>
      <c r="T8393" s="568"/>
    </row>
    <row r="8394" spans="1:20" s="751" customFormat="1" ht="12" customHeight="1" x14ac:dyDescent="0.3">
      <c r="A8394" s="946" t="s">
        <v>5500</v>
      </c>
      <c r="B8394" s="946"/>
      <c r="C8394" s="946"/>
      <c r="D8394" s="946"/>
      <c r="E8394" s="946"/>
      <c r="F8394" s="946"/>
      <c r="G8394" s="946"/>
      <c r="H8394" s="946"/>
      <c r="I8394" s="946"/>
      <c r="J8394" s="946"/>
      <c r="K8394" s="946"/>
      <c r="L8394" s="946"/>
      <c r="M8394" s="946"/>
      <c r="N8394" s="946"/>
      <c r="O8394" s="946"/>
      <c r="P8394" s="946"/>
      <c r="Q8394" s="946"/>
      <c r="T8394" s="752"/>
    </row>
    <row r="8395" spans="1:20" s="751" customFormat="1" ht="13.8" x14ac:dyDescent="0.3">
      <c r="A8395" s="946" t="s">
        <v>5501</v>
      </c>
      <c r="B8395" s="946"/>
      <c r="C8395" s="946"/>
      <c r="D8395" s="946"/>
      <c r="E8395" s="946"/>
      <c r="F8395" s="946"/>
      <c r="G8395" s="946"/>
      <c r="H8395" s="946"/>
      <c r="I8395" s="946"/>
      <c r="J8395" s="946"/>
      <c r="K8395" s="946"/>
      <c r="L8395" s="946"/>
      <c r="M8395" s="946"/>
      <c r="N8395" s="946"/>
      <c r="O8395" s="946"/>
      <c r="P8395" s="946"/>
      <c r="Q8395" s="946"/>
      <c r="T8395" s="752"/>
    </row>
    <row r="8396" spans="1:20" s="753" customFormat="1" ht="13.2" x14ac:dyDescent="0.25">
      <c r="A8396" s="947" t="s">
        <v>12786</v>
      </c>
      <c r="B8396" s="947"/>
      <c r="C8396" s="947"/>
      <c r="D8396" s="947"/>
      <c r="E8396" s="947"/>
      <c r="F8396" s="947"/>
      <c r="G8396" s="947"/>
      <c r="H8396" s="947"/>
      <c r="I8396" s="947"/>
      <c r="J8396" s="947"/>
      <c r="K8396" s="947"/>
      <c r="L8396" s="947"/>
      <c r="M8396" s="947"/>
      <c r="N8396" s="947"/>
      <c r="O8396" s="947"/>
      <c r="P8396" s="947"/>
      <c r="Q8396" s="947"/>
      <c r="T8396" s="754"/>
    </row>
    <row r="8397" spans="1:20" s="760" customFormat="1" ht="24" customHeight="1" x14ac:dyDescent="0.25">
      <c r="A8397" s="943" t="s">
        <v>5502</v>
      </c>
      <c r="B8397" s="948" t="s">
        <v>5503</v>
      </c>
      <c r="C8397" s="949"/>
      <c r="D8397" s="755"/>
      <c r="E8397" s="943" t="s">
        <v>5504</v>
      </c>
      <c r="F8397" s="943" t="s">
        <v>4881</v>
      </c>
      <c r="G8397" s="943" t="s">
        <v>5505</v>
      </c>
      <c r="H8397" s="943" t="s">
        <v>5506</v>
      </c>
      <c r="I8397" s="943" t="s">
        <v>5507</v>
      </c>
      <c r="J8397" s="756" t="s">
        <v>3115</v>
      </c>
      <c r="K8397" s="757" t="s">
        <v>3116</v>
      </c>
      <c r="L8397" s="758" t="s">
        <v>5508</v>
      </c>
      <c r="M8397" s="758" t="s">
        <v>5509</v>
      </c>
      <c r="N8397" s="756" t="s">
        <v>3116</v>
      </c>
      <c r="O8397" s="756" t="s">
        <v>3116</v>
      </c>
      <c r="P8397" s="759" t="s">
        <v>3317</v>
      </c>
      <c r="Q8397" s="759" t="s">
        <v>3341</v>
      </c>
      <c r="R8397" s="759" t="s">
        <v>5510</v>
      </c>
      <c r="T8397" s="761"/>
    </row>
    <row r="8398" spans="1:20" s="760" customFormat="1" ht="19.5" customHeight="1" x14ac:dyDescent="0.25">
      <c r="A8398" s="944"/>
      <c r="B8398" s="950"/>
      <c r="C8398" s="951"/>
      <c r="D8398" s="762"/>
      <c r="E8398" s="944"/>
      <c r="F8398" s="944"/>
      <c r="G8398" s="944"/>
      <c r="H8398" s="944"/>
      <c r="I8398" s="944"/>
      <c r="J8398" s="763">
        <v>2020</v>
      </c>
      <c r="K8398" s="764" t="s">
        <v>3120</v>
      </c>
      <c r="L8398" s="765" t="s">
        <v>3120</v>
      </c>
      <c r="M8398" s="765" t="s">
        <v>3120</v>
      </c>
      <c r="N8398" s="766" t="s">
        <v>5068</v>
      </c>
      <c r="O8398" s="766" t="s">
        <v>5069</v>
      </c>
      <c r="P8398" s="763" t="s">
        <v>4882</v>
      </c>
      <c r="Q8398" s="766" t="s">
        <v>5102</v>
      </c>
      <c r="R8398" s="763"/>
      <c r="T8398" s="761"/>
    </row>
    <row r="8399" spans="1:20" s="760" customFormat="1" ht="15.75" customHeight="1" x14ac:dyDescent="0.25">
      <c r="A8399" s="945"/>
      <c r="B8399" s="952"/>
      <c r="C8399" s="953"/>
      <c r="D8399" s="768"/>
      <c r="E8399" s="945"/>
      <c r="F8399" s="945"/>
      <c r="G8399" s="945"/>
      <c r="H8399" s="945"/>
      <c r="I8399" s="945"/>
      <c r="J8399" s="769" t="s">
        <v>14</v>
      </c>
      <c r="K8399" s="770" t="s">
        <v>14</v>
      </c>
      <c r="L8399" s="771" t="s">
        <v>14</v>
      </c>
      <c r="M8399" s="771" t="s">
        <v>14</v>
      </c>
      <c r="N8399" s="769" t="s">
        <v>14</v>
      </c>
      <c r="O8399" s="769" t="s">
        <v>14</v>
      </c>
      <c r="P8399" s="769" t="s">
        <v>14</v>
      </c>
      <c r="Q8399" s="769" t="s">
        <v>14</v>
      </c>
      <c r="R8399" s="769"/>
      <c r="T8399" s="761"/>
    </row>
    <row r="8400" spans="1:20" s="498" customFormat="1" ht="12" x14ac:dyDescent="0.25">
      <c r="A8400" s="772"/>
      <c r="D8400" s="515" t="s">
        <v>14546</v>
      </c>
      <c r="E8400" s="779" t="s">
        <v>14547</v>
      </c>
      <c r="F8400" s="515" t="s">
        <v>6605</v>
      </c>
      <c r="G8400" s="781" t="s">
        <v>10795</v>
      </c>
      <c r="H8400" s="781" t="s">
        <v>10796</v>
      </c>
      <c r="I8400" s="781" t="s">
        <v>5517</v>
      </c>
      <c r="J8400" s="782">
        <v>0</v>
      </c>
      <c r="K8400" s="783">
        <v>0</v>
      </c>
      <c r="L8400" s="784">
        <f t="shared" si="545"/>
        <v>0</v>
      </c>
      <c r="M8400" s="784">
        <f t="shared" si="546"/>
        <v>0</v>
      </c>
      <c r="N8400" s="782">
        <v>0</v>
      </c>
      <c r="O8400" s="782">
        <v>0</v>
      </c>
      <c r="P8400" s="515">
        <v>0</v>
      </c>
      <c r="Q8400" s="782">
        <v>0</v>
      </c>
      <c r="R8400" s="782"/>
      <c r="T8400" s="568"/>
    </row>
    <row r="8401" spans="1:20" s="498" customFormat="1" ht="12" x14ac:dyDescent="0.25">
      <c r="A8401" s="772"/>
      <c r="D8401" s="515" t="s">
        <v>14548</v>
      </c>
      <c r="E8401" s="779" t="s">
        <v>14549</v>
      </c>
      <c r="F8401" s="780" t="s">
        <v>5739</v>
      </c>
      <c r="G8401" s="781" t="s">
        <v>10795</v>
      </c>
      <c r="H8401" s="781" t="s">
        <v>10796</v>
      </c>
      <c r="I8401" s="781" t="s">
        <v>5517</v>
      </c>
      <c r="J8401" s="782">
        <v>4000000</v>
      </c>
      <c r="K8401" s="783">
        <v>4000000</v>
      </c>
      <c r="L8401" s="784">
        <f t="shared" si="545"/>
        <v>0</v>
      </c>
      <c r="M8401" s="784">
        <f t="shared" si="546"/>
        <v>0</v>
      </c>
      <c r="N8401" s="782">
        <v>4000000</v>
      </c>
      <c r="O8401" s="782">
        <v>4000000</v>
      </c>
      <c r="P8401" s="515">
        <v>12000000</v>
      </c>
      <c r="Q8401" s="782">
        <v>4000000</v>
      </c>
      <c r="R8401" s="782"/>
      <c r="T8401" s="568"/>
    </row>
    <row r="8402" spans="1:20" s="498" customFormat="1" ht="24" x14ac:dyDescent="0.25">
      <c r="A8402" s="772"/>
      <c r="D8402" s="515" t="s">
        <v>14550</v>
      </c>
      <c r="E8402" s="779" t="s">
        <v>14551</v>
      </c>
      <c r="F8402" s="780" t="s">
        <v>7167</v>
      </c>
      <c r="G8402" s="781" t="s">
        <v>10795</v>
      </c>
      <c r="H8402" s="781" t="s">
        <v>10796</v>
      </c>
      <c r="I8402" s="781" t="s">
        <v>5517</v>
      </c>
      <c r="J8402" s="782">
        <v>600000</v>
      </c>
      <c r="K8402" s="783">
        <v>600000</v>
      </c>
      <c r="L8402" s="784">
        <f t="shared" si="545"/>
        <v>0</v>
      </c>
      <c r="M8402" s="784">
        <f t="shared" si="546"/>
        <v>0</v>
      </c>
      <c r="N8402" s="782">
        <v>600000</v>
      </c>
      <c r="O8402" s="782">
        <v>600000</v>
      </c>
      <c r="P8402" s="515">
        <v>1800000</v>
      </c>
      <c r="Q8402" s="782">
        <v>600000</v>
      </c>
      <c r="R8402" s="782"/>
      <c r="T8402" s="568"/>
    </row>
    <row r="8403" spans="1:20" s="498" customFormat="1" ht="12" x14ac:dyDescent="0.25">
      <c r="A8403" s="772"/>
      <c r="D8403" s="515" t="s">
        <v>14552</v>
      </c>
      <c r="E8403" s="779" t="s">
        <v>14553</v>
      </c>
      <c r="F8403" s="780" t="s">
        <v>5745</v>
      </c>
      <c r="G8403" s="781" t="s">
        <v>10795</v>
      </c>
      <c r="H8403" s="781" t="s">
        <v>10796</v>
      </c>
      <c r="I8403" s="781" t="s">
        <v>5517</v>
      </c>
      <c r="J8403" s="782">
        <v>7000000</v>
      </c>
      <c r="K8403" s="783">
        <v>7000000</v>
      </c>
      <c r="L8403" s="784">
        <f t="shared" si="545"/>
        <v>0</v>
      </c>
      <c r="M8403" s="784">
        <f t="shared" si="546"/>
        <v>0</v>
      </c>
      <c r="N8403" s="782">
        <v>7000000</v>
      </c>
      <c r="O8403" s="782">
        <v>7000000</v>
      </c>
      <c r="P8403" s="515">
        <v>21000000</v>
      </c>
      <c r="Q8403" s="782">
        <v>7000000</v>
      </c>
      <c r="R8403" s="782"/>
      <c r="T8403" s="568"/>
    </row>
    <row r="8404" spans="1:20" s="498" customFormat="1" ht="24" x14ac:dyDescent="0.25">
      <c r="A8404" s="772"/>
      <c r="D8404" s="515" t="s">
        <v>14554</v>
      </c>
      <c r="E8404" s="779" t="s">
        <v>14555</v>
      </c>
      <c r="F8404" s="780" t="s">
        <v>13939</v>
      </c>
      <c r="G8404" s="781" t="s">
        <v>10795</v>
      </c>
      <c r="H8404" s="781" t="s">
        <v>10796</v>
      </c>
      <c r="I8404" s="781" t="s">
        <v>5517</v>
      </c>
      <c r="J8404" s="782">
        <v>0</v>
      </c>
      <c r="K8404" s="783">
        <v>0</v>
      </c>
      <c r="L8404" s="784">
        <f t="shared" si="545"/>
        <v>0</v>
      </c>
      <c r="M8404" s="784">
        <f t="shared" si="546"/>
        <v>0</v>
      </c>
      <c r="N8404" s="782">
        <v>0</v>
      </c>
      <c r="O8404" s="782">
        <v>0</v>
      </c>
      <c r="P8404" s="515">
        <v>0</v>
      </c>
      <c r="Q8404" s="782">
        <v>0</v>
      </c>
      <c r="R8404" s="782"/>
      <c r="T8404" s="568"/>
    </row>
    <row r="8405" spans="1:20" s="498" customFormat="1" ht="36" x14ac:dyDescent="0.25">
      <c r="A8405" s="772"/>
      <c r="D8405" s="515" t="s">
        <v>14556</v>
      </c>
      <c r="E8405" s="779" t="s">
        <v>14557</v>
      </c>
      <c r="F8405" s="780" t="s">
        <v>5751</v>
      </c>
      <c r="G8405" s="781" t="s">
        <v>10795</v>
      </c>
      <c r="H8405" s="781" t="s">
        <v>10796</v>
      </c>
      <c r="I8405" s="781" t="s">
        <v>5517</v>
      </c>
      <c r="J8405" s="782">
        <v>600000</v>
      </c>
      <c r="K8405" s="783">
        <v>600000</v>
      </c>
      <c r="L8405" s="784">
        <f t="shared" si="545"/>
        <v>0</v>
      </c>
      <c r="M8405" s="784">
        <f t="shared" si="546"/>
        <v>0</v>
      </c>
      <c r="N8405" s="782">
        <v>600000</v>
      </c>
      <c r="O8405" s="782">
        <v>600000</v>
      </c>
      <c r="P8405" s="515">
        <v>1800000</v>
      </c>
      <c r="Q8405" s="782">
        <v>600000</v>
      </c>
      <c r="R8405" s="782"/>
      <c r="T8405" s="568"/>
    </row>
    <row r="8406" spans="1:20" s="498" customFormat="1" ht="25.5" customHeight="1" x14ac:dyDescent="0.25">
      <c r="A8406" s="772"/>
      <c r="D8406" s="515" t="s">
        <v>14558</v>
      </c>
      <c r="E8406" s="779" t="s">
        <v>14559</v>
      </c>
      <c r="F8406" s="780" t="s">
        <v>5881</v>
      </c>
      <c r="G8406" s="781" t="s">
        <v>10795</v>
      </c>
      <c r="H8406" s="781" t="s">
        <v>10796</v>
      </c>
      <c r="I8406" s="781" t="s">
        <v>5517</v>
      </c>
      <c r="J8406" s="782">
        <v>900000</v>
      </c>
      <c r="K8406" s="783">
        <v>900000</v>
      </c>
      <c r="L8406" s="784">
        <f t="shared" si="545"/>
        <v>0</v>
      </c>
      <c r="M8406" s="784">
        <f t="shared" si="546"/>
        <v>0</v>
      </c>
      <c r="N8406" s="782">
        <v>900000</v>
      </c>
      <c r="O8406" s="782">
        <v>900000</v>
      </c>
      <c r="P8406" s="515">
        <v>2700000</v>
      </c>
      <c r="Q8406" s="782">
        <v>900000</v>
      </c>
      <c r="R8406" s="782"/>
      <c r="T8406" s="568"/>
    </row>
    <row r="8407" spans="1:20" s="498" customFormat="1" ht="12" x14ac:dyDescent="0.25">
      <c r="A8407" s="772"/>
      <c r="D8407" s="515" t="s">
        <v>14560</v>
      </c>
      <c r="E8407" s="779" t="s">
        <v>14561</v>
      </c>
      <c r="F8407" s="780" t="s">
        <v>5757</v>
      </c>
      <c r="G8407" s="781" t="s">
        <v>10795</v>
      </c>
      <c r="H8407" s="781" t="s">
        <v>10796</v>
      </c>
      <c r="I8407" s="781" t="s">
        <v>5517</v>
      </c>
      <c r="J8407" s="782">
        <v>800000</v>
      </c>
      <c r="K8407" s="783">
        <v>800000</v>
      </c>
      <c r="L8407" s="784">
        <f t="shared" si="545"/>
        <v>0</v>
      </c>
      <c r="M8407" s="784">
        <f t="shared" si="546"/>
        <v>0</v>
      </c>
      <c r="N8407" s="782">
        <v>800000</v>
      </c>
      <c r="O8407" s="782">
        <v>800000</v>
      </c>
      <c r="P8407" s="515">
        <v>2400000</v>
      </c>
      <c r="Q8407" s="782">
        <v>800000</v>
      </c>
      <c r="R8407" s="782"/>
      <c r="T8407" s="568"/>
    </row>
    <row r="8408" spans="1:20" s="498" customFormat="1" ht="12" x14ac:dyDescent="0.25">
      <c r="A8408" s="772"/>
      <c r="D8408" s="515" t="s">
        <v>14562</v>
      </c>
      <c r="E8408" s="779" t="s">
        <v>14563</v>
      </c>
      <c r="F8408" s="780" t="s">
        <v>5765</v>
      </c>
      <c r="G8408" s="781" t="s">
        <v>10795</v>
      </c>
      <c r="H8408" s="781" t="s">
        <v>10796</v>
      </c>
      <c r="I8408" s="781" t="s">
        <v>5517</v>
      </c>
      <c r="J8408" s="782">
        <v>14000000</v>
      </c>
      <c r="K8408" s="783">
        <v>14000000</v>
      </c>
      <c r="L8408" s="784">
        <f t="shared" si="545"/>
        <v>0</v>
      </c>
      <c r="M8408" s="784">
        <f t="shared" si="546"/>
        <v>0</v>
      </c>
      <c r="N8408" s="782">
        <v>14000000</v>
      </c>
      <c r="O8408" s="782">
        <v>14000000</v>
      </c>
      <c r="P8408" s="515">
        <v>42000000</v>
      </c>
      <c r="Q8408" s="782">
        <v>14000000</v>
      </c>
      <c r="R8408" s="782"/>
      <c r="T8408" s="568"/>
    </row>
    <row r="8409" spans="1:20" s="498" customFormat="1" ht="12" x14ac:dyDescent="0.25">
      <c r="A8409" s="772"/>
      <c r="D8409" s="515" t="s">
        <v>14564</v>
      </c>
      <c r="E8409" s="779" t="s">
        <v>14565</v>
      </c>
      <c r="F8409" s="780" t="s">
        <v>14566</v>
      </c>
      <c r="G8409" s="781" t="s">
        <v>10795</v>
      </c>
      <c r="H8409" s="781" t="s">
        <v>10796</v>
      </c>
      <c r="I8409" s="781" t="s">
        <v>5517</v>
      </c>
      <c r="J8409" s="782">
        <v>0</v>
      </c>
      <c r="K8409" s="783">
        <v>0</v>
      </c>
      <c r="L8409" s="784">
        <f t="shared" si="545"/>
        <v>0</v>
      </c>
      <c r="M8409" s="784">
        <f t="shared" si="546"/>
        <v>0</v>
      </c>
      <c r="N8409" s="782">
        <v>0</v>
      </c>
      <c r="O8409" s="782">
        <v>0</v>
      </c>
      <c r="P8409" s="515">
        <v>0</v>
      </c>
      <c r="Q8409" s="782">
        <v>0</v>
      </c>
      <c r="R8409" s="782"/>
      <c r="T8409" s="568"/>
    </row>
    <row r="8410" spans="1:20" s="498" customFormat="1" ht="24" x14ac:dyDescent="0.25">
      <c r="A8410" s="772"/>
      <c r="D8410" s="515" t="s">
        <v>14567</v>
      </c>
      <c r="E8410" s="779" t="s">
        <v>14568</v>
      </c>
      <c r="F8410" s="780" t="s">
        <v>14569</v>
      </c>
      <c r="G8410" s="781" t="s">
        <v>10795</v>
      </c>
      <c r="H8410" s="781" t="s">
        <v>10796</v>
      </c>
      <c r="I8410" s="781" t="s">
        <v>5517</v>
      </c>
      <c r="J8410" s="782">
        <v>0</v>
      </c>
      <c r="K8410" s="783">
        <v>0</v>
      </c>
      <c r="L8410" s="782">
        <f t="shared" si="545"/>
        <v>0</v>
      </c>
      <c r="M8410" s="782">
        <f t="shared" si="546"/>
        <v>0</v>
      </c>
      <c r="N8410" s="782">
        <v>0</v>
      </c>
      <c r="O8410" s="782">
        <v>0</v>
      </c>
      <c r="P8410" s="515">
        <v>0</v>
      </c>
      <c r="Q8410" s="782">
        <v>0</v>
      </c>
      <c r="R8410" s="782"/>
      <c r="T8410" s="568"/>
    </row>
    <row r="8411" spans="1:20" s="498" customFormat="1" ht="12" x14ac:dyDescent="0.25">
      <c r="A8411" s="772"/>
      <c r="B8411" s="566" t="s">
        <v>2503</v>
      </c>
      <c r="C8411" s="810"/>
      <c r="D8411" s="515"/>
      <c r="E8411" s="810"/>
      <c r="F8411" s="827"/>
      <c r="G8411" s="810"/>
      <c r="H8411" s="810"/>
      <c r="I8411" s="779"/>
      <c r="J8411" s="782">
        <v>1678930000</v>
      </c>
      <c r="K8411" s="783">
        <f>SUM(K8313,K8330)</f>
        <v>1678930000</v>
      </c>
      <c r="L8411" s="782">
        <f t="shared" ref="L8411:O8411" si="547">SUM(L8313,L8330)</f>
        <v>0</v>
      </c>
      <c r="M8411" s="782">
        <f t="shared" si="547"/>
        <v>0</v>
      </c>
      <c r="N8411" s="782">
        <f t="shared" si="547"/>
        <v>1686930000</v>
      </c>
      <c r="O8411" s="782">
        <f t="shared" si="547"/>
        <v>1706930000</v>
      </c>
      <c r="P8411" s="515">
        <v>5072790000</v>
      </c>
      <c r="Q8411" s="782">
        <v>1795930000</v>
      </c>
      <c r="R8411" s="782"/>
      <c r="T8411" s="568"/>
    </row>
    <row r="8412" spans="1:20" s="498" customFormat="1" ht="12" x14ac:dyDescent="0.25">
      <c r="A8412" s="772"/>
      <c r="D8412" s="515"/>
      <c r="F8412" s="536"/>
      <c r="J8412" s="776"/>
      <c r="K8412" s="776"/>
      <c r="L8412" s="776"/>
      <c r="M8412" s="776"/>
      <c r="N8412" s="776"/>
      <c r="O8412" s="776"/>
      <c r="Q8412" s="776"/>
      <c r="R8412" s="776"/>
      <c r="T8412" s="568"/>
    </row>
    <row r="8413" spans="1:20" s="498" customFormat="1" ht="12" x14ac:dyDescent="0.25">
      <c r="A8413" s="772" t="s">
        <v>14570</v>
      </c>
      <c r="B8413" s="773" t="s">
        <v>2504</v>
      </c>
      <c r="C8413" s="773"/>
      <c r="D8413" s="794"/>
      <c r="E8413" s="773"/>
      <c r="F8413" s="775"/>
      <c r="G8413" s="773"/>
      <c r="H8413" s="773"/>
      <c r="I8413" s="773"/>
      <c r="J8413" s="776"/>
      <c r="K8413" s="776"/>
      <c r="L8413" s="776"/>
      <c r="M8413" s="776"/>
      <c r="N8413" s="776"/>
      <c r="O8413" s="776"/>
      <c r="Q8413" s="776"/>
      <c r="R8413" s="776"/>
      <c r="T8413" s="568"/>
    </row>
    <row r="8414" spans="1:20" s="498" customFormat="1" ht="12" x14ac:dyDescent="0.25">
      <c r="A8414" s="772"/>
      <c r="C8414" s="773" t="s">
        <v>5123</v>
      </c>
      <c r="D8414" s="794"/>
      <c r="E8414" s="773"/>
      <c r="F8414" s="775"/>
      <c r="G8414" s="773"/>
      <c r="H8414" s="773"/>
      <c r="I8414" s="773"/>
      <c r="J8414" s="777">
        <v>1340000000</v>
      </c>
      <c r="K8414" s="789">
        <f>SUM(K8415:K8437)</f>
        <v>1340000000</v>
      </c>
      <c r="L8414" s="784">
        <f t="shared" ref="L8414:O8414" si="548">SUM(L8415:L8437)</f>
        <v>0</v>
      </c>
      <c r="M8414" s="784">
        <f t="shared" si="548"/>
        <v>0</v>
      </c>
      <c r="N8414" s="784">
        <f t="shared" si="548"/>
        <v>1450000000</v>
      </c>
      <c r="O8414" s="784">
        <f t="shared" si="548"/>
        <v>1500000000</v>
      </c>
      <c r="P8414" s="777">
        <f>SUM(K8414,N8414,O8414)</f>
        <v>4290000000</v>
      </c>
      <c r="Q8414" s="777">
        <v>1433008156</v>
      </c>
      <c r="R8414" s="777"/>
      <c r="T8414" s="568"/>
    </row>
    <row r="8415" spans="1:20" s="498" customFormat="1" ht="12" x14ac:dyDescent="0.25">
      <c r="A8415" s="772"/>
      <c r="D8415" s="515" t="s">
        <v>14571</v>
      </c>
      <c r="E8415" s="779" t="s">
        <v>14572</v>
      </c>
      <c r="F8415" s="780" t="s">
        <v>6059</v>
      </c>
      <c r="G8415" s="781" t="s">
        <v>10795</v>
      </c>
      <c r="H8415" s="781" t="s">
        <v>14234</v>
      </c>
      <c r="I8415" s="781" t="s">
        <v>5517</v>
      </c>
      <c r="J8415" s="782">
        <v>1340000000</v>
      </c>
      <c r="K8415" s="783">
        <v>1340000000</v>
      </c>
      <c r="L8415" s="784">
        <f t="shared" ref="L8415:L8437" si="549">SUM(J8415-K8415)</f>
        <v>0</v>
      </c>
      <c r="M8415" s="784">
        <f>SUM(K8415-J8415)</f>
        <v>0</v>
      </c>
      <c r="N8415" s="782">
        <v>1450000000</v>
      </c>
      <c r="O8415" s="782">
        <v>1500000000</v>
      </c>
      <c r="P8415" s="515">
        <v>4290000000</v>
      </c>
      <c r="Q8415" s="782">
        <v>1433008156</v>
      </c>
      <c r="R8415" s="782"/>
      <c r="T8415" s="568"/>
    </row>
    <row r="8416" spans="1:20" s="498" customFormat="1" ht="12" x14ac:dyDescent="0.25">
      <c r="A8416" s="772"/>
      <c r="D8416" s="515" t="s">
        <v>14573</v>
      </c>
      <c r="E8416" s="779" t="s">
        <v>14574</v>
      </c>
      <c r="F8416" s="780" t="s">
        <v>6905</v>
      </c>
      <c r="G8416" s="781" t="s">
        <v>10795</v>
      </c>
      <c r="H8416" s="781" t="s">
        <v>14234</v>
      </c>
      <c r="I8416" s="781" t="s">
        <v>5517</v>
      </c>
      <c r="J8416" s="782">
        <v>0</v>
      </c>
      <c r="K8416" s="783">
        <v>0</v>
      </c>
      <c r="L8416" s="784">
        <f t="shared" si="549"/>
        <v>0</v>
      </c>
      <c r="M8416" s="784">
        <f t="shared" ref="M8416:M8437" si="550">SUM(K8416-J8416)</f>
        <v>0</v>
      </c>
      <c r="N8416" s="782">
        <v>0</v>
      </c>
      <c r="O8416" s="782">
        <v>0</v>
      </c>
      <c r="P8416" s="515">
        <v>0</v>
      </c>
      <c r="Q8416" s="782">
        <v>0</v>
      </c>
      <c r="R8416" s="782"/>
      <c r="T8416" s="568"/>
    </row>
    <row r="8417" spans="1:20" s="498" customFormat="1" ht="24" x14ac:dyDescent="0.25">
      <c r="A8417" s="772"/>
      <c r="D8417" s="515" t="s">
        <v>14575</v>
      </c>
      <c r="E8417" s="779" t="s">
        <v>14576</v>
      </c>
      <c r="F8417" s="780" t="s">
        <v>5523</v>
      </c>
      <c r="G8417" s="781" t="s">
        <v>10795</v>
      </c>
      <c r="H8417" s="781" t="s">
        <v>14234</v>
      </c>
      <c r="I8417" s="781" t="s">
        <v>5517</v>
      </c>
      <c r="J8417" s="782">
        <v>0</v>
      </c>
      <c r="K8417" s="783">
        <v>0</v>
      </c>
      <c r="L8417" s="784">
        <f t="shared" si="549"/>
        <v>0</v>
      </c>
      <c r="M8417" s="784">
        <f t="shared" si="550"/>
        <v>0</v>
      </c>
      <c r="N8417" s="782">
        <v>0</v>
      </c>
      <c r="O8417" s="782">
        <v>0</v>
      </c>
      <c r="P8417" s="515">
        <v>0</v>
      </c>
      <c r="Q8417" s="782">
        <v>0</v>
      </c>
      <c r="R8417" s="782"/>
      <c r="T8417" s="568"/>
    </row>
    <row r="8418" spans="1:20" s="498" customFormat="1" ht="12" x14ac:dyDescent="0.25">
      <c r="A8418" s="772"/>
      <c r="D8418" s="515" t="s">
        <v>14577</v>
      </c>
      <c r="E8418" s="779" t="s">
        <v>14578</v>
      </c>
      <c r="F8418" s="780" t="s">
        <v>5526</v>
      </c>
      <c r="G8418" s="781" t="s">
        <v>10795</v>
      </c>
      <c r="H8418" s="781" t="s">
        <v>14234</v>
      </c>
      <c r="I8418" s="781" t="s">
        <v>5517</v>
      </c>
      <c r="J8418" s="782">
        <v>0</v>
      </c>
      <c r="K8418" s="783">
        <v>0</v>
      </c>
      <c r="L8418" s="784">
        <f t="shared" si="549"/>
        <v>0</v>
      </c>
      <c r="M8418" s="784">
        <f t="shared" si="550"/>
        <v>0</v>
      </c>
      <c r="N8418" s="782">
        <v>0</v>
      </c>
      <c r="O8418" s="782">
        <v>0</v>
      </c>
      <c r="P8418" s="515">
        <v>0</v>
      </c>
      <c r="Q8418" s="782">
        <v>0</v>
      </c>
      <c r="R8418" s="782"/>
      <c r="T8418" s="568"/>
    </row>
    <row r="8419" spans="1:20" s="498" customFormat="1" ht="12" x14ac:dyDescent="0.25">
      <c r="A8419" s="772"/>
      <c r="D8419" s="515" t="s">
        <v>14579</v>
      </c>
      <c r="E8419" s="779" t="s">
        <v>14580</v>
      </c>
      <c r="F8419" s="780" t="s">
        <v>5529</v>
      </c>
      <c r="G8419" s="781" t="s">
        <v>10795</v>
      </c>
      <c r="H8419" s="781" t="s">
        <v>14234</v>
      </c>
      <c r="I8419" s="781" t="s">
        <v>5517</v>
      </c>
      <c r="J8419" s="782">
        <v>0</v>
      </c>
      <c r="K8419" s="783">
        <v>0</v>
      </c>
      <c r="L8419" s="784">
        <f t="shared" si="549"/>
        <v>0</v>
      </c>
      <c r="M8419" s="784">
        <f t="shared" si="550"/>
        <v>0</v>
      </c>
      <c r="N8419" s="782">
        <v>0</v>
      </c>
      <c r="O8419" s="782">
        <v>0</v>
      </c>
      <c r="P8419" s="515">
        <v>0</v>
      </c>
      <c r="Q8419" s="782">
        <v>0</v>
      </c>
      <c r="R8419" s="782"/>
      <c r="T8419" s="568"/>
    </row>
    <row r="8420" spans="1:20" s="498" customFormat="1" ht="12" x14ac:dyDescent="0.25">
      <c r="A8420" s="772"/>
      <c r="D8420" s="515" t="s">
        <v>14581</v>
      </c>
      <c r="E8420" s="779" t="s">
        <v>14582</v>
      </c>
      <c r="F8420" s="780" t="s">
        <v>5532</v>
      </c>
      <c r="G8420" s="781" t="s">
        <v>10795</v>
      </c>
      <c r="H8420" s="781" t="s">
        <v>14234</v>
      </c>
      <c r="I8420" s="781" t="s">
        <v>5517</v>
      </c>
      <c r="J8420" s="782">
        <v>0</v>
      </c>
      <c r="K8420" s="783">
        <v>0</v>
      </c>
      <c r="L8420" s="784">
        <f t="shared" si="549"/>
        <v>0</v>
      </c>
      <c r="M8420" s="784">
        <f t="shared" si="550"/>
        <v>0</v>
      </c>
      <c r="N8420" s="782">
        <v>0</v>
      </c>
      <c r="O8420" s="782">
        <v>0</v>
      </c>
      <c r="P8420" s="515">
        <v>0</v>
      </c>
      <c r="Q8420" s="782">
        <v>0</v>
      </c>
      <c r="R8420" s="782"/>
      <c r="T8420" s="568"/>
    </row>
    <row r="8421" spans="1:20" s="498" customFormat="1" ht="12" x14ac:dyDescent="0.25">
      <c r="A8421" s="772"/>
      <c r="D8421" s="515" t="s">
        <v>14583</v>
      </c>
      <c r="E8421" s="779" t="s">
        <v>14584</v>
      </c>
      <c r="F8421" s="780" t="s">
        <v>5535</v>
      </c>
      <c r="G8421" s="781" t="s">
        <v>10795</v>
      </c>
      <c r="H8421" s="781" t="s">
        <v>14234</v>
      </c>
      <c r="I8421" s="781" t="s">
        <v>5517</v>
      </c>
      <c r="J8421" s="782">
        <v>0</v>
      </c>
      <c r="K8421" s="783">
        <v>0</v>
      </c>
      <c r="L8421" s="784">
        <f t="shared" si="549"/>
        <v>0</v>
      </c>
      <c r="M8421" s="784">
        <f t="shared" si="550"/>
        <v>0</v>
      </c>
      <c r="N8421" s="782">
        <v>0</v>
      </c>
      <c r="O8421" s="782">
        <v>0</v>
      </c>
      <c r="P8421" s="515">
        <v>0</v>
      </c>
      <c r="Q8421" s="782">
        <v>0</v>
      </c>
      <c r="R8421" s="782"/>
      <c r="T8421" s="568"/>
    </row>
    <row r="8422" spans="1:20" s="498" customFormat="1" ht="12" x14ac:dyDescent="0.25">
      <c r="A8422" s="772"/>
      <c r="D8422" s="515" t="s">
        <v>14585</v>
      </c>
      <c r="E8422" s="779" t="s">
        <v>14586</v>
      </c>
      <c r="F8422" s="515" t="s">
        <v>5538</v>
      </c>
      <c r="G8422" s="781" t="s">
        <v>10795</v>
      </c>
      <c r="H8422" s="781" t="s">
        <v>14234</v>
      </c>
      <c r="I8422" s="781" t="s">
        <v>5517</v>
      </c>
      <c r="J8422" s="782">
        <v>0</v>
      </c>
      <c r="K8422" s="783">
        <v>0</v>
      </c>
      <c r="L8422" s="784">
        <f t="shared" si="549"/>
        <v>0</v>
      </c>
      <c r="M8422" s="784">
        <f t="shared" si="550"/>
        <v>0</v>
      </c>
      <c r="N8422" s="782">
        <v>0</v>
      </c>
      <c r="O8422" s="782">
        <v>0</v>
      </c>
      <c r="P8422" s="515">
        <v>0</v>
      </c>
      <c r="Q8422" s="782">
        <v>0</v>
      </c>
      <c r="R8422" s="782"/>
      <c r="T8422" s="568"/>
    </row>
    <row r="8423" spans="1:20" s="498" customFormat="1" ht="12" x14ac:dyDescent="0.25">
      <c r="A8423" s="772"/>
      <c r="D8423" s="515" t="s">
        <v>14587</v>
      </c>
      <c r="E8423" s="779" t="s">
        <v>14588</v>
      </c>
      <c r="F8423" s="780" t="s">
        <v>5796</v>
      </c>
      <c r="G8423" s="781" t="s">
        <v>10795</v>
      </c>
      <c r="H8423" s="781" t="s">
        <v>14234</v>
      </c>
      <c r="I8423" s="781" t="s">
        <v>5517</v>
      </c>
      <c r="J8423" s="782">
        <v>0</v>
      </c>
      <c r="K8423" s="783">
        <v>0</v>
      </c>
      <c r="L8423" s="784">
        <f t="shared" si="549"/>
        <v>0</v>
      </c>
      <c r="M8423" s="784">
        <f t="shared" si="550"/>
        <v>0</v>
      </c>
      <c r="N8423" s="782">
        <v>0</v>
      </c>
      <c r="O8423" s="782">
        <v>0</v>
      </c>
      <c r="P8423" s="515">
        <v>0</v>
      </c>
      <c r="Q8423" s="782">
        <v>0</v>
      </c>
      <c r="R8423" s="782"/>
      <c r="T8423" s="568"/>
    </row>
    <row r="8424" spans="1:20" s="498" customFormat="1" ht="12" x14ac:dyDescent="0.25">
      <c r="A8424" s="772"/>
      <c r="D8424" s="515" t="s">
        <v>14589</v>
      </c>
      <c r="E8424" s="779" t="s">
        <v>14590</v>
      </c>
      <c r="F8424" s="515" t="s">
        <v>5544</v>
      </c>
      <c r="G8424" s="781" t="s">
        <v>10795</v>
      </c>
      <c r="H8424" s="781" t="s">
        <v>14234</v>
      </c>
      <c r="I8424" s="781" t="s">
        <v>5517</v>
      </c>
      <c r="J8424" s="782">
        <v>0</v>
      </c>
      <c r="K8424" s="783">
        <v>0</v>
      </c>
      <c r="L8424" s="784">
        <f t="shared" si="549"/>
        <v>0</v>
      </c>
      <c r="M8424" s="784">
        <f t="shared" si="550"/>
        <v>0</v>
      </c>
      <c r="N8424" s="782">
        <v>0</v>
      </c>
      <c r="O8424" s="782">
        <v>0</v>
      </c>
      <c r="P8424" s="515">
        <v>0</v>
      </c>
      <c r="Q8424" s="782">
        <v>0</v>
      </c>
      <c r="R8424" s="782"/>
      <c r="T8424" s="568"/>
    </row>
    <row r="8425" spans="1:20" s="498" customFormat="1" ht="12" x14ac:dyDescent="0.25">
      <c r="A8425" s="772"/>
      <c r="D8425" s="515" t="s">
        <v>14591</v>
      </c>
      <c r="E8425" s="779" t="s">
        <v>14592</v>
      </c>
      <c r="F8425" s="780" t="s">
        <v>8861</v>
      </c>
      <c r="G8425" s="781" t="s">
        <v>10795</v>
      </c>
      <c r="H8425" s="781" t="s">
        <v>10796</v>
      </c>
      <c r="I8425" s="781" t="s">
        <v>5517</v>
      </c>
      <c r="J8425" s="782">
        <v>0</v>
      </c>
      <c r="K8425" s="783">
        <v>0</v>
      </c>
      <c r="L8425" s="784">
        <f t="shared" si="549"/>
        <v>0</v>
      </c>
      <c r="M8425" s="784">
        <f t="shared" si="550"/>
        <v>0</v>
      </c>
      <c r="N8425" s="782">
        <v>0</v>
      </c>
      <c r="O8425" s="782">
        <v>0</v>
      </c>
      <c r="P8425" s="515">
        <v>0</v>
      </c>
      <c r="Q8425" s="782">
        <v>0</v>
      </c>
      <c r="R8425" s="782"/>
      <c r="T8425" s="568"/>
    </row>
    <row r="8426" spans="1:20" s="751" customFormat="1" ht="12" customHeight="1" x14ac:dyDescent="0.3">
      <c r="A8426" s="946" t="s">
        <v>5500</v>
      </c>
      <c r="B8426" s="946"/>
      <c r="C8426" s="946"/>
      <c r="D8426" s="946"/>
      <c r="E8426" s="946"/>
      <c r="F8426" s="946"/>
      <c r="G8426" s="946"/>
      <c r="H8426" s="946"/>
      <c r="I8426" s="946"/>
      <c r="J8426" s="946"/>
      <c r="K8426" s="946"/>
      <c r="L8426" s="946"/>
      <c r="M8426" s="946"/>
      <c r="N8426" s="946"/>
      <c r="O8426" s="946"/>
      <c r="P8426" s="946"/>
      <c r="Q8426" s="946"/>
      <c r="T8426" s="752"/>
    </row>
    <row r="8427" spans="1:20" s="751" customFormat="1" ht="13.8" x14ac:dyDescent="0.3">
      <c r="A8427" s="946" t="s">
        <v>5501</v>
      </c>
      <c r="B8427" s="946"/>
      <c r="C8427" s="946"/>
      <c r="D8427" s="946"/>
      <c r="E8427" s="946"/>
      <c r="F8427" s="946"/>
      <c r="G8427" s="946"/>
      <c r="H8427" s="946"/>
      <c r="I8427" s="946"/>
      <c r="J8427" s="946"/>
      <c r="K8427" s="946"/>
      <c r="L8427" s="946"/>
      <c r="M8427" s="946"/>
      <c r="N8427" s="946"/>
      <c r="O8427" s="946"/>
      <c r="P8427" s="946"/>
      <c r="Q8427" s="946"/>
      <c r="T8427" s="752"/>
    </row>
    <row r="8428" spans="1:20" s="753" customFormat="1" ht="13.2" x14ac:dyDescent="0.25">
      <c r="A8428" s="947" t="s">
        <v>12786</v>
      </c>
      <c r="B8428" s="947"/>
      <c r="C8428" s="947"/>
      <c r="D8428" s="947"/>
      <c r="E8428" s="947"/>
      <c r="F8428" s="947"/>
      <c r="G8428" s="947"/>
      <c r="H8428" s="947"/>
      <c r="I8428" s="947"/>
      <c r="J8428" s="947"/>
      <c r="K8428" s="947"/>
      <c r="L8428" s="947"/>
      <c r="M8428" s="947"/>
      <c r="N8428" s="947"/>
      <c r="O8428" s="947"/>
      <c r="P8428" s="947"/>
      <c r="Q8428" s="947"/>
      <c r="T8428" s="754"/>
    </row>
    <row r="8429" spans="1:20" s="760" customFormat="1" ht="24" customHeight="1" x14ac:dyDescent="0.25">
      <c r="A8429" s="943" t="s">
        <v>5502</v>
      </c>
      <c r="B8429" s="948" t="s">
        <v>5503</v>
      </c>
      <c r="C8429" s="949"/>
      <c r="D8429" s="755"/>
      <c r="E8429" s="943" t="s">
        <v>5504</v>
      </c>
      <c r="F8429" s="943" t="s">
        <v>4881</v>
      </c>
      <c r="G8429" s="943" t="s">
        <v>5505</v>
      </c>
      <c r="H8429" s="943" t="s">
        <v>5506</v>
      </c>
      <c r="I8429" s="943" t="s">
        <v>5507</v>
      </c>
      <c r="J8429" s="756" t="s">
        <v>3115</v>
      </c>
      <c r="K8429" s="757" t="s">
        <v>3116</v>
      </c>
      <c r="L8429" s="758" t="s">
        <v>5508</v>
      </c>
      <c r="M8429" s="758" t="s">
        <v>5509</v>
      </c>
      <c r="N8429" s="756" t="s">
        <v>3116</v>
      </c>
      <c r="O8429" s="756" t="s">
        <v>3116</v>
      </c>
      <c r="P8429" s="759" t="s">
        <v>3317</v>
      </c>
      <c r="Q8429" s="759" t="s">
        <v>3341</v>
      </c>
      <c r="R8429" s="759" t="s">
        <v>5510</v>
      </c>
      <c r="T8429" s="761"/>
    </row>
    <row r="8430" spans="1:20" s="760" customFormat="1" ht="19.5" customHeight="1" x14ac:dyDescent="0.25">
      <c r="A8430" s="944"/>
      <c r="B8430" s="950"/>
      <c r="C8430" s="951"/>
      <c r="D8430" s="762"/>
      <c r="E8430" s="944"/>
      <c r="F8430" s="944"/>
      <c r="G8430" s="944"/>
      <c r="H8430" s="944"/>
      <c r="I8430" s="944"/>
      <c r="J8430" s="763">
        <v>2020</v>
      </c>
      <c r="K8430" s="764" t="s">
        <v>3120</v>
      </c>
      <c r="L8430" s="765" t="s">
        <v>3120</v>
      </c>
      <c r="M8430" s="765" t="s">
        <v>3120</v>
      </c>
      <c r="N8430" s="766" t="s">
        <v>5068</v>
      </c>
      <c r="O8430" s="766" t="s">
        <v>5069</v>
      </c>
      <c r="P8430" s="763" t="s">
        <v>4882</v>
      </c>
      <c r="Q8430" s="766" t="s">
        <v>5102</v>
      </c>
      <c r="R8430" s="763"/>
      <c r="T8430" s="761"/>
    </row>
    <row r="8431" spans="1:20" s="760" customFormat="1" ht="15.75" customHeight="1" x14ac:dyDescent="0.25">
      <c r="A8431" s="945"/>
      <c r="B8431" s="952"/>
      <c r="C8431" s="953"/>
      <c r="D8431" s="768"/>
      <c r="E8431" s="945"/>
      <c r="F8431" s="945"/>
      <c r="G8431" s="945"/>
      <c r="H8431" s="945"/>
      <c r="I8431" s="945"/>
      <c r="J8431" s="769" t="s">
        <v>14</v>
      </c>
      <c r="K8431" s="770" t="s">
        <v>14</v>
      </c>
      <c r="L8431" s="771" t="s">
        <v>14</v>
      </c>
      <c r="M8431" s="771" t="s">
        <v>14</v>
      </c>
      <c r="N8431" s="769" t="s">
        <v>14</v>
      </c>
      <c r="O8431" s="769" t="s">
        <v>14</v>
      </c>
      <c r="P8431" s="769" t="s">
        <v>14</v>
      </c>
      <c r="Q8431" s="769" t="s">
        <v>14</v>
      </c>
      <c r="R8431" s="769"/>
      <c r="T8431" s="761"/>
    </row>
    <row r="8432" spans="1:20" s="498" customFormat="1" ht="12" x14ac:dyDescent="0.25">
      <c r="A8432" s="772"/>
      <c r="D8432" s="515" t="s">
        <v>14593</v>
      </c>
      <c r="E8432" s="779" t="s">
        <v>14594</v>
      </c>
      <c r="F8432" s="780" t="s">
        <v>14595</v>
      </c>
      <c r="G8432" s="781" t="s">
        <v>10795</v>
      </c>
      <c r="H8432" s="781" t="s">
        <v>10796</v>
      </c>
      <c r="I8432" s="781" t="s">
        <v>5517</v>
      </c>
      <c r="J8432" s="782">
        <v>0</v>
      </c>
      <c r="K8432" s="783">
        <v>0</v>
      </c>
      <c r="L8432" s="784">
        <f t="shared" si="549"/>
        <v>0</v>
      </c>
      <c r="M8432" s="784">
        <f t="shared" si="550"/>
        <v>0</v>
      </c>
      <c r="N8432" s="782">
        <v>0</v>
      </c>
      <c r="O8432" s="782">
        <v>0</v>
      </c>
      <c r="P8432" s="515">
        <v>0</v>
      </c>
      <c r="Q8432" s="782">
        <v>0</v>
      </c>
      <c r="R8432" s="782"/>
      <c r="T8432" s="568"/>
    </row>
    <row r="8433" spans="1:20" s="498" customFormat="1" ht="12" x14ac:dyDescent="0.25">
      <c r="A8433" s="772"/>
      <c r="D8433" s="515" t="s">
        <v>14596</v>
      </c>
      <c r="E8433" s="779" t="s">
        <v>14597</v>
      </c>
      <c r="F8433" s="515" t="s">
        <v>6794</v>
      </c>
      <c r="G8433" s="781" t="s">
        <v>10795</v>
      </c>
      <c r="H8433" s="781" t="s">
        <v>10796</v>
      </c>
      <c r="I8433" s="781" t="s">
        <v>5517</v>
      </c>
      <c r="J8433" s="782">
        <v>0</v>
      </c>
      <c r="K8433" s="783">
        <v>0</v>
      </c>
      <c r="L8433" s="784">
        <f t="shared" si="549"/>
        <v>0</v>
      </c>
      <c r="M8433" s="784">
        <f t="shared" si="550"/>
        <v>0</v>
      </c>
      <c r="N8433" s="782">
        <v>0</v>
      </c>
      <c r="O8433" s="782">
        <v>0</v>
      </c>
      <c r="P8433" s="515">
        <v>0</v>
      </c>
      <c r="Q8433" s="782">
        <v>0</v>
      </c>
      <c r="R8433" s="782"/>
      <c r="T8433" s="568"/>
    </row>
    <row r="8434" spans="1:20" s="498" customFormat="1" ht="12" x14ac:dyDescent="0.25">
      <c r="A8434" s="772"/>
      <c r="D8434" s="515" t="s">
        <v>14598</v>
      </c>
      <c r="E8434" s="779" t="s">
        <v>14599</v>
      </c>
      <c r="F8434" s="780" t="s">
        <v>7048</v>
      </c>
      <c r="G8434" s="781" t="s">
        <v>10795</v>
      </c>
      <c r="H8434" s="781" t="s">
        <v>14234</v>
      </c>
      <c r="I8434" s="781" t="s">
        <v>5517</v>
      </c>
      <c r="J8434" s="782">
        <v>0</v>
      </c>
      <c r="K8434" s="783">
        <v>0</v>
      </c>
      <c r="L8434" s="784">
        <f t="shared" si="549"/>
        <v>0</v>
      </c>
      <c r="M8434" s="784">
        <f t="shared" si="550"/>
        <v>0</v>
      </c>
      <c r="N8434" s="782">
        <v>0</v>
      </c>
      <c r="O8434" s="782">
        <v>0</v>
      </c>
      <c r="P8434" s="515">
        <v>0</v>
      </c>
      <c r="Q8434" s="782">
        <v>0</v>
      </c>
      <c r="R8434" s="782"/>
      <c r="T8434" s="568"/>
    </row>
    <row r="8435" spans="1:20" s="498" customFormat="1" ht="12" x14ac:dyDescent="0.25">
      <c r="A8435" s="772"/>
      <c r="D8435" s="515" t="s">
        <v>14600</v>
      </c>
      <c r="E8435" s="779" t="s">
        <v>14601</v>
      </c>
      <c r="F8435" s="780" t="s">
        <v>7051</v>
      </c>
      <c r="G8435" s="781" t="s">
        <v>10795</v>
      </c>
      <c r="H8435" s="781" t="s">
        <v>14234</v>
      </c>
      <c r="I8435" s="781" t="s">
        <v>5517</v>
      </c>
      <c r="J8435" s="782">
        <v>0</v>
      </c>
      <c r="K8435" s="783">
        <v>0</v>
      </c>
      <c r="L8435" s="784">
        <f t="shared" si="549"/>
        <v>0</v>
      </c>
      <c r="M8435" s="784">
        <f t="shared" si="550"/>
        <v>0</v>
      </c>
      <c r="N8435" s="782">
        <v>0</v>
      </c>
      <c r="O8435" s="782">
        <v>0</v>
      </c>
      <c r="P8435" s="515">
        <v>0</v>
      </c>
      <c r="Q8435" s="782">
        <v>0</v>
      </c>
      <c r="R8435" s="782"/>
      <c r="T8435" s="568"/>
    </row>
    <row r="8436" spans="1:20" s="498" customFormat="1" ht="12" x14ac:dyDescent="0.25">
      <c r="A8436" s="772"/>
      <c r="D8436" s="515" t="s">
        <v>14602</v>
      </c>
      <c r="E8436" s="779" t="s">
        <v>14603</v>
      </c>
      <c r="F8436" s="515" t="s">
        <v>7054</v>
      </c>
      <c r="G8436" s="781" t="s">
        <v>10795</v>
      </c>
      <c r="H8436" s="781" t="s">
        <v>14234</v>
      </c>
      <c r="I8436" s="781" t="s">
        <v>5517</v>
      </c>
      <c r="J8436" s="782">
        <v>0</v>
      </c>
      <c r="K8436" s="783">
        <v>0</v>
      </c>
      <c r="L8436" s="784">
        <f t="shared" si="549"/>
        <v>0</v>
      </c>
      <c r="M8436" s="784">
        <f t="shared" si="550"/>
        <v>0</v>
      </c>
      <c r="N8436" s="782">
        <v>0</v>
      </c>
      <c r="O8436" s="782">
        <v>0</v>
      </c>
      <c r="P8436" s="515">
        <v>0</v>
      </c>
      <c r="Q8436" s="782">
        <v>0</v>
      </c>
      <c r="R8436" s="782"/>
      <c r="T8436" s="568"/>
    </row>
    <row r="8437" spans="1:20" s="498" customFormat="1" ht="12" x14ac:dyDescent="0.25">
      <c r="A8437" s="772"/>
      <c r="D8437" s="515" t="s">
        <v>14604</v>
      </c>
      <c r="E8437" s="779" t="s">
        <v>14605</v>
      </c>
      <c r="F8437" s="515" t="s">
        <v>7057</v>
      </c>
      <c r="G8437" s="781" t="s">
        <v>10795</v>
      </c>
      <c r="H8437" s="781" t="s">
        <v>14234</v>
      </c>
      <c r="I8437" s="781" t="s">
        <v>5517</v>
      </c>
      <c r="J8437" s="782">
        <v>0</v>
      </c>
      <c r="K8437" s="783">
        <v>0</v>
      </c>
      <c r="L8437" s="782">
        <f t="shared" si="549"/>
        <v>0</v>
      </c>
      <c r="M8437" s="782">
        <f t="shared" si="550"/>
        <v>0</v>
      </c>
      <c r="N8437" s="782">
        <v>0</v>
      </c>
      <c r="O8437" s="782">
        <v>0</v>
      </c>
      <c r="P8437" s="515">
        <v>0</v>
      </c>
      <c r="Q8437" s="782">
        <v>0</v>
      </c>
      <c r="R8437" s="782"/>
      <c r="T8437" s="568"/>
    </row>
    <row r="8438" spans="1:20" s="498" customFormat="1" ht="12" x14ac:dyDescent="0.25">
      <c r="A8438" s="772"/>
      <c r="D8438" s="515"/>
      <c r="F8438" s="536"/>
      <c r="J8438" s="776"/>
      <c r="K8438" s="829"/>
      <c r="L8438" s="776"/>
      <c r="M8438" s="776"/>
      <c r="N8438" s="776"/>
      <c r="O8438" s="776"/>
      <c r="Q8438" s="776"/>
      <c r="R8438" s="776"/>
      <c r="T8438" s="568"/>
    </row>
    <row r="8439" spans="1:20" s="498" customFormat="1" ht="12" x14ac:dyDescent="0.25">
      <c r="A8439" s="772"/>
      <c r="C8439" s="773" t="s">
        <v>5142</v>
      </c>
      <c r="D8439" s="794"/>
      <c r="E8439" s="773"/>
      <c r="F8439" s="775"/>
      <c r="G8439" s="773"/>
      <c r="H8439" s="773"/>
      <c r="I8439" s="773"/>
      <c r="J8439" s="777">
        <v>145400000</v>
      </c>
      <c r="K8439" s="789">
        <f>SUM(K8440:K8512)</f>
        <v>145400000</v>
      </c>
      <c r="L8439" s="784">
        <f t="shared" ref="L8439:O8439" si="551">SUM(L8440:L8512)</f>
        <v>0</v>
      </c>
      <c r="M8439" s="784">
        <f t="shared" si="551"/>
        <v>0</v>
      </c>
      <c r="N8439" s="784">
        <f t="shared" si="551"/>
        <v>145400000</v>
      </c>
      <c r="O8439" s="784">
        <f t="shared" si="551"/>
        <v>145700000</v>
      </c>
      <c r="P8439" s="777">
        <f>SUM(K8439,N8439,O8439)</f>
        <v>436500000</v>
      </c>
      <c r="Q8439" s="777">
        <v>140400000</v>
      </c>
      <c r="R8439" s="777"/>
      <c r="T8439" s="568"/>
    </row>
    <row r="8440" spans="1:20" s="498" customFormat="1" ht="24" x14ac:dyDescent="0.25">
      <c r="A8440" s="772"/>
      <c r="D8440" s="515" t="s">
        <v>14606</v>
      </c>
      <c r="E8440" s="779" t="s">
        <v>14607</v>
      </c>
      <c r="F8440" s="780" t="s">
        <v>5927</v>
      </c>
      <c r="G8440" s="781" t="s">
        <v>10795</v>
      </c>
      <c r="H8440" s="781" t="s">
        <v>10796</v>
      </c>
      <c r="I8440" s="781" t="s">
        <v>5517</v>
      </c>
      <c r="J8440" s="782">
        <v>4000000</v>
      </c>
      <c r="K8440" s="783">
        <v>4000000</v>
      </c>
      <c r="L8440" s="784">
        <f t="shared" ref="L8440:L8512" si="552">SUM(J8440-K8440)</f>
        <v>0</v>
      </c>
      <c r="M8440" s="784">
        <f>SUM(K8440-J8440)</f>
        <v>0</v>
      </c>
      <c r="N8440" s="782">
        <v>4000000</v>
      </c>
      <c r="O8440" s="782">
        <v>4000000</v>
      </c>
      <c r="P8440" s="515">
        <v>12000000</v>
      </c>
      <c r="Q8440" s="782">
        <v>4000000</v>
      </c>
      <c r="R8440" s="782"/>
      <c r="T8440" s="568"/>
    </row>
    <row r="8441" spans="1:20" s="498" customFormat="1" ht="24" x14ac:dyDescent="0.25">
      <c r="A8441" s="772"/>
      <c r="D8441" s="515" t="s">
        <v>14608</v>
      </c>
      <c r="E8441" s="779" t="s">
        <v>14609</v>
      </c>
      <c r="F8441" s="780" t="s">
        <v>6618</v>
      </c>
      <c r="G8441" s="781" t="s">
        <v>10795</v>
      </c>
      <c r="H8441" s="781" t="s">
        <v>10796</v>
      </c>
      <c r="I8441" s="781" t="s">
        <v>5517</v>
      </c>
      <c r="J8441" s="782">
        <v>0</v>
      </c>
      <c r="K8441" s="783">
        <v>0</v>
      </c>
      <c r="L8441" s="784">
        <f t="shared" si="552"/>
        <v>0</v>
      </c>
      <c r="M8441" s="784">
        <f t="shared" ref="M8441:M8512" si="553">SUM(K8441-J8441)</f>
        <v>0</v>
      </c>
      <c r="N8441" s="782">
        <v>0</v>
      </c>
      <c r="O8441" s="782">
        <v>0</v>
      </c>
      <c r="P8441" s="515">
        <v>0</v>
      </c>
      <c r="Q8441" s="782">
        <v>0</v>
      </c>
      <c r="R8441" s="782"/>
      <c r="T8441" s="568"/>
    </row>
    <row r="8442" spans="1:20" s="498" customFormat="1" ht="24" x14ac:dyDescent="0.25">
      <c r="A8442" s="772"/>
      <c r="D8442" s="515" t="s">
        <v>14610</v>
      </c>
      <c r="E8442" s="779" t="s">
        <v>14611</v>
      </c>
      <c r="F8442" s="780" t="s">
        <v>6097</v>
      </c>
      <c r="G8442" s="781" t="s">
        <v>10795</v>
      </c>
      <c r="H8442" s="781" t="s">
        <v>10796</v>
      </c>
      <c r="I8442" s="781" t="s">
        <v>5517</v>
      </c>
      <c r="J8442" s="782">
        <v>2000000</v>
      </c>
      <c r="K8442" s="783">
        <v>2000000</v>
      </c>
      <c r="L8442" s="784">
        <f t="shared" si="552"/>
        <v>0</v>
      </c>
      <c r="M8442" s="784">
        <f t="shared" si="553"/>
        <v>0</v>
      </c>
      <c r="N8442" s="782">
        <v>2000000</v>
      </c>
      <c r="O8442" s="782">
        <v>2000000</v>
      </c>
      <c r="P8442" s="515">
        <v>6000000</v>
      </c>
      <c r="Q8442" s="782">
        <v>2000000</v>
      </c>
      <c r="R8442" s="782"/>
      <c r="T8442" s="568"/>
    </row>
    <row r="8443" spans="1:20" s="498" customFormat="1" ht="24" x14ac:dyDescent="0.25">
      <c r="A8443" s="772"/>
      <c r="D8443" s="515" t="s">
        <v>14612</v>
      </c>
      <c r="E8443" s="779" t="s">
        <v>14613</v>
      </c>
      <c r="F8443" s="780" t="s">
        <v>5932</v>
      </c>
      <c r="G8443" s="781" t="s">
        <v>10795</v>
      </c>
      <c r="H8443" s="781" t="s">
        <v>10796</v>
      </c>
      <c r="I8443" s="781" t="s">
        <v>5517</v>
      </c>
      <c r="J8443" s="782">
        <v>5000000</v>
      </c>
      <c r="K8443" s="783">
        <v>5000000</v>
      </c>
      <c r="L8443" s="784">
        <f t="shared" si="552"/>
        <v>0</v>
      </c>
      <c r="M8443" s="784">
        <f t="shared" si="553"/>
        <v>0</v>
      </c>
      <c r="N8443" s="782">
        <v>5000000</v>
      </c>
      <c r="O8443" s="782">
        <v>5000000</v>
      </c>
      <c r="P8443" s="515">
        <v>15000000</v>
      </c>
      <c r="Q8443" s="782">
        <v>5000000</v>
      </c>
      <c r="R8443" s="782"/>
      <c r="T8443" s="568"/>
    </row>
    <row r="8444" spans="1:20" s="498" customFormat="1" ht="12" x14ac:dyDescent="0.25">
      <c r="A8444" s="772"/>
      <c r="D8444" s="515" t="s">
        <v>14614</v>
      </c>
      <c r="E8444" s="779" t="s">
        <v>14615</v>
      </c>
      <c r="F8444" s="780" t="s">
        <v>5577</v>
      </c>
      <c r="G8444" s="781" t="s">
        <v>10795</v>
      </c>
      <c r="H8444" s="781" t="s">
        <v>10796</v>
      </c>
      <c r="I8444" s="781" t="s">
        <v>5517</v>
      </c>
      <c r="J8444" s="782">
        <v>0</v>
      </c>
      <c r="K8444" s="783">
        <v>0</v>
      </c>
      <c r="L8444" s="784">
        <f t="shared" si="552"/>
        <v>0</v>
      </c>
      <c r="M8444" s="784">
        <f t="shared" si="553"/>
        <v>0</v>
      </c>
      <c r="N8444" s="782">
        <v>0</v>
      </c>
      <c r="O8444" s="782">
        <v>0</v>
      </c>
      <c r="P8444" s="515">
        <v>0</v>
      </c>
      <c r="Q8444" s="782">
        <v>0</v>
      </c>
      <c r="R8444" s="782"/>
      <c r="T8444" s="568"/>
    </row>
    <row r="8445" spans="1:20" s="498" customFormat="1" ht="12" x14ac:dyDescent="0.25">
      <c r="A8445" s="772"/>
      <c r="D8445" s="515" t="s">
        <v>14616</v>
      </c>
      <c r="E8445" s="779" t="s">
        <v>14617</v>
      </c>
      <c r="F8445" s="780" t="s">
        <v>5580</v>
      </c>
      <c r="G8445" s="781" t="s">
        <v>10795</v>
      </c>
      <c r="H8445" s="781" t="s">
        <v>10796</v>
      </c>
      <c r="I8445" s="781" t="s">
        <v>5517</v>
      </c>
      <c r="J8445" s="782">
        <v>8000000</v>
      </c>
      <c r="K8445" s="783">
        <v>8000000</v>
      </c>
      <c r="L8445" s="784">
        <f t="shared" si="552"/>
        <v>0</v>
      </c>
      <c r="M8445" s="784">
        <f t="shared" si="553"/>
        <v>0</v>
      </c>
      <c r="N8445" s="782">
        <v>8000000</v>
      </c>
      <c r="O8445" s="782">
        <v>8000000</v>
      </c>
      <c r="P8445" s="515">
        <v>24000000</v>
      </c>
      <c r="Q8445" s="782">
        <v>8000000</v>
      </c>
      <c r="R8445" s="782"/>
      <c r="T8445" s="568"/>
    </row>
    <row r="8446" spans="1:20" s="498" customFormat="1" ht="12" x14ac:dyDescent="0.25">
      <c r="A8446" s="772"/>
      <c r="D8446" s="515" t="s">
        <v>14618</v>
      </c>
      <c r="E8446" s="779" t="s">
        <v>14619</v>
      </c>
      <c r="F8446" s="780" t="s">
        <v>5583</v>
      </c>
      <c r="G8446" s="781" t="s">
        <v>10795</v>
      </c>
      <c r="H8446" s="781" t="s">
        <v>10796</v>
      </c>
      <c r="I8446" s="781" t="s">
        <v>5517</v>
      </c>
      <c r="J8446" s="782">
        <v>2500000</v>
      </c>
      <c r="K8446" s="783">
        <v>2500000</v>
      </c>
      <c r="L8446" s="784">
        <f t="shared" si="552"/>
        <v>0</v>
      </c>
      <c r="M8446" s="784">
        <f t="shared" si="553"/>
        <v>0</v>
      </c>
      <c r="N8446" s="782">
        <v>2500000</v>
      </c>
      <c r="O8446" s="782">
        <v>2500000</v>
      </c>
      <c r="P8446" s="515">
        <v>7500000</v>
      </c>
      <c r="Q8446" s="782">
        <v>2500000</v>
      </c>
      <c r="R8446" s="782"/>
      <c r="T8446" s="568"/>
    </row>
    <row r="8447" spans="1:20" s="498" customFormat="1" ht="12" x14ac:dyDescent="0.25">
      <c r="A8447" s="772"/>
      <c r="D8447" s="515" t="s">
        <v>14620</v>
      </c>
      <c r="E8447" s="779" t="s">
        <v>14621</v>
      </c>
      <c r="F8447" s="780" t="s">
        <v>5586</v>
      </c>
      <c r="G8447" s="781" t="s">
        <v>10795</v>
      </c>
      <c r="H8447" s="781" t="s">
        <v>10796</v>
      </c>
      <c r="I8447" s="781" t="s">
        <v>5517</v>
      </c>
      <c r="J8447" s="782">
        <v>2300000</v>
      </c>
      <c r="K8447" s="783">
        <v>2300000</v>
      </c>
      <c r="L8447" s="784">
        <f t="shared" si="552"/>
        <v>0</v>
      </c>
      <c r="M8447" s="784">
        <f t="shared" si="553"/>
        <v>0</v>
      </c>
      <c r="N8447" s="782">
        <v>2300000</v>
      </c>
      <c r="O8447" s="782">
        <v>2300000</v>
      </c>
      <c r="P8447" s="515">
        <v>6900000</v>
      </c>
      <c r="Q8447" s="782">
        <v>2300000</v>
      </c>
      <c r="R8447" s="782"/>
      <c r="T8447" s="568"/>
    </row>
    <row r="8448" spans="1:20" s="498" customFormat="1" ht="24" x14ac:dyDescent="0.25">
      <c r="A8448" s="772"/>
      <c r="D8448" s="515" t="s">
        <v>14622</v>
      </c>
      <c r="E8448" s="779" t="s">
        <v>14623</v>
      </c>
      <c r="F8448" s="780" t="s">
        <v>5589</v>
      </c>
      <c r="G8448" s="781" t="s">
        <v>10795</v>
      </c>
      <c r="H8448" s="781" t="s">
        <v>10796</v>
      </c>
      <c r="I8448" s="781" t="s">
        <v>5517</v>
      </c>
      <c r="J8448" s="782">
        <v>0</v>
      </c>
      <c r="K8448" s="783">
        <v>0</v>
      </c>
      <c r="L8448" s="784">
        <f t="shared" si="552"/>
        <v>0</v>
      </c>
      <c r="M8448" s="784">
        <f t="shared" si="553"/>
        <v>0</v>
      </c>
      <c r="N8448" s="782">
        <v>0</v>
      </c>
      <c r="O8448" s="782">
        <v>0</v>
      </c>
      <c r="P8448" s="515">
        <v>0</v>
      </c>
      <c r="Q8448" s="782">
        <v>0</v>
      </c>
      <c r="R8448" s="782"/>
      <c r="T8448" s="568"/>
    </row>
    <row r="8449" spans="1:20" s="498" customFormat="1" ht="12" x14ac:dyDescent="0.25">
      <c r="A8449" s="772"/>
      <c r="D8449" s="515" t="s">
        <v>14624</v>
      </c>
      <c r="E8449" s="779" t="s">
        <v>14625</v>
      </c>
      <c r="F8449" s="780" t="s">
        <v>5592</v>
      </c>
      <c r="G8449" s="781" t="s">
        <v>10795</v>
      </c>
      <c r="H8449" s="781" t="s">
        <v>10796</v>
      </c>
      <c r="I8449" s="781" t="s">
        <v>5517</v>
      </c>
      <c r="J8449" s="782">
        <v>2500000</v>
      </c>
      <c r="K8449" s="783">
        <v>2500000</v>
      </c>
      <c r="L8449" s="784">
        <f t="shared" si="552"/>
        <v>0</v>
      </c>
      <c r="M8449" s="784">
        <f t="shared" si="553"/>
        <v>0</v>
      </c>
      <c r="N8449" s="782">
        <v>2500000</v>
      </c>
      <c r="O8449" s="782">
        <v>2500000</v>
      </c>
      <c r="P8449" s="515">
        <v>7500000</v>
      </c>
      <c r="Q8449" s="782">
        <v>2500000</v>
      </c>
      <c r="R8449" s="782"/>
      <c r="T8449" s="568"/>
    </row>
    <row r="8450" spans="1:20" s="498" customFormat="1" ht="36" x14ac:dyDescent="0.25">
      <c r="A8450" s="772"/>
      <c r="D8450" s="515" t="s">
        <v>14626</v>
      </c>
      <c r="E8450" s="779" t="s">
        <v>14627</v>
      </c>
      <c r="F8450" s="780" t="s">
        <v>5598</v>
      </c>
      <c r="G8450" s="781" t="s">
        <v>10795</v>
      </c>
      <c r="H8450" s="781" t="s">
        <v>10796</v>
      </c>
      <c r="I8450" s="781" t="s">
        <v>5517</v>
      </c>
      <c r="J8450" s="782">
        <v>12000000</v>
      </c>
      <c r="K8450" s="783">
        <v>12000000</v>
      </c>
      <c r="L8450" s="784">
        <f t="shared" si="552"/>
        <v>0</v>
      </c>
      <c r="M8450" s="784">
        <f t="shared" si="553"/>
        <v>0</v>
      </c>
      <c r="N8450" s="782">
        <v>12000000</v>
      </c>
      <c r="O8450" s="782">
        <v>12000000</v>
      </c>
      <c r="P8450" s="515">
        <v>36000000</v>
      </c>
      <c r="Q8450" s="782">
        <v>12000000</v>
      </c>
      <c r="R8450" s="782"/>
      <c r="T8450" s="568"/>
    </row>
    <row r="8451" spans="1:20" s="498" customFormat="1" ht="12" x14ac:dyDescent="0.25">
      <c r="A8451" s="772"/>
      <c r="D8451" s="515" t="s">
        <v>14628</v>
      </c>
      <c r="E8451" s="779" t="s">
        <v>14629</v>
      </c>
      <c r="F8451" s="780" t="s">
        <v>5601</v>
      </c>
      <c r="G8451" s="781" t="s">
        <v>10795</v>
      </c>
      <c r="H8451" s="781" t="s">
        <v>10796</v>
      </c>
      <c r="I8451" s="781" t="s">
        <v>5517</v>
      </c>
      <c r="J8451" s="782">
        <v>2000000</v>
      </c>
      <c r="K8451" s="783">
        <v>2000000</v>
      </c>
      <c r="L8451" s="784">
        <f t="shared" si="552"/>
        <v>0</v>
      </c>
      <c r="M8451" s="784">
        <f t="shared" si="553"/>
        <v>0</v>
      </c>
      <c r="N8451" s="782">
        <v>2000000</v>
      </c>
      <c r="O8451" s="782">
        <v>2000000</v>
      </c>
      <c r="P8451" s="515">
        <v>6000000</v>
      </c>
      <c r="Q8451" s="782">
        <v>2000000</v>
      </c>
      <c r="R8451" s="782"/>
      <c r="T8451" s="568"/>
    </row>
    <row r="8452" spans="1:20" s="498" customFormat="1" ht="12" x14ac:dyDescent="0.25">
      <c r="A8452" s="772"/>
      <c r="D8452" s="515" t="s">
        <v>14630</v>
      </c>
      <c r="E8452" s="779" t="s">
        <v>14631</v>
      </c>
      <c r="F8452" s="780" t="s">
        <v>5604</v>
      </c>
      <c r="G8452" s="781" t="s">
        <v>10795</v>
      </c>
      <c r="H8452" s="781" t="s">
        <v>10796</v>
      </c>
      <c r="I8452" s="781" t="s">
        <v>5517</v>
      </c>
      <c r="J8452" s="782">
        <v>400000</v>
      </c>
      <c r="K8452" s="783">
        <v>400000</v>
      </c>
      <c r="L8452" s="784">
        <f t="shared" si="552"/>
        <v>0</v>
      </c>
      <c r="M8452" s="784">
        <f t="shared" si="553"/>
        <v>0</v>
      </c>
      <c r="N8452" s="782">
        <v>400000</v>
      </c>
      <c r="O8452" s="782">
        <v>400000</v>
      </c>
      <c r="P8452" s="515">
        <v>1200000</v>
      </c>
      <c r="Q8452" s="782">
        <v>400000</v>
      </c>
      <c r="R8452" s="782"/>
      <c r="T8452" s="568"/>
    </row>
    <row r="8453" spans="1:20" s="498" customFormat="1" ht="15.75" customHeight="1" x14ac:dyDescent="0.25">
      <c r="A8453" s="772"/>
      <c r="D8453" s="515" t="s">
        <v>14632</v>
      </c>
      <c r="E8453" s="779" t="s">
        <v>14633</v>
      </c>
      <c r="F8453" s="780" t="s">
        <v>5607</v>
      </c>
      <c r="G8453" s="781" t="s">
        <v>10795</v>
      </c>
      <c r="H8453" s="781" t="s">
        <v>10796</v>
      </c>
      <c r="I8453" s="781" t="s">
        <v>5517</v>
      </c>
      <c r="J8453" s="782">
        <v>600000</v>
      </c>
      <c r="K8453" s="783">
        <v>600000</v>
      </c>
      <c r="L8453" s="784">
        <f t="shared" si="552"/>
        <v>0</v>
      </c>
      <c r="M8453" s="784">
        <f t="shared" si="553"/>
        <v>0</v>
      </c>
      <c r="N8453" s="782">
        <v>600000</v>
      </c>
      <c r="O8453" s="782">
        <v>600000</v>
      </c>
      <c r="P8453" s="515">
        <v>1800000</v>
      </c>
      <c r="Q8453" s="782">
        <v>600000</v>
      </c>
      <c r="R8453" s="782"/>
      <c r="T8453" s="568"/>
    </row>
    <row r="8454" spans="1:20" s="498" customFormat="1" ht="24" x14ac:dyDescent="0.25">
      <c r="A8454" s="772"/>
      <c r="D8454" s="515" t="s">
        <v>14634</v>
      </c>
      <c r="E8454" s="779" t="s">
        <v>14635</v>
      </c>
      <c r="F8454" s="780" t="s">
        <v>5610</v>
      </c>
      <c r="G8454" s="781" t="s">
        <v>10795</v>
      </c>
      <c r="H8454" s="781" t="s">
        <v>10796</v>
      </c>
      <c r="I8454" s="781" t="s">
        <v>5517</v>
      </c>
      <c r="J8454" s="782">
        <v>5000000</v>
      </c>
      <c r="K8454" s="783">
        <v>5000000</v>
      </c>
      <c r="L8454" s="784">
        <f t="shared" si="552"/>
        <v>0</v>
      </c>
      <c r="M8454" s="784">
        <f t="shared" si="553"/>
        <v>0</v>
      </c>
      <c r="N8454" s="782">
        <v>5000000</v>
      </c>
      <c r="O8454" s="782">
        <v>5000000</v>
      </c>
      <c r="P8454" s="515">
        <v>15000000</v>
      </c>
      <c r="Q8454" s="782">
        <v>5000000</v>
      </c>
      <c r="R8454" s="782"/>
      <c r="T8454" s="568"/>
    </row>
    <row r="8455" spans="1:20" s="498" customFormat="1" ht="12" x14ac:dyDescent="0.25">
      <c r="A8455" s="772"/>
      <c r="D8455" s="515" t="s">
        <v>14636</v>
      </c>
      <c r="E8455" s="779" t="s">
        <v>14637</v>
      </c>
      <c r="F8455" s="515" t="s">
        <v>5613</v>
      </c>
      <c r="G8455" s="781" t="s">
        <v>10795</v>
      </c>
      <c r="H8455" s="781" t="s">
        <v>10796</v>
      </c>
      <c r="I8455" s="781" t="s">
        <v>5517</v>
      </c>
      <c r="J8455" s="782">
        <v>3000000</v>
      </c>
      <c r="K8455" s="783">
        <v>3000000</v>
      </c>
      <c r="L8455" s="784">
        <f t="shared" si="552"/>
        <v>0</v>
      </c>
      <c r="M8455" s="784">
        <f t="shared" si="553"/>
        <v>0</v>
      </c>
      <c r="N8455" s="782">
        <v>3000000</v>
      </c>
      <c r="O8455" s="782">
        <v>3000000</v>
      </c>
      <c r="P8455" s="515">
        <v>9000000</v>
      </c>
      <c r="Q8455" s="782">
        <v>3000000</v>
      </c>
      <c r="R8455" s="782"/>
      <c r="T8455" s="568"/>
    </row>
    <row r="8456" spans="1:20" s="498" customFormat="1" ht="12" x14ac:dyDescent="0.25">
      <c r="A8456" s="772"/>
      <c r="D8456" s="515" t="s">
        <v>14638</v>
      </c>
      <c r="E8456" s="779" t="s">
        <v>14639</v>
      </c>
      <c r="F8456" s="515" t="s">
        <v>5616</v>
      </c>
      <c r="G8456" s="781" t="s">
        <v>10795</v>
      </c>
      <c r="H8456" s="781" t="s">
        <v>10796</v>
      </c>
      <c r="I8456" s="781" t="s">
        <v>5517</v>
      </c>
      <c r="J8456" s="782">
        <v>2500000</v>
      </c>
      <c r="K8456" s="783">
        <v>2500000</v>
      </c>
      <c r="L8456" s="784">
        <f t="shared" si="552"/>
        <v>0</v>
      </c>
      <c r="M8456" s="784">
        <f t="shared" si="553"/>
        <v>0</v>
      </c>
      <c r="N8456" s="782">
        <v>2500000</v>
      </c>
      <c r="O8456" s="782">
        <v>2500000</v>
      </c>
      <c r="P8456" s="515">
        <v>7500000</v>
      </c>
      <c r="Q8456" s="782">
        <v>2300000</v>
      </c>
      <c r="R8456" s="782"/>
      <c r="T8456" s="568"/>
    </row>
    <row r="8457" spans="1:20" s="498" customFormat="1" ht="12" x14ac:dyDescent="0.25">
      <c r="A8457" s="772"/>
      <c r="D8457" s="515" t="s">
        <v>14640</v>
      </c>
      <c r="E8457" s="779" t="s">
        <v>14641</v>
      </c>
      <c r="F8457" s="515" t="s">
        <v>5622</v>
      </c>
      <c r="G8457" s="781" t="s">
        <v>10795</v>
      </c>
      <c r="H8457" s="781" t="s">
        <v>10796</v>
      </c>
      <c r="I8457" s="781" t="s">
        <v>5517</v>
      </c>
      <c r="J8457" s="782">
        <v>1000000</v>
      </c>
      <c r="K8457" s="783">
        <v>1000000</v>
      </c>
      <c r="L8457" s="782">
        <f t="shared" si="552"/>
        <v>0</v>
      </c>
      <c r="M8457" s="782">
        <f t="shared" si="553"/>
        <v>0</v>
      </c>
      <c r="N8457" s="782">
        <v>1000000</v>
      </c>
      <c r="O8457" s="782">
        <v>1000000</v>
      </c>
      <c r="P8457" s="515">
        <v>3000000</v>
      </c>
      <c r="Q8457" s="782">
        <v>1000000</v>
      </c>
      <c r="R8457" s="782"/>
      <c r="T8457" s="568"/>
    </row>
    <row r="8458" spans="1:20" s="498" customFormat="1" ht="12" x14ac:dyDescent="0.25">
      <c r="A8458" s="772"/>
      <c r="G8458" s="793"/>
      <c r="H8458" s="793"/>
      <c r="I8458" s="793"/>
      <c r="J8458" s="776"/>
      <c r="K8458" s="776"/>
      <c r="L8458" s="776"/>
      <c r="M8458" s="776"/>
      <c r="N8458" s="776"/>
      <c r="O8458" s="776"/>
      <c r="Q8458" s="776"/>
      <c r="R8458" s="776"/>
      <c r="T8458" s="568"/>
    </row>
    <row r="8459" spans="1:20" s="751" customFormat="1" ht="12" customHeight="1" x14ac:dyDescent="0.3">
      <c r="A8459" s="946" t="s">
        <v>5500</v>
      </c>
      <c r="B8459" s="946"/>
      <c r="C8459" s="946"/>
      <c r="D8459" s="946"/>
      <c r="E8459" s="946"/>
      <c r="F8459" s="946"/>
      <c r="G8459" s="946"/>
      <c r="H8459" s="946"/>
      <c r="I8459" s="946"/>
      <c r="J8459" s="946"/>
      <c r="K8459" s="946"/>
      <c r="L8459" s="946"/>
      <c r="M8459" s="946"/>
      <c r="N8459" s="946"/>
      <c r="O8459" s="946"/>
      <c r="P8459" s="946"/>
      <c r="Q8459" s="946"/>
      <c r="T8459" s="752"/>
    </row>
    <row r="8460" spans="1:20" s="751" customFormat="1" ht="13.8" x14ac:dyDescent="0.3">
      <c r="A8460" s="946" t="s">
        <v>5501</v>
      </c>
      <c r="B8460" s="946"/>
      <c r="C8460" s="946"/>
      <c r="D8460" s="946"/>
      <c r="E8460" s="946"/>
      <c r="F8460" s="946"/>
      <c r="G8460" s="946"/>
      <c r="H8460" s="946"/>
      <c r="I8460" s="946"/>
      <c r="J8460" s="946"/>
      <c r="K8460" s="946"/>
      <c r="L8460" s="946"/>
      <c r="M8460" s="946"/>
      <c r="N8460" s="946"/>
      <c r="O8460" s="946"/>
      <c r="P8460" s="946"/>
      <c r="Q8460" s="946"/>
      <c r="T8460" s="752"/>
    </row>
    <row r="8461" spans="1:20" s="753" customFormat="1" ht="13.2" x14ac:dyDescent="0.25">
      <c r="A8461" s="947" t="s">
        <v>12786</v>
      </c>
      <c r="B8461" s="947"/>
      <c r="C8461" s="947"/>
      <c r="D8461" s="947"/>
      <c r="E8461" s="947"/>
      <c r="F8461" s="947"/>
      <c r="G8461" s="947"/>
      <c r="H8461" s="947"/>
      <c r="I8461" s="947"/>
      <c r="J8461" s="947"/>
      <c r="K8461" s="947"/>
      <c r="L8461" s="947"/>
      <c r="M8461" s="947"/>
      <c r="N8461" s="947"/>
      <c r="O8461" s="947"/>
      <c r="P8461" s="947"/>
      <c r="Q8461" s="947"/>
      <c r="T8461" s="754"/>
    </row>
    <row r="8462" spans="1:20" s="760" customFormat="1" ht="24" customHeight="1" x14ac:dyDescent="0.25">
      <c r="A8462" s="943" t="s">
        <v>5502</v>
      </c>
      <c r="B8462" s="948" t="s">
        <v>5503</v>
      </c>
      <c r="C8462" s="949"/>
      <c r="D8462" s="755"/>
      <c r="E8462" s="943" t="s">
        <v>5504</v>
      </c>
      <c r="F8462" s="943" t="s">
        <v>4881</v>
      </c>
      <c r="G8462" s="943" t="s">
        <v>5505</v>
      </c>
      <c r="H8462" s="943" t="s">
        <v>5506</v>
      </c>
      <c r="I8462" s="943" t="s">
        <v>5507</v>
      </c>
      <c r="J8462" s="756" t="s">
        <v>3115</v>
      </c>
      <c r="K8462" s="757" t="s">
        <v>3116</v>
      </c>
      <c r="L8462" s="758" t="s">
        <v>5508</v>
      </c>
      <c r="M8462" s="758" t="s">
        <v>5509</v>
      </c>
      <c r="N8462" s="756" t="s">
        <v>3116</v>
      </c>
      <c r="O8462" s="756" t="s">
        <v>3116</v>
      </c>
      <c r="P8462" s="759" t="s">
        <v>3317</v>
      </c>
      <c r="Q8462" s="759" t="s">
        <v>3341</v>
      </c>
      <c r="R8462" s="759" t="s">
        <v>5510</v>
      </c>
      <c r="T8462" s="761"/>
    </row>
    <row r="8463" spans="1:20" s="760" customFormat="1" ht="19.5" customHeight="1" x14ac:dyDescent="0.25">
      <c r="A8463" s="944"/>
      <c r="B8463" s="950"/>
      <c r="C8463" s="951"/>
      <c r="D8463" s="762"/>
      <c r="E8463" s="944"/>
      <c r="F8463" s="944"/>
      <c r="G8463" s="944"/>
      <c r="H8463" s="944"/>
      <c r="I8463" s="944"/>
      <c r="J8463" s="763">
        <v>2020</v>
      </c>
      <c r="K8463" s="764" t="s">
        <v>3120</v>
      </c>
      <c r="L8463" s="765" t="s">
        <v>3120</v>
      </c>
      <c r="M8463" s="765" t="s">
        <v>3120</v>
      </c>
      <c r="N8463" s="766" t="s">
        <v>5068</v>
      </c>
      <c r="O8463" s="766" t="s">
        <v>5069</v>
      </c>
      <c r="P8463" s="763" t="s">
        <v>4882</v>
      </c>
      <c r="Q8463" s="766" t="s">
        <v>5102</v>
      </c>
      <c r="R8463" s="763"/>
      <c r="T8463" s="761"/>
    </row>
    <row r="8464" spans="1:20" s="760" customFormat="1" ht="15.75" customHeight="1" x14ac:dyDescent="0.25">
      <c r="A8464" s="945"/>
      <c r="B8464" s="952"/>
      <c r="C8464" s="953"/>
      <c r="D8464" s="768"/>
      <c r="E8464" s="945"/>
      <c r="F8464" s="945"/>
      <c r="G8464" s="945"/>
      <c r="H8464" s="945"/>
      <c r="I8464" s="945"/>
      <c r="J8464" s="769" t="s">
        <v>14</v>
      </c>
      <c r="K8464" s="770" t="s">
        <v>14</v>
      </c>
      <c r="L8464" s="771" t="s">
        <v>14</v>
      </c>
      <c r="M8464" s="771" t="s">
        <v>14</v>
      </c>
      <c r="N8464" s="769" t="s">
        <v>14</v>
      </c>
      <c r="O8464" s="769" t="s">
        <v>14</v>
      </c>
      <c r="P8464" s="769" t="s">
        <v>14</v>
      </c>
      <c r="Q8464" s="769" t="s">
        <v>14</v>
      </c>
      <c r="R8464" s="769"/>
      <c r="T8464" s="761"/>
    </row>
    <row r="8465" spans="1:20" s="498" customFormat="1" ht="24" x14ac:dyDescent="0.25">
      <c r="A8465" s="772"/>
      <c r="D8465" s="515" t="s">
        <v>14642</v>
      </c>
      <c r="E8465" s="779" t="s">
        <v>14643</v>
      </c>
      <c r="F8465" s="780" t="s">
        <v>13868</v>
      </c>
      <c r="G8465" s="781" t="s">
        <v>10795</v>
      </c>
      <c r="H8465" s="781" t="s">
        <v>10796</v>
      </c>
      <c r="I8465" s="781" t="s">
        <v>5517</v>
      </c>
      <c r="J8465" s="782">
        <v>5000000</v>
      </c>
      <c r="K8465" s="783">
        <v>5000000</v>
      </c>
      <c r="L8465" s="784">
        <f t="shared" si="552"/>
        <v>0</v>
      </c>
      <c r="M8465" s="784">
        <f t="shared" si="553"/>
        <v>0</v>
      </c>
      <c r="N8465" s="782">
        <v>5000000</v>
      </c>
      <c r="O8465" s="782">
        <v>5000000</v>
      </c>
      <c r="P8465" s="515">
        <v>15000000</v>
      </c>
      <c r="Q8465" s="782">
        <v>5000000</v>
      </c>
      <c r="R8465" s="782"/>
      <c r="T8465" s="568"/>
    </row>
    <row r="8466" spans="1:20" s="498" customFormat="1" ht="12" x14ac:dyDescent="0.25">
      <c r="A8466" s="772"/>
      <c r="D8466" s="515" t="s">
        <v>14644</v>
      </c>
      <c r="E8466" s="779" t="s">
        <v>14645</v>
      </c>
      <c r="F8466" s="780" t="s">
        <v>5631</v>
      </c>
      <c r="G8466" s="781" t="s">
        <v>10795</v>
      </c>
      <c r="H8466" s="781" t="s">
        <v>10796</v>
      </c>
      <c r="I8466" s="781" t="s">
        <v>5517</v>
      </c>
      <c r="J8466" s="782">
        <v>2500000</v>
      </c>
      <c r="K8466" s="783">
        <v>2500000</v>
      </c>
      <c r="L8466" s="784">
        <f t="shared" si="552"/>
        <v>0</v>
      </c>
      <c r="M8466" s="784">
        <f t="shared" si="553"/>
        <v>0</v>
      </c>
      <c r="N8466" s="782">
        <v>2500000</v>
      </c>
      <c r="O8466" s="782">
        <v>2500000</v>
      </c>
      <c r="P8466" s="515">
        <v>7500000</v>
      </c>
      <c r="Q8466" s="782">
        <v>2000000</v>
      </c>
      <c r="R8466" s="782"/>
      <c r="T8466" s="568"/>
    </row>
    <row r="8467" spans="1:20" s="498" customFormat="1" ht="36" x14ac:dyDescent="0.25">
      <c r="A8467" s="772"/>
      <c r="D8467" s="515" t="s">
        <v>14646</v>
      </c>
      <c r="E8467" s="779" t="s">
        <v>14647</v>
      </c>
      <c r="F8467" s="780" t="s">
        <v>5906</v>
      </c>
      <c r="G8467" s="781" t="s">
        <v>10795</v>
      </c>
      <c r="H8467" s="781" t="s">
        <v>10796</v>
      </c>
      <c r="I8467" s="781" t="s">
        <v>5517</v>
      </c>
      <c r="J8467" s="782">
        <v>5000000</v>
      </c>
      <c r="K8467" s="783">
        <v>5000000</v>
      </c>
      <c r="L8467" s="784">
        <f t="shared" si="552"/>
        <v>0</v>
      </c>
      <c r="M8467" s="784">
        <f t="shared" si="553"/>
        <v>0</v>
      </c>
      <c r="N8467" s="782">
        <v>5000000</v>
      </c>
      <c r="O8467" s="782">
        <v>5000000</v>
      </c>
      <c r="P8467" s="515">
        <v>15000000</v>
      </c>
      <c r="Q8467" s="782">
        <v>5000000</v>
      </c>
      <c r="R8467" s="782"/>
      <c r="T8467" s="568"/>
    </row>
    <row r="8468" spans="1:20" s="498" customFormat="1" ht="24" x14ac:dyDescent="0.25">
      <c r="A8468" s="772"/>
      <c r="D8468" s="515" t="s">
        <v>14648</v>
      </c>
      <c r="E8468" s="779" t="s">
        <v>14649</v>
      </c>
      <c r="F8468" s="780" t="s">
        <v>5637</v>
      </c>
      <c r="G8468" s="781" t="s">
        <v>10795</v>
      </c>
      <c r="H8468" s="781" t="s">
        <v>10796</v>
      </c>
      <c r="I8468" s="781" t="s">
        <v>5517</v>
      </c>
      <c r="J8468" s="782">
        <v>4000000</v>
      </c>
      <c r="K8468" s="783">
        <v>4000000</v>
      </c>
      <c r="L8468" s="784">
        <f t="shared" si="552"/>
        <v>0</v>
      </c>
      <c r="M8468" s="784">
        <f t="shared" si="553"/>
        <v>0</v>
      </c>
      <c r="N8468" s="782">
        <v>4000000</v>
      </c>
      <c r="O8468" s="782">
        <v>4000000</v>
      </c>
      <c r="P8468" s="515">
        <v>12000000</v>
      </c>
      <c r="Q8468" s="782">
        <v>4000000</v>
      </c>
      <c r="R8468" s="782"/>
      <c r="T8468" s="568"/>
    </row>
    <row r="8469" spans="1:20" s="498" customFormat="1" ht="24" x14ac:dyDescent="0.25">
      <c r="A8469" s="772"/>
      <c r="D8469" s="515" t="s">
        <v>14650</v>
      </c>
      <c r="E8469" s="779" t="s">
        <v>14651</v>
      </c>
      <c r="F8469" s="780" t="s">
        <v>8100</v>
      </c>
      <c r="G8469" s="781" t="s">
        <v>10795</v>
      </c>
      <c r="H8469" s="781" t="s">
        <v>10796</v>
      </c>
      <c r="I8469" s="781" t="s">
        <v>5517</v>
      </c>
      <c r="J8469" s="782">
        <v>5000000</v>
      </c>
      <c r="K8469" s="783">
        <v>5000000</v>
      </c>
      <c r="L8469" s="784">
        <f t="shared" si="552"/>
        <v>0</v>
      </c>
      <c r="M8469" s="784">
        <f t="shared" si="553"/>
        <v>0</v>
      </c>
      <c r="N8469" s="782">
        <v>5000000</v>
      </c>
      <c r="O8469" s="782">
        <v>5000000</v>
      </c>
      <c r="P8469" s="515">
        <v>15000000</v>
      </c>
      <c r="Q8469" s="782">
        <v>5000000</v>
      </c>
      <c r="R8469" s="782"/>
      <c r="T8469" s="568"/>
    </row>
    <row r="8470" spans="1:20" s="498" customFormat="1" ht="24" x14ac:dyDescent="0.25">
      <c r="A8470" s="772"/>
      <c r="D8470" s="515" t="s">
        <v>14652</v>
      </c>
      <c r="E8470" s="779" t="s">
        <v>14653</v>
      </c>
      <c r="F8470" s="780" t="s">
        <v>6254</v>
      </c>
      <c r="G8470" s="781" t="s">
        <v>10795</v>
      </c>
      <c r="H8470" s="781" t="s">
        <v>10796</v>
      </c>
      <c r="I8470" s="781" t="s">
        <v>5517</v>
      </c>
      <c r="J8470" s="782">
        <v>2500000</v>
      </c>
      <c r="K8470" s="783">
        <v>2500000</v>
      </c>
      <c r="L8470" s="784">
        <f t="shared" si="552"/>
        <v>0</v>
      </c>
      <c r="M8470" s="784">
        <f t="shared" si="553"/>
        <v>0</v>
      </c>
      <c r="N8470" s="782">
        <v>2500000</v>
      </c>
      <c r="O8470" s="782">
        <v>2500000</v>
      </c>
      <c r="P8470" s="515">
        <v>7500000</v>
      </c>
      <c r="Q8470" s="782">
        <v>2500000</v>
      </c>
      <c r="R8470" s="782"/>
      <c r="T8470" s="568"/>
    </row>
    <row r="8471" spans="1:20" s="498" customFormat="1" ht="24" x14ac:dyDescent="0.25">
      <c r="A8471" s="772"/>
      <c r="D8471" s="515" t="s">
        <v>14654</v>
      </c>
      <c r="E8471" s="779" t="s">
        <v>14655</v>
      </c>
      <c r="F8471" s="780" t="s">
        <v>9873</v>
      </c>
      <c r="G8471" s="781" t="s">
        <v>10795</v>
      </c>
      <c r="H8471" s="781" t="s">
        <v>10796</v>
      </c>
      <c r="I8471" s="781" t="s">
        <v>5517</v>
      </c>
      <c r="J8471" s="782">
        <v>2000000</v>
      </c>
      <c r="K8471" s="783">
        <v>2000000</v>
      </c>
      <c r="L8471" s="784">
        <f t="shared" si="552"/>
        <v>0</v>
      </c>
      <c r="M8471" s="784">
        <f t="shared" si="553"/>
        <v>0</v>
      </c>
      <c r="N8471" s="782">
        <v>2000000</v>
      </c>
      <c r="O8471" s="782">
        <v>2000000</v>
      </c>
      <c r="P8471" s="515">
        <v>6000000</v>
      </c>
      <c r="Q8471" s="782">
        <v>2000000</v>
      </c>
      <c r="R8471" s="782"/>
      <c r="T8471" s="568"/>
    </row>
    <row r="8472" spans="1:20" s="498" customFormat="1" ht="12" x14ac:dyDescent="0.25">
      <c r="A8472" s="772"/>
      <c r="D8472" s="515" t="s">
        <v>14656</v>
      </c>
      <c r="E8472" s="779" t="s">
        <v>14657</v>
      </c>
      <c r="F8472" s="515" t="s">
        <v>5649</v>
      </c>
      <c r="G8472" s="781" t="s">
        <v>10795</v>
      </c>
      <c r="H8472" s="781" t="s">
        <v>10796</v>
      </c>
      <c r="I8472" s="781" t="s">
        <v>5517</v>
      </c>
      <c r="J8472" s="782">
        <v>2500000</v>
      </c>
      <c r="K8472" s="783">
        <v>2500000</v>
      </c>
      <c r="L8472" s="784">
        <f t="shared" si="552"/>
        <v>0</v>
      </c>
      <c r="M8472" s="784">
        <f t="shared" si="553"/>
        <v>0</v>
      </c>
      <c r="N8472" s="782">
        <v>2500000</v>
      </c>
      <c r="O8472" s="782">
        <v>2500000</v>
      </c>
      <c r="P8472" s="515">
        <v>7500000</v>
      </c>
      <c r="Q8472" s="782">
        <v>2500000</v>
      </c>
      <c r="R8472" s="782"/>
      <c r="T8472" s="568"/>
    </row>
    <row r="8473" spans="1:20" s="498" customFormat="1" ht="12" x14ac:dyDescent="0.25">
      <c r="A8473" s="772"/>
      <c r="D8473" s="515" t="s">
        <v>14658</v>
      </c>
      <c r="E8473" s="779" t="s">
        <v>14659</v>
      </c>
      <c r="F8473" s="515" t="s">
        <v>14660</v>
      </c>
      <c r="G8473" s="781" t="s">
        <v>10795</v>
      </c>
      <c r="H8473" s="781" t="s">
        <v>10796</v>
      </c>
      <c r="I8473" s="781" t="s">
        <v>5517</v>
      </c>
      <c r="J8473" s="782">
        <v>0</v>
      </c>
      <c r="K8473" s="783">
        <v>0</v>
      </c>
      <c r="L8473" s="784">
        <f t="shared" si="552"/>
        <v>0</v>
      </c>
      <c r="M8473" s="784">
        <f t="shared" si="553"/>
        <v>0</v>
      </c>
      <c r="N8473" s="782">
        <v>0</v>
      </c>
      <c r="O8473" s="782">
        <v>0</v>
      </c>
      <c r="P8473" s="515">
        <v>0</v>
      </c>
      <c r="Q8473" s="782">
        <v>0</v>
      </c>
      <c r="R8473" s="782"/>
      <c r="T8473" s="568"/>
    </row>
    <row r="8474" spans="1:20" s="498" customFormat="1" ht="12" x14ac:dyDescent="0.25">
      <c r="A8474" s="772"/>
      <c r="D8474" s="515" t="s">
        <v>14661</v>
      </c>
      <c r="E8474" s="779" t="s">
        <v>14662</v>
      </c>
      <c r="F8474" s="780" t="s">
        <v>5664</v>
      </c>
      <c r="G8474" s="781" t="s">
        <v>10795</v>
      </c>
      <c r="H8474" s="781" t="s">
        <v>10796</v>
      </c>
      <c r="I8474" s="781" t="s">
        <v>5517</v>
      </c>
      <c r="J8474" s="782">
        <v>2500000</v>
      </c>
      <c r="K8474" s="783">
        <v>2500000</v>
      </c>
      <c r="L8474" s="784">
        <f t="shared" si="552"/>
        <v>0</v>
      </c>
      <c r="M8474" s="784">
        <f t="shared" si="553"/>
        <v>0</v>
      </c>
      <c r="N8474" s="782">
        <v>2500000</v>
      </c>
      <c r="O8474" s="782">
        <v>2500000</v>
      </c>
      <c r="P8474" s="515">
        <v>7500000</v>
      </c>
      <c r="Q8474" s="782">
        <v>2000000</v>
      </c>
      <c r="R8474" s="782"/>
      <c r="T8474" s="568"/>
    </row>
    <row r="8475" spans="1:20" s="498" customFormat="1" ht="12" x14ac:dyDescent="0.25">
      <c r="A8475" s="772"/>
      <c r="D8475" s="515" t="s">
        <v>14663</v>
      </c>
      <c r="E8475" s="779" t="s">
        <v>14664</v>
      </c>
      <c r="F8475" s="515" t="s">
        <v>5670</v>
      </c>
      <c r="G8475" s="781" t="s">
        <v>10795</v>
      </c>
      <c r="H8475" s="781" t="s">
        <v>10796</v>
      </c>
      <c r="I8475" s="781" t="s">
        <v>5517</v>
      </c>
      <c r="J8475" s="782">
        <v>0</v>
      </c>
      <c r="K8475" s="783">
        <v>0</v>
      </c>
      <c r="L8475" s="784">
        <f t="shared" si="552"/>
        <v>0</v>
      </c>
      <c r="M8475" s="784">
        <f t="shared" si="553"/>
        <v>0</v>
      </c>
      <c r="N8475" s="782">
        <v>0</v>
      </c>
      <c r="O8475" s="782">
        <v>0</v>
      </c>
      <c r="P8475" s="515">
        <v>0</v>
      </c>
      <c r="Q8475" s="782">
        <v>0</v>
      </c>
      <c r="R8475" s="782"/>
      <c r="T8475" s="568"/>
    </row>
    <row r="8476" spans="1:20" s="498" customFormat="1" ht="12" x14ac:dyDescent="0.25">
      <c r="A8476" s="772"/>
      <c r="D8476" s="515" t="s">
        <v>14665</v>
      </c>
      <c r="E8476" s="779" t="s">
        <v>14666</v>
      </c>
      <c r="F8476" s="515" t="s">
        <v>5676</v>
      </c>
      <c r="G8476" s="781" t="s">
        <v>10795</v>
      </c>
      <c r="H8476" s="781" t="s">
        <v>10796</v>
      </c>
      <c r="I8476" s="781" t="s">
        <v>5517</v>
      </c>
      <c r="J8476" s="782">
        <v>7200000</v>
      </c>
      <c r="K8476" s="783">
        <v>7200000</v>
      </c>
      <c r="L8476" s="784">
        <f t="shared" si="552"/>
        <v>0</v>
      </c>
      <c r="M8476" s="784">
        <f t="shared" si="553"/>
        <v>0</v>
      </c>
      <c r="N8476" s="782">
        <v>7200000</v>
      </c>
      <c r="O8476" s="782">
        <v>7500000</v>
      </c>
      <c r="P8476" s="515">
        <v>21900000</v>
      </c>
      <c r="Q8476" s="782">
        <v>7000000</v>
      </c>
      <c r="R8476" s="782"/>
      <c r="T8476" s="568"/>
    </row>
    <row r="8477" spans="1:20" s="498" customFormat="1" ht="12" x14ac:dyDescent="0.25">
      <c r="A8477" s="772"/>
      <c r="D8477" s="515" t="s">
        <v>14667</v>
      </c>
      <c r="E8477" s="779" t="s">
        <v>14668</v>
      </c>
      <c r="F8477" s="780" t="s">
        <v>5679</v>
      </c>
      <c r="G8477" s="781" t="s">
        <v>10795</v>
      </c>
      <c r="H8477" s="781" t="s">
        <v>10796</v>
      </c>
      <c r="I8477" s="781" t="s">
        <v>5517</v>
      </c>
      <c r="J8477" s="782">
        <v>0</v>
      </c>
      <c r="K8477" s="783">
        <v>0</v>
      </c>
      <c r="L8477" s="784">
        <f t="shared" si="552"/>
        <v>0</v>
      </c>
      <c r="M8477" s="784">
        <f t="shared" si="553"/>
        <v>0</v>
      </c>
      <c r="N8477" s="782">
        <v>0</v>
      </c>
      <c r="O8477" s="782">
        <v>0</v>
      </c>
      <c r="P8477" s="515">
        <v>0</v>
      </c>
      <c r="Q8477" s="782">
        <v>0</v>
      </c>
      <c r="R8477" s="782"/>
      <c r="T8477" s="568"/>
    </row>
    <row r="8478" spans="1:20" s="498" customFormat="1" ht="12" x14ac:dyDescent="0.25">
      <c r="A8478" s="772"/>
      <c r="D8478" s="515" t="s">
        <v>14669</v>
      </c>
      <c r="E8478" s="779" t="s">
        <v>14670</v>
      </c>
      <c r="F8478" s="780" t="s">
        <v>5682</v>
      </c>
      <c r="G8478" s="781" t="s">
        <v>10795</v>
      </c>
      <c r="H8478" s="781" t="s">
        <v>10796</v>
      </c>
      <c r="I8478" s="781" t="s">
        <v>5517</v>
      </c>
      <c r="J8478" s="782">
        <v>0</v>
      </c>
      <c r="K8478" s="783">
        <v>0</v>
      </c>
      <c r="L8478" s="784">
        <f t="shared" si="552"/>
        <v>0</v>
      </c>
      <c r="M8478" s="784">
        <f t="shared" si="553"/>
        <v>0</v>
      </c>
      <c r="N8478" s="782">
        <v>0</v>
      </c>
      <c r="O8478" s="782">
        <v>0</v>
      </c>
      <c r="P8478" s="515">
        <v>0</v>
      </c>
      <c r="Q8478" s="782">
        <v>0</v>
      </c>
      <c r="R8478" s="782"/>
      <c r="T8478" s="568"/>
    </row>
    <row r="8479" spans="1:20" s="498" customFormat="1" ht="24" x14ac:dyDescent="0.25">
      <c r="A8479" s="772"/>
      <c r="D8479" s="515" t="s">
        <v>14671</v>
      </c>
      <c r="E8479" s="779" t="s">
        <v>14672</v>
      </c>
      <c r="F8479" s="780" t="s">
        <v>8111</v>
      </c>
      <c r="G8479" s="781" t="s">
        <v>10795</v>
      </c>
      <c r="H8479" s="781" t="s">
        <v>10796</v>
      </c>
      <c r="I8479" s="781" t="s">
        <v>5517</v>
      </c>
      <c r="J8479" s="782">
        <v>2400000</v>
      </c>
      <c r="K8479" s="783">
        <v>2400000</v>
      </c>
      <c r="L8479" s="784">
        <f t="shared" si="552"/>
        <v>0</v>
      </c>
      <c r="M8479" s="784">
        <f t="shared" si="553"/>
        <v>0</v>
      </c>
      <c r="N8479" s="782">
        <v>2400000</v>
      </c>
      <c r="O8479" s="782">
        <v>2400000</v>
      </c>
      <c r="P8479" s="515">
        <v>7200000</v>
      </c>
      <c r="Q8479" s="782">
        <v>2400000</v>
      </c>
      <c r="R8479" s="782"/>
      <c r="T8479" s="568"/>
    </row>
    <row r="8480" spans="1:20" s="498" customFormat="1" ht="12" x14ac:dyDescent="0.25">
      <c r="A8480" s="772"/>
      <c r="D8480" s="515" t="s">
        <v>14673</v>
      </c>
      <c r="E8480" s="779" t="s">
        <v>14674</v>
      </c>
      <c r="F8480" s="780" t="s">
        <v>5691</v>
      </c>
      <c r="G8480" s="781" t="s">
        <v>10795</v>
      </c>
      <c r="H8480" s="781" t="s">
        <v>10796</v>
      </c>
      <c r="I8480" s="781" t="s">
        <v>5517</v>
      </c>
      <c r="J8480" s="782">
        <v>0</v>
      </c>
      <c r="K8480" s="783">
        <v>0</v>
      </c>
      <c r="L8480" s="784">
        <f t="shared" si="552"/>
        <v>0</v>
      </c>
      <c r="M8480" s="784">
        <f t="shared" si="553"/>
        <v>0</v>
      </c>
      <c r="N8480" s="782">
        <v>0</v>
      </c>
      <c r="O8480" s="782">
        <v>0</v>
      </c>
      <c r="P8480" s="515">
        <v>0</v>
      </c>
      <c r="Q8480" s="782">
        <v>0</v>
      </c>
      <c r="R8480" s="782"/>
      <c r="T8480" s="568"/>
    </row>
    <row r="8481" spans="1:20" s="498" customFormat="1" ht="24" x14ac:dyDescent="0.25">
      <c r="A8481" s="772"/>
      <c r="D8481" s="515" t="s">
        <v>14675</v>
      </c>
      <c r="E8481" s="779" t="s">
        <v>14676</v>
      </c>
      <c r="F8481" s="780" t="s">
        <v>6157</v>
      </c>
      <c r="G8481" s="781" t="s">
        <v>10795</v>
      </c>
      <c r="H8481" s="781" t="s">
        <v>10796</v>
      </c>
      <c r="I8481" s="781" t="s">
        <v>5517</v>
      </c>
      <c r="J8481" s="782">
        <v>3200000</v>
      </c>
      <c r="K8481" s="783">
        <v>3200000</v>
      </c>
      <c r="L8481" s="784">
        <f t="shared" si="552"/>
        <v>0</v>
      </c>
      <c r="M8481" s="784">
        <f t="shared" si="553"/>
        <v>0</v>
      </c>
      <c r="N8481" s="782">
        <v>3200000</v>
      </c>
      <c r="O8481" s="782">
        <v>3200000</v>
      </c>
      <c r="P8481" s="515">
        <v>9600000</v>
      </c>
      <c r="Q8481" s="782">
        <v>3200000</v>
      </c>
      <c r="R8481" s="782"/>
      <c r="T8481" s="568"/>
    </row>
    <row r="8482" spans="1:20" s="498" customFormat="1" ht="12" x14ac:dyDescent="0.25">
      <c r="A8482" s="772"/>
      <c r="D8482" s="515" t="s">
        <v>14677</v>
      </c>
      <c r="E8482" s="779" t="s">
        <v>14678</v>
      </c>
      <c r="F8482" s="780" t="s">
        <v>5694</v>
      </c>
      <c r="G8482" s="781" t="s">
        <v>10795</v>
      </c>
      <c r="H8482" s="781" t="s">
        <v>10796</v>
      </c>
      <c r="I8482" s="781" t="s">
        <v>5517</v>
      </c>
      <c r="J8482" s="782">
        <v>2300000</v>
      </c>
      <c r="K8482" s="783">
        <v>2300000</v>
      </c>
      <c r="L8482" s="784">
        <f t="shared" si="552"/>
        <v>0</v>
      </c>
      <c r="M8482" s="784">
        <f t="shared" si="553"/>
        <v>0</v>
      </c>
      <c r="N8482" s="782">
        <v>2300000</v>
      </c>
      <c r="O8482" s="782">
        <v>2300000</v>
      </c>
      <c r="P8482" s="515">
        <v>6900000</v>
      </c>
      <c r="Q8482" s="782">
        <v>2300000</v>
      </c>
      <c r="R8482" s="782"/>
      <c r="T8482" s="568"/>
    </row>
    <row r="8483" spans="1:20" s="498" customFormat="1" ht="12" x14ac:dyDescent="0.25">
      <c r="A8483" s="772"/>
      <c r="D8483" s="515" t="s">
        <v>14679</v>
      </c>
      <c r="E8483" s="779" t="s">
        <v>14680</v>
      </c>
      <c r="F8483" s="780" t="s">
        <v>7135</v>
      </c>
      <c r="G8483" s="781" t="s">
        <v>10795</v>
      </c>
      <c r="H8483" s="781" t="s">
        <v>10796</v>
      </c>
      <c r="I8483" s="781" t="s">
        <v>5517</v>
      </c>
      <c r="J8483" s="782">
        <v>1500000</v>
      </c>
      <c r="K8483" s="783">
        <v>1500000</v>
      </c>
      <c r="L8483" s="784">
        <f t="shared" si="552"/>
        <v>0</v>
      </c>
      <c r="M8483" s="784">
        <f t="shared" si="553"/>
        <v>0</v>
      </c>
      <c r="N8483" s="782">
        <v>1500000</v>
      </c>
      <c r="O8483" s="782">
        <v>1500000</v>
      </c>
      <c r="P8483" s="515">
        <v>4500000</v>
      </c>
      <c r="Q8483" s="782">
        <v>1300000</v>
      </c>
      <c r="R8483" s="782"/>
      <c r="T8483" s="568"/>
    </row>
    <row r="8484" spans="1:20" s="498" customFormat="1" ht="12" x14ac:dyDescent="0.25">
      <c r="A8484" s="772"/>
      <c r="D8484" s="515" t="s">
        <v>14681</v>
      </c>
      <c r="E8484" s="779" t="s">
        <v>14682</v>
      </c>
      <c r="F8484" s="780" t="s">
        <v>5697</v>
      </c>
      <c r="G8484" s="781" t="s">
        <v>10795</v>
      </c>
      <c r="H8484" s="781" t="s">
        <v>10796</v>
      </c>
      <c r="I8484" s="781" t="s">
        <v>5517</v>
      </c>
      <c r="J8484" s="782">
        <v>1500000</v>
      </c>
      <c r="K8484" s="783">
        <v>1500000</v>
      </c>
      <c r="L8484" s="784">
        <f t="shared" si="552"/>
        <v>0</v>
      </c>
      <c r="M8484" s="784">
        <f t="shared" si="553"/>
        <v>0</v>
      </c>
      <c r="N8484" s="782">
        <v>1500000</v>
      </c>
      <c r="O8484" s="782">
        <v>1500000</v>
      </c>
      <c r="P8484" s="515">
        <v>4500000</v>
      </c>
      <c r="Q8484" s="782">
        <v>1300000</v>
      </c>
      <c r="R8484" s="782"/>
      <c r="T8484" s="568"/>
    </row>
    <row r="8485" spans="1:20" s="498" customFormat="1" ht="12" x14ac:dyDescent="0.25">
      <c r="A8485" s="772"/>
      <c r="D8485" s="515" t="s">
        <v>14683</v>
      </c>
      <c r="E8485" s="779" t="s">
        <v>14684</v>
      </c>
      <c r="F8485" s="780" t="s">
        <v>9991</v>
      </c>
      <c r="G8485" s="781" t="s">
        <v>10795</v>
      </c>
      <c r="H8485" s="781" t="s">
        <v>10796</v>
      </c>
      <c r="I8485" s="781" t="s">
        <v>5517</v>
      </c>
      <c r="J8485" s="782">
        <v>1300000</v>
      </c>
      <c r="K8485" s="783">
        <v>1300000</v>
      </c>
      <c r="L8485" s="784">
        <f t="shared" si="552"/>
        <v>0</v>
      </c>
      <c r="M8485" s="784">
        <f t="shared" si="553"/>
        <v>0</v>
      </c>
      <c r="N8485" s="782">
        <v>1300000</v>
      </c>
      <c r="O8485" s="782">
        <v>1300000</v>
      </c>
      <c r="P8485" s="515">
        <v>3900000</v>
      </c>
      <c r="Q8485" s="782">
        <v>1300000</v>
      </c>
      <c r="R8485" s="782"/>
      <c r="T8485" s="568"/>
    </row>
    <row r="8486" spans="1:20" s="498" customFormat="1" ht="12" x14ac:dyDescent="0.25">
      <c r="A8486" s="772"/>
      <c r="D8486" s="515" t="s">
        <v>14685</v>
      </c>
      <c r="E8486" s="779" t="s">
        <v>14686</v>
      </c>
      <c r="F8486" s="780" t="s">
        <v>8701</v>
      </c>
      <c r="G8486" s="781" t="s">
        <v>10795</v>
      </c>
      <c r="H8486" s="781" t="s">
        <v>10796</v>
      </c>
      <c r="I8486" s="781" t="s">
        <v>5517</v>
      </c>
      <c r="J8486" s="782">
        <v>1300000</v>
      </c>
      <c r="K8486" s="783">
        <v>1300000</v>
      </c>
      <c r="L8486" s="784">
        <f t="shared" si="552"/>
        <v>0</v>
      </c>
      <c r="M8486" s="784">
        <f t="shared" si="553"/>
        <v>0</v>
      </c>
      <c r="N8486" s="782">
        <v>1300000</v>
      </c>
      <c r="O8486" s="782">
        <v>1300000</v>
      </c>
      <c r="P8486" s="515">
        <v>3900000</v>
      </c>
      <c r="Q8486" s="782">
        <v>1300000</v>
      </c>
      <c r="R8486" s="782"/>
      <c r="T8486" s="568"/>
    </row>
    <row r="8487" spans="1:20" s="498" customFormat="1" ht="12" x14ac:dyDescent="0.25">
      <c r="A8487" s="772"/>
      <c r="D8487" s="515" t="s">
        <v>14687</v>
      </c>
      <c r="E8487" s="779" t="s">
        <v>14688</v>
      </c>
      <c r="F8487" s="515" t="s">
        <v>14689</v>
      </c>
      <c r="G8487" s="781" t="s">
        <v>10795</v>
      </c>
      <c r="H8487" s="781" t="s">
        <v>10796</v>
      </c>
      <c r="I8487" s="781" t="s">
        <v>5517</v>
      </c>
      <c r="J8487" s="782">
        <v>3300000</v>
      </c>
      <c r="K8487" s="783">
        <v>3300000</v>
      </c>
      <c r="L8487" s="784">
        <f t="shared" si="552"/>
        <v>0</v>
      </c>
      <c r="M8487" s="784">
        <f t="shared" si="553"/>
        <v>0</v>
      </c>
      <c r="N8487" s="782">
        <v>3300000</v>
      </c>
      <c r="O8487" s="782">
        <v>3300000</v>
      </c>
      <c r="P8487" s="515">
        <v>9900000</v>
      </c>
      <c r="Q8487" s="782">
        <v>3300000</v>
      </c>
      <c r="R8487" s="782"/>
      <c r="T8487" s="568"/>
    </row>
    <row r="8488" spans="1:20" s="498" customFormat="1" ht="12" x14ac:dyDescent="0.25">
      <c r="A8488" s="772"/>
      <c r="D8488" s="515" t="s">
        <v>14690</v>
      </c>
      <c r="E8488" s="779" t="s">
        <v>14691</v>
      </c>
      <c r="F8488" s="780" t="s">
        <v>5703</v>
      </c>
      <c r="G8488" s="781" t="s">
        <v>10795</v>
      </c>
      <c r="H8488" s="781" t="s">
        <v>10796</v>
      </c>
      <c r="I8488" s="781" t="s">
        <v>5517</v>
      </c>
      <c r="J8488" s="782">
        <v>2000000</v>
      </c>
      <c r="K8488" s="783">
        <v>2000000</v>
      </c>
      <c r="L8488" s="784">
        <f t="shared" si="552"/>
        <v>0</v>
      </c>
      <c r="M8488" s="784">
        <f t="shared" si="553"/>
        <v>0</v>
      </c>
      <c r="N8488" s="782">
        <v>2000000</v>
      </c>
      <c r="O8488" s="782">
        <v>2000000</v>
      </c>
      <c r="P8488" s="515">
        <v>6000000</v>
      </c>
      <c r="Q8488" s="782">
        <v>1800000</v>
      </c>
      <c r="R8488" s="782"/>
      <c r="T8488" s="568"/>
    </row>
    <row r="8489" spans="1:20" s="498" customFormat="1" ht="12" x14ac:dyDescent="0.25">
      <c r="A8489" s="772"/>
      <c r="D8489" s="515" t="s">
        <v>14692</v>
      </c>
      <c r="E8489" s="779" t="s">
        <v>14693</v>
      </c>
      <c r="F8489" s="515" t="s">
        <v>6462</v>
      </c>
      <c r="G8489" s="781" t="s">
        <v>10795</v>
      </c>
      <c r="H8489" s="781" t="s">
        <v>10796</v>
      </c>
      <c r="I8489" s="781" t="s">
        <v>5517</v>
      </c>
      <c r="J8489" s="782">
        <v>3600000</v>
      </c>
      <c r="K8489" s="783">
        <v>3600000</v>
      </c>
      <c r="L8489" s="784">
        <f t="shared" si="552"/>
        <v>0</v>
      </c>
      <c r="M8489" s="784">
        <f t="shared" si="553"/>
        <v>0</v>
      </c>
      <c r="N8489" s="782">
        <v>3600000</v>
      </c>
      <c r="O8489" s="782">
        <v>3600000</v>
      </c>
      <c r="P8489" s="515">
        <v>10800000</v>
      </c>
      <c r="Q8489" s="782">
        <v>3600000</v>
      </c>
      <c r="R8489" s="782"/>
      <c r="T8489" s="568"/>
    </row>
    <row r="8490" spans="1:20" s="751" customFormat="1" ht="12" customHeight="1" x14ac:dyDescent="0.3">
      <c r="A8490" s="946" t="s">
        <v>5500</v>
      </c>
      <c r="B8490" s="946"/>
      <c r="C8490" s="946"/>
      <c r="D8490" s="946"/>
      <c r="E8490" s="946"/>
      <c r="F8490" s="946"/>
      <c r="G8490" s="946"/>
      <c r="H8490" s="946"/>
      <c r="I8490" s="946"/>
      <c r="J8490" s="946"/>
      <c r="K8490" s="946"/>
      <c r="L8490" s="946"/>
      <c r="M8490" s="946"/>
      <c r="N8490" s="946"/>
      <c r="O8490" s="946"/>
      <c r="P8490" s="946"/>
      <c r="Q8490" s="946"/>
      <c r="T8490" s="752"/>
    </row>
    <row r="8491" spans="1:20" s="751" customFormat="1" ht="13.8" x14ac:dyDescent="0.3">
      <c r="A8491" s="946" t="s">
        <v>5501</v>
      </c>
      <c r="B8491" s="946"/>
      <c r="C8491" s="946"/>
      <c r="D8491" s="946"/>
      <c r="E8491" s="946"/>
      <c r="F8491" s="946"/>
      <c r="G8491" s="946"/>
      <c r="H8491" s="946"/>
      <c r="I8491" s="946"/>
      <c r="J8491" s="946"/>
      <c r="K8491" s="946"/>
      <c r="L8491" s="946"/>
      <c r="M8491" s="946"/>
      <c r="N8491" s="946"/>
      <c r="O8491" s="946"/>
      <c r="P8491" s="946"/>
      <c r="Q8491" s="946"/>
      <c r="T8491" s="752"/>
    </row>
    <row r="8492" spans="1:20" s="753" customFormat="1" ht="13.2" x14ac:dyDescent="0.25">
      <c r="A8492" s="947" t="s">
        <v>12786</v>
      </c>
      <c r="B8492" s="947"/>
      <c r="C8492" s="947"/>
      <c r="D8492" s="947"/>
      <c r="E8492" s="947"/>
      <c r="F8492" s="947"/>
      <c r="G8492" s="947"/>
      <c r="H8492" s="947"/>
      <c r="I8492" s="947"/>
      <c r="J8492" s="947"/>
      <c r="K8492" s="947"/>
      <c r="L8492" s="947"/>
      <c r="M8492" s="947"/>
      <c r="N8492" s="947"/>
      <c r="O8492" s="947"/>
      <c r="P8492" s="947"/>
      <c r="Q8492" s="947"/>
      <c r="T8492" s="754"/>
    </row>
    <row r="8493" spans="1:20" s="760" customFormat="1" ht="24" customHeight="1" x14ac:dyDescent="0.25">
      <c r="A8493" s="943" t="s">
        <v>5502</v>
      </c>
      <c r="B8493" s="948" t="s">
        <v>5503</v>
      </c>
      <c r="C8493" s="949"/>
      <c r="D8493" s="755"/>
      <c r="E8493" s="943" t="s">
        <v>5504</v>
      </c>
      <c r="F8493" s="943" t="s">
        <v>4881</v>
      </c>
      <c r="G8493" s="943" t="s">
        <v>5505</v>
      </c>
      <c r="H8493" s="943" t="s">
        <v>5506</v>
      </c>
      <c r="I8493" s="943" t="s">
        <v>5507</v>
      </c>
      <c r="J8493" s="756" t="s">
        <v>3115</v>
      </c>
      <c r="K8493" s="757" t="s">
        <v>3116</v>
      </c>
      <c r="L8493" s="758" t="s">
        <v>5508</v>
      </c>
      <c r="M8493" s="758" t="s">
        <v>5509</v>
      </c>
      <c r="N8493" s="756" t="s">
        <v>3116</v>
      </c>
      <c r="O8493" s="756" t="s">
        <v>3116</v>
      </c>
      <c r="P8493" s="759" t="s">
        <v>3317</v>
      </c>
      <c r="Q8493" s="759" t="s">
        <v>3341</v>
      </c>
      <c r="R8493" s="759" t="s">
        <v>5510</v>
      </c>
      <c r="T8493" s="761"/>
    </row>
    <row r="8494" spans="1:20" s="760" customFormat="1" ht="19.5" customHeight="1" x14ac:dyDescent="0.25">
      <c r="A8494" s="944"/>
      <c r="B8494" s="950"/>
      <c r="C8494" s="951"/>
      <c r="D8494" s="762"/>
      <c r="E8494" s="944"/>
      <c r="F8494" s="944"/>
      <c r="G8494" s="944"/>
      <c r="H8494" s="944"/>
      <c r="I8494" s="944"/>
      <c r="J8494" s="763">
        <v>2020</v>
      </c>
      <c r="K8494" s="764" t="s">
        <v>3120</v>
      </c>
      <c r="L8494" s="765" t="s">
        <v>3120</v>
      </c>
      <c r="M8494" s="765" t="s">
        <v>3120</v>
      </c>
      <c r="N8494" s="766" t="s">
        <v>5068</v>
      </c>
      <c r="O8494" s="766" t="s">
        <v>5069</v>
      </c>
      <c r="P8494" s="763" t="s">
        <v>4882</v>
      </c>
      <c r="Q8494" s="766" t="s">
        <v>5102</v>
      </c>
      <c r="R8494" s="763"/>
      <c r="T8494" s="761"/>
    </row>
    <row r="8495" spans="1:20" s="760" customFormat="1" ht="15.75" customHeight="1" x14ac:dyDescent="0.25">
      <c r="A8495" s="945"/>
      <c r="B8495" s="952"/>
      <c r="C8495" s="953"/>
      <c r="D8495" s="768"/>
      <c r="E8495" s="945"/>
      <c r="F8495" s="945"/>
      <c r="G8495" s="945"/>
      <c r="H8495" s="945"/>
      <c r="I8495" s="945"/>
      <c r="J8495" s="769" t="s">
        <v>14</v>
      </c>
      <c r="K8495" s="770" t="s">
        <v>14</v>
      </c>
      <c r="L8495" s="771" t="s">
        <v>14</v>
      </c>
      <c r="M8495" s="771" t="s">
        <v>14</v>
      </c>
      <c r="N8495" s="769" t="s">
        <v>14</v>
      </c>
      <c r="O8495" s="769" t="s">
        <v>14</v>
      </c>
      <c r="P8495" s="769" t="s">
        <v>14</v>
      </c>
      <c r="Q8495" s="769" t="s">
        <v>14</v>
      </c>
      <c r="R8495" s="769"/>
      <c r="T8495" s="761"/>
    </row>
    <row r="8496" spans="1:20" s="498" customFormat="1" ht="24" x14ac:dyDescent="0.25">
      <c r="A8496" s="772"/>
      <c r="D8496" s="515" t="s">
        <v>14694</v>
      </c>
      <c r="E8496" s="779" t="s">
        <v>14695</v>
      </c>
      <c r="F8496" s="780" t="s">
        <v>6467</v>
      </c>
      <c r="G8496" s="781" t="s">
        <v>10795</v>
      </c>
      <c r="H8496" s="781" t="s">
        <v>10796</v>
      </c>
      <c r="I8496" s="781" t="s">
        <v>5517</v>
      </c>
      <c r="J8496" s="782">
        <v>2000000</v>
      </c>
      <c r="K8496" s="783">
        <v>2000000</v>
      </c>
      <c r="L8496" s="784">
        <f t="shared" si="552"/>
        <v>0</v>
      </c>
      <c r="M8496" s="784">
        <f t="shared" si="553"/>
        <v>0</v>
      </c>
      <c r="N8496" s="782">
        <v>2000000</v>
      </c>
      <c r="O8496" s="782">
        <v>2000000</v>
      </c>
      <c r="P8496" s="515">
        <v>6000000</v>
      </c>
      <c r="Q8496" s="782">
        <v>2000000</v>
      </c>
      <c r="R8496" s="782"/>
      <c r="T8496" s="568"/>
    </row>
    <row r="8497" spans="1:20" s="498" customFormat="1" ht="12" x14ac:dyDescent="0.25">
      <c r="A8497" s="772"/>
      <c r="D8497" s="515" t="s">
        <v>14696</v>
      </c>
      <c r="E8497" s="779" t="s">
        <v>14697</v>
      </c>
      <c r="F8497" s="780" t="s">
        <v>5718</v>
      </c>
      <c r="G8497" s="781" t="s">
        <v>10795</v>
      </c>
      <c r="H8497" s="781" t="s">
        <v>10796</v>
      </c>
      <c r="I8497" s="781" t="s">
        <v>5517</v>
      </c>
      <c r="J8497" s="782">
        <v>1300000</v>
      </c>
      <c r="K8497" s="783">
        <v>1300000</v>
      </c>
      <c r="L8497" s="784">
        <f t="shared" si="552"/>
        <v>0</v>
      </c>
      <c r="M8497" s="784">
        <f t="shared" si="553"/>
        <v>0</v>
      </c>
      <c r="N8497" s="782">
        <v>1300000</v>
      </c>
      <c r="O8497" s="782">
        <v>1300000</v>
      </c>
      <c r="P8497" s="515">
        <v>3900000</v>
      </c>
      <c r="Q8497" s="782">
        <v>1300000</v>
      </c>
      <c r="R8497" s="782"/>
      <c r="T8497" s="568"/>
    </row>
    <row r="8498" spans="1:20" s="498" customFormat="1" ht="12" x14ac:dyDescent="0.25">
      <c r="A8498" s="772"/>
      <c r="D8498" s="515" t="s">
        <v>14698</v>
      </c>
      <c r="E8498" s="779" t="s">
        <v>14699</v>
      </c>
      <c r="F8498" s="780" t="s">
        <v>6716</v>
      </c>
      <c r="G8498" s="781" t="s">
        <v>10795</v>
      </c>
      <c r="H8498" s="781" t="s">
        <v>10796</v>
      </c>
      <c r="I8498" s="781" t="s">
        <v>5517</v>
      </c>
      <c r="J8498" s="782">
        <v>1200000</v>
      </c>
      <c r="K8498" s="783">
        <v>1200000</v>
      </c>
      <c r="L8498" s="784">
        <f t="shared" si="552"/>
        <v>0</v>
      </c>
      <c r="M8498" s="784">
        <f t="shared" si="553"/>
        <v>0</v>
      </c>
      <c r="N8498" s="782">
        <v>1200000</v>
      </c>
      <c r="O8498" s="782">
        <v>1200000</v>
      </c>
      <c r="P8498" s="515">
        <v>3600000</v>
      </c>
      <c r="Q8498" s="782">
        <v>1200000</v>
      </c>
      <c r="R8498" s="782"/>
      <c r="T8498" s="568"/>
    </row>
    <row r="8499" spans="1:20" s="498" customFormat="1" ht="36" x14ac:dyDescent="0.25">
      <c r="A8499" s="772"/>
      <c r="D8499" s="515" t="s">
        <v>14700</v>
      </c>
      <c r="E8499" s="779" t="s">
        <v>14701</v>
      </c>
      <c r="F8499" s="780" t="s">
        <v>14702</v>
      </c>
      <c r="G8499" s="781" t="s">
        <v>10795</v>
      </c>
      <c r="H8499" s="781" t="s">
        <v>10796</v>
      </c>
      <c r="I8499" s="781" t="s">
        <v>5517</v>
      </c>
      <c r="J8499" s="782">
        <v>1600000</v>
      </c>
      <c r="K8499" s="783">
        <v>1600000</v>
      </c>
      <c r="L8499" s="784">
        <f t="shared" si="552"/>
        <v>0</v>
      </c>
      <c r="M8499" s="784">
        <f t="shared" si="553"/>
        <v>0</v>
      </c>
      <c r="N8499" s="782">
        <v>1600000</v>
      </c>
      <c r="O8499" s="782">
        <v>1600000</v>
      </c>
      <c r="P8499" s="515">
        <v>4800000</v>
      </c>
      <c r="Q8499" s="782">
        <v>1600000</v>
      </c>
      <c r="R8499" s="782"/>
      <c r="T8499" s="568"/>
    </row>
    <row r="8500" spans="1:20" s="498" customFormat="1" ht="12" x14ac:dyDescent="0.25">
      <c r="A8500" s="772"/>
      <c r="D8500" s="515" t="s">
        <v>14703</v>
      </c>
      <c r="E8500" s="779" t="s">
        <v>14704</v>
      </c>
      <c r="F8500" s="515" t="s">
        <v>5727</v>
      </c>
      <c r="G8500" s="781" t="s">
        <v>10795</v>
      </c>
      <c r="H8500" s="781" t="s">
        <v>10796</v>
      </c>
      <c r="I8500" s="781" t="s">
        <v>5517</v>
      </c>
      <c r="J8500" s="782">
        <v>4000000</v>
      </c>
      <c r="K8500" s="783">
        <v>4000000</v>
      </c>
      <c r="L8500" s="784">
        <f t="shared" si="552"/>
        <v>0</v>
      </c>
      <c r="M8500" s="784">
        <f t="shared" si="553"/>
        <v>0</v>
      </c>
      <c r="N8500" s="782">
        <v>4000000</v>
      </c>
      <c r="O8500" s="782">
        <v>4000000</v>
      </c>
      <c r="P8500" s="515">
        <v>12000000</v>
      </c>
      <c r="Q8500" s="782">
        <v>4000000</v>
      </c>
      <c r="R8500" s="782"/>
      <c r="T8500" s="568"/>
    </row>
    <row r="8501" spans="1:20" s="498" customFormat="1" ht="12" x14ac:dyDescent="0.25">
      <c r="A8501" s="772"/>
      <c r="D8501" s="515" t="s">
        <v>14705</v>
      </c>
      <c r="E8501" s="779" t="s">
        <v>14706</v>
      </c>
      <c r="F8501" s="780" t="s">
        <v>6224</v>
      </c>
      <c r="G8501" s="781" t="s">
        <v>10795</v>
      </c>
      <c r="H8501" s="781" t="s">
        <v>10796</v>
      </c>
      <c r="I8501" s="781" t="s">
        <v>5517</v>
      </c>
      <c r="J8501" s="782">
        <v>0</v>
      </c>
      <c r="K8501" s="783">
        <v>0</v>
      </c>
      <c r="L8501" s="784">
        <f t="shared" si="552"/>
        <v>0</v>
      </c>
      <c r="M8501" s="784">
        <f t="shared" si="553"/>
        <v>0</v>
      </c>
      <c r="N8501" s="782">
        <v>0</v>
      </c>
      <c r="O8501" s="782">
        <v>0</v>
      </c>
      <c r="P8501" s="515">
        <v>0</v>
      </c>
      <c r="Q8501" s="782">
        <v>0</v>
      </c>
      <c r="R8501" s="782"/>
      <c r="T8501" s="568"/>
    </row>
    <row r="8502" spans="1:20" s="498" customFormat="1" ht="24" x14ac:dyDescent="0.25">
      <c r="A8502" s="772"/>
      <c r="D8502" s="515" t="s">
        <v>14707</v>
      </c>
      <c r="E8502" s="779" t="s">
        <v>14708</v>
      </c>
      <c r="F8502" s="780" t="s">
        <v>5733</v>
      </c>
      <c r="G8502" s="781" t="s">
        <v>10795</v>
      </c>
      <c r="H8502" s="781" t="s">
        <v>10796</v>
      </c>
      <c r="I8502" s="781" t="s">
        <v>5517</v>
      </c>
      <c r="J8502" s="782">
        <v>3000000</v>
      </c>
      <c r="K8502" s="783">
        <v>3000000</v>
      </c>
      <c r="L8502" s="784">
        <f t="shared" si="552"/>
        <v>0</v>
      </c>
      <c r="M8502" s="784">
        <f t="shared" si="553"/>
        <v>0</v>
      </c>
      <c r="N8502" s="782">
        <v>3000000</v>
      </c>
      <c r="O8502" s="782">
        <v>3000000</v>
      </c>
      <c r="P8502" s="515">
        <v>9000000</v>
      </c>
      <c r="Q8502" s="782">
        <v>3000000</v>
      </c>
      <c r="R8502" s="782"/>
      <c r="T8502" s="568"/>
    </row>
    <row r="8503" spans="1:20" s="498" customFormat="1" ht="12" x14ac:dyDescent="0.25">
      <c r="A8503" s="772"/>
      <c r="D8503" s="515" t="s">
        <v>14709</v>
      </c>
      <c r="E8503" s="779" t="s">
        <v>14710</v>
      </c>
      <c r="F8503" s="515" t="s">
        <v>6605</v>
      </c>
      <c r="G8503" s="781" t="s">
        <v>10795</v>
      </c>
      <c r="H8503" s="781" t="s">
        <v>10796</v>
      </c>
      <c r="I8503" s="781" t="s">
        <v>5517</v>
      </c>
      <c r="J8503" s="782">
        <v>200000</v>
      </c>
      <c r="K8503" s="783">
        <v>200000</v>
      </c>
      <c r="L8503" s="784">
        <f t="shared" si="552"/>
        <v>0</v>
      </c>
      <c r="M8503" s="784">
        <f t="shared" si="553"/>
        <v>0</v>
      </c>
      <c r="N8503" s="782">
        <v>200000</v>
      </c>
      <c r="O8503" s="782">
        <v>200000</v>
      </c>
      <c r="P8503" s="515">
        <v>600000</v>
      </c>
      <c r="Q8503" s="782">
        <v>200000</v>
      </c>
      <c r="R8503" s="782"/>
      <c r="T8503" s="568"/>
    </row>
    <row r="8504" spans="1:20" s="498" customFormat="1" ht="12" x14ac:dyDescent="0.25">
      <c r="A8504" s="772"/>
      <c r="D8504" s="515" t="s">
        <v>14711</v>
      </c>
      <c r="E8504" s="779" t="s">
        <v>14712</v>
      </c>
      <c r="F8504" s="780" t="s">
        <v>5739</v>
      </c>
      <c r="G8504" s="781" t="s">
        <v>10795</v>
      </c>
      <c r="H8504" s="781" t="s">
        <v>10796</v>
      </c>
      <c r="I8504" s="781" t="s">
        <v>5517</v>
      </c>
      <c r="J8504" s="782">
        <v>4000000</v>
      </c>
      <c r="K8504" s="783">
        <v>4000000</v>
      </c>
      <c r="L8504" s="784">
        <f t="shared" si="552"/>
        <v>0</v>
      </c>
      <c r="M8504" s="784">
        <f t="shared" si="553"/>
        <v>0</v>
      </c>
      <c r="N8504" s="782">
        <v>4000000</v>
      </c>
      <c r="O8504" s="782">
        <v>4000000</v>
      </c>
      <c r="P8504" s="515">
        <v>12000000</v>
      </c>
      <c r="Q8504" s="782">
        <v>4000000</v>
      </c>
      <c r="R8504" s="782"/>
      <c r="T8504" s="568"/>
    </row>
    <row r="8505" spans="1:20" s="498" customFormat="1" ht="24" x14ac:dyDescent="0.25">
      <c r="A8505" s="772"/>
      <c r="D8505" s="515" t="s">
        <v>14713</v>
      </c>
      <c r="E8505" s="779" t="s">
        <v>14714</v>
      </c>
      <c r="F8505" s="780" t="s">
        <v>7167</v>
      </c>
      <c r="G8505" s="781" t="s">
        <v>10795</v>
      </c>
      <c r="H8505" s="781" t="s">
        <v>10796</v>
      </c>
      <c r="I8505" s="781" t="s">
        <v>5517</v>
      </c>
      <c r="J8505" s="782">
        <v>600000</v>
      </c>
      <c r="K8505" s="783">
        <v>600000</v>
      </c>
      <c r="L8505" s="784">
        <f t="shared" si="552"/>
        <v>0</v>
      </c>
      <c r="M8505" s="784">
        <f t="shared" si="553"/>
        <v>0</v>
      </c>
      <c r="N8505" s="782">
        <v>600000</v>
      </c>
      <c r="O8505" s="782">
        <v>600000</v>
      </c>
      <c r="P8505" s="515">
        <v>1800000</v>
      </c>
      <c r="Q8505" s="782">
        <v>600000</v>
      </c>
      <c r="R8505" s="782"/>
      <c r="T8505" s="568"/>
    </row>
    <row r="8506" spans="1:20" s="498" customFormat="1" ht="12" x14ac:dyDescent="0.25">
      <c r="A8506" s="772"/>
      <c r="D8506" s="515" t="s">
        <v>14715</v>
      </c>
      <c r="E8506" s="779" t="s">
        <v>14716</v>
      </c>
      <c r="F8506" s="780" t="s">
        <v>5745</v>
      </c>
      <c r="G8506" s="781" t="s">
        <v>10795</v>
      </c>
      <c r="H8506" s="781" t="s">
        <v>10796</v>
      </c>
      <c r="I8506" s="781" t="s">
        <v>5517</v>
      </c>
      <c r="J8506" s="782">
        <v>3000000</v>
      </c>
      <c r="K8506" s="783">
        <v>3000000</v>
      </c>
      <c r="L8506" s="784">
        <f t="shared" si="552"/>
        <v>0</v>
      </c>
      <c r="M8506" s="784">
        <f t="shared" si="553"/>
        <v>0</v>
      </c>
      <c r="N8506" s="782">
        <v>3000000</v>
      </c>
      <c r="O8506" s="782">
        <v>3000000</v>
      </c>
      <c r="P8506" s="515">
        <v>9000000</v>
      </c>
      <c r="Q8506" s="782">
        <v>3000000</v>
      </c>
      <c r="R8506" s="782"/>
      <c r="T8506" s="568"/>
    </row>
    <row r="8507" spans="1:20" s="498" customFormat="1" ht="24" x14ac:dyDescent="0.25">
      <c r="A8507" s="772"/>
      <c r="D8507" s="515" t="s">
        <v>14717</v>
      </c>
      <c r="E8507" s="779" t="s">
        <v>14718</v>
      </c>
      <c r="F8507" s="780" t="s">
        <v>5881</v>
      </c>
      <c r="G8507" s="781" t="s">
        <v>10795</v>
      </c>
      <c r="H8507" s="781" t="s">
        <v>10796</v>
      </c>
      <c r="I8507" s="781" t="s">
        <v>5517</v>
      </c>
      <c r="J8507" s="782">
        <v>900000</v>
      </c>
      <c r="K8507" s="783">
        <v>900000</v>
      </c>
      <c r="L8507" s="784">
        <f t="shared" si="552"/>
        <v>0</v>
      </c>
      <c r="M8507" s="784">
        <f t="shared" si="553"/>
        <v>0</v>
      </c>
      <c r="N8507" s="782">
        <v>900000</v>
      </c>
      <c r="O8507" s="782">
        <v>900000</v>
      </c>
      <c r="P8507" s="515">
        <v>2700000</v>
      </c>
      <c r="Q8507" s="782">
        <v>900000</v>
      </c>
      <c r="R8507" s="782"/>
      <c r="T8507" s="568"/>
    </row>
    <row r="8508" spans="1:20" s="498" customFormat="1" ht="12" x14ac:dyDescent="0.25">
      <c r="A8508" s="772"/>
      <c r="D8508" s="515" t="s">
        <v>14719</v>
      </c>
      <c r="E8508" s="779" t="s">
        <v>14720</v>
      </c>
      <c r="F8508" s="780" t="s">
        <v>5757</v>
      </c>
      <c r="G8508" s="781" t="s">
        <v>10795</v>
      </c>
      <c r="H8508" s="781" t="s">
        <v>10796</v>
      </c>
      <c r="I8508" s="781" t="s">
        <v>5517</v>
      </c>
      <c r="J8508" s="782">
        <v>1200000</v>
      </c>
      <c r="K8508" s="783">
        <v>1200000</v>
      </c>
      <c r="L8508" s="784">
        <f t="shared" si="552"/>
        <v>0</v>
      </c>
      <c r="M8508" s="784">
        <f t="shared" si="553"/>
        <v>0</v>
      </c>
      <c r="N8508" s="782">
        <v>1200000</v>
      </c>
      <c r="O8508" s="782">
        <v>1200000</v>
      </c>
      <c r="P8508" s="515">
        <v>3600000</v>
      </c>
      <c r="Q8508" s="782">
        <v>1200000</v>
      </c>
      <c r="R8508" s="782"/>
      <c r="T8508" s="568"/>
    </row>
    <row r="8509" spans="1:20" s="498" customFormat="1" ht="12" x14ac:dyDescent="0.25">
      <c r="A8509" s="772"/>
      <c r="D8509" s="515" t="s">
        <v>14721</v>
      </c>
      <c r="E8509" s="779" t="s">
        <v>14722</v>
      </c>
      <c r="F8509" s="780" t="s">
        <v>5765</v>
      </c>
      <c r="G8509" s="781" t="s">
        <v>10795</v>
      </c>
      <c r="H8509" s="781" t="s">
        <v>10796</v>
      </c>
      <c r="I8509" s="781" t="s">
        <v>5517</v>
      </c>
      <c r="J8509" s="782">
        <v>6000000</v>
      </c>
      <c r="K8509" s="783">
        <v>6000000</v>
      </c>
      <c r="L8509" s="784">
        <f t="shared" si="552"/>
        <v>0</v>
      </c>
      <c r="M8509" s="784">
        <f t="shared" si="553"/>
        <v>0</v>
      </c>
      <c r="N8509" s="782">
        <v>6000000</v>
      </c>
      <c r="O8509" s="782">
        <v>6000000</v>
      </c>
      <c r="P8509" s="515">
        <v>18000000</v>
      </c>
      <c r="Q8509" s="782">
        <v>6000000</v>
      </c>
      <c r="R8509" s="782"/>
      <c r="T8509" s="568"/>
    </row>
    <row r="8510" spans="1:20" s="498" customFormat="1" ht="24" x14ac:dyDescent="0.25">
      <c r="A8510" s="772"/>
      <c r="D8510" s="515" t="s">
        <v>14723</v>
      </c>
      <c r="E8510" s="779" t="s">
        <v>14724</v>
      </c>
      <c r="F8510" s="780" t="s">
        <v>14725</v>
      </c>
      <c r="G8510" s="781" t="s">
        <v>10795</v>
      </c>
      <c r="H8510" s="781" t="s">
        <v>10796</v>
      </c>
      <c r="I8510" s="781" t="s">
        <v>5517</v>
      </c>
      <c r="J8510" s="782">
        <v>3000000</v>
      </c>
      <c r="K8510" s="783">
        <v>3000000</v>
      </c>
      <c r="L8510" s="784">
        <f t="shared" si="552"/>
        <v>0</v>
      </c>
      <c r="M8510" s="784">
        <f t="shared" si="553"/>
        <v>0</v>
      </c>
      <c r="N8510" s="782">
        <v>3000000</v>
      </c>
      <c r="O8510" s="782">
        <v>3000000</v>
      </c>
      <c r="P8510" s="515">
        <v>9000000</v>
      </c>
      <c r="Q8510" s="782">
        <v>0</v>
      </c>
      <c r="R8510" s="782"/>
      <c r="T8510" s="568"/>
    </row>
    <row r="8511" spans="1:20" s="498" customFormat="1" ht="12" x14ac:dyDescent="0.25">
      <c r="A8511" s="772"/>
      <c r="D8511" s="515" t="s">
        <v>14726</v>
      </c>
      <c r="E8511" s="779" t="s">
        <v>14727</v>
      </c>
      <c r="F8511" s="780" t="s">
        <v>14566</v>
      </c>
      <c r="G8511" s="781" t="s">
        <v>10795</v>
      </c>
      <c r="H8511" s="781" t="s">
        <v>10796</v>
      </c>
      <c r="I8511" s="781" t="s">
        <v>5517</v>
      </c>
      <c r="J8511" s="782">
        <v>0</v>
      </c>
      <c r="K8511" s="783">
        <v>0</v>
      </c>
      <c r="L8511" s="784">
        <f t="shared" si="552"/>
        <v>0</v>
      </c>
      <c r="M8511" s="784">
        <f t="shared" si="553"/>
        <v>0</v>
      </c>
      <c r="N8511" s="782">
        <v>0</v>
      </c>
      <c r="O8511" s="782">
        <v>0</v>
      </c>
      <c r="P8511" s="515">
        <v>0</v>
      </c>
      <c r="Q8511" s="782">
        <v>0</v>
      </c>
      <c r="R8511" s="782"/>
      <c r="T8511" s="568"/>
    </row>
    <row r="8512" spans="1:20" s="498" customFormat="1" ht="12" x14ac:dyDescent="0.25">
      <c r="A8512" s="772"/>
      <c r="D8512" s="515" t="s">
        <v>14728</v>
      </c>
      <c r="E8512" s="779" t="s">
        <v>14611</v>
      </c>
      <c r="F8512" s="780" t="s">
        <v>14729</v>
      </c>
      <c r="G8512" s="781" t="s">
        <v>10795</v>
      </c>
      <c r="H8512" s="781" t="s">
        <v>10796</v>
      </c>
      <c r="I8512" s="781" t="s">
        <v>5517</v>
      </c>
      <c r="J8512" s="782">
        <v>0</v>
      </c>
      <c r="K8512" s="783">
        <v>0</v>
      </c>
      <c r="L8512" s="782">
        <f t="shared" si="552"/>
        <v>0</v>
      </c>
      <c r="M8512" s="782">
        <f t="shared" si="553"/>
        <v>0</v>
      </c>
      <c r="N8512" s="782">
        <v>0</v>
      </c>
      <c r="O8512" s="782">
        <v>0</v>
      </c>
      <c r="P8512" s="515">
        <v>0</v>
      </c>
      <c r="Q8512" s="782">
        <v>0</v>
      </c>
      <c r="R8512" s="782"/>
      <c r="T8512" s="568"/>
    </row>
    <row r="8513" spans="1:20" s="498" customFormat="1" ht="12" x14ac:dyDescent="0.25">
      <c r="A8513" s="772"/>
      <c r="B8513" s="566" t="s">
        <v>2556</v>
      </c>
      <c r="C8513" s="810"/>
      <c r="D8513" s="519"/>
      <c r="E8513" s="810"/>
      <c r="F8513" s="827"/>
      <c r="G8513" s="810"/>
      <c r="H8513" s="810"/>
      <c r="I8513" s="779"/>
      <c r="J8513" s="782">
        <v>1485400000</v>
      </c>
      <c r="K8513" s="783">
        <f>SUM(K8414,K8439)</f>
        <v>1485400000</v>
      </c>
      <c r="L8513" s="782">
        <f t="shared" ref="L8513:O8513" si="554">SUM(L8414,L8439)</f>
        <v>0</v>
      </c>
      <c r="M8513" s="782">
        <f t="shared" si="554"/>
        <v>0</v>
      </c>
      <c r="N8513" s="782">
        <f t="shared" si="554"/>
        <v>1595400000</v>
      </c>
      <c r="O8513" s="782">
        <f t="shared" si="554"/>
        <v>1645700000</v>
      </c>
      <c r="P8513" s="515">
        <v>4726500000</v>
      </c>
      <c r="Q8513" s="782">
        <v>1573408156</v>
      </c>
      <c r="R8513" s="782"/>
      <c r="T8513" s="568"/>
    </row>
    <row r="8514" spans="1:20" s="498" customFormat="1" ht="12" x14ac:dyDescent="0.25">
      <c r="A8514" s="772"/>
      <c r="D8514" s="816"/>
      <c r="F8514" s="536"/>
      <c r="J8514" s="776"/>
      <c r="K8514" s="776"/>
      <c r="L8514" s="776"/>
      <c r="M8514" s="776"/>
      <c r="N8514" s="776"/>
      <c r="O8514" s="776"/>
      <c r="Q8514" s="776"/>
      <c r="R8514" s="776"/>
      <c r="T8514" s="568"/>
    </row>
    <row r="8515" spans="1:20" s="498" customFormat="1" ht="12" x14ac:dyDescent="0.25">
      <c r="A8515" s="772"/>
      <c r="F8515" s="536"/>
      <c r="J8515" s="776"/>
      <c r="K8515" s="776"/>
      <c r="L8515" s="776"/>
      <c r="M8515" s="776"/>
      <c r="N8515" s="776"/>
      <c r="O8515" s="776"/>
      <c r="Q8515" s="776"/>
      <c r="R8515" s="776"/>
      <c r="T8515" s="568"/>
    </row>
    <row r="8516" spans="1:20" s="498" customFormat="1" ht="12" x14ac:dyDescent="0.25">
      <c r="A8516" s="772"/>
      <c r="F8516" s="536"/>
      <c r="J8516" s="776"/>
      <c r="K8516" s="776"/>
      <c r="L8516" s="776"/>
      <c r="M8516" s="776"/>
      <c r="N8516" s="776"/>
      <c r="O8516" s="776"/>
      <c r="Q8516" s="776"/>
      <c r="R8516" s="776"/>
      <c r="T8516" s="568"/>
    </row>
    <row r="8517" spans="1:20" s="498" customFormat="1" ht="12" x14ac:dyDescent="0.25">
      <c r="A8517" s="772"/>
      <c r="F8517" s="536"/>
      <c r="J8517" s="776"/>
      <c r="K8517" s="776"/>
      <c r="L8517" s="776"/>
      <c r="M8517" s="776"/>
      <c r="N8517" s="776"/>
      <c r="O8517" s="776"/>
      <c r="Q8517" s="776"/>
      <c r="R8517" s="776"/>
      <c r="T8517" s="568"/>
    </row>
    <row r="8518" spans="1:20" s="498" customFormat="1" ht="12" x14ac:dyDescent="0.25">
      <c r="A8518" s="772"/>
      <c r="F8518" s="536"/>
      <c r="J8518" s="776"/>
      <c r="K8518" s="776"/>
      <c r="L8518" s="776"/>
      <c r="M8518" s="776"/>
      <c r="N8518" s="776"/>
      <c r="O8518" s="776"/>
      <c r="Q8518" s="776"/>
      <c r="R8518" s="776"/>
      <c r="T8518" s="568"/>
    </row>
    <row r="8519" spans="1:20" s="498" customFormat="1" ht="12" x14ac:dyDescent="0.25">
      <c r="A8519" s="772"/>
      <c r="F8519" s="536"/>
      <c r="J8519" s="776"/>
      <c r="K8519" s="776"/>
      <c r="L8519" s="776"/>
      <c r="M8519" s="776"/>
      <c r="N8519" s="776"/>
      <c r="O8519" s="776"/>
      <c r="Q8519" s="776"/>
      <c r="R8519" s="776"/>
      <c r="T8519" s="568"/>
    </row>
    <row r="8520" spans="1:20" s="751" customFormat="1" ht="12" customHeight="1" x14ac:dyDescent="0.3">
      <c r="A8520" s="946" t="s">
        <v>5500</v>
      </c>
      <c r="B8520" s="946"/>
      <c r="C8520" s="946"/>
      <c r="D8520" s="946"/>
      <c r="E8520" s="946"/>
      <c r="F8520" s="946"/>
      <c r="G8520" s="946"/>
      <c r="H8520" s="946"/>
      <c r="I8520" s="946"/>
      <c r="J8520" s="946"/>
      <c r="K8520" s="946"/>
      <c r="L8520" s="946"/>
      <c r="M8520" s="946"/>
      <c r="N8520" s="946"/>
      <c r="O8520" s="946"/>
      <c r="P8520" s="946"/>
      <c r="Q8520" s="946"/>
      <c r="T8520" s="752"/>
    </row>
    <row r="8521" spans="1:20" s="751" customFormat="1" ht="13.8" x14ac:dyDescent="0.3">
      <c r="A8521" s="946" t="s">
        <v>5501</v>
      </c>
      <c r="B8521" s="946"/>
      <c r="C8521" s="946"/>
      <c r="D8521" s="946"/>
      <c r="E8521" s="946"/>
      <c r="F8521" s="946"/>
      <c r="G8521" s="946"/>
      <c r="H8521" s="946"/>
      <c r="I8521" s="946"/>
      <c r="J8521" s="946"/>
      <c r="K8521" s="946"/>
      <c r="L8521" s="946"/>
      <c r="M8521" s="946"/>
      <c r="N8521" s="946"/>
      <c r="O8521" s="946"/>
      <c r="P8521" s="946"/>
      <c r="Q8521" s="946"/>
      <c r="T8521" s="752"/>
    </row>
    <row r="8522" spans="1:20" s="753" customFormat="1" ht="13.2" x14ac:dyDescent="0.25">
      <c r="A8522" s="947" t="s">
        <v>12786</v>
      </c>
      <c r="B8522" s="947"/>
      <c r="C8522" s="947"/>
      <c r="D8522" s="947"/>
      <c r="E8522" s="947"/>
      <c r="F8522" s="947"/>
      <c r="G8522" s="947"/>
      <c r="H8522" s="947"/>
      <c r="I8522" s="947"/>
      <c r="J8522" s="947"/>
      <c r="K8522" s="947"/>
      <c r="L8522" s="947"/>
      <c r="M8522" s="947"/>
      <c r="N8522" s="947"/>
      <c r="O8522" s="947"/>
      <c r="P8522" s="947"/>
      <c r="Q8522" s="947"/>
      <c r="T8522" s="754"/>
    </row>
    <row r="8523" spans="1:20" s="760" customFormat="1" ht="24" customHeight="1" x14ac:dyDescent="0.25">
      <c r="A8523" s="943" t="s">
        <v>5502</v>
      </c>
      <c r="B8523" s="948" t="s">
        <v>5503</v>
      </c>
      <c r="C8523" s="949"/>
      <c r="D8523" s="755"/>
      <c r="E8523" s="943" t="s">
        <v>5504</v>
      </c>
      <c r="F8523" s="943" t="s">
        <v>4881</v>
      </c>
      <c r="G8523" s="943" t="s">
        <v>5505</v>
      </c>
      <c r="H8523" s="943" t="s">
        <v>5506</v>
      </c>
      <c r="I8523" s="943" t="s">
        <v>5507</v>
      </c>
      <c r="J8523" s="756" t="s">
        <v>3115</v>
      </c>
      <c r="K8523" s="757" t="s">
        <v>3116</v>
      </c>
      <c r="L8523" s="758" t="s">
        <v>5508</v>
      </c>
      <c r="M8523" s="758" t="s">
        <v>5509</v>
      </c>
      <c r="N8523" s="756" t="s">
        <v>3116</v>
      </c>
      <c r="O8523" s="756" t="s">
        <v>3116</v>
      </c>
      <c r="P8523" s="759" t="s">
        <v>3317</v>
      </c>
      <c r="Q8523" s="759" t="s">
        <v>3341</v>
      </c>
      <c r="R8523" s="759" t="s">
        <v>5510</v>
      </c>
      <c r="T8523" s="761"/>
    </row>
    <row r="8524" spans="1:20" s="760" customFormat="1" ht="19.5" customHeight="1" x14ac:dyDescent="0.25">
      <c r="A8524" s="944"/>
      <c r="B8524" s="950"/>
      <c r="C8524" s="951"/>
      <c r="D8524" s="762"/>
      <c r="E8524" s="944"/>
      <c r="F8524" s="944"/>
      <c r="G8524" s="944"/>
      <c r="H8524" s="944"/>
      <c r="I8524" s="944"/>
      <c r="J8524" s="763">
        <v>2020</v>
      </c>
      <c r="K8524" s="764" t="s">
        <v>3120</v>
      </c>
      <c r="L8524" s="765" t="s">
        <v>3120</v>
      </c>
      <c r="M8524" s="765" t="s">
        <v>3120</v>
      </c>
      <c r="N8524" s="766" t="s">
        <v>5068</v>
      </c>
      <c r="O8524" s="766" t="s">
        <v>5069</v>
      </c>
      <c r="P8524" s="763" t="s">
        <v>4882</v>
      </c>
      <c r="Q8524" s="766" t="s">
        <v>5102</v>
      </c>
      <c r="R8524" s="763"/>
      <c r="T8524" s="761"/>
    </row>
    <row r="8525" spans="1:20" s="760" customFormat="1" ht="15.75" customHeight="1" x14ac:dyDescent="0.25">
      <c r="A8525" s="945"/>
      <c r="B8525" s="952"/>
      <c r="C8525" s="953"/>
      <c r="D8525" s="768"/>
      <c r="E8525" s="945"/>
      <c r="F8525" s="945"/>
      <c r="G8525" s="945"/>
      <c r="H8525" s="945"/>
      <c r="I8525" s="945"/>
      <c r="J8525" s="769" t="s">
        <v>14</v>
      </c>
      <c r="K8525" s="770" t="s">
        <v>14</v>
      </c>
      <c r="L8525" s="771" t="s">
        <v>14</v>
      </c>
      <c r="M8525" s="771" t="s">
        <v>14</v>
      </c>
      <c r="N8525" s="769" t="s">
        <v>14</v>
      </c>
      <c r="O8525" s="769" t="s">
        <v>14</v>
      </c>
      <c r="P8525" s="769" t="s">
        <v>14</v>
      </c>
      <c r="Q8525" s="769" t="s">
        <v>14</v>
      </c>
      <c r="R8525" s="769"/>
      <c r="T8525" s="761"/>
    </row>
    <row r="8526" spans="1:20" s="498" customFormat="1" ht="12" x14ac:dyDescent="0.25">
      <c r="A8526" s="772" t="s">
        <v>14730</v>
      </c>
      <c r="B8526" s="773" t="s">
        <v>2557</v>
      </c>
      <c r="C8526" s="773"/>
      <c r="D8526" s="817"/>
      <c r="E8526" s="773"/>
      <c r="F8526" s="775"/>
      <c r="G8526" s="773"/>
      <c r="H8526" s="773"/>
      <c r="I8526" s="773"/>
      <c r="J8526" s="776"/>
      <c r="K8526" s="776"/>
      <c r="L8526" s="776"/>
      <c r="M8526" s="776"/>
      <c r="N8526" s="776"/>
      <c r="O8526" s="776"/>
      <c r="Q8526" s="776"/>
      <c r="R8526" s="776"/>
      <c r="T8526" s="568"/>
    </row>
    <row r="8527" spans="1:20" s="498" customFormat="1" ht="12" x14ac:dyDescent="0.25">
      <c r="A8527" s="772"/>
      <c r="C8527" s="773" t="s">
        <v>5123</v>
      </c>
      <c r="D8527" s="794"/>
      <c r="E8527" s="773"/>
      <c r="F8527" s="775"/>
      <c r="G8527" s="773"/>
      <c r="H8527" s="773"/>
      <c r="I8527" s="773"/>
      <c r="J8527" s="777">
        <v>7284301925</v>
      </c>
      <c r="K8527" s="789">
        <f>SUM(K8528:K8553)</f>
        <v>7284301925</v>
      </c>
      <c r="L8527" s="784">
        <f t="shared" ref="L8527:O8527" si="555">SUM(L8528:L8553)</f>
        <v>0</v>
      </c>
      <c r="M8527" s="784">
        <f t="shared" si="555"/>
        <v>0</v>
      </c>
      <c r="N8527" s="784">
        <f t="shared" si="555"/>
        <v>7355023303</v>
      </c>
      <c r="O8527" s="784">
        <f t="shared" si="555"/>
        <v>7425744678</v>
      </c>
      <c r="P8527" s="777">
        <f>SUM(K8527,N8527,O8527)</f>
        <v>22065069906</v>
      </c>
      <c r="Q8527" s="777">
        <v>8284228703</v>
      </c>
      <c r="R8527" s="777"/>
      <c r="T8527" s="568"/>
    </row>
    <row r="8528" spans="1:20" s="498" customFormat="1" ht="12" x14ac:dyDescent="0.25">
      <c r="A8528" s="772"/>
      <c r="D8528" s="515" t="s">
        <v>14731</v>
      </c>
      <c r="E8528" s="779" t="s">
        <v>14732</v>
      </c>
      <c r="F8528" s="780" t="s">
        <v>6059</v>
      </c>
      <c r="G8528" s="781" t="s">
        <v>10795</v>
      </c>
      <c r="H8528" s="781" t="s">
        <v>14733</v>
      </c>
      <c r="I8528" s="781" t="s">
        <v>5517</v>
      </c>
      <c r="J8528" s="782">
        <v>3529225774</v>
      </c>
      <c r="K8528" s="783">
        <v>3529225774</v>
      </c>
      <c r="L8528" s="784">
        <f t="shared" ref="L8528:L8553" si="556">SUM(J8528-K8528)</f>
        <v>0</v>
      </c>
      <c r="M8528" s="784">
        <f>SUM(K8528-J8528)</f>
        <v>0</v>
      </c>
      <c r="N8528" s="782">
        <v>3563490102</v>
      </c>
      <c r="O8528" s="782">
        <v>3597754430</v>
      </c>
      <c r="P8528" s="515">
        <v>10690470306</v>
      </c>
      <c r="Q8528" s="782">
        <v>4428409799</v>
      </c>
      <c r="R8528" s="782"/>
      <c r="T8528" s="568"/>
    </row>
    <row r="8529" spans="1:20" s="498" customFormat="1" ht="12" x14ac:dyDescent="0.25">
      <c r="A8529" s="772"/>
      <c r="D8529" s="515" t="s">
        <v>14734</v>
      </c>
      <c r="E8529" s="779" t="s">
        <v>14735</v>
      </c>
      <c r="F8529" s="780" t="s">
        <v>6905</v>
      </c>
      <c r="G8529" s="781" t="s">
        <v>10795</v>
      </c>
      <c r="H8529" s="781" t="s">
        <v>14733</v>
      </c>
      <c r="I8529" s="781" t="s">
        <v>5517</v>
      </c>
      <c r="J8529" s="782">
        <v>0</v>
      </c>
      <c r="K8529" s="783">
        <v>0</v>
      </c>
      <c r="L8529" s="784">
        <f t="shared" si="556"/>
        <v>0</v>
      </c>
      <c r="M8529" s="784">
        <f t="shared" ref="M8529:M8553" si="557">SUM(K8529-J8529)</f>
        <v>0</v>
      </c>
      <c r="N8529" s="782">
        <v>0</v>
      </c>
      <c r="O8529" s="782">
        <v>0</v>
      </c>
      <c r="P8529" s="515">
        <v>0</v>
      </c>
      <c r="Q8529" s="782">
        <v>0</v>
      </c>
      <c r="R8529" s="782"/>
      <c r="T8529" s="568"/>
    </row>
    <row r="8530" spans="1:20" s="498" customFormat="1" ht="24" x14ac:dyDescent="0.25">
      <c r="A8530" s="772"/>
      <c r="D8530" s="515" t="s">
        <v>14736</v>
      </c>
      <c r="E8530" s="779" t="s">
        <v>14737</v>
      </c>
      <c r="F8530" s="780" t="s">
        <v>5523</v>
      </c>
      <c r="G8530" s="781" t="s">
        <v>10795</v>
      </c>
      <c r="H8530" s="781" t="s">
        <v>14733</v>
      </c>
      <c r="I8530" s="781" t="s">
        <v>5517</v>
      </c>
      <c r="J8530" s="782">
        <v>0</v>
      </c>
      <c r="K8530" s="783">
        <v>0</v>
      </c>
      <c r="L8530" s="784">
        <f t="shared" si="556"/>
        <v>0</v>
      </c>
      <c r="M8530" s="784">
        <f t="shared" si="557"/>
        <v>0</v>
      </c>
      <c r="N8530" s="782">
        <v>0</v>
      </c>
      <c r="O8530" s="782">
        <v>0</v>
      </c>
      <c r="P8530" s="515">
        <v>0</v>
      </c>
      <c r="Q8530" s="782">
        <v>0</v>
      </c>
      <c r="R8530" s="782"/>
      <c r="T8530" s="568"/>
    </row>
    <row r="8531" spans="1:20" s="498" customFormat="1" ht="24" x14ac:dyDescent="0.25">
      <c r="A8531" s="772"/>
      <c r="D8531" s="515" t="s">
        <v>14738</v>
      </c>
      <c r="E8531" s="779" t="s">
        <v>14739</v>
      </c>
      <c r="F8531" s="780" t="s">
        <v>14740</v>
      </c>
      <c r="G8531" s="781" t="s">
        <v>10795</v>
      </c>
      <c r="H8531" s="781" t="s">
        <v>13143</v>
      </c>
      <c r="I8531" s="781" t="s">
        <v>5517</v>
      </c>
      <c r="J8531" s="782">
        <v>741600</v>
      </c>
      <c r="K8531" s="783">
        <v>741600</v>
      </c>
      <c r="L8531" s="784">
        <f t="shared" si="556"/>
        <v>0</v>
      </c>
      <c r="M8531" s="784">
        <f t="shared" si="557"/>
        <v>0</v>
      </c>
      <c r="N8531" s="782">
        <v>748800</v>
      </c>
      <c r="O8531" s="782">
        <v>756000</v>
      </c>
      <c r="P8531" s="515">
        <v>2246400</v>
      </c>
      <c r="Q8531" s="782">
        <v>117790405</v>
      </c>
      <c r="R8531" s="782"/>
      <c r="T8531" s="568"/>
    </row>
    <row r="8532" spans="1:20" s="498" customFormat="1" ht="12" x14ac:dyDescent="0.25">
      <c r="A8532" s="772"/>
      <c r="D8532" s="515" t="s">
        <v>14741</v>
      </c>
      <c r="E8532" s="779" t="s">
        <v>14742</v>
      </c>
      <c r="F8532" s="780" t="s">
        <v>5526</v>
      </c>
      <c r="G8532" s="781" t="s">
        <v>10795</v>
      </c>
      <c r="H8532" s="781" t="s">
        <v>14733</v>
      </c>
      <c r="I8532" s="781" t="s">
        <v>5517</v>
      </c>
      <c r="J8532" s="782">
        <v>1250889440</v>
      </c>
      <c r="K8532" s="783">
        <v>1250889440</v>
      </c>
      <c r="L8532" s="784">
        <f t="shared" si="556"/>
        <v>0</v>
      </c>
      <c r="M8532" s="784">
        <f t="shared" si="557"/>
        <v>0</v>
      </c>
      <c r="N8532" s="782">
        <v>1263033998</v>
      </c>
      <c r="O8532" s="782">
        <v>1275178555</v>
      </c>
      <c r="P8532" s="515">
        <v>3789101993</v>
      </c>
      <c r="Q8532" s="782">
        <v>554391139</v>
      </c>
      <c r="R8532" s="782"/>
      <c r="T8532" s="568"/>
    </row>
    <row r="8533" spans="1:20" s="498" customFormat="1" ht="12" x14ac:dyDescent="0.25">
      <c r="A8533" s="772"/>
      <c r="D8533" s="515" t="s">
        <v>14743</v>
      </c>
      <c r="E8533" s="779" t="s">
        <v>14744</v>
      </c>
      <c r="F8533" s="780" t="s">
        <v>5529</v>
      </c>
      <c r="G8533" s="781" t="s">
        <v>10795</v>
      </c>
      <c r="H8533" s="781" t="s">
        <v>14733</v>
      </c>
      <c r="I8533" s="781" t="s">
        <v>5517</v>
      </c>
      <c r="J8533" s="782">
        <v>286388028</v>
      </c>
      <c r="K8533" s="783">
        <v>286388028</v>
      </c>
      <c r="L8533" s="784">
        <f t="shared" si="556"/>
        <v>0</v>
      </c>
      <c r="M8533" s="784">
        <f t="shared" si="557"/>
        <v>0</v>
      </c>
      <c r="N8533" s="782">
        <v>289168495</v>
      </c>
      <c r="O8533" s="782">
        <v>291948961</v>
      </c>
      <c r="P8533" s="515">
        <v>867505484</v>
      </c>
      <c r="Q8533" s="782">
        <v>215949076</v>
      </c>
      <c r="R8533" s="782"/>
      <c r="T8533" s="568"/>
    </row>
    <row r="8534" spans="1:20" s="498" customFormat="1" ht="12" x14ac:dyDescent="0.25">
      <c r="A8534" s="772"/>
      <c r="D8534" s="515" t="s">
        <v>14745</v>
      </c>
      <c r="E8534" s="779" t="s">
        <v>14746</v>
      </c>
      <c r="F8534" s="780" t="s">
        <v>5532</v>
      </c>
      <c r="G8534" s="781" t="s">
        <v>10795</v>
      </c>
      <c r="H8534" s="781" t="s">
        <v>14733</v>
      </c>
      <c r="I8534" s="781" t="s">
        <v>5517</v>
      </c>
      <c r="J8534" s="782">
        <v>147093245</v>
      </c>
      <c r="K8534" s="783">
        <v>147093245</v>
      </c>
      <c r="L8534" s="784">
        <f t="shared" si="556"/>
        <v>0</v>
      </c>
      <c r="M8534" s="784">
        <f t="shared" si="557"/>
        <v>0</v>
      </c>
      <c r="N8534" s="782">
        <v>148521335</v>
      </c>
      <c r="O8534" s="782">
        <v>149949424</v>
      </c>
      <c r="P8534" s="515">
        <v>445564004</v>
      </c>
      <c r="Q8534" s="782">
        <v>884858667</v>
      </c>
      <c r="R8534" s="782"/>
      <c r="T8534" s="568"/>
    </row>
    <row r="8535" spans="1:20" s="498" customFormat="1" ht="12" x14ac:dyDescent="0.25">
      <c r="A8535" s="772"/>
      <c r="D8535" s="515" t="s">
        <v>14747</v>
      </c>
      <c r="E8535" s="779" t="s">
        <v>14748</v>
      </c>
      <c r="F8535" s="780" t="s">
        <v>5535</v>
      </c>
      <c r="G8535" s="781" t="s">
        <v>10795</v>
      </c>
      <c r="H8535" s="781" t="s">
        <v>14733</v>
      </c>
      <c r="I8535" s="781" t="s">
        <v>5517</v>
      </c>
      <c r="J8535" s="782">
        <v>81502018</v>
      </c>
      <c r="K8535" s="783">
        <v>81502018</v>
      </c>
      <c r="L8535" s="784">
        <f t="shared" si="556"/>
        <v>0</v>
      </c>
      <c r="M8535" s="784">
        <f t="shared" si="557"/>
        <v>0</v>
      </c>
      <c r="N8535" s="782">
        <v>82293299</v>
      </c>
      <c r="O8535" s="782">
        <v>83084581</v>
      </c>
      <c r="P8535" s="515">
        <v>246879898</v>
      </c>
      <c r="Q8535" s="782">
        <v>62167158</v>
      </c>
      <c r="R8535" s="782"/>
      <c r="T8535" s="568"/>
    </row>
    <row r="8536" spans="1:20" s="498" customFormat="1" ht="12" x14ac:dyDescent="0.25">
      <c r="A8536" s="772"/>
      <c r="D8536" s="515" t="s">
        <v>14749</v>
      </c>
      <c r="E8536" s="779" t="s">
        <v>14750</v>
      </c>
      <c r="F8536" s="780" t="s">
        <v>5538</v>
      </c>
      <c r="G8536" s="781" t="s">
        <v>10795</v>
      </c>
      <c r="H8536" s="781" t="s">
        <v>14733</v>
      </c>
      <c r="I8536" s="781" t="s">
        <v>5517</v>
      </c>
      <c r="J8536" s="782">
        <v>25689912</v>
      </c>
      <c r="K8536" s="783">
        <v>25689912</v>
      </c>
      <c r="L8536" s="784">
        <f t="shared" si="556"/>
        <v>0</v>
      </c>
      <c r="M8536" s="784">
        <f t="shared" si="557"/>
        <v>0</v>
      </c>
      <c r="N8536" s="782">
        <v>25939329</v>
      </c>
      <c r="O8536" s="782">
        <v>26188745</v>
      </c>
      <c r="P8536" s="515">
        <v>77817986</v>
      </c>
      <c r="Q8536" s="782">
        <v>0</v>
      </c>
      <c r="R8536" s="782"/>
      <c r="T8536" s="568"/>
    </row>
    <row r="8537" spans="1:20" s="498" customFormat="1" ht="12" x14ac:dyDescent="0.25">
      <c r="A8537" s="772"/>
      <c r="D8537" s="515" t="s">
        <v>14751</v>
      </c>
      <c r="E8537" s="779" t="s">
        <v>14752</v>
      </c>
      <c r="F8537" s="780" t="s">
        <v>5796</v>
      </c>
      <c r="G8537" s="781" t="s">
        <v>10795</v>
      </c>
      <c r="H8537" s="781" t="s">
        <v>14733</v>
      </c>
      <c r="I8537" s="781" t="s">
        <v>5517</v>
      </c>
      <c r="J8537" s="782">
        <v>391994939</v>
      </c>
      <c r="K8537" s="783">
        <v>391994939</v>
      </c>
      <c r="L8537" s="784">
        <f t="shared" si="556"/>
        <v>0</v>
      </c>
      <c r="M8537" s="784">
        <f t="shared" si="557"/>
        <v>0</v>
      </c>
      <c r="N8537" s="782">
        <v>395800715</v>
      </c>
      <c r="O8537" s="782">
        <v>399606491</v>
      </c>
      <c r="P8537" s="515">
        <v>1187402145</v>
      </c>
      <c r="Q8537" s="782">
        <v>515562838</v>
      </c>
      <c r="R8537" s="782"/>
      <c r="T8537" s="568"/>
    </row>
    <row r="8538" spans="1:20" s="498" customFormat="1" ht="12" x14ac:dyDescent="0.25">
      <c r="A8538" s="772"/>
      <c r="D8538" s="515" t="s">
        <v>14753</v>
      </c>
      <c r="E8538" s="779" t="s">
        <v>14754</v>
      </c>
      <c r="F8538" s="780" t="s">
        <v>5544</v>
      </c>
      <c r="G8538" s="781" t="s">
        <v>10795</v>
      </c>
      <c r="H8538" s="781" t="s">
        <v>14733</v>
      </c>
      <c r="I8538" s="781" t="s">
        <v>5517</v>
      </c>
      <c r="J8538" s="782">
        <v>481659557</v>
      </c>
      <c r="K8538" s="783">
        <v>481659557</v>
      </c>
      <c r="L8538" s="784">
        <f t="shared" si="556"/>
        <v>0</v>
      </c>
      <c r="M8538" s="784">
        <f t="shared" si="557"/>
        <v>0</v>
      </c>
      <c r="N8538" s="782">
        <v>486335863</v>
      </c>
      <c r="O8538" s="782">
        <v>491012169</v>
      </c>
      <c r="P8538" s="515">
        <v>1459007589</v>
      </c>
      <c r="Q8538" s="782">
        <v>703470475</v>
      </c>
      <c r="R8538" s="782"/>
      <c r="T8538" s="568"/>
    </row>
    <row r="8539" spans="1:20" s="498" customFormat="1" ht="12" x14ac:dyDescent="0.25">
      <c r="A8539" s="772"/>
      <c r="D8539" s="515" t="s">
        <v>14755</v>
      </c>
      <c r="E8539" s="779" t="s">
        <v>14756</v>
      </c>
      <c r="F8539" s="780" t="s">
        <v>6746</v>
      </c>
      <c r="G8539" s="781" t="s">
        <v>10795</v>
      </c>
      <c r="H8539" s="781" t="s">
        <v>14733</v>
      </c>
      <c r="I8539" s="781" t="s">
        <v>5517</v>
      </c>
      <c r="J8539" s="782">
        <v>8457657</v>
      </c>
      <c r="K8539" s="783">
        <v>8457657</v>
      </c>
      <c r="L8539" s="784">
        <f t="shared" si="556"/>
        <v>0</v>
      </c>
      <c r="M8539" s="784">
        <f t="shared" si="557"/>
        <v>0</v>
      </c>
      <c r="N8539" s="782">
        <v>8539770</v>
      </c>
      <c r="O8539" s="782">
        <v>8621883</v>
      </c>
      <c r="P8539" s="515">
        <v>25619310</v>
      </c>
      <c r="Q8539" s="782">
        <v>0</v>
      </c>
      <c r="R8539" s="782"/>
      <c r="T8539" s="568"/>
    </row>
    <row r="8540" spans="1:20" s="498" customFormat="1" ht="12" x14ac:dyDescent="0.25">
      <c r="A8540" s="772"/>
      <c r="D8540" s="515" t="s">
        <v>14757</v>
      </c>
      <c r="E8540" s="779" t="s">
        <v>14758</v>
      </c>
      <c r="F8540" s="780" t="s">
        <v>14759</v>
      </c>
      <c r="G8540" s="781" t="s">
        <v>10795</v>
      </c>
      <c r="H8540" s="781" t="s">
        <v>14733</v>
      </c>
      <c r="I8540" s="781" t="s">
        <v>5517</v>
      </c>
      <c r="J8540" s="782">
        <v>0</v>
      </c>
      <c r="K8540" s="783">
        <v>0</v>
      </c>
      <c r="L8540" s="784">
        <f t="shared" si="556"/>
        <v>0</v>
      </c>
      <c r="M8540" s="784">
        <f t="shared" si="557"/>
        <v>0</v>
      </c>
      <c r="N8540" s="782">
        <v>0</v>
      </c>
      <c r="O8540" s="782">
        <v>0</v>
      </c>
      <c r="P8540" s="515">
        <v>0</v>
      </c>
      <c r="Q8540" s="782">
        <v>0</v>
      </c>
      <c r="R8540" s="782"/>
      <c r="T8540" s="568"/>
    </row>
    <row r="8541" spans="1:20" s="498" customFormat="1" ht="12" x14ac:dyDescent="0.25">
      <c r="A8541" s="772"/>
      <c r="D8541" s="515" t="s">
        <v>14760</v>
      </c>
      <c r="E8541" s="779" t="s">
        <v>14761</v>
      </c>
      <c r="F8541" s="780" t="s">
        <v>5553</v>
      </c>
      <c r="G8541" s="781" t="s">
        <v>10795</v>
      </c>
      <c r="H8541" s="781" t="s">
        <v>14733</v>
      </c>
      <c r="I8541" s="781" t="s">
        <v>5517</v>
      </c>
      <c r="J8541" s="782">
        <v>0</v>
      </c>
      <c r="K8541" s="783">
        <v>0</v>
      </c>
      <c r="L8541" s="784">
        <f t="shared" si="556"/>
        <v>0</v>
      </c>
      <c r="M8541" s="784">
        <f t="shared" si="557"/>
        <v>0</v>
      </c>
      <c r="N8541" s="782">
        <v>0</v>
      </c>
      <c r="O8541" s="782">
        <v>0</v>
      </c>
      <c r="P8541" s="515">
        <v>0</v>
      </c>
      <c r="Q8541" s="782">
        <v>0</v>
      </c>
      <c r="R8541" s="782"/>
      <c r="T8541" s="568"/>
    </row>
    <row r="8542" spans="1:20" s="498" customFormat="1" ht="12" x14ac:dyDescent="0.25">
      <c r="A8542" s="772"/>
      <c r="D8542" s="515" t="s">
        <v>14762</v>
      </c>
      <c r="E8542" s="779" t="s">
        <v>14763</v>
      </c>
      <c r="F8542" s="780" t="s">
        <v>6425</v>
      </c>
      <c r="G8542" s="781" t="s">
        <v>10795</v>
      </c>
      <c r="H8542" s="781" t="s">
        <v>14733</v>
      </c>
      <c r="I8542" s="781" t="s">
        <v>5517</v>
      </c>
      <c r="J8542" s="782">
        <v>0</v>
      </c>
      <c r="K8542" s="783">
        <v>0</v>
      </c>
      <c r="L8542" s="784">
        <f t="shared" si="556"/>
        <v>0</v>
      </c>
      <c r="M8542" s="784">
        <f t="shared" si="557"/>
        <v>0</v>
      </c>
      <c r="N8542" s="782">
        <v>0</v>
      </c>
      <c r="O8542" s="782">
        <v>0</v>
      </c>
      <c r="P8542" s="515">
        <v>0</v>
      </c>
      <c r="Q8542" s="782">
        <v>0</v>
      </c>
      <c r="R8542" s="782"/>
      <c r="T8542" s="568"/>
    </row>
    <row r="8543" spans="1:20" s="498" customFormat="1" ht="12" x14ac:dyDescent="0.25">
      <c r="A8543" s="772"/>
      <c r="D8543" s="515" t="s">
        <v>14764</v>
      </c>
      <c r="E8543" s="779" t="s">
        <v>14765</v>
      </c>
      <c r="F8543" s="780" t="s">
        <v>6088</v>
      </c>
      <c r="G8543" s="781" t="s">
        <v>10795</v>
      </c>
      <c r="H8543" s="781" t="s">
        <v>14733</v>
      </c>
      <c r="I8543" s="781" t="s">
        <v>5517</v>
      </c>
      <c r="J8543" s="782">
        <v>322577698</v>
      </c>
      <c r="K8543" s="783">
        <v>322577698</v>
      </c>
      <c r="L8543" s="784">
        <f t="shared" si="556"/>
        <v>0</v>
      </c>
      <c r="M8543" s="784">
        <f t="shared" si="557"/>
        <v>0</v>
      </c>
      <c r="N8543" s="782">
        <v>325709520</v>
      </c>
      <c r="O8543" s="782">
        <v>328841342</v>
      </c>
      <c r="P8543" s="515">
        <v>977128560</v>
      </c>
      <c r="Q8543" s="782">
        <v>801629146</v>
      </c>
      <c r="R8543" s="782"/>
      <c r="T8543" s="568"/>
    </row>
    <row r="8544" spans="1:20" s="498" customFormat="1" ht="12" x14ac:dyDescent="0.25">
      <c r="A8544" s="772"/>
      <c r="D8544" s="515" t="s">
        <v>14766</v>
      </c>
      <c r="E8544" s="779" t="s">
        <v>14767</v>
      </c>
      <c r="F8544" s="780" t="s">
        <v>14768</v>
      </c>
      <c r="G8544" s="781" t="s">
        <v>10795</v>
      </c>
      <c r="H8544" s="781" t="s">
        <v>14733</v>
      </c>
      <c r="I8544" s="781" t="s">
        <v>5517</v>
      </c>
      <c r="J8544" s="782">
        <v>0</v>
      </c>
      <c r="K8544" s="783">
        <v>0</v>
      </c>
      <c r="L8544" s="784">
        <f t="shared" si="556"/>
        <v>0</v>
      </c>
      <c r="M8544" s="784">
        <f t="shared" si="557"/>
        <v>0</v>
      </c>
      <c r="N8544" s="782">
        <v>0</v>
      </c>
      <c r="O8544" s="782">
        <v>0</v>
      </c>
      <c r="P8544" s="515">
        <v>0</v>
      </c>
      <c r="Q8544" s="782">
        <v>0</v>
      </c>
      <c r="R8544" s="782"/>
      <c r="T8544" s="568"/>
    </row>
    <row r="8545" spans="1:20" s="498" customFormat="1" ht="12" x14ac:dyDescent="0.25">
      <c r="A8545" s="772"/>
      <c r="D8545" s="515" t="s">
        <v>14769</v>
      </c>
      <c r="E8545" s="779" t="s">
        <v>14770</v>
      </c>
      <c r="F8545" s="780" t="s">
        <v>14771</v>
      </c>
      <c r="G8545" s="781" t="s">
        <v>10795</v>
      </c>
      <c r="H8545" s="781" t="s">
        <v>14733</v>
      </c>
      <c r="I8545" s="781" t="s">
        <v>5517</v>
      </c>
      <c r="J8545" s="782">
        <v>0</v>
      </c>
      <c r="K8545" s="783">
        <v>0</v>
      </c>
      <c r="L8545" s="784">
        <f t="shared" si="556"/>
        <v>0</v>
      </c>
      <c r="M8545" s="784">
        <f t="shared" si="557"/>
        <v>0</v>
      </c>
      <c r="N8545" s="782">
        <v>0</v>
      </c>
      <c r="O8545" s="782">
        <v>0</v>
      </c>
      <c r="P8545" s="515">
        <v>0</v>
      </c>
      <c r="Q8545" s="782">
        <v>0</v>
      </c>
      <c r="R8545" s="782"/>
      <c r="T8545" s="568"/>
    </row>
    <row r="8546" spans="1:20" s="498" customFormat="1" ht="12" x14ac:dyDescent="0.25">
      <c r="A8546" s="772"/>
      <c r="D8546" s="515" t="s">
        <v>14772</v>
      </c>
      <c r="E8546" s="779" t="s">
        <v>14773</v>
      </c>
      <c r="F8546" s="780" t="s">
        <v>8861</v>
      </c>
      <c r="G8546" s="781" t="s">
        <v>10795</v>
      </c>
      <c r="H8546" s="781" t="s">
        <v>14733</v>
      </c>
      <c r="I8546" s="781" t="s">
        <v>5517</v>
      </c>
      <c r="J8546" s="782">
        <v>758082057</v>
      </c>
      <c r="K8546" s="783">
        <v>758082057</v>
      </c>
      <c r="L8546" s="784">
        <f t="shared" si="556"/>
        <v>0</v>
      </c>
      <c r="M8546" s="784">
        <f t="shared" si="557"/>
        <v>0</v>
      </c>
      <c r="N8546" s="782">
        <v>765442077</v>
      </c>
      <c r="O8546" s="782">
        <v>772802097</v>
      </c>
      <c r="P8546" s="515">
        <v>2296326231</v>
      </c>
      <c r="Q8546" s="782">
        <v>0</v>
      </c>
      <c r="R8546" s="782"/>
      <c r="T8546" s="568"/>
    </row>
    <row r="8547" spans="1:20" s="498" customFormat="1" ht="12" x14ac:dyDescent="0.25">
      <c r="A8547" s="772"/>
      <c r="D8547" s="515" t="s">
        <v>14774</v>
      </c>
      <c r="E8547" s="779" t="s">
        <v>14775</v>
      </c>
      <c r="F8547" s="780" t="s">
        <v>14776</v>
      </c>
      <c r="G8547" s="781" t="s">
        <v>10795</v>
      </c>
      <c r="H8547" s="781" t="s">
        <v>14733</v>
      </c>
      <c r="I8547" s="781" t="s">
        <v>5517</v>
      </c>
      <c r="J8547" s="782">
        <v>0</v>
      </c>
      <c r="K8547" s="783">
        <v>0</v>
      </c>
      <c r="L8547" s="784">
        <f t="shared" si="556"/>
        <v>0</v>
      </c>
      <c r="M8547" s="784">
        <f t="shared" si="557"/>
        <v>0</v>
      </c>
      <c r="N8547" s="782">
        <v>0</v>
      </c>
      <c r="O8547" s="782">
        <v>0</v>
      </c>
      <c r="P8547" s="515">
        <v>0</v>
      </c>
      <c r="Q8547" s="782">
        <v>0</v>
      </c>
      <c r="R8547" s="782"/>
      <c r="T8547" s="568"/>
    </row>
    <row r="8548" spans="1:20" s="498" customFormat="1" ht="12" x14ac:dyDescent="0.25">
      <c r="A8548" s="772"/>
      <c r="D8548" s="515" t="s">
        <v>14777</v>
      </c>
      <c r="E8548" s="779" t="s">
        <v>14778</v>
      </c>
      <c r="F8548" s="780" t="s">
        <v>14779</v>
      </c>
      <c r="G8548" s="781" t="s">
        <v>10795</v>
      </c>
      <c r="H8548" s="781" t="s">
        <v>14733</v>
      </c>
      <c r="I8548" s="781" t="s">
        <v>5517</v>
      </c>
      <c r="J8548" s="782">
        <v>0</v>
      </c>
      <c r="K8548" s="783">
        <v>0</v>
      </c>
      <c r="L8548" s="784">
        <f t="shared" si="556"/>
        <v>0</v>
      </c>
      <c r="M8548" s="784">
        <f t="shared" si="557"/>
        <v>0</v>
      </c>
      <c r="N8548" s="782">
        <v>0</v>
      </c>
      <c r="O8548" s="782">
        <v>0</v>
      </c>
      <c r="P8548" s="515">
        <v>0</v>
      </c>
      <c r="Q8548" s="782">
        <v>0</v>
      </c>
      <c r="R8548" s="782"/>
      <c r="T8548" s="568"/>
    </row>
    <row r="8549" spans="1:20" s="498" customFormat="1" ht="12" x14ac:dyDescent="0.25">
      <c r="A8549" s="772"/>
      <c r="D8549" s="515" t="s">
        <v>14780</v>
      </c>
      <c r="E8549" s="779" t="s">
        <v>14781</v>
      </c>
      <c r="F8549" s="780" t="s">
        <v>5562</v>
      </c>
      <c r="G8549" s="781" t="s">
        <v>10795</v>
      </c>
      <c r="H8549" s="781" t="s">
        <v>14733</v>
      </c>
      <c r="I8549" s="781" t="s">
        <v>5517</v>
      </c>
      <c r="J8549" s="782">
        <v>0</v>
      </c>
      <c r="K8549" s="783">
        <v>0</v>
      </c>
      <c r="L8549" s="784">
        <f t="shared" si="556"/>
        <v>0</v>
      </c>
      <c r="M8549" s="784">
        <f t="shared" si="557"/>
        <v>0</v>
      </c>
      <c r="N8549" s="782">
        <v>0</v>
      </c>
      <c r="O8549" s="782">
        <v>0</v>
      </c>
      <c r="P8549" s="515">
        <v>0</v>
      </c>
      <c r="Q8549" s="782">
        <v>0</v>
      </c>
      <c r="R8549" s="782"/>
      <c r="T8549" s="568"/>
    </row>
    <row r="8550" spans="1:20" s="498" customFormat="1" ht="12" x14ac:dyDescent="0.25">
      <c r="A8550" s="772"/>
      <c r="D8550" s="515" t="s">
        <v>14782</v>
      </c>
      <c r="E8550" s="779" t="s">
        <v>14783</v>
      </c>
      <c r="F8550" s="780" t="s">
        <v>7048</v>
      </c>
      <c r="G8550" s="781" t="s">
        <v>10795</v>
      </c>
      <c r="H8550" s="781" t="s">
        <v>14733</v>
      </c>
      <c r="I8550" s="781" t="s">
        <v>5517</v>
      </c>
      <c r="J8550" s="782">
        <v>0</v>
      </c>
      <c r="K8550" s="783">
        <v>0</v>
      </c>
      <c r="L8550" s="784">
        <f t="shared" si="556"/>
        <v>0</v>
      </c>
      <c r="M8550" s="784">
        <f t="shared" si="557"/>
        <v>0</v>
      </c>
      <c r="N8550" s="782">
        <v>0</v>
      </c>
      <c r="O8550" s="782">
        <v>0</v>
      </c>
      <c r="P8550" s="515">
        <v>0</v>
      </c>
      <c r="Q8550" s="782">
        <v>0</v>
      </c>
      <c r="R8550" s="782"/>
      <c r="T8550" s="568"/>
    </row>
    <row r="8551" spans="1:20" s="498" customFormat="1" ht="12" x14ac:dyDescent="0.25">
      <c r="A8551" s="772"/>
      <c r="D8551" s="515" t="s">
        <v>14784</v>
      </c>
      <c r="E8551" s="779" t="s">
        <v>14785</v>
      </c>
      <c r="F8551" s="780" t="s">
        <v>7051</v>
      </c>
      <c r="G8551" s="781" t="s">
        <v>10795</v>
      </c>
      <c r="H8551" s="781" t="s">
        <v>14733</v>
      </c>
      <c r="I8551" s="781" t="s">
        <v>5517</v>
      </c>
      <c r="J8551" s="782">
        <v>0</v>
      </c>
      <c r="K8551" s="783">
        <v>0</v>
      </c>
      <c r="L8551" s="784">
        <f t="shared" si="556"/>
        <v>0</v>
      </c>
      <c r="M8551" s="784">
        <f t="shared" si="557"/>
        <v>0</v>
      </c>
      <c r="N8551" s="782">
        <v>0</v>
      </c>
      <c r="O8551" s="782">
        <v>0</v>
      </c>
      <c r="P8551" s="515">
        <v>0</v>
      </c>
      <c r="Q8551" s="782">
        <v>0</v>
      </c>
      <c r="R8551" s="782"/>
      <c r="T8551" s="568"/>
    </row>
    <row r="8552" spans="1:20" s="498" customFormat="1" ht="12" x14ac:dyDescent="0.25">
      <c r="A8552" s="772"/>
      <c r="D8552" s="515" t="s">
        <v>14786</v>
      </c>
      <c r="E8552" s="779" t="s">
        <v>14787</v>
      </c>
      <c r="F8552" s="515" t="s">
        <v>7054</v>
      </c>
      <c r="G8552" s="781" t="s">
        <v>10795</v>
      </c>
      <c r="H8552" s="781" t="s">
        <v>14733</v>
      </c>
      <c r="I8552" s="781" t="s">
        <v>5517</v>
      </c>
      <c r="J8552" s="782">
        <v>0</v>
      </c>
      <c r="K8552" s="783">
        <v>0</v>
      </c>
      <c r="L8552" s="784">
        <f t="shared" si="556"/>
        <v>0</v>
      </c>
      <c r="M8552" s="784">
        <f t="shared" si="557"/>
        <v>0</v>
      </c>
      <c r="N8552" s="782">
        <v>0</v>
      </c>
      <c r="O8552" s="782">
        <v>0</v>
      </c>
      <c r="P8552" s="515">
        <v>0</v>
      </c>
      <c r="Q8552" s="782">
        <v>0</v>
      </c>
      <c r="R8552" s="782"/>
      <c r="T8552" s="568"/>
    </row>
    <row r="8553" spans="1:20" s="498" customFormat="1" ht="12" x14ac:dyDescent="0.25">
      <c r="A8553" s="772"/>
      <c r="D8553" s="519" t="s">
        <v>14788</v>
      </c>
      <c r="E8553" s="779" t="s">
        <v>14789</v>
      </c>
      <c r="F8553" s="515" t="s">
        <v>7057</v>
      </c>
      <c r="G8553" s="781" t="s">
        <v>10795</v>
      </c>
      <c r="H8553" s="781" t="s">
        <v>14733</v>
      </c>
      <c r="I8553" s="781" t="s">
        <v>5517</v>
      </c>
      <c r="J8553" s="782">
        <v>0</v>
      </c>
      <c r="K8553" s="783">
        <v>0</v>
      </c>
      <c r="L8553" s="782">
        <f t="shared" si="556"/>
        <v>0</v>
      </c>
      <c r="M8553" s="782">
        <f t="shared" si="557"/>
        <v>0</v>
      </c>
      <c r="N8553" s="782">
        <v>0</v>
      </c>
      <c r="O8553" s="782">
        <v>0</v>
      </c>
      <c r="P8553" s="515">
        <v>0</v>
      </c>
      <c r="Q8553" s="782">
        <v>0</v>
      </c>
      <c r="R8553" s="782"/>
      <c r="T8553" s="568"/>
    </row>
    <row r="8554" spans="1:20" s="498" customFormat="1" ht="12" x14ac:dyDescent="0.25">
      <c r="A8554" s="772"/>
      <c r="D8554" s="816"/>
      <c r="F8554" s="536"/>
      <c r="J8554" s="776"/>
      <c r="K8554" s="829"/>
      <c r="L8554" s="776"/>
      <c r="M8554" s="776"/>
      <c r="N8554" s="776"/>
      <c r="O8554" s="776"/>
      <c r="Q8554" s="776"/>
      <c r="R8554" s="776"/>
      <c r="T8554" s="568"/>
    </row>
    <row r="8555" spans="1:20" s="751" customFormat="1" ht="12" customHeight="1" x14ac:dyDescent="0.3">
      <c r="A8555" s="946" t="s">
        <v>5500</v>
      </c>
      <c r="B8555" s="946"/>
      <c r="C8555" s="946"/>
      <c r="D8555" s="946"/>
      <c r="E8555" s="946"/>
      <c r="F8555" s="946"/>
      <c r="G8555" s="946"/>
      <c r="H8555" s="946"/>
      <c r="I8555" s="946"/>
      <c r="J8555" s="946"/>
      <c r="K8555" s="946"/>
      <c r="L8555" s="946"/>
      <c r="M8555" s="946"/>
      <c r="N8555" s="946"/>
      <c r="O8555" s="946"/>
      <c r="P8555" s="946"/>
      <c r="Q8555" s="946"/>
      <c r="T8555" s="752"/>
    </row>
    <row r="8556" spans="1:20" s="751" customFormat="1" ht="13.8" x14ac:dyDescent="0.3">
      <c r="A8556" s="946" t="s">
        <v>5501</v>
      </c>
      <c r="B8556" s="946"/>
      <c r="C8556" s="946"/>
      <c r="D8556" s="946"/>
      <c r="E8556" s="946"/>
      <c r="F8556" s="946"/>
      <c r="G8556" s="946"/>
      <c r="H8556" s="946"/>
      <c r="I8556" s="946"/>
      <c r="J8556" s="946"/>
      <c r="K8556" s="946"/>
      <c r="L8556" s="946"/>
      <c r="M8556" s="946"/>
      <c r="N8556" s="946"/>
      <c r="O8556" s="946"/>
      <c r="P8556" s="946"/>
      <c r="Q8556" s="946"/>
      <c r="T8556" s="752"/>
    </row>
    <row r="8557" spans="1:20" s="753" customFormat="1" ht="13.2" x14ac:dyDescent="0.25">
      <c r="A8557" s="947" t="s">
        <v>12786</v>
      </c>
      <c r="B8557" s="947"/>
      <c r="C8557" s="947"/>
      <c r="D8557" s="947"/>
      <c r="E8557" s="947"/>
      <c r="F8557" s="947"/>
      <c r="G8557" s="947"/>
      <c r="H8557" s="947"/>
      <c r="I8557" s="947"/>
      <c r="J8557" s="947"/>
      <c r="K8557" s="947"/>
      <c r="L8557" s="947"/>
      <c r="M8557" s="947"/>
      <c r="N8557" s="947"/>
      <c r="O8557" s="947"/>
      <c r="P8557" s="947"/>
      <c r="Q8557" s="947"/>
      <c r="T8557" s="754"/>
    </row>
    <row r="8558" spans="1:20" s="760" customFormat="1" ht="24" customHeight="1" x14ac:dyDescent="0.25">
      <c r="A8558" s="943" t="s">
        <v>5502</v>
      </c>
      <c r="B8558" s="948" t="s">
        <v>5503</v>
      </c>
      <c r="C8558" s="949"/>
      <c r="D8558" s="755"/>
      <c r="E8558" s="943" t="s">
        <v>5504</v>
      </c>
      <c r="F8558" s="943" t="s">
        <v>4881</v>
      </c>
      <c r="G8558" s="943" t="s">
        <v>5505</v>
      </c>
      <c r="H8558" s="943" t="s">
        <v>5506</v>
      </c>
      <c r="I8558" s="943" t="s">
        <v>5507</v>
      </c>
      <c r="J8558" s="756" t="s">
        <v>3115</v>
      </c>
      <c r="K8558" s="757" t="s">
        <v>3116</v>
      </c>
      <c r="L8558" s="758" t="s">
        <v>5508</v>
      </c>
      <c r="M8558" s="758" t="s">
        <v>5509</v>
      </c>
      <c r="N8558" s="756" t="s">
        <v>3116</v>
      </c>
      <c r="O8558" s="756" t="s">
        <v>3116</v>
      </c>
      <c r="P8558" s="759" t="s">
        <v>3317</v>
      </c>
      <c r="Q8558" s="759" t="s">
        <v>3341</v>
      </c>
      <c r="R8558" s="759" t="s">
        <v>5510</v>
      </c>
      <c r="T8558" s="761"/>
    </row>
    <row r="8559" spans="1:20" s="760" customFormat="1" ht="19.5" customHeight="1" x14ac:dyDescent="0.25">
      <c r="A8559" s="944"/>
      <c r="B8559" s="950"/>
      <c r="C8559" s="951"/>
      <c r="D8559" s="762"/>
      <c r="E8559" s="944"/>
      <c r="F8559" s="944"/>
      <c r="G8559" s="944"/>
      <c r="H8559" s="944"/>
      <c r="I8559" s="944"/>
      <c r="J8559" s="763">
        <v>2020</v>
      </c>
      <c r="K8559" s="764" t="s">
        <v>3120</v>
      </c>
      <c r="L8559" s="765" t="s">
        <v>3120</v>
      </c>
      <c r="M8559" s="765" t="s">
        <v>3120</v>
      </c>
      <c r="N8559" s="766" t="s">
        <v>5068</v>
      </c>
      <c r="O8559" s="766" t="s">
        <v>5069</v>
      </c>
      <c r="P8559" s="763" t="s">
        <v>4882</v>
      </c>
      <c r="Q8559" s="766" t="s">
        <v>5102</v>
      </c>
      <c r="R8559" s="763"/>
      <c r="T8559" s="761"/>
    </row>
    <row r="8560" spans="1:20" s="760" customFormat="1" ht="15.75" customHeight="1" x14ac:dyDescent="0.25">
      <c r="A8560" s="945"/>
      <c r="B8560" s="952"/>
      <c r="C8560" s="953"/>
      <c r="D8560" s="768"/>
      <c r="E8560" s="945"/>
      <c r="F8560" s="945"/>
      <c r="G8560" s="945"/>
      <c r="H8560" s="945"/>
      <c r="I8560" s="945"/>
      <c r="J8560" s="769" t="s">
        <v>14</v>
      </c>
      <c r="K8560" s="770" t="s">
        <v>14</v>
      </c>
      <c r="L8560" s="771" t="s">
        <v>14</v>
      </c>
      <c r="M8560" s="771" t="s">
        <v>14</v>
      </c>
      <c r="N8560" s="769" t="s">
        <v>14</v>
      </c>
      <c r="O8560" s="769" t="s">
        <v>14</v>
      </c>
      <c r="P8560" s="769" t="s">
        <v>14</v>
      </c>
      <c r="Q8560" s="769" t="s">
        <v>14</v>
      </c>
      <c r="R8560" s="769"/>
      <c r="T8560" s="761"/>
    </row>
    <row r="8561" spans="1:20" s="498" customFormat="1" ht="12" x14ac:dyDescent="0.25">
      <c r="A8561" s="772"/>
      <c r="C8561" s="773" t="s">
        <v>5142</v>
      </c>
      <c r="D8561" s="794"/>
      <c r="E8561" s="773"/>
      <c r="F8561" s="775"/>
      <c r="G8561" s="773"/>
      <c r="H8561" s="773"/>
      <c r="I8561" s="773"/>
      <c r="J8561" s="777">
        <v>82600000</v>
      </c>
      <c r="K8561" s="789">
        <f>SUM(K8562:K8614)</f>
        <v>92600000</v>
      </c>
      <c r="L8561" s="784">
        <f t="shared" ref="L8561:O8561" si="558">SUM(L8562:L8614)</f>
        <v>0</v>
      </c>
      <c r="M8561" s="784">
        <f t="shared" si="558"/>
        <v>10000000</v>
      </c>
      <c r="N8561" s="784">
        <f t="shared" si="558"/>
        <v>82600000</v>
      </c>
      <c r="O8561" s="784">
        <f t="shared" si="558"/>
        <v>83100000</v>
      </c>
      <c r="P8561" s="777">
        <f>SUM(K8561,N8561,O8561)</f>
        <v>258300000</v>
      </c>
      <c r="Q8561" s="777">
        <v>72200000</v>
      </c>
      <c r="R8561" s="777"/>
      <c r="T8561" s="568"/>
    </row>
    <row r="8562" spans="1:20" s="498" customFormat="1" ht="24" x14ac:dyDescent="0.25">
      <c r="A8562" s="772"/>
      <c r="D8562" s="515" t="s">
        <v>14790</v>
      </c>
      <c r="E8562" s="779" t="s">
        <v>14791</v>
      </c>
      <c r="F8562" s="780" t="s">
        <v>5565</v>
      </c>
      <c r="G8562" s="781" t="s">
        <v>10795</v>
      </c>
      <c r="H8562" s="781" t="s">
        <v>14733</v>
      </c>
      <c r="I8562" s="781" t="s">
        <v>5517</v>
      </c>
      <c r="J8562" s="782">
        <v>2500000</v>
      </c>
      <c r="K8562" s="783">
        <v>2500000</v>
      </c>
      <c r="L8562" s="784">
        <f t="shared" ref="L8562:L8614" si="559">SUM(J8562-K8562)</f>
        <v>0</v>
      </c>
      <c r="M8562" s="784">
        <f>SUM(K8562-J8562)</f>
        <v>0</v>
      </c>
      <c r="N8562" s="782">
        <v>2500000</v>
      </c>
      <c r="O8562" s="782">
        <v>2500000</v>
      </c>
      <c r="P8562" s="515">
        <v>7500000</v>
      </c>
      <c r="Q8562" s="782">
        <v>2500000</v>
      </c>
      <c r="R8562" s="782"/>
      <c r="T8562" s="568"/>
    </row>
    <row r="8563" spans="1:20" s="498" customFormat="1" ht="24" x14ac:dyDescent="0.25">
      <c r="A8563" s="772"/>
      <c r="D8563" s="515" t="s">
        <v>14792</v>
      </c>
      <c r="E8563" s="779" t="s">
        <v>14793</v>
      </c>
      <c r="F8563" s="780" t="s">
        <v>5568</v>
      </c>
      <c r="G8563" s="781" t="s">
        <v>10795</v>
      </c>
      <c r="H8563" s="781" t="s">
        <v>14733</v>
      </c>
      <c r="I8563" s="781" t="s">
        <v>5517</v>
      </c>
      <c r="J8563" s="782">
        <v>4000000</v>
      </c>
      <c r="K8563" s="783">
        <v>4000000</v>
      </c>
      <c r="L8563" s="784">
        <f t="shared" si="559"/>
        <v>0</v>
      </c>
      <c r="M8563" s="784">
        <f t="shared" ref="M8563:M8614" si="560">SUM(K8563-J8563)</f>
        <v>0</v>
      </c>
      <c r="N8563" s="782">
        <v>4000000</v>
      </c>
      <c r="O8563" s="782">
        <v>4500000</v>
      </c>
      <c r="P8563" s="515">
        <v>12500000</v>
      </c>
      <c r="Q8563" s="782">
        <v>4000000</v>
      </c>
      <c r="R8563" s="782"/>
      <c r="T8563" s="568"/>
    </row>
    <row r="8564" spans="1:20" s="498" customFormat="1" ht="12" x14ac:dyDescent="0.25">
      <c r="A8564" s="772"/>
      <c r="D8564" s="515" t="s">
        <v>14794</v>
      </c>
      <c r="E8564" s="779" t="s">
        <v>14795</v>
      </c>
      <c r="F8564" s="780" t="s">
        <v>5901</v>
      </c>
      <c r="G8564" s="781" t="s">
        <v>10795</v>
      </c>
      <c r="H8564" s="781" t="s">
        <v>14733</v>
      </c>
      <c r="I8564" s="781" t="s">
        <v>5517</v>
      </c>
      <c r="J8564" s="782">
        <v>0</v>
      </c>
      <c r="K8564" s="783">
        <v>0</v>
      </c>
      <c r="L8564" s="784">
        <f t="shared" si="559"/>
        <v>0</v>
      </c>
      <c r="M8564" s="784">
        <f t="shared" si="560"/>
        <v>0</v>
      </c>
      <c r="N8564" s="782">
        <v>0</v>
      </c>
      <c r="O8564" s="782">
        <v>0</v>
      </c>
      <c r="P8564" s="515">
        <v>0</v>
      </c>
      <c r="Q8564" s="782">
        <v>0</v>
      </c>
      <c r="R8564" s="782"/>
      <c r="T8564" s="568"/>
    </row>
    <row r="8565" spans="1:20" s="498" customFormat="1" ht="12" x14ac:dyDescent="0.25">
      <c r="A8565" s="772"/>
      <c r="D8565" s="515" t="s">
        <v>14796</v>
      </c>
      <c r="E8565" s="779" t="s">
        <v>14797</v>
      </c>
      <c r="F8565" s="780" t="s">
        <v>5580</v>
      </c>
      <c r="G8565" s="781" t="s">
        <v>10795</v>
      </c>
      <c r="H8565" s="781" t="s">
        <v>14733</v>
      </c>
      <c r="I8565" s="781" t="s">
        <v>5517</v>
      </c>
      <c r="J8565" s="782">
        <v>850000</v>
      </c>
      <c r="K8565" s="783">
        <v>850000</v>
      </c>
      <c r="L8565" s="784">
        <f t="shared" si="559"/>
        <v>0</v>
      </c>
      <c r="M8565" s="784">
        <f t="shared" si="560"/>
        <v>0</v>
      </c>
      <c r="N8565" s="782">
        <v>850000</v>
      </c>
      <c r="O8565" s="782">
        <v>850000</v>
      </c>
      <c r="P8565" s="515">
        <v>2550000</v>
      </c>
      <c r="Q8565" s="782">
        <v>850000</v>
      </c>
      <c r="R8565" s="782"/>
      <c r="T8565" s="568"/>
    </row>
    <row r="8566" spans="1:20" s="498" customFormat="1" ht="12" x14ac:dyDescent="0.25">
      <c r="A8566" s="772"/>
      <c r="D8566" s="515" t="s">
        <v>14798</v>
      </c>
      <c r="E8566" s="779" t="s">
        <v>14799</v>
      </c>
      <c r="F8566" s="780" t="s">
        <v>5583</v>
      </c>
      <c r="G8566" s="781" t="s">
        <v>10795</v>
      </c>
      <c r="H8566" s="781" t="s">
        <v>14733</v>
      </c>
      <c r="I8566" s="781" t="s">
        <v>5517</v>
      </c>
      <c r="J8566" s="782">
        <v>400000</v>
      </c>
      <c r="K8566" s="783">
        <v>400000</v>
      </c>
      <c r="L8566" s="784">
        <f t="shared" si="559"/>
        <v>0</v>
      </c>
      <c r="M8566" s="784">
        <f t="shared" si="560"/>
        <v>0</v>
      </c>
      <c r="N8566" s="782">
        <v>400000</v>
      </c>
      <c r="O8566" s="782">
        <v>400000</v>
      </c>
      <c r="P8566" s="515">
        <v>1200000</v>
      </c>
      <c r="Q8566" s="782">
        <v>350000</v>
      </c>
      <c r="R8566" s="782"/>
      <c r="T8566" s="568"/>
    </row>
    <row r="8567" spans="1:20" s="498" customFormat="1" ht="12" x14ac:dyDescent="0.25">
      <c r="A8567" s="772"/>
      <c r="D8567" s="515" t="s">
        <v>14800</v>
      </c>
      <c r="E8567" s="779" t="s">
        <v>14801</v>
      </c>
      <c r="F8567" s="780" t="s">
        <v>5586</v>
      </c>
      <c r="G8567" s="781" t="s">
        <v>10795</v>
      </c>
      <c r="H8567" s="781" t="s">
        <v>14733</v>
      </c>
      <c r="I8567" s="781" t="s">
        <v>5517</v>
      </c>
      <c r="J8567" s="782">
        <v>450000</v>
      </c>
      <c r="K8567" s="783">
        <v>450000</v>
      </c>
      <c r="L8567" s="784">
        <f t="shared" si="559"/>
        <v>0</v>
      </c>
      <c r="M8567" s="784">
        <f t="shared" si="560"/>
        <v>0</v>
      </c>
      <c r="N8567" s="782">
        <v>450000</v>
      </c>
      <c r="O8567" s="782">
        <v>450000</v>
      </c>
      <c r="P8567" s="515">
        <v>1350000</v>
      </c>
      <c r="Q8567" s="782">
        <v>400000</v>
      </c>
      <c r="R8567" s="782"/>
      <c r="T8567" s="568"/>
    </row>
    <row r="8568" spans="1:20" s="498" customFormat="1" ht="24" x14ac:dyDescent="0.25">
      <c r="A8568" s="772"/>
      <c r="D8568" s="515" t="s">
        <v>14802</v>
      </c>
      <c r="E8568" s="779" t="s">
        <v>14803</v>
      </c>
      <c r="F8568" s="780" t="s">
        <v>5589</v>
      </c>
      <c r="G8568" s="781" t="s">
        <v>10795</v>
      </c>
      <c r="H8568" s="781" t="s">
        <v>14733</v>
      </c>
      <c r="I8568" s="781" t="s">
        <v>5517</v>
      </c>
      <c r="J8568" s="782">
        <v>500000</v>
      </c>
      <c r="K8568" s="783">
        <v>500000</v>
      </c>
      <c r="L8568" s="784">
        <f t="shared" si="559"/>
        <v>0</v>
      </c>
      <c r="M8568" s="784">
        <f t="shared" si="560"/>
        <v>0</v>
      </c>
      <c r="N8568" s="782">
        <v>500000</v>
      </c>
      <c r="O8568" s="782">
        <v>500000</v>
      </c>
      <c r="P8568" s="515">
        <v>1500000</v>
      </c>
      <c r="Q8568" s="782">
        <v>450000</v>
      </c>
      <c r="R8568" s="782"/>
      <c r="T8568" s="568"/>
    </row>
    <row r="8569" spans="1:20" s="498" customFormat="1" ht="12" x14ac:dyDescent="0.25">
      <c r="A8569" s="772"/>
      <c r="D8569" s="515" t="s">
        <v>14804</v>
      </c>
      <c r="E8569" s="779" t="s">
        <v>14805</v>
      </c>
      <c r="F8569" s="780" t="s">
        <v>5592</v>
      </c>
      <c r="G8569" s="781" t="s">
        <v>10795</v>
      </c>
      <c r="H8569" s="781" t="s">
        <v>14733</v>
      </c>
      <c r="I8569" s="781" t="s">
        <v>5517</v>
      </c>
      <c r="J8569" s="782">
        <v>450000</v>
      </c>
      <c r="K8569" s="783">
        <v>450000</v>
      </c>
      <c r="L8569" s="784">
        <f t="shared" si="559"/>
        <v>0</v>
      </c>
      <c r="M8569" s="784">
        <f t="shared" si="560"/>
        <v>0</v>
      </c>
      <c r="N8569" s="782">
        <v>450000</v>
      </c>
      <c r="O8569" s="782">
        <v>450000</v>
      </c>
      <c r="P8569" s="515">
        <v>1350000</v>
      </c>
      <c r="Q8569" s="782">
        <v>450000</v>
      </c>
      <c r="R8569" s="782"/>
      <c r="T8569" s="568"/>
    </row>
    <row r="8570" spans="1:20" s="498" customFormat="1" ht="12" x14ac:dyDescent="0.25">
      <c r="A8570" s="772"/>
      <c r="D8570" s="515" t="s">
        <v>14806</v>
      </c>
      <c r="E8570" s="779" t="s">
        <v>14807</v>
      </c>
      <c r="F8570" s="780" t="s">
        <v>6354</v>
      </c>
      <c r="G8570" s="781" t="s">
        <v>10795</v>
      </c>
      <c r="H8570" s="781" t="s">
        <v>14733</v>
      </c>
      <c r="I8570" s="781" t="s">
        <v>5517</v>
      </c>
      <c r="J8570" s="782">
        <v>600000</v>
      </c>
      <c r="K8570" s="783">
        <v>600000</v>
      </c>
      <c r="L8570" s="784">
        <f t="shared" si="559"/>
        <v>0</v>
      </c>
      <c r="M8570" s="784">
        <f t="shared" si="560"/>
        <v>0</v>
      </c>
      <c r="N8570" s="782">
        <v>600000</v>
      </c>
      <c r="O8570" s="782">
        <v>600000</v>
      </c>
      <c r="P8570" s="515">
        <v>1800000</v>
      </c>
      <c r="Q8570" s="782">
        <v>500000</v>
      </c>
      <c r="R8570" s="782"/>
      <c r="T8570" s="568"/>
    </row>
    <row r="8571" spans="1:20" s="498" customFormat="1" ht="36" x14ac:dyDescent="0.25">
      <c r="A8571" s="772"/>
      <c r="D8571" s="515" t="s">
        <v>14808</v>
      </c>
      <c r="E8571" s="779" t="s">
        <v>14809</v>
      </c>
      <c r="F8571" s="780" t="s">
        <v>5598</v>
      </c>
      <c r="G8571" s="781" t="s">
        <v>10795</v>
      </c>
      <c r="H8571" s="781" t="s">
        <v>14733</v>
      </c>
      <c r="I8571" s="781" t="s">
        <v>5517</v>
      </c>
      <c r="J8571" s="782">
        <v>12000000</v>
      </c>
      <c r="K8571" s="783">
        <v>12000000</v>
      </c>
      <c r="L8571" s="784">
        <f t="shared" si="559"/>
        <v>0</v>
      </c>
      <c r="M8571" s="784">
        <f t="shared" si="560"/>
        <v>0</v>
      </c>
      <c r="N8571" s="782">
        <v>12000000</v>
      </c>
      <c r="O8571" s="782">
        <v>12000000</v>
      </c>
      <c r="P8571" s="515">
        <v>36000000</v>
      </c>
      <c r="Q8571" s="782">
        <v>10000000</v>
      </c>
      <c r="R8571" s="782"/>
      <c r="T8571" s="568"/>
    </row>
    <row r="8572" spans="1:20" s="498" customFormat="1" ht="12" x14ac:dyDescent="0.25">
      <c r="A8572" s="772"/>
      <c r="D8572" s="515" t="s">
        <v>14810</v>
      </c>
      <c r="E8572" s="779" t="s">
        <v>14811</v>
      </c>
      <c r="F8572" s="780" t="s">
        <v>5601</v>
      </c>
      <c r="G8572" s="781" t="s">
        <v>10795</v>
      </c>
      <c r="H8572" s="781" t="s">
        <v>14733</v>
      </c>
      <c r="I8572" s="781" t="s">
        <v>5517</v>
      </c>
      <c r="J8572" s="782">
        <v>850000</v>
      </c>
      <c r="K8572" s="783">
        <v>850000</v>
      </c>
      <c r="L8572" s="784">
        <f t="shared" si="559"/>
        <v>0</v>
      </c>
      <c r="M8572" s="784">
        <f t="shared" si="560"/>
        <v>0</v>
      </c>
      <c r="N8572" s="782">
        <v>850000</v>
      </c>
      <c r="O8572" s="782">
        <v>850000</v>
      </c>
      <c r="P8572" s="515">
        <v>2550000</v>
      </c>
      <c r="Q8572" s="782">
        <v>800000</v>
      </c>
      <c r="R8572" s="782"/>
      <c r="T8572" s="568"/>
    </row>
    <row r="8573" spans="1:20" s="498" customFormat="1" ht="12" x14ac:dyDescent="0.25">
      <c r="A8573" s="772"/>
      <c r="D8573" s="515" t="s">
        <v>14812</v>
      </c>
      <c r="E8573" s="779" t="s">
        <v>14813</v>
      </c>
      <c r="F8573" s="780" t="s">
        <v>5607</v>
      </c>
      <c r="G8573" s="781" t="s">
        <v>10795</v>
      </c>
      <c r="H8573" s="781" t="s">
        <v>14733</v>
      </c>
      <c r="I8573" s="781" t="s">
        <v>5517</v>
      </c>
      <c r="J8573" s="782">
        <v>500000</v>
      </c>
      <c r="K8573" s="783">
        <v>500000</v>
      </c>
      <c r="L8573" s="784">
        <f t="shared" si="559"/>
        <v>0</v>
      </c>
      <c r="M8573" s="784">
        <f t="shared" si="560"/>
        <v>0</v>
      </c>
      <c r="N8573" s="782">
        <v>500000</v>
      </c>
      <c r="O8573" s="782">
        <v>500000</v>
      </c>
      <c r="P8573" s="515">
        <v>1500000</v>
      </c>
      <c r="Q8573" s="782">
        <v>500000</v>
      </c>
      <c r="R8573" s="782"/>
      <c r="T8573" s="568"/>
    </row>
    <row r="8574" spans="1:20" s="498" customFormat="1" ht="24" x14ac:dyDescent="0.25">
      <c r="A8574" s="772"/>
      <c r="D8574" s="515" t="s">
        <v>14814</v>
      </c>
      <c r="E8574" s="779" t="s">
        <v>14815</v>
      </c>
      <c r="F8574" s="780" t="s">
        <v>5610</v>
      </c>
      <c r="G8574" s="781" t="s">
        <v>10795</v>
      </c>
      <c r="H8574" s="781" t="s">
        <v>14733</v>
      </c>
      <c r="I8574" s="781" t="s">
        <v>5517</v>
      </c>
      <c r="J8574" s="782">
        <v>1500000</v>
      </c>
      <c r="K8574" s="783">
        <v>1500000</v>
      </c>
      <c r="L8574" s="784">
        <f t="shared" si="559"/>
        <v>0</v>
      </c>
      <c r="M8574" s="784">
        <f t="shared" si="560"/>
        <v>0</v>
      </c>
      <c r="N8574" s="782">
        <v>1500000</v>
      </c>
      <c r="O8574" s="782">
        <v>1500000</v>
      </c>
      <c r="P8574" s="515">
        <v>4500000</v>
      </c>
      <c r="Q8574" s="782">
        <v>1500000</v>
      </c>
      <c r="R8574" s="782"/>
      <c r="T8574" s="568"/>
    </row>
    <row r="8575" spans="1:20" s="498" customFormat="1" ht="24" x14ac:dyDescent="0.25">
      <c r="A8575" s="772"/>
      <c r="D8575" s="515" t="s">
        <v>14816</v>
      </c>
      <c r="E8575" s="779" t="s">
        <v>14817</v>
      </c>
      <c r="F8575" s="780" t="s">
        <v>5613</v>
      </c>
      <c r="G8575" s="781" t="s">
        <v>10795</v>
      </c>
      <c r="H8575" s="781" t="s">
        <v>14733</v>
      </c>
      <c r="I8575" s="781" t="s">
        <v>5517</v>
      </c>
      <c r="J8575" s="782">
        <v>0</v>
      </c>
      <c r="K8575" s="783">
        <v>0</v>
      </c>
      <c r="L8575" s="784">
        <f t="shared" si="559"/>
        <v>0</v>
      </c>
      <c r="M8575" s="784">
        <f t="shared" si="560"/>
        <v>0</v>
      </c>
      <c r="N8575" s="782">
        <v>0</v>
      </c>
      <c r="O8575" s="782">
        <v>0</v>
      </c>
      <c r="P8575" s="515">
        <v>0</v>
      </c>
      <c r="Q8575" s="782">
        <v>0</v>
      </c>
      <c r="R8575" s="782"/>
      <c r="T8575" s="568"/>
    </row>
    <row r="8576" spans="1:20" s="498" customFormat="1" ht="12" x14ac:dyDescent="0.25">
      <c r="A8576" s="772"/>
      <c r="D8576" s="515" t="s">
        <v>14818</v>
      </c>
      <c r="E8576" s="779" t="s">
        <v>14819</v>
      </c>
      <c r="F8576" s="515" t="s">
        <v>14820</v>
      </c>
      <c r="G8576" s="781" t="s">
        <v>10795</v>
      </c>
      <c r="H8576" s="781" t="s">
        <v>14733</v>
      </c>
      <c r="I8576" s="781" t="s">
        <v>5517</v>
      </c>
      <c r="J8576" s="782">
        <v>0</v>
      </c>
      <c r="K8576" s="783">
        <v>0</v>
      </c>
      <c r="L8576" s="784">
        <f t="shared" si="559"/>
        <v>0</v>
      </c>
      <c r="M8576" s="784">
        <f t="shared" si="560"/>
        <v>0</v>
      </c>
      <c r="N8576" s="782">
        <v>0</v>
      </c>
      <c r="O8576" s="782">
        <v>0</v>
      </c>
      <c r="P8576" s="515">
        <v>0</v>
      </c>
      <c r="Q8576" s="782">
        <v>0</v>
      </c>
      <c r="R8576" s="782"/>
      <c r="T8576" s="568"/>
    </row>
    <row r="8577" spans="1:20" s="498" customFormat="1" ht="12" x14ac:dyDescent="0.25">
      <c r="A8577" s="772"/>
      <c r="D8577" s="515" t="s">
        <v>14821</v>
      </c>
      <c r="E8577" s="779" t="s">
        <v>14822</v>
      </c>
      <c r="F8577" s="780" t="s">
        <v>5631</v>
      </c>
      <c r="G8577" s="781" t="s">
        <v>10795</v>
      </c>
      <c r="H8577" s="781" t="s">
        <v>14733</v>
      </c>
      <c r="I8577" s="781" t="s">
        <v>5517</v>
      </c>
      <c r="J8577" s="782">
        <v>2000000</v>
      </c>
      <c r="K8577" s="783">
        <v>2000000</v>
      </c>
      <c r="L8577" s="784">
        <f t="shared" si="559"/>
        <v>0</v>
      </c>
      <c r="M8577" s="784">
        <f t="shared" si="560"/>
        <v>0</v>
      </c>
      <c r="N8577" s="782">
        <v>2000000</v>
      </c>
      <c r="O8577" s="782">
        <v>2000000</v>
      </c>
      <c r="P8577" s="515">
        <v>6000000</v>
      </c>
      <c r="Q8577" s="782">
        <v>2000000</v>
      </c>
      <c r="R8577" s="782"/>
      <c r="T8577" s="568"/>
    </row>
    <row r="8578" spans="1:20" s="498" customFormat="1" ht="36" x14ac:dyDescent="0.25">
      <c r="A8578" s="772"/>
      <c r="D8578" s="515" t="s">
        <v>14823</v>
      </c>
      <c r="E8578" s="779" t="s">
        <v>14824</v>
      </c>
      <c r="F8578" s="780" t="s">
        <v>5634</v>
      </c>
      <c r="G8578" s="781" t="s">
        <v>10795</v>
      </c>
      <c r="H8578" s="781" t="s">
        <v>14733</v>
      </c>
      <c r="I8578" s="781" t="s">
        <v>5517</v>
      </c>
      <c r="J8578" s="782">
        <v>2500000</v>
      </c>
      <c r="K8578" s="783">
        <v>2500000</v>
      </c>
      <c r="L8578" s="784">
        <f t="shared" si="559"/>
        <v>0</v>
      </c>
      <c r="M8578" s="784">
        <f t="shared" si="560"/>
        <v>0</v>
      </c>
      <c r="N8578" s="782">
        <v>2500000</v>
      </c>
      <c r="O8578" s="782">
        <v>2500000</v>
      </c>
      <c r="P8578" s="515">
        <v>7500000</v>
      </c>
      <c r="Q8578" s="782">
        <v>2500000</v>
      </c>
      <c r="R8578" s="782"/>
      <c r="T8578" s="568"/>
    </row>
    <row r="8579" spans="1:20" s="498" customFormat="1" ht="24" x14ac:dyDescent="0.25">
      <c r="A8579" s="772"/>
      <c r="D8579" s="515" t="s">
        <v>14825</v>
      </c>
      <c r="E8579" s="779" t="s">
        <v>14826</v>
      </c>
      <c r="F8579" s="780" t="s">
        <v>5637</v>
      </c>
      <c r="G8579" s="781" t="s">
        <v>10795</v>
      </c>
      <c r="H8579" s="781" t="s">
        <v>14733</v>
      </c>
      <c r="I8579" s="781" t="s">
        <v>5517</v>
      </c>
      <c r="J8579" s="782">
        <v>500000</v>
      </c>
      <c r="K8579" s="783">
        <v>500000</v>
      </c>
      <c r="L8579" s="784">
        <f t="shared" si="559"/>
        <v>0</v>
      </c>
      <c r="M8579" s="784">
        <f t="shared" si="560"/>
        <v>0</v>
      </c>
      <c r="N8579" s="782">
        <v>500000</v>
      </c>
      <c r="O8579" s="782">
        <v>500000</v>
      </c>
      <c r="P8579" s="515">
        <v>1500000</v>
      </c>
      <c r="Q8579" s="782">
        <v>500000</v>
      </c>
      <c r="R8579" s="782"/>
      <c r="T8579" s="568"/>
    </row>
    <row r="8580" spans="1:20" s="498" customFormat="1" ht="24" x14ac:dyDescent="0.25">
      <c r="A8580" s="772"/>
      <c r="D8580" s="515" t="s">
        <v>14827</v>
      </c>
      <c r="E8580" s="779" t="s">
        <v>14828</v>
      </c>
      <c r="F8580" s="780" t="s">
        <v>5840</v>
      </c>
      <c r="G8580" s="781" t="s">
        <v>10795</v>
      </c>
      <c r="H8580" s="781" t="s">
        <v>14733</v>
      </c>
      <c r="I8580" s="781" t="s">
        <v>5517</v>
      </c>
      <c r="J8580" s="782">
        <v>1500000</v>
      </c>
      <c r="K8580" s="783">
        <v>1500000</v>
      </c>
      <c r="L8580" s="782">
        <f t="shared" si="559"/>
        <v>0</v>
      </c>
      <c r="M8580" s="782">
        <f t="shared" si="560"/>
        <v>0</v>
      </c>
      <c r="N8580" s="782">
        <v>1500000</v>
      </c>
      <c r="O8580" s="782">
        <v>1500000</v>
      </c>
      <c r="P8580" s="515">
        <v>4500000</v>
      </c>
      <c r="Q8580" s="782">
        <v>1200000</v>
      </c>
      <c r="R8580" s="782"/>
      <c r="T8580" s="568"/>
    </row>
    <row r="8581" spans="1:20" s="498" customFormat="1" ht="12" x14ac:dyDescent="0.25">
      <c r="A8581" s="772"/>
      <c r="F8581" s="536"/>
      <c r="G8581" s="793"/>
      <c r="H8581" s="793"/>
      <c r="I8581" s="793"/>
      <c r="J8581" s="776"/>
      <c r="K8581" s="776"/>
      <c r="L8581" s="776"/>
      <c r="M8581" s="776"/>
      <c r="N8581" s="776"/>
      <c r="O8581" s="776"/>
      <c r="Q8581" s="776"/>
      <c r="R8581" s="776"/>
      <c r="T8581" s="568"/>
    </row>
    <row r="8582" spans="1:20" s="751" customFormat="1" ht="12" customHeight="1" x14ac:dyDescent="0.3">
      <c r="A8582" s="946" t="s">
        <v>5500</v>
      </c>
      <c r="B8582" s="946"/>
      <c r="C8582" s="946"/>
      <c r="D8582" s="946"/>
      <c r="E8582" s="946"/>
      <c r="F8582" s="946"/>
      <c r="G8582" s="946"/>
      <c r="H8582" s="946"/>
      <c r="I8582" s="946"/>
      <c r="J8582" s="946"/>
      <c r="K8582" s="946"/>
      <c r="L8582" s="946"/>
      <c r="M8582" s="946"/>
      <c r="N8582" s="946"/>
      <c r="O8582" s="946"/>
      <c r="P8582" s="946"/>
      <c r="Q8582" s="946"/>
      <c r="T8582" s="752"/>
    </row>
    <row r="8583" spans="1:20" s="751" customFormat="1" ht="13.8" x14ac:dyDescent="0.3">
      <c r="A8583" s="946" t="s">
        <v>5501</v>
      </c>
      <c r="B8583" s="946"/>
      <c r="C8583" s="946"/>
      <c r="D8583" s="946"/>
      <c r="E8583" s="946"/>
      <c r="F8583" s="946"/>
      <c r="G8583" s="946"/>
      <c r="H8583" s="946"/>
      <c r="I8583" s="946"/>
      <c r="J8583" s="946"/>
      <c r="K8583" s="946"/>
      <c r="L8583" s="946"/>
      <c r="M8583" s="946"/>
      <c r="N8583" s="946"/>
      <c r="O8583" s="946"/>
      <c r="P8583" s="946"/>
      <c r="Q8583" s="946"/>
      <c r="T8583" s="752"/>
    </row>
    <row r="8584" spans="1:20" s="753" customFormat="1" ht="13.2" x14ac:dyDescent="0.25">
      <c r="A8584" s="947" t="s">
        <v>12786</v>
      </c>
      <c r="B8584" s="947"/>
      <c r="C8584" s="947"/>
      <c r="D8584" s="947"/>
      <c r="E8584" s="947"/>
      <c r="F8584" s="947"/>
      <c r="G8584" s="947"/>
      <c r="H8584" s="947"/>
      <c r="I8584" s="947"/>
      <c r="J8584" s="947"/>
      <c r="K8584" s="947"/>
      <c r="L8584" s="947"/>
      <c r="M8584" s="947"/>
      <c r="N8584" s="947"/>
      <c r="O8584" s="947"/>
      <c r="P8584" s="947"/>
      <c r="Q8584" s="947"/>
      <c r="T8584" s="754"/>
    </row>
    <row r="8585" spans="1:20" s="760" customFormat="1" ht="24" customHeight="1" x14ac:dyDescent="0.25">
      <c r="A8585" s="943" t="s">
        <v>5502</v>
      </c>
      <c r="B8585" s="948" t="s">
        <v>5503</v>
      </c>
      <c r="C8585" s="949"/>
      <c r="D8585" s="755"/>
      <c r="E8585" s="943" t="s">
        <v>5504</v>
      </c>
      <c r="F8585" s="943" t="s">
        <v>4881</v>
      </c>
      <c r="G8585" s="943" t="s">
        <v>5505</v>
      </c>
      <c r="H8585" s="943" t="s">
        <v>5506</v>
      </c>
      <c r="I8585" s="943" t="s">
        <v>5507</v>
      </c>
      <c r="J8585" s="756" t="s">
        <v>3115</v>
      </c>
      <c r="K8585" s="757" t="s">
        <v>3116</v>
      </c>
      <c r="L8585" s="758" t="s">
        <v>5508</v>
      </c>
      <c r="M8585" s="758" t="s">
        <v>5509</v>
      </c>
      <c r="N8585" s="756" t="s">
        <v>3116</v>
      </c>
      <c r="O8585" s="756" t="s">
        <v>3116</v>
      </c>
      <c r="P8585" s="759" t="s">
        <v>3317</v>
      </c>
      <c r="Q8585" s="759" t="s">
        <v>3341</v>
      </c>
      <c r="R8585" s="759" t="s">
        <v>5510</v>
      </c>
      <c r="T8585" s="761"/>
    </row>
    <row r="8586" spans="1:20" s="760" customFormat="1" ht="19.5" customHeight="1" x14ac:dyDescent="0.25">
      <c r="A8586" s="944"/>
      <c r="B8586" s="950"/>
      <c r="C8586" s="951"/>
      <c r="D8586" s="762"/>
      <c r="E8586" s="944"/>
      <c r="F8586" s="944"/>
      <c r="G8586" s="944"/>
      <c r="H8586" s="944"/>
      <c r="I8586" s="944"/>
      <c r="J8586" s="763">
        <v>2020</v>
      </c>
      <c r="K8586" s="764" t="s">
        <v>3120</v>
      </c>
      <c r="L8586" s="765" t="s">
        <v>3120</v>
      </c>
      <c r="M8586" s="765" t="s">
        <v>3120</v>
      </c>
      <c r="N8586" s="766" t="s">
        <v>5068</v>
      </c>
      <c r="O8586" s="766" t="s">
        <v>5069</v>
      </c>
      <c r="P8586" s="763" t="s">
        <v>4882</v>
      </c>
      <c r="Q8586" s="766" t="s">
        <v>5102</v>
      </c>
      <c r="R8586" s="763"/>
      <c r="T8586" s="761"/>
    </row>
    <row r="8587" spans="1:20" s="760" customFormat="1" ht="15.75" customHeight="1" x14ac:dyDescent="0.25">
      <c r="A8587" s="945"/>
      <c r="B8587" s="952"/>
      <c r="C8587" s="953"/>
      <c r="D8587" s="768"/>
      <c r="E8587" s="945"/>
      <c r="F8587" s="945"/>
      <c r="G8587" s="945"/>
      <c r="H8587" s="945"/>
      <c r="I8587" s="945"/>
      <c r="J8587" s="769" t="s">
        <v>14</v>
      </c>
      <c r="K8587" s="770" t="s">
        <v>14</v>
      </c>
      <c r="L8587" s="771" t="s">
        <v>14</v>
      </c>
      <c r="M8587" s="771" t="s">
        <v>14</v>
      </c>
      <c r="N8587" s="769" t="s">
        <v>14</v>
      </c>
      <c r="O8587" s="769" t="s">
        <v>14</v>
      </c>
      <c r="P8587" s="769" t="s">
        <v>14</v>
      </c>
      <c r="Q8587" s="769" t="s">
        <v>14</v>
      </c>
      <c r="R8587" s="769"/>
      <c r="T8587" s="761"/>
    </row>
    <row r="8588" spans="1:20" s="498" customFormat="1" ht="24" x14ac:dyDescent="0.25">
      <c r="A8588" s="772"/>
      <c r="D8588" s="515" t="s">
        <v>14829</v>
      </c>
      <c r="E8588" s="779" t="s">
        <v>14830</v>
      </c>
      <c r="F8588" s="780" t="s">
        <v>5643</v>
      </c>
      <c r="G8588" s="781" t="s">
        <v>10795</v>
      </c>
      <c r="H8588" s="781" t="s">
        <v>14733</v>
      </c>
      <c r="I8588" s="781" t="s">
        <v>5517</v>
      </c>
      <c r="J8588" s="782">
        <v>600000</v>
      </c>
      <c r="K8588" s="783">
        <v>600000</v>
      </c>
      <c r="L8588" s="784">
        <f t="shared" si="559"/>
        <v>0</v>
      </c>
      <c r="M8588" s="784">
        <f t="shared" si="560"/>
        <v>0</v>
      </c>
      <c r="N8588" s="782">
        <v>600000</v>
      </c>
      <c r="O8588" s="782">
        <v>600000</v>
      </c>
      <c r="P8588" s="515">
        <v>1800000</v>
      </c>
      <c r="Q8588" s="782">
        <v>600000</v>
      </c>
      <c r="R8588" s="782"/>
      <c r="T8588" s="568"/>
    </row>
    <row r="8589" spans="1:20" s="498" customFormat="1" ht="24" x14ac:dyDescent="0.25">
      <c r="A8589" s="772"/>
      <c r="D8589" s="515" t="s">
        <v>14831</v>
      </c>
      <c r="E8589" s="779" t="s">
        <v>14832</v>
      </c>
      <c r="F8589" s="780" t="s">
        <v>5646</v>
      </c>
      <c r="G8589" s="781" t="s">
        <v>10795</v>
      </c>
      <c r="H8589" s="781" t="s">
        <v>14733</v>
      </c>
      <c r="I8589" s="781" t="s">
        <v>5517</v>
      </c>
      <c r="J8589" s="782">
        <v>800000</v>
      </c>
      <c r="K8589" s="783">
        <v>800000</v>
      </c>
      <c r="L8589" s="784">
        <f t="shared" si="559"/>
        <v>0</v>
      </c>
      <c r="M8589" s="784">
        <f t="shared" si="560"/>
        <v>0</v>
      </c>
      <c r="N8589" s="782">
        <v>800000</v>
      </c>
      <c r="O8589" s="782">
        <v>800000</v>
      </c>
      <c r="P8589" s="515">
        <v>2400000</v>
      </c>
      <c r="Q8589" s="782">
        <v>800000</v>
      </c>
      <c r="R8589" s="782"/>
      <c r="T8589" s="568"/>
    </row>
    <row r="8590" spans="1:20" s="498" customFormat="1" ht="12" x14ac:dyDescent="0.25">
      <c r="A8590" s="772"/>
      <c r="D8590" s="515" t="s">
        <v>14833</v>
      </c>
      <c r="E8590" s="779" t="s">
        <v>14834</v>
      </c>
      <c r="F8590" s="515" t="s">
        <v>5649</v>
      </c>
      <c r="G8590" s="781" t="s">
        <v>10795</v>
      </c>
      <c r="H8590" s="781" t="s">
        <v>14733</v>
      </c>
      <c r="I8590" s="781" t="s">
        <v>5517</v>
      </c>
      <c r="J8590" s="782">
        <v>3000000</v>
      </c>
      <c r="K8590" s="783">
        <v>3000000</v>
      </c>
      <c r="L8590" s="784">
        <f t="shared" si="559"/>
        <v>0</v>
      </c>
      <c r="M8590" s="784">
        <f t="shared" si="560"/>
        <v>0</v>
      </c>
      <c r="N8590" s="782">
        <v>3000000</v>
      </c>
      <c r="O8590" s="782">
        <v>3000000</v>
      </c>
      <c r="P8590" s="515">
        <v>9000000</v>
      </c>
      <c r="Q8590" s="782">
        <v>3000000</v>
      </c>
      <c r="R8590" s="782"/>
      <c r="T8590" s="568"/>
    </row>
    <row r="8591" spans="1:20" s="498" customFormat="1" ht="12" x14ac:dyDescent="0.25">
      <c r="A8591" s="772"/>
      <c r="D8591" s="515" t="s">
        <v>14835</v>
      </c>
      <c r="E8591" s="779" t="s">
        <v>14836</v>
      </c>
      <c r="F8591" s="515" t="s">
        <v>6511</v>
      </c>
      <c r="G8591" s="781" t="s">
        <v>10795</v>
      </c>
      <c r="H8591" s="781" t="s">
        <v>14733</v>
      </c>
      <c r="I8591" s="781" t="s">
        <v>5517</v>
      </c>
      <c r="J8591" s="782">
        <v>4000000</v>
      </c>
      <c r="K8591" s="783">
        <v>4000000</v>
      </c>
      <c r="L8591" s="784">
        <f t="shared" si="559"/>
        <v>0</v>
      </c>
      <c r="M8591" s="784">
        <f t="shared" si="560"/>
        <v>0</v>
      </c>
      <c r="N8591" s="782">
        <v>4000000</v>
      </c>
      <c r="O8591" s="782">
        <v>4000000</v>
      </c>
      <c r="P8591" s="515">
        <v>12000000</v>
      </c>
      <c r="Q8591" s="782">
        <v>4000000</v>
      </c>
      <c r="R8591" s="782"/>
      <c r="T8591" s="568"/>
    </row>
    <row r="8592" spans="1:20" s="498" customFormat="1" ht="12" x14ac:dyDescent="0.25">
      <c r="A8592" s="772"/>
      <c r="D8592" s="515" t="s">
        <v>14837</v>
      </c>
      <c r="E8592" s="779" t="s">
        <v>14838</v>
      </c>
      <c r="F8592" s="780" t="s">
        <v>5664</v>
      </c>
      <c r="G8592" s="781" t="s">
        <v>10795</v>
      </c>
      <c r="H8592" s="781" t="s">
        <v>14733</v>
      </c>
      <c r="I8592" s="781" t="s">
        <v>5517</v>
      </c>
      <c r="J8592" s="782">
        <v>12000000</v>
      </c>
      <c r="K8592" s="783">
        <v>12000000</v>
      </c>
      <c r="L8592" s="784">
        <f t="shared" si="559"/>
        <v>0</v>
      </c>
      <c r="M8592" s="784">
        <f t="shared" si="560"/>
        <v>0</v>
      </c>
      <c r="N8592" s="782">
        <v>12000000</v>
      </c>
      <c r="O8592" s="782">
        <v>12000000</v>
      </c>
      <c r="P8592" s="515">
        <v>36000000</v>
      </c>
      <c r="Q8592" s="782">
        <v>12000000</v>
      </c>
      <c r="R8592" s="782"/>
      <c r="T8592" s="568"/>
    </row>
    <row r="8593" spans="1:20" s="498" customFormat="1" ht="12" x14ac:dyDescent="0.25">
      <c r="A8593" s="772"/>
      <c r="D8593" s="515" t="s">
        <v>14839</v>
      </c>
      <c r="E8593" s="779" t="s">
        <v>14840</v>
      </c>
      <c r="F8593" s="780" t="s">
        <v>5679</v>
      </c>
      <c r="G8593" s="781" t="s">
        <v>10795</v>
      </c>
      <c r="H8593" s="781" t="s">
        <v>14733</v>
      </c>
      <c r="I8593" s="781" t="s">
        <v>5517</v>
      </c>
      <c r="J8593" s="782">
        <v>1000000</v>
      </c>
      <c r="K8593" s="783">
        <v>1000000</v>
      </c>
      <c r="L8593" s="784">
        <f t="shared" si="559"/>
        <v>0</v>
      </c>
      <c r="M8593" s="784">
        <f t="shared" si="560"/>
        <v>0</v>
      </c>
      <c r="N8593" s="782">
        <v>1000000</v>
      </c>
      <c r="O8593" s="782">
        <v>1000000</v>
      </c>
      <c r="P8593" s="515">
        <v>3000000</v>
      </c>
      <c r="Q8593" s="782">
        <v>1000000</v>
      </c>
      <c r="R8593" s="782"/>
      <c r="T8593" s="568"/>
    </row>
    <row r="8594" spans="1:20" s="498" customFormat="1" ht="12" x14ac:dyDescent="0.25">
      <c r="A8594" s="772"/>
      <c r="D8594" s="515" t="s">
        <v>14841</v>
      </c>
      <c r="E8594" s="779" t="s">
        <v>14842</v>
      </c>
      <c r="F8594" s="515" t="s">
        <v>5688</v>
      </c>
      <c r="G8594" s="781" t="s">
        <v>10795</v>
      </c>
      <c r="H8594" s="781" t="s">
        <v>14733</v>
      </c>
      <c r="I8594" s="781" t="s">
        <v>5517</v>
      </c>
      <c r="J8594" s="782">
        <v>600000</v>
      </c>
      <c r="K8594" s="783">
        <v>600000</v>
      </c>
      <c r="L8594" s="784">
        <f t="shared" si="559"/>
        <v>0</v>
      </c>
      <c r="M8594" s="784">
        <f t="shared" si="560"/>
        <v>0</v>
      </c>
      <c r="N8594" s="782">
        <v>600000</v>
      </c>
      <c r="O8594" s="782">
        <v>600000</v>
      </c>
      <c r="P8594" s="515">
        <v>1800000</v>
      </c>
      <c r="Q8594" s="782">
        <v>500000</v>
      </c>
      <c r="R8594" s="782"/>
      <c r="T8594" s="568"/>
    </row>
    <row r="8595" spans="1:20" s="498" customFormat="1" ht="12" x14ac:dyDescent="0.25">
      <c r="A8595" s="772"/>
      <c r="D8595" s="515" t="s">
        <v>14843</v>
      </c>
      <c r="E8595" s="779" t="s">
        <v>14844</v>
      </c>
      <c r="F8595" s="780" t="s">
        <v>5694</v>
      </c>
      <c r="G8595" s="781" t="s">
        <v>10795</v>
      </c>
      <c r="H8595" s="781" t="s">
        <v>14733</v>
      </c>
      <c r="I8595" s="781" t="s">
        <v>5517</v>
      </c>
      <c r="J8595" s="782">
        <v>0</v>
      </c>
      <c r="K8595" s="783">
        <v>0</v>
      </c>
      <c r="L8595" s="784">
        <f t="shared" si="559"/>
        <v>0</v>
      </c>
      <c r="M8595" s="784">
        <f t="shared" si="560"/>
        <v>0</v>
      </c>
      <c r="N8595" s="782">
        <v>0</v>
      </c>
      <c r="O8595" s="782">
        <v>0</v>
      </c>
      <c r="P8595" s="515">
        <v>0</v>
      </c>
      <c r="Q8595" s="782">
        <v>0</v>
      </c>
      <c r="R8595" s="782"/>
      <c r="T8595" s="568"/>
    </row>
    <row r="8596" spans="1:20" s="498" customFormat="1" ht="12" x14ac:dyDescent="0.25">
      <c r="A8596" s="772"/>
      <c r="D8596" s="515" t="s">
        <v>14845</v>
      </c>
      <c r="E8596" s="779" t="s">
        <v>14846</v>
      </c>
      <c r="F8596" s="515" t="s">
        <v>5915</v>
      </c>
      <c r="G8596" s="781" t="s">
        <v>10795</v>
      </c>
      <c r="H8596" s="781" t="s">
        <v>14733</v>
      </c>
      <c r="I8596" s="781" t="s">
        <v>5517</v>
      </c>
      <c r="J8596" s="782">
        <v>3000000</v>
      </c>
      <c r="K8596" s="783">
        <v>3000000</v>
      </c>
      <c r="L8596" s="784">
        <f t="shared" si="559"/>
        <v>0</v>
      </c>
      <c r="M8596" s="784">
        <f t="shared" si="560"/>
        <v>0</v>
      </c>
      <c r="N8596" s="782">
        <v>3000000</v>
      </c>
      <c r="O8596" s="782">
        <v>3000000</v>
      </c>
      <c r="P8596" s="515">
        <v>9000000</v>
      </c>
      <c r="Q8596" s="782">
        <v>3000000</v>
      </c>
      <c r="R8596" s="782"/>
      <c r="T8596" s="568"/>
    </row>
    <row r="8597" spans="1:20" s="498" customFormat="1" ht="12" x14ac:dyDescent="0.25">
      <c r="A8597" s="772"/>
      <c r="D8597" s="515" t="s">
        <v>14847</v>
      </c>
      <c r="E8597" s="779" t="s">
        <v>14848</v>
      </c>
      <c r="F8597" s="515" t="s">
        <v>7142</v>
      </c>
      <c r="G8597" s="781" t="s">
        <v>10795</v>
      </c>
      <c r="H8597" s="781" t="s">
        <v>14733</v>
      </c>
      <c r="I8597" s="781" t="s">
        <v>5517</v>
      </c>
      <c r="J8597" s="782">
        <v>0</v>
      </c>
      <c r="K8597" s="783">
        <v>0</v>
      </c>
      <c r="L8597" s="784">
        <f t="shared" si="559"/>
        <v>0</v>
      </c>
      <c r="M8597" s="784">
        <f t="shared" si="560"/>
        <v>0</v>
      </c>
      <c r="N8597" s="782">
        <v>0</v>
      </c>
      <c r="O8597" s="782">
        <v>0</v>
      </c>
      <c r="P8597" s="515">
        <v>0</v>
      </c>
      <c r="Q8597" s="782">
        <v>0</v>
      </c>
      <c r="R8597" s="782"/>
      <c r="T8597" s="568"/>
    </row>
    <row r="8598" spans="1:20" s="498" customFormat="1" ht="12" x14ac:dyDescent="0.25">
      <c r="A8598" s="772"/>
      <c r="D8598" s="515" t="s">
        <v>14849</v>
      </c>
      <c r="E8598" s="779" t="s">
        <v>14850</v>
      </c>
      <c r="F8598" s="780" t="s">
        <v>5703</v>
      </c>
      <c r="G8598" s="781" t="s">
        <v>10795</v>
      </c>
      <c r="H8598" s="781" t="s">
        <v>14733</v>
      </c>
      <c r="I8598" s="781" t="s">
        <v>5517</v>
      </c>
      <c r="J8598" s="782">
        <v>3000000</v>
      </c>
      <c r="K8598" s="783">
        <v>3000000</v>
      </c>
      <c r="L8598" s="784">
        <f t="shared" si="559"/>
        <v>0</v>
      </c>
      <c r="M8598" s="784">
        <f t="shared" si="560"/>
        <v>0</v>
      </c>
      <c r="N8598" s="782">
        <v>3000000</v>
      </c>
      <c r="O8598" s="782">
        <v>3000000</v>
      </c>
      <c r="P8598" s="515">
        <v>9000000</v>
      </c>
      <c r="Q8598" s="782">
        <v>2500000</v>
      </c>
      <c r="R8598" s="782"/>
      <c r="T8598" s="568"/>
    </row>
    <row r="8599" spans="1:20" s="498" customFormat="1" ht="12" x14ac:dyDescent="0.25">
      <c r="A8599" s="772"/>
      <c r="D8599" s="515" t="s">
        <v>14851</v>
      </c>
      <c r="E8599" s="779" t="s">
        <v>14852</v>
      </c>
      <c r="F8599" s="515" t="s">
        <v>5709</v>
      </c>
      <c r="G8599" s="781" t="s">
        <v>10795</v>
      </c>
      <c r="H8599" s="781" t="s">
        <v>14733</v>
      </c>
      <c r="I8599" s="781" t="s">
        <v>5517</v>
      </c>
      <c r="J8599" s="782">
        <v>700000</v>
      </c>
      <c r="K8599" s="783">
        <v>700000</v>
      </c>
      <c r="L8599" s="784">
        <f t="shared" si="559"/>
        <v>0</v>
      </c>
      <c r="M8599" s="784">
        <f t="shared" si="560"/>
        <v>0</v>
      </c>
      <c r="N8599" s="782">
        <v>700000</v>
      </c>
      <c r="O8599" s="782">
        <v>700000</v>
      </c>
      <c r="P8599" s="515">
        <v>2100000</v>
      </c>
      <c r="Q8599" s="782">
        <v>700000</v>
      </c>
      <c r="R8599" s="782"/>
      <c r="T8599" s="568"/>
    </row>
    <row r="8600" spans="1:20" s="498" customFormat="1" ht="24" x14ac:dyDescent="0.25">
      <c r="A8600" s="772"/>
      <c r="D8600" s="515" t="s">
        <v>14853</v>
      </c>
      <c r="E8600" s="779" t="s">
        <v>14854</v>
      </c>
      <c r="F8600" s="780" t="s">
        <v>6467</v>
      </c>
      <c r="G8600" s="781" t="s">
        <v>10795</v>
      </c>
      <c r="H8600" s="781" t="s">
        <v>14733</v>
      </c>
      <c r="I8600" s="781" t="s">
        <v>5517</v>
      </c>
      <c r="J8600" s="782">
        <v>200000</v>
      </c>
      <c r="K8600" s="783">
        <v>200000</v>
      </c>
      <c r="L8600" s="784">
        <f t="shared" si="559"/>
        <v>0</v>
      </c>
      <c r="M8600" s="784">
        <f t="shared" si="560"/>
        <v>0</v>
      </c>
      <c r="N8600" s="782">
        <v>200000</v>
      </c>
      <c r="O8600" s="782">
        <v>200000</v>
      </c>
      <c r="P8600" s="515">
        <v>600000</v>
      </c>
      <c r="Q8600" s="782">
        <v>200000</v>
      </c>
      <c r="R8600" s="782"/>
      <c r="T8600" s="568"/>
    </row>
    <row r="8601" spans="1:20" s="498" customFormat="1" ht="12" x14ac:dyDescent="0.25">
      <c r="A8601" s="772"/>
      <c r="D8601" s="515" t="s">
        <v>14855</v>
      </c>
      <c r="E8601" s="779" t="s">
        <v>14856</v>
      </c>
      <c r="F8601" s="780" t="s">
        <v>5721</v>
      </c>
      <c r="G8601" s="781" t="s">
        <v>10795</v>
      </c>
      <c r="H8601" s="781" t="s">
        <v>14733</v>
      </c>
      <c r="I8601" s="781" t="s">
        <v>5517</v>
      </c>
      <c r="J8601" s="782">
        <v>0</v>
      </c>
      <c r="K8601" s="783">
        <v>0</v>
      </c>
      <c r="L8601" s="784">
        <f t="shared" si="559"/>
        <v>0</v>
      </c>
      <c r="M8601" s="784">
        <f t="shared" si="560"/>
        <v>0</v>
      </c>
      <c r="N8601" s="782">
        <v>0</v>
      </c>
      <c r="O8601" s="782">
        <v>0</v>
      </c>
      <c r="P8601" s="515">
        <v>0</v>
      </c>
      <c r="Q8601" s="782">
        <v>0</v>
      </c>
      <c r="R8601" s="782"/>
      <c r="T8601" s="568"/>
    </row>
    <row r="8602" spans="1:20" s="498" customFormat="1" ht="12" x14ac:dyDescent="0.25">
      <c r="A8602" s="772"/>
      <c r="D8602" s="515" t="s">
        <v>14857</v>
      </c>
      <c r="E8602" s="779" t="s">
        <v>14858</v>
      </c>
      <c r="F8602" s="515" t="s">
        <v>5724</v>
      </c>
      <c r="G8602" s="781" t="s">
        <v>10795</v>
      </c>
      <c r="H8602" s="781" t="s">
        <v>14733</v>
      </c>
      <c r="I8602" s="781" t="s">
        <v>5517</v>
      </c>
      <c r="J8602" s="782">
        <v>5000000</v>
      </c>
      <c r="K8602" s="783">
        <v>5000000</v>
      </c>
      <c r="L8602" s="784">
        <f t="shared" si="559"/>
        <v>0</v>
      </c>
      <c r="M8602" s="784">
        <f t="shared" si="560"/>
        <v>0</v>
      </c>
      <c r="N8602" s="782">
        <v>5000000</v>
      </c>
      <c r="O8602" s="782">
        <v>5000000</v>
      </c>
      <c r="P8602" s="515">
        <v>15000000</v>
      </c>
      <c r="Q8602" s="782">
        <v>5000000</v>
      </c>
      <c r="R8602" s="782"/>
      <c r="T8602" s="568"/>
    </row>
    <row r="8603" spans="1:20" s="498" customFormat="1" ht="12" x14ac:dyDescent="0.25">
      <c r="A8603" s="772"/>
      <c r="D8603" s="515" t="s">
        <v>14859</v>
      </c>
      <c r="E8603" s="779" t="s">
        <v>14860</v>
      </c>
      <c r="F8603" s="515" t="s">
        <v>5727</v>
      </c>
      <c r="G8603" s="781" t="s">
        <v>10795</v>
      </c>
      <c r="H8603" s="781" t="s">
        <v>14733</v>
      </c>
      <c r="I8603" s="781" t="s">
        <v>5517</v>
      </c>
      <c r="J8603" s="782">
        <v>800000</v>
      </c>
      <c r="K8603" s="783">
        <v>800000</v>
      </c>
      <c r="L8603" s="784">
        <f t="shared" si="559"/>
        <v>0</v>
      </c>
      <c r="M8603" s="784">
        <f t="shared" si="560"/>
        <v>0</v>
      </c>
      <c r="N8603" s="782">
        <v>800000</v>
      </c>
      <c r="O8603" s="782">
        <v>800000</v>
      </c>
      <c r="P8603" s="515">
        <v>2400000</v>
      </c>
      <c r="Q8603" s="782">
        <v>800000</v>
      </c>
      <c r="R8603" s="782"/>
      <c r="T8603" s="568"/>
    </row>
    <row r="8604" spans="1:20" s="498" customFormat="1" ht="12" x14ac:dyDescent="0.25">
      <c r="A8604" s="772"/>
      <c r="D8604" s="515" t="s">
        <v>14861</v>
      </c>
      <c r="E8604" s="779" t="s">
        <v>14862</v>
      </c>
      <c r="F8604" s="780" t="s">
        <v>5730</v>
      </c>
      <c r="G8604" s="781" t="s">
        <v>10795</v>
      </c>
      <c r="H8604" s="781" t="s">
        <v>14733</v>
      </c>
      <c r="I8604" s="781" t="s">
        <v>5517</v>
      </c>
      <c r="J8604" s="782">
        <v>1300000</v>
      </c>
      <c r="K8604" s="783">
        <v>1300000</v>
      </c>
      <c r="L8604" s="784">
        <f t="shared" si="559"/>
        <v>0</v>
      </c>
      <c r="M8604" s="784">
        <f t="shared" si="560"/>
        <v>0</v>
      </c>
      <c r="N8604" s="782">
        <v>1300000</v>
      </c>
      <c r="O8604" s="782">
        <v>1300000</v>
      </c>
      <c r="P8604" s="515">
        <v>3900000</v>
      </c>
      <c r="Q8604" s="782">
        <v>1200000</v>
      </c>
      <c r="R8604" s="782"/>
      <c r="T8604" s="568"/>
    </row>
    <row r="8605" spans="1:20" s="498" customFormat="1" ht="12" x14ac:dyDescent="0.25">
      <c r="A8605" s="772"/>
      <c r="D8605" s="515" t="s">
        <v>14863</v>
      </c>
      <c r="E8605" s="779" t="s">
        <v>14864</v>
      </c>
      <c r="F8605" s="515" t="s">
        <v>6605</v>
      </c>
      <c r="G8605" s="781" t="s">
        <v>10795</v>
      </c>
      <c r="H8605" s="781" t="s">
        <v>14733</v>
      </c>
      <c r="I8605" s="781" t="s">
        <v>5517</v>
      </c>
      <c r="J8605" s="782">
        <v>300000</v>
      </c>
      <c r="K8605" s="783">
        <v>300000</v>
      </c>
      <c r="L8605" s="784">
        <f t="shared" si="559"/>
        <v>0</v>
      </c>
      <c r="M8605" s="784">
        <f t="shared" si="560"/>
        <v>0</v>
      </c>
      <c r="N8605" s="782">
        <v>300000</v>
      </c>
      <c r="O8605" s="782">
        <v>300000</v>
      </c>
      <c r="P8605" s="515">
        <v>900000</v>
      </c>
      <c r="Q8605" s="782">
        <v>0</v>
      </c>
      <c r="R8605" s="782"/>
      <c r="T8605" s="568"/>
    </row>
    <row r="8606" spans="1:20" s="498" customFormat="1" ht="12" x14ac:dyDescent="0.25">
      <c r="A8606" s="772"/>
      <c r="D8606" s="515" t="s">
        <v>14865</v>
      </c>
      <c r="E8606" s="779" t="s">
        <v>14866</v>
      </c>
      <c r="F8606" s="780" t="s">
        <v>5739</v>
      </c>
      <c r="G8606" s="781" t="s">
        <v>10795</v>
      </c>
      <c r="H8606" s="781" t="s">
        <v>14733</v>
      </c>
      <c r="I8606" s="781" t="s">
        <v>5517</v>
      </c>
      <c r="J8606" s="782">
        <v>2500000</v>
      </c>
      <c r="K8606" s="783">
        <v>12500000</v>
      </c>
      <c r="L8606" s="784">
        <v>0</v>
      </c>
      <c r="M8606" s="784">
        <f t="shared" si="560"/>
        <v>10000000</v>
      </c>
      <c r="N8606" s="782">
        <v>2500000</v>
      </c>
      <c r="O8606" s="782">
        <v>2500000</v>
      </c>
      <c r="P8606" s="515">
        <v>7500000</v>
      </c>
      <c r="Q8606" s="782">
        <v>2000000</v>
      </c>
      <c r="R8606" s="782"/>
      <c r="T8606" s="568"/>
    </row>
    <row r="8607" spans="1:20" s="498" customFormat="1" ht="24" x14ac:dyDescent="0.25">
      <c r="A8607" s="772"/>
      <c r="D8607" s="515" t="s">
        <v>14867</v>
      </c>
      <c r="E8607" s="779" t="s">
        <v>14868</v>
      </c>
      <c r="F8607" s="780" t="s">
        <v>7167</v>
      </c>
      <c r="G8607" s="781" t="s">
        <v>10795</v>
      </c>
      <c r="H8607" s="781" t="s">
        <v>14733</v>
      </c>
      <c r="I8607" s="781" t="s">
        <v>5517</v>
      </c>
      <c r="J8607" s="782">
        <v>0</v>
      </c>
      <c r="K8607" s="783">
        <v>0</v>
      </c>
      <c r="L8607" s="784">
        <f t="shared" si="559"/>
        <v>0</v>
      </c>
      <c r="M8607" s="784">
        <f t="shared" si="560"/>
        <v>0</v>
      </c>
      <c r="N8607" s="782">
        <v>0</v>
      </c>
      <c r="O8607" s="782">
        <v>0</v>
      </c>
      <c r="P8607" s="515">
        <v>0</v>
      </c>
      <c r="Q8607" s="782">
        <v>0</v>
      </c>
      <c r="R8607" s="782"/>
      <c r="T8607" s="568"/>
    </row>
    <row r="8608" spans="1:20" s="498" customFormat="1" ht="12" x14ac:dyDescent="0.25">
      <c r="A8608" s="772"/>
      <c r="D8608" s="515" t="s">
        <v>14869</v>
      </c>
      <c r="E8608" s="779" t="s">
        <v>14870</v>
      </c>
      <c r="F8608" s="780" t="s">
        <v>5745</v>
      </c>
      <c r="G8608" s="781" t="s">
        <v>10795</v>
      </c>
      <c r="H8608" s="781" t="s">
        <v>14733</v>
      </c>
      <c r="I8608" s="781" t="s">
        <v>5517</v>
      </c>
      <c r="J8608" s="782">
        <v>4000000</v>
      </c>
      <c r="K8608" s="783">
        <v>4000000</v>
      </c>
      <c r="L8608" s="784">
        <f t="shared" si="559"/>
        <v>0</v>
      </c>
      <c r="M8608" s="784">
        <f t="shared" si="560"/>
        <v>0</v>
      </c>
      <c r="N8608" s="782">
        <v>4000000</v>
      </c>
      <c r="O8608" s="782">
        <v>4000000</v>
      </c>
      <c r="P8608" s="515">
        <v>12000000</v>
      </c>
      <c r="Q8608" s="782">
        <v>4000000</v>
      </c>
      <c r="R8608" s="782"/>
      <c r="T8608" s="568"/>
    </row>
    <row r="8609" spans="1:20" s="498" customFormat="1" ht="36" x14ac:dyDescent="0.25">
      <c r="A8609" s="772"/>
      <c r="D8609" s="515" t="s">
        <v>14871</v>
      </c>
      <c r="E8609" s="779" t="s">
        <v>14872</v>
      </c>
      <c r="F8609" s="780" t="s">
        <v>14873</v>
      </c>
      <c r="G8609" s="781" t="s">
        <v>10795</v>
      </c>
      <c r="H8609" s="781" t="s">
        <v>14733</v>
      </c>
      <c r="I8609" s="781" t="s">
        <v>5517</v>
      </c>
      <c r="J8609" s="782">
        <v>5000000</v>
      </c>
      <c r="K8609" s="783">
        <v>5000000</v>
      </c>
      <c r="L8609" s="784">
        <f t="shared" si="559"/>
        <v>0</v>
      </c>
      <c r="M8609" s="784">
        <f t="shared" si="560"/>
        <v>0</v>
      </c>
      <c r="N8609" s="782">
        <v>5000000</v>
      </c>
      <c r="O8609" s="782">
        <v>5000000</v>
      </c>
      <c r="P8609" s="515">
        <v>15000000</v>
      </c>
      <c r="Q8609" s="782">
        <v>0</v>
      </c>
      <c r="R8609" s="782"/>
      <c r="T8609" s="568"/>
    </row>
    <row r="8610" spans="1:20" s="498" customFormat="1" ht="18" customHeight="1" x14ac:dyDescent="0.25">
      <c r="A8610" s="772"/>
      <c r="D8610" s="515" t="s">
        <v>14874</v>
      </c>
      <c r="E8610" s="779" t="s">
        <v>14875</v>
      </c>
      <c r="F8610" s="780" t="s">
        <v>7545</v>
      </c>
      <c r="G8610" s="781" t="s">
        <v>10795</v>
      </c>
      <c r="H8610" s="781" t="s">
        <v>14733</v>
      </c>
      <c r="I8610" s="781" t="s">
        <v>5517</v>
      </c>
      <c r="J8610" s="782">
        <v>1200000</v>
      </c>
      <c r="K8610" s="783">
        <v>1200000</v>
      </c>
      <c r="L8610" s="784">
        <f t="shared" si="559"/>
        <v>0</v>
      </c>
      <c r="M8610" s="784">
        <f t="shared" si="560"/>
        <v>0</v>
      </c>
      <c r="N8610" s="782">
        <v>1200000</v>
      </c>
      <c r="O8610" s="782">
        <v>1200000</v>
      </c>
      <c r="P8610" s="515">
        <v>3600000</v>
      </c>
      <c r="Q8610" s="782">
        <v>1000000</v>
      </c>
      <c r="R8610" s="782"/>
      <c r="T8610" s="568"/>
    </row>
    <row r="8611" spans="1:20" s="498" customFormat="1" ht="12.75" customHeight="1" x14ac:dyDescent="0.25">
      <c r="A8611" s="772"/>
      <c r="D8611" s="515" t="s">
        <v>14876</v>
      </c>
      <c r="E8611" s="779" t="s">
        <v>14877</v>
      </c>
      <c r="F8611" s="515" t="s">
        <v>14389</v>
      </c>
      <c r="G8611" s="781" t="s">
        <v>10795</v>
      </c>
      <c r="H8611" s="781" t="s">
        <v>14733</v>
      </c>
      <c r="I8611" s="781" t="s">
        <v>5517</v>
      </c>
      <c r="J8611" s="782">
        <v>800000</v>
      </c>
      <c r="K8611" s="783">
        <v>800000</v>
      </c>
      <c r="L8611" s="784">
        <f t="shared" si="559"/>
        <v>0</v>
      </c>
      <c r="M8611" s="784">
        <f t="shared" si="560"/>
        <v>0</v>
      </c>
      <c r="N8611" s="782">
        <v>800000</v>
      </c>
      <c r="O8611" s="782">
        <v>800000</v>
      </c>
      <c r="P8611" s="515">
        <v>2400000</v>
      </c>
      <c r="Q8611" s="782">
        <v>800000</v>
      </c>
      <c r="R8611" s="782"/>
      <c r="T8611" s="568"/>
    </row>
    <row r="8612" spans="1:20" s="498" customFormat="1" ht="12" x14ac:dyDescent="0.25">
      <c r="A8612" s="772"/>
      <c r="D8612" s="515" t="s">
        <v>14878</v>
      </c>
      <c r="E8612" s="779" t="s">
        <v>14879</v>
      </c>
      <c r="F8612" s="780" t="s">
        <v>5757</v>
      </c>
      <c r="G8612" s="781" t="s">
        <v>10795</v>
      </c>
      <c r="H8612" s="781" t="s">
        <v>14733</v>
      </c>
      <c r="I8612" s="781" t="s">
        <v>5517</v>
      </c>
      <c r="J8612" s="782">
        <v>700000</v>
      </c>
      <c r="K8612" s="783">
        <v>700000</v>
      </c>
      <c r="L8612" s="784">
        <f t="shared" si="559"/>
        <v>0</v>
      </c>
      <c r="M8612" s="784">
        <f t="shared" si="560"/>
        <v>0</v>
      </c>
      <c r="N8612" s="782">
        <v>700000</v>
      </c>
      <c r="O8612" s="782">
        <v>700000</v>
      </c>
      <c r="P8612" s="515">
        <v>2100000</v>
      </c>
      <c r="Q8612" s="782">
        <v>600000</v>
      </c>
      <c r="R8612" s="782"/>
      <c r="T8612" s="568"/>
    </row>
    <row r="8613" spans="1:20" s="498" customFormat="1" ht="12" x14ac:dyDescent="0.25">
      <c r="A8613" s="772"/>
      <c r="D8613" s="515" t="s">
        <v>14880</v>
      </c>
      <c r="E8613" s="779" t="s">
        <v>14881</v>
      </c>
      <c r="F8613" s="515" t="s">
        <v>5765</v>
      </c>
      <c r="G8613" s="781" t="s">
        <v>10795</v>
      </c>
      <c r="H8613" s="781" t="s">
        <v>14733</v>
      </c>
      <c r="I8613" s="781" t="s">
        <v>5517</v>
      </c>
      <c r="J8613" s="782">
        <v>1000000</v>
      </c>
      <c r="K8613" s="783">
        <v>1000000</v>
      </c>
      <c r="L8613" s="784">
        <f t="shared" si="559"/>
        <v>0</v>
      </c>
      <c r="M8613" s="784">
        <f t="shared" si="560"/>
        <v>0</v>
      </c>
      <c r="N8613" s="782">
        <v>1000000</v>
      </c>
      <c r="O8613" s="782">
        <v>1000000</v>
      </c>
      <c r="P8613" s="515">
        <v>3000000</v>
      </c>
      <c r="Q8613" s="782">
        <v>0</v>
      </c>
      <c r="R8613" s="782"/>
      <c r="T8613" s="568"/>
    </row>
    <row r="8614" spans="1:20" s="498" customFormat="1" ht="12" x14ac:dyDescent="0.25">
      <c r="A8614" s="772"/>
      <c r="D8614" s="515" t="s">
        <v>14882</v>
      </c>
      <c r="E8614" s="779" t="s">
        <v>14883</v>
      </c>
      <c r="F8614" s="780" t="s">
        <v>5768</v>
      </c>
      <c r="G8614" s="781" t="s">
        <v>10795</v>
      </c>
      <c r="H8614" s="781" t="s">
        <v>14733</v>
      </c>
      <c r="I8614" s="781" t="s">
        <v>5517</v>
      </c>
      <c r="J8614" s="782">
        <v>0</v>
      </c>
      <c r="K8614" s="783">
        <v>0</v>
      </c>
      <c r="L8614" s="784">
        <f t="shared" si="559"/>
        <v>0</v>
      </c>
      <c r="M8614" s="784">
        <f t="shared" si="560"/>
        <v>0</v>
      </c>
      <c r="N8614" s="782">
        <v>0</v>
      </c>
      <c r="O8614" s="782">
        <v>0</v>
      </c>
      <c r="P8614" s="515">
        <v>0</v>
      </c>
      <c r="Q8614" s="782">
        <v>0</v>
      </c>
      <c r="R8614" s="782"/>
      <c r="T8614" s="568"/>
    </row>
    <row r="8615" spans="1:20" s="498" customFormat="1" ht="12" x14ac:dyDescent="0.25">
      <c r="A8615" s="772"/>
      <c r="B8615" s="566" t="s">
        <v>2585</v>
      </c>
      <c r="C8615" s="810"/>
      <c r="D8615" s="515"/>
      <c r="E8615" s="810"/>
      <c r="F8615" s="827"/>
      <c r="G8615" s="810"/>
      <c r="H8615" s="810"/>
      <c r="I8615" s="779"/>
      <c r="J8615" s="782">
        <v>7366901925</v>
      </c>
      <c r="K8615" s="783">
        <f>SUM(K8527,K8561)</f>
        <v>7376901925</v>
      </c>
      <c r="L8615" s="782">
        <f t="shared" ref="L8615:O8615" si="561">SUM(L8527,L8561)</f>
        <v>0</v>
      </c>
      <c r="M8615" s="782">
        <f t="shared" si="561"/>
        <v>10000000</v>
      </c>
      <c r="N8615" s="782">
        <f t="shared" si="561"/>
        <v>7437623303</v>
      </c>
      <c r="O8615" s="782">
        <f t="shared" si="561"/>
        <v>7508844678</v>
      </c>
      <c r="P8615" s="515">
        <v>22313369906</v>
      </c>
      <c r="Q8615" s="782">
        <v>8356428703</v>
      </c>
      <c r="R8615" s="782"/>
      <c r="T8615" s="568"/>
    </row>
    <row r="8616" spans="1:20" s="498" customFormat="1" ht="12" x14ac:dyDescent="0.25">
      <c r="A8616" s="772"/>
      <c r="D8616" s="515"/>
      <c r="F8616" s="536"/>
      <c r="J8616" s="776"/>
      <c r="K8616" s="829"/>
      <c r="L8616" s="776"/>
      <c r="M8616" s="776"/>
      <c r="N8616" s="776"/>
      <c r="O8616" s="776"/>
      <c r="Q8616" s="776"/>
      <c r="R8616" s="776"/>
      <c r="T8616" s="568"/>
    </row>
    <row r="8617" spans="1:20" s="751" customFormat="1" ht="12" customHeight="1" x14ac:dyDescent="0.3">
      <c r="A8617" s="946" t="s">
        <v>5500</v>
      </c>
      <c r="B8617" s="946"/>
      <c r="C8617" s="946"/>
      <c r="D8617" s="946"/>
      <c r="E8617" s="946"/>
      <c r="F8617" s="946"/>
      <c r="G8617" s="946"/>
      <c r="H8617" s="946"/>
      <c r="I8617" s="946"/>
      <c r="J8617" s="946"/>
      <c r="K8617" s="946"/>
      <c r="L8617" s="946"/>
      <c r="M8617" s="946"/>
      <c r="N8617" s="946"/>
      <c r="O8617" s="946"/>
      <c r="P8617" s="946"/>
      <c r="Q8617" s="946"/>
      <c r="T8617" s="752"/>
    </row>
    <row r="8618" spans="1:20" s="751" customFormat="1" ht="13.8" x14ac:dyDescent="0.3">
      <c r="A8618" s="946" t="s">
        <v>5501</v>
      </c>
      <c r="B8618" s="946"/>
      <c r="C8618" s="946"/>
      <c r="D8618" s="946"/>
      <c r="E8618" s="946"/>
      <c r="F8618" s="946"/>
      <c r="G8618" s="946"/>
      <c r="H8618" s="946"/>
      <c r="I8618" s="946"/>
      <c r="J8618" s="946"/>
      <c r="K8618" s="946"/>
      <c r="L8618" s="946"/>
      <c r="M8618" s="946"/>
      <c r="N8618" s="946"/>
      <c r="O8618" s="946"/>
      <c r="P8618" s="946"/>
      <c r="Q8618" s="946"/>
      <c r="T8618" s="752"/>
    </row>
    <row r="8619" spans="1:20" s="753" customFormat="1" ht="13.2" x14ac:dyDescent="0.25">
      <c r="A8619" s="947" t="s">
        <v>12786</v>
      </c>
      <c r="B8619" s="947"/>
      <c r="C8619" s="947"/>
      <c r="D8619" s="947"/>
      <c r="E8619" s="947"/>
      <c r="F8619" s="947"/>
      <c r="G8619" s="947"/>
      <c r="H8619" s="947"/>
      <c r="I8619" s="947"/>
      <c r="J8619" s="947"/>
      <c r="K8619" s="947"/>
      <c r="L8619" s="947"/>
      <c r="M8619" s="947"/>
      <c r="N8619" s="947"/>
      <c r="O8619" s="947"/>
      <c r="P8619" s="947"/>
      <c r="Q8619" s="947"/>
      <c r="T8619" s="754"/>
    </row>
    <row r="8620" spans="1:20" s="760" customFormat="1" ht="24" customHeight="1" x14ac:dyDescent="0.25">
      <c r="A8620" s="943" t="s">
        <v>5502</v>
      </c>
      <c r="B8620" s="948" t="s">
        <v>5503</v>
      </c>
      <c r="C8620" s="949"/>
      <c r="D8620" s="755"/>
      <c r="E8620" s="943" t="s">
        <v>5504</v>
      </c>
      <c r="F8620" s="943" t="s">
        <v>4881</v>
      </c>
      <c r="G8620" s="943" t="s">
        <v>5505</v>
      </c>
      <c r="H8620" s="943" t="s">
        <v>5506</v>
      </c>
      <c r="I8620" s="943" t="s">
        <v>5507</v>
      </c>
      <c r="J8620" s="756" t="s">
        <v>3115</v>
      </c>
      <c r="K8620" s="757" t="s">
        <v>3116</v>
      </c>
      <c r="L8620" s="758" t="s">
        <v>5508</v>
      </c>
      <c r="M8620" s="758" t="s">
        <v>5509</v>
      </c>
      <c r="N8620" s="756" t="s">
        <v>3116</v>
      </c>
      <c r="O8620" s="756" t="s">
        <v>3116</v>
      </c>
      <c r="P8620" s="759" t="s">
        <v>3317</v>
      </c>
      <c r="Q8620" s="759" t="s">
        <v>3341</v>
      </c>
      <c r="R8620" s="759" t="s">
        <v>5510</v>
      </c>
      <c r="T8620" s="761"/>
    </row>
    <row r="8621" spans="1:20" s="760" customFormat="1" ht="19.5" customHeight="1" x14ac:dyDescent="0.25">
      <c r="A8621" s="944"/>
      <c r="B8621" s="950"/>
      <c r="C8621" s="951"/>
      <c r="D8621" s="762"/>
      <c r="E8621" s="944"/>
      <c r="F8621" s="944"/>
      <c r="G8621" s="944"/>
      <c r="H8621" s="944"/>
      <c r="I8621" s="944"/>
      <c r="J8621" s="763">
        <v>2020</v>
      </c>
      <c r="K8621" s="764" t="s">
        <v>3120</v>
      </c>
      <c r="L8621" s="765" t="s">
        <v>3120</v>
      </c>
      <c r="M8621" s="765" t="s">
        <v>3120</v>
      </c>
      <c r="N8621" s="766" t="s">
        <v>5068</v>
      </c>
      <c r="O8621" s="766" t="s">
        <v>5069</v>
      </c>
      <c r="P8621" s="763" t="s">
        <v>4882</v>
      </c>
      <c r="Q8621" s="766" t="s">
        <v>5102</v>
      </c>
      <c r="R8621" s="763"/>
      <c r="T8621" s="761"/>
    </row>
    <row r="8622" spans="1:20" s="760" customFormat="1" ht="15.75" customHeight="1" x14ac:dyDescent="0.25">
      <c r="A8622" s="945"/>
      <c r="B8622" s="952"/>
      <c r="C8622" s="953"/>
      <c r="D8622" s="768"/>
      <c r="E8622" s="945"/>
      <c r="F8622" s="945"/>
      <c r="G8622" s="945"/>
      <c r="H8622" s="945"/>
      <c r="I8622" s="945"/>
      <c r="J8622" s="769" t="s">
        <v>14</v>
      </c>
      <c r="K8622" s="770" t="s">
        <v>14</v>
      </c>
      <c r="L8622" s="771" t="s">
        <v>14</v>
      </c>
      <c r="M8622" s="771" t="s">
        <v>14</v>
      </c>
      <c r="N8622" s="769" t="s">
        <v>14</v>
      </c>
      <c r="O8622" s="769" t="s">
        <v>14</v>
      </c>
      <c r="P8622" s="769" t="s">
        <v>14</v>
      </c>
      <c r="Q8622" s="769" t="s">
        <v>14</v>
      </c>
      <c r="R8622" s="769"/>
      <c r="T8622" s="761"/>
    </row>
    <row r="8623" spans="1:20" s="498" customFormat="1" ht="12" x14ac:dyDescent="0.25">
      <c r="A8623" s="772" t="s">
        <v>14884</v>
      </c>
      <c r="B8623" s="773" t="s">
        <v>2586</v>
      </c>
      <c r="C8623" s="773"/>
      <c r="D8623" s="830"/>
      <c r="E8623" s="773"/>
      <c r="F8623" s="775"/>
      <c r="G8623" s="773"/>
      <c r="H8623" s="773"/>
      <c r="I8623" s="773"/>
      <c r="J8623" s="776"/>
      <c r="K8623" s="829"/>
      <c r="L8623" s="776"/>
      <c r="M8623" s="776"/>
      <c r="N8623" s="776"/>
      <c r="O8623" s="776"/>
      <c r="Q8623" s="776"/>
      <c r="R8623" s="776"/>
      <c r="T8623" s="568"/>
    </row>
    <row r="8624" spans="1:20" s="498" customFormat="1" ht="12" x14ac:dyDescent="0.25">
      <c r="A8624" s="772"/>
      <c r="C8624" s="773" t="s">
        <v>5123</v>
      </c>
      <c r="D8624" s="835"/>
      <c r="E8624" s="773"/>
      <c r="F8624" s="775"/>
      <c r="G8624" s="773"/>
      <c r="H8624" s="773"/>
      <c r="I8624" s="773"/>
      <c r="J8624" s="777">
        <v>775039805</v>
      </c>
      <c r="K8624" s="789">
        <f>SUM(K8625:K8649)</f>
        <v>775039805</v>
      </c>
      <c r="L8624" s="784">
        <f t="shared" ref="L8624:O8624" si="562">SUM(L8625:L8649)</f>
        <v>0</v>
      </c>
      <c r="M8624" s="784">
        <f t="shared" si="562"/>
        <v>0</v>
      </c>
      <c r="N8624" s="784">
        <f t="shared" si="562"/>
        <v>782638233</v>
      </c>
      <c r="O8624" s="784">
        <f t="shared" si="562"/>
        <v>790236663</v>
      </c>
      <c r="P8624" s="777">
        <f>SUM(K8624,N8624,O8624)</f>
        <v>2347914701</v>
      </c>
      <c r="Q8624" s="777">
        <v>835456696</v>
      </c>
      <c r="R8624" s="777"/>
      <c r="T8624" s="568"/>
    </row>
    <row r="8625" spans="1:20" s="498" customFormat="1" ht="12" x14ac:dyDescent="0.25">
      <c r="A8625" s="772"/>
      <c r="D8625" s="512" t="s">
        <v>14885</v>
      </c>
      <c r="E8625" s="779" t="s">
        <v>14886</v>
      </c>
      <c r="F8625" s="780" t="s">
        <v>6059</v>
      </c>
      <c r="G8625" s="781" t="s">
        <v>10795</v>
      </c>
      <c r="H8625" s="781" t="s">
        <v>14733</v>
      </c>
      <c r="I8625" s="781" t="s">
        <v>5517</v>
      </c>
      <c r="J8625" s="782">
        <v>427372128</v>
      </c>
      <c r="K8625" s="783">
        <v>427372128</v>
      </c>
      <c r="L8625" s="784">
        <f t="shared" ref="L8625:L8649" si="563">SUM(J8625-K8625)</f>
        <v>0</v>
      </c>
      <c r="M8625" s="784">
        <f>SUM(K8625-J8625)</f>
        <v>0</v>
      </c>
      <c r="N8625" s="782">
        <v>431562051</v>
      </c>
      <c r="O8625" s="782">
        <v>435751974</v>
      </c>
      <c r="P8625" s="515">
        <v>1294686153</v>
      </c>
      <c r="Q8625" s="782">
        <v>439102340</v>
      </c>
      <c r="R8625" s="782"/>
      <c r="T8625" s="568"/>
    </row>
    <row r="8626" spans="1:20" s="498" customFormat="1" ht="12" x14ac:dyDescent="0.25">
      <c r="A8626" s="772"/>
      <c r="D8626" s="515" t="s">
        <v>14887</v>
      </c>
      <c r="E8626" s="779" t="s">
        <v>14888</v>
      </c>
      <c r="F8626" s="780" t="s">
        <v>6905</v>
      </c>
      <c r="G8626" s="781" t="s">
        <v>10795</v>
      </c>
      <c r="H8626" s="781" t="s">
        <v>14733</v>
      </c>
      <c r="I8626" s="781" t="s">
        <v>5517</v>
      </c>
      <c r="J8626" s="782">
        <v>0</v>
      </c>
      <c r="K8626" s="783">
        <v>0</v>
      </c>
      <c r="L8626" s="784">
        <f t="shared" si="563"/>
        <v>0</v>
      </c>
      <c r="M8626" s="784">
        <f t="shared" ref="M8626:M8649" si="564">SUM(K8626-J8626)</f>
        <v>0</v>
      </c>
      <c r="N8626" s="782">
        <v>0</v>
      </c>
      <c r="O8626" s="782">
        <v>0</v>
      </c>
      <c r="P8626" s="515">
        <v>0</v>
      </c>
      <c r="Q8626" s="782">
        <v>0</v>
      </c>
      <c r="R8626" s="782"/>
      <c r="T8626" s="568"/>
    </row>
    <row r="8627" spans="1:20" s="498" customFormat="1" ht="24" x14ac:dyDescent="0.25">
      <c r="A8627" s="772"/>
      <c r="D8627" s="515" t="s">
        <v>14889</v>
      </c>
      <c r="E8627" s="779" t="s">
        <v>14890</v>
      </c>
      <c r="F8627" s="780" t="s">
        <v>5523</v>
      </c>
      <c r="G8627" s="781" t="s">
        <v>10795</v>
      </c>
      <c r="H8627" s="781" t="s">
        <v>14733</v>
      </c>
      <c r="I8627" s="781" t="s">
        <v>5517</v>
      </c>
      <c r="J8627" s="782">
        <v>0</v>
      </c>
      <c r="K8627" s="783">
        <v>0</v>
      </c>
      <c r="L8627" s="784">
        <f t="shared" si="563"/>
        <v>0</v>
      </c>
      <c r="M8627" s="784">
        <f t="shared" si="564"/>
        <v>0</v>
      </c>
      <c r="N8627" s="782">
        <v>0</v>
      </c>
      <c r="O8627" s="782">
        <v>0</v>
      </c>
      <c r="P8627" s="515">
        <v>0</v>
      </c>
      <c r="Q8627" s="782">
        <v>0</v>
      </c>
      <c r="R8627" s="782"/>
      <c r="T8627" s="568"/>
    </row>
    <row r="8628" spans="1:20" s="498" customFormat="1" ht="12" x14ac:dyDescent="0.25">
      <c r="A8628" s="772"/>
      <c r="D8628" s="515" t="s">
        <v>14891</v>
      </c>
      <c r="E8628" s="779" t="s">
        <v>14892</v>
      </c>
      <c r="F8628" s="780" t="s">
        <v>5526</v>
      </c>
      <c r="G8628" s="781" t="s">
        <v>10795</v>
      </c>
      <c r="H8628" s="781" t="s">
        <v>14733</v>
      </c>
      <c r="I8628" s="781" t="s">
        <v>5517</v>
      </c>
      <c r="J8628" s="782">
        <v>88270041</v>
      </c>
      <c r="K8628" s="783">
        <v>88270041</v>
      </c>
      <c r="L8628" s="784">
        <f t="shared" si="563"/>
        <v>0</v>
      </c>
      <c r="M8628" s="784">
        <f t="shared" si="564"/>
        <v>0</v>
      </c>
      <c r="N8628" s="782">
        <v>89135433</v>
      </c>
      <c r="O8628" s="782">
        <v>90000826</v>
      </c>
      <c r="P8628" s="515">
        <v>267406300</v>
      </c>
      <c r="Q8628" s="782">
        <v>92196130</v>
      </c>
      <c r="R8628" s="782"/>
      <c r="T8628" s="568"/>
    </row>
    <row r="8629" spans="1:20" s="498" customFormat="1" ht="12" x14ac:dyDescent="0.25">
      <c r="A8629" s="772"/>
      <c r="D8629" s="515" t="s">
        <v>14893</v>
      </c>
      <c r="E8629" s="779" t="s">
        <v>14894</v>
      </c>
      <c r="F8629" s="780" t="s">
        <v>5529</v>
      </c>
      <c r="G8629" s="781" t="s">
        <v>10795</v>
      </c>
      <c r="H8629" s="781" t="s">
        <v>14733</v>
      </c>
      <c r="I8629" s="781" t="s">
        <v>5517</v>
      </c>
      <c r="J8629" s="782">
        <v>28531032</v>
      </c>
      <c r="K8629" s="783">
        <v>28531032</v>
      </c>
      <c r="L8629" s="784">
        <f t="shared" si="563"/>
        <v>0</v>
      </c>
      <c r="M8629" s="784">
        <f t="shared" si="564"/>
        <v>0</v>
      </c>
      <c r="N8629" s="782">
        <v>28810748</v>
      </c>
      <c r="O8629" s="782">
        <v>29090464</v>
      </c>
      <c r="P8629" s="515">
        <v>86432244</v>
      </c>
      <c r="Q8629" s="782">
        <v>31850400</v>
      </c>
      <c r="R8629" s="782"/>
      <c r="T8629" s="568"/>
    </row>
    <row r="8630" spans="1:20" s="498" customFormat="1" ht="12" x14ac:dyDescent="0.25">
      <c r="A8630" s="772"/>
      <c r="D8630" s="515" t="s">
        <v>14895</v>
      </c>
      <c r="E8630" s="779" t="s">
        <v>14896</v>
      </c>
      <c r="F8630" s="780" t="s">
        <v>5532</v>
      </c>
      <c r="G8630" s="781" t="s">
        <v>10795</v>
      </c>
      <c r="H8630" s="781" t="s">
        <v>14733</v>
      </c>
      <c r="I8630" s="781" t="s">
        <v>5517</v>
      </c>
      <c r="J8630" s="782">
        <v>13353738</v>
      </c>
      <c r="K8630" s="783">
        <v>13353738</v>
      </c>
      <c r="L8630" s="784">
        <f t="shared" si="563"/>
        <v>0</v>
      </c>
      <c r="M8630" s="784">
        <f t="shared" si="564"/>
        <v>0</v>
      </c>
      <c r="N8630" s="782">
        <v>13484657</v>
      </c>
      <c r="O8630" s="782">
        <v>13615576</v>
      </c>
      <c r="P8630" s="515">
        <v>40453971</v>
      </c>
      <c r="Q8630" s="782">
        <v>13957200</v>
      </c>
      <c r="R8630" s="782"/>
      <c r="T8630" s="568"/>
    </row>
    <row r="8631" spans="1:20" s="498" customFormat="1" ht="12" x14ac:dyDescent="0.25">
      <c r="A8631" s="772"/>
      <c r="D8631" s="515" t="s">
        <v>14897</v>
      </c>
      <c r="E8631" s="779" t="s">
        <v>14898</v>
      </c>
      <c r="F8631" s="780" t="s">
        <v>5535</v>
      </c>
      <c r="G8631" s="781" t="s">
        <v>10795</v>
      </c>
      <c r="H8631" s="781" t="s">
        <v>14733</v>
      </c>
      <c r="I8631" s="781" t="s">
        <v>5517</v>
      </c>
      <c r="J8631" s="782">
        <v>12049770</v>
      </c>
      <c r="K8631" s="783">
        <v>12049770</v>
      </c>
      <c r="L8631" s="784">
        <f t="shared" si="563"/>
        <v>0</v>
      </c>
      <c r="M8631" s="784">
        <f t="shared" si="564"/>
        <v>0</v>
      </c>
      <c r="N8631" s="782">
        <v>12167905</v>
      </c>
      <c r="O8631" s="782">
        <v>12286040</v>
      </c>
      <c r="P8631" s="515">
        <v>36503715</v>
      </c>
      <c r="Q8631" s="782">
        <v>9844800</v>
      </c>
      <c r="R8631" s="782"/>
      <c r="T8631" s="568"/>
    </row>
    <row r="8632" spans="1:20" s="498" customFormat="1" ht="12" x14ac:dyDescent="0.25">
      <c r="A8632" s="772"/>
      <c r="D8632" s="515" t="s">
        <v>14899</v>
      </c>
      <c r="E8632" s="779" t="s">
        <v>14900</v>
      </c>
      <c r="F8632" s="780" t="s">
        <v>14901</v>
      </c>
      <c r="G8632" s="781" t="s">
        <v>10795</v>
      </c>
      <c r="H8632" s="781" t="s">
        <v>14733</v>
      </c>
      <c r="I8632" s="781" t="s">
        <v>5517</v>
      </c>
      <c r="J8632" s="782">
        <v>2122370</v>
      </c>
      <c r="K8632" s="783">
        <v>2122370</v>
      </c>
      <c r="L8632" s="784">
        <f t="shared" si="563"/>
        <v>0</v>
      </c>
      <c r="M8632" s="784">
        <f t="shared" si="564"/>
        <v>0</v>
      </c>
      <c r="N8632" s="782">
        <v>2143177</v>
      </c>
      <c r="O8632" s="782">
        <v>2163985</v>
      </c>
      <c r="P8632" s="515">
        <v>6429532</v>
      </c>
      <c r="Q8632" s="782">
        <v>0</v>
      </c>
      <c r="R8632" s="782"/>
      <c r="T8632" s="568"/>
    </row>
    <row r="8633" spans="1:20" s="498" customFormat="1" ht="12" x14ac:dyDescent="0.25">
      <c r="A8633" s="772"/>
      <c r="D8633" s="515" t="s">
        <v>14902</v>
      </c>
      <c r="E8633" s="779" t="s">
        <v>14903</v>
      </c>
      <c r="F8633" s="780" t="s">
        <v>5796</v>
      </c>
      <c r="G8633" s="781" t="s">
        <v>10795</v>
      </c>
      <c r="H8633" s="781" t="s">
        <v>14733</v>
      </c>
      <c r="I8633" s="781" t="s">
        <v>5517</v>
      </c>
      <c r="J8633" s="782">
        <v>43098670</v>
      </c>
      <c r="K8633" s="783">
        <v>43098670</v>
      </c>
      <c r="L8633" s="784">
        <f t="shared" si="563"/>
        <v>0</v>
      </c>
      <c r="M8633" s="784">
        <f t="shared" si="564"/>
        <v>0</v>
      </c>
      <c r="N8633" s="782">
        <v>43521205</v>
      </c>
      <c r="O8633" s="782">
        <v>43943741</v>
      </c>
      <c r="P8633" s="515">
        <v>130563616</v>
      </c>
      <c r="Q8633" s="782">
        <v>43908900</v>
      </c>
      <c r="R8633" s="782"/>
      <c r="T8633" s="568"/>
    </row>
    <row r="8634" spans="1:20" s="498" customFormat="1" ht="12" x14ac:dyDescent="0.25">
      <c r="A8634" s="772"/>
      <c r="D8634" s="515" t="s">
        <v>14904</v>
      </c>
      <c r="E8634" s="779" t="s">
        <v>14905</v>
      </c>
      <c r="F8634" s="780" t="s">
        <v>5544</v>
      </c>
      <c r="G8634" s="781" t="s">
        <v>10795</v>
      </c>
      <c r="H8634" s="781" t="s">
        <v>14733</v>
      </c>
      <c r="I8634" s="781" t="s">
        <v>5517</v>
      </c>
      <c r="J8634" s="782">
        <v>33958527</v>
      </c>
      <c r="K8634" s="783">
        <v>33958527</v>
      </c>
      <c r="L8634" s="784">
        <f t="shared" si="563"/>
        <v>0</v>
      </c>
      <c r="M8634" s="784">
        <f t="shared" si="564"/>
        <v>0</v>
      </c>
      <c r="N8634" s="782">
        <v>34291454</v>
      </c>
      <c r="O8634" s="782">
        <v>34624380</v>
      </c>
      <c r="P8634" s="515">
        <v>102874361</v>
      </c>
      <c r="Q8634" s="782">
        <v>32422136</v>
      </c>
      <c r="R8634" s="782"/>
      <c r="T8634" s="568"/>
    </row>
    <row r="8635" spans="1:20" s="498" customFormat="1" ht="12" x14ac:dyDescent="0.25">
      <c r="A8635" s="772"/>
      <c r="D8635" s="515" t="s">
        <v>14906</v>
      </c>
      <c r="E8635" s="779" t="s">
        <v>14907</v>
      </c>
      <c r="F8635" s="780" t="s">
        <v>6746</v>
      </c>
      <c r="G8635" s="781" t="s">
        <v>10795</v>
      </c>
      <c r="H8635" s="781" t="s">
        <v>14733</v>
      </c>
      <c r="I8635" s="781" t="s">
        <v>5517</v>
      </c>
      <c r="J8635" s="782">
        <v>756749</v>
      </c>
      <c r="K8635" s="783">
        <v>756749</v>
      </c>
      <c r="L8635" s="784">
        <f t="shared" si="563"/>
        <v>0</v>
      </c>
      <c r="M8635" s="784">
        <f t="shared" si="564"/>
        <v>0</v>
      </c>
      <c r="N8635" s="782">
        <v>764168</v>
      </c>
      <c r="O8635" s="782">
        <v>771587</v>
      </c>
      <c r="P8635" s="515">
        <v>2292504</v>
      </c>
      <c r="Q8635" s="782">
        <v>400000</v>
      </c>
      <c r="R8635" s="782"/>
      <c r="T8635" s="568"/>
    </row>
    <row r="8636" spans="1:20" s="498" customFormat="1" ht="12" x14ac:dyDescent="0.25">
      <c r="A8636" s="772"/>
      <c r="D8636" s="515" t="s">
        <v>14908</v>
      </c>
      <c r="E8636" s="779" t="s">
        <v>14909</v>
      </c>
      <c r="F8636" s="780" t="s">
        <v>8170</v>
      </c>
      <c r="G8636" s="781" t="s">
        <v>10795</v>
      </c>
      <c r="H8636" s="781" t="s">
        <v>14733</v>
      </c>
      <c r="I8636" s="781" t="s">
        <v>5517</v>
      </c>
      <c r="J8636" s="782">
        <v>0</v>
      </c>
      <c r="K8636" s="783">
        <v>0</v>
      </c>
      <c r="L8636" s="784">
        <f t="shared" si="563"/>
        <v>0</v>
      </c>
      <c r="M8636" s="784">
        <f t="shared" si="564"/>
        <v>0</v>
      </c>
      <c r="N8636" s="782">
        <v>0</v>
      </c>
      <c r="O8636" s="782">
        <v>0</v>
      </c>
      <c r="P8636" s="515">
        <v>0</v>
      </c>
      <c r="Q8636" s="782">
        <v>0</v>
      </c>
      <c r="R8636" s="782"/>
      <c r="T8636" s="568"/>
    </row>
    <row r="8637" spans="1:20" s="498" customFormat="1" ht="12" x14ac:dyDescent="0.25">
      <c r="A8637" s="772"/>
      <c r="D8637" s="515" t="s">
        <v>14910</v>
      </c>
      <c r="E8637" s="779" t="s">
        <v>14911</v>
      </c>
      <c r="F8637" s="780" t="s">
        <v>14759</v>
      </c>
      <c r="G8637" s="781" t="s">
        <v>10795</v>
      </c>
      <c r="H8637" s="781" t="s">
        <v>14733</v>
      </c>
      <c r="I8637" s="781" t="s">
        <v>5517</v>
      </c>
      <c r="J8637" s="782">
        <v>0</v>
      </c>
      <c r="K8637" s="783">
        <v>0</v>
      </c>
      <c r="L8637" s="784">
        <f t="shared" si="563"/>
        <v>0</v>
      </c>
      <c r="M8637" s="784">
        <f t="shared" si="564"/>
        <v>0</v>
      </c>
      <c r="N8637" s="782">
        <v>0</v>
      </c>
      <c r="O8637" s="782">
        <v>0</v>
      </c>
      <c r="P8637" s="515">
        <v>0</v>
      </c>
      <c r="Q8637" s="782">
        <v>0</v>
      </c>
      <c r="R8637" s="782"/>
      <c r="T8637" s="568"/>
    </row>
    <row r="8638" spans="1:20" s="498" customFormat="1" ht="12" x14ac:dyDescent="0.25">
      <c r="A8638" s="772"/>
      <c r="D8638" s="515" t="s">
        <v>14912</v>
      </c>
      <c r="E8638" s="779" t="s">
        <v>14913</v>
      </c>
      <c r="F8638" s="780" t="s">
        <v>5553</v>
      </c>
      <c r="G8638" s="781" t="s">
        <v>10795</v>
      </c>
      <c r="H8638" s="781" t="s">
        <v>14733</v>
      </c>
      <c r="I8638" s="781" t="s">
        <v>5517</v>
      </c>
      <c r="J8638" s="782">
        <v>0</v>
      </c>
      <c r="K8638" s="783">
        <v>0</v>
      </c>
      <c r="L8638" s="784">
        <f t="shared" si="563"/>
        <v>0</v>
      </c>
      <c r="M8638" s="784">
        <f t="shared" si="564"/>
        <v>0</v>
      </c>
      <c r="N8638" s="782">
        <v>0</v>
      </c>
      <c r="O8638" s="782">
        <v>0</v>
      </c>
      <c r="P8638" s="515">
        <v>0</v>
      </c>
      <c r="Q8638" s="782">
        <v>0</v>
      </c>
      <c r="R8638" s="782"/>
      <c r="T8638" s="568"/>
    </row>
    <row r="8639" spans="1:20" s="498" customFormat="1" ht="12" x14ac:dyDescent="0.25">
      <c r="A8639" s="772"/>
      <c r="D8639" s="515" t="s">
        <v>14914</v>
      </c>
      <c r="E8639" s="779" t="s">
        <v>14915</v>
      </c>
      <c r="F8639" s="780" t="s">
        <v>6088</v>
      </c>
      <c r="G8639" s="781" t="s">
        <v>10795</v>
      </c>
      <c r="H8639" s="781" t="s">
        <v>14733</v>
      </c>
      <c r="I8639" s="781" t="s">
        <v>5517</v>
      </c>
      <c r="J8639" s="782">
        <v>44812208</v>
      </c>
      <c r="K8639" s="783">
        <v>44812208</v>
      </c>
      <c r="L8639" s="784">
        <f t="shared" si="563"/>
        <v>0</v>
      </c>
      <c r="M8639" s="784">
        <f t="shared" si="564"/>
        <v>0</v>
      </c>
      <c r="N8639" s="782">
        <v>45251543</v>
      </c>
      <c r="O8639" s="782">
        <v>45690879</v>
      </c>
      <c r="P8639" s="515">
        <v>135754630</v>
      </c>
      <c r="Q8639" s="782">
        <v>171772990</v>
      </c>
      <c r="R8639" s="782"/>
      <c r="T8639" s="568"/>
    </row>
    <row r="8640" spans="1:20" s="498" customFormat="1" ht="12" x14ac:dyDescent="0.25">
      <c r="A8640" s="772"/>
      <c r="D8640" s="515" t="s">
        <v>14916</v>
      </c>
      <c r="E8640" s="779" t="s">
        <v>14917</v>
      </c>
      <c r="F8640" s="780" t="s">
        <v>7435</v>
      </c>
      <c r="G8640" s="781" t="s">
        <v>10795</v>
      </c>
      <c r="H8640" s="781" t="s">
        <v>14733</v>
      </c>
      <c r="I8640" s="781" t="s">
        <v>5517</v>
      </c>
      <c r="J8640" s="782">
        <v>0</v>
      </c>
      <c r="K8640" s="783">
        <v>0</v>
      </c>
      <c r="L8640" s="784">
        <f t="shared" si="563"/>
        <v>0</v>
      </c>
      <c r="M8640" s="784">
        <f t="shared" si="564"/>
        <v>0</v>
      </c>
      <c r="N8640" s="782">
        <v>0</v>
      </c>
      <c r="O8640" s="782">
        <v>0</v>
      </c>
      <c r="P8640" s="515">
        <v>0</v>
      </c>
      <c r="Q8640" s="782">
        <v>0</v>
      </c>
      <c r="R8640" s="782"/>
      <c r="T8640" s="568"/>
    </row>
    <row r="8641" spans="1:20" s="498" customFormat="1" ht="12" x14ac:dyDescent="0.25">
      <c r="A8641" s="772"/>
      <c r="D8641" s="515" t="s">
        <v>14918</v>
      </c>
      <c r="E8641" s="779" t="s">
        <v>14919</v>
      </c>
      <c r="F8641" s="780" t="s">
        <v>8861</v>
      </c>
      <c r="G8641" s="781" t="s">
        <v>10795</v>
      </c>
      <c r="H8641" s="781" t="s">
        <v>14733</v>
      </c>
      <c r="I8641" s="781" t="s">
        <v>5517</v>
      </c>
      <c r="J8641" s="782">
        <v>80714572</v>
      </c>
      <c r="K8641" s="783">
        <v>80714572</v>
      </c>
      <c r="L8641" s="784">
        <f t="shared" si="563"/>
        <v>0</v>
      </c>
      <c r="M8641" s="784">
        <f t="shared" si="564"/>
        <v>0</v>
      </c>
      <c r="N8641" s="782">
        <v>81505892</v>
      </c>
      <c r="O8641" s="782">
        <v>82297211</v>
      </c>
      <c r="P8641" s="515">
        <v>244517675</v>
      </c>
      <c r="Q8641" s="782">
        <v>0</v>
      </c>
      <c r="R8641" s="782"/>
      <c r="T8641" s="568"/>
    </row>
    <row r="8642" spans="1:20" s="498" customFormat="1" ht="24" x14ac:dyDescent="0.25">
      <c r="A8642" s="772"/>
      <c r="D8642" s="515" t="s">
        <v>14920</v>
      </c>
      <c r="E8642" s="779" t="s">
        <v>14921</v>
      </c>
      <c r="F8642" s="780" t="s">
        <v>7444</v>
      </c>
      <c r="G8642" s="781" t="s">
        <v>10795</v>
      </c>
      <c r="H8642" s="781" t="s">
        <v>14733</v>
      </c>
      <c r="I8642" s="781" t="s">
        <v>5517</v>
      </c>
      <c r="J8642" s="782">
        <v>0</v>
      </c>
      <c r="K8642" s="783">
        <v>0</v>
      </c>
      <c r="L8642" s="784">
        <f t="shared" si="563"/>
        <v>0</v>
      </c>
      <c r="M8642" s="784">
        <f t="shared" si="564"/>
        <v>0</v>
      </c>
      <c r="N8642" s="782">
        <v>0</v>
      </c>
      <c r="O8642" s="782">
        <v>0</v>
      </c>
      <c r="P8642" s="515">
        <v>0</v>
      </c>
      <c r="Q8642" s="782">
        <v>0</v>
      </c>
      <c r="R8642" s="782"/>
      <c r="T8642" s="568"/>
    </row>
    <row r="8643" spans="1:20" s="498" customFormat="1" ht="12" x14ac:dyDescent="0.25">
      <c r="A8643" s="772"/>
      <c r="D8643" s="515" t="s">
        <v>14922</v>
      </c>
      <c r="E8643" s="779" t="s">
        <v>14923</v>
      </c>
      <c r="F8643" s="780" t="s">
        <v>5562</v>
      </c>
      <c r="G8643" s="781" t="s">
        <v>10795</v>
      </c>
      <c r="H8643" s="781" t="s">
        <v>14733</v>
      </c>
      <c r="I8643" s="781" t="s">
        <v>5517</v>
      </c>
      <c r="J8643" s="782">
        <v>0</v>
      </c>
      <c r="K8643" s="783">
        <v>0</v>
      </c>
      <c r="L8643" s="784">
        <f t="shared" si="563"/>
        <v>0</v>
      </c>
      <c r="M8643" s="784">
        <f t="shared" si="564"/>
        <v>0</v>
      </c>
      <c r="N8643" s="782">
        <v>0</v>
      </c>
      <c r="O8643" s="782">
        <v>0</v>
      </c>
      <c r="P8643" s="515">
        <v>0</v>
      </c>
      <c r="Q8643" s="782">
        <v>1800</v>
      </c>
      <c r="R8643" s="782"/>
      <c r="T8643" s="568"/>
    </row>
    <row r="8644" spans="1:20" s="498" customFormat="1" ht="12" x14ac:dyDescent="0.25">
      <c r="A8644" s="772"/>
      <c r="D8644" s="515" t="s">
        <v>14924</v>
      </c>
      <c r="E8644" s="779" t="s">
        <v>14925</v>
      </c>
      <c r="F8644" s="780" t="s">
        <v>6800</v>
      </c>
      <c r="G8644" s="781" t="s">
        <v>10795</v>
      </c>
      <c r="H8644" s="781" t="s">
        <v>14733</v>
      </c>
      <c r="I8644" s="781" t="s">
        <v>5517</v>
      </c>
      <c r="J8644" s="782">
        <v>0</v>
      </c>
      <c r="K8644" s="783">
        <v>0</v>
      </c>
      <c r="L8644" s="784">
        <f t="shared" si="563"/>
        <v>0</v>
      </c>
      <c r="M8644" s="784">
        <f t="shared" si="564"/>
        <v>0</v>
      </c>
      <c r="N8644" s="782">
        <v>0</v>
      </c>
      <c r="O8644" s="782">
        <v>0</v>
      </c>
      <c r="P8644" s="515">
        <v>0</v>
      </c>
      <c r="Q8644" s="782">
        <v>0</v>
      </c>
      <c r="R8644" s="782"/>
      <c r="T8644" s="568"/>
    </row>
    <row r="8645" spans="1:20" s="498" customFormat="1" ht="24" x14ac:dyDescent="0.25">
      <c r="A8645" s="772"/>
      <c r="D8645" s="515" t="s">
        <v>14926</v>
      </c>
      <c r="E8645" s="779" t="s">
        <v>14927</v>
      </c>
      <c r="F8645" s="780" t="s">
        <v>14928</v>
      </c>
      <c r="G8645" s="781" t="s">
        <v>10795</v>
      </c>
      <c r="H8645" s="781" t="s">
        <v>14733</v>
      </c>
      <c r="I8645" s="781" t="s">
        <v>5517</v>
      </c>
      <c r="J8645" s="782">
        <v>0</v>
      </c>
      <c r="K8645" s="783">
        <v>0</v>
      </c>
      <c r="L8645" s="784">
        <f t="shared" si="563"/>
        <v>0</v>
      </c>
      <c r="M8645" s="784">
        <f t="shared" si="564"/>
        <v>0</v>
      </c>
      <c r="N8645" s="782">
        <v>0</v>
      </c>
      <c r="O8645" s="782">
        <v>0</v>
      </c>
      <c r="P8645" s="515">
        <v>0</v>
      </c>
      <c r="Q8645" s="782">
        <v>0</v>
      </c>
      <c r="R8645" s="782"/>
      <c r="T8645" s="568"/>
    </row>
    <row r="8646" spans="1:20" s="498" customFormat="1" ht="12" x14ac:dyDescent="0.25">
      <c r="A8646" s="772"/>
      <c r="D8646" s="515" t="s">
        <v>14929</v>
      </c>
      <c r="E8646" s="779" t="s">
        <v>14930</v>
      </c>
      <c r="F8646" s="780" t="s">
        <v>7048</v>
      </c>
      <c r="G8646" s="781" t="s">
        <v>10795</v>
      </c>
      <c r="H8646" s="781" t="s">
        <v>14733</v>
      </c>
      <c r="I8646" s="781" t="s">
        <v>5517</v>
      </c>
      <c r="J8646" s="782">
        <v>0</v>
      </c>
      <c r="K8646" s="783">
        <v>0</v>
      </c>
      <c r="L8646" s="784">
        <f t="shared" si="563"/>
        <v>0</v>
      </c>
      <c r="M8646" s="784">
        <f t="shared" si="564"/>
        <v>0</v>
      </c>
      <c r="N8646" s="782">
        <v>0</v>
      </c>
      <c r="O8646" s="782">
        <v>0</v>
      </c>
      <c r="P8646" s="515">
        <v>0</v>
      </c>
      <c r="Q8646" s="782">
        <v>0</v>
      </c>
      <c r="R8646" s="782"/>
      <c r="T8646" s="568"/>
    </row>
    <row r="8647" spans="1:20" s="498" customFormat="1" ht="12" x14ac:dyDescent="0.25">
      <c r="A8647" s="772"/>
      <c r="D8647" s="515" t="s">
        <v>14931</v>
      </c>
      <c r="E8647" s="779" t="s">
        <v>14932</v>
      </c>
      <c r="F8647" s="780" t="s">
        <v>7051</v>
      </c>
      <c r="G8647" s="781" t="s">
        <v>10795</v>
      </c>
      <c r="H8647" s="781" t="s">
        <v>14733</v>
      </c>
      <c r="I8647" s="781" t="s">
        <v>5517</v>
      </c>
      <c r="J8647" s="782">
        <v>0</v>
      </c>
      <c r="K8647" s="783">
        <v>0</v>
      </c>
      <c r="L8647" s="784">
        <f t="shared" si="563"/>
        <v>0</v>
      </c>
      <c r="M8647" s="784">
        <f t="shared" si="564"/>
        <v>0</v>
      </c>
      <c r="N8647" s="782">
        <v>0</v>
      </c>
      <c r="O8647" s="782">
        <v>0</v>
      </c>
      <c r="P8647" s="515">
        <v>0</v>
      </c>
      <c r="Q8647" s="782">
        <v>0</v>
      </c>
      <c r="R8647" s="782"/>
      <c r="T8647" s="568"/>
    </row>
    <row r="8648" spans="1:20" s="498" customFormat="1" ht="24" x14ac:dyDescent="0.25">
      <c r="A8648" s="772"/>
      <c r="D8648" s="515" t="s">
        <v>14933</v>
      </c>
      <c r="E8648" s="779" t="s">
        <v>14934</v>
      </c>
      <c r="F8648" s="780" t="s">
        <v>7054</v>
      </c>
      <c r="G8648" s="781" t="s">
        <v>10795</v>
      </c>
      <c r="H8648" s="781" t="s">
        <v>14733</v>
      </c>
      <c r="I8648" s="781" t="s">
        <v>5517</v>
      </c>
      <c r="J8648" s="782">
        <v>0</v>
      </c>
      <c r="K8648" s="783">
        <v>0</v>
      </c>
      <c r="L8648" s="784">
        <f t="shared" si="563"/>
        <v>0</v>
      </c>
      <c r="M8648" s="784">
        <f t="shared" si="564"/>
        <v>0</v>
      </c>
      <c r="N8648" s="782">
        <v>0</v>
      </c>
      <c r="O8648" s="782">
        <v>0</v>
      </c>
      <c r="P8648" s="515">
        <v>0</v>
      </c>
      <c r="Q8648" s="782">
        <v>0</v>
      </c>
      <c r="R8648" s="782"/>
      <c r="T8648" s="568"/>
    </row>
    <row r="8649" spans="1:20" s="498" customFormat="1" ht="12" x14ac:dyDescent="0.25">
      <c r="A8649" s="772"/>
      <c r="D8649" s="515" t="s">
        <v>14935</v>
      </c>
      <c r="E8649" s="779" t="s">
        <v>14936</v>
      </c>
      <c r="F8649" s="780" t="s">
        <v>7057</v>
      </c>
      <c r="G8649" s="781" t="s">
        <v>10795</v>
      </c>
      <c r="H8649" s="781" t="s">
        <v>14733</v>
      </c>
      <c r="I8649" s="781" t="s">
        <v>5517</v>
      </c>
      <c r="J8649" s="782">
        <v>0</v>
      </c>
      <c r="K8649" s="783">
        <v>0</v>
      </c>
      <c r="L8649" s="782">
        <f t="shared" si="563"/>
        <v>0</v>
      </c>
      <c r="M8649" s="782">
        <f t="shared" si="564"/>
        <v>0</v>
      </c>
      <c r="N8649" s="782">
        <v>0</v>
      </c>
      <c r="O8649" s="782">
        <v>0</v>
      </c>
      <c r="P8649" s="515">
        <v>0</v>
      </c>
      <c r="Q8649" s="782">
        <v>0</v>
      </c>
      <c r="R8649" s="782"/>
      <c r="T8649" s="568"/>
    </row>
    <row r="8650" spans="1:20" s="751" customFormat="1" ht="12" customHeight="1" x14ac:dyDescent="0.3">
      <c r="A8650" s="946" t="s">
        <v>5500</v>
      </c>
      <c r="B8650" s="946"/>
      <c r="C8650" s="946"/>
      <c r="D8650" s="946"/>
      <c r="E8650" s="946"/>
      <c r="F8650" s="946"/>
      <c r="G8650" s="946"/>
      <c r="H8650" s="946"/>
      <c r="I8650" s="946"/>
      <c r="J8650" s="946"/>
      <c r="K8650" s="946"/>
      <c r="L8650" s="946"/>
      <c r="M8650" s="946"/>
      <c r="N8650" s="946"/>
      <c r="O8650" s="946"/>
      <c r="P8650" s="946"/>
      <c r="Q8650" s="946"/>
      <c r="T8650" s="752"/>
    </row>
    <row r="8651" spans="1:20" s="751" customFormat="1" ht="13.8" x14ac:dyDescent="0.3">
      <c r="A8651" s="946" t="s">
        <v>5501</v>
      </c>
      <c r="B8651" s="946"/>
      <c r="C8651" s="946"/>
      <c r="D8651" s="946"/>
      <c r="E8651" s="946"/>
      <c r="F8651" s="946"/>
      <c r="G8651" s="946"/>
      <c r="H8651" s="946"/>
      <c r="I8651" s="946"/>
      <c r="J8651" s="946"/>
      <c r="K8651" s="946"/>
      <c r="L8651" s="946"/>
      <c r="M8651" s="946"/>
      <c r="N8651" s="946"/>
      <c r="O8651" s="946"/>
      <c r="P8651" s="946"/>
      <c r="Q8651" s="946"/>
      <c r="T8651" s="752"/>
    </row>
    <row r="8652" spans="1:20" s="753" customFormat="1" ht="13.2" x14ac:dyDescent="0.25">
      <c r="A8652" s="947" t="s">
        <v>12786</v>
      </c>
      <c r="B8652" s="947"/>
      <c r="C8652" s="947"/>
      <c r="D8652" s="947"/>
      <c r="E8652" s="947"/>
      <c r="F8652" s="947"/>
      <c r="G8652" s="947"/>
      <c r="H8652" s="947"/>
      <c r="I8652" s="947"/>
      <c r="J8652" s="947"/>
      <c r="K8652" s="947"/>
      <c r="L8652" s="947"/>
      <c r="M8652" s="947"/>
      <c r="N8652" s="947"/>
      <c r="O8652" s="947"/>
      <c r="P8652" s="947"/>
      <c r="Q8652" s="947"/>
      <c r="T8652" s="754"/>
    </row>
    <row r="8653" spans="1:20" s="760" customFormat="1" ht="24" customHeight="1" x14ac:dyDescent="0.25">
      <c r="A8653" s="943" t="s">
        <v>5502</v>
      </c>
      <c r="B8653" s="948" t="s">
        <v>5503</v>
      </c>
      <c r="C8653" s="949"/>
      <c r="D8653" s="755"/>
      <c r="E8653" s="943" t="s">
        <v>5504</v>
      </c>
      <c r="F8653" s="943" t="s">
        <v>4881</v>
      </c>
      <c r="G8653" s="943" t="s">
        <v>5505</v>
      </c>
      <c r="H8653" s="943" t="s">
        <v>5506</v>
      </c>
      <c r="I8653" s="943" t="s">
        <v>5507</v>
      </c>
      <c r="J8653" s="756" t="s">
        <v>3115</v>
      </c>
      <c r="K8653" s="757" t="s">
        <v>3116</v>
      </c>
      <c r="L8653" s="758" t="s">
        <v>5508</v>
      </c>
      <c r="M8653" s="758" t="s">
        <v>5509</v>
      </c>
      <c r="N8653" s="756" t="s">
        <v>3116</v>
      </c>
      <c r="O8653" s="756" t="s">
        <v>3116</v>
      </c>
      <c r="P8653" s="759" t="s">
        <v>3317</v>
      </c>
      <c r="Q8653" s="759" t="s">
        <v>3341</v>
      </c>
      <c r="R8653" s="759" t="s">
        <v>5510</v>
      </c>
      <c r="T8653" s="761"/>
    </row>
    <row r="8654" spans="1:20" s="760" customFormat="1" ht="19.5" customHeight="1" x14ac:dyDescent="0.25">
      <c r="A8654" s="944"/>
      <c r="B8654" s="950"/>
      <c r="C8654" s="951"/>
      <c r="D8654" s="762"/>
      <c r="E8654" s="944"/>
      <c r="F8654" s="944"/>
      <c r="G8654" s="944"/>
      <c r="H8654" s="944"/>
      <c r="I8654" s="944"/>
      <c r="J8654" s="763">
        <v>2020</v>
      </c>
      <c r="K8654" s="764" t="s">
        <v>3120</v>
      </c>
      <c r="L8654" s="765" t="s">
        <v>3120</v>
      </c>
      <c r="M8654" s="765" t="s">
        <v>3120</v>
      </c>
      <c r="N8654" s="766" t="s">
        <v>5068</v>
      </c>
      <c r="O8654" s="766" t="s">
        <v>5069</v>
      </c>
      <c r="P8654" s="763" t="s">
        <v>4882</v>
      </c>
      <c r="Q8654" s="766" t="s">
        <v>5102</v>
      </c>
      <c r="R8654" s="763"/>
      <c r="T8654" s="761"/>
    </row>
    <row r="8655" spans="1:20" s="760" customFormat="1" ht="15.75" customHeight="1" x14ac:dyDescent="0.25">
      <c r="A8655" s="945"/>
      <c r="B8655" s="952"/>
      <c r="C8655" s="953"/>
      <c r="D8655" s="768"/>
      <c r="E8655" s="945"/>
      <c r="F8655" s="945"/>
      <c r="G8655" s="945"/>
      <c r="H8655" s="945"/>
      <c r="I8655" s="945"/>
      <c r="J8655" s="769" t="s">
        <v>14</v>
      </c>
      <c r="K8655" s="770" t="s">
        <v>14</v>
      </c>
      <c r="L8655" s="771" t="s">
        <v>14</v>
      </c>
      <c r="M8655" s="771" t="s">
        <v>14</v>
      </c>
      <c r="N8655" s="769" t="s">
        <v>14</v>
      </c>
      <c r="O8655" s="769" t="s">
        <v>14</v>
      </c>
      <c r="P8655" s="769" t="s">
        <v>14</v>
      </c>
      <c r="Q8655" s="769" t="s">
        <v>14</v>
      </c>
      <c r="R8655" s="769"/>
      <c r="T8655" s="761"/>
    </row>
    <row r="8656" spans="1:20" s="498" customFormat="1" ht="12" x14ac:dyDescent="0.25">
      <c r="A8656" s="772"/>
      <c r="C8656" s="773" t="s">
        <v>5142</v>
      </c>
      <c r="D8656" s="794"/>
      <c r="E8656" s="773"/>
      <c r="F8656" s="775"/>
      <c r="G8656" s="773"/>
      <c r="H8656" s="773"/>
      <c r="I8656" s="773"/>
      <c r="J8656" s="777">
        <v>55000000</v>
      </c>
      <c r="K8656" s="789">
        <f>SUM(K8657:K8692)</f>
        <v>55000000</v>
      </c>
      <c r="L8656" s="784">
        <f t="shared" ref="L8656:O8656" si="565">SUM(L8657:L8692)</f>
        <v>0</v>
      </c>
      <c r="M8656" s="784">
        <f t="shared" si="565"/>
        <v>0</v>
      </c>
      <c r="N8656" s="784">
        <f t="shared" si="565"/>
        <v>55000000</v>
      </c>
      <c r="O8656" s="784">
        <f t="shared" si="565"/>
        <v>55550000</v>
      </c>
      <c r="P8656" s="777">
        <f>SUM(K8656,N8656,O8656)</f>
        <v>165550000</v>
      </c>
      <c r="Q8656" s="777">
        <v>52950000</v>
      </c>
      <c r="R8656" s="777"/>
      <c r="T8656" s="568"/>
    </row>
    <row r="8657" spans="1:20" s="498" customFormat="1" ht="24" x14ac:dyDescent="0.25">
      <c r="A8657" s="772"/>
      <c r="D8657" s="515" t="s">
        <v>14937</v>
      </c>
      <c r="E8657" s="779" t="s">
        <v>14938</v>
      </c>
      <c r="F8657" s="780" t="s">
        <v>5568</v>
      </c>
      <c r="G8657" s="781" t="s">
        <v>10795</v>
      </c>
      <c r="H8657" s="781" t="s">
        <v>14733</v>
      </c>
      <c r="I8657" s="781" t="s">
        <v>5517</v>
      </c>
      <c r="J8657" s="782">
        <v>1500000</v>
      </c>
      <c r="K8657" s="783">
        <v>1500000</v>
      </c>
      <c r="L8657" s="784">
        <f t="shared" ref="L8657:L8692" si="566">SUM(J8657-K8657)</f>
        <v>0</v>
      </c>
      <c r="M8657" s="784">
        <f>SUM(K8657-J8657)</f>
        <v>0</v>
      </c>
      <c r="N8657" s="782">
        <v>1500000</v>
      </c>
      <c r="O8657" s="782">
        <v>1500000</v>
      </c>
      <c r="P8657" s="515">
        <v>4500000</v>
      </c>
      <c r="Q8657" s="782">
        <v>1200000</v>
      </c>
      <c r="R8657" s="782"/>
      <c r="T8657" s="568"/>
    </row>
    <row r="8658" spans="1:20" s="498" customFormat="1" ht="12" x14ac:dyDescent="0.25">
      <c r="A8658" s="772"/>
      <c r="D8658" s="515" t="s">
        <v>14939</v>
      </c>
      <c r="E8658" s="779" t="s">
        <v>14940</v>
      </c>
      <c r="F8658" s="780" t="s">
        <v>5583</v>
      </c>
      <c r="G8658" s="781" t="s">
        <v>10795</v>
      </c>
      <c r="H8658" s="781" t="s">
        <v>14733</v>
      </c>
      <c r="I8658" s="781" t="s">
        <v>5517</v>
      </c>
      <c r="J8658" s="782">
        <v>300000</v>
      </c>
      <c r="K8658" s="783">
        <v>300000</v>
      </c>
      <c r="L8658" s="784">
        <f t="shared" si="566"/>
        <v>0</v>
      </c>
      <c r="M8658" s="784">
        <f t="shared" ref="M8658:M8692" si="567">SUM(K8658-J8658)</f>
        <v>0</v>
      </c>
      <c r="N8658" s="782">
        <v>300000</v>
      </c>
      <c r="O8658" s="782">
        <v>300000</v>
      </c>
      <c r="P8658" s="515">
        <v>900000</v>
      </c>
      <c r="Q8658" s="782">
        <v>300000</v>
      </c>
      <c r="R8658" s="782"/>
      <c r="T8658" s="568"/>
    </row>
    <row r="8659" spans="1:20" s="498" customFormat="1" ht="12" x14ac:dyDescent="0.25">
      <c r="A8659" s="772"/>
      <c r="D8659" s="515" t="s">
        <v>14941</v>
      </c>
      <c r="E8659" s="779" t="s">
        <v>14942</v>
      </c>
      <c r="F8659" s="780" t="s">
        <v>5592</v>
      </c>
      <c r="G8659" s="781" t="s">
        <v>10795</v>
      </c>
      <c r="H8659" s="781" t="s">
        <v>14733</v>
      </c>
      <c r="I8659" s="781" t="s">
        <v>5517</v>
      </c>
      <c r="J8659" s="782">
        <v>400000</v>
      </c>
      <c r="K8659" s="783">
        <v>400000</v>
      </c>
      <c r="L8659" s="784">
        <f t="shared" si="566"/>
        <v>0</v>
      </c>
      <c r="M8659" s="784">
        <f t="shared" si="567"/>
        <v>0</v>
      </c>
      <c r="N8659" s="782">
        <v>400000</v>
      </c>
      <c r="O8659" s="782">
        <v>400000</v>
      </c>
      <c r="P8659" s="515">
        <v>1200000</v>
      </c>
      <c r="Q8659" s="782">
        <v>0</v>
      </c>
      <c r="R8659" s="782"/>
      <c r="T8659" s="568"/>
    </row>
    <row r="8660" spans="1:20" s="498" customFormat="1" ht="36" x14ac:dyDescent="0.25">
      <c r="A8660" s="772"/>
      <c r="D8660" s="515" t="s">
        <v>14943</v>
      </c>
      <c r="E8660" s="779" t="s">
        <v>14944</v>
      </c>
      <c r="F8660" s="780" t="s">
        <v>5598</v>
      </c>
      <c r="G8660" s="781" t="s">
        <v>10795</v>
      </c>
      <c r="H8660" s="781" t="s">
        <v>14733</v>
      </c>
      <c r="I8660" s="781" t="s">
        <v>5517</v>
      </c>
      <c r="J8660" s="782">
        <v>4000000</v>
      </c>
      <c r="K8660" s="783">
        <v>4000000</v>
      </c>
      <c r="L8660" s="784">
        <f t="shared" si="566"/>
        <v>0</v>
      </c>
      <c r="M8660" s="784">
        <f t="shared" si="567"/>
        <v>0</v>
      </c>
      <c r="N8660" s="782">
        <v>4000000</v>
      </c>
      <c r="O8660" s="782">
        <v>4000000</v>
      </c>
      <c r="P8660" s="515">
        <v>12000000</v>
      </c>
      <c r="Q8660" s="782">
        <v>3000000</v>
      </c>
      <c r="R8660" s="782"/>
      <c r="T8660" s="568"/>
    </row>
    <row r="8661" spans="1:20" s="498" customFormat="1" ht="12" x14ac:dyDescent="0.25">
      <c r="A8661" s="772"/>
      <c r="D8661" s="515" t="s">
        <v>14945</v>
      </c>
      <c r="E8661" s="779" t="s">
        <v>14946</v>
      </c>
      <c r="F8661" s="780" t="s">
        <v>5601</v>
      </c>
      <c r="G8661" s="781" t="s">
        <v>10795</v>
      </c>
      <c r="H8661" s="781" t="s">
        <v>14733</v>
      </c>
      <c r="I8661" s="781" t="s">
        <v>5517</v>
      </c>
      <c r="J8661" s="782">
        <v>1000000</v>
      </c>
      <c r="K8661" s="783">
        <v>1000000</v>
      </c>
      <c r="L8661" s="784">
        <f t="shared" si="566"/>
        <v>0</v>
      </c>
      <c r="M8661" s="784">
        <f t="shared" si="567"/>
        <v>0</v>
      </c>
      <c r="N8661" s="782">
        <v>1000000</v>
      </c>
      <c r="O8661" s="782">
        <v>1000000</v>
      </c>
      <c r="P8661" s="515">
        <v>3000000</v>
      </c>
      <c r="Q8661" s="782">
        <v>1000000</v>
      </c>
      <c r="R8661" s="782"/>
      <c r="T8661" s="568"/>
    </row>
    <row r="8662" spans="1:20" s="498" customFormat="1" ht="12" x14ac:dyDescent="0.25">
      <c r="A8662" s="772"/>
      <c r="D8662" s="515" t="s">
        <v>14947</v>
      </c>
      <c r="E8662" s="779" t="s">
        <v>14948</v>
      </c>
      <c r="F8662" s="780" t="s">
        <v>5604</v>
      </c>
      <c r="G8662" s="781" t="s">
        <v>10795</v>
      </c>
      <c r="H8662" s="781" t="s">
        <v>14733</v>
      </c>
      <c r="I8662" s="781" t="s">
        <v>5517</v>
      </c>
      <c r="J8662" s="782">
        <v>0</v>
      </c>
      <c r="K8662" s="783">
        <v>0</v>
      </c>
      <c r="L8662" s="784">
        <f t="shared" si="566"/>
        <v>0</v>
      </c>
      <c r="M8662" s="784">
        <f t="shared" si="567"/>
        <v>0</v>
      </c>
      <c r="N8662" s="782">
        <v>0</v>
      </c>
      <c r="O8662" s="782">
        <v>0</v>
      </c>
      <c r="P8662" s="515">
        <v>0</v>
      </c>
      <c r="Q8662" s="782">
        <v>0</v>
      </c>
      <c r="R8662" s="782"/>
      <c r="T8662" s="568"/>
    </row>
    <row r="8663" spans="1:20" s="498" customFormat="1" ht="24" x14ac:dyDescent="0.25">
      <c r="A8663" s="772"/>
      <c r="D8663" s="515" t="s">
        <v>14949</v>
      </c>
      <c r="E8663" s="779" t="s">
        <v>14950</v>
      </c>
      <c r="F8663" s="780" t="s">
        <v>5610</v>
      </c>
      <c r="G8663" s="781" t="s">
        <v>10795</v>
      </c>
      <c r="H8663" s="781" t="s">
        <v>14733</v>
      </c>
      <c r="I8663" s="781" t="s">
        <v>5517</v>
      </c>
      <c r="J8663" s="782">
        <v>10000000</v>
      </c>
      <c r="K8663" s="783">
        <v>10000000</v>
      </c>
      <c r="L8663" s="784">
        <f t="shared" si="566"/>
        <v>0</v>
      </c>
      <c r="M8663" s="784">
        <f t="shared" si="567"/>
        <v>0</v>
      </c>
      <c r="N8663" s="782">
        <v>10000000</v>
      </c>
      <c r="O8663" s="782">
        <v>10000000</v>
      </c>
      <c r="P8663" s="515">
        <v>30000000</v>
      </c>
      <c r="Q8663" s="782">
        <v>10000000</v>
      </c>
      <c r="R8663" s="782"/>
      <c r="T8663" s="568"/>
    </row>
    <row r="8664" spans="1:20" s="498" customFormat="1" ht="24" x14ac:dyDescent="0.25">
      <c r="A8664" s="772"/>
      <c r="D8664" s="515" t="s">
        <v>14951</v>
      </c>
      <c r="E8664" s="779" t="s">
        <v>14952</v>
      </c>
      <c r="F8664" s="780" t="s">
        <v>13868</v>
      </c>
      <c r="G8664" s="781" t="s">
        <v>10795</v>
      </c>
      <c r="H8664" s="781" t="s">
        <v>14733</v>
      </c>
      <c r="I8664" s="781" t="s">
        <v>5517</v>
      </c>
      <c r="J8664" s="782">
        <v>5000000</v>
      </c>
      <c r="K8664" s="783">
        <v>5000000</v>
      </c>
      <c r="L8664" s="784">
        <f t="shared" si="566"/>
        <v>0</v>
      </c>
      <c r="M8664" s="784">
        <f t="shared" si="567"/>
        <v>0</v>
      </c>
      <c r="N8664" s="782">
        <v>5000000</v>
      </c>
      <c r="O8664" s="782">
        <v>5000000</v>
      </c>
      <c r="P8664" s="515">
        <v>15000000</v>
      </c>
      <c r="Q8664" s="782">
        <v>5000000</v>
      </c>
      <c r="R8664" s="782"/>
      <c r="T8664" s="568"/>
    </row>
    <row r="8665" spans="1:20" s="498" customFormat="1" ht="36" x14ac:dyDescent="0.25">
      <c r="A8665" s="772"/>
      <c r="D8665" s="515" t="s">
        <v>14953</v>
      </c>
      <c r="E8665" s="779" t="s">
        <v>14954</v>
      </c>
      <c r="F8665" s="780" t="s">
        <v>5634</v>
      </c>
      <c r="G8665" s="781" t="s">
        <v>10795</v>
      </c>
      <c r="H8665" s="781" t="s">
        <v>14733</v>
      </c>
      <c r="I8665" s="781" t="s">
        <v>5517</v>
      </c>
      <c r="J8665" s="782">
        <v>1000000</v>
      </c>
      <c r="K8665" s="783">
        <v>1000000</v>
      </c>
      <c r="L8665" s="784">
        <f t="shared" si="566"/>
        <v>0</v>
      </c>
      <c r="M8665" s="784">
        <f t="shared" si="567"/>
        <v>0</v>
      </c>
      <c r="N8665" s="782">
        <v>1000000</v>
      </c>
      <c r="O8665" s="782">
        <v>1000000</v>
      </c>
      <c r="P8665" s="515">
        <v>3000000</v>
      </c>
      <c r="Q8665" s="782">
        <v>1000000</v>
      </c>
      <c r="R8665" s="782"/>
      <c r="T8665" s="568"/>
    </row>
    <row r="8666" spans="1:20" s="498" customFormat="1" ht="24" x14ac:dyDescent="0.25">
      <c r="A8666" s="772"/>
      <c r="D8666" s="515" t="s">
        <v>14955</v>
      </c>
      <c r="E8666" s="779" t="s">
        <v>14956</v>
      </c>
      <c r="F8666" s="780" t="s">
        <v>5637</v>
      </c>
      <c r="G8666" s="781" t="s">
        <v>10795</v>
      </c>
      <c r="H8666" s="781" t="s">
        <v>14733</v>
      </c>
      <c r="I8666" s="781" t="s">
        <v>5517</v>
      </c>
      <c r="J8666" s="782">
        <v>800000</v>
      </c>
      <c r="K8666" s="783">
        <v>800000</v>
      </c>
      <c r="L8666" s="784">
        <f t="shared" si="566"/>
        <v>0</v>
      </c>
      <c r="M8666" s="784">
        <f t="shared" si="567"/>
        <v>0</v>
      </c>
      <c r="N8666" s="782">
        <v>800000</v>
      </c>
      <c r="O8666" s="782">
        <v>900000</v>
      </c>
      <c r="P8666" s="515">
        <v>2500000</v>
      </c>
      <c r="Q8666" s="782">
        <v>800000</v>
      </c>
      <c r="R8666" s="782"/>
      <c r="T8666" s="568"/>
    </row>
    <row r="8667" spans="1:20" s="498" customFormat="1" ht="24" x14ac:dyDescent="0.25">
      <c r="A8667" s="772"/>
      <c r="D8667" s="515" t="s">
        <v>14957</v>
      </c>
      <c r="E8667" s="779" t="s">
        <v>14958</v>
      </c>
      <c r="F8667" s="780" t="s">
        <v>5840</v>
      </c>
      <c r="G8667" s="781" t="s">
        <v>10795</v>
      </c>
      <c r="H8667" s="781" t="s">
        <v>14733</v>
      </c>
      <c r="I8667" s="781" t="s">
        <v>5517</v>
      </c>
      <c r="J8667" s="782">
        <v>1500000</v>
      </c>
      <c r="K8667" s="783">
        <v>1500000</v>
      </c>
      <c r="L8667" s="784">
        <f t="shared" si="566"/>
        <v>0</v>
      </c>
      <c r="M8667" s="784">
        <f t="shared" si="567"/>
        <v>0</v>
      </c>
      <c r="N8667" s="782">
        <v>1500000</v>
      </c>
      <c r="O8667" s="782">
        <v>1500000</v>
      </c>
      <c r="P8667" s="515">
        <v>4500000</v>
      </c>
      <c r="Q8667" s="782">
        <v>1500000</v>
      </c>
      <c r="R8667" s="782"/>
      <c r="T8667" s="568"/>
    </row>
    <row r="8668" spans="1:20" s="498" customFormat="1" ht="24" x14ac:dyDescent="0.25">
      <c r="A8668" s="772"/>
      <c r="D8668" s="515" t="s">
        <v>14959</v>
      </c>
      <c r="E8668" s="779" t="s">
        <v>14960</v>
      </c>
      <c r="F8668" s="780" t="s">
        <v>5643</v>
      </c>
      <c r="G8668" s="781" t="s">
        <v>10795</v>
      </c>
      <c r="H8668" s="781" t="s">
        <v>14733</v>
      </c>
      <c r="I8668" s="781" t="s">
        <v>5517</v>
      </c>
      <c r="J8668" s="782">
        <v>6000000</v>
      </c>
      <c r="K8668" s="783">
        <v>6000000</v>
      </c>
      <c r="L8668" s="784">
        <f t="shared" si="566"/>
        <v>0</v>
      </c>
      <c r="M8668" s="784">
        <f t="shared" si="567"/>
        <v>0</v>
      </c>
      <c r="N8668" s="782">
        <v>6000000</v>
      </c>
      <c r="O8668" s="782">
        <v>6000000</v>
      </c>
      <c r="P8668" s="515">
        <v>18000000</v>
      </c>
      <c r="Q8668" s="782">
        <v>6000000</v>
      </c>
      <c r="R8668" s="782"/>
      <c r="T8668" s="568"/>
    </row>
    <row r="8669" spans="1:20" s="498" customFormat="1" ht="24" x14ac:dyDescent="0.25">
      <c r="A8669" s="772"/>
      <c r="D8669" s="515" t="s">
        <v>14961</v>
      </c>
      <c r="E8669" s="779" t="s">
        <v>14962</v>
      </c>
      <c r="F8669" s="780" t="s">
        <v>5646</v>
      </c>
      <c r="G8669" s="781" t="s">
        <v>10795</v>
      </c>
      <c r="H8669" s="781" t="s">
        <v>14733</v>
      </c>
      <c r="I8669" s="781" t="s">
        <v>5517</v>
      </c>
      <c r="J8669" s="782">
        <v>400000</v>
      </c>
      <c r="K8669" s="783">
        <v>400000</v>
      </c>
      <c r="L8669" s="784">
        <f t="shared" si="566"/>
        <v>0</v>
      </c>
      <c r="M8669" s="784">
        <f t="shared" si="567"/>
        <v>0</v>
      </c>
      <c r="N8669" s="782">
        <v>400000</v>
      </c>
      <c r="O8669" s="782">
        <v>500000</v>
      </c>
      <c r="P8669" s="515">
        <v>1300000</v>
      </c>
      <c r="Q8669" s="782">
        <v>400000</v>
      </c>
      <c r="R8669" s="782"/>
      <c r="T8669" s="568"/>
    </row>
    <row r="8670" spans="1:20" s="498" customFormat="1" ht="12" x14ac:dyDescent="0.25">
      <c r="A8670" s="772"/>
      <c r="D8670" s="515" t="s">
        <v>14963</v>
      </c>
      <c r="E8670" s="779" t="s">
        <v>14964</v>
      </c>
      <c r="F8670" s="515" t="s">
        <v>5649</v>
      </c>
      <c r="G8670" s="781" t="s">
        <v>10795</v>
      </c>
      <c r="H8670" s="781" t="s">
        <v>14733</v>
      </c>
      <c r="I8670" s="781" t="s">
        <v>5517</v>
      </c>
      <c r="J8670" s="782">
        <v>2000000</v>
      </c>
      <c r="K8670" s="783">
        <v>2000000</v>
      </c>
      <c r="L8670" s="784">
        <f t="shared" si="566"/>
        <v>0</v>
      </c>
      <c r="M8670" s="784">
        <f t="shared" si="567"/>
        <v>0</v>
      </c>
      <c r="N8670" s="782">
        <v>2000000</v>
      </c>
      <c r="O8670" s="782">
        <v>2200000</v>
      </c>
      <c r="P8670" s="515">
        <v>6200000</v>
      </c>
      <c r="Q8670" s="782">
        <v>2000000</v>
      </c>
      <c r="R8670" s="782"/>
      <c r="T8670" s="568"/>
    </row>
    <row r="8671" spans="1:20" s="498" customFormat="1" ht="12" x14ac:dyDescent="0.25">
      <c r="A8671" s="772"/>
      <c r="D8671" s="515" t="s">
        <v>14965</v>
      </c>
      <c r="E8671" s="779" t="s">
        <v>14966</v>
      </c>
      <c r="F8671" s="515" t="s">
        <v>6511</v>
      </c>
      <c r="G8671" s="781" t="s">
        <v>10795</v>
      </c>
      <c r="H8671" s="781" t="s">
        <v>14733</v>
      </c>
      <c r="I8671" s="781" t="s">
        <v>5517</v>
      </c>
      <c r="J8671" s="782">
        <v>0</v>
      </c>
      <c r="K8671" s="783">
        <v>0</v>
      </c>
      <c r="L8671" s="784">
        <f t="shared" si="566"/>
        <v>0</v>
      </c>
      <c r="M8671" s="784">
        <f t="shared" si="567"/>
        <v>0</v>
      </c>
      <c r="N8671" s="782">
        <v>0</v>
      </c>
      <c r="O8671" s="782">
        <v>0</v>
      </c>
      <c r="P8671" s="515">
        <v>0</v>
      </c>
      <c r="Q8671" s="782">
        <v>0</v>
      </c>
      <c r="R8671" s="782"/>
      <c r="T8671" s="568"/>
    </row>
    <row r="8672" spans="1:20" s="498" customFormat="1" ht="12" x14ac:dyDescent="0.25">
      <c r="A8672" s="772"/>
      <c r="D8672" s="515" t="s">
        <v>14967</v>
      </c>
      <c r="E8672" s="779" t="s">
        <v>14968</v>
      </c>
      <c r="F8672" s="780" t="s">
        <v>5664</v>
      </c>
      <c r="G8672" s="781" t="s">
        <v>10795</v>
      </c>
      <c r="H8672" s="781" t="s">
        <v>14733</v>
      </c>
      <c r="I8672" s="781" t="s">
        <v>5517</v>
      </c>
      <c r="J8672" s="782">
        <v>4000000</v>
      </c>
      <c r="K8672" s="783">
        <v>4000000</v>
      </c>
      <c r="L8672" s="784">
        <f t="shared" si="566"/>
        <v>0</v>
      </c>
      <c r="M8672" s="784">
        <f t="shared" si="567"/>
        <v>0</v>
      </c>
      <c r="N8672" s="782">
        <v>4000000</v>
      </c>
      <c r="O8672" s="782">
        <v>4000000</v>
      </c>
      <c r="P8672" s="515">
        <v>12000000</v>
      </c>
      <c r="Q8672" s="782">
        <v>4000000</v>
      </c>
      <c r="R8672" s="782"/>
      <c r="T8672" s="568"/>
    </row>
    <row r="8673" spans="1:20" s="498" customFormat="1" ht="12" x14ac:dyDescent="0.25">
      <c r="A8673" s="772"/>
      <c r="D8673" s="515" t="s">
        <v>14969</v>
      </c>
      <c r="E8673" s="779" t="s">
        <v>14970</v>
      </c>
      <c r="F8673" s="780" t="s">
        <v>5679</v>
      </c>
      <c r="G8673" s="781" t="s">
        <v>10795</v>
      </c>
      <c r="H8673" s="781" t="s">
        <v>14733</v>
      </c>
      <c r="I8673" s="781" t="s">
        <v>5517</v>
      </c>
      <c r="J8673" s="782">
        <v>500000</v>
      </c>
      <c r="K8673" s="783">
        <v>500000</v>
      </c>
      <c r="L8673" s="784">
        <f t="shared" si="566"/>
        <v>0</v>
      </c>
      <c r="M8673" s="784">
        <f t="shared" si="567"/>
        <v>0</v>
      </c>
      <c r="N8673" s="782">
        <v>500000</v>
      </c>
      <c r="O8673" s="782">
        <v>500000</v>
      </c>
      <c r="P8673" s="515">
        <v>1500000</v>
      </c>
      <c r="Q8673" s="782">
        <v>500000</v>
      </c>
      <c r="R8673" s="782"/>
      <c r="T8673" s="568"/>
    </row>
    <row r="8674" spans="1:20" s="498" customFormat="1" ht="24" x14ac:dyDescent="0.25">
      <c r="A8674" s="772"/>
      <c r="D8674" s="515" t="s">
        <v>14971</v>
      </c>
      <c r="E8674" s="779" t="s">
        <v>14972</v>
      </c>
      <c r="F8674" s="780" t="s">
        <v>14973</v>
      </c>
      <c r="G8674" s="781" t="s">
        <v>10795</v>
      </c>
      <c r="H8674" s="781" t="s">
        <v>14733</v>
      </c>
      <c r="I8674" s="781" t="s">
        <v>5517</v>
      </c>
      <c r="J8674" s="782">
        <v>600000</v>
      </c>
      <c r="K8674" s="783">
        <v>600000</v>
      </c>
      <c r="L8674" s="784">
        <f t="shared" si="566"/>
        <v>0</v>
      </c>
      <c r="M8674" s="784">
        <f t="shared" si="567"/>
        <v>0</v>
      </c>
      <c r="N8674" s="782">
        <v>600000</v>
      </c>
      <c r="O8674" s="782">
        <v>600000</v>
      </c>
      <c r="P8674" s="515">
        <v>1800000</v>
      </c>
      <c r="Q8674" s="782">
        <v>600000</v>
      </c>
      <c r="R8674" s="782"/>
      <c r="T8674" s="568"/>
    </row>
    <row r="8675" spans="1:20" s="498" customFormat="1" ht="12" x14ac:dyDescent="0.25">
      <c r="A8675" s="772"/>
      <c r="D8675" s="515" t="s">
        <v>14974</v>
      </c>
      <c r="E8675" s="779" t="s">
        <v>14975</v>
      </c>
      <c r="F8675" s="780" t="s">
        <v>6525</v>
      </c>
      <c r="G8675" s="781" t="s">
        <v>10795</v>
      </c>
      <c r="H8675" s="781" t="s">
        <v>14733</v>
      </c>
      <c r="I8675" s="781" t="s">
        <v>5517</v>
      </c>
      <c r="J8675" s="782">
        <v>500000</v>
      </c>
      <c r="K8675" s="783">
        <v>500000</v>
      </c>
      <c r="L8675" s="784">
        <f t="shared" si="566"/>
        <v>0</v>
      </c>
      <c r="M8675" s="784">
        <f t="shared" si="567"/>
        <v>0</v>
      </c>
      <c r="N8675" s="782">
        <v>500000</v>
      </c>
      <c r="O8675" s="782">
        <v>500000</v>
      </c>
      <c r="P8675" s="515">
        <v>1500000</v>
      </c>
      <c r="Q8675" s="782">
        <v>0</v>
      </c>
      <c r="R8675" s="782"/>
      <c r="T8675" s="568"/>
    </row>
    <row r="8676" spans="1:20" s="498" customFormat="1" ht="12" x14ac:dyDescent="0.25">
      <c r="A8676" s="772"/>
      <c r="D8676" s="515" t="s">
        <v>14976</v>
      </c>
      <c r="E8676" s="779" t="s">
        <v>14977</v>
      </c>
      <c r="F8676" s="515" t="s">
        <v>5915</v>
      </c>
      <c r="G8676" s="781" t="s">
        <v>10795</v>
      </c>
      <c r="H8676" s="781" t="s">
        <v>14733</v>
      </c>
      <c r="I8676" s="781" t="s">
        <v>5517</v>
      </c>
      <c r="J8676" s="782">
        <v>1500000</v>
      </c>
      <c r="K8676" s="783">
        <v>1500000</v>
      </c>
      <c r="L8676" s="784">
        <f t="shared" si="566"/>
        <v>0</v>
      </c>
      <c r="M8676" s="784">
        <f t="shared" si="567"/>
        <v>0</v>
      </c>
      <c r="N8676" s="782">
        <v>1500000</v>
      </c>
      <c r="O8676" s="782">
        <v>1500000</v>
      </c>
      <c r="P8676" s="515">
        <v>4500000</v>
      </c>
      <c r="Q8676" s="782">
        <v>1500000</v>
      </c>
      <c r="R8676" s="782"/>
      <c r="T8676" s="568"/>
    </row>
    <row r="8677" spans="1:20" s="498" customFormat="1" ht="12" x14ac:dyDescent="0.25">
      <c r="A8677" s="772"/>
      <c r="D8677" s="515" t="s">
        <v>14978</v>
      </c>
      <c r="E8677" s="779" t="s">
        <v>14979</v>
      </c>
      <c r="F8677" s="780" t="s">
        <v>5703</v>
      </c>
      <c r="G8677" s="781" t="s">
        <v>10795</v>
      </c>
      <c r="H8677" s="781" t="s">
        <v>14733</v>
      </c>
      <c r="I8677" s="781" t="s">
        <v>5517</v>
      </c>
      <c r="J8677" s="782">
        <v>800000</v>
      </c>
      <c r="K8677" s="783">
        <v>800000</v>
      </c>
      <c r="L8677" s="784">
        <f t="shared" si="566"/>
        <v>0</v>
      </c>
      <c r="M8677" s="784">
        <f t="shared" si="567"/>
        <v>0</v>
      </c>
      <c r="N8677" s="782">
        <v>800000</v>
      </c>
      <c r="O8677" s="782">
        <v>850000</v>
      </c>
      <c r="P8677" s="515">
        <v>2450000</v>
      </c>
      <c r="Q8677" s="782">
        <v>800000</v>
      </c>
      <c r="R8677" s="782"/>
      <c r="T8677" s="568"/>
    </row>
    <row r="8678" spans="1:20" s="751" customFormat="1" ht="12" customHeight="1" x14ac:dyDescent="0.3">
      <c r="A8678" s="946" t="s">
        <v>5500</v>
      </c>
      <c r="B8678" s="946"/>
      <c r="C8678" s="946"/>
      <c r="D8678" s="946"/>
      <c r="E8678" s="946"/>
      <c r="F8678" s="946"/>
      <c r="G8678" s="946"/>
      <c r="H8678" s="946"/>
      <c r="I8678" s="946"/>
      <c r="J8678" s="946"/>
      <c r="K8678" s="946"/>
      <c r="L8678" s="946"/>
      <c r="M8678" s="946"/>
      <c r="N8678" s="946"/>
      <c r="O8678" s="946"/>
      <c r="P8678" s="946"/>
      <c r="Q8678" s="946"/>
      <c r="T8678" s="752"/>
    </row>
    <row r="8679" spans="1:20" s="751" customFormat="1" ht="13.8" x14ac:dyDescent="0.3">
      <c r="A8679" s="946" t="s">
        <v>5501</v>
      </c>
      <c r="B8679" s="946"/>
      <c r="C8679" s="946"/>
      <c r="D8679" s="946"/>
      <c r="E8679" s="946"/>
      <c r="F8679" s="946"/>
      <c r="G8679" s="946"/>
      <c r="H8679" s="946"/>
      <c r="I8679" s="946"/>
      <c r="J8679" s="946"/>
      <c r="K8679" s="946"/>
      <c r="L8679" s="946"/>
      <c r="M8679" s="946"/>
      <c r="N8679" s="946"/>
      <c r="O8679" s="946"/>
      <c r="P8679" s="946"/>
      <c r="Q8679" s="946"/>
      <c r="T8679" s="752"/>
    </row>
    <row r="8680" spans="1:20" s="753" customFormat="1" ht="13.2" x14ac:dyDescent="0.25">
      <c r="A8680" s="947" t="s">
        <v>12786</v>
      </c>
      <c r="B8680" s="947"/>
      <c r="C8680" s="947"/>
      <c r="D8680" s="947"/>
      <c r="E8680" s="947"/>
      <c r="F8680" s="947"/>
      <c r="G8680" s="947"/>
      <c r="H8680" s="947"/>
      <c r="I8680" s="947"/>
      <c r="J8680" s="947"/>
      <c r="K8680" s="947"/>
      <c r="L8680" s="947"/>
      <c r="M8680" s="947"/>
      <c r="N8680" s="947"/>
      <c r="O8680" s="947"/>
      <c r="P8680" s="947"/>
      <c r="Q8680" s="947"/>
      <c r="T8680" s="754"/>
    </row>
    <row r="8681" spans="1:20" s="760" customFormat="1" ht="24" customHeight="1" x14ac:dyDescent="0.25">
      <c r="A8681" s="943" t="s">
        <v>5502</v>
      </c>
      <c r="B8681" s="948" t="s">
        <v>5503</v>
      </c>
      <c r="C8681" s="949"/>
      <c r="D8681" s="755"/>
      <c r="E8681" s="943" t="s">
        <v>5504</v>
      </c>
      <c r="F8681" s="943" t="s">
        <v>4881</v>
      </c>
      <c r="G8681" s="943" t="s">
        <v>5505</v>
      </c>
      <c r="H8681" s="943" t="s">
        <v>5506</v>
      </c>
      <c r="I8681" s="943" t="s">
        <v>5507</v>
      </c>
      <c r="J8681" s="756" t="s">
        <v>3115</v>
      </c>
      <c r="K8681" s="757" t="s">
        <v>3116</v>
      </c>
      <c r="L8681" s="758" t="s">
        <v>5508</v>
      </c>
      <c r="M8681" s="758" t="s">
        <v>5509</v>
      </c>
      <c r="N8681" s="756" t="s">
        <v>3116</v>
      </c>
      <c r="O8681" s="756" t="s">
        <v>3116</v>
      </c>
      <c r="P8681" s="759" t="s">
        <v>3317</v>
      </c>
      <c r="Q8681" s="759" t="s">
        <v>3341</v>
      </c>
      <c r="R8681" s="759" t="s">
        <v>5510</v>
      </c>
      <c r="T8681" s="761"/>
    </row>
    <row r="8682" spans="1:20" s="760" customFormat="1" ht="19.5" customHeight="1" x14ac:dyDescent="0.25">
      <c r="A8682" s="944"/>
      <c r="B8682" s="950"/>
      <c r="C8682" s="951"/>
      <c r="D8682" s="762"/>
      <c r="E8682" s="944"/>
      <c r="F8682" s="944"/>
      <c r="G8682" s="944"/>
      <c r="H8682" s="944"/>
      <c r="I8682" s="944"/>
      <c r="J8682" s="763">
        <v>2020</v>
      </c>
      <c r="K8682" s="764" t="s">
        <v>3120</v>
      </c>
      <c r="L8682" s="765" t="s">
        <v>3120</v>
      </c>
      <c r="M8682" s="765" t="s">
        <v>3120</v>
      </c>
      <c r="N8682" s="766" t="s">
        <v>5068</v>
      </c>
      <c r="O8682" s="766" t="s">
        <v>5069</v>
      </c>
      <c r="P8682" s="763" t="s">
        <v>4882</v>
      </c>
      <c r="Q8682" s="766" t="s">
        <v>5102</v>
      </c>
      <c r="R8682" s="763"/>
      <c r="T8682" s="761"/>
    </row>
    <row r="8683" spans="1:20" s="760" customFormat="1" ht="15.75" customHeight="1" x14ac:dyDescent="0.25">
      <c r="A8683" s="945"/>
      <c r="B8683" s="952"/>
      <c r="C8683" s="953"/>
      <c r="D8683" s="768"/>
      <c r="E8683" s="945"/>
      <c r="F8683" s="945"/>
      <c r="G8683" s="945"/>
      <c r="H8683" s="945"/>
      <c r="I8683" s="945"/>
      <c r="J8683" s="769" t="s">
        <v>14</v>
      </c>
      <c r="K8683" s="770" t="s">
        <v>14</v>
      </c>
      <c r="L8683" s="771" t="s">
        <v>14</v>
      </c>
      <c r="M8683" s="771" t="s">
        <v>14</v>
      </c>
      <c r="N8683" s="769" t="s">
        <v>14</v>
      </c>
      <c r="O8683" s="769" t="s">
        <v>14</v>
      </c>
      <c r="P8683" s="769" t="s">
        <v>14</v>
      </c>
      <c r="Q8683" s="769" t="s">
        <v>14</v>
      </c>
      <c r="R8683" s="769"/>
      <c r="T8683" s="761"/>
    </row>
    <row r="8684" spans="1:20" s="498" customFormat="1" ht="12" x14ac:dyDescent="0.25">
      <c r="A8684" s="772"/>
      <c r="D8684" s="515" t="s">
        <v>14980</v>
      </c>
      <c r="E8684" s="779" t="s">
        <v>14981</v>
      </c>
      <c r="F8684" s="515" t="s">
        <v>6462</v>
      </c>
      <c r="G8684" s="781" t="s">
        <v>10795</v>
      </c>
      <c r="H8684" s="781" t="s">
        <v>14733</v>
      </c>
      <c r="I8684" s="781" t="s">
        <v>5517</v>
      </c>
      <c r="J8684" s="782">
        <v>500000</v>
      </c>
      <c r="K8684" s="783">
        <v>500000</v>
      </c>
      <c r="L8684" s="784">
        <f t="shared" si="566"/>
        <v>0</v>
      </c>
      <c r="M8684" s="784">
        <f t="shared" si="567"/>
        <v>0</v>
      </c>
      <c r="N8684" s="782">
        <v>500000</v>
      </c>
      <c r="O8684" s="782">
        <v>600000</v>
      </c>
      <c r="P8684" s="515">
        <v>1600000</v>
      </c>
      <c r="Q8684" s="782">
        <v>500000</v>
      </c>
      <c r="R8684" s="782"/>
      <c r="T8684" s="568"/>
    </row>
    <row r="8685" spans="1:20" s="498" customFormat="1" ht="24" x14ac:dyDescent="0.25">
      <c r="A8685" s="772"/>
      <c r="D8685" s="515" t="s">
        <v>14982</v>
      </c>
      <c r="E8685" s="779" t="s">
        <v>14983</v>
      </c>
      <c r="F8685" s="780" t="s">
        <v>9894</v>
      </c>
      <c r="G8685" s="781" t="s">
        <v>10795</v>
      </c>
      <c r="H8685" s="781" t="s">
        <v>14733</v>
      </c>
      <c r="I8685" s="781" t="s">
        <v>5517</v>
      </c>
      <c r="J8685" s="782">
        <v>600000</v>
      </c>
      <c r="K8685" s="783">
        <v>600000</v>
      </c>
      <c r="L8685" s="784">
        <f t="shared" si="566"/>
        <v>0</v>
      </c>
      <c r="M8685" s="784">
        <f t="shared" si="567"/>
        <v>0</v>
      </c>
      <c r="N8685" s="782">
        <v>600000</v>
      </c>
      <c r="O8685" s="782">
        <v>600000</v>
      </c>
      <c r="P8685" s="515">
        <v>1800000</v>
      </c>
      <c r="Q8685" s="782">
        <v>600000</v>
      </c>
      <c r="R8685" s="782"/>
      <c r="T8685" s="568"/>
    </row>
    <row r="8686" spans="1:20" s="498" customFormat="1" ht="12" x14ac:dyDescent="0.25">
      <c r="A8686" s="772"/>
      <c r="D8686" s="515" t="s">
        <v>14984</v>
      </c>
      <c r="E8686" s="779" t="s">
        <v>14985</v>
      </c>
      <c r="F8686" s="780" t="s">
        <v>6716</v>
      </c>
      <c r="G8686" s="781" t="s">
        <v>10795</v>
      </c>
      <c r="H8686" s="781" t="s">
        <v>14733</v>
      </c>
      <c r="I8686" s="781" t="s">
        <v>5517</v>
      </c>
      <c r="J8686" s="782">
        <v>2000000</v>
      </c>
      <c r="K8686" s="783">
        <v>2000000</v>
      </c>
      <c r="L8686" s="784">
        <f t="shared" si="566"/>
        <v>0</v>
      </c>
      <c r="M8686" s="784">
        <f t="shared" si="567"/>
        <v>0</v>
      </c>
      <c r="N8686" s="782">
        <v>2000000</v>
      </c>
      <c r="O8686" s="782">
        <v>2000000</v>
      </c>
      <c r="P8686" s="515">
        <v>6000000</v>
      </c>
      <c r="Q8686" s="782">
        <v>2000000</v>
      </c>
      <c r="R8686" s="782"/>
      <c r="T8686" s="568"/>
    </row>
    <row r="8687" spans="1:20" s="498" customFormat="1" ht="12" x14ac:dyDescent="0.25">
      <c r="A8687" s="772"/>
      <c r="D8687" s="515" t="s">
        <v>14986</v>
      </c>
      <c r="E8687" s="779" t="s">
        <v>14987</v>
      </c>
      <c r="F8687" s="515" t="s">
        <v>5724</v>
      </c>
      <c r="G8687" s="781" t="s">
        <v>10795</v>
      </c>
      <c r="H8687" s="781" t="s">
        <v>14733</v>
      </c>
      <c r="I8687" s="781" t="s">
        <v>5517</v>
      </c>
      <c r="J8687" s="782">
        <v>2000000</v>
      </c>
      <c r="K8687" s="783">
        <v>2000000</v>
      </c>
      <c r="L8687" s="784">
        <f t="shared" si="566"/>
        <v>0</v>
      </c>
      <c r="M8687" s="784">
        <f t="shared" si="567"/>
        <v>0</v>
      </c>
      <c r="N8687" s="782">
        <v>2000000</v>
      </c>
      <c r="O8687" s="782">
        <v>2000000</v>
      </c>
      <c r="P8687" s="515">
        <v>6000000</v>
      </c>
      <c r="Q8687" s="782">
        <v>2000000</v>
      </c>
      <c r="R8687" s="782"/>
      <c r="T8687" s="568"/>
    </row>
    <row r="8688" spans="1:20" s="498" customFormat="1" ht="12" x14ac:dyDescent="0.25">
      <c r="A8688" s="772"/>
      <c r="D8688" s="515" t="s">
        <v>14988</v>
      </c>
      <c r="E8688" s="779" t="s">
        <v>14989</v>
      </c>
      <c r="F8688" s="515" t="s">
        <v>11608</v>
      </c>
      <c r="G8688" s="781" t="s">
        <v>10795</v>
      </c>
      <c r="H8688" s="781" t="s">
        <v>14733</v>
      </c>
      <c r="I8688" s="781" t="s">
        <v>5517</v>
      </c>
      <c r="J8688" s="782">
        <v>500000</v>
      </c>
      <c r="K8688" s="783">
        <v>500000</v>
      </c>
      <c r="L8688" s="784">
        <f t="shared" si="566"/>
        <v>0</v>
      </c>
      <c r="M8688" s="784">
        <f t="shared" si="567"/>
        <v>0</v>
      </c>
      <c r="N8688" s="782">
        <v>500000</v>
      </c>
      <c r="O8688" s="782">
        <v>500000</v>
      </c>
      <c r="P8688" s="515">
        <v>1500000</v>
      </c>
      <c r="Q8688" s="782">
        <v>700000</v>
      </c>
      <c r="R8688" s="782"/>
      <c r="T8688" s="568"/>
    </row>
    <row r="8689" spans="1:20" s="498" customFormat="1" ht="12" x14ac:dyDescent="0.25">
      <c r="A8689" s="772"/>
      <c r="D8689" s="515" t="s">
        <v>14990</v>
      </c>
      <c r="E8689" s="779" t="s">
        <v>14991</v>
      </c>
      <c r="F8689" s="780" t="s">
        <v>5739</v>
      </c>
      <c r="G8689" s="781" t="s">
        <v>10795</v>
      </c>
      <c r="H8689" s="781" t="s">
        <v>14733</v>
      </c>
      <c r="I8689" s="781" t="s">
        <v>5517</v>
      </c>
      <c r="J8689" s="782">
        <v>3000000</v>
      </c>
      <c r="K8689" s="783">
        <v>3000000</v>
      </c>
      <c r="L8689" s="784">
        <f t="shared" si="566"/>
        <v>0</v>
      </c>
      <c r="M8689" s="784">
        <f t="shared" si="567"/>
        <v>0</v>
      </c>
      <c r="N8689" s="782">
        <v>3000000</v>
      </c>
      <c r="O8689" s="782">
        <v>3000000</v>
      </c>
      <c r="P8689" s="515">
        <v>9000000</v>
      </c>
      <c r="Q8689" s="782">
        <v>3000000</v>
      </c>
      <c r="R8689" s="782"/>
      <c r="T8689" s="568"/>
    </row>
    <row r="8690" spans="1:20" s="498" customFormat="1" ht="26.25" customHeight="1" x14ac:dyDescent="0.25">
      <c r="A8690" s="772"/>
      <c r="D8690" s="515" t="s">
        <v>14992</v>
      </c>
      <c r="E8690" s="779" t="s">
        <v>14993</v>
      </c>
      <c r="F8690" s="780" t="s">
        <v>5881</v>
      </c>
      <c r="G8690" s="781" t="s">
        <v>10795</v>
      </c>
      <c r="H8690" s="781" t="s">
        <v>14733</v>
      </c>
      <c r="I8690" s="781" t="s">
        <v>5517</v>
      </c>
      <c r="J8690" s="782">
        <v>300000</v>
      </c>
      <c r="K8690" s="783">
        <v>300000</v>
      </c>
      <c r="L8690" s="784">
        <f t="shared" si="566"/>
        <v>0</v>
      </c>
      <c r="M8690" s="784">
        <f t="shared" si="567"/>
        <v>0</v>
      </c>
      <c r="N8690" s="782">
        <v>300000</v>
      </c>
      <c r="O8690" s="782">
        <v>300000</v>
      </c>
      <c r="P8690" s="515">
        <v>900000</v>
      </c>
      <c r="Q8690" s="782">
        <v>250000</v>
      </c>
      <c r="R8690" s="782"/>
      <c r="T8690" s="568"/>
    </row>
    <row r="8691" spans="1:20" s="498" customFormat="1" ht="12" x14ac:dyDescent="0.25">
      <c r="A8691" s="772"/>
      <c r="D8691" s="515" t="s">
        <v>14994</v>
      </c>
      <c r="E8691" s="779" t="s">
        <v>14995</v>
      </c>
      <c r="F8691" s="780" t="s">
        <v>5757</v>
      </c>
      <c r="G8691" s="781" t="s">
        <v>10795</v>
      </c>
      <c r="H8691" s="781" t="s">
        <v>14733</v>
      </c>
      <c r="I8691" s="781" t="s">
        <v>5517</v>
      </c>
      <c r="J8691" s="782">
        <v>300000</v>
      </c>
      <c r="K8691" s="783">
        <v>300000</v>
      </c>
      <c r="L8691" s="784">
        <f t="shared" si="566"/>
        <v>0</v>
      </c>
      <c r="M8691" s="784">
        <f t="shared" si="567"/>
        <v>0</v>
      </c>
      <c r="N8691" s="782">
        <v>300000</v>
      </c>
      <c r="O8691" s="782">
        <v>300000</v>
      </c>
      <c r="P8691" s="515">
        <v>900000</v>
      </c>
      <c r="Q8691" s="782">
        <v>300000</v>
      </c>
      <c r="R8691" s="782"/>
      <c r="T8691" s="568"/>
    </row>
    <row r="8692" spans="1:20" s="498" customFormat="1" ht="12" x14ac:dyDescent="0.25">
      <c r="A8692" s="772"/>
      <c r="D8692" s="515" t="s">
        <v>14996</v>
      </c>
      <c r="E8692" s="779" t="s">
        <v>14997</v>
      </c>
      <c r="F8692" s="515" t="s">
        <v>5765</v>
      </c>
      <c r="G8692" s="781" t="s">
        <v>10795</v>
      </c>
      <c r="H8692" s="781" t="s">
        <v>14733</v>
      </c>
      <c r="I8692" s="781" t="s">
        <v>5517</v>
      </c>
      <c r="J8692" s="782">
        <v>4000000</v>
      </c>
      <c r="K8692" s="783">
        <v>4000000</v>
      </c>
      <c r="L8692" s="782">
        <f t="shared" si="566"/>
        <v>0</v>
      </c>
      <c r="M8692" s="782">
        <f t="shared" si="567"/>
        <v>0</v>
      </c>
      <c r="N8692" s="782">
        <v>4000000</v>
      </c>
      <c r="O8692" s="782">
        <v>4000000</v>
      </c>
      <c r="P8692" s="515">
        <v>12000000</v>
      </c>
      <c r="Q8692" s="782">
        <v>4000000</v>
      </c>
      <c r="R8692" s="782"/>
      <c r="T8692" s="568"/>
    </row>
    <row r="8693" spans="1:20" s="498" customFormat="1" ht="12" x14ac:dyDescent="0.25">
      <c r="A8693" s="772"/>
      <c r="B8693" s="566" t="s">
        <v>2632</v>
      </c>
      <c r="C8693" s="810"/>
      <c r="D8693" s="519"/>
      <c r="E8693" s="810"/>
      <c r="F8693" s="827"/>
      <c r="G8693" s="810"/>
      <c r="H8693" s="810"/>
      <c r="I8693" s="779"/>
      <c r="J8693" s="782">
        <v>830039805</v>
      </c>
      <c r="K8693" s="783">
        <f>SUM(K8624,K8656)</f>
        <v>830039805</v>
      </c>
      <c r="L8693" s="782">
        <f>SUM(L8624,L8656)</f>
        <v>0</v>
      </c>
      <c r="M8693" s="782">
        <f>SUM(M8624,M8656)</f>
        <v>0</v>
      </c>
      <c r="N8693" s="782">
        <f>SUM(N8624,N8656)</f>
        <v>837638233</v>
      </c>
      <c r="O8693" s="782">
        <f>SUM(O8624,O8656)</f>
        <v>845786663</v>
      </c>
      <c r="P8693" s="515">
        <v>2513464701</v>
      </c>
      <c r="Q8693" s="782">
        <v>888406696</v>
      </c>
      <c r="R8693" s="782"/>
      <c r="T8693" s="568"/>
    </row>
    <row r="8694" spans="1:20" s="498" customFormat="1" ht="12" x14ac:dyDescent="0.25">
      <c r="A8694" s="772"/>
      <c r="D8694" s="816"/>
      <c r="F8694" s="536"/>
      <c r="J8694" s="776"/>
      <c r="K8694" s="776"/>
      <c r="L8694" s="776"/>
      <c r="M8694" s="776"/>
      <c r="N8694" s="776"/>
      <c r="O8694" s="776"/>
      <c r="Q8694" s="776"/>
      <c r="R8694" s="776"/>
      <c r="T8694" s="568"/>
    </row>
    <row r="8695" spans="1:20" s="498" customFormat="1" ht="12" x14ac:dyDescent="0.25">
      <c r="A8695" s="772" t="s">
        <v>14998</v>
      </c>
      <c r="B8695" s="773" t="s">
        <v>5008</v>
      </c>
      <c r="C8695" s="773"/>
      <c r="D8695" s="773"/>
      <c r="E8695" s="773"/>
      <c r="F8695" s="775"/>
      <c r="G8695" s="773"/>
      <c r="H8695" s="773"/>
      <c r="I8695" s="773"/>
      <c r="J8695" s="776"/>
      <c r="K8695" s="776"/>
      <c r="L8695" s="776"/>
      <c r="M8695" s="776"/>
      <c r="N8695" s="776"/>
      <c r="O8695" s="776"/>
      <c r="Q8695" s="776"/>
      <c r="R8695" s="776"/>
      <c r="T8695" s="568"/>
    </row>
    <row r="8696" spans="1:20" s="498" customFormat="1" ht="12" x14ac:dyDescent="0.25">
      <c r="A8696" s="772"/>
      <c r="F8696" s="536"/>
      <c r="J8696" s="776"/>
      <c r="K8696" s="776"/>
      <c r="L8696" s="776"/>
      <c r="M8696" s="776"/>
      <c r="N8696" s="776"/>
      <c r="O8696" s="776"/>
      <c r="Q8696" s="776"/>
      <c r="R8696" s="776"/>
      <c r="T8696" s="568"/>
    </row>
    <row r="8697" spans="1:20" s="498" customFormat="1" ht="12" x14ac:dyDescent="0.25">
      <c r="A8697" s="772"/>
      <c r="C8697" s="773" t="s">
        <v>5142</v>
      </c>
      <c r="D8697" s="817"/>
      <c r="E8697" s="773"/>
      <c r="F8697" s="775"/>
      <c r="G8697" s="773"/>
      <c r="H8697" s="773"/>
      <c r="I8697" s="773"/>
      <c r="J8697" s="777">
        <v>104700000</v>
      </c>
      <c r="K8697" s="789">
        <f>SUM(K8698:K8719)</f>
        <v>124700000</v>
      </c>
      <c r="L8697" s="784">
        <f t="shared" ref="L8697:O8697" si="568">SUM(L8698:L8719)</f>
        <v>0</v>
      </c>
      <c r="M8697" s="784">
        <f t="shared" si="568"/>
        <v>20000000</v>
      </c>
      <c r="N8697" s="784">
        <f t="shared" si="568"/>
        <v>104700000</v>
      </c>
      <c r="O8697" s="784">
        <f t="shared" si="568"/>
        <v>109700000</v>
      </c>
      <c r="P8697" s="777">
        <f>SUM(K8697,N8697,O8697)</f>
        <v>339100000</v>
      </c>
      <c r="Q8697" s="777">
        <v>75350000</v>
      </c>
      <c r="R8697" s="777"/>
      <c r="T8697" s="568"/>
    </row>
    <row r="8698" spans="1:20" s="498" customFormat="1" ht="24" x14ac:dyDescent="0.25">
      <c r="A8698" s="772"/>
      <c r="D8698" s="515" t="s">
        <v>14999</v>
      </c>
      <c r="E8698" s="779" t="s">
        <v>15000</v>
      </c>
      <c r="F8698" s="780" t="s">
        <v>5568</v>
      </c>
      <c r="G8698" s="781" t="s">
        <v>10795</v>
      </c>
      <c r="H8698" s="781" t="s">
        <v>13143</v>
      </c>
      <c r="I8698" s="781" t="s">
        <v>5517</v>
      </c>
      <c r="J8698" s="782">
        <v>2000000</v>
      </c>
      <c r="K8698" s="783">
        <v>2000000</v>
      </c>
      <c r="L8698" s="784">
        <f t="shared" ref="L8698:L8719" si="569">SUM(J8698-K8698)</f>
        <v>0</v>
      </c>
      <c r="M8698" s="784">
        <f>SUM(K8698-J8698)</f>
        <v>0</v>
      </c>
      <c r="N8698" s="782">
        <v>2000000</v>
      </c>
      <c r="O8698" s="782">
        <v>2000000</v>
      </c>
      <c r="P8698" s="515">
        <v>6000000</v>
      </c>
      <c r="Q8698" s="782">
        <v>2000000</v>
      </c>
      <c r="R8698" s="782"/>
      <c r="T8698" s="568"/>
    </row>
    <row r="8699" spans="1:20" s="498" customFormat="1" ht="24" x14ac:dyDescent="0.25">
      <c r="A8699" s="772"/>
      <c r="D8699" s="515" t="s">
        <v>15001</v>
      </c>
      <c r="E8699" s="779" t="s">
        <v>15002</v>
      </c>
      <c r="F8699" s="780" t="s">
        <v>5574</v>
      </c>
      <c r="G8699" s="781" t="s">
        <v>10795</v>
      </c>
      <c r="H8699" s="781" t="s">
        <v>13143</v>
      </c>
      <c r="I8699" s="781" t="s">
        <v>5517</v>
      </c>
      <c r="J8699" s="782">
        <v>4000000</v>
      </c>
      <c r="K8699" s="783">
        <v>4000000</v>
      </c>
      <c r="L8699" s="784">
        <f t="shared" si="569"/>
        <v>0</v>
      </c>
      <c r="M8699" s="784">
        <f t="shared" ref="M8699:M8718" si="570">SUM(K8699-J8699)</f>
        <v>0</v>
      </c>
      <c r="N8699" s="782">
        <v>4000000</v>
      </c>
      <c r="O8699" s="782">
        <v>4000000</v>
      </c>
      <c r="P8699" s="515">
        <v>12000000</v>
      </c>
      <c r="Q8699" s="782">
        <v>0</v>
      </c>
      <c r="R8699" s="782"/>
      <c r="T8699" s="568"/>
    </row>
    <row r="8700" spans="1:20" s="498" customFormat="1" ht="12" x14ac:dyDescent="0.25">
      <c r="A8700" s="772"/>
      <c r="D8700" s="515" t="s">
        <v>15003</v>
      </c>
      <c r="E8700" s="779" t="s">
        <v>15004</v>
      </c>
      <c r="F8700" s="780" t="s">
        <v>5586</v>
      </c>
      <c r="G8700" s="781" t="s">
        <v>10795</v>
      </c>
      <c r="H8700" s="781" t="s">
        <v>13143</v>
      </c>
      <c r="I8700" s="781" t="s">
        <v>5517</v>
      </c>
      <c r="J8700" s="782">
        <v>100000</v>
      </c>
      <c r="K8700" s="783">
        <v>100000</v>
      </c>
      <c r="L8700" s="784">
        <f t="shared" si="569"/>
        <v>0</v>
      </c>
      <c r="M8700" s="784">
        <f t="shared" si="570"/>
        <v>0</v>
      </c>
      <c r="N8700" s="782">
        <v>100000</v>
      </c>
      <c r="O8700" s="782">
        <v>100000</v>
      </c>
      <c r="P8700" s="515">
        <v>300000</v>
      </c>
      <c r="Q8700" s="782">
        <v>0</v>
      </c>
      <c r="R8700" s="782"/>
      <c r="T8700" s="568"/>
    </row>
    <row r="8701" spans="1:20" s="498" customFormat="1" ht="36" x14ac:dyDescent="0.25">
      <c r="A8701" s="772"/>
      <c r="D8701" s="515" t="s">
        <v>15005</v>
      </c>
      <c r="E8701" s="779" t="s">
        <v>15006</v>
      </c>
      <c r="F8701" s="780" t="s">
        <v>5598</v>
      </c>
      <c r="G8701" s="781" t="s">
        <v>10795</v>
      </c>
      <c r="H8701" s="781" t="s">
        <v>13143</v>
      </c>
      <c r="I8701" s="781" t="s">
        <v>5517</v>
      </c>
      <c r="J8701" s="782">
        <v>1200000</v>
      </c>
      <c r="K8701" s="783">
        <v>1200000</v>
      </c>
      <c r="L8701" s="784">
        <f t="shared" si="569"/>
        <v>0</v>
      </c>
      <c r="M8701" s="784">
        <f t="shared" si="570"/>
        <v>0</v>
      </c>
      <c r="N8701" s="782">
        <v>1200000</v>
      </c>
      <c r="O8701" s="782">
        <v>1200000</v>
      </c>
      <c r="P8701" s="515">
        <v>3600000</v>
      </c>
      <c r="Q8701" s="782">
        <v>1200000</v>
      </c>
      <c r="R8701" s="782"/>
      <c r="T8701" s="568"/>
    </row>
    <row r="8702" spans="1:20" s="498" customFormat="1" ht="36" x14ac:dyDescent="0.25">
      <c r="A8702" s="772"/>
      <c r="D8702" s="515" t="s">
        <v>15007</v>
      </c>
      <c r="E8702" s="779" t="s">
        <v>15008</v>
      </c>
      <c r="F8702" s="780" t="s">
        <v>5634</v>
      </c>
      <c r="G8702" s="781" t="s">
        <v>10795</v>
      </c>
      <c r="H8702" s="781" t="s">
        <v>13143</v>
      </c>
      <c r="I8702" s="781" t="s">
        <v>5517</v>
      </c>
      <c r="J8702" s="782">
        <v>1500000</v>
      </c>
      <c r="K8702" s="783">
        <v>1500000</v>
      </c>
      <c r="L8702" s="784">
        <f t="shared" si="569"/>
        <v>0</v>
      </c>
      <c r="M8702" s="784">
        <f t="shared" si="570"/>
        <v>0</v>
      </c>
      <c r="N8702" s="782">
        <v>1500000</v>
      </c>
      <c r="O8702" s="782">
        <v>1500000</v>
      </c>
      <c r="P8702" s="515">
        <v>4500000</v>
      </c>
      <c r="Q8702" s="782">
        <v>1400000</v>
      </c>
      <c r="R8702" s="782"/>
      <c r="T8702" s="568"/>
    </row>
    <row r="8703" spans="1:20" s="498" customFormat="1" ht="24" x14ac:dyDescent="0.25">
      <c r="A8703" s="772"/>
      <c r="D8703" s="515" t="s">
        <v>15009</v>
      </c>
      <c r="E8703" s="779" t="s">
        <v>15010</v>
      </c>
      <c r="F8703" s="780" t="s">
        <v>5637</v>
      </c>
      <c r="G8703" s="781" t="s">
        <v>10795</v>
      </c>
      <c r="H8703" s="781" t="s">
        <v>13143</v>
      </c>
      <c r="I8703" s="781" t="s">
        <v>5517</v>
      </c>
      <c r="J8703" s="782">
        <v>800000</v>
      </c>
      <c r="K8703" s="783">
        <v>800000</v>
      </c>
      <c r="L8703" s="784">
        <f t="shared" si="569"/>
        <v>0</v>
      </c>
      <c r="M8703" s="784">
        <f t="shared" si="570"/>
        <v>0</v>
      </c>
      <c r="N8703" s="782">
        <v>800000</v>
      </c>
      <c r="O8703" s="782">
        <v>800000</v>
      </c>
      <c r="P8703" s="515">
        <v>2400000</v>
      </c>
      <c r="Q8703" s="782">
        <v>700000</v>
      </c>
      <c r="R8703" s="782"/>
      <c r="T8703" s="568"/>
    </row>
    <row r="8704" spans="1:20" s="498" customFormat="1" ht="24" x14ac:dyDescent="0.25">
      <c r="A8704" s="772"/>
      <c r="D8704" s="515" t="s">
        <v>15011</v>
      </c>
      <c r="E8704" s="779" t="s">
        <v>15012</v>
      </c>
      <c r="F8704" s="780" t="s">
        <v>5643</v>
      </c>
      <c r="G8704" s="781" t="s">
        <v>10795</v>
      </c>
      <c r="H8704" s="781" t="s">
        <v>13143</v>
      </c>
      <c r="I8704" s="781" t="s">
        <v>5517</v>
      </c>
      <c r="J8704" s="782">
        <v>300000</v>
      </c>
      <c r="K8704" s="783">
        <v>300000</v>
      </c>
      <c r="L8704" s="784">
        <f t="shared" si="569"/>
        <v>0</v>
      </c>
      <c r="M8704" s="784">
        <f t="shared" si="570"/>
        <v>0</v>
      </c>
      <c r="N8704" s="782">
        <v>300000</v>
      </c>
      <c r="O8704" s="782">
        <v>300000</v>
      </c>
      <c r="P8704" s="515">
        <v>900000</v>
      </c>
      <c r="Q8704" s="782">
        <v>250000</v>
      </c>
      <c r="R8704" s="782"/>
      <c r="T8704" s="568"/>
    </row>
    <row r="8705" spans="1:20" s="498" customFormat="1" ht="24" x14ac:dyDescent="0.25">
      <c r="A8705" s="772"/>
      <c r="D8705" s="515" t="s">
        <v>15013</v>
      </c>
      <c r="E8705" s="779" t="s">
        <v>15014</v>
      </c>
      <c r="F8705" s="780" t="s">
        <v>5646</v>
      </c>
      <c r="G8705" s="781" t="s">
        <v>10795</v>
      </c>
      <c r="H8705" s="781" t="s">
        <v>13143</v>
      </c>
      <c r="I8705" s="781" t="s">
        <v>5517</v>
      </c>
      <c r="J8705" s="782">
        <v>200000</v>
      </c>
      <c r="K8705" s="783">
        <v>200000</v>
      </c>
      <c r="L8705" s="784">
        <f t="shared" si="569"/>
        <v>0</v>
      </c>
      <c r="M8705" s="784">
        <f t="shared" si="570"/>
        <v>0</v>
      </c>
      <c r="N8705" s="782">
        <v>200000</v>
      </c>
      <c r="O8705" s="782">
        <v>200000</v>
      </c>
      <c r="P8705" s="515">
        <v>600000</v>
      </c>
      <c r="Q8705" s="782">
        <v>200000</v>
      </c>
      <c r="R8705" s="782"/>
      <c r="T8705" s="568"/>
    </row>
    <row r="8706" spans="1:20" s="498" customFormat="1" ht="12" x14ac:dyDescent="0.25">
      <c r="A8706" s="772"/>
      <c r="D8706" s="515" t="s">
        <v>15015</v>
      </c>
      <c r="E8706" s="779" t="s">
        <v>15016</v>
      </c>
      <c r="F8706" s="515" t="s">
        <v>5649</v>
      </c>
      <c r="G8706" s="781" t="s">
        <v>10795</v>
      </c>
      <c r="H8706" s="781" t="s">
        <v>13143</v>
      </c>
      <c r="I8706" s="781" t="s">
        <v>5517</v>
      </c>
      <c r="J8706" s="782">
        <v>500000</v>
      </c>
      <c r="K8706" s="783">
        <v>500000</v>
      </c>
      <c r="L8706" s="784">
        <f t="shared" si="569"/>
        <v>0</v>
      </c>
      <c r="M8706" s="784">
        <f t="shared" si="570"/>
        <v>0</v>
      </c>
      <c r="N8706" s="782">
        <v>500000</v>
      </c>
      <c r="O8706" s="782">
        <v>500000</v>
      </c>
      <c r="P8706" s="515">
        <v>1500000</v>
      </c>
      <c r="Q8706" s="782">
        <v>500000</v>
      </c>
      <c r="R8706" s="782"/>
      <c r="T8706" s="568"/>
    </row>
    <row r="8707" spans="1:20" s="498" customFormat="1" ht="12" x14ac:dyDescent="0.25">
      <c r="A8707" s="772"/>
      <c r="D8707" s="515" t="s">
        <v>15017</v>
      </c>
      <c r="E8707" s="779" t="s">
        <v>15018</v>
      </c>
      <c r="F8707" s="515" t="s">
        <v>15019</v>
      </c>
      <c r="G8707" s="781" t="s">
        <v>10795</v>
      </c>
      <c r="H8707" s="781" t="s">
        <v>13143</v>
      </c>
      <c r="I8707" s="781" t="s">
        <v>5517</v>
      </c>
      <c r="J8707" s="782">
        <v>0</v>
      </c>
      <c r="K8707" s="783">
        <v>20000000</v>
      </c>
      <c r="L8707" s="784">
        <v>0</v>
      </c>
      <c r="M8707" s="784">
        <f t="shared" si="570"/>
        <v>20000000</v>
      </c>
      <c r="N8707" s="782">
        <v>0</v>
      </c>
      <c r="O8707" s="782">
        <v>0</v>
      </c>
      <c r="P8707" s="515">
        <v>0</v>
      </c>
      <c r="Q8707" s="782">
        <v>0</v>
      </c>
      <c r="R8707" s="782"/>
      <c r="T8707" s="568"/>
    </row>
    <row r="8708" spans="1:20" s="751" customFormat="1" ht="12" customHeight="1" x14ac:dyDescent="0.3">
      <c r="A8708" s="946" t="s">
        <v>5500</v>
      </c>
      <c r="B8708" s="946"/>
      <c r="C8708" s="946"/>
      <c r="D8708" s="946"/>
      <c r="E8708" s="946"/>
      <c r="F8708" s="946"/>
      <c r="G8708" s="946"/>
      <c r="H8708" s="946"/>
      <c r="I8708" s="946"/>
      <c r="J8708" s="946"/>
      <c r="K8708" s="946"/>
      <c r="L8708" s="946"/>
      <c r="M8708" s="946"/>
      <c r="N8708" s="946"/>
      <c r="O8708" s="946"/>
      <c r="P8708" s="946"/>
      <c r="Q8708" s="946"/>
      <c r="T8708" s="752"/>
    </row>
    <row r="8709" spans="1:20" s="751" customFormat="1" ht="13.8" x14ac:dyDescent="0.3">
      <c r="A8709" s="946" t="s">
        <v>5501</v>
      </c>
      <c r="B8709" s="946"/>
      <c r="C8709" s="946"/>
      <c r="D8709" s="946"/>
      <c r="E8709" s="946"/>
      <c r="F8709" s="946"/>
      <c r="G8709" s="946"/>
      <c r="H8709" s="946"/>
      <c r="I8709" s="946"/>
      <c r="J8709" s="946"/>
      <c r="K8709" s="946"/>
      <c r="L8709" s="946"/>
      <c r="M8709" s="946"/>
      <c r="N8709" s="946"/>
      <c r="O8709" s="946"/>
      <c r="P8709" s="946"/>
      <c r="Q8709" s="946"/>
      <c r="T8709" s="752"/>
    </row>
    <row r="8710" spans="1:20" s="753" customFormat="1" ht="13.2" x14ac:dyDescent="0.25">
      <c r="A8710" s="947" t="s">
        <v>12786</v>
      </c>
      <c r="B8710" s="947"/>
      <c r="C8710" s="947"/>
      <c r="D8710" s="947"/>
      <c r="E8710" s="947"/>
      <c r="F8710" s="947"/>
      <c r="G8710" s="947"/>
      <c r="H8710" s="947"/>
      <c r="I8710" s="947"/>
      <c r="J8710" s="947"/>
      <c r="K8710" s="947"/>
      <c r="L8710" s="947"/>
      <c r="M8710" s="947"/>
      <c r="N8710" s="947"/>
      <c r="O8710" s="947"/>
      <c r="P8710" s="947"/>
      <c r="Q8710" s="947"/>
      <c r="T8710" s="754"/>
    </row>
    <row r="8711" spans="1:20" s="760" customFormat="1" ht="24" customHeight="1" x14ac:dyDescent="0.25">
      <c r="A8711" s="943" t="s">
        <v>5502</v>
      </c>
      <c r="B8711" s="948" t="s">
        <v>5503</v>
      </c>
      <c r="C8711" s="949"/>
      <c r="D8711" s="755"/>
      <c r="E8711" s="943" t="s">
        <v>5504</v>
      </c>
      <c r="F8711" s="943" t="s">
        <v>4881</v>
      </c>
      <c r="G8711" s="943" t="s">
        <v>5505</v>
      </c>
      <c r="H8711" s="943" t="s">
        <v>5506</v>
      </c>
      <c r="I8711" s="943" t="s">
        <v>5507</v>
      </c>
      <c r="J8711" s="756" t="s">
        <v>3115</v>
      </c>
      <c r="K8711" s="757" t="s">
        <v>3116</v>
      </c>
      <c r="L8711" s="758" t="s">
        <v>5508</v>
      </c>
      <c r="M8711" s="758" t="s">
        <v>5509</v>
      </c>
      <c r="N8711" s="756" t="s">
        <v>3116</v>
      </c>
      <c r="O8711" s="756" t="s">
        <v>3116</v>
      </c>
      <c r="P8711" s="759" t="s">
        <v>3317</v>
      </c>
      <c r="Q8711" s="759" t="s">
        <v>3341</v>
      </c>
      <c r="R8711" s="759" t="s">
        <v>5510</v>
      </c>
      <c r="T8711" s="761"/>
    </row>
    <row r="8712" spans="1:20" s="760" customFormat="1" ht="19.5" customHeight="1" x14ac:dyDescent="0.25">
      <c r="A8712" s="944"/>
      <c r="B8712" s="950"/>
      <c r="C8712" s="951"/>
      <c r="D8712" s="762"/>
      <c r="E8712" s="944"/>
      <c r="F8712" s="944"/>
      <c r="G8712" s="944"/>
      <c r="H8712" s="944"/>
      <c r="I8712" s="944"/>
      <c r="J8712" s="763">
        <v>2020</v>
      </c>
      <c r="K8712" s="764" t="s">
        <v>3120</v>
      </c>
      <c r="L8712" s="765" t="s">
        <v>3120</v>
      </c>
      <c r="M8712" s="765" t="s">
        <v>3120</v>
      </c>
      <c r="N8712" s="766" t="s">
        <v>5068</v>
      </c>
      <c r="O8712" s="766" t="s">
        <v>5069</v>
      </c>
      <c r="P8712" s="763" t="s">
        <v>4882</v>
      </c>
      <c r="Q8712" s="766" t="s">
        <v>5102</v>
      </c>
      <c r="R8712" s="763"/>
      <c r="T8712" s="761"/>
    </row>
    <row r="8713" spans="1:20" s="760" customFormat="1" ht="15.75" customHeight="1" x14ac:dyDescent="0.25">
      <c r="A8713" s="945"/>
      <c r="B8713" s="952"/>
      <c r="C8713" s="953"/>
      <c r="D8713" s="768"/>
      <c r="E8713" s="945"/>
      <c r="F8713" s="945"/>
      <c r="G8713" s="945"/>
      <c r="H8713" s="945"/>
      <c r="I8713" s="945"/>
      <c r="J8713" s="769" t="s">
        <v>14</v>
      </c>
      <c r="K8713" s="770" t="s">
        <v>14</v>
      </c>
      <c r="L8713" s="771" t="s">
        <v>14</v>
      </c>
      <c r="M8713" s="771" t="s">
        <v>14</v>
      </c>
      <c r="N8713" s="769" t="s">
        <v>14</v>
      </c>
      <c r="O8713" s="769" t="s">
        <v>14</v>
      </c>
      <c r="P8713" s="769" t="s">
        <v>14</v>
      </c>
      <c r="Q8713" s="769" t="s">
        <v>14</v>
      </c>
      <c r="R8713" s="769"/>
      <c r="T8713" s="761"/>
    </row>
    <row r="8714" spans="1:20" s="498" customFormat="1" ht="12" x14ac:dyDescent="0.25">
      <c r="A8714" s="772"/>
      <c r="D8714" s="515" t="s">
        <v>15020</v>
      </c>
      <c r="E8714" s="779" t="s">
        <v>15021</v>
      </c>
      <c r="F8714" s="780" t="s">
        <v>5703</v>
      </c>
      <c r="G8714" s="781" t="s">
        <v>10795</v>
      </c>
      <c r="H8714" s="781" t="s">
        <v>13143</v>
      </c>
      <c r="I8714" s="781" t="s">
        <v>5517</v>
      </c>
      <c r="J8714" s="782">
        <v>1200000</v>
      </c>
      <c r="K8714" s="783">
        <v>1200000</v>
      </c>
      <c r="L8714" s="784">
        <f t="shared" si="569"/>
        <v>0</v>
      </c>
      <c r="M8714" s="784">
        <f t="shared" si="570"/>
        <v>0</v>
      </c>
      <c r="N8714" s="782">
        <v>1200000</v>
      </c>
      <c r="O8714" s="782">
        <v>1200000</v>
      </c>
      <c r="P8714" s="515">
        <v>3600000</v>
      </c>
      <c r="Q8714" s="782">
        <v>1200000</v>
      </c>
      <c r="R8714" s="782"/>
      <c r="T8714" s="568"/>
    </row>
    <row r="8715" spans="1:20" s="498" customFormat="1" ht="12" x14ac:dyDescent="0.25">
      <c r="A8715" s="772"/>
      <c r="D8715" s="515" t="s">
        <v>15022</v>
      </c>
      <c r="E8715" s="779" t="s">
        <v>15023</v>
      </c>
      <c r="F8715" s="515" t="s">
        <v>6462</v>
      </c>
      <c r="G8715" s="781" t="s">
        <v>10795</v>
      </c>
      <c r="H8715" s="781" t="s">
        <v>13143</v>
      </c>
      <c r="I8715" s="781" t="s">
        <v>5517</v>
      </c>
      <c r="J8715" s="782">
        <v>300000</v>
      </c>
      <c r="K8715" s="783">
        <v>300000</v>
      </c>
      <c r="L8715" s="784">
        <f t="shared" si="569"/>
        <v>0</v>
      </c>
      <c r="M8715" s="784">
        <f t="shared" si="570"/>
        <v>0</v>
      </c>
      <c r="N8715" s="782">
        <v>300000</v>
      </c>
      <c r="O8715" s="782">
        <v>300000</v>
      </c>
      <c r="P8715" s="515">
        <v>900000</v>
      </c>
      <c r="Q8715" s="782">
        <v>300000</v>
      </c>
      <c r="R8715" s="782"/>
      <c r="T8715" s="568"/>
    </row>
    <row r="8716" spans="1:20" s="498" customFormat="1" ht="12" x14ac:dyDescent="0.25">
      <c r="A8716" s="772"/>
      <c r="D8716" s="515" t="s">
        <v>15024</v>
      </c>
      <c r="E8716" s="779" t="s">
        <v>15025</v>
      </c>
      <c r="F8716" s="780" t="s">
        <v>6671</v>
      </c>
      <c r="G8716" s="781" t="s">
        <v>10795</v>
      </c>
      <c r="H8716" s="781" t="s">
        <v>13143</v>
      </c>
      <c r="I8716" s="781" t="s">
        <v>5517</v>
      </c>
      <c r="J8716" s="782">
        <v>1600000</v>
      </c>
      <c r="K8716" s="783">
        <v>1600000</v>
      </c>
      <c r="L8716" s="784">
        <f t="shared" si="569"/>
        <v>0</v>
      </c>
      <c r="M8716" s="784">
        <f t="shared" si="570"/>
        <v>0</v>
      </c>
      <c r="N8716" s="782">
        <v>1600000</v>
      </c>
      <c r="O8716" s="782">
        <v>1600000</v>
      </c>
      <c r="P8716" s="515">
        <v>4800000</v>
      </c>
      <c r="Q8716" s="782">
        <v>1600000</v>
      </c>
      <c r="R8716" s="782"/>
      <c r="T8716" s="568"/>
    </row>
    <row r="8717" spans="1:20" s="498" customFormat="1" ht="24" x14ac:dyDescent="0.25">
      <c r="A8717" s="772"/>
      <c r="D8717" s="515" t="s">
        <v>15026</v>
      </c>
      <c r="E8717" s="779" t="s">
        <v>15027</v>
      </c>
      <c r="F8717" s="780" t="s">
        <v>9062</v>
      </c>
      <c r="G8717" s="781" t="s">
        <v>10795</v>
      </c>
      <c r="H8717" s="781" t="s">
        <v>13143</v>
      </c>
      <c r="I8717" s="781" t="s">
        <v>5517</v>
      </c>
      <c r="J8717" s="782">
        <v>6000000</v>
      </c>
      <c r="K8717" s="783">
        <v>6000000</v>
      </c>
      <c r="L8717" s="784">
        <f t="shared" si="569"/>
        <v>0</v>
      </c>
      <c r="M8717" s="784">
        <f t="shared" si="570"/>
        <v>0</v>
      </c>
      <c r="N8717" s="782">
        <v>6000000</v>
      </c>
      <c r="O8717" s="782">
        <v>6000000</v>
      </c>
      <c r="P8717" s="515">
        <v>18000000</v>
      </c>
      <c r="Q8717" s="782">
        <v>6000000</v>
      </c>
      <c r="R8717" s="782"/>
      <c r="T8717" s="568"/>
    </row>
    <row r="8718" spans="1:20" s="498" customFormat="1" ht="12" x14ac:dyDescent="0.25">
      <c r="A8718" s="772"/>
      <c r="D8718" s="515" t="s">
        <v>15028</v>
      </c>
      <c r="E8718" s="779" t="s">
        <v>15029</v>
      </c>
      <c r="F8718" s="780" t="s">
        <v>15030</v>
      </c>
      <c r="G8718" s="781" t="s">
        <v>10795</v>
      </c>
      <c r="H8718" s="781" t="s">
        <v>13143</v>
      </c>
      <c r="I8718" s="781" t="s">
        <v>5517</v>
      </c>
      <c r="J8718" s="782">
        <v>10000000</v>
      </c>
      <c r="K8718" s="783">
        <v>10000000</v>
      </c>
      <c r="L8718" s="784">
        <f t="shared" si="569"/>
        <v>0</v>
      </c>
      <c r="M8718" s="784">
        <f t="shared" si="570"/>
        <v>0</v>
      </c>
      <c r="N8718" s="782">
        <v>10000000</v>
      </c>
      <c r="O8718" s="782">
        <v>10000000</v>
      </c>
      <c r="P8718" s="515">
        <v>30000000</v>
      </c>
      <c r="Q8718" s="782">
        <v>0</v>
      </c>
      <c r="R8718" s="782"/>
      <c r="T8718" s="568"/>
    </row>
    <row r="8719" spans="1:20" s="498" customFormat="1" ht="12" x14ac:dyDescent="0.25">
      <c r="A8719" s="772"/>
      <c r="D8719" s="515" t="s">
        <v>15031</v>
      </c>
      <c r="E8719" s="779" t="s">
        <v>15032</v>
      </c>
      <c r="F8719" s="515" t="s">
        <v>15033</v>
      </c>
      <c r="G8719" s="781" t="s">
        <v>10795</v>
      </c>
      <c r="H8719" s="781" t="s">
        <v>13143</v>
      </c>
      <c r="I8719" s="781" t="s">
        <v>5517</v>
      </c>
      <c r="J8719" s="782">
        <v>75000000</v>
      </c>
      <c r="K8719" s="783">
        <v>75000000</v>
      </c>
      <c r="L8719" s="782">
        <f t="shared" si="569"/>
        <v>0</v>
      </c>
      <c r="M8719" s="782"/>
      <c r="N8719" s="782">
        <v>75000000</v>
      </c>
      <c r="O8719" s="782">
        <v>80000000</v>
      </c>
      <c r="P8719" s="515">
        <v>230000000</v>
      </c>
      <c r="Q8719" s="782">
        <v>60000000</v>
      </c>
      <c r="R8719" s="782"/>
      <c r="T8719" s="568"/>
    </row>
    <row r="8720" spans="1:20" s="498" customFormat="1" ht="12" x14ac:dyDescent="0.25">
      <c r="A8720" s="772"/>
      <c r="B8720" s="566" t="s">
        <v>15034</v>
      </c>
      <c r="C8720" s="810"/>
      <c r="D8720" s="519"/>
      <c r="E8720" s="810"/>
      <c r="F8720" s="827"/>
      <c r="G8720" s="810"/>
      <c r="H8720" s="810"/>
      <c r="I8720" s="779"/>
      <c r="J8720" s="782">
        <v>104700000</v>
      </c>
      <c r="K8720" s="783">
        <f>SUM(K8698:K8719)</f>
        <v>124700000</v>
      </c>
      <c r="L8720" s="782">
        <f>SUM(L8698:L8719)</f>
        <v>0</v>
      </c>
      <c r="M8720" s="782">
        <f>SUM(M8698:M8719)</f>
        <v>20000000</v>
      </c>
      <c r="N8720" s="782">
        <f>SUM(N8698:N8719)</f>
        <v>104700000</v>
      </c>
      <c r="O8720" s="782">
        <f>SUM(O8698:O8719)</f>
        <v>109700000</v>
      </c>
      <c r="P8720" s="515">
        <v>319100000</v>
      </c>
      <c r="Q8720" s="782">
        <v>75350000</v>
      </c>
      <c r="R8720" s="782"/>
      <c r="T8720" s="568"/>
    </row>
    <row r="8721" spans="1:20" s="498" customFormat="1" ht="12" x14ac:dyDescent="0.25">
      <c r="A8721" s="772"/>
      <c r="D8721" s="816"/>
      <c r="F8721" s="536"/>
      <c r="J8721" s="776"/>
      <c r="K8721" s="776"/>
      <c r="L8721" s="776"/>
      <c r="M8721" s="776"/>
      <c r="N8721" s="776"/>
      <c r="O8721" s="776"/>
      <c r="Q8721" s="776"/>
      <c r="R8721" s="776"/>
      <c r="T8721" s="568"/>
    </row>
    <row r="8722" spans="1:20" s="498" customFormat="1" ht="12" x14ac:dyDescent="0.25">
      <c r="A8722" s="772"/>
      <c r="F8722" s="536"/>
      <c r="J8722" s="776"/>
      <c r="K8722" s="776"/>
      <c r="L8722" s="776"/>
      <c r="M8722" s="776"/>
      <c r="N8722" s="776"/>
      <c r="O8722" s="776"/>
      <c r="Q8722" s="776"/>
      <c r="R8722" s="776"/>
      <c r="T8722" s="568"/>
    </row>
    <row r="8723" spans="1:20" s="498" customFormat="1" ht="12" x14ac:dyDescent="0.25">
      <c r="A8723" s="772" t="s">
        <v>2633</v>
      </c>
      <c r="B8723" s="773" t="s">
        <v>2634</v>
      </c>
      <c r="C8723" s="773"/>
      <c r="D8723" s="773"/>
      <c r="E8723" s="773"/>
      <c r="F8723" s="775"/>
      <c r="G8723" s="773"/>
      <c r="H8723" s="773"/>
      <c r="I8723" s="773"/>
      <c r="J8723" s="776"/>
      <c r="K8723" s="776"/>
      <c r="L8723" s="776"/>
      <c r="M8723" s="776"/>
      <c r="N8723" s="776"/>
      <c r="O8723" s="776"/>
      <c r="Q8723" s="776"/>
      <c r="R8723" s="776"/>
      <c r="T8723" s="568"/>
    </row>
    <row r="8724" spans="1:20" s="498" customFormat="1" ht="12" x14ac:dyDescent="0.25">
      <c r="A8724" s="772"/>
      <c r="C8724" s="773" t="s">
        <v>5123</v>
      </c>
      <c r="D8724" s="817"/>
      <c r="E8724" s="773"/>
      <c r="F8724" s="775"/>
      <c r="G8724" s="773"/>
      <c r="H8724" s="773"/>
      <c r="I8724" s="773"/>
      <c r="J8724" s="777">
        <v>448816639</v>
      </c>
      <c r="K8724" s="789">
        <f>SUM(K8725:K8759)</f>
        <v>728816639</v>
      </c>
      <c r="L8724" s="784">
        <f t="shared" ref="L8724:O8724" si="571">SUM(L8725:L8759)</f>
        <v>0</v>
      </c>
      <c r="M8724" s="784">
        <f t="shared" si="571"/>
        <v>280000000</v>
      </c>
      <c r="N8724" s="784">
        <f t="shared" si="571"/>
        <v>457616965</v>
      </c>
      <c r="O8724" s="784">
        <f t="shared" si="571"/>
        <v>466417293</v>
      </c>
      <c r="P8724" s="777">
        <f>SUM(K8724,N8724,O8724)</f>
        <v>1652850897</v>
      </c>
      <c r="Q8724" s="777">
        <v>217187904</v>
      </c>
      <c r="R8724" s="777"/>
      <c r="T8724" s="568"/>
    </row>
    <row r="8725" spans="1:20" s="498" customFormat="1" ht="12" x14ac:dyDescent="0.25">
      <c r="A8725" s="772"/>
      <c r="D8725" s="515" t="s">
        <v>15035</v>
      </c>
      <c r="E8725" s="779" t="s">
        <v>15036</v>
      </c>
      <c r="F8725" s="780" t="s">
        <v>6059</v>
      </c>
      <c r="G8725" s="781" t="s">
        <v>6475</v>
      </c>
      <c r="H8725" s="781" t="s">
        <v>6476</v>
      </c>
      <c r="I8725" s="781" t="s">
        <v>5517</v>
      </c>
      <c r="J8725" s="782">
        <v>185301024</v>
      </c>
      <c r="K8725" s="783">
        <v>185301024</v>
      </c>
      <c r="L8725" s="784">
        <f t="shared" ref="L8725:L8759" si="572">SUM(J8725-K8725)</f>
        <v>0</v>
      </c>
      <c r="M8725" s="784">
        <f>SUM(K8725-J8725)</f>
        <v>0</v>
      </c>
      <c r="N8725" s="782">
        <v>188934378</v>
      </c>
      <c r="O8725" s="782">
        <v>192567731</v>
      </c>
      <c r="P8725" s="515">
        <v>566803133</v>
      </c>
      <c r="Q8725" s="782">
        <v>152778360</v>
      </c>
      <c r="R8725" s="782"/>
      <c r="T8725" s="568"/>
    </row>
    <row r="8726" spans="1:20" s="498" customFormat="1" ht="12" x14ac:dyDescent="0.25">
      <c r="A8726" s="772"/>
      <c r="D8726" s="515" t="s">
        <v>15037</v>
      </c>
      <c r="E8726" s="779" t="s">
        <v>15038</v>
      </c>
      <c r="F8726" s="780" t="s">
        <v>6905</v>
      </c>
      <c r="G8726" s="781" t="s">
        <v>6475</v>
      </c>
      <c r="H8726" s="781" t="s">
        <v>6476</v>
      </c>
      <c r="I8726" s="781" t="s">
        <v>5517</v>
      </c>
      <c r="J8726" s="782">
        <v>0</v>
      </c>
      <c r="K8726" s="783">
        <v>0</v>
      </c>
      <c r="L8726" s="784">
        <f t="shared" si="572"/>
        <v>0</v>
      </c>
      <c r="M8726" s="784">
        <f t="shared" ref="M8726:M8759" si="573">SUM(K8726-J8726)</f>
        <v>0</v>
      </c>
      <c r="N8726" s="782">
        <v>0</v>
      </c>
      <c r="O8726" s="782">
        <v>0</v>
      </c>
      <c r="P8726" s="515">
        <v>0</v>
      </c>
      <c r="Q8726" s="782">
        <v>0</v>
      </c>
      <c r="R8726" s="782"/>
      <c r="T8726" s="568"/>
    </row>
    <row r="8727" spans="1:20" s="498" customFormat="1" ht="24" x14ac:dyDescent="0.25">
      <c r="A8727" s="772"/>
      <c r="D8727" s="515" t="s">
        <v>15039</v>
      </c>
      <c r="E8727" s="779" t="s">
        <v>15040</v>
      </c>
      <c r="F8727" s="780" t="s">
        <v>5523</v>
      </c>
      <c r="G8727" s="781" t="s">
        <v>6475</v>
      </c>
      <c r="H8727" s="781" t="s">
        <v>6476</v>
      </c>
      <c r="I8727" s="781" t="s">
        <v>5517</v>
      </c>
      <c r="J8727" s="782">
        <v>0</v>
      </c>
      <c r="K8727" s="783">
        <v>0</v>
      </c>
      <c r="L8727" s="784">
        <f t="shared" si="572"/>
        <v>0</v>
      </c>
      <c r="M8727" s="784">
        <f t="shared" si="573"/>
        <v>0</v>
      </c>
      <c r="N8727" s="782">
        <v>0</v>
      </c>
      <c r="O8727" s="782">
        <v>0</v>
      </c>
      <c r="P8727" s="515">
        <v>0</v>
      </c>
      <c r="Q8727" s="782">
        <v>0</v>
      </c>
      <c r="R8727" s="782"/>
      <c r="T8727" s="568"/>
    </row>
    <row r="8728" spans="1:20" s="498" customFormat="1" ht="12" x14ac:dyDescent="0.25">
      <c r="A8728" s="772"/>
      <c r="D8728" s="515" t="s">
        <v>15041</v>
      </c>
      <c r="E8728" s="779" t="s">
        <v>15042</v>
      </c>
      <c r="F8728" s="780" t="s">
        <v>5526</v>
      </c>
      <c r="G8728" s="781" t="s">
        <v>6475</v>
      </c>
      <c r="H8728" s="781" t="s">
        <v>6476</v>
      </c>
      <c r="I8728" s="781" t="s">
        <v>5517</v>
      </c>
      <c r="J8728" s="782">
        <v>67882261</v>
      </c>
      <c r="K8728" s="783">
        <v>67882261</v>
      </c>
      <c r="L8728" s="784">
        <f t="shared" si="572"/>
        <v>0</v>
      </c>
      <c r="M8728" s="784">
        <f t="shared" si="573"/>
        <v>0</v>
      </c>
      <c r="N8728" s="782">
        <v>69213286</v>
      </c>
      <c r="O8728" s="782">
        <v>70544311</v>
      </c>
      <c r="P8728" s="515">
        <v>207639858</v>
      </c>
      <c r="Q8728" s="782">
        <v>9702162</v>
      </c>
      <c r="R8728" s="782"/>
      <c r="T8728" s="568"/>
    </row>
    <row r="8729" spans="1:20" s="498" customFormat="1" ht="12" x14ac:dyDescent="0.25">
      <c r="A8729" s="772"/>
      <c r="D8729" s="515" t="s">
        <v>15043</v>
      </c>
      <c r="E8729" s="779" t="s">
        <v>15044</v>
      </c>
      <c r="F8729" s="780" t="s">
        <v>5529</v>
      </c>
      <c r="G8729" s="781" t="s">
        <v>6475</v>
      </c>
      <c r="H8729" s="781" t="s">
        <v>6476</v>
      </c>
      <c r="I8729" s="781" t="s">
        <v>5517</v>
      </c>
      <c r="J8729" s="782">
        <v>10439775</v>
      </c>
      <c r="K8729" s="783">
        <v>10439775</v>
      </c>
      <c r="L8729" s="784">
        <f t="shared" si="572"/>
        <v>0</v>
      </c>
      <c r="M8729" s="784">
        <f t="shared" si="573"/>
        <v>0</v>
      </c>
      <c r="N8729" s="782">
        <v>10644476</v>
      </c>
      <c r="O8729" s="782">
        <v>10849178</v>
      </c>
      <c r="P8729" s="515">
        <v>31933429</v>
      </c>
      <c r="Q8729" s="782">
        <v>4244220</v>
      </c>
      <c r="R8729" s="782"/>
      <c r="T8729" s="568"/>
    </row>
    <row r="8730" spans="1:20" s="498" customFormat="1" ht="12" x14ac:dyDescent="0.25">
      <c r="A8730" s="772"/>
      <c r="D8730" s="515" t="s">
        <v>15045</v>
      </c>
      <c r="E8730" s="779" t="s">
        <v>15046</v>
      </c>
      <c r="F8730" s="780" t="s">
        <v>5532</v>
      </c>
      <c r="G8730" s="781" t="s">
        <v>6475</v>
      </c>
      <c r="H8730" s="781" t="s">
        <v>6476</v>
      </c>
      <c r="I8730" s="781" t="s">
        <v>5517</v>
      </c>
      <c r="J8730" s="782">
        <v>4249177</v>
      </c>
      <c r="K8730" s="783">
        <v>4249177</v>
      </c>
      <c r="L8730" s="784">
        <f t="shared" si="572"/>
        <v>0</v>
      </c>
      <c r="M8730" s="784">
        <f t="shared" si="573"/>
        <v>0</v>
      </c>
      <c r="N8730" s="782">
        <v>4332494</v>
      </c>
      <c r="O8730" s="782">
        <v>4415811</v>
      </c>
      <c r="P8730" s="515">
        <v>12997482</v>
      </c>
      <c r="Q8730" s="782">
        <v>3551540</v>
      </c>
      <c r="R8730" s="782"/>
      <c r="T8730" s="568"/>
    </row>
    <row r="8731" spans="1:20" s="498" customFormat="1" ht="12" x14ac:dyDescent="0.25">
      <c r="A8731" s="772"/>
      <c r="D8731" s="515" t="s">
        <v>15047</v>
      </c>
      <c r="E8731" s="779" t="s">
        <v>15048</v>
      </c>
      <c r="F8731" s="780" t="s">
        <v>5535</v>
      </c>
      <c r="G8731" s="781" t="s">
        <v>6475</v>
      </c>
      <c r="H8731" s="781" t="s">
        <v>6476</v>
      </c>
      <c r="I8731" s="781" t="s">
        <v>5517</v>
      </c>
      <c r="J8731" s="782">
        <v>5246614</v>
      </c>
      <c r="K8731" s="783">
        <v>5246614</v>
      </c>
      <c r="L8731" s="784">
        <f t="shared" si="572"/>
        <v>0</v>
      </c>
      <c r="M8731" s="784">
        <f t="shared" si="573"/>
        <v>0</v>
      </c>
      <c r="N8731" s="782">
        <v>5349489</v>
      </c>
      <c r="O8731" s="782">
        <v>5452364</v>
      </c>
      <c r="P8731" s="515">
        <v>16048467</v>
      </c>
      <c r="Q8731" s="782">
        <v>18344631</v>
      </c>
      <c r="R8731" s="782"/>
      <c r="T8731" s="568"/>
    </row>
    <row r="8732" spans="1:20" s="498" customFormat="1" ht="12" x14ac:dyDescent="0.25">
      <c r="A8732" s="772"/>
      <c r="D8732" s="515" t="s">
        <v>15049</v>
      </c>
      <c r="E8732" s="779" t="s">
        <v>15050</v>
      </c>
      <c r="F8732" s="780" t="s">
        <v>5538</v>
      </c>
      <c r="G8732" s="781" t="s">
        <v>6475</v>
      </c>
      <c r="H8732" s="781" t="s">
        <v>6476</v>
      </c>
      <c r="I8732" s="781" t="s">
        <v>5517</v>
      </c>
      <c r="J8732" s="782">
        <v>949716</v>
      </c>
      <c r="K8732" s="783">
        <v>949716</v>
      </c>
      <c r="L8732" s="784">
        <f t="shared" si="572"/>
        <v>0</v>
      </c>
      <c r="M8732" s="784">
        <f t="shared" si="573"/>
        <v>0</v>
      </c>
      <c r="N8732" s="782">
        <v>968338</v>
      </c>
      <c r="O8732" s="782">
        <v>986960</v>
      </c>
      <c r="P8732" s="515">
        <v>2905014</v>
      </c>
      <c r="Q8732" s="782">
        <v>0</v>
      </c>
      <c r="R8732" s="782"/>
      <c r="T8732" s="568"/>
    </row>
    <row r="8733" spans="1:20" s="498" customFormat="1" ht="12" x14ac:dyDescent="0.25">
      <c r="A8733" s="772"/>
      <c r="D8733" s="515" t="s">
        <v>15051</v>
      </c>
      <c r="E8733" s="779" t="s">
        <v>15052</v>
      </c>
      <c r="F8733" s="780" t="s">
        <v>5796</v>
      </c>
      <c r="G8733" s="781" t="s">
        <v>6475</v>
      </c>
      <c r="H8733" s="781" t="s">
        <v>6476</v>
      </c>
      <c r="I8733" s="781" t="s">
        <v>5517</v>
      </c>
      <c r="J8733" s="782">
        <v>14978768</v>
      </c>
      <c r="K8733" s="783">
        <v>14978768</v>
      </c>
      <c r="L8733" s="784">
        <f t="shared" si="572"/>
        <v>0</v>
      </c>
      <c r="M8733" s="784">
        <f t="shared" si="573"/>
        <v>0</v>
      </c>
      <c r="N8733" s="782">
        <v>15272470</v>
      </c>
      <c r="O8733" s="782">
        <v>15566171</v>
      </c>
      <c r="P8733" s="515">
        <v>45817409</v>
      </c>
      <c r="Q8733" s="782">
        <v>28566991</v>
      </c>
      <c r="R8733" s="782"/>
      <c r="T8733" s="568"/>
    </row>
    <row r="8734" spans="1:20" s="498" customFormat="1" ht="12" x14ac:dyDescent="0.25">
      <c r="A8734" s="772"/>
      <c r="D8734" s="515" t="s">
        <v>15053</v>
      </c>
      <c r="E8734" s="779" t="s">
        <v>15054</v>
      </c>
      <c r="F8734" s="780" t="s">
        <v>5544</v>
      </c>
      <c r="G8734" s="781" t="s">
        <v>6475</v>
      </c>
      <c r="H8734" s="781" t="s">
        <v>6476</v>
      </c>
      <c r="I8734" s="781" t="s">
        <v>5517</v>
      </c>
      <c r="J8734" s="782">
        <v>40591806</v>
      </c>
      <c r="K8734" s="783">
        <v>40591806</v>
      </c>
      <c r="L8734" s="784">
        <f t="shared" si="572"/>
        <v>0</v>
      </c>
      <c r="M8734" s="784">
        <f t="shared" si="573"/>
        <v>0</v>
      </c>
      <c r="N8734" s="782">
        <v>41387723</v>
      </c>
      <c r="O8734" s="782">
        <v>42183641</v>
      </c>
      <c r="P8734" s="515">
        <v>124163170</v>
      </c>
      <c r="Q8734" s="782">
        <v>0</v>
      </c>
      <c r="R8734" s="782"/>
      <c r="T8734" s="568"/>
    </row>
    <row r="8735" spans="1:20" s="498" customFormat="1" ht="12" x14ac:dyDescent="0.25">
      <c r="A8735" s="772"/>
      <c r="D8735" s="515" t="s">
        <v>15055</v>
      </c>
      <c r="E8735" s="779" t="s">
        <v>15056</v>
      </c>
      <c r="F8735" s="780" t="s">
        <v>6746</v>
      </c>
      <c r="G8735" s="781" t="s">
        <v>6475</v>
      </c>
      <c r="H8735" s="781" t="s">
        <v>6476</v>
      </c>
      <c r="I8735" s="781" t="s">
        <v>5517</v>
      </c>
      <c r="J8735" s="782">
        <v>7146633</v>
      </c>
      <c r="K8735" s="783">
        <v>7146633</v>
      </c>
      <c r="L8735" s="784">
        <f t="shared" si="572"/>
        <v>0</v>
      </c>
      <c r="M8735" s="784">
        <f t="shared" si="573"/>
        <v>0</v>
      </c>
      <c r="N8735" s="782">
        <v>7286763</v>
      </c>
      <c r="O8735" s="782">
        <v>7426893</v>
      </c>
      <c r="P8735" s="515">
        <v>21860289</v>
      </c>
      <c r="Q8735" s="782">
        <v>0</v>
      </c>
      <c r="R8735" s="782"/>
      <c r="T8735" s="568"/>
    </row>
    <row r="8736" spans="1:20" s="498" customFormat="1" ht="12" x14ac:dyDescent="0.25">
      <c r="A8736" s="772"/>
      <c r="D8736" s="515" t="s">
        <v>15057</v>
      </c>
      <c r="E8736" s="779" t="s">
        <v>15058</v>
      </c>
      <c r="F8736" s="780" t="s">
        <v>8170</v>
      </c>
      <c r="G8736" s="781" t="s">
        <v>6475</v>
      </c>
      <c r="H8736" s="781" t="s">
        <v>6476</v>
      </c>
      <c r="I8736" s="781" t="s">
        <v>5517</v>
      </c>
      <c r="J8736" s="782">
        <v>66376261</v>
      </c>
      <c r="K8736" s="783">
        <v>66376261</v>
      </c>
      <c r="L8736" s="784">
        <f t="shared" si="572"/>
        <v>0</v>
      </c>
      <c r="M8736" s="784">
        <f t="shared" si="573"/>
        <v>0</v>
      </c>
      <c r="N8736" s="782">
        <v>67677756</v>
      </c>
      <c r="O8736" s="782">
        <v>68979252</v>
      </c>
      <c r="P8736" s="515">
        <v>203033269</v>
      </c>
      <c r="Q8736" s="782">
        <v>0</v>
      </c>
      <c r="R8736" s="782"/>
      <c r="T8736" s="568"/>
    </row>
    <row r="8737" spans="1:20" s="498" customFormat="1" ht="12" x14ac:dyDescent="0.25">
      <c r="A8737" s="772"/>
      <c r="D8737" s="515" t="s">
        <v>15059</v>
      </c>
      <c r="E8737" s="779" t="s">
        <v>15060</v>
      </c>
      <c r="F8737" s="780" t="s">
        <v>14759</v>
      </c>
      <c r="G8737" s="781" t="s">
        <v>6475</v>
      </c>
      <c r="H8737" s="781" t="s">
        <v>6476</v>
      </c>
      <c r="I8737" s="781" t="s">
        <v>5517</v>
      </c>
      <c r="J8737" s="782">
        <v>0</v>
      </c>
      <c r="K8737" s="783">
        <v>0</v>
      </c>
      <c r="L8737" s="784">
        <f t="shared" si="572"/>
        <v>0</v>
      </c>
      <c r="M8737" s="784">
        <f t="shared" si="573"/>
        <v>0</v>
      </c>
      <c r="N8737" s="782">
        <v>0</v>
      </c>
      <c r="O8737" s="782">
        <v>0</v>
      </c>
      <c r="P8737" s="515">
        <v>0</v>
      </c>
      <c r="Q8737" s="782">
        <v>0</v>
      </c>
      <c r="R8737" s="782"/>
      <c r="T8737" s="568"/>
    </row>
    <row r="8738" spans="1:20" s="498" customFormat="1" ht="48" x14ac:dyDescent="0.25">
      <c r="A8738" s="772"/>
      <c r="D8738" s="515" t="s">
        <v>15061</v>
      </c>
      <c r="E8738" s="779" t="s">
        <v>15062</v>
      </c>
      <c r="F8738" s="780" t="s">
        <v>5553</v>
      </c>
      <c r="G8738" s="781" t="s">
        <v>6475</v>
      </c>
      <c r="H8738" s="781" t="s">
        <v>6476</v>
      </c>
      <c r="I8738" s="781" t="s">
        <v>5517</v>
      </c>
      <c r="J8738" s="782">
        <v>10073438</v>
      </c>
      <c r="K8738" s="783">
        <v>290073438</v>
      </c>
      <c r="L8738" s="784">
        <v>0</v>
      </c>
      <c r="M8738" s="784">
        <f t="shared" si="573"/>
        <v>280000000</v>
      </c>
      <c r="N8738" s="782">
        <v>10270956</v>
      </c>
      <c r="O8738" s="782">
        <v>10468475</v>
      </c>
      <c r="P8738" s="515">
        <v>30812869</v>
      </c>
      <c r="Q8738" s="782">
        <v>0</v>
      </c>
      <c r="R8738" s="804" t="s">
        <v>15063</v>
      </c>
      <c r="T8738" s="568"/>
    </row>
    <row r="8739" spans="1:20" s="498" customFormat="1" ht="12" x14ac:dyDescent="0.25">
      <c r="A8739" s="772"/>
      <c r="D8739" s="515" t="s">
        <v>15064</v>
      </c>
      <c r="E8739" s="779" t="s">
        <v>15065</v>
      </c>
      <c r="F8739" s="780" t="s">
        <v>6425</v>
      </c>
      <c r="G8739" s="781" t="s">
        <v>6475</v>
      </c>
      <c r="H8739" s="781" t="s">
        <v>6476</v>
      </c>
      <c r="I8739" s="781" t="s">
        <v>5517</v>
      </c>
      <c r="J8739" s="782">
        <v>756924</v>
      </c>
      <c r="K8739" s="783">
        <v>756924</v>
      </c>
      <c r="L8739" s="784">
        <f t="shared" si="572"/>
        <v>0</v>
      </c>
      <c r="M8739" s="784">
        <f t="shared" si="573"/>
        <v>0</v>
      </c>
      <c r="N8739" s="782">
        <v>771766</v>
      </c>
      <c r="O8739" s="782">
        <v>786607</v>
      </c>
      <c r="P8739" s="515">
        <v>2315297</v>
      </c>
      <c r="Q8739" s="782">
        <v>0</v>
      </c>
      <c r="R8739" s="782"/>
      <c r="T8739" s="568"/>
    </row>
    <row r="8740" spans="1:20" s="751" customFormat="1" ht="12" customHeight="1" x14ac:dyDescent="0.3">
      <c r="A8740" s="946" t="s">
        <v>5500</v>
      </c>
      <c r="B8740" s="946"/>
      <c r="C8740" s="946"/>
      <c r="D8740" s="946"/>
      <c r="E8740" s="946"/>
      <c r="F8740" s="946"/>
      <c r="G8740" s="946"/>
      <c r="H8740" s="946"/>
      <c r="I8740" s="946"/>
      <c r="J8740" s="946"/>
      <c r="K8740" s="946"/>
      <c r="L8740" s="946"/>
      <c r="M8740" s="946"/>
      <c r="N8740" s="946"/>
      <c r="O8740" s="946"/>
      <c r="P8740" s="946"/>
      <c r="Q8740" s="946"/>
      <c r="T8740" s="752"/>
    </row>
    <row r="8741" spans="1:20" s="751" customFormat="1" ht="13.8" x14ac:dyDescent="0.3">
      <c r="A8741" s="946" t="s">
        <v>5501</v>
      </c>
      <c r="B8741" s="946"/>
      <c r="C8741" s="946"/>
      <c r="D8741" s="946"/>
      <c r="E8741" s="946"/>
      <c r="F8741" s="946"/>
      <c r="G8741" s="946"/>
      <c r="H8741" s="946"/>
      <c r="I8741" s="946"/>
      <c r="J8741" s="946"/>
      <c r="K8741" s="946"/>
      <c r="L8741" s="946"/>
      <c r="M8741" s="946"/>
      <c r="N8741" s="946"/>
      <c r="O8741" s="946"/>
      <c r="P8741" s="946"/>
      <c r="Q8741" s="946"/>
      <c r="T8741" s="752"/>
    </row>
    <row r="8742" spans="1:20" s="753" customFormat="1" ht="13.2" x14ac:dyDescent="0.25">
      <c r="A8742" s="947" t="s">
        <v>12786</v>
      </c>
      <c r="B8742" s="947"/>
      <c r="C8742" s="947"/>
      <c r="D8742" s="947"/>
      <c r="E8742" s="947"/>
      <c r="F8742" s="947"/>
      <c r="G8742" s="947"/>
      <c r="H8742" s="947"/>
      <c r="I8742" s="947"/>
      <c r="J8742" s="947"/>
      <c r="K8742" s="947"/>
      <c r="L8742" s="947"/>
      <c r="M8742" s="947"/>
      <c r="N8742" s="947"/>
      <c r="O8742" s="947"/>
      <c r="P8742" s="947"/>
      <c r="Q8742" s="947"/>
      <c r="T8742" s="754"/>
    </row>
    <row r="8743" spans="1:20" s="760" customFormat="1" ht="24" customHeight="1" x14ac:dyDescent="0.25">
      <c r="A8743" s="943" t="s">
        <v>5502</v>
      </c>
      <c r="B8743" s="948" t="s">
        <v>5503</v>
      </c>
      <c r="C8743" s="949"/>
      <c r="D8743" s="755"/>
      <c r="E8743" s="943" t="s">
        <v>5504</v>
      </c>
      <c r="F8743" s="943" t="s">
        <v>4881</v>
      </c>
      <c r="G8743" s="943" t="s">
        <v>5505</v>
      </c>
      <c r="H8743" s="943" t="s">
        <v>5506</v>
      </c>
      <c r="I8743" s="943" t="s">
        <v>5507</v>
      </c>
      <c r="J8743" s="756" t="s">
        <v>3115</v>
      </c>
      <c r="K8743" s="757" t="s">
        <v>3116</v>
      </c>
      <c r="L8743" s="758" t="s">
        <v>5508</v>
      </c>
      <c r="M8743" s="758" t="s">
        <v>5509</v>
      </c>
      <c r="N8743" s="756" t="s">
        <v>3116</v>
      </c>
      <c r="O8743" s="756" t="s">
        <v>3116</v>
      </c>
      <c r="P8743" s="759" t="s">
        <v>3317</v>
      </c>
      <c r="Q8743" s="759" t="s">
        <v>3341</v>
      </c>
      <c r="R8743" s="759" t="s">
        <v>5510</v>
      </c>
      <c r="T8743" s="761"/>
    </row>
    <row r="8744" spans="1:20" s="760" customFormat="1" ht="19.5" customHeight="1" x14ac:dyDescent="0.25">
      <c r="A8744" s="944"/>
      <c r="B8744" s="950"/>
      <c r="C8744" s="951"/>
      <c r="D8744" s="762"/>
      <c r="E8744" s="944"/>
      <c r="F8744" s="944"/>
      <c r="G8744" s="944"/>
      <c r="H8744" s="944"/>
      <c r="I8744" s="944"/>
      <c r="J8744" s="763">
        <v>2020</v>
      </c>
      <c r="K8744" s="764" t="s">
        <v>3120</v>
      </c>
      <c r="L8744" s="765" t="s">
        <v>3120</v>
      </c>
      <c r="M8744" s="765" t="s">
        <v>3120</v>
      </c>
      <c r="N8744" s="766" t="s">
        <v>5068</v>
      </c>
      <c r="O8744" s="766" t="s">
        <v>5069</v>
      </c>
      <c r="P8744" s="763" t="s">
        <v>4882</v>
      </c>
      <c r="Q8744" s="766" t="s">
        <v>5102</v>
      </c>
      <c r="R8744" s="763"/>
      <c r="T8744" s="761"/>
    </row>
    <row r="8745" spans="1:20" s="760" customFormat="1" ht="15.75" customHeight="1" x14ac:dyDescent="0.25">
      <c r="A8745" s="945"/>
      <c r="B8745" s="952"/>
      <c r="C8745" s="953"/>
      <c r="D8745" s="768"/>
      <c r="E8745" s="945"/>
      <c r="F8745" s="945"/>
      <c r="G8745" s="945"/>
      <c r="H8745" s="945"/>
      <c r="I8745" s="945"/>
      <c r="J8745" s="769" t="s">
        <v>14</v>
      </c>
      <c r="K8745" s="770" t="s">
        <v>14</v>
      </c>
      <c r="L8745" s="771" t="s">
        <v>14</v>
      </c>
      <c r="M8745" s="771" t="s">
        <v>14</v>
      </c>
      <c r="N8745" s="769" t="s">
        <v>14</v>
      </c>
      <c r="O8745" s="769" t="s">
        <v>14</v>
      </c>
      <c r="P8745" s="769" t="s">
        <v>14</v>
      </c>
      <c r="Q8745" s="769" t="s">
        <v>14</v>
      </c>
      <c r="R8745" s="769"/>
      <c r="T8745" s="761"/>
    </row>
    <row r="8746" spans="1:20" s="498" customFormat="1" ht="12" x14ac:dyDescent="0.25">
      <c r="A8746" s="772"/>
      <c r="D8746" s="515" t="s">
        <v>15066</v>
      </c>
      <c r="E8746" s="779" t="s">
        <v>15067</v>
      </c>
      <c r="F8746" s="780" t="s">
        <v>7429</v>
      </c>
      <c r="G8746" s="781" t="s">
        <v>6475</v>
      </c>
      <c r="H8746" s="781" t="s">
        <v>6476</v>
      </c>
      <c r="I8746" s="781" t="s">
        <v>5517</v>
      </c>
      <c r="J8746" s="782">
        <v>8501</v>
      </c>
      <c r="K8746" s="783">
        <v>8501</v>
      </c>
      <c r="L8746" s="784">
        <f t="shared" si="572"/>
        <v>0</v>
      </c>
      <c r="M8746" s="784">
        <f t="shared" si="573"/>
        <v>0</v>
      </c>
      <c r="N8746" s="782">
        <v>8668</v>
      </c>
      <c r="O8746" s="782">
        <v>8835</v>
      </c>
      <c r="P8746" s="515">
        <v>26004</v>
      </c>
      <c r="Q8746" s="782">
        <v>0</v>
      </c>
      <c r="R8746" s="782"/>
      <c r="T8746" s="568"/>
    </row>
    <row r="8747" spans="1:20" s="498" customFormat="1" ht="12" x14ac:dyDescent="0.25">
      <c r="A8747" s="772"/>
      <c r="D8747" s="515" t="s">
        <v>15068</v>
      </c>
      <c r="E8747" s="779" t="s">
        <v>15069</v>
      </c>
      <c r="F8747" s="780" t="s">
        <v>5556</v>
      </c>
      <c r="G8747" s="781" t="s">
        <v>6475</v>
      </c>
      <c r="H8747" s="781" t="s">
        <v>6476</v>
      </c>
      <c r="I8747" s="781" t="s">
        <v>5517</v>
      </c>
      <c r="J8747" s="782">
        <v>4563155</v>
      </c>
      <c r="K8747" s="783">
        <v>4563155</v>
      </c>
      <c r="L8747" s="784">
        <f t="shared" si="572"/>
        <v>0</v>
      </c>
      <c r="M8747" s="784">
        <f t="shared" si="573"/>
        <v>0</v>
      </c>
      <c r="N8747" s="782">
        <v>4652628</v>
      </c>
      <c r="O8747" s="782">
        <v>4742102</v>
      </c>
      <c r="P8747" s="515">
        <v>13957885</v>
      </c>
      <c r="Q8747" s="782">
        <v>0</v>
      </c>
      <c r="R8747" s="782"/>
      <c r="T8747" s="568"/>
    </row>
    <row r="8748" spans="1:20" s="498" customFormat="1" ht="24" x14ac:dyDescent="0.25">
      <c r="A8748" s="772"/>
      <c r="D8748" s="515" t="s">
        <v>15070</v>
      </c>
      <c r="E8748" s="779" t="s">
        <v>15071</v>
      </c>
      <c r="F8748" s="780" t="s">
        <v>6756</v>
      </c>
      <c r="G8748" s="781" t="s">
        <v>6475</v>
      </c>
      <c r="H8748" s="781" t="s">
        <v>6476</v>
      </c>
      <c r="I8748" s="781" t="s">
        <v>5517</v>
      </c>
      <c r="J8748" s="782">
        <v>0</v>
      </c>
      <c r="K8748" s="783">
        <v>0</v>
      </c>
      <c r="L8748" s="784">
        <f t="shared" si="572"/>
        <v>0</v>
      </c>
      <c r="M8748" s="784">
        <f t="shared" si="573"/>
        <v>0</v>
      </c>
      <c r="N8748" s="782">
        <v>0</v>
      </c>
      <c r="O8748" s="782">
        <v>0</v>
      </c>
      <c r="P8748" s="515">
        <v>0</v>
      </c>
      <c r="Q8748" s="782">
        <v>0</v>
      </c>
      <c r="R8748" s="782"/>
      <c r="T8748" s="568"/>
    </row>
    <row r="8749" spans="1:20" s="498" customFormat="1" ht="12" x14ac:dyDescent="0.25">
      <c r="A8749" s="772"/>
      <c r="D8749" s="515" t="s">
        <v>15072</v>
      </c>
      <c r="E8749" s="779" t="s">
        <v>15073</v>
      </c>
      <c r="F8749" s="780" t="s">
        <v>6768</v>
      </c>
      <c r="G8749" s="781" t="s">
        <v>6475</v>
      </c>
      <c r="H8749" s="781" t="s">
        <v>6476</v>
      </c>
      <c r="I8749" s="781" t="s">
        <v>5517</v>
      </c>
      <c r="J8749" s="782">
        <v>6030185</v>
      </c>
      <c r="K8749" s="783">
        <v>6030185</v>
      </c>
      <c r="L8749" s="784">
        <f t="shared" si="572"/>
        <v>0</v>
      </c>
      <c r="M8749" s="784">
        <f t="shared" si="573"/>
        <v>0</v>
      </c>
      <c r="N8749" s="782">
        <v>6148424</v>
      </c>
      <c r="O8749" s="782">
        <v>6266663</v>
      </c>
      <c r="P8749" s="515">
        <v>18445272</v>
      </c>
      <c r="Q8749" s="782">
        <v>0</v>
      </c>
      <c r="R8749" s="782"/>
      <c r="T8749" s="568"/>
    </row>
    <row r="8750" spans="1:20" s="498" customFormat="1" ht="12" x14ac:dyDescent="0.25">
      <c r="A8750" s="772"/>
      <c r="D8750" s="515" t="s">
        <v>15074</v>
      </c>
      <c r="E8750" s="779" t="s">
        <v>15075</v>
      </c>
      <c r="F8750" s="780" t="s">
        <v>8624</v>
      </c>
      <c r="G8750" s="781" t="s">
        <v>6475</v>
      </c>
      <c r="H8750" s="781" t="s">
        <v>6476</v>
      </c>
      <c r="I8750" s="781" t="s">
        <v>5517</v>
      </c>
      <c r="J8750" s="782">
        <v>4094</v>
      </c>
      <c r="K8750" s="783">
        <v>4094</v>
      </c>
      <c r="L8750" s="784">
        <f t="shared" si="572"/>
        <v>0</v>
      </c>
      <c r="M8750" s="784">
        <f t="shared" si="573"/>
        <v>0</v>
      </c>
      <c r="N8750" s="782">
        <v>4174</v>
      </c>
      <c r="O8750" s="782">
        <v>4254</v>
      </c>
      <c r="P8750" s="515">
        <v>12522</v>
      </c>
      <c r="Q8750" s="782">
        <v>0</v>
      </c>
      <c r="R8750" s="782"/>
      <c r="T8750" s="568"/>
    </row>
    <row r="8751" spans="1:20" s="498" customFormat="1" ht="12" x14ac:dyDescent="0.25">
      <c r="A8751" s="772"/>
      <c r="D8751" s="515" t="s">
        <v>15076</v>
      </c>
      <c r="E8751" s="779" t="s">
        <v>15077</v>
      </c>
      <c r="F8751" s="780" t="s">
        <v>15078</v>
      </c>
      <c r="G8751" s="781" t="s">
        <v>6475</v>
      </c>
      <c r="H8751" s="781" t="s">
        <v>6476</v>
      </c>
      <c r="I8751" s="781" t="s">
        <v>5517</v>
      </c>
      <c r="J8751" s="782">
        <v>20703484</v>
      </c>
      <c r="K8751" s="783">
        <v>20703484</v>
      </c>
      <c r="L8751" s="784">
        <f t="shared" si="572"/>
        <v>0</v>
      </c>
      <c r="M8751" s="784">
        <f t="shared" si="573"/>
        <v>0</v>
      </c>
      <c r="N8751" s="782">
        <v>21109435</v>
      </c>
      <c r="O8751" s="782">
        <v>21515386</v>
      </c>
      <c r="P8751" s="515">
        <v>63328305</v>
      </c>
      <c r="Q8751" s="782">
        <v>0</v>
      </c>
      <c r="R8751" s="782"/>
      <c r="T8751" s="568"/>
    </row>
    <row r="8752" spans="1:20" s="498" customFormat="1" ht="24" x14ac:dyDescent="0.25">
      <c r="A8752" s="772"/>
      <c r="D8752" s="515" t="s">
        <v>15079</v>
      </c>
      <c r="E8752" s="779" t="s">
        <v>15080</v>
      </c>
      <c r="F8752" s="780" t="s">
        <v>7444</v>
      </c>
      <c r="G8752" s="781" t="s">
        <v>6475</v>
      </c>
      <c r="H8752" s="781" t="s">
        <v>6476</v>
      </c>
      <c r="I8752" s="781" t="s">
        <v>5517</v>
      </c>
      <c r="J8752" s="782">
        <v>3514823</v>
      </c>
      <c r="K8752" s="783">
        <v>3514823</v>
      </c>
      <c r="L8752" s="784">
        <f t="shared" si="572"/>
        <v>0</v>
      </c>
      <c r="M8752" s="784">
        <f t="shared" si="573"/>
        <v>0</v>
      </c>
      <c r="N8752" s="782">
        <v>3583741</v>
      </c>
      <c r="O8752" s="782">
        <v>3652659</v>
      </c>
      <c r="P8752" s="515">
        <v>10751223</v>
      </c>
      <c r="Q8752" s="782">
        <v>0</v>
      </c>
      <c r="R8752" s="782"/>
      <c r="T8752" s="568"/>
    </row>
    <row r="8753" spans="1:20" s="498" customFormat="1" ht="12" x14ac:dyDescent="0.25">
      <c r="A8753" s="772"/>
      <c r="D8753" s="515" t="s">
        <v>15081</v>
      </c>
      <c r="E8753" s="779" t="s">
        <v>15082</v>
      </c>
      <c r="F8753" s="780" t="s">
        <v>8966</v>
      </c>
      <c r="G8753" s="781" t="s">
        <v>6475</v>
      </c>
      <c r="H8753" s="781" t="s">
        <v>6476</v>
      </c>
      <c r="I8753" s="781" t="s">
        <v>5517</v>
      </c>
      <c r="J8753" s="782">
        <v>0</v>
      </c>
      <c r="K8753" s="783">
        <v>0</v>
      </c>
      <c r="L8753" s="784">
        <f t="shared" si="572"/>
        <v>0</v>
      </c>
      <c r="M8753" s="784">
        <f t="shared" si="573"/>
        <v>0</v>
      </c>
      <c r="N8753" s="782">
        <v>0</v>
      </c>
      <c r="O8753" s="782">
        <v>0</v>
      </c>
      <c r="P8753" s="515">
        <v>0</v>
      </c>
      <c r="Q8753" s="782">
        <v>0</v>
      </c>
      <c r="R8753" s="782"/>
      <c r="T8753" s="568"/>
    </row>
    <row r="8754" spans="1:20" s="498" customFormat="1" ht="12" x14ac:dyDescent="0.25">
      <c r="A8754" s="772"/>
      <c r="D8754" s="515" t="s">
        <v>15083</v>
      </c>
      <c r="E8754" s="779" t="s">
        <v>15084</v>
      </c>
      <c r="F8754" s="780" t="s">
        <v>8177</v>
      </c>
      <c r="G8754" s="781" t="s">
        <v>6475</v>
      </c>
      <c r="H8754" s="781" t="s">
        <v>6476</v>
      </c>
      <c r="I8754" s="781" t="s">
        <v>5517</v>
      </c>
      <c r="J8754" s="782">
        <v>0</v>
      </c>
      <c r="K8754" s="783">
        <v>0</v>
      </c>
      <c r="L8754" s="784">
        <f t="shared" si="572"/>
        <v>0</v>
      </c>
      <c r="M8754" s="784">
        <f t="shared" si="573"/>
        <v>0</v>
      </c>
      <c r="N8754" s="782">
        <v>0</v>
      </c>
      <c r="O8754" s="782">
        <v>0</v>
      </c>
      <c r="P8754" s="515">
        <v>0</v>
      </c>
      <c r="Q8754" s="782">
        <v>0</v>
      </c>
      <c r="R8754" s="782"/>
      <c r="T8754" s="568"/>
    </row>
    <row r="8755" spans="1:20" s="498" customFormat="1" ht="12" x14ac:dyDescent="0.25">
      <c r="A8755" s="772"/>
      <c r="D8755" s="515" t="s">
        <v>15085</v>
      </c>
      <c r="E8755" s="779" t="s">
        <v>15086</v>
      </c>
      <c r="F8755" s="780" t="s">
        <v>7304</v>
      </c>
      <c r="G8755" s="781" t="s">
        <v>6475</v>
      </c>
      <c r="H8755" s="781" t="s">
        <v>6476</v>
      </c>
      <c r="I8755" s="781" t="s">
        <v>5517</v>
      </c>
      <c r="J8755" s="782">
        <v>0</v>
      </c>
      <c r="K8755" s="783">
        <v>0</v>
      </c>
      <c r="L8755" s="784">
        <f t="shared" si="572"/>
        <v>0</v>
      </c>
      <c r="M8755" s="784">
        <f t="shared" si="573"/>
        <v>0</v>
      </c>
      <c r="N8755" s="782">
        <v>0</v>
      </c>
      <c r="O8755" s="782">
        <v>0</v>
      </c>
      <c r="P8755" s="515">
        <v>0</v>
      </c>
      <c r="Q8755" s="782">
        <v>0</v>
      </c>
      <c r="R8755" s="782"/>
      <c r="T8755" s="568"/>
    </row>
    <row r="8756" spans="1:20" s="498" customFormat="1" ht="12" x14ac:dyDescent="0.25">
      <c r="A8756" s="772"/>
      <c r="D8756" s="515" t="s">
        <v>15087</v>
      </c>
      <c r="E8756" s="779" t="s">
        <v>15088</v>
      </c>
      <c r="F8756" s="780" t="s">
        <v>7048</v>
      </c>
      <c r="G8756" s="781" t="s">
        <v>6475</v>
      </c>
      <c r="H8756" s="781" t="s">
        <v>6476</v>
      </c>
      <c r="I8756" s="781" t="s">
        <v>5517</v>
      </c>
      <c r="J8756" s="782">
        <v>0</v>
      </c>
      <c r="K8756" s="783">
        <v>0</v>
      </c>
      <c r="L8756" s="784">
        <f t="shared" si="572"/>
        <v>0</v>
      </c>
      <c r="M8756" s="784">
        <f t="shared" si="573"/>
        <v>0</v>
      </c>
      <c r="N8756" s="782">
        <v>0</v>
      </c>
      <c r="O8756" s="782">
        <v>0</v>
      </c>
      <c r="P8756" s="515">
        <v>0</v>
      </c>
      <c r="Q8756" s="782">
        <v>0</v>
      </c>
      <c r="R8756" s="782"/>
      <c r="T8756" s="568"/>
    </row>
    <row r="8757" spans="1:20" s="498" customFormat="1" ht="12" x14ac:dyDescent="0.25">
      <c r="A8757" s="772"/>
      <c r="D8757" s="515" t="s">
        <v>15089</v>
      </c>
      <c r="E8757" s="779" t="s">
        <v>15090</v>
      </c>
      <c r="F8757" s="780" t="s">
        <v>7309</v>
      </c>
      <c r="G8757" s="781" t="s">
        <v>6475</v>
      </c>
      <c r="H8757" s="781" t="s">
        <v>6476</v>
      </c>
      <c r="I8757" s="781" t="s">
        <v>5517</v>
      </c>
      <c r="J8757" s="782">
        <v>0</v>
      </c>
      <c r="K8757" s="783">
        <v>0</v>
      </c>
      <c r="L8757" s="784">
        <f t="shared" si="572"/>
        <v>0</v>
      </c>
      <c r="M8757" s="784">
        <f t="shared" si="573"/>
        <v>0</v>
      </c>
      <c r="N8757" s="782">
        <v>0</v>
      </c>
      <c r="O8757" s="782">
        <v>0</v>
      </c>
      <c r="P8757" s="515">
        <v>0</v>
      </c>
      <c r="Q8757" s="782">
        <v>0</v>
      </c>
      <c r="R8757" s="782"/>
      <c r="T8757" s="568"/>
    </row>
    <row r="8758" spans="1:20" s="498" customFormat="1" ht="24" x14ac:dyDescent="0.25">
      <c r="A8758" s="772"/>
      <c r="D8758" s="515" t="s">
        <v>15091</v>
      </c>
      <c r="E8758" s="779" t="s">
        <v>15092</v>
      </c>
      <c r="F8758" s="780" t="s">
        <v>7054</v>
      </c>
      <c r="G8758" s="781" t="s">
        <v>6475</v>
      </c>
      <c r="H8758" s="781" t="s">
        <v>6476</v>
      </c>
      <c r="I8758" s="781" t="s">
        <v>5517</v>
      </c>
      <c r="J8758" s="782">
        <v>0</v>
      </c>
      <c r="K8758" s="783">
        <v>0</v>
      </c>
      <c r="L8758" s="784">
        <f t="shared" si="572"/>
        <v>0</v>
      </c>
      <c r="M8758" s="784">
        <f t="shared" si="573"/>
        <v>0</v>
      </c>
      <c r="N8758" s="782">
        <v>0</v>
      </c>
      <c r="O8758" s="782">
        <v>0</v>
      </c>
      <c r="P8758" s="515">
        <v>0</v>
      </c>
      <c r="Q8758" s="782">
        <v>0</v>
      </c>
      <c r="R8758" s="782"/>
      <c r="T8758" s="568"/>
    </row>
    <row r="8759" spans="1:20" s="498" customFormat="1" ht="12" x14ac:dyDescent="0.25">
      <c r="A8759" s="772"/>
      <c r="D8759" s="515" t="s">
        <v>15093</v>
      </c>
      <c r="E8759" s="779" t="s">
        <v>15094</v>
      </c>
      <c r="F8759" s="780" t="s">
        <v>7057</v>
      </c>
      <c r="G8759" s="781" t="s">
        <v>6475</v>
      </c>
      <c r="H8759" s="781" t="s">
        <v>6476</v>
      </c>
      <c r="I8759" s="781" t="s">
        <v>5517</v>
      </c>
      <c r="J8759" s="782">
        <v>0</v>
      </c>
      <c r="K8759" s="783">
        <v>0</v>
      </c>
      <c r="L8759" s="782">
        <f t="shared" si="572"/>
        <v>0</v>
      </c>
      <c r="M8759" s="782">
        <f t="shared" si="573"/>
        <v>0</v>
      </c>
      <c r="N8759" s="782">
        <v>0</v>
      </c>
      <c r="O8759" s="782">
        <v>0</v>
      </c>
      <c r="P8759" s="515">
        <v>0</v>
      </c>
      <c r="Q8759" s="782">
        <v>0</v>
      </c>
      <c r="R8759" s="782"/>
      <c r="T8759" s="568"/>
    </row>
    <row r="8760" spans="1:20" s="498" customFormat="1" ht="12" x14ac:dyDescent="0.25">
      <c r="A8760" s="772"/>
      <c r="D8760" s="515"/>
      <c r="F8760" s="536"/>
      <c r="J8760" s="776"/>
      <c r="K8760" s="776"/>
      <c r="L8760" s="776"/>
      <c r="M8760" s="776"/>
      <c r="N8760" s="776"/>
      <c r="O8760" s="776"/>
      <c r="Q8760" s="776"/>
      <c r="R8760" s="776"/>
      <c r="T8760" s="568"/>
    </row>
    <row r="8761" spans="1:20" s="498" customFormat="1" ht="12" x14ac:dyDescent="0.25">
      <c r="A8761" s="772"/>
      <c r="C8761" s="773" t="s">
        <v>5142</v>
      </c>
      <c r="D8761" s="794"/>
      <c r="E8761" s="773"/>
      <c r="F8761" s="775"/>
      <c r="G8761" s="773"/>
      <c r="H8761" s="773"/>
      <c r="I8761" s="773"/>
      <c r="J8761" s="777">
        <v>79300000</v>
      </c>
      <c r="K8761" s="789">
        <f>SUM(K8762:K8821)</f>
        <v>1109200000</v>
      </c>
      <c r="L8761" s="784">
        <f t="shared" ref="L8761:O8761" si="574">SUM(L8762:L8821)</f>
        <v>0</v>
      </c>
      <c r="M8761" s="784">
        <f t="shared" si="574"/>
        <v>1029900000</v>
      </c>
      <c r="N8761" s="784">
        <f t="shared" si="574"/>
        <v>1079300000</v>
      </c>
      <c r="O8761" s="784">
        <f t="shared" si="574"/>
        <v>579600000</v>
      </c>
      <c r="P8761" s="777">
        <f>SUM(K8761,N8761,O8761)</f>
        <v>2768100000</v>
      </c>
      <c r="Q8761" s="777">
        <v>57850000</v>
      </c>
      <c r="R8761" s="777"/>
      <c r="T8761" s="568"/>
    </row>
    <row r="8762" spans="1:20" s="498" customFormat="1" ht="24" x14ac:dyDescent="0.25">
      <c r="A8762" s="772"/>
      <c r="D8762" s="515" t="s">
        <v>15095</v>
      </c>
      <c r="E8762" s="779" t="s">
        <v>15096</v>
      </c>
      <c r="F8762" s="780" t="s">
        <v>5565</v>
      </c>
      <c r="G8762" s="781" t="s">
        <v>6475</v>
      </c>
      <c r="H8762" s="781" t="s">
        <v>6476</v>
      </c>
      <c r="I8762" s="781" t="s">
        <v>5517</v>
      </c>
      <c r="J8762" s="782">
        <v>2000000</v>
      </c>
      <c r="K8762" s="783">
        <v>2000000</v>
      </c>
      <c r="L8762" s="784">
        <f t="shared" ref="L8762:L8820" si="575">SUM(J8762-K8762)</f>
        <v>0</v>
      </c>
      <c r="M8762" s="784">
        <f>SUM(K8762-J8762)</f>
        <v>0</v>
      </c>
      <c r="N8762" s="782">
        <v>2000000</v>
      </c>
      <c r="O8762" s="782">
        <v>2000000</v>
      </c>
      <c r="P8762" s="515">
        <v>6000000</v>
      </c>
      <c r="Q8762" s="782">
        <v>2000000</v>
      </c>
      <c r="R8762" s="782"/>
      <c r="T8762" s="568"/>
    </row>
    <row r="8763" spans="1:20" s="498" customFormat="1" ht="24" x14ac:dyDescent="0.25">
      <c r="A8763" s="772"/>
      <c r="D8763" s="515" t="s">
        <v>15097</v>
      </c>
      <c r="E8763" s="779" t="s">
        <v>15098</v>
      </c>
      <c r="F8763" s="780" t="s">
        <v>5568</v>
      </c>
      <c r="G8763" s="781" t="s">
        <v>6475</v>
      </c>
      <c r="H8763" s="781" t="s">
        <v>6476</v>
      </c>
      <c r="I8763" s="781" t="s">
        <v>5517</v>
      </c>
      <c r="J8763" s="782">
        <v>2500000</v>
      </c>
      <c r="K8763" s="783">
        <v>2500000</v>
      </c>
      <c r="L8763" s="784">
        <f t="shared" si="575"/>
        <v>0</v>
      </c>
      <c r="M8763" s="784">
        <f t="shared" ref="M8763:M8821" si="576">SUM(K8763-J8763)</f>
        <v>0</v>
      </c>
      <c r="N8763" s="782">
        <v>2500000</v>
      </c>
      <c r="O8763" s="782">
        <v>2500000</v>
      </c>
      <c r="P8763" s="515">
        <v>7500000</v>
      </c>
      <c r="Q8763" s="782">
        <v>2200000</v>
      </c>
      <c r="R8763" s="782"/>
      <c r="T8763" s="568"/>
    </row>
    <row r="8764" spans="1:20" s="498" customFormat="1" ht="24" x14ac:dyDescent="0.25">
      <c r="A8764" s="772"/>
      <c r="D8764" s="515" t="s">
        <v>15099</v>
      </c>
      <c r="E8764" s="779" t="s">
        <v>15100</v>
      </c>
      <c r="F8764" s="780" t="s">
        <v>5571</v>
      </c>
      <c r="G8764" s="781" t="s">
        <v>6475</v>
      </c>
      <c r="H8764" s="781" t="s">
        <v>6476</v>
      </c>
      <c r="I8764" s="781" t="s">
        <v>5517</v>
      </c>
      <c r="J8764" s="782">
        <v>4000000</v>
      </c>
      <c r="K8764" s="783">
        <v>4000000</v>
      </c>
      <c r="L8764" s="784">
        <f t="shared" si="575"/>
        <v>0</v>
      </c>
      <c r="M8764" s="784">
        <f t="shared" si="576"/>
        <v>0</v>
      </c>
      <c r="N8764" s="782">
        <v>4000000</v>
      </c>
      <c r="O8764" s="782">
        <v>4000000</v>
      </c>
      <c r="P8764" s="515">
        <v>12000000</v>
      </c>
      <c r="Q8764" s="782">
        <v>0</v>
      </c>
      <c r="R8764" s="782"/>
      <c r="T8764" s="568"/>
    </row>
    <row r="8765" spans="1:20" s="498" customFormat="1" ht="24" x14ac:dyDescent="0.25">
      <c r="A8765" s="772"/>
      <c r="D8765" s="515" t="s">
        <v>15101</v>
      </c>
      <c r="E8765" s="779" t="s">
        <v>15102</v>
      </c>
      <c r="F8765" s="780" t="s">
        <v>5574</v>
      </c>
      <c r="G8765" s="781" t="s">
        <v>6475</v>
      </c>
      <c r="H8765" s="781" t="s">
        <v>6476</v>
      </c>
      <c r="I8765" s="781" t="s">
        <v>5517</v>
      </c>
      <c r="J8765" s="782">
        <v>4500000</v>
      </c>
      <c r="K8765" s="783">
        <v>4500000</v>
      </c>
      <c r="L8765" s="784">
        <f t="shared" si="575"/>
        <v>0</v>
      </c>
      <c r="M8765" s="784">
        <f t="shared" si="576"/>
        <v>0</v>
      </c>
      <c r="N8765" s="782">
        <v>4500000</v>
      </c>
      <c r="O8765" s="782">
        <v>4500000</v>
      </c>
      <c r="P8765" s="515">
        <v>13500000</v>
      </c>
      <c r="Q8765" s="782">
        <v>4000000</v>
      </c>
      <c r="R8765" s="782"/>
      <c r="T8765" s="568"/>
    </row>
    <row r="8766" spans="1:20" s="498" customFormat="1" ht="12" x14ac:dyDescent="0.25">
      <c r="A8766" s="772"/>
      <c r="D8766" s="515" t="s">
        <v>15103</v>
      </c>
      <c r="E8766" s="779" t="s">
        <v>15104</v>
      </c>
      <c r="F8766" s="780" t="s">
        <v>5901</v>
      </c>
      <c r="G8766" s="781" t="s">
        <v>6475</v>
      </c>
      <c r="H8766" s="781" t="s">
        <v>6476</v>
      </c>
      <c r="I8766" s="781" t="s">
        <v>5517</v>
      </c>
      <c r="J8766" s="782">
        <v>0</v>
      </c>
      <c r="K8766" s="783">
        <v>0</v>
      </c>
      <c r="L8766" s="784">
        <f t="shared" si="575"/>
        <v>0</v>
      </c>
      <c r="M8766" s="784">
        <f t="shared" si="576"/>
        <v>0</v>
      </c>
      <c r="N8766" s="782">
        <v>0</v>
      </c>
      <c r="O8766" s="782">
        <v>0</v>
      </c>
      <c r="P8766" s="515">
        <v>0</v>
      </c>
      <c r="Q8766" s="782">
        <v>0</v>
      </c>
      <c r="R8766" s="782"/>
      <c r="T8766" s="568"/>
    </row>
    <row r="8767" spans="1:20" s="498" customFormat="1" ht="12" x14ac:dyDescent="0.25">
      <c r="A8767" s="772"/>
      <c r="D8767" s="515" t="s">
        <v>15105</v>
      </c>
      <c r="E8767" s="779" t="s">
        <v>15106</v>
      </c>
      <c r="F8767" s="780" t="s">
        <v>5580</v>
      </c>
      <c r="G8767" s="781" t="s">
        <v>6475</v>
      </c>
      <c r="H8767" s="781" t="s">
        <v>15107</v>
      </c>
      <c r="I8767" s="781" t="s">
        <v>5517</v>
      </c>
      <c r="J8767" s="782">
        <v>0</v>
      </c>
      <c r="K8767" s="783">
        <v>0</v>
      </c>
      <c r="L8767" s="784">
        <f t="shared" si="575"/>
        <v>0</v>
      </c>
      <c r="M8767" s="784">
        <f t="shared" si="576"/>
        <v>0</v>
      </c>
      <c r="N8767" s="782">
        <v>0</v>
      </c>
      <c r="O8767" s="782">
        <v>0</v>
      </c>
      <c r="P8767" s="515">
        <v>0</v>
      </c>
      <c r="Q8767" s="782">
        <v>0</v>
      </c>
      <c r="R8767" s="782"/>
      <c r="T8767" s="568"/>
    </row>
    <row r="8768" spans="1:20" s="498" customFormat="1" ht="12" x14ac:dyDescent="0.25">
      <c r="A8768" s="772"/>
      <c r="D8768" s="515" t="s">
        <v>15108</v>
      </c>
      <c r="E8768" s="779" t="s">
        <v>15109</v>
      </c>
      <c r="F8768" s="780" t="s">
        <v>5583</v>
      </c>
      <c r="G8768" s="781" t="s">
        <v>10795</v>
      </c>
      <c r="H8768" s="781" t="s">
        <v>13143</v>
      </c>
      <c r="I8768" s="781" t="s">
        <v>5517</v>
      </c>
      <c r="J8768" s="782">
        <v>0</v>
      </c>
      <c r="K8768" s="783">
        <v>0</v>
      </c>
      <c r="L8768" s="784">
        <f t="shared" si="575"/>
        <v>0</v>
      </c>
      <c r="M8768" s="784">
        <f t="shared" si="576"/>
        <v>0</v>
      </c>
      <c r="N8768" s="782">
        <v>0</v>
      </c>
      <c r="O8768" s="782">
        <v>0</v>
      </c>
      <c r="P8768" s="515">
        <v>0</v>
      </c>
      <c r="Q8768" s="782">
        <v>0</v>
      </c>
      <c r="R8768" s="782"/>
      <c r="T8768" s="568"/>
    </row>
    <row r="8769" spans="1:20" s="498" customFormat="1" ht="12" x14ac:dyDescent="0.25">
      <c r="A8769" s="772"/>
      <c r="D8769" s="515" t="s">
        <v>15110</v>
      </c>
      <c r="E8769" s="779" t="s">
        <v>15111</v>
      </c>
      <c r="F8769" s="780" t="s">
        <v>5586</v>
      </c>
      <c r="G8769" s="781" t="s">
        <v>6475</v>
      </c>
      <c r="H8769" s="781" t="s">
        <v>6476</v>
      </c>
      <c r="I8769" s="781" t="s">
        <v>5517</v>
      </c>
      <c r="J8769" s="782">
        <v>300000</v>
      </c>
      <c r="K8769" s="783">
        <v>300000</v>
      </c>
      <c r="L8769" s="784">
        <f t="shared" si="575"/>
        <v>0</v>
      </c>
      <c r="M8769" s="784">
        <f t="shared" si="576"/>
        <v>0</v>
      </c>
      <c r="N8769" s="782">
        <v>300000</v>
      </c>
      <c r="O8769" s="782">
        <v>300000</v>
      </c>
      <c r="P8769" s="515">
        <v>900000</v>
      </c>
      <c r="Q8769" s="782">
        <v>0</v>
      </c>
      <c r="R8769" s="782"/>
      <c r="T8769" s="568"/>
    </row>
    <row r="8770" spans="1:20" s="498" customFormat="1" ht="12" x14ac:dyDescent="0.25">
      <c r="A8770" s="772"/>
      <c r="D8770" s="515" t="s">
        <v>15112</v>
      </c>
      <c r="E8770" s="779" t="s">
        <v>15113</v>
      </c>
      <c r="F8770" s="780" t="s">
        <v>5592</v>
      </c>
      <c r="G8770" s="781" t="s">
        <v>6475</v>
      </c>
      <c r="H8770" s="781" t="s">
        <v>6476</v>
      </c>
      <c r="I8770" s="781" t="s">
        <v>5517</v>
      </c>
      <c r="J8770" s="782">
        <v>400000</v>
      </c>
      <c r="K8770" s="783">
        <v>400000</v>
      </c>
      <c r="L8770" s="784">
        <f t="shared" si="575"/>
        <v>0</v>
      </c>
      <c r="M8770" s="784">
        <f t="shared" si="576"/>
        <v>0</v>
      </c>
      <c r="N8770" s="782">
        <v>400000</v>
      </c>
      <c r="O8770" s="782">
        <v>400000</v>
      </c>
      <c r="P8770" s="515">
        <v>1200000</v>
      </c>
      <c r="Q8770" s="782">
        <v>400000</v>
      </c>
      <c r="R8770" s="782"/>
      <c r="T8770" s="568"/>
    </row>
    <row r="8771" spans="1:20" s="498" customFormat="1" ht="12" x14ac:dyDescent="0.25">
      <c r="A8771" s="772"/>
      <c r="D8771" s="515" t="s">
        <v>15114</v>
      </c>
      <c r="E8771" s="779" t="s">
        <v>15115</v>
      </c>
      <c r="F8771" s="780" t="s">
        <v>6354</v>
      </c>
      <c r="G8771" s="781" t="s">
        <v>6475</v>
      </c>
      <c r="H8771" s="781" t="s">
        <v>6476</v>
      </c>
      <c r="I8771" s="781" t="s">
        <v>5517</v>
      </c>
      <c r="J8771" s="782">
        <v>0</v>
      </c>
      <c r="K8771" s="783">
        <v>0</v>
      </c>
      <c r="L8771" s="782">
        <f t="shared" si="575"/>
        <v>0</v>
      </c>
      <c r="M8771" s="782">
        <f t="shared" si="576"/>
        <v>0</v>
      </c>
      <c r="N8771" s="782">
        <v>0</v>
      </c>
      <c r="O8771" s="782">
        <v>0</v>
      </c>
      <c r="P8771" s="515">
        <v>0</v>
      </c>
      <c r="Q8771" s="782">
        <v>0</v>
      </c>
      <c r="R8771" s="782"/>
      <c r="T8771" s="568"/>
    </row>
    <row r="8772" spans="1:20" s="498" customFormat="1" ht="12" x14ac:dyDescent="0.25">
      <c r="A8772" s="772"/>
      <c r="F8772" s="536"/>
      <c r="G8772" s="793"/>
      <c r="H8772" s="793"/>
      <c r="I8772" s="793"/>
      <c r="J8772" s="776"/>
      <c r="K8772" s="776"/>
      <c r="L8772" s="776"/>
      <c r="M8772" s="776"/>
      <c r="N8772" s="776"/>
      <c r="O8772" s="776"/>
      <c r="Q8772" s="776"/>
      <c r="R8772" s="776"/>
      <c r="T8772" s="568"/>
    </row>
    <row r="8773" spans="1:20" s="751" customFormat="1" ht="12" customHeight="1" x14ac:dyDescent="0.3">
      <c r="A8773" s="946" t="s">
        <v>5500</v>
      </c>
      <c r="B8773" s="946"/>
      <c r="C8773" s="946"/>
      <c r="D8773" s="946"/>
      <c r="E8773" s="946"/>
      <c r="F8773" s="946"/>
      <c r="G8773" s="946"/>
      <c r="H8773" s="946"/>
      <c r="I8773" s="946"/>
      <c r="J8773" s="946"/>
      <c r="K8773" s="946"/>
      <c r="L8773" s="946"/>
      <c r="M8773" s="946"/>
      <c r="N8773" s="946"/>
      <c r="O8773" s="946"/>
      <c r="P8773" s="946"/>
      <c r="Q8773" s="946"/>
      <c r="T8773" s="752"/>
    </row>
    <row r="8774" spans="1:20" s="751" customFormat="1" ht="13.8" x14ac:dyDescent="0.3">
      <c r="A8774" s="946" t="s">
        <v>5501</v>
      </c>
      <c r="B8774" s="946"/>
      <c r="C8774" s="946"/>
      <c r="D8774" s="946"/>
      <c r="E8774" s="946"/>
      <c r="F8774" s="946"/>
      <c r="G8774" s="946"/>
      <c r="H8774" s="946"/>
      <c r="I8774" s="946"/>
      <c r="J8774" s="946"/>
      <c r="K8774" s="946"/>
      <c r="L8774" s="946"/>
      <c r="M8774" s="946"/>
      <c r="N8774" s="946"/>
      <c r="O8774" s="946"/>
      <c r="P8774" s="946"/>
      <c r="Q8774" s="946"/>
      <c r="T8774" s="752"/>
    </row>
    <row r="8775" spans="1:20" s="753" customFormat="1" ht="13.2" x14ac:dyDescent="0.25">
      <c r="A8775" s="947" t="s">
        <v>12786</v>
      </c>
      <c r="B8775" s="947"/>
      <c r="C8775" s="947"/>
      <c r="D8775" s="947"/>
      <c r="E8775" s="947"/>
      <c r="F8775" s="947"/>
      <c r="G8775" s="947"/>
      <c r="H8775" s="947"/>
      <c r="I8775" s="947"/>
      <c r="J8775" s="947"/>
      <c r="K8775" s="947"/>
      <c r="L8775" s="947"/>
      <c r="M8775" s="947"/>
      <c r="N8775" s="947"/>
      <c r="O8775" s="947"/>
      <c r="P8775" s="947"/>
      <c r="Q8775" s="947"/>
      <c r="T8775" s="754"/>
    </row>
    <row r="8776" spans="1:20" s="760" customFormat="1" ht="24" customHeight="1" x14ac:dyDescent="0.25">
      <c r="A8776" s="943" t="s">
        <v>5502</v>
      </c>
      <c r="B8776" s="948" t="s">
        <v>5503</v>
      </c>
      <c r="C8776" s="949"/>
      <c r="D8776" s="755"/>
      <c r="E8776" s="943" t="s">
        <v>5504</v>
      </c>
      <c r="F8776" s="943" t="s">
        <v>4881</v>
      </c>
      <c r="G8776" s="943" t="s">
        <v>5505</v>
      </c>
      <c r="H8776" s="943" t="s">
        <v>5506</v>
      </c>
      <c r="I8776" s="943" t="s">
        <v>5507</v>
      </c>
      <c r="J8776" s="756" t="s">
        <v>3115</v>
      </c>
      <c r="K8776" s="757" t="s">
        <v>3116</v>
      </c>
      <c r="L8776" s="758" t="s">
        <v>5508</v>
      </c>
      <c r="M8776" s="758" t="s">
        <v>5509</v>
      </c>
      <c r="N8776" s="756" t="s">
        <v>3116</v>
      </c>
      <c r="O8776" s="756" t="s">
        <v>3116</v>
      </c>
      <c r="P8776" s="759" t="s">
        <v>3317</v>
      </c>
      <c r="Q8776" s="759" t="s">
        <v>3341</v>
      </c>
      <c r="R8776" s="759" t="s">
        <v>5510</v>
      </c>
      <c r="T8776" s="761"/>
    </row>
    <row r="8777" spans="1:20" s="760" customFormat="1" ht="19.5" customHeight="1" x14ac:dyDescent="0.25">
      <c r="A8777" s="944"/>
      <c r="B8777" s="950"/>
      <c r="C8777" s="951"/>
      <c r="D8777" s="762"/>
      <c r="E8777" s="944"/>
      <c r="F8777" s="944"/>
      <c r="G8777" s="944"/>
      <c r="H8777" s="944"/>
      <c r="I8777" s="944"/>
      <c r="J8777" s="763">
        <v>2020</v>
      </c>
      <c r="K8777" s="764" t="s">
        <v>3120</v>
      </c>
      <c r="L8777" s="765" t="s">
        <v>3120</v>
      </c>
      <c r="M8777" s="765" t="s">
        <v>3120</v>
      </c>
      <c r="N8777" s="766" t="s">
        <v>5068</v>
      </c>
      <c r="O8777" s="766" t="s">
        <v>5069</v>
      </c>
      <c r="P8777" s="763" t="s">
        <v>4882</v>
      </c>
      <c r="Q8777" s="766" t="s">
        <v>5102</v>
      </c>
      <c r="R8777" s="763"/>
      <c r="T8777" s="761"/>
    </row>
    <row r="8778" spans="1:20" s="760" customFormat="1" ht="15.75" customHeight="1" x14ac:dyDescent="0.25">
      <c r="A8778" s="945"/>
      <c r="B8778" s="952"/>
      <c r="C8778" s="953"/>
      <c r="D8778" s="768"/>
      <c r="E8778" s="945"/>
      <c r="F8778" s="945"/>
      <c r="G8778" s="945"/>
      <c r="H8778" s="945"/>
      <c r="I8778" s="945"/>
      <c r="J8778" s="769" t="s">
        <v>14</v>
      </c>
      <c r="K8778" s="770" t="s">
        <v>14</v>
      </c>
      <c r="L8778" s="771" t="s">
        <v>14</v>
      </c>
      <c r="M8778" s="771" t="s">
        <v>14</v>
      </c>
      <c r="N8778" s="769" t="s">
        <v>14</v>
      </c>
      <c r="O8778" s="769" t="s">
        <v>14</v>
      </c>
      <c r="P8778" s="769" t="s">
        <v>14</v>
      </c>
      <c r="Q8778" s="769" t="s">
        <v>14</v>
      </c>
      <c r="R8778" s="769"/>
      <c r="T8778" s="761"/>
    </row>
    <row r="8779" spans="1:20" s="498" customFormat="1" ht="36" x14ac:dyDescent="0.25">
      <c r="A8779" s="772"/>
      <c r="D8779" s="515" t="s">
        <v>15116</v>
      </c>
      <c r="E8779" s="779" t="s">
        <v>15117</v>
      </c>
      <c r="F8779" s="780" t="s">
        <v>5598</v>
      </c>
      <c r="G8779" s="781" t="s">
        <v>6475</v>
      </c>
      <c r="H8779" s="781" t="s">
        <v>6476</v>
      </c>
      <c r="I8779" s="781" t="s">
        <v>5517</v>
      </c>
      <c r="J8779" s="782">
        <v>4000000</v>
      </c>
      <c r="K8779" s="783">
        <v>4000000</v>
      </c>
      <c r="L8779" s="784">
        <f t="shared" si="575"/>
        <v>0</v>
      </c>
      <c r="M8779" s="784">
        <f t="shared" si="576"/>
        <v>0</v>
      </c>
      <c r="N8779" s="782">
        <v>4000000</v>
      </c>
      <c r="O8779" s="782">
        <v>4000000</v>
      </c>
      <c r="P8779" s="515">
        <v>12000000</v>
      </c>
      <c r="Q8779" s="782">
        <v>4000000</v>
      </c>
      <c r="R8779" s="782"/>
      <c r="T8779" s="568"/>
    </row>
    <row r="8780" spans="1:20" s="498" customFormat="1" ht="12" x14ac:dyDescent="0.25">
      <c r="A8780" s="772"/>
      <c r="D8780" s="515" t="s">
        <v>15118</v>
      </c>
      <c r="E8780" s="779" t="s">
        <v>15119</v>
      </c>
      <c r="F8780" s="780" t="s">
        <v>5601</v>
      </c>
      <c r="G8780" s="781" t="s">
        <v>6475</v>
      </c>
      <c r="H8780" s="781" t="s">
        <v>6476</v>
      </c>
      <c r="I8780" s="781" t="s">
        <v>5517</v>
      </c>
      <c r="J8780" s="782">
        <v>1000000</v>
      </c>
      <c r="K8780" s="783">
        <v>1000000</v>
      </c>
      <c r="L8780" s="784">
        <f t="shared" si="575"/>
        <v>0</v>
      </c>
      <c r="M8780" s="784">
        <f t="shared" si="576"/>
        <v>0</v>
      </c>
      <c r="N8780" s="782">
        <v>1000000</v>
      </c>
      <c r="O8780" s="782">
        <v>1000000</v>
      </c>
      <c r="P8780" s="515">
        <v>3000000</v>
      </c>
      <c r="Q8780" s="782">
        <v>800000</v>
      </c>
      <c r="R8780" s="782"/>
      <c r="T8780" s="568"/>
    </row>
    <row r="8781" spans="1:20" s="498" customFormat="1" ht="12" x14ac:dyDescent="0.25">
      <c r="A8781" s="772"/>
      <c r="D8781" s="515" t="s">
        <v>15120</v>
      </c>
      <c r="E8781" s="779" t="s">
        <v>15121</v>
      </c>
      <c r="F8781" s="780" t="s">
        <v>5604</v>
      </c>
      <c r="G8781" s="781" t="s">
        <v>6475</v>
      </c>
      <c r="H8781" s="781" t="s">
        <v>6476</v>
      </c>
      <c r="I8781" s="781" t="s">
        <v>5517</v>
      </c>
      <c r="J8781" s="782">
        <v>150000</v>
      </c>
      <c r="K8781" s="783">
        <v>150000</v>
      </c>
      <c r="L8781" s="784">
        <f t="shared" si="575"/>
        <v>0</v>
      </c>
      <c r="M8781" s="784">
        <f t="shared" si="576"/>
        <v>0</v>
      </c>
      <c r="N8781" s="782">
        <v>150000</v>
      </c>
      <c r="O8781" s="782">
        <v>150000</v>
      </c>
      <c r="P8781" s="515">
        <v>450000</v>
      </c>
      <c r="Q8781" s="782">
        <v>150000</v>
      </c>
      <c r="R8781" s="782"/>
      <c r="T8781" s="568"/>
    </row>
    <row r="8782" spans="1:20" s="498" customFormat="1" ht="12" x14ac:dyDescent="0.25">
      <c r="A8782" s="772"/>
      <c r="D8782" s="515" t="s">
        <v>15122</v>
      </c>
      <c r="E8782" s="779" t="s">
        <v>15123</v>
      </c>
      <c r="F8782" s="780" t="s">
        <v>5607</v>
      </c>
      <c r="G8782" s="781" t="s">
        <v>6475</v>
      </c>
      <c r="H8782" s="781" t="s">
        <v>15124</v>
      </c>
      <c r="I8782" s="781" t="s">
        <v>5517</v>
      </c>
      <c r="J8782" s="782">
        <v>300000</v>
      </c>
      <c r="K8782" s="783">
        <v>300000</v>
      </c>
      <c r="L8782" s="784">
        <f t="shared" si="575"/>
        <v>0</v>
      </c>
      <c r="M8782" s="784">
        <f t="shared" si="576"/>
        <v>0</v>
      </c>
      <c r="N8782" s="782">
        <v>300000</v>
      </c>
      <c r="O8782" s="782">
        <v>300000</v>
      </c>
      <c r="P8782" s="515">
        <v>900000</v>
      </c>
      <c r="Q8782" s="782">
        <v>250000</v>
      </c>
      <c r="R8782" s="782"/>
      <c r="T8782" s="568"/>
    </row>
    <row r="8783" spans="1:20" s="498" customFormat="1" ht="24" x14ac:dyDescent="0.25">
      <c r="A8783" s="772"/>
      <c r="D8783" s="515" t="s">
        <v>15125</v>
      </c>
      <c r="E8783" s="779" t="s">
        <v>15126</v>
      </c>
      <c r="F8783" s="780" t="s">
        <v>5610</v>
      </c>
      <c r="G8783" s="781" t="s">
        <v>6475</v>
      </c>
      <c r="H8783" s="781" t="s">
        <v>6476</v>
      </c>
      <c r="I8783" s="781" t="s">
        <v>5517</v>
      </c>
      <c r="J8783" s="782">
        <v>1000000</v>
      </c>
      <c r="K8783" s="783">
        <v>1000000</v>
      </c>
      <c r="L8783" s="784">
        <f t="shared" si="575"/>
        <v>0</v>
      </c>
      <c r="M8783" s="784">
        <f t="shared" si="576"/>
        <v>0</v>
      </c>
      <c r="N8783" s="782">
        <v>1000000</v>
      </c>
      <c r="O8783" s="782">
        <v>1000000</v>
      </c>
      <c r="P8783" s="515">
        <v>3000000</v>
      </c>
      <c r="Q8783" s="782">
        <v>0</v>
      </c>
      <c r="R8783" s="782"/>
      <c r="T8783" s="568"/>
    </row>
    <row r="8784" spans="1:20" s="498" customFormat="1" ht="24" x14ac:dyDescent="0.25">
      <c r="A8784" s="772"/>
      <c r="D8784" s="515" t="s">
        <v>15127</v>
      </c>
      <c r="E8784" s="779" t="s">
        <v>15128</v>
      </c>
      <c r="F8784" s="780" t="s">
        <v>5613</v>
      </c>
      <c r="G8784" s="781" t="s">
        <v>6475</v>
      </c>
      <c r="H8784" s="781" t="s">
        <v>6476</v>
      </c>
      <c r="I8784" s="781" t="s">
        <v>5517</v>
      </c>
      <c r="J8784" s="782">
        <v>1500000</v>
      </c>
      <c r="K8784" s="783">
        <v>1500000</v>
      </c>
      <c r="L8784" s="784">
        <f t="shared" si="575"/>
        <v>0</v>
      </c>
      <c r="M8784" s="784">
        <f t="shared" si="576"/>
        <v>0</v>
      </c>
      <c r="N8784" s="782">
        <v>1500000</v>
      </c>
      <c r="O8784" s="782">
        <v>1500000</v>
      </c>
      <c r="P8784" s="515">
        <v>4500000</v>
      </c>
      <c r="Q8784" s="782">
        <v>1300000</v>
      </c>
      <c r="R8784" s="782"/>
      <c r="T8784" s="568"/>
    </row>
    <row r="8785" spans="1:20" s="498" customFormat="1" ht="24" x14ac:dyDescent="0.25">
      <c r="A8785" s="772"/>
      <c r="D8785" s="515" t="s">
        <v>15129</v>
      </c>
      <c r="E8785" s="779" t="s">
        <v>15130</v>
      </c>
      <c r="F8785" s="780" t="s">
        <v>13236</v>
      </c>
      <c r="G8785" s="781" t="s">
        <v>6475</v>
      </c>
      <c r="H8785" s="781" t="s">
        <v>6476</v>
      </c>
      <c r="I8785" s="781" t="s">
        <v>5517</v>
      </c>
      <c r="J8785" s="782">
        <v>3000000</v>
      </c>
      <c r="K8785" s="783">
        <v>3000000</v>
      </c>
      <c r="L8785" s="784">
        <f t="shared" si="575"/>
        <v>0</v>
      </c>
      <c r="M8785" s="784">
        <f t="shared" si="576"/>
        <v>0</v>
      </c>
      <c r="N8785" s="782">
        <v>3000000</v>
      </c>
      <c r="O8785" s="782">
        <v>3000000</v>
      </c>
      <c r="P8785" s="515">
        <v>9000000</v>
      </c>
      <c r="Q8785" s="782">
        <v>3000000</v>
      </c>
      <c r="R8785" s="782"/>
      <c r="T8785" s="568"/>
    </row>
    <row r="8786" spans="1:20" s="498" customFormat="1" ht="12" x14ac:dyDescent="0.25">
      <c r="A8786" s="772"/>
      <c r="D8786" s="515" t="s">
        <v>15131</v>
      </c>
      <c r="E8786" s="779" t="s">
        <v>15132</v>
      </c>
      <c r="F8786" s="780" t="s">
        <v>5622</v>
      </c>
      <c r="G8786" s="781" t="s">
        <v>6475</v>
      </c>
      <c r="H8786" s="781" t="s">
        <v>6476</v>
      </c>
      <c r="I8786" s="781" t="s">
        <v>5517</v>
      </c>
      <c r="J8786" s="782">
        <v>500000</v>
      </c>
      <c r="K8786" s="783">
        <v>500000</v>
      </c>
      <c r="L8786" s="784">
        <f t="shared" si="575"/>
        <v>0</v>
      </c>
      <c r="M8786" s="784">
        <f t="shared" si="576"/>
        <v>0</v>
      </c>
      <c r="N8786" s="782">
        <v>500000</v>
      </c>
      <c r="O8786" s="782">
        <v>500000</v>
      </c>
      <c r="P8786" s="515">
        <v>1500000</v>
      </c>
      <c r="Q8786" s="782">
        <v>0</v>
      </c>
      <c r="R8786" s="782"/>
      <c r="T8786" s="568"/>
    </row>
    <row r="8787" spans="1:20" s="498" customFormat="1" ht="12" x14ac:dyDescent="0.25">
      <c r="A8787" s="772"/>
      <c r="D8787" s="515" t="s">
        <v>15133</v>
      </c>
      <c r="E8787" s="779" t="s">
        <v>15134</v>
      </c>
      <c r="F8787" s="780" t="s">
        <v>5631</v>
      </c>
      <c r="G8787" s="781" t="s">
        <v>6475</v>
      </c>
      <c r="H8787" s="781" t="s">
        <v>6476</v>
      </c>
      <c r="I8787" s="781" t="s">
        <v>5517</v>
      </c>
      <c r="J8787" s="782">
        <v>600000</v>
      </c>
      <c r="K8787" s="783">
        <v>4000000</v>
      </c>
      <c r="L8787" s="784">
        <v>0</v>
      </c>
      <c r="M8787" s="784">
        <f t="shared" si="576"/>
        <v>3400000</v>
      </c>
      <c r="N8787" s="782">
        <v>600000</v>
      </c>
      <c r="O8787" s="782">
        <v>600000</v>
      </c>
      <c r="P8787" s="515">
        <v>1800000</v>
      </c>
      <c r="Q8787" s="782">
        <v>600000</v>
      </c>
      <c r="R8787" s="782"/>
      <c r="T8787" s="568"/>
    </row>
    <row r="8788" spans="1:20" s="498" customFormat="1" ht="36" x14ac:dyDescent="0.25">
      <c r="A8788" s="772"/>
      <c r="D8788" s="515" t="s">
        <v>15135</v>
      </c>
      <c r="E8788" s="779" t="s">
        <v>15136</v>
      </c>
      <c r="F8788" s="780" t="s">
        <v>5634</v>
      </c>
      <c r="G8788" s="781" t="s">
        <v>6475</v>
      </c>
      <c r="H8788" s="781" t="s">
        <v>6476</v>
      </c>
      <c r="I8788" s="781" t="s">
        <v>5517</v>
      </c>
      <c r="J8788" s="782">
        <v>4000000</v>
      </c>
      <c r="K8788" s="783">
        <v>4000000</v>
      </c>
      <c r="L8788" s="784">
        <f t="shared" si="575"/>
        <v>0</v>
      </c>
      <c r="M8788" s="784">
        <f t="shared" si="576"/>
        <v>0</v>
      </c>
      <c r="N8788" s="782">
        <v>4000000</v>
      </c>
      <c r="O8788" s="782">
        <v>4000000</v>
      </c>
      <c r="P8788" s="515">
        <v>12000000</v>
      </c>
      <c r="Q8788" s="782">
        <v>4000000</v>
      </c>
      <c r="R8788" s="782"/>
      <c r="T8788" s="568"/>
    </row>
    <row r="8789" spans="1:20" s="498" customFormat="1" ht="24" x14ac:dyDescent="0.25">
      <c r="A8789" s="772"/>
      <c r="D8789" s="515" t="s">
        <v>15137</v>
      </c>
      <c r="E8789" s="779" t="s">
        <v>15138</v>
      </c>
      <c r="F8789" s="780" t="s">
        <v>5637</v>
      </c>
      <c r="G8789" s="781" t="s">
        <v>6475</v>
      </c>
      <c r="H8789" s="781" t="s">
        <v>6476</v>
      </c>
      <c r="I8789" s="781" t="s">
        <v>5517</v>
      </c>
      <c r="J8789" s="782">
        <v>400000</v>
      </c>
      <c r="K8789" s="783">
        <v>400000</v>
      </c>
      <c r="L8789" s="784">
        <f t="shared" si="575"/>
        <v>0</v>
      </c>
      <c r="M8789" s="784">
        <f t="shared" si="576"/>
        <v>0</v>
      </c>
      <c r="N8789" s="782">
        <v>400000</v>
      </c>
      <c r="O8789" s="782">
        <v>400000</v>
      </c>
      <c r="P8789" s="515">
        <v>1200000</v>
      </c>
      <c r="Q8789" s="782">
        <v>400000</v>
      </c>
      <c r="R8789" s="782"/>
      <c r="T8789" s="568"/>
    </row>
    <row r="8790" spans="1:20" s="498" customFormat="1" ht="24" x14ac:dyDescent="0.25">
      <c r="A8790" s="772"/>
      <c r="D8790" s="515" t="s">
        <v>15139</v>
      </c>
      <c r="E8790" s="779" t="s">
        <v>15140</v>
      </c>
      <c r="F8790" s="780" t="s">
        <v>5840</v>
      </c>
      <c r="G8790" s="781" t="s">
        <v>6475</v>
      </c>
      <c r="H8790" s="781" t="s">
        <v>6476</v>
      </c>
      <c r="I8790" s="781" t="s">
        <v>5517</v>
      </c>
      <c r="J8790" s="782">
        <v>600000</v>
      </c>
      <c r="K8790" s="783">
        <v>600000</v>
      </c>
      <c r="L8790" s="784">
        <f t="shared" si="575"/>
        <v>0</v>
      </c>
      <c r="M8790" s="784">
        <f t="shared" si="576"/>
        <v>0</v>
      </c>
      <c r="N8790" s="782">
        <v>600000</v>
      </c>
      <c r="O8790" s="782">
        <v>600000</v>
      </c>
      <c r="P8790" s="515">
        <v>1800000</v>
      </c>
      <c r="Q8790" s="782">
        <v>600000</v>
      </c>
      <c r="R8790" s="782"/>
      <c r="T8790" s="568"/>
    </row>
    <row r="8791" spans="1:20" s="498" customFormat="1" ht="24" x14ac:dyDescent="0.25">
      <c r="A8791" s="772"/>
      <c r="D8791" s="515" t="s">
        <v>15141</v>
      </c>
      <c r="E8791" s="779" t="s">
        <v>15142</v>
      </c>
      <c r="F8791" s="780" t="s">
        <v>5643</v>
      </c>
      <c r="G8791" s="781" t="s">
        <v>6475</v>
      </c>
      <c r="H8791" s="781" t="s">
        <v>6476</v>
      </c>
      <c r="I8791" s="781" t="s">
        <v>5517</v>
      </c>
      <c r="J8791" s="782">
        <v>300000</v>
      </c>
      <c r="K8791" s="783">
        <v>300000</v>
      </c>
      <c r="L8791" s="784">
        <f t="shared" si="575"/>
        <v>0</v>
      </c>
      <c r="M8791" s="784">
        <f t="shared" si="576"/>
        <v>0</v>
      </c>
      <c r="N8791" s="782">
        <v>300000</v>
      </c>
      <c r="O8791" s="782">
        <v>300000</v>
      </c>
      <c r="P8791" s="515">
        <v>900000</v>
      </c>
      <c r="Q8791" s="782">
        <v>300000</v>
      </c>
      <c r="R8791" s="782"/>
      <c r="T8791" s="568"/>
    </row>
    <row r="8792" spans="1:20" s="498" customFormat="1" ht="24" x14ac:dyDescent="0.25">
      <c r="A8792" s="772"/>
      <c r="D8792" s="515" t="s">
        <v>15143</v>
      </c>
      <c r="E8792" s="779" t="s">
        <v>15144</v>
      </c>
      <c r="F8792" s="780" t="s">
        <v>5646</v>
      </c>
      <c r="G8792" s="781" t="s">
        <v>6475</v>
      </c>
      <c r="H8792" s="781" t="s">
        <v>6476</v>
      </c>
      <c r="I8792" s="781" t="s">
        <v>5517</v>
      </c>
      <c r="J8792" s="782">
        <v>400000</v>
      </c>
      <c r="K8792" s="783">
        <v>400000</v>
      </c>
      <c r="L8792" s="784">
        <f t="shared" si="575"/>
        <v>0</v>
      </c>
      <c r="M8792" s="784">
        <f t="shared" si="576"/>
        <v>0</v>
      </c>
      <c r="N8792" s="782">
        <v>400000</v>
      </c>
      <c r="O8792" s="782">
        <v>400000</v>
      </c>
      <c r="P8792" s="515">
        <v>1200000</v>
      </c>
      <c r="Q8792" s="782">
        <v>400000</v>
      </c>
      <c r="R8792" s="782"/>
      <c r="T8792" s="568"/>
    </row>
    <row r="8793" spans="1:20" s="498" customFormat="1" ht="12" x14ac:dyDescent="0.25">
      <c r="A8793" s="772"/>
      <c r="D8793" s="515" t="s">
        <v>15145</v>
      </c>
      <c r="E8793" s="779" t="s">
        <v>15146</v>
      </c>
      <c r="F8793" s="780" t="s">
        <v>5649</v>
      </c>
      <c r="G8793" s="781" t="s">
        <v>6475</v>
      </c>
      <c r="H8793" s="781" t="s">
        <v>6476</v>
      </c>
      <c r="I8793" s="781" t="s">
        <v>5517</v>
      </c>
      <c r="J8793" s="782">
        <v>500000</v>
      </c>
      <c r="K8793" s="783">
        <v>500000</v>
      </c>
      <c r="L8793" s="784">
        <f t="shared" si="575"/>
        <v>0</v>
      </c>
      <c r="M8793" s="784">
        <f t="shared" si="576"/>
        <v>0</v>
      </c>
      <c r="N8793" s="782">
        <v>500000</v>
      </c>
      <c r="O8793" s="782">
        <v>600000</v>
      </c>
      <c r="P8793" s="515">
        <v>1600000</v>
      </c>
      <c r="Q8793" s="782">
        <v>500000</v>
      </c>
      <c r="R8793" s="782"/>
      <c r="T8793" s="568"/>
    </row>
    <row r="8794" spans="1:20" s="498" customFormat="1" ht="12" x14ac:dyDescent="0.25">
      <c r="A8794" s="772"/>
      <c r="D8794" s="515" t="s">
        <v>15147</v>
      </c>
      <c r="E8794" s="779" t="s">
        <v>15148</v>
      </c>
      <c r="F8794" s="780" t="s">
        <v>5664</v>
      </c>
      <c r="G8794" s="781" t="s">
        <v>6475</v>
      </c>
      <c r="H8794" s="781" t="s">
        <v>6476</v>
      </c>
      <c r="I8794" s="781" t="s">
        <v>5517</v>
      </c>
      <c r="J8794" s="782">
        <v>1300000</v>
      </c>
      <c r="K8794" s="783">
        <v>1300000</v>
      </c>
      <c r="L8794" s="784">
        <f t="shared" si="575"/>
        <v>0</v>
      </c>
      <c r="M8794" s="784">
        <f t="shared" si="576"/>
        <v>0</v>
      </c>
      <c r="N8794" s="782">
        <v>1300000</v>
      </c>
      <c r="O8794" s="782">
        <v>1300000</v>
      </c>
      <c r="P8794" s="515">
        <v>3900000</v>
      </c>
      <c r="Q8794" s="782">
        <v>1200000</v>
      </c>
      <c r="R8794" s="782"/>
      <c r="T8794" s="568"/>
    </row>
    <row r="8795" spans="1:20" s="498" customFormat="1" ht="12" x14ac:dyDescent="0.25">
      <c r="A8795" s="772"/>
      <c r="D8795" s="515" t="s">
        <v>15149</v>
      </c>
      <c r="E8795" s="779" t="s">
        <v>15150</v>
      </c>
      <c r="F8795" s="780" t="s">
        <v>5667</v>
      </c>
      <c r="G8795" s="781" t="s">
        <v>6475</v>
      </c>
      <c r="H8795" s="781" t="s">
        <v>6476</v>
      </c>
      <c r="I8795" s="781" t="s">
        <v>5517</v>
      </c>
      <c r="J8795" s="782">
        <v>5000000</v>
      </c>
      <c r="K8795" s="783">
        <v>5000000</v>
      </c>
      <c r="L8795" s="784">
        <f t="shared" si="575"/>
        <v>0</v>
      </c>
      <c r="M8795" s="784">
        <f t="shared" si="576"/>
        <v>0</v>
      </c>
      <c r="N8795" s="782">
        <v>5000000</v>
      </c>
      <c r="O8795" s="782">
        <v>5000000</v>
      </c>
      <c r="P8795" s="515">
        <v>15000000</v>
      </c>
      <c r="Q8795" s="782">
        <v>0</v>
      </c>
      <c r="R8795" s="782"/>
      <c r="T8795" s="568"/>
    </row>
    <row r="8796" spans="1:20" s="498" customFormat="1" ht="12" x14ac:dyDescent="0.25">
      <c r="A8796" s="772"/>
      <c r="D8796" s="515" t="s">
        <v>15151</v>
      </c>
      <c r="E8796" s="779" t="s">
        <v>15152</v>
      </c>
      <c r="F8796" s="780" t="s">
        <v>10356</v>
      </c>
      <c r="G8796" s="781" t="s">
        <v>6475</v>
      </c>
      <c r="H8796" s="781" t="s">
        <v>15124</v>
      </c>
      <c r="I8796" s="781" t="s">
        <v>5517</v>
      </c>
      <c r="J8796" s="782">
        <v>3000000</v>
      </c>
      <c r="K8796" s="783">
        <v>3000000</v>
      </c>
      <c r="L8796" s="784">
        <f t="shared" si="575"/>
        <v>0</v>
      </c>
      <c r="M8796" s="784">
        <f t="shared" si="576"/>
        <v>0</v>
      </c>
      <c r="N8796" s="782">
        <v>3000000</v>
      </c>
      <c r="O8796" s="782">
        <v>3000000</v>
      </c>
      <c r="P8796" s="515">
        <v>9000000</v>
      </c>
      <c r="Q8796" s="782">
        <v>5000000</v>
      </c>
      <c r="R8796" s="782"/>
      <c r="T8796" s="568"/>
    </row>
    <row r="8797" spans="1:20" s="498" customFormat="1" ht="24" x14ac:dyDescent="0.25">
      <c r="A8797" s="772"/>
      <c r="D8797" s="515" t="s">
        <v>15153</v>
      </c>
      <c r="E8797" s="779" t="s">
        <v>15154</v>
      </c>
      <c r="F8797" s="780" t="s">
        <v>5688</v>
      </c>
      <c r="G8797" s="781" t="s">
        <v>6475</v>
      </c>
      <c r="H8797" s="781" t="s">
        <v>6476</v>
      </c>
      <c r="I8797" s="781" t="s">
        <v>5517</v>
      </c>
      <c r="J8797" s="782">
        <v>300000</v>
      </c>
      <c r="K8797" s="783">
        <v>300000</v>
      </c>
      <c r="L8797" s="784">
        <f t="shared" si="575"/>
        <v>0</v>
      </c>
      <c r="M8797" s="784">
        <f t="shared" si="576"/>
        <v>0</v>
      </c>
      <c r="N8797" s="782">
        <v>300000</v>
      </c>
      <c r="O8797" s="782">
        <v>400000</v>
      </c>
      <c r="P8797" s="515">
        <v>1000000</v>
      </c>
      <c r="Q8797" s="782">
        <v>300000</v>
      </c>
      <c r="R8797" s="782"/>
      <c r="T8797" s="568"/>
    </row>
    <row r="8798" spans="1:20" s="751" customFormat="1" ht="12" customHeight="1" x14ac:dyDescent="0.3">
      <c r="A8798" s="946" t="s">
        <v>5500</v>
      </c>
      <c r="B8798" s="946"/>
      <c r="C8798" s="946"/>
      <c r="D8798" s="946"/>
      <c r="E8798" s="946"/>
      <c r="F8798" s="946"/>
      <c r="G8798" s="946"/>
      <c r="H8798" s="946"/>
      <c r="I8798" s="946"/>
      <c r="J8798" s="946"/>
      <c r="K8798" s="946"/>
      <c r="L8798" s="946"/>
      <c r="M8798" s="946"/>
      <c r="N8798" s="946"/>
      <c r="O8798" s="946"/>
      <c r="P8798" s="946"/>
      <c r="Q8798" s="946"/>
      <c r="T8798" s="752"/>
    </row>
    <row r="8799" spans="1:20" s="751" customFormat="1" ht="13.8" x14ac:dyDescent="0.3">
      <c r="A8799" s="946" t="s">
        <v>5501</v>
      </c>
      <c r="B8799" s="946"/>
      <c r="C8799" s="946"/>
      <c r="D8799" s="946"/>
      <c r="E8799" s="946"/>
      <c r="F8799" s="946"/>
      <c r="G8799" s="946"/>
      <c r="H8799" s="946"/>
      <c r="I8799" s="946"/>
      <c r="J8799" s="946"/>
      <c r="K8799" s="946"/>
      <c r="L8799" s="946"/>
      <c r="M8799" s="946"/>
      <c r="N8799" s="946"/>
      <c r="O8799" s="946"/>
      <c r="P8799" s="946"/>
      <c r="Q8799" s="946"/>
      <c r="T8799" s="752"/>
    </row>
    <row r="8800" spans="1:20" s="753" customFormat="1" ht="13.2" x14ac:dyDescent="0.25">
      <c r="A8800" s="947" t="s">
        <v>12786</v>
      </c>
      <c r="B8800" s="947"/>
      <c r="C8800" s="947"/>
      <c r="D8800" s="947"/>
      <c r="E8800" s="947"/>
      <c r="F8800" s="947"/>
      <c r="G8800" s="947"/>
      <c r="H8800" s="947"/>
      <c r="I8800" s="947"/>
      <c r="J8800" s="947"/>
      <c r="K8800" s="947"/>
      <c r="L8800" s="947"/>
      <c r="M8800" s="947"/>
      <c r="N8800" s="947"/>
      <c r="O8800" s="947"/>
      <c r="P8800" s="947"/>
      <c r="Q8800" s="947"/>
      <c r="T8800" s="754"/>
    </row>
    <row r="8801" spans="1:20" s="760" customFormat="1" ht="24" customHeight="1" x14ac:dyDescent="0.25">
      <c r="A8801" s="943" t="s">
        <v>5502</v>
      </c>
      <c r="B8801" s="948" t="s">
        <v>5503</v>
      </c>
      <c r="C8801" s="949"/>
      <c r="D8801" s="755"/>
      <c r="E8801" s="943" t="s">
        <v>5504</v>
      </c>
      <c r="F8801" s="943" t="s">
        <v>4881</v>
      </c>
      <c r="G8801" s="943" t="s">
        <v>5505</v>
      </c>
      <c r="H8801" s="943" t="s">
        <v>5506</v>
      </c>
      <c r="I8801" s="943" t="s">
        <v>5507</v>
      </c>
      <c r="J8801" s="756" t="s">
        <v>3115</v>
      </c>
      <c r="K8801" s="757" t="s">
        <v>3116</v>
      </c>
      <c r="L8801" s="758" t="s">
        <v>5508</v>
      </c>
      <c r="M8801" s="758" t="s">
        <v>5509</v>
      </c>
      <c r="N8801" s="756" t="s">
        <v>3116</v>
      </c>
      <c r="O8801" s="756" t="s">
        <v>3116</v>
      </c>
      <c r="P8801" s="759" t="s">
        <v>3317</v>
      </c>
      <c r="Q8801" s="759" t="s">
        <v>3341</v>
      </c>
      <c r="R8801" s="759" t="s">
        <v>5510</v>
      </c>
      <c r="T8801" s="761"/>
    </row>
    <row r="8802" spans="1:20" s="760" customFormat="1" ht="19.5" customHeight="1" x14ac:dyDescent="0.25">
      <c r="A8802" s="944"/>
      <c r="B8802" s="950"/>
      <c r="C8802" s="951"/>
      <c r="D8802" s="762"/>
      <c r="E8802" s="944"/>
      <c r="F8802" s="944"/>
      <c r="G8802" s="944"/>
      <c r="H8802" s="944"/>
      <c r="I8802" s="944"/>
      <c r="J8802" s="763">
        <v>2020</v>
      </c>
      <c r="K8802" s="764" t="s">
        <v>3120</v>
      </c>
      <c r="L8802" s="765" t="s">
        <v>3120</v>
      </c>
      <c r="M8802" s="765" t="s">
        <v>3120</v>
      </c>
      <c r="N8802" s="766" t="s">
        <v>5068</v>
      </c>
      <c r="O8802" s="766" t="s">
        <v>5069</v>
      </c>
      <c r="P8802" s="763" t="s">
        <v>4882</v>
      </c>
      <c r="Q8802" s="766" t="s">
        <v>5102</v>
      </c>
      <c r="R8802" s="763"/>
      <c r="T8802" s="761"/>
    </row>
    <row r="8803" spans="1:20" s="760" customFormat="1" ht="15.75" customHeight="1" x14ac:dyDescent="0.25">
      <c r="A8803" s="945"/>
      <c r="B8803" s="952"/>
      <c r="C8803" s="953"/>
      <c r="D8803" s="768"/>
      <c r="E8803" s="945"/>
      <c r="F8803" s="945"/>
      <c r="G8803" s="945"/>
      <c r="H8803" s="945"/>
      <c r="I8803" s="945"/>
      <c r="J8803" s="769" t="s">
        <v>14</v>
      </c>
      <c r="K8803" s="770" t="s">
        <v>14</v>
      </c>
      <c r="L8803" s="771" t="s">
        <v>14</v>
      </c>
      <c r="M8803" s="771" t="s">
        <v>14</v>
      </c>
      <c r="N8803" s="769" t="s">
        <v>14</v>
      </c>
      <c r="O8803" s="769" t="s">
        <v>14</v>
      </c>
      <c r="P8803" s="769" t="s">
        <v>14</v>
      </c>
      <c r="Q8803" s="769" t="s">
        <v>14</v>
      </c>
      <c r="R8803" s="769"/>
      <c r="T8803" s="761"/>
    </row>
    <row r="8804" spans="1:20" s="498" customFormat="1" ht="12" x14ac:dyDescent="0.25">
      <c r="A8804" s="772"/>
      <c r="D8804" s="515" t="s">
        <v>15155</v>
      </c>
      <c r="E8804" s="779" t="s">
        <v>15156</v>
      </c>
      <c r="F8804" s="780" t="s">
        <v>6522</v>
      </c>
      <c r="G8804" s="781" t="s">
        <v>6475</v>
      </c>
      <c r="H8804" s="781" t="s">
        <v>6476</v>
      </c>
      <c r="I8804" s="781" t="s">
        <v>5517</v>
      </c>
      <c r="J8804" s="782">
        <v>4000000</v>
      </c>
      <c r="K8804" s="783">
        <v>4000000</v>
      </c>
      <c r="L8804" s="784">
        <f t="shared" si="575"/>
        <v>0</v>
      </c>
      <c r="M8804" s="784">
        <f t="shared" si="576"/>
        <v>0</v>
      </c>
      <c r="N8804" s="782">
        <v>4000000</v>
      </c>
      <c r="O8804" s="782">
        <v>4000000</v>
      </c>
      <c r="P8804" s="515">
        <v>12000000</v>
      </c>
      <c r="Q8804" s="782">
        <v>4000000</v>
      </c>
      <c r="R8804" s="782"/>
      <c r="T8804" s="568"/>
    </row>
    <row r="8805" spans="1:20" s="498" customFormat="1" ht="12" x14ac:dyDescent="0.25">
      <c r="A8805" s="772"/>
      <c r="D8805" s="515" t="s">
        <v>15157</v>
      </c>
      <c r="E8805" s="779" t="s">
        <v>15158</v>
      </c>
      <c r="F8805" s="780" t="s">
        <v>6525</v>
      </c>
      <c r="G8805" s="781" t="s">
        <v>6475</v>
      </c>
      <c r="H8805" s="781" t="s">
        <v>6476</v>
      </c>
      <c r="I8805" s="781" t="s">
        <v>5517</v>
      </c>
      <c r="J8805" s="782">
        <v>2000000</v>
      </c>
      <c r="K8805" s="783">
        <v>2000000</v>
      </c>
      <c r="L8805" s="784">
        <f t="shared" si="575"/>
        <v>0</v>
      </c>
      <c r="M8805" s="784">
        <f t="shared" si="576"/>
        <v>0</v>
      </c>
      <c r="N8805" s="782">
        <v>2000000</v>
      </c>
      <c r="O8805" s="782">
        <v>2000000</v>
      </c>
      <c r="P8805" s="515">
        <v>6000000</v>
      </c>
      <c r="Q8805" s="782">
        <v>3000000</v>
      </c>
      <c r="R8805" s="782"/>
      <c r="T8805" s="568"/>
    </row>
    <row r="8806" spans="1:20" s="498" customFormat="1" ht="12" x14ac:dyDescent="0.25">
      <c r="A8806" s="772"/>
      <c r="D8806" s="515" t="s">
        <v>15159</v>
      </c>
      <c r="E8806" s="779" t="s">
        <v>15160</v>
      </c>
      <c r="F8806" s="780" t="s">
        <v>5915</v>
      </c>
      <c r="G8806" s="781" t="s">
        <v>6475</v>
      </c>
      <c r="H8806" s="781" t="s">
        <v>6476</v>
      </c>
      <c r="I8806" s="781" t="s">
        <v>5517</v>
      </c>
      <c r="J8806" s="782">
        <v>500000</v>
      </c>
      <c r="K8806" s="783">
        <v>5000000</v>
      </c>
      <c r="L8806" s="784">
        <v>0</v>
      </c>
      <c r="M8806" s="784">
        <f t="shared" si="576"/>
        <v>4500000</v>
      </c>
      <c r="N8806" s="782">
        <v>500000</v>
      </c>
      <c r="O8806" s="782">
        <v>500000</v>
      </c>
      <c r="P8806" s="515">
        <v>1500000</v>
      </c>
      <c r="Q8806" s="782">
        <v>400000</v>
      </c>
      <c r="R8806" s="782"/>
      <c r="T8806" s="568"/>
    </row>
    <row r="8807" spans="1:20" s="498" customFormat="1" ht="12" x14ac:dyDescent="0.25">
      <c r="A8807" s="772"/>
      <c r="D8807" s="515" t="s">
        <v>15161</v>
      </c>
      <c r="E8807" s="779" t="s">
        <v>15162</v>
      </c>
      <c r="F8807" s="780" t="s">
        <v>5703</v>
      </c>
      <c r="G8807" s="781" t="s">
        <v>6475</v>
      </c>
      <c r="H8807" s="781" t="s">
        <v>6476</v>
      </c>
      <c r="I8807" s="781" t="s">
        <v>5517</v>
      </c>
      <c r="J8807" s="782">
        <v>1500000</v>
      </c>
      <c r="K8807" s="783">
        <v>1500000</v>
      </c>
      <c r="L8807" s="784">
        <f t="shared" si="575"/>
        <v>0</v>
      </c>
      <c r="M8807" s="784">
        <f t="shared" si="576"/>
        <v>0</v>
      </c>
      <c r="N8807" s="782">
        <v>1500000</v>
      </c>
      <c r="O8807" s="782">
        <v>1500000</v>
      </c>
      <c r="P8807" s="515">
        <v>4500000</v>
      </c>
      <c r="Q8807" s="782">
        <v>1300000</v>
      </c>
      <c r="R8807" s="782"/>
      <c r="T8807" s="568"/>
    </row>
    <row r="8808" spans="1:20" s="498" customFormat="1" ht="12" x14ac:dyDescent="0.25">
      <c r="A8808" s="772"/>
      <c r="D8808" s="515" t="s">
        <v>15163</v>
      </c>
      <c r="E8808" s="779" t="s">
        <v>15164</v>
      </c>
      <c r="F8808" s="780" t="s">
        <v>5709</v>
      </c>
      <c r="G8808" s="781" t="s">
        <v>6475</v>
      </c>
      <c r="H8808" s="781" t="s">
        <v>6476</v>
      </c>
      <c r="I8808" s="781" t="s">
        <v>5517</v>
      </c>
      <c r="J8808" s="782">
        <v>500000</v>
      </c>
      <c r="K8808" s="783">
        <v>500000</v>
      </c>
      <c r="L8808" s="784">
        <f t="shared" si="575"/>
        <v>0</v>
      </c>
      <c r="M8808" s="784">
        <f t="shared" si="576"/>
        <v>0</v>
      </c>
      <c r="N8808" s="782">
        <v>500000</v>
      </c>
      <c r="O8808" s="782">
        <v>500000</v>
      </c>
      <c r="P8808" s="515">
        <v>1500000</v>
      </c>
      <c r="Q8808" s="782">
        <v>500000</v>
      </c>
      <c r="R8808" s="782"/>
      <c r="T8808" s="568"/>
    </row>
    <row r="8809" spans="1:20" s="498" customFormat="1" ht="24" x14ac:dyDescent="0.25">
      <c r="A8809" s="772"/>
      <c r="D8809" s="515" t="s">
        <v>15165</v>
      </c>
      <c r="E8809" s="779" t="s">
        <v>15166</v>
      </c>
      <c r="F8809" s="780" t="s">
        <v>9894</v>
      </c>
      <c r="G8809" s="781" t="s">
        <v>6475</v>
      </c>
      <c r="H8809" s="781" t="s">
        <v>6476</v>
      </c>
      <c r="I8809" s="781" t="s">
        <v>5517</v>
      </c>
      <c r="J8809" s="782">
        <v>50000</v>
      </c>
      <c r="K8809" s="783">
        <v>50000</v>
      </c>
      <c r="L8809" s="784">
        <f t="shared" si="575"/>
        <v>0</v>
      </c>
      <c r="M8809" s="784">
        <f t="shared" si="576"/>
        <v>0</v>
      </c>
      <c r="N8809" s="782">
        <v>50000</v>
      </c>
      <c r="O8809" s="782">
        <v>50000</v>
      </c>
      <c r="P8809" s="515">
        <v>150000</v>
      </c>
      <c r="Q8809" s="782">
        <v>50000</v>
      </c>
      <c r="R8809" s="782"/>
      <c r="T8809" s="568"/>
    </row>
    <row r="8810" spans="1:20" s="498" customFormat="1" ht="12" x14ac:dyDescent="0.25">
      <c r="A8810" s="772"/>
      <c r="D8810" s="515" t="s">
        <v>15167</v>
      </c>
      <c r="E8810" s="779" t="s">
        <v>15168</v>
      </c>
      <c r="F8810" s="780" t="s">
        <v>5718</v>
      </c>
      <c r="G8810" s="781" t="s">
        <v>6475</v>
      </c>
      <c r="H8810" s="781" t="s">
        <v>6476</v>
      </c>
      <c r="I8810" s="781" t="s">
        <v>5517</v>
      </c>
      <c r="J8810" s="782">
        <v>0</v>
      </c>
      <c r="K8810" s="783">
        <v>0</v>
      </c>
      <c r="L8810" s="784">
        <f t="shared" si="575"/>
        <v>0</v>
      </c>
      <c r="M8810" s="784">
        <f t="shared" si="576"/>
        <v>0</v>
      </c>
      <c r="N8810" s="782">
        <v>0</v>
      </c>
      <c r="O8810" s="782">
        <v>0</v>
      </c>
      <c r="P8810" s="515">
        <v>0</v>
      </c>
      <c r="Q8810" s="782">
        <v>0</v>
      </c>
      <c r="R8810" s="782"/>
      <c r="T8810" s="568"/>
    </row>
    <row r="8811" spans="1:20" s="498" customFormat="1" ht="12" x14ac:dyDescent="0.25">
      <c r="A8811" s="772"/>
      <c r="D8811" s="515" t="s">
        <v>15169</v>
      </c>
      <c r="E8811" s="779" t="s">
        <v>15170</v>
      </c>
      <c r="F8811" s="780" t="s">
        <v>5721</v>
      </c>
      <c r="G8811" s="781" t="s">
        <v>6475</v>
      </c>
      <c r="H8811" s="781" t="s">
        <v>6476</v>
      </c>
      <c r="I8811" s="781" t="s">
        <v>5517</v>
      </c>
      <c r="J8811" s="782">
        <v>500000</v>
      </c>
      <c r="K8811" s="783">
        <v>500000</v>
      </c>
      <c r="L8811" s="784">
        <f t="shared" si="575"/>
        <v>0</v>
      </c>
      <c r="M8811" s="784">
        <f t="shared" si="576"/>
        <v>0</v>
      </c>
      <c r="N8811" s="782">
        <v>500000</v>
      </c>
      <c r="O8811" s="782">
        <v>600000</v>
      </c>
      <c r="P8811" s="515">
        <v>1600000</v>
      </c>
      <c r="Q8811" s="782">
        <v>500000</v>
      </c>
      <c r="R8811" s="782"/>
      <c r="T8811" s="568"/>
    </row>
    <row r="8812" spans="1:20" s="498" customFormat="1" ht="24" x14ac:dyDescent="0.25">
      <c r="A8812" s="772"/>
      <c r="D8812" s="515" t="s">
        <v>15171</v>
      </c>
      <c r="E8812" s="779" t="s">
        <v>15172</v>
      </c>
      <c r="F8812" s="780" t="s">
        <v>5724</v>
      </c>
      <c r="G8812" s="781" t="s">
        <v>6475</v>
      </c>
      <c r="H8812" s="781" t="s">
        <v>6476</v>
      </c>
      <c r="I8812" s="781" t="s">
        <v>5517</v>
      </c>
      <c r="J8812" s="782">
        <v>0</v>
      </c>
      <c r="K8812" s="783">
        <v>0</v>
      </c>
      <c r="L8812" s="784">
        <f t="shared" si="575"/>
        <v>0</v>
      </c>
      <c r="M8812" s="784">
        <f t="shared" si="576"/>
        <v>0</v>
      </c>
      <c r="N8812" s="782">
        <v>0</v>
      </c>
      <c r="O8812" s="782">
        <v>0</v>
      </c>
      <c r="P8812" s="515">
        <v>0</v>
      </c>
      <c r="Q8812" s="782">
        <v>0</v>
      </c>
      <c r="R8812" s="782"/>
      <c r="T8812" s="568"/>
    </row>
    <row r="8813" spans="1:20" s="498" customFormat="1" ht="12" x14ac:dyDescent="0.25">
      <c r="A8813" s="772"/>
      <c r="D8813" s="515" t="s">
        <v>15173</v>
      </c>
      <c r="E8813" s="779" t="s">
        <v>15174</v>
      </c>
      <c r="F8813" s="515" t="s">
        <v>5727</v>
      </c>
      <c r="G8813" s="781" t="s">
        <v>6475</v>
      </c>
      <c r="H8813" s="781" t="s">
        <v>6476</v>
      </c>
      <c r="I8813" s="781" t="s">
        <v>5517</v>
      </c>
      <c r="J8813" s="782">
        <v>3000000</v>
      </c>
      <c r="K8813" s="783">
        <v>25000000</v>
      </c>
      <c r="L8813" s="784">
        <v>0</v>
      </c>
      <c r="M8813" s="784">
        <f t="shared" si="576"/>
        <v>22000000</v>
      </c>
      <c r="N8813" s="782">
        <v>3000000</v>
      </c>
      <c r="O8813" s="782">
        <v>3000000</v>
      </c>
      <c r="P8813" s="515">
        <v>9000000</v>
      </c>
      <c r="Q8813" s="782">
        <v>3000000</v>
      </c>
      <c r="R8813" s="782"/>
      <c r="T8813" s="568"/>
    </row>
    <row r="8814" spans="1:20" s="498" customFormat="1" ht="12" x14ac:dyDescent="0.25">
      <c r="A8814" s="772"/>
      <c r="D8814" s="515" t="s">
        <v>15175</v>
      </c>
      <c r="E8814" s="779" t="s">
        <v>15176</v>
      </c>
      <c r="F8814" s="780" t="s">
        <v>5730</v>
      </c>
      <c r="G8814" s="781" t="s">
        <v>6475</v>
      </c>
      <c r="H8814" s="781" t="s">
        <v>6476</v>
      </c>
      <c r="I8814" s="781" t="s">
        <v>5517</v>
      </c>
      <c r="J8814" s="782">
        <v>2000000</v>
      </c>
      <c r="K8814" s="783">
        <v>2000000</v>
      </c>
      <c r="L8814" s="784">
        <f t="shared" si="575"/>
        <v>0</v>
      </c>
      <c r="M8814" s="784">
        <f t="shared" si="576"/>
        <v>0</v>
      </c>
      <c r="N8814" s="782">
        <v>2000000</v>
      </c>
      <c r="O8814" s="782">
        <v>2000000</v>
      </c>
      <c r="P8814" s="515">
        <v>6000000</v>
      </c>
      <c r="Q8814" s="782">
        <v>0</v>
      </c>
      <c r="R8814" s="782"/>
      <c r="T8814" s="568"/>
    </row>
    <row r="8815" spans="1:20" s="498" customFormat="1" ht="12" x14ac:dyDescent="0.25">
      <c r="A8815" s="772"/>
      <c r="D8815" s="515" t="s">
        <v>15177</v>
      </c>
      <c r="E8815" s="779" t="s">
        <v>15178</v>
      </c>
      <c r="F8815" s="515" t="s">
        <v>6605</v>
      </c>
      <c r="G8815" s="781" t="s">
        <v>6475</v>
      </c>
      <c r="H8815" s="781" t="s">
        <v>6476</v>
      </c>
      <c r="I8815" s="781" t="s">
        <v>5517</v>
      </c>
      <c r="J8815" s="782">
        <v>8000000</v>
      </c>
      <c r="K8815" s="783">
        <v>8000000</v>
      </c>
      <c r="L8815" s="784">
        <f t="shared" si="575"/>
        <v>0</v>
      </c>
      <c r="M8815" s="784">
        <f t="shared" si="576"/>
        <v>0</v>
      </c>
      <c r="N8815" s="782">
        <v>8000000</v>
      </c>
      <c r="O8815" s="782">
        <v>8000000</v>
      </c>
      <c r="P8815" s="515">
        <v>24000000</v>
      </c>
      <c r="Q8815" s="782">
        <v>8000000</v>
      </c>
      <c r="R8815" s="782"/>
      <c r="T8815" s="568"/>
    </row>
    <row r="8816" spans="1:20" s="498" customFormat="1" ht="12" x14ac:dyDescent="0.25">
      <c r="A8816" s="772"/>
      <c r="D8816" s="515" t="s">
        <v>15179</v>
      </c>
      <c r="E8816" s="779" t="s">
        <v>15180</v>
      </c>
      <c r="F8816" s="780" t="s">
        <v>5739</v>
      </c>
      <c r="G8816" s="781" t="s">
        <v>6475</v>
      </c>
      <c r="H8816" s="781" t="s">
        <v>6476</v>
      </c>
      <c r="I8816" s="781" t="s">
        <v>5517</v>
      </c>
      <c r="J8816" s="782">
        <v>1000000</v>
      </c>
      <c r="K8816" s="783">
        <v>1000000</v>
      </c>
      <c r="L8816" s="784">
        <f t="shared" si="575"/>
        <v>0</v>
      </c>
      <c r="M8816" s="784">
        <f t="shared" si="576"/>
        <v>0</v>
      </c>
      <c r="N8816" s="782">
        <v>1000000</v>
      </c>
      <c r="O8816" s="782">
        <v>1000000</v>
      </c>
      <c r="P8816" s="515">
        <v>3000000</v>
      </c>
      <c r="Q8816" s="782">
        <v>1000000</v>
      </c>
      <c r="R8816" s="782"/>
      <c r="T8816" s="568"/>
    </row>
    <row r="8817" spans="1:20" s="498" customFormat="1" ht="25.5" customHeight="1" x14ac:dyDescent="0.25">
      <c r="A8817" s="772"/>
      <c r="D8817" s="515" t="s">
        <v>15181</v>
      </c>
      <c r="E8817" s="779" t="s">
        <v>15182</v>
      </c>
      <c r="F8817" s="780" t="s">
        <v>5881</v>
      </c>
      <c r="G8817" s="781" t="s">
        <v>6475</v>
      </c>
      <c r="H8817" s="781" t="s">
        <v>6476</v>
      </c>
      <c r="I8817" s="781" t="s">
        <v>5517</v>
      </c>
      <c r="J8817" s="782">
        <v>500000</v>
      </c>
      <c r="K8817" s="783">
        <v>500000</v>
      </c>
      <c r="L8817" s="784">
        <f t="shared" si="575"/>
        <v>0</v>
      </c>
      <c r="M8817" s="784">
        <f t="shared" si="576"/>
        <v>0</v>
      </c>
      <c r="N8817" s="782">
        <v>500000</v>
      </c>
      <c r="O8817" s="782">
        <v>500000</v>
      </c>
      <c r="P8817" s="515">
        <v>1500000</v>
      </c>
      <c r="Q8817" s="782">
        <v>500000</v>
      </c>
      <c r="R8817" s="782"/>
      <c r="T8817" s="568"/>
    </row>
    <row r="8818" spans="1:20" s="498" customFormat="1" ht="24" x14ac:dyDescent="0.25">
      <c r="A8818" s="772"/>
      <c r="D8818" s="515" t="s">
        <v>15183</v>
      </c>
      <c r="E8818" s="779" t="s">
        <v>15184</v>
      </c>
      <c r="F8818" s="780" t="s">
        <v>15185</v>
      </c>
      <c r="G8818" s="781" t="s">
        <v>6475</v>
      </c>
      <c r="H8818" s="781" t="s">
        <v>6476</v>
      </c>
      <c r="I8818" s="781" t="s">
        <v>5517</v>
      </c>
      <c r="J8818" s="782">
        <v>10000000</v>
      </c>
      <c r="K8818" s="783">
        <v>10000000</v>
      </c>
      <c r="L8818" s="784">
        <f t="shared" si="575"/>
        <v>0</v>
      </c>
      <c r="M8818" s="784">
        <f t="shared" si="576"/>
        <v>0</v>
      </c>
      <c r="N8818" s="782">
        <v>10000000</v>
      </c>
      <c r="O8818" s="782">
        <v>10000000</v>
      </c>
      <c r="P8818" s="515">
        <v>30000000</v>
      </c>
      <c r="Q8818" s="782">
        <v>0</v>
      </c>
      <c r="R8818" s="782"/>
      <c r="T8818" s="568"/>
    </row>
    <row r="8819" spans="1:20" s="498" customFormat="1" ht="12" x14ac:dyDescent="0.25">
      <c r="A8819" s="772"/>
      <c r="D8819" s="515" t="s">
        <v>15186</v>
      </c>
      <c r="E8819" s="779" t="s">
        <v>15187</v>
      </c>
      <c r="F8819" s="515" t="s">
        <v>5765</v>
      </c>
      <c r="G8819" s="781" t="s">
        <v>6475</v>
      </c>
      <c r="H8819" s="781" t="s">
        <v>6476</v>
      </c>
      <c r="I8819" s="781" t="s">
        <v>5517</v>
      </c>
      <c r="J8819" s="782">
        <v>3000000</v>
      </c>
      <c r="K8819" s="783">
        <v>3000000</v>
      </c>
      <c r="L8819" s="784">
        <f t="shared" si="575"/>
        <v>0</v>
      </c>
      <c r="M8819" s="784">
        <f t="shared" si="576"/>
        <v>0</v>
      </c>
      <c r="N8819" s="782">
        <v>3000000</v>
      </c>
      <c r="O8819" s="782">
        <v>3000000</v>
      </c>
      <c r="P8819" s="515">
        <v>9000000</v>
      </c>
      <c r="Q8819" s="782">
        <v>3000000</v>
      </c>
      <c r="R8819" s="782"/>
      <c r="T8819" s="568"/>
    </row>
    <row r="8820" spans="1:20" s="498" customFormat="1" ht="12" x14ac:dyDescent="0.25">
      <c r="A8820" s="772"/>
      <c r="D8820" s="515" t="s">
        <v>15188</v>
      </c>
      <c r="E8820" s="779" t="s">
        <v>15189</v>
      </c>
      <c r="F8820" s="780" t="s">
        <v>5768</v>
      </c>
      <c r="G8820" s="781" t="s">
        <v>6475</v>
      </c>
      <c r="H8820" s="781" t="s">
        <v>6476</v>
      </c>
      <c r="I8820" s="781" t="s">
        <v>5517</v>
      </c>
      <c r="J8820" s="782">
        <v>1200000</v>
      </c>
      <c r="K8820" s="783">
        <v>1200000</v>
      </c>
      <c r="L8820" s="784">
        <f t="shared" si="575"/>
        <v>0</v>
      </c>
      <c r="M8820" s="784">
        <f t="shared" si="576"/>
        <v>0</v>
      </c>
      <c r="N8820" s="782">
        <v>1200000</v>
      </c>
      <c r="O8820" s="782">
        <v>1200000</v>
      </c>
      <c r="P8820" s="515">
        <v>3600000</v>
      </c>
      <c r="Q8820" s="782">
        <v>1200000</v>
      </c>
      <c r="R8820" s="782"/>
      <c r="T8820" s="568"/>
    </row>
    <row r="8821" spans="1:20" s="498" customFormat="1" ht="60" x14ac:dyDescent="0.25">
      <c r="A8821" s="772"/>
      <c r="D8821" s="515"/>
      <c r="E8821" s="779" t="s">
        <v>15189</v>
      </c>
      <c r="F8821" s="780" t="s">
        <v>15190</v>
      </c>
      <c r="G8821" s="781" t="s">
        <v>6475</v>
      </c>
      <c r="H8821" s="781" t="s">
        <v>6476</v>
      </c>
      <c r="I8821" s="781" t="s">
        <v>5517</v>
      </c>
      <c r="J8821" s="782"/>
      <c r="K8821" s="783">
        <v>1000000000</v>
      </c>
      <c r="L8821" s="784">
        <v>0</v>
      </c>
      <c r="M8821" s="784">
        <f t="shared" si="576"/>
        <v>1000000000</v>
      </c>
      <c r="N8821" s="782">
        <v>1000000000</v>
      </c>
      <c r="O8821" s="782">
        <v>500000000</v>
      </c>
      <c r="P8821" s="515"/>
      <c r="Q8821" s="782"/>
      <c r="R8821" s="782"/>
      <c r="T8821" s="568"/>
    </row>
    <row r="8822" spans="1:20" s="498" customFormat="1" ht="12" x14ac:dyDescent="0.25">
      <c r="A8822" s="772"/>
      <c r="B8822" s="566" t="s">
        <v>2716</v>
      </c>
      <c r="C8822" s="810"/>
      <c r="D8822" s="515"/>
      <c r="E8822" s="810"/>
      <c r="F8822" s="827"/>
      <c r="G8822" s="810"/>
      <c r="H8822" s="810"/>
      <c r="I8822" s="779"/>
      <c r="J8822" s="782">
        <v>528116639</v>
      </c>
      <c r="K8822" s="783">
        <f>SUM(K8724,K8761)</f>
        <v>1838016639</v>
      </c>
      <c r="L8822" s="782">
        <f t="shared" ref="L8822:O8822" si="577">SUM(L8724,L8761)</f>
        <v>0</v>
      </c>
      <c r="M8822" s="782">
        <f t="shared" si="577"/>
        <v>1309900000</v>
      </c>
      <c r="N8822" s="782">
        <f t="shared" si="577"/>
        <v>1536916965</v>
      </c>
      <c r="O8822" s="782">
        <f t="shared" si="577"/>
        <v>1046017293</v>
      </c>
      <c r="P8822" s="515">
        <v>1611050897</v>
      </c>
      <c r="Q8822" s="782">
        <v>275037904</v>
      </c>
      <c r="R8822" s="782"/>
      <c r="T8822" s="568"/>
    </row>
    <row r="8823" spans="1:20" s="498" customFormat="1" ht="12" x14ac:dyDescent="0.25">
      <c r="A8823" s="772"/>
      <c r="F8823" s="536"/>
      <c r="J8823" s="776"/>
      <c r="K8823" s="829"/>
      <c r="L8823" s="776"/>
      <c r="M8823" s="776"/>
      <c r="N8823" s="776"/>
      <c r="O8823" s="776"/>
      <c r="Q8823" s="776"/>
      <c r="R8823" s="776"/>
      <c r="T8823" s="568"/>
    </row>
    <row r="8824" spans="1:20" s="498" customFormat="1" ht="12" x14ac:dyDescent="0.25">
      <c r="A8824" s="772"/>
      <c r="F8824" s="536"/>
      <c r="J8824" s="776"/>
      <c r="K8824" s="829"/>
      <c r="L8824" s="776"/>
      <c r="M8824" s="776"/>
      <c r="N8824" s="776"/>
      <c r="O8824" s="776"/>
      <c r="Q8824" s="776"/>
      <c r="R8824" s="776"/>
      <c r="T8824" s="568"/>
    </row>
    <row r="8825" spans="1:20" s="498" customFormat="1" ht="12" x14ac:dyDescent="0.25">
      <c r="A8825" s="772"/>
      <c r="F8825" s="536"/>
      <c r="J8825" s="776"/>
      <c r="K8825" s="829"/>
      <c r="L8825" s="776"/>
      <c r="M8825" s="776"/>
      <c r="N8825" s="776"/>
      <c r="O8825" s="776"/>
      <c r="Q8825" s="776"/>
      <c r="R8825" s="776"/>
      <c r="T8825" s="568"/>
    </row>
    <row r="8826" spans="1:20" s="498" customFormat="1" ht="12" x14ac:dyDescent="0.25">
      <c r="A8826" s="772"/>
      <c r="F8826" s="536"/>
      <c r="J8826" s="776"/>
      <c r="K8826" s="829"/>
      <c r="L8826" s="776"/>
      <c r="M8826" s="776"/>
      <c r="N8826" s="776"/>
      <c r="O8826" s="776"/>
      <c r="Q8826" s="776"/>
      <c r="R8826" s="776"/>
      <c r="T8826" s="568"/>
    </row>
    <row r="8827" spans="1:20" s="498" customFormat="1" ht="12" x14ac:dyDescent="0.25">
      <c r="A8827" s="772"/>
      <c r="F8827" s="536"/>
      <c r="J8827" s="776"/>
      <c r="K8827" s="829"/>
      <c r="L8827" s="776"/>
      <c r="M8827" s="776"/>
      <c r="N8827" s="776"/>
      <c r="O8827" s="776"/>
      <c r="Q8827" s="776"/>
      <c r="R8827" s="776"/>
      <c r="T8827" s="568"/>
    </row>
    <row r="8828" spans="1:20" s="751" customFormat="1" ht="12" customHeight="1" x14ac:dyDescent="0.3">
      <c r="A8828" s="946" t="s">
        <v>5500</v>
      </c>
      <c r="B8828" s="946"/>
      <c r="C8828" s="946"/>
      <c r="D8828" s="946"/>
      <c r="E8828" s="946"/>
      <c r="F8828" s="946"/>
      <c r="G8828" s="946"/>
      <c r="H8828" s="946"/>
      <c r="I8828" s="946"/>
      <c r="J8828" s="946"/>
      <c r="K8828" s="946"/>
      <c r="L8828" s="946"/>
      <c r="M8828" s="946"/>
      <c r="N8828" s="946"/>
      <c r="O8828" s="946"/>
      <c r="P8828" s="946"/>
      <c r="Q8828" s="946"/>
      <c r="T8828" s="752"/>
    </row>
    <row r="8829" spans="1:20" s="751" customFormat="1" ht="13.8" x14ac:dyDescent="0.3">
      <c r="A8829" s="946" t="s">
        <v>5501</v>
      </c>
      <c r="B8829" s="946"/>
      <c r="C8829" s="946"/>
      <c r="D8829" s="946"/>
      <c r="E8829" s="946"/>
      <c r="F8829" s="946"/>
      <c r="G8829" s="946"/>
      <c r="H8829" s="946"/>
      <c r="I8829" s="946"/>
      <c r="J8829" s="946"/>
      <c r="K8829" s="946"/>
      <c r="L8829" s="946"/>
      <c r="M8829" s="946"/>
      <c r="N8829" s="946"/>
      <c r="O8829" s="946"/>
      <c r="P8829" s="946"/>
      <c r="Q8829" s="946"/>
      <c r="T8829" s="752"/>
    </row>
    <row r="8830" spans="1:20" s="753" customFormat="1" ht="13.2" x14ac:dyDescent="0.25">
      <c r="A8830" s="947" t="s">
        <v>12786</v>
      </c>
      <c r="B8830" s="947"/>
      <c r="C8830" s="947"/>
      <c r="D8830" s="947"/>
      <c r="E8830" s="947"/>
      <c r="F8830" s="947"/>
      <c r="G8830" s="947"/>
      <c r="H8830" s="947"/>
      <c r="I8830" s="947"/>
      <c r="J8830" s="947"/>
      <c r="K8830" s="947"/>
      <c r="L8830" s="947"/>
      <c r="M8830" s="947"/>
      <c r="N8830" s="947"/>
      <c r="O8830" s="947"/>
      <c r="P8830" s="947"/>
      <c r="Q8830" s="947"/>
      <c r="T8830" s="754"/>
    </row>
    <row r="8831" spans="1:20" s="760" customFormat="1" ht="24" customHeight="1" x14ac:dyDescent="0.25">
      <c r="A8831" s="943" t="s">
        <v>5502</v>
      </c>
      <c r="B8831" s="948" t="s">
        <v>5503</v>
      </c>
      <c r="C8831" s="949"/>
      <c r="D8831" s="755"/>
      <c r="E8831" s="943" t="s">
        <v>5504</v>
      </c>
      <c r="F8831" s="943" t="s">
        <v>4881</v>
      </c>
      <c r="G8831" s="943" t="s">
        <v>5505</v>
      </c>
      <c r="H8831" s="943" t="s">
        <v>5506</v>
      </c>
      <c r="I8831" s="943" t="s">
        <v>5507</v>
      </c>
      <c r="J8831" s="756" t="s">
        <v>3115</v>
      </c>
      <c r="K8831" s="757" t="s">
        <v>3116</v>
      </c>
      <c r="L8831" s="758" t="s">
        <v>5508</v>
      </c>
      <c r="M8831" s="758" t="s">
        <v>5509</v>
      </c>
      <c r="N8831" s="756" t="s">
        <v>3116</v>
      </c>
      <c r="O8831" s="756" t="s">
        <v>3116</v>
      </c>
      <c r="P8831" s="759" t="s">
        <v>3317</v>
      </c>
      <c r="Q8831" s="759" t="s">
        <v>3341</v>
      </c>
      <c r="R8831" s="759" t="s">
        <v>5510</v>
      </c>
      <c r="T8831" s="761"/>
    </row>
    <row r="8832" spans="1:20" s="760" customFormat="1" ht="19.5" customHeight="1" x14ac:dyDescent="0.25">
      <c r="A8832" s="944"/>
      <c r="B8832" s="950"/>
      <c r="C8832" s="951"/>
      <c r="D8832" s="762"/>
      <c r="E8832" s="944"/>
      <c r="F8832" s="944"/>
      <c r="G8832" s="944"/>
      <c r="H8832" s="944"/>
      <c r="I8832" s="944"/>
      <c r="J8832" s="763">
        <v>2020</v>
      </c>
      <c r="K8832" s="764" t="s">
        <v>3120</v>
      </c>
      <c r="L8832" s="765" t="s">
        <v>3120</v>
      </c>
      <c r="M8832" s="765" t="s">
        <v>3120</v>
      </c>
      <c r="N8832" s="766" t="s">
        <v>5068</v>
      </c>
      <c r="O8832" s="766" t="s">
        <v>5069</v>
      </c>
      <c r="P8832" s="763" t="s">
        <v>4882</v>
      </c>
      <c r="Q8832" s="766" t="s">
        <v>5102</v>
      </c>
      <c r="R8832" s="763"/>
      <c r="T8832" s="761"/>
    </row>
    <row r="8833" spans="1:20" s="760" customFormat="1" ht="15.75" customHeight="1" x14ac:dyDescent="0.25">
      <c r="A8833" s="945"/>
      <c r="B8833" s="952"/>
      <c r="C8833" s="953"/>
      <c r="D8833" s="768"/>
      <c r="E8833" s="945"/>
      <c r="F8833" s="945"/>
      <c r="G8833" s="945"/>
      <c r="H8833" s="945"/>
      <c r="I8833" s="945"/>
      <c r="J8833" s="769" t="s">
        <v>14</v>
      </c>
      <c r="K8833" s="770" t="s">
        <v>14</v>
      </c>
      <c r="L8833" s="771" t="s">
        <v>14</v>
      </c>
      <c r="M8833" s="771" t="s">
        <v>14</v>
      </c>
      <c r="N8833" s="769" t="s">
        <v>14</v>
      </c>
      <c r="O8833" s="769" t="s">
        <v>14</v>
      </c>
      <c r="P8833" s="769" t="s">
        <v>14</v>
      </c>
      <c r="Q8833" s="769" t="s">
        <v>14</v>
      </c>
      <c r="R8833" s="769"/>
      <c r="T8833" s="761"/>
    </row>
    <row r="8834" spans="1:20" s="498" customFormat="1" ht="12" x14ac:dyDescent="0.25">
      <c r="A8834" s="772" t="s">
        <v>15191</v>
      </c>
      <c r="B8834" s="773" t="s">
        <v>2717</v>
      </c>
      <c r="C8834" s="773"/>
      <c r="D8834" s="817"/>
      <c r="E8834" s="773"/>
      <c r="F8834" s="775"/>
      <c r="G8834" s="773"/>
      <c r="H8834" s="773"/>
      <c r="I8834" s="773"/>
      <c r="J8834" s="776"/>
      <c r="K8834" s="829"/>
      <c r="L8834" s="776"/>
      <c r="M8834" s="776"/>
      <c r="N8834" s="776"/>
      <c r="O8834" s="776"/>
      <c r="Q8834" s="776"/>
      <c r="R8834" s="776"/>
      <c r="T8834" s="568"/>
    </row>
    <row r="8835" spans="1:20" s="498" customFormat="1" ht="12" x14ac:dyDescent="0.25">
      <c r="A8835" s="772"/>
      <c r="D8835" s="515"/>
      <c r="F8835" s="536"/>
      <c r="J8835" s="776"/>
      <c r="K8835" s="829"/>
      <c r="L8835" s="776"/>
      <c r="M8835" s="776"/>
      <c r="N8835" s="776"/>
      <c r="O8835" s="776"/>
      <c r="Q8835" s="776"/>
      <c r="R8835" s="776"/>
      <c r="T8835" s="568"/>
    </row>
    <row r="8836" spans="1:20" s="498" customFormat="1" ht="12" x14ac:dyDescent="0.25">
      <c r="A8836" s="772"/>
      <c r="C8836" s="773" t="s">
        <v>5142</v>
      </c>
      <c r="D8836" s="794"/>
      <c r="E8836" s="773"/>
      <c r="F8836" s="775"/>
      <c r="G8836" s="773"/>
      <c r="H8836" s="773"/>
      <c r="I8836" s="773"/>
      <c r="J8836" s="777">
        <v>85900000</v>
      </c>
      <c r="K8836" s="789">
        <f>SUM(K8837:K8881)</f>
        <v>146200000</v>
      </c>
      <c r="L8836" s="784">
        <f t="shared" ref="L8836:O8836" si="578">SUM(L8837:L8881)</f>
        <v>0</v>
      </c>
      <c r="M8836" s="784">
        <f t="shared" si="578"/>
        <v>60300000</v>
      </c>
      <c r="N8836" s="784">
        <f t="shared" si="578"/>
        <v>85900000</v>
      </c>
      <c r="O8836" s="784">
        <f t="shared" si="578"/>
        <v>88250000</v>
      </c>
      <c r="P8836" s="777">
        <f>SUM(K8836,N8836,O8836)</f>
        <v>320350000</v>
      </c>
      <c r="Q8836" s="777">
        <v>114900000</v>
      </c>
      <c r="R8836" s="777"/>
      <c r="T8836" s="568"/>
    </row>
    <row r="8837" spans="1:20" s="498" customFormat="1" ht="24" x14ac:dyDescent="0.25">
      <c r="A8837" s="772"/>
      <c r="D8837" s="515" t="s">
        <v>15192</v>
      </c>
      <c r="E8837" s="779" t="s">
        <v>15193</v>
      </c>
      <c r="F8837" s="780" t="s">
        <v>10192</v>
      </c>
      <c r="G8837" s="781" t="s">
        <v>6475</v>
      </c>
      <c r="H8837" s="781" t="s">
        <v>6476</v>
      </c>
      <c r="I8837" s="781" t="s">
        <v>5517</v>
      </c>
      <c r="J8837" s="782">
        <v>1000000</v>
      </c>
      <c r="K8837" s="783">
        <v>1000000</v>
      </c>
      <c r="L8837" s="784">
        <f t="shared" ref="L8837:L8880" si="579">SUM(J8837-K8837)</f>
        <v>0</v>
      </c>
      <c r="M8837" s="784">
        <f>SUM(K8837-J8837)</f>
        <v>0</v>
      </c>
      <c r="N8837" s="782">
        <v>1000000</v>
      </c>
      <c r="O8837" s="782">
        <v>1000000</v>
      </c>
      <c r="P8837" s="515">
        <v>3000000</v>
      </c>
      <c r="Q8837" s="782">
        <v>1000000</v>
      </c>
      <c r="R8837" s="782"/>
      <c r="T8837" s="568"/>
    </row>
    <row r="8838" spans="1:20" s="498" customFormat="1" ht="24" x14ac:dyDescent="0.25">
      <c r="A8838" s="772"/>
      <c r="D8838" s="515" t="s">
        <v>15194</v>
      </c>
      <c r="E8838" s="779" t="s">
        <v>15195</v>
      </c>
      <c r="F8838" s="780" t="s">
        <v>6548</v>
      </c>
      <c r="G8838" s="781" t="s">
        <v>6475</v>
      </c>
      <c r="H8838" s="781" t="s">
        <v>6476</v>
      </c>
      <c r="I8838" s="781" t="s">
        <v>5517</v>
      </c>
      <c r="J8838" s="782">
        <v>1000000</v>
      </c>
      <c r="K8838" s="783">
        <v>1000000</v>
      </c>
      <c r="L8838" s="784">
        <f t="shared" si="579"/>
        <v>0</v>
      </c>
      <c r="M8838" s="784">
        <f t="shared" ref="M8838:M8881" si="580">SUM(K8838-J8838)</f>
        <v>0</v>
      </c>
      <c r="N8838" s="782">
        <v>1000000</v>
      </c>
      <c r="O8838" s="782">
        <v>1000000</v>
      </c>
      <c r="P8838" s="515">
        <v>3000000</v>
      </c>
      <c r="Q8838" s="782">
        <v>1000000</v>
      </c>
      <c r="R8838" s="782"/>
      <c r="T8838" s="568"/>
    </row>
    <row r="8839" spans="1:20" s="498" customFormat="1" ht="24" x14ac:dyDescent="0.25">
      <c r="A8839" s="772"/>
      <c r="D8839" s="515" t="s">
        <v>15196</v>
      </c>
      <c r="E8839" s="779" t="s">
        <v>15197</v>
      </c>
      <c r="F8839" s="780" t="s">
        <v>15198</v>
      </c>
      <c r="G8839" s="781" t="s">
        <v>6475</v>
      </c>
      <c r="H8839" s="781" t="s">
        <v>6476</v>
      </c>
      <c r="I8839" s="781" t="s">
        <v>5517</v>
      </c>
      <c r="J8839" s="782">
        <v>3000000</v>
      </c>
      <c r="K8839" s="783">
        <v>3000000</v>
      </c>
      <c r="L8839" s="784">
        <f t="shared" si="579"/>
        <v>0</v>
      </c>
      <c r="M8839" s="784">
        <f t="shared" si="580"/>
        <v>0</v>
      </c>
      <c r="N8839" s="782">
        <v>3000000</v>
      </c>
      <c r="O8839" s="782">
        <v>3000000</v>
      </c>
      <c r="P8839" s="515">
        <v>9000000</v>
      </c>
      <c r="Q8839" s="782">
        <v>3000000</v>
      </c>
      <c r="R8839" s="782"/>
      <c r="T8839" s="568"/>
    </row>
    <row r="8840" spans="1:20" s="498" customFormat="1" ht="24" x14ac:dyDescent="0.25">
      <c r="A8840" s="772"/>
      <c r="D8840" s="515" t="s">
        <v>15199</v>
      </c>
      <c r="E8840" s="779" t="s">
        <v>15195</v>
      </c>
      <c r="F8840" s="780" t="s">
        <v>5574</v>
      </c>
      <c r="G8840" s="781" t="s">
        <v>6475</v>
      </c>
      <c r="H8840" s="781" t="s">
        <v>6476</v>
      </c>
      <c r="I8840" s="781" t="s">
        <v>5517</v>
      </c>
      <c r="J8840" s="782">
        <v>3500000</v>
      </c>
      <c r="K8840" s="783">
        <v>3500000</v>
      </c>
      <c r="L8840" s="784">
        <f t="shared" si="579"/>
        <v>0</v>
      </c>
      <c r="M8840" s="784">
        <f t="shared" si="580"/>
        <v>0</v>
      </c>
      <c r="N8840" s="782">
        <v>3500000</v>
      </c>
      <c r="O8840" s="782">
        <v>4000000</v>
      </c>
      <c r="P8840" s="515">
        <v>11000000</v>
      </c>
      <c r="Q8840" s="782">
        <v>3000000</v>
      </c>
      <c r="R8840" s="782"/>
      <c r="T8840" s="568"/>
    </row>
    <row r="8841" spans="1:20" s="498" customFormat="1" ht="12" x14ac:dyDescent="0.25">
      <c r="A8841" s="772"/>
      <c r="D8841" s="515" t="s">
        <v>15200</v>
      </c>
      <c r="E8841" s="779" t="s">
        <v>15201</v>
      </c>
      <c r="F8841" s="780" t="s">
        <v>5901</v>
      </c>
      <c r="G8841" s="781" t="s">
        <v>6475</v>
      </c>
      <c r="H8841" s="781" t="s">
        <v>6476</v>
      </c>
      <c r="I8841" s="781" t="s">
        <v>5517</v>
      </c>
      <c r="J8841" s="782">
        <v>0</v>
      </c>
      <c r="K8841" s="783">
        <v>0</v>
      </c>
      <c r="L8841" s="784">
        <f t="shared" si="579"/>
        <v>0</v>
      </c>
      <c r="M8841" s="784">
        <f t="shared" si="580"/>
        <v>0</v>
      </c>
      <c r="N8841" s="782">
        <v>0</v>
      </c>
      <c r="O8841" s="782">
        <v>0</v>
      </c>
      <c r="P8841" s="515">
        <v>0</v>
      </c>
      <c r="Q8841" s="782">
        <v>0</v>
      </c>
      <c r="R8841" s="782"/>
      <c r="T8841" s="568"/>
    </row>
    <row r="8842" spans="1:20" s="498" customFormat="1" ht="12" x14ac:dyDescent="0.25">
      <c r="A8842" s="772"/>
      <c r="D8842" s="515" t="s">
        <v>15202</v>
      </c>
      <c r="E8842" s="779" t="s">
        <v>15203</v>
      </c>
      <c r="F8842" s="780" t="s">
        <v>5583</v>
      </c>
      <c r="G8842" s="781" t="s">
        <v>6475</v>
      </c>
      <c r="H8842" s="781" t="s">
        <v>6476</v>
      </c>
      <c r="I8842" s="781" t="s">
        <v>5517</v>
      </c>
      <c r="J8842" s="782">
        <v>200000</v>
      </c>
      <c r="K8842" s="783">
        <v>200000</v>
      </c>
      <c r="L8842" s="784">
        <f t="shared" si="579"/>
        <v>0</v>
      </c>
      <c r="M8842" s="784">
        <f t="shared" si="580"/>
        <v>0</v>
      </c>
      <c r="N8842" s="782">
        <v>200000</v>
      </c>
      <c r="O8842" s="782">
        <v>250000</v>
      </c>
      <c r="P8842" s="515">
        <v>650000</v>
      </c>
      <c r="Q8842" s="782">
        <v>200000</v>
      </c>
      <c r="R8842" s="782"/>
      <c r="T8842" s="568"/>
    </row>
    <row r="8843" spans="1:20" s="498" customFormat="1" ht="12" x14ac:dyDescent="0.25">
      <c r="A8843" s="772"/>
      <c r="D8843" s="515" t="s">
        <v>15204</v>
      </c>
      <c r="E8843" s="779" t="s">
        <v>15205</v>
      </c>
      <c r="F8843" s="780" t="s">
        <v>5586</v>
      </c>
      <c r="G8843" s="781" t="s">
        <v>6475</v>
      </c>
      <c r="H8843" s="781" t="s">
        <v>6476</v>
      </c>
      <c r="I8843" s="781" t="s">
        <v>5517</v>
      </c>
      <c r="J8843" s="782">
        <v>100000</v>
      </c>
      <c r="K8843" s="783">
        <v>100000</v>
      </c>
      <c r="L8843" s="784">
        <f t="shared" si="579"/>
        <v>0</v>
      </c>
      <c r="M8843" s="784">
        <f t="shared" si="580"/>
        <v>0</v>
      </c>
      <c r="N8843" s="782">
        <v>100000</v>
      </c>
      <c r="O8843" s="782">
        <v>100000</v>
      </c>
      <c r="P8843" s="515">
        <v>300000</v>
      </c>
      <c r="Q8843" s="782">
        <v>100000</v>
      </c>
      <c r="R8843" s="782"/>
      <c r="T8843" s="568"/>
    </row>
    <row r="8844" spans="1:20" s="498" customFormat="1" ht="12" x14ac:dyDescent="0.25">
      <c r="A8844" s="772"/>
      <c r="D8844" s="515" t="s">
        <v>15206</v>
      </c>
      <c r="E8844" s="779" t="s">
        <v>15207</v>
      </c>
      <c r="F8844" s="780" t="s">
        <v>5592</v>
      </c>
      <c r="G8844" s="781" t="s">
        <v>6475</v>
      </c>
      <c r="H8844" s="781" t="s">
        <v>6476</v>
      </c>
      <c r="I8844" s="781" t="s">
        <v>5517</v>
      </c>
      <c r="J8844" s="782">
        <v>0</v>
      </c>
      <c r="K8844" s="783">
        <v>0</v>
      </c>
      <c r="L8844" s="784">
        <f t="shared" si="579"/>
        <v>0</v>
      </c>
      <c r="M8844" s="784">
        <f t="shared" si="580"/>
        <v>0</v>
      </c>
      <c r="N8844" s="782">
        <v>0</v>
      </c>
      <c r="O8844" s="782">
        <v>0</v>
      </c>
      <c r="P8844" s="515">
        <v>0</v>
      </c>
      <c r="Q8844" s="782">
        <v>0</v>
      </c>
      <c r="R8844" s="782"/>
      <c r="T8844" s="568"/>
    </row>
    <row r="8845" spans="1:20" s="498" customFormat="1" ht="36" x14ac:dyDescent="0.25">
      <c r="A8845" s="772"/>
      <c r="D8845" s="515" t="s">
        <v>15208</v>
      </c>
      <c r="E8845" s="779" t="s">
        <v>15209</v>
      </c>
      <c r="F8845" s="780" t="s">
        <v>5598</v>
      </c>
      <c r="G8845" s="781" t="s">
        <v>6475</v>
      </c>
      <c r="H8845" s="781" t="s">
        <v>6476</v>
      </c>
      <c r="I8845" s="781" t="s">
        <v>5517</v>
      </c>
      <c r="J8845" s="782">
        <v>1200000</v>
      </c>
      <c r="K8845" s="783">
        <v>1200000</v>
      </c>
      <c r="L8845" s="784">
        <f t="shared" si="579"/>
        <v>0</v>
      </c>
      <c r="M8845" s="784">
        <f t="shared" si="580"/>
        <v>0</v>
      </c>
      <c r="N8845" s="782">
        <v>1200000</v>
      </c>
      <c r="O8845" s="782">
        <v>1200000</v>
      </c>
      <c r="P8845" s="515">
        <v>3600000</v>
      </c>
      <c r="Q8845" s="782">
        <v>1000000</v>
      </c>
      <c r="R8845" s="782"/>
      <c r="T8845" s="568"/>
    </row>
    <row r="8846" spans="1:20" s="498" customFormat="1" ht="12" x14ac:dyDescent="0.25">
      <c r="A8846" s="772"/>
      <c r="D8846" s="515" t="s">
        <v>15210</v>
      </c>
      <c r="E8846" s="779" t="s">
        <v>15211</v>
      </c>
      <c r="F8846" s="780" t="s">
        <v>5607</v>
      </c>
      <c r="G8846" s="781" t="s">
        <v>6475</v>
      </c>
      <c r="H8846" s="781" t="s">
        <v>6476</v>
      </c>
      <c r="I8846" s="781" t="s">
        <v>5517</v>
      </c>
      <c r="J8846" s="782">
        <v>0</v>
      </c>
      <c r="K8846" s="783">
        <v>0</v>
      </c>
      <c r="L8846" s="784">
        <f t="shared" si="579"/>
        <v>0</v>
      </c>
      <c r="M8846" s="784">
        <f t="shared" si="580"/>
        <v>0</v>
      </c>
      <c r="N8846" s="782">
        <v>0</v>
      </c>
      <c r="O8846" s="782">
        <v>0</v>
      </c>
      <c r="P8846" s="515">
        <v>0</v>
      </c>
      <c r="Q8846" s="782">
        <v>0</v>
      </c>
      <c r="R8846" s="782"/>
      <c r="T8846" s="568"/>
    </row>
    <row r="8847" spans="1:20" s="498" customFormat="1" ht="24" x14ac:dyDescent="0.25">
      <c r="A8847" s="772"/>
      <c r="D8847" s="515" t="s">
        <v>15212</v>
      </c>
      <c r="E8847" s="779" t="s">
        <v>15213</v>
      </c>
      <c r="F8847" s="780" t="s">
        <v>15214</v>
      </c>
      <c r="G8847" s="781" t="s">
        <v>6475</v>
      </c>
      <c r="H8847" s="781" t="s">
        <v>6476</v>
      </c>
      <c r="I8847" s="781" t="s">
        <v>5517</v>
      </c>
      <c r="J8847" s="782">
        <v>5000000</v>
      </c>
      <c r="K8847" s="783">
        <v>5000000</v>
      </c>
      <c r="L8847" s="784">
        <f t="shared" si="579"/>
        <v>0</v>
      </c>
      <c r="M8847" s="784">
        <f t="shared" si="580"/>
        <v>0</v>
      </c>
      <c r="N8847" s="782">
        <v>5000000</v>
      </c>
      <c r="O8847" s="782">
        <v>6000000</v>
      </c>
      <c r="P8847" s="515">
        <v>16000000</v>
      </c>
      <c r="Q8847" s="782">
        <v>5000000</v>
      </c>
      <c r="R8847" s="782"/>
      <c r="T8847" s="568"/>
    </row>
    <row r="8848" spans="1:20" s="498" customFormat="1" ht="24" x14ac:dyDescent="0.25">
      <c r="A8848" s="772"/>
      <c r="D8848" s="515" t="s">
        <v>15215</v>
      </c>
      <c r="E8848" s="779" t="s">
        <v>15216</v>
      </c>
      <c r="F8848" s="780" t="s">
        <v>15217</v>
      </c>
      <c r="G8848" s="781" t="s">
        <v>6475</v>
      </c>
      <c r="H8848" s="781" t="s">
        <v>6476</v>
      </c>
      <c r="I8848" s="781" t="s">
        <v>5517</v>
      </c>
      <c r="J8848" s="782">
        <v>0</v>
      </c>
      <c r="K8848" s="783">
        <v>0</v>
      </c>
      <c r="L8848" s="784">
        <f t="shared" si="579"/>
        <v>0</v>
      </c>
      <c r="M8848" s="784">
        <f t="shared" si="580"/>
        <v>0</v>
      </c>
      <c r="N8848" s="782">
        <v>0</v>
      </c>
      <c r="O8848" s="782">
        <v>0</v>
      </c>
      <c r="P8848" s="515">
        <v>0</v>
      </c>
      <c r="Q8848" s="782">
        <v>0</v>
      </c>
      <c r="R8848" s="782"/>
      <c r="T8848" s="568"/>
    </row>
    <row r="8849" spans="1:20" s="498" customFormat="1" ht="36" x14ac:dyDescent="0.25">
      <c r="A8849" s="772"/>
      <c r="D8849" s="515" t="s">
        <v>15218</v>
      </c>
      <c r="E8849" s="779" t="s">
        <v>15219</v>
      </c>
      <c r="F8849" s="780" t="s">
        <v>15220</v>
      </c>
      <c r="G8849" s="781" t="s">
        <v>6475</v>
      </c>
      <c r="H8849" s="781" t="s">
        <v>6476</v>
      </c>
      <c r="I8849" s="781" t="s">
        <v>5517</v>
      </c>
      <c r="J8849" s="782">
        <v>15000000</v>
      </c>
      <c r="K8849" s="783">
        <v>15000000</v>
      </c>
      <c r="L8849" s="784">
        <f t="shared" si="579"/>
        <v>0</v>
      </c>
      <c r="M8849" s="784">
        <f t="shared" si="580"/>
        <v>0</v>
      </c>
      <c r="N8849" s="782">
        <v>15000000</v>
      </c>
      <c r="O8849" s="782">
        <v>15000000</v>
      </c>
      <c r="P8849" s="515">
        <v>45000000</v>
      </c>
      <c r="Q8849" s="782">
        <v>20000000</v>
      </c>
      <c r="R8849" s="782"/>
      <c r="T8849" s="568"/>
    </row>
    <row r="8850" spans="1:20" s="498" customFormat="1" ht="12" x14ac:dyDescent="0.25">
      <c r="A8850" s="772"/>
      <c r="D8850" s="515" t="s">
        <v>15221</v>
      </c>
      <c r="E8850" s="779" t="s">
        <v>15222</v>
      </c>
      <c r="F8850" s="780" t="s">
        <v>5622</v>
      </c>
      <c r="G8850" s="781" t="s">
        <v>6475</v>
      </c>
      <c r="H8850" s="781" t="s">
        <v>6476</v>
      </c>
      <c r="I8850" s="781" t="s">
        <v>5517</v>
      </c>
      <c r="J8850" s="782">
        <v>0</v>
      </c>
      <c r="K8850" s="783">
        <v>0</v>
      </c>
      <c r="L8850" s="784">
        <f t="shared" si="579"/>
        <v>0</v>
      </c>
      <c r="M8850" s="784">
        <f t="shared" si="580"/>
        <v>0</v>
      </c>
      <c r="N8850" s="782">
        <v>0</v>
      </c>
      <c r="O8850" s="782">
        <v>0</v>
      </c>
      <c r="P8850" s="515">
        <v>0</v>
      </c>
      <c r="Q8850" s="782">
        <v>0</v>
      </c>
      <c r="R8850" s="782"/>
      <c r="T8850" s="568"/>
    </row>
    <row r="8851" spans="1:20" s="498" customFormat="1" ht="24" x14ac:dyDescent="0.25">
      <c r="A8851" s="772"/>
      <c r="D8851" s="515" t="s">
        <v>15223</v>
      </c>
      <c r="E8851" s="779" t="s">
        <v>15224</v>
      </c>
      <c r="F8851" s="780" t="s">
        <v>5625</v>
      </c>
      <c r="G8851" s="781" t="s">
        <v>6475</v>
      </c>
      <c r="H8851" s="781" t="s">
        <v>6476</v>
      </c>
      <c r="I8851" s="781" t="s">
        <v>5517</v>
      </c>
      <c r="J8851" s="782">
        <v>0</v>
      </c>
      <c r="K8851" s="783">
        <v>0</v>
      </c>
      <c r="L8851" s="784">
        <f t="shared" si="579"/>
        <v>0</v>
      </c>
      <c r="M8851" s="784">
        <f t="shared" si="580"/>
        <v>0</v>
      </c>
      <c r="N8851" s="782">
        <v>0</v>
      </c>
      <c r="O8851" s="782">
        <v>0</v>
      </c>
      <c r="P8851" s="515">
        <v>0</v>
      </c>
      <c r="Q8851" s="782">
        <v>0</v>
      </c>
      <c r="R8851" s="782"/>
      <c r="T8851" s="568"/>
    </row>
    <row r="8852" spans="1:20" s="498" customFormat="1" ht="24" x14ac:dyDescent="0.25">
      <c r="A8852" s="772"/>
      <c r="D8852" s="515" t="s">
        <v>15225</v>
      </c>
      <c r="E8852" s="779" t="s">
        <v>15226</v>
      </c>
      <c r="F8852" s="780" t="s">
        <v>15227</v>
      </c>
      <c r="G8852" s="781" t="s">
        <v>6475</v>
      </c>
      <c r="H8852" s="781" t="s">
        <v>6476</v>
      </c>
      <c r="I8852" s="781" t="s">
        <v>5517</v>
      </c>
      <c r="J8852" s="782">
        <v>0</v>
      </c>
      <c r="K8852" s="783">
        <v>0</v>
      </c>
      <c r="L8852" s="784">
        <f t="shared" si="579"/>
        <v>0</v>
      </c>
      <c r="M8852" s="784">
        <f t="shared" si="580"/>
        <v>0</v>
      </c>
      <c r="N8852" s="782">
        <v>0</v>
      </c>
      <c r="O8852" s="782">
        <v>0</v>
      </c>
      <c r="P8852" s="515">
        <v>0</v>
      </c>
      <c r="Q8852" s="782">
        <v>0</v>
      </c>
      <c r="R8852" s="782"/>
      <c r="T8852" s="568"/>
    </row>
    <row r="8853" spans="1:20" s="751" customFormat="1" ht="12" customHeight="1" x14ac:dyDescent="0.3">
      <c r="A8853" s="946" t="s">
        <v>5500</v>
      </c>
      <c r="B8853" s="946"/>
      <c r="C8853" s="946"/>
      <c r="D8853" s="946"/>
      <c r="E8853" s="946"/>
      <c r="F8853" s="946"/>
      <c r="G8853" s="946"/>
      <c r="H8853" s="946"/>
      <c r="I8853" s="946"/>
      <c r="J8853" s="946"/>
      <c r="K8853" s="946"/>
      <c r="L8853" s="946"/>
      <c r="M8853" s="946"/>
      <c r="N8853" s="946"/>
      <c r="O8853" s="946"/>
      <c r="P8853" s="946"/>
      <c r="Q8853" s="946"/>
      <c r="T8853" s="752"/>
    </row>
    <row r="8854" spans="1:20" s="751" customFormat="1" ht="13.8" x14ac:dyDescent="0.3">
      <c r="A8854" s="946" t="s">
        <v>5501</v>
      </c>
      <c r="B8854" s="946"/>
      <c r="C8854" s="946"/>
      <c r="D8854" s="946"/>
      <c r="E8854" s="946"/>
      <c r="F8854" s="946"/>
      <c r="G8854" s="946"/>
      <c r="H8854" s="946"/>
      <c r="I8854" s="946"/>
      <c r="J8854" s="946"/>
      <c r="K8854" s="946"/>
      <c r="L8854" s="946"/>
      <c r="M8854" s="946"/>
      <c r="N8854" s="946"/>
      <c r="O8854" s="946"/>
      <c r="P8854" s="946"/>
      <c r="Q8854" s="946"/>
      <c r="T8854" s="752"/>
    </row>
    <row r="8855" spans="1:20" s="753" customFormat="1" ht="13.2" x14ac:dyDescent="0.25">
      <c r="A8855" s="947" t="s">
        <v>12786</v>
      </c>
      <c r="B8855" s="947"/>
      <c r="C8855" s="947"/>
      <c r="D8855" s="947"/>
      <c r="E8855" s="947"/>
      <c r="F8855" s="947"/>
      <c r="G8855" s="947"/>
      <c r="H8855" s="947"/>
      <c r="I8855" s="947"/>
      <c r="J8855" s="947"/>
      <c r="K8855" s="947"/>
      <c r="L8855" s="947"/>
      <c r="M8855" s="947"/>
      <c r="N8855" s="947"/>
      <c r="O8855" s="947"/>
      <c r="P8855" s="947"/>
      <c r="Q8855" s="947"/>
      <c r="T8855" s="754"/>
    </row>
    <row r="8856" spans="1:20" s="760" customFormat="1" ht="24" customHeight="1" x14ac:dyDescent="0.25">
      <c r="A8856" s="943" t="s">
        <v>5502</v>
      </c>
      <c r="B8856" s="948" t="s">
        <v>5503</v>
      </c>
      <c r="C8856" s="949"/>
      <c r="D8856" s="755"/>
      <c r="E8856" s="943" t="s">
        <v>5504</v>
      </c>
      <c r="F8856" s="943" t="s">
        <v>4881</v>
      </c>
      <c r="G8856" s="943" t="s">
        <v>5505</v>
      </c>
      <c r="H8856" s="943" t="s">
        <v>5506</v>
      </c>
      <c r="I8856" s="943" t="s">
        <v>5507</v>
      </c>
      <c r="J8856" s="756" t="s">
        <v>3115</v>
      </c>
      <c r="K8856" s="757" t="s">
        <v>3116</v>
      </c>
      <c r="L8856" s="758" t="s">
        <v>5508</v>
      </c>
      <c r="M8856" s="758" t="s">
        <v>5509</v>
      </c>
      <c r="N8856" s="756" t="s">
        <v>3116</v>
      </c>
      <c r="O8856" s="756" t="s">
        <v>3116</v>
      </c>
      <c r="P8856" s="759" t="s">
        <v>3317</v>
      </c>
      <c r="Q8856" s="759" t="s">
        <v>3341</v>
      </c>
      <c r="R8856" s="759" t="s">
        <v>5510</v>
      </c>
      <c r="T8856" s="761"/>
    </row>
    <row r="8857" spans="1:20" s="760" customFormat="1" ht="19.5" customHeight="1" x14ac:dyDescent="0.25">
      <c r="A8857" s="944"/>
      <c r="B8857" s="950"/>
      <c r="C8857" s="951"/>
      <c r="D8857" s="762"/>
      <c r="E8857" s="944"/>
      <c r="F8857" s="944"/>
      <c r="G8857" s="944"/>
      <c r="H8857" s="944"/>
      <c r="I8857" s="944"/>
      <c r="J8857" s="763">
        <v>2020</v>
      </c>
      <c r="K8857" s="764" t="s">
        <v>3120</v>
      </c>
      <c r="L8857" s="765" t="s">
        <v>3120</v>
      </c>
      <c r="M8857" s="765" t="s">
        <v>3120</v>
      </c>
      <c r="N8857" s="766" t="s">
        <v>5068</v>
      </c>
      <c r="O8857" s="766" t="s">
        <v>5069</v>
      </c>
      <c r="P8857" s="763" t="s">
        <v>4882</v>
      </c>
      <c r="Q8857" s="766" t="s">
        <v>5102</v>
      </c>
      <c r="R8857" s="763"/>
      <c r="T8857" s="761"/>
    </row>
    <row r="8858" spans="1:20" s="760" customFormat="1" ht="15.75" customHeight="1" x14ac:dyDescent="0.25">
      <c r="A8858" s="945"/>
      <c r="B8858" s="952"/>
      <c r="C8858" s="953"/>
      <c r="D8858" s="768"/>
      <c r="E8858" s="945"/>
      <c r="F8858" s="945"/>
      <c r="G8858" s="945"/>
      <c r="H8858" s="945"/>
      <c r="I8858" s="945"/>
      <c r="J8858" s="769" t="s">
        <v>14</v>
      </c>
      <c r="K8858" s="770" t="s">
        <v>14</v>
      </c>
      <c r="L8858" s="771" t="s">
        <v>14</v>
      </c>
      <c r="M8858" s="771" t="s">
        <v>14</v>
      </c>
      <c r="N8858" s="769" t="s">
        <v>14</v>
      </c>
      <c r="O8858" s="769" t="s">
        <v>14</v>
      </c>
      <c r="P8858" s="769" t="s">
        <v>14</v>
      </c>
      <c r="Q8858" s="769" t="s">
        <v>14</v>
      </c>
      <c r="R8858" s="769"/>
      <c r="T8858" s="761"/>
    </row>
    <row r="8859" spans="1:20" s="498" customFormat="1" ht="12" x14ac:dyDescent="0.25">
      <c r="A8859" s="772"/>
      <c r="D8859" s="515" t="s">
        <v>15228</v>
      </c>
      <c r="E8859" s="779" t="s">
        <v>15229</v>
      </c>
      <c r="F8859" s="780" t="s">
        <v>5631</v>
      </c>
      <c r="G8859" s="781" t="s">
        <v>6475</v>
      </c>
      <c r="H8859" s="781" t="s">
        <v>6476</v>
      </c>
      <c r="I8859" s="781" t="s">
        <v>5517</v>
      </c>
      <c r="J8859" s="782">
        <v>500000</v>
      </c>
      <c r="K8859" s="783">
        <v>2000000</v>
      </c>
      <c r="L8859" s="784">
        <v>0</v>
      </c>
      <c r="M8859" s="784">
        <f t="shared" si="580"/>
        <v>1500000</v>
      </c>
      <c r="N8859" s="782">
        <v>500000</v>
      </c>
      <c r="O8859" s="782">
        <v>500000</v>
      </c>
      <c r="P8859" s="515">
        <v>1500000</v>
      </c>
      <c r="Q8859" s="782">
        <v>0</v>
      </c>
      <c r="R8859" s="782"/>
      <c r="T8859" s="568"/>
    </row>
    <row r="8860" spans="1:20" s="498" customFormat="1" ht="36" x14ac:dyDescent="0.25">
      <c r="A8860" s="772"/>
      <c r="D8860" s="515" t="s">
        <v>15230</v>
      </c>
      <c r="E8860" s="779" t="s">
        <v>15231</v>
      </c>
      <c r="F8860" s="780" t="s">
        <v>5634</v>
      </c>
      <c r="G8860" s="781" t="s">
        <v>6475</v>
      </c>
      <c r="H8860" s="781" t="s">
        <v>6476</v>
      </c>
      <c r="I8860" s="781" t="s">
        <v>5517</v>
      </c>
      <c r="J8860" s="782">
        <v>1500000</v>
      </c>
      <c r="K8860" s="783">
        <v>1500000</v>
      </c>
      <c r="L8860" s="784">
        <f>+T9253</f>
        <v>0</v>
      </c>
      <c r="M8860" s="784">
        <f t="shared" si="580"/>
        <v>0</v>
      </c>
      <c r="N8860" s="782">
        <v>1500000</v>
      </c>
      <c r="O8860" s="782">
        <v>1500000</v>
      </c>
      <c r="P8860" s="515">
        <v>4500000</v>
      </c>
      <c r="Q8860" s="782">
        <v>1500000</v>
      </c>
      <c r="R8860" s="782"/>
      <c r="T8860" s="568"/>
    </row>
    <row r="8861" spans="1:20" s="498" customFormat="1" ht="24" x14ac:dyDescent="0.25">
      <c r="A8861" s="772"/>
      <c r="D8861" s="515" t="s">
        <v>15232</v>
      </c>
      <c r="E8861" s="779" t="s">
        <v>15233</v>
      </c>
      <c r="F8861" s="780" t="s">
        <v>15234</v>
      </c>
      <c r="G8861" s="781" t="s">
        <v>6475</v>
      </c>
      <c r="H8861" s="781" t="s">
        <v>6476</v>
      </c>
      <c r="I8861" s="781" t="s">
        <v>5517</v>
      </c>
      <c r="J8861" s="782">
        <v>500000</v>
      </c>
      <c r="K8861" s="783">
        <v>500000</v>
      </c>
      <c r="L8861" s="784">
        <f t="shared" si="579"/>
        <v>0</v>
      </c>
      <c r="M8861" s="784">
        <f t="shared" si="580"/>
        <v>0</v>
      </c>
      <c r="N8861" s="782">
        <v>500000</v>
      </c>
      <c r="O8861" s="782">
        <v>600000</v>
      </c>
      <c r="P8861" s="515">
        <v>1600000</v>
      </c>
      <c r="Q8861" s="782">
        <v>500000</v>
      </c>
      <c r="R8861" s="782"/>
      <c r="T8861" s="568"/>
    </row>
    <row r="8862" spans="1:20" s="498" customFormat="1" ht="24" x14ac:dyDescent="0.25">
      <c r="A8862" s="772"/>
      <c r="D8862" s="515" t="s">
        <v>15235</v>
      </c>
      <c r="E8862" s="779" t="s">
        <v>15236</v>
      </c>
      <c r="F8862" s="780" t="s">
        <v>5840</v>
      </c>
      <c r="G8862" s="781" t="s">
        <v>6475</v>
      </c>
      <c r="H8862" s="781" t="s">
        <v>6476</v>
      </c>
      <c r="I8862" s="781" t="s">
        <v>5517</v>
      </c>
      <c r="J8862" s="782">
        <v>2200000</v>
      </c>
      <c r="K8862" s="783">
        <v>2200000</v>
      </c>
      <c r="L8862" s="784">
        <f t="shared" si="579"/>
        <v>0</v>
      </c>
      <c r="M8862" s="784">
        <f t="shared" si="580"/>
        <v>0</v>
      </c>
      <c r="N8862" s="782">
        <v>2200000</v>
      </c>
      <c r="O8862" s="782">
        <v>2500000</v>
      </c>
      <c r="P8862" s="515">
        <v>6900000</v>
      </c>
      <c r="Q8862" s="782">
        <v>2000000</v>
      </c>
      <c r="R8862" s="782"/>
      <c r="T8862" s="568"/>
    </row>
    <row r="8863" spans="1:20" s="498" customFormat="1" ht="24" x14ac:dyDescent="0.25">
      <c r="A8863" s="772"/>
      <c r="D8863" s="515" t="s">
        <v>15237</v>
      </c>
      <c r="E8863" s="779" t="s">
        <v>15238</v>
      </c>
      <c r="F8863" s="780" t="s">
        <v>15239</v>
      </c>
      <c r="G8863" s="781" t="s">
        <v>6475</v>
      </c>
      <c r="H8863" s="781" t="s">
        <v>6476</v>
      </c>
      <c r="I8863" s="781" t="s">
        <v>5517</v>
      </c>
      <c r="J8863" s="782">
        <v>500000</v>
      </c>
      <c r="K8863" s="783">
        <v>500000</v>
      </c>
      <c r="L8863" s="784">
        <f t="shared" si="579"/>
        <v>0</v>
      </c>
      <c r="M8863" s="784">
        <f t="shared" si="580"/>
        <v>0</v>
      </c>
      <c r="N8863" s="782">
        <v>500000</v>
      </c>
      <c r="O8863" s="782">
        <v>500000</v>
      </c>
      <c r="P8863" s="515">
        <v>1500000</v>
      </c>
      <c r="Q8863" s="782">
        <v>400000</v>
      </c>
      <c r="R8863" s="782"/>
      <c r="T8863" s="568"/>
    </row>
    <row r="8864" spans="1:20" s="498" customFormat="1" ht="24" x14ac:dyDescent="0.25">
      <c r="A8864" s="772"/>
      <c r="D8864" s="515" t="s">
        <v>15240</v>
      </c>
      <c r="E8864" s="779" t="s">
        <v>15241</v>
      </c>
      <c r="F8864" s="780" t="s">
        <v>5646</v>
      </c>
      <c r="G8864" s="781" t="s">
        <v>6475</v>
      </c>
      <c r="H8864" s="781" t="s">
        <v>6476</v>
      </c>
      <c r="I8864" s="781" t="s">
        <v>5517</v>
      </c>
      <c r="J8864" s="782">
        <v>600000</v>
      </c>
      <c r="K8864" s="783">
        <v>600000</v>
      </c>
      <c r="L8864" s="784">
        <f t="shared" si="579"/>
        <v>0</v>
      </c>
      <c r="M8864" s="784">
        <f t="shared" si="580"/>
        <v>0</v>
      </c>
      <c r="N8864" s="782">
        <v>600000</v>
      </c>
      <c r="O8864" s="782">
        <v>600000</v>
      </c>
      <c r="P8864" s="515">
        <v>1800000</v>
      </c>
      <c r="Q8864" s="782">
        <v>500000</v>
      </c>
      <c r="R8864" s="782"/>
      <c r="T8864" s="568"/>
    </row>
    <row r="8865" spans="1:20" s="498" customFormat="1" ht="12" x14ac:dyDescent="0.25">
      <c r="A8865" s="772"/>
      <c r="D8865" s="515" t="s">
        <v>15242</v>
      </c>
      <c r="E8865" s="779" t="s">
        <v>15243</v>
      </c>
      <c r="F8865" s="515" t="s">
        <v>5649</v>
      </c>
      <c r="G8865" s="781" t="s">
        <v>6475</v>
      </c>
      <c r="H8865" s="781" t="s">
        <v>6476</v>
      </c>
      <c r="I8865" s="781" t="s">
        <v>5517</v>
      </c>
      <c r="J8865" s="782">
        <v>2000000</v>
      </c>
      <c r="K8865" s="783">
        <v>2000000</v>
      </c>
      <c r="L8865" s="784">
        <f t="shared" si="579"/>
        <v>0</v>
      </c>
      <c r="M8865" s="784">
        <f t="shared" si="580"/>
        <v>0</v>
      </c>
      <c r="N8865" s="782">
        <v>2000000</v>
      </c>
      <c r="O8865" s="782">
        <v>2000000</v>
      </c>
      <c r="P8865" s="515">
        <v>6000000</v>
      </c>
      <c r="Q8865" s="782">
        <v>2000000</v>
      </c>
      <c r="R8865" s="782"/>
      <c r="T8865" s="568"/>
    </row>
    <row r="8866" spans="1:20" s="498" customFormat="1" ht="12" x14ac:dyDescent="0.25">
      <c r="A8866" s="772"/>
      <c r="D8866" s="515" t="s">
        <v>15244</v>
      </c>
      <c r="E8866" s="779" t="s">
        <v>15245</v>
      </c>
      <c r="F8866" s="780" t="s">
        <v>15246</v>
      </c>
      <c r="G8866" s="781" t="s">
        <v>6475</v>
      </c>
      <c r="H8866" s="781" t="s">
        <v>6476</v>
      </c>
      <c r="I8866" s="781" t="s">
        <v>5517</v>
      </c>
      <c r="J8866" s="782">
        <v>10000000</v>
      </c>
      <c r="K8866" s="783">
        <v>10000000</v>
      </c>
      <c r="L8866" s="784">
        <f t="shared" si="579"/>
        <v>0</v>
      </c>
      <c r="M8866" s="784">
        <f t="shared" si="580"/>
        <v>0</v>
      </c>
      <c r="N8866" s="782">
        <v>10000000</v>
      </c>
      <c r="O8866" s="782">
        <v>10000000</v>
      </c>
      <c r="P8866" s="515">
        <v>30000000</v>
      </c>
      <c r="Q8866" s="782">
        <v>10000000</v>
      </c>
      <c r="R8866" s="782"/>
      <c r="T8866" s="568"/>
    </row>
    <row r="8867" spans="1:20" s="498" customFormat="1" ht="12" x14ac:dyDescent="0.25">
      <c r="A8867" s="772"/>
      <c r="D8867" s="515" t="s">
        <v>15247</v>
      </c>
      <c r="E8867" s="779" t="s">
        <v>15248</v>
      </c>
      <c r="F8867" s="780" t="s">
        <v>5667</v>
      </c>
      <c r="G8867" s="781" t="s">
        <v>6475</v>
      </c>
      <c r="H8867" s="781" t="s">
        <v>6476</v>
      </c>
      <c r="I8867" s="781" t="s">
        <v>5517</v>
      </c>
      <c r="J8867" s="782">
        <v>1200000</v>
      </c>
      <c r="K8867" s="783">
        <v>1200000</v>
      </c>
      <c r="L8867" s="784">
        <f t="shared" si="579"/>
        <v>0</v>
      </c>
      <c r="M8867" s="784">
        <f t="shared" si="580"/>
        <v>0</v>
      </c>
      <c r="N8867" s="782">
        <v>1200000</v>
      </c>
      <c r="O8867" s="782">
        <v>1200000</v>
      </c>
      <c r="P8867" s="515">
        <v>3600000</v>
      </c>
      <c r="Q8867" s="782">
        <v>1000000</v>
      </c>
      <c r="R8867" s="782"/>
      <c r="T8867" s="568"/>
    </row>
    <row r="8868" spans="1:20" s="498" customFormat="1" ht="12" x14ac:dyDescent="0.25">
      <c r="A8868" s="772"/>
      <c r="D8868" s="515" t="s">
        <v>15249</v>
      </c>
      <c r="E8868" s="779" t="s">
        <v>15250</v>
      </c>
      <c r="F8868" s="780" t="s">
        <v>6145</v>
      </c>
      <c r="G8868" s="781" t="s">
        <v>6475</v>
      </c>
      <c r="H8868" s="781" t="s">
        <v>6476</v>
      </c>
      <c r="I8868" s="781" t="s">
        <v>5517</v>
      </c>
      <c r="J8868" s="782">
        <v>3000000</v>
      </c>
      <c r="K8868" s="783">
        <v>3000000</v>
      </c>
      <c r="L8868" s="784">
        <f t="shared" si="579"/>
        <v>0</v>
      </c>
      <c r="M8868" s="784">
        <f t="shared" si="580"/>
        <v>0</v>
      </c>
      <c r="N8868" s="782">
        <v>3000000</v>
      </c>
      <c r="O8868" s="782">
        <v>3000000</v>
      </c>
      <c r="P8868" s="515">
        <v>9000000</v>
      </c>
      <c r="Q8868" s="782">
        <v>0</v>
      </c>
      <c r="R8868" s="782"/>
      <c r="T8868" s="568"/>
    </row>
    <row r="8869" spans="1:20" s="498" customFormat="1" ht="12" x14ac:dyDescent="0.25">
      <c r="A8869" s="772"/>
      <c r="D8869" s="515" t="s">
        <v>15251</v>
      </c>
      <c r="E8869" s="779" t="s">
        <v>15252</v>
      </c>
      <c r="F8869" s="780" t="s">
        <v>15253</v>
      </c>
      <c r="G8869" s="781" t="s">
        <v>6475</v>
      </c>
      <c r="H8869" s="781" t="s">
        <v>6476</v>
      </c>
      <c r="I8869" s="781" t="s">
        <v>5517</v>
      </c>
      <c r="J8869" s="782">
        <v>500000</v>
      </c>
      <c r="K8869" s="783">
        <v>500000</v>
      </c>
      <c r="L8869" s="784">
        <f t="shared" si="579"/>
        <v>0</v>
      </c>
      <c r="M8869" s="784">
        <f t="shared" si="580"/>
        <v>0</v>
      </c>
      <c r="N8869" s="782">
        <v>500000</v>
      </c>
      <c r="O8869" s="782">
        <v>600000</v>
      </c>
      <c r="P8869" s="515">
        <v>1600000</v>
      </c>
      <c r="Q8869" s="782">
        <v>500000</v>
      </c>
      <c r="R8869" s="782"/>
      <c r="T8869" s="568"/>
    </row>
    <row r="8870" spans="1:20" s="498" customFormat="1" ht="15.75" customHeight="1" x14ac:dyDescent="0.25">
      <c r="A8870" s="772"/>
      <c r="D8870" s="515" t="s">
        <v>15254</v>
      </c>
      <c r="E8870" s="779" t="s">
        <v>15255</v>
      </c>
      <c r="F8870" s="780" t="s">
        <v>15256</v>
      </c>
      <c r="G8870" s="781" t="s">
        <v>6475</v>
      </c>
      <c r="H8870" s="781" t="s">
        <v>6476</v>
      </c>
      <c r="I8870" s="781" t="s">
        <v>5517</v>
      </c>
      <c r="J8870" s="782">
        <v>300000</v>
      </c>
      <c r="K8870" s="783">
        <v>300000</v>
      </c>
      <c r="L8870" s="784">
        <f t="shared" si="579"/>
        <v>0</v>
      </c>
      <c r="M8870" s="784">
        <f t="shared" si="580"/>
        <v>0</v>
      </c>
      <c r="N8870" s="782">
        <v>300000</v>
      </c>
      <c r="O8870" s="782">
        <v>400000</v>
      </c>
      <c r="P8870" s="515">
        <v>1000000</v>
      </c>
      <c r="Q8870" s="782">
        <v>300000</v>
      </c>
      <c r="R8870" s="782"/>
      <c r="T8870" s="568"/>
    </row>
    <row r="8871" spans="1:20" s="498" customFormat="1" ht="12" x14ac:dyDescent="0.25">
      <c r="A8871" s="772"/>
      <c r="D8871" s="515" t="s">
        <v>15257</v>
      </c>
      <c r="E8871" s="779" t="s">
        <v>15258</v>
      </c>
      <c r="F8871" s="780" t="s">
        <v>5691</v>
      </c>
      <c r="G8871" s="781" t="s">
        <v>6475</v>
      </c>
      <c r="H8871" s="781" t="s">
        <v>6476</v>
      </c>
      <c r="I8871" s="781" t="s">
        <v>5517</v>
      </c>
      <c r="J8871" s="782">
        <v>0</v>
      </c>
      <c r="K8871" s="783">
        <v>0</v>
      </c>
      <c r="L8871" s="784">
        <f t="shared" si="579"/>
        <v>0</v>
      </c>
      <c r="M8871" s="784">
        <f t="shared" si="580"/>
        <v>0</v>
      </c>
      <c r="N8871" s="782">
        <v>0</v>
      </c>
      <c r="O8871" s="782">
        <v>0</v>
      </c>
      <c r="P8871" s="515">
        <v>0</v>
      </c>
      <c r="Q8871" s="782">
        <v>0</v>
      </c>
      <c r="R8871" s="782"/>
      <c r="T8871" s="568"/>
    </row>
    <row r="8872" spans="1:20" s="498" customFormat="1" ht="24" x14ac:dyDescent="0.25">
      <c r="A8872" s="772"/>
      <c r="D8872" s="515" t="s">
        <v>15259</v>
      </c>
      <c r="E8872" s="779" t="s">
        <v>15260</v>
      </c>
      <c r="F8872" s="780" t="s">
        <v>6157</v>
      </c>
      <c r="G8872" s="781" t="s">
        <v>6475</v>
      </c>
      <c r="H8872" s="781" t="s">
        <v>6476</v>
      </c>
      <c r="I8872" s="781" t="s">
        <v>5517</v>
      </c>
      <c r="J8872" s="782">
        <v>600000</v>
      </c>
      <c r="K8872" s="783">
        <v>600000</v>
      </c>
      <c r="L8872" s="784">
        <f t="shared" si="579"/>
        <v>0</v>
      </c>
      <c r="M8872" s="784">
        <f t="shared" si="580"/>
        <v>0</v>
      </c>
      <c r="N8872" s="782">
        <v>600000</v>
      </c>
      <c r="O8872" s="782">
        <v>700000</v>
      </c>
      <c r="P8872" s="515">
        <v>1900000</v>
      </c>
      <c r="Q8872" s="782">
        <v>600000</v>
      </c>
      <c r="R8872" s="782"/>
      <c r="T8872" s="568"/>
    </row>
    <row r="8873" spans="1:20" s="498" customFormat="1" ht="12" x14ac:dyDescent="0.25">
      <c r="A8873" s="772"/>
      <c r="D8873" s="515" t="s">
        <v>15261</v>
      </c>
      <c r="E8873" s="779" t="s">
        <v>15262</v>
      </c>
      <c r="F8873" s="780" t="s">
        <v>5700</v>
      </c>
      <c r="G8873" s="781" t="s">
        <v>6475</v>
      </c>
      <c r="H8873" s="781" t="s">
        <v>6476</v>
      </c>
      <c r="I8873" s="781" t="s">
        <v>5517</v>
      </c>
      <c r="J8873" s="782">
        <v>10000000</v>
      </c>
      <c r="K8873" s="783">
        <v>10000000</v>
      </c>
      <c r="L8873" s="784">
        <f t="shared" si="579"/>
        <v>0</v>
      </c>
      <c r="M8873" s="784">
        <f t="shared" si="580"/>
        <v>0</v>
      </c>
      <c r="N8873" s="782">
        <v>10000000</v>
      </c>
      <c r="O8873" s="782">
        <v>10000000</v>
      </c>
      <c r="P8873" s="515">
        <v>30000000</v>
      </c>
      <c r="Q8873" s="782">
        <v>10000000</v>
      </c>
      <c r="R8873" s="782"/>
      <c r="T8873" s="568"/>
    </row>
    <row r="8874" spans="1:20" s="498" customFormat="1" ht="12" x14ac:dyDescent="0.25">
      <c r="A8874" s="772"/>
      <c r="D8874" s="515" t="s">
        <v>15263</v>
      </c>
      <c r="E8874" s="779" t="s">
        <v>15264</v>
      </c>
      <c r="F8874" s="780" t="s">
        <v>5703</v>
      </c>
      <c r="G8874" s="781" t="s">
        <v>6475</v>
      </c>
      <c r="H8874" s="781" t="s">
        <v>6476</v>
      </c>
      <c r="I8874" s="781" t="s">
        <v>5517</v>
      </c>
      <c r="J8874" s="782">
        <v>800000</v>
      </c>
      <c r="K8874" s="783">
        <v>800000</v>
      </c>
      <c r="L8874" s="784">
        <f t="shared" si="579"/>
        <v>0</v>
      </c>
      <c r="M8874" s="784">
        <f t="shared" si="580"/>
        <v>0</v>
      </c>
      <c r="N8874" s="782">
        <v>800000</v>
      </c>
      <c r="O8874" s="782">
        <v>900000</v>
      </c>
      <c r="P8874" s="515">
        <v>2500000</v>
      </c>
      <c r="Q8874" s="782">
        <v>800000</v>
      </c>
      <c r="R8874" s="782"/>
      <c r="T8874" s="568"/>
    </row>
    <row r="8875" spans="1:20" s="498" customFormat="1" ht="12" x14ac:dyDescent="0.25">
      <c r="A8875" s="772"/>
      <c r="D8875" s="515" t="s">
        <v>15265</v>
      </c>
      <c r="E8875" s="779" t="s">
        <v>15266</v>
      </c>
      <c r="F8875" s="515" t="s">
        <v>15267</v>
      </c>
      <c r="G8875" s="781" t="s">
        <v>6475</v>
      </c>
      <c r="H8875" s="781" t="s">
        <v>6476</v>
      </c>
      <c r="I8875" s="781" t="s">
        <v>5517</v>
      </c>
      <c r="J8875" s="782">
        <v>600000</v>
      </c>
      <c r="K8875" s="783">
        <v>600000</v>
      </c>
      <c r="L8875" s="784">
        <f t="shared" si="579"/>
        <v>0</v>
      </c>
      <c r="M8875" s="784">
        <f t="shared" si="580"/>
        <v>0</v>
      </c>
      <c r="N8875" s="782">
        <v>600000</v>
      </c>
      <c r="O8875" s="782">
        <v>600000</v>
      </c>
      <c r="P8875" s="515">
        <v>1800000</v>
      </c>
      <c r="Q8875" s="782">
        <v>500000</v>
      </c>
      <c r="R8875" s="782"/>
      <c r="T8875" s="568"/>
    </row>
    <row r="8876" spans="1:20" s="498" customFormat="1" ht="24" x14ac:dyDescent="0.25">
      <c r="A8876" s="772"/>
      <c r="D8876" s="515" t="s">
        <v>15268</v>
      </c>
      <c r="E8876" s="779" t="s">
        <v>15269</v>
      </c>
      <c r="F8876" s="780" t="s">
        <v>6467</v>
      </c>
      <c r="G8876" s="781" t="s">
        <v>6475</v>
      </c>
      <c r="H8876" s="781" t="s">
        <v>6476</v>
      </c>
      <c r="I8876" s="781" t="s">
        <v>5517</v>
      </c>
      <c r="J8876" s="782">
        <v>0</v>
      </c>
      <c r="K8876" s="783">
        <v>0</v>
      </c>
      <c r="L8876" s="784">
        <f t="shared" si="579"/>
        <v>0</v>
      </c>
      <c r="M8876" s="784">
        <f t="shared" si="580"/>
        <v>0</v>
      </c>
      <c r="N8876" s="782">
        <v>0</v>
      </c>
      <c r="O8876" s="782">
        <v>0</v>
      </c>
      <c r="P8876" s="515">
        <v>0</v>
      </c>
      <c r="Q8876" s="782">
        <v>0</v>
      </c>
      <c r="R8876" s="782"/>
      <c r="T8876" s="568"/>
    </row>
    <row r="8877" spans="1:20" s="498" customFormat="1" ht="12" x14ac:dyDescent="0.25">
      <c r="A8877" s="772"/>
      <c r="D8877" s="515" t="s">
        <v>15270</v>
      </c>
      <c r="E8877" s="779" t="s">
        <v>15271</v>
      </c>
      <c r="F8877" s="780" t="s">
        <v>6716</v>
      </c>
      <c r="G8877" s="781" t="s">
        <v>6475</v>
      </c>
      <c r="H8877" s="781" t="s">
        <v>6476</v>
      </c>
      <c r="I8877" s="781" t="s">
        <v>5517</v>
      </c>
      <c r="J8877" s="782">
        <v>500000</v>
      </c>
      <c r="K8877" s="783">
        <v>500000</v>
      </c>
      <c r="L8877" s="784">
        <f t="shared" si="579"/>
        <v>0</v>
      </c>
      <c r="M8877" s="784">
        <f t="shared" si="580"/>
        <v>0</v>
      </c>
      <c r="N8877" s="782">
        <v>500000</v>
      </c>
      <c r="O8877" s="782">
        <v>500000</v>
      </c>
      <c r="P8877" s="515">
        <v>1500000</v>
      </c>
      <c r="Q8877" s="782">
        <v>0</v>
      </c>
      <c r="R8877" s="782"/>
      <c r="T8877" s="568"/>
    </row>
    <row r="8878" spans="1:20" s="498" customFormat="1" ht="12" x14ac:dyDescent="0.25">
      <c r="A8878" s="772"/>
      <c r="D8878" s="515" t="s">
        <v>15272</v>
      </c>
      <c r="E8878" s="779" t="s">
        <v>15273</v>
      </c>
      <c r="F8878" s="515" t="s">
        <v>11608</v>
      </c>
      <c r="G8878" s="781" t="s">
        <v>6475</v>
      </c>
      <c r="H8878" s="781" t="s">
        <v>6476</v>
      </c>
      <c r="I8878" s="781" t="s">
        <v>5517</v>
      </c>
      <c r="J8878" s="782">
        <v>20000000</v>
      </c>
      <c r="K8878" s="783">
        <v>30000000</v>
      </c>
      <c r="L8878" s="784">
        <v>0</v>
      </c>
      <c r="M8878" s="784">
        <f t="shared" si="580"/>
        <v>10000000</v>
      </c>
      <c r="N8878" s="782">
        <v>20000000</v>
      </c>
      <c r="O8878" s="782">
        <v>20000000</v>
      </c>
      <c r="P8878" s="515">
        <v>60000000</v>
      </c>
      <c r="Q8878" s="782">
        <v>50000000</v>
      </c>
      <c r="R8878" s="782"/>
      <c r="T8878" s="568"/>
    </row>
    <row r="8879" spans="1:20" s="498" customFormat="1" ht="12" x14ac:dyDescent="0.25">
      <c r="A8879" s="772"/>
      <c r="D8879" s="515" t="s">
        <v>15274</v>
      </c>
      <c r="E8879" s="779" t="s">
        <v>15275</v>
      </c>
      <c r="F8879" s="780" t="s">
        <v>5739</v>
      </c>
      <c r="G8879" s="781" t="s">
        <v>6475</v>
      </c>
      <c r="H8879" s="781" t="s">
        <v>6476</v>
      </c>
      <c r="I8879" s="781" t="s">
        <v>5517</v>
      </c>
      <c r="J8879" s="782">
        <v>500000</v>
      </c>
      <c r="K8879" s="783">
        <v>39300000</v>
      </c>
      <c r="L8879" s="784">
        <v>0</v>
      </c>
      <c r="M8879" s="784">
        <f t="shared" si="580"/>
        <v>38800000</v>
      </c>
      <c r="N8879" s="782">
        <v>500000</v>
      </c>
      <c r="O8879" s="782">
        <v>500000</v>
      </c>
      <c r="P8879" s="515">
        <v>1500000</v>
      </c>
      <c r="Q8879" s="782">
        <v>0</v>
      </c>
      <c r="R8879" s="782"/>
      <c r="T8879" s="568"/>
    </row>
    <row r="8880" spans="1:20" s="498" customFormat="1" ht="22.5" customHeight="1" x14ac:dyDescent="0.25">
      <c r="A8880" s="772"/>
      <c r="D8880" s="515" t="s">
        <v>15276</v>
      </c>
      <c r="E8880" s="779" t="s">
        <v>15277</v>
      </c>
      <c r="F8880" s="780" t="s">
        <v>7011</v>
      </c>
      <c r="G8880" s="781" t="s">
        <v>6475</v>
      </c>
      <c r="H8880" s="781" t="s">
        <v>6476</v>
      </c>
      <c r="I8880" s="781" t="s">
        <v>5517</v>
      </c>
      <c r="J8880" s="782">
        <v>100000</v>
      </c>
      <c r="K8880" s="783">
        <v>100000</v>
      </c>
      <c r="L8880" s="784">
        <f t="shared" si="579"/>
        <v>0</v>
      </c>
      <c r="M8880" s="784">
        <f t="shared" si="580"/>
        <v>0</v>
      </c>
      <c r="N8880" s="782">
        <v>100000</v>
      </c>
      <c r="O8880" s="782">
        <v>100000</v>
      </c>
      <c r="P8880" s="515">
        <v>300000</v>
      </c>
      <c r="Q8880" s="782">
        <v>0</v>
      </c>
      <c r="R8880" s="782"/>
      <c r="T8880" s="568"/>
    </row>
    <row r="8881" spans="1:20" s="498" customFormat="1" ht="12" x14ac:dyDescent="0.25">
      <c r="A8881" s="772"/>
      <c r="D8881" s="515" t="s">
        <v>15278</v>
      </c>
      <c r="E8881" s="779" t="s">
        <v>15279</v>
      </c>
      <c r="F8881" s="515" t="s">
        <v>5765</v>
      </c>
      <c r="G8881" s="781" t="s">
        <v>6475</v>
      </c>
      <c r="H8881" s="781" t="s">
        <v>6476</v>
      </c>
      <c r="I8881" s="781" t="s">
        <v>5517</v>
      </c>
      <c r="J8881" s="782">
        <v>0</v>
      </c>
      <c r="K8881" s="783">
        <v>10000000</v>
      </c>
      <c r="L8881" s="784">
        <v>0</v>
      </c>
      <c r="M8881" s="784">
        <f t="shared" si="580"/>
        <v>10000000</v>
      </c>
      <c r="N8881" s="782">
        <v>0</v>
      </c>
      <c r="O8881" s="782">
        <v>0</v>
      </c>
      <c r="P8881" s="515">
        <v>0</v>
      </c>
      <c r="Q8881" s="782">
        <v>0</v>
      </c>
      <c r="R8881" s="782"/>
      <c r="T8881" s="568"/>
    </row>
    <row r="8882" spans="1:20" s="498" customFormat="1" ht="12" x14ac:dyDescent="0.25">
      <c r="A8882" s="772"/>
      <c r="B8882" s="566" t="s">
        <v>2804</v>
      </c>
      <c r="C8882" s="810"/>
      <c r="D8882" s="515"/>
      <c r="E8882" s="810"/>
      <c r="F8882" s="827"/>
      <c r="G8882" s="810"/>
      <c r="H8882" s="810"/>
      <c r="I8882" s="779"/>
      <c r="J8882" s="782">
        <v>85900000</v>
      </c>
      <c r="K8882" s="783">
        <f>SUM(K8837:K8881)</f>
        <v>146200000</v>
      </c>
      <c r="L8882" s="782">
        <f t="shared" ref="L8882:O8882" si="581">SUM(L8837:L8881)</f>
        <v>0</v>
      </c>
      <c r="M8882" s="782">
        <f t="shared" si="581"/>
        <v>60300000</v>
      </c>
      <c r="N8882" s="782">
        <f t="shared" si="581"/>
        <v>85900000</v>
      </c>
      <c r="O8882" s="782">
        <f t="shared" si="581"/>
        <v>88250000</v>
      </c>
      <c r="P8882" s="515">
        <v>260050000</v>
      </c>
      <c r="Q8882" s="782">
        <v>114900000</v>
      </c>
      <c r="R8882" s="782"/>
      <c r="T8882" s="568"/>
    </row>
    <row r="8883" spans="1:20" s="498" customFormat="1" ht="12" x14ac:dyDescent="0.25">
      <c r="A8883" s="772"/>
      <c r="D8883" s="515"/>
      <c r="F8883" s="536"/>
      <c r="J8883" s="776"/>
      <c r="K8883" s="776"/>
      <c r="L8883" s="776"/>
      <c r="M8883" s="776"/>
      <c r="N8883" s="776"/>
      <c r="O8883" s="776"/>
      <c r="Q8883" s="776"/>
      <c r="R8883" s="776"/>
      <c r="T8883" s="568"/>
    </row>
    <row r="8884" spans="1:20" s="751" customFormat="1" ht="12" customHeight="1" x14ac:dyDescent="0.3">
      <c r="A8884" s="946" t="s">
        <v>5500</v>
      </c>
      <c r="B8884" s="946"/>
      <c r="C8884" s="946"/>
      <c r="D8884" s="946"/>
      <c r="E8884" s="946"/>
      <c r="F8884" s="946"/>
      <c r="G8884" s="946"/>
      <c r="H8884" s="946"/>
      <c r="I8884" s="946"/>
      <c r="J8884" s="946"/>
      <c r="K8884" s="946"/>
      <c r="L8884" s="946"/>
      <c r="M8884" s="946"/>
      <c r="N8884" s="946"/>
      <c r="O8884" s="946"/>
      <c r="P8884" s="946"/>
      <c r="Q8884" s="946"/>
      <c r="T8884" s="752"/>
    </row>
    <row r="8885" spans="1:20" s="751" customFormat="1" ht="13.8" x14ac:dyDescent="0.3">
      <c r="A8885" s="946" t="s">
        <v>5501</v>
      </c>
      <c r="B8885" s="946"/>
      <c r="C8885" s="946"/>
      <c r="D8885" s="946"/>
      <c r="E8885" s="946"/>
      <c r="F8885" s="946"/>
      <c r="G8885" s="946"/>
      <c r="H8885" s="946"/>
      <c r="I8885" s="946"/>
      <c r="J8885" s="946"/>
      <c r="K8885" s="946"/>
      <c r="L8885" s="946"/>
      <c r="M8885" s="946"/>
      <c r="N8885" s="946"/>
      <c r="O8885" s="946"/>
      <c r="P8885" s="946"/>
      <c r="Q8885" s="946"/>
      <c r="T8885" s="752"/>
    </row>
    <row r="8886" spans="1:20" s="753" customFormat="1" ht="13.2" x14ac:dyDescent="0.25">
      <c r="A8886" s="947" t="s">
        <v>12786</v>
      </c>
      <c r="B8886" s="947"/>
      <c r="C8886" s="947"/>
      <c r="D8886" s="947"/>
      <c r="E8886" s="947"/>
      <c r="F8886" s="947"/>
      <c r="G8886" s="947"/>
      <c r="H8886" s="947"/>
      <c r="I8886" s="947"/>
      <c r="J8886" s="947"/>
      <c r="K8886" s="947"/>
      <c r="L8886" s="947"/>
      <c r="M8886" s="947"/>
      <c r="N8886" s="947"/>
      <c r="O8886" s="947"/>
      <c r="P8886" s="947"/>
      <c r="Q8886" s="947"/>
      <c r="T8886" s="754"/>
    </row>
    <row r="8887" spans="1:20" s="760" customFormat="1" ht="24" customHeight="1" x14ac:dyDescent="0.25">
      <c r="A8887" s="943" t="s">
        <v>5502</v>
      </c>
      <c r="B8887" s="948" t="s">
        <v>5503</v>
      </c>
      <c r="C8887" s="949"/>
      <c r="D8887" s="755"/>
      <c r="E8887" s="943" t="s">
        <v>5504</v>
      </c>
      <c r="F8887" s="943" t="s">
        <v>4881</v>
      </c>
      <c r="G8887" s="943" t="s">
        <v>5505</v>
      </c>
      <c r="H8887" s="943" t="s">
        <v>5506</v>
      </c>
      <c r="I8887" s="943" t="s">
        <v>5507</v>
      </c>
      <c r="J8887" s="756" t="s">
        <v>3115</v>
      </c>
      <c r="K8887" s="757" t="s">
        <v>3116</v>
      </c>
      <c r="L8887" s="758" t="s">
        <v>5508</v>
      </c>
      <c r="M8887" s="758" t="s">
        <v>5509</v>
      </c>
      <c r="N8887" s="756" t="s">
        <v>3116</v>
      </c>
      <c r="O8887" s="756" t="s">
        <v>3116</v>
      </c>
      <c r="P8887" s="759" t="s">
        <v>3317</v>
      </c>
      <c r="Q8887" s="759" t="s">
        <v>3341</v>
      </c>
      <c r="R8887" s="759" t="s">
        <v>5510</v>
      </c>
      <c r="T8887" s="761"/>
    </row>
    <row r="8888" spans="1:20" s="760" customFormat="1" ht="19.5" customHeight="1" x14ac:dyDescent="0.25">
      <c r="A8888" s="944"/>
      <c r="B8888" s="950"/>
      <c r="C8888" s="951"/>
      <c r="D8888" s="762"/>
      <c r="E8888" s="944"/>
      <c r="F8888" s="944"/>
      <c r="G8888" s="944"/>
      <c r="H8888" s="944"/>
      <c r="I8888" s="944"/>
      <c r="J8888" s="763">
        <v>2020</v>
      </c>
      <c r="K8888" s="764" t="s">
        <v>3120</v>
      </c>
      <c r="L8888" s="765" t="s">
        <v>3120</v>
      </c>
      <c r="M8888" s="765" t="s">
        <v>3120</v>
      </c>
      <c r="N8888" s="766" t="s">
        <v>5068</v>
      </c>
      <c r="O8888" s="766" t="s">
        <v>5069</v>
      </c>
      <c r="P8888" s="763" t="s">
        <v>4882</v>
      </c>
      <c r="Q8888" s="766" t="s">
        <v>5102</v>
      </c>
      <c r="R8888" s="763"/>
      <c r="T8888" s="761"/>
    </row>
    <row r="8889" spans="1:20" s="760" customFormat="1" ht="15.75" customHeight="1" x14ac:dyDescent="0.25">
      <c r="A8889" s="945"/>
      <c r="B8889" s="952"/>
      <c r="C8889" s="953"/>
      <c r="D8889" s="768"/>
      <c r="E8889" s="945"/>
      <c r="F8889" s="945"/>
      <c r="G8889" s="945"/>
      <c r="H8889" s="945"/>
      <c r="I8889" s="945"/>
      <c r="J8889" s="769" t="s">
        <v>14</v>
      </c>
      <c r="K8889" s="770" t="s">
        <v>14</v>
      </c>
      <c r="L8889" s="771" t="s">
        <v>14</v>
      </c>
      <c r="M8889" s="771" t="s">
        <v>14</v>
      </c>
      <c r="N8889" s="769" t="s">
        <v>14</v>
      </c>
      <c r="O8889" s="769" t="s">
        <v>14</v>
      </c>
      <c r="P8889" s="769" t="s">
        <v>14</v>
      </c>
      <c r="Q8889" s="769" t="s">
        <v>14</v>
      </c>
      <c r="R8889" s="769"/>
      <c r="T8889" s="761"/>
    </row>
    <row r="8890" spans="1:20" s="498" customFormat="1" ht="12" x14ac:dyDescent="0.25">
      <c r="A8890" s="772" t="s">
        <v>2805</v>
      </c>
      <c r="B8890" s="773" t="s">
        <v>2806</v>
      </c>
      <c r="C8890" s="773"/>
      <c r="D8890" s="794"/>
      <c r="E8890" s="773"/>
      <c r="F8890" s="775"/>
      <c r="G8890" s="773"/>
      <c r="H8890" s="773"/>
      <c r="I8890" s="773"/>
      <c r="J8890" s="776"/>
      <c r="K8890" s="776"/>
      <c r="L8890" s="776"/>
      <c r="M8890" s="776"/>
      <c r="N8890" s="776"/>
      <c r="O8890" s="776"/>
      <c r="Q8890" s="776"/>
      <c r="R8890" s="776"/>
      <c r="T8890" s="568"/>
    </row>
    <row r="8891" spans="1:20" s="498" customFormat="1" ht="12" x14ac:dyDescent="0.25">
      <c r="A8891" s="772"/>
      <c r="C8891" s="773" t="s">
        <v>5142</v>
      </c>
      <c r="D8891" s="794"/>
      <c r="E8891" s="773"/>
      <c r="F8891" s="775"/>
      <c r="G8891" s="773"/>
      <c r="H8891" s="773"/>
      <c r="I8891" s="773"/>
      <c r="J8891" s="777">
        <v>102900000</v>
      </c>
      <c r="K8891" s="778">
        <f t="shared" ref="K8891:O8891" si="582">SUM(K8892:K8936)</f>
        <v>45900000</v>
      </c>
      <c r="L8891" s="777">
        <f t="shared" si="582"/>
        <v>57000000</v>
      </c>
      <c r="M8891" s="777">
        <f t="shared" si="582"/>
        <v>0</v>
      </c>
      <c r="N8891" s="777">
        <f t="shared" si="582"/>
        <v>0</v>
      </c>
      <c r="O8891" s="777">
        <f t="shared" si="582"/>
        <v>0</v>
      </c>
      <c r="P8891" s="777">
        <f>SUM(K8891,N8891,O8891)</f>
        <v>45900000</v>
      </c>
      <c r="Q8891" s="777">
        <v>0</v>
      </c>
      <c r="R8891" s="777"/>
      <c r="T8891" s="568"/>
    </row>
    <row r="8892" spans="1:20" s="498" customFormat="1" ht="24" x14ac:dyDescent="0.25">
      <c r="A8892" s="772"/>
      <c r="D8892" s="515" t="s">
        <v>15280</v>
      </c>
      <c r="E8892" s="779" t="s">
        <v>15281</v>
      </c>
      <c r="F8892" s="780" t="s">
        <v>10192</v>
      </c>
      <c r="G8892" s="781" t="s">
        <v>6475</v>
      </c>
      <c r="H8892" s="781" t="s">
        <v>155</v>
      </c>
      <c r="I8892" s="781" t="s">
        <v>5517</v>
      </c>
      <c r="J8892" s="782">
        <v>2000000</v>
      </c>
      <c r="K8892" s="783">
        <v>2000000</v>
      </c>
      <c r="L8892" s="784">
        <f t="shared" ref="L8892:L8936" si="583">SUM(J8892-K8892)</f>
        <v>0</v>
      </c>
      <c r="M8892" s="784">
        <f>SUM(K8892-J8892)</f>
        <v>0</v>
      </c>
      <c r="N8892" s="782">
        <v>0</v>
      </c>
      <c r="O8892" s="782">
        <v>0</v>
      </c>
      <c r="P8892" s="515">
        <v>2000000</v>
      </c>
      <c r="Q8892" s="782">
        <v>0</v>
      </c>
      <c r="R8892" s="782"/>
      <c r="T8892" s="568"/>
    </row>
    <row r="8893" spans="1:20" s="498" customFormat="1" ht="24" x14ac:dyDescent="0.25">
      <c r="A8893" s="772"/>
      <c r="D8893" s="515" t="s">
        <v>15282</v>
      </c>
      <c r="E8893" s="779" t="s">
        <v>15283</v>
      </c>
      <c r="F8893" s="780" t="s">
        <v>6548</v>
      </c>
      <c r="G8893" s="781" t="s">
        <v>6475</v>
      </c>
      <c r="H8893" s="781" t="s">
        <v>155</v>
      </c>
      <c r="I8893" s="781" t="s">
        <v>5517</v>
      </c>
      <c r="J8893" s="782">
        <v>5000000</v>
      </c>
      <c r="K8893" s="783">
        <v>5000000</v>
      </c>
      <c r="L8893" s="784">
        <f t="shared" si="583"/>
        <v>0</v>
      </c>
      <c r="M8893" s="784">
        <f t="shared" ref="M8893:M8936" si="584">SUM(K8893-J8893)</f>
        <v>0</v>
      </c>
      <c r="N8893" s="782">
        <v>0</v>
      </c>
      <c r="O8893" s="782">
        <v>0</v>
      </c>
      <c r="P8893" s="515">
        <v>5000000</v>
      </c>
      <c r="Q8893" s="782">
        <v>0</v>
      </c>
      <c r="R8893" s="782"/>
      <c r="T8893" s="568"/>
    </row>
    <row r="8894" spans="1:20" s="498" customFormat="1" ht="24" x14ac:dyDescent="0.25">
      <c r="A8894" s="772"/>
      <c r="D8894" s="515" t="s">
        <v>15284</v>
      </c>
      <c r="E8894" s="779" t="s">
        <v>15285</v>
      </c>
      <c r="F8894" s="780" t="s">
        <v>15198</v>
      </c>
      <c r="G8894" s="781" t="s">
        <v>6475</v>
      </c>
      <c r="H8894" s="781" t="s">
        <v>155</v>
      </c>
      <c r="I8894" s="781" t="s">
        <v>5517</v>
      </c>
      <c r="J8894" s="782">
        <v>6000000</v>
      </c>
      <c r="K8894" s="783">
        <v>0</v>
      </c>
      <c r="L8894" s="784">
        <f t="shared" si="583"/>
        <v>6000000</v>
      </c>
      <c r="M8894" s="784">
        <v>0</v>
      </c>
      <c r="N8894" s="782">
        <v>0</v>
      </c>
      <c r="O8894" s="782">
        <v>0</v>
      </c>
      <c r="P8894" s="515">
        <v>6000000</v>
      </c>
      <c r="Q8894" s="782">
        <v>0</v>
      </c>
      <c r="R8894" s="782"/>
      <c r="T8894" s="568"/>
    </row>
    <row r="8895" spans="1:20" s="498" customFormat="1" ht="24" x14ac:dyDescent="0.25">
      <c r="A8895" s="772"/>
      <c r="D8895" s="515" t="s">
        <v>15286</v>
      </c>
      <c r="E8895" s="779" t="s">
        <v>15287</v>
      </c>
      <c r="F8895" s="780" t="s">
        <v>5574</v>
      </c>
      <c r="G8895" s="781" t="s">
        <v>6475</v>
      </c>
      <c r="H8895" s="781" t="s">
        <v>155</v>
      </c>
      <c r="I8895" s="781" t="s">
        <v>5517</v>
      </c>
      <c r="J8895" s="782">
        <v>3500000</v>
      </c>
      <c r="K8895" s="783">
        <v>3500000</v>
      </c>
      <c r="L8895" s="784">
        <f t="shared" si="583"/>
        <v>0</v>
      </c>
      <c r="M8895" s="784">
        <f t="shared" si="584"/>
        <v>0</v>
      </c>
      <c r="N8895" s="782">
        <v>0</v>
      </c>
      <c r="O8895" s="782">
        <v>0</v>
      </c>
      <c r="P8895" s="515">
        <v>3500000</v>
      </c>
      <c r="Q8895" s="782">
        <v>0</v>
      </c>
      <c r="R8895" s="782"/>
      <c r="T8895" s="568"/>
    </row>
    <row r="8896" spans="1:20" s="498" customFormat="1" ht="12" x14ac:dyDescent="0.25">
      <c r="A8896" s="772"/>
      <c r="D8896" s="515" t="s">
        <v>15288</v>
      </c>
      <c r="E8896" s="779" t="s">
        <v>15289</v>
      </c>
      <c r="F8896" s="780" t="s">
        <v>5901</v>
      </c>
      <c r="G8896" s="781" t="s">
        <v>6475</v>
      </c>
      <c r="H8896" s="781" t="s">
        <v>155</v>
      </c>
      <c r="I8896" s="781" t="s">
        <v>5517</v>
      </c>
      <c r="J8896" s="782">
        <v>0</v>
      </c>
      <c r="K8896" s="783">
        <v>0</v>
      </c>
      <c r="L8896" s="784">
        <f t="shared" si="583"/>
        <v>0</v>
      </c>
      <c r="M8896" s="784">
        <f t="shared" si="584"/>
        <v>0</v>
      </c>
      <c r="N8896" s="782">
        <v>0</v>
      </c>
      <c r="O8896" s="782">
        <v>0</v>
      </c>
      <c r="P8896" s="515">
        <v>0</v>
      </c>
      <c r="Q8896" s="782">
        <v>0</v>
      </c>
      <c r="R8896" s="782"/>
      <c r="T8896" s="568"/>
    </row>
    <row r="8897" spans="1:20" s="498" customFormat="1" ht="12" x14ac:dyDescent="0.25">
      <c r="A8897" s="772"/>
      <c r="D8897" s="515" t="s">
        <v>15290</v>
      </c>
      <c r="E8897" s="779" t="s">
        <v>15291</v>
      </c>
      <c r="F8897" s="780" t="s">
        <v>5583</v>
      </c>
      <c r="G8897" s="781" t="s">
        <v>6475</v>
      </c>
      <c r="H8897" s="781" t="s">
        <v>155</v>
      </c>
      <c r="I8897" s="781" t="s">
        <v>5517</v>
      </c>
      <c r="J8897" s="782">
        <v>200000</v>
      </c>
      <c r="K8897" s="783">
        <v>200000</v>
      </c>
      <c r="L8897" s="784">
        <f t="shared" si="583"/>
        <v>0</v>
      </c>
      <c r="M8897" s="784">
        <f t="shared" si="584"/>
        <v>0</v>
      </c>
      <c r="N8897" s="782">
        <v>0</v>
      </c>
      <c r="O8897" s="782">
        <v>0</v>
      </c>
      <c r="P8897" s="515">
        <v>200000</v>
      </c>
      <c r="Q8897" s="782">
        <v>0</v>
      </c>
      <c r="R8897" s="782"/>
      <c r="T8897" s="568"/>
    </row>
    <row r="8898" spans="1:20" s="498" customFormat="1" ht="12" x14ac:dyDescent="0.25">
      <c r="A8898" s="772"/>
      <c r="D8898" s="515" t="s">
        <v>15292</v>
      </c>
      <c r="E8898" s="779" t="s">
        <v>15293</v>
      </c>
      <c r="F8898" s="780" t="s">
        <v>5586</v>
      </c>
      <c r="G8898" s="781" t="s">
        <v>6475</v>
      </c>
      <c r="H8898" s="781" t="s">
        <v>155</v>
      </c>
      <c r="I8898" s="781" t="s">
        <v>5517</v>
      </c>
      <c r="J8898" s="782">
        <v>1000000</v>
      </c>
      <c r="K8898" s="783">
        <v>1000000</v>
      </c>
      <c r="L8898" s="784">
        <f t="shared" si="583"/>
        <v>0</v>
      </c>
      <c r="M8898" s="784">
        <f t="shared" si="584"/>
        <v>0</v>
      </c>
      <c r="N8898" s="782">
        <v>0</v>
      </c>
      <c r="O8898" s="782">
        <v>0</v>
      </c>
      <c r="P8898" s="515">
        <v>1000000</v>
      </c>
      <c r="Q8898" s="782">
        <v>0</v>
      </c>
      <c r="R8898" s="782"/>
      <c r="T8898" s="568"/>
    </row>
    <row r="8899" spans="1:20" s="498" customFormat="1" ht="12" x14ac:dyDescent="0.25">
      <c r="A8899" s="772"/>
      <c r="D8899" s="515" t="s">
        <v>15294</v>
      </c>
      <c r="E8899" s="779" t="s">
        <v>15295</v>
      </c>
      <c r="F8899" s="780" t="s">
        <v>5592</v>
      </c>
      <c r="G8899" s="781" t="s">
        <v>6475</v>
      </c>
      <c r="H8899" s="781" t="s">
        <v>155</v>
      </c>
      <c r="I8899" s="781" t="s">
        <v>5517</v>
      </c>
      <c r="J8899" s="782">
        <v>300000</v>
      </c>
      <c r="K8899" s="783">
        <v>300000</v>
      </c>
      <c r="L8899" s="784">
        <f t="shared" si="583"/>
        <v>0</v>
      </c>
      <c r="M8899" s="784">
        <f t="shared" si="584"/>
        <v>0</v>
      </c>
      <c r="N8899" s="782">
        <v>0</v>
      </c>
      <c r="O8899" s="782">
        <v>0</v>
      </c>
      <c r="P8899" s="515">
        <v>300000</v>
      </c>
      <c r="Q8899" s="782">
        <v>0</v>
      </c>
      <c r="R8899" s="782"/>
      <c r="T8899" s="568"/>
    </row>
    <row r="8900" spans="1:20" s="498" customFormat="1" ht="36" x14ac:dyDescent="0.25">
      <c r="A8900" s="772"/>
      <c r="D8900" s="515" t="s">
        <v>15296</v>
      </c>
      <c r="E8900" s="779" t="s">
        <v>15297</v>
      </c>
      <c r="F8900" s="780" t="s">
        <v>5598</v>
      </c>
      <c r="G8900" s="781" t="s">
        <v>6475</v>
      </c>
      <c r="H8900" s="781" t="s">
        <v>155</v>
      </c>
      <c r="I8900" s="781" t="s">
        <v>5517</v>
      </c>
      <c r="J8900" s="782">
        <v>40000000</v>
      </c>
      <c r="K8900" s="783">
        <v>5000000</v>
      </c>
      <c r="L8900" s="784">
        <f t="shared" si="583"/>
        <v>35000000</v>
      </c>
      <c r="M8900" s="784">
        <v>0</v>
      </c>
      <c r="N8900" s="782">
        <v>0</v>
      </c>
      <c r="O8900" s="782">
        <v>0</v>
      </c>
      <c r="P8900" s="515">
        <v>40000000</v>
      </c>
      <c r="Q8900" s="782">
        <v>0</v>
      </c>
      <c r="R8900" s="782"/>
      <c r="T8900" s="568"/>
    </row>
    <row r="8901" spans="1:20" s="498" customFormat="1" ht="17.25" customHeight="1" x14ac:dyDescent="0.25">
      <c r="A8901" s="772"/>
      <c r="D8901" s="515" t="s">
        <v>15298</v>
      </c>
      <c r="E8901" s="779" t="s">
        <v>15299</v>
      </c>
      <c r="F8901" s="780" t="s">
        <v>5607</v>
      </c>
      <c r="G8901" s="781" t="s">
        <v>6475</v>
      </c>
      <c r="H8901" s="781" t="s">
        <v>155</v>
      </c>
      <c r="I8901" s="781" t="s">
        <v>5517</v>
      </c>
      <c r="J8901" s="782">
        <v>0</v>
      </c>
      <c r="K8901" s="783">
        <v>0</v>
      </c>
      <c r="L8901" s="784">
        <f t="shared" si="583"/>
        <v>0</v>
      </c>
      <c r="M8901" s="784">
        <f t="shared" si="584"/>
        <v>0</v>
      </c>
      <c r="N8901" s="782">
        <v>0</v>
      </c>
      <c r="O8901" s="782">
        <v>0</v>
      </c>
      <c r="P8901" s="515">
        <v>0</v>
      </c>
      <c r="Q8901" s="782">
        <v>0</v>
      </c>
      <c r="R8901" s="782"/>
      <c r="T8901" s="568"/>
    </row>
    <row r="8902" spans="1:20" s="498" customFormat="1" ht="24" x14ac:dyDescent="0.25">
      <c r="A8902" s="772"/>
      <c r="D8902" s="515" t="s">
        <v>15300</v>
      </c>
      <c r="E8902" s="779" t="s">
        <v>15301</v>
      </c>
      <c r="F8902" s="780" t="s">
        <v>15214</v>
      </c>
      <c r="G8902" s="781" t="s">
        <v>6475</v>
      </c>
      <c r="H8902" s="781" t="s">
        <v>155</v>
      </c>
      <c r="I8902" s="781" t="s">
        <v>5517</v>
      </c>
      <c r="J8902" s="782">
        <v>5000000</v>
      </c>
      <c r="K8902" s="783">
        <v>1000000</v>
      </c>
      <c r="L8902" s="784">
        <f t="shared" si="583"/>
        <v>4000000</v>
      </c>
      <c r="M8902" s="784">
        <v>0</v>
      </c>
      <c r="N8902" s="782">
        <v>0</v>
      </c>
      <c r="O8902" s="782">
        <v>0</v>
      </c>
      <c r="P8902" s="515">
        <v>5000000</v>
      </c>
      <c r="Q8902" s="782">
        <v>0</v>
      </c>
      <c r="R8902" s="782"/>
      <c r="T8902" s="568"/>
    </row>
    <row r="8903" spans="1:20" s="498" customFormat="1" ht="24" x14ac:dyDescent="0.25">
      <c r="A8903" s="772"/>
      <c r="D8903" s="515" t="s">
        <v>15302</v>
      </c>
      <c r="E8903" s="779" t="s">
        <v>15303</v>
      </c>
      <c r="F8903" s="780" t="s">
        <v>15217</v>
      </c>
      <c r="G8903" s="781" t="s">
        <v>6475</v>
      </c>
      <c r="H8903" s="781" t="s">
        <v>155</v>
      </c>
      <c r="I8903" s="781" t="s">
        <v>5517</v>
      </c>
      <c r="J8903" s="782">
        <v>0</v>
      </c>
      <c r="K8903" s="783">
        <v>0</v>
      </c>
      <c r="L8903" s="784">
        <f t="shared" si="583"/>
        <v>0</v>
      </c>
      <c r="M8903" s="784">
        <f t="shared" si="584"/>
        <v>0</v>
      </c>
      <c r="N8903" s="782">
        <v>0</v>
      </c>
      <c r="O8903" s="782">
        <v>0</v>
      </c>
      <c r="P8903" s="515">
        <v>0</v>
      </c>
      <c r="Q8903" s="782">
        <v>0</v>
      </c>
      <c r="R8903" s="782"/>
      <c r="T8903" s="568"/>
    </row>
    <row r="8904" spans="1:20" s="498" customFormat="1" ht="36" x14ac:dyDescent="0.25">
      <c r="A8904" s="772"/>
      <c r="D8904" s="515" t="s">
        <v>15304</v>
      </c>
      <c r="E8904" s="779" t="s">
        <v>15305</v>
      </c>
      <c r="F8904" s="780" t="s">
        <v>15220</v>
      </c>
      <c r="G8904" s="781" t="s">
        <v>6475</v>
      </c>
      <c r="H8904" s="781" t="s">
        <v>155</v>
      </c>
      <c r="I8904" s="781" t="s">
        <v>5517</v>
      </c>
      <c r="J8904" s="782">
        <v>15000000</v>
      </c>
      <c r="K8904" s="783">
        <v>5000000</v>
      </c>
      <c r="L8904" s="784">
        <f t="shared" si="583"/>
        <v>10000000</v>
      </c>
      <c r="M8904" s="784">
        <v>0</v>
      </c>
      <c r="N8904" s="782">
        <v>0</v>
      </c>
      <c r="O8904" s="782">
        <v>0</v>
      </c>
      <c r="P8904" s="515">
        <v>15000000</v>
      </c>
      <c r="Q8904" s="782">
        <v>0</v>
      </c>
      <c r="R8904" s="782"/>
      <c r="T8904" s="568"/>
    </row>
    <row r="8905" spans="1:20" s="498" customFormat="1" ht="12" x14ac:dyDescent="0.25">
      <c r="A8905" s="772"/>
      <c r="D8905" s="515" t="s">
        <v>15306</v>
      </c>
      <c r="E8905" s="779" t="s">
        <v>15307</v>
      </c>
      <c r="F8905" s="515" t="s">
        <v>5622</v>
      </c>
      <c r="G8905" s="781" t="s">
        <v>6475</v>
      </c>
      <c r="H8905" s="781" t="s">
        <v>155</v>
      </c>
      <c r="I8905" s="781" t="s">
        <v>5517</v>
      </c>
      <c r="J8905" s="782">
        <v>0</v>
      </c>
      <c r="K8905" s="783">
        <v>0</v>
      </c>
      <c r="L8905" s="784">
        <f t="shared" si="583"/>
        <v>0</v>
      </c>
      <c r="M8905" s="784">
        <f t="shared" si="584"/>
        <v>0</v>
      </c>
      <c r="N8905" s="782">
        <v>0</v>
      </c>
      <c r="O8905" s="782">
        <v>0</v>
      </c>
      <c r="P8905" s="515">
        <v>0</v>
      </c>
      <c r="Q8905" s="782">
        <v>0</v>
      </c>
      <c r="R8905" s="782"/>
      <c r="T8905" s="568"/>
    </row>
    <row r="8906" spans="1:20" s="498" customFormat="1" ht="24" x14ac:dyDescent="0.25">
      <c r="A8906" s="772"/>
      <c r="D8906" s="515" t="s">
        <v>15308</v>
      </c>
      <c r="E8906" s="779" t="s">
        <v>15309</v>
      </c>
      <c r="F8906" s="780" t="s">
        <v>5625</v>
      </c>
      <c r="G8906" s="781" t="s">
        <v>6475</v>
      </c>
      <c r="H8906" s="781" t="s">
        <v>155</v>
      </c>
      <c r="I8906" s="781" t="s">
        <v>5517</v>
      </c>
      <c r="J8906" s="782">
        <v>0</v>
      </c>
      <c r="K8906" s="783">
        <v>0</v>
      </c>
      <c r="L8906" s="784">
        <f t="shared" si="583"/>
        <v>0</v>
      </c>
      <c r="M8906" s="784">
        <f t="shared" si="584"/>
        <v>0</v>
      </c>
      <c r="N8906" s="782">
        <v>0</v>
      </c>
      <c r="O8906" s="782">
        <v>0</v>
      </c>
      <c r="P8906" s="515">
        <v>0</v>
      </c>
      <c r="Q8906" s="782">
        <v>0</v>
      </c>
      <c r="R8906" s="782"/>
      <c r="T8906" s="568"/>
    </row>
    <row r="8907" spans="1:20" s="498" customFormat="1" ht="24" x14ac:dyDescent="0.25">
      <c r="A8907" s="772"/>
      <c r="D8907" s="515" t="s">
        <v>15310</v>
      </c>
      <c r="E8907" s="779" t="s">
        <v>15311</v>
      </c>
      <c r="F8907" s="780" t="s">
        <v>15227</v>
      </c>
      <c r="G8907" s="781" t="s">
        <v>6475</v>
      </c>
      <c r="H8907" s="781" t="s">
        <v>155</v>
      </c>
      <c r="I8907" s="781" t="s">
        <v>5517</v>
      </c>
      <c r="J8907" s="782">
        <v>0</v>
      </c>
      <c r="K8907" s="783">
        <v>0</v>
      </c>
      <c r="L8907" s="784">
        <f t="shared" si="583"/>
        <v>0</v>
      </c>
      <c r="M8907" s="784">
        <f t="shared" si="584"/>
        <v>0</v>
      </c>
      <c r="N8907" s="782">
        <v>0</v>
      </c>
      <c r="O8907" s="782">
        <v>0</v>
      </c>
      <c r="P8907" s="515">
        <v>0</v>
      </c>
      <c r="Q8907" s="782">
        <v>0</v>
      </c>
      <c r="R8907" s="782"/>
      <c r="T8907" s="568"/>
    </row>
    <row r="8908" spans="1:20" s="498" customFormat="1" ht="12" x14ac:dyDescent="0.25">
      <c r="A8908" s="772"/>
      <c r="D8908" s="515" t="s">
        <v>15312</v>
      </c>
      <c r="E8908" s="779" t="s">
        <v>15313</v>
      </c>
      <c r="F8908" s="780" t="s">
        <v>5631</v>
      </c>
      <c r="G8908" s="781" t="s">
        <v>6475</v>
      </c>
      <c r="H8908" s="781" t="s">
        <v>155</v>
      </c>
      <c r="I8908" s="781" t="s">
        <v>5517</v>
      </c>
      <c r="J8908" s="782">
        <v>500000</v>
      </c>
      <c r="K8908" s="783">
        <v>500000</v>
      </c>
      <c r="L8908" s="782">
        <f t="shared" si="583"/>
        <v>0</v>
      </c>
      <c r="M8908" s="782">
        <f t="shared" si="584"/>
        <v>0</v>
      </c>
      <c r="N8908" s="782">
        <v>0</v>
      </c>
      <c r="O8908" s="782">
        <v>0</v>
      </c>
      <c r="P8908" s="515">
        <v>500000</v>
      </c>
      <c r="Q8908" s="782">
        <v>0</v>
      </c>
      <c r="R8908" s="782"/>
      <c r="T8908" s="568"/>
    </row>
    <row r="8909" spans="1:20" s="751" customFormat="1" ht="12" customHeight="1" x14ac:dyDescent="0.3">
      <c r="A8909" s="946" t="s">
        <v>5500</v>
      </c>
      <c r="B8909" s="946"/>
      <c r="C8909" s="946"/>
      <c r="D8909" s="946"/>
      <c r="E8909" s="946"/>
      <c r="F8909" s="946"/>
      <c r="G8909" s="946"/>
      <c r="H8909" s="946"/>
      <c r="I8909" s="946"/>
      <c r="J8909" s="946"/>
      <c r="K8909" s="946"/>
      <c r="L8909" s="946"/>
      <c r="M8909" s="946"/>
      <c r="N8909" s="946"/>
      <c r="O8909" s="946"/>
      <c r="P8909" s="946"/>
      <c r="Q8909" s="946"/>
      <c r="T8909" s="752"/>
    </row>
    <row r="8910" spans="1:20" s="751" customFormat="1" ht="13.8" x14ac:dyDescent="0.3">
      <c r="A8910" s="946" t="s">
        <v>5501</v>
      </c>
      <c r="B8910" s="946"/>
      <c r="C8910" s="946"/>
      <c r="D8910" s="946"/>
      <c r="E8910" s="946"/>
      <c r="F8910" s="946"/>
      <c r="G8910" s="946"/>
      <c r="H8910" s="946"/>
      <c r="I8910" s="946"/>
      <c r="J8910" s="946"/>
      <c r="K8910" s="946"/>
      <c r="L8910" s="946"/>
      <c r="M8910" s="946"/>
      <c r="N8910" s="946"/>
      <c r="O8910" s="946"/>
      <c r="P8910" s="946"/>
      <c r="Q8910" s="946"/>
      <c r="T8910" s="752"/>
    </row>
    <row r="8911" spans="1:20" s="753" customFormat="1" ht="13.2" x14ac:dyDescent="0.25">
      <c r="A8911" s="947" t="s">
        <v>12786</v>
      </c>
      <c r="B8911" s="947"/>
      <c r="C8911" s="947"/>
      <c r="D8911" s="947"/>
      <c r="E8911" s="947"/>
      <c r="F8911" s="947"/>
      <c r="G8911" s="947"/>
      <c r="H8911" s="947"/>
      <c r="I8911" s="947"/>
      <c r="J8911" s="947"/>
      <c r="K8911" s="947"/>
      <c r="L8911" s="947"/>
      <c r="M8911" s="947"/>
      <c r="N8911" s="947"/>
      <c r="O8911" s="947"/>
      <c r="P8911" s="947"/>
      <c r="Q8911" s="947"/>
      <c r="T8911" s="754"/>
    </row>
    <row r="8912" spans="1:20" s="760" customFormat="1" ht="24" customHeight="1" x14ac:dyDescent="0.25">
      <c r="A8912" s="943" t="s">
        <v>5502</v>
      </c>
      <c r="B8912" s="948" t="s">
        <v>5503</v>
      </c>
      <c r="C8912" s="949"/>
      <c r="D8912" s="755"/>
      <c r="E8912" s="943" t="s">
        <v>5504</v>
      </c>
      <c r="F8912" s="943" t="s">
        <v>4881</v>
      </c>
      <c r="G8912" s="943" t="s">
        <v>5505</v>
      </c>
      <c r="H8912" s="943" t="s">
        <v>5506</v>
      </c>
      <c r="I8912" s="943" t="s">
        <v>5507</v>
      </c>
      <c r="J8912" s="756" t="s">
        <v>3115</v>
      </c>
      <c r="K8912" s="757" t="s">
        <v>3116</v>
      </c>
      <c r="L8912" s="758" t="s">
        <v>5508</v>
      </c>
      <c r="M8912" s="758" t="s">
        <v>5509</v>
      </c>
      <c r="N8912" s="756" t="s">
        <v>3116</v>
      </c>
      <c r="O8912" s="756" t="s">
        <v>3116</v>
      </c>
      <c r="P8912" s="759" t="s">
        <v>3317</v>
      </c>
      <c r="Q8912" s="759" t="s">
        <v>3341</v>
      </c>
      <c r="R8912" s="759" t="s">
        <v>5510</v>
      </c>
      <c r="T8912" s="761"/>
    </row>
    <row r="8913" spans="1:20" s="760" customFormat="1" ht="19.5" customHeight="1" x14ac:dyDescent="0.25">
      <c r="A8913" s="944"/>
      <c r="B8913" s="950"/>
      <c r="C8913" s="951"/>
      <c r="D8913" s="762"/>
      <c r="E8913" s="944"/>
      <c r="F8913" s="944"/>
      <c r="G8913" s="944"/>
      <c r="H8913" s="944"/>
      <c r="I8913" s="944"/>
      <c r="J8913" s="763">
        <v>2020</v>
      </c>
      <c r="K8913" s="764" t="s">
        <v>3120</v>
      </c>
      <c r="L8913" s="765" t="s">
        <v>3120</v>
      </c>
      <c r="M8913" s="765" t="s">
        <v>3120</v>
      </c>
      <c r="N8913" s="766" t="s">
        <v>5068</v>
      </c>
      <c r="O8913" s="766" t="s">
        <v>5069</v>
      </c>
      <c r="P8913" s="763" t="s">
        <v>4882</v>
      </c>
      <c r="Q8913" s="766" t="s">
        <v>5102</v>
      </c>
      <c r="R8913" s="763"/>
      <c r="T8913" s="761"/>
    </row>
    <row r="8914" spans="1:20" s="760" customFormat="1" ht="15.75" customHeight="1" x14ac:dyDescent="0.25">
      <c r="A8914" s="945"/>
      <c r="B8914" s="952"/>
      <c r="C8914" s="953"/>
      <c r="D8914" s="768"/>
      <c r="E8914" s="945"/>
      <c r="F8914" s="945"/>
      <c r="G8914" s="945"/>
      <c r="H8914" s="945"/>
      <c r="I8914" s="945"/>
      <c r="J8914" s="769" t="s">
        <v>14</v>
      </c>
      <c r="K8914" s="770" t="s">
        <v>14</v>
      </c>
      <c r="L8914" s="771" t="s">
        <v>14</v>
      </c>
      <c r="M8914" s="771" t="s">
        <v>14</v>
      </c>
      <c r="N8914" s="769" t="s">
        <v>14</v>
      </c>
      <c r="O8914" s="769" t="s">
        <v>14</v>
      </c>
      <c r="P8914" s="769" t="s">
        <v>14</v>
      </c>
      <c r="Q8914" s="769" t="s">
        <v>14</v>
      </c>
      <c r="R8914" s="769"/>
      <c r="T8914" s="761"/>
    </row>
    <row r="8915" spans="1:20" s="498" customFormat="1" ht="36" x14ac:dyDescent="0.25">
      <c r="A8915" s="772"/>
      <c r="D8915" s="515" t="s">
        <v>15314</v>
      </c>
      <c r="E8915" s="779" t="s">
        <v>15315</v>
      </c>
      <c r="F8915" s="780" t="s">
        <v>5634</v>
      </c>
      <c r="G8915" s="781" t="s">
        <v>6475</v>
      </c>
      <c r="H8915" s="781" t="s">
        <v>155</v>
      </c>
      <c r="I8915" s="781" t="s">
        <v>5517</v>
      </c>
      <c r="J8915" s="782">
        <v>1500000</v>
      </c>
      <c r="K8915" s="783">
        <v>1500000</v>
      </c>
      <c r="L8915" s="784">
        <f t="shared" si="583"/>
        <v>0</v>
      </c>
      <c r="M8915" s="784">
        <f t="shared" si="584"/>
        <v>0</v>
      </c>
      <c r="N8915" s="782">
        <v>0</v>
      </c>
      <c r="O8915" s="782">
        <v>0</v>
      </c>
      <c r="P8915" s="515">
        <v>1500000</v>
      </c>
      <c r="Q8915" s="782">
        <v>0</v>
      </c>
      <c r="R8915" s="782"/>
      <c r="T8915" s="568"/>
    </row>
    <row r="8916" spans="1:20" s="498" customFormat="1" ht="24" x14ac:dyDescent="0.25">
      <c r="A8916" s="772"/>
      <c r="D8916" s="515" t="s">
        <v>15316</v>
      </c>
      <c r="E8916" s="779" t="s">
        <v>15317</v>
      </c>
      <c r="F8916" s="780" t="s">
        <v>15234</v>
      </c>
      <c r="G8916" s="781" t="s">
        <v>6475</v>
      </c>
      <c r="H8916" s="781" t="s">
        <v>155</v>
      </c>
      <c r="I8916" s="781" t="s">
        <v>5517</v>
      </c>
      <c r="J8916" s="782">
        <v>500000</v>
      </c>
      <c r="K8916" s="783">
        <v>500000</v>
      </c>
      <c r="L8916" s="784">
        <f t="shared" si="583"/>
        <v>0</v>
      </c>
      <c r="M8916" s="784">
        <f t="shared" si="584"/>
        <v>0</v>
      </c>
      <c r="N8916" s="782">
        <v>0</v>
      </c>
      <c r="O8916" s="782">
        <v>0</v>
      </c>
      <c r="P8916" s="515">
        <v>500000</v>
      </c>
      <c r="Q8916" s="782">
        <v>0</v>
      </c>
      <c r="R8916" s="782"/>
      <c r="T8916" s="568"/>
    </row>
    <row r="8917" spans="1:20" s="498" customFormat="1" ht="24" x14ac:dyDescent="0.25">
      <c r="A8917" s="772"/>
      <c r="D8917" s="515" t="s">
        <v>15318</v>
      </c>
      <c r="E8917" s="779" t="s">
        <v>15319</v>
      </c>
      <c r="F8917" s="780" t="s">
        <v>5840</v>
      </c>
      <c r="G8917" s="781" t="s">
        <v>6475</v>
      </c>
      <c r="H8917" s="781" t="s">
        <v>155</v>
      </c>
      <c r="I8917" s="781" t="s">
        <v>5517</v>
      </c>
      <c r="J8917" s="782">
        <v>2200000</v>
      </c>
      <c r="K8917" s="783">
        <v>2200000</v>
      </c>
      <c r="L8917" s="784">
        <f t="shared" si="583"/>
        <v>0</v>
      </c>
      <c r="M8917" s="784">
        <f t="shared" si="584"/>
        <v>0</v>
      </c>
      <c r="N8917" s="782">
        <v>0</v>
      </c>
      <c r="O8917" s="782">
        <v>0</v>
      </c>
      <c r="P8917" s="515">
        <v>2200000</v>
      </c>
      <c r="Q8917" s="782">
        <v>0</v>
      </c>
      <c r="R8917" s="782"/>
      <c r="T8917" s="568"/>
    </row>
    <row r="8918" spans="1:20" s="498" customFormat="1" ht="24" x14ac:dyDescent="0.25">
      <c r="A8918" s="772"/>
      <c r="D8918" s="515" t="s">
        <v>15320</v>
      </c>
      <c r="E8918" s="779" t="s">
        <v>15321</v>
      </c>
      <c r="F8918" s="780" t="s">
        <v>15239</v>
      </c>
      <c r="G8918" s="781" t="s">
        <v>6475</v>
      </c>
      <c r="H8918" s="781" t="s">
        <v>155</v>
      </c>
      <c r="I8918" s="781" t="s">
        <v>5517</v>
      </c>
      <c r="J8918" s="782">
        <v>500000</v>
      </c>
      <c r="K8918" s="783">
        <v>500000</v>
      </c>
      <c r="L8918" s="784">
        <f t="shared" si="583"/>
        <v>0</v>
      </c>
      <c r="M8918" s="784">
        <f t="shared" si="584"/>
        <v>0</v>
      </c>
      <c r="N8918" s="782">
        <v>0</v>
      </c>
      <c r="O8918" s="782">
        <v>0</v>
      </c>
      <c r="P8918" s="515">
        <v>500000</v>
      </c>
      <c r="Q8918" s="782">
        <v>0</v>
      </c>
      <c r="R8918" s="782"/>
      <c r="T8918" s="568"/>
    </row>
    <row r="8919" spans="1:20" s="498" customFormat="1" ht="24" x14ac:dyDescent="0.25">
      <c r="A8919" s="772"/>
      <c r="D8919" s="515" t="s">
        <v>15322</v>
      </c>
      <c r="E8919" s="779" t="s">
        <v>15323</v>
      </c>
      <c r="F8919" s="780" t="s">
        <v>5646</v>
      </c>
      <c r="G8919" s="781" t="s">
        <v>6475</v>
      </c>
      <c r="H8919" s="781" t="s">
        <v>155</v>
      </c>
      <c r="I8919" s="781" t="s">
        <v>5517</v>
      </c>
      <c r="J8919" s="782">
        <v>600000</v>
      </c>
      <c r="K8919" s="783">
        <v>600000</v>
      </c>
      <c r="L8919" s="784">
        <f t="shared" si="583"/>
        <v>0</v>
      </c>
      <c r="M8919" s="784">
        <f t="shared" si="584"/>
        <v>0</v>
      </c>
      <c r="N8919" s="782">
        <v>0</v>
      </c>
      <c r="O8919" s="782">
        <v>0</v>
      </c>
      <c r="P8919" s="515">
        <v>600000</v>
      </c>
      <c r="Q8919" s="782">
        <v>0</v>
      </c>
      <c r="R8919" s="782"/>
      <c r="T8919" s="568"/>
    </row>
    <row r="8920" spans="1:20" s="498" customFormat="1" ht="12" x14ac:dyDescent="0.25">
      <c r="A8920" s="772"/>
      <c r="D8920" s="515" t="s">
        <v>15324</v>
      </c>
      <c r="E8920" s="779" t="s">
        <v>15325</v>
      </c>
      <c r="F8920" s="515" t="s">
        <v>5649</v>
      </c>
      <c r="G8920" s="781" t="s">
        <v>6475</v>
      </c>
      <c r="H8920" s="781" t="s">
        <v>155</v>
      </c>
      <c r="I8920" s="781" t="s">
        <v>5517</v>
      </c>
      <c r="J8920" s="782">
        <v>2000000</v>
      </c>
      <c r="K8920" s="783">
        <v>2000000</v>
      </c>
      <c r="L8920" s="784">
        <f t="shared" si="583"/>
        <v>0</v>
      </c>
      <c r="M8920" s="784">
        <f t="shared" si="584"/>
        <v>0</v>
      </c>
      <c r="N8920" s="782">
        <v>0</v>
      </c>
      <c r="O8920" s="782">
        <v>0</v>
      </c>
      <c r="P8920" s="515">
        <v>2000000</v>
      </c>
      <c r="Q8920" s="782">
        <v>0</v>
      </c>
      <c r="R8920" s="782"/>
      <c r="T8920" s="568"/>
    </row>
    <row r="8921" spans="1:20" s="498" customFormat="1" ht="12" x14ac:dyDescent="0.25">
      <c r="A8921" s="772"/>
      <c r="D8921" s="515" t="s">
        <v>15326</v>
      </c>
      <c r="E8921" s="779" t="s">
        <v>15327</v>
      </c>
      <c r="F8921" s="780" t="s">
        <v>5664</v>
      </c>
      <c r="G8921" s="781" t="s">
        <v>6475</v>
      </c>
      <c r="H8921" s="781" t="s">
        <v>155</v>
      </c>
      <c r="I8921" s="781" t="s">
        <v>5517</v>
      </c>
      <c r="J8921" s="782">
        <v>5000000</v>
      </c>
      <c r="K8921" s="783">
        <v>5000000</v>
      </c>
      <c r="L8921" s="784">
        <f t="shared" si="583"/>
        <v>0</v>
      </c>
      <c r="M8921" s="784">
        <f t="shared" si="584"/>
        <v>0</v>
      </c>
      <c r="N8921" s="782">
        <v>0</v>
      </c>
      <c r="O8921" s="782">
        <v>0</v>
      </c>
      <c r="P8921" s="515">
        <v>5000000</v>
      </c>
      <c r="Q8921" s="782">
        <v>0</v>
      </c>
      <c r="R8921" s="782"/>
      <c r="T8921" s="568"/>
    </row>
    <row r="8922" spans="1:20" s="498" customFormat="1" ht="12" x14ac:dyDescent="0.25">
      <c r="A8922" s="772"/>
      <c r="D8922" s="515" t="s">
        <v>15328</v>
      </c>
      <c r="E8922" s="779" t="s">
        <v>15329</v>
      </c>
      <c r="F8922" s="780" t="s">
        <v>5667</v>
      </c>
      <c r="G8922" s="781" t="s">
        <v>6475</v>
      </c>
      <c r="H8922" s="781" t="s">
        <v>155</v>
      </c>
      <c r="I8922" s="781" t="s">
        <v>5517</v>
      </c>
      <c r="J8922" s="782">
        <v>1200000</v>
      </c>
      <c r="K8922" s="783">
        <v>1200000</v>
      </c>
      <c r="L8922" s="784">
        <f t="shared" si="583"/>
        <v>0</v>
      </c>
      <c r="M8922" s="784">
        <f t="shared" si="584"/>
        <v>0</v>
      </c>
      <c r="N8922" s="782">
        <v>0</v>
      </c>
      <c r="O8922" s="782">
        <v>0</v>
      </c>
      <c r="P8922" s="515">
        <v>1200000</v>
      </c>
      <c r="Q8922" s="782">
        <v>0</v>
      </c>
      <c r="R8922" s="782"/>
      <c r="T8922" s="568"/>
    </row>
    <row r="8923" spans="1:20" s="498" customFormat="1" ht="12" x14ac:dyDescent="0.25">
      <c r="A8923" s="772"/>
      <c r="D8923" s="515" t="s">
        <v>15330</v>
      </c>
      <c r="E8923" s="779" t="s">
        <v>15331</v>
      </c>
      <c r="F8923" s="780" t="s">
        <v>6145</v>
      </c>
      <c r="G8923" s="781" t="s">
        <v>6475</v>
      </c>
      <c r="H8923" s="781" t="s">
        <v>155</v>
      </c>
      <c r="I8923" s="781" t="s">
        <v>5517</v>
      </c>
      <c r="J8923" s="782">
        <v>3000000</v>
      </c>
      <c r="K8923" s="783">
        <v>3000000</v>
      </c>
      <c r="L8923" s="784">
        <f t="shared" si="583"/>
        <v>0</v>
      </c>
      <c r="M8923" s="784">
        <f t="shared" si="584"/>
        <v>0</v>
      </c>
      <c r="N8923" s="782">
        <v>0</v>
      </c>
      <c r="O8923" s="782">
        <v>0</v>
      </c>
      <c r="P8923" s="515">
        <v>3000000</v>
      </c>
      <c r="Q8923" s="782">
        <v>0</v>
      </c>
      <c r="R8923" s="782"/>
      <c r="T8923" s="568"/>
    </row>
    <row r="8924" spans="1:20" s="498" customFormat="1" ht="12" x14ac:dyDescent="0.25">
      <c r="A8924" s="772"/>
      <c r="D8924" s="515" t="s">
        <v>15332</v>
      </c>
      <c r="E8924" s="779" t="s">
        <v>15333</v>
      </c>
      <c r="F8924" s="780" t="s">
        <v>15253</v>
      </c>
      <c r="G8924" s="781" t="s">
        <v>6475</v>
      </c>
      <c r="H8924" s="781" t="s">
        <v>155</v>
      </c>
      <c r="I8924" s="781" t="s">
        <v>5517</v>
      </c>
      <c r="J8924" s="782">
        <v>500000</v>
      </c>
      <c r="K8924" s="783">
        <v>500000</v>
      </c>
      <c r="L8924" s="784">
        <f t="shared" si="583"/>
        <v>0</v>
      </c>
      <c r="M8924" s="784">
        <f t="shared" si="584"/>
        <v>0</v>
      </c>
      <c r="N8924" s="782">
        <v>0</v>
      </c>
      <c r="O8924" s="782">
        <v>0</v>
      </c>
      <c r="P8924" s="515">
        <v>500000</v>
      </c>
      <c r="Q8924" s="782">
        <v>0</v>
      </c>
      <c r="R8924" s="782"/>
      <c r="T8924" s="568"/>
    </row>
    <row r="8925" spans="1:20" s="498" customFormat="1" ht="17.25" customHeight="1" x14ac:dyDescent="0.25">
      <c r="A8925" s="772"/>
      <c r="D8925" s="515" t="s">
        <v>15334</v>
      </c>
      <c r="E8925" s="779" t="s">
        <v>15335</v>
      </c>
      <c r="F8925" s="780" t="s">
        <v>15256</v>
      </c>
      <c r="G8925" s="781" t="s">
        <v>6475</v>
      </c>
      <c r="H8925" s="781" t="s">
        <v>155</v>
      </c>
      <c r="I8925" s="781" t="s">
        <v>5517</v>
      </c>
      <c r="J8925" s="782">
        <v>300000</v>
      </c>
      <c r="K8925" s="783">
        <v>300000</v>
      </c>
      <c r="L8925" s="784">
        <f t="shared" si="583"/>
        <v>0</v>
      </c>
      <c r="M8925" s="784">
        <f t="shared" si="584"/>
        <v>0</v>
      </c>
      <c r="N8925" s="782">
        <v>0</v>
      </c>
      <c r="O8925" s="782">
        <v>0</v>
      </c>
      <c r="P8925" s="515">
        <v>300000</v>
      </c>
      <c r="Q8925" s="782">
        <v>0</v>
      </c>
      <c r="R8925" s="782"/>
      <c r="T8925" s="568"/>
    </row>
    <row r="8926" spans="1:20" s="498" customFormat="1" ht="12" x14ac:dyDescent="0.25">
      <c r="A8926" s="772"/>
      <c r="D8926" s="515" t="s">
        <v>15336</v>
      </c>
      <c r="E8926" s="779" t="s">
        <v>15337</v>
      </c>
      <c r="F8926" s="780" t="s">
        <v>5691</v>
      </c>
      <c r="G8926" s="781" t="s">
        <v>6475</v>
      </c>
      <c r="H8926" s="781" t="s">
        <v>155</v>
      </c>
      <c r="I8926" s="781" t="s">
        <v>5517</v>
      </c>
      <c r="J8926" s="782">
        <v>0</v>
      </c>
      <c r="K8926" s="783">
        <v>0</v>
      </c>
      <c r="L8926" s="784">
        <f t="shared" si="583"/>
        <v>0</v>
      </c>
      <c r="M8926" s="784">
        <f t="shared" si="584"/>
        <v>0</v>
      </c>
      <c r="N8926" s="782">
        <v>0</v>
      </c>
      <c r="O8926" s="782">
        <v>0</v>
      </c>
      <c r="P8926" s="515">
        <v>0</v>
      </c>
      <c r="Q8926" s="782">
        <v>0</v>
      </c>
      <c r="R8926" s="782"/>
      <c r="T8926" s="568"/>
    </row>
    <row r="8927" spans="1:20" s="498" customFormat="1" ht="24" x14ac:dyDescent="0.25">
      <c r="A8927" s="772"/>
      <c r="D8927" s="515" t="s">
        <v>15338</v>
      </c>
      <c r="E8927" s="779" t="s">
        <v>15339</v>
      </c>
      <c r="F8927" s="780" t="s">
        <v>6157</v>
      </c>
      <c r="G8927" s="781" t="s">
        <v>6475</v>
      </c>
      <c r="H8927" s="781" t="s">
        <v>155</v>
      </c>
      <c r="I8927" s="781" t="s">
        <v>5517</v>
      </c>
      <c r="J8927" s="782">
        <v>600000</v>
      </c>
      <c r="K8927" s="783">
        <v>600000</v>
      </c>
      <c r="L8927" s="784">
        <f t="shared" si="583"/>
        <v>0</v>
      </c>
      <c r="M8927" s="784">
        <f t="shared" si="584"/>
        <v>0</v>
      </c>
      <c r="N8927" s="782">
        <v>0</v>
      </c>
      <c r="O8927" s="782">
        <v>0</v>
      </c>
      <c r="P8927" s="515">
        <v>600000</v>
      </c>
      <c r="Q8927" s="782">
        <v>0</v>
      </c>
      <c r="R8927" s="782"/>
      <c r="T8927" s="568"/>
    </row>
    <row r="8928" spans="1:20" s="498" customFormat="1" ht="12" x14ac:dyDescent="0.25">
      <c r="A8928" s="772"/>
      <c r="D8928" s="515" t="s">
        <v>15340</v>
      </c>
      <c r="E8928" s="779" t="s">
        <v>15341</v>
      </c>
      <c r="F8928" s="780" t="s">
        <v>5700</v>
      </c>
      <c r="G8928" s="781" t="s">
        <v>6475</v>
      </c>
      <c r="H8928" s="781" t="s">
        <v>155</v>
      </c>
      <c r="I8928" s="781" t="s">
        <v>5517</v>
      </c>
      <c r="J8928" s="782">
        <v>1000000</v>
      </c>
      <c r="K8928" s="783">
        <v>1000000</v>
      </c>
      <c r="L8928" s="784">
        <f t="shared" si="583"/>
        <v>0</v>
      </c>
      <c r="M8928" s="784">
        <f t="shared" si="584"/>
        <v>0</v>
      </c>
      <c r="N8928" s="782">
        <v>0</v>
      </c>
      <c r="O8928" s="782">
        <v>0</v>
      </c>
      <c r="P8928" s="515">
        <v>1000000</v>
      </c>
      <c r="Q8928" s="782">
        <v>0</v>
      </c>
      <c r="R8928" s="782"/>
      <c r="T8928" s="568"/>
    </row>
    <row r="8929" spans="1:20" s="498" customFormat="1" ht="12" x14ac:dyDescent="0.25">
      <c r="A8929" s="772"/>
      <c r="D8929" s="515" t="s">
        <v>15342</v>
      </c>
      <c r="E8929" s="779" t="s">
        <v>15343</v>
      </c>
      <c r="F8929" s="780" t="s">
        <v>5703</v>
      </c>
      <c r="G8929" s="781" t="s">
        <v>6475</v>
      </c>
      <c r="H8929" s="781" t="s">
        <v>155</v>
      </c>
      <c r="I8929" s="781" t="s">
        <v>5517</v>
      </c>
      <c r="J8929" s="782">
        <v>800000</v>
      </c>
      <c r="K8929" s="783">
        <v>800000</v>
      </c>
      <c r="L8929" s="784">
        <f t="shared" si="583"/>
        <v>0</v>
      </c>
      <c r="M8929" s="784">
        <f t="shared" si="584"/>
        <v>0</v>
      </c>
      <c r="N8929" s="782">
        <v>0</v>
      </c>
      <c r="O8929" s="782">
        <v>0</v>
      </c>
      <c r="P8929" s="515">
        <v>800000</v>
      </c>
      <c r="Q8929" s="782">
        <v>0</v>
      </c>
      <c r="R8929" s="782"/>
      <c r="T8929" s="568"/>
    </row>
    <row r="8930" spans="1:20" s="498" customFormat="1" ht="12" x14ac:dyDescent="0.25">
      <c r="A8930" s="772"/>
      <c r="D8930" s="515" t="s">
        <v>15344</v>
      </c>
      <c r="E8930" s="779" t="s">
        <v>15345</v>
      </c>
      <c r="F8930" s="515" t="s">
        <v>15267</v>
      </c>
      <c r="G8930" s="781" t="s">
        <v>6475</v>
      </c>
      <c r="H8930" s="781" t="s">
        <v>155</v>
      </c>
      <c r="I8930" s="781" t="s">
        <v>5517</v>
      </c>
      <c r="J8930" s="782">
        <v>600000</v>
      </c>
      <c r="K8930" s="783">
        <v>600000</v>
      </c>
      <c r="L8930" s="784">
        <f t="shared" si="583"/>
        <v>0</v>
      </c>
      <c r="M8930" s="784">
        <f t="shared" si="584"/>
        <v>0</v>
      </c>
      <c r="N8930" s="782">
        <v>0</v>
      </c>
      <c r="O8930" s="782">
        <v>0</v>
      </c>
      <c r="P8930" s="515">
        <v>600000</v>
      </c>
      <c r="Q8930" s="782">
        <v>0</v>
      </c>
      <c r="R8930" s="782"/>
      <c r="T8930" s="568"/>
    </row>
    <row r="8931" spans="1:20" s="498" customFormat="1" ht="24" x14ac:dyDescent="0.25">
      <c r="A8931" s="772"/>
      <c r="D8931" s="515" t="s">
        <v>15346</v>
      </c>
      <c r="E8931" s="779" t="s">
        <v>15347</v>
      </c>
      <c r="F8931" s="780" t="s">
        <v>6467</v>
      </c>
      <c r="G8931" s="781" t="s">
        <v>6475</v>
      </c>
      <c r="H8931" s="781" t="s">
        <v>155</v>
      </c>
      <c r="I8931" s="781" t="s">
        <v>5517</v>
      </c>
      <c r="J8931" s="782">
        <v>0</v>
      </c>
      <c r="K8931" s="783">
        <v>0</v>
      </c>
      <c r="L8931" s="784">
        <f t="shared" si="583"/>
        <v>0</v>
      </c>
      <c r="M8931" s="784">
        <f t="shared" si="584"/>
        <v>0</v>
      </c>
      <c r="N8931" s="782">
        <v>0</v>
      </c>
      <c r="O8931" s="782">
        <v>0</v>
      </c>
      <c r="P8931" s="515">
        <v>0</v>
      </c>
      <c r="Q8931" s="782">
        <v>0</v>
      </c>
      <c r="R8931" s="782"/>
      <c r="T8931" s="568"/>
    </row>
    <row r="8932" spans="1:20" s="498" customFormat="1" ht="12" x14ac:dyDescent="0.25">
      <c r="A8932" s="772"/>
      <c r="D8932" s="515" t="s">
        <v>15348</v>
      </c>
      <c r="E8932" s="779" t="s">
        <v>15349</v>
      </c>
      <c r="F8932" s="780" t="s">
        <v>6716</v>
      </c>
      <c r="G8932" s="781" t="s">
        <v>6475</v>
      </c>
      <c r="H8932" s="781" t="s">
        <v>155</v>
      </c>
      <c r="I8932" s="781" t="s">
        <v>5517</v>
      </c>
      <c r="J8932" s="782">
        <v>500000</v>
      </c>
      <c r="K8932" s="783">
        <v>500000</v>
      </c>
      <c r="L8932" s="784">
        <f t="shared" si="583"/>
        <v>0</v>
      </c>
      <c r="M8932" s="784">
        <f t="shared" si="584"/>
        <v>0</v>
      </c>
      <c r="N8932" s="782">
        <v>0</v>
      </c>
      <c r="O8932" s="782">
        <v>0</v>
      </c>
      <c r="P8932" s="515">
        <v>500000</v>
      </c>
      <c r="Q8932" s="782">
        <v>0</v>
      </c>
      <c r="R8932" s="782"/>
      <c r="T8932" s="568"/>
    </row>
    <row r="8933" spans="1:20" s="498" customFormat="1" ht="12" x14ac:dyDescent="0.25">
      <c r="A8933" s="772"/>
      <c r="D8933" s="515" t="s">
        <v>15350</v>
      </c>
      <c r="E8933" s="779" t="s">
        <v>15351</v>
      </c>
      <c r="F8933" s="515" t="s">
        <v>11608</v>
      </c>
      <c r="G8933" s="781" t="s">
        <v>6475</v>
      </c>
      <c r="H8933" s="781" t="s">
        <v>155</v>
      </c>
      <c r="I8933" s="781" t="s">
        <v>5517</v>
      </c>
      <c r="J8933" s="782">
        <v>3000000</v>
      </c>
      <c r="K8933" s="783">
        <v>1000000</v>
      </c>
      <c r="L8933" s="784">
        <f t="shared" si="583"/>
        <v>2000000</v>
      </c>
      <c r="M8933" s="784">
        <v>0</v>
      </c>
      <c r="N8933" s="782">
        <v>0</v>
      </c>
      <c r="O8933" s="782">
        <v>0</v>
      </c>
      <c r="P8933" s="515">
        <v>3000000</v>
      </c>
      <c r="Q8933" s="782">
        <v>0</v>
      </c>
      <c r="R8933" s="782"/>
      <c r="T8933" s="568"/>
    </row>
    <row r="8934" spans="1:20" s="498" customFormat="1" ht="12" x14ac:dyDescent="0.25">
      <c r="A8934" s="772"/>
      <c r="D8934" s="515" t="s">
        <v>15352</v>
      </c>
      <c r="E8934" s="779" t="s">
        <v>15353</v>
      </c>
      <c r="F8934" s="780" t="s">
        <v>5739</v>
      </c>
      <c r="G8934" s="781" t="s">
        <v>6475</v>
      </c>
      <c r="H8934" s="781" t="s">
        <v>155</v>
      </c>
      <c r="I8934" s="781" t="s">
        <v>5517</v>
      </c>
      <c r="J8934" s="782">
        <v>500000</v>
      </c>
      <c r="K8934" s="783">
        <v>500000</v>
      </c>
      <c r="L8934" s="784">
        <f t="shared" si="583"/>
        <v>0</v>
      </c>
      <c r="M8934" s="784">
        <f t="shared" si="584"/>
        <v>0</v>
      </c>
      <c r="N8934" s="782">
        <v>0</v>
      </c>
      <c r="O8934" s="782">
        <v>0</v>
      </c>
      <c r="P8934" s="515">
        <v>500000</v>
      </c>
      <c r="Q8934" s="782">
        <v>0</v>
      </c>
      <c r="R8934" s="782"/>
      <c r="T8934" s="568"/>
    </row>
    <row r="8935" spans="1:20" s="498" customFormat="1" ht="26.25" customHeight="1" x14ac:dyDescent="0.25">
      <c r="A8935" s="772"/>
      <c r="D8935" s="515" t="s">
        <v>15354</v>
      </c>
      <c r="E8935" s="779" t="s">
        <v>15355</v>
      </c>
      <c r="F8935" s="780" t="s">
        <v>7011</v>
      </c>
      <c r="G8935" s="781" t="s">
        <v>6475</v>
      </c>
      <c r="H8935" s="781" t="s">
        <v>155</v>
      </c>
      <c r="I8935" s="781" t="s">
        <v>5517</v>
      </c>
      <c r="J8935" s="782">
        <v>100000</v>
      </c>
      <c r="K8935" s="783">
        <v>100000</v>
      </c>
      <c r="L8935" s="784">
        <f t="shared" si="583"/>
        <v>0</v>
      </c>
      <c r="M8935" s="784">
        <f t="shared" si="584"/>
        <v>0</v>
      </c>
      <c r="N8935" s="782">
        <v>0</v>
      </c>
      <c r="O8935" s="782">
        <v>0</v>
      </c>
      <c r="P8935" s="515">
        <v>100000</v>
      </c>
      <c r="Q8935" s="782">
        <v>0</v>
      </c>
      <c r="R8935" s="782"/>
      <c r="T8935" s="568"/>
    </row>
    <row r="8936" spans="1:20" s="498" customFormat="1" ht="12" x14ac:dyDescent="0.25">
      <c r="A8936" s="772"/>
      <c r="D8936" s="515" t="s">
        <v>15356</v>
      </c>
      <c r="E8936" s="779" t="s">
        <v>15357</v>
      </c>
      <c r="F8936" s="515" t="s">
        <v>5765</v>
      </c>
      <c r="G8936" s="781" t="s">
        <v>6475</v>
      </c>
      <c r="H8936" s="781" t="s">
        <v>155</v>
      </c>
      <c r="I8936" s="781" t="s">
        <v>5517</v>
      </c>
      <c r="J8936" s="782">
        <v>0</v>
      </c>
      <c r="K8936" s="783">
        <v>0</v>
      </c>
      <c r="L8936" s="782">
        <f t="shared" si="583"/>
        <v>0</v>
      </c>
      <c r="M8936" s="782">
        <f t="shared" si="584"/>
        <v>0</v>
      </c>
      <c r="N8936" s="782">
        <v>0</v>
      </c>
      <c r="O8936" s="782">
        <v>0</v>
      </c>
      <c r="P8936" s="515">
        <v>0</v>
      </c>
      <c r="Q8936" s="782">
        <v>0</v>
      </c>
      <c r="R8936" s="782"/>
      <c r="T8936" s="568"/>
    </row>
    <row r="8937" spans="1:20" s="498" customFormat="1" ht="12" x14ac:dyDescent="0.25">
      <c r="A8937" s="772"/>
      <c r="B8937" s="566" t="s">
        <v>2819</v>
      </c>
      <c r="C8937" s="810"/>
      <c r="D8937" s="515"/>
      <c r="E8937" s="810"/>
      <c r="F8937" s="827"/>
      <c r="G8937" s="810"/>
      <c r="H8937" s="810"/>
      <c r="I8937" s="779"/>
      <c r="J8937" s="782">
        <v>102900000</v>
      </c>
      <c r="K8937" s="783">
        <f t="shared" ref="K8937:P8937" si="585">SUM(K8892:K8936)</f>
        <v>45900000</v>
      </c>
      <c r="L8937" s="782">
        <f t="shared" si="585"/>
        <v>57000000</v>
      </c>
      <c r="M8937" s="782">
        <f t="shared" si="585"/>
        <v>0</v>
      </c>
      <c r="N8937" s="782">
        <f t="shared" si="585"/>
        <v>0</v>
      </c>
      <c r="O8937" s="782">
        <f t="shared" si="585"/>
        <v>0</v>
      </c>
      <c r="P8937" s="782">
        <f t="shared" si="585"/>
        <v>102900000</v>
      </c>
      <c r="Q8937" s="782">
        <v>0</v>
      </c>
      <c r="R8937" s="782"/>
      <c r="T8937" s="568"/>
    </row>
    <row r="8938" spans="1:20" s="498" customFormat="1" ht="12" x14ac:dyDescent="0.25">
      <c r="A8938" s="772"/>
      <c r="D8938" s="515"/>
      <c r="F8938" s="536"/>
      <c r="J8938" s="776"/>
      <c r="K8938" s="776"/>
      <c r="L8938" s="776"/>
      <c r="M8938" s="776"/>
      <c r="N8938" s="776"/>
      <c r="O8938" s="776"/>
      <c r="Q8938" s="776"/>
      <c r="R8938" s="776"/>
      <c r="T8938" s="568"/>
    </row>
    <row r="8939" spans="1:20" s="751" customFormat="1" ht="12" customHeight="1" x14ac:dyDescent="0.3">
      <c r="A8939" s="946" t="s">
        <v>5500</v>
      </c>
      <c r="B8939" s="946"/>
      <c r="C8939" s="946"/>
      <c r="D8939" s="946"/>
      <c r="E8939" s="946"/>
      <c r="F8939" s="946"/>
      <c r="G8939" s="946"/>
      <c r="H8939" s="946"/>
      <c r="I8939" s="946"/>
      <c r="J8939" s="946"/>
      <c r="K8939" s="946"/>
      <c r="L8939" s="946"/>
      <c r="M8939" s="946"/>
      <c r="N8939" s="946"/>
      <c r="O8939" s="946"/>
      <c r="P8939" s="946"/>
      <c r="Q8939" s="946"/>
      <c r="T8939" s="752"/>
    </row>
    <row r="8940" spans="1:20" s="751" customFormat="1" ht="13.8" x14ac:dyDescent="0.3">
      <c r="A8940" s="946" t="s">
        <v>5501</v>
      </c>
      <c r="B8940" s="946"/>
      <c r="C8940" s="946"/>
      <c r="D8940" s="946"/>
      <c r="E8940" s="946"/>
      <c r="F8940" s="946"/>
      <c r="G8940" s="946"/>
      <c r="H8940" s="946"/>
      <c r="I8940" s="946"/>
      <c r="J8940" s="946"/>
      <c r="K8940" s="946"/>
      <c r="L8940" s="946"/>
      <c r="M8940" s="946"/>
      <c r="N8940" s="946"/>
      <c r="O8940" s="946"/>
      <c r="P8940" s="946"/>
      <c r="Q8940" s="946"/>
      <c r="T8940" s="752"/>
    </row>
    <row r="8941" spans="1:20" s="753" customFormat="1" ht="13.2" x14ac:dyDescent="0.25">
      <c r="A8941" s="947" t="s">
        <v>12786</v>
      </c>
      <c r="B8941" s="947"/>
      <c r="C8941" s="947"/>
      <c r="D8941" s="947"/>
      <c r="E8941" s="947"/>
      <c r="F8941" s="947"/>
      <c r="G8941" s="947"/>
      <c r="H8941" s="947"/>
      <c r="I8941" s="947"/>
      <c r="J8941" s="947"/>
      <c r="K8941" s="947"/>
      <c r="L8941" s="947"/>
      <c r="M8941" s="947"/>
      <c r="N8941" s="947"/>
      <c r="O8941" s="947"/>
      <c r="P8941" s="947"/>
      <c r="Q8941" s="947"/>
      <c r="T8941" s="754"/>
    </row>
    <row r="8942" spans="1:20" s="760" customFormat="1" ht="24" customHeight="1" x14ac:dyDescent="0.25">
      <c r="A8942" s="943" t="s">
        <v>5502</v>
      </c>
      <c r="B8942" s="948" t="s">
        <v>5503</v>
      </c>
      <c r="C8942" s="949"/>
      <c r="D8942" s="755"/>
      <c r="E8942" s="943" t="s">
        <v>5504</v>
      </c>
      <c r="F8942" s="943" t="s">
        <v>4881</v>
      </c>
      <c r="G8942" s="943" t="s">
        <v>5505</v>
      </c>
      <c r="H8942" s="943" t="s">
        <v>5506</v>
      </c>
      <c r="I8942" s="943" t="s">
        <v>5507</v>
      </c>
      <c r="J8942" s="756" t="s">
        <v>3115</v>
      </c>
      <c r="K8942" s="757" t="s">
        <v>3116</v>
      </c>
      <c r="L8942" s="758" t="s">
        <v>5508</v>
      </c>
      <c r="M8942" s="758" t="s">
        <v>5509</v>
      </c>
      <c r="N8942" s="756" t="s">
        <v>3116</v>
      </c>
      <c r="O8942" s="756" t="s">
        <v>3116</v>
      </c>
      <c r="P8942" s="759" t="s">
        <v>3317</v>
      </c>
      <c r="Q8942" s="759" t="s">
        <v>3341</v>
      </c>
      <c r="R8942" s="759" t="s">
        <v>5510</v>
      </c>
      <c r="T8942" s="761"/>
    </row>
    <row r="8943" spans="1:20" s="760" customFormat="1" ht="19.5" customHeight="1" x14ac:dyDescent="0.25">
      <c r="A8943" s="944"/>
      <c r="B8943" s="950"/>
      <c r="C8943" s="951"/>
      <c r="D8943" s="762"/>
      <c r="E8943" s="944"/>
      <c r="F8943" s="944"/>
      <c r="G8943" s="944"/>
      <c r="H8943" s="944"/>
      <c r="I8943" s="944"/>
      <c r="J8943" s="763">
        <v>2020</v>
      </c>
      <c r="K8943" s="764" t="s">
        <v>3120</v>
      </c>
      <c r="L8943" s="765" t="s">
        <v>3120</v>
      </c>
      <c r="M8943" s="765" t="s">
        <v>3120</v>
      </c>
      <c r="N8943" s="766" t="s">
        <v>5068</v>
      </c>
      <c r="O8943" s="766" t="s">
        <v>5069</v>
      </c>
      <c r="P8943" s="763" t="s">
        <v>4882</v>
      </c>
      <c r="Q8943" s="766" t="s">
        <v>5102</v>
      </c>
      <c r="R8943" s="763"/>
      <c r="T8943" s="761"/>
    </row>
    <row r="8944" spans="1:20" s="760" customFormat="1" ht="15.75" customHeight="1" x14ac:dyDescent="0.25">
      <c r="A8944" s="945"/>
      <c r="B8944" s="952"/>
      <c r="C8944" s="953"/>
      <c r="D8944" s="768"/>
      <c r="E8944" s="945"/>
      <c r="F8944" s="945"/>
      <c r="G8944" s="945"/>
      <c r="H8944" s="945"/>
      <c r="I8944" s="945"/>
      <c r="J8944" s="769" t="s">
        <v>14</v>
      </c>
      <c r="K8944" s="770" t="s">
        <v>14</v>
      </c>
      <c r="L8944" s="771" t="s">
        <v>14</v>
      </c>
      <c r="M8944" s="771" t="s">
        <v>14</v>
      </c>
      <c r="N8944" s="769" t="s">
        <v>14</v>
      </c>
      <c r="O8944" s="769" t="s">
        <v>14</v>
      </c>
      <c r="P8944" s="769" t="s">
        <v>14</v>
      </c>
      <c r="Q8944" s="769" t="s">
        <v>14</v>
      </c>
      <c r="R8944" s="769"/>
      <c r="T8944" s="761"/>
    </row>
    <row r="8945" spans="1:20" s="498" customFormat="1" ht="12" x14ac:dyDescent="0.25">
      <c r="A8945" s="772" t="s">
        <v>15358</v>
      </c>
      <c r="B8945" s="773" t="s">
        <v>4438</v>
      </c>
      <c r="C8945" s="773"/>
      <c r="D8945" s="794"/>
      <c r="E8945" s="773"/>
      <c r="F8945" s="775"/>
      <c r="G8945" s="773"/>
      <c r="H8945" s="773"/>
      <c r="I8945" s="773"/>
      <c r="J8945" s="776"/>
      <c r="K8945" s="829"/>
      <c r="L8945" s="776"/>
      <c r="M8945" s="776"/>
      <c r="N8945" s="776"/>
      <c r="O8945" s="776"/>
      <c r="Q8945" s="776"/>
      <c r="R8945" s="776"/>
      <c r="T8945" s="568"/>
    </row>
    <row r="8946" spans="1:20" s="498" customFormat="1" ht="12" x14ac:dyDescent="0.25">
      <c r="A8946" s="772"/>
      <c r="D8946" s="515"/>
      <c r="F8946" s="536"/>
      <c r="J8946" s="776"/>
      <c r="K8946" s="829"/>
      <c r="L8946" s="776"/>
      <c r="M8946" s="776"/>
      <c r="N8946" s="776"/>
      <c r="O8946" s="776"/>
      <c r="Q8946" s="776"/>
      <c r="R8946" s="776"/>
      <c r="T8946" s="568"/>
    </row>
    <row r="8947" spans="1:20" s="498" customFormat="1" ht="12" x14ac:dyDescent="0.25">
      <c r="A8947" s="772"/>
      <c r="C8947" s="773" t="s">
        <v>5142</v>
      </c>
      <c r="D8947" s="794"/>
      <c r="E8947" s="773"/>
      <c r="F8947" s="775"/>
      <c r="G8947" s="773"/>
      <c r="H8947" s="773"/>
      <c r="I8947" s="773"/>
      <c r="J8947" s="777">
        <v>97250000</v>
      </c>
      <c r="K8947" s="789">
        <f>SUM(K8948:K9015)</f>
        <v>64250000</v>
      </c>
      <c r="L8947" s="784">
        <f t="shared" ref="L8947:O8947" si="586">SUM(L8948:L9015)</f>
        <v>33000000</v>
      </c>
      <c r="M8947" s="784">
        <f t="shared" si="586"/>
        <v>0</v>
      </c>
      <c r="N8947" s="784">
        <f t="shared" si="586"/>
        <v>97750000</v>
      </c>
      <c r="O8947" s="784">
        <f t="shared" si="586"/>
        <v>97750000</v>
      </c>
      <c r="P8947" s="777">
        <f>SUM(K8947,N8947,O8947)</f>
        <v>259750000</v>
      </c>
      <c r="Q8947" s="777">
        <v>94200000</v>
      </c>
      <c r="R8947" s="777"/>
      <c r="T8947" s="568"/>
    </row>
    <row r="8948" spans="1:20" s="498" customFormat="1" ht="24" x14ac:dyDescent="0.25">
      <c r="A8948" s="772"/>
      <c r="D8948" s="515" t="s">
        <v>15359</v>
      </c>
      <c r="E8948" s="779" t="s">
        <v>15360</v>
      </c>
      <c r="F8948" s="780" t="s">
        <v>5565</v>
      </c>
      <c r="G8948" s="781" t="s">
        <v>6475</v>
      </c>
      <c r="H8948" s="781" t="s">
        <v>6476</v>
      </c>
      <c r="I8948" s="781" t="s">
        <v>5517</v>
      </c>
      <c r="J8948" s="782">
        <v>4000000</v>
      </c>
      <c r="K8948" s="783">
        <v>1000000</v>
      </c>
      <c r="L8948" s="784">
        <f t="shared" ref="L8948:L9015" si="587">SUM(J8948-K8948)</f>
        <v>3000000</v>
      </c>
      <c r="M8948" s="784">
        <v>0</v>
      </c>
      <c r="N8948" s="782">
        <v>4000000</v>
      </c>
      <c r="O8948" s="782">
        <v>4000000</v>
      </c>
      <c r="P8948" s="515">
        <v>12000000</v>
      </c>
      <c r="Q8948" s="782">
        <v>1800000</v>
      </c>
      <c r="R8948" s="782"/>
      <c r="T8948" s="568"/>
    </row>
    <row r="8949" spans="1:20" s="498" customFormat="1" ht="24" x14ac:dyDescent="0.25">
      <c r="A8949" s="772"/>
      <c r="D8949" s="515" t="s">
        <v>15361</v>
      </c>
      <c r="E8949" s="779" t="s">
        <v>15362</v>
      </c>
      <c r="F8949" s="780" t="s">
        <v>5568</v>
      </c>
      <c r="G8949" s="781" t="s">
        <v>6475</v>
      </c>
      <c r="H8949" s="781" t="s">
        <v>6476</v>
      </c>
      <c r="I8949" s="781" t="s">
        <v>5517</v>
      </c>
      <c r="J8949" s="782">
        <v>1800000</v>
      </c>
      <c r="K8949" s="783">
        <v>1800000</v>
      </c>
      <c r="L8949" s="784">
        <f t="shared" si="587"/>
        <v>0</v>
      </c>
      <c r="M8949" s="784">
        <f t="shared" ref="M8949:M9015" si="588">SUM(K8949-J8949)</f>
        <v>0</v>
      </c>
      <c r="N8949" s="782">
        <v>1800000</v>
      </c>
      <c r="O8949" s="782">
        <v>1800000</v>
      </c>
      <c r="P8949" s="515">
        <v>5400000</v>
      </c>
      <c r="Q8949" s="782">
        <v>4000000</v>
      </c>
      <c r="R8949" s="782"/>
      <c r="T8949" s="568"/>
    </row>
    <row r="8950" spans="1:20" s="498" customFormat="1" ht="24" x14ac:dyDescent="0.25">
      <c r="A8950" s="772"/>
      <c r="D8950" s="515" t="s">
        <v>15363</v>
      </c>
      <c r="E8950" s="779" t="s">
        <v>15364</v>
      </c>
      <c r="F8950" s="780" t="s">
        <v>8515</v>
      </c>
      <c r="G8950" s="781" t="s">
        <v>6475</v>
      </c>
      <c r="H8950" s="781" t="s">
        <v>6476</v>
      </c>
      <c r="I8950" s="781" t="s">
        <v>5517</v>
      </c>
      <c r="J8950" s="782">
        <v>0</v>
      </c>
      <c r="K8950" s="783">
        <v>0</v>
      </c>
      <c r="L8950" s="784">
        <f t="shared" si="587"/>
        <v>0</v>
      </c>
      <c r="M8950" s="784">
        <f t="shared" si="588"/>
        <v>0</v>
      </c>
      <c r="N8950" s="782">
        <v>0</v>
      </c>
      <c r="O8950" s="782">
        <v>0</v>
      </c>
      <c r="P8950" s="515">
        <v>0</v>
      </c>
      <c r="Q8950" s="782">
        <v>0</v>
      </c>
      <c r="R8950" s="782"/>
      <c r="T8950" s="568"/>
    </row>
    <row r="8951" spans="1:20" s="498" customFormat="1" ht="24" x14ac:dyDescent="0.25">
      <c r="A8951" s="772"/>
      <c r="D8951" s="515" t="s">
        <v>15365</v>
      </c>
      <c r="E8951" s="779" t="s">
        <v>15366</v>
      </c>
      <c r="F8951" s="780" t="s">
        <v>8518</v>
      </c>
      <c r="G8951" s="781" t="s">
        <v>6475</v>
      </c>
      <c r="H8951" s="781" t="s">
        <v>6476</v>
      </c>
      <c r="I8951" s="781" t="s">
        <v>5517</v>
      </c>
      <c r="J8951" s="782">
        <v>10000000</v>
      </c>
      <c r="K8951" s="783">
        <v>2000000</v>
      </c>
      <c r="L8951" s="784">
        <f t="shared" si="587"/>
        <v>8000000</v>
      </c>
      <c r="M8951" s="784">
        <v>0</v>
      </c>
      <c r="N8951" s="782">
        <v>10000000</v>
      </c>
      <c r="O8951" s="782">
        <v>10000000</v>
      </c>
      <c r="P8951" s="515">
        <v>30000000</v>
      </c>
      <c r="Q8951" s="782">
        <v>10000000</v>
      </c>
      <c r="R8951" s="782"/>
      <c r="T8951" s="568"/>
    </row>
    <row r="8952" spans="1:20" s="498" customFormat="1" ht="12" x14ac:dyDescent="0.25">
      <c r="A8952" s="772"/>
      <c r="D8952" s="515" t="s">
        <v>15367</v>
      </c>
      <c r="E8952" s="779" t="s">
        <v>15368</v>
      </c>
      <c r="F8952" s="780" t="s">
        <v>5901</v>
      </c>
      <c r="G8952" s="781" t="s">
        <v>6475</v>
      </c>
      <c r="H8952" s="781" t="s">
        <v>6476</v>
      </c>
      <c r="I8952" s="781" t="s">
        <v>5517</v>
      </c>
      <c r="J8952" s="782">
        <v>0</v>
      </c>
      <c r="K8952" s="783">
        <v>0</v>
      </c>
      <c r="L8952" s="784">
        <f t="shared" si="587"/>
        <v>0</v>
      </c>
      <c r="M8952" s="784">
        <f t="shared" si="588"/>
        <v>0</v>
      </c>
      <c r="N8952" s="782">
        <v>0</v>
      </c>
      <c r="O8952" s="782">
        <v>0</v>
      </c>
      <c r="P8952" s="515">
        <v>0</v>
      </c>
      <c r="Q8952" s="782">
        <v>0</v>
      </c>
      <c r="R8952" s="782"/>
      <c r="T8952" s="568"/>
    </row>
    <row r="8953" spans="1:20" s="498" customFormat="1" ht="12" x14ac:dyDescent="0.25">
      <c r="A8953" s="772"/>
      <c r="D8953" s="515" t="s">
        <v>15369</v>
      </c>
      <c r="E8953" s="779" t="s">
        <v>15370</v>
      </c>
      <c r="F8953" s="780" t="s">
        <v>5580</v>
      </c>
      <c r="G8953" s="781" t="s">
        <v>6475</v>
      </c>
      <c r="H8953" s="781" t="s">
        <v>6476</v>
      </c>
      <c r="I8953" s="781" t="s">
        <v>5517</v>
      </c>
      <c r="J8953" s="782">
        <v>1300000</v>
      </c>
      <c r="K8953" s="783">
        <v>1300000</v>
      </c>
      <c r="L8953" s="784">
        <f t="shared" si="587"/>
        <v>0</v>
      </c>
      <c r="M8953" s="784">
        <f t="shared" si="588"/>
        <v>0</v>
      </c>
      <c r="N8953" s="782">
        <v>1300000</v>
      </c>
      <c r="O8953" s="782">
        <v>1300000</v>
      </c>
      <c r="P8953" s="515">
        <v>3900000</v>
      </c>
      <c r="Q8953" s="782">
        <v>1300000</v>
      </c>
      <c r="R8953" s="782"/>
      <c r="T8953" s="568"/>
    </row>
    <row r="8954" spans="1:20" s="498" customFormat="1" ht="12" x14ac:dyDescent="0.25">
      <c r="A8954" s="772"/>
      <c r="D8954" s="515" t="s">
        <v>15371</v>
      </c>
      <c r="E8954" s="779" t="s">
        <v>15372</v>
      </c>
      <c r="F8954" s="780" t="s">
        <v>5583</v>
      </c>
      <c r="G8954" s="781" t="s">
        <v>6475</v>
      </c>
      <c r="H8954" s="781" t="s">
        <v>6476</v>
      </c>
      <c r="I8954" s="781" t="s">
        <v>5517</v>
      </c>
      <c r="J8954" s="782">
        <v>0</v>
      </c>
      <c r="K8954" s="783">
        <v>0</v>
      </c>
      <c r="L8954" s="784">
        <f t="shared" si="587"/>
        <v>0</v>
      </c>
      <c r="M8954" s="784">
        <f t="shared" si="588"/>
        <v>0</v>
      </c>
      <c r="N8954" s="782">
        <v>0</v>
      </c>
      <c r="O8954" s="782">
        <v>0</v>
      </c>
      <c r="P8954" s="515">
        <v>0</v>
      </c>
      <c r="Q8954" s="782">
        <v>300000</v>
      </c>
      <c r="R8954" s="782"/>
      <c r="T8954" s="568"/>
    </row>
    <row r="8955" spans="1:20" s="498" customFormat="1" ht="12" x14ac:dyDescent="0.25">
      <c r="A8955" s="772"/>
      <c r="D8955" s="515" t="s">
        <v>15373</v>
      </c>
      <c r="E8955" s="779" t="s">
        <v>15374</v>
      </c>
      <c r="F8955" s="780" t="s">
        <v>5586</v>
      </c>
      <c r="G8955" s="781" t="s">
        <v>6475</v>
      </c>
      <c r="H8955" s="781" t="s">
        <v>6476</v>
      </c>
      <c r="I8955" s="781" t="s">
        <v>5517</v>
      </c>
      <c r="J8955" s="782">
        <v>500000</v>
      </c>
      <c r="K8955" s="783">
        <v>500000</v>
      </c>
      <c r="L8955" s="784">
        <f t="shared" si="587"/>
        <v>0</v>
      </c>
      <c r="M8955" s="784">
        <f t="shared" si="588"/>
        <v>0</v>
      </c>
      <c r="N8955" s="782">
        <v>500000</v>
      </c>
      <c r="O8955" s="782">
        <v>500000</v>
      </c>
      <c r="P8955" s="515">
        <v>1500000</v>
      </c>
      <c r="Q8955" s="782">
        <v>900000</v>
      </c>
      <c r="R8955" s="782"/>
      <c r="T8955" s="568"/>
    </row>
    <row r="8956" spans="1:20" s="498" customFormat="1" ht="12" x14ac:dyDescent="0.25">
      <c r="A8956" s="772"/>
      <c r="D8956" s="515" t="s">
        <v>15375</v>
      </c>
      <c r="E8956" s="779" t="s">
        <v>15376</v>
      </c>
      <c r="F8956" s="780" t="s">
        <v>6944</v>
      </c>
      <c r="G8956" s="781" t="s">
        <v>6475</v>
      </c>
      <c r="H8956" s="781" t="s">
        <v>6476</v>
      </c>
      <c r="I8956" s="781" t="s">
        <v>5517</v>
      </c>
      <c r="J8956" s="782">
        <v>500000</v>
      </c>
      <c r="K8956" s="783">
        <v>500000</v>
      </c>
      <c r="L8956" s="784">
        <f t="shared" si="587"/>
        <v>0</v>
      </c>
      <c r="M8956" s="784">
        <f t="shared" si="588"/>
        <v>0</v>
      </c>
      <c r="N8956" s="782">
        <v>500000</v>
      </c>
      <c r="O8956" s="782">
        <v>500000</v>
      </c>
      <c r="P8956" s="515">
        <v>1500000</v>
      </c>
      <c r="Q8956" s="782">
        <v>500000</v>
      </c>
      <c r="R8956" s="782"/>
      <c r="T8956" s="568"/>
    </row>
    <row r="8957" spans="1:20" s="498" customFormat="1" ht="12" x14ac:dyDescent="0.25">
      <c r="A8957" s="772"/>
      <c r="D8957" s="515" t="s">
        <v>15377</v>
      </c>
      <c r="E8957" s="779" t="s">
        <v>15378</v>
      </c>
      <c r="F8957" s="780" t="s">
        <v>6354</v>
      </c>
      <c r="G8957" s="781" t="s">
        <v>6475</v>
      </c>
      <c r="H8957" s="781" t="s">
        <v>15107</v>
      </c>
      <c r="I8957" s="781" t="s">
        <v>5517</v>
      </c>
      <c r="J8957" s="782">
        <v>900000</v>
      </c>
      <c r="K8957" s="783">
        <v>900000</v>
      </c>
      <c r="L8957" s="784">
        <f t="shared" si="587"/>
        <v>0</v>
      </c>
      <c r="M8957" s="784">
        <f t="shared" si="588"/>
        <v>0</v>
      </c>
      <c r="N8957" s="782">
        <v>900000</v>
      </c>
      <c r="O8957" s="782">
        <v>900000</v>
      </c>
      <c r="P8957" s="515">
        <v>2700000</v>
      </c>
      <c r="Q8957" s="782">
        <v>900000</v>
      </c>
      <c r="R8957" s="782"/>
      <c r="T8957" s="568"/>
    </row>
    <row r="8958" spans="1:20" s="498" customFormat="1" ht="36" x14ac:dyDescent="0.25">
      <c r="A8958" s="772"/>
      <c r="D8958" s="515" t="s">
        <v>15379</v>
      </c>
      <c r="E8958" s="779" t="s">
        <v>15380</v>
      </c>
      <c r="F8958" s="780" t="s">
        <v>5598</v>
      </c>
      <c r="G8958" s="781" t="s">
        <v>6475</v>
      </c>
      <c r="H8958" s="781" t="s">
        <v>6476</v>
      </c>
      <c r="I8958" s="781" t="s">
        <v>5517</v>
      </c>
      <c r="J8958" s="782">
        <v>20000000</v>
      </c>
      <c r="K8958" s="783">
        <v>2000000</v>
      </c>
      <c r="L8958" s="784">
        <f t="shared" si="587"/>
        <v>18000000</v>
      </c>
      <c r="M8958" s="784">
        <v>0</v>
      </c>
      <c r="N8958" s="782">
        <v>20000000</v>
      </c>
      <c r="O8958" s="782">
        <v>20000000</v>
      </c>
      <c r="P8958" s="515">
        <v>60000000</v>
      </c>
      <c r="Q8958" s="782">
        <v>20000000</v>
      </c>
      <c r="R8958" s="782"/>
      <c r="T8958" s="568"/>
    </row>
    <row r="8959" spans="1:20" s="498" customFormat="1" ht="12" x14ac:dyDescent="0.25">
      <c r="A8959" s="772"/>
      <c r="D8959" s="515" t="s">
        <v>15381</v>
      </c>
      <c r="E8959" s="779" t="s">
        <v>15382</v>
      </c>
      <c r="F8959" s="780" t="s">
        <v>5601</v>
      </c>
      <c r="G8959" s="781" t="s">
        <v>6475</v>
      </c>
      <c r="H8959" s="781" t="s">
        <v>6476</v>
      </c>
      <c r="I8959" s="781" t="s">
        <v>5517</v>
      </c>
      <c r="J8959" s="782">
        <v>500000</v>
      </c>
      <c r="K8959" s="783">
        <v>500000</v>
      </c>
      <c r="L8959" s="784">
        <f t="shared" si="587"/>
        <v>0</v>
      </c>
      <c r="M8959" s="784">
        <f t="shared" si="588"/>
        <v>0</v>
      </c>
      <c r="N8959" s="782">
        <v>500000</v>
      </c>
      <c r="O8959" s="782">
        <v>500000</v>
      </c>
      <c r="P8959" s="515">
        <v>1500000</v>
      </c>
      <c r="Q8959" s="782">
        <v>450000</v>
      </c>
      <c r="R8959" s="782"/>
      <c r="T8959" s="568"/>
    </row>
    <row r="8960" spans="1:20" s="498" customFormat="1" ht="12" x14ac:dyDescent="0.25">
      <c r="A8960" s="772"/>
      <c r="D8960" s="515" t="s">
        <v>15383</v>
      </c>
      <c r="E8960" s="779" t="s">
        <v>15384</v>
      </c>
      <c r="F8960" s="780" t="s">
        <v>5604</v>
      </c>
      <c r="G8960" s="781" t="s">
        <v>6475</v>
      </c>
      <c r="H8960" s="781" t="s">
        <v>6476</v>
      </c>
      <c r="I8960" s="781" t="s">
        <v>5517</v>
      </c>
      <c r="J8960" s="782">
        <v>50000</v>
      </c>
      <c r="K8960" s="783">
        <v>50000</v>
      </c>
      <c r="L8960" s="784">
        <f t="shared" si="587"/>
        <v>0</v>
      </c>
      <c r="M8960" s="784">
        <f t="shared" si="588"/>
        <v>0</v>
      </c>
      <c r="N8960" s="782">
        <v>50000</v>
      </c>
      <c r="O8960" s="782">
        <v>50000</v>
      </c>
      <c r="P8960" s="515">
        <v>150000</v>
      </c>
      <c r="Q8960" s="782">
        <v>50000</v>
      </c>
      <c r="R8960" s="782"/>
      <c r="T8960" s="568"/>
    </row>
    <row r="8961" spans="1:20" s="498" customFormat="1" ht="17.25" customHeight="1" x14ac:dyDescent="0.25">
      <c r="A8961" s="772"/>
      <c r="D8961" s="515" t="s">
        <v>15385</v>
      </c>
      <c r="E8961" s="779" t="s">
        <v>15386</v>
      </c>
      <c r="F8961" s="780" t="s">
        <v>5607</v>
      </c>
      <c r="G8961" s="781" t="s">
        <v>6475</v>
      </c>
      <c r="H8961" s="781" t="s">
        <v>6476</v>
      </c>
      <c r="I8961" s="781" t="s">
        <v>5517</v>
      </c>
      <c r="J8961" s="782">
        <v>0</v>
      </c>
      <c r="K8961" s="783">
        <v>0</v>
      </c>
      <c r="L8961" s="784">
        <f t="shared" si="587"/>
        <v>0</v>
      </c>
      <c r="M8961" s="784">
        <f t="shared" si="588"/>
        <v>0</v>
      </c>
      <c r="N8961" s="782">
        <v>0</v>
      </c>
      <c r="O8961" s="782">
        <v>0</v>
      </c>
      <c r="P8961" s="515">
        <v>0</v>
      </c>
      <c r="Q8961" s="782">
        <v>0</v>
      </c>
      <c r="R8961" s="782"/>
      <c r="T8961" s="568"/>
    </row>
    <row r="8962" spans="1:20" s="498" customFormat="1" ht="24" x14ac:dyDescent="0.25">
      <c r="A8962" s="772"/>
      <c r="D8962" s="515" t="s">
        <v>15387</v>
      </c>
      <c r="E8962" s="779" t="s">
        <v>15388</v>
      </c>
      <c r="F8962" s="780" t="s">
        <v>5610</v>
      </c>
      <c r="G8962" s="781" t="s">
        <v>6475</v>
      </c>
      <c r="H8962" s="781" t="s">
        <v>6476</v>
      </c>
      <c r="I8962" s="781" t="s">
        <v>5517</v>
      </c>
      <c r="J8962" s="782">
        <v>2000000</v>
      </c>
      <c r="K8962" s="783">
        <v>2000000</v>
      </c>
      <c r="L8962" s="784">
        <f t="shared" si="587"/>
        <v>0</v>
      </c>
      <c r="M8962" s="784">
        <f t="shared" si="588"/>
        <v>0</v>
      </c>
      <c r="N8962" s="782">
        <v>2000000</v>
      </c>
      <c r="O8962" s="782">
        <v>2000000</v>
      </c>
      <c r="P8962" s="515">
        <v>6000000</v>
      </c>
      <c r="Q8962" s="782">
        <v>2000000</v>
      </c>
      <c r="R8962" s="782"/>
      <c r="T8962" s="568"/>
    </row>
    <row r="8963" spans="1:20" s="498" customFormat="1" ht="24" x14ac:dyDescent="0.25">
      <c r="A8963" s="772"/>
      <c r="D8963" s="515" t="s">
        <v>15389</v>
      </c>
      <c r="E8963" s="779" t="s">
        <v>15390</v>
      </c>
      <c r="F8963" s="780" t="s">
        <v>5613</v>
      </c>
      <c r="G8963" s="781" t="s">
        <v>6475</v>
      </c>
      <c r="H8963" s="781" t="s">
        <v>6476</v>
      </c>
      <c r="I8963" s="781" t="s">
        <v>5517</v>
      </c>
      <c r="J8963" s="782">
        <v>2000000</v>
      </c>
      <c r="K8963" s="783">
        <v>2000000</v>
      </c>
      <c r="L8963" s="784">
        <f t="shared" si="587"/>
        <v>0</v>
      </c>
      <c r="M8963" s="784">
        <f t="shared" si="588"/>
        <v>0</v>
      </c>
      <c r="N8963" s="782">
        <v>2000000</v>
      </c>
      <c r="O8963" s="782">
        <v>2000000</v>
      </c>
      <c r="P8963" s="515">
        <v>6000000</v>
      </c>
      <c r="Q8963" s="782">
        <v>2000000</v>
      </c>
      <c r="R8963" s="782"/>
      <c r="T8963" s="568"/>
    </row>
    <row r="8964" spans="1:20" s="498" customFormat="1" ht="24" x14ac:dyDescent="0.25">
      <c r="A8964" s="772"/>
      <c r="D8964" s="515" t="s">
        <v>15391</v>
      </c>
      <c r="E8964" s="779" t="s">
        <v>15392</v>
      </c>
      <c r="F8964" s="780" t="s">
        <v>13236</v>
      </c>
      <c r="G8964" s="781" t="s">
        <v>6475</v>
      </c>
      <c r="H8964" s="781" t="s">
        <v>6476</v>
      </c>
      <c r="I8964" s="781" t="s">
        <v>5517</v>
      </c>
      <c r="J8964" s="782">
        <v>6000000</v>
      </c>
      <c r="K8964" s="783">
        <v>6000000</v>
      </c>
      <c r="L8964" s="784">
        <f t="shared" si="587"/>
        <v>0</v>
      </c>
      <c r="M8964" s="784">
        <f t="shared" si="588"/>
        <v>0</v>
      </c>
      <c r="N8964" s="782">
        <v>6000000</v>
      </c>
      <c r="O8964" s="782">
        <v>6000000</v>
      </c>
      <c r="P8964" s="515">
        <v>18000000</v>
      </c>
      <c r="Q8964" s="782">
        <v>6000000</v>
      </c>
      <c r="R8964" s="782"/>
      <c r="T8964" s="568"/>
    </row>
    <row r="8965" spans="1:20" s="498" customFormat="1" ht="12" x14ac:dyDescent="0.25">
      <c r="A8965" s="772"/>
      <c r="D8965" s="515" t="s">
        <v>15393</v>
      </c>
      <c r="E8965" s="779" t="s">
        <v>15394</v>
      </c>
      <c r="F8965" s="515" t="s">
        <v>15395</v>
      </c>
      <c r="G8965" s="781" t="s">
        <v>6475</v>
      </c>
      <c r="H8965" s="781" t="s">
        <v>6476</v>
      </c>
      <c r="I8965" s="781" t="s">
        <v>5517</v>
      </c>
      <c r="J8965" s="782">
        <v>0</v>
      </c>
      <c r="K8965" s="783">
        <v>0</v>
      </c>
      <c r="L8965" s="784">
        <f t="shared" si="587"/>
        <v>0</v>
      </c>
      <c r="M8965" s="784">
        <f t="shared" si="588"/>
        <v>0</v>
      </c>
      <c r="N8965" s="782">
        <v>0</v>
      </c>
      <c r="O8965" s="782">
        <v>0</v>
      </c>
      <c r="P8965" s="515">
        <v>0</v>
      </c>
      <c r="Q8965" s="782">
        <v>0</v>
      </c>
      <c r="R8965" s="782"/>
      <c r="T8965" s="568"/>
    </row>
    <row r="8966" spans="1:20" s="498" customFormat="1" ht="24" x14ac:dyDescent="0.25">
      <c r="A8966" s="772"/>
      <c r="D8966" s="515" t="s">
        <v>15396</v>
      </c>
      <c r="E8966" s="779" t="s">
        <v>15397</v>
      </c>
      <c r="F8966" s="780" t="s">
        <v>5628</v>
      </c>
      <c r="G8966" s="781" t="s">
        <v>6475</v>
      </c>
      <c r="H8966" s="781" t="s">
        <v>6476</v>
      </c>
      <c r="I8966" s="781" t="s">
        <v>5517</v>
      </c>
      <c r="J8966" s="782">
        <v>0</v>
      </c>
      <c r="K8966" s="783">
        <v>0</v>
      </c>
      <c r="L8966" s="782">
        <f t="shared" si="587"/>
        <v>0</v>
      </c>
      <c r="M8966" s="782">
        <f t="shared" si="588"/>
        <v>0</v>
      </c>
      <c r="N8966" s="782">
        <v>0</v>
      </c>
      <c r="O8966" s="782">
        <v>0</v>
      </c>
      <c r="P8966" s="515">
        <v>0</v>
      </c>
      <c r="Q8966" s="782">
        <v>0</v>
      </c>
      <c r="R8966" s="782"/>
      <c r="T8966" s="568"/>
    </row>
    <row r="8967" spans="1:20" s="498" customFormat="1" ht="12" x14ac:dyDescent="0.25">
      <c r="A8967" s="772"/>
      <c r="F8967" s="536"/>
      <c r="G8967" s="793"/>
      <c r="H8967" s="793"/>
      <c r="I8967" s="793"/>
      <c r="J8967" s="776"/>
      <c r="K8967" s="776"/>
      <c r="L8967" s="776"/>
      <c r="M8967" s="776"/>
      <c r="N8967" s="776"/>
      <c r="O8967" s="776"/>
      <c r="Q8967" s="776"/>
      <c r="R8967" s="776"/>
      <c r="T8967" s="568"/>
    </row>
    <row r="8968" spans="1:20" s="498" customFormat="1" ht="12" x14ac:dyDescent="0.25">
      <c r="A8968" s="772"/>
      <c r="F8968" s="536"/>
      <c r="G8968" s="793"/>
      <c r="H8968" s="793"/>
      <c r="I8968" s="793"/>
      <c r="J8968" s="776"/>
      <c r="K8968" s="776"/>
      <c r="L8968" s="776"/>
      <c r="M8968" s="776"/>
      <c r="N8968" s="776"/>
      <c r="O8968" s="776"/>
      <c r="Q8968" s="776"/>
      <c r="R8968" s="776"/>
      <c r="T8968" s="568"/>
    </row>
    <row r="8969" spans="1:20" s="498" customFormat="1" ht="12" x14ac:dyDescent="0.25">
      <c r="A8969" s="772"/>
      <c r="F8969" s="536"/>
      <c r="G8969" s="793"/>
      <c r="H8969" s="793"/>
      <c r="I8969" s="793"/>
      <c r="J8969" s="776"/>
      <c r="K8969" s="776"/>
      <c r="L8969" s="776"/>
      <c r="M8969" s="776"/>
      <c r="N8969" s="776"/>
      <c r="O8969" s="776"/>
      <c r="Q8969" s="776"/>
      <c r="R8969" s="776"/>
      <c r="T8969" s="568"/>
    </row>
    <row r="8970" spans="1:20" s="751" customFormat="1" ht="12" customHeight="1" x14ac:dyDescent="0.3">
      <c r="A8970" s="946" t="s">
        <v>5500</v>
      </c>
      <c r="B8970" s="946"/>
      <c r="C8970" s="946"/>
      <c r="D8970" s="946"/>
      <c r="E8970" s="946"/>
      <c r="F8970" s="946"/>
      <c r="G8970" s="946"/>
      <c r="H8970" s="946"/>
      <c r="I8970" s="946"/>
      <c r="J8970" s="946"/>
      <c r="K8970" s="946"/>
      <c r="L8970" s="946"/>
      <c r="M8970" s="946"/>
      <c r="N8970" s="946"/>
      <c r="O8970" s="946"/>
      <c r="P8970" s="946"/>
      <c r="Q8970" s="946"/>
      <c r="T8970" s="752"/>
    </row>
    <row r="8971" spans="1:20" s="751" customFormat="1" ht="13.8" x14ac:dyDescent="0.3">
      <c r="A8971" s="946" t="s">
        <v>5501</v>
      </c>
      <c r="B8971" s="946"/>
      <c r="C8971" s="946"/>
      <c r="D8971" s="946"/>
      <c r="E8971" s="946"/>
      <c r="F8971" s="946"/>
      <c r="G8971" s="946"/>
      <c r="H8971" s="946"/>
      <c r="I8971" s="946"/>
      <c r="J8971" s="946"/>
      <c r="K8971" s="946"/>
      <c r="L8971" s="946"/>
      <c r="M8971" s="946"/>
      <c r="N8971" s="946"/>
      <c r="O8971" s="946"/>
      <c r="P8971" s="946"/>
      <c r="Q8971" s="946"/>
      <c r="T8971" s="752"/>
    </row>
    <row r="8972" spans="1:20" s="753" customFormat="1" ht="13.2" x14ac:dyDescent="0.25">
      <c r="A8972" s="947" t="s">
        <v>12786</v>
      </c>
      <c r="B8972" s="947"/>
      <c r="C8972" s="947"/>
      <c r="D8972" s="947"/>
      <c r="E8972" s="947"/>
      <c r="F8972" s="947"/>
      <c r="G8972" s="947"/>
      <c r="H8972" s="947"/>
      <c r="I8972" s="947"/>
      <c r="J8972" s="947"/>
      <c r="K8972" s="947"/>
      <c r="L8972" s="947"/>
      <c r="M8972" s="947"/>
      <c r="N8972" s="947"/>
      <c r="O8972" s="947"/>
      <c r="P8972" s="947"/>
      <c r="Q8972" s="947"/>
      <c r="T8972" s="754"/>
    </row>
    <row r="8973" spans="1:20" s="760" customFormat="1" ht="24" customHeight="1" x14ac:dyDescent="0.25">
      <c r="A8973" s="943" t="s">
        <v>5502</v>
      </c>
      <c r="B8973" s="948" t="s">
        <v>5503</v>
      </c>
      <c r="C8973" s="949"/>
      <c r="D8973" s="755"/>
      <c r="E8973" s="943" t="s">
        <v>5504</v>
      </c>
      <c r="F8973" s="943" t="s">
        <v>4881</v>
      </c>
      <c r="G8973" s="943" t="s">
        <v>5505</v>
      </c>
      <c r="H8973" s="943" t="s">
        <v>5506</v>
      </c>
      <c r="I8973" s="943" t="s">
        <v>5507</v>
      </c>
      <c r="J8973" s="756" t="s">
        <v>3115</v>
      </c>
      <c r="K8973" s="757" t="s">
        <v>3116</v>
      </c>
      <c r="L8973" s="758" t="s">
        <v>5508</v>
      </c>
      <c r="M8973" s="758" t="s">
        <v>5509</v>
      </c>
      <c r="N8973" s="756" t="s">
        <v>3116</v>
      </c>
      <c r="O8973" s="756" t="s">
        <v>3116</v>
      </c>
      <c r="P8973" s="759" t="s">
        <v>3317</v>
      </c>
      <c r="Q8973" s="759" t="s">
        <v>3341</v>
      </c>
      <c r="R8973" s="759" t="s">
        <v>5510</v>
      </c>
      <c r="T8973" s="761"/>
    </row>
    <row r="8974" spans="1:20" s="760" customFormat="1" ht="19.5" customHeight="1" x14ac:dyDescent="0.25">
      <c r="A8974" s="944"/>
      <c r="B8974" s="950"/>
      <c r="C8974" s="951"/>
      <c r="D8974" s="762"/>
      <c r="E8974" s="944"/>
      <c r="F8974" s="944"/>
      <c r="G8974" s="944"/>
      <c r="H8974" s="944"/>
      <c r="I8974" s="944"/>
      <c r="J8974" s="763">
        <v>2020</v>
      </c>
      <c r="K8974" s="764" t="s">
        <v>3120</v>
      </c>
      <c r="L8974" s="765" t="s">
        <v>3120</v>
      </c>
      <c r="M8974" s="765" t="s">
        <v>3120</v>
      </c>
      <c r="N8974" s="766" t="s">
        <v>5068</v>
      </c>
      <c r="O8974" s="766" t="s">
        <v>5069</v>
      </c>
      <c r="P8974" s="763" t="s">
        <v>4882</v>
      </c>
      <c r="Q8974" s="766" t="s">
        <v>5102</v>
      </c>
      <c r="R8974" s="763"/>
      <c r="T8974" s="761"/>
    </row>
    <row r="8975" spans="1:20" s="760" customFormat="1" ht="15.75" customHeight="1" x14ac:dyDescent="0.25">
      <c r="A8975" s="945"/>
      <c r="B8975" s="952"/>
      <c r="C8975" s="953"/>
      <c r="D8975" s="768"/>
      <c r="E8975" s="945"/>
      <c r="F8975" s="945"/>
      <c r="G8975" s="945"/>
      <c r="H8975" s="945"/>
      <c r="I8975" s="945"/>
      <c r="J8975" s="769" t="s">
        <v>14</v>
      </c>
      <c r="K8975" s="770" t="s">
        <v>14</v>
      </c>
      <c r="L8975" s="771" t="s">
        <v>14</v>
      </c>
      <c r="M8975" s="771" t="s">
        <v>14</v>
      </c>
      <c r="N8975" s="769" t="s">
        <v>14</v>
      </c>
      <c r="O8975" s="769" t="s">
        <v>14</v>
      </c>
      <c r="P8975" s="769" t="s">
        <v>14</v>
      </c>
      <c r="Q8975" s="769" t="s">
        <v>14</v>
      </c>
      <c r="R8975" s="769"/>
      <c r="T8975" s="761"/>
    </row>
    <row r="8976" spans="1:20" s="498" customFormat="1" ht="12" x14ac:dyDescent="0.25">
      <c r="A8976" s="772"/>
      <c r="D8976" s="515" t="s">
        <v>15398</v>
      </c>
      <c r="E8976" s="779" t="s">
        <v>15399</v>
      </c>
      <c r="F8976" s="780" t="s">
        <v>5631</v>
      </c>
      <c r="G8976" s="781" t="s">
        <v>6475</v>
      </c>
      <c r="H8976" s="781" t="s">
        <v>6476</v>
      </c>
      <c r="I8976" s="781" t="s">
        <v>5517</v>
      </c>
      <c r="J8976" s="782">
        <v>5000000</v>
      </c>
      <c r="K8976" s="783">
        <v>1000000</v>
      </c>
      <c r="L8976" s="784">
        <f t="shared" si="587"/>
        <v>4000000</v>
      </c>
      <c r="M8976" s="784">
        <v>0</v>
      </c>
      <c r="N8976" s="782">
        <v>5000000</v>
      </c>
      <c r="O8976" s="782">
        <v>5000000</v>
      </c>
      <c r="P8976" s="515">
        <v>15000000</v>
      </c>
      <c r="Q8976" s="782">
        <v>5000000</v>
      </c>
      <c r="R8976" s="782"/>
      <c r="T8976" s="568"/>
    </row>
    <row r="8977" spans="1:20" s="498" customFormat="1" ht="36" x14ac:dyDescent="0.25">
      <c r="A8977" s="772"/>
      <c r="D8977" s="515" t="s">
        <v>15400</v>
      </c>
      <c r="E8977" s="779" t="s">
        <v>15401</v>
      </c>
      <c r="F8977" s="780" t="s">
        <v>5634</v>
      </c>
      <c r="G8977" s="781" t="s">
        <v>6475</v>
      </c>
      <c r="H8977" s="781" t="s">
        <v>6476</v>
      </c>
      <c r="I8977" s="781" t="s">
        <v>5517</v>
      </c>
      <c r="J8977" s="782">
        <v>1200000</v>
      </c>
      <c r="K8977" s="783">
        <v>1200000</v>
      </c>
      <c r="L8977" s="784">
        <f t="shared" si="587"/>
        <v>0</v>
      </c>
      <c r="M8977" s="784">
        <f t="shared" si="588"/>
        <v>0</v>
      </c>
      <c r="N8977" s="782">
        <v>1200000</v>
      </c>
      <c r="O8977" s="782">
        <v>1200000</v>
      </c>
      <c r="P8977" s="515">
        <v>3600000</v>
      </c>
      <c r="Q8977" s="782">
        <v>1000000</v>
      </c>
      <c r="R8977" s="782"/>
      <c r="T8977" s="568"/>
    </row>
    <row r="8978" spans="1:20" s="498" customFormat="1" ht="24" x14ac:dyDescent="0.25">
      <c r="A8978" s="772"/>
      <c r="D8978" s="515" t="s">
        <v>15402</v>
      </c>
      <c r="E8978" s="779" t="s">
        <v>15403</v>
      </c>
      <c r="F8978" s="780" t="s">
        <v>5637</v>
      </c>
      <c r="G8978" s="781" t="s">
        <v>6475</v>
      </c>
      <c r="H8978" s="781" t="s">
        <v>6476</v>
      </c>
      <c r="I8978" s="781" t="s">
        <v>5517</v>
      </c>
      <c r="J8978" s="782">
        <v>600000</v>
      </c>
      <c r="K8978" s="783">
        <v>600000</v>
      </c>
      <c r="L8978" s="784">
        <f t="shared" si="587"/>
        <v>0</v>
      </c>
      <c r="M8978" s="784">
        <f t="shared" si="588"/>
        <v>0</v>
      </c>
      <c r="N8978" s="782">
        <v>600000</v>
      </c>
      <c r="O8978" s="782">
        <v>600000</v>
      </c>
      <c r="P8978" s="515">
        <v>1800000</v>
      </c>
      <c r="Q8978" s="782">
        <v>500000</v>
      </c>
      <c r="R8978" s="782"/>
      <c r="T8978" s="568"/>
    </row>
    <row r="8979" spans="1:20" s="498" customFormat="1" ht="24" x14ac:dyDescent="0.25">
      <c r="A8979" s="772"/>
      <c r="D8979" s="515" t="s">
        <v>15404</v>
      </c>
      <c r="E8979" s="779" t="s">
        <v>15405</v>
      </c>
      <c r="F8979" s="780" t="s">
        <v>5840</v>
      </c>
      <c r="G8979" s="781" t="s">
        <v>6475</v>
      </c>
      <c r="H8979" s="781" t="s">
        <v>6476</v>
      </c>
      <c r="I8979" s="781" t="s">
        <v>5517</v>
      </c>
      <c r="J8979" s="782">
        <v>500000</v>
      </c>
      <c r="K8979" s="783">
        <v>500000</v>
      </c>
      <c r="L8979" s="784">
        <f t="shared" si="587"/>
        <v>0</v>
      </c>
      <c r="M8979" s="784">
        <f t="shared" si="588"/>
        <v>0</v>
      </c>
      <c r="N8979" s="782">
        <v>500000</v>
      </c>
      <c r="O8979" s="782">
        <v>500000</v>
      </c>
      <c r="P8979" s="515">
        <v>1500000</v>
      </c>
      <c r="Q8979" s="782">
        <v>500000</v>
      </c>
      <c r="R8979" s="782"/>
      <c r="T8979" s="568"/>
    </row>
    <row r="8980" spans="1:20" s="498" customFormat="1" ht="24" x14ac:dyDescent="0.25">
      <c r="A8980" s="772"/>
      <c r="D8980" s="515" t="s">
        <v>15406</v>
      </c>
      <c r="E8980" s="779" t="s">
        <v>15407</v>
      </c>
      <c r="F8980" s="780" t="s">
        <v>5643</v>
      </c>
      <c r="G8980" s="781" t="s">
        <v>6475</v>
      </c>
      <c r="H8980" s="781" t="s">
        <v>6476</v>
      </c>
      <c r="I8980" s="781" t="s">
        <v>5517</v>
      </c>
      <c r="J8980" s="782">
        <v>500000</v>
      </c>
      <c r="K8980" s="783">
        <v>500000</v>
      </c>
      <c r="L8980" s="784">
        <f t="shared" si="587"/>
        <v>0</v>
      </c>
      <c r="M8980" s="784">
        <f t="shared" si="588"/>
        <v>0</v>
      </c>
      <c r="N8980" s="782">
        <v>500000</v>
      </c>
      <c r="O8980" s="782">
        <v>500000</v>
      </c>
      <c r="P8980" s="515">
        <v>1500000</v>
      </c>
      <c r="Q8980" s="782">
        <v>500000</v>
      </c>
      <c r="R8980" s="782"/>
      <c r="T8980" s="568"/>
    </row>
    <row r="8981" spans="1:20" s="498" customFormat="1" ht="24" x14ac:dyDescent="0.25">
      <c r="A8981" s="772"/>
      <c r="D8981" s="515" t="s">
        <v>15408</v>
      </c>
      <c r="E8981" s="779" t="s">
        <v>15409</v>
      </c>
      <c r="F8981" s="780" t="s">
        <v>5646</v>
      </c>
      <c r="G8981" s="781" t="s">
        <v>6475</v>
      </c>
      <c r="H8981" s="781" t="s">
        <v>6476</v>
      </c>
      <c r="I8981" s="781" t="s">
        <v>5517</v>
      </c>
      <c r="J8981" s="782">
        <v>400000</v>
      </c>
      <c r="K8981" s="783">
        <v>400000</v>
      </c>
      <c r="L8981" s="784">
        <f t="shared" si="587"/>
        <v>0</v>
      </c>
      <c r="M8981" s="784">
        <f t="shared" si="588"/>
        <v>0</v>
      </c>
      <c r="N8981" s="782">
        <v>400000</v>
      </c>
      <c r="O8981" s="782">
        <v>400000</v>
      </c>
      <c r="P8981" s="515">
        <v>1200000</v>
      </c>
      <c r="Q8981" s="782">
        <v>400000</v>
      </c>
      <c r="R8981" s="782"/>
      <c r="T8981" s="568"/>
    </row>
    <row r="8982" spans="1:20" s="498" customFormat="1" ht="12" x14ac:dyDescent="0.25">
      <c r="A8982" s="772"/>
      <c r="D8982" s="515" t="s">
        <v>15410</v>
      </c>
      <c r="E8982" s="779" t="s">
        <v>15411</v>
      </c>
      <c r="F8982" s="515" t="s">
        <v>5649</v>
      </c>
      <c r="G8982" s="781" t="s">
        <v>6475</v>
      </c>
      <c r="H8982" s="781" t="s">
        <v>6476</v>
      </c>
      <c r="I8982" s="781" t="s">
        <v>5517</v>
      </c>
      <c r="J8982" s="782">
        <v>5500000</v>
      </c>
      <c r="K8982" s="783">
        <v>5500000</v>
      </c>
      <c r="L8982" s="784">
        <f t="shared" si="587"/>
        <v>0</v>
      </c>
      <c r="M8982" s="784">
        <f t="shared" si="588"/>
        <v>0</v>
      </c>
      <c r="N8982" s="782">
        <v>5500000</v>
      </c>
      <c r="O8982" s="782">
        <v>5500000</v>
      </c>
      <c r="P8982" s="515">
        <v>16500000</v>
      </c>
      <c r="Q8982" s="782">
        <v>5500000</v>
      </c>
      <c r="R8982" s="782"/>
      <c r="T8982" s="568"/>
    </row>
    <row r="8983" spans="1:20" s="498" customFormat="1" ht="12" x14ac:dyDescent="0.25">
      <c r="A8983" s="772"/>
      <c r="D8983" s="515" t="s">
        <v>15412</v>
      </c>
      <c r="E8983" s="779" t="s">
        <v>15413</v>
      </c>
      <c r="F8983" s="780" t="s">
        <v>5664</v>
      </c>
      <c r="G8983" s="781" t="s">
        <v>6475</v>
      </c>
      <c r="H8983" s="781" t="s">
        <v>6476</v>
      </c>
      <c r="I8983" s="781" t="s">
        <v>5517</v>
      </c>
      <c r="J8983" s="782">
        <v>2200000</v>
      </c>
      <c r="K8983" s="783">
        <v>2200000</v>
      </c>
      <c r="L8983" s="784">
        <f t="shared" si="587"/>
        <v>0</v>
      </c>
      <c r="M8983" s="784">
        <f t="shared" si="588"/>
        <v>0</v>
      </c>
      <c r="N8983" s="782">
        <v>2200000</v>
      </c>
      <c r="O8983" s="782">
        <v>2200000</v>
      </c>
      <c r="P8983" s="515">
        <v>6600000</v>
      </c>
      <c r="Q8983" s="782">
        <v>2200000</v>
      </c>
      <c r="R8983" s="782"/>
      <c r="T8983" s="568"/>
    </row>
    <row r="8984" spans="1:20" s="498" customFormat="1" ht="12" x14ac:dyDescent="0.25">
      <c r="A8984" s="772"/>
      <c r="D8984" s="515" t="s">
        <v>15414</v>
      </c>
      <c r="E8984" s="779" t="s">
        <v>15415</v>
      </c>
      <c r="F8984" s="780" t="s">
        <v>5667</v>
      </c>
      <c r="G8984" s="781" t="s">
        <v>6475</v>
      </c>
      <c r="H8984" s="781" t="s">
        <v>6476</v>
      </c>
      <c r="I8984" s="781" t="s">
        <v>5517</v>
      </c>
      <c r="J8984" s="782">
        <v>0</v>
      </c>
      <c r="K8984" s="783">
        <v>0</v>
      </c>
      <c r="L8984" s="784">
        <f t="shared" si="587"/>
        <v>0</v>
      </c>
      <c r="M8984" s="784">
        <f t="shared" si="588"/>
        <v>0</v>
      </c>
      <c r="N8984" s="782">
        <v>0</v>
      </c>
      <c r="O8984" s="782">
        <v>0</v>
      </c>
      <c r="P8984" s="515">
        <v>0</v>
      </c>
      <c r="Q8984" s="782">
        <v>0</v>
      </c>
      <c r="R8984" s="782"/>
      <c r="T8984" s="568"/>
    </row>
    <row r="8985" spans="1:20" s="498" customFormat="1" ht="12" x14ac:dyDescent="0.25">
      <c r="A8985" s="772"/>
      <c r="D8985" s="515" t="s">
        <v>15416</v>
      </c>
      <c r="E8985" s="779" t="s">
        <v>15417</v>
      </c>
      <c r="F8985" s="515" t="s">
        <v>5676</v>
      </c>
      <c r="G8985" s="781" t="s">
        <v>6475</v>
      </c>
      <c r="H8985" s="781" t="s">
        <v>15107</v>
      </c>
      <c r="I8985" s="781" t="s">
        <v>5517</v>
      </c>
      <c r="J8985" s="782">
        <v>1000000</v>
      </c>
      <c r="K8985" s="783">
        <v>1000000</v>
      </c>
      <c r="L8985" s="784">
        <f t="shared" si="587"/>
        <v>0</v>
      </c>
      <c r="M8985" s="784">
        <f t="shared" si="588"/>
        <v>0</v>
      </c>
      <c r="N8985" s="782">
        <v>1000000</v>
      </c>
      <c r="O8985" s="782">
        <v>1000000</v>
      </c>
      <c r="P8985" s="515">
        <v>3000000</v>
      </c>
      <c r="Q8985" s="782">
        <v>1000000</v>
      </c>
      <c r="R8985" s="782"/>
      <c r="T8985" s="568"/>
    </row>
    <row r="8986" spans="1:20" s="498" customFormat="1" ht="12" x14ac:dyDescent="0.25">
      <c r="A8986" s="772"/>
      <c r="D8986" s="515" t="s">
        <v>15418</v>
      </c>
      <c r="E8986" s="779" t="s">
        <v>15419</v>
      </c>
      <c r="F8986" s="780" t="s">
        <v>5679</v>
      </c>
      <c r="G8986" s="781" t="s">
        <v>6475</v>
      </c>
      <c r="H8986" s="781" t="s">
        <v>6476</v>
      </c>
      <c r="I8986" s="781" t="s">
        <v>5517</v>
      </c>
      <c r="J8986" s="782">
        <v>0</v>
      </c>
      <c r="K8986" s="783">
        <v>0</v>
      </c>
      <c r="L8986" s="784">
        <f t="shared" si="587"/>
        <v>0</v>
      </c>
      <c r="M8986" s="784">
        <f t="shared" si="588"/>
        <v>0</v>
      </c>
      <c r="N8986" s="782">
        <v>0</v>
      </c>
      <c r="O8986" s="782">
        <v>0</v>
      </c>
      <c r="P8986" s="515">
        <v>0</v>
      </c>
      <c r="Q8986" s="782">
        <v>0</v>
      </c>
      <c r="R8986" s="782"/>
      <c r="T8986" s="568"/>
    </row>
    <row r="8987" spans="1:20" s="498" customFormat="1" ht="24" x14ac:dyDescent="0.25">
      <c r="A8987" s="772"/>
      <c r="D8987" s="515" t="s">
        <v>15420</v>
      </c>
      <c r="E8987" s="779" t="s">
        <v>15421</v>
      </c>
      <c r="F8987" s="780" t="s">
        <v>5688</v>
      </c>
      <c r="G8987" s="781" t="s">
        <v>6475</v>
      </c>
      <c r="H8987" s="781" t="s">
        <v>6476</v>
      </c>
      <c r="I8987" s="781" t="s">
        <v>5517</v>
      </c>
      <c r="J8987" s="782">
        <v>1000000</v>
      </c>
      <c r="K8987" s="783">
        <v>1000000</v>
      </c>
      <c r="L8987" s="784">
        <f t="shared" si="587"/>
        <v>0</v>
      </c>
      <c r="M8987" s="784">
        <f t="shared" si="588"/>
        <v>0</v>
      </c>
      <c r="N8987" s="782">
        <v>1000000</v>
      </c>
      <c r="O8987" s="782">
        <v>1000000</v>
      </c>
      <c r="P8987" s="515">
        <v>3000000</v>
      </c>
      <c r="Q8987" s="782">
        <v>1000000</v>
      </c>
      <c r="R8987" s="782"/>
      <c r="T8987" s="568"/>
    </row>
    <row r="8988" spans="1:20" s="498" customFormat="1" ht="12" x14ac:dyDescent="0.25">
      <c r="A8988" s="772"/>
      <c r="D8988" s="515" t="s">
        <v>15422</v>
      </c>
      <c r="E8988" s="779" t="s">
        <v>15423</v>
      </c>
      <c r="F8988" s="780" t="s">
        <v>5694</v>
      </c>
      <c r="G8988" s="781" t="s">
        <v>6475</v>
      </c>
      <c r="H8988" s="781" t="s">
        <v>6476</v>
      </c>
      <c r="I8988" s="781" t="s">
        <v>5517</v>
      </c>
      <c r="J8988" s="782">
        <v>0</v>
      </c>
      <c r="K8988" s="783">
        <v>0</v>
      </c>
      <c r="L8988" s="784">
        <f t="shared" si="587"/>
        <v>0</v>
      </c>
      <c r="M8988" s="784">
        <f t="shared" si="588"/>
        <v>0</v>
      </c>
      <c r="N8988" s="782">
        <v>0</v>
      </c>
      <c r="O8988" s="782">
        <v>0</v>
      </c>
      <c r="P8988" s="515">
        <v>0</v>
      </c>
      <c r="Q8988" s="782">
        <v>0</v>
      </c>
      <c r="R8988" s="782"/>
      <c r="T8988" s="568"/>
    </row>
    <row r="8989" spans="1:20" s="498" customFormat="1" ht="12" x14ac:dyDescent="0.25">
      <c r="A8989" s="772"/>
      <c r="D8989" s="515" t="s">
        <v>15424</v>
      </c>
      <c r="E8989" s="779" t="s">
        <v>15425</v>
      </c>
      <c r="F8989" s="780" t="s">
        <v>6522</v>
      </c>
      <c r="G8989" s="781" t="s">
        <v>6475</v>
      </c>
      <c r="H8989" s="781" t="s">
        <v>6476</v>
      </c>
      <c r="I8989" s="781" t="s">
        <v>5517</v>
      </c>
      <c r="J8989" s="782">
        <v>5000000</v>
      </c>
      <c r="K8989" s="783">
        <v>5000000</v>
      </c>
      <c r="L8989" s="784">
        <f t="shared" si="587"/>
        <v>0</v>
      </c>
      <c r="M8989" s="784">
        <f t="shared" si="588"/>
        <v>0</v>
      </c>
      <c r="N8989" s="782">
        <v>5000000</v>
      </c>
      <c r="O8989" s="782">
        <v>5000000</v>
      </c>
      <c r="P8989" s="515">
        <v>15000000</v>
      </c>
      <c r="Q8989" s="782">
        <v>5000000</v>
      </c>
      <c r="R8989" s="782"/>
      <c r="T8989" s="568"/>
    </row>
    <row r="8990" spans="1:20" s="498" customFormat="1" ht="12" x14ac:dyDescent="0.25">
      <c r="A8990" s="772"/>
      <c r="D8990" s="515" t="s">
        <v>15426</v>
      </c>
      <c r="E8990" s="779" t="s">
        <v>15427</v>
      </c>
      <c r="F8990" s="780" t="s">
        <v>6525</v>
      </c>
      <c r="G8990" s="781" t="s">
        <v>6475</v>
      </c>
      <c r="H8990" s="781" t="s">
        <v>6476</v>
      </c>
      <c r="I8990" s="781" t="s">
        <v>5517</v>
      </c>
      <c r="J8990" s="782">
        <v>4500000</v>
      </c>
      <c r="K8990" s="783">
        <v>4500000</v>
      </c>
      <c r="L8990" s="784">
        <f t="shared" si="587"/>
        <v>0</v>
      </c>
      <c r="M8990" s="784">
        <f t="shared" si="588"/>
        <v>0</v>
      </c>
      <c r="N8990" s="782">
        <v>4500000</v>
      </c>
      <c r="O8990" s="782">
        <v>4500000</v>
      </c>
      <c r="P8990" s="515">
        <v>13500000</v>
      </c>
      <c r="Q8990" s="782">
        <v>4500000</v>
      </c>
      <c r="R8990" s="782"/>
      <c r="T8990" s="568"/>
    </row>
    <row r="8991" spans="1:20" s="498" customFormat="1" ht="12" x14ac:dyDescent="0.25">
      <c r="A8991" s="772"/>
      <c r="D8991" s="515" t="s">
        <v>15428</v>
      </c>
      <c r="E8991" s="779" t="s">
        <v>15429</v>
      </c>
      <c r="F8991" s="515" t="s">
        <v>5915</v>
      </c>
      <c r="G8991" s="781" t="s">
        <v>6475</v>
      </c>
      <c r="H8991" s="781" t="s">
        <v>6476</v>
      </c>
      <c r="I8991" s="781" t="s">
        <v>5517</v>
      </c>
      <c r="J8991" s="782">
        <v>1000000</v>
      </c>
      <c r="K8991" s="783">
        <v>1000000</v>
      </c>
      <c r="L8991" s="784">
        <f t="shared" si="587"/>
        <v>0</v>
      </c>
      <c r="M8991" s="784">
        <f t="shared" si="588"/>
        <v>0</v>
      </c>
      <c r="N8991" s="782">
        <v>1000000</v>
      </c>
      <c r="O8991" s="782">
        <v>1000000</v>
      </c>
      <c r="P8991" s="515">
        <v>3000000</v>
      </c>
      <c r="Q8991" s="782">
        <v>800000</v>
      </c>
      <c r="R8991" s="782"/>
      <c r="T8991" s="568"/>
    </row>
    <row r="8992" spans="1:20" s="498" customFormat="1" ht="12" x14ac:dyDescent="0.25">
      <c r="A8992" s="772"/>
      <c r="D8992" s="515" t="s">
        <v>15430</v>
      </c>
      <c r="E8992" s="779" t="s">
        <v>15431</v>
      </c>
      <c r="F8992" s="780" t="s">
        <v>5703</v>
      </c>
      <c r="G8992" s="781" t="s">
        <v>6475</v>
      </c>
      <c r="H8992" s="781" t="s">
        <v>15107</v>
      </c>
      <c r="I8992" s="781" t="s">
        <v>5517</v>
      </c>
      <c r="J8992" s="782">
        <v>1000000</v>
      </c>
      <c r="K8992" s="783">
        <v>1000000</v>
      </c>
      <c r="L8992" s="784">
        <f t="shared" si="587"/>
        <v>0</v>
      </c>
      <c r="M8992" s="784">
        <f t="shared" si="588"/>
        <v>0</v>
      </c>
      <c r="N8992" s="782">
        <v>1000000</v>
      </c>
      <c r="O8992" s="782">
        <v>1000000</v>
      </c>
      <c r="P8992" s="515">
        <v>3000000</v>
      </c>
      <c r="Q8992" s="782">
        <v>1000000</v>
      </c>
      <c r="R8992" s="782"/>
      <c r="T8992" s="568"/>
    </row>
    <row r="8993" spans="1:20" s="498" customFormat="1" ht="12" x14ac:dyDescent="0.25">
      <c r="A8993" s="772"/>
      <c r="D8993" s="515" t="s">
        <v>15432</v>
      </c>
      <c r="E8993" s="779" t="s">
        <v>15433</v>
      </c>
      <c r="F8993" s="515" t="s">
        <v>6462</v>
      </c>
      <c r="G8993" s="781" t="s">
        <v>6475</v>
      </c>
      <c r="H8993" s="781" t="s">
        <v>15107</v>
      </c>
      <c r="I8993" s="781" t="s">
        <v>5517</v>
      </c>
      <c r="J8993" s="782">
        <v>1000000</v>
      </c>
      <c r="K8993" s="783">
        <v>1000000</v>
      </c>
      <c r="L8993" s="784">
        <f t="shared" si="587"/>
        <v>0</v>
      </c>
      <c r="M8993" s="784">
        <f t="shared" si="588"/>
        <v>0</v>
      </c>
      <c r="N8993" s="782">
        <v>1000000</v>
      </c>
      <c r="O8993" s="782">
        <v>1000000</v>
      </c>
      <c r="P8993" s="515">
        <v>3000000</v>
      </c>
      <c r="Q8993" s="782">
        <v>1000000</v>
      </c>
      <c r="R8993" s="782"/>
      <c r="T8993" s="568"/>
    </row>
    <row r="8994" spans="1:20" s="498" customFormat="1" ht="24" x14ac:dyDescent="0.25">
      <c r="A8994" s="772"/>
      <c r="D8994" s="515" t="s">
        <v>15434</v>
      </c>
      <c r="E8994" s="779" t="s">
        <v>15435</v>
      </c>
      <c r="F8994" s="780" t="s">
        <v>6467</v>
      </c>
      <c r="G8994" s="781" t="s">
        <v>6475</v>
      </c>
      <c r="H8994" s="781" t="s">
        <v>6476</v>
      </c>
      <c r="I8994" s="781" t="s">
        <v>5517</v>
      </c>
      <c r="J8994" s="782">
        <v>100000</v>
      </c>
      <c r="K8994" s="783">
        <v>100000</v>
      </c>
      <c r="L8994" s="784">
        <f t="shared" si="587"/>
        <v>0</v>
      </c>
      <c r="M8994" s="784">
        <f t="shared" si="588"/>
        <v>0</v>
      </c>
      <c r="N8994" s="782">
        <v>100000</v>
      </c>
      <c r="O8994" s="782">
        <v>100000</v>
      </c>
      <c r="P8994" s="515">
        <v>300000</v>
      </c>
      <c r="Q8994" s="782">
        <v>100000</v>
      </c>
      <c r="R8994" s="782"/>
      <c r="T8994" s="568"/>
    </row>
    <row r="8995" spans="1:20" s="498" customFormat="1" ht="12" x14ac:dyDescent="0.25">
      <c r="A8995" s="772"/>
      <c r="D8995" s="515" t="s">
        <v>15436</v>
      </c>
      <c r="E8995" s="779" t="s">
        <v>15437</v>
      </c>
      <c r="F8995" s="780" t="s">
        <v>6716</v>
      </c>
      <c r="G8995" s="781" t="s">
        <v>6475</v>
      </c>
      <c r="H8995" s="781" t="s">
        <v>6476</v>
      </c>
      <c r="I8995" s="781" t="s">
        <v>5517</v>
      </c>
      <c r="J8995" s="782">
        <v>800000</v>
      </c>
      <c r="K8995" s="783">
        <v>800000</v>
      </c>
      <c r="L8995" s="784">
        <f t="shared" si="587"/>
        <v>0</v>
      </c>
      <c r="M8995" s="784">
        <f t="shared" si="588"/>
        <v>0</v>
      </c>
      <c r="N8995" s="782">
        <v>800000</v>
      </c>
      <c r="O8995" s="782">
        <v>800000</v>
      </c>
      <c r="P8995" s="515">
        <v>2400000</v>
      </c>
      <c r="Q8995" s="782">
        <v>800000</v>
      </c>
      <c r="R8995" s="782"/>
      <c r="T8995" s="568"/>
    </row>
    <row r="8996" spans="1:20" s="498" customFormat="1" ht="12" x14ac:dyDescent="0.25">
      <c r="A8996" s="772"/>
      <c r="D8996" s="515" t="s">
        <v>15438</v>
      </c>
      <c r="E8996" s="779" t="s">
        <v>15439</v>
      </c>
      <c r="F8996" s="515" t="s">
        <v>5724</v>
      </c>
      <c r="G8996" s="781" t="s">
        <v>6475</v>
      </c>
      <c r="H8996" s="781" t="s">
        <v>6476</v>
      </c>
      <c r="I8996" s="781" t="s">
        <v>5517</v>
      </c>
      <c r="J8996" s="782">
        <v>3400000</v>
      </c>
      <c r="K8996" s="783">
        <v>3400000</v>
      </c>
      <c r="L8996" s="784">
        <f t="shared" si="587"/>
        <v>0</v>
      </c>
      <c r="M8996" s="784">
        <f t="shared" si="588"/>
        <v>0</v>
      </c>
      <c r="N8996" s="782">
        <v>3400000</v>
      </c>
      <c r="O8996" s="782">
        <v>3400000</v>
      </c>
      <c r="P8996" s="515">
        <v>10200000</v>
      </c>
      <c r="Q8996" s="782">
        <v>2800000</v>
      </c>
      <c r="R8996" s="782"/>
      <c r="T8996" s="568"/>
    </row>
    <row r="8997" spans="1:20" s="498" customFormat="1" ht="12" x14ac:dyDescent="0.25">
      <c r="A8997" s="772"/>
      <c r="D8997" s="515" t="s">
        <v>15440</v>
      </c>
      <c r="E8997" s="779" t="s">
        <v>15441</v>
      </c>
      <c r="F8997" s="515" t="s">
        <v>15442</v>
      </c>
      <c r="G8997" s="781" t="s">
        <v>6475</v>
      </c>
      <c r="H8997" s="781" t="s">
        <v>6476</v>
      </c>
      <c r="I8997" s="781" t="s">
        <v>5517</v>
      </c>
      <c r="J8997" s="782">
        <v>2000000</v>
      </c>
      <c r="K8997" s="783">
        <v>2000000</v>
      </c>
      <c r="L8997" s="784">
        <f t="shared" si="587"/>
        <v>0</v>
      </c>
      <c r="M8997" s="784">
        <f t="shared" si="588"/>
        <v>0</v>
      </c>
      <c r="N8997" s="782">
        <v>2000000</v>
      </c>
      <c r="O8997" s="782">
        <v>2000000</v>
      </c>
      <c r="P8997" s="515">
        <v>6000000</v>
      </c>
      <c r="Q8997" s="782">
        <v>2000000</v>
      </c>
      <c r="R8997" s="782"/>
      <c r="T8997" s="568"/>
    </row>
    <row r="8998" spans="1:20" s="498" customFormat="1" ht="12" x14ac:dyDescent="0.25">
      <c r="A8998" s="772"/>
      <c r="D8998" s="515" t="s">
        <v>15443</v>
      </c>
      <c r="E8998" s="779" t="s">
        <v>15444</v>
      </c>
      <c r="F8998" s="780" t="s">
        <v>6224</v>
      </c>
      <c r="G8998" s="781" t="s">
        <v>6475</v>
      </c>
      <c r="H8998" s="781" t="s">
        <v>6476</v>
      </c>
      <c r="I8998" s="781" t="s">
        <v>5517</v>
      </c>
      <c r="J8998" s="782">
        <v>1200000</v>
      </c>
      <c r="K8998" s="783">
        <v>1200000</v>
      </c>
      <c r="L8998" s="784">
        <f t="shared" si="587"/>
        <v>0</v>
      </c>
      <c r="M8998" s="784">
        <f t="shared" si="588"/>
        <v>0</v>
      </c>
      <c r="N8998" s="782">
        <v>1200000</v>
      </c>
      <c r="O8998" s="782">
        <v>1200000</v>
      </c>
      <c r="P8998" s="515">
        <v>3600000</v>
      </c>
      <c r="Q8998" s="782">
        <v>1200000</v>
      </c>
      <c r="R8998" s="782"/>
      <c r="T8998" s="568"/>
    </row>
    <row r="8999" spans="1:20" s="498" customFormat="1" ht="12" x14ac:dyDescent="0.25">
      <c r="A8999" s="772"/>
      <c r="D8999" s="515" t="s">
        <v>15445</v>
      </c>
      <c r="E8999" s="779" t="s">
        <v>15446</v>
      </c>
      <c r="F8999" s="515" t="s">
        <v>15447</v>
      </c>
      <c r="G8999" s="781" t="s">
        <v>6475</v>
      </c>
      <c r="H8999" s="781" t="s">
        <v>6476</v>
      </c>
      <c r="I8999" s="781" t="s">
        <v>5517</v>
      </c>
      <c r="J8999" s="782">
        <v>0</v>
      </c>
      <c r="K8999" s="783">
        <v>0</v>
      </c>
      <c r="L8999" s="784">
        <f t="shared" si="587"/>
        <v>0</v>
      </c>
      <c r="M8999" s="784">
        <f t="shared" si="588"/>
        <v>0</v>
      </c>
      <c r="N8999" s="782">
        <v>0</v>
      </c>
      <c r="O8999" s="782">
        <v>0</v>
      </c>
      <c r="P8999" s="515">
        <v>0</v>
      </c>
      <c r="Q8999" s="782">
        <v>0</v>
      </c>
      <c r="R8999" s="782"/>
      <c r="T8999" s="568"/>
    </row>
    <row r="9000" spans="1:20" s="498" customFormat="1" ht="12" x14ac:dyDescent="0.25">
      <c r="A9000" s="772"/>
      <c r="D9000" s="515" t="s">
        <v>15448</v>
      </c>
      <c r="E9000" s="779" t="s">
        <v>15449</v>
      </c>
      <c r="F9000" s="515" t="s">
        <v>6605</v>
      </c>
      <c r="G9000" s="781" t="s">
        <v>6475</v>
      </c>
      <c r="H9000" s="781" t="s">
        <v>6476</v>
      </c>
      <c r="I9000" s="781" t="s">
        <v>5517</v>
      </c>
      <c r="J9000" s="782">
        <v>0</v>
      </c>
      <c r="K9000" s="783">
        <v>0</v>
      </c>
      <c r="L9000" s="784">
        <f t="shared" si="587"/>
        <v>0</v>
      </c>
      <c r="M9000" s="784">
        <f t="shared" si="588"/>
        <v>0</v>
      </c>
      <c r="N9000" s="782">
        <v>0</v>
      </c>
      <c r="O9000" s="782">
        <v>0</v>
      </c>
      <c r="P9000" s="515">
        <v>0</v>
      </c>
      <c r="Q9000" s="782">
        <v>0</v>
      </c>
      <c r="R9000" s="782"/>
      <c r="T9000" s="568"/>
    </row>
    <row r="9001" spans="1:20" s="498" customFormat="1" ht="12" x14ac:dyDescent="0.25">
      <c r="A9001" s="772"/>
      <c r="D9001" s="515" t="s">
        <v>15450</v>
      </c>
      <c r="E9001" s="779" t="s">
        <v>15451</v>
      </c>
      <c r="F9001" s="780" t="s">
        <v>5739</v>
      </c>
      <c r="G9001" s="781" t="s">
        <v>6475</v>
      </c>
      <c r="H9001" s="781" t="s">
        <v>6476</v>
      </c>
      <c r="I9001" s="781" t="s">
        <v>5517</v>
      </c>
      <c r="J9001" s="782">
        <v>1000000</v>
      </c>
      <c r="K9001" s="783">
        <v>1000000</v>
      </c>
      <c r="L9001" s="784">
        <f t="shared" si="587"/>
        <v>0</v>
      </c>
      <c r="M9001" s="784">
        <f t="shared" si="588"/>
        <v>0</v>
      </c>
      <c r="N9001" s="782">
        <v>1500000</v>
      </c>
      <c r="O9001" s="782">
        <v>1500000</v>
      </c>
      <c r="P9001" s="515">
        <v>4000000</v>
      </c>
      <c r="Q9001" s="782">
        <v>1500000</v>
      </c>
      <c r="R9001" s="782"/>
      <c r="T9001" s="568"/>
    </row>
    <row r="9002" spans="1:20" s="751" customFormat="1" ht="12" customHeight="1" x14ac:dyDescent="0.3">
      <c r="A9002" s="946" t="s">
        <v>5500</v>
      </c>
      <c r="B9002" s="946"/>
      <c r="C9002" s="946"/>
      <c r="D9002" s="946"/>
      <c r="E9002" s="946"/>
      <c r="F9002" s="946"/>
      <c r="G9002" s="946"/>
      <c r="H9002" s="946"/>
      <c r="I9002" s="946"/>
      <c r="J9002" s="946"/>
      <c r="K9002" s="946"/>
      <c r="L9002" s="946"/>
      <c r="M9002" s="946"/>
      <c r="N9002" s="946"/>
      <c r="O9002" s="946"/>
      <c r="P9002" s="946"/>
      <c r="Q9002" s="946"/>
      <c r="T9002" s="752"/>
    </row>
    <row r="9003" spans="1:20" s="751" customFormat="1" ht="13.8" x14ac:dyDescent="0.3">
      <c r="A9003" s="946" t="s">
        <v>5501</v>
      </c>
      <c r="B9003" s="946"/>
      <c r="C9003" s="946"/>
      <c r="D9003" s="946"/>
      <c r="E9003" s="946"/>
      <c r="F9003" s="946"/>
      <c r="G9003" s="946"/>
      <c r="H9003" s="946"/>
      <c r="I9003" s="946"/>
      <c r="J9003" s="946"/>
      <c r="K9003" s="946"/>
      <c r="L9003" s="946"/>
      <c r="M9003" s="946"/>
      <c r="N9003" s="946"/>
      <c r="O9003" s="946"/>
      <c r="P9003" s="946"/>
      <c r="Q9003" s="946"/>
      <c r="T9003" s="752"/>
    </row>
    <row r="9004" spans="1:20" s="753" customFormat="1" ht="13.2" x14ac:dyDescent="0.25">
      <c r="A9004" s="947" t="s">
        <v>12786</v>
      </c>
      <c r="B9004" s="947"/>
      <c r="C9004" s="947"/>
      <c r="D9004" s="947"/>
      <c r="E9004" s="947"/>
      <c r="F9004" s="947"/>
      <c r="G9004" s="947"/>
      <c r="H9004" s="947"/>
      <c r="I9004" s="947"/>
      <c r="J9004" s="947"/>
      <c r="K9004" s="947"/>
      <c r="L9004" s="947"/>
      <c r="M9004" s="947"/>
      <c r="N9004" s="947"/>
      <c r="O9004" s="947"/>
      <c r="P9004" s="947"/>
      <c r="Q9004" s="947"/>
      <c r="T9004" s="754"/>
    </row>
    <row r="9005" spans="1:20" s="760" customFormat="1" ht="24" customHeight="1" x14ac:dyDescent="0.25">
      <c r="A9005" s="943" t="s">
        <v>5502</v>
      </c>
      <c r="B9005" s="948" t="s">
        <v>5503</v>
      </c>
      <c r="C9005" s="949"/>
      <c r="D9005" s="755"/>
      <c r="E9005" s="943" t="s">
        <v>5504</v>
      </c>
      <c r="F9005" s="943" t="s">
        <v>4881</v>
      </c>
      <c r="G9005" s="943" t="s">
        <v>5505</v>
      </c>
      <c r="H9005" s="943" t="s">
        <v>5506</v>
      </c>
      <c r="I9005" s="943" t="s">
        <v>5507</v>
      </c>
      <c r="J9005" s="756" t="s">
        <v>3115</v>
      </c>
      <c r="K9005" s="757" t="s">
        <v>3116</v>
      </c>
      <c r="L9005" s="758" t="s">
        <v>5508</v>
      </c>
      <c r="M9005" s="758" t="s">
        <v>5509</v>
      </c>
      <c r="N9005" s="756" t="s">
        <v>3116</v>
      </c>
      <c r="O9005" s="756" t="s">
        <v>3116</v>
      </c>
      <c r="P9005" s="759" t="s">
        <v>3317</v>
      </c>
      <c r="Q9005" s="759" t="s">
        <v>3341</v>
      </c>
      <c r="R9005" s="759" t="s">
        <v>5510</v>
      </c>
      <c r="T9005" s="761"/>
    </row>
    <row r="9006" spans="1:20" s="760" customFormat="1" ht="19.5" customHeight="1" x14ac:dyDescent="0.25">
      <c r="A9006" s="944"/>
      <c r="B9006" s="950"/>
      <c r="C9006" s="951"/>
      <c r="D9006" s="762"/>
      <c r="E9006" s="944"/>
      <c r="F9006" s="944"/>
      <c r="G9006" s="944"/>
      <c r="H9006" s="944"/>
      <c r="I9006" s="944"/>
      <c r="J9006" s="763">
        <v>2020</v>
      </c>
      <c r="K9006" s="764" t="s">
        <v>3120</v>
      </c>
      <c r="L9006" s="765" t="s">
        <v>3120</v>
      </c>
      <c r="M9006" s="765" t="s">
        <v>3120</v>
      </c>
      <c r="N9006" s="766" t="s">
        <v>5068</v>
      </c>
      <c r="O9006" s="766" t="s">
        <v>5069</v>
      </c>
      <c r="P9006" s="763" t="s">
        <v>4882</v>
      </c>
      <c r="Q9006" s="766" t="s">
        <v>5102</v>
      </c>
      <c r="R9006" s="763"/>
      <c r="T9006" s="761"/>
    </row>
    <row r="9007" spans="1:20" s="760" customFormat="1" ht="15.75" customHeight="1" x14ac:dyDescent="0.25">
      <c r="A9007" s="945"/>
      <c r="B9007" s="952"/>
      <c r="C9007" s="953"/>
      <c r="D9007" s="768"/>
      <c r="E9007" s="945"/>
      <c r="F9007" s="945"/>
      <c r="G9007" s="945"/>
      <c r="H9007" s="945"/>
      <c r="I9007" s="945"/>
      <c r="J9007" s="769" t="s">
        <v>14</v>
      </c>
      <c r="K9007" s="770" t="s">
        <v>14</v>
      </c>
      <c r="L9007" s="771" t="s">
        <v>14</v>
      </c>
      <c r="M9007" s="771" t="s">
        <v>14</v>
      </c>
      <c r="N9007" s="769" t="s">
        <v>14</v>
      </c>
      <c r="O9007" s="769" t="s">
        <v>14</v>
      </c>
      <c r="P9007" s="769" t="s">
        <v>14</v>
      </c>
      <c r="Q9007" s="769" t="s">
        <v>14</v>
      </c>
      <c r="R9007" s="769"/>
      <c r="T9007" s="761"/>
    </row>
    <row r="9008" spans="1:20" s="498" customFormat="1" ht="24" x14ac:dyDescent="0.25">
      <c r="A9008" s="772"/>
      <c r="D9008" s="515" t="s">
        <v>15452</v>
      </c>
      <c r="E9008" s="779" t="s">
        <v>15453</v>
      </c>
      <c r="F9008" s="780" t="s">
        <v>7167</v>
      </c>
      <c r="G9008" s="781" t="s">
        <v>6475</v>
      </c>
      <c r="H9008" s="781" t="s">
        <v>6476</v>
      </c>
      <c r="I9008" s="781" t="s">
        <v>5517</v>
      </c>
      <c r="J9008" s="782">
        <v>2000000</v>
      </c>
      <c r="K9008" s="783">
        <v>2000000</v>
      </c>
      <c r="L9008" s="784">
        <f t="shared" si="587"/>
        <v>0</v>
      </c>
      <c r="M9008" s="784">
        <f t="shared" si="588"/>
        <v>0</v>
      </c>
      <c r="N9008" s="782">
        <v>2000000</v>
      </c>
      <c r="O9008" s="782">
        <v>2000000</v>
      </c>
      <c r="P9008" s="515">
        <v>6000000</v>
      </c>
      <c r="Q9008" s="782">
        <v>0</v>
      </c>
      <c r="R9008" s="782"/>
      <c r="T9008" s="568"/>
    </row>
    <row r="9009" spans="1:20" s="498" customFormat="1" ht="12.75" customHeight="1" x14ac:dyDescent="0.25">
      <c r="A9009" s="772"/>
      <c r="D9009" s="515" t="s">
        <v>15454</v>
      </c>
      <c r="E9009" s="779" t="s">
        <v>15455</v>
      </c>
      <c r="F9009" s="780" t="s">
        <v>15456</v>
      </c>
      <c r="G9009" s="781" t="s">
        <v>6475</v>
      </c>
      <c r="H9009" s="781" t="s">
        <v>6476</v>
      </c>
      <c r="I9009" s="781" t="s">
        <v>5517</v>
      </c>
      <c r="J9009" s="782">
        <v>200000</v>
      </c>
      <c r="K9009" s="783">
        <v>200000</v>
      </c>
      <c r="L9009" s="784">
        <f t="shared" si="587"/>
        <v>0</v>
      </c>
      <c r="M9009" s="784">
        <f t="shared" si="588"/>
        <v>0</v>
      </c>
      <c r="N9009" s="782">
        <v>200000</v>
      </c>
      <c r="O9009" s="782">
        <v>200000</v>
      </c>
      <c r="P9009" s="515">
        <v>600000</v>
      </c>
      <c r="Q9009" s="782">
        <v>200000</v>
      </c>
      <c r="R9009" s="782"/>
      <c r="T9009" s="568"/>
    </row>
    <row r="9010" spans="1:20" s="498" customFormat="1" ht="12" x14ac:dyDescent="0.25">
      <c r="A9010" s="772"/>
      <c r="D9010" s="515" t="s">
        <v>15457</v>
      </c>
      <c r="E9010" s="779" t="s">
        <v>15458</v>
      </c>
      <c r="F9010" s="780" t="s">
        <v>5757</v>
      </c>
      <c r="G9010" s="781" t="s">
        <v>6475</v>
      </c>
      <c r="H9010" s="781" t="s">
        <v>6476</v>
      </c>
      <c r="I9010" s="781" t="s">
        <v>5517</v>
      </c>
      <c r="J9010" s="782">
        <v>600000</v>
      </c>
      <c r="K9010" s="783">
        <v>600000</v>
      </c>
      <c r="L9010" s="784">
        <f t="shared" si="587"/>
        <v>0</v>
      </c>
      <c r="M9010" s="784">
        <f t="shared" si="588"/>
        <v>0</v>
      </c>
      <c r="N9010" s="782">
        <v>600000</v>
      </c>
      <c r="O9010" s="782">
        <v>600000</v>
      </c>
      <c r="P9010" s="515">
        <v>1800000</v>
      </c>
      <c r="Q9010" s="782">
        <v>500000</v>
      </c>
      <c r="R9010" s="782"/>
      <c r="T9010" s="568"/>
    </row>
    <row r="9011" spans="1:20" s="498" customFormat="1" ht="12" x14ac:dyDescent="0.25">
      <c r="A9011" s="772"/>
      <c r="D9011" s="515" t="s">
        <v>15459</v>
      </c>
      <c r="E9011" s="779" t="s">
        <v>15460</v>
      </c>
      <c r="F9011" s="515" t="s">
        <v>5762</v>
      </c>
      <c r="G9011" s="781" t="s">
        <v>6475</v>
      </c>
      <c r="H9011" s="781" t="s">
        <v>6476</v>
      </c>
      <c r="I9011" s="781" t="s">
        <v>5517</v>
      </c>
      <c r="J9011" s="782">
        <v>0</v>
      </c>
      <c r="K9011" s="783">
        <v>0</v>
      </c>
      <c r="L9011" s="784">
        <f t="shared" si="587"/>
        <v>0</v>
      </c>
      <c r="M9011" s="784">
        <f t="shared" si="588"/>
        <v>0</v>
      </c>
      <c r="N9011" s="782">
        <v>0</v>
      </c>
      <c r="O9011" s="782">
        <v>0</v>
      </c>
      <c r="P9011" s="515">
        <v>0</v>
      </c>
      <c r="Q9011" s="782">
        <v>0</v>
      </c>
      <c r="R9011" s="782"/>
      <c r="T9011" s="568"/>
    </row>
    <row r="9012" spans="1:20" s="498" customFormat="1" ht="12" x14ac:dyDescent="0.25">
      <c r="A9012" s="772"/>
      <c r="D9012" s="515" t="s">
        <v>15461</v>
      </c>
      <c r="E9012" s="779" t="s">
        <v>15462</v>
      </c>
      <c r="F9012" s="780" t="s">
        <v>15463</v>
      </c>
      <c r="G9012" s="781" t="s">
        <v>6475</v>
      </c>
      <c r="H9012" s="781" t="s">
        <v>6476</v>
      </c>
      <c r="I9012" s="781" t="s">
        <v>5517</v>
      </c>
      <c r="J9012" s="782">
        <v>6000000</v>
      </c>
      <c r="K9012" s="783">
        <v>6000000</v>
      </c>
      <c r="L9012" s="784">
        <f t="shared" si="587"/>
        <v>0</v>
      </c>
      <c r="M9012" s="784">
        <f t="shared" si="588"/>
        <v>0</v>
      </c>
      <c r="N9012" s="782">
        <v>6000000</v>
      </c>
      <c r="O9012" s="782">
        <v>6000000</v>
      </c>
      <c r="P9012" s="515">
        <v>18000000</v>
      </c>
      <c r="Q9012" s="782">
        <v>5000000</v>
      </c>
      <c r="R9012" s="782"/>
      <c r="T9012" s="568"/>
    </row>
    <row r="9013" spans="1:20" s="498" customFormat="1" ht="12" x14ac:dyDescent="0.25">
      <c r="A9013" s="772"/>
      <c r="D9013" s="515" t="s">
        <v>15464</v>
      </c>
      <c r="E9013" s="779" t="s">
        <v>15465</v>
      </c>
      <c r="F9013" s="515" t="s">
        <v>15466</v>
      </c>
      <c r="G9013" s="781" t="s">
        <v>6475</v>
      </c>
      <c r="H9013" s="781" t="s">
        <v>6476</v>
      </c>
      <c r="I9013" s="781" t="s">
        <v>5517</v>
      </c>
      <c r="J9013" s="782">
        <v>0</v>
      </c>
      <c r="K9013" s="783">
        <v>0</v>
      </c>
      <c r="L9013" s="784">
        <f t="shared" si="587"/>
        <v>0</v>
      </c>
      <c r="M9013" s="784">
        <f t="shared" si="588"/>
        <v>0</v>
      </c>
      <c r="N9013" s="782">
        <v>0</v>
      </c>
      <c r="O9013" s="782">
        <v>0</v>
      </c>
      <c r="P9013" s="515">
        <v>0</v>
      </c>
      <c r="Q9013" s="782">
        <v>0</v>
      </c>
      <c r="R9013" s="782"/>
      <c r="T9013" s="568"/>
    </row>
    <row r="9014" spans="1:20" s="498" customFormat="1" ht="12" x14ac:dyDescent="0.25">
      <c r="A9014" s="772"/>
      <c r="D9014" s="515" t="s">
        <v>15467</v>
      </c>
      <c r="E9014" s="779" t="s">
        <v>15468</v>
      </c>
      <c r="F9014" s="780" t="s">
        <v>14566</v>
      </c>
      <c r="G9014" s="781" t="s">
        <v>6475</v>
      </c>
      <c r="H9014" s="781" t="s">
        <v>6476</v>
      </c>
      <c r="I9014" s="781" t="s">
        <v>5517</v>
      </c>
      <c r="J9014" s="782">
        <v>0</v>
      </c>
      <c r="K9014" s="783">
        <v>0</v>
      </c>
      <c r="L9014" s="784">
        <f t="shared" si="587"/>
        <v>0</v>
      </c>
      <c r="M9014" s="784">
        <f t="shared" si="588"/>
        <v>0</v>
      </c>
      <c r="N9014" s="782">
        <v>0</v>
      </c>
      <c r="O9014" s="782">
        <v>0</v>
      </c>
      <c r="P9014" s="515">
        <v>0</v>
      </c>
      <c r="Q9014" s="782">
        <v>0</v>
      </c>
      <c r="R9014" s="782"/>
      <c r="T9014" s="568"/>
    </row>
    <row r="9015" spans="1:20" s="498" customFormat="1" ht="12" x14ac:dyDescent="0.25">
      <c r="A9015" s="772"/>
      <c r="D9015" s="515" t="s">
        <v>15469</v>
      </c>
      <c r="E9015" s="779" t="s">
        <v>15470</v>
      </c>
      <c r="F9015" s="780" t="s">
        <v>14409</v>
      </c>
      <c r="G9015" s="781" t="s">
        <v>6475</v>
      </c>
      <c r="H9015" s="781" t="s">
        <v>6476</v>
      </c>
      <c r="I9015" s="781" t="s">
        <v>5517</v>
      </c>
      <c r="J9015" s="782">
        <v>0</v>
      </c>
      <c r="K9015" s="783">
        <v>0</v>
      </c>
      <c r="L9015" s="782">
        <f t="shared" si="587"/>
        <v>0</v>
      </c>
      <c r="M9015" s="782">
        <f t="shared" si="588"/>
        <v>0</v>
      </c>
      <c r="N9015" s="782">
        <v>0</v>
      </c>
      <c r="O9015" s="782">
        <v>0</v>
      </c>
      <c r="P9015" s="515">
        <v>0</v>
      </c>
      <c r="Q9015" s="782">
        <v>0</v>
      </c>
      <c r="R9015" s="782"/>
      <c r="T9015" s="568"/>
    </row>
    <row r="9016" spans="1:20" s="498" customFormat="1" ht="12" x14ac:dyDescent="0.25">
      <c r="A9016" s="772"/>
      <c r="D9016" s="515"/>
      <c r="F9016" s="536"/>
      <c r="J9016" s="776"/>
      <c r="K9016" s="829"/>
      <c r="L9016" s="776"/>
      <c r="M9016" s="776"/>
      <c r="N9016" s="776"/>
      <c r="O9016" s="776"/>
      <c r="Q9016" s="776"/>
      <c r="R9016" s="776"/>
      <c r="T9016" s="568"/>
    </row>
    <row r="9017" spans="1:20" s="498" customFormat="1" ht="12" x14ac:dyDescent="0.25">
      <c r="A9017" s="772"/>
      <c r="B9017" s="566" t="s">
        <v>15471</v>
      </c>
      <c r="C9017" s="810"/>
      <c r="D9017" s="515"/>
      <c r="E9017" s="810"/>
      <c r="F9017" s="827"/>
      <c r="G9017" s="810"/>
      <c r="H9017" s="810"/>
      <c r="I9017" s="779"/>
      <c r="J9017" s="782">
        <v>97250000</v>
      </c>
      <c r="K9017" s="783">
        <f>SUM(K8948:K9016)</f>
        <v>64250000</v>
      </c>
      <c r="L9017" s="782">
        <f t="shared" ref="L9017:O9017" si="589">SUM(L8948:L9016)</f>
        <v>33000000</v>
      </c>
      <c r="M9017" s="782">
        <f t="shared" si="589"/>
        <v>0</v>
      </c>
      <c r="N9017" s="782">
        <f t="shared" si="589"/>
        <v>97750000</v>
      </c>
      <c r="O9017" s="782">
        <f t="shared" si="589"/>
        <v>97750000</v>
      </c>
      <c r="P9017" s="515">
        <v>292750000</v>
      </c>
      <c r="Q9017" s="782">
        <v>94200000</v>
      </c>
      <c r="R9017" s="782"/>
      <c r="T9017" s="568"/>
    </row>
    <row r="9018" spans="1:20" s="498" customFormat="1" ht="12" x14ac:dyDescent="0.25">
      <c r="A9018" s="772" t="s">
        <v>15472</v>
      </c>
      <c r="B9018" s="773" t="s">
        <v>2820</v>
      </c>
      <c r="C9018" s="773"/>
      <c r="D9018" s="794"/>
      <c r="E9018" s="773"/>
      <c r="F9018" s="775"/>
      <c r="G9018" s="773"/>
      <c r="H9018" s="773"/>
      <c r="I9018" s="773"/>
      <c r="J9018" s="776"/>
      <c r="K9018" s="829"/>
      <c r="L9018" s="776"/>
      <c r="M9018" s="776"/>
      <c r="N9018" s="776"/>
      <c r="O9018" s="776"/>
      <c r="Q9018" s="776"/>
      <c r="R9018" s="776"/>
      <c r="T9018" s="568"/>
    </row>
    <row r="9019" spans="1:20" s="498" customFormat="1" ht="12" x14ac:dyDescent="0.25">
      <c r="A9019" s="772"/>
      <c r="C9019" s="773" t="s">
        <v>5123</v>
      </c>
      <c r="D9019" s="794"/>
      <c r="E9019" s="773"/>
      <c r="F9019" s="775"/>
      <c r="G9019" s="773"/>
      <c r="H9019" s="773"/>
      <c r="I9019" s="773"/>
      <c r="J9019" s="777">
        <v>3141956255</v>
      </c>
      <c r="K9019" s="789">
        <f>SUM(K9020:K9049)</f>
        <v>3141956255</v>
      </c>
      <c r="L9019" s="784">
        <f t="shared" ref="L9019:O9019" si="590">SUM(L9020:L9049)</f>
        <v>0</v>
      </c>
      <c r="M9019" s="784">
        <f t="shared" si="590"/>
        <v>0</v>
      </c>
      <c r="N9019" s="784">
        <f t="shared" si="590"/>
        <v>3402830609</v>
      </c>
      <c r="O9019" s="784">
        <f t="shared" si="590"/>
        <v>3463704965</v>
      </c>
      <c r="P9019" s="777">
        <f>SUM(K9019,N9019,O9019)</f>
        <v>10008491829</v>
      </c>
      <c r="Q9019" s="777">
        <v>2054791851</v>
      </c>
      <c r="R9019" s="777"/>
      <c r="T9019" s="568"/>
    </row>
    <row r="9020" spans="1:20" s="498" customFormat="1" ht="12" x14ac:dyDescent="0.25">
      <c r="A9020" s="772"/>
      <c r="D9020" s="515" t="s">
        <v>15473</v>
      </c>
      <c r="E9020" s="779" t="s">
        <v>15474</v>
      </c>
      <c r="F9020" s="780" t="s">
        <v>6059</v>
      </c>
      <c r="G9020" s="781" t="s">
        <v>6475</v>
      </c>
      <c r="H9020" s="781" t="s">
        <v>6476</v>
      </c>
      <c r="I9020" s="781" t="s">
        <v>5517</v>
      </c>
      <c r="J9020" s="782">
        <v>2173641977</v>
      </c>
      <c r="K9020" s="783">
        <v>2173641977</v>
      </c>
      <c r="L9020" s="784">
        <f t="shared" ref="L9020:L9049" si="591">SUM(J9020-K9020)</f>
        <v>0</v>
      </c>
      <c r="M9020" s="784">
        <f>SUM(K9020-J9020)</f>
        <v>0</v>
      </c>
      <c r="N9020" s="782">
        <v>2420183976</v>
      </c>
      <c r="O9020" s="782">
        <v>2466725976</v>
      </c>
      <c r="P9020" s="515">
        <v>7060551929</v>
      </c>
      <c r="Q9020" s="782">
        <v>1089092334</v>
      </c>
      <c r="R9020" s="782"/>
      <c r="T9020" s="568"/>
    </row>
    <row r="9021" spans="1:20" s="498" customFormat="1" ht="12" x14ac:dyDescent="0.25">
      <c r="A9021" s="772"/>
      <c r="D9021" s="515" t="s">
        <v>15475</v>
      </c>
      <c r="E9021" s="779" t="s">
        <v>15476</v>
      </c>
      <c r="F9021" s="780" t="s">
        <v>6905</v>
      </c>
      <c r="G9021" s="781" t="s">
        <v>6475</v>
      </c>
      <c r="H9021" s="781" t="s">
        <v>6476</v>
      </c>
      <c r="I9021" s="781" t="s">
        <v>5517</v>
      </c>
      <c r="J9021" s="782">
        <v>0</v>
      </c>
      <c r="K9021" s="783">
        <v>0</v>
      </c>
      <c r="L9021" s="784">
        <f t="shared" si="591"/>
        <v>0</v>
      </c>
      <c r="M9021" s="784">
        <f t="shared" ref="M9021:M9049" si="592">SUM(K9021-J9021)</f>
        <v>0</v>
      </c>
      <c r="N9021" s="782">
        <v>0</v>
      </c>
      <c r="O9021" s="782">
        <v>0</v>
      </c>
      <c r="P9021" s="515">
        <v>0</v>
      </c>
      <c r="Q9021" s="782">
        <v>0</v>
      </c>
      <c r="R9021" s="782"/>
      <c r="T9021" s="568"/>
    </row>
    <row r="9022" spans="1:20" s="498" customFormat="1" ht="24" x14ac:dyDescent="0.25">
      <c r="A9022" s="772"/>
      <c r="D9022" s="515" t="s">
        <v>15477</v>
      </c>
      <c r="E9022" s="779" t="s">
        <v>15478</v>
      </c>
      <c r="F9022" s="780" t="s">
        <v>5523</v>
      </c>
      <c r="G9022" s="781" t="s">
        <v>6475</v>
      </c>
      <c r="H9022" s="781" t="s">
        <v>6476</v>
      </c>
      <c r="I9022" s="781" t="s">
        <v>5517</v>
      </c>
      <c r="J9022" s="782">
        <v>0</v>
      </c>
      <c r="K9022" s="783">
        <v>0</v>
      </c>
      <c r="L9022" s="784">
        <f t="shared" si="591"/>
        <v>0</v>
      </c>
      <c r="M9022" s="784">
        <f t="shared" si="592"/>
        <v>0</v>
      </c>
      <c r="N9022" s="782">
        <v>0</v>
      </c>
      <c r="O9022" s="782">
        <v>0</v>
      </c>
      <c r="P9022" s="515">
        <v>0</v>
      </c>
      <c r="Q9022" s="782">
        <v>0</v>
      </c>
      <c r="R9022" s="782"/>
      <c r="T9022" s="568"/>
    </row>
    <row r="9023" spans="1:20" s="498" customFormat="1" ht="12" x14ac:dyDescent="0.25">
      <c r="A9023" s="772"/>
      <c r="D9023" s="515" t="s">
        <v>15479</v>
      </c>
      <c r="E9023" s="779" t="s">
        <v>15480</v>
      </c>
      <c r="F9023" s="780" t="s">
        <v>5526</v>
      </c>
      <c r="G9023" s="781" t="s">
        <v>6475</v>
      </c>
      <c r="H9023" s="781" t="s">
        <v>6476</v>
      </c>
      <c r="I9023" s="781" t="s">
        <v>5517</v>
      </c>
      <c r="J9023" s="782">
        <v>234725113</v>
      </c>
      <c r="K9023" s="783">
        <v>234725113</v>
      </c>
      <c r="L9023" s="784">
        <f t="shared" si="591"/>
        <v>0</v>
      </c>
      <c r="M9023" s="784">
        <f t="shared" si="592"/>
        <v>0</v>
      </c>
      <c r="N9023" s="782">
        <v>239327566</v>
      </c>
      <c r="O9023" s="782">
        <v>243930020</v>
      </c>
      <c r="P9023" s="515">
        <v>717982699</v>
      </c>
      <c r="Q9023" s="782">
        <v>284065439</v>
      </c>
      <c r="R9023" s="782"/>
      <c r="T9023" s="568"/>
    </row>
    <row r="9024" spans="1:20" s="498" customFormat="1" ht="12" x14ac:dyDescent="0.25">
      <c r="A9024" s="772"/>
      <c r="D9024" s="515" t="s">
        <v>15481</v>
      </c>
      <c r="E9024" s="779" t="s">
        <v>15482</v>
      </c>
      <c r="F9024" s="780" t="s">
        <v>5529</v>
      </c>
      <c r="G9024" s="781" t="s">
        <v>6475</v>
      </c>
      <c r="H9024" s="781" t="s">
        <v>6476</v>
      </c>
      <c r="I9024" s="781" t="s">
        <v>5517</v>
      </c>
      <c r="J9024" s="782">
        <v>0</v>
      </c>
      <c r="K9024" s="783">
        <v>0</v>
      </c>
      <c r="L9024" s="784">
        <f t="shared" si="591"/>
        <v>0</v>
      </c>
      <c r="M9024" s="784">
        <f t="shared" si="592"/>
        <v>0</v>
      </c>
      <c r="N9024" s="782">
        <v>0</v>
      </c>
      <c r="O9024" s="782">
        <v>0</v>
      </c>
      <c r="P9024" s="515">
        <v>0</v>
      </c>
      <c r="Q9024" s="782">
        <v>136967895</v>
      </c>
      <c r="R9024" s="782"/>
      <c r="T9024" s="568"/>
    </row>
    <row r="9025" spans="1:20" s="498" customFormat="1" ht="12" x14ac:dyDescent="0.25">
      <c r="A9025" s="772"/>
      <c r="D9025" s="515" t="s">
        <v>15483</v>
      </c>
      <c r="E9025" s="779" t="s">
        <v>15484</v>
      </c>
      <c r="F9025" s="780" t="s">
        <v>5532</v>
      </c>
      <c r="G9025" s="781" t="s">
        <v>6475</v>
      </c>
      <c r="H9025" s="781" t="s">
        <v>6476</v>
      </c>
      <c r="I9025" s="781" t="s">
        <v>5517</v>
      </c>
      <c r="J9025" s="782">
        <v>93145786</v>
      </c>
      <c r="K9025" s="783">
        <v>93145786</v>
      </c>
      <c r="L9025" s="784">
        <f t="shared" si="591"/>
        <v>0</v>
      </c>
      <c r="M9025" s="784">
        <f t="shared" si="592"/>
        <v>0</v>
      </c>
      <c r="N9025" s="782">
        <v>94972174</v>
      </c>
      <c r="O9025" s="782">
        <v>96798562</v>
      </c>
      <c r="P9025" s="515">
        <v>284916522</v>
      </c>
      <c r="Q9025" s="782">
        <v>0</v>
      </c>
      <c r="R9025" s="782"/>
      <c r="T9025" s="568"/>
    </row>
    <row r="9026" spans="1:20" s="498" customFormat="1" ht="12" x14ac:dyDescent="0.25">
      <c r="A9026" s="772"/>
      <c r="D9026" s="515" t="s">
        <v>15485</v>
      </c>
      <c r="E9026" s="779" t="s">
        <v>15486</v>
      </c>
      <c r="F9026" s="780" t="s">
        <v>5535</v>
      </c>
      <c r="G9026" s="781" t="s">
        <v>6475</v>
      </c>
      <c r="H9026" s="781" t="s">
        <v>6476</v>
      </c>
      <c r="I9026" s="781" t="s">
        <v>5517</v>
      </c>
      <c r="J9026" s="782">
        <v>0</v>
      </c>
      <c r="K9026" s="783">
        <v>0</v>
      </c>
      <c r="L9026" s="784">
        <f t="shared" si="591"/>
        <v>0</v>
      </c>
      <c r="M9026" s="784">
        <f t="shared" si="592"/>
        <v>0</v>
      </c>
      <c r="N9026" s="782">
        <v>0</v>
      </c>
      <c r="O9026" s="782">
        <v>0</v>
      </c>
      <c r="P9026" s="515">
        <v>0</v>
      </c>
      <c r="Q9026" s="782">
        <v>0</v>
      </c>
      <c r="R9026" s="782"/>
      <c r="T9026" s="568"/>
    </row>
    <row r="9027" spans="1:20" s="498" customFormat="1" ht="12" x14ac:dyDescent="0.25">
      <c r="A9027" s="772"/>
      <c r="D9027" s="515" t="s">
        <v>15487</v>
      </c>
      <c r="E9027" s="779" t="s">
        <v>15488</v>
      </c>
      <c r="F9027" s="515" t="s">
        <v>5538</v>
      </c>
      <c r="G9027" s="781" t="s">
        <v>6475</v>
      </c>
      <c r="H9027" s="781" t="s">
        <v>6476</v>
      </c>
      <c r="I9027" s="781" t="s">
        <v>5517</v>
      </c>
      <c r="J9027" s="782">
        <v>0</v>
      </c>
      <c r="K9027" s="783">
        <v>0</v>
      </c>
      <c r="L9027" s="784">
        <f t="shared" si="591"/>
        <v>0</v>
      </c>
      <c r="M9027" s="784">
        <f t="shared" si="592"/>
        <v>0</v>
      </c>
      <c r="N9027" s="782">
        <v>0</v>
      </c>
      <c r="O9027" s="782">
        <v>0</v>
      </c>
      <c r="P9027" s="515">
        <v>0</v>
      </c>
      <c r="Q9027" s="782">
        <v>0</v>
      </c>
      <c r="R9027" s="782"/>
      <c r="T9027" s="568"/>
    </row>
    <row r="9028" spans="1:20" s="498" customFormat="1" ht="12" x14ac:dyDescent="0.25">
      <c r="A9028" s="772"/>
      <c r="D9028" s="515" t="s">
        <v>15489</v>
      </c>
      <c r="E9028" s="779" t="s">
        <v>15490</v>
      </c>
      <c r="F9028" s="780" t="s">
        <v>5796</v>
      </c>
      <c r="G9028" s="781" t="s">
        <v>6475</v>
      </c>
      <c r="H9028" s="781" t="s">
        <v>6476</v>
      </c>
      <c r="I9028" s="781" t="s">
        <v>5517</v>
      </c>
      <c r="J9028" s="782">
        <v>237364197</v>
      </c>
      <c r="K9028" s="783">
        <v>237364197</v>
      </c>
      <c r="L9028" s="784">
        <f t="shared" si="591"/>
        <v>0</v>
      </c>
      <c r="M9028" s="784">
        <f t="shared" si="592"/>
        <v>0</v>
      </c>
      <c r="N9028" s="782">
        <v>237364197</v>
      </c>
      <c r="O9028" s="782">
        <v>237364197</v>
      </c>
      <c r="P9028" s="515">
        <v>712092591</v>
      </c>
      <c r="Q9028" s="782">
        <v>0</v>
      </c>
      <c r="R9028" s="782"/>
      <c r="T9028" s="568"/>
    </row>
    <row r="9029" spans="1:20" s="498" customFormat="1" ht="12" x14ac:dyDescent="0.25">
      <c r="A9029" s="772"/>
      <c r="D9029" s="515" t="s">
        <v>15491</v>
      </c>
      <c r="E9029" s="779" t="s">
        <v>15492</v>
      </c>
      <c r="F9029" s="515" t="s">
        <v>5544</v>
      </c>
      <c r="G9029" s="781" t="s">
        <v>6475</v>
      </c>
      <c r="H9029" s="781" t="s">
        <v>6476</v>
      </c>
      <c r="I9029" s="781" t="s">
        <v>5517</v>
      </c>
      <c r="J9029" s="782">
        <v>0</v>
      </c>
      <c r="K9029" s="783">
        <v>0</v>
      </c>
      <c r="L9029" s="784">
        <f t="shared" si="591"/>
        <v>0</v>
      </c>
      <c r="M9029" s="784">
        <f t="shared" si="592"/>
        <v>0</v>
      </c>
      <c r="N9029" s="782">
        <v>0</v>
      </c>
      <c r="O9029" s="782">
        <v>0</v>
      </c>
      <c r="P9029" s="515">
        <v>0</v>
      </c>
      <c r="Q9029" s="782">
        <v>543119878</v>
      </c>
      <c r="R9029" s="782"/>
      <c r="T9029" s="568"/>
    </row>
    <row r="9030" spans="1:20" s="498" customFormat="1" ht="12" x14ac:dyDescent="0.25">
      <c r="A9030" s="772"/>
      <c r="D9030" s="515" t="s">
        <v>15493</v>
      </c>
      <c r="E9030" s="779" t="s">
        <v>15494</v>
      </c>
      <c r="F9030" s="780" t="s">
        <v>6746</v>
      </c>
      <c r="G9030" s="781" t="s">
        <v>6475</v>
      </c>
      <c r="H9030" s="781" t="s">
        <v>6476</v>
      </c>
      <c r="I9030" s="781" t="s">
        <v>5517</v>
      </c>
      <c r="J9030" s="782">
        <v>0</v>
      </c>
      <c r="K9030" s="783">
        <v>0</v>
      </c>
      <c r="L9030" s="784">
        <f t="shared" si="591"/>
        <v>0</v>
      </c>
      <c r="M9030" s="784">
        <f t="shared" si="592"/>
        <v>0</v>
      </c>
      <c r="N9030" s="782">
        <v>0</v>
      </c>
      <c r="O9030" s="782">
        <v>0</v>
      </c>
      <c r="P9030" s="515">
        <v>0</v>
      </c>
      <c r="Q9030" s="782">
        <v>0</v>
      </c>
      <c r="R9030" s="782"/>
      <c r="T9030" s="568"/>
    </row>
    <row r="9031" spans="1:20" s="498" customFormat="1" ht="12" x14ac:dyDescent="0.25">
      <c r="A9031" s="772"/>
      <c r="D9031" s="515" t="s">
        <v>15495</v>
      </c>
      <c r="E9031" s="779" t="s">
        <v>15496</v>
      </c>
      <c r="F9031" s="780" t="s">
        <v>8170</v>
      </c>
      <c r="G9031" s="781" t="s">
        <v>6475</v>
      </c>
      <c r="H9031" s="781" t="s">
        <v>6476</v>
      </c>
      <c r="I9031" s="781" t="s">
        <v>5517</v>
      </c>
      <c r="J9031" s="782">
        <v>344561505</v>
      </c>
      <c r="K9031" s="783">
        <v>344561505</v>
      </c>
      <c r="L9031" s="784">
        <f t="shared" si="591"/>
        <v>0</v>
      </c>
      <c r="M9031" s="784">
        <f t="shared" si="592"/>
        <v>0</v>
      </c>
      <c r="N9031" s="782">
        <v>351317613</v>
      </c>
      <c r="O9031" s="782">
        <v>358073721</v>
      </c>
      <c r="P9031" s="515">
        <v>1053952839</v>
      </c>
      <c r="Q9031" s="782">
        <v>0</v>
      </c>
      <c r="R9031" s="782"/>
      <c r="T9031" s="568"/>
    </row>
    <row r="9032" spans="1:20" s="498" customFormat="1" ht="12" x14ac:dyDescent="0.25">
      <c r="A9032" s="772"/>
      <c r="D9032" s="515" t="s">
        <v>15497</v>
      </c>
      <c r="E9032" s="779" t="s">
        <v>15498</v>
      </c>
      <c r="F9032" s="780" t="s">
        <v>14759</v>
      </c>
      <c r="G9032" s="781" t="s">
        <v>6475</v>
      </c>
      <c r="H9032" s="781" t="s">
        <v>6476</v>
      </c>
      <c r="I9032" s="781" t="s">
        <v>5517</v>
      </c>
      <c r="J9032" s="782">
        <v>1972850</v>
      </c>
      <c r="K9032" s="783">
        <v>1972850</v>
      </c>
      <c r="L9032" s="784">
        <f t="shared" si="591"/>
        <v>0</v>
      </c>
      <c r="M9032" s="784">
        <f t="shared" si="592"/>
        <v>0</v>
      </c>
      <c r="N9032" s="782">
        <v>2011533</v>
      </c>
      <c r="O9032" s="782">
        <v>2050216</v>
      </c>
      <c r="P9032" s="515">
        <v>6034599</v>
      </c>
      <c r="Q9032" s="782">
        <v>0</v>
      </c>
      <c r="R9032" s="782"/>
      <c r="T9032" s="568"/>
    </row>
    <row r="9033" spans="1:20" s="498" customFormat="1" ht="12" x14ac:dyDescent="0.25">
      <c r="A9033" s="772"/>
      <c r="D9033" s="515" t="s">
        <v>15499</v>
      </c>
      <c r="E9033" s="779" t="s">
        <v>15500</v>
      </c>
      <c r="F9033" s="780" t="s">
        <v>5553</v>
      </c>
      <c r="G9033" s="781" t="s">
        <v>6475</v>
      </c>
      <c r="H9033" s="781" t="s">
        <v>6476</v>
      </c>
      <c r="I9033" s="781" t="s">
        <v>5517</v>
      </c>
      <c r="J9033" s="782">
        <v>31395118</v>
      </c>
      <c r="K9033" s="783">
        <v>31395118</v>
      </c>
      <c r="L9033" s="784">
        <f t="shared" si="591"/>
        <v>0</v>
      </c>
      <c r="M9033" s="784">
        <f t="shared" si="592"/>
        <v>0</v>
      </c>
      <c r="N9033" s="782">
        <v>32010709</v>
      </c>
      <c r="O9033" s="782">
        <v>32626300</v>
      </c>
      <c r="P9033" s="515">
        <v>96032127</v>
      </c>
      <c r="Q9033" s="782">
        <v>0</v>
      </c>
      <c r="R9033" s="782"/>
      <c r="T9033" s="568"/>
    </row>
    <row r="9034" spans="1:20" s="498" customFormat="1" ht="12" x14ac:dyDescent="0.25">
      <c r="A9034" s="772"/>
      <c r="D9034" s="515" t="s">
        <v>15501</v>
      </c>
      <c r="E9034" s="779" t="s">
        <v>15502</v>
      </c>
      <c r="F9034" s="780" t="s">
        <v>6425</v>
      </c>
      <c r="G9034" s="781" t="s">
        <v>6475</v>
      </c>
      <c r="H9034" s="781" t="s">
        <v>6476</v>
      </c>
      <c r="I9034" s="781" t="s">
        <v>5517</v>
      </c>
      <c r="J9034" s="782">
        <v>0</v>
      </c>
      <c r="K9034" s="783">
        <v>0</v>
      </c>
      <c r="L9034" s="784">
        <f t="shared" si="591"/>
        <v>0</v>
      </c>
      <c r="M9034" s="784">
        <f t="shared" si="592"/>
        <v>0</v>
      </c>
      <c r="N9034" s="782">
        <v>0</v>
      </c>
      <c r="O9034" s="782">
        <v>0</v>
      </c>
      <c r="P9034" s="515">
        <v>0</v>
      </c>
      <c r="Q9034" s="782">
        <v>0</v>
      </c>
      <c r="R9034" s="782"/>
      <c r="T9034" s="568"/>
    </row>
    <row r="9035" spans="1:20" s="498" customFormat="1" ht="12" x14ac:dyDescent="0.25">
      <c r="A9035" s="772"/>
      <c r="D9035" s="515" t="s">
        <v>15503</v>
      </c>
      <c r="E9035" s="779" t="s">
        <v>15504</v>
      </c>
      <c r="F9035" s="780" t="s">
        <v>7429</v>
      </c>
      <c r="G9035" s="781" t="s">
        <v>6475</v>
      </c>
      <c r="H9035" s="781" t="s">
        <v>6476</v>
      </c>
      <c r="I9035" s="781" t="s">
        <v>5517</v>
      </c>
      <c r="J9035" s="782">
        <v>17602940</v>
      </c>
      <c r="K9035" s="783">
        <v>17602940</v>
      </c>
      <c r="L9035" s="784">
        <f t="shared" si="591"/>
        <v>0</v>
      </c>
      <c r="M9035" s="784">
        <f t="shared" si="592"/>
        <v>0</v>
      </c>
      <c r="N9035" s="782">
        <v>17948096</v>
      </c>
      <c r="O9035" s="782">
        <v>18293252</v>
      </c>
      <c r="P9035" s="515">
        <v>53844288</v>
      </c>
      <c r="Q9035" s="782">
        <v>0</v>
      </c>
      <c r="R9035" s="782"/>
      <c r="T9035" s="568"/>
    </row>
    <row r="9036" spans="1:20" s="498" customFormat="1" ht="12" x14ac:dyDescent="0.25">
      <c r="A9036" s="772"/>
      <c r="D9036" s="515" t="s">
        <v>15505</v>
      </c>
      <c r="E9036" s="779" t="s">
        <v>15506</v>
      </c>
      <c r="F9036" s="780" t="s">
        <v>8861</v>
      </c>
      <c r="G9036" s="781" t="s">
        <v>6475</v>
      </c>
      <c r="H9036" s="781" t="s">
        <v>6476</v>
      </c>
      <c r="I9036" s="781" t="s">
        <v>5517</v>
      </c>
      <c r="J9036" s="782">
        <v>0</v>
      </c>
      <c r="K9036" s="783">
        <v>0</v>
      </c>
      <c r="L9036" s="784">
        <f t="shared" si="591"/>
        <v>0</v>
      </c>
      <c r="M9036" s="784">
        <f t="shared" si="592"/>
        <v>0</v>
      </c>
      <c r="N9036" s="782">
        <v>0</v>
      </c>
      <c r="O9036" s="782">
        <v>0</v>
      </c>
      <c r="P9036" s="515">
        <v>0</v>
      </c>
      <c r="Q9036" s="782">
        <v>0</v>
      </c>
      <c r="R9036" s="782"/>
      <c r="T9036" s="568"/>
    </row>
    <row r="9037" spans="1:20" s="498" customFormat="1" ht="12" x14ac:dyDescent="0.25">
      <c r="A9037" s="772"/>
      <c r="D9037" s="515" t="s">
        <v>15507</v>
      </c>
      <c r="E9037" s="779" t="s">
        <v>15508</v>
      </c>
      <c r="F9037" s="515" t="s">
        <v>7444</v>
      </c>
      <c r="G9037" s="781" t="s">
        <v>6475</v>
      </c>
      <c r="H9037" s="781" t="s">
        <v>6476</v>
      </c>
      <c r="I9037" s="781" t="s">
        <v>5517</v>
      </c>
      <c r="J9037" s="782">
        <v>7546769</v>
      </c>
      <c r="K9037" s="783">
        <v>7546769</v>
      </c>
      <c r="L9037" s="784">
        <f t="shared" si="591"/>
        <v>0</v>
      </c>
      <c r="M9037" s="784">
        <f t="shared" si="592"/>
        <v>0</v>
      </c>
      <c r="N9037" s="782">
        <v>7694745</v>
      </c>
      <c r="O9037" s="782">
        <v>7842721</v>
      </c>
      <c r="P9037" s="515">
        <v>23084235</v>
      </c>
      <c r="Q9037" s="782">
        <v>0</v>
      </c>
      <c r="R9037" s="782"/>
      <c r="T9037" s="568"/>
    </row>
    <row r="9038" spans="1:20" s="498" customFormat="1" ht="12" x14ac:dyDescent="0.25">
      <c r="A9038" s="772"/>
      <c r="D9038" s="515" t="s">
        <v>15509</v>
      </c>
      <c r="E9038" s="779" t="s">
        <v>15510</v>
      </c>
      <c r="F9038" s="515" t="s">
        <v>6794</v>
      </c>
      <c r="G9038" s="781" t="s">
        <v>6475</v>
      </c>
      <c r="H9038" s="781" t="s">
        <v>6476</v>
      </c>
      <c r="I9038" s="781" t="s">
        <v>5517</v>
      </c>
      <c r="J9038" s="782">
        <v>0</v>
      </c>
      <c r="K9038" s="783">
        <v>0</v>
      </c>
      <c r="L9038" s="784">
        <f t="shared" si="591"/>
        <v>0</v>
      </c>
      <c r="M9038" s="784">
        <f t="shared" si="592"/>
        <v>0</v>
      </c>
      <c r="N9038" s="782">
        <v>0</v>
      </c>
      <c r="O9038" s="782">
        <v>0</v>
      </c>
      <c r="P9038" s="515">
        <v>0</v>
      </c>
      <c r="Q9038" s="782">
        <v>0</v>
      </c>
      <c r="R9038" s="782"/>
      <c r="T9038" s="568"/>
    </row>
    <row r="9039" spans="1:20" s="498" customFormat="1" ht="12" x14ac:dyDescent="0.25">
      <c r="A9039" s="772"/>
      <c r="D9039" s="515" t="s">
        <v>15511</v>
      </c>
      <c r="E9039" s="779" t="s">
        <v>15512</v>
      </c>
      <c r="F9039" s="780" t="s">
        <v>7304</v>
      </c>
      <c r="G9039" s="781" t="s">
        <v>6475</v>
      </c>
      <c r="H9039" s="781" t="s">
        <v>6476</v>
      </c>
      <c r="I9039" s="781" t="s">
        <v>5517</v>
      </c>
      <c r="J9039" s="782">
        <v>0</v>
      </c>
      <c r="K9039" s="783">
        <v>0</v>
      </c>
      <c r="L9039" s="784">
        <f t="shared" si="591"/>
        <v>0</v>
      </c>
      <c r="M9039" s="784">
        <f t="shared" si="592"/>
        <v>0</v>
      </c>
      <c r="N9039" s="782">
        <v>0</v>
      </c>
      <c r="O9039" s="782">
        <v>0</v>
      </c>
      <c r="P9039" s="515">
        <v>0</v>
      </c>
      <c r="Q9039" s="782">
        <v>1546305</v>
      </c>
      <c r="R9039" s="782"/>
      <c r="T9039" s="568"/>
    </row>
    <row r="9040" spans="1:20" s="751" customFormat="1" ht="12" customHeight="1" x14ac:dyDescent="0.3">
      <c r="A9040" s="946" t="s">
        <v>5500</v>
      </c>
      <c r="B9040" s="946"/>
      <c r="C9040" s="946"/>
      <c r="D9040" s="946"/>
      <c r="E9040" s="946"/>
      <c r="F9040" s="946"/>
      <c r="G9040" s="946"/>
      <c r="H9040" s="946"/>
      <c r="I9040" s="946"/>
      <c r="J9040" s="946"/>
      <c r="K9040" s="946"/>
      <c r="L9040" s="946"/>
      <c r="M9040" s="946"/>
      <c r="N9040" s="946"/>
      <c r="O9040" s="946"/>
      <c r="P9040" s="946"/>
      <c r="Q9040" s="946"/>
      <c r="T9040" s="752"/>
    </row>
    <row r="9041" spans="1:20" s="751" customFormat="1" ht="13.8" x14ac:dyDescent="0.3">
      <c r="A9041" s="946" t="s">
        <v>5501</v>
      </c>
      <c r="B9041" s="946"/>
      <c r="C9041" s="946"/>
      <c r="D9041" s="946"/>
      <c r="E9041" s="946"/>
      <c r="F9041" s="946"/>
      <c r="G9041" s="946"/>
      <c r="H9041" s="946"/>
      <c r="I9041" s="946"/>
      <c r="J9041" s="946"/>
      <c r="K9041" s="946"/>
      <c r="L9041" s="946"/>
      <c r="M9041" s="946"/>
      <c r="N9041" s="946"/>
      <c r="O9041" s="946"/>
      <c r="P9041" s="946"/>
      <c r="Q9041" s="946"/>
      <c r="T9041" s="752"/>
    </row>
    <row r="9042" spans="1:20" s="753" customFormat="1" ht="13.2" x14ac:dyDescent="0.25">
      <c r="A9042" s="947" t="s">
        <v>12786</v>
      </c>
      <c r="B9042" s="947"/>
      <c r="C9042" s="947"/>
      <c r="D9042" s="947"/>
      <c r="E9042" s="947"/>
      <c r="F9042" s="947"/>
      <c r="G9042" s="947"/>
      <c r="H9042" s="947"/>
      <c r="I9042" s="947"/>
      <c r="J9042" s="947"/>
      <c r="K9042" s="947"/>
      <c r="L9042" s="947"/>
      <c r="M9042" s="947"/>
      <c r="N9042" s="947"/>
      <c r="O9042" s="947"/>
      <c r="P9042" s="947"/>
      <c r="Q9042" s="947"/>
      <c r="T9042" s="754"/>
    </row>
    <row r="9043" spans="1:20" s="760" customFormat="1" ht="24" customHeight="1" x14ac:dyDescent="0.25">
      <c r="A9043" s="943" t="s">
        <v>5502</v>
      </c>
      <c r="B9043" s="948" t="s">
        <v>5503</v>
      </c>
      <c r="C9043" s="949"/>
      <c r="D9043" s="755"/>
      <c r="E9043" s="943" t="s">
        <v>5504</v>
      </c>
      <c r="F9043" s="943" t="s">
        <v>4881</v>
      </c>
      <c r="G9043" s="943" t="s">
        <v>5505</v>
      </c>
      <c r="H9043" s="943" t="s">
        <v>5506</v>
      </c>
      <c r="I9043" s="943" t="s">
        <v>5507</v>
      </c>
      <c r="J9043" s="756" t="s">
        <v>3115</v>
      </c>
      <c r="K9043" s="757" t="s">
        <v>3116</v>
      </c>
      <c r="L9043" s="758" t="s">
        <v>5508</v>
      </c>
      <c r="M9043" s="758" t="s">
        <v>5509</v>
      </c>
      <c r="N9043" s="756" t="s">
        <v>3116</v>
      </c>
      <c r="O9043" s="756" t="s">
        <v>3116</v>
      </c>
      <c r="P9043" s="759" t="s">
        <v>3317</v>
      </c>
      <c r="Q9043" s="759" t="s">
        <v>3341</v>
      </c>
      <c r="R9043" s="759" t="s">
        <v>5510</v>
      </c>
      <c r="T9043" s="761"/>
    </row>
    <row r="9044" spans="1:20" s="760" customFormat="1" ht="19.5" customHeight="1" x14ac:dyDescent="0.25">
      <c r="A9044" s="944"/>
      <c r="B9044" s="950"/>
      <c r="C9044" s="951"/>
      <c r="D9044" s="762"/>
      <c r="E9044" s="944"/>
      <c r="F9044" s="944"/>
      <c r="G9044" s="944"/>
      <c r="H9044" s="944"/>
      <c r="I9044" s="944"/>
      <c r="J9044" s="763">
        <v>2020</v>
      </c>
      <c r="K9044" s="764" t="s">
        <v>3120</v>
      </c>
      <c r="L9044" s="765" t="s">
        <v>3120</v>
      </c>
      <c r="M9044" s="765" t="s">
        <v>3120</v>
      </c>
      <c r="N9044" s="766" t="s">
        <v>5068</v>
      </c>
      <c r="O9044" s="766" t="s">
        <v>5069</v>
      </c>
      <c r="P9044" s="763" t="s">
        <v>4882</v>
      </c>
      <c r="Q9044" s="766" t="s">
        <v>5102</v>
      </c>
      <c r="R9044" s="763"/>
      <c r="T9044" s="761"/>
    </row>
    <row r="9045" spans="1:20" s="760" customFormat="1" ht="15.75" customHeight="1" x14ac:dyDescent="0.25">
      <c r="A9045" s="945"/>
      <c r="B9045" s="952"/>
      <c r="C9045" s="953"/>
      <c r="D9045" s="768"/>
      <c r="E9045" s="945"/>
      <c r="F9045" s="945"/>
      <c r="G9045" s="945"/>
      <c r="H9045" s="945"/>
      <c r="I9045" s="945"/>
      <c r="J9045" s="769" t="s">
        <v>14</v>
      </c>
      <c r="K9045" s="770" t="s">
        <v>14</v>
      </c>
      <c r="L9045" s="771" t="s">
        <v>14</v>
      </c>
      <c r="M9045" s="771" t="s">
        <v>14</v>
      </c>
      <c r="N9045" s="769" t="s">
        <v>14</v>
      </c>
      <c r="O9045" s="769" t="s">
        <v>14</v>
      </c>
      <c r="P9045" s="769" t="s">
        <v>14</v>
      </c>
      <c r="Q9045" s="769" t="s">
        <v>14</v>
      </c>
      <c r="R9045" s="769"/>
      <c r="T9045" s="761"/>
    </row>
    <row r="9046" spans="1:20" s="498" customFormat="1" ht="12" x14ac:dyDescent="0.25">
      <c r="A9046" s="772"/>
      <c r="D9046" s="515" t="s">
        <v>15513</v>
      </c>
      <c r="E9046" s="779" t="s">
        <v>15514</v>
      </c>
      <c r="F9046" s="780" t="s">
        <v>7048</v>
      </c>
      <c r="G9046" s="781" t="s">
        <v>6475</v>
      </c>
      <c r="H9046" s="781" t="s">
        <v>6476</v>
      </c>
      <c r="I9046" s="781" t="s">
        <v>5517</v>
      </c>
      <c r="J9046" s="782">
        <v>0</v>
      </c>
      <c r="K9046" s="783">
        <v>0</v>
      </c>
      <c r="L9046" s="784">
        <f t="shared" si="591"/>
        <v>0</v>
      </c>
      <c r="M9046" s="784">
        <f t="shared" si="592"/>
        <v>0</v>
      </c>
      <c r="N9046" s="782">
        <v>0</v>
      </c>
      <c r="O9046" s="782">
        <v>0</v>
      </c>
      <c r="P9046" s="515">
        <v>0</v>
      </c>
      <c r="Q9046" s="782">
        <v>0</v>
      </c>
      <c r="R9046" s="782"/>
      <c r="T9046" s="568"/>
    </row>
    <row r="9047" spans="1:20" s="498" customFormat="1" ht="12" x14ac:dyDescent="0.25">
      <c r="A9047" s="772"/>
      <c r="D9047" s="515" t="s">
        <v>15515</v>
      </c>
      <c r="E9047" s="779" t="s">
        <v>15516</v>
      </c>
      <c r="F9047" s="780" t="s">
        <v>7309</v>
      </c>
      <c r="G9047" s="781" t="s">
        <v>6475</v>
      </c>
      <c r="H9047" s="781" t="s">
        <v>6476</v>
      </c>
      <c r="I9047" s="781" t="s">
        <v>5517</v>
      </c>
      <c r="J9047" s="782">
        <v>0</v>
      </c>
      <c r="K9047" s="783">
        <v>0</v>
      </c>
      <c r="L9047" s="784">
        <f t="shared" si="591"/>
        <v>0</v>
      </c>
      <c r="M9047" s="784">
        <f t="shared" si="592"/>
        <v>0</v>
      </c>
      <c r="N9047" s="782">
        <v>0</v>
      </c>
      <c r="O9047" s="782">
        <v>0</v>
      </c>
      <c r="P9047" s="515">
        <v>0</v>
      </c>
      <c r="Q9047" s="782">
        <v>0</v>
      </c>
      <c r="R9047" s="782"/>
      <c r="T9047" s="568"/>
    </row>
    <row r="9048" spans="1:20" s="498" customFormat="1" ht="12" x14ac:dyDescent="0.25">
      <c r="A9048" s="772"/>
      <c r="D9048" s="515" t="s">
        <v>15517</v>
      </c>
      <c r="E9048" s="779" t="s">
        <v>15518</v>
      </c>
      <c r="F9048" s="515" t="s">
        <v>7054</v>
      </c>
      <c r="G9048" s="781" t="s">
        <v>6475</v>
      </c>
      <c r="H9048" s="781" t="s">
        <v>6476</v>
      </c>
      <c r="I9048" s="781" t="s">
        <v>5517</v>
      </c>
      <c r="J9048" s="782">
        <v>0</v>
      </c>
      <c r="K9048" s="783">
        <v>0</v>
      </c>
      <c r="L9048" s="784">
        <f t="shared" si="591"/>
        <v>0</v>
      </c>
      <c r="M9048" s="784">
        <f t="shared" si="592"/>
        <v>0</v>
      </c>
      <c r="N9048" s="782">
        <v>0</v>
      </c>
      <c r="O9048" s="782">
        <v>0</v>
      </c>
      <c r="P9048" s="515">
        <v>0</v>
      </c>
      <c r="Q9048" s="782">
        <v>0</v>
      </c>
      <c r="R9048" s="782"/>
      <c r="T9048" s="568"/>
    </row>
    <row r="9049" spans="1:20" s="498" customFormat="1" ht="12" x14ac:dyDescent="0.25">
      <c r="A9049" s="772"/>
      <c r="D9049" s="515" t="s">
        <v>15519</v>
      </c>
      <c r="E9049" s="779" t="s">
        <v>15520</v>
      </c>
      <c r="F9049" s="515" t="s">
        <v>7057</v>
      </c>
      <c r="G9049" s="781" t="s">
        <v>6475</v>
      </c>
      <c r="H9049" s="781" t="s">
        <v>6476</v>
      </c>
      <c r="I9049" s="781" t="s">
        <v>5517</v>
      </c>
      <c r="J9049" s="782">
        <v>0</v>
      </c>
      <c r="K9049" s="783">
        <v>0</v>
      </c>
      <c r="L9049" s="782">
        <f t="shared" si="591"/>
        <v>0</v>
      </c>
      <c r="M9049" s="782">
        <f t="shared" si="592"/>
        <v>0</v>
      </c>
      <c r="N9049" s="782">
        <v>0</v>
      </c>
      <c r="O9049" s="782">
        <v>0</v>
      </c>
      <c r="P9049" s="515">
        <v>0</v>
      </c>
      <c r="Q9049" s="782">
        <v>0</v>
      </c>
      <c r="R9049" s="782"/>
      <c r="T9049" s="568"/>
    </row>
    <row r="9050" spans="1:20" s="498" customFormat="1" ht="12" x14ac:dyDescent="0.25">
      <c r="A9050" s="772"/>
      <c r="D9050" s="515"/>
      <c r="F9050" s="536"/>
      <c r="J9050" s="776"/>
      <c r="K9050" s="829"/>
      <c r="L9050" s="776"/>
      <c r="M9050" s="776"/>
      <c r="N9050" s="776"/>
      <c r="O9050" s="776"/>
      <c r="Q9050" s="776"/>
      <c r="R9050" s="776"/>
      <c r="T9050" s="568"/>
    </row>
    <row r="9051" spans="1:20" s="498" customFormat="1" ht="12" x14ac:dyDescent="0.25">
      <c r="A9051" s="772"/>
      <c r="C9051" s="773" t="s">
        <v>5142</v>
      </c>
      <c r="D9051" s="794"/>
      <c r="E9051" s="773"/>
      <c r="F9051" s="775"/>
      <c r="G9051" s="773"/>
      <c r="H9051" s="773"/>
      <c r="I9051" s="773"/>
      <c r="J9051" s="777">
        <v>0</v>
      </c>
      <c r="K9051" s="778">
        <v>0</v>
      </c>
      <c r="L9051" s="784"/>
      <c r="M9051" s="784"/>
      <c r="N9051" s="777">
        <v>0</v>
      </c>
      <c r="O9051" s="777">
        <v>0</v>
      </c>
      <c r="P9051" s="830">
        <v>0</v>
      </c>
      <c r="Q9051" s="777">
        <v>0</v>
      </c>
      <c r="R9051" s="777"/>
      <c r="T9051" s="568"/>
    </row>
    <row r="9052" spans="1:20" s="498" customFormat="1" ht="24" x14ac:dyDescent="0.25">
      <c r="A9052" s="772"/>
      <c r="D9052" s="515" t="s">
        <v>15521</v>
      </c>
      <c r="E9052" s="779" t="s">
        <v>15522</v>
      </c>
      <c r="F9052" s="780" t="s">
        <v>5565</v>
      </c>
      <c r="G9052" s="781" t="s">
        <v>6475</v>
      </c>
      <c r="H9052" s="781" t="s">
        <v>6476</v>
      </c>
      <c r="I9052" s="781" t="s">
        <v>5517</v>
      </c>
      <c r="J9052" s="782">
        <v>0</v>
      </c>
      <c r="K9052" s="783">
        <v>0</v>
      </c>
      <c r="L9052" s="782"/>
      <c r="M9052" s="782"/>
      <c r="N9052" s="782">
        <v>0</v>
      </c>
      <c r="O9052" s="782">
        <v>0</v>
      </c>
      <c r="P9052" s="515">
        <v>0</v>
      </c>
      <c r="Q9052" s="782">
        <v>0</v>
      </c>
      <c r="R9052" s="782"/>
      <c r="T9052" s="568"/>
    </row>
    <row r="9053" spans="1:20" s="498" customFormat="1" ht="24" x14ac:dyDescent="0.25">
      <c r="A9053" s="772"/>
      <c r="D9053" s="515" t="s">
        <v>15523</v>
      </c>
      <c r="E9053" s="779" t="s">
        <v>15524</v>
      </c>
      <c r="F9053" s="780" t="s">
        <v>5568</v>
      </c>
      <c r="G9053" s="781" t="s">
        <v>6475</v>
      </c>
      <c r="H9053" s="781" t="s">
        <v>6476</v>
      </c>
      <c r="I9053" s="781" t="s">
        <v>5517</v>
      </c>
      <c r="J9053" s="782">
        <v>0</v>
      </c>
      <c r="K9053" s="783">
        <v>0</v>
      </c>
      <c r="L9053" s="782"/>
      <c r="M9053" s="782"/>
      <c r="N9053" s="782">
        <v>0</v>
      </c>
      <c r="O9053" s="782">
        <v>0</v>
      </c>
      <c r="P9053" s="515">
        <v>0</v>
      </c>
      <c r="Q9053" s="782">
        <v>0</v>
      </c>
      <c r="R9053" s="782"/>
      <c r="T9053" s="568"/>
    </row>
    <row r="9054" spans="1:20" s="498" customFormat="1" ht="24" x14ac:dyDescent="0.25">
      <c r="A9054" s="772"/>
      <c r="D9054" s="515" t="s">
        <v>15525</v>
      </c>
      <c r="E9054" s="779" t="s">
        <v>15526</v>
      </c>
      <c r="F9054" s="780" t="s">
        <v>5571</v>
      </c>
      <c r="G9054" s="781" t="s">
        <v>6475</v>
      </c>
      <c r="H9054" s="781" t="s">
        <v>6476</v>
      </c>
      <c r="I9054" s="781" t="s">
        <v>5517</v>
      </c>
      <c r="J9054" s="782">
        <v>0</v>
      </c>
      <c r="K9054" s="783">
        <v>0</v>
      </c>
      <c r="L9054" s="782"/>
      <c r="M9054" s="782"/>
      <c r="N9054" s="782">
        <v>0</v>
      </c>
      <c r="O9054" s="782">
        <v>0</v>
      </c>
      <c r="P9054" s="515">
        <v>0</v>
      </c>
      <c r="Q9054" s="782">
        <v>0</v>
      </c>
      <c r="R9054" s="782"/>
      <c r="T9054" s="568"/>
    </row>
    <row r="9055" spans="1:20" s="498" customFormat="1" ht="24" x14ac:dyDescent="0.25">
      <c r="A9055" s="772"/>
      <c r="D9055" s="515" t="s">
        <v>15527</v>
      </c>
      <c r="E9055" s="779" t="s">
        <v>15528</v>
      </c>
      <c r="F9055" s="780" t="s">
        <v>5574</v>
      </c>
      <c r="G9055" s="781" t="s">
        <v>6475</v>
      </c>
      <c r="H9055" s="781" t="s">
        <v>6476</v>
      </c>
      <c r="I9055" s="781" t="s">
        <v>5517</v>
      </c>
      <c r="J9055" s="782">
        <v>0</v>
      </c>
      <c r="K9055" s="783">
        <v>0</v>
      </c>
      <c r="L9055" s="782"/>
      <c r="M9055" s="782"/>
      <c r="N9055" s="782">
        <v>0</v>
      </c>
      <c r="O9055" s="782">
        <v>0</v>
      </c>
      <c r="P9055" s="515">
        <v>0</v>
      </c>
      <c r="Q9055" s="782">
        <v>0</v>
      </c>
      <c r="R9055" s="782"/>
      <c r="T9055" s="568"/>
    </row>
    <row r="9056" spans="1:20" s="498" customFormat="1" ht="12" x14ac:dyDescent="0.25">
      <c r="A9056" s="772"/>
      <c r="D9056" s="515" t="s">
        <v>15529</v>
      </c>
      <c r="E9056" s="779" t="s">
        <v>15530</v>
      </c>
      <c r="F9056" s="780" t="s">
        <v>5577</v>
      </c>
      <c r="G9056" s="781" t="s">
        <v>6475</v>
      </c>
      <c r="H9056" s="781" t="s">
        <v>6476</v>
      </c>
      <c r="I9056" s="781" t="s">
        <v>5517</v>
      </c>
      <c r="J9056" s="782">
        <v>0</v>
      </c>
      <c r="K9056" s="783">
        <v>0</v>
      </c>
      <c r="L9056" s="782"/>
      <c r="M9056" s="782"/>
      <c r="N9056" s="782">
        <v>0</v>
      </c>
      <c r="O9056" s="782">
        <v>0</v>
      </c>
      <c r="P9056" s="515">
        <v>0</v>
      </c>
      <c r="Q9056" s="782">
        <v>0</v>
      </c>
      <c r="R9056" s="782"/>
      <c r="T9056" s="568"/>
    </row>
    <row r="9057" spans="1:20" s="498" customFormat="1" ht="12" x14ac:dyDescent="0.25">
      <c r="A9057" s="772"/>
      <c r="D9057" s="515" t="s">
        <v>15531</v>
      </c>
      <c r="E9057" s="779" t="s">
        <v>15522</v>
      </c>
      <c r="F9057" s="780" t="s">
        <v>5580</v>
      </c>
      <c r="G9057" s="781" t="s">
        <v>6475</v>
      </c>
      <c r="H9057" s="781" t="s">
        <v>6476</v>
      </c>
      <c r="I9057" s="781" t="s">
        <v>5517</v>
      </c>
      <c r="J9057" s="782">
        <v>0</v>
      </c>
      <c r="K9057" s="783">
        <v>0</v>
      </c>
      <c r="L9057" s="782"/>
      <c r="M9057" s="782"/>
      <c r="N9057" s="782">
        <v>0</v>
      </c>
      <c r="O9057" s="782">
        <v>0</v>
      </c>
      <c r="P9057" s="515">
        <v>0</v>
      </c>
      <c r="Q9057" s="782">
        <v>0</v>
      </c>
      <c r="R9057" s="782"/>
      <c r="T9057" s="568"/>
    </row>
    <row r="9058" spans="1:20" s="498" customFormat="1" ht="12" x14ac:dyDescent="0.25">
      <c r="A9058" s="772"/>
      <c r="D9058" s="515" t="s">
        <v>15532</v>
      </c>
      <c r="E9058" s="779" t="s">
        <v>15533</v>
      </c>
      <c r="F9058" s="780" t="s">
        <v>5583</v>
      </c>
      <c r="G9058" s="781" t="s">
        <v>6475</v>
      </c>
      <c r="H9058" s="781" t="s">
        <v>6476</v>
      </c>
      <c r="I9058" s="781" t="s">
        <v>5517</v>
      </c>
      <c r="J9058" s="782">
        <v>0</v>
      </c>
      <c r="K9058" s="783">
        <v>0</v>
      </c>
      <c r="L9058" s="782"/>
      <c r="M9058" s="782"/>
      <c r="N9058" s="782">
        <v>0</v>
      </c>
      <c r="O9058" s="782">
        <v>0</v>
      </c>
      <c r="P9058" s="515">
        <v>0</v>
      </c>
      <c r="Q9058" s="782">
        <v>0</v>
      </c>
      <c r="R9058" s="782"/>
      <c r="T9058" s="568"/>
    </row>
    <row r="9059" spans="1:20" s="498" customFormat="1" ht="12" x14ac:dyDescent="0.25">
      <c r="A9059" s="772"/>
      <c r="D9059" s="515" t="s">
        <v>15534</v>
      </c>
      <c r="E9059" s="779" t="s">
        <v>15535</v>
      </c>
      <c r="F9059" s="780" t="s">
        <v>5586</v>
      </c>
      <c r="G9059" s="781" t="s">
        <v>6475</v>
      </c>
      <c r="H9059" s="781" t="s">
        <v>6476</v>
      </c>
      <c r="I9059" s="781" t="s">
        <v>5517</v>
      </c>
      <c r="J9059" s="782">
        <v>0</v>
      </c>
      <c r="K9059" s="783">
        <v>0</v>
      </c>
      <c r="L9059" s="782"/>
      <c r="M9059" s="782"/>
      <c r="N9059" s="782">
        <v>0</v>
      </c>
      <c r="O9059" s="782">
        <v>0</v>
      </c>
      <c r="P9059" s="515">
        <v>0</v>
      </c>
      <c r="Q9059" s="782">
        <v>0</v>
      </c>
      <c r="R9059" s="782"/>
      <c r="T9059" s="568"/>
    </row>
    <row r="9060" spans="1:20" s="498" customFormat="1" ht="12" x14ac:dyDescent="0.25">
      <c r="A9060" s="772"/>
      <c r="D9060" s="515" t="s">
        <v>15536</v>
      </c>
      <c r="E9060" s="779" t="s">
        <v>15537</v>
      </c>
      <c r="F9060" s="780" t="s">
        <v>5592</v>
      </c>
      <c r="G9060" s="781" t="s">
        <v>6475</v>
      </c>
      <c r="H9060" s="781" t="s">
        <v>6476</v>
      </c>
      <c r="I9060" s="781" t="s">
        <v>5517</v>
      </c>
      <c r="J9060" s="782">
        <v>0</v>
      </c>
      <c r="K9060" s="783">
        <v>0</v>
      </c>
      <c r="L9060" s="782"/>
      <c r="M9060" s="782"/>
      <c r="N9060" s="782">
        <v>0</v>
      </c>
      <c r="O9060" s="782">
        <v>0</v>
      </c>
      <c r="P9060" s="515">
        <v>0</v>
      </c>
      <c r="Q9060" s="782">
        <v>0</v>
      </c>
      <c r="R9060" s="782"/>
      <c r="T9060" s="568"/>
    </row>
    <row r="9061" spans="1:20" s="498" customFormat="1" ht="36" x14ac:dyDescent="0.25">
      <c r="A9061" s="772"/>
      <c r="D9061" s="515" t="s">
        <v>15538</v>
      </c>
      <c r="E9061" s="779" t="s">
        <v>15539</v>
      </c>
      <c r="F9061" s="780" t="s">
        <v>5598</v>
      </c>
      <c r="G9061" s="781" t="s">
        <v>6475</v>
      </c>
      <c r="H9061" s="781" t="s">
        <v>6476</v>
      </c>
      <c r="I9061" s="781" t="s">
        <v>5517</v>
      </c>
      <c r="J9061" s="782">
        <v>0</v>
      </c>
      <c r="K9061" s="783">
        <v>0</v>
      </c>
      <c r="L9061" s="782"/>
      <c r="M9061" s="782"/>
      <c r="N9061" s="782">
        <v>0</v>
      </c>
      <c r="O9061" s="782">
        <v>0</v>
      </c>
      <c r="P9061" s="515">
        <v>0</v>
      </c>
      <c r="Q9061" s="782">
        <v>0</v>
      </c>
      <c r="R9061" s="782"/>
      <c r="T9061" s="568"/>
    </row>
    <row r="9062" spans="1:20" s="498" customFormat="1" ht="15.75" customHeight="1" x14ac:dyDescent="0.25">
      <c r="A9062" s="772"/>
      <c r="D9062" s="515" t="s">
        <v>15540</v>
      </c>
      <c r="E9062" s="779" t="s">
        <v>15541</v>
      </c>
      <c r="F9062" s="780" t="s">
        <v>5607</v>
      </c>
      <c r="G9062" s="781" t="s">
        <v>6475</v>
      </c>
      <c r="H9062" s="781" t="s">
        <v>6476</v>
      </c>
      <c r="I9062" s="781" t="s">
        <v>5517</v>
      </c>
      <c r="J9062" s="782">
        <v>0</v>
      </c>
      <c r="K9062" s="783">
        <v>0</v>
      </c>
      <c r="L9062" s="782"/>
      <c r="M9062" s="782"/>
      <c r="N9062" s="782">
        <v>0</v>
      </c>
      <c r="O9062" s="782">
        <v>0</v>
      </c>
      <c r="P9062" s="515">
        <v>0</v>
      </c>
      <c r="Q9062" s="782">
        <v>0</v>
      </c>
      <c r="R9062" s="782"/>
      <c r="T9062" s="568"/>
    </row>
    <row r="9063" spans="1:20" s="498" customFormat="1" ht="24" x14ac:dyDescent="0.25">
      <c r="A9063" s="772"/>
      <c r="D9063" s="515" t="s">
        <v>15542</v>
      </c>
      <c r="E9063" s="779" t="s">
        <v>15543</v>
      </c>
      <c r="F9063" s="780" t="s">
        <v>5610</v>
      </c>
      <c r="G9063" s="781" t="s">
        <v>6475</v>
      </c>
      <c r="H9063" s="781" t="s">
        <v>6476</v>
      </c>
      <c r="I9063" s="781" t="s">
        <v>5517</v>
      </c>
      <c r="J9063" s="782">
        <v>0</v>
      </c>
      <c r="K9063" s="783">
        <v>0</v>
      </c>
      <c r="L9063" s="782"/>
      <c r="M9063" s="782"/>
      <c r="N9063" s="782">
        <v>0</v>
      </c>
      <c r="O9063" s="782">
        <v>0</v>
      </c>
      <c r="P9063" s="515">
        <v>0</v>
      </c>
      <c r="Q9063" s="782">
        <v>0</v>
      </c>
      <c r="R9063" s="782"/>
      <c r="T9063" s="568"/>
    </row>
    <row r="9064" spans="1:20" s="498" customFormat="1" ht="24" x14ac:dyDescent="0.25">
      <c r="A9064" s="772"/>
      <c r="D9064" s="515" t="s">
        <v>15544</v>
      </c>
      <c r="E9064" s="779" t="s">
        <v>15545</v>
      </c>
      <c r="F9064" s="780" t="s">
        <v>5613</v>
      </c>
      <c r="G9064" s="781" t="s">
        <v>6475</v>
      </c>
      <c r="H9064" s="781" t="s">
        <v>6476</v>
      </c>
      <c r="I9064" s="781" t="s">
        <v>5517</v>
      </c>
      <c r="J9064" s="782">
        <v>0</v>
      </c>
      <c r="K9064" s="783">
        <v>0</v>
      </c>
      <c r="L9064" s="782"/>
      <c r="M9064" s="782"/>
      <c r="N9064" s="782">
        <v>0</v>
      </c>
      <c r="O9064" s="782">
        <v>0</v>
      </c>
      <c r="P9064" s="515">
        <v>0</v>
      </c>
      <c r="Q9064" s="782">
        <v>0</v>
      </c>
      <c r="R9064" s="782"/>
      <c r="T9064" s="568"/>
    </row>
    <row r="9065" spans="1:20" s="498" customFormat="1" ht="12" x14ac:dyDescent="0.25">
      <c r="A9065" s="772"/>
      <c r="D9065" s="515" t="s">
        <v>15546</v>
      </c>
      <c r="E9065" s="779" t="s">
        <v>15547</v>
      </c>
      <c r="F9065" s="515" t="s">
        <v>5616</v>
      </c>
      <c r="G9065" s="781" t="s">
        <v>6475</v>
      </c>
      <c r="H9065" s="781" t="s">
        <v>6476</v>
      </c>
      <c r="I9065" s="781" t="s">
        <v>5517</v>
      </c>
      <c r="J9065" s="782">
        <v>0</v>
      </c>
      <c r="K9065" s="783">
        <v>0</v>
      </c>
      <c r="L9065" s="782"/>
      <c r="M9065" s="782"/>
      <c r="N9065" s="782">
        <v>0</v>
      </c>
      <c r="O9065" s="782">
        <v>0</v>
      </c>
      <c r="P9065" s="515">
        <v>0</v>
      </c>
      <c r="Q9065" s="782">
        <v>0</v>
      </c>
      <c r="R9065" s="782"/>
      <c r="T9065" s="568"/>
    </row>
    <row r="9066" spans="1:20" s="498" customFormat="1" ht="24" x14ac:dyDescent="0.25">
      <c r="A9066" s="772"/>
      <c r="D9066" s="515" t="s">
        <v>15548</v>
      </c>
      <c r="E9066" s="779" t="s">
        <v>15549</v>
      </c>
      <c r="F9066" s="780" t="s">
        <v>5625</v>
      </c>
      <c r="G9066" s="781" t="s">
        <v>6475</v>
      </c>
      <c r="H9066" s="781" t="s">
        <v>6476</v>
      </c>
      <c r="I9066" s="781" t="s">
        <v>5517</v>
      </c>
      <c r="J9066" s="782">
        <v>0</v>
      </c>
      <c r="K9066" s="783">
        <v>0</v>
      </c>
      <c r="L9066" s="782"/>
      <c r="M9066" s="782"/>
      <c r="N9066" s="782">
        <v>0</v>
      </c>
      <c r="O9066" s="782">
        <v>0</v>
      </c>
      <c r="P9066" s="515">
        <v>0</v>
      </c>
      <c r="Q9066" s="782">
        <v>0</v>
      </c>
      <c r="R9066" s="782"/>
      <c r="T9066" s="568"/>
    </row>
    <row r="9067" spans="1:20" s="498" customFormat="1" ht="24" x14ac:dyDescent="0.25">
      <c r="A9067" s="772"/>
      <c r="D9067" s="515" t="s">
        <v>15550</v>
      </c>
      <c r="E9067" s="779" t="s">
        <v>15551</v>
      </c>
      <c r="F9067" s="780" t="s">
        <v>15227</v>
      </c>
      <c r="G9067" s="781" t="s">
        <v>6475</v>
      </c>
      <c r="H9067" s="781" t="s">
        <v>6476</v>
      </c>
      <c r="I9067" s="781" t="s">
        <v>5517</v>
      </c>
      <c r="J9067" s="782">
        <v>0</v>
      </c>
      <c r="K9067" s="783">
        <v>0</v>
      </c>
      <c r="L9067" s="782"/>
      <c r="M9067" s="782"/>
      <c r="N9067" s="782">
        <v>0</v>
      </c>
      <c r="O9067" s="782">
        <v>0</v>
      </c>
      <c r="P9067" s="515">
        <v>0</v>
      </c>
      <c r="Q9067" s="782">
        <v>0</v>
      </c>
      <c r="R9067" s="782"/>
      <c r="T9067" s="568"/>
    </row>
    <row r="9068" spans="1:20" s="498" customFormat="1" ht="12" x14ac:dyDescent="0.25">
      <c r="A9068" s="772"/>
      <c r="D9068" s="515" t="s">
        <v>15552</v>
      </c>
      <c r="E9068" s="779" t="s">
        <v>15553</v>
      </c>
      <c r="F9068" s="780" t="s">
        <v>5631</v>
      </c>
      <c r="G9068" s="781" t="s">
        <v>6475</v>
      </c>
      <c r="H9068" s="781" t="s">
        <v>6476</v>
      </c>
      <c r="I9068" s="781" t="s">
        <v>5517</v>
      </c>
      <c r="J9068" s="782">
        <v>0</v>
      </c>
      <c r="K9068" s="783">
        <v>0</v>
      </c>
      <c r="L9068" s="782"/>
      <c r="M9068" s="782"/>
      <c r="N9068" s="782">
        <v>0</v>
      </c>
      <c r="O9068" s="782">
        <v>0</v>
      </c>
      <c r="P9068" s="515">
        <v>0</v>
      </c>
      <c r="Q9068" s="782">
        <v>0</v>
      </c>
      <c r="R9068" s="782"/>
      <c r="T9068" s="568"/>
    </row>
    <row r="9069" spans="1:20" s="498" customFormat="1" ht="12" x14ac:dyDescent="0.25">
      <c r="A9069" s="772"/>
      <c r="F9069" s="536"/>
      <c r="G9069" s="793"/>
      <c r="H9069" s="793"/>
      <c r="I9069" s="793"/>
      <c r="J9069" s="776"/>
      <c r="K9069" s="829"/>
      <c r="L9069" s="776"/>
      <c r="M9069" s="776"/>
      <c r="N9069" s="776"/>
      <c r="O9069" s="776"/>
      <c r="Q9069" s="776"/>
      <c r="R9069" s="776"/>
      <c r="T9069" s="568"/>
    </row>
    <row r="9070" spans="1:20" s="751" customFormat="1" ht="12" customHeight="1" x14ac:dyDescent="0.3">
      <c r="A9070" s="946" t="s">
        <v>5500</v>
      </c>
      <c r="B9070" s="946"/>
      <c r="C9070" s="946"/>
      <c r="D9070" s="946"/>
      <c r="E9070" s="946"/>
      <c r="F9070" s="946"/>
      <c r="G9070" s="946"/>
      <c r="H9070" s="946"/>
      <c r="I9070" s="946"/>
      <c r="J9070" s="946"/>
      <c r="K9070" s="946"/>
      <c r="L9070" s="946"/>
      <c r="M9070" s="946"/>
      <c r="N9070" s="946"/>
      <c r="O9070" s="946"/>
      <c r="P9070" s="946"/>
      <c r="Q9070" s="946"/>
      <c r="T9070" s="752"/>
    </row>
    <row r="9071" spans="1:20" s="751" customFormat="1" ht="13.8" x14ac:dyDescent="0.3">
      <c r="A9071" s="946" t="s">
        <v>5501</v>
      </c>
      <c r="B9071" s="946"/>
      <c r="C9071" s="946"/>
      <c r="D9071" s="946"/>
      <c r="E9071" s="946"/>
      <c r="F9071" s="946"/>
      <c r="G9071" s="946"/>
      <c r="H9071" s="946"/>
      <c r="I9071" s="946"/>
      <c r="J9071" s="946"/>
      <c r="K9071" s="946"/>
      <c r="L9071" s="946"/>
      <c r="M9071" s="946"/>
      <c r="N9071" s="946"/>
      <c r="O9071" s="946"/>
      <c r="P9071" s="946"/>
      <c r="Q9071" s="946"/>
      <c r="T9071" s="752"/>
    </row>
    <row r="9072" spans="1:20" s="753" customFormat="1" ht="13.2" x14ac:dyDescent="0.25">
      <c r="A9072" s="947" t="s">
        <v>12786</v>
      </c>
      <c r="B9072" s="947"/>
      <c r="C9072" s="947"/>
      <c r="D9072" s="947"/>
      <c r="E9072" s="947"/>
      <c r="F9072" s="947"/>
      <c r="G9072" s="947"/>
      <c r="H9072" s="947"/>
      <c r="I9072" s="947"/>
      <c r="J9072" s="947"/>
      <c r="K9072" s="947"/>
      <c r="L9072" s="947"/>
      <c r="M9072" s="947"/>
      <c r="N9072" s="947"/>
      <c r="O9072" s="947"/>
      <c r="P9072" s="947"/>
      <c r="Q9072" s="947"/>
      <c r="T9072" s="754"/>
    </row>
    <row r="9073" spans="1:20" s="760" customFormat="1" ht="24" customHeight="1" x14ac:dyDescent="0.25">
      <c r="A9073" s="943" t="s">
        <v>5502</v>
      </c>
      <c r="B9073" s="948" t="s">
        <v>5503</v>
      </c>
      <c r="C9073" s="949"/>
      <c r="D9073" s="755"/>
      <c r="E9073" s="943" t="s">
        <v>5504</v>
      </c>
      <c r="F9073" s="943" t="s">
        <v>4881</v>
      </c>
      <c r="G9073" s="943" t="s">
        <v>5505</v>
      </c>
      <c r="H9073" s="943" t="s">
        <v>5506</v>
      </c>
      <c r="I9073" s="943" t="s">
        <v>5507</v>
      </c>
      <c r="J9073" s="756" t="s">
        <v>3115</v>
      </c>
      <c r="K9073" s="757" t="s">
        <v>3116</v>
      </c>
      <c r="L9073" s="758" t="s">
        <v>5508</v>
      </c>
      <c r="M9073" s="758" t="s">
        <v>5509</v>
      </c>
      <c r="N9073" s="756" t="s">
        <v>3116</v>
      </c>
      <c r="O9073" s="756" t="s">
        <v>3116</v>
      </c>
      <c r="P9073" s="759" t="s">
        <v>3317</v>
      </c>
      <c r="Q9073" s="759" t="s">
        <v>3341</v>
      </c>
      <c r="R9073" s="759" t="s">
        <v>5510</v>
      </c>
      <c r="T9073" s="761"/>
    </row>
    <row r="9074" spans="1:20" s="760" customFormat="1" ht="19.5" customHeight="1" x14ac:dyDescent="0.25">
      <c r="A9074" s="944"/>
      <c r="B9074" s="950"/>
      <c r="C9074" s="951"/>
      <c r="D9074" s="762"/>
      <c r="E9074" s="944"/>
      <c r="F9074" s="944"/>
      <c r="G9074" s="944"/>
      <c r="H9074" s="944"/>
      <c r="I9074" s="944"/>
      <c r="J9074" s="763">
        <v>2020</v>
      </c>
      <c r="K9074" s="764" t="s">
        <v>3120</v>
      </c>
      <c r="L9074" s="765" t="s">
        <v>3120</v>
      </c>
      <c r="M9074" s="765" t="s">
        <v>3120</v>
      </c>
      <c r="N9074" s="766" t="s">
        <v>5068</v>
      </c>
      <c r="O9074" s="766" t="s">
        <v>5069</v>
      </c>
      <c r="P9074" s="763" t="s">
        <v>4882</v>
      </c>
      <c r="Q9074" s="766" t="s">
        <v>5102</v>
      </c>
      <c r="R9074" s="763"/>
      <c r="T9074" s="761"/>
    </row>
    <row r="9075" spans="1:20" s="760" customFormat="1" ht="15.75" customHeight="1" x14ac:dyDescent="0.25">
      <c r="A9075" s="945"/>
      <c r="B9075" s="952"/>
      <c r="C9075" s="953"/>
      <c r="D9075" s="768"/>
      <c r="E9075" s="945"/>
      <c r="F9075" s="945"/>
      <c r="G9075" s="945"/>
      <c r="H9075" s="945"/>
      <c r="I9075" s="945"/>
      <c r="J9075" s="769" t="s">
        <v>14</v>
      </c>
      <c r="K9075" s="770" t="s">
        <v>14</v>
      </c>
      <c r="L9075" s="771" t="s">
        <v>14</v>
      </c>
      <c r="M9075" s="771" t="s">
        <v>14</v>
      </c>
      <c r="N9075" s="769" t="s">
        <v>14</v>
      </c>
      <c r="O9075" s="769" t="s">
        <v>14</v>
      </c>
      <c r="P9075" s="769" t="s">
        <v>14</v>
      </c>
      <c r="Q9075" s="769" t="s">
        <v>14</v>
      </c>
      <c r="R9075" s="769"/>
      <c r="T9075" s="761"/>
    </row>
    <row r="9076" spans="1:20" s="498" customFormat="1" ht="36" x14ac:dyDescent="0.25">
      <c r="A9076" s="772"/>
      <c r="D9076" s="515" t="s">
        <v>15554</v>
      </c>
      <c r="E9076" s="779" t="s">
        <v>15555</v>
      </c>
      <c r="F9076" s="780" t="s">
        <v>5634</v>
      </c>
      <c r="G9076" s="781" t="s">
        <v>6475</v>
      </c>
      <c r="H9076" s="781" t="s">
        <v>6476</v>
      </c>
      <c r="I9076" s="781" t="s">
        <v>5517</v>
      </c>
      <c r="J9076" s="782">
        <v>0</v>
      </c>
      <c r="K9076" s="783">
        <v>0</v>
      </c>
      <c r="L9076" s="782"/>
      <c r="M9076" s="782"/>
      <c r="N9076" s="782">
        <v>0</v>
      </c>
      <c r="O9076" s="782">
        <v>0</v>
      </c>
      <c r="P9076" s="515">
        <v>0</v>
      </c>
      <c r="Q9076" s="782">
        <v>0</v>
      </c>
      <c r="R9076" s="782"/>
      <c r="T9076" s="568"/>
    </row>
    <row r="9077" spans="1:20" s="498" customFormat="1" ht="24" x14ac:dyDescent="0.25">
      <c r="A9077" s="772"/>
      <c r="D9077" s="515" t="s">
        <v>15556</v>
      </c>
      <c r="E9077" s="779" t="s">
        <v>15557</v>
      </c>
      <c r="F9077" s="780" t="s">
        <v>5637</v>
      </c>
      <c r="G9077" s="781" t="s">
        <v>6475</v>
      </c>
      <c r="H9077" s="781" t="s">
        <v>6476</v>
      </c>
      <c r="I9077" s="781" t="s">
        <v>5517</v>
      </c>
      <c r="J9077" s="782">
        <v>0</v>
      </c>
      <c r="K9077" s="783">
        <v>0</v>
      </c>
      <c r="L9077" s="782"/>
      <c r="M9077" s="782"/>
      <c r="N9077" s="782">
        <v>0</v>
      </c>
      <c r="O9077" s="782">
        <v>0</v>
      </c>
      <c r="P9077" s="515">
        <v>0</v>
      </c>
      <c r="Q9077" s="782">
        <v>0</v>
      </c>
      <c r="R9077" s="782"/>
      <c r="T9077" s="568"/>
    </row>
    <row r="9078" spans="1:20" s="498" customFormat="1" ht="24" x14ac:dyDescent="0.25">
      <c r="A9078" s="772"/>
      <c r="D9078" s="515" t="s">
        <v>15558</v>
      </c>
      <c r="E9078" s="779" t="s">
        <v>15559</v>
      </c>
      <c r="F9078" s="780" t="s">
        <v>5840</v>
      </c>
      <c r="G9078" s="781" t="s">
        <v>6475</v>
      </c>
      <c r="H9078" s="781" t="s">
        <v>6476</v>
      </c>
      <c r="I9078" s="781" t="s">
        <v>5517</v>
      </c>
      <c r="J9078" s="782">
        <v>0</v>
      </c>
      <c r="K9078" s="783">
        <v>0</v>
      </c>
      <c r="L9078" s="782"/>
      <c r="M9078" s="782"/>
      <c r="N9078" s="782">
        <v>0</v>
      </c>
      <c r="O9078" s="782">
        <v>0</v>
      </c>
      <c r="P9078" s="515">
        <v>0</v>
      </c>
      <c r="Q9078" s="782">
        <v>0</v>
      </c>
      <c r="R9078" s="782"/>
      <c r="T9078" s="568"/>
    </row>
    <row r="9079" spans="1:20" s="498" customFormat="1" ht="24" x14ac:dyDescent="0.25">
      <c r="A9079" s="772"/>
      <c r="D9079" s="515" t="s">
        <v>15560</v>
      </c>
      <c r="E9079" s="779" t="s">
        <v>15561</v>
      </c>
      <c r="F9079" s="780" t="s">
        <v>5643</v>
      </c>
      <c r="G9079" s="781" t="s">
        <v>6475</v>
      </c>
      <c r="H9079" s="781" t="s">
        <v>6476</v>
      </c>
      <c r="I9079" s="781" t="s">
        <v>5517</v>
      </c>
      <c r="J9079" s="782">
        <v>0</v>
      </c>
      <c r="K9079" s="783">
        <v>0</v>
      </c>
      <c r="L9079" s="782"/>
      <c r="M9079" s="782"/>
      <c r="N9079" s="782">
        <v>0</v>
      </c>
      <c r="O9079" s="782">
        <v>0</v>
      </c>
      <c r="P9079" s="515">
        <v>0</v>
      </c>
      <c r="Q9079" s="782">
        <v>0</v>
      </c>
      <c r="R9079" s="782"/>
      <c r="T9079" s="568"/>
    </row>
    <row r="9080" spans="1:20" s="498" customFormat="1" ht="12" x14ac:dyDescent="0.25">
      <c r="A9080" s="772"/>
      <c r="D9080" s="515" t="s">
        <v>15562</v>
      </c>
      <c r="E9080" s="779" t="s">
        <v>15563</v>
      </c>
      <c r="F9080" s="515" t="s">
        <v>5646</v>
      </c>
      <c r="G9080" s="781" t="s">
        <v>6475</v>
      </c>
      <c r="H9080" s="781" t="s">
        <v>6476</v>
      </c>
      <c r="I9080" s="781" t="s">
        <v>5517</v>
      </c>
      <c r="J9080" s="782">
        <v>0</v>
      </c>
      <c r="K9080" s="783">
        <v>0</v>
      </c>
      <c r="L9080" s="782"/>
      <c r="M9080" s="782"/>
      <c r="N9080" s="782">
        <v>0</v>
      </c>
      <c r="O9080" s="782">
        <v>0</v>
      </c>
      <c r="P9080" s="515">
        <v>0</v>
      </c>
      <c r="Q9080" s="782">
        <v>0</v>
      </c>
      <c r="R9080" s="782"/>
      <c r="T9080" s="568"/>
    </row>
    <row r="9081" spans="1:20" s="498" customFormat="1" ht="12" x14ac:dyDescent="0.25">
      <c r="A9081" s="772"/>
      <c r="D9081" s="515" t="s">
        <v>15564</v>
      </c>
      <c r="E9081" s="779" t="s">
        <v>15565</v>
      </c>
      <c r="F9081" s="515" t="s">
        <v>5649</v>
      </c>
      <c r="G9081" s="781" t="s">
        <v>6475</v>
      </c>
      <c r="H9081" s="781" t="s">
        <v>6476</v>
      </c>
      <c r="I9081" s="781" t="s">
        <v>5517</v>
      </c>
      <c r="J9081" s="782">
        <v>0</v>
      </c>
      <c r="K9081" s="783">
        <v>0</v>
      </c>
      <c r="L9081" s="782"/>
      <c r="M9081" s="782"/>
      <c r="N9081" s="782">
        <v>0</v>
      </c>
      <c r="O9081" s="782">
        <v>0</v>
      </c>
      <c r="P9081" s="515">
        <v>0</v>
      </c>
      <c r="Q9081" s="782">
        <v>0</v>
      </c>
      <c r="R9081" s="782"/>
      <c r="T9081" s="568"/>
    </row>
    <row r="9082" spans="1:20" s="498" customFormat="1" ht="12" x14ac:dyDescent="0.25">
      <c r="A9082" s="772"/>
      <c r="D9082" s="515" t="s">
        <v>15566</v>
      </c>
      <c r="E9082" s="779" t="s">
        <v>15567</v>
      </c>
      <c r="F9082" s="780" t="s">
        <v>5664</v>
      </c>
      <c r="G9082" s="781" t="s">
        <v>6475</v>
      </c>
      <c r="H9082" s="781" t="s">
        <v>6476</v>
      </c>
      <c r="I9082" s="781" t="s">
        <v>5517</v>
      </c>
      <c r="J9082" s="782">
        <v>0</v>
      </c>
      <c r="K9082" s="783">
        <v>0</v>
      </c>
      <c r="L9082" s="782"/>
      <c r="M9082" s="782"/>
      <c r="N9082" s="782">
        <v>0</v>
      </c>
      <c r="O9082" s="782">
        <v>0</v>
      </c>
      <c r="P9082" s="515">
        <v>0</v>
      </c>
      <c r="Q9082" s="782">
        <v>0</v>
      </c>
      <c r="R9082" s="782"/>
      <c r="T9082" s="568"/>
    </row>
    <row r="9083" spans="1:20" s="498" customFormat="1" ht="12" x14ac:dyDescent="0.25">
      <c r="A9083" s="772"/>
      <c r="D9083" s="515" t="s">
        <v>15568</v>
      </c>
      <c r="E9083" s="779" t="s">
        <v>15569</v>
      </c>
      <c r="F9083" s="780" t="s">
        <v>5667</v>
      </c>
      <c r="G9083" s="781" t="s">
        <v>6475</v>
      </c>
      <c r="H9083" s="781" t="s">
        <v>6476</v>
      </c>
      <c r="I9083" s="781" t="s">
        <v>5517</v>
      </c>
      <c r="J9083" s="782">
        <v>0</v>
      </c>
      <c r="K9083" s="783">
        <v>0</v>
      </c>
      <c r="L9083" s="782"/>
      <c r="M9083" s="782"/>
      <c r="N9083" s="782">
        <v>0</v>
      </c>
      <c r="O9083" s="782">
        <v>0</v>
      </c>
      <c r="P9083" s="515">
        <v>0</v>
      </c>
      <c r="Q9083" s="782">
        <v>0</v>
      </c>
      <c r="R9083" s="782"/>
      <c r="T9083" s="568"/>
    </row>
    <row r="9084" spans="1:20" s="498" customFormat="1" ht="12" x14ac:dyDescent="0.25">
      <c r="A9084" s="772"/>
      <c r="D9084" s="515" t="s">
        <v>15570</v>
      </c>
      <c r="E9084" s="779" t="s">
        <v>15571</v>
      </c>
      <c r="F9084" s="515" t="s">
        <v>5670</v>
      </c>
      <c r="G9084" s="781" t="s">
        <v>6475</v>
      </c>
      <c r="H9084" s="781" t="s">
        <v>6476</v>
      </c>
      <c r="I9084" s="781" t="s">
        <v>5517</v>
      </c>
      <c r="J9084" s="782">
        <v>0</v>
      </c>
      <c r="K9084" s="783">
        <v>0</v>
      </c>
      <c r="L9084" s="782"/>
      <c r="M9084" s="782"/>
      <c r="N9084" s="782">
        <v>0</v>
      </c>
      <c r="O9084" s="782">
        <v>0</v>
      </c>
      <c r="P9084" s="515">
        <v>0</v>
      </c>
      <c r="Q9084" s="782">
        <v>0</v>
      </c>
      <c r="R9084" s="782"/>
      <c r="T9084" s="568"/>
    </row>
    <row r="9085" spans="1:20" s="498" customFormat="1" ht="12" x14ac:dyDescent="0.25">
      <c r="A9085" s="772"/>
      <c r="D9085" s="515" t="s">
        <v>15572</v>
      </c>
      <c r="E9085" s="779" t="s">
        <v>15573</v>
      </c>
      <c r="F9085" s="780" t="s">
        <v>5679</v>
      </c>
      <c r="G9085" s="781" t="s">
        <v>6475</v>
      </c>
      <c r="H9085" s="781" t="s">
        <v>6476</v>
      </c>
      <c r="I9085" s="781" t="s">
        <v>5517</v>
      </c>
      <c r="J9085" s="782">
        <v>0</v>
      </c>
      <c r="K9085" s="783">
        <v>0</v>
      </c>
      <c r="L9085" s="782"/>
      <c r="M9085" s="782"/>
      <c r="N9085" s="782">
        <v>0</v>
      </c>
      <c r="O9085" s="782">
        <v>0</v>
      </c>
      <c r="P9085" s="515">
        <v>0</v>
      </c>
      <c r="Q9085" s="782">
        <v>0</v>
      </c>
      <c r="R9085" s="782"/>
      <c r="T9085" s="568"/>
    </row>
    <row r="9086" spans="1:20" s="498" customFormat="1" ht="24" x14ac:dyDescent="0.25">
      <c r="A9086" s="772"/>
      <c r="D9086" s="515" t="s">
        <v>15574</v>
      </c>
      <c r="E9086" s="779" t="s">
        <v>15575</v>
      </c>
      <c r="F9086" s="780" t="s">
        <v>5688</v>
      </c>
      <c r="G9086" s="781" t="s">
        <v>6475</v>
      </c>
      <c r="H9086" s="781" t="s">
        <v>6476</v>
      </c>
      <c r="I9086" s="781" t="s">
        <v>5517</v>
      </c>
      <c r="J9086" s="782">
        <v>0</v>
      </c>
      <c r="K9086" s="783">
        <v>0</v>
      </c>
      <c r="L9086" s="782"/>
      <c r="M9086" s="782"/>
      <c r="N9086" s="782">
        <v>0</v>
      </c>
      <c r="O9086" s="782">
        <v>0</v>
      </c>
      <c r="P9086" s="515">
        <v>0</v>
      </c>
      <c r="Q9086" s="782">
        <v>0</v>
      </c>
      <c r="R9086" s="782"/>
      <c r="T9086" s="568"/>
    </row>
    <row r="9087" spans="1:20" s="498" customFormat="1" ht="12" x14ac:dyDescent="0.25">
      <c r="A9087" s="772"/>
      <c r="D9087" s="515" t="s">
        <v>15576</v>
      </c>
      <c r="E9087" s="779" t="s">
        <v>15577</v>
      </c>
      <c r="F9087" s="515" t="s">
        <v>15578</v>
      </c>
      <c r="G9087" s="781" t="s">
        <v>6475</v>
      </c>
      <c r="H9087" s="781" t="s">
        <v>6476</v>
      </c>
      <c r="I9087" s="781" t="s">
        <v>5517</v>
      </c>
      <c r="J9087" s="782">
        <v>0</v>
      </c>
      <c r="K9087" s="783">
        <v>0</v>
      </c>
      <c r="L9087" s="782"/>
      <c r="M9087" s="782"/>
      <c r="N9087" s="782">
        <v>0</v>
      </c>
      <c r="O9087" s="782">
        <v>0</v>
      </c>
      <c r="P9087" s="515">
        <v>0</v>
      </c>
      <c r="Q9087" s="782">
        <v>0</v>
      </c>
      <c r="R9087" s="782"/>
      <c r="T9087" s="568"/>
    </row>
    <row r="9088" spans="1:20" s="498" customFormat="1" ht="12" x14ac:dyDescent="0.25">
      <c r="A9088" s="772"/>
      <c r="D9088" s="515" t="s">
        <v>15579</v>
      </c>
      <c r="E9088" s="779" t="s">
        <v>15580</v>
      </c>
      <c r="F9088" s="780" t="s">
        <v>5694</v>
      </c>
      <c r="G9088" s="781" t="s">
        <v>6475</v>
      </c>
      <c r="H9088" s="781" t="s">
        <v>6476</v>
      </c>
      <c r="I9088" s="781" t="s">
        <v>5517</v>
      </c>
      <c r="J9088" s="782">
        <v>0</v>
      </c>
      <c r="K9088" s="783">
        <v>0</v>
      </c>
      <c r="L9088" s="782"/>
      <c r="M9088" s="782"/>
      <c r="N9088" s="782">
        <v>0</v>
      </c>
      <c r="O9088" s="782">
        <v>0</v>
      </c>
      <c r="P9088" s="515">
        <v>0</v>
      </c>
      <c r="Q9088" s="782">
        <v>0</v>
      </c>
      <c r="R9088" s="782"/>
      <c r="T9088" s="568"/>
    </row>
    <row r="9089" spans="1:20" s="498" customFormat="1" ht="12" x14ac:dyDescent="0.25">
      <c r="A9089" s="772"/>
      <c r="D9089" s="515" t="s">
        <v>15581</v>
      </c>
      <c r="E9089" s="779" t="s">
        <v>15582</v>
      </c>
      <c r="F9089" s="780" t="s">
        <v>6522</v>
      </c>
      <c r="G9089" s="781" t="s">
        <v>6475</v>
      </c>
      <c r="H9089" s="781" t="s">
        <v>6476</v>
      </c>
      <c r="I9089" s="781" t="s">
        <v>5517</v>
      </c>
      <c r="J9089" s="782">
        <v>0</v>
      </c>
      <c r="K9089" s="783">
        <v>0</v>
      </c>
      <c r="L9089" s="782"/>
      <c r="M9089" s="782"/>
      <c r="N9089" s="782">
        <v>0</v>
      </c>
      <c r="O9089" s="782">
        <v>0</v>
      </c>
      <c r="P9089" s="515">
        <v>0</v>
      </c>
      <c r="Q9089" s="782">
        <v>0</v>
      </c>
      <c r="R9089" s="782"/>
      <c r="T9089" s="568"/>
    </row>
    <row r="9090" spans="1:20" s="498" customFormat="1" ht="12" x14ac:dyDescent="0.25">
      <c r="A9090" s="772"/>
      <c r="D9090" s="515" t="s">
        <v>15583</v>
      </c>
      <c r="E9090" s="779" t="s">
        <v>15584</v>
      </c>
      <c r="F9090" s="780" t="s">
        <v>5703</v>
      </c>
      <c r="G9090" s="781" t="s">
        <v>6475</v>
      </c>
      <c r="H9090" s="781" t="s">
        <v>6476</v>
      </c>
      <c r="I9090" s="781" t="s">
        <v>5517</v>
      </c>
      <c r="J9090" s="782">
        <v>0</v>
      </c>
      <c r="K9090" s="783">
        <v>0</v>
      </c>
      <c r="L9090" s="782"/>
      <c r="M9090" s="782"/>
      <c r="N9090" s="782">
        <v>0</v>
      </c>
      <c r="O9090" s="782">
        <v>0</v>
      </c>
      <c r="P9090" s="515">
        <v>0</v>
      </c>
      <c r="Q9090" s="782">
        <v>0</v>
      </c>
      <c r="R9090" s="782"/>
      <c r="T9090" s="568"/>
    </row>
    <row r="9091" spans="1:20" s="498" customFormat="1" ht="12" x14ac:dyDescent="0.25">
      <c r="A9091" s="772"/>
      <c r="D9091" s="515" t="s">
        <v>15585</v>
      </c>
      <c r="E9091" s="779" t="s">
        <v>15586</v>
      </c>
      <c r="F9091" s="515" t="s">
        <v>5709</v>
      </c>
      <c r="G9091" s="781" t="s">
        <v>6475</v>
      </c>
      <c r="H9091" s="781" t="s">
        <v>6476</v>
      </c>
      <c r="I9091" s="781" t="s">
        <v>5517</v>
      </c>
      <c r="J9091" s="782">
        <v>0</v>
      </c>
      <c r="K9091" s="783">
        <v>0</v>
      </c>
      <c r="L9091" s="782"/>
      <c r="M9091" s="782"/>
      <c r="N9091" s="782">
        <v>0</v>
      </c>
      <c r="O9091" s="782">
        <v>0</v>
      </c>
      <c r="P9091" s="515">
        <v>0</v>
      </c>
      <c r="Q9091" s="782">
        <v>0</v>
      </c>
      <c r="R9091" s="782"/>
      <c r="T9091" s="568"/>
    </row>
    <row r="9092" spans="1:20" s="498" customFormat="1" ht="12" x14ac:dyDescent="0.25">
      <c r="A9092" s="772"/>
      <c r="D9092" s="515" t="s">
        <v>15587</v>
      </c>
      <c r="E9092" s="779" t="s">
        <v>15588</v>
      </c>
      <c r="F9092" s="780" t="s">
        <v>6465</v>
      </c>
      <c r="G9092" s="781" t="s">
        <v>6475</v>
      </c>
      <c r="H9092" s="781" t="s">
        <v>6476</v>
      </c>
      <c r="I9092" s="781" t="s">
        <v>5517</v>
      </c>
      <c r="J9092" s="782">
        <v>0</v>
      </c>
      <c r="K9092" s="783">
        <v>0</v>
      </c>
      <c r="L9092" s="782"/>
      <c r="M9092" s="782"/>
      <c r="N9092" s="782">
        <v>0</v>
      </c>
      <c r="O9092" s="782">
        <v>0</v>
      </c>
      <c r="P9092" s="515">
        <v>0</v>
      </c>
      <c r="Q9092" s="782">
        <v>0</v>
      </c>
      <c r="R9092" s="782"/>
      <c r="T9092" s="568"/>
    </row>
    <row r="9093" spans="1:20" s="498" customFormat="1" ht="24" x14ac:dyDescent="0.25">
      <c r="A9093" s="772"/>
      <c r="D9093" s="515" t="s">
        <v>15589</v>
      </c>
      <c r="E9093" s="779" t="s">
        <v>15590</v>
      </c>
      <c r="F9093" s="780" t="s">
        <v>6467</v>
      </c>
      <c r="G9093" s="781" t="s">
        <v>6475</v>
      </c>
      <c r="H9093" s="781" t="s">
        <v>6476</v>
      </c>
      <c r="I9093" s="781" t="s">
        <v>5517</v>
      </c>
      <c r="J9093" s="782">
        <v>0</v>
      </c>
      <c r="K9093" s="783">
        <v>0</v>
      </c>
      <c r="L9093" s="782"/>
      <c r="M9093" s="782"/>
      <c r="N9093" s="782">
        <v>0</v>
      </c>
      <c r="O9093" s="782">
        <v>0</v>
      </c>
      <c r="P9093" s="515">
        <v>0</v>
      </c>
      <c r="Q9093" s="782">
        <v>0</v>
      </c>
      <c r="R9093" s="782"/>
      <c r="T9093" s="568"/>
    </row>
    <row r="9094" spans="1:20" s="498" customFormat="1" ht="12" x14ac:dyDescent="0.25">
      <c r="A9094" s="772"/>
      <c r="D9094" s="515" t="s">
        <v>15591</v>
      </c>
      <c r="E9094" s="779" t="s">
        <v>15592</v>
      </c>
      <c r="F9094" s="780" t="s">
        <v>5718</v>
      </c>
      <c r="G9094" s="781" t="s">
        <v>6475</v>
      </c>
      <c r="H9094" s="781" t="s">
        <v>6476</v>
      </c>
      <c r="I9094" s="781" t="s">
        <v>5517</v>
      </c>
      <c r="J9094" s="782">
        <v>0</v>
      </c>
      <c r="K9094" s="783">
        <v>0</v>
      </c>
      <c r="L9094" s="782"/>
      <c r="M9094" s="782"/>
      <c r="N9094" s="782">
        <v>0</v>
      </c>
      <c r="O9094" s="782">
        <v>0</v>
      </c>
      <c r="P9094" s="515">
        <v>0</v>
      </c>
      <c r="Q9094" s="782">
        <v>0</v>
      </c>
      <c r="R9094" s="782"/>
      <c r="T9094" s="568"/>
    </row>
    <row r="9095" spans="1:20" s="498" customFormat="1" ht="12" x14ac:dyDescent="0.25">
      <c r="A9095" s="772"/>
      <c r="D9095" s="515" t="s">
        <v>15593</v>
      </c>
      <c r="E9095" s="779" t="s">
        <v>15594</v>
      </c>
      <c r="F9095" s="780" t="s">
        <v>5721</v>
      </c>
      <c r="G9095" s="781" t="s">
        <v>6475</v>
      </c>
      <c r="H9095" s="781" t="s">
        <v>6476</v>
      </c>
      <c r="I9095" s="781" t="s">
        <v>5517</v>
      </c>
      <c r="J9095" s="782">
        <v>0</v>
      </c>
      <c r="K9095" s="783">
        <v>0</v>
      </c>
      <c r="L9095" s="782"/>
      <c r="M9095" s="782"/>
      <c r="N9095" s="782">
        <v>0</v>
      </c>
      <c r="O9095" s="782">
        <v>0</v>
      </c>
      <c r="P9095" s="515">
        <v>0</v>
      </c>
      <c r="Q9095" s="782">
        <v>0</v>
      </c>
      <c r="R9095" s="782"/>
      <c r="T9095" s="568"/>
    </row>
    <row r="9096" spans="1:20" s="498" customFormat="1" ht="12" x14ac:dyDescent="0.25">
      <c r="A9096" s="772"/>
      <c r="D9096" s="515" t="s">
        <v>15595</v>
      </c>
      <c r="E9096" s="779" t="s">
        <v>15596</v>
      </c>
      <c r="F9096" s="515" t="s">
        <v>5724</v>
      </c>
      <c r="G9096" s="781" t="s">
        <v>6475</v>
      </c>
      <c r="H9096" s="781" t="s">
        <v>6476</v>
      </c>
      <c r="I9096" s="781" t="s">
        <v>5517</v>
      </c>
      <c r="J9096" s="782">
        <v>0</v>
      </c>
      <c r="K9096" s="783">
        <v>0</v>
      </c>
      <c r="L9096" s="782"/>
      <c r="M9096" s="782"/>
      <c r="N9096" s="782">
        <v>0</v>
      </c>
      <c r="O9096" s="782">
        <v>0</v>
      </c>
      <c r="P9096" s="515">
        <v>0</v>
      </c>
      <c r="Q9096" s="782">
        <v>0</v>
      </c>
      <c r="R9096" s="782"/>
      <c r="T9096" s="568"/>
    </row>
    <row r="9097" spans="1:20" s="498" customFormat="1" ht="12" x14ac:dyDescent="0.25">
      <c r="A9097" s="772"/>
      <c r="D9097" s="515" t="s">
        <v>15597</v>
      </c>
      <c r="E9097" s="779" t="s">
        <v>15598</v>
      </c>
      <c r="F9097" s="780" t="s">
        <v>9220</v>
      </c>
      <c r="G9097" s="781" t="s">
        <v>6475</v>
      </c>
      <c r="H9097" s="781" t="s">
        <v>6476</v>
      </c>
      <c r="I9097" s="781" t="s">
        <v>5517</v>
      </c>
      <c r="J9097" s="782">
        <v>0</v>
      </c>
      <c r="K9097" s="783">
        <v>0</v>
      </c>
      <c r="L9097" s="782"/>
      <c r="M9097" s="782"/>
      <c r="N9097" s="782">
        <v>0</v>
      </c>
      <c r="O9097" s="782">
        <v>0</v>
      </c>
      <c r="P9097" s="515">
        <v>0</v>
      </c>
      <c r="Q9097" s="782">
        <v>0</v>
      </c>
      <c r="R9097" s="782"/>
      <c r="T9097" s="568"/>
    </row>
    <row r="9098" spans="1:20" s="498" customFormat="1" ht="12" x14ac:dyDescent="0.25">
      <c r="A9098" s="772"/>
      <c r="D9098" s="515" t="s">
        <v>15599</v>
      </c>
      <c r="E9098" s="779" t="s">
        <v>15600</v>
      </c>
      <c r="F9098" s="780" t="s">
        <v>6224</v>
      </c>
      <c r="G9098" s="781" t="s">
        <v>6475</v>
      </c>
      <c r="H9098" s="781" t="s">
        <v>6476</v>
      </c>
      <c r="I9098" s="781" t="s">
        <v>5517</v>
      </c>
      <c r="J9098" s="782">
        <v>0</v>
      </c>
      <c r="K9098" s="783">
        <v>0</v>
      </c>
      <c r="L9098" s="782"/>
      <c r="M9098" s="782"/>
      <c r="N9098" s="782">
        <v>0</v>
      </c>
      <c r="O9098" s="782">
        <v>0</v>
      </c>
      <c r="P9098" s="515">
        <v>0</v>
      </c>
      <c r="Q9098" s="782">
        <v>0</v>
      </c>
      <c r="R9098" s="782"/>
      <c r="T9098" s="568"/>
    </row>
    <row r="9099" spans="1:20" s="498" customFormat="1" ht="12" x14ac:dyDescent="0.25">
      <c r="A9099" s="772"/>
      <c r="D9099" s="515" t="s">
        <v>15601</v>
      </c>
      <c r="E9099" s="779" t="s">
        <v>15602</v>
      </c>
      <c r="F9099" s="515" t="s">
        <v>5736</v>
      </c>
      <c r="G9099" s="781" t="s">
        <v>6475</v>
      </c>
      <c r="H9099" s="781" t="s">
        <v>6476</v>
      </c>
      <c r="I9099" s="781" t="s">
        <v>5517</v>
      </c>
      <c r="J9099" s="782">
        <v>0</v>
      </c>
      <c r="K9099" s="783">
        <v>0</v>
      </c>
      <c r="L9099" s="782"/>
      <c r="M9099" s="782"/>
      <c r="N9099" s="782">
        <v>0</v>
      </c>
      <c r="O9099" s="782">
        <v>0</v>
      </c>
      <c r="P9099" s="515">
        <v>0</v>
      </c>
      <c r="Q9099" s="782">
        <v>0</v>
      </c>
      <c r="R9099" s="782"/>
      <c r="T9099" s="568"/>
    </row>
    <row r="9100" spans="1:20" s="498" customFormat="1" ht="12" x14ac:dyDescent="0.25">
      <c r="A9100" s="772"/>
      <c r="D9100" s="515" t="s">
        <v>15603</v>
      </c>
      <c r="E9100" s="779" t="s">
        <v>15604</v>
      </c>
      <c r="F9100" s="780" t="s">
        <v>5739</v>
      </c>
      <c r="G9100" s="781" t="s">
        <v>6475</v>
      </c>
      <c r="H9100" s="781" t="s">
        <v>6476</v>
      </c>
      <c r="I9100" s="781" t="s">
        <v>5517</v>
      </c>
      <c r="J9100" s="782">
        <v>0</v>
      </c>
      <c r="K9100" s="783">
        <v>0</v>
      </c>
      <c r="L9100" s="782"/>
      <c r="M9100" s="782"/>
      <c r="N9100" s="782">
        <v>0</v>
      </c>
      <c r="O9100" s="782">
        <v>0</v>
      </c>
      <c r="P9100" s="515">
        <v>0</v>
      </c>
      <c r="Q9100" s="782">
        <v>0</v>
      </c>
      <c r="R9100" s="782"/>
      <c r="T9100" s="568"/>
    </row>
    <row r="9101" spans="1:20" s="498" customFormat="1" ht="24" x14ac:dyDescent="0.25">
      <c r="A9101" s="772"/>
      <c r="D9101" s="515" t="s">
        <v>15605</v>
      </c>
      <c r="E9101" s="779" t="s">
        <v>15606</v>
      </c>
      <c r="F9101" s="780" t="s">
        <v>7167</v>
      </c>
      <c r="G9101" s="781" t="s">
        <v>6475</v>
      </c>
      <c r="H9101" s="781" t="s">
        <v>6476</v>
      </c>
      <c r="I9101" s="781" t="s">
        <v>5517</v>
      </c>
      <c r="J9101" s="782">
        <v>0</v>
      </c>
      <c r="K9101" s="783">
        <v>0</v>
      </c>
      <c r="L9101" s="782"/>
      <c r="M9101" s="782"/>
      <c r="N9101" s="782">
        <v>0</v>
      </c>
      <c r="O9101" s="782">
        <v>0</v>
      </c>
      <c r="P9101" s="515">
        <v>0</v>
      </c>
      <c r="Q9101" s="782">
        <v>0</v>
      </c>
      <c r="R9101" s="782"/>
      <c r="T9101" s="568"/>
    </row>
    <row r="9102" spans="1:20" s="751" customFormat="1" ht="12" customHeight="1" x14ac:dyDescent="0.3">
      <c r="A9102" s="946" t="s">
        <v>5500</v>
      </c>
      <c r="B9102" s="946"/>
      <c r="C9102" s="946"/>
      <c r="D9102" s="946"/>
      <c r="E9102" s="946"/>
      <c r="F9102" s="946"/>
      <c r="G9102" s="946"/>
      <c r="H9102" s="946"/>
      <c r="I9102" s="946"/>
      <c r="J9102" s="946"/>
      <c r="K9102" s="946"/>
      <c r="L9102" s="946"/>
      <c r="M9102" s="946"/>
      <c r="N9102" s="946"/>
      <c r="O9102" s="946"/>
      <c r="P9102" s="946"/>
      <c r="Q9102" s="946"/>
      <c r="T9102" s="752"/>
    </row>
    <row r="9103" spans="1:20" s="751" customFormat="1" ht="13.8" x14ac:dyDescent="0.3">
      <c r="A9103" s="946" t="s">
        <v>5501</v>
      </c>
      <c r="B9103" s="946"/>
      <c r="C9103" s="946"/>
      <c r="D9103" s="946"/>
      <c r="E9103" s="946"/>
      <c r="F9103" s="946"/>
      <c r="G9103" s="946"/>
      <c r="H9103" s="946"/>
      <c r="I9103" s="946"/>
      <c r="J9103" s="946"/>
      <c r="K9103" s="946"/>
      <c r="L9103" s="946"/>
      <c r="M9103" s="946"/>
      <c r="N9103" s="946"/>
      <c r="O9103" s="946"/>
      <c r="P9103" s="946"/>
      <c r="Q9103" s="946"/>
      <c r="T9103" s="752"/>
    </row>
    <row r="9104" spans="1:20" s="753" customFormat="1" ht="13.2" x14ac:dyDescent="0.25">
      <c r="A9104" s="947" t="s">
        <v>12786</v>
      </c>
      <c r="B9104" s="947"/>
      <c r="C9104" s="947"/>
      <c r="D9104" s="947"/>
      <c r="E9104" s="947"/>
      <c r="F9104" s="947"/>
      <c r="G9104" s="947"/>
      <c r="H9104" s="947"/>
      <c r="I9104" s="947"/>
      <c r="J9104" s="947"/>
      <c r="K9104" s="947"/>
      <c r="L9104" s="947"/>
      <c r="M9104" s="947"/>
      <c r="N9104" s="947"/>
      <c r="O9104" s="947"/>
      <c r="P9104" s="947"/>
      <c r="Q9104" s="947"/>
      <c r="T9104" s="754"/>
    </row>
    <row r="9105" spans="1:20" s="760" customFormat="1" ht="24" customHeight="1" x14ac:dyDescent="0.25">
      <c r="A9105" s="943" t="s">
        <v>5502</v>
      </c>
      <c r="B9105" s="948" t="s">
        <v>5503</v>
      </c>
      <c r="C9105" s="949"/>
      <c r="D9105" s="755"/>
      <c r="E9105" s="943" t="s">
        <v>5504</v>
      </c>
      <c r="F9105" s="943" t="s">
        <v>4881</v>
      </c>
      <c r="G9105" s="943" t="s">
        <v>5505</v>
      </c>
      <c r="H9105" s="943" t="s">
        <v>5506</v>
      </c>
      <c r="I9105" s="943" t="s">
        <v>5507</v>
      </c>
      <c r="J9105" s="756" t="s">
        <v>3115</v>
      </c>
      <c r="K9105" s="757" t="s">
        <v>3116</v>
      </c>
      <c r="L9105" s="758" t="s">
        <v>5508</v>
      </c>
      <c r="M9105" s="758" t="s">
        <v>5509</v>
      </c>
      <c r="N9105" s="756" t="s">
        <v>3116</v>
      </c>
      <c r="O9105" s="756" t="s">
        <v>3116</v>
      </c>
      <c r="P9105" s="759" t="s">
        <v>3317</v>
      </c>
      <c r="Q9105" s="759" t="s">
        <v>3341</v>
      </c>
      <c r="R9105" s="759" t="s">
        <v>5510</v>
      </c>
      <c r="T9105" s="761"/>
    </row>
    <row r="9106" spans="1:20" s="760" customFormat="1" ht="19.5" customHeight="1" x14ac:dyDescent="0.25">
      <c r="A9106" s="944"/>
      <c r="B9106" s="950"/>
      <c r="C9106" s="951"/>
      <c r="D9106" s="762"/>
      <c r="E9106" s="944"/>
      <c r="F9106" s="944"/>
      <c r="G9106" s="944"/>
      <c r="H9106" s="944"/>
      <c r="I9106" s="944"/>
      <c r="J9106" s="763">
        <v>2020</v>
      </c>
      <c r="K9106" s="764" t="s">
        <v>3120</v>
      </c>
      <c r="L9106" s="765" t="s">
        <v>3120</v>
      </c>
      <c r="M9106" s="765" t="s">
        <v>3120</v>
      </c>
      <c r="N9106" s="766" t="s">
        <v>5068</v>
      </c>
      <c r="O9106" s="766" t="s">
        <v>5069</v>
      </c>
      <c r="P9106" s="763" t="s">
        <v>4882</v>
      </c>
      <c r="Q9106" s="766" t="s">
        <v>5102</v>
      </c>
      <c r="R9106" s="763"/>
      <c r="T9106" s="761"/>
    </row>
    <row r="9107" spans="1:20" s="760" customFormat="1" ht="15.75" customHeight="1" x14ac:dyDescent="0.25">
      <c r="A9107" s="945"/>
      <c r="B9107" s="952"/>
      <c r="C9107" s="953"/>
      <c r="D9107" s="768"/>
      <c r="E9107" s="945"/>
      <c r="F9107" s="945"/>
      <c r="G9107" s="945"/>
      <c r="H9107" s="945"/>
      <c r="I9107" s="945"/>
      <c r="J9107" s="769" t="s">
        <v>14</v>
      </c>
      <c r="K9107" s="770" t="s">
        <v>14</v>
      </c>
      <c r="L9107" s="771" t="s">
        <v>14</v>
      </c>
      <c r="M9107" s="771" t="s">
        <v>14</v>
      </c>
      <c r="N9107" s="769" t="s">
        <v>14</v>
      </c>
      <c r="O9107" s="769" t="s">
        <v>14</v>
      </c>
      <c r="P9107" s="769" t="s">
        <v>14</v>
      </c>
      <c r="Q9107" s="769" t="s">
        <v>14</v>
      </c>
      <c r="R9107" s="769"/>
      <c r="T9107" s="761"/>
    </row>
    <row r="9108" spans="1:20" s="498" customFormat="1" ht="14.25" customHeight="1" x14ac:dyDescent="0.25">
      <c r="A9108" s="772"/>
      <c r="D9108" s="515" t="s">
        <v>15607</v>
      </c>
      <c r="E9108" s="779" t="s">
        <v>15608</v>
      </c>
      <c r="F9108" s="780" t="s">
        <v>7545</v>
      </c>
      <c r="G9108" s="781" t="s">
        <v>6475</v>
      </c>
      <c r="H9108" s="781" t="s">
        <v>6476</v>
      </c>
      <c r="I9108" s="781" t="s">
        <v>5517</v>
      </c>
      <c r="J9108" s="782">
        <v>0</v>
      </c>
      <c r="K9108" s="783">
        <v>0</v>
      </c>
      <c r="L9108" s="782"/>
      <c r="M9108" s="782"/>
      <c r="N9108" s="782">
        <v>0</v>
      </c>
      <c r="O9108" s="782">
        <v>0</v>
      </c>
      <c r="P9108" s="515">
        <v>0</v>
      </c>
      <c r="Q9108" s="782">
        <v>0</v>
      </c>
      <c r="R9108" s="782"/>
      <c r="T9108" s="568"/>
    </row>
    <row r="9109" spans="1:20" s="498" customFormat="1" ht="22.5" customHeight="1" x14ac:dyDescent="0.25">
      <c r="A9109" s="772"/>
      <c r="D9109" s="515" t="s">
        <v>15609</v>
      </c>
      <c r="E9109" s="779" t="s">
        <v>15610</v>
      </c>
      <c r="F9109" s="780" t="s">
        <v>5881</v>
      </c>
      <c r="G9109" s="781" t="s">
        <v>6475</v>
      </c>
      <c r="H9109" s="781" t="s">
        <v>6476</v>
      </c>
      <c r="I9109" s="781" t="s">
        <v>5517</v>
      </c>
      <c r="J9109" s="782">
        <v>0</v>
      </c>
      <c r="K9109" s="783">
        <v>0</v>
      </c>
      <c r="L9109" s="782"/>
      <c r="M9109" s="782"/>
      <c r="N9109" s="782">
        <v>0</v>
      </c>
      <c r="O9109" s="782">
        <v>0</v>
      </c>
      <c r="P9109" s="515">
        <v>0</v>
      </c>
      <c r="Q9109" s="782">
        <v>0</v>
      </c>
      <c r="R9109" s="782"/>
      <c r="T9109" s="568"/>
    </row>
    <row r="9110" spans="1:20" s="498" customFormat="1" ht="12" x14ac:dyDescent="0.25">
      <c r="A9110" s="772"/>
      <c r="D9110" s="515" t="s">
        <v>15611</v>
      </c>
      <c r="E9110" s="779" t="s">
        <v>15612</v>
      </c>
      <c r="F9110" s="780" t="s">
        <v>5768</v>
      </c>
      <c r="G9110" s="781" t="s">
        <v>6475</v>
      </c>
      <c r="H9110" s="781" t="s">
        <v>6476</v>
      </c>
      <c r="I9110" s="781" t="s">
        <v>5517</v>
      </c>
      <c r="J9110" s="782">
        <v>0</v>
      </c>
      <c r="K9110" s="783">
        <v>0</v>
      </c>
      <c r="L9110" s="782"/>
      <c r="M9110" s="782"/>
      <c r="N9110" s="782">
        <v>0</v>
      </c>
      <c r="O9110" s="782">
        <v>0</v>
      </c>
      <c r="P9110" s="515">
        <v>0</v>
      </c>
      <c r="Q9110" s="782">
        <v>0</v>
      </c>
      <c r="R9110" s="782"/>
      <c r="T9110" s="568"/>
    </row>
    <row r="9111" spans="1:20" s="498" customFormat="1" ht="24" x14ac:dyDescent="0.25">
      <c r="A9111" s="772"/>
      <c r="D9111" s="515" t="s">
        <v>15613</v>
      </c>
      <c r="E9111" s="779" t="s">
        <v>15614</v>
      </c>
      <c r="F9111" s="780" t="s">
        <v>5774</v>
      </c>
      <c r="G9111" s="781" t="s">
        <v>6475</v>
      </c>
      <c r="H9111" s="781" t="s">
        <v>6476</v>
      </c>
      <c r="I9111" s="781" t="s">
        <v>5517</v>
      </c>
      <c r="J9111" s="782">
        <v>0</v>
      </c>
      <c r="K9111" s="783">
        <v>0</v>
      </c>
      <c r="L9111" s="782"/>
      <c r="M9111" s="782"/>
      <c r="N9111" s="782">
        <v>0</v>
      </c>
      <c r="O9111" s="782">
        <v>0</v>
      </c>
      <c r="P9111" s="515">
        <v>0</v>
      </c>
      <c r="Q9111" s="782">
        <v>0</v>
      </c>
      <c r="R9111" s="782"/>
      <c r="T9111" s="568"/>
    </row>
    <row r="9112" spans="1:20" s="498" customFormat="1" ht="24" x14ac:dyDescent="0.25">
      <c r="A9112" s="772"/>
      <c r="D9112" s="515" t="s">
        <v>15615</v>
      </c>
      <c r="E9112" s="779" t="s">
        <v>15616</v>
      </c>
      <c r="F9112" s="780" t="s">
        <v>15617</v>
      </c>
      <c r="G9112" s="781" t="s">
        <v>6475</v>
      </c>
      <c r="H9112" s="781" t="s">
        <v>6476</v>
      </c>
      <c r="I9112" s="781" t="s">
        <v>5517</v>
      </c>
      <c r="J9112" s="782">
        <v>0</v>
      </c>
      <c r="K9112" s="783">
        <v>0</v>
      </c>
      <c r="L9112" s="782"/>
      <c r="M9112" s="782"/>
      <c r="N9112" s="782">
        <v>0</v>
      </c>
      <c r="O9112" s="782">
        <v>0</v>
      </c>
      <c r="P9112" s="515">
        <v>0</v>
      </c>
      <c r="Q9112" s="782">
        <v>0</v>
      </c>
      <c r="R9112" s="782"/>
      <c r="T9112" s="568"/>
    </row>
    <row r="9113" spans="1:20" s="498" customFormat="1" ht="12" x14ac:dyDescent="0.25">
      <c r="A9113" s="772"/>
      <c r="D9113" s="515" t="s">
        <v>15618</v>
      </c>
      <c r="E9113" s="779" t="s">
        <v>15619</v>
      </c>
      <c r="F9113" s="780" t="s">
        <v>14566</v>
      </c>
      <c r="G9113" s="781" t="s">
        <v>6475</v>
      </c>
      <c r="H9113" s="781" t="s">
        <v>6476</v>
      </c>
      <c r="I9113" s="781" t="s">
        <v>5517</v>
      </c>
      <c r="J9113" s="782">
        <v>0</v>
      </c>
      <c r="K9113" s="783">
        <v>0</v>
      </c>
      <c r="L9113" s="782"/>
      <c r="M9113" s="782"/>
      <c r="N9113" s="782">
        <v>0</v>
      </c>
      <c r="O9113" s="782">
        <v>0</v>
      </c>
      <c r="P9113" s="515">
        <v>0</v>
      </c>
      <c r="Q9113" s="782">
        <v>0</v>
      </c>
      <c r="R9113" s="782"/>
      <c r="T9113" s="568"/>
    </row>
    <row r="9114" spans="1:20" s="498" customFormat="1" ht="12" x14ac:dyDescent="0.25">
      <c r="A9114" s="772"/>
      <c r="B9114" s="566" t="s">
        <v>2904</v>
      </c>
      <c r="C9114" s="810"/>
      <c r="D9114" s="519"/>
      <c r="E9114" s="810"/>
      <c r="F9114" s="827"/>
      <c r="G9114" s="810"/>
      <c r="H9114" s="810"/>
      <c r="I9114" s="779"/>
      <c r="J9114" s="782">
        <v>3141956255</v>
      </c>
      <c r="K9114" s="783">
        <f>SUM(K9019,K9051)</f>
        <v>3141956255</v>
      </c>
      <c r="L9114" s="782">
        <f t="shared" ref="L9114:O9114" si="593">SUM(L9019,L9051)</f>
        <v>0</v>
      </c>
      <c r="M9114" s="782">
        <f t="shared" si="593"/>
        <v>0</v>
      </c>
      <c r="N9114" s="782">
        <f t="shared" si="593"/>
        <v>3402830609</v>
      </c>
      <c r="O9114" s="782">
        <f t="shared" si="593"/>
        <v>3463704965</v>
      </c>
      <c r="P9114" s="515">
        <v>10008491829</v>
      </c>
      <c r="Q9114" s="782">
        <v>2054791851</v>
      </c>
      <c r="R9114" s="782"/>
      <c r="T9114" s="568"/>
    </row>
    <row r="9115" spans="1:20" s="498" customFormat="1" ht="12" x14ac:dyDescent="0.25">
      <c r="A9115" s="772"/>
      <c r="D9115" s="816"/>
      <c r="F9115" s="536"/>
      <c r="J9115" s="776"/>
      <c r="K9115" s="776"/>
      <c r="L9115" s="776"/>
      <c r="M9115" s="776"/>
      <c r="N9115" s="776"/>
      <c r="O9115" s="776"/>
      <c r="Q9115" s="776"/>
      <c r="R9115" s="776"/>
      <c r="T9115" s="568"/>
    </row>
    <row r="9116" spans="1:20" s="498" customFormat="1" ht="12" x14ac:dyDescent="0.25">
      <c r="A9116" s="772" t="s">
        <v>15620</v>
      </c>
      <c r="B9116" s="773" t="s">
        <v>3327</v>
      </c>
      <c r="C9116" s="773"/>
      <c r="D9116" s="817"/>
      <c r="E9116" s="773"/>
      <c r="F9116" s="775"/>
      <c r="G9116" s="773"/>
      <c r="H9116" s="773"/>
      <c r="I9116" s="773"/>
      <c r="J9116" s="776"/>
      <c r="K9116" s="776"/>
      <c r="L9116" s="776"/>
      <c r="M9116" s="776"/>
      <c r="N9116" s="776"/>
      <c r="O9116" s="776"/>
      <c r="Q9116" s="776"/>
      <c r="R9116" s="776"/>
      <c r="T9116" s="568"/>
    </row>
    <row r="9117" spans="1:20" s="498" customFormat="1" ht="12" x14ac:dyDescent="0.25">
      <c r="A9117" s="772"/>
      <c r="C9117" s="773" t="s">
        <v>5123</v>
      </c>
      <c r="D9117" s="794"/>
      <c r="E9117" s="773"/>
      <c r="F9117" s="775"/>
      <c r="G9117" s="773"/>
      <c r="H9117" s="773"/>
      <c r="I9117" s="773"/>
      <c r="J9117" s="777">
        <v>1169819372</v>
      </c>
      <c r="K9117" s="789">
        <f>SUM(K9118:K9153)</f>
        <v>1169819372</v>
      </c>
      <c r="L9117" s="784">
        <f t="shared" ref="L9117:O9117" si="594">SUM(L9118:L9153)</f>
        <v>0</v>
      </c>
      <c r="M9117" s="784">
        <f t="shared" si="594"/>
        <v>0</v>
      </c>
      <c r="N9117" s="784">
        <f t="shared" si="594"/>
        <v>1181695098</v>
      </c>
      <c r="O9117" s="784">
        <f t="shared" si="594"/>
        <v>1193167866</v>
      </c>
      <c r="P9117" s="777">
        <f>SUM(K9117,N9117,O9117)</f>
        <v>3544682336</v>
      </c>
      <c r="Q9117" s="777">
        <v>2340344084</v>
      </c>
      <c r="R9117" s="777"/>
      <c r="T9117" s="568"/>
    </row>
    <row r="9118" spans="1:20" s="498" customFormat="1" ht="36" x14ac:dyDescent="0.25">
      <c r="A9118" s="772"/>
      <c r="D9118" s="515" t="s">
        <v>15621</v>
      </c>
      <c r="E9118" s="779" t="s">
        <v>15622</v>
      </c>
      <c r="F9118" s="780" t="s">
        <v>15623</v>
      </c>
      <c r="G9118" s="781" t="s">
        <v>6475</v>
      </c>
      <c r="H9118" s="781" t="s">
        <v>6476</v>
      </c>
      <c r="I9118" s="781" t="s">
        <v>5517</v>
      </c>
      <c r="J9118" s="782">
        <v>540813880</v>
      </c>
      <c r="K9118" s="783">
        <v>540813880</v>
      </c>
      <c r="L9118" s="784">
        <f t="shared" ref="L9118:L9153" si="595">SUM(J9118-K9118)</f>
        <v>0</v>
      </c>
      <c r="M9118" s="784">
        <f>SUM(K9118-J9118)</f>
        <v>0</v>
      </c>
      <c r="N9118" s="782">
        <v>546522885</v>
      </c>
      <c r="O9118" s="782">
        <v>551828932</v>
      </c>
      <c r="P9118" s="515">
        <v>1639165697</v>
      </c>
      <c r="Q9118" s="782">
        <v>1888465890</v>
      </c>
      <c r="R9118" s="782"/>
      <c r="T9118" s="568"/>
    </row>
    <row r="9119" spans="1:20" s="498" customFormat="1" ht="12" x14ac:dyDescent="0.25">
      <c r="A9119" s="772"/>
      <c r="D9119" s="515" t="s">
        <v>15624</v>
      </c>
      <c r="E9119" s="779" t="s">
        <v>15625</v>
      </c>
      <c r="F9119" s="780" t="s">
        <v>6905</v>
      </c>
      <c r="G9119" s="781" t="s">
        <v>6475</v>
      </c>
      <c r="H9119" s="781" t="s">
        <v>6476</v>
      </c>
      <c r="I9119" s="781" t="s">
        <v>5517</v>
      </c>
      <c r="J9119" s="782">
        <v>0</v>
      </c>
      <c r="K9119" s="783">
        <v>0</v>
      </c>
      <c r="L9119" s="784">
        <f t="shared" si="595"/>
        <v>0</v>
      </c>
      <c r="M9119" s="784">
        <f t="shared" ref="M9119:M9153" si="596">SUM(K9119-J9119)</f>
        <v>0</v>
      </c>
      <c r="N9119" s="782">
        <v>0</v>
      </c>
      <c r="O9119" s="782">
        <v>0</v>
      </c>
      <c r="P9119" s="515">
        <v>0</v>
      </c>
      <c r="Q9119" s="782">
        <v>0</v>
      </c>
      <c r="R9119" s="782"/>
      <c r="T9119" s="568"/>
    </row>
    <row r="9120" spans="1:20" s="498" customFormat="1" ht="24" x14ac:dyDescent="0.25">
      <c r="A9120" s="772"/>
      <c r="D9120" s="515" t="s">
        <v>15626</v>
      </c>
      <c r="E9120" s="779" t="s">
        <v>15627</v>
      </c>
      <c r="F9120" s="780" t="s">
        <v>5523</v>
      </c>
      <c r="G9120" s="781" t="s">
        <v>6475</v>
      </c>
      <c r="H9120" s="781" t="s">
        <v>6476</v>
      </c>
      <c r="I9120" s="781" t="s">
        <v>5517</v>
      </c>
      <c r="J9120" s="782">
        <v>0</v>
      </c>
      <c r="K9120" s="783">
        <v>0</v>
      </c>
      <c r="L9120" s="784">
        <f t="shared" si="595"/>
        <v>0</v>
      </c>
      <c r="M9120" s="784">
        <f t="shared" si="596"/>
        <v>0</v>
      </c>
      <c r="N9120" s="782">
        <v>0</v>
      </c>
      <c r="O9120" s="782">
        <v>0</v>
      </c>
      <c r="P9120" s="515">
        <v>0</v>
      </c>
      <c r="Q9120" s="782">
        <v>5178650</v>
      </c>
      <c r="R9120" s="782"/>
      <c r="T9120" s="568"/>
    </row>
    <row r="9121" spans="1:20" s="498" customFormat="1" ht="12" x14ac:dyDescent="0.25">
      <c r="A9121" s="772"/>
      <c r="D9121" s="515" t="s">
        <v>15628</v>
      </c>
      <c r="E9121" s="779" t="s">
        <v>15629</v>
      </c>
      <c r="F9121" s="780" t="s">
        <v>5526</v>
      </c>
      <c r="G9121" s="781" t="s">
        <v>6475</v>
      </c>
      <c r="H9121" s="781" t="s">
        <v>6476</v>
      </c>
      <c r="I9121" s="781" t="s">
        <v>5517</v>
      </c>
      <c r="J9121" s="782">
        <v>148549130</v>
      </c>
      <c r="K9121" s="783">
        <v>148549130</v>
      </c>
      <c r="L9121" s="784">
        <f t="shared" si="595"/>
        <v>0</v>
      </c>
      <c r="M9121" s="784">
        <f t="shared" si="596"/>
        <v>0</v>
      </c>
      <c r="N9121" s="782">
        <v>150005494</v>
      </c>
      <c r="O9121" s="782">
        <v>151461858</v>
      </c>
      <c r="P9121" s="515">
        <v>450016482</v>
      </c>
      <c r="Q9121" s="782">
        <v>121844560</v>
      </c>
      <c r="R9121" s="782"/>
      <c r="T9121" s="568"/>
    </row>
    <row r="9122" spans="1:20" s="498" customFormat="1" ht="12" x14ac:dyDescent="0.25">
      <c r="A9122" s="772"/>
      <c r="D9122" s="515" t="s">
        <v>15630</v>
      </c>
      <c r="E9122" s="779" t="s">
        <v>15631</v>
      </c>
      <c r="F9122" s="780" t="s">
        <v>5529</v>
      </c>
      <c r="G9122" s="781" t="s">
        <v>6475</v>
      </c>
      <c r="H9122" s="781" t="s">
        <v>6476</v>
      </c>
      <c r="I9122" s="781" t="s">
        <v>5517</v>
      </c>
      <c r="J9122" s="782">
        <v>21362277</v>
      </c>
      <c r="K9122" s="783">
        <v>21362277</v>
      </c>
      <c r="L9122" s="784">
        <f t="shared" si="595"/>
        <v>0</v>
      </c>
      <c r="M9122" s="784">
        <f t="shared" si="596"/>
        <v>0</v>
      </c>
      <c r="N9122" s="782">
        <v>21571711</v>
      </c>
      <c r="O9122" s="782">
        <v>21781145</v>
      </c>
      <c r="P9122" s="515">
        <v>64715133</v>
      </c>
      <c r="Q9122" s="782">
        <v>141662350</v>
      </c>
      <c r="R9122" s="782"/>
      <c r="T9122" s="568"/>
    </row>
    <row r="9123" spans="1:20" s="498" customFormat="1" ht="12" x14ac:dyDescent="0.25">
      <c r="A9123" s="772"/>
      <c r="D9123" s="515" t="s">
        <v>15632</v>
      </c>
      <c r="E9123" s="779" t="s">
        <v>15633</v>
      </c>
      <c r="F9123" s="780" t="s">
        <v>5532</v>
      </c>
      <c r="G9123" s="781" t="s">
        <v>6475</v>
      </c>
      <c r="H9123" s="781" t="s">
        <v>6476</v>
      </c>
      <c r="I9123" s="781" t="s">
        <v>5517</v>
      </c>
      <c r="J9123" s="782">
        <v>9766020</v>
      </c>
      <c r="K9123" s="783">
        <v>9766020</v>
      </c>
      <c r="L9123" s="784">
        <f t="shared" si="595"/>
        <v>0</v>
      </c>
      <c r="M9123" s="784">
        <f t="shared" si="596"/>
        <v>0</v>
      </c>
      <c r="N9123" s="782">
        <v>9861765</v>
      </c>
      <c r="O9123" s="782">
        <v>9957511</v>
      </c>
      <c r="P9123" s="515">
        <v>29585296</v>
      </c>
      <c r="Q9123" s="782">
        <v>97644960</v>
      </c>
      <c r="R9123" s="782"/>
      <c r="T9123" s="568"/>
    </row>
    <row r="9124" spans="1:20" s="498" customFormat="1" ht="12" x14ac:dyDescent="0.25">
      <c r="A9124" s="772"/>
      <c r="D9124" s="515" t="s">
        <v>15634</v>
      </c>
      <c r="E9124" s="779" t="s">
        <v>15635</v>
      </c>
      <c r="F9124" s="780" t="s">
        <v>5535</v>
      </c>
      <c r="G9124" s="781" t="s">
        <v>6475</v>
      </c>
      <c r="H9124" s="781" t="s">
        <v>6476</v>
      </c>
      <c r="I9124" s="781" t="s">
        <v>5517</v>
      </c>
      <c r="J9124" s="782">
        <v>4711257</v>
      </c>
      <c r="K9124" s="783">
        <v>4711257</v>
      </c>
      <c r="L9124" s="784">
        <f t="shared" si="595"/>
        <v>0</v>
      </c>
      <c r="M9124" s="784">
        <f t="shared" si="596"/>
        <v>0</v>
      </c>
      <c r="N9124" s="782">
        <v>4757446</v>
      </c>
      <c r="O9124" s="782">
        <v>4803635</v>
      </c>
      <c r="P9124" s="515">
        <v>14272338</v>
      </c>
      <c r="Q9124" s="782">
        <v>21988730</v>
      </c>
      <c r="R9124" s="782"/>
      <c r="T9124" s="568"/>
    </row>
    <row r="9125" spans="1:20" s="498" customFormat="1" ht="12" x14ac:dyDescent="0.25">
      <c r="A9125" s="772"/>
      <c r="D9125" s="515" t="s">
        <v>15636</v>
      </c>
      <c r="E9125" s="779" t="s">
        <v>15637</v>
      </c>
      <c r="F9125" s="780" t="s">
        <v>5538</v>
      </c>
      <c r="G9125" s="781" t="s">
        <v>6475</v>
      </c>
      <c r="H9125" s="781" t="s">
        <v>6476</v>
      </c>
      <c r="I9125" s="781" t="s">
        <v>5517</v>
      </c>
      <c r="J9125" s="782">
        <v>2067152</v>
      </c>
      <c r="K9125" s="783">
        <v>2067152</v>
      </c>
      <c r="L9125" s="784">
        <f t="shared" si="595"/>
        <v>0</v>
      </c>
      <c r="M9125" s="784">
        <f t="shared" si="596"/>
        <v>0</v>
      </c>
      <c r="N9125" s="782">
        <v>2087418</v>
      </c>
      <c r="O9125" s="782">
        <v>2107684</v>
      </c>
      <c r="P9125" s="515">
        <v>6262254</v>
      </c>
      <c r="Q9125" s="782">
        <v>0</v>
      </c>
      <c r="R9125" s="782"/>
      <c r="T9125" s="568"/>
    </row>
    <row r="9126" spans="1:20" s="498" customFormat="1" ht="12" x14ac:dyDescent="0.25">
      <c r="A9126" s="772"/>
      <c r="D9126" s="515" t="s">
        <v>15638</v>
      </c>
      <c r="E9126" s="779" t="s">
        <v>15639</v>
      </c>
      <c r="F9126" s="780" t="s">
        <v>5796</v>
      </c>
      <c r="G9126" s="781" t="s">
        <v>6475</v>
      </c>
      <c r="H9126" s="781" t="s">
        <v>6476</v>
      </c>
      <c r="I9126" s="781" t="s">
        <v>5517</v>
      </c>
      <c r="J9126" s="782">
        <v>35070679</v>
      </c>
      <c r="K9126" s="783">
        <v>35070679</v>
      </c>
      <c r="L9126" s="784">
        <f t="shared" si="595"/>
        <v>0</v>
      </c>
      <c r="M9126" s="784">
        <f t="shared" si="596"/>
        <v>0</v>
      </c>
      <c r="N9126" s="782">
        <v>35414510</v>
      </c>
      <c r="O9126" s="782">
        <v>35758340</v>
      </c>
      <c r="P9126" s="515">
        <v>106243529</v>
      </c>
      <c r="Q9126" s="782">
        <v>63558944</v>
      </c>
      <c r="R9126" s="782"/>
      <c r="T9126" s="568"/>
    </row>
    <row r="9127" spans="1:20" s="498" customFormat="1" ht="12" x14ac:dyDescent="0.25">
      <c r="A9127" s="772"/>
      <c r="D9127" s="515" t="s">
        <v>15640</v>
      </c>
      <c r="E9127" s="779" t="s">
        <v>15641</v>
      </c>
      <c r="F9127" s="780" t="s">
        <v>5544</v>
      </c>
      <c r="G9127" s="781" t="s">
        <v>6475</v>
      </c>
      <c r="H9127" s="781" t="s">
        <v>6476</v>
      </c>
      <c r="I9127" s="781" t="s">
        <v>5517</v>
      </c>
      <c r="J9127" s="782">
        <v>70653355</v>
      </c>
      <c r="K9127" s="783">
        <v>70653355</v>
      </c>
      <c r="L9127" s="784">
        <f t="shared" si="595"/>
        <v>0</v>
      </c>
      <c r="M9127" s="784">
        <f t="shared" si="596"/>
        <v>0</v>
      </c>
      <c r="N9127" s="782">
        <v>71346035</v>
      </c>
      <c r="O9127" s="782">
        <v>72038715</v>
      </c>
      <c r="P9127" s="515">
        <v>214038105</v>
      </c>
      <c r="Q9127" s="782">
        <v>0</v>
      </c>
      <c r="R9127" s="782"/>
      <c r="T9127" s="568"/>
    </row>
    <row r="9128" spans="1:20" s="498" customFormat="1" ht="12" x14ac:dyDescent="0.25">
      <c r="A9128" s="772"/>
      <c r="D9128" s="515" t="s">
        <v>15642</v>
      </c>
      <c r="E9128" s="779" t="s">
        <v>15643</v>
      </c>
      <c r="F9128" s="780" t="s">
        <v>6746</v>
      </c>
      <c r="G9128" s="781" t="s">
        <v>6475</v>
      </c>
      <c r="H9128" s="781" t="s">
        <v>6476</v>
      </c>
      <c r="I9128" s="781" t="s">
        <v>5517</v>
      </c>
      <c r="J9128" s="782">
        <v>52791929</v>
      </c>
      <c r="K9128" s="783">
        <v>52791929</v>
      </c>
      <c r="L9128" s="784">
        <f t="shared" si="595"/>
        <v>0</v>
      </c>
      <c r="M9128" s="784">
        <f t="shared" si="596"/>
        <v>0</v>
      </c>
      <c r="N9128" s="782">
        <v>53309497</v>
      </c>
      <c r="O9128" s="782">
        <v>53827065</v>
      </c>
      <c r="P9128" s="515">
        <v>159928491</v>
      </c>
      <c r="Q9128" s="782">
        <v>0</v>
      </c>
      <c r="R9128" s="782"/>
      <c r="T9128" s="568"/>
    </row>
    <row r="9129" spans="1:20" s="498" customFormat="1" ht="12" x14ac:dyDescent="0.25">
      <c r="A9129" s="772"/>
      <c r="D9129" s="515" t="s">
        <v>15644</v>
      </c>
      <c r="E9129" s="779" t="s">
        <v>15645</v>
      </c>
      <c r="F9129" s="780" t="s">
        <v>8170</v>
      </c>
      <c r="G9129" s="781" t="s">
        <v>6475</v>
      </c>
      <c r="H9129" s="781" t="s">
        <v>6476</v>
      </c>
      <c r="I9129" s="781" t="s">
        <v>5517</v>
      </c>
      <c r="J9129" s="782">
        <v>117899381</v>
      </c>
      <c r="K9129" s="783">
        <v>117899381</v>
      </c>
      <c r="L9129" s="784">
        <f t="shared" si="595"/>
        <v>0</v>
      </c>
      <c r="M9129" s="784">
        <f t="shared" si="596"/>
        <v>0</v>
      </c>
      <c r="N9129" s="782">
        <v>119055257</v>
      </c>
      <c r="O9129" s="782">
        <v>120211133</v>
      </c>
      <c r="P9129" s="515">
        <v>357165771</v>
      </c>
      <c r="Q9129" s="782">
        <v>0</v>
      </c>
      <c r="R9129" s="782"/>
      <c r="T9129" s="568"/>
    </row>
    <row r="9130" spans="1:20" s="498" customFormat="1" ht="12" x14ac:dyDescent="0.25">
      <c r="A9130" s="772"/>
      <c r="D9130" s="515" t="s">
        <v>15646</v>
      </c>
      <c r="E9130" s="779" t="s">
        <v>15647</v>
      </c>
      <c r="F9130" s="780" t="s">
        <v>14759</v>
      </c>
      <c r="G9130" s="781" t="s">
        <v>6475</v>
      </c>
      <c r="H9130" s="781" t="s">
        <v>6476</v>
      </c>
      <c r="I9130" s="781" t="s">
        <v>5517</v>
      </c>
      <c r="J9130" s="782">
        <v>39010</v>
      </c>
      <c r="K9130" s="783">
        <v>39010</v>
      </c>
      <c r="L9130" s="784">
        <f t="shared" si="595"/>
        <v>0</v>
      </c>
      <c r="M9130" s="784">
        <f t="shared" si="596"/>
        <v>0</v>
      </c>
      <c r="N9130" s="782">
        <v>39393</v>
      </c>
      <c r="O9130" s="782">
        <v>39775</v>
      </c>
      <c r="P9130" s="515">
        <v>118178</v>
      </c>
      <c r="Q9130" s="782">
        <v>0</v>
      </c>
      <c r="R9130" s="782"/>
      <c r="T9130" s="568"/>
    </row>
    <row r="9131" spans="1:20" s="498" customFormat="1" ht="12" x14ac:dyDescent="0.25">
      <c r="A9131" s="772"/>
      <c r="D9131" s="515" t="s">
        <v>15648</v>
      </c>
      <c r="E9131" s="779" t="s">
        <v>15649</v>
      </c>
      <c r="F9131" s="780" t="s">
        <v>5553</v>
      </c>
      <c r="G9131" s="781" t="s">
        <v>6475</v>
      </c>
      <c r="H9131" s="781" t="s">
        <v>6476</v>
      </c>
      <c r="I9131" s="781" t="s">
        <v>5517</v>
      </c>
      <c r="J9131" s="782">
        <v>36129213</v>
      </c>
      <c r="K9131" s="783">
        <v>36129213</v>
      </c>
      <c r="L9131" s="784">
        <f t="shared" si="595"/>
        <v>0</v>
      </c>
      <c r="M9131" s="784">
        <f t="shared" si="596"/>
        <v>0</v>
      </c>
      <c r="N9131" s="782">
        <v>36483421</v>
      </c>
      <c r="O9131" s="782">
        <v>36837629</v>
      </c>
      <c r="P9131" s="515">
        <v>109450263</v>
      </c>
      <c r="Q9131" s="782">
        <v>0</v>
      </c>
      <c r="R9131" s="782"/>
      <c r="T9131" s="568"/>
    </row>
    <row r="9132" spans="1:20" s="498" customFormat="1" ht="12" x14ac:dyDescent="0.25">
      <c r="A9132" s="772"/>
      <c r="D9132" s="515" t="s">
        <v>15650</v>
      </c>
      <c r="E9132" s="779" t="s">
        <v>15651</v>
      </c>
      <c r="F9132" s="780" t="s">
        <v>6425</v>
      </c>
      <c r="G9132" s="781" t="s">
        <v>6475</v>
      </c>
      <c r="H9132" s="781" t="s">
        <v>6476</v>
      </c>
      <c r="I9132" s="781" t="s">
        <v>5517</v>
      </c>
      <c r="J9132" s="782">
        <v>1540805</v>
      </c>
      <c r="K9132" s="783">
        <v>1540805</v>
      </c>
      <c r="L9132" s="782">
        <f t="shared" si="595"/>
        <v>0</v>
      </c>
      <c r="M9132" s="782">
        <f t="shared" si="596"/>
        <v>0</v>
      </c>
      <c r="N9132" s="782">
        <v>1555911</v>
      </c>
      <c r="O9132" s="782">
        <v>1571017</v>
      </c>
      <c r="P9132" s="515">
        <v>4667733</v>
      </c>
      <c r="Q9132" s="782">
        <v>0</v>
      </c>
      <c r="R9132" s="782"/>
      <c r="T9132" s="568"/>
    </row>
    <row r="9133" spans="1:20" s="751" customFormat="1" ht="12" customHeight="1" x14ac:dyDescent="0.3">
      <c r="A9133" s="946" t="s">
        <v>5500</v>
      </c>
      <c r="B9133" s="946"/>
      <c r="C9133" s="946"/>
      <c r="D9133" s="946"/>
      <c r="E9133" s="946"/>
      <c r="F9133" s="946"/>
      <c r="G9133" s="946"/>
      <c r="H9133" s="946"/>
      <c r="I9133" s="946"/>
      <c r="J9133" s="946"/>
      <c r="K9133" s="946"/>
      <c r="L9133" s="946"/>
      <c r="M9133" s="946"/>
      <c r="N9133" s="946"/>
      <c r="O9133" s="946"/>
      <c r="P9133" s="946"/>
      <c r="Q9133" s="946"/>
      <c r="T9133" s="752"/>
    </row>
    <row r="9134" spans="1:20" s="751" customFormat="1" ht="13.8" x14ac:dyDescent="0.3">
      <c r="A9134" s="946" t="s">
        <v>5501</v>
      </c>
      <c r="B9134" s="946"/>
      <c r="C9134" s="946"/>
      <c r="D9134" s="946"/>
      <c r="E9134" s="946"/>
      <c r="F9134" s="946"/>
      <c r="G9134" s="946"/>
      <c r="H9134" s="946"/>
      <c r="I9134" s="946"/>
      <c r="J9134" s="946"/>
      <c r="K9134" s="946"/>
      <c r="L9134" s="946"/>
      <c r="M9134" s="946"/>
      <c r="N9134" s="946"/>
      <c r="O9134" s="946"/>
      <c r="P9134" s="946"/>
      <c r="Q9134" s="946"/>
      <c r="T9134" s="752"/>
    </row>
    <row r="9135" spans="1:20" s="753" customFormat="1" ht="13.2" x14ac:dyDescent="0.25">
      <c r="A9135" s="947" t="s">
        <v>12786</v>
      </c>
      <c r="B9135" s="947"/>
      <c r="C9135" s="947"/>
      <c r="D9135" s="947"/>
      <c r="E9135" s="947"/>
      <c r="F9135" s="947"/>
      <c r="G9135" s="947"/>
      <c r="H9135" s="947"/>
      <c r="I9135" s="947"/>
      <c r="J9135" s="947"/>
      <c r="K9135" s="947"/>
      <c r="L9135" s="947"/>
      <c r="M9135" s="947"/>
      <c r="N9135" s="947"/>
      <c r="O9135" s="947"/>
      <c r="P9135" s="947"/>
      <c r="Q9135" s="947"/>
      <c r="T9135" s="754"/>
    </row>
    <row r="9136" spans="1:20" s="760" customFormat="1" ht="24" customHeight="1" x14ac:dyDescent="0.25">
      <c r="A9136" s="943" t="s">
        <v>5502</v>
      </c>
      <c r="B9136" s="948" t="s">
        <v>5503</v>
      </c>
      <c r="C9136" s="949"/>
      <c r="D9136" s="755"/>
      <c r="E9136" s="943" t="s">
        <v>5504</v>
      </c>
      <c r="F9136" s="943" t="s">
        <v>4881</v>
      </c>
      <c r="G9136" s="943" t="s">
        <v>5505</v>
      </c>
      <c r="H9136" s="943" t="s">
        <v>5506</v>
      </c>
      <c r="I9136" s="943" t="s">
        <v>5507</v>
      </c>
      <c r="J9136" s="756" t="s">
        <v>3115</v>
      </c>
      <c r="K9136" s="757" t="s">
        <v>3116</v>
      </c>
      <c r="L9136" s="758" t="s">
        <v>5508</v>
      </c>
      <c r="M9136" s="758" t="s">
        <v>5509</v>
      </c>
      <c r="N9136" s="756" t="s">
        <v>3116</v>
      </c>
      <c r="O9136" s="756" t="s">
        <v>3116</v>
      </c>
      <c r="P9136" s="759" t="s">
        <v>3317</v>
      </c>
      <c r="Q9136" s="759" t="s">
        <v>3341</v>
      </c>
      <c r="R9136" s="759" t="s">
        <v>5510</v>
      </c>
      <c r="T9136" s="761"/>
    </row>
    <row r="9137" spans="1:20" s="760" customFormat="1" ht="19.5" customHeight="1" x14ac:dyDescent="0.25">
      <c r="A9137" s="944"/>
      <c r="B9137" s="950"/>
      <c r="C9137" s="951"/>
      <c r="D9137" s="762"/>
      <c r="E9137" s="944"/>
      <c r="F9137" s="944"/>
      <c r="G9137" s="944"/>
      <c r="H9137" s="944"/>
      <c r="I9137" s="944"/>
      <c r="J9137" s="763">
        <v>2020</v>
      </c>
      <c r="K9137" s="764" t="s">
        <v>3120</v>
      </c>
      <c r="L9137" s="765" t="s">
        <v>3120</v>
      </c>
      <c r="M9137" s="765" t="s">
        <v>3120</v>
      </c>
      <c r="N9137" s="766" t="s">
        <v>5068</v>
      </c>
      <c r="O9137" s="766" t="s">
        <v>5069</v>
      </c>
      <c r="P9137" s="763" t="s">
        <v>4882</v>
      </c>
      <c r="Q9137" s="766" t="s">
        <v>5102</v>
      </c>
      <c r="R9137" s="763"/>
      <c r="T9137" s="761"/>
    </row>
    <row r="9138" spans="1:20" s="760" customFormat="1" ht="15.75" customHeight="1" x14ac:dyDescent="0.25">
      <c r="A9138" s="945"/>
      <c r="B9138" s="952"/>
      <c r="C9138" s="953"/>
      <c r="D9138" s="768"/>
      <c r="E9138" s="945"/>
      <c r="F9138" s="945"/>
      <c r="G9138" s="945"/>
      <c r="H9138" s="945"/>
      <c r="I9138" s="945"/>
      <c r="J9138" s="769" t="s">
        <v>14</v>
      </c>
      <c r="K9138" s="770" t="s">
        <v>14</v>
      </c>
      <c r="L9138" s="771" t="s">
        <v>14</v>
      </c>
      <c r="M9138" s="771" t="s">
        <v>14</v>
      </c>
      <c r="N9138" s="769" t="s">
        <v>14</v>
      </c>
      <c r="O9138" s="769" t="s">
        <v>14</v>
      </c>
      <c r="P9138" s="769" t="s">
        <v>14</v>
      </c>
      <c r="Q9138" s="769" t="s">
        <v>14</v>
      </c>
      <c r="R9138" s="769"/>
      <c r="T9138" s="761"/>
    </row>
    <row r="9139" spans="1:20" s="498" customFormat="1" ht="12" x14ac:dyDescent="0.25">
      <c r="A9139" s="772"/>
      <c r="D9139" s="515" t="s">
        <v>15652</v>
      </c>
      <c r="E9139" s="779" t="s">
        <v>15653</v>
      </c>
      <c r="F9139" s="780" t="s">
        <v>7429</v>
      </c>
      <c r="G9139" s="781" t="s">
        <v>6475</v>
      </c>
      <c r="H9139" s="781" t="s">
        <v>6476</v>
      </c>
      <c r="I9139" s="781" t="s">
        <v>5517</v>
      </c>
      <c r="J9139" s="782">
        <v>0</v>
      </c>
      <c r="K9139" s="783">
        <v>0</v>
      </c>
      <c r="L9139" s="784">
        <f t="shared" si="595"/>
        <v>0</v>
      </c>
      <c r="M9139" s="784">
        <f t="shared" si="596"/>
        <v>0</v>
      </c>
      <c r="N9139" s="782">
        <v>0</v>
      </c>
      <c r="O9139" s="782">
        <v>0</v>
      </c>
      <c r="P9139" s="515">
        <v>0</v>
      </c>
      <c r="Q9139" s="782">
        <v>0</v>
      </c>
      <c r="R9139" s="782"/>
      <c r="T9139" s="568"/>
    </row>
    <row r="9140" spans="1:20" s="498" customFormat="1" ht="12" x14ac:dyDescent="0.25">
      <c r="A9140" s="772"/>
      <c r="D9140" s="515" t="s">
        <v>15654</v>
      </c>
      <c r="E9140" s="779" t="s">
        <v>15655</v>
      </c>
      <c r="F9140" s="780" t="s">
        <v>5556</v>
      </c>
      <c r="G9140" s="781" t="s">
        <v>6475</v>
      </c>
      <c r="H9140" s="781" t="s">
        <v>6476</v>
      </c>
      <c r="I9140" s="781" t="s">
        <v>5517</v>
      </c>
      <c r="J9140" s="782">
        <v>14173933</v>
      </c>
      <c r="K9140" s="783">
        <v>14173933</v>
      </c>
      <c r="L9140" s="784">
        <f t="shared" si="595"/>
        <v>0</v>
      </c>
      <c r="M9140" s="784">
        <f t="shared" si="596"/>
        <v>0</v>
      </c>
      <c r="N9140" s="782">
        <v>14312893</v>
      </c>
      <c r="O9140" s="782">
        <v>14451853</v>
      </c>
      <c r="P9140" s="515">
        <v>42938679</v>
      </c>
      <c r="Q9140" s="782">
        <v>0</v>
      </c>
      <c r="R9140" s="782"/>
      <c r="T9140" s="568"/>
    </row>
    <row r="9141" spans="1:20" s="498" customFormat="1" ht="24" x14ac:dyDescent="0.25">
      <c r="A9141" s="772"/>
      <c r="D9141" s="515" t="s">
        <v>15656</v>
      </c>
      <c r="E9141" s="779" t="s">
        <v>15657</v>
      </c>
      <c r="F9141" s="780" t="s">
        <v>6756</v>
      </c>
      <c r="G9141" s="781" t="s">
        <v>6475</v>
      </c>
      <c r="H9141" s="781" t="s">
        <v>6476</v>
      </c>
      <c r="I9141" s="781" t="s">
        <v>5517</v>
      </c>
      <c r="J9141" s="782">
        <v>0</v>
      </c>
      <c r="K9141" s="783">
        <v>0</v>
      </c>
      <c r="L9141" s="784">
        <f t="shared" si="595"/>
        <v>0</v>
      </c>
      <c r="M9141" s="784">
        <f t="shared" si="596"/>
        <v>0</v>
      </c>
      <c r="N9141" s="782">
        <v>0</v>
      </c>
      <c r="O9141" s="782">
        <v>0</v>
      </c>
      <c r="P9141" s="515">
        <v>0</v>
      </c>
      <c r="Q9141" s="782">
        <v>0</v>
      </c>
      <c r="R9141" s="782"/>
      <c r="T9141" s="568"/>
    </row>
    <row r="9142" spans="1:20" s="498" customFormat="1" ht="12" x14ac:dyDescent="0.25">
      <c r="A9142" s="772"/>
      <c r="D9142" s="515" t="s">
        <v>15658</v>
      </c>
      <c r="E9142" s="779" t="s">
        <v>15659</v>
      </c>
      <c r="F9142" s="780" t="s">
        <v>6768</v>
      </c>
      <c r="G9142" s="781" t="s">
        <v>6475</v>
      </c>
      <c r="H9142" s="781" t="s">
        <v>6476</v>
      </c>
      <c r="I9142" s="781" t="s">
        <v>5517</v>
      </c>
      <c r="J9142" s="782">
        <v>0</v>
      </c>
      <c r="K9142" s="783">
        <v>0</v>
      </c>
      <c r="L9142" s="784">
        <f t="shared" si="595"/>
        <v>0</v>
      </c>
      <c r="M9142" s="784">
        <f t="shared" si="596"/>
        <v>0</v>
      </c>
      <c r="N9142" s="782">
        <v>0</v>
      </c>
      <c r="O9142" s="782">
        <v>0</v>
      </c>
      <c r="P9142" s="515">
        <v>0</v>
      </c>
      <c r="Q9142" s="782">
        <v>0</v>
      </c>
      <c r="R9142" s="782"/>
      <c r="T9142" s="568"/>
    </row>
    <row r="9143" spans="1:20" s="498" customFormat="1" ht="12" x14ac:dyDescent="0.25">
      <c r="A9143" s="772"/>
      <c r="D9143" s="515" t="s">
        <v>15660</v>
      </c>
      <c r="E9143" s="779" t="s">
        <v>15661</v>
      </c>
      <c r="F9143" s="780" t="s">
        <v>8624</v>
      </c>
      <c r="G9143" s="781" t="s">
        <v>6475</v>
      </c>
      <c r="H9143" s="781" t="s">
        <v>6476</v>
      </c>
      <c r="I9143" s="781" t="s">
        <v>5517</v>
      </c>
      <c r="J9143" s="782">
        <v>0</v>
      </c>
      <c r="K9143" s="783">
        <v>0</v>
      </c>
      <c r="L9143" s="784">
        <f t="shared" si="595"/>
        <v>0</v>
      </c>
      <c r="M9143" s="784">
        <f t="shared" si="596"/>
        <v>0</v>
      </c>
      <c r="N9143" s="782">
        <v>0</v>
      </c>
      <c r="O9143" s="782">
        <v>0</v>
      </c>
      <c r="P9143" s="515">
        <v>0</v>
      </c>
      <c r="Q9143" s="782">
        <v>0</v>
      </c>
      <c r="R9143" s="782"/>
      <c r="T9143" s="568"/>
    </row>
    <row r="9144" spans="1:20" s="498" customFormat="1" ht="12" x14ac:dyDescent="0.25">
      <c r="A9144" s="772"/>
      <c r="D9144" s="515" t="s">
        <v>15662</v>
      </c>
      <c r="E9144" s="779" t="s">
        <v>15663</v>
      </c>
      <c r="F9144" s="780" t="s">
        <v>8861</v>
      </c>
      <c r="G9144" s="781" t="s">
        <v>6475</v>
      </c>
      <c r="H9144" s="781" t="s">
        <v>6476</v>
      </c>
      <c r="I9144" s="781" t="s">
        <v>5517</v>
      </c>
      <c r="J9144" s="782">
        <v>108487813</v>
      </c>
      <c r="K9144" s="783">
        <v>108487813</v>
      </c>
      <c r="L9144" s="784">
        <f t="shared" si="595"/>
        <v>0</v>
      </c>
      <c r="M9144" s="784">
        <f t="shared" si="596"/>
        <v>0</v>
      </c>
      <c r="N9144" s="782">
        <v>109551419</v>
      </c>
      <c r="O9144" s="782">
        <v>110615025</v>
      </c>
      <c r="P9144" s="515">
        <v>328654257</v>
      </c>
      <c r="Q9144" s="782">
        <v>0</v>
      </c>
      <c r="R9144" s="782"/>
      <c r="T9144" s="568"/>
    </row>
    <row r="9145" spans="1:20" s="498" customFormat="1" ht="24" x14ac:dyDescent="0.25">
      <c r="A9145" s="772"/>
      <c r="D9145" s="515" t="s">
        <v>15664</v>
      </c>
      <c r="E9145" s="779" t="s">
        <v>15665</v>
      </c>
      <c r="F9145" s="780" t="s">
        <v>7444</v>
      </c>
      <c r="G9145" s="781" t="s">
        <v>6475</v>
      </c>
      <c r="H9145" s="781" t="s">
        <v>6476</v>
      </c>
      <c r="I9145" s="781" t="s">
        <v>5517</v>
      </c>
      <c r="J9145" s="782">
        <v>5763538</v>
      </c>
      <c r="K9145" s="783">
        <v>5763538</v>
      </c>
      <c r="L9145" s="784">
        <f t="shared" si="595"/>
        <v>0</v>
      </c>
      <c r="M9145" s="784">
        <f t="shared" si="596"/>
        <v>0</v>
      </c>
      <c r="N9145" s="782">
        <v>5820043</v>
      </c>
      <c r="O9145" s="782">
        <v>5876549</v>
      </c>
      <c r="P9145" s="515">
        <v>17460130</v>
      </c>
      <c r="Q9145" s="782">
        <v>0</v>
      </c>
      <c r="R9145" s="782"/>
      <c r="T9145" s="568"/>
    </row>
    <row r="9146" spans="1:20" s="498" customFormat="1" ht="24" x14ac:dyDescent="0.25">
      <c r="A9146" s="772"/>
      <c r="D9146" s="515" t="s">
        <v>15666</v>
      </c>
      <c r="E9146" s="779" t="s">
        <v>15667</v>
      </c>
      <c r="F9146" s="780" t="s">
        <v>11646</v>
      </c>
      <c r="G9146" s="781" t="s">
        <v>6475</v>
      </c>
      <c r="H9146" s="781" t="s">
        <v>6476</v>
      </c>
      <c r="I9146" s="781" t="s">
        <v>5517</v>
      </c>
      <c r="J9146" s="782">
        <v>0</v>
      </c>
      <c r="K9146" s="783">
        <v>0</v>
      </c>
      <c r="L9146" s="784">
        <f t="shared" si="595"/>
        <v>0</v>
      </c>
      <c r="M9146" s="784">
        <f t="shared" si="596"/>
        <v>0</v>
      </c>
      <c r="N9146" s="782">
        <v>0</v>
      </c>
      <c r="O9146" s="782">
        <v>0</v>
      </c>
      <c r="P9146" s="515">
        <v>0</v>
      </c>
      <c r="Q9146" s="782">
        <v>0</v>
      </c>
      <c r="R9146" s="782"/>
      <c r="T9146" s="568"/>
    </row>
    <row r="9147" spans="1:20" s="498" customFormat="1" ht="12" x14ac:dyDescent="0.25">
      <c r="A9147" s="772"/>
      <c r="D9147" s="515" t="s">
        <v>15668</v>
      </c>
      <c r="E9147" s="779" t="s">
        <v>15669</v>
      </c>
      <c r="F9147" s="780" t="s">
        <v>6335</v>
      </c>
      <c r="G9147" s="781" t="s">
        <v>6475</v>
      </c>
      <c r="H9147" s="781" t="s">
        <v>6476</v>
      </c>
      <c r="I9147" s="781" t="s">
        <v>5517</v>
      </c>
      <c r="J9147" s="782">
        <v>0</v>
      </c>
      <c r="K9147" s="783">
        <v>0</v>
      </c>
      <c r="L9147" s="784">
        <f t="shared" si="595"/>
        <v>0</v>
      </c>
      <c r="M9147" s="784">
        <f t="shared" si="596"/>
        <v>0</v>
      </c>
      <c r="N9147" s="782">
        <v>0</v>
      </c>
      <c r="O9147" s="782">
        <v>0</v>
      </c>
      <c r="P9147" s="515">
        <v>0</v>
      </c>
      <c r="Q9147" s="782">
        <v>0</v>
      </c>
      <c r="R9147" s="782"/>
      <c r="T9147" s="568"/>
    </row>
    <row r="9148" spans="1:20" s="498" customFormat="1" ht="12" x14ac:dyDescent="0.25">
      <c r="A9148" s="772"/>
      <c r="D9148" s="515" t="s">
        <v>15670</v>
      </c>
      <c r="E9148" s="779" t="s">
        <v>15671</v>
      </c>
      <c r="F9148" s="780" t="s">
        <v>8177</v>
      </c>
      <c r="G9148" s="781" t="s">
        <v>6475</v>
      </c>
      <c r="H9148" s="781" t="s">
        <v>6476</v>
      </c>
      <c r="I9148" s="781" t="s">
        <v>5517</v>
      </c>
      <c r="J9148" s="782">
        <v>0</v>
      </c>
      <c r="K9148" s="783">
        <v>0</v>
      </c>
      <c r="L9148" s="784">
        <f t="shared" si="595"/>
        <v>0</v>
      </c>
      <c r="M9148" s="784">
        <f t="shared" si="596"/>
        <v>0</v>
      </c>
      <c r="N9148" s="782">
        <v>0</v>
      </c>
      <c r="O9148" s="782">
        <v>0</v>
      </c>
      <c r="P9148" s="515">
        <v>0</v>
      </c>
      <c r="Q9148" s="782">
        <v>0</v>
      </c>
      <c r="R9148" s="782"/>
      <c r="T9148" s="568"/>
    </row>
    <row r="9149" spans="1:20" s="498" customFormat="1" ht="12" x14ac:dyDescent="0.25">
      <c r="A9149" s="772"/>
      <c r="D9149" s="515" t="s">
        <v>15672</v>
      </c>
      <c r="E9149" s="779" t="s">
        <v>15673</v>
      </c>
      <c r="F9149" s="780" t="s">
        <v>7304</v>
      </c>
      <c r="G9149" s="781" t="s">
        <v>6475</v>
      </c>
      <c r="H9149" s="781" t="s">
        <v>6476</v>
      </c>
      <c r="I9149" s="781" t="s">
        <v>5517</v>
      </c>
      <c r="J9149" s="782">
        <v>0</v>
      </c>
      <c r="K9149" s="783">
        <v>0</v>
      </c>
      <c r="L9149" s="784">
        <f t="shared" si="595"/>
        <v>0</v>
      </c>
      <c r="M9149" s="784">
        <f t="shared" si="596"/>
        <v>0</v>
      </c>
      <c r="N9149" s="782">
        <v>0</v>
      </c>
      <c r="O9149" s="782">
        <v>0</v>
      </c>
      <c r="P9149" s="515">
        <v>0</v>
      </c>
      <c r="Q9149" s="782">
        <v>0</v>
      </c>
      <c r="R9149" s="782"/>
      <c r="T9149" s="568"/>
    </row>
    <row r="9150" spans="1:20" s="498" customFormat="1" ht="12" x14ac:dyDescent="0.25">
      <c r="A9150" s="772"/>
      <c r="D9150" s="515" t="s">
        <v>15674</v>
      </c>
      <c r="E9150" s="779" t="s">
        <v>15675</v>
      </c>
      <c r="F9150" s="780" t="s">
        <v>7048</v>
      </c>
      <c r="G9150" s="781" t="s">
        <v>6475</v>
      </c>
      <c r="H9150" s="781" t="s">
        <v>6476</v>
      </c>
      <c r="I9150" s="781" t="s">
        <v>5517</v>
      </c>
      <c r="J9150" s="782">
        <v>0</v>
      </c>
      <c r="K9150" s="783">
        <v>0</v>
      </c>
      <c r="L9150" s="784">
        <f t="shared" si="595"/>
        <v>0</v>
      </c>
      <c r="M9150" s="784">
        <f t="shared" si="596"/>
        <v>0</v>
      </c>
      <c r="N9150" s="782">
        <v>0</v>
      </c>
      <c r="O9150" s="782">
        <v>0</v>
      </c>
      <c r="P9150" s="515">
        <v>0</v>
      </c>
      <c r="Q9150" s="782">
        <v>0</v>
      </c>
      <c r="R9150" s="782"/>
      <c r="T9150" s="568"/>
    </row>
    <row r="9151" spans="1:20" s="498" customFormat="1" ht="12" x14ac:dyDescent="0.25">
      <c r="A9151" s="772"/>
      <c r="D9151" s="515" t="s">
        <v>15676</v>
      </c>
      <c r="E9151" s="779" t="s">
        <v>15677</v>
      </c>
      <c r="F9151" s="780" t="s">
        <v>7309</v>
      </c>
      <c r="G9151" s="781" t="s">
        <v>6475</v>
      </c>
      <c r="H9151" s="781" t="s">
        <v>6476</v>
      </c>
      <c r="I9151" s="781" t="s">
        <v>5517</v>
      </c>
      <c r="J9151" s="782">
        <v>0</v>
      </c>
      <c r="K9151" s="783">
        <v>0</v>
      </c>
      <c r="L9151" s="784">
        <f t="shared" si="595"/>
        <v>0</v>
      </c>
      <c r="M9151" s="784">
        <f t="shared" si="596"/>
        <v>0</v>
      </c>
      <c r="N9151" s="782">
        <v>0</v>
      </c>
      <c r="O9151" s="782">
        <v>0</v>
      </c>
      <c r="P9151" s="515">
        <v>0</v>
      </c>
      <c r="Q9151" s="782">
        <v>0</v>
      </c>
      <c r="R9151" s="782"/>
      <c r="T9151" s="568"/>
    </row>
    <row r="9152" spans="1:20" s="498" customFormat="1" ht="24" x14ac:dyDescent="0.25">
      <c r="A9152" s="772"/>
      <c r="D9152" s="515" t="s">
        <v>15678</v>
      </c>
      <c r="E9152" s="779" t="s">
        <v>15679</v>
      </c>
      <c r="F9152" s="780" t="s">
        <v>7054</v>
      </c>
      <c r="G9152" s="781" t="s">
        <v>6475</v>
      </c>
      <c r="H9152" s="781" t="s">
        <v>6476</v>
      </c>
      <c r="I9152" s="781" t="s">
        <v>5517</v>
      </c>
      <c r="J9152" s="782">
        <v>0</v>
      </c>
      <c r="K9152" s="783">
        <v>0</v>
      </c>
      <c r="L9152" s="784">
        <f t="shared" si="595"/>
        <v>0</v>
      </c>
      <c r="M9152" s="784">
        <f t="shared" si="596"/>
        <v>0</v>
      </c>
      <c r="N9152" s="782">
        <v>0</v>
      </c>
      <c r="O9152" s="782">
        <v>0</v>
      </c>
      <c r="P9152" s="515">
        <v>0</v>
      </c>
      <c r="Q9152" s="782">
        <v>0</v>
      </c>
      <c r="R9152" s="782"/>
      <c r="T9152" s="568"/>
    </row>
    <row r="9153" spans="1:20" s="498" customFormat="1" ht="12" x14ac:dyDescent="0.25">
      <c r="A9153" s="772"/>
      <c r="D9153" s="515" t="s">
        <v>15680</v>
      </c>
      <c r="E9153" s="779" t="s">
        <v>15681</v>
      </c>
      <c r="F9153" s="780" t="s">
        <v>7057</v>
      </c>
      <c r="G9153" s="781" t="s">
        <v>6475</v>
      </c>
      <c r="H9153" s="781" t="s">
        <v>6476</v>
      </c>
      <c r="I9153" s="781" t="s">
        <v>5517</v>
      </c>
      <c r="J9153" s="782">
        <v>0</v>
      </c>
      <c r="K9153" s="783">
        <v>0</v>
      </c>
      <c r="L9153" s="782">
        <f t="shared" si="595"/>
        <v>0</v>
      </c>
      <c r="M9153" s="782">
        <f t="shared" si="596"/>
        <v>0</v>
      </c>
      <c r="N9153" s="782">
        <v>0</v>
      </c>
      <c r="O9153" s="782">
        <v>0</v>
      </c>
      <c r="P9153" s="515">
        <v>0</v>
      </c>
      <c r="Q9153" s="782">
        <v>0</v>
      </c>
      <c r="R9153" s="782"/>
      <c r="T9153" s="568"/>
    </row>
    <row r="9154" spans="1:20" s="498" customFormat="1" ht="12" x14ac:dyDescent="0.25">
      <c r="A9154" s="772"/>
      <c r="D9154" s="515"/>
      <c r="F9154" s="536"/>
      <c r="J9154" s="776"/>
      <c r="K9154" s="829"/>
      <c r="L9154" s="776"/>
      <c r="M9154" s="776"/>
      <c r="N9154" s="776"/>
      <c r="O9154" s="776"/>
      <c r="Q9154" s="776"/>
      <c r="R9154" s="776"/>
      <c r="T9154" s="568"/>
    </row>
    <row r="9155" spans="1:20" s="498" customFormat="1" ht="12" x14ac:dyDescent="0.25">
      <c r="A9155" s="772"/>
      <c r="C9155" s="773" t="s">
        <v>5142</v>
      </c>
      <c r="D9155" s="794"/>
      <c r="E9155" s="773"/>
      <c r="F9155" s="775"/>
      <c r="G9155" s="773"/>
      <c r="H9155" s="773"/>
      <c r="I9155" s="773"/>
      <c r="J9155" s="777">
        <v>41500000</v>
      </c>
      <c r="K9155" s="789">
        <f>SUM(K9156:K9205)</f>
        <v>41500000</v>
      </c>
      <c r="L9155" s="784">
        <f t="shared" ref="L9155:O9155" si="597">SUM(L9156:L9205)</f>
        <v>0</v>
      </c>
      <c r="M9155" s="784">
        <f t="shared" si="597"/>
        <v>0</v>
      </c>
      <c r="N9155" s="784">
        <f t="shared" si="597"/>
        <v>41900000</v>
      </c>
      <c r="O9155" s="784">
        <f t="shared" si="597"/>
        <v>41900000</v>
      </c>
      <c r="P9155" s="777">
        <f>SUM(K9155,N9155,O9155)</f>
        <v>125300000</v>
      </c>
      <c r="Q9155" s="777">
        <v>27320000</v>
      </c>
      <c r="R9155" s="777"/>
      <c r="T9155" s="568"/>
    </row>
    <row r="9156" spans="1:20" s="498" customFormat="1" ht="24" x14ac:dyDescent="0.25">
      <c r="A9156" s="772"/>
      <c r="D9156" s="515" t="s">
        <v>15682</v>
      </c>
      <c r="E9156" s="779" t="s">
        <v>15683</v>
      </c>
      <c r="F9156" s="780" t="s">
        <v>5565</v>
      </c>
      <c r="G9156" s="781" t="s">
        <v>6475</v>
      </c>
      <c r="H9156" s="781" t="s">
        <v>6476</v>
      </c>
      <c r="I9156" s="781" t="s">
        <v>5517</v>
      </c>
      <c r="J9156" s="782">
        <v>1000000</v>
      </c>
      <c r="K9156" s="783">
        <v>1000000</v>
      </c>
      <c r="L9156" s="784">
        <f t="shared" ref="L9156:L9205" si="598">SUM(J9156-K9156)</f>
        <v>0</v>
      </c>
      <c r="M9156" s="784">
        <f>SUM(K9156-J9156)</f>
        <v>0</v>
      </c>
      <c r="N9156" s="782">
        <v>1000000</v>
      </c>
      <c r="O9156" s="782">
        <v>1000000</v>
      </c>
      <c r="P9156" s="515">
        <v>3000000</v>
      </c>
      <c r="Q9156" s="782">
        <v>1300000</v>
      </c>
      <c r="R9156" s="782"/>
      <c r="T9156" s="568"/>
    </row>
    <row r="9157" spans="1:20" s="498" customFormat="1" ht="24" x14ac:dyDescent="0.25">
      <c r="A9157" s="772"/>
      <c r="D9157" s="515" t="s">
        <v>15684</v>
      </c>
      <c r="E9157" s="779" t="s">
        <v>15685</v>
      </c>
      <c r="F9157" s="780" t="s">
        <v>5568</v>
      </c>
      <c r="G9157" s="781" t="s">
        <v>6475</v>
      </c>
      <c r="H9157" s="781" t="s">
        <v>6476</v>
      </c>
      <c r="I9157" s="781" t="s">
        <v>5517</v>
      </c>
      <c r="J9157" s="782">
        <v>1000000</v>
      </c>
      <c r="K9157" s="783">
        <v>1000000</v>
      </c>
      <c r="L9157" s="784">
        <f t="shared" si="598"/>
        <v>0</v>
      </c>
      <c r="M9157" s="784">
        <f t="shared" ref="M9157:M9205" si="599">SUM(K9157-J9157)</f>
        <v>0</v>
      </c>
      <c r="N9157" s="782">
        <v>1000000</v>
      </c>
      <c r="O9157" s="782">
        <v>1000000</v>
      </c>
      <c r="P9157" s="515">
        <v>3000000</v>
      </c>
      <c r="Q9157" s="782">
        <v>1000000</v>
      </c>
      <c r="R9157" s="782"/>
      <c r="T9157" s="568"/>
    </row>
    <row r="9158" spans="1:20" s="498" customFormat="1" ht="24" x14ac:dyDescent="0.25">
      <c r="A9158" s="772"/>
      <c r="D9158" s="515" t="s">
        <v>15686</v>
      </c>
      <c r="E9158" s="779" t="s">
        <v>15687</v>
      </c>
      <c r="F9158" s="780" t="s">
        <v>5571</v>
      </c>
      <c r="G9158" s="781" t="s">
        <v>6475</v>
      </c>
      <c r="H9158" s="781" t="s">
        <v>6476</v>
      </c>
      <c r="I9158" s="781" t="s">
        <v>5517</v>
      </c>
      <c r="J9158" s="782">
        <v>0</v>
      </c>
      <c r="K9158" s="783">
        <v>0</v>
      </c>
      <c r="L9158" s="784">
        <f t="shared" si="598"/>
        <v>0</v>
      </c>
      <c r="M9158" s="784">
        <f t="shared" si="599"/>
        <v>0</v>
      </c>
      <c r="N9158" s="782">
        <v>0</v>
      </c>
      <c r="O9158" s="782">
        <v>0</v>
      </c>
      <c r="P9158" s="515">
        <v>0</v>
      </c>
      <c r="Q9158" s="782">
        <v>0</v>
      </c>
      <c r="R9158" s="782"/>
      <c r="T9158" s="568"/>
    </row>
    <row r="9159" spans="1:20" s="498" customFormat="1" ht="24" x14ac:dyDescent="0.25">
      <c r="A9159" s="772"/>
      <c r="D9159" s="515" t="s">
        <v>15688</v>
      </c>
      <c r="E9159" s="779" t="s">
        <v>15689</v>
      </c>
      <c r="F9159" s="780" t="s">
        <v>5574</v>
      </c>
      <c r="G9159" s="781" t="s">
        <v>6475</v>
      </c>
      <c r="H9159" s="781" t="s">
        <v>6476</v>
      </c>
      <c r="I9159" s="781" t="s">
        <v>5517</v>
      </c>
      <c r="J9159" s="782">
        <v>3000000</v>
      </c>
      <c r="K9159" s="783">
        <v>3000000</v>
      </c>
      <c r="L9159" s="784">
        <f t="shared" si="598"/>
        <v>0</v>
      </c>
      <c r="M9159" s="784">
        <f t="shared" si="599"/>
        <v>0</v>
      </c>
      <c r="N9159" s="782">
        <v>3000000</v>
      </c>
      <c r="O9159" s="782">
        <v>3000000</v>
      </c>
      <c r="P9159" s="515">
        <v>9000000</v>
      </c>
      <c r="Q9159" s="782">
        <v>0</v>
      </c>
      <c r="R9159" s="782"/>
      <c r="T9159" s="568"/>
    </row>
    <row r="9160" spans="1:20" s="498" customFormat="1" ht="12" x14ac:dyDescent="0.25">
      <c r="A9160" s="772"/>
      <c r="D9160" s="515" t="s">
        <v>15690</v>
      </c>
      <c r="E9160" s="779" t="s">
        <v>15691</v>
      </c>
      <c r="F9160" s="780" t="s">
        <v>5901</v>
      </c>
      <c r="G9160" s="781" t="s">
        <v>6475</v>
      </c>
      <c r="H9160" s="781" t="s">
        <v>6476</v>
      </c>
      <c r="I9160" s="781" t="s">
        <v>5517</v>
      </c>
      <c r="J9160" s="782">
        <v>0</v>
      </c>
      <c r="K9160" s="783">
        <v>0</v>
      </c>
      <c r="L9160" s="784">
        <f t="shared" si="598"/>
        <v>0</v>
      </c>
      <c r="M9160" s="784">
        <f t="shared" si="599"/>
        <v>0</v>
      </c>
      <c r="N9160" s="782">
        <v>0</v>
      </c>
      <c r="O9160" s="782">
        <v>0</v>
      </c>
      <c r="P9160" s="515">
        <v>0</v>
      </c>
      <c r="Q9160" s="782">
        <v>0</v>
      </c>
      <c r="R9160" s="782"/>
      <c r="T9160" s="568"/>
    </row>
    <row r="9161" spans="1:20" s="498" customFormat="1" ht="12" x14ac:dyDescent="0.25">
      <c r="A9161" s="772"/>
      <c r="D9161" s="515" t="s">
        <v>15692</v>
      </c>
      <c r="E9161" s="779" t="s">
        <v>15693</v>
      </c>
      <c r="F9161" s="780" t="s">
        <v>5580</v>
      </c>
      <c r="G9161" s="781" t="s">
        <v>6475</v>
      </c>
      <c r="H9161" s="781" t="s">
        <v>6476</v>
      </c>
      <c r="I9161" s="781" t="s">
        <v>5517</v>
      </c>
      <c r="J9161" s="782">
        <v>600000</v>
      </c>
      <c r="K9161" s="783">
        <v>600000</v>
      </c>
      <c r="L9161" s="784">
        <f t="shared" si="598"/>
        <v>0</v>
      </c>
      <c r="M9161" s="784">
        <f t="shared" si="599"/>
        <v>0</v>
      </c>
      <c r="N9161" s="782">
        <v>600000</v>
      </c>
      <c r="O9161" s="782">
        <v>600000</v>
      </c>
      <c r="P9161" s="515">
        <v>1800000</v>
      </c>
      <c r="Q9161" s="782">
        <v>600000</v>
      </c>
      <c r="R9161" s="782"/>
      <c r="T9161" s="568"/>
    </row>
    <row r="9162" spans="1:20" s="498" customFormat="1" ht="12" x14ac:dyDescent="0.25">
      <c r="A9162" s="772"/>
      <c r="D9162" s="515" t="s">
        <v>15694</v>
      </c>
      <c r="E9162" s="779" t="s">
        <v>15695</v>
      </c>
      <c r="F9162" s="780" t="s">
        <v>5583</v>
      </c>
      <c r="G9162" s="781" t="s">
        <v>6475</v>
      </c>
      <c r="H9162" s="781" t="s">
        <v>6476</v>
      </c>
      <c r="I9162" s="781" t="s">
        <v>5517</v>
      </c>
      <c r="J9162" s="782">
        <v>0</v>
      </c>
      <c r="K9162" s="783">
        <v>0</v>
      </c>
      <c r="L9162" s="784">
        <f t="shared" si="598"/>
        <v>0</v>
      </c>
      <c r="M9162" s="784">
        <f t="shared" si="599"/>
        <v>0</v>
      </c>
      <c r="N9162" s="782">
        <v>0</v>
      </c>
      <c r="O9162" s="782">
        <v>0</v>
      </c>
      <c r="P9162" s="515">
        <v>0</v>
      </c>
      <c r="Q9162" s="782">
        <v>0</v>
      </c>
      <c r="R9162" s="782"/>
      <c r="T9162" s="568"/>
    </row>
    <row r="9163" spans="1:20" s="498" customFormat="1" ht="12" x14ac:dyDescent="0.25">
      <c r="A9163" s="772"/>
      <c r="D9163" s="515" t="s">
        <v>15696</v>
      </c>
      <c r="E9163" s="779" t="s">
        <v>15697</v>
      </c>
      <c r="F9163" s="780" t="s">
        <v>5586</v>
      </c>
      <c r="G9163" s="781" t="s">
        <v>6475</v>
      </c>
      <c r="H9163" s="781" t="s">
        <v>6476</v>
      </c>
      <c r="I9163" s="781" t="s">
        <v>5517</v>
      </c>
      <c r="J9163" s="782">
        <v>300000</v>
      </c>
      <c r="K9163" s="783">
        <v>300000</v>
      </c>
      <c r="L9163" s="784">
        <f t="shared" si="598"/>
        <v>0</v>
      </c>
      <c r="M9163" s="784">
        <f t="shared" si="599"/>
        <v>0</v>
      </c>
      <c r="N9163" s="782">
        <v>300000</v>
      </c>
      <c r="O9163" s="782">
        <v>300000</v>
      </c>
      <c r="P9163" s="515">
        <v>900000</v>
      </c>
      <c r="Q9163" s="782">
        <v>0</v>
      </c>
      <c r="R9163" s="782"/>
      <c r="T9163" s="568"/>
    </row>
    <row r="9164" spans="1:20" s="498" customFormat="1" ht="12" x14ac:dyDescent="0.25">
      <c r="A9164" s="772"/>
      <c r="D9164" s="515" t="s">
        <v>15698</v>
      </c>
      <c r="E9164" s="779" t="s">
        <v>15699</v>
      </c>
      <c r="F9164" s="780" t="s">
        <v>5592</v>
      </c>
      <c r="G9164" s="781" t="s">
        <v>6475</v>
      </c>
      <c r="H9164" s="781" t="s">
        <v>6476</v>
      </c>
      <c r="I9164" s="781" t="s">
        <v>5517</v>
      </c>
      <c r="J9164" s="782">
        <v>500000</v>
      </c>
      <c r="K9164" s="783">
        <v>500000</v>
      </c>
      <c r="L9164" s="784">
        <f t="shared" si="598"/>
        <v>0</v>
      </c>
      <c r="M9164" s="784">
        <f t="shared" si="599"/>
        <v>0</v>
      </c>
      <c r="N9164" s="782">
        <v>500000</v>
      </c>
      <c r="O9164" s="782">
        <v>500000</v>
      </c>
      <c r="P9164" s="515">
        <v>1500000</v>
      </c>
      <c r="Q9164" s="782">
        <v>500000</v>
      </c>
      <c r="R9164" s="782"/>
      <c r="T9164" s="568"/>
    </row>
    <row r="9165" spans="1:20" s="751" customFormat="1" ht="12" customHeight="1" x14ac:dyDescent="0.3">
      <c r="A9165" s="946" t="s">
        <v>5500</v>
      </c>
      <c r="B9165" s="946"/>
      <c r="C9165" s="946"/>
      <c r="D9165" s="946"/>
      <c r="E9165" s="946"/>
      <c r="F9165" s="946"/>
      <c r="G9165" s="946"/>
      <c r="H9165" s="946"/>
      <c r="I9165" s="946"/>
      <c r="J9165" s="946"/>
      <c r="K9165" s="946"/>
      <c r="L9165" s="946"/>
      <c r="M9165" s="946"/>
      <c r="N9165" s="946"/>
      <c r="O9165" s="946"/>
      <c r="P9165" s="946"/>
      <c r="Q9165" s="946"/>
      <c r="T9165" s="752"/>
    </row>
    <row r="9166" spans="1:20" s="751" customFormat="1" ht="13.8" x14ac:dyDescent="0.3">
      <c r="A9166" s="946" t="s">
        <v>5501</v>
      </c>
      <c r="B9166" s="946"/>
      <c r="C9166" s="946"/>
      <c r="D9166" s="946"/>
      <c r="E9166" s="946"/>
      <c r="F9166" s="946"/>
      <c r="G9166" s="946"/>
      <c r="H9166" s="946"/>
      <c r="I9166" s="946"/>
      <c r="J9166" s="946"/>
      <c r="K9166" s="946"/>
      <c r="L9166" s="946"/>
      <c r="M9166" s="946"/>
      <c r="N9166" s="946"/>
      <c r="O9166" s="946"/>
      <c r="P9166" s="946"/>
      <c r="Q9166" s="946"/>
      <c r="T9166" s="752"/>
    </row>
    <row r="9167" spans="1:20" s="753" customFormat="1" ht="13.2" x14ac:dyDescent="0.25">
      <c r="A9167" s="947" t="s">
        <v>12786</v>
      </c>
      <c r="B9167" s="947"/>
      <c r="C9167" s="947"/>
      <c r="D9167" s="947"/>
      <c r="E9167" s="947"/>
      <c r="F9167" s="947"/>
      <c r="G9167" s="947"/>
      <c r="H9167" s="947"/>
      <c r="I9167" s="947"/>
      <c r="J9167" s="947"/>
      <c r="K9167" s="947"/>
      <c r="L9167" s="947"/>
      <c r="M9167" s="947"/>
      <c r="N9167" s="947"/>
      <c r="O9167" s="947"/>
      <c r="P9167" s="947"/>
      <c r="Q9167" s="947"/>
      <c r="T9167" s="754"/>
    </row>
    <row r="9168" spans="1:20" s="760" customFormat="1" ht="24" customHeight="1" x14ac:dyDescent="0.25">
      <c r="A9168" s="943" t="s">
        <v>5502</v>
      </c>
      <c r="B9168" s="948" t="s">
        <v>5503</v>
      </c>
      <c r="C9168" s="949"/>
      <c r="D9168" s="755"/>
      <c r="E9168" s="943" t="s">
        <v>5504</v>
      </c>
      <c r="F9168" s="943" t="s">
        <v>4881</v>
      </c>
      <c r="G9168" s="943" t="s">
        <v>5505</v>
      </c>
      <c r="H9168" s="943" t="s">
        <v>5506</v>
      </c>
      <c r="I9168" s="943" t="s">
        <v>5507</v>
      </c>
      <c r="J9168" s="756" t="s">
        <v>3115</v>
      </c>
      <c r="K9168" s="757" t="s">
        <v>3116</v>
      </c>
      <c r="L9168" s="758" t="s">
        <v>5508</v>
      </c>
      <c r="M9168" s="758" t="s">
        <v>5509</v>
      </c>
      <c r="N9168" s="756" t="s">
        <v>3116</v>
      </c>
      <c r="O9168" s="756" t="s">
        <v>3116</v>
      </c>
      <c r="P9168" s="759" t="s">
        <v>3317</v>
      </c>
      <c r="Q9168" s="759" t="s">
        <v>3341</v>
      </c>
      <c r="R9168" s="759" t="s">
        <v>5510</v>
      </c>
      <c r="T9168" s="761"/>
    </row>
    <row r="9169" spans="1:20" s="760" customFormat="1" ht="19.5" customHeight="1" x14ac:dyDescent="0.25">
      <c r="A9169" s="944"/>
      <c r="B9169" s="950"/>
      <c r="C9169" s="951"/>
      <c r="D9169" s="762"/>
      <c r="E9169" s="944"/>
      <c r="F9169" s="944"/>
      <c r="G9169" s="944"/>
      <c r="H9169" s="944"/>
      <c r="I9169" s="944"/>
      <c r="J9169" s="763">
        <v>2020</v>
      </c>
      <c r="K9169" s="764" t="s">
        <v>3120</v>
      </c>
      <c r="L9169" s="765" t="s">
        <v>3120</v>
      </c>
      <c r="M9169" s="765" t="s">
        <v>3120</v>
      </c>
      <c r="N9169" s="766" t="s">
        <v>5068</v>
      </c>
      <c r="O9169" s="766" t="s">
        <v>5069</v>
      </c>
      <c r="P9169" s="763" t="s">
        <v>4882</v>
      </c>
      <c r="Q9169" s="766" t="s">
        <v>5102</v>
      </c>
      <c r="R9169" s="763"/>
      <c r="T9169" s="761"/>
    </row>
    <row r="9170" spans="1:20" s="760" customFormat="1" ht="15.75" customHeight="1" x14ac:dyDescent="0.25">
      <c r="A9170" s="945"/>
      <c r="B9170" s="952"/>
      <c r="C9170" s="953"/>
      <c r="D9170" s="768"/>
      <c r="E9170" s="945"/>
      <c r="F9170" s="945"/>
      <c r="G9170" s="945"/>
      <c r="H9170" s="945"/>
      <c r="I9170" s="945"/>
      <c r="J9170" s="769" t="s">
        <v>14</v>
      </c>
      <c r="K9170" s="770" t="s">
        <v>14</v>
      </c>
      <c r="L9170" s="771" t="s">
        <v>14</v>
      </c>
      <c r="M9170" s="771" t="s">
        <v>14</v>
      </c>
      <c r="N9170" s="769" t="s">
        <v>14</v>
      </c>
      <c r="O9170" s="769" t="s">
        <v>14</v>
      </c>
      <c r="P9170" s="769" t="s">
        <v>14</v>
      </c>
      <c r="Q9170" s="769" t="s">
        <v>14</v>
      </c>
      <c r="R9170" s="769"/>
      <c r="T9170" s="761"/>
    </row>
    <row r="9171" spans="1:20" s="498" customFormat="1" ht="12" x14ac:dyDescent="0.25">
      <c r="A9171" s="772"/>
      <c r="D9171" s="515" t="s">
        <v>15700</v>
      </c>
      <c r="E9171" s="779" t="s">
        <v>15701</v>
      </c>
      <c r="F9171" s="780" t="s">
        <v>6354</v>
      </c>
      <c r="G9171" s="781" t="s">
        <v>6475</v>
      </c>
      <c r="H9171" s="781" t="s">
        <v>15702</v>
      </c>
      <c r="I9171" s="781" t="s">
        <v>5517</v>
      </c>
      <c r="J9171" s="782">
        <v>500000</v>
      </c>
      <c r="K9171" s="783">
        <v>500000</v>
      </c>
      <c r="L9171" s="784">
        <f t="shared" si="598"/>
        <v>0</v>
      </c>
      <c r="M9171" s="784">
        <f t="shared" si="599"/>
        <v>0</v>
      </c>
      <c r="N9171" s="782">
        <v>500000</v>
      </c>
      <c r="O9171" s="782">
        <v>500000</v>
      </c>
      <c r="P9171" s="515">
        <v>1500000</v>
      </c>
      <c r="Q9171" s="782">
        <v>500000</v>
      </c>
      <c r="R9171" s="782"/>
      <c r="T9171" s="568"/>
    </row>
    <row r="9172" spans="1:20" s="498" customFormat="1" ht="36" x14ac:dyDescent="0.25">
      <c r="A9172" s="772"/>
      <c r="D9172" s="515" t="s">
        <v>15703</v>
      </c>
      <c r="E9172" s="779" t="s">
        <v>15704</v>
      </c>
      <c r="F9172" s="780" t="s">
        <v>5598</v>
      </c>
      <c r="G9172" s="781" t="s">
        <v>6475</v>
      </c>
      <c r="H9172" s="781" t="s">
        <v>6476</v>
      </c>
      <c r="I9172" s="781" t="s">
        <v>5517</v>
      </c>
      <c r="J9172" s="782">
        <v>1800000</v>
      </c>
      <c r="K9172" s="783">
        <v>1800000</v>
      </c>
      <c r="L9172" s="784">
        <f t="shared" si="598"/>
        <v>0</v>
      </c>
      <c r="M9172" s="784">
        <f t="shared" si="599"/>
        <v>0</v>
      </c>
      <c r="N9172" s="782">
        <v>1800000</v>
      </c>
      <c r="O9172" s="782">
        <v>1800000</v>
      </c>
      <c r="P9172" s="515">
        <v>5400000</v>
      </c>
      <c r="Q9172" s="782">
        <v>1800000</v>
      </c>
      <c r="R9172" s="782"/>
      <c r="T9172" s="568"/>
    </row>
    <row r="9173" spans="1:20" s="498" customFormat="1" ht="12" x14ac:dyDescent="0.25">
      <c r="A9173" s="772"/>
      <c r="D9173" s="515" t="s">
        <v>15705</v>
      </c>
      <c r="E9173" s="779" t="s">
        <v>15706</v>
      </c>
      <c r="F9173" s="780" t="s">
        <v>5604</v>
      </c>
      <c r="G9173" s="781" t="s">
        <v>6475</v>
      </c>
      <c r="H9173" s="781" t="s">
        <v>6476</v>
      </c>
      <c r="I9173" s="781" t="s">
        <v>5517</v>
      </c>
      <c r="J9173" s="782">
        <v>100000</v>
      </c>
      <c r="K9173" s="783">
        <v>100000</v>
      </c>
      <c r="L9173" s="784">
        <f t="shared" si="598"/>
        <v>0</v>
      </c>
      <c r="M9173" s="784">
        <f t="shared" si="599"/>
        <v>0</v>
      </c>
      <c r="N9173" s="782">
        <v>150000</v>
      </c>
      <c r="O9173" s="782">
        <v>150000</v>
      </c>
      <c r="P9173" s="515">
        <v>400000</v>
      </c>
      <c r="Q9173" s="782">
        <v>120000</v>
      </c>
      <c r="R9173" s="782"/>
      <c r="T9173" s="568"/>
    </row>
    <row r="9174" spans="1:20" s="498" customFormat="1" ht="13.5" customHeight="1" x14ac:dyDescent="0.25">
      <c r="A9174" s="772"/>
      <c r="D9174" s="515" t="s">
        <v>15707</v>
      </c>
      <c r="E9174" s="779" t="s">
        <v>15708</v>
      </c>
      <c r="F9174" s="780" t="s">
        <v>5607</v>
      </c>
      <c r="G9174" s="781" t="s">
        <v>6475</v>
      </c>
      <c r="H9174" s="781" t="s">
        <v>6476</v>
      </c>
      <c r="I9174" s="781" t="s">
        <v>5517</v>
      </c>
      <c r="J9174" s="782">
        <v>200000</v>
      </c>
      <c r="K9174" s="783">
        <v>200000</v>
      </c>
      <c r="L9174" s="784">
        <f t="shared" si="598"/>
        <v>0</v>
      </c>
      <c r="M9174" s="784">
        <f t="shared" si="599"/>
        <v>0</v>
      </c>
      <c r="N9174" s="782">
        <v>250000</v>
      </c>
      <c r="O9174" s="782">
        <v>250000</v>
      </c>
      <c r="P9174" s="515">
        <v>700000</v>
      </c>
      <c r="Q9174" s="782">
        <v>250000</v>
      </c>
      <c r="R9174" s="782"/>
      <c r="T9174" s="568"/>
    </row>
    <row r="9175" spans="1:20" s="498" customFormat="1" ht="24" x14ac:dyDescent="0.25">
      <c r="A9175" s="772"/>
      <c r="D9175" s="515" t="s">
        <v>15709</v>
      </c>
      <c r="E9175" s="779" t="s">
        <v>15710</v>
      </c>
      <c r="F9175" s="780" t="s">
        <v>5610</v>
      </c>
      <c r="G9175" s="781" t="s">
        <v>6475</v>
      </c>
      <c r="H9175" s="781" t="s">
        <v>6476</v>
      </c>
      <c r="I9175" s="781" t="s">
        <v>5517</v>
      </c>
      <c r="J9175" s="782">
        <v>10000000</v>
      </c>
      <c r="K9175" s="783">
        <v>10000000</v>
      </c>
      <c r="L9175" s="784">
        <f t="shared" si="598"/>
        <v>0</v>
      </c>
      <c r="M9175" s="784">
        <f t="shared" si="599"/>
        <v>0</v>
      </c>
      <c r="N9175" s="782">
        <v>10000000</v>
      </c>
      <c r="O9175" s="782">
        <v>10000000</v>
      </c>
      <c r="P9175" s="515">
        <v>30000000</v>
      </c>
      <c r="Q9175" s="782">
        <v>700000</v>
      </c>
      <c r="R9175" s="782"/>
      <c r="T9175" s="568"/>
    </row>
    <row r="9176" spans="1:20" s="498" customFormat="1" ht="24" x14ac:dyDescent="0.25">
      <c r="A9176" s="772"/>
      <c r="D9176" s="515" t="s">
        <v>15711</v>
      </c>
      <c r="E9176" s="779" t="s">
        <v>15712</v>
      </c>
      <c r="F9176" s="780" t="s">
        <v>5613</v>
      </c>
      <c r="G9176" s="781" t="s">
        <v>6475</v>
      </c>
      <c r="H9176" s="781" t="s">
        <v>6476</v>
      </c>
      <c r="I9176" s="781" t="s">
        <v>5517</v>
      </c>
      <c r="J9176" s="782">
        <v>3000000</v>
      </c>
      <c r="K9176" s="783">
        <v>3000000</v>
      </c>
      <c r="L9176" s="784">
        <f t="shared" si="598"/>
        <v>0</v>
      </c>
      <c r="M9176" s="784">
        <f t="shared" si="599"/>
        <v>0</v>
      </c>
      <c r="N9176" s="782">
        <v>3000000</v>
      </c>
      <c r="O9176" s="782">
        <v>3000000</v>
      </c>
      <c r="P9176" s="515">
        <v>9000000</v>
      </c>
      <c r="Q9176" s="782">
        <v>0</v>
      </c>
      <c r="R9176" s="782"/>
      <c r="T9176" s="568"/>
    </row>
    <row r="9177" spans="1:20" s="498" customFormat="1" ht="24" x14ac:dyDescent="0.25">
      <c r="A9177" s="772"/>
      <c r="D9177" s="515" t="s">
        <v>15713</v>
      </c>
      <c r="E9177" s="779" t="s">
        <v>15714</v>
      </c>
      <c r="F9177" s="780" t="s">
        <v>5625</v>
      </c>
      <c r="G9177" s="781" t="s">
        <v>6475</v>
      </c>
      <c r="H9177" s="781" t="s">
        <v>6476</v>
      </c>
      <c r="I9177" s="781" t="s">
        <v>5517</v>
      </c>
      <c r="J9177" s="782">
        <v>0</v>
      </c>
      <c r="K9177" s="783">
        <v>0</v>
      </c>
      <c r="L9177" s="784">
        <f t="shared" si="598"/>
        <v>0</v>
      </c>
      <c r="M9177" s="784">
        <f t="shared" si="599"/>
        <v>0</v>
      </c>
      <c r="N9177" s="782">
        <v>0</v>
      </c>
      <c r="O9177" s="782">
        <v>0</v>
      </c>
      <c r="P9177" s="515">
        <v>0</v>
      </c>
      <c r="Q9177" s="782">
        <v>3500000</v>
      </c>
      <c r="R9177" s="782"/>
      <c r="T9177" s="568"/>
    </row>
    <row r="9178" spans="1:20" s="498" customFormat="1" ht="12" x14ac:dyDescent="0.25">
      <c r="A9178" s="772"/>
      <c r="D9178" s="515" t="s">
        <v>15715</v>
      </c>
      <c r="E9178" s="779" t="s">
        <v>15716</v>
      </c>
      <c r="F9178" s="780" t="s">
        <v>5631</v>
      </c>
      <c r="G9178" s="781" t="s">
        <v>6475</v>
      </c>
      <c r="H9178" s="781" t="s">
        <v>6476</v>
      </c>
      <c r="I9178" s="781" t="s">
        <v>5517</v>
      </c>
      <c r="J9178" s="782">
        <v>4000000</v>
      </c>
      <c r="K9178" s="783">
        <v>4000000</v>
      </c>
      <c r="L9178" s="784">
        <f t="shared" si="598"/>
        <v>0</v>
      </c>
      <c r="M9178" s="784">
        <f t="shared" si="599"/>
        <v>0</v>
      </c>
      <c r="N9178" s="782">
        <v>4000000</v>
      </c>
      <c r="O9178" s="782">
        <v>4000000</v>
      </c>
      <c r="P9178" s="515">
        <v>12000000</v>
      </c>
      <c r="Q9178" s="782">
        <v>1200000</v>
      </c>
      <c r="R9178" s="782"/>
      <c r="T9178" s="568"/>
    </row>
    <row r="9179" spans="1:20" s="498" customFormat="1" ht="36" x14ac:dyDescent="0.25">
      <c r="A9179" s="772"/>
      <c r="D9179" s="515" t="s">
        <v>15717</v>
      </c>
      <c r="E9179" s="779" t="s">
        <v>15718</v>
      </c>
      <c r="F9179" s="780" t="s">
        <v>5634</v>
      </c>
      <c r="G9179" s="781" t="s">
        <v>6475</v>
      </c>
      <c r="H9179" s="781" t="s">
        <v>6476</v>
      </c>
      <c r="I9179" s="781" t="s">
        <v>5517</v>
      </c>
      <c r="J9179" s="782">
        <v>900000</v>
      </c>
      <c r="K9179" s="783">
        <v>900000</v>
      </c>
      <c r="L9179" s="784">
        <f t="shared" si="598"/>
        <v>0</v>
      </c>
      <c r="M9179" s="784">
        <f t="shared" si="599"/>
        <v>0</v>
      </c>
      <c r="N9179" s="782">
        <v>900000</v>
      </c>
      <c r="O9179" s="782">
        <v>900000</v>
      </c>
      <c r="P9179" s="515">
        <v>2700000</v>
      </c>
      <c r="Q9179" s="782">
        <v>900000</v>
      </c>
      <c r="R9179" s="782"/>
      <c r="T9179" s="568"/>
    </row>
    <row r="9180" spans="1:20" s="498" customFormat="1" ht="24" x14ac:dyDescent="0.25">
      <c r="A9180" s="772"/>
      <c r="D9180" s="515" t="s">
        <v>15719</v>
      </c>
      <c r="E9180" s="779" t="s">
        <v>15720</v>
      </c>
      <c r="F9180" s="780" t="s">
        <v>5637</v>
      </c>
      <c r="G9180" s="781" t="s">
        <v>6475</v>
      </c>
      <c r="H9180" s="781" t="s">
        <v>6476</v>
      </c>
      <c r="I9180" s="781" t="s">
        <v>5517</v>
      </c>
      <c r="J9180" s="782">
        <v>600000</v>
      </c>
      <c r="K9180" s="783">
        <v>600000</v>
      </c>
      <c r="L9180" s="784">
        <f t="shared" si="598"/>
        <v>0</v>
      </c>
      <c r="M9180" s="784">
        <f t="shared" si="599"/>
        <v>0</v>
      </c>
      <c r="N9180" s="782">
        <v>600000</v>
      </c>
      <c r="O9180" s="782">
        <v>600000</v>
      </c>
      <c r="P9180" s="515">
        <v>1800000</v>
      </c>
      <c r="Q9180" s="782">
        <v>600000</v>
      </c>
      <c r="R9180" s="782"/>
      <c r="T9180" s="568"/>
    </row>
    <row r="9181" spans="1:20" s="498" customFormat="1" ht="24" x14ac:dyDescent="0.25">
      <c r="A9181" s="772"/>
      <c r="D9181" s="515" t="s">
        <v>15721</v>
      </c>
      <c r="E9181" s="779" t="s">
        <v>15722</v>
      </c>
      <c r="F9181" s="780" t="s">
        <v>5840</v>
      </c>
      <c r="G9181" s="781" t="s">
        <v>6475</v>
      </c>
      <c r="H9181" s="781" t="s">
        <v>6476</v>
      </c>
      <c r="I9181" s="781" t="s">
        <v>5517</v>
      </c>
      <c r="J9181" s="782">
        <v>1200000</v>
      </c>
      <c r="K9181" s="783">
        <v>1200000</v>
      </c>
      <c r="L9181" s="784">
        <f t="shared" si="598"/>
        <v>0</v>
      </c>
      <c r="M9181" s="784">
        <f t="shared" si="599"/>
        <v>0</v>
      </c>
      <c r="N9181" s="782">
        <v>1200000</v>
      </c>
      <c r="O9181" s="782">
        <v>1200000</v>
      </c>
      <c r="P9181" s="515">
        <v>3600000</v>
      </c>
      <c r="Q9181" s="782">
        <v>1200000</v>
      </c>
      <c r="R9181" s="782"/>
      <c r="T9181" s="568"/>
    </row>
    <row r="9182" spans="1:20" s="498" customFormat="1" ht="24" x14ac:dyDescent="0.25">
      <c r="A9182" s="772"/>
      <c r="D9182" s="515" t="s">
        <v>15723</v>
      </c>
      <c r="E9182" s="779" t="s">
        <v>15724</v>
      </c>
      <c r="F9182" s="780" t="s">
        <v>5643</v>
      </c>
      <c r="G9182" s="781" t="s">
        <v>6475</v>
      </c>
      <c r="H9182" s="781" t="s">
        <v>6476</v>
      </c>
      <c r="I9182" s="781" t="s">
        <v>5517</v>
      </c>
      <c r="J9182" s="782">
        <v>400000</v>
      </c>
      <c r="K9182" s="783">
        <v>400000</v>
      </c>
      <c r="L9182" s="784">
        <f t="shared" si="598"/>
        <v>0</v>
      </c>
      <c r="M9182" s="784">
        <f t="shared" si="599"/>
        <v>0</v>
      </c>
      <c r="N9182" s="782">
        <v>400000</v>
      </c>
      <c r="O9182" s="782">
        <v>400000</v>
      </c>
      <c r="P9182" s="515">
        <v>1200000</v>
      </c>
      <c r="Q9182" s="782">
        <v>0</v>
      </c>
      <c r="R9182" s="782"/>
      <c r="T9182" s="568"/>
    </row>
    <row r="9183" spans="1:20" s="498" customFormat="1" ht="12" x14ac:dyDescent="0.25">
      <c r="A9183" s="772"/>
      <c r="D9183" s="515" t="s">
        <v>15725</v>
      </c>
      <c r="E9183" s="779" t="s">
        <v>15726</v>
      </c>
      <c r="F9183" s="515" t="s">
        <v>5646</v>
      </c>
      <c r="G9183" s="781" t="s">
        <v>6475</v>
      </c>
      <c r="H9183" s="781" t="s">
        <v>6476</v>
      </c>
      <c r="I9183" s="781" t="s">
        <v>5517</v>
      </c>
      <c r="J9183" s="782">
        <v>500000</v>
      </c>
      <c r="K9183" s="783">
        <v>500000</v>
      </c>
      <c r="L9183" s="784">
        <f t="shared" si="598"/>
        <v>0</v>
      </c>
      <c r="M9183" s="784">
        <f t="shared" si="599"/>
        <v>0</v>
      </c>
      <c r="N9183" s="782">
        <v>500000</v>
      </c>
      <c r="O9183" s="782">
        <v>500000</v>
      </c>
      <c r="P9183" s="515">
        <v>1500000</v>
      </c>
      <c r="Q9183" s="782">
        <v>500000</v>
      </c>
      <c r="R9183" s="782"/>
      <c r="T9183" s="568"/>
    </row>
    <row r="9184" spans="1:20" s="498" customFormat="1" ht="12" x14ac:dyDescent="0.25">
      <c r="A9184" s="772"/>
      <c r="D9184" s="515" t="s">
        <v>15727</v>
      </c>
      <c r="E9184" s="779" t="s">
        <v>15728</v>
      </c>
      <c r="F9184" s="515" t="s">
        <v>5649</v>
      </c>
      <c r="G9184" s="781" t="s">
        <v>6475</v>
      </c>
      <c r="H9184" s="781" t="s">
        <v>6476</v>
      </c>
      <c r="I9184" s="781" t="s">
        <v>5517</v>
      </c>
      <c r="J9184" s="782">
        <v>1000000</v>
      </c>
      <c r="K9184" s="783">
        <v>1000000</v>
      </c>
      <c r="L9184" s="784">
        <f t="shared" si="598"/>
        <v>0</v>
      </c>
      <c r="M9184" s="784">
        <f t="shared" si="599"/>
        <v>0</v>
      </c>
      <c r="N9184" s="782">
        <v>1000000</v>
      </c>
      <c r="O9184" s="782">
        <v>1000000</v>
      </c>
      <c r="P9184" s="515">
        <v>3000000</v>
      </c>
      <c r="Q9184" s="782">
        <v>1000000</v>
      </c>
      <c r="R9184" s="782"/>
      <c r="T9184" s="568"/>
    </row>
    <row r="9185" spans="1:20" s="498" customFormat="1" ht="12" x14ac:dyDescent="0.25">
      <c r="A9185" s="772"/>
      <c r="D9185" s="515" t="s">
        <v>15729</v>
      </c>
      <c r="E9185" s="779" t="s">
        <v>15730</v>
      </c>
      <c r="F9185" s="780" t="s">
        <v>5664</v>
      </c>
      <c r="G9185" s="781" t="s">
        <v>6475</v>
      </c>
      <c r="H9185" s="781" t="s">
        <v>6476</v>
      </c>
      <c r="I9185" s="781" t="s">
        <v>5517</v>
      </c>
      <c r="J9185" s="782">
        <v>2000000</v>
      </c>
      <c r="K9185" s="783">
        <v>2000000</v>
      </c>
      <c r="L9185" s="784">
        <f t="shared" si="598"/>
        <v>0</v>
      </c>
      <c r="M9185" s="784">
        <f t="shared" si="599"/>
        <v>0</v>
      </c>
      <c r="N9185" s="782">
        <v>2000000</v>
      </c>
      <c r="O9185" s="782">
        <v>2000000</v>
      </c>
      <c r="P9185" s="515">
        <v>6000000</v>
      </c>
      <c r="Q9185" s="782">
        <v>2000000</v>
      </c>
      <c r="R9185" s="782"/>
      <c r="T9185" s="568"/>
    </row>
    <row r="9186" spans="1:20" s="498" customFormat="1" ht="12" x14ac:dyDescent="0.25">
      <c r="A9186" s="772"/>
      <c r="D9186" s="515" t="s">
        <v>15731</v>
      </c>
      <c r="E9186" s="779" t="s">
        <v>15732</v>
      </c>
      <c r="F9186" s="780" t="s">
        <v>5667</v>
      </c>
      <c r="G9186" s="781" t="s">
        <v>6475</v>
      </c>
      <c r="H9186" s="781" t="s">
        <v>6476</v>
      </c>
      <c r="I9186" s="781" t="s">
        <v>5517</v>
      </c>
      <c r="J9186" s="782">
        <v>0</v>
      </c>
      <c r="K9186" s="783">
        <v>0</v>
      </c>
      <c r="L9186" s="784">
        <f t="shared" si="598"/>
        <v>0</v>
      </c>
      <c r="M9186" s="784">
        <f t="shared" si="599"/>
        <v>0</v>
      </c>
      <c r="N9186" s="782">
        <v>0</v>
      </c>
      <c r="O9186" s="782">
        <v>0</v>
      </c>
      <c r="P9186" s="515">
        <v>0</v>
      </c>
      <c r="Q9186" s="782">
        <v>0</v>
      </c>
      <c r="R9186" s="782"/>
      <c r="T9186" s="568"/>
    </row>
    <row r="9187" spans="1:20" s="498" customFormat="1" ht="12" x14ac:dyDescent="0.25">
      <c r="A9187" s="772"/>
      <c r="D9187" s="515" t="s">
        <v>15733</v>
      </c>
      <c r="E9187" s="779" t="s">
        <v>15734</v>
      </c>
      <c r="F9187" s="515" t="s">
        <v>5676</v>
      </c>
      <c r="G9187" s="781" t="s">
        <v>6475</v>
      </c>
      <c r="H9187" s="781" t="s">
        <v>15702</v>
      </c>
      <c r="I9187" s="781" t="s">
        <v>5517</v>
      </c>
      <c r="J9187" s="782">
        <v>2000000</v>
      </c>
      <c r="K9187" s="783">
        <v>2000000</v>
      </c>
      <c r="L9187" s="784">
        <f t="shared" si="598"/>
        <v>0</v>
      </c>
      <c r="M9187" s="784">
        <f t="shared" si="599"/>
        <v>0</v>
      </c>
      <c r="N9187" s="782">
        <v>2000000</v>
      </c>
      <c r="O9187" s="782">
        <v>2000000</v>
      </c>
      <c r="P9187" s="515">
        <v>6000000</v>
      </c>
      <c r="Q9187" s="782">
        <v>2000000</v>
      </c>
      <c r="R9187" s="782"/>
      <c r="T9187" s="568"/>
    </row>
    <row r="9188" spans="1:20" s="498" customFormat="1" ht="12" x14ac:dyDescent="0.25">
      <c r="A9188" s="772"/>
      <c r="D9188" s="515" t="s">
        <v>15735</v>
      </c>
      <c r="E9188" s="779" t="s">
        <v>15736</v>
      </c>
      <c r="F9188" s="780" t="s">
        <v>5679</v>
      </c>
      <c r="G9188" s="781" t="s">
        <v>6475</v>
      </c>
      <c r="H9188" s="781" t="s">
        <v>15737</v>
      </c>
      <c r="I9188" s="781" t="s">
        <v>5517</v>
      </c>
      <c r="J9188" s="782">
        <v>800000</v>
      </c>
      <c r="K9188" s="783">
        <v>800000</v>
      </c>
      <c r="L9188" s="784">
        <f t="shared" si="598"/>
        <v>0</v>
      </c>
      <c r="M9188" s="784">
        <f t="shared" si="599"/>
        <v>0</v>
      </c>
      <c r="N9188" s="782">
        <v>800000</v>
      </c>
      <c r="O9188" s="782">
        <v>800000</v>
      </c>
      <c r="P9188" s="515">
        <v>2400000</v>
      </c>
      <c r="Q9188" s="782">
        <v>800000</v>
      </c>
      <c r="R9188" s="782"/>
      <c r="T9188" s="568"/>
    </row>
    <row r="9189" spans="1:20" s="498" customFormat="1" ht="12" x14ac:dyDescent="0.25">
      <c r="A9189" s="772"/>
      <c r="D9189" s="515" t="s">
        <v>15738</v>
      </c>
      <c r="E9189" s="779" t="s">
        <v>15739</v>
      </c>
      <c r="F9189" s="515" t="s">
        <v>5688</v>
      </c>
      <c r="G9189" s="781" t="s">
        <v>6475</v>
      </c>
      <c r="H9189" s="781" t="s">
        <v>6476</v>
      </c>
      <c r="I9189" s="781" t="s">
        <v>5517</v>
      </c>
      <c r="J9189" s="782">
        <v>600000</v>
      </c>
      <c r="K9189" s="783">
        <v>600000</v>
      </c>
      <c r="L9189" s="784">
        <f t="shared" si="598"/>
        <v>0</v>
      </c>
      <c r="M9189" s="784">
        <f t="shared" si="599"/>
        <v>0</v>
      </c>
      <c r="N9189" s="782">
        <v>600000</v>
      </c>
      <c r="O9189" s="782">
        <v>600000</v>
      </c>
      <c r="P9189" s="515">
        <v>1800000</v>
      </c>
      <c r="Q9189" s="782">
        <v>600000</v>
      </c>
      <c r="R9189" s="782"/>
      <c r="T9189" s="568"/>
    </row>
    <row r="9190" spans="1:20" s="498" customFormat="1" ht="12" x14ac:dyDescent="0.25">
      <c r="A9190" s="772"/>
      <c r="D9190" s="515" t="s">
        <v>15740</v>
      </c>
      <c r="E9190" s="779" t="s">
        <v>15741</v>
      </c>
      <c r="F9190" s="780" t="s">
        <v>5703</v>
      </c>
      <c r="G9190" s="781" t="s">
        <v>6475</v>
      </c>
      <c r="H9190" s="781" t="s">
        <v>6476</v>
      </c>
      <c r="I9190" s="781" t="s">
        <v>5517</v>
      </c>
      <c r="J9190" s="782">
        <v>900000</v>
      </c>
      <c r="K9190" s="783">
        <v>900000</v>
      </c>
      <c r="L9190" s="784">
        <f t="shared" si="598"/>
        <v>0</v>
      </c>
      <c r="M9190" s="784">
        <f t="shared" si="599"/>
        <v>0</v>
      </c>
      <c r="N9190" s="782">
        <v>900000</v>
      </c>
      <c r="O9190" s="782">
        <v>900000</v>
      </c>
      <c r="P9190" s="515">
        <v>2700000</v>
      </c>
      <c r="Q9190" s="782">
        <v>900000</v>
      </c>
      <c r="R9190" s="782"/>
      <c r="T9190" s="568"/>
    </row>
    <row r="9191" spans="1:20" s="498" customFormat="1" ht="12" x14ac:dyDescent="0.25">
      <c r="A9191" s="772"/>
      <c r="D9191" s="515" t="s">
        <v>15742</v>
      </c>
      <c r="E9191" s="779" t="s">
        <v>15743</v>
      </c>
      <c r="F9191" s="515" t="s">
        <v>5709</v>
      </c>
      <c r="G9191" s="781" t="s">
        <v>6475</v>
      </c>
      <c r="H9191" s="781" t="s">
        <v>6476</v>
      </c>
      <c r="I9191" s="781" t="s">
        <v>5517</v>
      </c>
      <c r="J9191" s="782">
        <v>600000</v>
      </c>
      <c r="K9191" s="783">
        <v>600000</v>
      </c>
      <c r="L9191" s="784">
        <f t="shared" si="598"/>
        <v>0</v>
      </c>
      <c r="M9191" s="784">
        <f t="shared" si="599"/>
        <v>0</v>
      </c>
      <c r="N9191" s="782">
        <v>700000</v>
      </c>
      <c r="O9191" s="782">
        <v>700000</v>
      </c>
      <c r="P9191" s="515">
        <v>2000000</v>
      </c>
      <c r="Q9191" s="782">
        <v>700000</v>
      </c>
      <c r="R9191" s="782"/>
      <c r="T9191" s="568"/>
    </row>
    <row r="9192" spans="1:20" s="498" customFormat="1" ht="24" x14ac:dyDescent="0.25">
      <c r="A9192" s="772"/>
      <c r="D9192" s="515" t="s">
        <v>15744</v>
      </c>
      <c r="E9192" s="779" t="s">
        <v>15745</v>
      </c>
      <c r="F9192" s="780" t="s">
        <v>9894</v>
      </c>
      <c r="G9192" s="781" t="s">
        <v>5515</v>
      </c>
      <c r="H9192" s="781" t="s">
        <v>6615</v>
      </c>
      <c r="I9192" s="781" t="s">
        <v>5517</v>
      </c>
      <c r="J9192" s="782">
        <v>0</v>
      </c>
      <c r="K9192" s="783">
        <v>0</v>
      </c>
      <c r="L9192" s="782">
        <f t="shared" si="598"/>
        <v>0</v>
      </c>
      <c r="M9192" s="782">
        <f t="shared" si="599"/>
        <v>0</v>
      </c>
      <c r="N9192" s="782">
        <v>0</v>
      </c>
      <c r="O9192" s="782">
        <v>0</v>
      </c>
      <c r="P9192" s="515">
        <v>0</v>
      </c>
      <c r="Q9192" s="782">
        <v>0</v>
      </c>
      <c r="R9192" s="782"/>
      <c r="T9192" s="568"/>
    </row>
    <row r="9193" spans="1:20" s="751" customFormat="1" ht="12" customHeight="1" x14ac:dyDescent="0.3">
      <c r="A9193" s="946" t="s">
        <v>5500</v>
      </c>
      <c r="B9193" s="946"/>
      <c r="C9193" s="946"/>
      <c r="D9193" s="946"/>
      <c r="E9193" s="946"/>
      <c r="F9193" s="946"/>
      <c r="G9193" s="946"/>
      <c r="H9193" s="946"/>
      <c r="I9193" s="946"/>
      <c r="J9193" s="946"/>
      <c r="K9193" s="946"/>
      <c r="L9193" s="946"/>
      <c r="M9193" s="946"/>
      <c r="N9193" s="946"/>
      <c r="O9193" s="946"/>
      <c r="P9193" s="946"/>
      <c r="Q9193" s="946"/>
      <c r="T9193" s="752"/>
    </row>
    <row r="9194" spans="1:20" s="751" customFormat="1" ht="13.8" x14ac:dyDescent="0.3">
      <c r="A9194" s="946" t="s">
        <v>5501</v>
      </c>
      <c r="B9194" s="946"/>
      <c r="C9194" s="946"/>
      <c r="D9194" s="946"/>
      <c r="E9194" s="946"/>
      <c r="F9194" s="946"/>
      <c r="G9194" s="946"/>
      <c r="H9194" s="946"/>
      <c r="I9194" s="946"/>
      <c r="J9194" s="946"/>
      <c r="K9194" s="946"/>
      <c r="L9194" s="946"/>
      <c r="M9194" s="946"/>
      <c r="N9194" s="946"/>
      <c r="O9194" s="946"/>
      <c r="P9194" s="946"/>
      <c r="Q9194" s="946"/>
      <c r="T9194" s="752"/>
    </row>
    <row r="9195" spans="1:20" s="753" customFormat="1" ht="13.2" x14ac:dyDescent="0.25">
      <c r="A9195" s="947" t="s">
        <v>12786</v>
      </c>
      <c r="B9195" s="947"/>
      <c r="C9195" s="947"/>
      <c r="D9195" s="947"/>
      <c r="E9195" s="947"/>
      <c r="F9195" s="947"/>
      <c r="G9195" s="947"/>
      <c r="H9195" s="947"/>
      <c r="I9195" s="947"/>
      <c r="J9195" s="947"/>
      <c r="K9195" s="947"/>
      <c r="L9195" s="947"/>
      <c r="M9195" s="947"/>
      <c r="N9195" s="947"/>
      <c r="O9195" s="947"/>
      <c r="P9195" s="947"/>
      <c r="Q9195" s="947"/>
      <c r="T9195" s="754"/>
    </row>
    <row r="9196" spans="1:20" s="760" customFormat="1" ht="24" customHeight="1" x14ac:dyDescent="0.25">
      <c r="A9196" s="943" t="s">
        <v>5502</v>
      </c>
      <c r="B9196" s="948" t="s">
        <v>5503</v>
      </c>
      <c r="C9196" s="949"/>
      <c r="D9196" s="755"/>
      <c r="E9196" s="943" t="s">
        <v>5504</v>
      </c>
      <c r="F9196" s="943" t="s">
        <v>4881</v>
      </c>
      <c r="G9196" s="943" t="s">
        <v>5505</v>
      </c>
      <c r="H9196" s="943" t="s">
        <v>5506</v>
      </c>
      <c r="I9196" s="943" t="s">
        <v>5507</v>
      </c>
      <c r="J9196" s="756" t="s">
        <v>3115</v>
      </c>
      <c r="K9196" s="757" t="s">
        <v>3116</v>
      </c>
      <c r="L9196" s="758" t="s">
        <v>5508</v>
      </c>
      <c r="M9196" s="758" t="s">
        <v>5509</v>
      </c>
      <c r="N9196" s="756" t="s">
        <v>3116</v>
      </c>
      <c r="O9196" s="756" t="s">
        <v>3116</v>
      </c>
      <c r="P9196" s="759" t="s">
        <v>3317</v>
      </c>
      <c r="Q9196" s="759" t="s">
        <v>3341</v>
      </c>
      <c r="R9196" s="759" t="s">
        <v>5510</v>
      </c>
      <c r="T9196" s="761"/>
    </row>
    <row r="9197" spans="1:20" s="760" customFormat="1" ht="19.5" customHeight="1" x14ac:dyDescent="0.25">
      <c r="A9197" s="944"/>
      <c r="B9197" s="950"/>
      <c r="C9197" s="951"/>
      <c r="D9197" s="762"/>
      <c r="E9197" s="944"/>
      <c r="F9197" s="944"/>
      <c r="G9197" s="944"/>
      <c r="H9197" s="944"/>
      <c r="I9197" s="944"/>
      <c r="J9197" s="763">
        <v>2020</v>
      </c>
      <c r="K9197" s="764" t="s">
        <v>3120</v>
      </c>
      <c r="L9197" s="765" t="s">
        <v>3120</v>
      </c>
      <c r="M9197" s="765" t="s">
        <v>3120</v>
      </c>
      <c r="N9197" s="766" t="s">
        <v>5068</v>
      </c>
      <c r="O9197" s="766" t="s">
        <v>5069</v>
      </c>
      <c r="P9197" s="763" t="s">
        <v>4882</v>
      </c>
      <c r="Q9197" s="766" t="s">
        <v>5102</v>
      </c>
      <c r="R9197" s="763"/>
      <c r="T9197" s="761"/>
    </row>
    <row r="9198" spans="1:20" s="760" customFormat="1" ht="15.75" customHeight="1" x14ac:dyDescent="0.25">
      <c r="A9198" s="945"/>
      <c r="B9198" s="952"/>
      <c r="C9198" s="953"/>
      <c r="D9198" s="768"/>
      <c r="E9198" s="945"/>
      <c r="F9198" s="945"/>
      <c r="G9198" s="945"/>
      <c r="H9198" s="945"/>
      <c r="I9198" s="945"/>
      <c r="J9198" s="769" t="s">
        <v>14</v>
      </c>
      <c r="K9198" s="770" t="s">
        <v>14</v>
      </c>
      <c r="L9198" s="771" t="s">
        <v>14</v>
      </c>
      <c r="M9198" s="771" t="s">
        <v>14</v>
      </c>
      <c r="N9198" s="769" t="s">
        <v>14</v>
      </c>
      <c r="O9198" s="769" t="s">
        <v>14</v>
      </c>
      <c r="P9198" s="769" t="s">
        <v>14</v>
      </c>
      <c r="Q9198" s="769" t="s">
        <v>14</v>
      </c>
      <c r="R9198" s="769"/>
      <c r="T9198" s="761"/>
    </row>
    <row r="9199" spans="1:20" s="498" customFormat="1" ht="12" x14ac:dyDescent="0.25">
      <c r="A9199" s="772"/>
      <c r="D9199" s="515" t="s">
        <v>15746</v>
      </c>
      <c r="E9199" s="779" t="s">
        <v>15747</v>
      </c>
      <c r="F9199" s="780" t="s">
        <v>5721</v>
      </c>
      <c r="G9199" s="781" t="s">
        <v>6475</v>
      </c>
      <c r="H9199" s="781" t="s">
        <v>6476</v>
      </c>
      <c r="I9199" s="781" t="s">
        <v>5517</v>
      </c>
      <c r="J9199" s="782">
        <v>600000</v>
      </c>
      <c r="K9199" s="783">
        <v>600000</v>
      </c>
      <c r="L9199" s="784">
        <f t="shared" si="598"/>
        <v>0</v>
      </c>
      <c r="M9199" s="784">
        <f t="shared" si="599"/>
        <v>0</v>
      </c>
      <c r="N9199" s="782">
        <v>600000</v>
      </c>
      <c r="O9199" s="782">
        <v>600000</v>
      </c>
      <c r="P9199" s="515">
        <v>1800000</v>
      </c>
      <c r="Q9199" s="782">
        <v>600000</v>
      </c>
      <c r="R9199" s="782"/>
      <c r="T9199" s="568"/>
    </row>
    <row r="9200" spans="1:20" s="498" customFormat="1" ht="24" x14ac:dyDescent="0.25">
      <c r="A9200" s="772"/>
      <c r="D9200" s="515" t="s">
        <v>15748</v>
      </c>
      <c r="E9200" s="779" t="s">
        <v>15749</v>
      </c>
      <c r="F9200" s="780" t="s">
        <v>15750</v>
      </c>
      <c r="G9200" s="781" t="s">
        <v>6475</v>
      </c>
      <c r="H9200" s="781" t="s">
        <v>6476</v>
      </c>
      <c r="I9200" s="781" t="s">
        <v>5517</v>
      </c>
      <c r="J9200" s="782">
        <v>1000000</v>
      </c>
      <c r="K9200" s="783">
        <v>1000000</v>
      </c>
      <c r="L9200" s="784">
        <f t="shared" si="598"/>
        <v>0</v>
      </c>
      <c r="M9200" s="784">
        <f t="shared" si="599"/>
        <v>0</v>
      </c>
      <c r="N9200" s="782">
        <v>1000000</v>
      </c>
      <c r="O9200" s="782">
        <v>1000000</v>
      </c>
      <c r="P9200" s="515">
        <v>3000000</v>
      </c>
      <c r="Q9200" s="782">
        <v>1000000</v>
      </c>
      <c r="R9200" s="782"/>
      <c r="T9200" s="568"/>
    </row>
    <row r="9201" spans="1:20" s="498" customFormat="1" ht="12" x14ac:dyDescent="0.25">
      <c r="A9201" s="772"/>
      <c r="D9201" s="515" t="s">
        <v>15751</v>
      </c>
      <c r="E9201" s="779" t="s">
        <v>15752</v>
      </c>
      <c r="F9201" s="515" t="s">
        <v>15753</v>
      </c>
      <c r="G9201" s="781" t="s">
        <v>6475</v>
      </c>
      <c r="H9201" s="781" t="s">
        <v>15124</v>
      </c>
      <c r="I9201" s="781" t="s">
        <v>5517</v>
      </c>
      <c r="J9201" s="782">
        <v>500000</v>
      </c>
      <c r="K9201" s="783">
        <v>500000</v>
      </c>
      <c r="L9201" s="784">
        <f t="shared" si="598"/>
        <v>0</v>
      </c>
      <c r="M9201" s="784">
        <f t="shared" si="599"/>
        <v>0</v>
      </c>
      <c r="N9201" s="782">
        <v>500000</v>
      </c>
      <c r="O9201" s="782">
        <v>500000</v>
      </c>
      <c r="P9201" s="515">
        <v>1500000</v>
      </c>
      <c r="Q9201" s="782">
        <v>850000</v>
      </c>
      <c r="R9201" s="782"/>
      <c r="T9201" s="568"/>
    </row>
    <row r="9202" spans="1:20" s="498" customFormat="1" ht="12" x14ac:dyDescent="0.25">
      <c r="A9202" s="772"/>
      <c r="D9202" s="515" t="s">
        <v>15754</v>
      </c>
      <c r="E9202" s="779" t="s">
        <v>15755</v>
      </c>
      <c r="F9202" s="515" t="s">
        <v>5736</v>
      </c>
      <c r="G9202" s="781" t="s">
        <v>6475</v>
      </c>
      <c r="H9202" s="781" t="s">
        <v>6476</v>
      </c>
      <c r="I9202" s="781" t="s">
        <v>5517</v>
      </c>
      <c r="J9202" s="782">
        <v>0</v>
      </c>
      <c r="K9202" s="783">
        <v>0</v>
      </c>
      <c r="L9202" s="784">
        <f t="shared" si="598"/>
        <v>0</v>
      </c>
      <c r="M9202" s="784">
        <f t="shared" si="599"/>
        <v>0</v>
      </c>
      <c r="N9202" s="782">
        <v>0</v>
      </c>
      <c r="O9202" s="782">
        <v>0</v>
      </c>
      <c r="P9202" s="515">
        <v>0</v>
      </c>
      <c r="Q9202" s="782">
        <v>0</v>
      </c>
      <c r="R9202" s="782"/>
      <c r="T9202" s="568"/>
    </row>
    <row r="9203" spans="1:20" s="498" customFormat="1" ht="12" x14ac:dyDescent="0.25">
      <c r="A9203" s="772"/>
      <c r="D9203" s="515" t="s">
        <v>15756</v>
      </c>
      <c r="E9203" s="779" t="s">
        <v>15757</v>
      </c>
      <c r="F9203" s="780" t="s">
        <v>5739</v>
      </c>
      <c r="G9203" s="781" t="s">
        <v>6475</v>
      </c>
      <c r="H9203" s="781" t="s">
        <v>6476</v>
      </c>
      <c r="I9203" s="781" t="s">
        <v>5517</v>
      </c>
      <c r="J9203" s="782">
        <v>1000000</v>
      </c>
      <c r="K9203" s="783">
        <v>1000000</v>
      </c>
      <c r="L9203" s="784">
        <f t="shared" si="598"/>
        <v>0</v>
      </c>
      <c r="M9203" s="784">
        <f t="shared" si="599"/>
        <v>0</v>
      </c>
      <c r="N9203" s="782">
        <v>1200000</v>
      </c>
      <c r="O9203" s="782">
        <v>1200000</v>
      </c>
      <c r="P9203" s="515">
        <v>3400000</v>
      </c>
      <c r="Q9203" s="782">
        <v>1300000</v>
      </c>
      <c r="R9203" s="782"/>
      <c r="T9203" s="568"/>
    </row>
    <row r="9204" spans="1:20" s="498" customFormat="1" ht="22.5" customHeight="1" x14ac:dyDescent="0.25">
      <c r="A9204" s="772"/>
      <c r="D9204" s="515" t="s">
        <v>15758</v>
      </c>
      <c r="E9204" s="779" t="s">
        <v>15759</v>
      </c>
      <c r="F9204" s="780" t="s">
        <v>5881</v>
      </c>
      <c r="G9204" s="781" t="s">
        <v>6475</v>
      </c>
      <c r="H9204" s="781" t="s">
        <v>6476</v>
      </c>
      <c r="I9204" s="781" t="s">
        <v>5517</v>
      </c>
      <c r="J9204" s="782">
        <v>400000</v>
      </c>
      <c r="K9204" s="783">
        <v>400000</v>
      </c>
      <c r="L9204" s="782">
        <f t="shared" si="598"/>
        <v>0</v>
      </c>
      <c r="M9204" s="782">
        <f t="shared" si="599"/>
        <v>0</v>
      </c>
      <c r="N9204" s="782">
        <v>400000</v>
      </c>
      <c r="O9204" s="782">
        <v>400000</v>
      </c>
      <c r="P9204" s="515">
        <v>1200000</v>
      </c>
      <c r="Q9204" s="782">
        <v>400000</v>
      </c>
      <c r="R9204" s="782"/>
      <c r="T9204" s="568"/>
    </row>
    <row r="9205" spans="1:20" s="498" customFormat="1" ht="12" x14ac:dyDescent="0.25">
      <c r="A9205" s="772"/>
      <c r="D9205" s="515" t="s">
        <v>15760</v>
      </c>
      <c r="E9205" s="779" t="s">
        <v>15761</v>
      </c>
      <c r="F9205" s="780" t="s">
        <v>5757</v>
      </c>
      <c r="G9205" s="781" t="s">
        <v>6475</v>
      </c>
      <c r="H9205" s="781" t="s">
        <v>6476</v>
      </c>
      <c r="I9205" s="781" t="s">
        <v>5517</v>
      </c>
      <c r="J9205" s="782">
        <v>500000</v>
      </c>
      <c r="K9205" s="783">
        <v>500000</v>
      </c>
      <c r="L9205" s="782">
        <f t="shared" si="598"/>
        <v>0</v>
      </c>
      <c r="M9205" s="782">
        <f t="shared" si="599"/>
        <v>0</v>
      </c>
      <c r="N9205" s="782">
        <v>500000</v>
      </c>
      <c r="O9205" s="782">
        <v>500000</v>
      </c>
      <c r="P9205" s="515">
        <v>1500000</v>
      </c>
      <c r="Q9205" s="782">
        <v>500000</v>
      </c>
      <c r="R9205" s="782"/>
      <c r="T9205" s="568"/>
    </row>
    <row r="9206" spans="1:20" s="498" customFormat="1" ht="12" x14ac:dyDescent="0.25">
      <c r="A9206" s="772"/>
      <c r="B9206" s="566" t="s">
        <v>15762</v>
      </c>
      <c r="C9206" s="810"/>
      <c r="D9206" s="515"/>
      <c r="E9206" s="810"/>
      <c r="F9206" s="827"/>
      <c r="G9206" s="810"/>
      <c r="H9206" s="810"/>
      <c r="I9206" s="779"/>
      <c r="J9206" s="782">
        <v>1211319372</v>
      </c>
      <c r="K9206" s="783">
        <f>SUM(K9117,K9155)</f>
        <v>1211319372</v>
      </c>
      <c r="L9206" s="782">
        <f t="shared" ref="L9206:O9206" si="600">SUM(L9117,L9155)</f>
        <v>0</v>
      </c>
      <c r="M9206" s="782">
        <f t="shared" si="600"/>
        <v>0</v>
      </c>
      <c r="N9206" s="782">
        <f t="shared" si="600"/>
        <v>1223595098</v>
      </c>
      <c r="O9206" s="782">
        <f t="shared" si="600"/>
        <v>1235067866</v>
      </c>
      <c r="P9206" s="515">
        <v>3669982336</v>
      </c>
      <c r="Q9206" s="782">
        <v>2367664084</v>
      </c>
      <c r="R9206" s="782"/>
      <c r="T9206" s="568"/>
    </row>
    <row r="9207" spans="1:20" s="498" customFormat="1" ht="12" x14ac:dyDescent="0.25">
      <c r="A9207" s="772"/>
      <c r="D9207" s="515"/>
      <c r="F9207" s="536"/>
      <c r="J9207" s="776"/>
      <c r="K9207" s="829"/>
      <c r="L9207" s="776"/>
      <c r="M9207" s="776"/>
      <c r="N9207" s="776"/>
      <c r="O9207" s="776"/>
      <c r="Q9207" s="776"/>
      <c r="R9207" s="776"/>
      <c r="T9207" s="568"/>
    </row>
    <row r="9208" spans="1:20" s="498" customFormat="1" ht="12" x14ac:dyDescent="0.25">
      <c r="A9208" s="772" t="s">
        <v>15763</v>
      </c>
      <c r="B9208" s="773" t="s">
        <v>3003</v>
      </c>
      <c r="C9208" s="773"/>
      <c r="D9208" s="794"/>
      <c r="E9208" s="773"/>
      <c r="F9208" s="775"/>
      <c r="G9208" s="773"/>
      <c r="H9208" s="773"/>
      <c r="I9208" s="773"/>
      <c r="J9208" s="776"/>
      <c r="K9208" s="829"/>
      <c r="L9208" s="776"/>
      <c r="M9208" s="776"/>
      <c r="N9208" s="776"/>
      <c r="O9208" s="776"/>
      <c r="Q9208" s="776"/>
      <c r="R9208" s="776"/>
      <c r="T9208" s="568"/>
    </row>
    <row r="9209" spans="1:20" s="498" customFormat="1" ht="12" x14ac:dyDescent="0.25">
      <c r="A9209" s="772"/>
      <c r="C9209" s="773" t="s">
        <v>5123</v>
      </c>
      <c r="D9209" s="794"/>
      <c r="E9209" s="773"/>
      <c r="F9209" s="775"/>
      <c r="G9209" s="773"/>
      <c r="H9209" s="773"/>
      <c r="I9209" s="773"/>
      <c r="J9209" s="777">
        <v>147508874</v>
      </c>
      <c r="K9209" s="789">
        <f>SUM(K9210:K9243)</f>
        <v>147508874</v>
      </c>
      <c r="L9209" s="784">
        <f t="shared" ref="L9209:O9209" si="601">SUM(L9210:L9243)</f>
        <v>0</v>
      </c>
      <c r="M9209" s="784">
        <f t="shared" si="601"/>
        <v>0</v>
      </c>
      <c r="N9209" s="784">
        <f t="shared" si="601"/>
        <v>150328425</v>
      </c>
      <c r="O9209" s="784">
        <f t="shared" si="601"/>
        <v>151526423</v>
      </c>
      <c r="P9209" s="777">
        <f>SUM(K9209,N9209,O9209)</f>
        <v>449363722</v>
      </c>
      <c r="Q9209" s="777">
        <v>120782740</v>
      </c>
      <c r="R9209" s="777"/>
      <c r="T9209" s="568"/>
    </row>
    <row r="9210" spans="1:20" s="498" customFormat="1" ht="12" x14ac:dyDescent="0.25">
      <c r="A9210" s="772"/>
      <c r="D9210" s="515" t="s">
        <v>15764</v>
      </c>
      <c r="E9210" s="779" t="s">
        <v>15765</v>
      </c>
      <c r="F9210" s="780" t="s">
        <v>6059</v>
      </c>
      <c r="G9210" s="781" t="s">
        <v>11566</v>
      </c>
      <c r="H9210" s="781" t="s">
        <v>11567</v>
      </c>
      <c r="I9210" s="781" t="s">
        <v>15766</v>
      </c>
      <c r="J9210" s="782">
        <v>32452980</v>
      </c>
      <c r="K9210" s="783">
        <v>32452980</v>
      </c>
      <c r="L9210" s="784">
        <f t="shared" ref="L9210:L9243" si="602">SUM(J9210-K9210)</f>
        <v>0</v>
      </c>
      <c r="M9210" s="784">
        <f>SUM(K9210-J9210)</f>
        <v>0</v>
      </c>
      <c r="N9210" s="782">
        <v>34324600</v>
      </c>
      <c r="O9210" s="782">
        <v>35222598</v>
      </c>
      <c r="P9210" s="515">
        <v>102000178</v>
      </c>
      <c r="Q9210" s="782">
        <v>33415020</v>
      </c>
      <c r="R9210" s="782"/>
      <c r="T9210" s="568"/>
    </row>
    <row r="9211" spans="1:20" s="498" customFormat="1" ht="12" x14ac:dyDescent="0.25">
      <c r="A9211" s="772"/>
      <c r="D9211" s="515" t="s">
        <v>15767</v>
      </c>
      <c r="E9211" s="779" t="s">
        <v>15768</v>
      </c>
      <c r="F9211" s="780" t="s">
        <v>6905</v>
      </c>
      <c r="G9211" s="781" t="s">
        <v>11566</v>
      </c>
      <c r="H9211" s="781" t="s">
        <v>11567</v>
      </c>
      <c r="I9211" s="781" t="s">
        <v>15766</v>
      </c>
      <c r="J9211" s="782">
        <v>0</v>
      </c>
      <c r="K9211" s="783">
        <v>0</v>
      </c>
      <c r="L9211" s="784">
        <f t="shared" si="602"/>
        <v>0</v>
      </c>
      <c r="M9211" s="784">
        <f t="shared" ref="M9211:M9243" si="603">SUM(K9211-J9211)</f>
        <v>0</v>
      </c>
      <c r="N9211" s="782">
        <v>0</v>
      </c>
      <c r="O9211" s="782">
        <v>0</v>
      </c>
      <c r="P9211" s="515">
        <v>0</v>
      </c>
      <c r="Q9211" s="782">
        <v>0</v>
      </c>
      <c r="R9211" s="782"/>
      <c r="T9211" s="568"/>
    </row>
    <row r="9212" spans="1:20" s="498" customFormat="1" ht="24" x14ac:dyDescent="0.25">
      <c r="A9212" s="772"/>
      <c r="D9212" s="515" t="s">
        <v>15769</v>
      </c>
      <c r="E9212" s="779" t="s">
        <v>15770</v>
      </c>
      <c r="F9212" s="780" t="s">
        <v>5523</v>
      </c>
      <c r="G9212" s="781" t="s">
        <v>11566</v>
      </c>
      <c r="H9212" s="781" t="s">
        <v>11567</v>
      </c>
      <c r="I9212" s="781" t="s">
        <v>15766</v>
      </c>
      <c r="J9212" s="782">
        <v>0</v>
      </c>
      <c r="K9212" s="783">
        <v>0</v>
      </c>
      <c r="L9212" s="784">
        <f t="shared" si="602"/>
        <v>0</v>
      </c>
      <c r="M9212" s="784">
        <f t="shared" si="603"/>
        <v>0</v>
      </c>
      <c r="N9212" s="782">
        <v>0</v>
      </c>
      <c r="O9212" s="782">
        <v>0</v>
      </c>
      <c r="P9212" s="515">
        <v>0</v>
      </c>
      <c r="Q9212" s="782">
        <v>0</v>
      </c>
      <c r="R9212" s="782"/>
      <c r="T9212" s="568"/>
    </row>
    <row r="9213" spans="1:20" s="498" customFormat="1" ht="24" x14ac:dyDescent="0.25">
      <c r="A9213" s="772"/>
      <c r="D9213" s="515" t="s">
        <v>15771</v>
      </c>
      <c r="E9213" s="779" t="s">
        <v>15772</v>
      </c>
      <c r="F9213" s="780" t="s">
        <v>15773</v>
      </c>
      <c r="G9213" s="781" t="s">
        <v>11566</v>
      </c>
      <c r="H9213" s="781" t="s">
        <v>11567</v>
      </c>
      <c r="I9213" s="781" t="s">
        <v>15766</v>
      </c>
      <c r="J9213" s="782">
        <v>64200000</v>
      </c>
      <c r="K9213" s="783">
        <v>64200000</v>
      </c>
      <c r="L9213" s="784">
        <f t="shared" si="602"/>
        <v>0</v>
      </c>
      <c r="M9213" s="784">
        <f t="shared" si="603"/>
        <v>0</v>
      </c>
      <c r="N9213" s="782">
        <v>64200000</v>
      </c>
      <c r="O9213" s="782">
        <v>64200000</v>
      </c>
      <c r="P9213" s="515">
        <v>192600000</v>
      </c>
      <c r="Q9213" s="782">
        <v>65000000</v>
      </c>
      <c r="R9213" s="782"/>
      <c r="T9213" s="568"/>
    </row>
    <row r="9214" spans="1:20" s="498" customFormat="1" ht="14.25" customHeight="1" x14ac:dyDescent="0.25">
      <c r="A9214" s="772"/>
      <c r="D9214" s="515" t="s">
        <v>15774</v>
      </c>
      <c r="E9214" s="779" t="s">
        <v>15775</v>
      </c>
      <c r="F9214" s="780" t="s">
        <v>5526</v>
      </c>
      <c r="G9214" s="781" t="s">
        <v>11566</v>
      </c>
      <c r="H9214" s="781" t="s">
        <v>11567</v>
      </c>
      <c r="I9214" s="781" t="s">
        <v>15766</v>
      </c>
      <c r="J9214" s="782">
        <v>7828380</v>
      </c>
      <c r="K9214" s="783">
        <v>7828380</v>
      </c>
      <c r="L9214" s="784">
        <f t="shared" si="602"/>
        <v>0</v>
      </c>
      <c r="M9214" s="784">
        <f t="shared" si="603"/>
        <v>0</v>
      </c>
      <c r="N9214" s="782">
        <v>7962843</v>
      </c>
      <c r="O9214" s="782">
        <v>8162843</v>
      </c>
      <c r="P9214" s="515">
        <v>23954066</v>
      </c>
      <c r="Q9214" s="782">
        <v>8208250</v>
      </c>
      <c r="R9214" s="782"/>
      <c r="T9214" s="568"/>
    </row>
    <row r="9215" spans="1:20" s="498" customFormat="1" ht="12" x14ac:dyDescent="0.25">
      <c r="A9215" s="772"/>
      <c r="D9215" s="515" t="s">
        <v>15776</v>
      </c>
      <c r="E9215" s="779" t="s">
        <v>15777</v>
      </c>
      <c r="F9215" s="780" t="s">
        <v>5529</v>
      </c>
      <c r="G9215" s="781" t="s">
        <v>11566</v>
      </c>
      <c r="H9215" s="781" t="s">
        <v>11567</v>
      </c>
      <c r="I9215" s="781" t="s">
        <v>15766</v>
      </c>
      <c r="J9215" s="782">
        <v>1584600</v>
      </c>
      <c r="K9215" s="783">
        <v>1584600</v>
      </c>
      <c r="L9215" s="784">
        <f t="shared" si="602"/>
        <v>0</v>
      </c>
      <c r="M9215" s="784">
        <f t="shared" si="603"/>
        <v>0</v>
      </c>
      <c r="N9215" s="782">
        <v>1756920</v>
      </c>
      <c r="O9215" s="782">
        <v>1756920</v>
      </c>
      <c r="P9215" s="515">
        <v>5098440</v>
      </c>
      <c r="Q9215" s="782">
        <v>1645200</v>
      </c>
      <c r="R9215" s="782"/>
      <c r="T9215" s="568"/>
    </row>
    <row r="9216" spans="1:20" s="498" customFormat="1" ht="12" x14ac:dyDescent="0.25">
      <c r="A9216" s="772"/>
      <c r="D9216" s="515" t="s">
        <v>15778</v>
      </c>
      <c r="E9216" s="779" t="s">
        <v>15779</v>
      </c>
      <c r="F9216" s="780" t="s">
        <v>5532</v>
      </c>
      <c r="G9216" s="781" t="s">
        <v>11566</v>
      </c>
      <c r="H9216" s="781" t="s">
        <v>11567</v>
      </c>
      <c r="I9216" s="781" t="s">
        <v>15766</v>
      </c>
      <c r="J9216" s="782">
        <v>747700</v>
      </c>
      <c r="K9216" s="783">
        <v>747700</v>
      </c>
      <c r="L9216" s="784">
        <f t="shared" si="602"/>
        <v>0</v>
      </c>
      <c r="M9216" s="784">
        <f t="shared" si="603"/>
        <v>0</v>
      </c>
      <c r="N9216" s="782">
        <v>797280</v>
      </c>
      <c r="O9216" s="782">
        <v>797280</v>
      </c>
      <c r="P9216" s="515">
        <v>2342260</v>
      </c>
      <c r="Q9216" s="782">
        <v>747600</v>
      </c>
      <c r="R9216" s="782"/>
      <c r="T9216" s="568"/>
    </row>
    <row r="9217" spans="1:20" s="498" customFormat="1" ht="12" x14ac:dyDescent="0.25">
      <c r="A9217" s="772"/>
      <c r="D9217" s="515" t="s">
        <v>15780</v>
      </c>
      <c r="E9217" s="779" t="s">
        <v>15781</v>
      </c>
      <c r="F9217" s="780" t="s">
        <v>5535</v>
      </c>
      <c r="G9217" s="781" t="s">
        <v>11566</v>
      </c>
      <c r="H9217" s="781" t="s">
        <v>11567</v>
      </c>
      <c r="I9217" s="781" t="s">
        <v>15766</v>
      </c>
      <c r="J9217" s="782">
        <v>589520</v>
      </c>
      <c r="K9217" s="783">
        <v>589520</v>
      </c>
      <c r="L9217" s="784">
        <f t="shared" si="602"/>
        <v>0</v>
      </c>
      <c r="M9217" s="784">
        <f t="shared" si="603"/>
        <v>0</v>
      </c>
      <c r="N9217" s="782">
        <v>649935</v>
      </c>
      <c r="O9217" s="782">
        <v>649935</v>
      </c>
      <c r="P9217" s="515">
        <v>1889390</v>
      </c>
      <c r="Q9217" s="782">
        <v>606450</v>
      </c>
      <c r="R9217" s="782"/>
      <c r="T9217" s="568"/>
    </row>
    <row r="9218" spans="1:20" s="498" customFormat="1" ht="12" x14ac:dyDescent="0.25">
      <c r="A9218" s="772"/>
      <c r="D9218" s="515" t="s">
        <v>15782</v>
      </c>
      <c r="E9218" s="779" t="s">
        <v>15783</v>
      </c>
      <c r="F9218" s="515" t="s">
        <v>5538</v>
      </c>
      <c r="G9218" s="781" t="s">
        <v>11566</v>
      </c>
      <c r="H9218" s="781" t="s">
        <v>11567</v>
      </c>
      <c r="I9218" s="781" t="s">
        <v>15766</v>
      </c>
      <c r="J9218" s="782">
        <v>0</v>
      </c>
      <c r="K9218" s="783">
        <v>0</v>
      </c>
      <c r="L9218" s="784">
        <f t="shared" si="602"/>
        <v>0</v>
      </c>
      <c r="M9218" s="784">
        <f t="shared" si="603"/>
        <v>0</v>
      </c>
      <c r="N9218" s="782">
        <v>0</v>
      </c>
      <c r="O9218" s="782">
        <v>0</v>
      </c>
      <c r="P9218" s="515">
        <v>0</v>
      </c>
      <c r="Q9218" s="782">
        <v>0</v>
      </c>
      <c r="R9218" s="782"/>
      <c r="T9218" s="568"/>
    </row>
    <row r="9219" spans="1:20" s="498" customFormat="1" ht="12" x14ac:dyDescent="0.25">
      <c r="A9219" s="772"/>
      <c r="D9219" s="515" t="s">
        <v>15784</v>
      </c>
      <c r="E9219" s="779" t="s">
        <v>15785</v>
      </c>
      <c r="F9219" s="780" t="s">
        <v>5796</v>
      </c>
      <c r="G9219" s="781" t="s">
        <v>11566</v>
      </c>
      <c r="H9219" s="781" t="s">
        <v>11567</v>
      </c>
      <c r="I9219" s="781" t="s">
        <v>15766</v>
      </c>
      <c r="J9219" s="782">
        <v>3239000</v>
      </c>
      <c r="K9219" s="783">
        <v>3239000</v>
      </c>
      <c r="L9219" s="784">
        <f t="shared" si="602"/>
        <v>0</v>
      </c>
      <c r="M9219" s="784">
        <f t="shared" si="603"/>
        <v>0</v>
      </c>
      <c r="N9219" s="782">
        <v>3576705</v>
      </c>
      <c r="O9219" s="782">
        <v>3576705</v>
      </c>
      <c r="P9219" s="515">
        <v>10392410</v>
      </c>
      <c r="Q9219" s="782">
        <v>3336610</v>
      </c>
      <c r="R9219" s="782"/>
      <c r="T9219" s="568"/>
    </row>
    <row r="9220" spans="1:20" s="498" customFormat="1" ht="12" x14ac:dyDescent="0.25">
      <c r="A9220" s="772"/>
      <c r="D9220" s="515" t="s">
        <v>15786</v>
      </c>
      <c r="E9220" s="779" t="s">
        <v>15787</v>
      </c>
      <c r="F9220" s="515" t="s">
        <v>5544</v>
      </c>
      <c r="G9220" s="781" t="s">
        <v>11566</v>
      </c>
      <c r="H9220" s="781" t="s">
        <v>11567</v>
      </c>
      <c r="I9220" s="781" t="s">
        <v>15766</v>
      </c>
      <c r="J9220" s="782">
        <v>1865020</v>
      </c>
      <c r="K9220" s="783">
        <v>1865020</v>
      </c>
      <c r="L9220" s="784">
        <f t="shared" si="602"/>
        <v>0</v>
      </c>
      <c r="M9220" s="784">
        <f t="shared" si="603"/>
        <v>0</v>
      </c>
      <c r="N9220" s="782">
        <v>1962130</v>
      </c>
      <c r="O9220" s="782">
        <v>2062130</v>
      </c>
      <c r="P9220" s="515">
        <v>5889280</v>
      </c>
      <c r="Q9220" s="782">
        <v>2725034</v>
      </c>
      <c r="R9220" s="782"/>
      <c r="T9220" s="568"/>
    </row>
    <row r="9221" spans="1:20" s="498" customFormat="1" ht="12" x14ac:dyDescent="0.25">
      <c r="A9221" s="772"/>
      <c r="D9221" s="515" t="s">
        <v>15788</v>
      </c>
      <c r="E9221" s="779" t="s">
        <v>15789</v>
      </c>
      <c r="F9221" s="780" t="s">
        <v>6746</v>
      </c>
      <c r="G9221" s="781" t="s">
        <v>11566</v>
      </c>
      <c r="H9221" s="781" t="s">
        <v>11567</v>
      </c>
      <c r="I9221" s="781" t="s">
        <v>15766</v>
      </c>
      <c r="J9221" s="782">
        <v>0</v>
      </c>
      <c r="K9221" s="783">
        <v>0</v>
      </c>
      <c r="L9221" s="784">
        <f t="shared" si="602"/>
        <v>0</v>
      </c>
      <c r="M9221" s="784">
        <f t="shared" si="603"/>
        <v>0</v>
      </c>
      <c r="N9221" s="782">
        <v>0</v>
      </c>
      <c r="O9221" s="782">
        <v>0</v>
      </c>
      <c r="P9221" s="515">
        <v>0</v>
      </c>
      <c r="Q9221" s="782">
        <v>0</v>
      </c>
      <c r="R9221" s="782"/>
      <c r="T9221" s="568"/>
    </row>
    <row r="9222" spans="1:20" s="498" customFormat="1" ht="12" x14ac:dyDescent="0.25">
      <c r="A9222" s="772"/>
      <c r="D9222" s="515" t="s">
        <v>15790</v>
      </c>
      <c r="E9222" s="779" t="s">
        <v>15791</v>
      </c>
      <c r="F9222" s="780" t="s">
        <v>8170</v>
      </c>
      <c r="G9222" s="781" t="s">
        <v>11566</v>
      </c>
      <c r="H9222" s="781" t="s">
        <v>11567</v>
      </c>
      <c r="I9222" s="781" t="s">
        <v>15766</v>
      </c>
      <c r="J9222" s="782">
        <v>3421674</v>
      </c>
      <c r="K9222" s="783">
        <v>3421674</v>
      </c>
      <c r="L9222" s="784">
        <f t="shared" si="602"/>
        <v>0</v>
      </c>
      <c r="M9222" s="784">
        <f t="shared" si="603"/>
        <v>0</v>
      </c>
      <c r="N9222" s="782">
        <v>3421674</v>
      </c>
      <c r="O9222" s="782">
        <v>3421674</v>
      </c>
      <c r="P9222" s="515">
        <v>10265022</v>
      </c>
      <c r="Q9222" s="782">
        <v>3119340</v>
      </c>
      <c r="R9222" s="782"/>
      <c r="T9222" s="568"/>
    </row>
    <row r="9223" spans="1:20" s="498" customFormat="1" ht="12" x14ac:dyDescent="0.25">
      <c r="A9223" s="772"/>
      <c r="D9223" s="515" t="s">
        <v>15792</v>
      </c>
      <c r="E9223" s="779" t="s">
        <v>15793</v>
      </c>
      <c r="F9223" s="780" t="s">
        <v>14759</v>
      </c>
      <c r="G9223" s="781" t="s">
        <v>11566</v>
      </c>
      <c r="H9223" s="781" t="s">
        <v>11567</v>
      </c>
      <c r="I9223" s="781" t="s">
        <v>15766</v>
      </c>
      <c r="J9223" s="782">
        <v>0</v>
      </c>
      <c r="K9223" s="783">
        <v>0</v>
      </c>
      <c r="L9223" s="784">
        <f t="shared" si="602"/>
        <v>0</v>
      </c>
      <c r="M9223" s="784">
        <f t="shared" si="603"/>
        <v>0</v>
      </c>
      <c r="N9223" s="782">
        <v>0</v>
      </c>
      <c r="O9223" s="782">
        <v>0</v>
      </c>
      <c r="P9223" s="515">
        <v>0</v>
      </c>
      <c r="Q9223" s="782">
        <v>0</v>
      </c>
      <c r="R9223" s="782"/>
      <c r="T9223" s="568"/>
    </row>
    <row r="9224" spans="1:20" s="498" customFormat="1" ht="12" x14ac:dyDescent="0.25">
      <c r="A9224" s="772"/>
      <c r="D9224" s="515" t="s">
        <v>15794</v>
      </c>
      <c r="E9224" s="779" t="s">
        <v>15795</v>
      </c>
      <c r="F9224" s="780" t="s">
        <v>5553</v>
      </c>
      <c r="G9224" s="781" t="s">
        <v>11566</v>
      </c>
      <c r="H9224" s="781" t="s">
        <v>11567</v>
      </c>
      <c r="I9224" s="781" t="s">
        <v>15766</v>
      </c>
      <c r="J9224" s="782">
        <v>30000000</v>
      </c>
      <c r="K9224" s="783">
        <v>30000000</v>
      </c>
      <c r="L9224" s="784">
        <f t="shared" si="602"/>
        <v>0</v>
      </c>
      <c r="M9224" s="784">
        <f t="shared" si="603"/>
        <v>0</v>
      </c>
      <c r="N9224" s="782">
        <v>30000000</v>
      </c>
      <c r="O9224" s="782">
        <v>30000000</v>
      </c>
      <c r="P9224" s="515">
        <v>90000000</v>
      </c>
      <c r="Q9224" s="782">
        <v>0</v>
      </c>
      <c r="R9224" s="782"/>
      <c r="T9224" s="568"/>
    </row>
    <row r="9225" spans="1:20" s="498" customFormat="1" ht="12" x14ac:dyDescent="0.25">
      <c r="A9225" s="772"/>
      <c r="D9225" s="515" t="s">
        <v>15796</v>
      </c>
      <c r="E9225" s="779" t="s">
        <v>15797</v>
      </c>
      <c r="F9225" s="780" t="s">
        <v>6425</v>
      </c>
      <c r="G9225" s="781" t="s">
        <v>11566</v>
      </c>
      <c r="H9225" s="781" t="s">
        <v>11567</v>
      </c>
      <c r="I9225" s="781" t="s">
        <v>15766</v>
      </c>
      <c r="J9225" s="782">
        <v>0</v>
      </c>
      <c r="K9225" s="783">
        <v>0</v>
      </c>
      <c r="L9225" s="784">
        <f t="shared" si="602"/>
        <v>0</v>
      </c>
      <c r="M9225" s="784">
        <f t="shared" si="603"/>
        <v>0</v>
      </c>
      <c r="N9225" s="782">
        <v>0</v>
      </c>
      <c r="O9225" s="782">
        <v>0</v>
      </c>
      <c r="P9225" s="515">
        <v>0</v>
      </c>
      <c r="Q9225" s="782">
        <v>0</v>
      </c>
      <c r="R9225" s="782"/>
      <c r="T9225" s="568"/>
    </row>
    <row r="9226" spans="1:20" s="498" customFormat="1" ht="12" x14ac:dyDescent="0.25">
      <c r="A9226" s="772"/>
      <c r="D9226" s="515" t="s">
        <v>15798</v>
      </c>
      <c r="E9226" s="779" t="s">
        <v>15799</v>
      </c>
      <c r="F9226" s="780" t="s">
        <v>7429</v>
      </c>
      <c r="G9226" s="781" t="s">
        <v>11566</v>
      </c>
      <c r="H9226" s="781" t="s">
        <v>11567</v>
      </c>
      <c r="I9226" s="781" t="s">
        <v>15766</v>
      </c>
      <c r="J9226" s="782">
        <v>0</v>
      </c>
      <c r="K9226" s="783">
        <v>0</v>
      </c>
      <c r="L9226" s="784">
        <f t="shared" si="602"/>
        <v>0</v>
      </c>
      <c r="M9226" s="784">
        <f t="shared" si="603"/>
        <v>0</v>
      </c>
      <c r="N9226" s="782">
        <v>0</v>
      </c>
      <c r="O9226" s="782">
        <v>0</v>
      </c>
      <c r="P9226" s="515">
        <v>0</v>
      </c>
      <c r="Q9226" s="782">
        <v>0</v>
      </c>
      <c r="R9226" s="782"/>
      <c r="T9226" s="568"/>
    </row>
    <row r="9227" spans="1:20" s="498" customFormat="1" ht="12" x14ac:dyDescent="0.25">
      <c r="A9227" s="772"/>
      <c r="D9227" s="515" t="s">
        <v>15800</v>
      </c>
      <c r="E9227" s="779" t="s">
        <v>15801</v>
      </c>
      <c r="F9227" s="780" t="s">
        <v>5556</v>
      </c>
      <c r="G9227" s="781" t="s">
        <v>11566</v>
      </c>
      <c r="H9227" s="781" t="s">
        <v>11567</v>
      </c>
      <c r="I9227" s="781" t="s">
        <v>15766</v>
      </c>
      <c r="J9227" s="782">
        <v>0</v>
      </c>
      <c r="K9227" s="783">
        <v>0</v>
      </c>
      <c r="L9227" s="784">
        <f t="shared" si="602"/>
        <v>0</v>
      </c>
      <c r="M9227" s="784">
        <f t="shared" si="603"/>
        <v>0</v>
      </c>
      <c r="N9227" s="782">
        <v>0</v>
      </c>
      <c r="O9227" s="782">
        <v>0</v>
      </c>
      <c r="P9227" s="515">
        <v>0</v>
      </c>
      <c r="Q9227" s="782">
        <v>200000</v>
      </c>
      <c r="R9227" s="782"/>
      <c r="T9227" s="568"/>
    </row>
    <row r="9228" spans="1:20" s="498" customFormat="1" ht="12" x14ac:dyDescent="0.25">
      <c r="A9228" s="772"/>
      <c r="D9228" s="515" t="s">
        <v>15802</v>
      </c>
      <c r="E9228" s="779" t="s">
        <v>15803</v>
      </c>
      <c r="F9228" s="515" t="s">
        <v>6756</v>
      </c>
      <c r="G9228" s="781" t="s">
        <v>11566</v>
      </c>
      <c r="H9228" s="781" t="s">
        <v>11567</v>
      </c>
      <c r="I9228" s="781" t="s">
        <v>15766</v>
      </c>
      <c r="J9228" s="782">
        <v>0</v>
      </c>
      <c r="K9228" s="783">
        <v>0</v>
      </c>
      <c r="L9228" s="784">
        <f t="shared" si="602"/>
        <v>0</v>
      </c>
      <c r="M9228" s="784">
        <f t="shared" si="603"/>
        <v>0</v>
      </c>
      <c r="N9228" s="782">
        <v>0</v>
      </c>
      <c r="O9228" s="782">
        <v>0</v>
      </c>
      <c r="P9228" s="515">
        <v>0</v>
      </c>
      <c r="Q9228" s="782">
        <v>0</v>
      </c>
      <c r="R9228" s="782"/>
      <c r="T9228" s="568"/>
    </row>
    <row r="9229" spans="1:20" s="498" customFormat="1" ht="12" x14ac:dyDescent="0.25">
      <c r="A9229" s="772"/>
      <c r="D9229" s="515" t="s">
        <v>15804</v>
      </c>
      <c r="E9229" s="779" t="s">
        <v>15805</v>
      </c>
      <c r="F9229" s="780" t="s">
        <v>6768</v>
      </c>
      <c r="G9229" s="781" t="s">
        <v>11566</v>
      </c>
      <c r="H9229" s="781" t="s">
        <v>11567</v>
      </c>
      <c r="I9229" s="781" t="s">
        <v>15766</v>
      </c>
      <c r="J9229" s="782">
        <v>0</v>
      </c>
      <c r="K9229" s="783">
        <v>0</v>
      </c>
      <c r="L9229" s="782">
        <f t="shared" si="602"/>
        <v>0</v>
      </c>
      <c r="M9229" s="782">
        <f t="shared" si="603"/>
        <v>0</v>
      </c>
      <c r="N9229" s="782">
        <v>0</v>
      </c>
      <c r="O9229" s="782">
        <v>0</v>
      </c>
      <c r="P9229" s="515">
        <v>0</v>
      </c>
      <c r="Q9229" s="782">
        <v>450000</v>
      </c>
      <c r="R9229" s="782"/>
      <c r="T9229" s="568"/>
    </row>
    <row r="9230" spans="1:20" s="751" customFormat="1" ht="12" customHeight="1" x14ac:dyDescent="0.3">
      <c r="A9230" s="946" t="s">
        <v>5500</v>
      </c>
      <c r="B9230" s="946"/>
      <c r="C9230" s="946"/>
      <c r="D9230" s="946"/>
      <c r="E9230" s="946"/>
      <c r="F9230" s="946"/>
      <c r="G9230" s="946"/>
      <c r="H9230" s="946"/>
      <c r="I9230" s="946"/>
      <c r="J9230" s="946"/>
      <c r="K9230" s="946"/>
      <c r="L9230" s="946"/>
      <c r="M9230" s="946"/>
      <c r="N9230" s="946"/>
      <c r="O9230" s="946"/>
      <c r="P9230" s="946"/>
      <c r="Q9230" s="946"/>
      <c r="T9230" s="752"/>
    </row>
    <row r="9231" spans="1:20" s="751" customFormat="1" ht="13.8" x14ac:dyDescent="0.3">
      <c r="A9231" s="946" t="s">
        <v>5501</v>
      </c>
      <c r="B9231" s="946"/>
      <c r="C9231" s="946"/>
      <c r="D9231" s="946"/>
      <c r="E9231" s="946"/>
      <c r="F9231" s="946"/>
      <c r="G9231" s="946"/>
      <c r="H9231" s="946"/>
      <c r="I9231" s="946"/>
      <c r="J9231" s="946"/>
      <c r="K9231" s="946"/>
      <c r="L9231" s="946"/>
      <c r="M9231" s="946"/>
      <c r="N9231" s="946"/>
      <c r="O9231" s="946"/>
      <c r="P9231" s="946"/>
      <c r="Q9231" s="946"/>
      <c r="T9231" s="752"/>
    </row>
    <row r="9232" spans="1:20" s="753" customFormat="1" ht="13.2" x14ac:dyDescent="0.25">
      <c r="A9232" s="947" t="s">
        <v>12786</v>
      </c>
      <c r="B9232" s="947"/>
      <c r="C9232" s="947"/>
      <c r="D9232" s="947"/>
      <c r="E9232" s="947"/>
      <c r="F9232" s="947"/>
      <c r="G9232" s="947"/>
      <c r="H9232" s="947"/>
      <c r="I9232" s="947"/>
      <c r="J9232" s="947"/>
      <c r="K9232" s="947"/>
      <c r="L9232" s="947"/>
      <c r="M9232" s="947"/>
      <c r="N9232" s="947"/>
      <c r="O9232" s="947"/>
      <c r="P9232" s="947"/>
      <c r="Q9232" s="947"/>
      <c r="T9232" s="754"/>
    </row>
    <row r="9233" spans="1:20" s="760" customFormat="1" ht="24" customHeight="1" x14ac:dyDescent="0.25">
      <c r="A9233" s="943" t="s">
        <v>5502</v>
      </c>
      <c r="B9233" s="948" t="s">
        <v>5503</v>
      </c>
      <c r="C9233" s="949"/>
      <c r="D9233" s="755"/>
      <c r="E9233" s="943" t="s">
        <v>5504</v>
      </c>
      <c r="F9233" s="943" t="s">
        <v>4881</v>
      </c>
      <c r="G9233" s="943" t="s">
        <v>5505</v>
      </c>
      <c r="H9233" s="943" t="s">
        <v>5506</v>
      </c>
      <c r="I9233" s="943" t="s">
        <v>5507</v>
      </c>
      <c r="J9233" s="756" t="s">
        <v>3115</v>
      </c>
      <c r="K9233" s="757" t="s">
        <v>3116</v>
      </c>
      <c r="L9233" s="758" t="s">
        <v>5508</v>
      </c>
      <c r="M9233" s="758" t="s">
        <v>5509</v>
      </c>
      <c r="N9233" s="756" t="s">
        <v>3116</v>
      </c>
      <c r="O9233" s="756" t="s">
        <v>3116</v>
      </c>
      <c r="P9233" s="759" t="s">
        <v>3317</v>
      </c>
      <c r="Q9233" s="759" t="s">
        <v>3341</v>
      </c>
      <c r="R9233" s="759" t="s">
        <v>5510</v>
      </c>
      <c r="T9233" s="761"/>
    </row>
    <row r="9234" spans="1:20" s="760" customFormat="1" ht="19.5" customHeight="1" x14ac:dyDescent="0.25">
      <c r="A9234" s="944"/>
      <c r="B9234" s="950"/>
      <c r="C9234" s="951"/>
      <c r="D9234" s="762"/>
      <c r="E9234" s="944"/>
      <c r="F9234" s="944"/>
      <c r="G9234" s="944"/>
      <c r="H9234" s="944"/>
      <c r="I9234" s="944"/>
      <c r="J9234" s="763">
        <v>2020</v>
      </c>
      <c r="K9234" s="764" t="s">
        <v>3120</v>
      </c>
      <c r="L9234" s="765" t="s">
        <v>3120</v>
      </c>
      <c r="M9234" s="765" t="s">
        <v>3120</v>
      </c>
      <c r="N9234" s="766" t="s">
        <v>5068</v>
      </c>
      <c r="O9234" s="766" t="s">
        <v>5069</v>
      </c>
      <c r="P9234" s="763" t="s">
        <v>4882</v>
      </c>
      <c r="Q9234" s="766" t="s">
        <v>5102</v>
      </c>
      <c r="R9234" s="763"/>
      <c r="T9234" s="761"/>
    </row>
    <row r="9235" spans="1:20" s="760" customFormat="1" ht="15.75" customHeight="1" x14ac:dyDescent="0.25">
      <c r="A9235" s="945"/>
      <c r="B9235" s="952"/>
      <c r="C9235" s="953"/>
      <c r="D9235" s="768"/>
      <c r="E9235" s="945"/>
      <c r="F9235" s="945"/>
      <c r="G9235" s="945"/>
      <c r="H9235" s="945"/>
      <c r="I9235" s="945"/>
      <c r="J9235" s="769" t="s">
        <v>14</v>
      </c>
      <c r="K9235" s="770" t="s">
        <v>14</v>
      </c>
      <c r="L9235" s="771" t="s">
        <v>14</v>
      </c>
      <c r="M9235" s="771" t="s">
        <v>14</v>
      </c>
      <c r="N9235" s="769" t="s">
        <v>14</v>
      </c>
      <c r="O9235" s="769" t="s">
        <v>14</v>
      </c>
      <c r="P9235" s="769" t="s">
        <v>14</v>
      </c>
      <c r="Q9235" s="769" t="s">
        <v>14</v>
      </c>
      <c r="R9235" s="769"/>
      <c r="T9235" s="761"/>
    </row>
    <row r="9236" spans="1:20" s="498" customFormat="1" ht="12" x14ac:dyDescent="0.25">
      <c r="A9236" s="772"/>
      <c r="D9236" s="515" t="s">
        <v>15806</v>
      </c>
      <c r="E9236" s="779" t="s">
        <v>15807</v>
      </c>
      <c r="F9236" s="780" t="s">
        <v>8861</v>
      </c>
      <c r="G9236" s="781" t="s">
        <v>11566</v>
      </c>
      <c r="H9236" s="781" t="s">
        <v>11567</v>
      </c>
      <c r="I9236" s="781" t="s">
        <v>15766</v>
      </c>
      <c r="J9236" s="782">
        <v>1580000</v>
      </c>
      <c r="K9236" s="783">
        <v>1580000</v>
      </c>
      <c r="L9236" s="784">
        <f t="shared" si="602"/>
        <v>0</v>
      </c>
      <c r="M9236" s="784">
        <f t="shared" si="603"/>
        <v>0</v>
      </c>
      <c r="N9236" s="782">
        <v>1676338</v>
      </c>
      <c r="O9236" s="782">
        <v>1676338</v>
      </c>
      <c r="P9236" s="515">
        <v>4932676</v>
      </c>
      <c r="Q9236" s="782">
        <v>1328876</v>
      </c>
      <c r="R9236" s="782"/>
      <c r="T9236" s="568"/>
    </row>
    <row r="9237" spans="1:20" s="498" customFormat="1" ht="12" x14ac:dyDescent="0.25">
      <c r="A9237" s="772"/>
      <c r="D9237" s="515" t="s">
        <v>15808</v>
      </c>
      <c r="E9237" s="779" t="s">
        <v>15809</v>
      </c>
      <c r="F9237" s="780" t="s">
        <v>7809</v>
      </c>
      <c r="G9237" s="781" t="s">
        <v>11566</v>
      </c>
      <c r="H9237" s="781" t="s">
        <v>11567</v>
      </c>
      <c r="I9237" s="781" t="s">
        <v>15766</v>
      </c>
      <c r="J9237" s="782">
        <v>0</v>
      </c>
      <c r="K9237" s="783">
        <v>0</v>
      </c>
      <c r="L9237" s="784">
        <f t="shared" si="602"/>
        <v>0</v>
      </c>
      <c r="M9237" s="784">
        <f t="shared" si="603"/>
        <v>0</v>
      </c>
      <c r="N9237" s="782">
        <v>0</v>
      </c>
      <c r="O9237" s="782">
        <v>0</v>
      </c>
      <c r="P9237" s="515">
        <v>0</v>
      </c>
      <c r="Q9237" s="782">
        <v>0</v>
      </c>
      <c r="R9237" s="782"/>
      <c r="T9237" s="568"/>
    </row>
    <row r="9238" spans="1:20" s="498" customFormat="1" ht="12" x14ac:dyDescent="0.25">
      <c r="A9238" s="772"/>
      <c r="D9238" s="515" t="s">
        <v>15810</v>
      </c>
      <c r="E9238" s="779" t="s">
        <v>15811</v>
      </c>
      <c r="F9238" s="780" t="s">
        <v>8177</v>
      </c>
      <c r="G9238" s="781" t="s">
        <v>11566</v>
      </c>
      <c r="H9238" s="781" t="s">
        <v>11567</v>
      </c>
      <c r="I9238" s="781" t="s">
        <v>15766</v>
      </c>
      <c r="J9238" s="782">
        <v>0</v>
      </c>
      <c r="K9238" s="783">
        <v>0</v>
      </c>
      <c r="L9238" s="784">
        <f t="shared" si="602"/>
        <v>0</v>
      </c>
      <c r="M9238" s="784">
        <f t="shared" si="603"/>
        <v>0</v>
      </c>
      <c r="N9238" s="782">
        <v>0</v>
      </c>
      <c r="O9238" s="782">
        <v>0</v>
      </c>
      <c r="P9238" s="515">
        <v>0</v>
      </c>
      <c r="Q9238" s="782">
        <v>360</v>
      </c>
      <c r="R9238" s="782"/>
      <c r="T9238" s="568"/>
    </row>
    <row r="9239" spans="1:20" s="498" customFormat="1" ht="12" x14ac:dyDescent="0.25">
      <c r="A9239" s="772"/>
      <c r="D9239" s="515" t="s">
        <v>15812</v>
      </c>
      <c r="E9239" s="779" t="s">
        <v>15813</v>
      </c>
      <c r="F9239" s="780" t="s">
        <v>7304</v>
      </c>
      <c r="G9239" s="781" t="s">
        <v>11566</v>
      </c>
      <c r="H9239" s="781" t="s">
        <v>11567</v>
      </c>
      <c r="I9239" s="781" t="s">
        <v>15766</v>
      </c>
      <c r="J9239" s="782">
        <v>0</v>
      </c>
      <c r="K9239" s="783">
        <v>0</v>
      </c>
      <c r="L9239" s="784">
        <f t="shared" si="602"/>
        <v>0</v>
      </c>
      <c r="M9239" s="784">
        <f t="shared" si="603"/>
        <v>0</v>
      </c>
      <c r="N9239" s="782">
        <v>0</v>
      </c>
      <c r="O9239" s="782">
        <v>0</v>
      </c>
      <c r="P9239" s="515">
        <v>0</v>
      </c>
      <c r="Q9239" s="782">
        <v>0</v>
      </c>
      <c r="R9239" s="782"/>
      <c r="T9239" s="568"/>
    </row>
    <row r="9240" spans="1:20" s="498" customFormat="1" ht="12" x14ac:dyDescent="0.25">
      <c r="A9240" s="772"/>
      <c r="D9240" s="515" t="s">
        <v>15814</v>
      </c>
      <c r="E9240" s="779" t="s">
        <v>15815</v>
      </c>
      <c r="F9240" s="780" t="s">
        <v>7048</v>
      </c>
      <c r="G9240" s="781" t="s">
        <v>11566</v>
      </c>
      <c r="H9240" s="781" t="s">
        <v>11567</v>
      </c>
      <c r="I9240" s="781" t="s">
        <v>15766</v>
      </c>
      <c r="J9240" s="782">
        <v>0</v>
      </c>
      <c r="K9240" s="783">
        <v>0</v>
      </c>
      <c r="L9240" s="784">
        <f t="shared" si="602"/>
        <v>0</v>
      </c>
      <c r="M9240" s="784">
        <f t="shared" si="603"/>
        <v>0</v>
      </c>
      <c r="N9240" s="782">
        <v>0</v>
      </c>
      <c r="O9240" s="782">
        <v>0</v>
      </c>
      <c r="P9240" s="515">
        <v>0</v>
      </c>
      <c r="Q9240" s="782">
        <v>0</v>
      </c>
      <c r="R9240" s="782"/>
      <c r="T9240" s="568"/>
    </row>
    <row r="9241" spans="1:20" s="498" customFormat="1" ht="12" x14ac:dyDescent="0.25">
      <c r="A9241" s="772"/>
      <c r="D9241" s="515" t="s">
        <v>15816</v>
      </c>
      <c r="E9241" s="779" t="s">
        <v>15817</v>
      </c>
      <c r="F9241" s="780" t="s">
        <v>7309</v>
      </c>
      <c r="G9241" s="781" t="s">
        <v>11566</v>
      </c>
      <c r="H9241" s="781" t="s">
        <v>11567</v>
      </c>
      <c r="I9241" s="781" t="s">
        <v>15766</v>
      </c>
      <c r="J9241" s="782">
        <v>0</v>
      </c>
      <c r="K9241" s="783">
        <v>0</v>
      </c>
      <c r="L9241" s="784">
        <f t="shared" si="602"/>
        <v>0</v>
      </c>
      <c r="M9241" s="784">
        <f t="shared" si="603"/>
        <v>0</v>
      </c>
      <c r="N9241" s="782">
        <v>0</v>
      </c>
      <c r="O9241" s="782">
        <v>0</v>
      </c>
      <c r="P9241" s="515">
        <v>0</v>
      </c>
      <c r="Q9241" s="782">
        <v>0</v>
      </c>
      <c r="R9241" s="782"/>
      <c r="T9241" s="568"/>
    </row>
    <row r="9242" spans="1:20" s="498" customFormat="1" ht="12" x14ac:dyDescent="0.25">
      <c r="A9242" s="772"/>
      <c r="D9242" s="515" t="s">
        <v>15818</v>
      </c>
      <c r="E9242" s="779" t="s">
        <v>15819</v>
      </c>
      <c r="F9242" s="515" t="s">
        <v>7054</v>
      </c>
      <c r="G9242" s="781" t="s">
        <v>11566</v>
      </c>
      <c r="H9242" s="781" t="s">
        <v>11567</v>
      </c>
      <c r="I9242" s="781" t="s">
        <v>15766</v>
      </c>
      <c r="J9242" s="782">
        <v>0</v>
      </c>
      <c r="K9242" s="783">
        <v>0</v>
      </c>
      <c r="L9242" s="784">
        <f t="shared" si="602"/>
        <v>0</v>
      </c>
      <c r="M9242" s="784">
        <f t="shared" si="603"/>
        <v>0</v>
      </c>
      <c r="N9242" s="782">
        <v>0</v>
      </c>
      <c r="O9242" s="782">
        <v>0</v>
      </c>
      <c r="P9242" s="515">
        <v>0</v>
      </c>
      <c r="Q9242" s="782">
        <v>0</v>
      </c>
      <c r="R9242" s="782"/>
      <c r="T9242" s="568"/>
    </row>
    <row r="9243" spans="1:20" s="498" customFormat="1" ht="12" x14ac:dyDescent="0.25">
      <c r="A9243" s="772"/>
      <c r="D9243" s="515" t="s">
        <v>15820</v>
      </c>
      <c r="E9243" s="779" t="s">
        <v>15821</v>
      </c>
      <c r="F9243" s="515" t="s">
        <v>7057</v>
      </c>
      <c r="G9243" s="781" t="s">
        <v>11566</v>
      </c>
      <c r="H9243" s="781" t="s">
        <v>11567</v>
      </c>
      <c r="I9243" s="781" t="s">
        <v>15766</v>
      </c>
      <c r="J9243" s="782">
        <v>0</v>
      </c>
      <c r="K9243" s="783">
        <v>0</v>
      </c>
      <c r="L9243" s="782">
        <f t="shared" si="602"/>
        <v>0</v>
      </c>
      <c r="M9243" s="782">
        <f t="shared" si="603"/>
        <v>0</v>
      </c>
      <c r="N9243" s="782">
        <v>0</v>
      </c>
      <c r="O9243" s="782">
        <v>0</v>
      </c>
      <c r="P9243" s="515">
        <v>0</v>
      </c>
      <c r="Q9243" s="782">
        <v>0</v>
      </c>
      <c r="R9243" s="782"/>
      <c r="T9243" s="568"/>
    </row>
    <row r="9244" spans="1:20" s="498" customFormat="1" ht="12" x14ac:dyDescent="0.25">
      <c r="A9244" s="772"/>
      <c r="D9244" s="515"/>
      <c r="F9244" s="536"/>
      <c r="J9244" s="776"/>
      <c r="K9244" s="829"/>
      <c r="L9244" s="776"/>
      <c r="M9244" s="776"/>
      <c r="N9244" s="776"/>
      <c r="O9244" s="776"/>
      <c r="Q9244" s="776"/>
      <c r="R9244" s="776"/>
      <c r="T9244" s="568"/>
    </row>
    <row r="9245" spans="1:20" s="498" customFormat="1" ht="12" x14ac:dyDescent="0.25">
      <c r="A9245" s="772"/>
      <c r="C9245" s="773" t="s">
        <v>5142</v>
      </c>
      <c r="D9245" s="794"/>
      <c r="E9245" s="773"/>
      <c r="F9245" s="775"/>
      <c r="G9245" s="773"/>
      <c r="H9245" s="773"/>
      <c r="I9245" s="773"/>
      <c r="J9245" s="777">
        <v>193050000</v>
      </c>
      <c r="K9245" s="789">
        <f>SUM(K9246:K9291)</f>
        <v>90050000</v>
      </c>
      <c r="L9245" s="784">
        <f t="shared" ref="L9245:O9245" si="604">SUM(L9246:L9291)</f>
        <v>110000000</v>
      </c>
      <c r="M9245" s="784">
        <f t="shared" si="604"/>
        <v>7000000</v>
      </c>
      <c r="N9245" s="784">
        <f t="shared" si="604"/>
        <v>193050000</v>
      </c>
      <c r="O9245" s="784">
        <f t="shared" si="604"/>
        <v>193450000</v>
      </c>
      <c r="P9245" s="777">
        <f>SUM(K9245,N9245,O9245)</f>
        <v>476550000</v>
      </c>
      <c r="Q9245" s="777">
        <v>60350000</v>
      </c>
      <c r="R9245" s="777"/>
      <c r="T9245" s="568"/>
    </row>
    <row r="9246" spans="1:20" s="498" customFormat="1" ht="24" x14ac:dyDescent="0.25">
      <c r="A9246" s="772"/>
      <c r="D9246" s="515" t="s">
        <v>15822</v>
      </c>
      <c r="E9246" s="779" t="s">
        <v>15823</v>
      </c>
      <c r="F9246" s="780" t="s">
        <v>5565</v>
      </c>
      <c r="G9246" s="781" t="s">
        <v>11566</v>
      </c>
      <c r="H9246" s="781" t="s">
        <v>11567</v>
      </c>
      <c r="I9246" s="781" t="s">
        <v>5517</v>
      </c>
      <c r="J9246" s="782">
        <v>1000000</v>
      </c>
      <c r="K9246" s="783">
        <v>1000000</v>
      </c>
      <c r="L9246" s="784">
        <f t="shared" ref="L9246:L9291" si="605">SUM(J9246-K9246)</f>
        <v>0</v>
      </c>
      <c r="M9246" s="784">
        <f>SUM(K9246-J9246)</f>
        <v>0</v>
      </c>
      <c r="N9246" s="782">
        <v>1000000</v>
      </c>
      <c r="O9246" s="782">
        <v>1000000</v>
      </c>
      <c r="P9246" s="515">
        <v>3000000</v>
      </c>
      <c r="Q9246" s="782">
        <v>1000000</v>
      </c>
      <c r="R9246" s="782"/>
      <c r="T9246" s="568"/>
    </row>
    <row r="9247" spans="1:20" s="498" customFormat="1" ht="24" x14ac:dyDescent="0.25">
      <c r="A9247" s="772"/>
      <c r="D9247" s="515" t="s">
        <v>15824</v>
      </c>
      <c r="E9247" s="779" t="s">
        <v>15825</v>
      </c>
      <c r="F9247" s="780" t="s">
        <v>5568</v>
      </c>
      <c r="G9247" s="781" t="s">
        <v>11566</v>
      </c>
      <c r="H9247" s="781" t="s">
        <v>11567</v>
      </c>
      <c r="I9247" s="781" t="s">
        <v>5517</v>
      </c>
      <c r="J9247" s="782">
        <v>2500000</v>
      </c>
      <c r="K9247" s="783">
        <v>2500000</v>
      </c>
      <c r="L9247" s="784">
        <f t="shared" si="605"/>
        <v>0</v>
      </c>
      <c r="M9247" s="784">
        <f t="shared" ref="M9247:M9291" si="606">SUM(K9247-J9247)</f>
        <v>0</v>
      </c>
      <c r="N9247" s="782">
        <v>2500000</v>
      </c>
      <c r="O9247" s="782">
        <v>2500000</v>
      </c>
      <c r="P9247" s="515">
        <v>7500000</v>
      </c>
      <c r="Q9247" s="782">
        <v>1200000</v>
      </c>
      <c r="R9247" s="782"/>
      <c r="T9247" s="568"/>
    </row>
    <row r="9248" spans="1:20" s="498" customFormat="1" ht="24" x14ac:dyDescent="0.25">
      <c r="A9248" s="772"/>
      <c r="D9248" s="515" t="s">
        <v>15826</v>
      </c>
      <c r="E9248" s="779" t="s">
        <v>15827</v>
      </c>
      <c r="F9248" s="780" t="s">
        <v>5571</v>
      </c>
      <c r="G9248" s="781" t="s">
        <v>11566</v>
      </c>
      <c r="H9248" s="781" t="s">
        <v>11567</v>
      </c>
      <c r="I9248" s="781" t="s">
        <v>5517</v>
      </c>
      <c r="J9248" s="782">
        <v>5000000</v>
      </c>
      <c r="K9248" s="783">
        <v>5000000</v>
      </c>
      <c r="L9248" s="784">
        <f t="shared" si="605"/>
        <v>0</v>
      </c>
      <c r="M9248" s="784">
        <f t="shared" si="606"/>
        <v>0</v>
      </c>
      <c r="N9248" s="782">
        <v>5000000</v>
      </c>
      <c r="O9248" s="782">
        <v>5000000</v>
      </c>
      <c r="P9248" s="515">
        <v>15000000</v>
      </c>
      <c r="Q9248" s="782">
        <v>0</v>
      </c>
      <c r="R9248" s="782"/>
      <c r="T9248" s="568"/>
    </row>
    <row r="9249" spans="1:20" s="498" customFormat="1" ht="24" x14ac:dyDescent="0.25">
      <c r="A9249" s="772"/>
      <c r="D9249" s="515" t="s">
        <v>15828</v>
      </c>
      <c r="E9249" s="779" t="s">
        <v>15829</v>
      </c>
      <c r="F9249" s="780" t="s">
        <v>5574</v>
      </c>
      <c r="G9249" s="781" t="s">
        <v>11566</v>
      </c>
      <c r="H9249" s="781" t="s">
        <v>11567</v>
      </c>
      <c r="I9249" s="781" t="s">
        <v>5517</v>
      </c>
      <c r="J9249" s="782">
        <v>5000000</v>
      </c>
      <c r="K9249" s="783">
        <v>5000000</v>
      </c>
      <c r="L9249" s="784">
        <f t="shared" si="605"/>
        <v>0</v>
      </c>
      <c r="M9249" s="784">
        <f t="shared" si="606"/>
        <v>0</v>
      </c>
      <c r="N9249" s="782">
        <v>5000000</v>
      </c>
      <c r="O9249" s="782">
        <v>5000000</v>
      </c>
      <c r="P9249" s="515">
        <v>15000000</v>
      </c>
      <c r="Q9249" s="782">
        <v>0</v>
      </c>
      <c r="R9249" s="782"/>
      <c r="T9249" s="568"/>
    </row>
    <row r="9250" spans="1:20" s="498" customFormat="1" ht="12" x14ac:dyDescent="0.25">
      <c r="A9250" s="772"/>
      <c r="D9250" s="515" t="s">
        <v>15830</v>
      </c>
      <c r="E9250" s="779" t="s">
        <v>15831</v>
      </c>
      <c r="F9250" s="780" t="s">
        <v>5901</v>
      </c>
      <c r="G9250" s="781" t="s">
        <v>11566</v>
      </c>
      <c r="H9250" s="781" t="s">
        <v>11567</v>
      </c>
      <c r="I9250" s="781" t="s">
        <v>5517</v>
      </c>
      <c r="J9250" s="782">
        <v>0</v>
      </c>
      <c r="K9250" s="783">
        <v>0</v>
      </c>
      <c r="L9250" s="784">
        <f t="shared" si="605"/>
        <v>0</v>
      </c>
      <c r="M9250" s="784">
        <f t="shared" si="606"/>
        <v>0</v>
      </c>
      <c r="N9250" s="782">
        <v>0</v>
      </c>
      <c r="O9250" s="782">
        <v>0</v>
      </c>
      <c r="P9250" s="515">
        <v>0</v>
      </c>
      <c r="Q9250" s="782">
        <v>0</v>
      </c>
      <c r="R9250" s="782"/>
      <c r="T9250" s="568"/>
    </row>
    <row r="9251" spans="1:20" s="498" customFormat="1" ht="12" x14ac:dyDescent="0.25">
      <c r="A9251" s="772"/>
      <c r="D9251" s="515" t="s">
        <v>15832</v>
      </c>
      <c r="E9251" s="779" t="s">
        <v>15833</v>
      </c>
      <c r="F9251" s="780" t="s">
        <v>5586</v>
      </c>
      <c r="G9251" s="781" t="s">
        <v>11566</v>
      </c>
      <c r="H9251" s="781" t="s">
        <v>11567</v>
      </c>
      <c r="I9251" s="781" t="s">
        <v>5517</v>
      </c>
      <c r="J9251" s="782">
        <v>0</v>
      </c>
      <c r="K9251" s="783">
        <v>0</v>
      </c>
      <c r="L9251" s="784">
        <f t="shared" si="605"/>
        <v>0</v>
      </c>
      <c r="M9251" s="784">
        <f t="shared" si="606"/>
        <v>0</v>
      </c>
      <c r="N9251" s="782">
        <v>0</v>
      </c>
      <c r="O9251" s="782">
        <v>0</v>
      </c>
      <c r="P9251" s="515">
        <v>0</v>
      </c>
      <c r="Q9251" s="782">
        <v>0</v>
      </c>
      <c r="R9251" s="782"/>
      <c r="T9251" s="568"/>
    </row>
    <row r="9252" spans="1:20" s="498" customFormat="1" ht="12" x14ac:dyDescent="0.25">
      <c r="A9252" s="772"/>
      <c r="D9252" s="515" t="s">
        <v>15834</v>
      </c>
      <c r="E9252" s="779" t="s">
        <v>15835</v>
      </c>
      <c r="F9252" s="780" t="s">
        <v>5592</v>
      </c>
      <c r="G9252" s="781" t="s">
        <v>11566</v>
      </c>
      <c r="H9252" s="781" t="s">
        <v>11567</v>
      </c>
      <c r="I9252" s="781" t="s">
        <v>5517</v>
      </c>
      <c r="J9252" s="782">
        <v>0</v>
      </c>
      <c r="K9252" s="783">
        <v>0</v>
      </c>
      <c r="L9252" s="784">
        <f t="shared" si="605"/>
        <v>0</v>
      </c>
      <c r="M9252" s="784">
        <f t="shared" si="606"/>
        <v>0</v>
      </c>
      <c r="N9252" s="782">
        <v>0</v>
      </c>
      <c r="O9252" s="782">
        <v>0</v>
      </c>
      <c r="P9252" s="515">
        <v>0</v>
      </c>
      <c r="Q9252" s="782">
        <v>0</v>
      </c>
      <c r="R9252" s="782"/>
      <c r="T9252" s="568"/>
    </row>
    <row r="9253" spans="1:20" s="498" customFormat="1" ht="12" x14ac:dyDescent="0.25">
      <c r="A9253" s="772"/>
      <c r="D9253" s="515" t="s">
        <v>15836</v>
      </c>
      <c r="E9253" s="779" t="s">
        <v>15837</v>
      </c>
      <c r="F9253" s="780" t="s">
        <v>6354</v>
      </c>
      <c r="G9253" s="781" t="s">
        <v>11566</v>
      </c>
      <c r="H9253" s="781" t="s">
        <v>11567</v>
      </c>
      <c r="I9253" s="781" t="s">
        <v>5517</v>
      </c>
      <c r="J9253" s="782">
        <v>0</v>
      </c>
      <c r="K9253" s="783">
        <v>0</v>
      </c>
      <c r="L9253" s="784">
        <f t="shared" si="605"/>
        <v>0</v>
      </c>
      <c r="M9253" s="784">
        <f t="shared" si="606"/>
        <v>0</v>
      </c>
      <c r="N9253" s="782">
        <v>0</v>
      </c>
      <c r="O9253" s="782">
        <v>0</v>
      </c>
      <c r="P9253" s="515">
        <v>0</v>
      </c>
      <c r="Q9253" s="782">
        <v>0</v>
      </c>
      <c r="R9253" s="782"/>
      <c r="T9253" s="568"/>
    </row>
    <row r="9254" spans="1:20" s="498" customFormat="1" ht="36" x14ac:dyDescent="0.25">
      <c r="A9254" s="772"/>
      <c r="D9254" s="515" t="s">
        <v>15838</v>
      </c>
      <c r="E9254" s="779" t="s">
        <v>15839</v>
      </c>
      <c r="F9254" s="780" t="s">
        <v>5598</v>
      </c>
      <c r="G9254" s="781" t="s">
        <v>11566</v>
      </c>
      <c r="H9254" s="781" t="s">
        <v>11567</v>
      </c>
      <c r="I9254" s="781" t="s">
        <v>5517</v>
      </c>
      <c r="J9254" s="782">
        <v>1500000</v>
      </c>
      <c r="K9254" s="783">
        <v>1500000</v>
      </c>
      <c r="L9254" s="784">
        <f t="shared" si="605"/>
        <v>0</v>
      </c>
      <c r="M9254" s="784">
        <f t="shared" si="606"/>
        <v>0</v>
      </c>
      <c r="N9254" s="782">
        <v>1500000</v>
      </c>
      <c r="O9254" s="782">
        <v>1700000</v>
      </c>
      <c r="P9254" s="515">
        <v>4700000</v>
      </c>
      <c r="Q9254" s="782">
        <v>1500000</v>
      </c>
      <c r="R9254" s="782"/>
      <c r="T9254" s="568"/>
    </row>
    <row r="9255" spans="1:20" s="498" customFormat="1" ht="12" x14ac:dyDescent="0.25">
      <c r="A9255" s="772"/>
      <c r="D9255" s="515" t="s">
        <v>15840</v>
      </c>
      <c r="E9255" s="779" t="s">
        <v>15841</v>
      </c>
      <c r="F9255" s="780" t="s">
        <v>5601</v>
      </c>
      <c r="G9255" s="781" t="s">
        <v>11566</v>
      </c>
      <c r="H9255" s="781" t="s">
        <v>11567</v>
      </c>
      <c r="I9255" s="781" t="s">
        <v>5517</v>
      </c>
      <c r="J9255" s="782">
        <v>0</v>
      </c>
      <c r="K9255" s="783">
        <v>0</v>
      </c>
      <c r="L9255" s="784">
        <f t="shared" si="605"/>
        <v>0</v>
      </c>
      <c r="M9255" s="784">
        <f t="shared" si="606"/>
        <v>0</v>
      </c>
      <c r="N9255" s="782">
        <v>0</v>
      </c>
      <c r="O9255" s="782">
        <v>0</v>
      </c>
      <c r="P9255" s="515">
        <v>0</v>
      </c>
      <c r="Q9255" s="782">
        <v>0</v>
      </c>
      <c r="R9255" s="782"/>
      <c r="T9255" s="568"/>
    </row>
    <row r="9256" spans="1:20" s="498" customFormat="1" ht="12" x14ac:dyDescent="0.25">
      <c r="A9256" s="772"/>
      <c r="D9256" s="515" t="s">
        <v>15842</v>
      </c>
      <c r="E9256" s="779" t="s">
        <v>15843</v>
      </c>
      <c r="F9256" s="780" t="s">
        <v>5604</v>
      </c>
      <c r="G9256" s="781" t="s">
        <v>11566</v>
      </c>
      <c r="H9256" s="781" t="s">
        <v>11567</v>
      </c>
      <c r="I9256" s="781" t="s">
        <v>5517</v>
      </c>
      <c r="J9256" s="782">
        <v>0</v>
      </c>
      <c r="K9256" s="783">
        <v>0</v>
      </c>
      <c r="L9256" s="784">
        <f t="shared" si="605"/>
        <v>0</v>
      </c>
      <c r="M9256" s="784">
        <f t="shared" si="606"/>
        <v>0</v>
      </c>
      <c r="N9256" s="782">
        <v>0</v>
      </c>
      <c r="O9256" s="782">
        <v>0</v>
      </c>
      <c r="P9256" s="515">
        <v>0</v>
      </c>
      <c r="Q9256" s="782">
        <v>300000</v>
      </c>
      <c r="R9256" s="782"/>
      <c r="T9256" s="568"/>
    </row>
    <row r="9257" spans="1:20" s="498" customFormat="1" ht="24" x14ac:dyDescent="0.25">
      <c r="A9257" s="772"/>
      <c r="D9257" s="515" t="s">
        <v>15844</v>
      </c>
      <c r="E9257" s="779" t="s">
        <v>15845</v>
      </c>
      <c r="F9257" s="780" t="s">
        <v>5610</v>
      </c>
      <c r="G9257" s="781" t="s">
        <v>11566</v>
      </c>
      <c r="H9257" s="781" t="s">
        <v>11567</v>
      </c>
      <c r="I9257" s="781" t="s">
        <v>5517</v>
      </c>
      <c r="J9257" s="782">
        <v>0</v>
      </c>
      <c r="K9257" s="783">
        <v>0</v>
      </c>
      <c r="L9257" s="784">
        <f t="shared" si="605"/>
        <v>0</v>
      </c>
      <c r="M9257" s="784">
        <f t="shared" si="606"/>
        <v>0</v>
      </c>
      <c r="N9257" s="782">
        <v>0</v>
      </c>
      <c r="O9257" s="782">
        <v>0</v>
      </c>
      <c r="P9257" s="515">
        <v>0</v>
      </c>
      <c r="Q9257" s="782">
        <v>0</v>
      </c>
      <c r="R9257" s="782"/>
      <c r="T9257" s="568"/>
    </row>
    <row r="9258" spans="1:20" s="498" customFormat="1" ht="36" x14ac:dyDescent="0.25">
      <c r="A9258" s="772"/>
      <c r="D9258" s="515" t="s">
        <v>15846</v>
      </c>
      <c r="E9258" s="779" t="s">
        <v>15847</v>
      </c>
      <c r="F9258" s="780" t="s">
        <v>15848</v>
      </c>
      <c r="G9258" s="781" t="s">
        <v>11566</v>
      </c>
      <c r="H9258" s="781" t="s">
        <v>11567</v>
      </c>
      <c r="I9258" s="781" t="s">
        <v>5517</v>
      </c>
      <c r="J9258" s="782">
        <v>0</v>
      </c>
      <c r="K9258" s="783">
        <v>0</v>
      </c>
      <c r="L9258" s="784">
        <f t="shared" si="605"/>
        <v>0</v>
      </c>
      <c r="M9258" s="784">
        <f t="shared" si="606"/>
        <v>0</v>
      </c>
      <c r="N9258" s="782">
        <v>0</v>
      </c>
      <c r="O9258" s="782">
        <v>0</v>
      </c>
      <c r="P9258" s="515">
        <v>0</v>
      </c>
      <c r="Q9258" s="782">
        <v>0</v>
      </c>
      <c r="R9258" s="782"/>
      <c r="T9258" s="568"/>
    </row>
    <row r="9259" spans="1:20" s="498" customFormat="1" ht="24" x14ac:dyDescent="0.25">
      <c r="A9259" s="772"/>
      <c r="D9259" s="515" t="s">
        <v>15849</v>
      </c>
      <c r="E9259" s="779" t="s">
        <v>15850</v>
      </c>
      <c r="F9259" s="780" t="s">
        <v>5947</v>
      </c>
      <c r="G9259" s="781" t="s">
        <v>11566</v>
      </c>
      <c r="H9259" s="781" t="s">
        <v>11567</v>
      </c>
      <c r="I9259" s="781" t="s">
        <v>5517</v>
      </c>
      <c r="J9259" s="782">
        <v>5000000</v>
      </c>
      <c r="K9259" s="783">
        <v>5000000</v>
      </c>
      <c r="L9259" s="784">
        <f t="shared" si="605"/>
        <v>0</v>
      </c>
      <c r="M9259" s="784">
        <f t="shared" si="606"/>
        <v>0</v>
      </c>
      <c r="N9259" s="782">
        <v>5000000</v>
      </c>
      <c r="O9259" s="782">
        <v>5000000</v>
      </c>
      <c r="P9259" s="515">
        <v>15000000</v>
      </c>
      <c r="Q9259" s="782">
        <v>4000000</v>
      </c>
      <c r="R9259" s="782"/>
      <c r="T9259" s="568"/>
    </row>
    <row r="9260" spans="1:20" s="498" customFormat="1" ht="12" x14ac:dyDescent="0.25">
      <c r="A9260" s="772"/>
      <c r="D9260" s="515" t="s">
        <v>15851</v>
      </c>
      <c r="E9260" s="779" t="s">
        <v>15852</v>
      </c>
      <c r="F9260" s="515" t="s">
        <v>5622</v>
      </c>
      <c r="G9260" s="781" t="s">
        <v>11566</v>
      </c>
      <c r="H9260" s="781" t="s">
        <v>11567</v>
      </c>
      <c r="I9260" s="781" t="s">
        <v>5517</v>
      </c>
      <c r="J9260" s="782">
        <v>5000000</v>
      </c>
      <c r="K9260" s="783">
        <v>5000000</v>
      </c>
      <c r="L9260" s="784">
        <f t="shared" si="605"/>
        <v>0</v>
      </c>
      <c r="M9260" s="784">
        <f t="shared" si="606"/>
        <v>0</v>
      </c>
      <c r="N9260" s="782">
        <v>5000000</v>
      </c>
      <c r="O9260" s="782">
        <v>5000000</v>
      </c>
      <c r="P9260" s="515">
        <v>15000000</v>
      </c>
      <c r="Q9260" s="782">
        <v>2000000</v>
      </c>
      <c r="R9260" s="782"/>
      <c r="T9260" s="568"/>
    </row>
    <row r="9261" spans="1:20" s="751" customFormat="1" ht="12" customHeight="1" x14ac:dyDescent="0.3">
      <c r="A9261" s="946" t="s">
        <v>5500</v>
      </c>
      <c r="B9261" s="946"/>
      <c r="C9261" s="946"/>
      <c r="D9261" s="946"/>
      <c r="E9261" s="946"/>
      <c r="F9261" s="946"/>
      <c r="G9261" s="946"/>
      <c r="H9261" s="946"/>
      <c r="I9261" s="946"/>
      <c r="J9261" s="946"/>
      <c r="K9261" s="946"/>
      <c r="L9261" s="946"/>
      <c r="M9261" s="946"/>
      <c r="N9261" s="946"/>
      <c r="O9261" s="946"/>
      <c r="P9261" s="946"/>
      <c r="Q9261" s="946"/>
      <c r="T9261" s="752"/>
    </row>
    <row r="9262" spans="1:20" s="751" customFormat="1" ht="13.8" x14ac:dyDescent="0.3">
      <c r="A9262" s="946" t="s">
        <v>5501</v>
      </c>
      <c r="B9262" s="946"/>
      <c r="C9262" s="946"/>
      <c r="D9262" s="946"/>
      <c r="E9262" s="946"/>
      <c r="F9262" s="946"/>
      <c r="G9262" s="946"/>
      <c r="H9262" s="946"/>
      <c r="I9262" s="946"/>
      <c r="J9262" s="946"/>
      <c r="K9262" s="946"/>
      <c r="L9262" s="946"/>
      <c r="M9262" s="946"/>
      <c r="N9262" s="946"/>
      <c r="O9262" s="946"/>
      <c r="P9262" s="946"/>
      <c r="Q9262" s="946"/>
      <c r="T9262" s="752"/>
    </row>
    <row r="9263" spans="1:20" s="753" customFormat="1" ht="13.2" x14ac:dyDescent="0.25">
      <c r="A9263" s="947" t="s">
        <v>12786</v>
      </c>
      <c r="B9263" s="947"/>
      <c r="C9263" s="947"/>
      <c r="D9263" s="947"/>
      <c r="E9263" s="947"/>
      <c r="F9263" s="947"/>
      <c r="G9263" s="947"/>
      <c r="H9263" s="947"/>
      <c r="I9263" s="947"/>
      <c r="J9263" s="947"/>
      <c r="K9263" s="947"/>
      <c r="L9263" s="947"/>
      <c r="M9263" s="947"/>
      <c r="N9263" s="947"/>
      <c r="O9263" s="947"/>
      <c r="P9263" s="947"/>
      <c r="Q9263" s="947"/>
      <c r="T9263" s="754"/>
    </row>
    <row r="9264" spans="1:20" s="760" customFormat="1" ht="24" customHeight="1" x14ac:dyDescent="0.25">
      <c r="A9264" s="943" t="s">
        <v>5502</v>
      </c>
      <c r="B9264" s="948" t="s">
        <v>5503</v>
      </c>
      <c r="C9264" s="949"/>
      <c r="D9264" s="755"/>
      <c r="E9264" s="943" t="s">
        <v>5504</v>
      </c>
      <c r="F9264" s="943" t="s">
        <v>4881</v>
      </c>
      <c r="G9264" s="943" t="s">
        <v>5505</v>
      </c>
      <c r="H9264" s="943" t="s">
        <v>5506</v>
      </c>
      <c r="I9264" s="943" t="s">
        <v>5507</v>
      </c>
      <c r="J9264" s="756" t="s">
        <v>3115</v>
      </c>
      <c r="K9264" s="757" t="s">
        <v>3116</v>
      </c>
      <c r="L9264" s="758" t="s">
        <v>5508</v>
      </c>
      <c r="M9264" s="758" t="s">
        <v>5509</v>
      </c>
      <c r="N9264" s="756" t="s">
        <v>3116</v>
      </c>
      <c r="O9264" s="756" t="s">
        <v>3116</v>
      </c>
      <c r="P9264" s="759" t="s">
        <v>3317</v>
      </c>
      <c r="Q9264" s="759" t="s">
        <v>3341</v>
      </c>
      <c r="R9264" s="759" t="s">
        <v>5510</v>
      </c>
      <c r="T9264" s="761"/>
    </row>
    <row r="9265" spans="1:20" s="760" customFormat="1" ht="19.5" customHeight="1" x14ac:dyDescent="0.25">
      <c r="A9265" s="944"/>
      <c r="B9265" s="950"/>
      <c r="C9265" s="951"/>
      <c r="D9265" s="762"/>
      <c r="E9265" s="944"/>
      <c r="F9265" s="944"/>
      <c r="G9265" s="944"/>
      <c r="H9265" s="944"/>
      <c r="I9265" s="944"/>
      <c r="J9265" s="763">
        <v>2020</v>
      </c>
      <c r="K9265" s="764" t="s">
        <v>3120</v>
      </c>
      <c r="L9265" s="765" t="s">
        <v>3120</v>
      </c>
      <c r="M9265" s="765" t="s">
        <v>3120</v>
      </c>
      <c r="N9265" s="766" t="s">
        <v>5068</v>
      </c>
      <c r="O9265" s="766" t="s">
        <v>5069</v>
      </c>
      <c r="P9265" s="763" t="s">
        <v>4882</v>
      </c>
      <c r="Q9265" s="766" t="s">
        <v>5102</v>
      </c>
      <c r="R9265" s="763"/>
      <c r="T9265" s="761"/>
    </row>
    <row r="9266" spans="1:20" s="760" customFormat="1" ht="15.75" customHeight="1" x14ac:dyDescent="0.25">
      <c r="A9266" s="945"/>
      <c r="B9266" s="952"/>
      <c r="C9266" s="953"/>
      <c r="D9266" s="768"/>
      <c r="E9266" s="945"/>
      <c r="F9266" s="945"/>
      <c r="G9266" s="945"/>
      <c r="H9266" s="945"/>
      <c r="I9266" s="945"/>
      <c r="J9266" s="769" t="s">
        <v>14</v>
      </c>
      <c r="K9266" s="770" t="s">
        <v>14</v>
      </c>
      <c r="L9266" s="771" t="s">
        <v>14</v>
      </c>
      <c r="M9266" s="771" t="s">
        <v>14</v>
      </c>
      <c r="N9266" s="769" t="s">
        <v>14</v>
      </c>
      <c r="O9266" s="769" t="s">
        <v>14</v>
      </c>
      <c r="P9266" s="769" t="s">
        <v>14</v>
      </c>
      <c r="Q9266" s="769" t="s">
        <v>14</v>
      </c>
      <c r="R9266" s="769"/>
      <c r="T9266" s="761"/>
    </row>
    <row r="9267" spans="1:20" s="498" customFormat="1" ht="12" x14ac:dyDescent="0.25">
      <c r="A9267" s="772"/>
      <c r="D9267" s="515" t="s">
        <v>15853</v>
      </c>
      <c r="E9267" s="779" t="s">
        <v>15854</v>
      </c>
      <c r="F9267" s="780" t="s">
        <v>5631</v>
      </c>
      <c r="G9267" s="781" t="s">
        <v>11566</v>
      </c>
      <c r="H9267" s="781" t="s">
        <v>11567</v>
      </c>
      <c r="I9267" s="781" t="s">
        <v>5517</v>
      </c>
      <c r="J9267" s="782">
        <v>1000000</v>
      </c>
      <c r="K9267" s="783">
        <v>1000000</v>
      </c>
      <c r="L9267" s="784">
        <f t="shared" si="605"/>
        <v>0</v>
      </c>
      <c r="M9267" s="784">
        <f t="shared" si="606"/>
        <v>0</v>
      </c>
      <c r="N9267" s="782">
        <v>1000000</v>
      </c>
      <c r="O9267" s="782">
        <v>1000000</v>
      </c>
      <c r="P9267" s="515">
        <v>3000000</v>
      </c>
      <c r="Q9267" s="782">
        <v>3000000</v>
      </c>
      <c r="R9267" s="782"/>
      <c r="T9267" s="568"/>
    </row>
    <row r="9268" spans="1:20" s="498" customFormat="1" ht="36" x14ac:dyDescent="0.25">
      <c r="A9268" s="772"/>
      <c r="D9268" s="515" t="s">
        <v>15855</v>
      </c>
      <c r="E9268" s="779" t="s">
        <v>15856</v>
      </c>
      <c r="F9268" s="780" t="s">
        <v>5634</v>
      </c>
      <c r="G9268" s="781" t="s">
        <v>11566</v>
      </c>
      <c r="H9268" s="781" t="s">
        <v>11567</v>
      </c>
      <c r="I9268" s="781" t="s">
        <v>5517</v>
      </c>
      <c r="J9268" s="782">
        <v>2000000</v>
      </c>
      <c r="K9268" s="783">
        <v>2000000</v>
      </c>
      <c r="L9268" s="784">
        <f t="shared" si="605"/>
        <v>0</v>
      </c>
      <c r="M9268" s="784">
        <f t="shared" si="606"/>
        <v>0</v>
      </c>
      <c r="N9268" s="782">
        <v>2000000</v>
      </c>
      <c r="O9268" s="782">
        <v>2000000</v>
      </c>
      <c r="P9268" s="515">
        <v>6000000</v>
      </c>
      <c r="Q9268" s="782">
        <v>1500000</v>
      </c>
      <c r="R9268" s="782"/>
      <c r="T9268" s="568"/>
    </row>
    <row r="9269" spans="1:20" s="498" customFormat="1" ht="24" x14ac:dyDescent="0.25">
      <c r="A9269" s="772"/>
      <c r="D9269" s="515" t="s">
        <v>15857</v>
      </c>
      <c r="E9269" s="779" t="s">
        <v>15858</v>
      </c>
      <c r="F9269" s="780" t="s">
        <v>5637</v>
      </c>
      <c r="G9269" s="781" t="s">
        <v>11566</v>
      </c>
      <c r="H9269" s="781" t="s">
        <v>11567</v>
      </c>
      <c r="I9269" s="781" t="s">
        <v>5517</v>
      </c>
      <c r="J9269" s="782">
        <v>500000</v>
      </c>
      <c r="K9269" s="783">
        <v>500000</v>
      </c>
      <c r="L9269" s="784">
        <f t="shared" si="605"/>
        <v>0</v>
      </c>
      <c r="M9269" s="784">
        <f t="shared" si="606"/>
        <v>0</v>
      </c>
      <c r="N9269" s="782">
        <v>500000</v>
      </c>
      <c r="O9269" s="782">
        <v>500000</v>
      </c>
      <c r="P9269" s="515">
        <v>1500000</v>
      </c>
      <c r="Q9269" s="782">
        <v>1000000</v>
      </c>
      <c r="R9269" s="782"/>
      <c r="T9269" s="568"/>
    </row>
    <row r="9270" spans="1:20" s="498" customFormat="1" ht="24" x14ac:dyDescent="0.25">
      <c r="A9270" s="772"/>
      <c r="D9270" s="515" t="s">
        <v>15859</v>
      </c>
      <c r="E9270" s="779" t="s">
        <v>15860</v>
      </c>
      <c r="F9270" s="780" t="s">
        <v>5840</v>
      </c>
      <c r="G9270" s="781" t="s">
        <v>11566</v>
      </c>
      <c r="H9270" s="781" t="s">
        <v>11567</v>
      </c>
      <c r="I9270" s="781" t="s">
        <v>5517</v>
      </c>
      <c r="J9270" s="782">
        <v>0</v>
      </c>
      <c r="K9270" s="783">
        <v>0</v>
      </c>
      <c r="L9270" s="784">
        <f t="shared" si="605"/>
        <v>0</v>
      </c>
      <c r="M9270" s="784">
        <f t="shared" si="606"/>
        <v>0</v>
      </c>
      <c r="N9270" s="782">
        <v>0</v>
      </c>
      <c r="O9270" s="782">
        <v>0</v>
      </c>
      <c r="P9270" s="515">
        <v>0</v>
      </c>
      <c r="Q9270" s="782">
        <v>0</v>
      </c>
      <c r="R9270" s="782"/>
      <c r="T9270" s="568"/>
    </row>
    <row r="9271" spans="1:20" s="498" customFormat="1" ht="24" x14ac:dyDescent="0.25">
      <c r="A9271" s="772"/>
      <c r="D9271" s="515" t="s">
        <v>15861</v>
      </c>
      <c r="E9271" s="779" t="s">
        <v>15862</v>
      </c>
      <c r="F9271" s="780" t="s">
        <v>5643</v>
      </c>
      <c r="G9271" s="781" t="s">
        <v>11566</v>
      </c>
      <c r="H9271" s="781" t="s">
        <v>11567</v>
      </c>
      <c r="I9271" s="781" t="s">
        <v>5517</v>
      </c>
      <c r="J9271" s="782">
        <v>500000</v>
      </c>
      <c r="K9271" s="783">
        <v>500000</v>
      </c>
      <c r="L9271" s="784">
        <f t="shared" si="605"/>
        <v>0</v>
      </c>
      <c r="M9271" s="784">
        <f t="shared" si="606"/>
        <v>0</v>
      </c>
      <c r="N9271" s="782">
        <v>500000</v>
      </c>
      <c r="O9271" s="782">
        <v>500000</v>
      </c>
      <c r="P9271" s="515">
        <v>1500000</v>
      </c>
      <c r="Q9271" s="782">
        <v>500000</v>
      </c>
      <c r="R9271" s="782"/>
      <c r="T9271" s="568"/>
    </row>
    <row r="9272" spans="1:20" s="498" customFormat="1" ht="12" x14ac:dyDescent="0.25">
      <c r="A9272" s="772"/>
      <c r="D9272" s="515" t="s">
        <v>15863</v>
      </c>
      <c r="E9272" s="779" t="s">
        <v>15864</v>
      </c>
      <c r="F9272" s="515" t="s">
        <v>5646</v>
      </c>
      <c r="G9272" s="781" t="s">
        <v>11566</v>
      </c>
      <c r="H9272" s="781" t="s">
        <v>11567</v>
      </c>
      <c r="I9272" s="781" t="s">
        <v>5517</v>
      </c>
      <c r="J9272" s="782">
        <v>300000</v>
      </c>
      <c r="K9272" s="783">
        <v>300000</v>
      </c>
      <c r="L9272" s="784">
        <f t="shared" si="605"/>
        <v>0</v>
      </c>
      <c r="M9272" s="784">
        <f t="shared" si="606"/>
        <v>0</v>
      </c>
      <c r="N9272" s="782">
        <v>300000</v>
      </c>
      <c r="O9272" s="782">
        <v>300000</v>
      </c>
      <c r="P9272" s="515">
        <v>900000</v>
      </c>
      <c r="Q9272" s="782">
        <v>3000000</v>
      </c>
      <c r="R9272" s="782"/>
      <c r="T9272" s="568"/>
    </row>
    <row r="9273" spans="1:20" s="498" customFormat="1" ht="12" x14ac:dyDescent="0.25">
      <c r="A9273" s="772"/>
      <c r="D9273" s="515" t="s">
        <v>15865</v>
      </c>
      <c r="E9273" s="779" t="s">
        <v>15866</v>
      </c>
      <c r="F9273" s="515" t="s">
        <v>5649</v>
      </c>
      <c r="G9273" s="781" t="s">
        <v>11566</v>
      </c>
      <c r="H9273" s="781" t="s">
        <v>11567</v>
      </c>
      <c r="I9273" s="781" t="s">
        <v>5517</v>
      </c>
      <c r="J9273" s="782">
        <v>500000</v>
      </c>
      <c r="K9273" s="783">
        <v>500000</v>
      </c>
      <c r="L9273" s="784">
        <f t="shared" si="605"/>
        <v>0</v>
      </c>
      <c r="M9273" s="784">
        <f t="shared" si="606"/>
        <v>0</v>
      </c>
      <c r="N9273" s="782">
        <v>500000</v>
      </c>
      <c r="O9273" s="782">
        <v>500000</v>
      </c>
      <c r="P9273" s="515">
        <v>1500000</v>
      </c>
      <c r="Q9273" s="782">
        <v>12000000</v>
      </c>
      <c r="R9273" s="782"/>
      <c r="T9273" s="568"/>
    </row>
    <row r="9274" spans="1:20" s="498" customFormat="1" ht="12" x14ac:dyDescent="0.25">
      <c r="A9274" s="772"/>
      <c r="D9274" s="515" t="s">
        <v>15867</v>
      </c>
      <c r="E9274" s="779" t="s">
        <v>15868</v>
      </c>
      <c r="F9274" s="780" t="s">
        <v>5664</v>
      </c>
      <c r="G9274" s="781" t="s">
        <v>11566</v>
      </c>
      <c r="H9274" s="781" t="s">
        <v>11567</v>
      </c>
      <c r="I9274" s="781" t="s">
        <v>5517</v>
      </c>
      <c r="J9274" s="782">
        <v>3000000</v>
      </c>
      <c r="K9274" s="783">
        <v>3000000</v>
      </c>
      <c r="L9274" s="784">
        <f t="shared" si="605"/>
        <v>0</v>
      </c>
      <c r="M9274" s="784">
        <f t="shared" si="606"/>
        <v>0</v>
      </c>
      <c r="N9274" s="782">
        <v>3000000</v>
      </c>
      <c r="O9274" s="782">
        <v>3000000</v>
      </c>
      <c r="P9274" s="515">
        <v>9000000</v>
      </c>
      <c r="Q9274" s="782">
        <v>5000000</v>
      </c>
      <c r="R9274" s="782"/>
      <c r="T9274" s="568"/>
    </row>
    <row r="9275" spans="1:20" s="498" customFormat="1" ht="12" x14ac:dyDescent="0.25">
      <c r="A9275" s="772"/>
      <c r="D9275" s="515" t="s">
        <v>15869</v>
      </c>
      <c r="E9275" s="779" t="s">
        <v>15870</v>
      </c>
      <c r="F9275" s="780" t="s">
        <v>5667</v>
      </c>
      <c r="G9275" s="781" t="s">
        <v>11566</v>
      </c>
      <c r="H9275" s="781" t="s">
        <v>11567</v>
      </c>
      <c r="I9275" s="781" t="s">
        <v>5517</v>
      </c>
      <c r="J9275" s="782">
        <v>0</v>
      </c>
      <c r="K9275" s="783">
        <v>0</v>
      </c>
      <c r="L9275" s="784">
        <f t="shared" si="605"/>
        <v>0</v>
      </c>
      <c r="M9275" s="784">
        <f t="shared" si="606"/>
        <v>0</v>
      </c>
      <c r="N9275" s="782">
        <v>0</v>
      </c>
      <c r="O9275" s="782">
        <v>0</v>
      </c>
      <c r="P9275" s="515">
        <v>0</v>
      </c>
      <c r="Q9275" s="782">
        <v>0</v>
      </c>
      <c r="R9275" s="782"/>
      <c r="T9275" s="568"/>
    </row>
    <row r="9276" spans="1:20" s="498" customFormat="1" ht="12" x14ac:dyDescent="0.25">
      <c r="A9276" s="772"/>
      <c r="D9276" s="515" t="s">
        <v>15871</v>
      </c>
      <c r="E9276" s="779" t="s">
        <v>15872</v>
      </c>
      <c r="F9276" s="515" t="s">
        <v>5676</v>
      </c>
      <c r="G9276" s="781" t="s">
        <v>11566</v>
      </c>
      <c r="H9276" s="781" t="s">
        <v>11567</v>
      </c>
      <c r="I9276" s="781" t="s">
        <v>5517</v>
      </c>
      <c r="J9276" s="782">
        <v>2000000</v>
      </c>
      <c r="K9276" s="783">
        <v>2000000</v>
      </c>
      <c r="L9276" s="784">
        <f t="shared" si="605"/>
        <v>0</v>
      </c>
      <c r="M9276" s="784">
        <f t="shared" si="606"/>
        <v>0</v>
      </c>
      <c r="N9276" s="782">
        <v>2000000</v>
      </c>
      <c r="O9276" s="782">
        <v>2000000</v>
      </c>
      <c r="P9276" s="515">
        <v>6000000</v>
      </c>
      <c r="Q9276" s="782">
        <v>3000000</v>
      </c>
      <c r="R9276" s="782"/>
      <c r="T9276" s="568"/>
    </row>
    <row r="9277" spans="1:20" s="498" customFormat="1" ht="12" x14ac:dyDescent="0.25">
      <c r="A9277" s="772"/>
      <c r="D9277" s="515" t="s">
        <v>15873</v>
      </c>
      <c r="E9277" s="779" t="s">
        <v>15874</v>
      </c>
      <c r="F9277" s="780" t="s">
        <v>5679</v>
      </c>
      <c r="G9277" s="781" t="s">
        <v>11566</v>
      </c>
      <c r="H9277" s="781" t="s">
        <v>11567</v>
      </c>
      <c r="I9277" s="781" t="s">
        <v>5517</v>
      </c>
      <c r="J9277" s="782">
        <v>0</v>
      </c>
      <c r="K9277" s="783">
        <v>0</v>
      </c>
      <c r="L9277" s="784">
        <f t="shared" si="605"/>
        <v>0</v>
      </c>
      <c r="M9277" s="784">
        <f t="shared" si="606"/>
        <v>0</v>
      </c>
      <c r="N9277" s="782">
        <v>0</v>
      </c>
      <c r="O9277" s="782">
        <v>0</v>
      </c>
      <c r="P9277" s="515">
        <v>0</v>
      </c>
      <c r="Q9277" s="782">
        <v>0</v>
      </c>
      <c r="R9277" s="782"/>
      <c r="T9277" s="568"/>
    </row>
    <row r="9278" spans="1:20" s="498" customFormat="1" ht="12" x14ac:dyDescent="0.25">
      <c r="A9278" s="772"/>
      <c r="D9278" s="515" t="s">
        <v>15875</v>
      </c>
      <c r="E9278" s="779" t="s">
        <v>15876</v>
      </c>
      <c r="F9278" s="515" t="s">
        <v>15877</v>
      </c>
      <c r="G9278" s="781" t="s">
        <v>11566</v>
      </c>
      <c r="H9278" s="781" t="s">
        <v>11567</v>
      </c>
      <c r="I9278" s="781" t="s">
        <v>5517</v>
      </c>
      <c r="J9278" s="782">
        <v>150000000</v>
      </c>
      <c r="K9278" s="783">
        <v>40000000</v>
      </c>
      <c r="L9278" s="784">
        <f t="shared" si="605"/>
        <v>110000000</v>
      </c>
      <c r="M9278" s="784">
        <v>0</v>
      </c>
      <c r="N9278" s="782">
        <v>150000000</v>
      </c>
      <c r="O9278" s="782">
        <v>150000000</v>
      </c>
      <c r="P9278" s="515">
        <v>450000000</v>
      </c>
      <c r="Q9278" s="782">
        <v>10000000</v>
      </c>
      <c r="R9278" s="782"/>
      <c r="T9278" s="568"/>
    </row>
    <row r="9279" spans="1:20" s="498" customFormat="1" ht="12" x14ac:dyDescent="0.25">
      <c r="A9279" s="772"/>
      <c r="D9279" s="515" t="s">
        <v>15878</v>
      </c>
      <c r="E9279" s="779" t="s">
        <v>15879</v>
      </c>
      <c r="F9279" s="780" t="s">
        <v>5694</v>
      </c>
      <c r="G9279" s="781" t="s">
        <v>11566</v>
      </c>
      <c r="H9279" s="781" t="s">
        <v>11567</v>
      </c>
      <c r="I9279" s="781" t="s">
        <v>5517</v>
      </c>
      <c r="J9279" s="782">
        <v>0</v>
      </c>
      <c r="K9279" s="783">
        <v>0</v>
      </c>
      <c r="L9279" s="784">
        <f t="shared" si="605"/>
        <v>0</v>
      </c>
      <c r="M9279" s="784">
        <f t="shared" si="606"/>
        <v>0</v>
      </c>
      <c r="N9279" s="782">
        <v>0</v>
      </c>
      <c r="O9279" s="782">
        <v>0</v>
      </c>
      <c r="P9279" s="515">
        <v>0</v>
      </c>
      <c r="Q9279" s="782">
        <v>4500000</v>
      </c>
      <c r="R9279" s="782"/>
      <c r="T9279" s="568"/>
    </row>
    <row r="9280" spans="1:20" s="498" customFormat="1" ht="12" x14ac:dyDescent="0.25">
      <c r="A9280" s="772"/>
      <c r="D9280" s="515" t="s">
        <v>15880</v>
      </c>
      <c r="E9280" s="779" t="s">
        <v>15881</v>
      </c>
      <c r="F9280" s="780" t="s">
        <v>15882</v>
      </c>
      <c r="G9280" s="781" t="s">
        <v>11566</v>
      </c>
      <c r="H9280" s="781" t="s">
        <v>11567</v>
      </c>
      <c r="I9280" s="781" t="s">
        <v>5517</v>
      </c>
      <c r="J9280" s="782">
        <v>0</v>
      </c>
      <c r="K9280" s="783">
        <v>7000000</v>
      </c>
      <c r="L9280" s="784">
        <v>0</v>
      </c>
      <c r="M9280" s="784">
        <f t="shared" si="606"/>
        <v>7000000</v>
      </c>
      <c r="N9280" s="782">
        <v>0</v>
      </c>
      <c r="O9280" s="782">
        <v>0</v>
      </c>
      <c r="P9280" s="515">
        <v>0</v>
      </c>
      <c r="Q9280" s="782">
        <v>0</v>
      </c>
      <c r="R9280" s="782"/>
      <c r="T9280" s="568"/>
    </row>
    <row r="9281" spans="1:20" s="498" customFormat="1" ht="12" x14ac:dyDescent="0.25">
      <c r="A9281" s="772"/>
      <c r="D9281" s="515" t="s">
        <v>15883</v>
      </c>
      <c r="E9281" s="779" t="s">
        <v>15884</v>
      </c>
      <c r="F9281" s="515" t="s">
        <v>10837</v>
      </c>
      <c r="G9281" s="781" t="s">
        <v>11566</v>
      </c>
      <c r="H9281" s="781" t="s">
        <v>11567</v>
      </c>
      <c r="I9281" s="781" t="s">
        <v>5517</v>
      </c>
      <c r="J9281" s="782">
        <v>400000</v>
      </c>
      <c r="K9281" s="783">
        <v>400000</v>
      </c>
      <c r="L9281" s="784">
        <f t="shared" si="605"/>
        <v>0</v>
      </c>
      <c r="M9281" s="784">
        <f t="shared" si="606"/>
        <v>0</v>
      </c>
      <c r="N9281" s="782">
        <v>400000</v>
      </c>
      <c r="O9281" s="782">
        <v>400000</v>
      </c>
      <c r="P9281" s="515">
        <v>1200000</v>
      </c>
      <c r="Q9281" s="782">
        <v>800000</v>
      </c>
      <c r="R9281" s="782"/>
      <c r="T9281" s="568"/>
    </row>
    <row r="9282" spans="1:20" s="498" customFormat="1" ht="12" x14ac:dyDescent="0.25">
      <c r="A9282" s="772"/>
      <c r="D9282" s="515" t="s">
        <v>15885</v>
      </c>
      <c r="E9282" s="779" t="s">
        <v>15886</v>
      </c>
      <c r="F9282" s="780" t="s">
        <v>5703</v>
      </c>
      <c r="G9282" s="781" t="s">
        <v>11566</v>
      </c>
      <c r="H9282" s="781" t="s">
        <v>11567</v>
      </c>
      <c r="I9282" s="781" t="s">
        <v>5517</v>
      </c>
      <c r="J9282" s="782">
        <v>1000000</v>
      </c>
      <c r="K9282" s="783">
        <v>1000000</v>
      </c>
      <c r="L9282" s="784">
        <f t="shared" si="605"/>
        <v>0</v>
      </c>
      <c r="M9282" s="784">
        <f t="shared" si="606"/>
        <v>0</v>
      </c>
      <c r="N9282" s="782">
        <v>1000000</v>
      </c>
      <c r="O9282" s="782">
        <v>1000000</v>
      </c>
      <c r="P9282" s="515">
        <v>3000000</v>
      </c>
      <c r="Q9282" s="782">
        <v>1000000</v>
      </c>
      <c r="R9282" s="782"/>
      <c r="T9282" s="568"/>
    </row>
    <row r="9283" spans="1:20" s="498" customFormat="1" ht="12" x14ac:dyDescent="0.25">
      <c r="A9283" s="772"/>
      <c r="D9283" s="515" t="s">
        <v>15887</v>
      </c>
      <c r="E9283" s="779" t="s">
        <v>15888</v>
      </c>
      <c r="F9283" s="515" t="s">
        <v>5709</v>
      </c>
      <c r="G9283" s="781" t="s">
        <v>11566</v>
      </c>
      <c r="H9283" s="781" t="s">
        <v>11567</v>
      </c>
      <c r="I9283" s="781" t="s">
        <v>5517</v>
      </c>
      <c r="J9283" s="782">
        <v>300000</v>
      </c>
      <c r="K9283" s="783">
        <v>300000</v>
      </c>
      <c r="L9283" s="784">
        <f t="shared" si="605"/>
        <v>0</v>
      </c>
      <c r="M9283" s="784">
        <f t="shared" si="606"/>
        <v>0</v>
      </c>
      <c r="N9283" s="782">
        <v>300000</v>
      </c>
      <c r="O9283" s="782">
        <v>300000</v>
      </c>
      <c r="P9283" s="515">
        <v>900000</v>
      </c>
      <c r="Q9283" s="782">
        <v>500000</v>
      </c>
      <c r="R9283" s="782"/>
      <c r="T9283" s="568"/>
    </row>
    <row r="9284" spans="1:20" s="498" customFormat="1" ht="24" x14ac:dyDescent="0.25">
      <c r="A9284" s="772"/>
      <c r="D9284" s="515" t="s">
        <v>15889</v>
      </c>
      <c r="E9284" s="779" t="s">
        <v>15890</v>
      </c>
      <c r="F9284" s="780" t="s">
        <v>5715</v>
      </c>
      <c r="G9284" s="781" t="s">
        <v>11566</v>
      </c>
      <c r="H9284" s="781" t="s">
        <v>11567</v>
      </c>
      <c r="I9284" s="781" t="s">
        <v>5517</v>
      </c>
      <c r="J9284" s="782">
        <v>50000</v>
      </c>
      <c r="K9284" s="783">
        <v>50000</v>
      </c>
      <c r="L9284" s="784">
        <f t="shared" si="605"/>
        <v>0</v>
      </c>
      <c r="M9284" s="784">
        <f t="shared" si="606"/>
        <v>0</v>
      </c>
      <c r="N9284" s="782">
        <v>50000</v>
      </c>
      <c r="O9284" s="782">
        <v>50000</v>
      </c>
      <c r="P9284" s="515">
        <v>150000</v>
      </c>
      <c r="Q9284" s="782">
        <v>50000</v>
      </c>
      <c r="R9284" s="782"/>
      <c r="T9284" s="568"/>
    </row>
    <row r="9285" spans="1:20" s="498" customFormat="1" ht="12" x14ac:dyDescent="0.25">
      <c r="A9285" s="772"/>
      <c r="D9285" s="515" t="s">
        <v>15891</v>
      </c>
      <c r="E9285" s="779" t="s">
        <v>15892</v>
      </c>
      <c r="F9285" s="780" t="s">
        <v>5721</v>
      </c>
      <c r="G9285" s="781" t="s">
        <v>11566</v>
      </c>
      <c r="H9285" s="781" t="s">
        <v>11567</v>
      </c>
      <c r="I9285" s="781" t="s">
        <v>5517</v>
      </c>
      <c r="J9285" s="782">
        <v>300000</v>
      </c>
      <c r="K9285" s="783">
        <v>300000</v>
      </c>
      <c r="L9285" s="784">
        <f t="shared" si="605"/>
        <v>0</v>
      </c>
      <c r="M9285" s="784">
        <f t="shared" si="606"/>
        <v>0</v>
      </c>
      <c r="N9285" s="782">
        <v>300000</v>
      </c>
      <c r="O9285" s="782">
        <v>300000</v>
      </c>
      <c r="P9285" s="515">
        <v>900000</v>
      </c>
      <c r="Q9285" s="782">
        <v>0</v>
      </c>
      <c r="R9285" s="782"/>
      <c r="T9285" s="568"/>
    </row>
    <row r="9286" spans="1:20" s="498" customFormat="1" ht="12" x14ac:dyDescent="0.25">
      <c r="A9286" s="772"/>
      <c r="D9286" s="515" t="s">
        <v>15893</v>
      </c>
      <c r="E9286" s="779" t="s">
        <v>15894</v>
      </c>
      <c r="F9286" s="515" t="s">
        <v>15895</v>
      </c>
      <c r="G9286" s="781" t="s">
        <v>11566</v>
      </c>
      <c r="H9286" s="781" t="s">
        <v>11567</v>
      </c>
      <c r="I9286" s="781" t="s">
        <v>5517</v>
      </c>
      <c r="J9286" s="782">
        <v>3000000</v>
      </c>
      <c r="K9286" s="783">
        <v>3000000</v>
      </c>
      <c r="L9286" s="784">
        <f t="shared" si="605"/>
        <v>0</v>
      </c>
      <c r="M9286" s="784">
        <f t="shared" si="606"/>
        <v>0</v>
      </c>
      <c r="N9286" s="782">
        <v>3000000</v>
      </c>
      <c r="O9286" s="782">
        <v>3000000</v>
      </c>
      <c r="P9286" s="515">
        <v>9000000</v>
      </c>
      <c r="Q9286" s="782">
        <v>3000000</v>
      </c>
      <c r="R9286" s="782"/>
      <c r="T9286" s="568"/>
    </row>
    <row r="9287" spans="1:20" s="498" customFormat="1" ht="12" x14ac:dyDescent="0.25">
      <c r="A9287" s="772"/>
      <c r="D9287" s="515" t="s">
        <v>15896</v>
      </c>
      <c r="E9287" s="779" t="s">
        <v>15897</v>
      </c>
      <c r="F9287" s="780" t="s">
        <v>6224</v>
      </c>
      <c r="G9287" s="781" t="s">
        <v>11566</v>
      </c>
      <c r="H9287" s="781" t="s">
        <v>11567</v>
      </c>
      <c r="I9287" s="781" t="s">
        <v>5517</v>
      </c>
      <c r="J9287" s="782">
        <v>2000000</v>
      </c>
      <c r="K9287" s="783">
        <v>2000000</v>
      </c>
      <c r="L9287" s="784">
        <f t="shared" si="605"/>
        <v>0</v>
      </c>
      <c r="M9287" s="784">
        <f t="shared" si="606"/>
        <v>0</v>
      </c>
      <c r="N9287" s="782">
        <v>2000000</v>
      </c>
      <c r="O9287" s="782">
        <v>2000000</v>
      </c>
      <c r="P9287" s="515">
        <v>6000000</v>
      </c>
      <c r="Q9287" s="782">
        <v>0</v>
      </c>
      <c r="R9287" s="782"/>
      <c r="T9287" s="568"/>
    </row>
    <row r="9288" spans="1:20" s="498" customFormat="1" ht="12" x14ac:dyDescent="0.25">
      <c r="A9288" s="772"/>
      <c r="D9288" s="515" t="s">
        <v>15898</v>
      </c>
      <c r="E9288" s="779" t="s">
        <v>15899</v>
      </c>
      <c r="F9288" s="780" t="s">
        <v>5739</v>
      </c>
      <c r="G9288" s="781" t="s">
        <v>11566</v>
      </c>
      <c r="H9288" s="781" t="s">
        <v>11567</v>
      </c>
      <c r="I9288" s="781" t="s">
        <v>5517</v>
      </c>
      <c r="J9288" s="782">
        <v>800000</v>
      </c>
      <c r="K9288" s="783">
        <v>800000</v>
      </c>
      <c r="L9288" s="784">
        <f t="shared" si="605"/>
        <v>0</v>
      </c>
      <c r="M9288" s="784">
        <f t="shared" si="606"/>
        <v>0</v>
      </c>
      <c r="N9288" s="782">
        <v>800000</v>
      </c>
      <c r="O9288" s="782">
        <v>1000000</v>
      </c>
      <c r="P9288" s="515">
        <v>2600000</v>
      </c>
      <c r="Q9288" s="782">
        <v>1000000</v>
      </c>
      <c r="R9288" s="782"/>
      <c r="T9288" s="568"/>
    </row>
    <row r="9289" spans="1:20" s="498" customFormat="1" ht="11.25" customHeight="1" x14ac:dyDescent="0.25">
      <c r="A9289" s="772"/>
      <c r="D9289" s="515" t="s">
        <v>15900</v>
      </c>
      <c r="E9289" s="779" t="s">
        <v>15901</v>
      </c>
      <c r="F9289" s="515" t="s">
        <v>5881</v>
      </c>
      <c r="G9289" s="781" t="s">
        <v>11566</v>
      </c>
      <c r="H9289" s="781" t="s">
        <v>11567</v>
      </c>
      <c r="I9289" s="781" t="s">
        <v>5517</v>
      </c>
      <c r="J9289" s="782">
        <v>300000</v>
      </c>
      <c r="K9289" s="783">
        <v>300000</v>
      </c>
      <c r="L9289" s="784">
        <f t="shared" si="605"/>
        <v>0</v>
      </c>
      <c r="M9289" s="784">
        <f t="shared" si="606"/>
        <v>0</v>
      </c>
      <c r="N9289" s="782">
        <v>300000</v>
      </c>
      <c r="O9289" s="782">
        <v>300000</v>
      </c>
      <c r="P9289" s="515">
        <v>900000</v>
      </c>
      <c r="Q9289" s="782">
        <v>200000</v>
      </c>
      <c r="R9289" s="782"/>
      <c r="T9289" s="568"/>
    </row>
    <row r="9290" spans="1:20" s="498" customFormat="1" ht="12" x14ac:dyDescent="0.25">
      <c r="A9290" s="772"/>
      <c r="D9290" s="515" t="s">
        <v>15902</v>
      </c>
      <c r="E9290" s="779" t="s">
        <v>15903</v>
      </c>
      <c r="F9290" s="780" t="s">
        <v>5757</v>
      </c>
      <c r="G9290" s="781" t="s">
        <v>11566</v>
      </c>
      <c r="H9290" s="781" t="s">
        <v>11567</v>
      </c>
      <c r="I9290" s="781" t="s">
        <v>5517</v>
      </c>
      <c r="J9290" s="782">
        <v>100000</v>
      </c>
      <c r="K9290" s="783">
        <v>100000</v>
      </c>
      <c r="L9290" s="784">
        <f t="shared" si="605"/>
        <v>0</v>
      </c>
      <c r="M9290" s="784">
        <f t="shared" si="606"/>
        <v>0</v>
      </c>
      <c r="N9290" s="782">
        <v>100000</v>
      </c>
      <c r="O9290" s="782">
        <v>100000</v>
      </c>
      <c r="P9290" s="515">
        <v>300000</v>
      </c>
      <c r="Q9290" s="782">
        <v>300000</v>
      </c>
      <c r="R9290" s="782"/>
      <c r="T9290" s="568"/>
    </row>
    <row r="9291" spans="1:20" s="498" customFormat="1" ht="24" x14ac:dyDescent="0.25">
      <c r="A9291" s="772"/>
      <c r="D9291" s="515" t="s">
        <v>15904</v>
      </c>
      <c r="E9291" s="779" t="s">
        <v>15905</v>
      </c>
      <c r="F9291" s="780" t="s">
        <v>8038</v>
      </c>
      <c r="G9291" s="781" t="s">
        <v>11566</v>
      </c>
      <c r="H9291" s="781" t="s">
        <v>11567</v>
      </c>
      <c r="I9291" s="781" t="s">
        <v>5517</v>
      </c>
      <c r="J9291" s="782">
        <v>0</v>
      </c>
      <c r="K9291" s="783">
        <v>0</v>
      </c>
      <c r="L9291" s="784">
        <f t="shared" si="605"/>
        <v>0</v>
      </c>
      <c r="M9291" s="784">
        <f t="shared" si="606"/>
        <v>0</v>
      </c>
      <c r="N9291" s="782">
        <v>0</v>
      </c>
      <c r="O9291" s="782">
        <v>0</v>
      </c>
      <c r="P9291" s="515">
        <v>0</v>
      </c>
      <c r="Q9291" s="782">
        <v>0</v>
      </c>
      <c r="R9291" s="782"/>
      <c r="T9291" s="568"/>
    </row>
    <row r="9292" spans="1:20" s="498" customFormat="1" ht="12" x14ac:dyDescent="0.25">
      <c r="A9292" s="772"/>
      <c r="B9292" s="566" t="s">
        <v>3026</v>
      </c>
      <c r="C9292" s="810"/>
      <c r="D9292" s="515"/>
      <c r="E9292" s="810"/>
      <c r="F9292" s="827"/>
      <c r="G9292" s="810"/>
      <c r="H9292" s="810"/>
      <c r="I9292" s="779"/>
      <c r="J9292" s="782">
        <v>340558874</v>
      </c>
      <c r="K9292" s="783">
        <f>SUM(K9209,K9245)</f>
        <v>237558874</v>
      </c>
      <c r="L9292" s="782">
        <f t="shared" ref="L9292:O9292" si="607">SUM(L9209,L9245)</f>
        <v>110000000</v>
      </c>
      <c r="M9292" s="782">
        <f t="shared" si="607"/>
        <v>7000000</v>
      </c>
      <c r="N9292" s="782">
        <f t="shared" si="607"/>
        <v>343378425</v>
      </c>
      <c r="O9292" s="782">
        <f t="shared" si="607"/>
        <v>344976423</v>
      </c>
      <c r="P9292" s="515">
        <v>1028913722</v>
      </c>
      <c r="Q9292" s="782">
        <v>181132740</v>
      </c>
      <c r="R9292" s="782"/>
      <c r="T9292" s="568"/>
    </row>
    <row r="9293" spans="1:20" s="498" customFormat="1" ht="12" x14ac:dyDescent="0.25">
      <c r="A9293" s="772"/>
      <c r="D9293" s="515"/>
      <c r="F9293" s="536"/>
      <c r="J9293" s="776"/>
      <c r="K9293" s="829"/>
      <c r="L9293" s="776"/>
      <c r="M9293" s="776"/>
      <c r="N9293" s="776"/>
      <c r="O9293" s="776"/>
      <c r="Q9293" s="776"/>
      <c r="R9293" s="776"/>
      <c r="T9293" s="568"/>
    </row>
    <row r="9294" spans="1:20" s="751" customFormat="1" ht="13.8" x14ac:dyDescent="0.3">
      <c r="A9294" s="946" t="s">
        <v>5500</v>
      </c>
      <c r="B9294" s="946"/>
      <c r="C9294" s="946"/>
      <c r="D9294" s="946"/>
      <c r="E9294" s="946"/>
      <c r="F9294" s="946"/>
      <c r="G9294" s="946"/>
      <c r="H9294" s="946"/>
      <c r="I9294" s="946"/>
      <c r="J9294" s="946"/>
      <c r="K9294" s="946"/>
      <c r="L9294" s="946"/>
      <c r="M9294" s="946"/>
      <c r="N9294" s="946"/>
      <c r="O9294" s="946"/>
      <c r="P9294" s="946"/>
      <c r="Q9294" s="946"/>
      <c r="T9294" s="752"/>
    </row>
    <row r="9295" spans="1:20" s="751" customFormat="1" ht="13.8" x14ac:dyDescent="0.3">
      <c r="A9295" s="946" t="s">
        <v>5501</v>
      </c>
      <c r="B9295" s="946"/>
      <c r="C9295" s="946"/>
      <c r="D9295" s="946"/>
      <c r="E9295" s="946"/>
      <c r="F9295" s="946"/>
      <c r="G9295" s="946"/>
      <c r="H9295" s="946"/>
      <c r="I9295" s="946"/>
      <c r="J9295" s="946"/>
      <c r="K9295" s="946"/>
      <c r="L9295" s="946"/>
      <c r="M9295" s="946"/>
      <c r="N9295" s="946"/>
      <c r="O9295" s="946"/>
      <c r="P9295" s="946"/>
      <c r="Q9295" s="946"/>
      <c r="T9295" s="752"/>
    </row>
    <row r="9296" spans="1:20" s="753" customFormat="1" ht="13.2" x14ac:dyDescent="0.25">
      <c r="A9296" s="947" t="s">
        <v>12786</v>
      </c>
      <c r="B9296" s="947"/>
      <c r="C9296" s="947"/>
      <c r="D9296" s="947"/>
      <c r="E9296" s="947"/>
      <c r="F9296" s="947"/>
      <c r="G9296" s="947"/>
      <c r="H9296" s="947"/>
      <c r="I9296" s="947"/>
      <c r="J9296" s="947"/>
      <c r="K9296" s="947"/>
      <c r="L9296" s="947"/>
      <c r="M9296" s="947"/>
      <c r="N9296" s="947"/>
      <c r="O9296" s="947"/>
      <c r="P9296" s="947"/>
      <c r="Q9296" s="947"/>
      <c r="T9296" s="754"/>
    </row>
    <row r="9297" spans="1:20" s="760" customFormat="1" ht="24" x14ac:dyDescent="0.25">
      <c r="A9297" s="943" t="s">
        <v>5502</v>
      </c>
      <c r="B9297" s="948" t="s">
        <v>5503</v>
      </c>
      <c r="C9297" s="949"/>
      <c r="D9297" s="755"/>
      <c r="E9297" s="943" t="s">
        <v>5504</v>
      </c>
      <c r="F9297" s="943" t="s">
        <v>4881</v>
      </c>
      <c r="G9297" s="943" t="s">
        <v>5505</v>
      </c>
      <c r="H9297" s="943" t="s">
        <v>5506</v>
      </c>
      <c r="I9297" s="943" t="s">
        <v>5507</v>
      </c>
      <c r="J9297" s="756" t="s">
        <v>3115</v>
      </c>
      <c r="K9297" s="757" t="s">
        <v>3116</v>
      </c>
      <c r="L9297" s="758" t="s">
        <v>5508</v>
      </c>
      <c r="M9297" s="758" t="s">
        <v>5509</v>
      </c>
      <c r="N9297" s="756" t="s">
        <v>3116</v>
      </c>
      <c r="O9297" s="756" t="s">
        <v>3116</v>
      </c>
      <c r="P9297" s="759" t="s">
        <v>3317</v>
      </c>
      <c r="Q9297" s="759" t="s">
        <v>3341</v>
      </c>
      <c r="R9297" s="759" t="s">
        <v>5510</v>
      </c>
      <c r="T9297" s="761"/>
    </row>
    <row r="9298" spans="1:20" s="760" customFormat="1" ht="12" x14ac:dyDescent="0.25">
      <c r="A9298" s="944"/>
      <c r="B9298" s="950"/>
      <c r="C9298" s="951"/>
      <c r="D9298" s="762"/>
      <c r="E9298" s="944"/>
      <c r="F9298" s="944"/>
      <c r="G9298" s="944"/>
      <c r="H9298" s="944"/>
      <c r="I9298" s="944"/>
      <c r="J9298" s="763">
        <v>2020</v>
      </c>
      <c r="K9298" s="764" t="s">
        <v>3120</v>
      </c>
      <c r="L9298" s="765" t="s">
        <v>3120</v>
      </c>
      <c r="M9298" s="765" t="s">
        <v>3120</v>
      </c>
      <c r="N9298" s="766" t="s">
        <v>5068</v>
      </c>
      <c r="O9298" s="766" t="s">
        <v>5069</v>
      </c>
      <c r="P9298" s="763" t="s">
        <v>4882</v>
      </c>
      <c r="Q9298" s="766" t="s">
        <v>5102</v>
      </c>
      <c r="R9298" s="763"/>
      <c r="T9298" s="761"/>
    </row>
    <row r="9299" spans="1:20" s="760" customFormat="1" ht="12" x14ac:dyDescent="0.25">
      <c r="A9299" s="945"/>
      <c r="B9299" s="952"/>
      <c r="C9299" s="953"/>
      <c r="D9299" s="768"/>
      <c r="E9299" s="945"/>
      <c r="F9299" s="945"/>
      <c r="G9299" s="945"/>
      <c r="H9299" s="945"/>
      <c r="I9299" s="945"/>
      <c r="J9299" s="769" t="s">
        <v>14</v>
      </c>
      <c r="K9299" s="770" t="s">
        <v>14</v>
      </c>
      <c r="L9299" s="771" t="s">
        <v>14</v>
      </c>
      <c r="M9299" s="771" t="s">
        <v>14</v>
      </c>
      <c r="N9299" s="769" t="s">
        <v>14</v>
      </c>
      <c r="O9299" s="769" t="s">
        <v>14</v>
      </c>
      <c r="P9299" s="769" t="s">
        <v>14</v>
      </c>
      <c r="Q9299" s="769" t="s">
        <v>14</v>
      </c>
      <c r="R9299" s="769"/>
      <c r="T9299" s="761"/>
    </row>
    <row r="9300" spans="1:20" s="498" customFormat="1" ht="12" x14ac:dyDescent="0.25">
      <c r="A9300" s="772" t="s">
        <v>15906</v>
      </c>
      <c r="B9300" s="773" t="s">
        <v>3053</v>
      </c>
      <c r="C9300" s="773"/>
      <c r="D9300" s="794"/>
      <c r="E9300" s="773"/>
      <c r="F9300" s="775"/>
      <c r="G9300" s="773"/>
      <c r="H9300" s="773"/>
      <c r="I9300" s="773"/>
      <c r="J9300" s="776"/>
      <c r="K9300" s="829"/>
      <c r="L9300" s="776"/>
      <c r="M9300" s="776"/>
      <c r="N9300" s="776"/>
      <c r="O9300" s="776"/>
      <c r="Q9300" s="776"/>
      <c r="R9300" s="776"/>
      <c r="T9300" s="568"/>
    </row>
    <row r="9301" spans="1:20" s="498" customFormat="1" ht="12" x14ac:dyDescent="0.25">
      <c r="A9301" s="772"/>
      <c r="C9301" s="773" t="s">
        <v>5123</v>
      </c>
      <c r="D9301" s="794"/>
      <c r="E9301" s="773"/>
      <c r="F9301" s="775"/>
      <c r="G9301" s="773"/>
      <c r="H9301" s="773"/>
      <c r="I9301" s="773"/>
      <c r="J9301" s="777">
        <v>120311122</v>
      </c>
      <c r="K9301" s="789">
        <f>SUM(K9302:K9322)</f>
        <v>120311122</v>
      </c>
      <c r="L9301" s="784">
        <f t="shared" ref="L9301:O9301" si="608">SUM(L9302:L9322)</f>
        <v>0</v>
      </c>
      <c r="M9301" s="784">
        <f t="shared" si="608"/>
        <v>0</v>
      </c>
      <c r="N9301" s="784">
        <f t="shared" si="608"/>
        <v>121521970</v>
      </c>
      <c r="O9301" s="784">
        <f t="shared" si="608"/>
        <v>122387280</v>
      </c>
      <c r="P9301" s="777">
        <f>SUM(K9301,N9301,O9301)</f>
        <v>364220372</v>
      </c>
      <c r="Q9301" s="777">
        <v>121950092</v>
      </c>
      <c r="R9301" s="777"/>
      <c r="T9301" s="568"/>
    </row>
    <row r="9302" spans="1:20" s="498" customFormat="1" ht="12" x14ac:dyDescent="0.25">
      <c r="A9302" s="772"/>
      <c r="D9302" s="515" t="s">
        <v>15907</v>
      </c>
      <c r="E9302" s="779" t="s">
        <v>15908</v>
      </c>
      <c r="F9302" s="780" t="s">
        <v>6059</v>
      </c>
      <c r="G9302" s="781" t="s">
        <v>11566</v>
      </c>
      <c r="H9302" s="781" t="s">
        <v>11567</v>
      </c>
      <c r="I9302" s="781" t="s">
        <v>5517</v>
      </c>
      <c r="J9302" s="782">
        <v>36772702</v>
      </c>
      <c r="K9302" s="783">
        <v>36772702</v>
      </c>
      <c r="L9302" s="784">
        <f t="shared" ref="L9302:L9323" si="609">SUM(J9302-K9302)</f>
        <v>0</v>
      </c>
      <c r="M9302" s="784">
        <f>SUM(K9302-J9302)</f>
        <v>0</v>
      </c>
      <c r="N9302" s="782">
        <v>37443890</v>
      </c>
      <c r="O9302" s="782">
        <v>37668790</v>
      </c>
      <c r="P9302" s="515">
        <v>111885382</v>
      </c>
      <c r="Q9302" s="782">
        <v>38070662</v>
      </c>
      <c r="R9302" s="782"/>
      <c r="T9302" s="568"/>
    </row>
    <row r="9303" spans="1:20" s="498" customFormat="1" ht="12" x14ac:dyDescent="0.25">
      <c r="A9303" s="772"/>
      <c r="D9303" s="515" t="s">
        <v>15909</v>
      </c>
      <c r="E9303" s="779" t="s">
        <v>15910</v>
      </c>
      <c r="F9303" s="780" t="s">
        <v>6905</v>
      </c>
      <c r="G9303" s="781" t="s">
        <v>11566</v>
      </c>
      <c r="H9303" s="781" t="s">
        <v>11567</v>
      </c>
      <c r="I9303" s="781" t="s">
        <v>5517</v>
      </c>
      <c r="J9303" s="782">
        <v>0</v>
      </c>
      <c r="K9303" s="783">
        <v>0</v>
      </c>
      <c r="L9303" s="784">
        <f t="shared" si="609"/>
        <v>0</v>
      </c>
      <c r="M9303" s="784">
        <f t="shared" ref="M9303:M9323" si="610">SUM(K9303-J9303)</f>
        <v>0</v>
      </c>
      <c r="N9303" s="782">
        <v>0</v>
      </c>
      <c r="O9303" s="782">
        <v>0</v>
      </c>
      <c r="P9303" s="515">
        <v>0</v>
      </c>
      <c r="Q9303" s="782">
        <v>0</v>
      </c>
      <c r="R9303" s="782"/>
      <c r="T9303" s="568"/>
    </row>
    <row r="9304" spans="1:20" s="498" customFormat="1" ht="24" x14ac:dyDescent="0.25">
      <c r="A9304" s="772"/>
      <c r="D9304" s="515" t="s">
        <v>15911</v>
      </c>
      <c r="E9304" s="779" t="s">
        <v>15912</v>
      </c>
      <c r="F9304" s="780" t="s">
        <v>5523</v>
      </c>
      <c r="G9304" s="781" t="s">
        <v>11566</v>
      </c>
      <c r="H9304" s="781" t="s">
        <v>11567</v>
      </c>
      <c r="I9304" s="781" t="s">
        <v>5517</v>
      </c>
      <c r="J9304" s="782">
        <v>4780640</v>
      </c>
      <c r="K9304" s="783">
        <v>4780640</v>
      </c>
      <c r="L9304" s="784">
        <f t="shared" si="609"/>
        <v>0</v>
      </c>
      <c r="M9304" s="784">
        <f t="shared" si="610"/>
        <v>0</v>
      </c>
      <c r="N9304" s="782">
        <v>4780640</v>
      </c>
      <c r="O9304" s="782">
        <v>4780640</v>
      </c>
      <c r="P9304" s="515">
        <v>14341920</v>
      </c>
      <c r="Q9304" s="782">
        <v>4780640</v>
      </c>
      <c r="R9304" s="782"/>
      <c r="T9304" s="568"/>
    </row>
    <row r="9305" spans="1:20" s="498" customFormat="1" ht="12" x14ac:dyDescent="0.25">
      <c r="A9305" s="772"/>
      <c r="D9305" s="515" t="s">
        <v>15913</v>
      </c>
      <c r="E9305" s="779" t="s">
        <v>15914</v>
      </c>
      <c r="F9305" s="780" t="s">
        <v>6067</v>
      </c>
      <c r="G9305" s="781" t="s">
        <v>11566</v>
      </c>
      <c r="H9305" s="781" t="s">
        <v>15915</v>
      </c>
      <c r="I9305" s="781" t="s">
        <v>5517</v>
      </c>
      <c r="J9305" s="782">
        <v>64235580</v>
      </c>
      <c r="K9305" s="783">
        <v>64235580</v>
      </c>
      <c r="L9305" s="784">
        <f t="shared" si="609"/>
        <v>0</v>
      </c>
      <c r="M9305" s="784">
        <f t="shared" si="610"/>
        <v>0</v>
      </c>
      <c r="N9305" s="782">
        <v>64235580</v>
      </c>
      <c r="O9305" s="782">
        <v>64235580</v>
      </c>
      <c r="P9305" s="515">
        <v>192706740</v>
      </c>
      <c r="Q9305" s="782">
        <v>69250000</v>
      </c>
      <c r="R9305" s="782"/>
      <c r="T9305" s="568"/>
    </row>
    <row r="9306" spans="1:20" s="498" customFormat="1" ht="12" x14ac:dyDescent="0.25">
      <c r="A9306" s="772"/>
      <c r="D9306" s="515" t="s">
        <v>15916</v>
      </c>
      <c r="E9306" s="779" t="s">
        <v>15917</v>
      </c>
      <c r="F9306" s="780" t="s">
        <v>5526</v>
      </c>
      <c r="G9306" s="781" t="s">
        <v>11566</v>
      </c>
      <c r="H9306" s="781" t="s">
        <v>11567</v>
      </c>
      <c r="I9306" s="781" t="s">
        <v>5517</v>
      </c>
      <c r="J9306" s="782">
        <v>4566780</v>
      </c>
      <c r="K9306" s="783">
        <v>4566780</v>
      </c>
      <c r="L9306" s="784">
        <f t="shared" si="609"/>
        <v>0</v>
      </c>
      <c r="M9306" s="784">
        <f t="shared" si="610"/>
        <v>0</v>
      </c>
      <c r="N9306" s="782">
        <v>4922650</v>
      </c>
      <c r="O9306" s="782">
        <v>4988430</v>
      </c>
      <c r="P9306" s="515">
        <v>14477860</v>
      </c>
      <c r="Q9306" s="782">
        <v>2566590</v>
      </c>
      <c r="R9306" s="782"/>
      <c r="T9306" s="568"/>
    </row>
    <row r="9307" spans="1:20" s="498" customFormat="1" ht="12" x14ac:dyDescent="0.25">
      <c r="A9307" s="772"/>
      <c r="D9307" s="515" t="s">
        <v>15918</v>
      </c>
      <c r="E9307" s="779" t="s">
        <v>15919</v>
      </c>
      <c r="F9307" s="780" t="s">
        <v>5529</v>
      </c>
      <c r="G9307" s="781" t="s">
        <v>11566</v>
      </c>
      <c r="H9307" s="781" t="s">
        <v>11567</v>
      </c>
      <c r="I9307" s="781" t="s">
        <v>5517</v>
      </c>
      <c r="J9307" s="782">
        <v>3875420</v>
      </c>
      <c r="K9307" s="783">
        <v>3875420</v>
      </c>
      <c r="L9307" s="784">
        <f t="shared" si="609"/>
        <v>0</v>
      </c>
      <c r="M9307" s="784">
        <f t="shared" si="610"/>
        <v>0</v>
      </c>
      <c r="N9307" s="782">
        <v>4059210</v>
      </c>
      <c r="O9307" s="782">
        <v>4633840</v>
      </c>
      <c r="P9307" s="515">
        <v>12568470</v>
      </c>
      <c r="Q9307" s="782">
        <v>1422200</v>
      </c>
      <c r="R9307" s="782"/>
      <c r="T9307" s="568"/>
    </row>
    <row r="9308" spans="1:20" s="498" customFormat="1" ht="12" x14ac:dyDescent="0.25">
      <c r="A9308" s="772"/>
      <c r="D9308" s="515" t="s">
        <v>15920</v>
      </c>
      <c r="E9308" s="779" t="s">
        <v>15921</v>
      </c>
      <c r="F9308" s="780" t="s">
        <v>5532</v>
      </c>
      <c r="G9308" s="781" t="s">
        <v>11566</v>
      </c>
      <c r="H9308" s="781" t="s">
        <v>11567</v>
      </c>
      <c r="I9308" s="781" t="s">
        <v>5517</v>
      </c>
      <c r="J9308" s="782">
        <v>710000</v>
      </c>
      <c r="K9308" s="783">
        <v>710000</v>
      </c>
      <c r="L9308" s="784">
        <f t="shared" si="609"/>
        <v>0</v>
      </c>
      <c r="M9308" s="784">
        <f t="shared" si="610"/>
        <v>0</v>
      </c>
      <c r="N9308" s="782">
        <v>710000</v>
      </c>
      <c r="O9308" s="782">
        <v>710000</v>
      </c>
      <c r="P9308" s="515">
        <v>2130000</v>
      </c>
      <c r="Q9308" s="782">
        <v>710000</v>
      </c>
      <c r="R9308" s="782"/>
      <c r="T9308" s="568"/>
    </row>
    <row r="9309" spans="1:20" s="498" customFormat="1" ht="12" x14ac:dyDescent="0.25">
      <c r="A9309" s="772"/>
      <c r="D9309" s="515" t="s">
        <v>15922</v>
      </c>
      <c r="E9309" s="779" t="s">
        <v>15923</v>
      </c>
      <c r="F9309" s="780" t="s">
        <v>5535</v>
      </c>
      <c r="G9309" s="781" t="s">
        <v>11566</v>
      </c>
      <c r="H9309" s="781" t="s">
        <v>11567</v>
      </c>
      <c r="I9309" s="781" t="s">
        <v>5517</v>
      </c>
      <c r="J9309" s="782">
        <v>570000</v>
      </c>
      <c r="K9309" s="783">
        <v>570000</v>
      </c>
      <c r="L9309" s="784">
        <f t="shared" si="609"/>
        <v>0</v>
      </c>
      <c r="M9309" s="784">
        <f t="shared" si="610"/>
        <v>0</v>
      </c>
      <c r="N9309" s="782">
        <v>570000</v>
      </c>
      <c r="O9309" s="782">
        <v>570000</v>
      </c>
      <c r="P9309" s="515">
        <v>1710000</v>
      </c>
      <c r="Q9309" s="782">
        <v>550000</v>
      </c>
      <c r="R9309" s="782"/>
      <c r="T9309" s="568"/>
    </row>
    <row r="9310" spans="1:20" s="498" customFormat="1" ht="12" x14ac:dyDescent="0.25">
      <c r="A9310" s="772"/>
      <c r="D9310" s="515" t="s">
        <v>15924</v>
      </c>
      <c r="E9310" s="779" t="s">
        <v>15925</v>
      </c>
      <c r="F9310" s="515" t="s">
        <v>5538</v>
      </c>
      <c r="G9310" s="781" t="s">
        <v>11566</v>
      </c>
      <c r="H9310" s="781" t="s">
        <v>11567</v>
      </c>
      <c r="I9310" s="781" t="s">
        <v>5517</v>
      </c>
      <c r="J9310" s="782">
        <v>0</v>
      </c>
      <c r="K9310" s="783">
        <v>0</v>
      </c>
      <c r="L9310" s="784">
        <f t="shared" si="609"/>
        <v>0</v>
      </c>
      <c r="M9310" s="784">
        <f t="shared" si="610"/>
        <v>0</v>
      </c>
      <c r="N9310" s="782">
        <v>0</v>
      </c>
      <c r="O9310" s="782">
        <v>0</v>
      </c>
      <c r="P9310" s="515">
        <v>0</v>
      </c>
      <c r="Q9310" s="782">
        <v>0</v>
      </c>
      <c r="R9310" s="782"/>
      <c r="T9310" s="568"/>
    </row>
    <row r="9311" spans="1:20" s="498" customFormat="1" ht="12" x14ac:dyDescent="0.25">
      <c r="A9311" s="772"/>
      <c r="D9311" s="515" t="s">
        <v>15926</v>
      </c>
      <c r="E9311" s="779" t="s">
        <v>15927</v>
      </c>
      <c r="F9311" s="780" t="s">
        <v>5796</v>
      </c>
      <c r="G9311" s="781" t="s">
        <v>11566</v>
      </c>
      <c r="H9311" s="781" t="s">
        <v>11567</v>
      </c>
      <c r="I9311" s="781" t="s">
        <v>5517</v>
      </c>
      <c r="J9311" s="782">
        <v>3500000</v>
      </c>
      <c r="K9311" s="783">
        <v>3500000</v>
      </c>
      <c r="L9311" s="784">
        <f t="shared" si="609"/>
        <v>0</v>
      </c>
      <c r="M9311" s="784">
        <f t="shared" si="610"/>
        <v>0</v>
      </c>
      <c r="N9311" s="782">
        <v>3500000</v>
      </c>
      <c r="O9311" s="782">
        <v>3500000</v>
      </c>
      <c r="P9311" s="515">
        <v>10500000</v>
      </c>
      <c r="Q9311" s="782">
        <v>3300000</v>
      </c>
      <c r="R9311" s="782"/>
      <c r="T9311" s="568"/>
    </row>
    <row r="9312" spans="1:20" s="498" customFormat="1" ht="12" x14ac:dyDescent="0.25">
      <c r="A9312" s="772"/>
      <c r="D9312" s="515" t="s">
        <v>15928</v>
      </c>
      <c r="E9312" s="779" t="s">
        <v>15929</v>
      </c>
      <c r="F9312" s="515" t="s">
        <v>5544</v>
      </c>
      <c r="G9312" s="781" t="s">
        <v>11566</v>
      </c>
      <c r="H9312" s="781" t="s">
        <v>11567</v>
      </c>
      <c r="I9312" s="781" t="s">
        <v>5517</v>
      </c>
      <c r="J9312" s="782">
        <v>1300000</v>
      </c>
      <c r="K9312" s="783">
        <v>1300000</v>
      </c>
      <c r="L9312" s="784">
        <f t="shared" si="609"/>
        <v>0</v>
      </c>
      <c r="M9312" s="784">
        <f t="shared" si="610"/>
        <v>0</v>
      </c>
      <c r="N9312" s="782">
        <v>1300000</v>
      </c>
      <c r="O9312" s="782">
        <v>1300000</v>
      </c>
      <c r="P9312" s="515">
        <v>3900000</v>
      </c>
      <c r="Q9312" s="782">
        <v>1300000</v>
      </c>
      <c r="R9312" s="782"/>
      <c r="T9312" s="568"/>
    </row>
    <row r="9313" spans="1:20" s="498" customFormat="1" ht="12" x14ac:dyDescent="0.25">
      <c r="A9313" s="772"/>
      <c r="D9313" s="515" t="s">
        <v>15930</v>
      </c>
      <c r="E9313" s="779" t="s">
        <v>15931</v>
      </c>
      <c r="F9313" s="780" t="s">
        <v>6746</v>
      </c>
      <c r="G9313" s="781" t="s">
        <v>11566</v>
      </c>
      <c r="H9313" s="781" t="s">
        <v>11567</v>
      </c>
      <c r="I9313" s="781" t="s">
        <v>5517</v>
      </c>
      <c r="J9313" s="782">
        <v>0</v>
      </c>
      <c r="K9313" s="783">
        <v>0</v>
      </c>
      <c r="L9313" s="784">
        <f t="shared" si="609"/>
        <v>0</v>
      </c>
      <c r="M9313" s="784">
        <f t="shared" si="610"/>
        <v>0</v>
      </c>
      <c r="N9313" s="782">
        <v>0</v>
      </c>
      <c r="O9313" s="782">
        <v>0</v>
      </c>
      <c r="P9313" s="515">
        <v>0</v>
      </c>
      <c r="Q9313" s="782">
        <v>0</v>
      </c>
      <c r="R9313" s="782"/>
      <c r="T9313" s="568"/>
    </row>
    <row r="9314" spans="1:20" s="498" customFormat="1" ht="12" x14ac:dyDescent="0.25">
      <c r="A9314" s="772"/>
      <c r="D9314" s="515" t="s">
        <v>15932</v>
      </c>
      <c r="E9314" s="779" t="s">
        <v>15933</v>
      </c>
      <c r="F9314" s="780" t="s">
        <v>8170</v>
      </c>
      <c r="G9314" s="781" t="s">
        <v>11566</v>
      </c>
      <c r="H9314" s="781" t="s">
        <v>11567</v>
      </c>
      <c r="I9314" s="781" t="s">
        <v>5517</v>
      </c>
      <c r="J9314" s="782">
        <v>0</v>
      </c>
      <c r="K9314" s="783">
        <v>0</v>
      </c>
      <c r="L9314" s="784">
        <f t="shared" si="609"/>
        <v>0</v>
      </c>
      <c r="M9314" s="784">
        <f t="shared" si="610"/>
        <v>0</v>
      </c>
      <c r="N9314" s="782">
        <v>0</v>
      </c>
      <c r="O9314" s="782">
        <v>0</v>
      </c>
      <c r="P9314" s="515">
        <v>0</v>
      </c>
      <c r="Q9314" s="782">
        <v>0</v>
      </c>
      <c r="R9314" s="782"/>
      <c r="T9314" s="568"/>
    </row>
    <row r="9315" spans="1:20" s="498" customFormat="1" ht="12" x14ac:dyDescent="0.25">
      <c r="A9315" s="772"/>
      <c r="D9315" s="515" t="s">
        <v>15934</v>
      </c>
      <c r="E9315" s="779" t="s">
        <v>15935</v>
      </c>
      <c r="F9315" s="780" t="s">
        <v>14759</v>
      </c>
      <c r="G9315" s="781" t="s">
        <v>11566</v>
      </c>
      <c r="H9315" s="781" t="s">
        <v>11567</v>
      </c>
      <c r="I9315" s="781" t="s">
        <v>5517</v>
      </c>
      <c r="J9315" s="782">
        <v>0</v>
      </c>
      <c r="K9315" s="783">
        <v>0</v>
      </c>
      <c r="L9315" s="784">
        <f t="shared" si="609"/>
        <v>0</v>
      </c>
      <c r="M9315" s="784">
        <f t="shared" si="610"/>
        <v>0</v>
      </c>
      <c r="N9315" s="782">
        <v>0</v>
      </c>
      <c r="O9315" s="782">
        <v>0</v>
      </c>
      <c r="P9315" s="515">
        <v>0</v>
      </c>
      <c r="Q9315" s="782">
        <v>0</v>
      </c>
      <c r="R9315" s="782"/>
      <c r="T9315" s="568"/>
    </row>
    <row r="9316" spans="1:20" s="498" customFormat="1" ht="12" x14ac:dyDescent="0.25">
      <c r="A9316" s="772"/>
      <c r="D9316" s="515" t="s">
        <v>15936</v>
      </c>
      <c r="E9316" s="779" t="s">
        <v>15937</v>
      </c>
      <c r="F9316" s="780" t="s">
        <v>5553</v>
      </c>
      <c r="G9316" s="781" t="s">
        <v>11566</v>
      </c>
      <c r="H9316" s="781" t="s">
        <v>11567</v>
      </c>
      <c r="I9316" s="781" t="s">
        <v>5517</v>
      </c>
      <c r="J9316" s="782">
        <v>0</v>
      </c>
      <c r="K9316" s="783">
        <v>0</v>
      </c>
      <c r="L9316" s="784">
        <f t="shared" si="609"/>
        <v>0</v>
      </c>
      <c r="M9316" s="784">
        <f t="shared" si="610"/>
        <v>0</v>
      </c>
      <c r="N9316" s="782">
        <v>0</v>
      </c>
      <c r="O9316" s="782">
        <v>0</v>
      </c>
      <c r="P9316" s="515">
        <v>0</v>
      </c>
      <c r="Q9316" s="782">
        <v>0</v>
      </c>
      <c r="R9316" s="782"/>
      <c r="T9316" s="568"/>
    </row>
    <row r="9317" spans="1:20" s="498" customFormat="1" ht="12" x14ac:dyDescent="0.25">
      <c r="A9317" s="772"/>
      <c r="D9317" s="515" t="s">
        <v>15938</v>
      </c>
      <c r="E9317" s="779" t="s">
        <v>15939</v>
      </c>
      <c r="F9317" s="780" t="s">
        <v>6425</v>
      </c>
      <c r="G9317" s="781" t="s">
        <v>11566</v>
      </c>
      <c r="H9317" s="781" t="s">
        <v>11567</v>
      </c>
      <c r="I9317" s="781" t="s">
        <v>5517</v>
      </c>
      <c r="J9317" s="782">
        <v>0</v>
      </c>
      <c r="K9317" s="783">
        <v>0</v>
      </c>
      <c r="L9317" s="784">
        <f t="shared" si="609"/>
        <v>0</v>
      </c>
      <c r="M9317" s="784">
        <f t="shared" si="610"/>
        <v>0</v>
      </c>
      <c r="N9317" s="782">
        <v>0</v>
      </c>
      <c r="O9317" s="782">
        <v>0</v>
      </c>
      <c r="P9317" s="515">
        <v>0</v>
      </c>
      <c r="Q9317" s="782">
        <v>0</v>
      </c>
      <c r="R9317" s="782"/>
      <c r="T9317" s="568"/>
    </row>
    <row r="9318" spans="1:20" s="498" customFormat="1" ht="12" x14ac:dyDescent="0.25">
      <c r="A9318" s="772"/>
      <c r="D9318" s="515" t="s">
        <v>15940</v>
      </c>
      <c r="E9318" s="779" t="s">
        <v>15941</v>
      </c>
      <c r="F9318" s="780" t="s">
        <v>7429</v>
      </c>
      <c r="G9318" s="781" t="s">
        <v>11566</v>
      </c>
      <c r="H9318" s="781" t="s">
        <v>11567</v>
      </c>
      <c r="I9318" s="781" t="s">
        <v>5517</v>
      </c>
      <c r="J9318" s="782">
        <v>0</v>
      </c>
      <c r="K9318" s="783">
        <v>0</v>
      </c>
      <c r="L9318" s="784">
        <f t="shared" si="609"/>
        <v>0</v>
      </c>
      <c r="M9318" s="784">
        <f t="shared" si="610"/>
        <v>0</v>
      </c>
      <c r="N9318" s="782">
        <v>0</v>
      </c>
      <c r="O9318" s="782">
        <v>0</v>
      </c>
      <c r="P9318" s="515">
        <v>0</v>
      </c>
      <c r="Q9318" s="782">
        <v>0</v>
      </c>
      <c r="R9318" s="782"/>
      <c r="T9318" s="568"/>
    </row>
    <row r="9319" spans="1:20" s="498" customFormat="1" ht="12" x14ac:dyDescent="0.25">
      <c r="A9319" s="772"/>
      <c r="D9319" s="515" t="s">
        <v>15942</v>
      </c>
      <c r="E9319" s="779" t="s">
        <v>15943</v>
      </c>
      <c r="F9319" s="780" t="s">
        <v>7304</v>
      </c>
      <c r="G9319" s="781" t="s">
        <v>11566</v>
      </c>
      <c r="H9319" s="781" t="s">
        <v>11567</v>
      </c>
      <c r="I9319" s="781" t="s">
        <v>5517</v>
      </c>
      <c r="J9319" s="782">
        <v>0</v>
      </c>
      <c r="K9319" s="783">
        <v>0</v>
      </c>
      <c r="L9319" s="784">
        <f t="shared" si="609"/>
        <v>0</v>
      </c>
      <c r="M9319" s="784">
        <f t="shared" si="610"/>
        <v>0</v>
      </c>
      <c r="N9319" s="782">
        <v>0</v>
      </c>
      <c r="O9319" s="782">
        <v>0</v>
      </c>
      <c r="P9319" s="515">
        <v>0</v>
      </c>
      <c r="Q9319" s="782">
        <v>0</v>
      </c>
      <c r="R9319" s="782"/>
      <c r="T9319" s="568"/>
    </row>
    <row r="9320" spans="1:20" s="498" customFormat="1" ht="12" x14ac:dyDescent="0.25">
      <c r="A9320" s="772"/>
      <c r="D9320" s="515" t="s">
        <v>15944</v>
      </c>
      <c r="E9320" s="779" t="s">
        <v>15945</v>
      </c>
      <c r="F9320" s="780" t="s">
        <v>7048</v>
      </c>
      <c r="G9320" s="781" t="s">
        <v>11566</v>
      </c>
      <c r="H9320" s="781" t="s">
        <v>11567</v>
      </c>
      <c r="I9320" s="781" t="s">
        <v>5517</v>
      </c>
      <c r="J9320" s="782">
        <v>0</v>
      </c>
      <c r="K9320" s="783">
        <v>0</v>
      </c>
      <c r="L9320" s="784">
        <f t="shared" si="609"/>
        <v>0</v>
      </c>
      <c r="M9320" s="784">
        <f t="shared" si="610"/>
        <v>0</v>
      </c>
      <c r="N9320" s="782">
        <v>0</v>
      </c>
      <c r="O9320" s="782">
        <v>0</v>
      </c>
      <c r="P9320" s="515">
        <v>0</v>
      </c>
      <c r="Q9320" s="782">
        <v>0</v>
      </c>
      <c r="R9320" s="782"/>
      <c r="T9320" s="568"/>
    </row>
    <row r="9321" spans="1:20" s="498" customFormat="1" ht="12" x14ac:dyDescent="0.25">
      <c r="A9321" s="772"/>
      <c r="D9321" s="515" t="s">
        <v>15946</v>
      </c>
      <c r="E9321" s="779" t="s">
        <v>15947</v>
      </c>
      <c r="F9321" s="780" t="s">
        <v>7309</v>
      </c>
      <c r="G9321" s="781" t="s">
        <v>11566</v>
      </c>
      <c r="H9321" s="781" t="s">
        <v>11567</v>
      </c>
      <c r="I9321" s="781" t="s">
        <v>5517</v>
      </c>
      <c r="J9321" s="782">
        <v>0</v>
      </c>
      <c r="K9321" s="783">
        <v>0</v>
      </c>
      <c r="L9321" s="784">
        <f t="shared" si="609"/>
        <v>0</v>
      </c>
      <c r="M9321" s="784">
        <f t="shared" si="610"/>
        <v>0</v>
      </c>
      <c r="N9321" s="782">
        <v>0</v>
      </c>
      <c r="O9321" s="782">
        <v>0</v>
      </c>
      <c r="P9321" s="515">
        <v>0</v>
      </c>
      <c r="Q9321" s="782">
        <v>0</v>
      </c>
      <c r="R9321" s="782"/>
      <c r="T9321" s="568"/>
    </row>
    <row r="9322" spans="1:20" s="498" customFormat="1" ht="24" x14ac:dyDescent="0.25">
      <c r="A9322" s="772"/>
      <c r="D9322" s="515" t="s">
        <v>15948</v>
      </c>
      <c r="E9322" s="779" t="s">
        <v>15949</v>
      </c>
      <c r="F9322" s="780" t="s">
        <v>7054</v>
      </c>
      <c r="G9322" s="781" t="s">
        <v>11566</v>
      </c>
      <c r="H9322" s="781" t="s">
        <v>11567</v>
      </c>
      <c r="I9322" s="781" t="s">
        <v>5517</v>
      </c>
      <c r="J9322" s="782">
        <v>0</v>
      </c>
      <c r="K9322" s="783">
        <v>0</v>
      </c>
      <c r="L9322" s="784">
        <f t="shared" si="609"/>
        <v>0</v>
      </c>
      <c r="M9322" s="784">
        <f t="shared" si="610"/>
        <v>0</v>
      </c>
      <c r="N9322" s="782">
        <v>0</v>
      </c>
      <c r="O9322" s="782">
        <v>0</v>
      </c>
      <c r="P9322" s="515">
        <v>0</v>
      </c>
      <c r="Q9322" s="782">
        <v>0</v>
      </c>
      <c r="R9322" s="782"/>
      <c r="T9322" s="568"/>
    </row>
    <row r="9323" spans="1:20" s="498" customFormat="1" ht="12" x14ac:dyDescent="0.25">
      <c r="A9323" s="772"/>
      <c r="D9323" s="515" t="s">
        <v>15950</v>
      </c>
      <c r="E9323" s="779" t="s">
        <v>15951</v>
      </c>
      <c r="F9323" s="515" t="s">
        <v>7057</v>
      </c>
      <c r="G9323" s="781" t="s">
        <v>11566</v>
      </c>
      <c r="H9323" s="781" t="s">
        <v>11567</v>
      </c>
      <c r="I9323" s="781" t="s">
        <v>5517</v>
      </c>
      <c r="J9323" s="782">
        <v>0</v>
      </c>
      <c r="K9323" s="783">
        <v>0</v>
      </c>
      <c r="L9323" s="782">
        <f t="shared" si="609"/>
        <v>0</v>
      </c>
      <c r="M9323" s="782">
        <f t="shared" si="610"/>
        <v>0</v>
      </c>
      <c r="N9323" s="782">
        <v>0</v>
      </c>
      <c r="O9323" s="782">
        <v>0</v>
      </c>
      <c r="P9323" s="515">
        <v>0</v>
      </c>
      <c r="Q9323" s="782">
        <v>0</v>
      </c>
      <c r="R9323" s="782"/>
      <c r="T9323" s="568"/>
    </row>
    <row r="9324" spans="1:20" s="498" customFormat="1" ht="12" x14ac:dyDescent="0.25">
      <c r="A9324" s="772"/>
      <c r="D9324" s="515"/>
      <c r="F9324" s="536"/>
      <c r="J9324" s="776"/>
      <c r="K9324" s="829"/>
      <c r="L9324" s="776"/>
      <c r="M9324" s="776"/>
      <c r="N9324" s="776"/>
      <c r="O9324" s="776"/>
      <c r="Q9324" s="776"/>
      <c r="R9324" s="776"/>
      <c r="T9324" s="568"/>
    </row>
    <row r="9325" spans="1:20" s="498" customFormat="1" ht="12" x14ac:dyDescent="0.25">
      <c r="A9325" s="772"/>
      <c r="C9325" s="773" t="s">
        <v>5142</v>
      </c>
      <c r="D9325" s="794"/>
      <c r="E9325" s="773"/>
      <c r="F9325" s="775"/>
      <c r="G9325" s="773"/>
      <c r="H9325" s="773"/>
      <c r="I9325" s="773"/>
      <c r="J9325" s="777">
        <v>145800000</v>
      </c>
      <c r="K9325" s="789">
        <f>SUM(K9326:K9373)</f>
        <v>145800000</v>
      </c>
      <c r="L9325" s="784">
        <f t="shared" ref="L9325:O9325" si="611">SUM(L9326:L9373)</f>
        <v>0</v>
      </c>
      <c r="M9325" s="784">
        <f t="shared" si="611"/>
        <v>0</v>
      </c>
      <c r="N9325" s="784">
        <f t="shared" si="611"/>
        <v>145800000</v>
      </c>
      <c r="O9325" s="784">
        <f t="shared" si="611"/>
        <v>145800000</v>
      </c>
      <c r="P9325" s="777">
        <f>SUM(K9325,N9325,O9325)</f>
        <v>437400000</v>
      </c>
      <c r="Q9325" s="777">
        <v>143700000</v>
      </c>
      <c r="R9325" s="777"/>
      <c r="T9325" s="568"/>
    </row>
    <row r="9326" spans="1:20" s="498" customFormat="1" ht="24" x14ac:dyDescent="0.25">
      <c r="A9326" s="772"/>
      <c r="D9326" s="515" t="s">
        <v>15952</v>
      </c>
      <c r="E9326" s="779" t="s">
        <v>15953</v>
      </c>
      <c r="F9326" s="780" t="s">
        <v>11559</v>
      </c>
      <c r="G9326" s="781" t="s">
        <v>11566</v>
      </c>
      <c r="H9326" s="781" t="s">
        <v>11567</v>
      </c>
      <c r="I9326" s="781" t="s">
        <v>5517</v>
      </c>
      <c r="J9326" s="782">
        <v>1000000</v>
      </c>
      <c r="K9326" s="783">
        <v>1000000</v>
      </c>
      <c r="L9326" s="784">
        <f t="shared" ref="L9326:L9373" si="612">SUM(J9326-K9326)</f>
        <v>0</v>
      </c>
      <c r="M9326" s="784">
        <f>SUM(K9326-J9326)</f>
        <v>0</v>
      </c>
      <c r="N9326" s="782">
        <v>1000000</v>
      </c>
      <c r="O9326" s="782">
        <v>1000000</v>
      </c>
      <c r="P9326" s="515">
        <v>3000000</v>
      </c>
      <c r="Q9326" s="782">
        <v>1000000</v>
      </c>
      <c r="R9326" s="782"/>
      <c r="T9326" s="568"/>
    </row>
    <row r="9327" spans="1:20" s="498" customFormat="1" ht="24" x14ac:dyDescent="0.25">
      <c r="A9327" s="772"/>
      <c r="D9327" s="515" t="s">
        <v>15954</v>
      </c>
      <c r="E9327" s="779" t="s">
        <v>15955</v>
      </c>
      <c r="F9327" s="780" t="s">
        <v>5568</v>
      </c>
      <c r="G9327" s="781" t="s">
        <v>11566</v>
      </c>
      <c r="H9327" s="781" t="s">
        <v>11567</v>
      </c>
      <c r="I9327" s="781" t="s">
        <v>5517</v>
      </c>
      <c r="J9327" s="782">
        <v>1200000</v>
      </c>
      <c r="K9327" s="783">
        <v>1200000</v>
      </c>
      <c r="L9327" s="784">
        <f t="shared" si="612"/>
        <v>0</v>
      </c>
      <c r="M9327" s="784">
        <f t="shared" ref="M9327:M9373" si="613">SUM(K9327-J9327)</f>
        <v>0</v>
      </c>
      <c r="N9327" s="782">
        <v>1200000</v>
      </c>
      <c r="O9327" s="782">
        <v>1200000</v>
      </c>
      <c r="P9327" s="515">
        <v>3600000</v>
      </c>
      <c r="Q9327" s="782">
        <v>1200000</v>
      </c>
      <c r="R9327" s="782"/>
      <c r="T9327" s="568"/>
    </row>
    <row r="9328" spans="1:20" s="498" customFormat="1" ht="24" x14ac:dyDescent="0.25">
      <c r="A9328" s="772"/>
      <c r="D9328" s="515" t="s">
        <v>15956</v>
      </c>
      <c r="E9328" s="779" t="s">
        <v>15957</v>
      </c>
      <c r="F9328" s="780" t="s">
        <v>5574</v>
      </c>
      <c r="G9328" s="781" t="s">
        <v>11566</v>
      </c>
      <c r="H9328" s="781" t="s">
        <v>11567</v>
      </c>
      <c r="I9328" s="781" t="s">
        <v>5517</v>
      </c>
      <c r="J9328" s="782">
        <v>0</v>
      </c>
      <c r="K9328" s="783">
        <v>0</v>
      </c>
      <c r="L9328" s="784">
        <f t="shared" si="612"/>
        <v>0</v>
      </c>
      <c r="M9328" s="784">
        <f t="shared" si="613"/>
        <v>0</v>
      </c>
      <c r="N9328" s="782">
        <v>0</v>
      </c>
      <c r="O9328" s="782">
        <v>0</v>
      </c>
      <c r="P9328" s="515">
        <v>0</v>
      </c>
      <c r="Q9328" s="782">
        <v>0</v>
      </c>
      <c r="R9328" s="782"/>
      <c r="T9328" s="568"/>
    </row>
    <row r="9329" spans="1:20" s="498" customFormat="1" ht="12" x14ac:dyDescent="0.25">
      <c r="A9329" s="772"/>
      <c r="D9329" s="515" t="s">
        <v>15958</v>
      </c>
      <c r="E9329" s="779" t="s">
        <v>15959</v>
      </c>
      <c r="F9329" s="780" t="s">
        <v>5580</v>
      </c>
      <c r="G9329" s="781" t="s">
        <v>11566</v>
      </c>
      <c r="H9329" s="781" t="s">
        <v>11567</v>
      </c>
      <c r="I9329" s="781" t="s">
        <v>5517</v>
      </c>
      <c r="J9329" s="782">
        <v>0</v>
      </c>
      <c r="K9329" s="783">
        <v>0</v>
      </c>
      <c r="L9329" s="784">
        <f t="shared" si="612"/>
        <v>0</v>
      </c>
      <c r="M9329" s="784">
        <f t="shared" si="613"/>
        <v>0</v>
      </c>
      <c r="N9329" s="782">
        <v>0</v>
      </c>
      <c r="O9329" s="782">
        <v>0</v>
      </c>
      <c r="P9329" s="515">
        <v>0</v>
      </c>
      <c r="Q9329" s="782">
        <v>0</v>
      </c>
      <c r="R9329" s="782"/>
      <c r="T9329" s="568"/>
    </row>
    <row r="9330" spans="1:20" s="751" customFormat="1" ht="13.8" x14ac:dyDescent="0.3">
      <c r="A9330" s="946" t="s">
        <v>5500</v>
      </c>
      <c r="B9330" s="946"/>
      <c r="C9330" s="946"/>
      <c r="D9330" s="946"/>
      <c r="E9330" s="946"/>
      <c r="F9330" s="946"/>
      <c r="G9330" s="946"/>
      <c r="H9330" s="946"/>
      <c r="I9330" s="946"/>
      <c r="J9330" s="946"/>
      <c r="K9330" s="946"/>
      <c r="L9330" s="946"/>
      <c r="M9330" s="946"/>
      <c r="N9330" s="946"/>
      <c r="O9330" s="946"/>
      <c r="P9330" s="946"/>
      <c r="Q9330" s="946"/>
      <c r="T9330" s="752"/>
    </row>
    <row r="9331" spans="1:20" s="751" customFormat="1" ht="13.8" x14ac:dyDescent="0.3">
      <c r="A9331" s="946" t="s">
        <v>5501</v>
      </c>
      <c r="B9331" s="946"/>
      <c r="C9331" s="946"/>
      <c r="D9331" s="946"/>
      <c r="E9331" s="946"/>
      <c r="F9331" s="946"/>
      <c r="G9331" s="946"/>
      <c r="H9331" s="946"/>
      <c r="I9331" s="946"/>
      <c r="J9331" s="946"/>
      <c r="K9331" s="946"/>
      <c r="L9331" s="946"/>
      <c r="M9331" s="946"/>
      <c r="N9331" s="946"/>
      <c r="O9331" s="946"/>
      <c r="P9331" s="946"/>
      <c r="Q9331" s="946"/>
      <c r="T9331" s="752"/>
    </row>
    <row r="9332" spans="1:20" s="753" customFormat="1" ht="13.2" x14ac:dyDescent="0.25">
      <c r="A9332" s="947" t="s">
        <v>12786</v>
      </c>
      <c r="B9332" s="947"/>
      <c r="C9332" s="947"/>
      <c r="D9332" s="947"/>
      <c r="E9332" s="947"/>
      <c r="F9332" s="947"/>
      <c r="G9332" s="947"/>
      <c r="H9332" s="947"/>
      <c r="I9332" s="947"/>
      <c r="J9332" s="947"/>
      <c r="K9332" s="947"/>
      <c r="L9332" s="947"/>
      <c r="M9332" s="947"/>
      <c r="N9332" s="947"/>
      <c r="O9332" s="947"/>
      <c r="P9332" s="947"/>
      <c r="Q9332" s="947"/>
      <c r="T9332" s="754"/>
    </row>
    <row r="9333" spans="1:20" s="760" customFormat="1" ht="24" x14ac:dyDescent="0.25">
      <c r="A9333" s="943" t="s">
        <v>5502</v>
      </c>
      <c r="B9333" s="948" t="s">
        <v>5503</v>
      </c>
      <c r="C9333" s="949"/>
      <c r="D9333" s="755"/>
      <c r="E9333" s="943" t="s">
        <v>5504</v>
      </c>
      <c r="F9333" s="943" t="s">
        <v>4881</v>
      </c>
      <c r="G9333" s="943" t="s">
        <v>5505</v>
      </c>
      <c r="H9333" s="943" t="s">
        <v>5506</v>
      </c>
      <c r="I9333" s="943" t="s">
        <v>5507</v>
      </c>
      <c r="J9333" s="756" t="s">
        <v>3115</v>
      </c>
      <c r="K9333" s="757" t="s">
        <v>3116</v>
      </c>
      <c r="L9333" s="758" t="s">
        <v>5508</v>
      </c>
      <c r="M9333" s="758" t="s">
        <v>5509</v>
      </c>
      <c r="N9333" s="756" t="s">
        <v>3116</v>
      </c>
      <c r="O9333" s="756" t="s">
        <v>3116</v>
      </c>
      <c r="P9333" s="759" t="s">
        <v>3317</v>
      </c>
      <c r="Q9333" s="759" t="s">
        <v>3341</v>
      </c>
      <c r="R9333" s="759" t="s">
        <v>5510</v>
      </c>
      <c r="T9333" s="761"/>
    </row>
    <row r="9334" spans="1:20" s="760" customFormat="1" ht="12" x14ac:dyDescent="0.25">
      <c r="A9334" s="944"/>
      <c r="B9334" s="950"/>
      <c r="C9334" s="951"/>
      <c r="D9334" s="762"/>
      <c r="E9334" s="944"/>
      <c r="F9334" s="944"/>
      <c r="G9334" s="944"/>
      <c r="H9334" s="944"/>
      <c r="I9334" s="944"/>
      <c r="J9334" s="763">
        <v>2020</v>
      </c>
      <c r="K9334" s="764" t="s">
        <v>3120</v>
      </c>
      <c r="L9334" s="765" t="s">
        <v>3120</v>
      </c>
      <c r="M9334" s="765" t="s">
        <v>3120</v>
      </c>
      <c r="N9334" s="766" t="s">
        <v>5068</v>
      </c>
      <c r="O9334" s="766" t="s">
        <v>5069</v>
      </c>
      <c r="P9334" s="763" t="s">
        <v>4882</v>
      </c>
      <c r="Q9334" s="766" t="s">
        <v>5102</v>
      </c>
      <c r="R9334" s="763"/>
      <c r="T9334" s="761"/>
    </row>
    <row r="9335" spans="1:20" s="760" customFormat="1" ht="12" x14ac:dyDescent="0.25">
      <c r="A9335" s="945"/>
      <c r="B9335" s="952"/>
      <c r="C9335" s="953"/>
      <c r="D9335" s="768"/>
      <c r="E9335" s="945"/>
      <c r="F9335" s="945"/>
      <c r="G9335" s="945"/>
      <c r="H9335" s="945"/>
      <c r="I9335" s="945"/>
      <c r="J9335" s="769" t="s">
        <v>14</v>
      </c>
      <c r="K9335" s="770" t="s">
        <v>14</v>
      </c>
      <c r="L9335" s="771" t="s">
        <v>14</v>
      </c>
      <c r="M9335" s="771" t="s">
        <v>14</v>
      </c>
      <c r="N9335" s="769" t="s">
        <v>14</v>
      </c>
      <c r="O9335" s="769" t="s">
        <v>14</v>
      </c>
      <c r="P9335" s="769" t="s">
        <v>14</v>
      </c>
      <c r="Q9335" s="769" t="s">
        <v>14</v>
      </c>
      <c r="R9335" s="769"/>
      <c r="T9335" s="761"/>
    </row>
    <row r="9336" spans="1:20" s="498" customFormat="1" ht="12" x14ac:dyDescent="0.25">
      <c r="A9336" s="772"/>
      <c r="D9336" s="515" t="s">
        <v>15960</v>
      </c>
      <c r="E9336" s="779" t="s">
        <v>15961</v>
      </c>
      <c r="F9336" s="780" t="s">
        <v>5583</v>
      </c>
      <c r="G9336" s="781" t="s">
        <v>11566</v>
      </c>
      <c r="H9336" s="781" t="s">
        <v>11567</v>
      </c>
      <c r="I9336" s="781" t="s">
        <v>5517</v>
      </c>
      <c r="J9336" s="782">
        <v>0</v>
      </c>
      <c r="K9336" s="783">
        <v>0</v>
      </c>
      <c r="L9336" s="784">
        <f t="shared" si="612"/>
        <v>0</v>
      </c>
      <c r="M9336" s="784">
        <f t="shared" si="613"/>
        <v>0</v>
      </c>
      <c r="N9336" s="782">
        <v>0</v>
      </c>
      <c r="O9336" s="782">
        <v>0</v>
      </c>
      <c r="P9336" s="515">
        <v>0</v>
      </c>
      <c r="Q9336" s="782">
        <v>0</v>
      </c>
      <c r="R9336" s="782"/>
      <c r="T9336" s="568"/>
    </row>
    <row r="9337" spans="1:20" s="498" customFormat="1" ht="12" x14ac:dyDescent="0.25">
      <c r="A9337" s="772"/>
      <c r="D9337" s="515" t="s">
        <v>15962</v>
      </c>
      <c r="E9337" s="779" t="s">
        <v>15963</v>
      </c>
      <c r="F9337" s="780" t="s">
        <v>5586</v>
      </c>
      <c r="G9337" s="781" t="s">
        <v>11566</v>
      </c>
      <c r="H9337" s="781" t="s">
        <v>11567</v>
      </c>
      <c r="I9337" s="781" t="s">
        <v>5517</v>
      </c>
      <c r="J9337" s="782">
        <v>0</v>
      </c>
      <c r="K9337" s="783">
        <v>0</v>
      </c>
      <c r="L9337" s="784">
        <f t="shared" si="612"/>
        <v>0</v>
      </c>
      <c r="M9337" s="784">
        <f t="shared" si="613"/>
        <v>0</v>
      </c>
      <c r="N9337" s="782">
        <v>0</v>
      </c>
      <c r="O9337" s="782">
        <v>0</v>
      </c>
      <c r="P9337" s="515">
        <v>0</v>
      </c>
      <c r="Q9337" s="782">
        <v>0</v>
      </c>
      <c r="R9337" s="782"/>
      <c r="T9337" s="568"/>
    </row>
    <row r="9338" spans="1:20" s="498" customFormat="1" ht="12" x14ac:dyDescent="0.25">
      <c r="A9338" s="772"/>
      <c r="D9338" s="515" t="s">
        <v>15964</v>
      </c>
      <c r="E9338" s="779" t="s">
        <v>15965</v>
      </c>
      <c r="F9338" s="780" t="s">
        <v>5592</v>
      </c>
      <c r="G9338" s="781" t="s">
        <v>11566</v>
      </c>
      <c r="H9338" s="781" t="s">
        <v>11567</v>
      </c>
      <c r="I9338" s="781" t="s">
        <v>5517</v>
      </c>
      <c r="J9338" s="782">
        <v>400000</v>
      </c>
      <c r="K9338" s="783">
        <v>400000</v>
      </c>
      <c r="L9338" s="784">
        <f t="shared" si="612"/>
        <v>0</v>
      </c>
      <c r="M9338" s="784">
        <f t="shared" si="613"/>
        <v>0</v>
      </c>
      <c r="N9338" s="782">
        <v>400000</v>
      </c>
      <c r="O9338" s="782">
        <v>400000</v>
      </c>
      <c r="P9338" s="515">
        <v>1200000</v>
      </c>
      <c r="Q9338" s="782">
        <v>400000</v>
      </c>
      <c r="R9338" s="782"/>
      <c r="T9338" s="568"/>
    </row>
    <row r="9339" spans="1:20" s="498" customFormat="1" ht="12" x14ac:dyDescent="0.25">
      <c r="A9339" s="772"/>
      <c r="D9339" s="515" t="s">
        <v>15966</v>
      </c>
      <c r="E9339" s="779" t="s">
        <v>15967</v>
      </c>
      <c r="F9339" s="780" t="s">
        <v>6354</v>
      </c>
      <c r="G9339" s="781" t="s">
        <v>11566</v>
      </c>
      <c r="H9339" s="781" t="s">
        <v>11567</v>
      </c>
      <c r="I9339" s="781" t="s">
        <v>5517</v>
      </c>
      <c r="J9339" s="782">
        <v>0</v>
      </c>
      <c r="K9339" s="783">
        <v>0</v>
      </c>
      <c r="L9339" s="784">
        <f t="shared" si="612"/>
        <v>0</v>
      </c>
      <c r="M9339" s="784">
        <f t="shared" si="613"/>
        <v>0</v>
      </c>
      <c r="N9339" s="782">
        <v>0</v>
      </c>
      <c r="O9339" s="782">
        <v>0</v>
      </c>
      <c r="P9339" s="515">
        <v>0</v>
      </c>
      <c r="Q9339" s="782">
        <v>0</v>
      </c>
      <c r="R9339" s="782"/>
      <c r="T9339" s="568"/>
    </row>
    <row r="9340" spans="1:20" s="498" customFormat="1" ht="36" x14ac:dyDescent="0.25">
      <c r="A9340" s="772"/>
      <c r="D9340" s="515" t="s">
        <v>15968</v>
      </c>
      <c r="E9340" s="779" t="s">
        <v>15969</v>
      </c>
      <c r="F9340" s="780" t="s">
        <v>5598</v>
      </c>
      <c r="G9340" s="781" t="s">
        <v>11566</v>
      </c>
      <c r="H9340" s="781" t="s">
        <v>11567</v>
      </c>
      <c r="I9340" s="781" t="s">
        <v>5517</v>
      </c>
      <c r="J9340" s="782">
        <v>10000000</v>
      </c>
      <c r="K9340" s="783">
        <v>10000000</v>
      </c>
      <c r="L9340" s="784">
        <f t="shared" si="612"/>
        <v>0</v>
      </c>
      <c r="M9340" s="784">
        <f t="shared" si="613"/>
        <v>0</v>
      </c>
      <c r="N9340" s="782">
        <v>10000000</v>
      </c>
      <c r="O9340" s="782">
        <v>10000000</v>
      </c>
      <c r="P9340" s="515">
        <v>30000000</v>
      </c>
      <c r="Q9340" s="782">
        <v>10000000</v>
      </c>
      <c r="R9340" s="782"/>
      <c r="T9340" s="568"/>
    </row>
    <row r="9341" spans="1:20" s="498" customFormat="1" ht="24" x14ac:dyDescent="0.25">
      <c r="A9341" s="772"/>
      <c r="D9341" s="515" t="s">
        <v>15970</v>
      </c>
      <c r="E9341" s="779" t="s">
        <v>15971</v>
      </c>
      <c r="F9341" s="780" t="s">
        <v>5610</v>
      </c>
      <c r="G9341" s="781" t="s">
        <v>11566</v>
      </c>
      <c r="H9341" s="781" t="s">
        <v>11567</v>
      </c>
      <c r="I9341" s="781" t="s">
        <v>5517</v>
      </c>
      <c r="J9341" s="782">
        <v>0</v>
      </c>
      <c r="K9341" s="783">
        <v>0</v>
      </c>
      <c r="L9341" s="784">
        <f t="shared" si="612"/>
        <v>0</v>
      </c>
      <c r="M9341" s="784">
        <f t="shared" si="613"/>
        <v>0</v>
      </c>
      <c r="N9341" s="782">
        <v>0</v>
      </c>
      <c r="O9341" s="782">
        <v>0</v>
      </c>
      <c r="P9341" s="515">
        <v>0</v>
      </c>
      <c r="Q9341" s="782">
        <v>0</v>
      </c>
      <c r="R9341" s="782"/>
      <c r="T9341" s="568"/>
    </row>
    <row r="9342" spans="1:20" s="498" customFormat="1" ht="24" x14ac:dyDescent="0.25">
      <c r="A9342" s="772"/>
      <c r="D9342" s="515" t="s">
        <v>15972</v>
      </c>
      <c r="E9342" s="779" t="s">
        <v>15973</v>
      </c>
      <c r="F9342" s="780" t="s">
        <v>5613</v>
      </c>
      <c r="G9342" s="781" t="s">
        <v>11566</v>
      </c>
      <c r="H9342" s="781" t="s">
        <v>11567</v>
      </c>
      <c r="I9342" s="781" t="s">
        <v>5517</v>
      </c>
      <c r="J9342" s="782">
        <v>8000000</v>
      </c>
      <c r="K9342" s="783">
        <v>8000000</v>
      </c>
      <c r="L9342" s="784">
        <f t="shared" si="612"/>
        <v>0</v>
      </c>
      <c r="M9342" s="784">
        <f t="shared" si="613"/>
        <v>0</v>
      </c>
      <c r="N9342" s="782">
        <v>8000000</v>
      </c>
      <c r="O9342" s="782">
        <v>8000000</v>
      </c>
      <c r="P9342" s="515">
        <v>24000000</v>
      </c>
      <c r="Q9342" s="782">
        <v>8000000</v>
      </c>
      <c r="R9342" s="782"/>
      <c r="T9342" s="568"/>
    </row>
    <row r="9343" spans="1:20" s="498" customFormat="1" ht="24" x14ac:dyDescent="0.25">
      <c r="A9343" s="772"/>
      <c r="D9343" s="515" t="s">
        <v>15974</v>
      </c>
      <c r="E9343" s="779" t="s">
        <v>15975</v>
      </c>
      <c r="F9343" s="780" t="s">
        <v>6960</v>
      </c>
      <c r="G9343" s="781" t="s">
        <v>11566</v>
      </c>
      <c r="H9343" s="781" t="s">
        <v>11567</v>
      </c>
      <c r="I9343" s="781" t="s">
        <v>5517</v>
      </c>
      <c r="J9343" s="782">
        <v>2400000</v>
      </c>
      <c r="K9343" s="783">
        <v>2400000</v>
      </c>
      <c r="L9343" s="784">
        <f t="shared" si="612"/>
        <v>0</v>
      </c>
      <c r="M9343" s="784">
        <f t="shared" si="613"/>
        <v>0</v>
      </c>
      <c r="N9343" s="782">
        <v>2400000</v>
      </c>
      <c r="O9343" s="782">
        <v>2400000</v>
      </c>
      <c r="P9343" s="515">
        <v>7200000</v>
      </c>
      <c r="Q9343" s="782">
        <v>2400000</v>
      </c>
      <c r="R9343" s="782"/>
      <c r="T9343" s="568"/>
    </row>
    <row r="9344" spans="1:20" s="498" customFormat="1" ht="12" x14ac:dyDescent="0.25">
      <c r="A9344" s="772"/>
      <c r="D9344" s="515" t="s">
        <v>15976</v>
      </c>
      <c r="E9344" s="779" t="s">
        <v>15977</v>
      </c>
      <c r="F9344" s="515" t="s">
        <v>5622</v>
      </c>
      <c r="G9344" s="781" t="s">
        <v>11566</v>
      </c>
      <c r="H9344" s="781" t="s">
        <v>11567</v>
      </c>
      <c r="I9344" s="781" t="s">
        <v>5517</v>
      </c>
      <c r="J9344" s="782">
        <v>3500000</v>
      </c>
      <c r="K9344" s="783">
        <v>3500000</v>
      </c>
      <c r="L9344" s="784">
        <f t="shared" si="612"/>
        <v>0</v>
      </c>
      <c r="M9344" s="784">
        <f t="shared" si="613"/>
        <v>0</v>
      </c>
      <c r="N9344" s="782">
        <v>3500000</v>
      </c>
      <c r="O9344" s="782">
        <v>3500000</v>
      </c>
      <c r="P9344" s="515">
        <v>10500000</v>
      </c>
      <c r="Q9344" s="782">
        <v>3500000</v>
      </c>
      <c r="R9344" s="782"/>
      <c r="T9344" s="568"/>
    </row>
    <row r="9345" spans="1:20" s="498" customFormat="1" ht="36" x14ac:dyDescent="0.25">
      <c r="A9345" s="772"/>
      <c r="D9345" s="515" t="s">
        <v>15978</v>
      </c>
      <c r="E9345" s="779" t="s">
        <v>15979</v>
      </c>
      <c r="F9345" s="780" t="s">
        <v>5634</v>
      </c>
      <c r="G9345" s="781" t="s">
        <v>11566</v>
      </c>
      <c r="H9345" s="781" t="s">
        <v>11567</v>
      </c>
      <c r="I9345" s="781" t="s">
        <v>5517</v>
      </c>
      <c r="J9345" s="782">
        <v>50000000</v>
      </c>
      <c r="K9345" s="783">
        <v>50000000</v>
      </c>
      <c r="L9345" s="784">
        <f t="shared" si="612"/>
        <v>0</v>
      </c>
      <c r="M9345" s="784">
        <f t="shared" si="613"/>
        <v>0</v>
      </c>
      <c r="N9345" s="782">
        <v>50000000</v>
      </c>
      <c r="O9345" s="782">
        <v>50000000</v>
      </c>
      <c r="P9345" s="515">
        <v>150000000</v>
      </c>
      <c r="Q9345" s="782">
        <v>48000000</v>
      </c>
      <c r="R9345" s="782"/>
      <c r="T9345" s="568"/>
    </row>
    <row r="9346" spans="1:20" s="498" customFormat="1" ht="24" x14ac:dyDescent="0.25">
      <c r="A9346" s="772"/>
      <c r="D9346" s="515" t="s">
        <v>15980</v>
      </c>
      <c r="E9346" s="779" t="s">
        <v>15981</v>
      </c>
      <c r="F9346" s="780" t="s">
        <v>5637</v>
      </c>
      <c r="G9346" s="781" t="s">
        <v>11566</v>
      </c>
      <c r="H9346" s="781" t="s">
        <v>11567</v>
      </c>
      <c r="I9346" s="781" t="s">
        <v>5517</v>
      </c>
      <c r="J9346" s="782">
        <v>800000</v>
      </c>
      <c r="K9346" s="783">
        <v>800000</v>
      </c>
      <c r="L9346" s="784">
        <f t="shared" si="612"/>
        <v>0</v>
      </c>
      <c r="M9346" s="784">
        <f t="shared" si="613"/>
        <v>0</v>
      </c>
      <c r="N9346" s="782">
        <v>800000</v>
      </c>
      <c r="O9346" s="782">
        <v>800000</v>
      </c>
      <c r="P9346" s="515">
        <v>2400000</v>
      </c>
      <c r="Q9346" s="782">
        <v>800000</v>
      </c>
      <c r="R9346" s="782"/>
      <c r="T9346" s="568"/>
    </row>
    <row r="9347" spans="1:20" s="498" customFormat="1" ht="24" x14ac:dyDescent="0.25">
      <c r="A9347" s="772"/>
      <c r="D9347" s="515" t="s">
        <v>15982</v>
      </c>
      <c r="E9347" s="779" t="s">
        <v>15983</v>
      </c>
      <c r="F9347" s="780" t="s">
        <v>5840</v>
      </c>
      <c r="G9347" s="781" t="s">
        <v>11566</v>
      </c>
      <c r="H9347" s="781" t="s">
        <v>11567</v>
      </c>
      <c r="I9347" s="781" t="s">
        <v>5517</v>
      </c>
      <c r="J9347" s="782">
        <v>1000000</v>
      </c>
      <c r="K9347" s="783">
        <v>1000000</v>
      </c>
      <c r="L9347" s="784">
        <f t="shared" si="612"/>
        <v>0</v>
      </c>
      <c r="M9347" s="784">
        <f t="shared" si="613"/>
        <v>0</v>
      </c>
      <c r="N9347" s="782">
        <v>1000000</v>
      </c>
      <c r="O9347" s="782">
        <v>1000000</v>
      </c>
      <c r="P9347" s="515">
        <v>3000000</v>
      </c>
      <c r="Q9347" s="782">
        <v>1000000</v>
      </c>
      <c r="R9347" s="782"/>
      <c r="T9347" s="568"/>
    </row>
    <row r="9348" spans="1:20" s="498" customFormat="1" ht="24" x14ac:dyDescent="0.25">
      <c r="A9348" s="772"/>
      <c r="D9348" s="515" t="s">
        <v>15984</v>
      </c>
      <c r="E9348" s="779" t="s">
        <v>15985</v>
      </c>
      <c r="F9348" s="780" t="s">
        <v>5643</v>
      </c>
      <c r="G9348" s="781" t="s">
        <v>11566</v>
      </c>
      <c r="H9348" s="781" t="s">
        <v>11567</v>
      </c>
      <c r="I9348" s="781" t="s">
        <v>5517</v>
      </c>
      <c r="J9348" s="782">
        <v>600000</v>
      </c>
      <c r="K9348" s="783">
        <v>600000</v>
      </c>
      <c r="L9348" s="784">
        <f t="shared" si="612"/>
        <v>0</v>
      </c>
      <c r="M9348" s="784">
        <f t="shared" si="613"/>
        <v>0</v>
      </c>
      <c r="N9348" s="782">
        <v>600000</v>
      </c>
      <c r="O9348" s="782">
        <v>600000</v>
      </c>
      <c r="P9348" s="515">
        <v>1800000</v>
      </c>
      <c r="Q9348" s="782">
        <v>600000</v>
      </c>
      <c r="R9348" s="782"/>
      <c r="T9348" s="568"/>
    </row>
    <row r="9349" spans="1:20" s="498" customFormat="1" ht="24" x14ac:dyDescent="0.25">
      <c r="A9349" s="772"/>
      <c r="D9349" s="515" t="s">
        <v>15986</v>
      </c>
      <c r="E9349" s="779" t="s">
        <v>15987</v>
      </c>
      <c r="F9349" s="780" t="s">
        <v>5646</v>
      </c>
      <c r="G9349" s="781" t="s">
        <v>11566</v>
      </c>
      <c r="H9349" s="781" t="s">
        <v>11567</v>
      </c>
      <c r="I9349" s="781" t="s">
        <v>5517</v>
      </c>
      <c r="J9349" s="782">
        <v>500000</v>
      </c>
      <c r="K9349" s="783">
        <v>500000</v>
      </c>
      <c r="L9349" s="784">
        <f t="shared" si="612"/>
        <v>0</v>
      </c>
      <c r="M9349" s="784">
        <f t="shared" si="613"/>
        <v>0</v>
      </c>
      <c r="N9349" s="782">
        <v>500000</v>
      </c>
      <c r="O9349" s="782">
        <v>500000</v>
      </c>
      <c r="P9349" s="515">
        <v>1500000</v>
      </c>
      <c r="Q9349" s="782">
        <v>500000</v>
      </c>
      <c r="R9349" s="782"/>
      <c r="T9349" s="568"/>
    </row>
    <row r="9350" spans="1:20" s="498" customFormat="1" ht="12" x14ac:dyDescent="0.25">
      <c r="A9350" s="772"/>
      <c r="D9350" s="515" t="s">
        <v>15988</v>
      </c>
      <c r="E9350" s="779" t="s">
        <v>15989</v>
      </c>
      <c r="F9350" s="515" t="s">
        <v>5649</v>
      </c>
      <c r="G9350" s="781" t="s">
        <v>11566</v>
      </c>
      <c r="H9350" s="781" t="s">
        <v>11567</v>
      </c>
      <c r="I9350" s="781" t="s">
        <v>5517</v>
      </c>
      <c r="J9350" s="782">
        <v>10000000</v>
      </c>
      <c r="K9350" s="783">
        <v>10000000</v>
      </c>
      <c r="L9350" s="784">
        <f t="shared" si="612"/>
        <v>0</v>
      </c>
      <c r="M9350" s="784">
        <f t="shared" si="613"/>
        <v>0</v>
      </c>
      <c r="N9350" s="782">
        <v>10000000</v>
      </c>
      <c r="O9350" s="782">
        <v>10000000</v>
      </c>
      <c r="P9350" s="515">
        <v>30000000</v>
      </c>
      <c r="Q9350" s="782">
        <v>10000000</v>
      </c>
      <c r="R9350" s="782"/>
      <c r="T9350" s="568"/>
    </row>
    <row r="9351" spans="1:20" s="498" customFormat="1" ht="12" x14ac:dyDescent="0.25">
      <c r="A9351" s="772"/>
      <c r="D9351" s="515" t="s">
        <v>15990</v>
      </c>
      <c r="E9351" s="779" t="s">
        <v>15991</v>
      </c>
      <c r="F9351" s="780" t="s">
        <v>5664</v>
      </c>
      <c r="G9351" s="781" t="s">
        <v>11566</v>
      </c>
      <c r="H9351" s="781" t="s">
        <v>11567</v>
      </c>
      <c r="I9351" s="781" t="s">
        <v>5517</v>
      </c>
      <c r="J9351" s="782">
        <v>2000000</v>
      </c>
      <c r="K9351" s="783">
        <v>2000000</v>
      </c>
      <c r="L9351" s="784">
        <f t="shared" si="612"/>
        <v>0</v>
      </c>
      <c r="M9351" s="784">
        <f t="shared" si="613"/>
        <v>0</v>
      </c>
      <c r="N9351" s="782">
        <v>2000000</v>
      </c>
      <c r="O9351" s="782">
        <v>2000000</v>
      </c>
      <c r="P9351" s="515">
        <v>6000000</v>
      </c>
      <c r="Q9351" s="782">
        <v>2000000</v>
      </c>
      <c r="R9351" s="782"/>
      <c r="T9351" s="568"/>
    </row>
    <row r="9352" spans="1:20" s="498" customFormat="1" ht="12" x14ac:dyDescent="0.25">
      <c r="A9352" s="772"/>
      <c r="D9352" s="515" t="s">
        <v>15992</v>
      </c>
      <c r="E9352" s="779" t="s">
        <v>15993</v>
      </c>
      <c r="F9352" s="780" t="s">
        <v>5679</v>
      </c>
      <c r="G9352" s="781" t="s">
        <v>11566</v>
      </c>
      <c r="H9352" s="781" t="s">
        <v>11567</v>
      </c>
      <c r="I9352" s="781" t="s">
        <v>5517</v>
      </c>
      <c r="J9352" s="782">
        <v>600000</v>
      </c>
      <c r="K9352" s="783">
        <v>600000</v>
      </c>
      <c r="L9352" s="784">
        <f t="shared" si="612"/>
        <v>0</v>
      </c>
      <c r="M9352" s="784">
        <f t="shared" si="613"/>
        <v>0</v>
      </c>
      <c r="N9352" s="782">
        <v>600000</v>
      </c>
      <c r="O9352" s="782">
        <v>600000</v>
      </c>
      <c r="P9352" s="515">
        <v>1800000</v>
      </c>
      <c r="Q9352" s="782">
        <v>600000</v>
      </c>
      <c r="R9352" s="782"/>
      <c r="T9352" s="568"/>
    </row>
    <row r="9353" spans="1:20" s="498" customFormat="1" ht="24" x14ac:dyDescent="0.25">
      <c r="A9353" s="772"/>
      <c r="D9353" s="515" t="s">
        <v>15994</v>
      </c>
      <c r="E9353" s="779" t="s">
        <v>15995</v>
      </c>
      <c r="F9353" s="780" t="s">
        <v>8111</v>
      </c>
      <c r="G9353" s="781" t="s">
        <v>11566</v>
      </c>
      <c r="H9353" s="781" t="s">
        <v>11567</v>
      </c>
      <c r="I9353" s="781" t="s">
        <v>5517</v>
      </c>
      <c r="J9353" s="782">
        <v>300000</v>
      </c>
      <c r="K9353" s="783">
        <v>300000</v>
      </c>
      <c r="L9353" s="784">
        <f t="shared" si="612"/>
        <v>0</v>
      </c>
      <c r="M9353" s="784">
        <f t="shared" si="613"/>
        <v>0</v>
      </c>
      <c r="N9353" s="782">
        <v>300000</v>
      </c>
      <c r="O9353" s="782">
        <v>300000</v>
      </c>
      <c r="P9353" s="515">
        <v>900000</v>
      </c>
      <c r="Q9353" s="782">
        <v>300000</v>
      </c>
      <c r="R9353" s="782"/>
      <c r="T9353" s="568"/>
    </row>
    <row r="9354" spans="1:20" s="498" customFormat="1" ht="12" x14ac:dyDescent="0.25">
      <c r="A9354" s="772"/>
      <c r="D9354" s="515" t="s">
        <v>15996</v>
      </c>
      <c r="E9354" s="779" t="s">
        <v>15997</v>
      </c>
      <c r="F9354" s="780" t="s">
        <v>5694</v>
      </c>
      <c r="G9354" s="781" t="s">
        <v>11566</v>
      </c>
      <c r="H9354" s="781" t="s">
        <v>11567</v>
      </c>
      <c r="I9354" s="781" t="s">
        <v>5517</v>
      </c>
      <c r="J9354" s="782">
        <v>3000000</v>
      </c>
      <c r="K9354" s="783">
        <v>3000000</v>
      </c>
      <c r="L9354" s="784">
        <f t="shared" si="612"/>
        <v>0</v>
      </c>
      <c r="M9354" s="784">
        <f t="shared" si="613"/>
        <v>0</v>
      </c>
      <c r="N9354" s="782">
        <v>3000000</v>
      </c>
      <c r="O9354" s="782">
        <v>3000000</v>
      </c>
      <c r="P9354" s="515">
        <v>9000000</v>
      </c>
      <c r="Q9354" s="782">
        <v>3000000</v>
      </c>
      <c r="R9354" s="782"/>
      <c r="T9354" s="568"/>
    </row>
    <row r="9355" spans="1:20" s="498" customFormat="1" ht="12" x14ac:dyDescent="0.25">
      <c r="A9355" s="772"/>
      <c r="D9355" s="515" t="s">
        <v>15998</v>
      </c>
      <c r="E9355" s="779" t="s">
        <v>15999</v>
      </c>
      <c r="F9355" s="780" t="s">
        <v>5915</v>
      </c>
      <c r="G9355" s="781" t="s">
        <v>11566</v>
      </c>
      <c r="H9355" s="781" t="s">
        <v>11567</v>
      </c>
      <c r="I9355" s="781" t="s">
        <v>5517</v>
      </c>
      <c r="J9355" s="782">
        <v>1800000</v>
      </c>
      <c r="K9355" s="783">
        <v>1800000</v>
      </c>
      <c r="L9355" s="784">
        <f t="shared" si="612"/>
        <v>0</v>
      </c>
      <c r="M9355" s="784">
        <f t="shared" si="613"/>
        <v>0</v>
      </c>
      <c r="N9355" s="782">
        <v>1800000</v>
      </c>
      <c r="O9355" s="782">
        <v>1800000</v>
      </c>
      <c r="P9355" s="515">
        <v>5400000</v>
      </c>
      <c r="Q9355" s="782">
        <v>1800000</v>
      </c>
      <c r="R9355" s="782"/>
      <c r="T9355" s="568"/>
    </row>
    <row r="9356" spans="1:20" s="498" customFormat="1" ht="12" x14ac:dyDescent="0.25">
      <c r="A9356" s="772"/>
      <c r="D9356" s="515" t="s">
        <v>16000</v>
      </c>
      <c r="E9356" s="779" t="s">
        <v>16001</v>
      </c>
      <c r="F9356" s="780" t="s">
        <v>5703</v>
      </c>
      <c r="G9356" s="781" t="s">
        <v>11566</v>
      </c>
      <c r="H9356" s="781" t="s">
        <v>11567</v>
      </c>
      <c r="I9356" s="781" t="s">
        <v>5517</v>
      </c>
      <c r="J9356" s="782">
        <v>38000000</v>
      </c>
      <c r="K9356" s="783">
        <v>38000000</v>
      </c>
      <c r="L9356" s="784">
        <f t="shared" si="612"/>
        <v>0</v>
      </c>
      <c r="M9356" s="784">
        <f t="shared" si="613"/>
        <v>0</v>
      </c>
      <c r="N9356" s="782">
        <v>38000000</v>
      </c>
      <c r="O9356" s="782">
        <v>38000000</v>
      </c>
      <c r="P9356" s="515">
        <v>114000000</v>
      </c>
      <c r="Q9356" s="782">
        <v>38000000</v>
      </c>
      <c r="R9356" s="782"/>
      <c r="T9356" s="568"/>
    </row>
    <row r="9357" spans="1:20" s="498" customFormat="1" ht="12" x14ac:dyDescent="0.25">
      <c r="A9357" s="772"/>
      <c r="D9357" s="515" t="s">
        <v>16002</v>
      </c>
      <c r="E9357" s="779" t="s">
        <v>16003</v>
      </c>
      <c r="F9357" s="515" t="s">
        <v>5709</v>
      </c>
      <c r="G9357" s="781" t="s">
        <v>11566</v>
      </c>
      <c r="H9357" s="781" t="s">
        <v>11567</v>
      </c>
      <c r="I9357" s="781" t="s">
        <v>5517</v>
      </c>
      <c r="J9357" s="782">
        <v>1000000</v>
      </c>
      <c r="K9357" s="783">
        <v>1000000</v>
      </c>
      <c r="L9357" s="784">
        <f t="shared" si="612"/>
        <v>0</v>
      </c>
      <c r="M9357" s="784">
        <f t="shared" si="613"/>
        <v>0</v>
      </c>
      <c r="N9357" s="782">
        <v>1000000</v>
      </c>
      <c r="O9357" s="782">
        <v>1000000</v>
      </c>
      <c r="P9357" s="515">
        <v>3000000</v>
      </c>
      <c r="Q9357" s="782">
        <v>1000000</v>
      </c>
      <c r="R9357" s="782"/>
      <c r="T9357" s="568"/>
    </row>
    <row r="9358" spans="1:20" s="751" customFormat="1" ht="13.8" x14ac:dyDescent="0.3">
      <c r="A9358" s="946" t="s">
        <v>5500</v>
      </c>
      <c r="B9358" s="946"/>
      <c r="C9358" s="946"/>
      <c r="D9358" s="946"/>
      <c r="E9358" s="946"/>
      <c r="F9358" s="946"/>
      <c r="G9358" s="946"/>
      <c r="H9358" s="946"/>
      <c r="I9358" s="946"/>
      <c r="J9358" s="946"/>
      <c r="K9358" s="946"/>
      <c r="L9358" s="946"/>
      <c r="M9358" s="946"/>
      <c r="N9358" s="946"/>
      <c r="O9358" s="946"/>
      <c r="P9358" s="946"/>
      <c r="Q9358" s="946"/>
      <c r="T9358" s="752"/>
    </row>
    <row r="9359" spans="1:20" s="751" customFormat="1" ht="13.8" x14ac:dyDescent="0.3">
      <c r="A9359" s="946" t="s">
        <v>5501</v>
      </c>
      <c r="B9359" s="946"/>
      <c r="C9359" s="946"/>
      <c r="D9359" s="946"/>
      <c r="E9359" s="946"/>
      <c r="F9359" s="946"/>
      <c r="G9359" s="946"/>
      <c r="H9359" s="946"/>
      <c r="I9359" s="946"/>
      <c r="J9359" s="946"/>
      <c r="K9359" s="946"/>
      <c r="L9359" s="946"/>
      <c r="M9359" s="946"/>
      <c r="N9359" s="946"/>
      <c r="O9359" s="946"/>
      <c r="P9359" s="946"/>
      <c r="Q9359" s="946"/>
      <c r="T9359" s="752"/>
    </row>
    <row r="9360" spans="1:20" s="753" customFormat="1" ht="13.2" x14ac:dyDescent="0.25">
      <c r="A9360" s="947" t="s">
        <v>12786</v>
      </c>
      <c r="B9360" s="947"/>
      <c r="C9360" s="947"/>
      <c r="D9360" s="947"/>
      <c r="E9360" s="947"/>
      <c r="F9360" s="947"/>
      <c r="G9360" s="947"/>
      <c r="H9360" s="947"/>
      <c r="I9360" s="947"/>
      <c r="J9360" s="947"/>
      <c r="K9360" s="947"/>
      <c r="L9360" s="947"/>
      <c r="M9360" s="947"/>
      <c r="N9360" s="947"/>
      <c r="O9360" s="947"/>
      <c r="P9360" s="947"/>
      <c r="Q9360" s="947"/>
      <c r="T9360" s="754"/>
    </row>
    <row r="9361" spans="1:20" s="760" customFormat="1" ht="24" x14ac:dyDescent="0.25">
      <c r="A9361" s="943" t="s">
        <v>5502</v>
      </c>
      <c r="B9361" s="948" t="s">
        <v>5503</v>
      </c>
      <c r="C9361" s="949"/>
      <c r="D9361" s="755"/>
      <c r="E9361" s="943" t="s">
        <v>5504</v>
      </c>
      <c r="F9361" s="943" t="s">
        <v>4881</v>
      </c>
      <c r="G9361" s="943" t="s">
        <v>5505</v>
      </c>
      <c r="H9361" s="943" t="s">
        <v>5506</v>
      </c>
      <c r="I9361" s="943" t="s">
        <v>5507</v>
      </c>
      <c r="J9361" s="756" t="s">
        <v>3115</v>
      </c>
      <c r="K9361" s="757" t="s">
        <v>3116</v>
      </c>
      <c r="L9361" s="758" t="s">
        <v>5508</v>
      </c>
      <c r="M9361" s="758" t="s">
        <v>5509</v>
      </c>
      <c r="N9361" s="756" t="s">
        <v>3116</v>
      </c>
      <c r="O9361" s="756" t="s">
        <v>3116</v>
      </c>
      <c r="P9361" s="759" t="s">
        <v>3317</v>
      </c>
      <c r="Q9361" s="759" t="s">
        <v>3341</v>
      </c>
      <c r="R9361" s="759" t="s">
        <v>5510</v>
      </c>
      <c r="T9361" s="761"/>
    </row>
    <row r="9362" spans="1:20" s="760" customFormat="1" ht="12" x14ac:dyDescent="0.25">
      <c r="A9362" s="944"/>
      <c r="B9362" s="950"/>
      <c r="C9362" s="951"/>
      <c r="D9362" s="762"/>
      <c r="E9362" s="944"/>
      <c r="F9362" s="944"/>
      <c r="G9362" s="944"/>
      <c r="H9362" s="944"/>
      <c r="I9362" s="944"/>
      <c r="J9362" s="763">
        <v>2020</v>
      </c>
      <c r="K9362" s="764" t="s">
        <v>3120</v>
      </c>
      <c r="L9362" s="765" t="s">
        <v>3120</v>
      </c>
      <c r="M9362" s="765" t="s">
        <v>3120</v>
      </c>
      <c r="N9362" s="766" t="s">
        <v>5068</v>
      </c>
      <c r="O9362" s="766" t="s">
        <v>5069</v>
      </c>
      <c r="P9362" s="763" t="s">
        <v>4882</v>
      </c>
      <c r="Q9362" s="766" t="s">
        <v>5102</v>
      </c>
      <c r="R9362" s="763"/>
      <c r="T9362" s="761"/>
    </row>
    <row r="9363" spans="1:20" s="760" customFormat="1" ht="12" x14ac:dyDescent="0.25">
      <c r="A9363" s="945"/>
      <c r="B9363" s="952"/>
      <c r="C9363" s="953"/>
      <c r="D9363" s="768"/>
      <c r="E9363" s="945"/>
      <c r="F9363" s="945"/>
      <c r="G9363" s="945"/>
      <c r="H9363" s="945"/>
      <c r="I9363" s="945"/>
      <c r="J9363" s="769" t="s">
        <v>14</v>
      </c>
      <c r="K9363" s="770" t="s">
        <v>14</v>
      </c>
      <c r="L9363" s="771" t="s">
        <v>14</v>
      </c>
      <c r="M9363" s="771" t="s">
        <v>14</v>
      </c>
      <c r="N9363" s="769" t="s">
        <v>14</v>
      </c>
      <c r="O9363" s="769" t="s">
        <v>14</v>
      </c>
      <c r="P9363" s="769" t="s">
        <v>14</v>
      </c>
      <c r="Q9363" s="769" t="s">
        <v>14</v>
      </c>
      <c r="R9363" s="769"/>
      <c r="T9363" s="761"/>
    </row>
    <row r="9364" spans="1:20" s="498" customFormat="1" ht="24" x14ac:dyDescent="0.25">
      <c r="A9364" s="772"/>
      <c r="D9364" s="515" t="s">
        <v>16004</v>
      </c>
      <c r="E9364" s="779" t="s">
        <v>16005</v>
      </c>
      <c r="F9364" s="780" t="s">
        <v>6467</v>
      </c>
      <c r="G9364" s="781" t="s">
        <v>11566</v>
      </c>
      <c r="H9364" s="781" t="s">
        <v>11567</v>
      </c>
      <c r="I9364" s="781" t="s">
        <v>5517</v>
      </c>
      <c r="J9364" s="782">
        <v>0</v>
      </c>
      <c r="K9364" s="783">
        <v>0</v>
      </c>
      <c r="L9364" s="784">
        <f t="shared" si="612"/>
        <v>0</v>
      </c>
      <c r="M9364" s="784">
        <f t="shared" si="613"/>
        <v>0</v>
      </c>
      <c r="N9364" s="782">
        <v>0</v>
      </c>
      <c r="O9364" s="782">
        <v>0</v>
      </c>
      <c r="P9364" s="515">
        <v>0</v>
      </c>
      <c r="Q9364" s="782">
        <v>0</v>
      </c>
      <c r="R9364" s="782"/>
      <c r="T9364" s="568"/>
    </row>
    <row r="9365" spans="1:20" s="498" customFormat="1" ht="12" x14ac:dyDescent="0.25">
      <c r="A9365" s="772"/>
      <c r="D9365" s="515" t="s">
        <v>16006</v>
      </c>
      <c r="E9365" s="779" t="s">
        <v>16007</v>
      </c>
      <c r="F9365" s="780" t="s">
        <v>5718</v>
      </c>
      <c r="G9365" s="781" t="s">
        <v>11566</v>
      </c>
      <c r="H9365" s="781" t="s">
        <v>11567</v>
      </c>
      <c r="I9365" s="781" t="s">
        <v>5517</v>
      </c>
      <c r="J9365" s="782">
        <v>0</v>
      </c>
      <c r="K9365" s="783">
        <v>0</v>
      </c>
      <c r="L9365" s="784">
        <f t="shared" si="612"/>
        <v>0</v>
      </c>
      <c r="M9365" s="784">
        <f t="shared" si="613"/>
        <v>0</v>
      </c>
      <c r="N9365" s="782">
        <v>0</v>
      </c>
      <c r="O9365" s="782">
        <v>0</v>
      </c>
      <c r="P9365" s="515">
        <v>0</v>
      </c>
      <c r="Q9365" s="782">
        <v>0</v>
      </c>
      <c r="R9365" s="782"/>
      <c r="T9365" s="568"/>
    </row>
    <row r="9366" spans="1:20" s="498" customFormat="1" ht="12" x14ac:dyDescent="0.25">
      <c r="A9366" s="772"/>
      <c r="D9366" s="515" t="s">
        <v>16008</v>
      </c>
      <c r="E9366" s="779" t="s">
        <v>16009</v>
      </c>
      <c r="F9366" s="780" t="s">
        <v>6716</v>
      </c>
      <c r="G9366" s="781" t="s">
        <v>11566</v>
      </c>
      <c r="H9366" s="781" t="s">
        <v>11567</v>
      </c>
      <c r="I9366" s="781" t="s">
        <v>5517</v>
      </c>
      <c r="J9366" s="782">
        <v>0</v>
      </c>
      <c r="K9366" s="783">
        <v>0</v>
      </c>
      <c r="L9366" s="784">
        <f t="shared" si="612"/>
        <v>0</v>
      </c>
      <c r="M9366" s="784">
        <f t="shared" si="613"/>
        <v>0</v>
      </c>
      <c r="N9366" s="782">
        <v>0</v>
      </c>
      <c r="O9366" s="782">
        <v>0</v>
      </c>
      <c r="P9366" s="515">
        <v>0</v>
      </c>
      <c r="Q9366" s="782">
        <v>0</v>
      </c>
      <c r="R9366" s="782"/>
      <c r="T9366" s="568"/>
    </row>
    <row r="9367" spans="1:20" s="498" customFormat="1" ht="24" x14ac:dyDescent="0.25">
      <c r="A9367" s="772"/>
      <c r="D9367" s="515" t="s">
        <v>16010</v>
      </c>
      <c r="E9367" s="779" t="s">
        <v>16011</v>
      </c>
      <c r="F9367" s="780" t="s">
        <v>7000</v>
      </c>
      <c r="G9367" s="781" t="s">
        <v>11566</v>
      </c>
      <c r="H9367" s="781" t="s">
        <v>11567</v>
      </c>
      <c r="I9367" s="781" t="s">
        <v>5517</v>
      </c>
      <c r="J9367" s="782">
        <v>0</v>
      </c>
      <c r="K9367" s="783">
        <v>0</v>
      </c>
      <c r="L9367" s="784">
        <f t="shared" si="612"/>
        <v>0</v>
      </c>
      <c r="M9367" s="784">
        <f t="shared" si="613"/>
        <v>0</v>
      </c>
      <c r="N9367" s="782">
        <v>0</v>
      </c>
      <c r="O9367" s="782">
        <v>0</v>
      </c>
      <c r="P9367" s="515">
        <v>0</v>
      </c>
      <c r="Q9367" s="782">
        <v>0</v>
      </c>
      <c r="R9367" s="782"/>
      <c r="T9367" s="568"/>
    </row>
    <row r="9368" spans="1:20" s="498" customFormat="1" ht="12" x14ac:dyDescent="0.25">
      <c r="A9368" s="772"/>
      <c r="D9368" s="515" t="s">
        <v>16012</v>
      </c>
      <c r="E9368" s="779" t="s">
        <v>16013</v>
      </c>
      <c r="F9368" s="515" t="s">
        <v>5727</v>
      </c>
      <c r="G9368" s="781" t="s">
        <v>11566</v>
      </c>
      <c r="H9368" s="781" t="s">
        <v>11567</v>
      </c>
      <c r="I9368" s="781" t="s">
        <v>5517</v>
      </c>
      <c r="J9368" s="782">
        <v>8000000</v>
      </c>
      <c r="K9368" s="783">
        <v>8000000</v>
      </c>
      <c r="L9368" s="784">
        <f t="shared" si="612"/>
        <v>0</v>
      </c>
      <c r="M9368" s="784">
        <f t="shared" si="613"/>
        <v>0</v>
      </c>
      <c r="N9368" s="782">
        <v>8000000</v>
      </c>
      <c r="O9368" s="782">
        <v>8000000</v>
      </c>
      <c r="P9368" s="515">
        <v>24000000</v>
      </c>
      <c r="Q9368" s="782">
        <v>8000000</v>
      </c>
      <c r="R9368" s="782"/>
      <c r="T9368" s="568"/>
    </row>
    <row r="9369" spans="1:20" s="498" customFormat="1" ht="12" x14ac:dyDescent="0.25">
      <c r="A9369" s="772"/>
      <c r="D9369" s="515" t="s">
        <v>16014</v>
      </c>
      <c r="E9369" s="779" t="s">
        <v>16015</v>
      </c>
      <c r="F9369" s="780" t="s">
        <v>6224</v>
      </c>
      <c r="G9369" s="781" t="s">
        <v>11566</v>
      </c>
      <c r="H9369" s="781" t="s">
        <v>11567</v>
      </c>
      <c r="I9369" s="781" t="s">
        <v>5517</v>
      </c>
      <c r="J9369" s="782">
        <v>0</v>
      </c>
      <c r="K9369" s="783">
        <v>0</v>
      </c>
      <c r="L9369" s="784">
        <f t="shared" si="612"/>
        <v>0</v>
      </c>
      <c r="M9369" s="784">
        <f t="shared" si="613"/>
        <v>0</v>
      </c>
      <c r="N9369" s="782">
        <v>0</v>
      </c>
      <c r="O9369" s="782">
        <v>0</v>
      </c>
      <c r="P9369" s="515">
        <v>0</v>
      </c>
      <c r="Q9369" s="782">
        <v>0</v>
      </c>
      <c r="R9369" s="782"/>
      <c r="T9369" s="568"/>
    </row>
    <row r="9370" spans="1:20" s="498" customFormat="1" ht="12" x14ac:dyDescent="0.25">
      <c r="A9370" s="772"/>
      <c r="D9370" s="515" t="s">
        <v>16016</v>
      </c>
      <c r="E9370" s="779" t="s">
        <v>16017</v>
      </c>
      <c r="F9370" s="780" t="s">
        <v>5739</v>
      </c>
      <c r="G9370" s="781" t="s">
        <v>11566</v>
      </c>
      <c r="H9370" s="781" t="s">
        <v>11567</v>
      </c>
      <c r="I9370" s="781" t="s">
        <v>5517</v>
      </c>
      <c r="J9370" s="782">
        <v>1000000</v>
      </c>
      <c r="K9370" s="783">
        <v>1000000</v>
      </c>
      <c r="L9370" s="784">
        <f t="shared" si="612"/>
        <v>0</v>
      </c>
      <c r="M9370" s="784">
        <f t="shared" si="613"/>
        <v>0</v>
      </c>
      <c r="N9370" s="782">
        <v>1000000</v>
      </c>
      <c r="O9370" s="782">
        <v>1000000</v>
      </c>
      <c r="P9370" s="515">
        <v>3000000</v>
      </c>
      <c r="Q9370" s="782">
        <v>900000</v>
      </c>
      <c r="R9370" s="782"/>
      <c r="T9370" s="568"/>
    </row>
    <row r="9371" spans="1:20" s="498" customFormat="1" ht="27.75" customHeight="1" x14ac:dyDescent="0.25">
      <c r="A9371" s="772"/>
      <c r="D9371" s="515" t="s">
        <v>16018</v>
      </c>
      <c r="E9371" s="779" t="s">
        <v>16019</v>
      </c>
      <c r="F9371" s="780" t="s">
        <v>5881</v>
      </c>
      <c r="G9371" s="781" t="s">
        <v>11566</v>
      </c>
      <c r="H9371" s="781" t="s">
        <v>11567</v>
      </c>
      <c r="I9371" s="781" t="s">
        <v>5517</v>
      </c>
      <c r="J9371" s="782">
        <v>300000</v>
      </c>
      <c r="K9371" s="783">
        <v>300000</v>
      </c>
      <c r="L9371" s="784">
        <f t="shared" si="612"/>
        <v>0</v>
      </c>
      <c r="M9371" s="784">
        <f t="shared" si="613"/>
        <v>0</v>
      </c>
      <c r="N9371" s="782">
        <v>300000</v>
      </c>
      <c r="O9371" s="782">
        <v>300000</v>
      </c>
      <c r="P9371" s="515">
        <v>900000</v>
      </c>
      <c r="Q9371" s="782">
        <v>300000</v>
      </c>
      <c r="R9371" s="782"/>
      <c r="T9371" s="568"/>
    </row>
    <row r="9372" spans="1:20" s="498" customFormat="1" ht="12" x14ac:dyDescent="0.25">
      <c r="A9372" s="772"/>
      <c r="D9372" s="515" t="s">
        <v>16020</v>
      </c>
      <c r="E9372" s="779" t="s">
        <v>16021</v>
      </c>
      <c r="F9372" s="780" t="s">
        <v>5757</v>
      </c>
      <c r="G9372" s="781" t="s">
        <v>11566</v>
      </c>
      <c r="H9372" s="781" t="s">
        <v>11567</v>
      </c>
      <c r="I9372" s="781" t="s">
        <v>5517</v>
      </c>
      <c r="J9372" s="782">
        <v>400000</v>
      </c>
      <c r="K9372" s="783">
        <v>400000</v>
      </c>
      <c r="L9372" s="784">
        <f t="shared" si="612"/>
        <v>0</v>
      </c>
      <c r="M9372" s="784">
        <f t="shared" si="613"/>
        <v>0</v>
      </c>
      <c r="N9372" s="782">
        <v>400000</v>
      </c>
      <c r="O9372" s="782">
        <v>400000</v>
      </c>
      <c r="P9372" s="515">
        <v>1200000</v>
      </c>
      <c r="Q9372" s="782">
        <v>400000</v>
      </c>
      <c r="R9372" s="782"/>
      <c r="T9372" s="568"/>
    </row>
    <row r="9373" spans="1:20" s="498" customFormat="1" ht="24" x14ac:dyDescent="0.25">
      <c r="A9373" s="772"/>
      <c r="D9373" s="515" t="s">
        <v>16022</v>
      </c>
      <c r="E9373" s="779" t="s">
        <v>16023</v>
      </c>
      <c r="F9373" s="780" t="s">
        <v>16024</v>
      </c>
      <c r="G9373" s="781" t="s">
        <v>11566</v>
      </c>
      <c r="H9373" s="781" t="s">
        <v>11567</v>
      </c>
      <c r="I9373" s="781" t="s">
        <v>5517</v>
      </c>
      <c r="J9373" s="782">
        <v>0</v>
      </c>
      <c r="K9373" s="783">
        <v>0</v>
      </c>
      <c r="L9373" s="784">
        <f t="shared" si="612"/>
        <v>0</v>
      </c>
      <c r="M9373" s="784">
        <f t="shared" si="613"/>
        <v>0</v>
      </c>
      <c r="N9373" s="782">
        <v>0</v>
      </c>
      <c r="O9373" s="782">
        <v>0</v>
      </c>
      <c r="P9373" s="515">
        <v>0</v>
      </c>
      <c r="Q9373" s="782">
        <v>0</v>
      </c>
      <c r="R9373" s="782"/>
      <c r="T9373" s="568"/>
    </row>
    <row r="9374" spans="1:20" s="498" customFormat="1" ht="12" x14ac:dyDescent="0.25">
      <c r="A9374" s="772"/>
      <c r="B9374" s="566" t="s">
        <v>3073</v>
      </c>
      <c r="C9374" s="810"/>
      <c r="D9374" s="515"/>
      <c r="E9374" s="810"/>
      <c r="F9374" s="827"/>
      <c r="G9374" s="810"/>
      <c r="H9374" s="810"/>
      <c r="I9374" s="779"/>
      <c r="J9374" s="782">
        <v>266111122</v>
      </c>
      <c r="K9374" s="783">
        <f>SUM(K9301,K9325)</f>
        <v>266111122</v>
      </c>
      <c r="L9374" s="782">
        <f t="shared" ref="L9374:O9374" si="614">SUM(L9301,L9325)</f>
        <v>0</v>
      </c>
      <c r="M9374" s="782">
        <f t="shared" si="614"/>
        <v>0</v>
      </c>
      <c r="N9374" s="782">
        <f t="shared" si="614"/>
        <v>267321970</v>
      </c>
      <c r="O9374" s="782">
        <f t="shared" si="614"/>
        <v>268187280</v>
      </c>
      <c r="P9374" s="515">
        <v>801620372</v>
      </c>
      <c r="Q9374" s="782">
        <v>265650092</v>
      </c>
      <c r="R9374" s="782"/>
      <c r="T9374" s="568"/>
    </row>
    <row r="9375" spans="1:20" s="498" customFormat="1" ht="12" x14ac:dyDescent="0.25">
      <c r="A9375" s="772"/>
      <c r="D9375" s="515"/>
      <c r="F9375" s="536"/>
      <c r="J9375" s="776"/>
      <c r="K9375" s="776"/>
      <c r="L9375" s="776"/>
      <c r="M9375" s="776"/>
      <c r="N9375" s="776"/>
      <c r="O9375" s="776"/>
      <c r="Q9375" s="776"/>
      <c r="R9375" s="776"/>
      <c r="T9375" s="568"/>
    </row>
    <row r="9376" spans="1:20" s="498" customFormat="1" ht="12" x14ac:dyDescent="0.25">
      <c r="A9376" s="772" t="s">
        <v>16025</v>
      </c>
      <c r="B9376" s="773" t="s">
        <v>3074</v>
      </c>
      <c r="C9376" s="773"/>
      <c r="D9376" s="794"/>
      <c r="E9376" s="773"/>
      <c r="F9376" s="775"/>
      <c r="G9376" s="773"/>
      <c r="H9376" s="773"/>
      <c r="I9376" s="773"/>
      <c r="J9376" s="776"/>
      <c r="K9376" s="776"/>
      <c r="L9376" s="776"/>
      <c r="M9376" s="776"/>
      <c r="N9376" s="776"/>
      <c r="O9376" s="776"/>
      <c r="Q9376" s="776"/>
      <c r="R9376" s="776"/>
      <c r="T9376" s="568"/>
    </row>
    <row r="9377" spans="1:20" s="498" customFormat="1" ht="12" x14ac:dyDescent="0.25">
      <c r="A9377" s="772"/>
      <c r="C9377" s="773" t="s">
        <v>5123</v>
      </c>
      <c r="D9377" s="794"/>
      <c r="E9377" s="773"/>
      <c r="F9377" s="775"/>
      <c r="G9377" s="773"/>
      <c r="H9377" s="773"/>
      <c r="I9377" s="773"/>
      <c r="J9377" s="777">
        <v>20716027</v>
      </c>
      <c r="K9377" s="789">
        <f>SUM(K9378:K9401)</f>
        <v>20716027</v>
      </c>
      <c r="L9377" s="784">
        <f t="shared" ref="L9377:N9377" si="615">SUM(L9378:L9401)</f>
        <v>0</v>
      </c>
      <c r="M9377" s="784">
        <f t="shared" si="615"/>
        <v>0</v>
      </c>
      <c r="N9377" s="784">
        <f t="shared" si="615"/>
        <v>21121230</v>
      </c>
      <c r="O9377" s="777">
        <v>21122230</v>
      </c>
      <c r="P9377" s="777">
        <f>SUM(K9377,N9377,O9377)</f>
        <v>62959487</v>
      </c>
      <c r="Q9377" s="777">
        <v>42142272</v>
      </c>
      <c r="R9377" s="777"/>
      <c r="T9377" s="568"/>
    </row>
    <row r="9378" spans="1:20" s="498" customFormat="1" ht="12" x14ac:dyDescent="0.25">
      <c r="A9378" s="772"/>
      <c r="D9378" s="515" t="s">
        <v>16026</v>
      </c>
      <c r="E9378" s="779" t="s">
        <v>16027</v>
      </c>
      <c r="F9378" s="780" t="s">
        <v>6059</v>
      </c>
      <c r="G9378" s="781" t="s">
        <v>5515</v>
      </c>
      <c r="H9378" s="781" t="s">
        <v>5516</v>
      </c>
      <c r="I9378" s="781" t="s">
        <v>5517</v>
      </c>
      <c r="J9378" s="782">
        <v>13987616</v>
      </c>
      <c r="K9378" s="783">
        <v>13987616</v>
      </c>
      <c r="L9378" s="784">
        <f t="shared" ref="L9378:L9401" si="616">SUM(J9378-K9378)</f>
        <v>0</v>
      </c>
      <c r="M9378" s="784">
        <f>SUM(K9378-J9378)</f>
        <v>0</v>
      </c>
      <c r="N9378" s="782">
        <v>14261882</v>
      </c>
      <c r="O9378" s="782">
        <v>14261882</v>
      </c>
      <c r="P9378" s="515">
        <v>42511380</v>
      </c>
      <c r="Q9378" s="782">
        <v>29890000</v>
      </c>
      <c r="R9378" s="782"/>
      <c r="T9378" s="568"/>
    </row>
    <row r="9379" spans="1:20" s="498" customFormat="1" ht="12" x14ac:dyDescent="0.25">
      <c r="A9379" s="772"/>
      <c r="D9379" s="515" t="s">
        <v>16028</v>
      </c>
      <c r="E9379" s="779" t="s">
        <v>16029</v>
      </c>
      <c r="F9379" s="780" t="s">
        <v>6905</v>
      </c>
      <c r="G9379" s="781" t="s">
        <v>5515</v>
      </c>
      <c r="H9379" s="781" t="s">
        <v>5516</v>
      </c>
      <c r="I9379" s="781" t="s">
        <v>5517</v>
      </c>
      <c r="J9379" s="782">
        <v>0</v>
      </c>
      <c r="K9379" s="783">
        <v>0</v>
      </c>
      <c r="L9379" s="784">
        <f t="shared" si="616"/>
        <v>0</v>
      </c>
      <c r="M9379" s="784">
        <f t="shared" ref="M9379:M9401" si="617">SUM(K9379-J9379)</f>
        <v>0</v>
      </c>
      <c r="N9379" s="782">
        <v>0</v>
      </c>
      <c r="O9379" s="782">
        <v>0</v>
      </c>
      <c r="P9379" s="515">
        <v>0</v>
      </c>
      <c r="Q9379" s="782">
        <v>0</v>
      </c>
      <c r="R9379" s="782"/>
      <c r="T9379" s="568"/>
    </row>
    <row r="9380" spans="1:20" s="498" customFormat="1" ht="24" x14ac:dyDescent="0.25">
      <c r="A9380" s="772"/>
      <c r="D9380" s="515" t="s">
        <v>16030</v>
      </c>
      <c r="E9380" s="779" t="s">
        <v>16031</v>
      </c>
      <c r="F9380" s="780" t="s">
        <v>5523</v>
      </c>
      <c r="G9380" s="781" t="s">
        <v>5515</v>
      </c>
      <c r="H9380" s="781" t="s">
        <v>5516</v>
      </c>
      <c r="I9380" s="781" t="s">
        <v>5517</v>
      </c>
      <c r="J9380" s="782">
        <v>0</v>
      </c>
      <c r="K9380" s="783">
        <v>0</v>
      </c>
      <c r="L9380" s="784">
        <f t="shared" si="616"/>
        <v>0</v>
      </c>
      <c r="M9380" s="784">
        <f t="shared" si="617"/>
        <v>0</v>
      </c>
      <c r="N9380" s="782">
        <v>0</v>
      </c>
      <c r="O9380" s="782">
        <v>0</v>
      </c>
      <c r="P9380" s="515">
        <v>0</v>
      </c>
      <c r="Q9380" s="782">
        <v>0</v>
      </c>
      <c r="R9380" s="782"/>
      <c r="T9380" s="568"/>
    </row>
    <row r="9381" spans="1:20" s="498" customFormat="1" ht="12" x14ac:dyDescent="0.25">
      <c r="A9381" s="772"/>
      <c r="D9381" s="515" t="s">
        <v>16032</v>
      </c>
      <c r="E9381" s="779" t="s">
        <v>16033</v>
      </c>
      <c r="F9381" s="780" t="s">
        <v>5526</v>
      </c>
      <c r="G9381" s="781" t="s">
        <v>5515</v>
      </c>
      <c r="H9381" s="781" t="s">
        <v>5516</v>
      </c>
      <c r="I9381" s="781" t="s">
        <v>5517</v>
      </c>
      <c r="J9381" s="782">
        <v>2720429</v>
      </c>
      <c r="K9381" s="783">
        <v>2720429</v>
      </c>
      <c r="L9381" s="784">
        <f t="shared" si="616"/>
        <v>0</v>
      </c>
      <c r="M9381" s="784">
        <f t="shared" si="617"/>
        <v>0</v>
      </c>
      <c r="N9381" s="782">
        <v>2773771</v>
      </c>
      <c r="O9381" s="782">
        <v>2773771</v>
      </c>
      <c r="P9381" s="515">
        <v>8267971</v>
      </c>
      <c r="Q9381" s="782">
        <v>5452000</v>
      </c>
      <c r="R9381" s="782"/>
      <c r="T9381" s="568"/>
    </row>
    <row r="9382" spans="1:20" s="498" customFormat="1" ht="12" x14ac:dyDescent="0.25">
      <c r="A9382" s="772"/>
      <c r="D9382" s="515" t="s">
        <v>16034</v>
      </c>
      <c r="E9382" s="779" t="s">
        <v>16035</v>
      </c>
      <c r="F9382" s="780" t="s">
        <v>5529</v>
      </c>
      <c r="G9382" s="781" t="s">
        <v>5515</v>
      </c>
      <c r="H9382" s="781" t="s">
        <v>5516</v>
      </c>
      <c r="I9382" s="781" t="s">
        <v>5517</v>
      </c>
      <c r="J9382" s="782">
        <v>983280</v>
      </c>
      <c r="K9382" s="783">
        <v>983280</v>
      </c>
      <c r="L9382" s="784">
        <f t="shared" si="616"/>
        <v>0</v>
      </c>
      <c r="M9382" s="784">
        <f t="shared" si="617"/>
        <v>0</v>
      </c>
      <c r="N9382" s="782">
        <v>1002560</v>
      </c>
      <c r="O9382" s="782">
        <v>1002560</v>
      </c>
      <c r="P9382" s="515">
        <v>2988400</v>
      </c>
      <c r="Q9382" s="782">
        <v>1860000</v>
      </c>
      <c r="R9382" s="782"/>
      <c r="T9382" s="568"/>
    </row>
    <row r="9383" spans="1:20" s="498" customFormat="1" ht="12" x14ac:dyDescent="0.25">
      <c r="A9383" s="772"/>
      <c r="D9383" s="515" t="s">
        <v>16036</v>
      </c>
      <c r="E9383" s="779" t="s">
        <v>16037</v>
      </c>
      <c r="F9383" s="780" t="s">
        <v>5532</v>
      </c>
      <c r="G9383" s="781" t="s">
        <v>5515</v>
      </c>
      <c r="H9383" s="781" t="s">
        <v>5516</v>
      </c>
      <c r="I9383" s="781" t="s">
        <v>5517</v>
      </c>
      <c r="J9383" s="782">
        <v>433092</v>
      </c>
      <c r="K9383" s="783">
        <v>433092</v>
      </c>
      <c r="L9383" s="784">
        <f t="shared" si="616"/>
        <v>0</v>
      </c>
      <c r="M9383" s="784">
        <f t="shared" si="617"/>
        <v>0</v>
      </c>
      <c r="N9383" s="782">
        <v>441584</v>
      </c>
      <c r="O9383" s="782">
        <v>441584</v>
      </c>
      <c r="P9383" s="515">
        <v>1316260</v>
      </c>
      <c r="Q9383" s="782">
        <v>612400</v>
      </c>
      <c r="R9383" s="782"/>
      <c r="T9383" s="568"/>
    </row>
    <row r="9384" spans="1:20" s="498" customFormat="1" ht="12" x14ac:dyDescent="0.25">
      <c r="A9384" s="772"/>
      <c r="D9384" s="515" t="s">
        <v>16038</v>
      </c>
      <c r="E9384" s="779" t="s">
        <v>16039</v>
      </c>
      <c r="F9384" s="780" t="s">
        <v>5535</v>
      </c>
      <c r="G9384" s="781" t="s">
        <v>5515</v>
      </c>
      <c r="H9384" s="781" t="s">
        <v>5516</v>
      </c>
      <c r="I9384" s="781" t="s">
        <v>5517</v>
      </c>
      <c r="J9384" s="782">
        <v>287130</v>
      </c>
      <c r="K9384" s="783">
        <v>287130</v>
      </c>
      <c r="L9384" s="784">
        <f t="shared" si="616"/>
        <v>0</v>
      </c>
      <c r="M9384" s="784">
        <f t="shared" si="617"/>
        <v>0</v>
      </c>
      <c r="N9384" s="782">
        <v>292760</v>
      </c>
      <c r="O9384" s="782">
        <v>292760</v>
      </c>
      <c r="P9384" s="515">
        <v>872650</v>
      </c>
      <c r="Q9384" s="782">
        <v>527000</v>
      </c>
      <c r="R9384" s="782"/>
      <c r="T9384" s="568"/>
    </row>
    <row r="9385" spans="1:20" s="498" customFormat="1" ht="12" x14ac:dyDescent="0.25">
      <c r="A9385" s="772"/>
      <c r="D9385" s="515" t="s">
        <v>16040</v>
      </c>
      <c r="E9385" s="779" t="s">
        <v>16041</v>
      </c>
      <c r="F9385" s="780" t="s">
        <v>5538</v>
      </c>
      <c r="G9385" s="781" t="s">
        <v>5515</v>
      </c>
      <c r="H9385" s="781" t="s">
        <v>5516</v>
      </c>
      <c r="I9385" s="781" t="s">
        <v>5517</v>
      </c>
      <c r="J9385" s="782">
        <v>41172</v>
      </c>
      <c r="K9385" s="783">
        <v>41172</v>
      </c>
      <c r="L9385" s="784">
        <f t="shared" si="616"/>
        <v>0</v>
      </c>
      <c r="M9385" s="784">
        <f t="shared" si="617"/>
        <v>0</v>
      </c>
      <c r="N9385" s="782">
        <v>41979</v>
      </c>
      <c r="O9385" s="782">
        <v>41979</v>
      </c>
      <c r="P9385" s="515">
        <v>125130</v>
      </c>
      <c r="Q9385" s="782">
        <v>0</v>
      </c>
      <c r="R9385" s="782"/>
      <c r="T9385" s="568"/>
    </row>
    <row r="9386" spans="1:20" s="498" customFormat="1" ht="12" x14ac:dyDescent="0.25">
      <c r="A9386" s="772"/>
      <c r="D9386" s="515" t="s">
        <v>16042</v>
      </c>
      <c r="E9386" s="779" t="s">
        <v>16043</v>
      </c>
      <c r="F9386" s="780" t="s">
        <v>5796</v>
      </c>
      <c r="G9386" s="781" t="s">
        <v>5515</v>
      </c>
      <c r="H9386" s="781" t="s">
        <v>5516</v>
      </c>
      <c r="I9386" s="781" t="s">
        <v>5517</v>
      </c>
      <c r="J9386" s="782">
        <v>1463008</v>
      </c>
      <c r="K9386" s="783">
        <v>1463008</v>
      </c>
      <c r="L9386" s="784">
        <f t="shared" si="616"/>
        <v>0</v>
      </c>
      <c r="M9386" s="784">
        <f t="shared" si="617"/>
        <v>0</v>
      </c>
      <c r="N9386" s="782">
        <v>1491694</v>
      </c>
      <c r="O9386" s="782">
        <v>1491694</v>
      </c>
      <c r="P9386" s="515">
        <v>4446396</v>
      </c>
      <c r="Q9386" s="782">
        <v>3182740</v>
      </c>
      <c r="R9386" s="782"/>
      <c r="T9386" s="568"/>
    </row>
    <row r="9387" spans="1:20" s="498" customFormat="1" ht="12" x14ac:dyDescent="0.25">
      <c r="A9387" s="772"/>
      <c r="D9387" s="515" t="s">
        <v>16044</v>
      </c>
      <c r="E9387" s="779" t="s">
        <v>16045</v>
      </c>
      <c r="F9387" s="780" t="s">
        <v>5544</v>
      </c>
      <c r="G9387" s="781" t="s">
        <v>5515</v>
      </c>
      <c r="H9387" s="781" t="s">
        <v>5516</v>
      </c>
      <c r="I9387" s="781" t="s">
        <v>5517</v>
      </c>
      <c r="J9387" s="782">
        <v>800300</v>
      </c>
      <c r="K9387" s="783">
        <v>800300</v>
      </c>
      <c r="L9387" s="784">
        <f t="shared" si="616"/>
        <v>0</v>
      </c>
      <c r="M9387" s="784">
        <f t="shared" si="617"/>
        <v>0</v>
      </c>
      <c r="N9387" s="782">
        <v>815000</v>
      </c>
      <c r="O9387" s="782">
        <v>816000</v>
      </c>
      <c r="P9387" s="515">
        <v>2431300</v>
      </c>
      <c r="Q9387" s="782">
        <v>618132</v>
      </c>
      <c r="R9387" s="782"/>
      <c r="T9387" s="568"/>
    </row>
    <row r="9388" spans="1:20" s="498" customFormat="1" ht="12" x14ac:dyDescent="0.25">
      <c r="A9388" s="772"/>
      <c r="D9388" s="515" t="s">
        <v>16046</v>
      </c>
      <c r="E9388" s="779" t="s">
        <v>16047</v>
      </c>
      <c r="F9388" s="780" t="s">
        <v>6746</v>
      </c>
      <c r="G9388" s="781" t="s">
        <v>5515</v>
      </c>
      <c r="H9388" s="781" t="s">
        <v>5516</v>
      </c>
      <c r="I9388" s="781" t="s">
        <v>5517</v>
      </c>
      <c r="J9388" s="782">
        <v>0</v>
      </c>
      <c r="K9388" s="783">
        <v>0</v>
      </c>
      <c r="L9388" s="784">
        <f t="shared" si="616"/>
        <v>0</v>
      </c>
      <c r="M9388" s="784">
        <f t="shared" si="617"/>
        <v>0</v>
      </c>
      <c r="N9388" s="782">
        <v>0</v>
      </c>
      <c r="O9388" s="782">
        <v>0</v>
      </c>
      <c r="P9388" s="515">
        <v>0</v>
      </c>
      <c r="Q9388" s="782">
        <v>0</v>
      </c>
      <c r="R9388" s="782"/>
      <c r="T9388" s="568"/>
    </row>
    <row r="9389" spans="1:20" s="498" customFormat="1" ht="12" x14ac:dyDescent="0.25">
      <c r="A9389" s="772"/>
      <c r="D9389" s="515" t="s">
        <v>16048</v>
      </c>
      <c r="E9389" s="779" t="s">
        <v>16049</v>
      </c>
      <c r="F9389" s="780" t="s">
        <v>8170</v>
      </c>
      <c r="G9389" s="781" t="s">
        <v>5515</v>
      </c>
      <c r="H9389" s="781" t="s">
        <v>5516</v>
      </c>
      <c r="I9389" s="781" t="s">
        <v>5517</v>
      </c>
      <c r="J9389" s="782">
        <v>0</v>
      </c>
      <c r="K9389" s="783">
        <v>0</v>
      </c>
      <c r="L9389" s="784">
        <f t="shared" si="616"/>
        <v>0</v>
      </c>
      <c r="M9389" s="784">
        <f t="shared" si="617"/>
        <v>0</v>
      </c>
      <c r="N9389" s="782">
        <v>0</v>
      </c>
      <c r="O9389" s="782">
        <v>0</v>
      </c>
      <c r="P9389" s="515">
        <v>0</v>
      </c>
      <c r="Q9389" s="782">
        <v>0</v>
      </c>
      <c r="R9389" s="782"/>
      <c r="T9389" s="568"/>
    </row>
    <row r="9390" spans="1:20" s="498" customFormat="1" ht="12" x14ac:dyDescent="0.25">
      <c r="A9390" s="772"/>
      <c r="D9390" s="515" t="s">
        <v>16050</v>
      </c>
      <c r="E9390" s="779" t="s">
        <v>16051</v>
      </c>
      <c r="F9390" s="780" t="s">
        <v>14759</v>
      </c>
      <c r="G9390" s="781" t="s">
        <v>5515</v>
      </c>
      <c r="H9390" s="781" t="s">
        <v>5516</v>
      </c>
      <c r="I9390" s="781" t="s">
        <v>5517</v>
      </c>
      <c r="J9390" s="782">
        <v>0</v>
      </c>
      <c r="K9390" s="783">
        <v>0</v>
      </c>
      <c r="L9390" s="784">
        <f t="shared" si="616"/>
        <v>0</v>
      </c>
      <c r="M9390" s="784">
        <f t="shared" si="617"/>
        <v>0</v>
      </c>
      <c r="N9390" s="782">
        <v>0</v>
      </c>
      <c r="O9390" s="782">
        <v>0</v>
      </c>
      <c r="P9390" s="515">
        <v>0</v>
      </c>
      <c r="Q9390" s="782">
        <v>0</v>
      </c>
      <c r="R9390" s="782"/>
      <c r="T9390" s="568"/>
    </row>
    <row r="9391" spans="1:20" s="498" customFormat="1" ht="12" x14ac:dyDescent="0.25">
      <c r="A9391" s="772"/>
      <c r="D9391" s="515" t="s">
        <v>16052</v>
      </c>
      <c r="E9391" s="779" t="s">
        <v>16053</v>
      </c>
      <c r="F9391" s="780" t="s">
        <v>5553</v>
      </c>
      <c r="G9391" s="781" t="s">
        <v>5515</v>
      </c>
      <c r="H9391" s="781" t="s">
        <v>5516</v>
      </c>
      <c r="I9391" s="781" t="s">
        <v>5517</v>
      </c>
      <c r="J9391" s="782">
        <v>0</v>
      </c>
      <c r="K9391" s="783">
        <v>0</v>
      </c>
      <c r="L9391" s="784">
        <f t="shared" si="616"/>
        <v>0</v>
      </c>
      <c r="M9391" s="784">
        <f t="shared" si="617"/>
        <v>0</v>
      </c>
      <c r="N9391" s="782">
        <v>0</v>
      </c>
      <c r="O9391" s="782">
        <v>0</v>
      </c>
      <c r="P9391" s="515">
        <v>0</v>
      </c>
      <c r="Q9391" s="782">
        <v>0</v>
      </c>
      <c r="R9391" s="782"/>
      <c r="T9391" s="568"/>
    </row>
    <row r="9392" spans="1:20" s="751" customFormat="1" ht="13.8" x14ac:dyDescent="0.3">
      <c r="A9392" s="946" t="s">
        <v>5500</v>
      </c>
      <c r="B9392" s="946"/>
      <c r="C9392" s="946"/>
      <c r="D9392" s="946"/>
      <c r="E9392" s="946"/>
      <c r="F9392" s="946"/>
      <c r="G9392" s="946"/>
      <c r="H9392" s="946"/>
      <c r="I9392" s="946"/>
      <c r="J9392" s="946"/>
      <c r="K9392" s="946"/>
      <c r="L9392" s="946"/>
      <c r="M9392" s="946"/>
      <c r="N9392" s="946"/>
      <c r="O9392" s="946"/>
      <c r="P9392" s="946"/>
      <c r="Q9392" s="946"/>
      <c r="T9392" s="752"/>
    </row>
    <row r="9393" spans="1:20" s="751" customFormat="1" ht="13.8" x14ac:dyDescent="0.3">
      <c r="A9393" s="946" t="s">
        <v>5501</v>
      </c>
      <c r="B9393" s="946"/>
      <c r="C9393" s="946"/>
      <c r="D9393" s="946"/>
      <c r="E9393" s="946"/>
      <c r="F9393" s="946"/>
      <c r="G9393" s="946"/>
      <c r="H9393" s="946"/>
      <c r="I9393" s="946"/>
      <c r="J9393" s="946"/>
      <c r="K9393" s="946"/>
      <c r="L9393" s="946"/>
      <c r="M9393" s="946"/>
      <c r="N9393" s="946"/>
      <c r="O9393" s="946"/>
      <c r="P9393" s="946"/>
      <c r="Q9393" s="946"/>
      <c r="T9393" s="752"/>
    </row>
    <row r="9394" spans="1:20" s="753" customFormat="1" ht="13.2" x14ac:dyDescent="0.25">
      <c r="A9394" s="947" t="s">
        <v>12786</v>
      </c>
      <c r="B9394" s="947"/>
      <c r="C9394" s="947"/>
      <c r="D9394" s="947"/>
      <c r="E9394" s="947"/>
      <c r="F9394" s="947"/>
      <c r="G9394" s="947"/>
      <c r="H9394" s="947"/>
      <c r="I9394" s="947"/>
      <c r="J9394" s="947"/>
      <c r="K9394" s="947"/>
      <c r="L9394" s="947"/>
      <c r="M9394" s="947"/>
      <c r="N9394" s="947"/>
      <c r="O9394" s="947"/>
      <c r="P9394" s="947"/>
      <c r="Q9394" s="947"/>
      <c r="T9394" s="754"/>
    </row>
    <row r="9395" spans="1:20" s="760" customFormat="1" ht="24" x14ac:dyDescent="0.25">
      <c r="A9395" s="943" t="s">
        <v>5502</v>
      </c>
      <c r="B9395" s="948" t="s">
        <v>5503</v>
      </c>
      <c r="C9395" s="949"/>
      <c r="D9395" s="755"/>
      <c r="E9395" s="943" t="s">
        <v>5504</v>
      </c>
      <c r="F9395" s="943" t="s">
        <v>4881</v>
      </c>
      <c r="G9395" s="943" t="s">
        <v>5505</v>
      </c>
      <c r="H9395" s="943" t="s">
        <v>5506</v>
      </c>
      <c r="I9395" s="943" t="s">
        <v>5507</v>
      </c>
      <c r="J9395" s="756" t="s">
        <v>3115</v>
      </c>
      <c r="K9395" s="757" t="s">
        <v>3116</v>
      </c>
      <c r="L9395" s="758" t="s">
        <v>5508</v>
      </c>
      <c r="M9395" s="758" t="s">
        <v>5509</v>
      </c>
      <c r="N9395" s="756" t="s">
        <v>3116</v>
      </c>
      <c r="O9395" s="756" t="s">
        <v>3116</v>
      </c>
      <c r="P9395" s="759" t="s">
        <v>3317</v>
      </c>
      <c r="Q9395" s="759" t="s">
        <v>3341</v>
      </c>
      <c r="R9395" s="759" t="s">
        <v>5510</v>
      </c>
      <c r="T9395" s="761"/>
    </row>
    <row r="9396" spans="1:20" s="760" customFormat="1" ht="12" x14ac:dyDescent="0.25">
      <c r="A9396" s="944"/>
      <c r="B9396" s="950"/>
      <c r="C9396" s="951"/>
      <c r="D9396" s="762"/>
      <c r="E9396" s="944"/>
      <c r="F9396" s="944"/>
      <c r="G9396" s="944"/>
      <c r="H9396" s="944"/>
      <c r="I9396" s="944"/>
      <c r="J9396" s="763">
        <v>2020</v>
      </c>
      <c r="K9396" s="764" t="s">
        <v>3120</v>
      </c>
      <c r="L9396" s="765" t="s">
        <v>3120</v>
      </c>
      <c r="M9396" s="765" t="s">
        <v>3120</v>
      </c>
      <c r="N9396" s="766" t="s">
        <v>5068</v>
      </c>
      <c r="O9396" s="766" t="s">
        <v>5069</v>
      </c>
      <c r="P9396" s="763" t="s">
        <v>4882</v>
      </c>
      <c r="Q9396" s="766" t="s">
        <v>5102</v>
      </c>
      <c r="R9396" s="763"/>
      <c r="T9396" s="761"/>
    </row>
    <row r="9397" spans="1:20" s="760" customFormat="1" ht="12" x14ac:dyDescent="0.25">
      <c r="A9397" s="945"/>
      <c r="B9397" s="952"/>
      <c r="C9397" s="953"/>
      <c r="D9397" s="768"/>
      <c r="E9397" s="945"/>
      <c r="F9397" s="945"/>
      <c r="G9397" s="945"/>
      <c r="H9397" s="945"/>
      <c r="I9397" s="945"/>
      <c r="J9397" s="769" t="s">
        <v>14</v>
      </c>
      <c r="K9397" s="770" t="s">
        <v>14</v>
      </c>
      <c r="L9397" s="771" t="s">
        <v>14</v>
      </c>
      <c r="M9397" s="771" t="s">
        <v>14</v>
      </c>
      <c r="N9397" s="769" t="s">
        <v>14</v>
      </c>
      <c r="O9397" s="769" t="s">
        <v>14</v>
      </c>
      <c r="P9397" s="769" t="s">
        <v>14</v>
      </c>
      <c r="Q9397" s="769" t="s">
        <v>14</v>
      </c>
      <c r="R9397" s="769"/>
      <c r="T9397" s="761"/>
    </row>
    <row r="9398" spans="1:20" s="498" customFormat="1" ht="12" x14ac:dyDescent="0.25">
      <c r="A9398" s="772"/>
      <c r="D9398" s="515" t="s">
        <v>16054</v>
      </c>
      <c r="E9398" s="779" t="s">
        <v>16055</v>
      </c>
      <c r="F9398" s="780" t="s">
        <v>6425</v>
      </c>
      <c r="G9398" s="781" t="s">
        <v>5515</v>
      </c>
      <c r="H9398" s="781" t="s">
        <v>5516</v>
      </c>
      <c r="I9398" s="781" t="s">
        <v>5517</v>
      </c>
      <c r="J9398" s="782">
        <v>0</v>
      </c>
      <c r="K9398" s="783">
        <v>0</v>
      </c>
      <c r="L9398" s="784">
        <f t="shared" si="616"/>
        <v>0</v>
      </c>
      <c r="M9398" s="784">
        <f t="shared" si="617"/>
        <v>0</v>
      </c>
      <c r="N9398" s="782">
        <v>0</v>
      </c>
      <c r="O9398" s="782">
        <v>0</v>
      </c>
      <c r="P9398" s="515">
        <v>0</v>
      </c>
      <c r="Q9398" s="782">
        <v>0</v>
      </c>
      <c r="R9398" s="782"/>
      <c r="T9398" s="568"/>
    </row>
    <row r="9399" spans="1:20" s="498" customFormat="1" ht="12" x14ac:dyDescent="0.25">
      <c r="A9399" s="772"/>
      <c r="D9399" s="515" t="s">
        <v>16056</v>
      </c>
      <c r="E9399" s="779" t="s">
        <v>16057</v>
      </c>
      <c r="F9399" s="780" t="s">
        <v>7429</v>
      </c>
      <c r="G9399" s="781" t="s">
        <v>5515</v>
      </c>
      <c r="H9399" s="781" t="s">
        <v>5516</v>
      </c>
      <c r="I9399" s="781" t="s">
        <v>5517</v>
      </c>
      <c r="J9399" s="782">
        <v>0</v>
      </c>
      <c r="K9399" s="783">
        <v>0</v>
      </c>
      <c r="L9399" s="784">
        <f t="shared" si="616"/>
        <v>0</v>
      </c>
      <c r="M9399" s="784">
        <f t="shared" si="617"/>
        <v>0</v>
      </c>
      <c r="N9399" s="782">
        <v>0</v>
      </c>
      <c r="O9399" s="782">
        <v>0</v>
      </c>
      <c r="P9399" s="515">
        <v>0</v>
      </c>
      <c r="Q9399" s="782">
        <v>0</v>
      </c>
      <c r="R9399" s="782"/>
      <c r="T9399" s="568"/>
    </row>
    <row r="9400" spans="1:20" s="498" customFormat="1" ht="12" x14ac:dyDescent="0.25">
      <c r="A9400" s="772"/>
      <c r="D9400" s="515" t="s">
        <v>16058</v>
      </c>
      <c r="E9400" s="779" t="s">
        <v>16059</v>
      </c>
      <c r="F9400" s="780" t="s">
        <v>8861</v>
      </c>
      <c r="G9400" s="781" t="s">
        <v>5515</v>
      </c>
      <c r="H9400" s="781" t="s">
        <v>5516</v>
      </c>
      <c r="I9400" s="781" t="s">
        <v>5517</v>
      </c>
      <c r="J9400" s="782">
        <v>0</v>
      </c>
      <c r="K9400" s="783">
        <v>0</v>
      </c>
      <c r="L9400" s="784">
        <f t="shared" si="616"/>
        <v>0</v>
      </c>
      <c r="M9400" s="784">
        <f t="shared" si="617"/>
        <v>0</v>
      </c>
      <c r="N9400" s="782">
        <v>0</v>
      </c>
      <c r="O9400" s="782">
        <v>0</v>
      </c>
      <c r="P9400" s="515">
        <v>0</v>
      </c>
      <c r="Q9400" s="782">
        <v>0</v>
      </c>
      <c r="R9400" s="782"/>
      <c r="T9400" s="568"/>
    </row>
    <row r="9401" spans="1:20" s="498" customFormat="1" ht="12" x14ac:dyDescent="0.25">
      <c r="A9401" s="772"/>
      <c r="D9401" s="515" t="s">
        <v>16060</v>
      </c>
      <c r="E9401" s="779" t="s">
        <v>16061</v>
      </c>
      <c r="F9401" s="780" t="s">
        <v>8177</v>
      </c>
      <c r="G9401" s="781" t="s">
        <v>5515</v>
      </c>
      <c r="H9401" s="781" t="s">
        <v>5516</v>
      </c>
      <c r="I9401" s="781" t="s">
        <v>5517</v>
      </c>
      <c r="J9401" s="782">
        <v>0</v>
      </c>
      <c r="K9401" s="783">
        <v>0</v>
      </c>
      <c r="L9401" s="782">
        <f t="shared" si="616"/>
        <v>0</v>
      </c>
      <c r="M9401" s="782">
        <f t="shared" si="617"/>
        <v>0</v>
      </c>
      <c r="N9401" s="782">
        <v>0</v>
      </c>
      <c r="O9401" s="782">
        <v>0</v>
      </c>
      <c r="P9401" s="515">
        <v>0</v>
      </c>
      <c r="Q9401" s="782">
        <v>0</v>
      </c>
      <c r="R9401" s="782"/>
      <c r="T9401" s="568"/>
    </row>
    <row r="9402" spans="1:20" s="498" customFormat="1" ht="12" x14ac:dyDescent="0.25">
      <c r="A9402" s="772"/>
      <c r="D9402" s="515"/>
      <c r="F9402" s="536"/>
      <c r="J9402" s="776"/>
      <c r="K9402" s="829"/>
      <c r="L9402" s="776"/>
      <c r="M9402" s="776"/>
      <c r="N9402" s="776"/>
      <c r="O9402" s="776"/>
      <c r="Q9402" s="776"/>
      <c r="R9402" s="776"/>
      <c r="T9402" s="568"/>
    </row>
    <row r="9403" spans="1:20" s="498" customFormat="1" ht="12" x14ac:dyDescent="0.25">
      <c r="A9403" s="772"/>
      <c r="C9403" s="773" t="s">
        <v>5142</v>
      </c>
      <c r="D9403" s="794"/>
      <c r="E9403" s="773"/>
      <c r="F9403" s="775"/>
      <c r="G9403" s="773"/>
      <c r="H9403" s="773"/>
      <c r="I9403" s="773"/>
      <c r="J9403" s="777">
        <v>19300000</v>
      </c>
      <c r="K9403" s="789">
        <f>SUM(K9404:K9435)</f>
        <v>19300000</v>
      </c>
      <c r="L9403" s="784">
        <f>SUM(L9404:L9435)</f>
        <v>0</v>
      </c>
      <c r="M9403" s="784">
        <f>SUM(M9404:M9435)</f>
        <v>0</v>
      </c>
      <c r="N9403" s="784">
        <f>SUM(N9404:N9435)</f>
        <v>19300000</v>
      </c>
      <c r="O9403" s="784">
        <f>SUM(O9404:O9435)</f>
        <v>19300000</v>
      </c>
      <c r="P9403" s="777">
        <f>SUM(K9403,N9403,O9403)</f>
        <v>57900000</v>
      </c>
      <c r="Q9403" s="777">
        <v>17800000</v>
      </c>
      <c r="R9403" s="777"/>
      <c r="T9403" s="568"/>
    </row>
    <row r="9404" spans="1:20" s="498" customFormat="1" ht="24" x14ac:dyDescent="0.25">
      <c r="A9404" s="772"/>
      <c r="D9404" s="515" t="s">
        <v>16062</v>
      </c>
      <c r="E9404" s="779" t="s">
        <v>16063</v>
      </c>
      <c r="F9404" s="780" t="s">
        <v>5565</v>
      </c>
      <c r="G9404" s="781" t="s">
        <v>5515</v>
      </c>
      <c r="H9404" s="781" t="s">
        <v>5516</v>
      </c>
      <c r="I9404" s="781" t="s">
        <v>5517</v>
      </c>
      <c r="J9404" s="782">
        <v>1500000</v>
      </c>
      <c r="K9404" s="783">
        <v>1500000</v>
      </c>
      <c r="L9404" s="784">
        <f t="shared" ref="L9404:L9435" si="618">SUM(J9404-K9404)</f>
        <v>0</v>
      </c>
      <c r="M9404" s="784">
        <f>SUM(K9404-J9404)</f>
        <v>0</v>
      </c>
      <c r="N9404" s="782">
        <v>1500000</v>
      </c>
      <c r="O9404" s="782">
        <v>1500000</v>
      </c>
      <c r="P9404" s="515">
        <v>4500000</v>
      </c>
      <c r="Q9404" s="782">
        <v>1200000</v>
      </c>
      <c r="R9404" s="782"/>
      <c r="T9404" s="568"/>
    </row>
    <row r="9405" spans="1:20" s="498" customFormat="1" ht="24" x14ac:dyDescent="0.25">
      <c r="A9405" s="772"/>
      <c r="D9405" s="515" t="s">
        <v>16064</v>
      </c>
      <c r="E9405" s="779" t="s">
        <v>16065</v>
      </c>
      <c r="F9405" s="780" t="s">
        <v>5568</v>
      </c>
      <c r="G9405" s="781" t="s">
        <v>5515</v>
      </c>
      <c r="H9405" s="781" t="s">
        <v>5516</v>
      </c>
      <c r="I9405" s="781" t="s">
        <v>5517</v>
      </c>
      <c r="J9405" s="782">
        <v>2000000</v>
      </c>
      <c r="K9405" s="783">
        <v>2000000</v>
      </c>
      <c r="L9405" s="784">
        <f t="shared" si="618"/>
        <v>0</v>
      </c>
      <c r="M9405" s="784">
        <f t="shared" ref="M9405:M9435" si="619">SUM(K9405-J9405)</f>
        <v>0</v>
      </c>
      <c r="N9405" s="782">
        <v>2000000</v>
      </c>
      <c r="O9405" s="782">
        <v>2000000</v>
      </c>
      <c r="P9405" s="515">
        <v>6000000</v>
      </c>
      <c r="Q9405" s="782">
        <v>2000000</v>
      </c>
      <c r="R9405" s="782"/>
      <c r="T9405" s="568"/>
    </row>
    <row r="9406" spans="1:20" s="498" customFormat="1" ht="24" x14ac:dyDescent="0.25">
      <c r="A9406" s="772"/>
      <c r="D9406" s="515" t="s">
        <v>16066</v>
      </c>
      <c r="E9406" s="779" t="s">
        <v>16067</v>
      </c>
      <c r="F9406" s="780" t="s">
        <v>5574</v>
      </c>
      <c r="G9406" s="781" t="s">
        <v>5515</v>
      </c>
      <c r="H9406" s="781" t="s">
        <v>5516</v>
      </c>
      <c r="I9406" s="781" t="s">
        <v>5517</v>
      </c>
      <c r="J9406" s="782">
        <v>0</v>
      </c>
      <c r="K9406" s="783">
        <v>0</v>
      </c>
      <c r="L9406" s="784">
        <f t="shared" si="618"/>
        <v>0</v>
      </c>
      <c r="M9406" s="784">
        <f t="shared" si="619"/>
        <v>0</v>
      </c>
      <c r="N9406" s="782">
        <v>0</v>
      </c>
      <c r="O9406" s="782">
        <v>0</v>
      </c>
      <c r="P9406" s="515">
        <v>0</v>
      </c>
      <c r="Q9406" s="782">
        <v>0</v>
      </c>
      <c r="R9406" s="782"/>
      <c r="T9406" s="568"/>
    </row>
    <row r="9407" spans="1:20" s="498" customFormat="1" ht="12" x14ac:dyDescent="0.25">
      <c r="A9407" s="772"/>
      <c r="D9407" s="515" t="s">
        <v>16068</v>
      </c>
      <c r="E9407" s="779" t="s">
        <v>16069</v>
      </c>
      <c r="F9407" s="780" t="s">
        <v>5901</v>
      </c>
      <c r="G9407" s="781" t="s">
        <v>5515</v>
      </c>
      <c r="H9407" s="781" t="s">
        <v>5516</v>
      </c>
      <c r="I9407" s="781" t="s">
        <v>5517</v>
      </c>
      <c r="J9407" s="782">
        <v>0</v>
      </c>
      <c r="K9407" s="783">
        <v>0</v>
      </c>
      <c r="L9407" s="784">
        <f t="shared" si="618"/>
        <v>0</v>
      </c>
      <c r="M9407" s="784">
        <f t="shared" si="619"/>
        <v>0</v>
      </c>
      <c r="N9407" s="782">
        <v>0</v>
      </c>
      <c r="O9407" s="782">
        <v>0</v>
      </c>
      <c r="P9407" s="515">
        <v>0</v>
      </c>
      <c r="Q9407" s="782">
        <v>0</v>
      </c>
      <c r="R9407" s="782"/>
      <c r="T9407" s="568"/>
    </row>
    <row r="9408" spans="1:20" s="498" customFormat="1" ht="12" x14ac:dyDescent="0.25">
      <c r="A9408" s="772"/>
      <c r="D9408" s="515" t="s">
        <v>16070</v>
      </c>
      <c r="E9408" s="779" t="s">
        <v>16071</v>
      </c>
      <c r="F9408" s="780" t="s">
        <v>5586</v>
      </c>
      <c r="G9408" s="781" t="s">
        <v>5515</v>
      </c>
      <c r="H9408" s="781" t="s">
        <v>5516</v>
      </c>
      <c r="I9408" s="781" t="s">
        <v>5517</v>
      </c>
      <c r="J9408" s="782">
        <v>300000</v>
      </c>
      <c r="K9408" s="783">
        <v>300000</v>
      </c>
      <c r="L9408" s="784">
        <f t="shared" si="618"/>
        <v>0</v>
      </c>
      <c r="M9408" s="784">
        <f t="shared" si="619"/>
        <v>0</v>
      </c>
      <c r="N9408" s="782">
        <v>300000</v>
      </c>
      <c r="O9408" s="782">
        <v>300000</v>
      </c>
      <c r="P9408" s="515">
        <v>900000</v>
      </c>
      <c r="Q9408" s="782">
        <v>0</v>
      </c>
      <c r="R9408" s="782"/>
      <c r="T9408" s="568"/>
    </row>
    <row r="9409" spans="1:20" s="498" customFormat="1" ht="36" x14ac:dyDescent="0.25">
      <c r="A9409" s="772"/>
      <c r="D9409" s="515" t="s">
        <v>16072</v>
      </c>
      <c r="E9409" s="779" t="s">
        <v>16073</v>
      </c>
      <c r="F9409" s="780" t="s">
        <v>5598</v>
      </c>
      <c r="G9409" s="781" t="s">
        <v>5515</v>
      </c>
      <c r="H9409" s="781" t="s">
        <v>5516</v>
      </c>
      <c r="I9409" s="781" t="s">
        <v>5517</v>
      </c>
      <c r="J9409" s="782">
        <v>2000000</v>
      </c>
      <c r="K9409" s="783">
        <v>2000000</v>
      </c>
      <c r="L9409" s="784">
        <f t="shared" si="618"/>
        <v>0</v>
      </c>
      <c r="M9409" s="784">
        <f t="shared" si="619"/>
        <v>0</v>
      </c>
      <c r="N9409" s="782">
        <v>2000000</v>
      </c>
      <c r="O9409" s="782">
        <v>2000000</v>
      </c>
      <c r="P9409" s="515">
        <v>6000000</v>
      </c>
      <c r="Q9409" s="782">
        <v>2000000</v>
      </c>
      <c r="R9409" s="782"/>
      <c r="T9409" s="568"/>
    </row>
    <row r="9410" spans="1:20" s="498" customFormat="1" ht="12" x14ac:dyDescent="0.25">
      <c r="A9410" s="772"/>
      <c r="D9410" s="515" t="s">
        <v>16074</v>
      </c>
      <c r="E9410" s="779" t="s">
        <v>16075</v>
      </c>
      <c r="F9410" s="780" t="s">
        <v>5601</v>
      </c>
      <c r="G9410" s="781" t="s">
        <v>5515</v>
      </c>
      <c r="H9410" s="781" t="s">
        <v>5516</v>
      </c>
      <c r="I9410" s="781" t="s">
        <v>5517</v>
      </c>
      <c r="J9410" s="782">
        <v>0</v>
      </c>
      <c r="K9410" s="783">
        <v>0</v>
      </c>
      <c r="L9410" s="784">
        <f t="shared" si="618"/>
        <v>0</v>
      </c>
      <c r="M9410" s="784">
        <f t="shared" si="619"/>
        <v>0</v>
      </c>
      <c r="N9410" s="782">
        <v>0</v>
      </c>
      <c r="O9410" s="782">
        <v>0</v>
      </c>
      <c r="P9410" s="515">
        <v>0</v>
      </c>
      <c r="Q9410" s="782">
        <v>0</v>
      </c>
      <c r="R9410" s="782"/>
      <c r="T9410" s="568"/>
    </row>
    <row r="9411" spans="1:20" s="498" customFormat="1" ht="12" x14ac:dyDescent="0.25">
      <c r="A9411" s="772"/>
      <c r="D9411" s="515" t="s">
        <v>16076</v>
      </c>
      <c r="E9411" s="779" t="s">
        <v>16077</v>
      </c>
      <c r="F9411" s="780" t="s">
        <v>5604</v>
      </c>
      <c r="G9411" s="781" t="s">
        <v>5515</v>
      </c>
      <c r="H9411" s="781" t="s">
        <v>5516</v>
      </c>
      <c r="I9411" s="781" t="s">
        <v>5517</v>
      </c>
      <c r="J9411" s="782">
        <v>100000</v>
      </c>
      <c r="K9411" s="783">
        <v>100000</v>
      </c>
      <c r="L9411" s="784">
        <f t="shared" si="618"/>
        <v>0</v>
      </c>
      <c r="M9411" s="784">
        <f t="shared" si="619"/>
        <v>0</v>
      </c>
      <c r="N9411" s="782">
        <v>100000</v>
      </c>
      <c r="O9411" s="782">
        <v>100000</v>
      </c>
      <c r="P9411" s="515">
        <v>300000</v>
      </c>
      <c r="Q9411" s="782">
        <v>100000</v>
      </c>
      <c r="R9411" s="782"/>
      <c r="T9411" s="568"/>
    </row>
    <row r="9412" spans="1:20" s="498" customFormat="1" ht="24" x14ac:dyDescent="0.25">
      <c r="A9412" s="772"/>
      <c r="D9412" s="515" t="s">
        <v>16078</v>
      </c>
      <c r="E9412" s="779" t="s">
        <v>16079</v>
      </c>
      <c r="F9412" s="780" t="s">
        <v>5610</v>
      </c>
      <c r="G9412" s="781" t="s">
        <v>5515</v>
      </c>
      <c r="H9412" s="781" t="s">
        <v>5516</v>
      </c>
      <c r="I9412" s="781" t="s">
        <v>5517</v>
      </c>
      <c r="J9412" s="782">
        <v>200000</v>
      </c>
      <c r="K9412" s="783">
        <v>200000</v>
      </c>
      <c r="L9412" s="784">
        <f t="shared" si="618"/>
        <v>0</v>
      </c>
      <c r="M9412" s="784">
        <f t="shared" si="619"/>
        <v>0</v>
      </c>
      <c r="N9412" s="782">
        <v>200000</v>
      </c>
      <c r="O9412" s="782">
        <v>200000</v>
      </c>
      <c r="P9412" s="515">
        <v>600000</v>
      </c>
      <c r="Q9412" s="782">
        <v>0</v>
      </c>
      <c r="R9412" s="782"/>
      <c r="T9412" s="568"/>
    </row>
    <row r="9413" spans="1:20" s="498" customFormat="1" ht="12" x14ac:dyDescent="0.25">
      <c r="A9413" s="772"/>
      <c r="D9413" s="515" t="s">
        <v>16080</v>
      </c>
      <c r="E9413" s="779" t="s">
        <v>16081</v>
      </c>
      <c r="F9413" s="780" t="s">
        <v>5631</v>
      </c>
      <c r="G9413" s="781" t="s">
        <v>5515</v>
      </c>
      <c r="H9413" s="781" t="s">
        <v>5516</v>
      </c>
      <c r="I9413" s="781" t="s">
        <v>5517</v>
      </c>
      <c r="J9413" s="782">
        <v>900000</v>
      </c>
      <c r="K9413" s="783">
        <v>900000</v>
      </c>
      <c r="L9413" s="784">
        <f t="shared" si="618"/>
        <v>0</v>
      </c>
      <c r="M9413" s="784">
        <f t="shared" si="619"/>
        <v>0</v>
      </c>
      <c r="N9413" s="782">
        <v>900000</v>
      </c>
      <c r="O9413" s="782">
        <v>900000</v>
      </c>
      <c r="P9413" s="515">
        <v>2700000</v>
      </c>
      <c r="Q9413" s="782">
        <v>800000</v>
      </c>
      <c r="R9413" s="782"/>
      <c r="T9413" s="568"/>
    </row>
    <row r="9414" spans="1:20" s="498" customFormat="1" ht="36" x14ac:dyDescent="0.25">
      <c r="A9414" s="772"/>
      <c r="D9414" s="515" t="s">
        <v>16082</v>
      </c>
      <c r="E9414" s="779" t="s">
        <v>16083</v>
      </c>
      <c r="F9414" s="780" t="s">
        <v>5634</v>
      </c>
      <c r="G9414" s="781" t="s">
        <v>5515</v>
      </c>
      <c r="H9414" s="781" t="s">
        <v>5516</v>
      </c>
      <c r="I9414" s="781" t="s">
        <v>5517</v>
      </c>
      <c r="J9414" s="782">
        <v>600000</v>
      </c>
      <c r="K9414" s="783">
        <v>600000</v>
      </c>
      <c r="L9414" s="784">
        <f t="shared" si="618"/>
        <v>0</v>
      </c>
      <c r="M9414" s="784">
        <f t="shared" si="619"/>
        <v>0</v>
      </c>
      <c r="N9414" s="782">
        <v>600000</v>
      </c>
      <c r="O9414" s="782">
        <v>600000</v>
      </c>
      <c r="P9414" s="515">
        <v>1800000</v>
      </c>
      <c r="Q9414" s="782">
        <v>0</v>
      </c>
      <c r="R9414" s="782"/>
      <c r="T9414" s="568"/>
    </row>
    <row r="9415" spans="1:20" s="498" customFormat="1" ht="24" x14ac:dyDescent="0.25">
      <c r="A9415" s="772"/>
      <c r="D9415" s="515" t="s">
        <v>16084</v>
      </c>
      <c r="E9415" s="779" t="s">
        <v>16085</v>
      </c>
      <c r="F9415" s="780" t="s">
        <v>5637</v>
      </c>
      <c r="G9415" s="781" t="s">
        <v>5515</v>
      </c>
      <c r="H9415" s="781" t="s">
        <v>5516</v>
      </c>
      <c r="I9415" s="781" t="s">
        <v>5517</v>
      </c>
      <c r="J9415" s="782">
        <v>800000</v>
      </c>
      <c r="K9415" s="783">
        <v>800000</v>
      </c>
      <c r="L9415" s="784">
        <f t="shared" si="618"/>
        <v>0</v>
      </c>
      <c r="M9415" s="784">
        <f t="shared" si="619"/>
        <v>0</v>
      </c>
      <c r="N9415" s="782">
        <v>800000</v>
      </c>
      <c r="O9415" s="782">
        <v>800000</v>
      </c>
      <c r="P9415" s="515">
        <v>2400000</v>
      </c>
      <c r="Q9415" s="782">
        <v>800000</v>
      </c>
      <c r="R9415" s="782"/>
      <c r="T9415" s="568"/>
    </row>
    <row r="9416" spans="1:20" s="498" customFormat="1" ht="24" x14ac:dyDescent="0.25">
      <c r="A9416" s="772"/>
      <c r="D9416" s="515" t="s">
        <v>16086</v>
      </c>
      <c r="E9416" s="779" t="s">
        <v>16087</v>
      </c>
      <c r="F9416" s="780" t="s">
        <v>5643</v>
      </c>
      <c r="G9416" s="781" t="s">
        <v>5515</v>
      </c>
      <c r="H9416" s="781" t="s">
        <v>5516</v>
      </c>
      <c r="I9416" s="781" t="s">
        <v>5517</v>
      </c>
      <c r="J9416" s="782">
        <v>400000</v>
      </c>
      <c r="K9416" s="783">
        <v>400000</v>
      </c>
      <c r="L9416" s="784">
        <f t="shared" si="618"/>
        <v>0</v>
      </c>
      <c r="M9416" s="784">
        <f t="shared" si="619"/>
        <v>0</v>
      </c>
      <c r="N9416" s="782">
        <v>400000</v>
      </c>
      <c r="O9416" s="782">
        <v>400000</v>
      </c>
      <c r="P9416" s="515">
        <v>1200000</v>
      </c>
      <c r="Q9416" s="782">
        <v>400000</v>
      </c>
      <c r="R9416" s="782"/>
      <c r="T9416" s="568"/>
    </row>
    <row r="9417" spans="1:20" s="498" customFormat="1" ht="24" x14ac:dyDescent="0.25">
      <c r="A9417" s="772"/>
      <c r="D9417" s="515" t="s">
        <v>16088</v>
      </c>
      <c r="E9417" s="779" t="s">
        <v>16089</v>
      </c>
      <c r="F9417" s="780" t="s">
        <v>9873</v>
      </c>
      <c r="G9417" s="781" t="s">
        <v>5515</v>
      </c>
      <c r="H9417" s="781" t="s">
        <v>5516</v>
      </c>
      <c r="I9417" s="781" t="s">
        <v>5517</v>
      </c>
      <c r="J9417" s="782">
        <v>300000</v>
      </c>
      <c r="K9417" s="783">
        <v>300000</v>
      </c>
      <c r="L9417" s="784">
        <f t="shared" si="618"/>
        <v>0</v>
      </c>
      <c r="M9417" s="784">
        <f t="shared" si="619"/>
        <v>0</v>
      </c>
      <c r="N9417" s="782">
        <v>300000</v>
      </c>
      <c r="O9417" s="782">
        <v>300000</v>
      </c>
      <c r="P9417" s="515">
        <v>900000</v>
      </c>
      <c r="Q9417" s="782">
        <v>300000</v>
      </c>
      <c r="R9417" s="782"/>
      <c r="T9417" s="568"/>
    </row>
    <row r="9418" spans="1:20" s="498" customFormat="1" ht="12" x14ac:dyDescent="0.25">
      <c r="A9418" s="772"/>
      <c r="D9418" s="515" t="s">
        <v>16090</v>
      </c>
      <c r="E9418" s="779" t="s">
        <v>16091</v>
      </c>
      <c r="F9418" s="515" t="s">
        <v>5649</v>
      </c>
      <c r="G9418" s="781" t="s">
        <v>5515</v>
      </c>
      <c r="H9418" s="781" t="s">
        <v>5516</v>
      </c>
      <c r="I9418" s="781" t="s">
        <v>5517</v>
      </c>
      <c r="J9418" s="782">
        <v>300000</v>
      </c>
      <c r="K9418" s="783">
        <v>300000</v>
      </c>
      <c r="L9418" s="784">
        <f t="shared" si="618"/>
        <v>0</v>
      </c>
      <c r="M9418" s="784">
        <f t="shared" si="619"/>
        <v>0</v>
      </c>
      <c r="N9418" s="782">
        <v>300000</v>
      </c>
      <c r="O9418" s="782">
        <v>300000</v>
      </c>
      <c r="P9418" s="515">
        <v>900000</v>
      </c>
      <c r="Q9418" s="782">
        <v>300000</v>
      </c>
      <c r="R9418" s="782"/>
      <c r="T9418" s="568"/>
    </row>
    <row r="9419" spans="1:20" s="498" customFormat="1" ht="12" x14ac:dyDescent="0.25">
      <c r="A9419" s="772"/>
      <c r="D9419" s="515" t="s">
        <v>16092</v>
      </c>
      <c r="E9419" s="779" t="s">
        <v>16093</v>
      </c>
      <c r="F9419" s="515" t="s">
        <v>6511</v>
      </c>
      <c r="G9419" s="781" t="s">
        <v>5515</v>
      </c>
      <c r="H9419" s="781" t="s">
        <v>5516</v>
      </c>
      <c r="I9419" s="781" t="s">
        <v>5517</v>
      </c>
      <c r="J9419" s="782">
        <v>0</v>
      </c>
      <c r="K9419" s="783">
        <v>0</v>
      </c>
      <c r="L9419" s="784">
        <f t="shared" si="618"/>
        <v>0</v>
      </c>
      <c r="M9419" s="784">
        <f t="shared" si="619"/>
        <v>0</v>
      </c>
      <c r="N9419" s="782">
        <v>0</v>
      </c>
      <c r="O9419" s="782">
        <v>0</v>
      </c>
      <c r="P9419" s="515">
        <v>0</v>
      </c>
      <c r="Q9419" s="782">
        <v>0</v>
      </c>
      <c r="R9419" s="782"/>
      <c r="T9419" s="568"/>
    </row>
    <row r="9420" spans="1:20" s="498" customFormat="1" ht="12" x14ac:dyDescent="0.25">
      <c r="A9420" s="772"/>
      <c r="D9420" s="515" t="s">
        <v>16094</v>
      </c>
      <c r="E9420" s="779" t="s">
        <v>16095</v>
      </c>
      <c r="F9420" s="780" t="s">
        <v>5664</v>
      </c>
      <c r="G9420" s="781" t="s">
        <v>5515</v>
      </c>
      <c r="H9420" s="781" t="s">
        <v>5516</v>
      </c>
      <c r="I9420" s="781" t="s">
        <v>5517</v>
      </c>
      <c r="J9420" s="782">
        <v>800000</v>
      </c>
      <c r="K9420" s="783">
        <v>800000</v>
      </c>
      <c r="L9420" s="784">
        <f t="shared" si="618"/>
        <v>0</v>
      </c>
      <c r="M9420" s="784">
        <f t="shared" si="619"/>
        <v>0</v>
      </c>
      <c r="N9420" s="782">
        <v>800000</v>
      </c>
      <c r="O9420" s="782">
        <v>800000</v>
      </c>
      <c r="P9420" s="515">
        <v>2400000</v>
      </c>
      <c r="Q9420" s="782">
        <v>800000</v>
      </c>
      <c r="R9420" s="782"/>
      <c r="T9420" s="568"/>
    </row>
    <row r="9421" spans="1:20" s="498" customFormat="1" ht="24" x14ac:dyDescent="0.25">
      <c r="A9421" s="772"/>
      <c r="D9421" s="515" t="s">
        <v>16096</v>
      </c>
      <c r="E9421" s="779" t="s">
        <v>16097</v>
      </c>
      <c r="F9421" s="780" t="s">
        <v>5688</v>
      </c>
      <c r="G9421" s="781" t="s">
        <v>5515</v>
      </c>
      <c r="H9421" s="781" t="s">
        <v>5516</v>
      </c>
      <c r="I9421" s="781" t="s">
        <v>5517</v>
      </c>
      <c r="J9421" s="782">
        <v>4000000</v>
      </c>
      <c r="K9421" s="783">
        <v>4000000</v>
      </c>
      <c r="L9421" s="784">
        <f t="shared" si="618"/>
        <v>0</v>
      </c>
      <c r="M9421" s="784">
        <f t="shared" si="619"/>
        <v>0</v>
      </c>
      <c r="N9421" s="782">
        <v>4000000</v>
      </c>
      <c r="O9421" s="782">
        <v>4000000</v>
      </c>
      <c r="P9421" s="515">
        <v>12000000</v>
      </c>
      <c r="Q9421" s="782">
        <v>4000000</v>
      </c>
      <c r="R9421" s="782"/>
      <c r="T9421" s="568"/>
    </row>
    <row r="9422" spans="1:20" s="751" customFormat="1" ht="13.8" x14ac:dyDescent="0.3">
      <c r="A9422" s="946" t="s">
        <v>5500</v>
      </c>
      <c r="B9422" s="946"/>
      <c r="C9422" s="946"/>
      <c r="D9422" s="946"/>
      <c r="E9422" s="946"/>
      <c r="F9422" s="946"/>
      <c r="G9422" s="946"/>
      <c r="H9422" s="946"/>
      <c r="I9422" s="946"/>
      <c r="J9422" s="946"/>
      <c r="K9422" s="946"/>
      <c r="L9422" s="946"/>
      <c r="M9422" s="946"/>
      <c r="N9422" s="946"/>
      <c r="O9422" s="946"/>
      <c r="P9422" s="946"/>
      <c r="Q9422" s="946"/>
      <c r="T9422" s="752"/>
    </row>
    <row r="9423" spans="1:20" s="751" customFormat="1" ht="13.8" x14ac:dyDescent="0.3">
      <c r="A9423" s="946" t="s">
        <v>5501</v>
      </c>
      <c r="B9423" s="946"/>
      <c r="C9423" s="946"/>
      <c r="D9423" s="946"/>
      <c r="E9423" s="946"/>
      <c r="F9423" s="946"/>
      <c r="G9423" s="946"/>
      <c r="H9423" s="946"/>
      <c r="I9423" s="946"/>
      <c r="J9423" s="946"/>
      <c r="K9423" s="946"/>
      <c r="L9423" s="946"/>
      <c r="M9423" s="946"/>
      <c r="N9423" s="946"/>
      <c r="O9423" s="946"/>
      <c r="P9423" s="946"/>
      <c r="Q9423" s="946"/>
      <c r="T9423" s="752"/>
    </row>
    <row r="9424" spans="1:20" s="753" customFormat="1" ht="13.2" x14ac:dyDescent="0.25">
      <c r="A9424" s="947" t="s">
        <v>12786</v>
      </c>
      <c r="B9424" s="947"/>
      <c r="C9424" s="947"/>
      <c r="D9424" s="947"/>
      <c r="E9424" s="947"/>
      <c r="F9424" s="947"/>
      <c r="G9424" s="947"/>
      <c r="H9424" s="947"/>
      <c r="I9424" s="947"/>
      <c r="J9424" s="947"/>
      <c r="K9424" s="947"/>
      <c r="L9424" s="947"/>
      <c r="M9424" s="947"/>
      <c r="N9424" s="947"/>
      <c r="O9424" s="947"/>
      <c r="P9424" s="947"/>
      <c r="Q9424" s="947"/>
      <c r="T9424" s="754"/>
    </row>
    <row r="9425" spans="1:20" s="760" customFormat="1" ht="24" x14ac:dyDescent="0.25">
      <c r="A9425" s="943" t="s">
        <v>5502</v>
      </c>
      <c r="B9425" s="948" t="s">
        <v>5503</v>
      </c>
      <c r="C9425" s="949"/>
      <c r="D9425" s="755"/>
      <c r="E9425" s="943" t="s">
        <v>5504</v>
      </c>
      <c r="F9425" s="943" t="s">
        <v>4881</v>
      </c>
      <c r="G9425" s="943" t="s">
        <v>5505</v>
      </c>
      <c r="H9425" s="943" t="s">
        <v>5506</v>
      </c>
      <c r="I9425" s="943" t="s">
        <v>5507</v>
      </c>
      <c r="J9425" s="756" t="s">
        <v>3115</v>
      </c>
      <c r="K9425" s="757" t="s">
        <v>3116</v>
      </c>
      <c r="L9425" s="758" t="s">
        <v>5508</v>
      </c>
      <c r="M9425" s="758" t="s">
        <v>5509</v>
      </c>
      <c r="N9425" s="756" t="s">
        <v>3116</v>
      </c>
      <c r="O9425" s="756" t="s">
        <v>3116</v>
      </c>
      <c r="P9425" s="759" t="s">
        <v>3317</v>
      </c>
      <c r="Q9425" s="759" t="s">
        <v>3341</v>
      </c>
      <c r="R9425" s="759" t="s">
        <v>5510</v>
      </c>
      <c r="T9425" s="761"/>
    </row>
    <row r="9426" spans="1:20" s="760" customFormat="1" ht="12" x14ac:dyDescent="0.25">
      <c r="A9426" s="944"/>
      <c r="B9426" s="950"/>
      <c r="C9426" s="951"/>
      <c r="D9426" s="762"/>
      <c r="E9426" s="944"/>
      <c r="F9426" s="944"/>
      <c r="G9426" s="944"/>
      <c r="H9426" s="944"/>
      <c r="I9426" s="944"/>
      <c r="J9426" s="763">
        <v>2020</v>
      </c>
      <c r="K9426" s="764" t="s">
        <v>3120</v>
      </c>
      <c r="L9426" s="765" t="s">
        <v>3120</v>
      </c>
      <c r="M9426" s="765" t="s">
        <v>3120</v>
      </c>
      <c r="N9426" s="766" t="s">
        <v>5068</v>
      </c>
      <c r="O9426" s="766" t="s">
        <v>5069</v>
      </c>
      <c r="P9426" s="763" t="s">
        <v>4882</v>
      </c>
      <c r="Q9426" s="766" t="s">
        <v>5102</v>
      </c>
      <c r="R9426" s="763"/>
      <c r="T9426" s="761"/>
    </row>
    <row r="9427" spans="1:20" s="760" customFormat="1" ht="12" x14ac:dyDescent="0.25">
      <c r="A9427" s="945"/>
      <c r="B9427" s="952"/>
      <c r="C9427" s="953"/>
      <c r="D9427" s="768"/>
      <c r="E9427" s="945"/>
      <c r="F9427" s="945"/>
      <c r="G9427" s="945"/>
      <c r="H9427" s="945"/>
      <c r="I9427" s="945"/>
      <c r="J9427" s="769" t="s">
        <v>14</v>
      </c>
      <c r="K9427" s="770" t="s">
        <v>14</v>
      </c>
      <c r="L9427" s="771" t="s">
        <v>14</v>
      </c>
      <c r="M9427" s="771" t="s">
        <v>14</v>
      </c>
      <c r="N9427" s="769" t="s">
        <v>14</v>
      </c>
      <c r="O9427" s="769" t="s">
        <v>14</v>
      </c>
      <c r="P9427" s="769" t="s">
        <v>14</v>
      </c>
      <c r="Q9427" s="769" t="s">
        <v>14</v>
      </c>
      <c r="R9427" s="769"/>
      <c r="T9427" s="761"/>
    </row>
    <row r="9428" spans="1:20" s="498" customFormat="1" ht="12" x14ac:dyDescent="0.25">
      <c r="A9428" s="772"/>
      <c r="D9428" s="515" t="s">
        <v>16098</v>
      </c>
      <c r="E9428" s="779" t="s">
        <v>16099</v>
      </c>
      <c r="F9428" s="780" t="s">
        <v>5694</v>
      </c>
      <c r="G9428" s="781" t="s">
        <v>5515</v>
      </c>
      <c r="H9428" s="781" t="s">
        <v>5516</v>
      </c>
      <c r="I9428" s="781" t="s">
        <v>5517</v>
      </c>
      <c r="J9428" s="782">
        <v>2000000</v>
      </c>
      <c r="K9428" s="783">
        <v>2000000</v>
      </c>
      <c r="L9428" s="784">
        <f t="shared" si="618"/>
        <v>0</v>
      </c>
      <c r="M9428" s="784">
        <f t="shared" si="619"/>
        <v>0</v>
      </c>
      <c r="N9428" s="782">
        <v>2000000</v>
      </c>
      <c r="O9428" s="782">
        <v>2000000</v>
      </c>
      <c r="P9428" s="515">
        <v>6000000</v>
      </c>
      <c r="Q9428" s="782">
        <v>2000000</v>
      </c>
      <c r="R9428" s="782"/>
      <c r="T9428" s="568"/>
    </row>
    <row r="9429" spans="1:20" s="498" customFormat="1" ht="12" x14ac:dyDescent="0.25">
      <c r="A9429" s="772"/>
      <c r="D9429" s="515" t="s">
        <v>16100</v>
      </c>
      <c r="E9429" s="779" t="s">
        <v>16101</v>
      </c>
      <c r="F9429" s="780" t="s">
        <v>5703</v>
      </c>
      <c r="G9429" s="781" t="s">
        <v>5515</v>
      </c>
      <c r="H9429" s="781" t="s">
        <v>5516</v>
      </c>
      <c r="I9429" s="781" t="s">
        <v>5517</v>
      </c>
      <c r="J9429" s="782">
        <v>1000000</v>
      </c>
      <c r="K9429" s="783">
        <v>1000000</v>
      </c>
      <c r="L9429" s="784">
        <f t="shared" si="618"/>
        <v>0</v>
      </c>
      <c r="M9429" s="784">
        <f t="shared" si="619"/>
        <v>0</v>
      </c>
      <c r="N9429" s="782">
        <v>1000000</v>
      </c>
      <c r="O9429" s="782">
        <v>1000000</v>
      </c>
      <c r="P9429" s="515">
        <v>3000000</v>
      </c>
      <c r="Q9429" s="782">
        <v>1000000</v>
      </c>
      <c r="R9429" s="782"/>
      <c r="T9429" s="568"/>
    </row>
    <row r="9430" spans="1:20" s="498" customFormat="1" ht="12" x14ac:dyDescent="0.25">
      <c r="A9430" s="772"/>
      <c r="D9430" s="515" t="s">
        <v>16102</v>
      </c>
      <c r="E9430" s="779" t="s">
        <v>16103</v>
      </c>
      <c r="F9430" s="515" t="s">
        <v>6462</v>
      </c>
      <c r="G9430" s="781" t="s">
        <v>5515</v>
      </c>
      <c r="H9430" s="781" t="s">
        <v>5516</v>
      </c>
      <c r="I9430" s="781" t="s">
        <v>5517</v>
      </c>
      <c r="J9430" s="782">
        <v>400000</v>
      </c>
      <c r="K9430" s="783">
        <v>400000</v>
      </c>
      <c r="L9430" s="784">
        <f t="shared" si="618"/>
        <v>0</v>
      </c>
      <c r="M9430" s="784">
        <f t="shared" si="619"/>
        <v>0</v>
      </c>
      <c r="N9430" s="782">
        <v>400000</v>
      </c>
      <c r="O9430" s="782">
        <v>400000</v>
      </c>
      <c r="P9430" s="515">
        <v>1200000</v>
      </c>
      <c r="Q9430" s="782">
        <v>400000</v>
      </c>
      <c r="R9430" s="782"/>
      <c r="T9430" s="568"/>
    </row>
    <row r="9431" spans="1:20" s="498" customFormat="1" ht="24" x14ac:dyDescent="0.25">
      <c r="A9431" s="772"/>
      <c r="D9431" s="515" t="s">
        <v>16104</v>
      </c>
      <c r="E9431" s="779" t="s">
        <v>16105</v>
      </c>
      <c r="F9431" s="780" t="s">
        <v>5715</v>
      </c>
      <c r="G9431" s="781" t="s">
        <v>5515</v>
      </c>
      <c r="H9431" s="781" t="s">
        <v>5516</v>
      </c>
      <c r="I9431" s="781" t="s">
        <v>5517</v>
      </c>
      <c r="J9431" s="782">
        <v>0</v>
      </c>
      <c r="K9431" s="783">
        <v>0</v>
      </c>
      <c r="L9431" s="784">
        <f t="shared" si="618"/>
        <v>0</v>
      </c>
      <c r="M9431" s="784">
        <f t="shared" si="619"/>
        <v>0</v>
      </c>
      <c r="N9431" s="782">
        <v>0</v>
      </c>
      <c r="O9431" s="782">
        <v>0</v>
      </c>
      <c r="P9431" s="515">
        <v>0</v>
      </c>
      <c r="Q9431" s="782">
        <v>0</v>
      </c>
      <c r="R9431" s="782"/>
      <c r="T9431" s="568"/>
    </row>
    <row r="9432" spans="1:20" s="498" customFormat="1" ht="12" x14ac:dyDescent="0.25">
      <c r="A9432" s="772"/>
      <c r="D9432" s="515" t="s">
        <v>16106</v>
      </c>
      <c r="E9432" s="779" t="s">
        <v>16107</v>
      </c>
      <c r="F9432" s="780" t="s">
        <v>5721</v>
      </c>
      <c r="G9432" s="781" t="s">
        <v>5515</v>
      </c>
      <c r="H9432" s="781" t="s">
        <v>5516</v>
      </c>
      <c r="I9432" s="781" t="s">
        <v>5517</v>
      </c>
      <c r="J9432" s="782">
        <v>500000</v>
      </c>
      <c r="K9432" s="783">
        <v>500000</v>
      </c>
      <c r="L9432" s="784">
        <f t="shared" si="618"/>
        <v>0</v>
      </c>
      <c r="M9432" s="784">
        <f t="shared" si="619"/>
        <v>0</v>
      </c>
      <c r="N9432" s="782">
        <v>500000</v>
      </c>
      <c r="O9432" s="782">
        <v>500000</v>
      </c>
      <c r="P9432" s="515">
        <v>1500000</v>
      </c>
      <c r="Q9432" s="782">
        <v>500000</v>
      </c>
      <c r="R9432" s="782"/>
      <c r="T9432" s="568"/>
    </row>
    <row r="9433" spans="1:20" s="498" customFormat="1" ht="12" x14ac:dyDescent="0.25">
      <c r="A9433" s="772"/>
      <c r="D9433" s="515" t="s">
        <v>16108</v>
      </c>
      <c r="E9433" s="779" t="s">
        <v>16109</v>
      </c>
      <c r="F9433" s="780" t="s">
        <v>5739</v>
      </c>
      <c r="G9433" s="781" t="s">
        <v>5515</v>
      </c>
      <c r="H9433" s="781" t="s">
        <v>5516</v>
      </c>
      <c r="I9433" s="781" t="s">
        <v>5517</v>
      </c>
      <c r="J9433" s="782">
        <v>700000</v>
      </c>
      <c r="K9433" s="783">
        <v>700000</v>
      </c>
      <c r="L9433" s="784">
        <f t="shared" si="618"/>
        <v>0</v>
      </c>
      <c r="M9433" s="784">
        <f t="shared" si="619"/>
        <v>0</v>
      </c>
      <c r="N9433" s="782">
        <v>700000</v>
      </c>
      <c r="O9433" s="782">
        <v>700000</v>
      </c>
      <c r="P9433" s="515">
        <v>2100000</v>
      </c>
      <c r="Q9433" s="782">
        <v>700000</v>
      </c>
      <c r="R9433" s="782"/>
      <c r="T9433" s="568"/>
    </row>
    <row r="9434" spans="1:20" s="498" customFormat="1" ht="9" customHeight="1" x14ac:dyDescent="0.25">
      <c r="A9434" s="772"/>
      <c r="D9434" s="515" t="s">
        <v>16110</v>
      </c>
      <c r="E9434" s="779" t="s">
        <v>16111</v>
      </c>
      <c r="F9434" s="515" t="s">
        <v>5881</v>
      </c>
      <c r="G9434" s="781" t="s">
        <v>5515</v>
      </c>
      <c r="H9434" s="781" t="s">
        <v>11567</v>
      </c>
      <c r="I9434" s="781" t="s">
        <v>5517</v>
      </c>
      <c r="J9434" s="782">
        <v>200000</v>
      </c>
      <c r="K9434" s="783">
        <v>200000</v>
      </c>
      <c r="L9434" s="784">
        <f t="shared" si="618"/>
        <v>0</v>
      </c>
      <c r="M9434" s="784">
        <f t="shared" si="619"/>
        <v>0</v>
      </c>
      <c r="N9434" s="782">
        <v>200000</v>
      </c>
      <c r="O9434" s="782">
        <v>200000</v>
      </c>
      <c r="P9434" s="515">
        <v>600000</v>
      </c>
      <c r="Q9434" s="782">
        <v>200000</v>
      </c>
      <c r="R9434" s="782"/>
      <c r="T9434" s="568"/>
    </row>
    <row r="9435" spans="1:20" s="498" customFormat="1" ht="12" x14ac:dyDescent="0.25">
      <c r="A9435" s="772"/>
      <c r="D9435" s="519" t="s">
        <v>16112</v>
      </c>
      <c r="E9435" s="779" t="s">
        <v>16113</v>
      </c>
      <c r="F9435" s="780" t="s">
        <v>5757</v>
      </c>
      <c r="G9435" s="781" t="s">
        <v>11566</v>
      </c>
      <c r="H9435" s="781" t="s">
        <v>11567</v>
      </c>
      <c r="I9435" s="781" t="s">
        <v>5517</v>
      </c>
      <c r="J9435" s="782">
        <v>300000</v>
      </c>
      <c r="K9435" s="783">
        <v>300000</v>
      </c>
      <c r="L9435" s="782">
        <f t="shared" si="618"/>
        <v>0</v>
      </c>
      <c r="M9435" s="782">
        <f t="shared" si="619"/>
        <v>0</v>
      </c>
      <c r="N9435" s="782">
        <v>300000</v>
      </c>
      <c r="O9435" s="782">
        <v>300000</v>
      </c>
      <c r="P9435" s="515">
        <v>900000</v>
      </c>
      <c r="Q9435" s="782">
        <v>300000</v>
      </c>
      <c r="R9435" s="782"/>
      <c r="T9435" s="568"/>
    </row>
    <row r="9436" spans="1:20" s="498" customFormat="1" ht="12" x14ac:dyDescent="0.25">
      <c r="A9436" s="772"/>
      <c r="B9436" s="566" t="s">
        <v>3088</v>
      </c>
      <c r="C9436" s="810"/>
      <c r="D9436" s="810"/>
      <c r="E9436" s="810"/>
      <c r="F9436" s="827"/>
      <c r="G9436" s="810"/>
      <c r="H9436" s="810"/>
      <c r="I9436" s="779"/>
      <c r="J9436" s="782">
        <v>40016027</v>
      </c>
      <c r="K9436" s="783">
        <f>SUM(K9377,K9403)</f>
        <v>40016027</v>
      </c>
      <c r="L9436" s="782">
        <f>SUM(L9377,L9403)</f>
        <v>0</v>
      </c>
      <c r="M9436" s="782">
        <f>SUM(M9377,M9403)</f>
        <v>0</v>
      </c>
      <c r="N9436" s="782">
        <f>SUM(N9377,N9403)</f>
        <v>40421230</v>
      </c>
      <c r="O9436" s="782">
        <f>SUM(O9377,O9403)</f>
        <v>40422230</v>
      </c>
      <c r="P9436" s="515">
        <v>120859487</v>
      </c>
      <c r="Q9436" s="782">
        <v>59942272</v>
      </c>
      <c r="R9436" s="782"/>
      <c r="T9436" s="568"/>
    </row>
    <row r="9437" spans="1:20" s="498" customFormat="1" ht="12" x14ac:dyDescent="0.25">
      <c r="A9437" s="772"/>
      <c r="F9437" s="536"/>
      <c r="J9437" s="776"/>
      <c r="K9437" s="829"/>
      <c r="L9437" s="776"/>
      <c r="M9437" s="776"/>
      <c r="N9437" s="776"/>
      <c r="O9437" s="776"/>
      <c r="Q9437" s="776"/>
      <c r="R9437" s="776"/>
      <c r="T9437" s="568"/>
    </row>
    <row r="9438" spans="1:20" s="498" customFormat="1" ht="12" x14ac:dyDescent="0.25">
      <c r="A9438" s="772" t="s">
        <v>16114</v>
      </c>
      <c r="B9438" s="773" t="s">
        <v>5009</v>
      </c>
      <c r="C9438" s="773"/>
      <c r="D9438" s="773"/>
      <c r="E9438" s="773"/>
      <c r="F9438" s="775"/>
      <c r="G9438" s="773"/>
      <c r="H9438" s="773"/>
      <c r="I9438" s="773"/>
      <c r="J9438" s="776"/>
      <c r="K9438" s="829"/>
      <c r="L9438" s="776"/>
      <c r="M9438" s="776"/>
      <c r="N9438" s="776"/>
      <c r="O9438" s="776"/>
      <c r="Q9438" s="776"/>
      <c r="R9438" s="776"/>
      <c r="T9438" s="568"/>
    </row>
    <row r="9439" spans="1:20" s="498" customFormat="1" ht="12" x14ac:dyDescent="0.25">
      <c r="A9439" s="772"/>
      <c r="F9439" s="536"/>
      <c r="J9439" s="776"/>
      <c r="K9439" s="829"/>
      <c r="L9439" s="776"/>
      <c r="M9439" s="776"/>
      <c r="N9439" s="776"/>
      <c r="O9439" s="776"/>
      <c r="Q9439" s="776"/>
      <c r="R9439" s="776"/>
      <c r="T9439" s="568"/>
    </row>
    <row r="9440" spans="1:20" s="498" customFormat="1" ht="12" x14ac:dyDescent="0.25">
      <c r="A9440" s="772"/>
      <c r="C9440" s="773" t="s">
        <v>5892</v>
      </c>
      <c r="D9440" s="773"/>
      <c r="E9440" s="773"/>
      <c r="F9440" s="775"/>
      <c r="G9440" s="773"/>
      <c r="H9440" s="773"/>
      <c r="I9440" s="773"/>
      <c r="J9440" s="777">
        <v>300000000</v>
      </c>
      <c r="K9440" s="789">
        <f>SUM(K9441:K9442)</f>
        <v>300000000</v>
      </c>
      <c r="L9440" s="784">
        <f t="shared" ref="L9440:N9440" si="620">SUM(L9441:L9442)</f>
        <v>0</v>
      </c>
      <c r="M9440" s="784">
        <f t="shared" si="620"/>
        <v>0</v>
      </c>
      <c r="N9440" s="784">
        <f t="shared" si="620"/>
        <v>300000000</v>
      </c>
      <c r="O9440" s="784">
        <f>SUM(O9441:O9442)</f>
        <v>300000000</v>
      </c>
      <c r="P9440" s="777">
        <f>SUM(K9440,N9440,O9440)</f>
        <v>900000000</v>
      </c>
      <c r="Q9440" s="777">
        <v>370000000</v>
      </c>
      <c r="R9440" s="777"/>
      <c r="T9440" s="568"/>
    </row>
    <row r="9441" spans="1:20" s="498" customFormat="1" ht="12" x14ac:dyDescent="0.25">
      <c r="A9441" s="772"/>
      <c r="D9441" s="515" t="s">
        <v>16115</v>
      </c>
      <c r="E9441" s="779" t="s">
        <v>16116</v>
      </c>
      <c r="F9441" s="780" t="s">
        <v>7019</v>
      </c>
      <c r="G9441" s="781" t="s">
        <v>5515</v>
      </c>
      <c r="H9441" s="781" t="s">
        <v>5516</v>
      </c>
      <c r="I9441" s="781" t="s">
        <v>5517</v>
      </c>
      <c r="J9441" s="782">
        <v>200000000</v>
      </c>
      <c r="K9441" s="783">
        <v>200000000</v>
      </c>
      <c r="L9441" s="784">
        <f t="shared" ref="L9441:L9442" si="621">SUM(J9441-K9441)</f>
        <v>0</v>
      </c>
      <c r="M9441" s="784">
        <f>SUM(K9441-J9441)</f>
        <v>0</v>
      </c>
      <c r="N9441" s="782">
        <v>200000000</v>
      </c>
      <c r="O9441" s="782">
        <v>200000000</v>
      </c>
      <c r="P9441" s="515">
        <v>600000000</v>
      </c>
      <c r="Q9441" s="782">
        <v>150000000</v>
      </c>
      <c r="R9441" s="782"/>
      <c r="T9441" s="568"/>
    </row>
    <row r="9442" spans="1:20" s="498" customFormat="1" ht="12" x14ac:dyDescent="0.25">
      <c r="A9442" s="772"/>
      <c r="D9442" s="515" t="s">
        <v>16117</v>
      </c>
      <c r="E9442" s="779" t="s">
        <v>16118</v>
      </c>
      <c r="F9442" s="780" t="s">
        <v>7185</v>
      </c>
      <c r="G9442" s="781" t="s">
        <v>5515</v>
      </c>
      <c r="H9442" s="781" t="s">
        <v>5516</v>
      </c>
      <c r="I9442" s="781" t="s">
        <v>5517</v>
      </c>
      <c r="J9442" s="782">
        <v>100000000</v>
      </c>
      <c r="K9442" s="783">
        <v>100000000</v>
      </c>
      <c r="L9442" s="784">
        <f t="shared" si="621"/>
        <v>0</v>
      </c>
      <c r="M9442" s="784">
        <f>SUM(K9442-J9442)</f>
        <v>0</v>
      </c>
      <c r="N9442" s="782">
        <v>100000000</v>
      </c>
      <c r="O9442" s="782">
        <v>100000000</v>
      </c>
      <c r="P9442" s="515">
        <v>300000000</v>
      </c>
      <c r="Q9442" s="782">
        <v>220000000</v>
      </c>
      <c r="R9442" s="782"/>
      <c r="T9442" s="568"/>
    </row>
    <row r="9443" spans="1:20" s="498" customFormat="1" ht="12" x14ac:dyDescent="0.25">
      <c r="A9443" s="772"/>
      <c r="B9443" s="566" t="s">
        <v>16119</v>
      </c>
      <c r="C9443" s="810"/>
      <c r="D9443" s="810"/>
      <c r="E9443" s="810"/>
      <c r="F9443" s="827"/>
      <c r="G9443" s="810"/>
      <c r="H9443" s="810"/>
      <c r="I9443" s="779"/>
      <c r="J9443" s="782">
        <v>300000000</v>
      </c>
      <c r="K9443" s="783">
        <v>300000000</v>
      </c>
      <c r="L9443" s="782">
        <v>0</v>
      </c>
      <c r="M9443" s="782">
        <v>0</v>
      </c>
      <c r="N9443" s="782">
        <v>300000000</v>
      </c>
      <c r="O9443" s="782">
        <v>300000000</v>
      </c>
      <c r="P9443" s="515">
        <v>900000000</v>
      </c>
      <c r="Q9443" s="782">
        <v>370000000</v>
      </c>
      <c r="R9443" s="782"/>
      <c r="T9443" s="568"/>
    </row>
    <row r="9444" spans="1:20" s="498" customFormat="1" ht="12" x14ac:dyDescent="0.25">
      <c r="A9444" s="772"/>
      <c r="F9444" s="536"/>
      <c r="J9444" s="776"/>
      <c r="K9444" s="829"/>
      <c r="L9444" s="776"/>
      <c r="M9444" s="776"/>
      <c r="N9444" s="776"/>
      <c r="O9444" s="776"/>
      <c r="Q9444" s="776"/>
      <c r="R9444" s="776"/>
      <c r="T9444" s="568"/>
    </row>
    <row r="9445" spans="1:20" s="498" customFormat="1" ht="12" x14ac:dyDescent="0.25">
      <c r="A9445" s="772" t="s">
        <v>16120</v>
      </c>
      <c r="B9445" s="773" t="s">
        <v>3089</v>
      </c>
      <c r="C9445" s="773"/>
      <c r="D9445" s="817"/>
      <c r="E9445" s="773"/>
      <c r="F9445" s="775"/>
      <c r="G9445" s="773"/>
      <c r="H9445" s="773"/>
      <c r="I9445" s="773"/>
      <c r="J9445" s="776"/>
      <c r="K9445" s="829"/>
      <c r="L9445" s="776"/>
      <c r="M9445" s="776"/>
      <c r="N9445" s="776"/>
      <c r="O9445" s="776"/>
      <c r="Q9445" s="776"/>
      <c r="R9445" s="776"/>
      <c r="T9445" s="568"/>
    </row>
    <row r="9446" spans="1:20" s="498" customFormat="1" ht="12" x14ac:dyDescent="0.25">
      <c r="A9446" s="772"/>
      <c r="C9446" s="773" t="s">
        <v>5123</v>
      </c>
      <c r="D9446" s="794"/>
      <c r="E9446" s="773"/>
      <c r="F9446" s="775"/>
      <c r="G9446" s="773"/>
      <c r="H9446" s="773"/>
      <c r="I9446" s="773"/>
      <c r="J9446" s="777">
        <v>16335648</v>
      </c>
      <c r="K9446" s="789">
        <f>SUM(K9447:K9461)</f>
        <v>16335648</v>
      </c>
      <c r="L9446" s="784">
        <f t="shared" ref="L9446:O9446" si="622">SUM(L9447:L9461)</f>
        <v>0</v>
      </c>
      <c r="M9446" s="784">
        <f t="shared" si="622"/>
        <v>0</v>
      </c>
      <c r="N9446" s="784">
        <f t="shared" si="622"/>
        <v>16655955</v>
      </c>
      <c r="O9446" s="784">
        <f t="shared" si="622"/>
        <v>16976262</v>
      </c>
      <c r="P9446" s="777">
        <f>SUM(K9446,N9446,O9446)</f>
        <v>49967865</v>
      </c>
      <c r="Q9446" s="777">
        <v>28377935</v>
      </c>
      <c r="R9446" s="777"/>
      <c r="T9446" s="568"/>
    </row>
    <row r="9447" spans="1:20" s="498" customFormat="1" ht="12" x14ac:dyDescent="0.25">
      <c r="A9447" s="772"/>
      <c r="D9447" s="515" t="s">
        <v>16121</v>
      </c>
      <c r="E9447" s="779" t="s">
        <v>16122</v>
      </c>
      <c r="F9447" s="780" t="s">
        <v>6059</v>
      </c>
      <c r="G9447" s="781" t="s">
        <v>5515</v>
      </c>
      <c r="H9447" s="781" t="s">
        <v>5516</v>
      </c>
      <c r="I9447" s="781" t="s">
        <v>5517</v>
      </c>
      <c r="J9447" s="782">
        <v>10905125</v>
      </c>
      <c r="K9447" s="783">
        <v>10905125</v>
      </c>
      <c r="L9447" s="784">
        <f t="shared" ref="L9447:L9461" si="623">SUM(J9447-K9447)</f>
        <v>0</v>
      </c>
      <c r="M9447" s="784">
        <f>SUM(K9447-J9447)</f>
        <v>0</v>
      </c>
      <c r="N9447" s="782">
        <v>11118951</v>
      </c>
      <c r="O9447" s="782">
        <v>11332777</v>
      </c>
      <c r="P9447" s="515">
        <v>33356853</v>
      </c>
      <c r="Q9447" s="782">
        <v>12224362</v>
      </c>
      <c r="R9447" s="782"/>
      <c r="T9447" s="568"/>
    </row>
    <row r="9448" spans="1:20" s="498" customFormat="1" ht="12" x14ac:dyDescent="0.25">
      <c r="A9448" s="772"/>
      <c r="D9448" s="515" t="s">
        <v>16123</v>
      </c>
      <c r="E9448" s="779" t="s">
        <v>16124</v>
      </c>
      <c r="F9448" s="780" t="s">
        <v>6905</v>
      </c>
      <c r="G9448" s="781" t="s">
        <v>5515</v>
      </c>
      <c r="H9448" s="781" t="s">
        <v>5516</v>
      </c>
      <c r="I9448" s="781" t="s">
        <v>5517</v>
      </c>
      <c r="J9448" s="782">
        <v>0</v>
      </c>
      <c r="K9448" s="783">
        <v>0</v>
      </c>
      <c r="L9448" s="784">
        <f t="shared" si="623"/>
        <v>0</v>
      </c>
      <c r="M9448" s="784">
        <f t="shared" ref="M9448:M9461" si="624">SUM(K9448-J9448)</f>
        <v>0</v>
      </c>
      <c r="N9448" s="782">
        <v>0</v>
      </c>
      <c r="O9448" s="782">
        <v>0</v>
      </c>
      <c r="P9448" s="515">
        <v>0</v>
      </c>
      <c r="Q9448" s="782">
        <v>0</v>
      </c>
      <c r="R9448" s="782"/>
      <c r="T9448" s="568"/>
    </row>
    <row r="9449" spans="1:20" s="498" customFormat="1" ht="24" x14ac:dyDescent="0.25">
      <c r="A9449" s="772"/>
      <c r="D9449" s="515" t="s">
        <v>16125</v>
      </c>
      <c r="E9449" s="779" t="s">
        <v>16126</v>
      </c>
      <c r="F9449" s="780" t="s">
        <v>5523</v>
      </c>
      <c r="G9449" s="781" t="s">
        <v>5515</v>
      </c>
      <c r="H9449" s="781" t="s">
        <v>5516</v>
      </c>
      <c r="I9449" s="781" t="s">
        <v>5517</v>
      </c>
      <c r="J9449" s="782">
        <v>0</v>
      </c>
      <c r="K9449" s="783">
        <v>0</v>
      </c>
      <c r="L9449" s="784">
        <f t="shared" si="623"/>
        <v>0</v>
      </c>
      <c r="M9449" s="784">
        <f t="shared" si="624"/>
        <v>0</v>
      </c>
      <c r="N9449" s="782">
        <v>0</v>
      </c>
      <c r="O9449" s="782">
        <v>0</v>
      </c>
      <c r="P9449" s="515">
        <v>0</v>
      </c>
      <c r="Q9449" s="782">
        <v>10728150</v>
      </c>
      <c r="R9449" s="782"/>
      <c r="T9449" s="568"/>
    </row>
    <row r="9450" spans="1:20" s="498" customFormat="1" ht="10.5" customHeight="1" x14ac:dyDescent="0.25">
      <c r="A9450" s="772"/>
      <c r="D9450" s="515" t="s">
        <v>16127</v>
      </c>
      <c r="E9450" s="779" t="s">
        <v>16128</v>
      </c>
      <c r="F9450" s="780" t="s">
        <v>5526</v>
      </c>
      <c r="G9450" s="781" t="s">
        <v>5515</v>
      </c>
      <c r="H9450" s="781" t="s">
        <v>5516</v>
      </c>
      <c r="I9450" s="781" t="s">
        <v>5517</v>
      </c>
      <c r="J9450" s="782">
        <v>2233234</v>
      </c>
      <c r="K9450" s="783">
        <v>2233234</v>
      </c>
      <c r="L9450" s="784">
        <f t="shared" si="623"/>
        <v>0</v>
      </c>
      <c r="M9450" s="784">
        <f t="shared" si="624"/>
        <v>0</v>
      </c>
      <c r="N9450" s="782">
        <v>2277023</v>
      </c>
      <c r="O9450" s="782">
        <v>2320812</v>
      </c>
      <c r="P9450" s="515">
        <v>6831069</v>
      </c>
      <c r="Q9450" s="782">
        <v>2500952</v>
      </c>
      <c r="R9450" s="782"/>
      <c r="T9450" s="568"/>
    </row>
    <row r="9451" spans="1:20" s="498" customFormat="1" ht="12" x14ac:dyDescent="0.25">
      <c r="A9451" s="772"/>
      <c r="D9451" s="515" t="s">
        <v>16129</v>
      </c>
      <c r="E9451" s="779" t="s">
        <v>16130</v>
      </c>
      <c r="F9451" s="780" t="s">
        <v>5529</v>
      </c>
      <c r="G9451" s="781" t="s">
        <v>5515</v>
      </c>
      <c r="H9451" s="781" t="s">
        <v>5516</v>
      </c>
      <c r="I9451" s="781" t="s">
        <v>5517</v>
      </c>
      <c r="J9451" s="782">
        <v>783258</v>
      </c>
      <c r="K9451" s="783">
        <v>783258</v>
      </c>
      <c r="L9451" s="784">
        <f t="shared" si="623"/>
        <v>0</v>
      </c>
      <c r="M9451" s="784">
        <f t="shared" si="624"/>
        <v>0</v>
      </c>
      <c r="N9451" s="782">
        <v>798616</v>
      </c>
      <c r="O9451" s="782">
        <v>813974</v>
      </c>
      <c r="P9451" s="515">
        <v>2395848</v>
      </c>
      <c r="Q9451" s="782">
        <v>589200</v>
      </c>
      <c r="R9451" s="782"/>
      <c r="T9451" s="568"/>
    </row>
    <row r="9452" spans="1:20" s="498" customFormat="1" ht="12" x14ac:dyDescent="0.25">
      <c r="A9452" s="772"/>
      <c r="D9452" s="515" t="s">
        <v>16131</v>
      </c>
      <c r="E9452" s="779" t="s">
        <v>16132</v>
      </c>
      <c r="F9452" s="780" t="s">
        <v>5532</v>
      </c>
      <c r="G9452" s="781" t="s">
        <v>5515</v>
      </c>
      <c r="H9452" s="781" t="s">
        <v>5516</v>
      </c>
      <c r="I9452" s="781" t="s">
        <v>5517</v>
      </c>
      <c r="J9452" s="782">
        <v>342516</v>
      </c>
      <c r="K9452" s="783">
        <v>342516</v>
      </c>
      <c r="L9452" s="784">
        <f t="shared" si="623"/>
        <v>0</v>
      </c>
      <c r="M9452" s="784">
        <f t="shared" si="624"/>
        <v>0</v>
      </c>
      <c r="N9452" s="782">
        <v>349232</v>
      </c>
      <c r="O9452" s="782">
        <v>355948</v>
      </c>
      <c r="P9452" s="515">
        <v>1047696</v>
      </c>
      <c r="Q9452" s="782">
        <v>272400</v>
      </c>
      <c r="R9452" s="782"/>
      <c r="T9452" s="568"/>
    </row>
    <row r="9453" spans="1:20" s="498" customFormat="1" ht="12" x14ac:dyDescent="0.25">
      <c r="A9453" s="772"/>
      <c r="D9453" s="515" t="s">
        <v>16133</v>
      </c>
      <c r="E9453" s="779" t="s">
        <v>16134</v>
      </c>
      <c r="F9453" s="780" t="s">
        <v>5535</v>
      </c>
      <c r="G9453" s="781" t="s">
        <v>5515</v>
      </c>
      <c r="H9453" s="781" t="s">
        <v>5516</v>
      </c>
      <c r="I9453" s="781" t="s">
        <v>5517</v>
      </c>
      <c r="J9453" s="782">
        <v>243678</v>
      </c>
      <c r="K9453" s="783">
        <v>243678</v>
      </c>
      <c r="L9453" s="784">
        <f t="shared" si="623"/>
        <v>0</v>
      </c>
      <c r="M9453" s="784">
        <f t="shared" si="624"/>
        <v>0</v>
      </c>
      <c r="N9453" s="782">
        <v>248456</v>
      </c>
      <c r="O9453" s="782">
        <v>253234</v>
      </c>
      <c r="P9453" s="515">
        <v>745368</v>
      </c>
      <c r="Q9453" s="782">
        <v>212400</v>
      </c>
      <c r="R9453" s="782"/>
      <c r="T9453" s="568"/>
    </row>
    <row r="9454" spans="1:20" s="498" customFormat="1" ht="12" x14ac:dyDescent="0.25">
      <c r="A9454" s="772"/>
      <c r="D9454" s="515" t="s">
        <v>16135</v>
      </c>
      <c r="E9454" s="779" t="s">
        <v>16136</v>
      </c>
      <c r="F9454" s="515" t="s">
        <v>5538</v>
      </c>
      <c r="G9454" s="781" t="s">
        <v>5515</v>
      </c>
      <c r="H9454" s="781" t="s">
        <v>5516</v>
      </c>
      <c r="I9454" s="781" t="s">
        <v>5517</v>
      </c>
      <c r="J9454" s="782">
        <v>26025</v>
      </c>
      <c r="K9454" s="783">
        <v>26025</v>
      </c>
      <c r="L9454" s="784">
        <f t="shared" si="623"/>
        <v>0</v>
      </c>
      <c r="M9454" s="784">
        <f t="shared" si="624"/>
        <v>0</v>
      </c>
      <c r="N9454" s="782">
        <v>26535</v>
      </c>
      <c r="O9454" s="782">
        <v>27045</v>
      </c>
      <c r="P9454" s="515">
        <v>79605</v>
      </c>
      <c r="Q9454" s="782">
        <v>0</v>
      </c>
      <c r="R9454" s="782"/>
      <c r="T9454" s="568"/>
    </row>
    <row r="9455" spans="1:20" s="498" customFormat="1" ht="12" x14ac:dyDescent="0.25">
      <c r="A9455" s="772"/>
      <c r="D9455" s="515" t="s">
        <v>16137</v>
      </c>
      <c r="E9455" s="779" t="s">
        <v>16138</v>
      </c>
      <c r="F9455" s="780" t="s">
        <v>5796</v>
      </c>
      <c r="G9455" s="781" t="s">
        <v>5515</v>
      </c>
      <c r="H9455" s="781" t="s">
        <v>5516</v>
      </c>
      <c r="I9455" s="781" t="s">
        <v>5517</v>
      </c>
      <c r="J9455" s="782">
        <v>1061635</v>
      </c>
      <c r="K9455" s="783">
        <v>1061635</v>
      </c>
      <c r="L9455" s="784">
        <f t="shared" si="623"/>
        <v>0</v>
      </c>
      <c r="M9455" s="784">
        <f t="shared" si="624"/>
        <v>0</v>
      </c>
      <c r="N9455" s="782">
        <v>1082452</v>
      </c>
      <c r="O9455" s="782">
        <v>1103268</v>
      </c>
      <c r="P9455" s="515">
        <v>3247355</v>
      </c>
      <c r="Q9455" s="782">
        <v>1221479</v>
      </c>
      <c r="R9455" s="782"/>
      <c r="T9455" s="568"/>
    </row>
    <row r="9456" spans="1:20" s="498" customFormat="1" ht="12" x14ac:dyDescent="0.25">
      <c r="A9456" s="772"/>
      <c r="D9456" s="515" t="s">
        <v>16139</v>
      </c>
      <c r="E9456" s="779" t="s">
        <v>16140</v>
      </c>
      <c r="F9456" s="515" t="s">
        <v>5544</v>
      </c>
      <c r="G9456" s="781" t="s">
        <v>5515</v>
      </c>
      <c r="H9456" s="781" t="s">
        <v>5516</v>
      </c>
      <c r="I9456" s="781" t="s">
        <v>5517</v>
      </c>
      <c r="J9456" s="782">
        <v>542097</v>
      </c>
      <c r="K9456" s="783">
        <v>542097</v>
      </c>
      <c r="L9456" s="784">
        <f t="shared" si="623"/>
        <v>0</v>
      </c>
      <c r="M9456" s="784">
        <f t="shared" si="624"/>
        <v>0</v>
      </c>
      <c r="N9456" s="782">
        <v>552726</v>
      </c>
      <c r="O9456" s="782">
        <v>563356</v>
      </c>
      <c r="P9456" s="515">
        <v>1658179</v>
      </c>
      <c r="Q9456" s="782">
        <v>628992</v>
      </c>
      <c r="R9456" s="782"/>
      <c r="T9456" s="568"/>
    </row>
    <row r="9457" spans="1:20" s="498" customFormat="1" ht="12" x14ac:dyDescent="0.25">
      <c r="A9457" s="772"/>
      <c r="D9457" s="515" t="s">
        <v>16141</v>
      </c>
      <c r="E9457" s="779" t="s">
        <v>16142</v>
      </c>
      <c r="F9457" s="780" t="s">
        <v>5553</v>
      </c>
      <c r="G9457" s="781" t="s">
        <v>5515</v>
      </c>
      <c r="H9457" s="781" t="s">
        <v>5516</v>
      </c>
      <c r="I9457" s="781" t="s">
        <v>5517</v>
      </c>
      <c r="J9457" s="782">
        <v>0</v>
      </c>
      <c r="K9457" s="783">
        <v>0</v>
      </c>
      <c r="L9457" s="784">
        <f t="shared" si="623"/>
        <v>0</v>
      </c>
      <c r="M9457" s="784">
        <f t="shared" si="624"/>
        <v>0</v>
      </c>
      <c r="N9457" s="782">
        <v>0</v>
      </c>
      <c r="O9457" s="782">
        <v>0</v>
      </c>
      <c r="P9457" s="515">
        <v>0</v>
      </c>
      <c r="Q9457" s="782">
        <v>0</v>
      </c>
      <c r="R9457" s="782"/>
      <c r="T9457" s="568"/>
    </row>
    <row r="9458" spans="1:20" s="498" customFormat="1" ht="12" x14ac:dyDescent="0.25">
      <c r="A9458" s="772"/>
      <c r="D9458" s="515" t="s">
        <v>16143</v>
      </c>
      <c r="E9458" s="779" t="s">
        <v>16144</v>
      </c>
      <c r="F9458" s="780" t="s">
        <v>7429</v>
      </c>
      <c r="G9458" s="781" t="s">
        <v>5515</v>
      </c>
      <c r="H9458" s="781" t="s">
        <v>5516</v>
      </c>
      <c r="I9458" s="781" t="s">
        <v>5517</v>
      </c>
      <c r="J9458" s="782">
        <v>0</v>
      </c>
      <c r="K9458" s="783">
        <v>0</v>
      </c>
      <c r="L9458" s="784">
        <f t="shared" si="623"/>
        <v>0</v>
      </c>
      <c r="M9458" s="784">
        <f t="shared" si="624"/>
        <v>0</v>
      </c>
      <c r="N9458" s="782">
        <v>0</v>
      </c>
      <c r="O9458" s="782">
        <v>0</v>
      </c>
      <c r="P9458" s="515">
        <v>0</v>
      </c>
      <c r="Q9458" s="782">
        <v>0</v>
      </c>
      <c r="R9458" s="782"/>
      <c r="T9458" s="568"/>
    </row>
    <row r="9459" spans="1:20" s="498" customFormat="1" ht="12" x14ac:dyDescent="0.25">
      <c r="A9459" s="772"/>
      <c r="D9459" s="515" t="s">
        <v>16145</v>
      </c>
      <c r="E9459" s="779" t="s">
        <v>16146</v>
      </c>
      <c r="F9459" s="780" t="s">
        <v>6431</v>
      </c>
      <c r="G9459" s="781" t="s">
        <v>5515</v>
      </c>
      <c r="H9459" s="781" t="s">
        <v>5516</v>
      </c>
      <c r="I9459" s="781" t="s">
        <v>5517</v>
      </c>
      <c r="J9459" s="782">
        <v>198080</v>
      </c>
      <c r="K9459" s="783">
        <v>198080</v>
      </c>
      <c r="L9459" s="784">
        <f t="shared" si="623"/>
        <v>0</v>
      </c>
      <c r="M9459" s="784">
        <f t="shared" si="624"/>
        <v>0</v>
      </c>
      <c r="N9459" s="782">
        <v>201964</v>
      </c>
      <c r="O9459" s="782">
        <v>205848</v>
      </c>
      <c r="P9459" s="515">
        <v>605892</v>
      </c>
      <c r="Q9459" s="782">
        <v>0</v>
      </c>
      <c r="R9459" s="782"/>
      <c r="T9459" s="568"/>
    </row>
    <row r="9460" spans="1:20" s="498" customFormat="1" ht="12" x14ac:dyDescent="0.25">
      <c r="A9460" s="772"/>
      <c r="D9460" s="515" t="s">
        <v>16147</v>
      </c>
      <c r="E9460" s="779" t="s">
        <v>16148</v>
      </c>
      <c r="F9460" s="780" t="s">
        <v>7809</v>
      </c>
      <c r="G9460" s="781" t="s">
        <v>5515</v>
      </c>
      <c r="H9460" s="781" t="s">
        <v>5516</v>
      </c>
      <c r="I9460" s="781" t="s">
        <v>5517</v>
      </c>
      <c r="J9460" s="782">
        <v>0</v>
      </c>
      <c r="K9460" s="783">
        <v>0</v>
      </c>
      <c r="L9460" s="784">
        <f t="shared" si="623"/>
        <v>0</v>
      </c>
      <c r="M9460" s="784">
        <f t="shared" si="624"/>
        <v>0</v>
      </c>
      <c r="N9460" s="782">
        <v>0</v>
      </c>
      <c r="O9460" s="782">
        <v>0</v>
      </c>
      <c r="P9460" s="515">
        <v>0</v>
      </c>
      <c r="Q9460" s="782">
        <v>0</v>
      </c>
      <c r="R9460" s="782"/>
      <c r="T9460" s="568"/>
    </row>
    <row r="9461" spans="1:20" s="498" customFormat="1" ht="12" x14ac:dyDescent="0.25">
      <c r="A9461" s="772"/>
      <c r="D9461" s="519" t="s">
        <v>16149</v>
      </c>
      <c r="E9461" s="779" t="s">
        <v>16150</v>
      </c>
      <c r="F9461" s="780" t="s">
        <v>8177</v>
      </c>
      <c r="G9461" s="781" t="s">
        <v>5515</v>
      </c>
      <c r="H9461" s="781" t="s">
        <v>5516</v>
      </c>
      <c r="I9461" s="781" t="s">
        <v>5517</v>
      </c>
      <c r="J9461" s="782">
        <v>0</v>
      </c>
      <c r="K9461" s="783">
        <v>0</v>
      </c>
      <c r="L9461" s="782">
        <f t="shared" si="623"/>
        <v>0</v>
      </c>
      <c r="M9461" s="782">
        <f t="shared" si="624"/>
        <v>0</v>
      </c>
      <c r="N9461" s="782">
        <v>0</v>
      </c>
      <c r="O9461" s="782">
        <v>0</v>
      </c>
      <c r="P9461" s="515">
        <v>0</v>
      </c>
      <c r="Q9461" s="782">
        <v>0</v>
      </c>
      <c r="R9461" s="782"/>
      <c r="T9461" s="568"/>
    </row>
    <row r="9462" spans="1:20" s="751" customFormat="1" ht="13.8" x14ac:dyDescent="0.3">
      <c r="A9462" s="946" t="s">
        <v>5500</v>
      </c>
      <c r="B9462" s="946"/>
      <c r="C9462" s="946"/>
      <c r="D9462" s="946"/>
      <c r="E9462" s="946"/>
      <c r="F9462" s="946"/>
      <c r="G9462" s="946"/>
      <c r="H9462" s="946"/>
      <c r="I9462" s="946"/>
      <c r="J9462" s="946"/>
      <c r="K9462" s="946"/>
      <c r="L9462" s="946"/>
      <c r="M9462" s="946"/>
      <c r="N9462" s="946"/>
      <c r="O9462" s="946"/>
      <c r="P9462" s="946"/>
      <c r="Q9462" s="946"/>
      <c r="T9462" s="752"/>
    </row>
    <row r="9463" spans="1:20" s="751" customFormat="1" ht="13.8" x14ac:dyDescent="0.3">
      <c r="A9463" s="946" t="s">
        <v>5501</v>
      </c>
      <c r="B9463" s="946"/>
      <c r="C9463" s="946"/>
      <c r="D9463" s="946"/>
      <c r="E9463" s="946"/>
      <c r="F9463" s="946"/>
      <c r="G9463" s="946"/>
      <c r="H9463" s="946"/>
      <c r="I9463" s="946"/>
      <c r="J9463" s="946"/>
      <c r="K9463" s="946"/>
      <c r="L9463" s="946"/>
      <c r="M9463" s="946"/>
      <c r="N9463" s="946"/>
      <c r="O9463" s="946"/>
      <c r="P9463" s="946"/>
      <c r="Q9463" s="946"/>
      <c r="T9463" s="752"/>
    </row>
    <row r="9464" spans="1:20" s="753" customFormat="1" ht="13.2" x14ac:dyDescent="0.25">
      <c r="A9464" s="947" t="s">
        <v>12786</v>
      </c>
      <c r="B9464" s="947"/>
      <c r="C9464" s="947"/>
      <c r="D9464" s="947"/>
      <c r="E9464" s="947"/>
      <c r="F9464" s="947"/>
      <c r="G9464" s="947"/>
      <c r="H9464" s="947"/>
      <c r="I9464" s="947"/>
      <c r="J9464" s="947"/>
      <c r="K9464" s="947"/>
      <c r="L9464" s="947"/>
      <c r="M9464" s="947"/>
      <c r="N9464" s="947"/>
      <c r="O9464" s="947"/>
      <c r="P9464" s="947"/>
      <c r="Q9464" s="947"/>
      <c r="T9464" s="754"/>
    </row>
    <row r="9465" spans="1:20" s="760" customFormat="1" ht="24" x14ac:dyDescent="0.25">
      <c r="A9465" s="943" t="s">
        <v>5502</v>
      </c>
      <c r="B9465" s="948" t="s">
        <v>5503</v>
      </c>
      <c r="C9465" s="949"/>
      <c r="D9465" s="755"/>
      <c r="E9465" s="943" t="s">
        <v>5504</v>
      </c>
      <c r="F9465" s="943" t="s">
        <v>4881</v>
      </c>
      <c r="G9465" s="943" t="s">
        <v>5505</v>
      </c>
      <c r="H9465" s="943" t="s">
        <v>5506</v>
      </c>
      <c r="I9465" s="943" t="s">
        <v>5507</v>
      </c>
      <c r="J9465" s="756" t="s">
        <v>3115</v>
      </c>
      <c r="K9465" s="757" t="s">
        <v>3116</v>
      </c>
      <c r="L9465" s="758" t="s">
        <v>5508</v>
      </c>
      <c r="M9465" s="758" t="s">
        <v>5509</v>
      </c>
      <c r="N9465" s="756" t="s">
        <v>3116</v>
      </c>
      <c r="O9465" s="756" t="s">
        <v>3116</v>
      </c>
      <c r="P9465" s="759" t="s">
        <v>3317</v>
      </c>
      <c r="Q9465" s="759" t="s">
        <v>3341</v>
      </c>
      <c r="R9465" s="759" t="s">
        <v>5510</v>
      </c>
      <c r="T9465" s="761"/>
    </row>
    <row r="9466" spans="1:20" s="760" customFormat="1" ht="12" x14ac:dyDescent="0.25">
      <c r="A9466" s="944"/>
      <c r="B9466" s="950"/>
      <c r="C9466" s="951"/>
      <c r="D9466" s="762"/>
      <c r="E9466" s="944"/>
      <c r="F9466" s="944"/>
      <c r="G9466" s="944"/>
      <c r="H9466" s="944"/>
      <c r="I9466" s="944"/>
      <c r="J9466" s="763">
        <v>2020</v>
      </c>
      <c r="K9466" s="764" t="s">
        <v>3120</v>
      </c>
      <c r="L9466" s="765" t="s">
        <v>3120</v>
      </c>
      <c r="M9466" s="765" t="s">
        <v>3120</v>
      </c>
      <c r="N9466" s="766" t="s">
        <v>5068</v>
      </c>
      <c r="O9466" s="766" t="s">
        <v>5069</v>
      </c>
      <c r="P9466" s="763" t="s">
        <v>4882</v>
      </c>
      <c r="Q9466" s="766" t="s">
        <v>5102</v>
      </c>
      <c r="R9466" s="763"/>
      <c r="T9466" s="761"/>
    </row>
    <row r="9467" spans="1:20" s="760" customFormat="1" ht="12" x14ac:dyDescent="0.25">
      <c r="A9467" s="945"/>
      <c r="B9467" s="952"/>
      <c r="C9467" s="953"/>
      <c r="D9467" s="768"/>
      <c r="E9467" s="945"/>
      <c r="F9467" s="945"/>
      <c r="G9467" s="945"/>
      <c r="H9467" s="945"/>
      <c r="I9467" s="945"/>
      <c r="J9467" s="769" t="s">
        <v>14</v>
      </c>
      <c r="K9467" s="770" t="s">
        <v>14</v>
      </c>
      <c r="L9467" s="771" t="s">
        <v>14</v>
      </c>
      <c r="M9467" s="771" t="s">
        <v>14</v>
      </c>
      <c r="N9467" s="769" t="s">
        <v>14</v>
      </c>
      <c r="O9467" s="769" t="s">
        <v>14</v>
      </c>
      <c r="P9467" s="769" t="s">
        <v>14</v>
      </c>
      <c r="Q9467" s="769" t="s">
        <v>14</v>
      </c>
      <c r="R9467" s="769"/>
      <c r="T9467" s="761"/>
    </row>
    <row r="9468" spans="1:20" s="498" customFormat="1" ht="12" x14ac:dyDescent="0.25">
      <c r="A9468" s="772"/>
      <c r="C9468" s="773" t="s">
        <v>5142</v>
      </c>
      <c r="D9468" s="817"/>
      <c r="E9468" s="773"/>
      <c r="F9468" s="775"/>
      <c r="G9468" s="773"/>
      <c r="H9468" s="773"/>
      <c r="I9468" s="773"/>
      <c r="J9468" s="777">
        <v>29350000</v>
      </c>
      <c r="K9468" s="789">
        <f>SUM(K9469:K9504)</f>
        <v>94350000</v>
      </c>
      <c r="L9468" s="784">
        <f t="shared" ref="L9468:N9468" si="625">SUM(L9469:L9504)</f>
        <v>0</v>
      </c>
      <c r="M9468" s="784">
        <f t="shared" si="625"/>
        <v>65000000</v>
      </c>
      <c r="N9468" s="784">
        <f t="shared" si="625"/>
        <v>29350000</v>
      </c>
      <c r="O9468" s="784">
        <f>SUM(O9469:O9504)</f>
        <v>29750000</v>
      </c>
      <c r="P9468" s="777">
        <f>SUM(K9468,N9468,O9468)</f>
        <v>153450000</v>
      </c>
      <c r="Q9468" s="777">
        <v>28770000</v>
      </c>
      <c r="R9468" s="777"/>
      <c r="T9468" s="568"/>
    </row>
    <row r="9469" spans="1:20" s="498" customFormat="1" ht="24" x14ac:dyDescent="0.25">
      <c r="A9469" s="772"/>
      <c r="D9469" s="515" t="s">
        <v>16151</v>
      </c>
      <c r="E9469" s="779" t="s">
        <v>16152</v>
      </c>
      <c r="F9469" s="780" t="s">
        <v>5565</v>
      </c>
      <c r="G9469" s="781" t="s">
        <v>5515</v>
      </c>
      <c r="H9469" s="781" t="s">
        <v>5516</v>
      </c>
      <c r="I9469" s="781" t="s">
        <v>5517</v>
      </c>
      <c r="J9469" s="782">
        <v>500000</v>
      </c>
      <c r="K9469" s="783">
        <v>500000</v>
      </c>
      <c r="L9469" s="784">
        <f t="shared" ref="L9469:L9504" si="626">SUM(J9469-K9469)</f>
        <v>0</v>
      </c>
      <c r="M9469" s="784">
        <f>SUM(K9469-J9469)</f>
        <v>0</v>
      </c>
      <c r="N9469" s="782">
        <v>500000</v>
      </c>
      <c r="O9469" s="782">
        <v>500000</v>
      </c>
      <c r="P9469" s="515">
        <v>1500000</v>
      </c>
      <c r="Q9469" s="782">
        <v>0</v>
      </c>
      <c r="R9469" s="782"/>
      <c r="T9469" s="568"/>
    </row>
    <row r="9470" spans="1:20" s="498" customFormat="1" ht="24" x14ac:dyDescent="0.25">
      <c r="A9470" s="772"/>
      <c r="D9470" s="515" t="s">
        <v>16153</v>
      </c>
      <c r="E9470" s="779" t="s">
        <v>16154</v>
      </c>
      <c r="F9470" s="780" t="s">
        <v>5568</v>
      </c>
      <c r="G9470" s="781" t="s">
        <v>5515</v>
      </c>
      <c r="H9470" s="781" t="s">
        <v>5516</v>
      </c>
      <c r="I9470" s="781" t="s">
        <v>5517</v>
      </c>
      <c r="J9470" s="782">
        <v>1000000</v>
      </c>
      <c r="K9470" s="783">
        <v>1000000</v>
      </c>
      <c r="L9470" s="784">
        <f t="shared" si="626"/>
        <v>0</v>
      </c>
      <c r="M9470" s="784">
        <f t="shared" ref="M9470:M9504" si="627">SUM(K9470-J9470)</f>
        <v>0</v>
      </c>
      <c r="N9470" s="782">
        <v>1000000</v>
      </c>
      <c r="O9470" s="782">
        <v>1000000</v>
      </c>
      <c r="P9470" s="515">
        <v>3000000</v>
      </c>
      <c r="Q9470" s="782">
        <v>1000000</v>
      </c>
      <c r="R9470" s="782"/>
      <c r="T9470" s="568"/>
    </row>
    <row r="9471" spans="1:20" s="498" customFormat="1" ht="12" x14ac:dyDescent="0.25">
      <c r="A9471" s="772"/>
      <c r="D9471" s="515" t="s">
        <v>16155</v>
      </c>
      <c r="E9471" s="779" t="s">
        <v>16156</v>
      </c>
      <c r="F9471" s="780" t="s">
        <v>5901</v>
      </c>
      <c r="G9471" s="781" t="s">
        <v>6551</v>
      </c>
      <c r="H9471" s="781" t="s">
        <v>10399</v>
      </c>
      <c r="I9471" s="781" t="s">
        <v>5517</v>
      </c>
      <c r="J9471" s="782">
        <v>0</v>
      </c>
      <c r="K9471" s="783">
        <v>0</v>
      </c>
      <c r="L9471" s="784">
        <f t="shared" si="626"/>
        <v>0</v>
      </c>
      <c r="M9471" s="784">
        <f t="shared" si="627"/>
        <v>0</v>
      </c>
      <c r="N9471" s="782">
        <v>0</v>
      </c>
      <c r="O9471" s="782">
        <v>0</v>
      </c>
      <c r="P9471" s="515">
        <v>0</v>
      </c>
      <c r="Q9471" s="782">
        <v>0</v>
      </c>
      <c r="R9471" s="782"/>
      <c r="T9471" s="568"/>
    </row>
    <row r="9472" spans="1:20" s="498" customFormat="1" ht="12" x14ac:dyDescent="0.25">
      <c r="A9472" s="772"/>
      <c r="D9472" s="515" t="s">
        <v>16157</v>
      </c>
      <c r="E9472" s="779" t="s">
        <v>16158</v>
      </c>
      <c r="F9472" s="780" t="s">
        <v>5586</v>
      </c>
      <c r="G9472" s="781" t="s">
        <v>5515</v>
      </c>
      <c r="H9472" s="781" t="s">
        <v>5516</v>
      </c>
      <c r="I9472" s="781" t="s">
        <v>5517</v>
      </c>
      <c r="J9472" s="782">
        <v>0</v>
      </c>
      <c r="K9472" s="783">
        <v>0</v>
      </c>
      <c r="L9472" s="784">
        <f t="shared" si="626"/>
        <v>0</v>
      </c>
      <c r="M9472" s="784">
        <f t="shared" si="627"/>
        <v>0</v>
      </c>
      <c r="N9472" s="782">
        <v>0</v>
      </c>
      <c r="O9472" s="782">
        <v>0</v>
      </c>
      <c r="P9472" s="515">
        <v>0</v>
      </c>
      <c r="Q9472" s="782">
        <v>0</v>
      </c>
      <c r="R9472" s="782"/>
      <c r="T9472" s="568"/>
    </row>
    <row r="9473" spans="1:20" s="498" customFormat="1" ht="12" x14ac:dyDescent="0.25">
      <c r="A9473" s="772"/>
      <c r="D9473" s="515" t="s">
        <v>16159</v>
      </c>
      <c r="E9473" s="779" t="s">
        <v>16160</v>
      </c>
      <c r="F9473" s="780" t="s">
        <v>5592</v>
      </c>
      <c r="G9473" s="781" t="s">
        <v>5515</v>
      </c>
      <c r="H9473" s="781" t="s">
        <v>5516</v>
      </c>
      <c r="I9473" s="781" t="s">
        <v>5517</v>
      </c>
      <c r="J9473" s="782">
        <v>0</v>
      </c>
      <c r="K9473" s="783">
        <v>0</v>
      </c>
      <c r="L9473" s="784">
        <f t="shared" si="626"/>
        <v>0</v>
      </c>
      <c r="M9473" s="784">
        <f t="shared" si="627"/>
        <v>0</v>
      </c>
      <c r="N9473" s="782">
        <v>0</v>
      </c>
      <c r="O9473" s="782">
        <v>0</v>
      </c>
      <c r="P9473" s="515">
        <v>0</v>
      </c>
      <c r="Q9473" s="782">
        <v>0</v>
      </c>
      <c r="R9473" s="782"/>
      <c r="T9473" s="568"/>
    </row>
    <row r="9474" spans="1:20" s="498" customFormat="1" ht="12" x14ac:dyDescent="0.25">
      <c r="A9474" s="772"/>
      <c r="D9474" s="515" t="s">
        <v>16161</v>
      </c>
      <c r="E9474" s="779" t="s">
        <v>16158</v>
      </c>
      <c r="F9474" s="780" t="s">
        <v>6354</v>
      </c>
      <c r="G9474" s="781" t="s">
        <v>5515</v>
      </c>
      <c r="H9474" s="781" t="s">
        <v>5516</v>
      </c>
      <c r="I9474" s="781" t="s">
        <v>5517</v>
      </c>
      <c r="J9474" s="782">
        <v>0</v>
      </c>
      <c r="K9474" s="783">
        <v>0</v>
      </c>
      <c r="L9474" s="784">
        <f t="shared" si="626"/>
        <v>0</v>
      </c>
      <c r="M9474" s="784">
        <f t="shared" si="627"/>
        <v>0</v>
      </c>
      <c r="N9474" s="782">
        <v>0</v>
      </c>
      <c r="O9474" s="782">
        <v>0</v>
      </c>
      <c r="P9474" s="515">
        <v>0</v>
      </c>
      <c r="Q9474" s="782">
        <v>0</v>
      </c>
      <c r="R9474" s="782"/>
      <c r="T9474" s="568"/>
    </row>
    <row r="9475" spans="1:20" s="498" customFormat="1" ht="36" x14ac:dyDescent="0.25">
      <c r="A9475" s="772"/>
      <c r="D9475" s="515" t="s">
        <v>16162</v>
      </c>
      <c r="E9475" s="779" t="s">
        <v>16163</v>
      </c>
      <c r="F9475" s="780" t="s">
        <v>5598</v>
      </c>
      <c r="G9475" s="781" t="s">
        <v>5515</v>
      </c>
      <c r="H9475" s="781" t="s">
        <v>5516</v>
      </c>
      <c r="I9475" s="781" t="s">
        <v>5517</v>
      </c>
      <c r="J9475" s="782">
        <v>1200000</v>
      </c>
      <c r="K9475" s="783">
        <v>1200000</v>
      </c>
      <c r="L9475" s="784">
        <f t="shared" si="626"/>
        <v>0</v>
      </c>
      <c r="M9475" s="784">
        <f t="shared" si="627"/>
        <v>0</v>
      </c>
      <c r="N9475" s="782">
        <v>1200000</v>
      </c>
      <c r="O9475" s="782">
        <v>1300000</v>
      </c>
      <c r="P9475" s="515">
        <v>3700000</v>
      </c>
      <c r="Q9475" s="782">
        <v>1200000</v>
      </c>
      <c r="R9475" s="782"/>
      <c r="T9475" s="568"/>
    </row>
    <row r="9476" spans="1:20" s="498" customFormat="1" ht="12" x14ac:dyDescent="0.25">
      <c r="A9476" s="772"/>
      <c r="D9476" s="515" t="s">
        <v>16164</v>
      </c>
      <c r="E9476" s="779" t="s">
        <v>16165</v>
      </c>
      <c r="F9476" s="780" t="s">
        <v>5604</v>
      </c>
      <c r="G9476" s="781" t="s">
        <v>5515</v>
      </c>
      <c r="H9476" s="781" t="s">
        <v>5516</v>
      </c>
      <c r="I9476" s="781" t="s">
        <v>5517</v>
      </c>
      <c r="J9476" s="782">
        <v>50000</v>
      </c>
      <c r="K9476" s="783">
        <v>50000</v>
      </c>
      <c r="L9476" s="784">
        <f t="shared" si="626"/>
        <v>0</v>
      </c>
      <c r="M9476" s="784">
        <f t="shared" si="627"/>
        <v>0</v>
      </c>
      <c r="N9476" s="782">
        <v>50000</v>
      </c>
      <c r="O9476" s="782">
        <v>50000</v>
      </c>
      <c r="P9476" s="515">
        <v>150000</v>
      </c>
      <c r="Q9476" s="782">
        <v>50000</v>
      </c>
      <c r="R9476" s="782"/>
      <c r="T9476" s="568"/>
    </row>
    <row r="9477" spans="1:20" s="498" customFormat="1" ht="24" x14ac:dyDescent="0.25">
      <c r="A9477" s="772"/>
      <c r="D9477" s="515" t="s">
        <v>16166</v>
      </c>
      <c r="E9477" s="779" t="s">
        <v>16167</v>
      </c>
      <c r="F9477" s="780" t="s">
        <v>5610</v>
      </c>
      <c r="G9477" s="781" t="s">
        <v>5515</v>
      </c>
      <c r="H9477" s="781" t="s">
        <v>5516</v>
      </c>
      <c r="I9477" s="781" t="s">
        <v>5517</v>
      </c>
      <c r="J9477" s="782">
        <v>0</v>
      </c>
      <c r="K9477" s="783">
        <v>0</v>
      </c>
      <c r="L9477" s="784">
        <f t="shared" si="626"/>
        <v>0</v>
      </c>
      <c r="M9477" s="784">
        <f t="shared" si="627"/>
        <v>0</v>
      </c>
      <c r="N9477" s="782">
        <v>0</v>
      </c>
      <c r="O9477" s="782">
        <v>0</v>
      </c>
      <c r="P9477" s="515">
        <v>0</v>
      </c>
      <c r="Q9477" s="782">
        <v>0</v>
      </c>
      <c r="R9477" s="782"/>
      <c r="T9477" s="568"/>
    </row>
    <row r="9478" spans="1:20" s="498" customFormat="1" ht="12" x14ac:dyDescent="0.25">
      <c r="A9478" s="772"/>
      <c r="D9478" s="515" t="s">
        <v>16168</v>
      </c>
      <c r="E9478" s="779" t="s">
        <v>16169</v>
      </c>
      <c r="F9478" s="780" t="s">
        <v>5631</v>
      </c>
      <c r="G9478" s="781" t="s">
        <v>5515</v>
      </c>
      <c r="H9478" s="781" t="s">
        <v>5516</v>
      </c>
      <c r="I9478" s="781" t="s">
        <v>5517</v>
      </c>
      <c r="J9478" s="782">
        <v>400000</v>
      </c>
      <c r="K9478" s="783">
        <v>400000</v>
      </c>
      <c r="L9478" s="784">
        <f t="shared" si="626"/>
        <v>0</v>
      </c>
      <c r="M9478" s="784">
        <f t="shared" si="627"/>
        <v>0</v>
      </c>
      <c r="N9478" s="782">
        <v>400000</v>
      </c>
      <c r="O9478" s="782">
        <v>500000</v>
      </c>
      <c r="P9478" s="515">
        <v>1300000</v>
      </c>
      <c r="Q9478" s="782">
        <v>400000</v>
      </c>
      <c r="R9478" s="782"/>
      <c r="T9478" s="568"/>
    </row>
    <row r="9479" spans="1:20" s="498" customFormat="1" ht="36" x14ac:dyDescent="0.25">
      <c r="A9479" s="772"/>
      <c r="D9479" s="515" t="s">
        <v>16170</v>
      </c>
      <c r="E9479" s="779" t="s">
        <v>16171</v>
      </c>
      <c r="F9479" s="780" t="s">
        <v>5634</v>
      </c>
      <c r="G9479" s="781" t="s">
        <v>5515</v>
      </c>
      <c r="H9479" s="781" t="s">
        <v>5516</v>
      </c>
      <c r="I9479" s="781" t="s">
        <v>5517</v>
      </c>
      <c r="J9479" s="782">
        <v>700000</v>
      </c>
      <c r="K9479" s="783">
        <v>700000</v>
      </c>
      <c r="L9479" s="784">
        <f t="shared" si="626"/>
        <v>0</v>
      </c>
      <c r="M9479" s="784">
        <f t="shared" si="627"/>
        <v>0</v>
      </c>
      <c r="N9479" s="782">
        <v>700000</v>
      </c>
      <c r="O9479" s="782">
        <v>800000</v>
      </c>
      <c r="P9479" s="515">
        <v>2200000</v>
      </c>
      <c r="Q9479" s="782">
        <v>700000</v>
      </c>
      <c r="R9479" s="782"/>
      <c r="T9479" s="568"/>
    </row>
    <row r="9480" spans="1:20" s="498" customFormat="1" ht="24" x14ac:dyDescent="0.25">
      <c r="A9480" s="772"/>
      <c r="D9480" s="515" t="s">
        <v>16172</v>
      </c>
      <c r="E9480" s="779" t="s">
        <v>16173</v>
      </c>
      <c r="F9480" s="780" t="s">
        <v>5637</v>
      </c>
      <c r="G9480" s="781" t="s">
        <v>5515</v>
      </c>
      <c r="H9480" s="781" t="s">
        <v>5516</v>
      </c>
      <c r="I9480" s="781" t="s">
        <v>5517</v>
      </c>
      <c r="J9480" s="782">
        <v>500000</v>
      </c>
      <c r="K9480" s="783">
        <v>500000</v>
      </c>
      <c r="L9480" s="784">
        <f t="shared" si="626"/>
        <v>0</v>
      </c>
      <c r="M9480" s="784">
        <f t="shared" si="627"/>
        <v>0</v>
      </c>
      <c r="N9480" s="782">
        <v>500000</v>
      </c>
      <c r="O9480" s="782">
        <v>500000</v>
      </c>
      <c r="P9480" s="515">
        <v>1500000</v>
      </c>
      <c r="Q9480" s="782">
        <v>500000</v>
      </c>
      <c r="R9480" s="782"/>
      <c r="T9480" s="568"/>
    </row>
    <row r="9481" spans="1:20" s="498" customFormat="1" ht="24" x14ac:dyDescent="0.25">
      <c r="A9481" s="772"/>
      <c r="D9481" s="515" t="s">
        <v>16174</v>
      </c>
      <c r="E9481" s="779" t="s">
        <v>16175</v>
      </c>
      <c r="F9481" s="780" t="s">
        <v>5643</v>
      </c>
      <c r="G9481" s="781" t="s">
        <v>5515</v>
      </c>
      <c r="H9481" s="781" t="s">
        <v>5516</v>
      </c>
      <c r="I9481" s="781" t="s">
        <v>5517</v>
      </c>
      <c r="J9481" s="782">
        <v>200000</v>
      </c>
      <c r="K9481" s="783">
        <v>200000</v>
      </c>
      <c r="L9481" s="784">
        <f t="shared" si="626"/>
        <v>0</v>
      </c>
      <c r="M9481" s="784">
        <f t="shared" si="627"/>
        <v>0</v>
      </c>
      <c r="N9481" s="782">
        <v>200000</v>
      </c>
      <c r="O9481" s="782">
        <v>200000</v>
      </c>
      <c r="P9481" s="515">
        <v>600000</v>
      </c>
      <c r="Q9481" s="782">
        <v>200000</v>
      </c>
      <c r="R9481" s="782"/>
      <c r="T9481" s="568"/>
    </row>
    <row r="9482" spans="1:20" s="498" customFormat="1" ht="24" x14ac:dyDescent="0.25">
      <c r="A9482" s="772"/>
      <c r="D9482" s="515" t="s">
        <v>16176</v>
      </c>
      <c r="E9482" s="779" t="s">
        <v>16177</v>
      </c>
      <c r="F9482" s="780" t="s">
        <v>5646</v>
      </c>
      <c r="G9482" s="781" t="s">
        <v>5515</v>
      </c>
      <c r="H9482" s="781" t="s">
        <v>5516</v>
      </c>
      <c r="I9482" s="781" t="s">
        <v>5517</v>
      </c>
      <c r="J9482" s="782">
        <v>200000</v>
      </c>
      <c r="K9482" s="783">
        <v>200000</v>
      </c>
      <c r="L9482" s="784">
        <f t="shared" si="626"/>
        <v>0</v>
      </c>
      <c r="M9482" s="784">
        <f t="shared" si="627"/>
        <v>0</v>
      </c>
      <c r="N9482" s="782">
        <v>200000</v>
      </c>
      <c r="O9482" s="782">
        <v>200000</v>
      </c>
      <c r="P9482" s="515">
        <v>600000</v>
      </c>
      <c r="Q9482" s="782">
        <v>200000</v>
      </c>
      <c r="R9482" s="782"/>
      <c r="T9482" s="568"/>
    </row>
    <row r="9483" spans="1:20" s="498" customFormat="1" ht="12" x14ac:dyDescent="0.25">
      <c r="A9483" s="772"/>
      <c r="D9483" s="515" t="s">
        <v>16178</v>
      </c>
      <c r="E9483" s="779" t="s">
        <v>16179</v>
      </c>
      <c r="F9483" s="515" t="s">
        <v>5649</v>
      </c>
      <c r="G9483" s="781" t="s">
        <v>5515</v>
      </c>
      <c r="H9483" s="781" t="s">
        <v>5516</v>
      </c>
      <c r="I9483" s="781" t="s">
        <v>5517</v>
      </c>
      <c r="J9483" s="782">
        <v>500000</v>
      </c>
      <c r="K9483" s="783">
        <v>500000</v>
      </c>
      <c r="L9483" s="784">
        <f t="shared" si="626"/>
        <v>0</v>
      </c>
      <c r="M9483" s="784">
        <f t="shared" si="627"/>
        <v>0</v>
      </c>
      <c r="N9483" s="782">
        <v>500000</v>
      </c>
      <c r="O9483" s="782">
        <v>500000</v>
      </c>
      <c r="P9483" s="515">
        <v>1500000</v>
      </c>
      <c r="Q9483" s="782">
        <v>500000</v>
      </c>
      <c r="R9483" s="782"/>
      <c r="T9483" s="568"/>
    </row>
    <row r="9484" spans="1:20" s="498" customFormat="1" ht="12" x14ac:dyDescent="0.25">
      <c r="A9484" s="772"/>
      <c r="D9484" s="515" t="s">
        <v>16180</v>
      </c>
      <c r="E9484" s="779" t="s">
        <v>16181</v>
      </c>
      <c r="F9484" s="515" t="s">
        <v>16182</v>
      </c>
      <c r="G9484" s="781" t="s">
        <v>5515</v>
      </c>
      <c r="H9484" s="781" t="s">
        <v>5516</v>
      </c>
      <c r="I9484" s="781" t="s">
        <v>5517</v>
      </c>
      <c r="J9484" s="782">
        <v>0</v>
      </c>
      <c r="K9484" s="783">
        <v>0</v>
      </c>
      <c r="L9484" s="784">
        <f t="shared" si="626"/>
        <v>0</v>
      </c>
      <c r="M9484" s="784">
        <f t="shared" si="627"/>
        <v>0</v>
      </c>
      <c r="N9484" s="782">
        <v>0</v>
      </c>
      <c r="O9484" s="782">
        <v>0</v>
      </c>
      <c r="P9484" s="515">
        <v>0</v>
      </c>
      <c r="Q9484" s="782">
        <v>0</v>
      </c>
      <c r="R9484" s="782"/>
      <c r="T9484" s="568"/>
    </row>
    <row r="9485" spans="1:20" s="498" customFormat="1" ht="12" x14ac:dyDescent="0.25">
      <c r="A9485" s="772"/>
      <c r="D9485" s="515" t="s">
        <v>16183</v>
      </c>
      <c r="E9485" s="779" t="s">
        <v>16184</v>
      </c>
      <c r="F9485" s="780" t="s">
        <v>5664</v>
      </c>
      <c r="G9485" s="781" t="s">
        <v>5515</v>
      </c>
      <c r="H9485" s="781" t="s">
        <v>5516</v>
      </c>
      <c r="I9485" s="781" t="s">
        <v>5517</v>
      </c>
      <c r="J9485" s="782">
        <v>900000</v>
      </c>
      <c r="K9485" s="783">
        <v>900000</v>
      </c>
      <c r="L9485" s="784">
        <f t="shared" si="626"/>
        <v>0</v>
      </c>
      <c r="M9485" s="784">
        <f t="shared" si="627"/>
        <v>0</v>
      </c>
      <c r="N9485" s="782">
        <v>900000</v>
      </c>
      <c r="O9485" s="782">
        <v>900000</v>
      </c>
      <c r="P9485" s="515">
        <v>2700000</v>
      </c>
      <c r="Q9485" s="782">
        <v>900000</v>
      </c>
      <c r="R9485" s="782"/>
      <c r="T9485" s="568"/>
    </row>
    <row r="9486" spans="1:20" s="498" customFormat="1" ht="12" x14ac:dyDescent="0.25">
      <c r="A9486" s="772"/>
      <c r="D9486" s="515" t="s">
        <v>16185</v>
      </c>
      <c r="E9486" s="779" t="s">
        <v>16186</v>
      </c>
      <c r="F9486" s="515" t="s">
        <v>5676</v>
      </c>
      <c r="G9486" s="781" t="s">
        <v>5515</v>
      </c>
      <c r="H9486" s="781" t="s">
        <v>5516</v>
      </c>
      <c r="I9486" s="781" t="s">
        <v>5517</v>
      </c>
      <c r="J9486" s="782">
        <v>2500000</v>
      </c>
      <c r="K9486" s="783">
        <v>2500000</v>
      </c>
      <c r="L9486" s="784">
        <f t="shared" si="626"/>
        <v>0</v>
      </c>
      <c r="M9486" s="784">
        <f t="shared" si="627"/>
        <v>0</v>
      </c>
      <c r="N9486" s="782">
        <v>2500000</v>
      </c>
      <c r="O9486" s="782">
        <v>2500000</v>
      </c>
      <c r="P9486" s="515">
        <v>7500000</v>
      </c>
      <c r="Q9486" s="782">
        <v>2500000</v>
      </c>
      <c r="R9486" s="782"/>
      <c r="T9486" s="568"/>
    </row>
    <row r="9487" spans="1:20" s="498" customFormat="1" ht="12" x14ac:dyDescent="0.25">
      <c r="A9487" s="772"/>
      <c r="D9487" s="515" t="s">
        <v>16187</v>
      </c>
      <c r="E9487" s="779" t="s">
        <v>16188</v>
      </c>
      <c r="F9487" s="780" t="s">
        <v>5679</v>
      </c>
      <c r="G9487" s="781" t="s">
        <v>5515</v>
      </c>
      <c r="H9487" s="781" t="s">
        <v>5516</v>
      </c>
      <c r="I9487" s="781" t="s">
        <v>5517</v>
      </c>
      <c r="J9487" s="782">
        <v>0</v>
      </c>
      <c r="K9487" s="783">
        <v>0</v>
      </c>
      <c r="L9487" s="784">
        <f t="shared" si="626"/>
        <v>0</v>
      </c>
      <c r="M9487" s="784">
        <f t="shared" si="627"/>
        <v>0</v>
      </c>
      <c r="N9487" s="782">
        <v>0</v>
      </c>
      <c r="O9487" s="782">
        <v>0</v>
      </c>
      <c r="P9487" s="515">
        <v>0</v>
      </c>
      <c r="Q9487" s="782">
        <v>0</v>
      </c>
      <c r="R9487" s="782"/>
      <c r="T9487" s="568"/>
    </row>
    <row r="9488" spans="1:20" s="498" customFormat="1" ht="12" x14ac:dyDescent="0.25">
      <c r="A9488" s="772"/>
      <c r="D9488" s="515" t="s">
        <v>16189</v>
      </c>
      <c r="E9488" s="779" t="s">
        <v>16190</v>
      </c>
      <c r="F9488" s="515" t="s">
        <v>5688</v>
      </c>
      <c r="G9488" s="781" t="s">
        <v>5515</v>
      </c>
      <c r="H9488" s="781" t="s">
        <v>5516</v>
      </c>
      <c r="I9488" s="781" t="s">
        <v>5517</v>
      </c>
      <c r="J9488" s="782">
        <v>300000</v>
      </c>
      <c r="K9488" s="783">
        <v>300000</v>
      </c>
      <c r="L9488" s="784">
        <f t="shared" si="626"/>
        <v>0</v>
      </c>
      <c r="M9488" s="784">
        <f t="shared" si="627"/>
        <v>0</v>
      </c>
      <c r="N9488" s="782">
        <v>300000</v>
      </c>
      <c r="O9488" s="782">
        <v>300000</v>
      </c>
      <c r="P9488" s="515">
        <v>900000</v>
      </c>
      <c r="Q9488" s="782">
        <v>300000</v>
      </c>
      <c r="R9488" s="782"/>
      <c r="T9488" s="568"/>
    </row>
    <row r="9489" spans="1:20" s="498" customFormat="1" ht="12" x14ac:dyDescent="0.25">
      <c r="A9489" s="772"/>
      <c r="D9489" s="515" t="s">
        <v>16191</v>
      </c>
      <c r="E9489" s="779" t="s">
        <v>16192</v>
      </c>
      <c r="F9489" s="780" t="s">
        <v>5703</v>
      </c>
      <c r="G9489" s="781" t="s">
        <v>5515</v>
      </c>
      <c r="H9489" s="781" t="s">
        <v>5516</v>
      </c>
      <c r="I9489" s="781" t="s">
        <v>5517</v>
      </c>
      <c r="J9489" s="782">
        <v>1000000</v>
      </c>
      <c r="K9489" s="783">
        <v>1000000</v>
      </c>
      <c r="L9489" s="784">
        <f t="shared" si="626"/>
        <v>0</v>
      </c>
      <c r="M9489" s="784">
        <f t="shared" si="627"/>
        <v>0</v>
      </c>
      <c r="N9489" s="782">
        <v>1000000</v>
      </c>
      <c r="O9489" s="782">
        <v>1000000</v>
      </c>
      <c r="P9489" s="515">
        <v>3000000</v>
      </c>
      <c r="Q9489" s="782">
        <v>900000</v>
      </c>
      <c r="R9489" s="782"/>
      <c r="T9489" s="568"/>
    </row>
    <row r="9490" spans="1:20" s="498" customFormat="1" ht="12" x14ac:dyDescent="0.25">
      <c r="A9490" s="772"/>
      <c r="D9490" s="515" t="s">
        <v>16193</v>
      </c>
      <c r="E9490" s="779" t="s">
        <v>16194</v>
      </c>
      <c r="F9490" s="515" t="s">
        <v>5709</v>
      </c>
      <c r="G9490" s="781" t="s">
        <v>5515</v>
      </c>
      <c r="H9490" s="781" t="s">
        <v>5516</v>
      </c>
      <c r="I9490" s="781" t="s">
        <v>5517</v>
      </c>
      <c r="J9490" s="782">
        <v>250000</v>
      </c>
      <c r="K9490" s="783">
        <v>250000</v>
      </c>
      <c r="L9490" s="784">
        <f t="shared" si="626"/>
        <v>0</v>
      </c>
      <c r="M9490" s="784">
        <f t="shared" si="627"/>
        <v>0</v>
      </c>
      <c r="N9490" s="782">
        <v>250000</v>
      </c>
      <c r="O9490" s="782">
        <v>250000</v>
      </c>
      <c r="P9490" s="515">
        <v>750000</v>
      </c>
      <c r="Q9490" s="782">
        <v>250000</v>
      </c>
      <c r="R9490" s="782"/>
      <c r="T9490" s="568"/>
    </row>
    <row r="9491" spans="1:20" s="498" customFormat="1" ht="24" x14ac:dyDescent="0.25">
      <c r="A9491" s="772"/>
      <c r="D9491" s="515" t="s">
        <v>16195</v>
      </c>
      <c r="E9491" s="779" t="s">
        <v>16196</v>
      </c>
      <c r="F9491" s="780" t="s">
        <v>5715</v>
      </c>
      <c r="G9491" s="781" t="s">
        <v>5515</v>
      </c>
      <c r="H9491" s="781" t="s">
        <v>5516</v>
      </c>
      <c r="I9491" s="781" t="s">
        <v>5517</v>
      </c>
      <c r="J9491" s="782">
        <v>0</v>
      </c>
      <c r="K9491" s="783">
        <v>0</v>
      </c>
      <c r="L9491" s="784">
        <f t="shared" si="626"/>
        <v>0</v>
      </c>
      <c r="M9491" s="784">
        <f t="shared" si="627"/>
        <v>0</v>
      </c>
      <c r="N9491" s="782">
        <v>0</v>
      </c>
      <c r="O9491" s="782">
        <v>0</v>
      </c>
      <c r="P9491" s="515">
        <v>0</v>
      </c>
      <c r="Q9491" s="782">
        <v>20000</v>
      </c>
      <c r="R9491" s="782"/>
      <c r="T9491" s="568"/>
    </row>
    <row r="9492" spans="1:20" s="498" customFormat="1" ht="12" x14ac:dyDescent="0.25">
      <c r="A9492" s="772"/>
      <c r="D9492" s="515" t="s">
        <v>16197</v>
      </c>
      <c r="E9492" s="779" t="s">
        <v>16198</v>
      </c>
      <c r="F9492" s="780" t="s">
        <v>5721</v>
      </c>
      <c r="G9492" s="781" t="s">
        <v>5515</v>
      </c>
      <c r="H9492" s="781" t="s">
        <v>5516</v>
      </c>
      <c r="I9492" s="781" t="s">
        <v>5517</v>
      </c>
      <c r="J9492" s="782">
        <v>700000</v>
      </c>
      <c r="K9492" s="783">
        <v>700000</v>
      </c>
      <c r="L9492" s="782">
        <f t="shared" si="626"/>
        <v>0</v>
      </c>
      <c r="M9492" s="782">
        <f t="shared" si="627"/>
        <v>0</v>
      </c>
      <c r="N9492" s="782">
        <v>700000</v>
      </c>
      <c r="O9492" s="782">
        <v>800000</v>
      </c>
      <c r="P9492" s="515">
        <v>2200000</v>
      </c>
      <c r="Q9492" s="782">
        <v>700000</v>
      </c>
      <c r="R9492" s="782"/>
      <c r="T9492" s="568"/>
    </row>
    <row r="9493" spans="1:20" s="751" customFormat="1" ht="13.8" x14ac:dyDescent="0.3">
      <c r="A9493" s="946" t="s">
        <v>5500</v>
      </c>
      <c r="B9493" s="946"/>
      <c r="C9493" s="946"/>
      <c r="D9493" s="946"/>
      <c r="E9493" s="946"/>
      <c r="F9493" s="946"/>
      <c r="G9493" s="946"/>
      <c r="H9493" s="946"/>
      <c r="I9493" s="946"/>
      <c r="J9493" s="946"/>
      <c r="K9493" s="946"/>
      <c r="L9493" s="946"/>
      <c r="M9493" s="946"/>
      <c r="N9493" s="946"/>
      <c r="O9493" s="946"/>
      <c r="P9493" s="946"/>
      <c r="Q9493" s="946"/>
      <c r="T9493" s="752"/>
    </row>
    <row r="9494" spans="1:20" s="751" customFormat="1" ht="13.8" x14ac:dyDescent="0.3">
      <c r="A9494" s="946" t="s">
        <v>5501</v>
      </c>
      <c r="B9494" s="946"/>
      <c r="C9494" s="946"/>
      <c r="D9494" s="946"/>
      <c r="E9494" s="946"/>
      <c r="F9494" s="946"/>
      <c r="G9494" s="946"/>
      <c r="H9494" s="946"/>
      <c r="I9494" s="946"/>
      <c r="J9494" s="946"/>
      <c r="K9494" s="946"/>
      <c r="L9494" s="946"/>
      <c r="M9494" s="946"/>
      <c r="N9494" s="946"/>
      <c r="O9494" s="946"/>
      <c r="P9494" s="946"/>
      <c r="Q9494" s="946"/>
      <c r="T9494" s="752"/>
    </row>
    <row r="9495" spans="1:20" s="753" customFormat="1" ht="13.2" x14ac:dyDescent="0.25">
      <c r="A9495" s="947" t="s">
        <v>12786</v>
      </c>
      <c r="B9495" s="947"/>
      <c r="C9495" s="947"/>
      <c r="D9495" s="947"/>
      <c r="E9495" s="947"/>
      <c r="F9495" s="947"/>
      <c r="G9495" s="947"/>
      <c r="H9495" s="947"/>
      <c r="I9495" s="947"/>
      <c r="J9495" s="947"/>
      <c r="K9495" s="947"/>
      <c r="L9495" s="947"/>
      <c r="M9495" s="947"/>
      <c r="N9495" s="947"/>
      <c r="O9495" s="947"/>
      <c r="P9495" s="947"/>
      <c r="Q9495" s="947"/>
      <c r="T9495" s="754"/>
    </row>
    <row r="9496" spans="1:20" s="760" customFormat="1" ht="24" x14ac:dyDescent="0.25">
      <c r="A9496" s="943" t="s">
        <v>5502</v>
      </c>
      <c r="B9496" s="948" t="s">
        <v>5503</v>
      </c>
      <c r="C9496" s="949"/>
      <c r="D9496" s="755"/>
      <c r="E9496" s="943" t="s">
        <v>5504</v>
      </c>
      <c r="F9496" s="943" t="s">
        <v>4881</v>
      </c>
      <c r="G9496" s="943" t="s">
        <v>5505</v>
      </c>
      <c r="H9496" s="943" t="s">
        <v>5506</v>
      </c>
      <c r="I9496" s="943" t="s">
        <v>5507</v>
      </c>
      <c r="J9496" s="756" t="s">
        <v>3115</v>
      </c>
      <c r="K9496" s="757" t="s">
        <v>3116</v>
      </c>
      <c r="L9496" s="758" t="s">
        <v>5508</v>
      </c>
      <c r="M9496" s="758" t="s">
        <v>5509</v>
      </c>
      <c r="N9496" s="756" t="s">
        <v>3116</v>
      </c>
      <c r="O9496" s="756" t="s">
        <v>3116</v>
      </c>
      <c r="P9496" s="759" t="s">
        <v>3317</v>
      </c>
      <c r="Q9496" s="759" t="s">
        <v>3341</v>
      </c>
      <c r="R9496" s="759" t="s">
        <v>5510</v>
      </c>
      <c r="T9496" s="761"/>
    </row>
    <row r="9497" spans="1:20" s="760" customFormat="1" ht="12" x14ac:dyDescent="0.25">
      <c r="A9497" s="944"/>
      <c r="B9497" s="950"/>
      <c r="C9497" s="951"/>
      <c r="D9497" s="762"/>
      <c r="E9497" s="944"/>
      <c r="F9497" s="944"/>
      <c r="G9497" s="944"/>
      <c r="H9497" s="944"/>
      <c r="I9497" s="944"/>
      <c r="J9497" s="763">
        <v>2020</v>
      </c>
      <c r="K9497" s="764" t="s">
        <v>3120</v>
      </c>
      <c r="L9497" s="765" t="s">
        <v>3120</v>
      </c>
      <c r="M9497" s="765" t="s">
        <v>3120</v>
      </c>
      <c r="N9497" s="766" t="s">
        <v>5068</v>
      </c>
      <c r="O9497" s="766" t="s">
        <v>5069</v>
      </c>
      <c r="P9497" s="763" t="s">
        <v>4882</v>
      </c>
      <c r="Q9497" s="766" t="s">
        <v>5102</v>
      </c>
      <c r="R9497" s="763"/>
      <c r="T9497" s="761"/>
    </row>
    <row r="9498" spans="1:20" s="760" customFormat="1" ht="12" x14ac:dyDescent="0.25">
      <c r="A9498" s="945"/>
      <c r="B9498" s="952"/>
      <c r="C9498" s="953"/>
      <c r="D9498" s="768"/>
      <c r="E9498" s="945"/>
      <c r="F9498" s="945"/>
      <c r="G9498" s="945"/>
      <c r="H9498" s="945"/>
      <c r="I9498" s="945"/>
      <c r="J9498" s="769" t="s">
        <v>14</v>
      </c>
      <c r="K9498" s="770" t="s">
        <v>14</v>
      </c>
      <c r="L9498" s="771" t="s">
        <v>14</v>
      </c>
      <c r="M9498" s="771" t="s">
        <v>14</v>
      </c>
      <c r="N9498" s="769" t="s">
        <v>14</v>
      </c>
      <c r="O9498" s="769" t="s">
        <v>14</v>
      </c>
      <c r="P9498" s="769" t="s">
        <v>14</v>
      </c>
      <c r="Q9498" s="769" t="s">
        <v>14</v>
      </c>
      <c r="R9498" s="769"/>
      <c r="T9498" s="761"/>
    </row>
    <row r="9499" spans="1:20" s="498" customFormat="1" ht="12" x14ac:dyDescent="0.25">
      <c r="A9499" s="772"/>
      <c r="D9499" s="515" t="s">
        <v>16199</v>
      </c>
      <c r="E9499" s="779" t="s">
        <v>16200</v>
      </c>
      <c r="F9499" s="515" t="s">
        <v>5724</v>
      </c>
      <c r="G9499" s="781" t="s">
        <v>5515</v>
      </c>
      <c r="H9499" s="781" t="s">
        <v>5516</v>
      </c>
      <c r="I9499" s="781" t="s">
        <v>5517</v>
      </c>
      <c r="J9499" s="782">
        <v>600000</v>
      </c>
      <c r="K9499" s="783">
        <v>600000</v>
      </c>
      <c r="L9499" s="784">
        <f t="shared" si="626"/>
        <v>0</v>
      </c>
      <c r="M9499" s="784">
        <f t="shared" si="627"/>
        <v>0</v>
      </c>
      <c r="N9499" s="782">
        <v>600000</v>
      </c>
      <c r="O9499" s="782">
        <v>600000</v>
      </c>
      <c r="P9499" s="515">
        <v>1800000</v>
      </c>
      <c r="Q9499" s="782">
        <v>600000</v>
      </c>
      <c r="R9499" s="782"/>
      <c r="T9499" s="568"/>
    </row>
    <row r="9500" spans="1:20" s="498" customFormat="1" ht="12" x14ac:dyDescent="0.25">
      <c r="A9500" s="772"/>
      <c r="D9500" s="515" t="s">
        <v>16201</v>
      </c>
      <c r="E9500" s="779" t="s">
        <v>16202</v>
      </c>
      <c r="F9500" s="780" t="s">
        <v>5727</v>
      </c>
      <c r="G9500" s="781" t="s">
        <v>5515</v>
      </c>
      <c r="H9500" s="781" t="s">
        <v>5516</v>
      </c>
      <c r="I9500" s="781" t="s">
        <v>5517</v>
      </c>
      <c r="J9500" s="782">
        <v>400000</v>
      </c>
      <c r="K9500" s="783">
        <v>400000</v>
      </c>
      <c r="L9500" s="784">
        <f t="shared" si="626"/>
        <v>0</v>
      </c>
      <c r="M9500" s="784">
        <f t="shared" si="627"/>
        <v>0</v>
      </c>
      <c r="N9500" s="782">
        <v>400000</v>
      </c>
      <c r="O9500" s="782">
        <v>400000</v>
      </c>
      <c r="P9500" s="515">
        <v>1200000</v>
      </c>
      <c r="Q9500" s="782">
        <v>400000</v>
      </c>
      <c r="R9500" s="782"/>
      <c r="T9500" s="568"/>
    </row>
    <row r="9501" spans="1:20" s="498" customFormat="1" ht="12" x14ac:dyDescent="0.25">
      <c r="A9501" s="772"/>
      <c r="D9501" s="515" t="s">
        <v>16203</v>
      </c>
      <c r="E9501" s="779" t="s">
        <v>16204</v>
      </c>
      <c r="F9501" s="780" t="s">
        <v>5739</v>
      </c>
      <c r="G9501" s="781" t="s">
        <v>11566</v>
      </c>
      <c r="H9501" s="781" t="s">
        <v>11567</v>
      </c>
      <c r="I9501" s="781" t="s">
        <v>5517</v>
      </c>
      <c r="J9501" s="782">
        <v>15000000</v>
      </c>
      <c r="K9501" s="783">
        <v>80000000</v>
      </c>
      <c r="L9501" s="784">
        <v>0</v>
      </c>
      <c r="M9501" s="784">
        <f t="shared" si="627"/>
        <v>65000000</v>
      </c>
      <c r="N9501" s="782">
        <v>15000000</v>
      </c>
      <c r="O9501" s="782">
        <v>15000000</v>
      </c>
      <c r="P9501" s="515">
        <v>45000000</v>
      </c>
      <c r="Q9501" s="782">
        <v>15000000</v>
      </c>
      <c r="R9501" s="782"/>
      <c r="T9501" s="568"/>
    </row>
    <row r="9502" spans="1:20" s="498" customFormat="1" ht="12" x14ac:dyDescent="0.25">
      <c r="A9502" s="772"/>
      <c r="D9502" s="515" t="s">
        <v>16205</v>
      </c>
      <c r="E9502" s="779" t="s">
        <v>16206</v>
      </c>
      <c r="F9502" s="515" t="s">
        <v>5881</v>
      </c>
      <c r="G9502" s="781" t="s">
        <v>5515</v>
      </c>
      <c r="H9502" s="781" t="s">
        <v>5516</v>
      </c>
      <c r="I9502" s="781" t="s">
        <v>5517</v>
      </c>
      <c r="J9502" s="782">
        <v>250000</v>
      </c>
      <c r="K9502" s="783">
        <v>250000</v>
      </c>
      <c r="L9502" s="784">
        <f t="shared" si="626"/>
        <v>0</v>
      </c>
      <c r="M9502" s="784">
        <f t="shared" si="627"/>
        <v>0</v>
      </c>
      <c r="N9502" s="782">
        <v>250000</v>
      </c>
      <c r="O9502" s="782">
        <v>250000</v>
      </c>
      <c r="P9502" s="515">
        <v>750000</v>
      </c>
      <c r="Q9502" s="782">
        <v>250000</v>
      </c>
      <c r="R9502" s="782"/>
      <c r="T9502" s="568"/>
    </row>
    <row r="9503" spans="1:20" s="498" customFormat="1" ht="12" x14ac:dyDescent="0.25">
      <c r="A9503" s="772"/>
      <c r="D9503" s="515" t="s">
        <v>16207</v>
      </c>
      <c r="E9503" s="779" t="s">
        <v>16208</v>
      </c>
      <c r="F9503" s="780" t="s">
        <v>5757</v>
      </c>
      <c r="G9503" s="781" t="s">
        <v>11566</v>
      </c>
      <c r="H9503" s="781" t="s">
        <v>11567</v>
      </c>
      <c r="I9503" s="781" t="s">
        <v>5517</v>
      </c>
      <c r="J9503" s="782">
        <v>200000</v>
      </c>
      <c r="K9503" s="783">
        <v>200000</v>
      </c>
      <c r="L9503" s="784">
        <f t="shared" si="626"/>
        <v>0</v>
      </c>
      <c r="M9503" s="784">
        <f t="shared" si="627"/>
        <v>0</v>
      </c>
      <c r="N9503" s="782">
        <v>200000</v>
      </c>
      <c r="O9503" s="782">
        <v>200000</v>
      </c>
      <c r="P9503" s="515">
        <v>600000</v>
      </c>
      <c r="Q9503" s="782">
        <v>200000</v>
      </c>
      <c r="R9503" s="782"/>
      <c r="T9503" s="568"/>
    </row>
    <row r="9504" spans="1:20" s="498" customFormat="1" ht="12" x14ac:dyDescent="0.25">
      <c r="A9504" s="772"/>
      <c r="D9504" s="515" t="s">
        <v>16209</v>
      </c>
      <c r="E9504" s="779" t="s">
        <v>16210</v>
      </c>
      <c r="F9504" s="515" t="s">
        <v>5765</v>
      </c>
      <c r="G9504" s="781" t="s">
        <v>5515</v>
      </c>
      <c r="H9504" s="781" t="s">
        <v>5516</v>
      </c>
      <c r="I9504" s="781" t="s">
        <v>5517</v>
      </c>
      <c r="J9504" s="782">
        <v>2000000</v>
      </c>
      <c r="K9504" s="783">
        <v>2000000</v>
      </c>
      <c r="L9504" s="782">
        <f t="shared" si="626"/>
        <v>0</v>
      </c>
      <c r="M9504" s="782">
        <f t="shared" si="627"/>
        <v>0</v>
      </c>
      <c r="N9504" s="782">
        <v>2000000</v>
      </c>
      <c r="O9504" s="782">
        <v>2000000</v>
      </c>
      <c r="P9504" s="515">
        <v>6000000</v>
      </c>
      <c r="Q9504" s="782">
        <v>2000000</v>
      </c>
      <c r="R9504" s="782"/>
      <c r="T9504" s="568"/>
    </row>
    <row r="9505" spans="1:20" s="498" customFormat="1" ht="12" x14ac:dyDescent="0.25">
      <c r="A9505" s="772"/>
      <c r="B9505" s="566" t="s">
        <v>3108</v>
      </c>
      <c r="C9505" s="810"/>
      <c r="D9505" s="519"/>
      <c r="E9505" s="816"/>
      <c r="F9505" s="844"/>
      <c r="G9505" s="816"/>
      <c r="H9505" s="816"/>
      <c r="I9505" s="786"/>
      <c r="J9505" s="784">
        <v>45685648</v>
      </c>
      <c r="K9505" s="789">
        <f>SUM(K9446,K9468)</f>
        <v>110685648</v>
      </c>
      <c r="L9505" s="784">
        <f>SUM(L9446,L9468)</f>
        <v>0</v>
      </c>
      <c r="M9505" s="782">
        <f>SUM(M9446,M9468)</f>
        <v>65000000</v>
      </c>
      <c r="N9505" s="782">
        <f>SUM(N9446,N9468)</f>
        <v>46005955</v>
      </c>
      <c r="O9505" s="782">
        <f>SUM(O9446,O9468)</f>
        <v>46726262</v>
      </c>
      <c r="P9505" s="515">
        <v>138417865</v>
      </c>
      <c r="Q9505" s="782">
        <v>57147935</v>
      </c>
      <c r="R9505" s="782"/>
      <c r="T9505" s="568"/>
    </row>
    <row r="9506" spans="1:20" s="498" customFormat="1" ht="12" x14ac:dyDescent="0.25">
      <c r="A9506" s="858" t="s">
        <v>716</v>
      </c>
      <c r="B9506" s="858"/>
      <c r="C9506" s="858"/>
      <c r="D9506" s="515"/>
      <c r="E9506" s="515"/>
      <c r="F9506" s="780"/>
      <c r="G9506" s="515"/>
      <c r="H9506" s="515"/>
      <c r="I9506" s="515"/>
      <c r="J9506" s="782">
        <v>20201983607</v>
      </c>
      <c r="K9506" s="783"/>
      <c r="L9506" s="782"/>
      <c r="M9506" s="782"/>
      <c r="N9506" s="782"/>
      <c r="O9506" s="782"/>
      <c r="P9506" s="515"/>
      <c r="Q9506" s="782"/>
      <c r="R9506" s="782"/>
      <c r="T9506" s="568"/>
    </row>
    <row r="9507" spans="1:20" s="498" customFormat="1" ht="12" x14ac:dyDescent="0.25">
      <c r="F9507" s="536"/>
      <c r="K9507" s="857"/>
      <c r="T9507" s="568"/>
    </row>
    <row r="9508" spans="1:20" s="498" customFormat="1" ht="12" x14ac:dyDescent="0.25">
      <c r="F9508" s="536"/>
      <c r="K9508" s="857"/>
      <c r="T9508" s="568"/>
    </row>
    <row r="9509" spans="1:20" s="498" customFormat="1" ht="12" x14ac:dyDescent="0.25">
      <c r="F9509" s="536"/>
      <c r="K9509" s="857"/>
      <c r="T9509" s="568"/>
    </row>
    <row r="9510" spans="1:20" s="498" customFormat="1" ht="12" x14ac:dyDescent="0.25">
      <c r="F9510" s="536"/>
      <c r="K9510" s="857"/>
      <c r="T9510" s="568"/>
    </row>
    <row r="9511" spans="1:20" s="498" customFormat="1" ht="12" x14ac:dyDescent="0.25">
      <c r="F9511" s="536"/>
      <c r="K9511" s="857"/>
      <c r="T9511" s="568"/>
    </row>
    <row r="9512" spans="1:20" s="498" customFormat="1" ht="12" x14ac:dyDescent="0.25">
      <c r="F9512" s="536"/>
      <c r="K9512" s="857"/>
      <c r="T9512" s="568"/>
    </row>
    <row r="9513" spans="1:20" s="498" customFormat="1" ht="12" x14ac:dyDescent="0.25">
      <c r="F9513" s="536"/>
      <c r="K9513" s="857"/>
      <c r="T9513" s="568"/>
    </row>
    <row r="9514" spans="1:20" s="498" customFormat="1" ht="12" x14ac:dyDescent="0.25">
      <c r="F9514" s="536"/>
      <c r="K9514" s="857"/>
      <c r="T9514" s="568"/>
    </row>
    <row r="9515" spans="1:20" s="498" customFormat="1" ht="12" x14ac:dyDescent="0.25">
      <c r="F9515" s="536"/>
      <c r="K9515" s="857"/>
      <c r="T9515" s="568"/>
    </row>
    <row r="9516" spans="1:20" s="498" customFormat="1" ht="12" x14ac:dyDescent="0.25">
      <c r="F9516" s="536"/>
      <c r="K9516" s="857"/>
      <c r="T9516" s="568"/>
    </row>
    <row r="9517" spans="1:20" s="498" customFormat="1" ht="12" x14ac:dyDescent="0.25">
      <c r="F9517" s="536"/>
      <c r="K9517" s="857"/>
      <c r="T9517" s="568"/>
    </row>
    <row r="9518" spans="1:20" s="498" customFormat="1" ht="12" x14ac:dyDescent="0.25">
      <c r="F9518" s="536"/>
      <c r="K9518" s="857"/>
      <c r="T9518" s="568"/>
    </row>
    <row r="9519" spans="1:20" s="498" customFormat="1" ht="12" x14ac:dyDescent="0.25">
      <c r="F9519" s="536"/>
      <c r="K9519" s="857"/>
      <c r="T9519" s="568"/>
    </row>
    <row r="9520" spans="1:20" s="498" customFormat="1" ht="12" x14ac:dyDescent="0.25">
      <c r="F9520" s="536"/>
      <c r="K9520" s="857"/>
      <c r="T9520" s="568"/>
    </row>
    <row r="9521" spans="6:20" s="498" customFormat="1" ht="12" x14ac:dyDescent="0.25">
      <c r="F9521" s="536"/>
      <c r="K9521" s="857"/>
      <c r="T9521" s="568"/>
    </row>
    <row r="9522" spans="6:20" s="498" customFormat="1" ht="12" x14ac:dyDescent="0.25">
      <c r="F9522" s="536"/>
      <c r="K9522" s="857"/>
      <c r="T9522" s="568"/>
    </row>
    <row r="9523" spans="6:20" s="498" customFormat="1" ht="12" x14ac:dyDescent="0.25">
      <c r="F9523" s="536"/>
      <c r="K9523" s="857"/>
      <c r="T9523" s="568"/>
    </row>
    <row r="9524" spans="6:20" s="498" customFormat="1" ht="12" x14ac:dyDescent="0.25">
      <c r="F9524" s="536"/>
      <c r="K9524" s="857"/>
      <c r="T9524" s="568"/>
    </row>
    <row r="9525" spans="6:20" s="498" customFormat="1" ht="12" x14ac:dyDescent="0.25">
      <c r="F9525" s="536"/>
      <c r="K9525" s="857"/>
      <c r="T9525" s="568"/>
    </row>
    <row r="9526" spans="6:20" s="498" customFormat="1" ht="12" x14ac:dyDescent="0.25">
      <c r="F9526" s="536"/>
      <c r="K9526" s="857"/>
      <c r="T9526" s="568"/>
    </row>
    <row r="9527" spans="6:20" s="498" customFormat="1" ht="12" x14ac:dyDescent="0.25">
      <c r="F9527" s="536"/>
      <c r="K9527" s="857"/>
      <c r="T9527" s="568"/>
    </row>
    <row r="9528" spans="6:20" s="498" customFormat="1" ht="12" x14ac:dyDescent="0.25">
      <c r="F9528" s="536"/>
      <c r="K9528" s="857"/>
      <c r="T9528" s="568"/>
    </row>
    <row r="9529" spans="6:20" s="498" customFormat="1" ht="12" x14ac:dyDescent="0.25">
      <c r="F9529" s="536"/>
      <c r="K9529" s="857"/>
      <c r="T9529" s="568"/>
    </row>
    <row r="9530" spans="6:20" s="498" customFormat="1" ht="12" x14ac:dyDescent="0.25">
      <c r="F9530" s="536"/>
      <c r="K9530" s="857"/>
      <c r="T9530" s="568"/>
    </row>
    <row r="9531" spans="6:20" s="498" customFormat="1" ht="12" x14ac:dyDescent="0.25">
      <c r="F9531" s="536"/>
      <c r="K9531" s="857"/>
      <c r="T9531" s="568"/>
    </row>
    <row r="9532" spans="6:20" s="498" customFormat="1" ht="12" x14ac:dyDescent="0.25">
      <c r="F9532" s="536"/>
      <c r="K9532" s="857"/>
      <c r="T9532" s="568"/>
    </row>
    <row r="9533" spans="6:20" s="498" customFormat="1" ht="12" x14ac:dyDescent="0.25">
      <c r="F9533" s="536"/>
      <c r="K9533" s="857"/>
      <c r="T9533" s="568"/>
    </row>
    <row r="9534" spans="6:20" s="498" customFormat="1" ht="12" x14ac:dyDescent="0.25">
      <c r="F9534" s="536"/>
      <c r="K9534" s="857"/>
      <c r="T9534" s="568"/>
    </row>
    <row r="9535" spans="6:20" s="498" customFormat="1" ht="12" x14ac:dyDescent="0.25">
      <c r="F9535" s="536"/>
      <c r="K9535" s="857"/>
      <c r="T9535" s="568"/>
    </row>
    <row r="9536" spans="6:20" s="498" customFormat="1" ht="12" x14ac:dyDescent="0.25">
      <c r="F9536" s="536"/>
      <c r="K9536" s="857"/>
      <c r="T9536" s="568"/>
    </row>
    <row r="9537" spans="6:20" s="498" customFormat="1" ht="12" x14ac:dyDescent="0.25">
      <c r="F9537" s="536"/>
      <c r="K9537" s="857"/>
      <c r="T9537" s="568"/>
    </row>
    <row r="9538" spans="6:20" s="498" customFormat="1" ht="12" x14ac:dyDescent="0.25">
      <c r="F9538" s="536"/>
      <c r="K9538" s="857"/>
      <c r="T9538" s="568"/>
    </row>
    <row r="9539" spans="6:20" s="498" customFormat="1" ht="12" x14ac:dyDescent="0.25">
      <c r="F9539" s="536"/>
      <c r="K9539" s="857"/>
      <c r="T9539" s="568"/>
    </row>
    <row r="9540" spans="6:20" s="498" customFormat="1" ht="12" x14ac:dyDescent="0.25">
      <c r="F9540" s="536"/>
      <c r="K9540" s="857"/>
      <c r="T9540" s="568"/>
    </row>
    <row r="9541" spans="6:20" s="498" customFormat="1" ht="12" x14ac:dyDescent="0.25">
      <c r="F9541" s="536"/>
      <c r="K9541" s="857"/>
      <c r="T9541" s="568"/>
    </row>
    <row r="9542" spans="6:20" s="498" customFormat="1" ht="12" x14ac:dyDescent="0.25">
      <c r="F9542" s="536"/>
      <c r="K9542" s="857"/>
      <c r="T9542" s="568"/>
    </row>
    <row r="9543" spans="6:20" s="498" customFormat="1" ht="12" x14ac:dyDescent="0.25">
      <c r="F9543" s="536"/>
      <c r="K9543" s="857"/>
      <c r="T9543" s="568"/>
    </row>
    <row r="9544" spans="6:20" s="498" customFormat="1" ht="12" x14ac:dyDescent="0.25">
      <c r="F9544" s="536"/>
      <c r="K9544" s="857"/>
      <c r="T9544" s="568"/>
    </row>
    <row r="9545" spans="6:20" s="498" customFormat="1" ht="12" x14ac:dyDescent="0.25">
      <c r="F9545" s="536"/>
      <c r="K9545" s="857"/>
      <c r="T9545" s="568"/>
    </row>
    <row r="9546" spans="6:20" s="498" customFormat="1" ht="12" x14ac:dyDescent="0.25">
      <c r="F9546" s="536"/>
      <c r="K9546" s="857"/>
      <c r="T9546" s="568"/>
    </row>
    <row r="9547" spans="6:20" s="498" customFormat="1" ht="12" x14ac:dyDescent="0.25">
      <c r="F9547" s="536"/>
      <c r="K9547" s="857"/>
      <c r="T9547" s="568"/>
    </row>
    <row r="9548" spans="6:20" s="498" customFormat="1" ht="12" x14ac:dyDescent="0.25">
      <c r="F9548" s="536"/>
      <c r="K9548" s="857"/>
      <c r="T9548" s="568"/>
    </row>
    <row r="9549" spans="6:20" s="498" customFormat="1" ht="12" x14ac:dyDescent="0.25">
      <c r="F9549" s="536"/>
      <c r="K9549" s="857"/>
      <c r="T9549" s="568"/>
    </row>
    <row r="9550" spans="6:20" s="498" customFormat="1" ht="12" x14ac:dyDescent="0.25">
      <c r="F9550" s="536"/>
      <c r="K9550" s="857"/>
      <c r="T9550" s="568"/>
    </row>
    <row r="9551" spans="6:20" s="498" customFormat="1" ht="12" x14ac:dyDescent="0.25">
      <c r="F9551" s="536"/>
      <c r="K9551" s="857"/>
      <c r="T9551" s="568"/>
    </row>
    <row r="9552" spans="6:20" s="498" customFormat="1" ht="12" x14ac:dyDescent="0.25">
      <c r="F9552" s="536"/>
      <c r="K9552" s="857"/>
      <c r="T9552" s="568"/>
    </row>
    <row r="9553" spans="6:20" s="498" customFormat="1" ht="12" x14ac:dyDescent="0.25">
      <c r="F9553" s="536"/>
      <c r="K9553" s="857"/>
      <c r="T9553" s="568"/>
    </row>
    <row r="9554" spans="6:20" s="498" customFormat="1" ht="12" x14ac:dyDescent="0.25">
      <c r="F9554" s="536"/>
      <c r="K9554" s="857"/>
      <c r="T9554" s="568"/>
    </row>
    <row r="9555" spans="6:20" s="498" customFormat="1" ht="12" x14ac:dyDescent="0.25">
      <c r="F9555" s="536"/>
      <c r="K9555" s="857"/>
      <c r="T9555" s="568"/>
    </row>
    <row r="9556" spans="6:20" s="498" customFormat="1" ht="12" x14ac:dyDescent="0.25">
      <c r="F9556" s="536"/>
      <c r="K9556" s="857"/>
      <c r="T9556" s="568"/>
    </row>
    <row r="9557" spans="6:20" s="498" customFormat="1" ht="12" x14ac:dyDescent="0.25">
      <c r="F9557" s="536"/>
      <c r="K9557" s="857"/>
      <c r="T9557" s="568"/>
    </row>
    <row r="9558" spans="6:20" s="498" customFormat="1" ht="12" x14ac:dyDescent="0.25">
      <c r="F9558" s="536"/>
      <c r="K9558" s="857"/>
      <c r="T9558" s="568"/>
    </row>
    <row r="9559" spans="6:20" s="498" customFormat="1" ht="12" x14ac:dyDescent="0.25">
      <c r="F9559" s="536"/>
      <c r="K9559" s="857"/>
      <c r="T9559" s="568"/>
    </row>
    <row r="9560" spans="6:20" s="498" customFormat="1" ht="12" x14ac:dyDescent="0.25">
      <c r="F9560" s="536"/>
      <c r="K9560" s="857"/>
      <c r="T9560" s="568"/>
    </row>
    <row r="9561" spans="6:20" s="498" customFormat="1" ht="12" x14ac:dyDescent="0.25">
      <c r="F9561" s="536"/>
      <c r="K9561" s="857"/>
      <c r="T9561" s="568"/>
    </row>
    <row r="9562" spans="6:20" s="498" customFormat="1" ht="12" x14ac:dyDescent="0.25">
      <c r="F9562" s="536"/>
      <c r="K9562" s="857"/>
      <c r="T9562" s="568"/>
    </row>
    <row r="9563" spans="6:20" s="498" customFormat="1" ht="12" x14ac:dyDescent="0.25">
      <c r="F9563" s="536"/>
      <c r="K9563" s="857"/>
      <c r="T9563" s="568"/>
    </row>
    <row r="9564" spans="6:20" s="498" customFormat="1" ht="12" x14ac:dyDescent="0.25">
      <c r="F9564" s="536"/>
      <c r="K9564" s="857"/>
      <c r="T9564" s="568"/>
    </row>
    <row r="9565" spans="6:20" s="498" customFormat="1" ht="12" x14ac:dyDescent="0.25">
      <c r="F9565" s="536"/>
      <c r="K9565" s="857"/>
      <c r="T9565" s="568"/>
    </row>
    <row r="9566" spans="6:20" s="498" customFormat="1" ht="12" x14ac:dyDescent="0.25">
      <c r="F9566" s="536"/>
      <c r="K9566" s="857"/>
      <c r="T9566" s="568"/>
    </row>
    <row r="9567" spans="6:20" s="498" customFormat="1" ht="12" x14ac:dyDescent="0.25">
      <c r="F9567" s="536"/>
      <c r="K9567" s="857"/>
      <c r="T9567" s="568"/>
    </row>
    <row r="9568" spans="6:20" s="498" customFormat="1" ht="12" x14ac:dyDescent="0.25">
      <c r="F9568" s="536"/>
      <c r="K9568" s="857"/>
      <c r="T9568" s="568"/>
    </row>
    <row r="9569" spans="6:20" s="498" customFormat="1" ht="12" x14ac:dyDescent="0.25">
      <c r="F9569" s="536"/>
      <c r="K9569" s="857"/>
      <c r="T9569" s="568"/>
    </row>
    <row r="9570" spans="6:20" s="498" customFormat="1" ht="12" x14ac:dyDescent="0.25">
      <c r="F9570" s="536"/>
      <c r="K9570" s="857"/>
      <c r="T9570" s="568"/>
    </row>
    <row r="9571" spans="6:20" s="498" customFormat="1" ht="12" x14ac:dyDescent="0.25">
      <c r="F9571" s="536"/>
      <c r="K9571" s="857"/>
      <c r="T9571" s="568"/>
    </row>
    <row r="9572" spans="6:20" s="498" customFormat="1" ht="12" x14ac:dyDescent="0.25">
      <c r="F9572" s="536"/>
      <c r="K9572" s="857"/>
      <c r="T9572" s="568"/>
    </row>
    <row r="9573" spans="6:20" s="498" customFormat="1" ht="12" x14ac:dyDescent="0.25">
      <c r="F9573" s="536"/>
      <c r="K9573" s="857"/>
      <c r="T9573" s="568"/>
    </row>
    <row r="9574" spans="6:20" s="498" customFormat="1" ht="12" x14ac:dyDescent="0.25">
      <c r="F9574" s="536"/>
      <c r="K9574" s="857"/>
      <c r="T9574" s="568"/>
    </row>
    <row r="9575" spans="6:20" s="498" customFormat="1" ht="12" x14ac:dyDescent="0.25">
      <c r="F9575" s="536"/>
      <c r="K9575" s="857"/>
      <c r="T9575" s="568"/>
    </row>
    <row r="9576" spans="6:20" s="498" customFormat="1" ht="12" x14ac:dyDescent="0.25">
      <c r="F9576" s="536"/>
      <c r="K9576" s="857"/>
      <c r="T9576" s="568"/>
    </row>
    <row r="9577" spans="6:20" s="498" customFormat="1" ht="12" x14ac:dyDescent="0.25">
      <c r="F9577" s="536"/>
      <c r="K9577" s="857"/>
      <c r="T9577" s="568"/>
    </row>
    <row r="9578" spans="6:20" s="498" customFormat="1" ht="12" x14ac:dyDescent="0.25">
      <c r="F9578" s="536"/>
      <c r="K9578" s="857"/>
      <c r="T9578" s="568"/>
    </row>
    <row r="9579" spans="6:20" s="498" customFormat="1" ht="12" x14ac:dyDescent="0.25">
      <c r="F9579" s="536"/>
      <c r="K9579" s="857"/>
      <c r="T9579" s="568"/>
    </row>
    <row r="9580" spans="6:20" s="498" customFormat="1" ht="12" x14ac:dyDescent="0.25">
      <c r="F9580" s="536"/>
      <c r="K9580" s="857"/>
      <c r="T9580" s="568"/>
    </row>
    <row r="9581" spans="6:20" s="498" customFormat="1" ht="12" x14ac:dyDescent="0.25">
      <c r="F9581" s="536"/>
      <c r="K9581" s="857"/>
      <c r="T9581" s="568"/>
    </row>
    <row r="9582" spans="6:20" s="498" customFormat="1" ht="12" x14ac:dyDescent="0.25">
      <c r="F9582" s="536"/>
      <c r="K9582" s="857"/>
      <c r="T9582" s="568"/>
    </row>
    <row r="9583" spans="6:20" s="498" customFormat="1" ht="12" x14ac:dyDescent="0.25">
      <c r="F9583" s="536"/>
      <c r="K9583" s="857"/>
      <c r="T9583" s="568"/>
    </row>
    <row r="9584" spans="6:20" s="498" customFormat="1" ht="12" x14ac:dyDescent="0.25">
      <c r="F9584" s="536"/>
      <c r="K9584" s="857"/>
      <c r="T9584" s="568"/>
    </row>
    <row r="9585" spans="6:20" s="498" customFormat="1" ht="12" x14ac:dyDescent="0.25">
      <c r="F9585" s="536"/>
      <c r="K9585" s="857"/>
      <c r="T9585" s="568"/>
    </row>
    <row r="9586" spans="6:20" s="498" customFormat="1" ht="12" x14ac:dyDescent="0.25">
      <c r="F9586" s="536"/>
      <c r="K9586" s="857"/>
      <c r="T9586" s="568"/>
    </row>
    <row r="9587" spans="6:20" s="498" customFormat="1" ht="12" x14ac:dyDescent="0.25">
      <c r="F9587" s="536"/>
      <c r="K9587" s="857"/>
      <c r="T9587" s="568"/>
    </row>
    <row r="9588" spans="6:20" s="498" customFormat="1" ht="12" x14ac:dyDescent="0.25">
      <c r="F9588" s="536"/>
      <c r="K9588" s="857"/>
      <c r="T9588" s="568"/>
    </row>
    <row r="9589" spans="6:20" s="498" customFormat="1" ht="12" x14ac:dyDescent="0.25">
      <c r="F9589" s="536"/>
      <c r="K9589" s="857"/>
      <c r="T9589" s="568"/>
    </row>
    <row r="9590" spans="6:20" s="498" customFormat="1" ht="12" x14ac:dyDescent="0.25">
      <c r="F9590" s="536"/>
      <c r="K9590" s="857"/>
      <c r="T9590" s="568"/>
    </row>
    <row r="9591" spans="6:20" s="498" customFormat="1" ht="12" x14ac:dyDescent="0.25">
      <c r="F9591" s="536"/>
      <c r="K9591" s="857"/>
      <c r="T9591" s="568"/>
    </row>
    <row r="9592" spans="6:20" s="498" customFormat="1" ht="12" x14ac:dyDescent="0.25">
      <c r="F9592" s="536"/>
      <c r="K9592" s="857"/>
      <c r="T9592" s="568"/>
    </row>
    <row r="9593" spans="6:20" s="498" customFormat="1" ht="12" x14ac:dyDescent="0.25">
      <c r="F9593" s="536"/>
      <c r="K9593" s="857"/>
      <c r="T9593" s="568"/>
    </row>
    <row r="9594" spans="6:20" s="498" customFormat="1" ht="12" x14ac:dyDescent="0.25">
      <c r="F9594" s="536"/>
      <c r="K9594" s="857"/>
      <c r="T9594" s="568"/>
    </row>
    <row r="9595" spans="6:20" s="498" customFormat="1" ht="12" x14ac:dyDescent="0.25">
      <c r="F9595" s="536"/>
      <c r="K9595" s="857"/>
      <c r="T9595" s="568"/>
    </row>
    <row r="9596" spans="6:20" s="498" customFormat="1" ht="12" x14ac:dyDescent="0.25">
      <c r="F9596" s="536"/>
      <c r="K9596" s="857"/>
      <c r="T9596" s="568"/>
    </row>
    <row r="9597" spans="6:20" s="498" customFormat="1" ht="12" x14ac:dyDescent="0.25">
      <c r="F9597" s="536"/>
      <c r="K9597" s="857"/>
      <c r="T9597" s="568"/>
    </row>
    <row r="9598" spans="6:20" s="498" customFormat="1" ht="12" x14ac:dyDescent="0.25">
      <c r="F9598" s="536"/>
      <c r="K9598" s="857"/>
      <c r="T9598" s="568"/>
    </row>
    <row r="9599" spans="6:20" s="498" customFormat="1" ht="12" x14ac:dyDescent="0.25">
      <c r="F9599" s="536"/>
      <c r="K9599" s="857"/>
      <c r="T9599" s="568"/>
    </row>
    <row r="9600" spans="6:20" s="498" customFormat="1" ht="12" x14ac:dyDescent="0.25">
      <c r="F9600" s="536"/>
      <c r="K9600" s="857"/>
      <c r="T9600" s="568"/>
    </row>
    <row r="9601" spans="6:20" s="498" customFormat="1" ht="12" x14ac:dyDescent="0.25">
      <c r="F9601" s="536"/>
      <c r="K9601" s="857"/>
      <c r="T9601" s="568"/>
    </row>
    <row r="9602" spans="6:20" s="498" customFormat="1" ht="12" x14ac:dyDescent="0.25">
      <c r="F9602" s="536"/>
      <c r="K9602" s="857"/>
      <c r="T9602" s="568"/>
    </row>
    <row r="9603" spans="6:20" s="498" customFormat="1" ht="12" x14ac:dyDescent="0.25">
      <c r="F9603" s="536"/>
      <c r="K9603" s="857"/>
      <c r="T9603" s="568"/>
    </row>
    <row r="9604" spans="6:20" s="498" customFormat="1" ht="12" x14ac:dyDescent="0.25">
      <c r="F9604" s="536"/>
      <c r="K9604" s="857"/>
      <c r="T9604" s="568"/>
    </row>
    <row r="9605" spans="6:20" s="498" customFormat="1" ht="12" x14ac:dyDescent="0.25">
      <c r="F9605" s="536"/>
      <c r="K9605" s="857"/>
      <c r="T9605" s="568"/>
    </row>
    <row r="9606" spans="6:20" s="498" customFormat="1" ht="12" x14ac:dyDescent="0.25">
      <c r="F9606" s="536"/>
      <c r="K9606" s="857"/>
      <c r="T9606" s="568"/>
    </row>
    <row r="9607" spans="6:20" s="498" customFormat="1" ht="12" x14ac:dyDescent="0.25">
      <c r="F9607" s="536"/>
      <c r="K9607" s="857"/>
      <c r="T9607" s="568"/>
    </row>
    <row r="9608" spans="6:20" s="498" customFormat="1" ht="12" x14ac:dyDescent="0.25">
      <c r="F9608" s="536"/>
      <c r="K9608" s="857"/>
      <c r="T9608" s="568"/>
    </row>
    <row r="9609" spans="6:20" s="498" customFormat="1" ht="12" x14ac:dyDescent="0.25">
      <c r="F9609" s="536"/>
      <c r="K9609" s="857"/>
      <c r="T9609" s="568"/>
    </row>
    <row r="9610" spans="6:20" s="498" customFormat="1" ht="12" x14ac:dyDescent="0.25">
      <c r="F9610" s="536"/>
      <c r="K9610" s="857"/>
      <c r="T9610" s="568"/>
    </row>
    <row r="9611" spans="6:20" s="498" customFormat="1" ht="12" x14ac:dyDescent="0.25">
      <c r="F9611" s="536"/>
      <c r="K9611" s="857"/>
      <c r="T9611" s="568"/>
    </row>
    <row r="9612" spans="6:20" s="498" customFormat="1" ht="12" x14ac:dyDescent="0.25">
      <c r="F9612" s="536"/>
      <c r="K9612" s="857"/>
      <c r="T9612" s="568"/>
    </row>
    <row r="9613" spans="6:20" s="498" customFormat="1" ht="12" x14ac:dyDescent="0.25">
      <c r="F9613" s="536"/>
      <c r="K9613" s="857"/>
      <c r="T9613" s="568"/>
    </row>
    <row r="9614" spans="6:20" s="498" customFormat="1" ht="12" x14ac:dyDescent="0.25">
      <c r="F9614" s="536"/>
      <c r="K9614" s="857"/>
      <c r="T9614" s="568"/>
    </row>
    <row r="9615" spans="6:20" s="498" customFormat="1" ht="12" x14ac:dyDescent="0.25">
      <c r="F9615" s="536"/>
      <c r="K9615" s="857"/>
      <c r="T9615" s="568"/>
    </row>
    <row r="9616" spans="6:20" s="498" customFormat="1" ht="12" x14ac:dyDescent="0.25">
      <c r="F9616" s="536"/>
      <c r="K9616" s="857"/>
      <c r="T9616" s="568"/>
    </row>
    <row r="9617" spans="6:20" s="498" customFormat="1" ht="12" x14ac:dyDescent="0.25">
      <c r="F9617" s="536"/>
      <c r="K9617" s="857"/>
      <c r="T9617" s="568"/>
    </row>
    <row r="9618" spans="6:20" s="498" customFormat="1" ht="12" x14ac:dyDescent="0.25">
      <c r="F9618" s="536"/>
      <c r="K9618" s="857"/>
      <c r="T9618" s="568"/>
    </row>
    <row r="9619" spans="6:20" s="498" customFormat="1" ht="12" x14ac:dyDescent="0.25">
      <c r="F9619" s="536"/>
      <c r="K9619" s="857"/>
      <c r="T9619" s="568"/>
    </row>
    <row r="9620" spans="6:20" s="498" customFormat="1" ht="12" x14ac:dyDescent="0.25">
      <c r="F9620" s="536"/>
      <c r="K9620" s="857"/>
      <c r="T9620" s="568"/>
    </row>
    <row r="9621" spans="6:20" s="498" customFormat="1" ht="12" x14ac:dyDescent="0.25">
      <c r="F9621" s="536"/>
      <c r="K9621" s="857"/>
      <c r="T9621" s="568"/>
    </row>
    <row r="9622" spans="6:20" s="498" customFormat="1" ht="12" x14ac:dyDescent="0.25">
      <c r="F9622" s="536"/>
      <c r="K9622" s="857"/>
      <c r="T9622" s="568"/>
    </row>
    <row r="9623" spans="6:20" s="498" customFormat="1" ht="12" x14ac:dyDescent="0.25">
      <c r="F9623" s="536"/>
      <c r="K9623" s="857"/>
      <c r="T9623" s="568"/>
    </row>
    <row r="9624" spans="6:20" s="498" customFormat="1" ht="12" x14ac:dyDescent="0.25">
      <c r="F9624" s="536"/>
      <c r="K9624" s="857"/>
      <c r="T9624" s="568"/>
    </row>
    <row r="9625" spans="6:20" s="498" customFormat="1" ht="12" x14ac:dyDescent="0.25">
      <c r="F9625" s="536"/>
      <c r="K9625" s="857"/>
      <c r="T9625" s="568"/>
    </row>
    <row r="9626" spans="6:20" s="498" customFormat="1" ht="12" x14ac:dyDescent="0.25">
      <c r="F9626" s="536"/>
      <c r="K9626" s="857"/>
      <c r="T9626" s="568"/>
    </row>
    <row r="9627" spans="6:20" s="498" customFormat="1" ht="12" x14ac:dyDescent="0.25">
      <c r="F9627" s="536"/>
      <c r="K9627" s="857"/>
      <c r="T9627" s="568"/>
    </row>
    <row r="9628" spans="6:20" s="498" customFormat="1" ht="12" x14ac:dyDescent="0.25">
      <c r="F9628" s="536"/>
      <c r="K9628" s="857"/>
      <c r="T9628" s="568"/>
    </row>
    <row r="9629" spans="6:20" s="498" customFormat="1" ht="12" x14ac:dyDescent="0.25">
      <c r="F9629" s="536"/>
      <c r="K9629" s="857"/>
      <c r="T9629" s="568"/>
    </row>
    <row r="9630" spans="6:20" s="498" customFormat="1" ht="12" x14ac:dyDescent="0.25">
      <c r="F9630" s="536"/>
      <c r="K9630" s="857"/>
      <c r="T9630" s="568"/>
    </row>
    <row r="9631" spans="6:20" s="498" customFormat="1" ht="12" x14ac:dyDescent="0.25">
      <c r="F9631" s="536"/>
      <c r="K9631" s="857"/>
      <c r="T9631" s="568"/>
    </row>
    <row r="9632" spans="6:20" s="498" customFormat="1" ht="12" x14ac:dyDescent="0.25">
      <c r="F9632" s="536"/>
      <c r="K9632" s="857"/>
      <c r="T9632" s="568"/>
    </row>
    <row r="9633" spans="6:20" s="498" customFormat="1" ht="12" x14ac:dyDescent="0.25">
      <c r="F9633" s="536"/>
      <c r="K9633" s="857"/>
      <c r="T9633" s="568"/>
    </row>
    <row r="9634" spans="6:20" s="498" customFormat="1" ht="12" x14ac:dyDescent="0.25">
      <c r="F9634" s="536"/>
      <c r="K9634" s="857"/>
      <c r="T9634" s="568"/>
    </row>
    <row r="9635" spans="6:20" s="498" customFormat="1" ht="12" x14ac:dyDescent="0.25">
      <c r="F9635" s="536"/>
      <c r="K9635" s="857"/>
      <c r="T9635" s="568"/>
    </row>
    <row r="9636" spans="6:20" s="498" customFormat="1" ht="12" x14ac:dyDescent="0.25">
      <c r="F9636" s="536"/>
      <c r="K9636" s="857"/>
      <c r="T9636" s="568"/>
    </row>
    <row r="9637" spans="6:20" s="498" customFormat="1" ht="12" x14ac:dyDescent="0.25">
      <c r="F9637" s="536"/>
      <c r="K9637" s="857"/>
      <c r="T9637" s="568"/>
    </row>
    <row r="9638" spans="6:20" s="498" customFormat="1" ht="12" x14ac:dyDescent="0.25">
      <c r="F9638" s="536"/>
      <c r="K9638" s="857"/>
      <c r="T9638" s="568"/>
    </row>
    <row r="9639" spans="6:20" s="498" customFormat="1" ht="12" x14ac:dyDescent="0.25">
      <c r="F9639" s="536"/>
      <c r="K9639" s="857"/>
      <c r="T9639" s="568"/>
    </row>
    <row r="9640" spans="6:20" s="498" customFormat="1" ht="12" x14ac:dyDescent="0.25">
      <c r="F9640" s="536"/>
      <c r="K9640" s="857"/>
      <c r="T9640" s="568"/>
    </row>
    <row r="9641" spans="6:20" s="498" customFormat="1" ht="12" x14ac:dyDescent="0.25">
      <c r="F9641" s="536"/>
      <c r="K9641" s="857"/>
      <c r="T9641" s="568"/>
    </row>
    <row r="9642" spans="6:20" s="498" customFormat="1" ht="12" x14ac:dyDescent="0.25">
      <c r="F9642" s="536"/>
      <c r="K9642" s="857"/>
      <c r="T9642" s="568"/>
    </row>
    <row r="9643" spans="6:20" s="498" customFormat="1" ht="12" x14ac:dyDescent="0.25">
      <c r="F9643" s="536"/>
      <c r="K9643" s="857"/>
      <c r="T9643" s="568"/>
    </row>
    <row r="9644" spans="6:20" s="498" customFormat="1" ht="12" x14ac:dyDescent="0.25">
      <c r="F9644" s="536"/>
      <c r="K9644" s="857"/>
      <c r="T9644" s="568"/>
    </row>
    <row r="9645" spans="6:20" s="498" customFormat="1" ht="12" x14ac:dyDescent="0.25">
      <c r="F9645" s="536"/>
      <c r="K9645" s="857"/>
      <c r="T9645" s="568"/>
    </row>
    <row r="9646" spans="6:20" s="498" customFormat="1" ht="12" x14ac:dyDescent="0.25">
      <c r="F9646" s="536"/>
      <c r="K9646" s="857"/>
      <c r="T9646" s="568"/>
    </row>
    <row r="9647" spans="6:20" s="498" customFormat="1" ht="12" x14ac:dyDescent="0.25">
      <c r="F9647" s="536"/>
      <c r="K9647" s="857"/>
      <c r="T9647" s="568"/>
    </row>
    <row r="9648" spans="6:20" s="498" customFormat="1" ht="12" x14ac:dyDescent="0.25">
      <c r="F9648" s="536"/>
      <c r="K9648" s="857"/>
      <c r="T9648" s="568"/>
    </row>
    <row r="9649" spans="6:20" s="498" customFormat="1" ht="12" x14ac:dyDescent="0.25">
      <c r="F9649" s="536"/>
      <c r="K9649" s="857"/>
      <c r="T9649" s="568"/>
    </row>
    <row r="9650" spans="6:20" s="498" customFormat="1" ht="12" x14ac:dyDescent="0.25">
      <c r="F9650" s="536"/>
      <c r="K9650" s="857"/>
      <c r="T9650" s="568"/>
    </row>
    <row r="9651" spans="6:20" s="498" customFormat="1" ht="12" x14ac:dyDescent="0.25">
      <c r="F9651" s="536"/>
      <c r="K9651" s="857"/>
      <c r="T9651" s="568"/>
    </row>
    <row r="9652" spans="6:20" s="498" customFormat="1" ht="12" x14ac:dyDescent="0.25">
      <c r="F9652" s="536"/>
      <c r="K9652" s="857"/>
      <c r="T9652" s="568"/>
    </row>
    <row r="9653" spans="6:20" s="498" customFormat="1" ht="12" x14ac:dyDescent="0.25">
      <c r="F9653" s="536"/>
      <c r="K9653" s="857"/>
      <c r="T9653" s="568"/>
    </row>
    <row r="9654" spans="6:20" s="498" customFormat="1" ht="12" x14ac:dyDescent="0.25">
      <c r="F9654" s="536"/>
      <c r="K9654" s="857"/>
      <c r="T9654" s="568"/>
    </row>
    <row r="9655" spans="6:20" s="498" customFormat="1" ht="12" x14ac:dyDescent="0.25">
      <c r="F9655" s="536"/>
      <c r="K9655" s="857"/>
      <c r="T9655" s="568"/>
    </row>
    <row r="9656" spans="6:20" s="498" customFormat="1" ht="12" x14ac:dyDescent="0.25">
      <c r="F9656" s="536"/>
      <c r="K9656" s="857"/>
      <c r="T9656" s="568"/>
    </row>
    <row r="9657" spans="6:20" s="498" customFormat="1" ht="12" x14ac:dyDescent="0.25">
      <c r="F9657" s="536"/>
      <c r="K9657" s="857"/>
      <c r="T9657" s="568"/>
    </row>
    <row r="9658" spans="6:20" s="498" customFormat="1" ht="12" x14ac:dyDescent="0.25">
      <c r="F9658" s="536"/>
      <c r="K9658" s="857"/>
      <c r="T9658" s="568"/>
    </row>
    <row r="9659" spans="6:20" s="498" customFormat="1" ht="12" x14ac:dyDescent="0.25">
      <c r="F9659" s="536"/>
      <c r="K9659" s="857"/>
      <c r="T9659" s="568"/>
    </row>
    <row r="9660" spans="6:20" s="498" customFormat="1" ht="12" x14ac:dyDescent="0.25">
      <c r="F9660" s="536"/>
      <c r="K9660" s="857"/>
      <c r="T9660" s="568"/>
    </row>
    <row r="9661" spans="6:20" s="498" customFormat="1" ht="12" x14ac:dyDescent="0.25">
      <c r="F9661" s="536"/>
      <c r="K9661" s="857"/>
      <c r="T9661" s="568"/>
    </row>
    <row r="9662" spans="6:20" s="498" customFormat="1" ht="12" x14ac:dyDescent="0.25">
      <c r="F9662" s="536"/>
      <c r="K9662" s="857"/>
      <c r="T9662" s="568"/>
    </row>
    <row r="9663" spans="6:20" s="498" customFormat="1" ht="12" x14ac:dyDescent="0.25">
      <c r="F9663" s="536"/>
      <c r="K9663" s="857"/>
      <c r="T9663" s="568"/>
    </row>
    <row r="9664" spans="6:20" s="498" customFormat="1" ht="12" x14ac:dyDescent="0.25">
      <c r="F9664" s="536"/>
      <c r="K9664" s="857"/>
      <c r="T9664" s="568"/>
    </row>
    <row r="9665" spans="6:20" s="498" customFormat="1" ht="12" x14ac:dyDescent="0.25">
      <c r="F9665" s="536"/>
      <c r="K9665" s="857"/>
      <c r="T9665" s="568"/>
    </row>
    <row r="9666" spans="6:20" s="498" customFormat="1" ht="12" x14ac:dyDescent="0.25">
      <c r="F9666" s="536"/>
      <c r="K9666" s="857"/>
      <c r="T9666" s="568"/>
    </row>
    <row r="9667" spans="6:20" s="498" customFormat="1" ht="12" x14ac:dyDescent="0.25">
      <c r="F9667" s="536"/>
      <c r="K9667" s="857"/>
      <c r="T9667" s="568"/>
    </row>
    <row r="9668" spans="6:20" s="498" customFormat="1" ht="12" x14ac:dyDescent="0.25">
      <c r="F9668" s="536"/>
      <c r="K9668" s="857"/>
      <c r="T9668" s="568"/>
    </row>
    <row r="9669" spans="6:20" s="498" customFormat="1" ht="12" x14ac:dyDescent="0.25">
      <c r="F9669" s="536"/>
      <c r="K9669" s="857"/>
      <c r="T9669" s="568"/>
    </row>
    <row r="9670" spans="6:20" s="498" customFormat="1" ht="12" x14ac:dyDescent="0.25">
      <c r="F9670" s="536"/>
      <c r="K9670" s="857"/>
      <c r="T9670" s="568"/>
    </row>
    <row r="9671" spans="6:20" s="498" customFormat="1" ht="12" x14ac:dyDescent="0.25">
      <c r="F9671" s="536"/>
      <c r="K9671" s="857"/>
      <c r="T9671" s="568"/>
    </row>
    <row r="9672" spans="6:20" s="498" customFormat="1" ht="12" x14ac:dyDescent="0.25">
      <c r="F9672" s="536"/>
      <c r="K9672" s="857"/>
      <c r="T9672" s="568"/>
    </row>
    <row r="9673" spans="6:20" s="498" customFormat="1" ht="12" x14ac:dyDescent="0.25">
      <c r="F9673" s="536"/>
      <c r="K9673" s="857"/>
      <c r="T9673" s="568"/>
    </row>
    <row r="9674" spans="6:20" s="498" customFormat="1" ht="12" x14ac:dyDescent="0.25">
      <c r="F9674" s="536"/>
      <c r="K9674" s="857"/>
      <c r="T9674" s="568"/>
    </row>
    <row r="9675" spans="6:20" s="498" customFormat="1" ht="12" x14ac:dyDescent="0.25">
      <c r="F9675" s="536"/>
      <c r="K9675" s="857"/>
      <c r="T9675" s="568"/>
    </row>
    <row r="9676" spans="6:20" s="498" customFormat="1" ht="12" x14ac:dyDescent="0.25">
      <c r="F9676" s="536"/>
      <c r="K9676" s="857"/>
      <c r="T9676" s="568"/>
    </row>
    <row r="9677" spans="6:20" s="498" customFormat="1" ht="12" x14ac:dyDescent="0.25">
      <c r="F9677" s="536"/>
      <c r="K9677" s="857"/>
      <c r="T9677" s="568"/>
    </row>
    <row r="9678" spans="6:20" s="498" customFormat="1" ht="12" x14ac:dyDescent="0.25">
      <c r="F9678" s="536"/>
      <c r="K9678" s="857"/>
      <c r="T9678" s="568"/>
    </row>
    <row r="9679" spans="6:20" s="498" customFormat="1" ht="12" x14ac:dyDescent="0.25">
      <c r="F9679" s="536"/>
      <c r="K9679" s="857"/>
      <c r="T9679" s="568"/>
    </row>
    <row r="9680" spans="6:20" s="498" customFormat="1" ht="12" x14ac:dyDescent="0.25">
      <c r="F9680" s="536"/>
      <c r="K9680" s="857"/>
      <c r="T9680" s="568"/>
    </row>
    <row r="9681" spans="6:20" s="498" customFormat="1" ht="12" x14ac:dyDescent="0.25">
      <c r="F9681" s="536"/>
      <c r="K9681" s="857"/>
      <c r="T9681" s="568"/>
    </row>
    <row r="9682" spans="6:20" s="498" customFormat="1" ht="12" x14ac:dyDescent="0.25">
      <c r="F9682" s="536"/>
      <c r="K9682" s="857"/>
      <c r="T9682" s="568"/>
    </row>
    <row r="9683" spans="6:20" s="498" customFormat="1" ht="12" x14ac:dyDescent="0.25">
      <c r="F9683" s="536"/>
      <c r="K9683" s="857"/>
      <c r="T9683" s="568"/>
    </row>
    <row r="9684" spans="6:20" s="498" customFormat="1" ht="12" x14ac:dyDescent="0.25">
      <c r="F9684" s="536"/>
      <c r="K9684" s="857"/>
      <c r="T9684" s="568"/>
    </row>
    <row r="9685" spans="6:20" s="498" customFormat="1" ht="12" x14ac:dyDescent="0.25">
      <c r="F9685" s="536"/>
      <c r="K9685" s="857"/>
      <c r="T9685" s="568"/>
    </row>
    <row r="9686" spans="6:20" s="498" customFormat="1" ht="12" x14ac:dyDescent="0.25">
      <c r="F9686" s="536"/>
      <c r="K9686" s="857"/>
      <c r="T9686" s="568"/>
    </row>
    <row r="9687" spans="6:20" s="498" customFormat="1" ht="12" x14ac:dyDescent="0.25">
      <c r="F9687" s="536"/>
      <c r="K9687" s="857"/>
      <c r="T9687" s="568"/>
    </row>
    <row r="9688" spans="6:20" s="498" customFormat="1" ht="12" x14ac:dyDescent="0.25">
      <c r="F9688" s="536"/>
      <c r="K9688" s="857"/>
      <c r="T9688" s="568"/>
    </row>
    <row r="9689" spans="6:20" s="498" customFormat="1" ht="12" x14ac:dyDescent="0.25">
      <c r="F9689" s="536"/>
      <c r="K9689" s="857"/>
      <c r="T9689" s="568"/>
    </row>
    <row r="9690" spans="6:20" s="498" customFormat="1" ht="12" x14ac:dyDescent="0.25">
      <c r="F9690" s="536"/>
      <c r="K9690" s="857"/>
      <c r="T9690" s="568"/>
    </row>
    <row r="9691" spans="6:20" s="498" customFormat="1" ht="12" x14ac:dyDescent="0.25">
      <c r="F9691" s="536"/>
      <c r="K9691" s="857"/>
      <c r="T9691" s="568"/>
    </row>
    <row r="9692" spans="6:20" s="498" customFormat="1" ht="12" x14ac:dyDescent="0.25">
      <c r="F9692" s="536"/>
      <c r="K9692" s="857"/>
      <c r="T9692" s="568"/>
    </row>
    <row r="9693" spans="6:20" s="498" customFormat="1" ht="12" x14ac:dyDescent="0.25">
      <c r="F9693" s="536"/>
      <c r="K9693" s="857"/>
      <c r="T9693" s="568"/>
    </row>
    <row r="9694" spans="6:20" s="498" customFormat="1" ht="12" x14ac:dyDescent="0.25">
      <c r="F9694" s="536"/>
      <c r="K9694" s="857"/>
      <c r="T9694" s="568"/>
    </row>
    <row r="9695" spans="6:20" s="498" customFormat="1" ht="12" x14ac:dyDescent="0.25">
      <c r="F9695" s="536"/>
      <c r="K9695" s="857"/>
      <c r="T9695" s="568"/>
    </row>
    <row r="9696" spans="6:20" s="498" customFormat="1" ht="12" x14ac:dyDescent="0.25">
      <c r="F9696" s="536"/>
      <c r="K9696" s="857"/>
      <c r="T9696" s="568"/>
    </row>
    <row r="9697" spans="6:20" s="498" customFormat="1" ht="12" x14ac:dyDescent="0.25">
      <c r="F9697" s="536"/>
      <c r="K9697" s="857"/>
      <c r="T9697" s="568"/>
    </row>
    <row r="9698" spans="6:20" s="498" customFormat="1" ht="12" x14ac:dyDescent="0.25">
      <c r="F9698" s="536"/>
      <c r="K9698" s="857"/>
      <c r="T9698" s="568"/>
    </row>
    <row r="9699" spans="6:20" s="498" customFormat="1" ht="12" x14ac:dyDescent="0.25">
      <c r="F9699" s="536"/>
      <c r="K9699" s="857"/>
      <c r="T9699" s="568"/>
    </row>
    <row r="9700" spans="6:20" s="498" customFormat="1" ht="12" x14ac:dyDescent="0.25">
      <c r="F9700" s="536"/>
      <c r="K9700" s="857"/>
      <c r="T9700" s="568"/>
    </row>
    <row r="9701" spans="6:20" s="498" customFormat="1" ht="12" x14ac:dyDescent="0.25">
      <c r="F9701" s="536"/>
      <c r="K9701" s="857"/>
      <c r="T9701" s="568"/>
    </row>
    <row r="9702" spans="6:20" s="498" customFormat="1" ht="12" x14ac:dyDescent="0.25">
      <c r="F9702" s="536"/>
      <c r="K9702" s="857"/>
      <c r="T9702" s="568"/>
    </row>
    <row r="9703" spans="6:20" s="498" customFormat="1" ht="12" x14ac:dyDescent="0.25">
      <c r="F9703" s="536"/>
      <c r="K9703" s="857"/>
      <c r="T9703" s="568"/>
    </row>
    <row r="9704" spans="6:20" s="498" customFormat="1" ht="12" x14ac:dyDescent="0.25">
      <c r="F9704" s="536"/>
      <c r="K9704" s="857"/>
      <c r="T9704" s="568"/>
    </row>
    <row r="9705" spans="6:20" s="498" customFormat="1" ht="12" x14ac:dyDescent="0.25">
      <c r="F9705" s="536"/>
      <c r="K9705" s="857"/>
      <c r="T9705" s="568"/>
    </row>
    <row r="9706" spans="6:20" s="498" customFormat="1" ht="12" x14ac:dyDescent="0.25">
      <c r="F9706" s="536"/>
      <c r="K9706" s="857"/>
      <c r="T9706" s="568"/>
    </row>
    <row r="9707" spans="6:20" s="498" customFormat="1" ht="12" x14ac:dyDescent="0.25">
      <c r="F9707" s="536"/>
      <c r="K9707" s="857"/>
      <c r="T9707" s="568"/>
    </row>
    <row r="9708" spans="6:20" s="498" customFormat="1" ht="12" x14ac:dyDescent="0.25">
      <c r="F9708" s="536"/>
      <c r="K9708" s="857"/>
      <c r="T9708" s="568"/>
    </row>
    <row r="9709" spans="6:20" s="498" customFormat="1" ht="12" x14ac:dyDescent="0.25">
      <c r="F9709" s="536"/>
      <c r="K9709" s="857"/>
      <c r="T9709" s="568"/>
    </row>
    <row r="9710" spans="6:20" s="498" customFormat="1" ht="12" x14ac:dyDescent="0.25">
      <c r="F9710" s="536"/>
      <c r="K9710" s="857"/>
      <c r="T9710" s="568"/>
    </row>
    <row r="9711" spans="6:20" s="498" customFormat="1" ht="12" x14ac:dyDescent="0.25">
      <c r="F9711" s="536"/>
      <c r="K9711" s="857"/>
      <c r="T9711" s="568"/>
    </row>
    <row r="9712" spans="6:20" s="498" customFormat="1" ht="12" x14ac:dyDescent="0.25">
      <c r="F9712" s="536"/>
      <c r="K9712" s="857"/>
      <c r="T9712" s="568"/>
    </row>
    <row r="9713" spans="6:20" s="498" customFormat="1" ht="12" x14ac:dyDescent="0.25">
      <c r="F9713" s="536"/>
      <c r="K9713" s="857"/>
      <c r="T9713" s="568"/>
    </row>
    <row r="9714" spans="6:20" s="498" customFormat="1" ht="12" x14ac:dyDescent="0.25">
      <c r="F9714" s="536"/>
      <c r="K9714" s="857"/>
      <c r="T9714" s="568"/>
    </row>
    <row r="9715" spans="6:20" s="498" customFormat="1" ht="12" x14ac:dyDescent="0.25">
      <c r="F9715" s="536"/>
      <c r="K9715" s="857"/>
      <c r="T9715" s="568"/>
    </row>
    <row r="9716" spans="6:20" s="498" customFormat="1" ht="12" x14ac:dyDescent="0.25">
      <c r="F9716" s="536"/>
      <c r="K9716" s="857"/>
      <c r="T9716" s="568"/>
    </row>
    <row r="9717" spans="6:20" s="498" customFormat="1" ht="12" x14ac:dyDescent="0.25">
      <c r="F9717" s="536"/>
      <c r="K9717" s="857"/>
      <c r="T9717" s="568"/>
    </row>
    <row r="9718" spans="6:20" s="498" customFormat="1" ht="12" x14ac:dyDescent="0.25">
      <c r="F9718" s="536"/>
      <c r="K9718" s="857"/>
      <c r="T9718" s="568"/>
    </row>
    <row r="9719" spans="6:20" s="498" customFormat="1" ht="12" x14ac:dyDescent="0.25">
      <c r="F9719" s="536"/>
      <c r="K9719" s="857"/>
      <c r="T9719" s="568"/>
    </row>
    <row r="9720" spans="6:20" s="498" customFormat="1" ht="12" x14ac:dyDescent="0.25">
      <c r="F9720" s="536"/>
      <c r="K9720" s="857"/>
      <c r="T9720" s="568"/>
    </row>
    <row r="9721" spans="6:20" s="498" customFormat="1" ht="12" x14ac:dyDescent="0.25">
      <c r="F9721" s="536"/>
      <c r="K9721" s="857"/>
      <c r="T9721" s="568"/>
    </row>
    <row r="9722" spans="6:20" s="498" customFormat="1" ht="12" x14ac:dyDescent="0.25">
      <c r="F9722" s="536"/>
      <c r="K9722" s="857"/>
      <c r="T9722" s="568"/>
    </row>
    <row r="9723" spans="6:20" s="498" customFormat="1" ht="12" x14ac:dyDescent="0.25">
      <c r="F9723" s="536"/>
      <c r="K9723" s="857"/>
      <c r="T9723" s="568"/>
    </row>
    <row r="9724" spans="6:20" s="498" customFormat="1" ht="12" x14ac:dyDescent="0.25">
      <c r="F9724" s="536"/>
      <c r="K9724" s="857"/>
      <c r="T9724" s="568"/>
    </row>
    <row r="9725" spans="6:20" s="498" customFormat="1" ht="12" x14ac:dyDescent="0.25">
      <c r="F9725" s="536"/>
      <c r="K9725" s="857"/>
      <c r="T9725" s="568"/>
    </row>
    <row r="9726" spans="6:20" s="498" customFormat="1" ht="12" x14ac:dyDescent="0.25">
      <c r="F9726" s="536"/>
      <c r="K9726" s="857"/>
      <c r="T9726" s="568"/>
    </row>
    <row r="9727" spans="6:20" s="498" customFormat="1" ht="12" x14ac:dyDescent="0.25">
      <c r="F9727" s="536"/>
      <c r="K9727" s="857"/>
      <c r="T9727" s="568"/>
    </row>
    <row r="9728" spans="6:20" s="498" customFormat="1" ht="12" x14ac:dyDescent="0.25">
      <c r="F9728" s="536"/>
      <c r="K9728" s="857"/>
      <c r="T9728" s="568"/>
    </row>
    <row r="9729" spans="6:20" s="498" customFormat="1" ht="12" x14ac:dyDescent="0.25">
      <c r="F9729" s="536"/>
      <c r="K9729" s="857"/>
      <c r="T9729" s="568"/>
    </row>
    <row r="9730" spans="6:20" s="498" customFormat="1" ht="12" x14ac:dyDescent="0.25">
      <c r="F9730" s="536"/>
      <c r="K9730" s="857"/>
      <c r="T9730" s="568"/>
    </row>
    <row r="9731" spans="6:20" s="498" customFormat="1" ht="12" x14ac:dyDescent="0.25">
      <c r="F9731" s="536"/>
      <c r="K9731" s="857"/>
      <c r="T9731" s="568"/>
    </row>
    <row r="9732" spans="6:20" s="498" customFormat="1" ht="12" x14ac:dyDescent="0.25">
      <c r="F9732" s="536"/>
      <c r="K9732" s="857"/>
      <c r="T9732" s="568"/>
    </row>
    <row r="9733" spans="6:20" s="498" customFormat="1" ht="12" x14ac:dyDescent="0.25">
      <c r="F9733" s="536"/>
      <c r="K9733" s="857"/>
      <c r="T9733" s="568"/>
    </row>
    <row r="9734" spans="6:20" s="498" customFormat="1" ht="12" x14ac:dyDescent="0.25">
      <c r="F9734" s="536"/>
      <c r="K9734" s="857"/>
      <c r="T9734" s="568"/>
    </row>
    <row r="9735" spans="6:20" s="498" customFormat="1" ht="12" x14ac:dyDescent="0.25">
      <c r="F9735" s="536"/>
      <c r="K9735" s="857"/>
      <c r="T9735" s="568"/>
    </row>
    <row r="9736" spans="6:20" s="498" customFormat="1" ht="12" x14ac:dyDescent="0.25">
      <c r="F9736" s="536"/>
      <c r="K9736" s="857"/>
      <c r="T9736" s="568"/>
    </row>
    <row r="9737" spans="6:20" s="498" customFormat="1" ht="12" x14ac:dyDescent="0.25">
      <c r="F9737" s="536"/>
      <c r="K9737" s="857"/>
      <c r="T9737" s="568"/>
    </row>
    <row r="9738" spans="6:20" s="498" customFormat="1" ht="12" x14ac:dyDescent="0.25">
      <c r="F9738" s="536"/>
      <c r="K9738" s="857"/>
      <c r="T9738" s="568"/>
    </row>
    <row r="9739" spans="6:20" s="498" customFormat="1" ht="12" x14ac:dyDescent="0.25">
      <c r="F9739" s="536"/>
      <c r="K9739" s="857"/>
      <c r="T9739" s="568"/>
    </row>
    <row r="9740" spans="6:20" s="498" customFormat="1" ht="12" x14ac:dyDescent="0.25">
      <c r="F9740" s="536"/>
      <c r="K9740" s="857"/>
      <c r="T9740" s="568"/>
    </row>
    <row r="9741" spans="6:20" s="498" customFormat="1" ht="12" x14ac:dyDescent="0.25">
      <c r="F9741" s="536"/>
      <c r="K9741" s="857"/>
      <c r="T9741" s="568"/>
    </row>
    <row r="9742" spans="6:20" s="498" customFormat="1" ht="12" x14ac:dyDescent="0.25">
      <c r="F9742" s="536"/>
      <c r="K9742" s="857"/>
      <c r="T9742" s="568"/>
    </row>
    <row r="9743" spans="6:20" s="498" customFormat="1" ht="12" x14ac:dyDescent="0.25">
      <c r="F9743" s="536"/>
      <c r="K9743" s="857"/>
      <c r="T9743" s="568"/>
    </row>
    <row r="9744" spans="6:20" s="498" customFormat="1" ht="12" x14ac:dyDescent="0.25">
      <c r="F9744" s="536"/>
      <c r="K9744" s="857"/>
      <c r="T9744" s="568"/>
    </row>
    <row r="9745" spans="4:20" s="498" customFormat="1" ht="12" x14ac:dyDescent="0.25">
      <c r="F9745" s="536"/>
      <c r="K9745" s="857"/>
      <c r="T9745" s="568"/>
    </row>
    <row r="9746" spans="4:20" s="498" customFormat="1" ht="12" x14ac:dyDescent="0.25">
      <c r="F9746" s="536"/>
      <c r="K9746" s="857"/>
      <c r="T9746" s="568"/>
    </row>
    <row r="9747" spans="4:20" s="498" customFormat="1" ht="12" x14ac:dyDescent="0.25">
      <c r="F9747" s="536"/>
      <c r="K9747" s="857"/>
      <c r="T9747" s="568"/>
    </row>
    <row r="9748" spans="4:20" s="498" customFormat="1" ht="12" x14ac:dyDescent="0.25">
      <c r="F9748" s="536"/>
      <c r="K9748" s="857"/>
      <c r="T9748" s="568"/>
    </row>
    <row r="9749" spans="4:20" s="498" customFormat="1" ht="12" x14ac:dyDescent="0.25">
      <c r="F9749" s="536"/>
      <c r="K9749" s="857"/>
      <c r="T9749" s="568"/>
    </row>
    <row r="9750" spans="4:20" s="498" customFormat="1" ht="12" x14ac:dyDescent="0.25">
      <c r="F9750" s="536"/>
      <c r="K9750" s="857"/>
      <c r="T9750" s="568"/>
    </row>
    <row r="9751" spans="4:20" s="498" customFormat="1" ht="12" x14ac:dyDescent="0.25">
      <c r="F9751" s="536"/>
      <c r="K9751" s="857"/>
      <c r="T9751" s="568"/>
    </row>
    <row r="9752" spans="4:20" x14ac:dyDescent="0.3">
      <c r="D9752" s="343"/>
    </row>
    <row r="9753" spans="4:20" x14ac:dyDescent="0.3">
      <c r="D9753" s="343"/>
    </row>
    <row r="9754" spans="4:20" x14ac:dyDescent="0.3">
      <c r="D9754" s="343"/>
    </row>
    <row r="9755" spans="4:20" x14ac:dyDescent="0.3">
      <c r="D9755" s="343"/>
    </row>
    <row r="9756" spans="4:20" x14ac:dyDescent="0.3">
      <c r="D9756" s="343"/>
    </row>
    <row r="9757" spans="4:20" x14ac:dyDescent="0.3">
      <c r="D9757" s="343"/>
    </row>
    <row r="9758" spans="4:20" x14ac:dyDescent="0.3">
      <c r="D9758" s="343"/>
    </row>
    <row r="9759" spans="4:20" x14ac:dyDescent="0.3">
      <c r="D9759" s="343"/>
    </row>
    <row r="9760" spans="4:20" x14ac:dyDescent="0.3">
      <c r="D9760" s="343"/>
    </row>
    <row r="9761" spans="4:4" x14ac:dyDescent="0.3">
      <c r="D9761" s="343"/>
    </row>
    <row r="9762" spans="4:4" x14ac:dyDescent="0.3">
      <c r="D9762" s="343"/>
    </row>
    <row r="9763" spans="4:4" x14ac:dyDescent="0.3">
      <c r="D9763" s="343"/>
    </row>
    <row r="9764" spans="4:4" x14ac:dyDescent="0.3">
      <c r="D9764" s="343"/>
    </row>
    <row r="9765" spans="4:4" x14ac:dyDescent="0.3">
      <c r="D9765" s="343"/>
    </row>
    <row r="9766" spans="4:4" x14ac:dyDescent="0.3">
      <c r="D9766" s="343"/>
    </row>
    <row r="9767" spans="4:4" x14ac:dyDescent="0.3">
      <c r="D9767" s="343"/>
    </row>
    <row r="9768" spans="4:4" x14ac:dyDescent="0.3">
      <c r="D9768" s="343"/>
    </row>
    <row r="9769" spans="4:4" x14ac:dyDescent="0.3">
      <c r="D9769" s="343"/>
    </row>
    <row r="9770" spans="4:4" x14ac:dyDescent="0.3">
      <c r="D9770" s="343"/>
    </row>
    <row r="9771" spans="4:4" x14ac:dyDescent="0.3">
      <c r="D9771" s="343"/>
    </row>
    <row r="9772" spans="4:4" x14ac:dyDescent="0.3">
      <c r="D9772" s="343"/>
    </row>
    <row r="9773" spans="4:4" x14ac:dyDescent="0.3">
      <c r="D9773" s="343"/>
    </row>
    <row r="9774" spans="4:4" x14ac:dyDescent="0.3">
      <c r="D9774" s="343"/>
    </row>
    <row r="9775" spans="4:4" x14ac:dyDescent="0.3">
      <c r="D9775" s="343"/>
    </row>
    <row r="9776" spans="4:4" x14ac:dyDescent="0.3">
      <c r="D9776" s="343"/>
    </row>
    <row r="9777" spans="4:4" x14ac:dyDescent="0.3">
      <c r="D9777" s="343"/>
    </row>
    <row r="9778" spans="4:4" x14ac:dyDescent="0.3">
      <c r="D9778" s="343"/>
    </row>
    <row r="9779" spans="4:4" x14ac:dyDescent="0.3">
      <c r="D9779" s="343"/>
    </row>
    <row r="9780" spans="4:4" x14ac:dyDescent="0.3">
      <c r="D9780" s="343"/>
    </row>
    <row r="9781" spans="4:4" x14ac:dyDescent="0.3">
      <c r="D9781" s="343"/>
    </row>
    <row r="9782" spans="4:4" x14ac:dyDescent="0.3">
      <c r="D9782" s="343"/>
    </row>
    <row r="9783" spans="4:4" x14ac:dyDescent="0.3">
      <c r="D9783" s="343"/>
    </row>
    <row r="9784" spans="4:4" x14ac:dyDescent="0.3">
      <c r="D9784" s="343"/>
    </row>
    <row r="9785" spans="4:4" x14ac:dyDescent="0.3">
      <c r="D9785" s="343"/>
    </row>
    <row r="9786" spans="4:4" x14ac:dyDescent="0.3">
      <c r="D9786" s="343"/>
    </row>
    <row r="9787" spans="4:4" x14ac:dyDescent="0.3">
      <c r="D9787" s="343"/>
    </row>
    <row r="9788" spans="4:4" x14ac:dyDescent="0.3">
      <c r="D9788" s="343"/>
    </row>
    <row r="9789" spans="4:4" x14ac:dyDescent="0.3">
      <c r="D9789" s="343"/>
    </row>
    <row r="9790" spans="4:4" x14ac:dyDescent="0.3">
      <c r="D9790" s="343"/>
    </row>
    <row r="9791" spans="4:4" x14ac:dyDescent="0.3">
      <c r="D9791" s="343"/>
    </row>
    <row r="9792" spans="4:4" x14ac:dyDescent="0.3">
      <c r="D9792" s="343"/>
    </row>
    <row r="9793" spans="4:4" x14ac:dyDescent="0.3">
      <c r="D9793" s="343"/>
    </row>
    <row r="9794" spans="4:4" x14ac:dyDescent="0.3">
      <c r="D9794" s="343"/>
    </row>
    <row r="9795" spans="4:4" x14ac:dyDescent="0.3">
      <c r="D9795" s="343"/>
    </row>
    <row r="9796" spans="4:4" x14ac:dyDescent="0.3">
      <c r="D9796" s="343"/>
    </row>
    <row r="9797" spans="4:4" x14ac:dyDescent="0.3">
      <c r="D9797" s="343"/>
    </row>
    <row r="9798" spans="4:4" x14ac:dyDescent="0.3">
      <c r="D9798" s="343"/>
    </row>
    <row r="9799" spans="4:4" x14ac:dyDescent="0.3">
      <c r="D9799" s="343"/>
    </row>
    <row r="9800" spans="4:4" x14ac:dyDescent="0.3">
      <c r="D9800" s="343"/>
    </row>
    <row r="9801" spans="4:4" x14ac:dyDescent="0.3">
      <c r="D9801" s="343"/>
    </row>
    <row r="9802" spans="4:4" x14ac:dyDescent="0.3">
      <c r="D9802" s="343"/>
    </row>
    <row r="9803" spans="4:4" x14ac:dyDescent="0.3">
      <c r="D9803" s="343"/>
    </row>
    <row r="9804" spans="4:4" x14ac:dyDescent="0.3">
      <c r="D9804" s="343"/>
    </row>
    <row r="9805" spans="4:4" x14ac:dyDescent="0.3">
      <c r="D9805" s="343"/>
    </row>
    <row r="9806" spans="4:4" x14ac:dyDescent="0.3">
      <c r="D9806" s="343"/>
    </row>
    <row r="9807" spans="4:4" x14ac:dyDescent="0.3">
      <c r="D9807" s="343"/>
    </row>
    <row r="9808" spans="4:4" x14ac:dyDescent="0.3">
      <c r="D9808" s="343"/>
    </row>
    <row r="9809" spans="4:4" x14ac:dyDescent="0.3">
      <c r="D9809" s="343"/>
    </row>
    <row r="9810" spans="4:4" x14ac:dyDescent="0.3">
      <c r="D9810" s="343"/>
    </row>
    <row r="9811" spans="4:4" x14ac:dyDescent="0.3">
      <c r="D9811" s="343"/>
    </row>
    <row r="9812" spans="4:4" x14ac:dyDescent="0.3">
      <c r="D9812" s="343"/>
    </row>
    <row r="9813" spans="4:4" x14ac:dyDescent="0.3">
      <c r="D9813" s="343"/>
    </row>
    <row r="9814" spans="4:4" x14ac:dyDescent="0.3">
      <c r="D9814" s="343"/>
    </row>
    <row r="9815" spans="4:4" x14ac:dyDescent="0.3">
      <c r="D9815" s="343"/>
    </row>
    <row r="9816" spans="4:4" x14ac:dyDescent="0.3">
      <c r="D9816" s="343"/>
    </row>
    <row r="9817" spans="4:4" x14ac:dyDescent="0.3">
      <c r="D9817" s="343"/>
    </row>
    <row r="9818" spans="4:4" x14ac:dyDescent="0.3">
      <c r="D9818" s="343"/>
    </row>
    <row r="9819" spans="4:4" x14ac:dyDescent="0.3">
      <c r="D9819" s="343"/>
    </row>
    <row r="9820" spans="4:4" x14ac:dyDescent="0.3">
      <c r="D9820" s="343"/>
    </row>
    <row r="9821" spans="4:4" x14ac:dyDescent="0.3">
      <c r="D9821" s="343"/>
    </row>
    <row r="9822" spans="4:4" x14ac:dyDescent="0.3">
      <c r="D9822" s="343"/>
    </row>
    <row r="9823" spans="4:4" x14ac:dyDescent="0.3">
      <c r="D9823" s="343"/>
    </row>
    <row r="9824" spans="4:4" x14ac:dyDescent="0.3">
      <c r="D9824" s="343"/>
    </row>
    <row r="9825" spans="4:4" x14ac:dyDescent="0.3">
      <c r="D9825" s="343"/>
    </row>
    <row r="9826" spans="4:4" x14ac:dyDescent="0.3">
      <c r="D9826" s="343"/>
    </row>
    <row r="9827" spans="4:4" x14ac:dyDescent="0.3">
      <c r="D9827" s="343"/>
    </row>
    <row r="9828" spans="4:4" x14ac:dyDescent="0.3">
      <c r="D9828" s="343"/>
    </row>
    <row r="9829" spans="4:4" x14ac:dyDescent="0.3">
      <c r="D9829" s="343"/>
    </row>
    <row r="9830" spans="4:4" x14ac:dyDescent="0.3">
      <c r="D9830" s="343"/>
    </row>
    <row r="9831" spans="4:4" x14ac:dyDescent="0.3">
      <c r="D9831" s="343"/>
    </row>
    <row r="9832" spans="4:4" x14ac:dyDescent="0.3">
      <c r="D9832" s="343"/>
    </row>
    <row r="9833" spans="4:4" x14ac:dyDescent="0.3">
      <c r="D9833" s="343"/>
    </row>
    <row r="9834" spans="4:4" x14ac:dyDescent="0.3">
      <c r="D9834" s="343"/>
    </row>
    <row r="9835" spans="4:4" x14ac:dyDescent="0.3">
      <c r="D9835" s="343"/>
    </row>
    <row r="9836" spans="4:4" x14ac:dyDescent="0.3">
      <c r="D9836" s="343"/>
    </row>
    <row r="9837" spans="4:4" x14ac:dyDescent="0.3">
      <c r="D9837" s="343"/>
    </row>
    <row r="9838" spans="4:4" x14ac:dyDescent="0.3">
      <c r="D9838" s="343"/>
    </row>
    <row r="9839" spans="4:4" x14ac:dyDescent="0.3">
      <c r="D9839" s="343"/>
    </row>
    <row r="9840" spans="4:4" x14ac:dyDescent="0.3">
      <c r="D9840" s="343"/>
    </row>
    <row r="9841" spans="4:4" x14ac:dyDescent="0.3">
      <c r="D9841" s="343"/>
    </row>
    <row r="9842" spans="4:4" x14ac:dyDescent="0.3">
      <c r="D9842" s="343"/>
    </row>
    <row r="9843" spans="4:4" x14ac:dyDescent="0.3">
      <c r="D9843" s="343"/>
    </row>
    <row r="9844" spans="4:4" x14ac:dyDescent="0.3">
      <c r="D9844" s="343"/>
    </row>
    <row r="9845" spans="4:4" x14ac:dyDescent="0.3">
      <c r="D9845" s="343"/>
    </row>
    <row r="9846" spans="4:4" x14ac:dyDescent="0.3">
      <c r="D9846" s="343"/>
    </row>
    <row r="9847" spans="4:4" x14ac:dyDescent="0.3">
      <c r="D9847" s="343"/>
    </row>
    <row r="9848" spans="4:4" x14ac:dyDescent="0.3">
      <c r="D9848" s="343"/>
    </row>
    <row r="9849" spans="4:4" x14ac:dyDescent="0.3">
      <c r="D9849" s="343"/>
    </row>
    <row r="9850" spans="4:4" x14ac:dyDescent="0.3">
      <c r="D9850" s="343"/>
    </row>
    <row r="9851" spans="4:4" x14ac:dyDescent="0.3">
      <c r="D9851" s="343"/>
    </row>
    <row r="9852" spans="4:4" x14ac:dyDescent="0.3">
      <c r="D9852" s="343"/>
    </row>
    <row r="9853" spans="4:4" x14ac:dyDescent="0.3">
      <c r="D9853" s="343"/>
    </row>
    <row r="9854" spans="4:4" x14ac:dyDescent="0.3">
      <c r="D9854" s="343"/>
    </row>
    <row r="9855" spans="4:4" x14ac:dyDescent="0.3">
      <c r="D9855" s="343"/>
    </row>
    <row r="9856" spans="4:4" x14ac:dyDescent="0.3">
      <c r="D9856" s="343"/>
    </row>
    <row r="9857" spans="4:4" x14ac:dyDescent="0.3">
      <c r="D9857" s="343"/>
    </row>
    <row r="9858" spans="4:4" x14ac:dyDescent="0.3">
      <c r="D9858" s="343"/>
    </row>
    <row r="9859" spans="4:4" x14ac:dyDescent="0.3">
      <c r="D9859" s="343"/>
    </row>
    <row r="9860" spans="4:4" x14ac:dyDescent="0.3">
      <c r="D9860" s="343"/>
    </row>
    <row r="9861" spans="4:4" x14ac:dyDescent="0.3">
      <c r="D9861" s="343"/>
    </row>
    <row r="9862" spans="4:4" x14ac:dyDescent="0.3">
      <c r="D9862" s="343"/>
    </row>
    <row r="9863" spans="4:4" x14ac:dyDescent="0.3">
      <c r="D9863" s="343"/>
    </row>
    <row r="9864" spans="4:4" x14ac:dyDescent="0.3">
      <c r="D9864" s="343"/>
    </row>
    <row r="9865" spans="4:4" x14ac:dyDescent="0.3">
      <c r="D9865" s="343"/>
    </row>
    <row r="9866" spans="4:4" x14ac:dyDescent="0.3">
      <c r="D9866" s="343"/>
    </row>
    <row r="9867" spans="4:4" x14ac:dyDescent="0.3">
      <c r="D9867" s="343"/>
    </row>
    <row r="9868" spans="4:4" x14ac:dyDescent="0.3">
      <c r="D9868" s="343"/>
    </row>
    <row r="9869" spans="4:4" x14ac:dyDescent="0.3">
      <c r="D9869" s="343"/>
    </row>
    <row r="9870" spans="4:4" x14ac:dyDescent="0.3">
      <c r="D9870" s="343"/>
    </row>
    <row r="9871" spans="4:4" x14ac:dyDescent="0.3">
      <c r="D9871" s="343"/>
    </row>
    <row r="9872" spans="4:4" x14ac:dyDescent="0.3">
      <c r="D9872" s="343"/>
    </row>
    <row r="9873" spans="4:4" x14ac:dyDescent="0.3">
      <c r="D9873" s="343"/>
    </row>
    <row r="9874" spans="4:4" x14ac:dyDescent="0.3">
      <c r="D9874" s="343"/>
    </row>
    <row r="9875" spans="4:4" x14ac:dyDescent="0.3">
      <c r="D9875" s="343"/>
    </row>
    <row r="9876" spans="4:4" x14ac:dyDescent="0.3">
      <c r="D9876" s="343"/>
    </row>
    <row r="9877" spans="4:4" x14ac:dyDescent="0.3">
      <c r="D9877" s="343"/>
    </row>
    <row r="9878" spans="4:4" x14ac:dyDescent="0.3">
      <c r="D9878" s="343"/>
    </row>
    <row r="9879" spans="4:4" x14ac:dyDescent="0.3">
      <c r="D9879" s="343"/>
    </row>
    <row r="9880" spans="4:4" x14ac:dyDescent="0.3">
      <c r="D9880" s="343"/>
    </row>
    <row r="9881" spans="4:4" x14ac:dyDescent="0.3">
      <c r="D9881" s="343"/>
    </row>
    <row r="9882" spans="4:4" x14ac:dyDescent="0.3">
      <c r="D9882" s="343"/>
    </row>
    <row r="9883" spans="4:4" x14ac:dyDescent="0.3">
      <c r="D9883" s="343"/>
    </row>
    <row r="9884" spans="4:4" x14ac:dyDescent="0.3">
      <c r="D9884" s="343"/>
    </row>
    <row r="9885" spans="4:4" x14ac:dyDescent="0.3">
      <c r="D9885" s="343"/>
    </row>
    <row r="9886" spans="4:4" x14ac:dyDescent="0.3">
      <c r="D9886" s="343"/>
    </row>
    <row r="9887" spans="4:4" x14ac:dyDescent="0.3">
      <c r="D9887" s="343"/>
    </row>
    <row r="9888" spans="4:4" x14ac:dyDescent="0.3">
      <c r="D9888" s="343"/>
    </row>
    <row r="9889" spans="4:4" x14ac:dyDescent="0.3">
      <c r="D9889" s="343"/>
    </row>
    <row r="9890" spans="4:4" x14ac:dyDescent="0.3">
      <c r="D9890" s="343"/>
    </row>
    <row r="9891" spans="4:4" x14ac:dyDescent="0.3">
      <c r="D9891" s="343"/>
    </row>
    <row r="9892" spans="4:4" x14ac:dyDescent="0.3">
      <c r="D9892" s="343"/>
    </row>
    <row r="9893" spans="4:4" x14ac:dyDescent="0.3">
      <c r="D9893" s="343"/>
    </row>
    <row r="9894" spans="4:4" x14ac:dyDescent="0.3">
      <c r="D9894" s="343"/>
    </row>
    <row r="9895" spans="4:4" x14ac:dyDescent="0.3">
      <c r="D9895" s="343"/>
    </row>
    <row r="9896" spans="4:4" x14ac:dyDescent="0.3">
      <c r="D9896" s="343"/>
    </row>
    <row r="9897" spans="4:4" x14ac:dyDescent="0.3">
      <c r="D9897" s="343"/>
    </row>
    <row r="9898" spans="4:4" x14ac:dyDescent="0.3">
      <c r="D9898" s="343"/>
    </row>
    <row r="9899" spans="4:4" x14ac:dyDescent="0.3">
      <c r="D9899" s="343"/>
    </row>
    <row r="9900" spans="4:4" x14ac:dyDescent="0.3">
      <c r="D9900" s="343"/>
    </row>
    <row r="9901" spans="4:4" x14ac:dyDescent="0.3">
      <c r="D9901" s="343"/>
    </row>
    <row r="9902" spans="4:4" x14ac:dyDescent="0.3">
      <c r="D9902" s="343"/>
    </row>
    <row r="9903" spans="4:4" x14ac:dyDescent="0.3">
      <c r="D9903" s="343"/>
    </row>
    <row r="9904" spans="4:4" x14ac:dyDescent="0.3">
      <c r="D9904" s="343"/>
    </row>
    <row r="9905" spans="4:4" x14ac:dyDescent="0.3">
      <c r="D9905" s="343"/>
    </row>
    <row r="9906" spans="4:4" x14ac:dyDescent="0.3">
      <c r="D9906" s="343"/>
    </row>
    <row r="9907" spans="4:4" x14ac:dyDescent="0.3">
      <c r="D9907" s="343"/>
    </row>
    <row r="9908" spans="4:4" x14ac:dyDescent="0.3">
      <c r="D9908" s="343"/>
    </row>
    <row r="9909" spans="4:4" x14ac:dyDescent="0.3">
      <c r="D9909" s="343"/>
    </row>
    <row r="9910" spans="4:4" x14ac:dyDescent="0.3">
      <c r="D9910" s="343"/>
    </row>
    <row r="9911" spans="4:4" x14ac:dyDescent="0.3">
      <c r="D9911" s="343"/>
    </row>
    <row r="9912" spans="4:4" x14ac:dyDescent="0.3">
      <c r="D9912" s="343"/>
    </row>
    <row r="9913" spans="4:4" x14ac:dyDescent="0.3">
      <c r="D9913" s="343"/>
    </row>
    <row r="9914" spans="4:4" x14ac:dyDescent="0.3">
      <c r="D9914" s="343"/>
    </row>
    <row r="9915" spans="4:4" x14ac:dyDescent="0.3">
      <c r="D9915" s="343"/>
    </row>
    <row r="9916" spans="4:4" x14ac:dyDescent="0.3">
      <c r="D9916" s="343"/>
    </row>
    <row r="9917" spans="4:4" x14ac:dyDescent="0.3">
      <c r="D9917" s="343"/>
    </row>
    <row r="9918" spans="4:4" x14ac:dyDescent="0.3">
      <c r="D9918" s="343"/>
    </row>
    <row r="9919" spans="4:4" x14ac:dyDescent="0.3">
      <c r="D9919" s="343"/>
    </row>
    <row r="9920" spans="4:4" x14ac:dyDescent="0.3">
      <c r="D9920" s="343"/>
    </row>
    <row r="9921" spans="4:4" x14ac:dyDescent="0.3">
      <c r="D9921" s="343"/>
    </row>
    <row r="9922" spans="4:4" x14ac:dyDescent="0.3">
      <c r="D9922" s="343"/>
    </row>
    <row r="9923" spans="4:4" x14ac:dyDescent="0.3">
      <c r="D9923" s="343"/>
    </row>
    <row r="9924" spans="4:4" x14ac:dyDescent="0.3">
      <c r="D9924" s="343"/>
    </row>
    <row r="9925" spans="4:4" x14ac:dyDescent="0.3">
      <c r="D9925" s="343"/>
    </row>
    <row r="9926" spans="4:4" x14ac:dyDescent="0.3">
      <c r="D9926" s="343"/>
    </row>
    <row r="9927" spans="4:4" x14ac:dyDescent="0.3">
      <c r="D9927" s="343"/>
    </row>
    <row r="9928" spans="4:4" x14ac:dyDescent="0.3">
      <c r="D9928" s="343"/>
    </row>
    <row r="9929" spans="4:4" x14ac:dyDescent="0.3">
      <c r="D9929" s="343"/>
    </row>
    <row r="9930" spans="4:4" x14ac:dyDescent="0.3">
      <c r="D9930" s="343"/>
    </row>
    <row r="9931" spans="4:4" x14ac:dyDescent="0.3">
      <c r="D9931" s="343"/>
    </row>
    <row r="9932" spans="4:4" x14ac:dyDescent="0.3">
      <c r="D9932" s="343"/>
    </row>
    <row r="9933" spans="4:4" x14ac:dyDescent="0.3">
      <c r="D9933" s="343"/>
    </row>
    <row r="9934" spans="4:4" x14ac:dyDescent="0.3">
      <c r="D9934" s="343"/>
    </row>
    <row r="9935" spans="4:4" x14ac:dyDescent="0.3">
      <c r="D9935" s="343"/>
    </row>
    <row r="9936" spans="4:4" x14ac:dyDescent="0.3">
      <c r="D9936" s="343"/>
    </row>
    <row r="9937" spans="4:4" x14ac:dyDescent="0.3">
      <c r="D9937" s="343"/>
    </row>
    <row r="9938" spans="4:4" x14ac:dyDescent="0.3">
      <c r="D9938" s="343"/>
    </row>
    <row r="9939" spans="4:4" x14ac:dyDescent="0.3">
      <c r="D9939" s="343"/>
    </row>
    <row r="9940" spans="4:4" x14ac:dyDescent="0.3">
      <c r="D9940" s="343"/>
    </row>
    <row r="9941" spans="4:4" x14ac:dyDescent="0.3">
      <c r="D9941" s="343"/>
    </row>
    <row r="9942" spans="4:4" x14ac:dyDescent="0.3">
      <c r="D9942" s="343"/>
    </row>
    <row r="9943" spans="4:4" x14ac:dyDescent="0.3">
      <c r="D9943" s="343"/>
    </row>
    <row r="9944" spans="4:4" x14ac:dyDescent="0.3">
      <c r="D9944" s="343"/>
    </row>
    <row r="9945" spans="4:4" x14ac:dyDescent="0.3">
      <c r="D9945" s="343"/>
    </row>
    <row r="9946" spans="4:4" x14ac:dyDescent="0.3">
      <c r="D9946" s="343"/>
    </row>
    <row r="9947" spans="4:4" x14ac:dyDescent="0.3">
      <c r="D9947" s="343"/>
    </row>
    <row r="9948" spans="4:4" x14ac:dyDescent="0.3">
      <c r="D9948" s="343"/>
    </row>
    <row r="9949" spans="4:4" x14ac:dyDescent="0.3">
      <c r="D9949" s="343"/>
    </row>
    <row r="9950" spans="4:4" x14ac:dyDescent="0.3">
      <c r="D9950" s="343"/>
    </row>
    <row r="9951" spans="4:4" x14ac:dyDescent="0.3">
      <c r="D9951" s="343"/>
    </row>
    <row r="9952" spans="4:4" x14ac:dyDescent="0.3">
      <c r="D9952" s="343"/>
    </row>
    <row r="9953" spans="4:4" x14ac:dyDescent="0.3">
      <c r="D9953" s="343"/>
    </row>
    <row r="9954" spans="4:4" x14ac:dyDescent="0.3">
      <c r="D9954" s="343"/>
    </row>
    <row r="9955" spans="4:4" x14ac:dyDescent="0.3">
      <c r="D9955" s="343"/>
    </row>
    <row r="9956" spans="4:4" x14ac:dyDescent="0.3">
      <c r="D9956" s="343"/>
    </row>
    <row r="9957" spans="4:4" x14ac:dyDescent="0.3">
      <c r="D9957" s="343"/>
    </row>
    <row r="9958" spans="4:4" x14ac:dyDescent="0.3">
      <c r="D9958" s="343"/>
    </row>
    <row r="9959" spans="4:4" x14ac:dyDescent="0.3">
      <c r="D9959" s="343"/>
    </row>
    <row r="9960" spans="4:4" x14ac:dyDescent="0.3">
      <c r="D9960" s="343"/>
    </row>
    <row r="9961" spans="4:4" x14ac:dyDescent="0.3">
      <c r="D9961" s="343"/>
    </row>
    <row r="9962" spans="4:4" x14ac:dyDescent="0.3">
      <c r="D9962" s="343"/>
    </row>
    <row r="9963" spans="4:4" x14ac:dyDescent="0.3">
      <c r="D9963" s="343"/>
    </row>
    <row r="9964" spans="4:4" x14ac:dyDescent="0.3">
      <c r="D9964" s="343"/>
    </row>
    <row r="9965" spans="4:4" x14ac:dyDescent="0.3">
      <c r="D9965" s="343"/>
    </row>
    <row r="9966" spans="4:4" x14ac:dyDescent="0.3">
      <c r="D9966" s="343"/>
    </row>
    <row r="9967" spans="4:4" x14ac:dyDescent="0.3">
      <c r="D9967" s="343"/>
    </row>
    <row r="9968" spans="4:4" x14ac:dyDescent="0.3">
      <c r="D9968" s="343"/>
    </row>
    <row r="9969" spans="4:4" x14ac:dyDescent="0.3">
      <c r="D9969" s="343"/>
    </row>
    <row r="9970" spans="4:4" x14ac:dyDescent="0.3">
      <c r="D9970" s="343"/>
    </row>
    <row r="9971" spans="4:4" x14ac:dyDescent="0.3">
      <c r="D9971" s="343"/>
    </row>
    <row r="9972" spans="4:4" x14ac:dyDescent="0.3">
      <c r="D9972" s="343"/>
    </row>
    <row r="9973" spans="4:4" x14ac:dyDescent="0.3">
      <c r="D9973" s="343"/>
    </row>
    <row r="9974" spans="4:4" x14ac:dyDescent="0.3">
      <c r="D9974" s="343"/>
    </row>
    <row r="9975" spans="4:4" x14ac:dyDescent="0.3">
      <c r="D9975" s="343"/>
    </row>
    <row r="9976" spans="4:4" x14ac:dyDescent="0.3">
      <c r="D9976" s="343"/>
    </row>
    <row r="9977" spans="4:4" x14ac:dyDescent="0.3">
      <c r="D9977" s="343"/>
    </row>
    <row r="9978" spans="4:4" x14ac:dyDescent="0.3">
      <c r="D9978" s="343"/>
    </row>
    <row r="9979" spans="4:4" x14ac:dyDescent="0.3">
      <c r="D9979" s="343"/>
    </row>
    <row r="9980" spans="4:4" x14ac:dyDescent="0.3">
      <c r="D9980" s="343"/>
    </row>
    <row r="9981" spans="4:4" x14ac:dyDescent="0.3">
      <c r="D9981" s="343"/>
    </row>
    <row r="9982" spans="4:4" x14ac:dyDescent="0.3">
      <c r="D9982" s="343"/>
    </row>
    <row r="9983" spans="4:4" x14ac:dyDescent="0.3">
      <c r="D9983" s="343"/>
    </row>
    <row r="9984" spans="4:4" x14ac:dyDescent="0.3">
      <c r="D9984" s="343"/>
    </row>
    <row r="9985" spans="4:4" x14ac:dyDescent="0.3">
      <c r="D9985" s="343"/>
    </row>
    <row r="9986" spans="4:4" x14ac:dyDescent="0.3">
      <c r="D9986" s="343"/>
    </row>
    <row r="9987" spans="4:4" x14ac:dyDescent="0.3">
      <c r="D9987" s="343"/>
    </row>
    <row r="9988" spans="4:4" x14ac:dyDescent="0.3">
      <c r="D9988" s="343"/>
    </row>
    <row r="9989" spans="4:4" x14ac:dyDescent="0.3">
      <c r="D9989" s="343"/>
    </row>
    <row r="9990" spans="4:4" x14ac:dyDescent="0.3">
      <c r="D9990" s="343"/>
    </row>
    <row r="9991" spans="4:4" x14ac:dyDescent="0.3">
      <c r="D9991" s="343"/>
    </row>
    <row r="9992" spans="4:4" x14ac:dyDescent="0.3">
      <c r="D9992" s="343"/>
    </row>
    <row r="9993" spans="4:4" x14ac:dyDescent="0.3">
      <c r="D9993" s="343"/>
    </row>
    <row r="9994" spans="4:4" x14ac:dyDescent="0.3">
      <c r="D9994" s="343"/>
    </row>
    <row r="9995" spans="4:4" x14ac:dyDescent="0.3">
      <c r="D9995" s="343"/>
    </row>
    <row r="9996" spans="4:4" x14ac:dyDescent="0.3">
      <c r="D9996" s="343"/>
    </row>
    <row r="9997" spans="4:4" x14ac:dyDescent="0.3">
      <c r="D9997" s="343"/>
    </row>
    <row r="9998" spans="4:4" x14ac:dyDescent="0.3">
      <c r="D9998" s="343"/>
    </row>
    <row r="9999" spans="4:4" x14ac:dyDescent="0.3">
      <c r="D9999" s="343"/>
    </row>
    <row r="10000" spans="4:4" x14ac:dyDescent="0.3">
      <c r="D10000" s="343"/>
    </row>
    <row r="10001" spans="4:4" x14ac:dyDescent="0.3">
      <c r="D10001" s="343"/>
    </row>
    <row r="10002" spans="4:4" x14ac:dyDescent="0.3">
      <c r="D10002" s="343"/>
    </row>
    <row r="10003" spans="4:4" x14ac:dyDescent="0.3">
      <c r="D10003" s="343"/>
    </row>
    <row r="10004" spans="4:4" x14ac:dyDescent="0.3">
      <c r="D10004" s="343"/>
    </row>
    <row r="10005" spans="4:4" x14ac:dyDescent="0.3">
      <c r="D10005" s="343"/>
    </row>
    <row r="10006" spans="4:4" x14ac:dyDescent="0.3">
      <c r="D10006" s="343"/>
    </row>
    <row r="10007" spans="4:4" x14ac:dyDescent="0.3">
      <c r="D10007" s="343"/>
    </row>
    <row r="10008" spans="4:4" x14ac:dyDescent="0.3">
      <c r="D10008" s="343"/>
    </row>
    <row r="10009" spans="4:4" x14ac:dyDescent="0.3">
      <c r="D10009" s="343"/>
    </row>
    <row r="10010" spans="4:4" x14ac:dyDescent="0.3">
      <c r="D10010" s="343"/>
    </row>
    <row r="10011" spans="4:4" x14ac:dyDescent="0.3">
      <c r="D10011" s="343"/>
    </row>
    <row r="10012" spans="4:4" x14ac:dyDescent="0.3">
      <c r="D10012" s="343"/>
    </row>
    <row r="10013" spans="4:4" x14ac:dyDescent="0.3">
      <c r="D10013" s="343"/>
    </row>
    <row r="10014" spans="4:4" x14ac:dyDescent="0.3">
      <c r="D10014" s="343"/>
    </row>
    <row r="10015" spans="4:4" x14ac:dyDescent="0.3">
      <c r="D10015" s="343"/>
    </row>
    <row r="10016" spans="4:4" x14ac:dyDescent="0.3">
      <c r="D10016" s="343"/>
    </row>
    <row r="10017" spans="4:4" x14ac:dyDescent="0.3">
      <c r="D10017" s="343"/>
    </row>
    <row r="10018" spans="4:4" x14ac:dyDescent="0.3">
      <c r="D10018" s="343"/>
    </row>
    <row r="10019" spans="4:4" x14ac:dyDescent="0.3">
      <c r="D10019" s="343"/>
    </row>
    <row r="10020" spans="4:4" x14ac:dyDescent="0.3">
      <c r="D10020" s="343"/>
    </row>
    <row r="10021" spans="4:4" x14ac:dyDescent="0.3">
      <c r="D10021" s="343"/>
    </row>
    <row r="10022" spans="4:4" x14ac:dyDescent="0.3">
      <c r="D10022" s="343"/>
    </row>
    <row r="10023" spans="4:4" x14ac:dyDescent="0.3">
      <c r="D10023" s="343"/>
    </row>
    <row r="10024" spans="4:4" x14ac:dyDescent="0.3">
      <c r="D10024" s="343"/>
    </row>
    <row r="10025" spans="4:4" x14ac:dyDescent="0.3">
      <c r="D10025" s="343"/>
    </row>
    <row r="10026" spans="4:4" x14ac:dyDescent="0.3">
      <c r="D10026" s="343"/>
    </row>
    <row r="10027" spans="4:4" x14ac:dyDescent="0.3">
      <c r="D10027" s="343"/>
    </row>
    <row r="10028" spans="4:4" x14ac:dyDescent="0.3">
      <c r="D10028" s="343"/>
    </row>
    <row r="10029" spans="4:4" x14ac:dyDescent="0.3">
      <c r="D10029" s="343"/>
    </row>
    <row r="10030" spans="4:4" x14ac:dyDescent="0.3">
      <c r="D10030" s="343"/>
    </row>
    <row r="10031" spans="4:4" x14ac:dyDescent="0.3">
      <c r="D10031" s="343"/>
    </row>
    <row r="10032" spans="4:4" x14ac:dyDescent="0.3">
      <c r="D10032" s="343"/>
    </row>
    <row r="10033" spans="4:4" x14ac:dyDescent="0.3">
      <c r="D10033" s="343"/>
    </row>
    <row r="10034" spans="4:4" x14ac:dyDescent="0.3">
      <c r="D10034" s="343"/>
    </row>
    <row r="10035" spans="4:4" x14ac:dyDescent="0.3">
      <c r="D10035" s="343"/>
    </row>
    <row r="10036" spans="4:4" x14ac:dyDescent="0.3">
      <c r="D10036" s="343"/>
    </row>
    <row r="10037" spans="4:4" x14ac:dyDescent="0.3">
      <c r="D10037" s="343"/>
    </row>
    <row r="10038" spans="4:4" x14ac:dyDescent="0.3">
      <c r="D10038" s="343"/>
    </row>
    <row r="10039" spans="4:4" x14ac:dyDescent="0.3">
      <c r="D10039" s="343"/>
    </row>
    <row r="10040" spans="4:4" x14ac:dyDescent="0.3">
      <c r="D10040" s="343"/>
    </row>
    <row r="10041" spans="4:4" x14ac:dyDescent="0.3">
      <c r="D10041" s="343"/>
    </row>
    <row r="10042" spans="4:4" x14ac:dyDescent="0.3">
      <c r="D10042" s="343"/>
    </row>
    <row r="10043" spans="4:4" x14ac:dyDescent="0.3">
      <c r="D10043" s="343"/>
    </row>
    <row r="10044" spans="4:4" x14ac:dyDescent="0.3">
      <c r="D10044" s="343"/>
    </row>
    <row r="10045" spans="4:4" x14ac:dyDescent="0.3">
      <c r="D10045" s="343"/>
    </row>
    <row r="10046" spans="4:4" x14ac:dyDescent="0.3">
      <c r="D10046" s="343"/>
    </row>
    <row r="10047" spans="4:4" x14ac:dyDescent="0.3">
      <c r="D10047" s="343"/>
    </row>
    <row r="10048" spans="4:4" x14ac:dyDescent="0.3">
      <c r="D10048" s="343"/>
    </row>
    <row r="10049" spans="4:4" x14ac:dyDescent="0.3">
      <c r="D10049" s="343"/>
    </row>
    <row r="10050" spans="4:4" x14ac:dyDescent="0.3">
      <c r="D10050" s="343"/>
    </row>
    <row r="10051" spans="4:4" x14ac:dyDescent="0.3">
      <c r="D10051" s="343"/>
    </row>
    <row r="10052" spans="4:4" x14ac:dyDescent="0.3">
      <c r="D10052" s="343"/>
    </row>
    <row r="10053" spans="4:4" x14ac:dyDescent="0.3">
      <c r="D10053" s="343"/>
    </row>
    <row r="10054" spans="4:4" x14ac:dyDescent="0.3">
      <c r="D10054" s="343"/>
    </row>
    <row r="10055" spans="4:4" x14ac:dyDescent="0.3">
      <c r="D10055" s="343"/>
    </row>
    <row r="10056" spans="4:4" x14ac:dyDescent="0.3">
      <c r="D10056" s="343"/>
    </row>
    <row r="10057" spans="4:4" x14ac:dyDescent="0.3">
      <c r="D10057" s="343"/>
    </row>
    <row r="10058" spans="4:4" x14ac:dyDescent="0.3">
      <c r="D10058" s="343"/>
    </row>
    <row r="10059" spans="4:4" x14ac:dyDescent="0.3">
      <c r="D10059" s="343"/>
    </row>
    <row r="10060" spans="4:4" x14ac:dyDescent="0.3">
      <c r="D10060" s="343"/>
    </row>
    <row r="10061" spans="4:4" x14ac:dyDescent="0.3">
      <c r="D10061" s="343"/>
    </row>
    <row r="10062" spans="4:4" x14ac:dyDescent="0.3">
      <c r="D10062" s="343"/>
    </row>
    <row r="10063" spans="4:4" x14ac:dyDescent="0.3">
      <c r="D10063" s="343"/>
    </row>
    <row r="10064" spans="4:4" x14ac:dyDescent="0.3">
      <c r="D10064" s="343"/>
    </row>
    <row r="10065" spans="4:4" x14ac:dyDescent="0.3">
      <c r="D10065" s="343"/>
    </row>
    <row r="10066" spans="4:4" x14ac:dyDescent="0.3">
      <c r="D10066" s="343"/>
    </row>
    <row r="10067" spans="4:4" x14ac:dyDescent="0.3">
      <c r="D10067" s="343"/>
    </row>
    <row r="10068" spans="4:4" x14ac:dyDescent="0.3">
      <c r="D10068" s="343"/>
    </row>
    <row r="10069" spans="4:4" x14ac:dyDescent="0.3">
      <c r="D10069" s="343"/>
    </row>
    <row r="10070" spans="4:4" x14ac:dyDescent="0.3">
      <c r="D10070" s="343"/>
    </row>
    <row r="10071" spans="4:4" x14ac:dyDescent="0.3">
      <c r="D10071" s="343"/>
    </row>
    <row r="10072" spans="4:4" x14ac:dyDescent="0.3">
      <c r="D10072" s="343"/>
    </row>
    <row r="10073" spans="4:4" x14ac:dyDescent="0.3">
      <c r="D10073" s="343"/>
    </row>
    <row r="10074" spans="4:4" x14ac:dyDescent="0.3">
      <c r="D10074" s="343"/>
    </row>
    <row r="10075" spans="4:4" x14ac:dyDescent="0.3">
      <c r="D10075" s="343"/>
    </row>
    <row r="10076" spans="4:4" x14ac:dyDescent="0.3">
      <c r="D10076" s="343"/>
    </row>
    <row r="10077" spans="4:4" x14ac:dyDescent="0.3">
      <c r="D10077" s="343"/>
    </row>
    <row r="10078" spans="4:4" x14ac:dyDescent="0.3">
      <c r="D10078" s="343"/>
    </row>
    <row r="10079" spans="4:4" x14ac:dyDescent="0.3">
      <c r="D10079" s="343"/>
    </row>
    <row r="10080" spans="4:4" x14ac:dyDescent="0.3">
      <c r="D10080" s="343"/>
    </row>
    <row r="10081" spans="4:4" x14ac:dyDescent="0.3">
      <c r="D10081" s="343"/>
    </row>
    <row r="10082" spans="4:4" x14ac:dyDescent="0.3">
      <c r="D10082" s="343"/>
    </row>
    <row r="10083" spans="4:4" x14ac:dyDescent="0.3">
      <c r="D10083" s="343"/>
    </row>
    <row r="10084" spans="4:4" x14ac:dyDescent="0.3">
      <c r="D10084" s="343"/>
    </row>
    <row r="10085" spans="4:4" x14ac:dyDescent="0.3">
      <c r="D10085" s="343"/>
    </row>
    <row r="10086" spans="4:4" x14ac:dyDescent="0.3">
      <c r="D10086" s="343"/>
    </row>
    <row r="10087" spans="4:4" x14ac:dyDescent="0.3">
      <c r="D10087" s="343"/>
    </row>
    <row r="10088" spans="4:4" x14ac:dyDescent="0.3">
      <c r="D10088" s="343"/>
    </row>
    <row r="10089" spans="4:4" x14ac:dyDescent="0.3">
      <c r="D10089" s="343"/>
    </row>
    <row r="10090" spans="4:4" x14ac:dyDescent="0.3">
      <c r="D10090" s="343"/>
    </row>
    <row r="10091" spans="4:4" x14ac:dyDescent="0.3">
      <c r="D10091" s="343"/>
    </row>
    <row r="10092" spans="4:4" x14ac:dyDescent="0.3">
      <c r="D10092" s="343"/>
    </row>
    <row r="10093" spans="4:4" x14ac:dyDescent="0.3">
      <c r="D10093" s="343"/>
    </row>
    <row r="10094" spans="4:4" x14ac:dyDescent="0.3">
      <c r="D10094" s="343"/>
    </row>
    <row r="10095" spans="4:4" x14ac:dyDescent="0.3">
      <c r="D10095" s="343"/>
    </row>
    <row r="10096" spans="4:4" x14ac:dyDescent="0.3">
      <c r="D10096" s="343"/>
    </row>
    <row r="10097" spans="4:4" x14ac:dyDescent="0.3">
      <c r="D10097" s="343"/>
    </row>
    <row r="10098" spans="4:4" x14ac:dyDescent="0.3">
      <c r="D10098" s="343"/>
    </row>
    <row r="10099" spans="4:4" x14ac:dyDescent="0.3">
      <c r="D10099" s="343"/>
    </row>
    <row r="10100" spans="4:4" x14ac:dyDescent="0.3">
      <c r="D10100" s="343"/>
    </row>
    <row r="10101" spans="4:4" x14ac:dyDescent="0.3">
      <c r="D10101" s="343"/>
    </row>
    <row r="10102" spans="4:4" x14ac:dyDescent="0.3">
      <c r="D10102" s="343"/>
    </row>
    <row r="10103" spans="4:4" x14ac:dyDescent="0.3">
      <c r="D10103" s="343"/>
    </row>
    <row r="10104" spans="4:4" x14ac:dyDescent="0.3">
      <c r="D10104" s="343"/>
    </row>
    <row r="10105" spans="4:4" x14ac:dyDescent="0.3">
      <c r="D10105" s="343"/>
    </row>
    <row r="10106" spans="4:4" x14ac:dyDescent="0.3">
      <c r="D10106" s="343"/>
    </row>
    <row r="10107" spans="4:4" x14ac:dyDescent="0.3">
      <c r="D10107" s="343"/>
    </row>
    <row r="10108" spans="4:4" x14ac:dyDescent="0.3">
      <c r="D10108" s="343"/>
    </row>
    <row r="10109" spans="4:4" x14ac:dyDescent="0.3">
      <c r="D10109" s="343"/>
    </row>
    <row r="10110" spans="4:4" x14ac:dyDescent="0.3">
      <c r="D10110" s="343"/>
    </row>
    <row r="10111" spans="4:4" x14ac:dyDescent="0.3">
      <c r="D10111" s="343"/>
    </row>
    <row r="10112" spans="4:4" x14ac:dyDescent="0.3">
      <c r="D10112" s="343"/>
    </row>
    <row r="10113" spans="4:4" x14ac:dyDescent="0.3">
      <c r="D10113" s="343"/>
    </row>
    <row r="10114" spans="4:4" x14ac:dyDescent="0.3">
      <c r="D10114" s="343"/>
    </row>
    <row r="10115" spans="4:4" x14ac:dyDescent="0.3">
      <c r="D10115" s="343"/>
    </row>
    <row r="10116" spans="4:4" x14ac:dyDescent="0.3">
      <c r="D10116" s="343"/>
    </row>
    <row r="10117" spans="4:4" x14ac:dyDescent="0.3">
      <c r="D10117" s="343"/>
    </row>
    <row r="10118" spans="4:4" x14ac:dyDescent="0.3">
      <c r="D10118" s="343"/>
    </row>
    <row r="10119" spans="4:4" x14ac:dyDescent="0.3">
      <c r="D10119" s="343"/>
    </row>
    <row r="10120" spans="4:4" x14ac:dyDescent="0.3">
      <c r="D10120" s="343"/>
    </row>
    <row r="10121" spans="4:4" x14ac:dyDescent="0.3">
      <c r="D10121" s="343"/>
    </row>
    <row r="10122" spans="4:4" x14ac:dyDescent="0.3">
      <c r="D10122" s="343"/>
    </row>
    <row r="10123" spans="4:4" x14ac:dyDescent="0.3">
      <c r="D10123" s="343"/>
    </row>
    <row r="10124" spans="4:4" x14ac:dyDescent="0.3">
      <c r="D10124" s="343"/>
    </row>
    <row r="10125" spans="4:4" x14ac:dyDescent="0.3">
      <c r="D10125" s="343"/>
    </row>
    <row r="10126" spans="4:4" x14ac:dyDescent="0.3">
      <c r="D10126" s="343"/>
    </row>
    <row r="10127" spans="4:4" x14ac:dyDescent="0.3">
      <c r="D10127" s="343"/>
    </row>
    <row r="10128" spans="4:4" x14ac:dyDescent="0.3">
      <c r="D10128" s="343"/>
    </row>
    <row r="10129" spans="4:4" x14ac:dyDescent="0.3">
      <c r="D10129" s="343"/>
    </row>
    <row r="10130" spans="4:4" x14ac:dyDescent="0.3">
      <c r="D10130" s="343"/>
    </row>
    <row r="10131" spans="4:4" x14ac:dyDescent="0.3">
      <c r="D10131" s="343"/>
    </row>
    <row r="10132" spans="4:4" x14ac:dyDescent="0.3">
      <c r="D10132" s="343"/>
    </row>
    <row r="10133" spans="4:4" x14ac:dyDescent="0.3">
      <c r="D10133" s="343"/>
    </row>
    <row r="10134" spans="4:4" x14ac:dyDescent="0.3">
      <c r="D10134" s="343"/>
    </row>
    <row r="10135" spans="4:4" x14ac:dyDescent="0.3">
      <c r="D10135" s="343"/>
    </row>
    <row r="10136" spans="4:4" x14ac:dyDescent="0.3">
      <c r="D10136" s="343"/>
    </row>
    <row r="10137" spans="4:4" x14ac:dyDescent="0.3">
      <c r="D10137" s="343"/>
    </row>
    <row r="10138" spans="4:4" x14ac:dyDescent="0.3">
      <c r="D10138" s="343"/>
    </row>
    <row r="10139" spans="4:4" x14ac:dyDescent="0.3">
      <c r="D10139" s="343"/>
    </row>
    <row r="10140" spans="4:4" x14ac:dyDescent="0.3">
      <c r="D10140" s="343"/>
    </row>
    <row r="10141" spans="4:4" x14ac:dyDescent="0.3">
      <c r="D10141" s="343"/>
    </row>
    <row r="10142" spans="4:4" x14ac:dyDescent="0.3">
      <c r="D10142" s="343"/>
    </row>
    <row r="10143" spans="4:4" x14ac:dyDescent="0.3">
      <c r="D10143" s="343"/>
    </row>
    <row r="10144" spans="4:4" x14ac:dyDescent="0.3">
      <c r="D10144" s="343"/>
    </row>
    <row r="10145" spans="4:4" x14ac:dyDescent="0.3">
      <c r="D10145" s="343"/>
    </row>
    <row r="10146" spans="4:4" x14ac:dyDescent="0.3">
      <c r="D10146" s="343"/>
    </row>
    <row r="10147" spans="4:4" x14ac:dyDescent="0.3">
      <c r="D10147" s="343"/>
    </row>
    <row r="10148" spans="4:4" x14ac:dyDescent="0.3">
      <c r="D10148" s="343"/>
    </row>
    <row r="10149" spans="4:4" x14ac:dyDescent="0.3">
      <c r="D10149" s="343"/>
    </row>
    <row r="10150" spans="4:4" x14ac:dyDescent="0.3">
      <c r="D10150" s="343"/>
    </row>
    <row r="10151" spans="4:4" x14ac:dyDescent="0.3">
      <c r="D10151" s="343"/>
    </row>
    <row r="10152" spans="4:4" x14ac:dyDescent="0.3">
      <c r="D10152" s="343"/>
    </row>
    <row r="10153" spans="4:4" x14ac:dyDescent="0.3">
      <c r="D10153" s="343"/>
    </row>
    <row r="10154" spans="4:4" x14ac:dyDescent="0.3">
      <c r="D10154" s="343"/>
    </row>
    <row r="10155" spans="4:4" x14ac:dyDescent="0.3">
      <c r="D10155" s="343"/>
    </row>
    <row r="10156" spans="4:4" x14ac:dyDescent="0.3">
      <c r="D10156" s="343"/>
    </row>
    <row r="10157" spans="4:4" x14ac:dyDescent="0.3">
      <c r="D10157" s="343"/>
    </row>
    <row r="10158" spans="4:4" x14ac:dyDescent="0.3">
      <c r="D10158" s="343"/>
    </row>
    <row r="10159" spans="4:4" x14ac:dyDescent="0.3">
      <c r="D10159" s="343"/>
    </row>
    <row r="10160" spans="4:4" x14ac:dyDescent="0.3">
      <c r="D10160" s="343"/>
    </row>
    <row r="10161" spans="4:4" x14ac:dyDescent="0.3">
      <c r="D10161" s="343"/>
    </row>
    <row r="10162" spans="4:4" x14ac:dyDescent="0.3">
      <c r="D10162" s="343"/>
    </row>
    <row r="10163" spans="4:4" x14ac:dyDescent="0.3">
      <c r="D10163" s="343"/>
    </row>
    <row r="10164" spans="4:4" x14ac:dyDescent="0.3">
      <c r="D10164" s="343"/>
    </row>
    <row r="10165" spans="4:4" x14ac:dyDescent="0.3">
      <c r="D10165" s="343"/>
    </row>
    <row r="10166" spans="4:4" x14ac:dyDescent="0.3">
      <c r="D10166" s="343"/>
    </row>
    <row r="10167" spans="4:4" x14ac:dyDescent="0.3">
      <c r="D10167" s="343"/>
    </row>
    <row r="10168" spans="4:4" x14ac:dyDescent="0.3">
      <c r="D10168" s="343"/>
    </row>
    <row r="10169" spans="4:4" x14ac:dyDescent="0.3">
      <c r="D10169" s="343"/>
    </row>
    <row r="10170" spans="4:4" x14ac:dyDescent="0.3">
      <c r="D10170" s="343"/>
    </row>
    <row r="10171" spans="4:4" x14ac:dyDescent="0.3">
      <c r="D10171" s="343"/>
    </row>
    <row r="10172" spans="4:4" x14ac:dyDescent="0.3">
      <c r="D10172" s="343"/>
    </row>
    <row r="10173" spans="4:4" x14ac:dyDescent="0.3">
      <c r="D10173" s="343"/>
    </row>
    <row r="10174" spans="4:4" x14ac:dyDescent="0.3">
      <c r="D10174" s="343"/>
    </row>
    <row r="10175" spans="4:4" x14ac:dyDescent="0.3">
      <c r="D10175" s="343"/>
    </row>
    <row r="10176" spans="4:4" x14ac:dyDescent="0.3">
      <c r="D10176" s="343"/>
    </row>
    <row r="10177" spans="4:4" x14ac:dyDescent="0.3">
      <c r="D10177" s="343"/>
    </row>
    <row r="10178" spans="4:4" x14ac:dyDescent="0.3">
      <c r="D10178" s="343"/>
    </row>
    <row r="10179" spans="4:4" x14ac:dyDescent="0.3">
      <c r="D10179" s="343"/>
    </row>
    <row r="10180" spans="4:4" x14ac:dyDescent="0.3">
      <c r="D10180" s="343"/>
    </row>
    <row r="10181" spans="4:4" x14ac:dyDescent="0.3">
      <c r="D10181" s="343"/>
    </row>
    <row r="10182" spans="4:4" x14ac:dyDescent="0.3">
      <c r="D10182" s="343"/>
    </row>
    <row r="10183" spans="4:4" x14ac:dyDescent="0.3">
      <c r="D10183" s="343"/>
    </row>
    <row r="10184" spans="4:4" x14ac:dyDescent="0.3">
      <c r="D10184" s="343"/>
    </row>
    <row r="10185" spans="4:4" x14ac:dyDescent="0.3">
      <c r="D10185" s="343"/>
    </row>
    <row r="10186" spans="4:4" x14ac:dyDescent="0.3">
      <c r="D10186" s="343"/>
    </row>
    <row r="10187" spans="4:4" x14ac:dyDescent="0.3">
      <c r="D10187" s="343"/>
    </row>
    <row r="10188" spans="4:4" x14ac:dyDescent="0.3">
      <c r="D10188" s="343"/>
    </row>
    <row r="10189" spans="4:4" x14ac:dyDescent="0.3">
      <c r="D10189" s="343"/>
    </row>
    <row r="10190" spans="4:4" x14ac:dyDescent="0.3">
      <c r="D10190" s="343"/>
    </row>
    <row r="10191" spans="4:4" x14ac:dyDescent="0.3">
      <c r="D10191" s="343"/>
    </row>
    <row r="10192" spans="4:4" x14ac:dyDescent="0.3">
      <c r="D10192" s="343"/>
    </row>
    <row r="10193" spans="4:4" x14ac:dyDescent="0.3">
      <c r="D10193" s="343"/>
    </row>
    <row r="10194" spans="4:4" x14ac:dyDescent="0.3">
      <c r="D10194" s="343"/>
    </row>
    <row r="10195" spans="4:4" x14ac:dyDescent="0.3">
      <c r="D10195" s="343"/>
    </row>
    <row r="10196" spans="4:4" x14ac:dyDescent="0.3">
      <c r="D10196" s="343"/>
    </row>
    <row r="10197" spans="4:4" x14ac:dyDescent="0.3">
      <c r="D10197" s="343"/>
    </row>
    <row r="10198" spans="4:4" x14ac:dyDescent="0.3">
      <c r="D10198" s="343"/>
    </row>
    <row r="10199" spans="4:4" x14ac:dyDescent="0.3">
      <c r="D10199" s="343"/>
    </row>
    <row r="10200" spans="4:4" x14ac:dyDescent="0.3">
      <c r="D10200" s="343"/>
    </row>
    <row r="10201" spans="4:4" x14ac:dyDescent="0.3">
      <c r="D10201" s="343"/>
    </row>
    <row r="10202" spans="4:4" x14ac:dyDescent="0.3">
      <c r="D10202" s="343"/>
    </row>
    <row r="10203" spans="4:4" x14ac:dyDescent="0.3">
      <c r="D10203" s="343"/>
    </row>
    <row r="10204" spans="4:4" x14ac:dyDescent="0.3">
      <c r="D10204" s="343"/>
    </row>
    <row r="10205" spans="4:4" x14ac:dyDescent="0.3">
      <c r="D10205" s="343"/>
    </row>
    <row r="10206" spans="4:4" x14ac:dyDescent="0.3">
      <c r="D10206" s="343"/>
    </row>
    <row r="10207" spans="4:4" x14ac:dyDescent="0.3">
      <c r="D10207" s="343"/>
    </row>
    <row r="10208" spans="4:4" x14ac:dyDescent="0.3">
      <c r="D10208" s="343"/>
    </row>
    <row r="10209" spans="4:4" x14ac:dyDescent="0.3">
      <c r="D10209" s="343"/>
    </row>
    <row r="10210" spans="4:4" x14ac:dyDescent="0.3">
      <c r="D10210" s="343"/>
    </row>
    <row r="10211" spans="4:4" x14ac:dyDescent="0.3">
      <c r="D10211" s="343"/>
    </row>
    <row r="10212" spans="4:4" x14ac:dyDescent="0.3">
      <c r="D10212" s="343"/>
    </row>
    <row r="10213" spans="4:4" x14ac:dyDescent="0.3">
      <c r="D10213" s="343"/>
    </row>
    <row r="10214" spans="4:4" x14ac:dyDescent="0.3">
      <c r="D10214" s="343"/>
    </row>
    <row r="10215" spans="4:4" x14ac:dyDescent="0.3">
      <c r="D10215" s="343"/>
    </row>
    <row r="10216" spans="4:4" x14ac:dyDescent="0.3">
      <c r="D10216" s="343"/>
    </row>
    <row r="10217" spans="4:4" x14ac:dyDescent="0.3">
      <c r="D10217" s="343"/>
    </row>
    <row r="10218" spans="4:4" x14ac:dyDescent="0.3">
      <c r="D10218" s="343"/>
    </row>
    <row r="10219" spans="4:4" x14ac:dyDescent="0.3">
      <c r="D10219" s="343"/>
    </row>
    <row r="10220" spans="4:4" x14ac:dyDescent="0.3">
      <c r="D10220" s="343"/>
    </row>
    <row r="10221" spans="4:4" x14ac:dyDescent="0.3">
      <c r="D10221" s="343"/>
    </row>
    <row r="10222" spans="4:4" x14ac:dyDescent="0.3">
      <c r="D10222" s="343"/>
    </row>
    <row r="10223" spans="4:4" x14ac:dyDescent="0.3">
      <c r="D10223" s="343"/>
    </row>
    <row r="10224" spans="4:4" x14ac:dyDescent="0.3">
      <c r="D10224" s="343"/>
    </row>
    <row r="10225" spans="4:4" x14ac:dyDescent="0.3">
      <c r="D10225" s="343"/>
    </row>
    <row r="10226" spans="4:4" x14ac:dyDescent="0.3">
      <c r="D10226" s="343"/>
    </row>
    <row r="10227" spans="4:4" x14ac:dyDescent="0.3">
      <c r="D10227" s="343"/>
    </row>
    <row r="10228" spans="4:4" x14ac:dyDescent="0.3">
      <c r="D10228" s="343"/>
    </row>
    <row r="10229" spans="4:4" x14ac:dyDescent="0.3">
      <c r="D10229" s="343"/>
    </row>
    <row r="10230" spans="4:4" x14ac:dyDescent="0.3">
      <c r="D10230" s="343"/>
    </row>
    <row r="10231" spans="4:4" x14ac:dyDescent="0.3">
      <c r="D10231" s="343"/>
    </row>
    <row r="10232" spans="4:4" x14ac:dyDescent="0.3">
      <c r="D10232" s="343"/>
    </row>
    <row r="10233" spans="4:4" x14ac:dyDescent="0.3">
      <c r="D10233" s="343"/>
    </row>
    <row r="10234" spans="4:4" x14ac:dyDescent="0.3">
      <c r="D10234" s="343"/>
    </row>
    <row r="10235" spans="4:4" x14ac:dyDescent="0.3">
      <c r="D10235" s="343"/>
    </row>
    <row r="10236" spans="4:4" x14ac:dyDescent="0.3">
      <c r="D10236" s="343"/>
    </row>
    <row r="10237" spans="4:4" x14ac:dyDescent="0.3">
      <c r="D10237" s="343"/>
    </row>
    <row r="10238" spans="4:4" x14ac:dyDescent="0.3">
      <c r="D10238" s="343"/>
    </row>
    <row r="10239" spans="4:4" x14ac:dyDescent="0.3">
      <c r="D10239" s="343"/>
    </row>
    <row r="10240" spans="4:4" x14ac:dyDescent="0.3">
      <c r="D10240" s="343"/>
    </row>
    <row r="10241" spans="4:4" x14ac:dyDescent="0.3">
      <c r="D10241" s="343"/>
    </row>
    <row r="10242" spans="4:4" x14ac:dyDescent="0.3">
      <c r="D10242" s="343"/>
    </row>
    <row r="10243" spans="4:4" x14ac:dyDescent="0.3">
      <c r="D10243" s="343"/>
    </row>
    <row r="10244" spans="4:4" x14ac:dyDescent="0.3">
      <c r="D10244" s="343"/>
    </row>
    <row r="10245" spans="4:4" x14ac:dyDescent="0.3">
      <c r="D10245" s="343"/>
    </row>
    <row r="10246" spans="4:4" x14ac:dyDescent="0.3">
      <c r="D10246" s="343"/>
    </row>
    <row r="10247" spans="4:4" x14ac:dyDescent="0.3">
      <c r="D10247" s="343"/>
    </row>
    <row r="10248" spans="4:4" x14ac:dyDescent="0.3">
      <c r="D10248" s="343"/>
    </row>
    <row r="10249" spans="4:4" x14ac:dyDescent="0.3">
      <c r="D10249" s="343"/>
    </row>
    <row r="10250" spans="4:4" x14ac:dyDescent="0.3">
      <c r="D10250" s="343"/>
    </row>
    <row r="10251" spans="4:4" x14ac:dyDescent="0.3">
      <c r="D10251" s="343"/>
    </row>
    <row r="10252" spans="4:4" x14ac:dyDescent="0.3">
      <c r="D10252" s="343"/>
    </row>
    <row r="10253" spans="4:4" x14ac:dyDescent="0.3">
      <c r="D10253" s="343"/>
    </row>
    <row r="10254" spans="4:4" x14ac:dyDescent="0.3">
      <c r="D10254" s="343"/>
    </row>
    <row r="10255" spans="4:4" x14ac:dyDescent="0.3">
      <c r="D10255" s="343"/>
    </row>
    <row r="10256" spans="4:4" x14ac:dyDescent="0.3">
      <c r="D10256" s="343"/>
    </row>
    <row r="10257" spans="4:4" x14ac:dyDescent="0.3">
      <c r="D10257" s="343"/>
    </row>
    <row r="10258" spans="4:4" x14ac:dyDescent="0.3">
      <c r="D10258" s="343"/>
    </row>
    <row r="10259" spans="4:4" x14ac:dyDescent="0.3">
      <c r="D10259" s="343"/>
    </row>
    <row r="10260" spans="4:4" x14ac:dyDescent="0.3">
      <c r="D10260" s="343"/>
    </row>
    <row r="10261" spans="4:4" x14ac:dyDescent="0.3">
      <c r="D10261" s="343"/>
    </row>
    <row r="10262" spans="4:4" x14ac:dyDescent="0.3">
      <c r="D10262" s="343"/>
    </row>
    <row r="10263" spans="4:4" x14ac:dyDescent="0.3">
      <c r="D10263" s="343"/>
    </row>
    <row r="10264" spans="4:4" x14ac:dyDescent="0.3">
      <c r="D10264" s="343"/>
    </row>
    <row r="10265" spans="4:4" x14ac:dyDescent="0.3">
      <c r="D10265" s="343"/>
    </row>
    <row r="10266" spans="4:4" x14ac:dyDescent="0.3">
      <c r="D10266" s="343"/>
    </row>
    <row r="10267" spans="4:4" x14ac:dyDescent="0.3">
      <c r="D10267" s="343"/>
    </row>
    <row r="10268" spans="4:4" x14ac:dyDescent="0.3">
      <c r="D10268" s="343"/>
    </row>
    <row r="10269" spans="4:4" x14ac:dyDescent="0.3">
      <c r="D10269" s="343"/>
    </row>
    <row r="10270" spans="4:4" x14ac:dyDescent="0.3">
      <c r="D10270" s="343"/>
    </row>
    <row r="10271" spans="4:4" x14ac:dyDescent="0.3">
      <c r="D10271" s="343"/>
    </row>
    <row r="10272" spans="4:4" x14ac:dyDescent="0.3">
      <c r="D10272" s="343"/>
    </row>
    <row r="10273" spans="4:4" x14ac:dyDescent="0.3">
      <c r="D10273" s="343"/>
    </row>
    <row r="10274" spans="4:4" x14ac:dyDescent="0.3">
      <c r="D10274" s="343"/>
    </row>
    <row r="10275" spans="4:4" x14ac:dyDescent="0.3">
      <c r="D10275" s="343"/>
    </row>
    <row r="10276" spans="4:4" x14ac:dyDescent="0.3">
      <c r="D10276" s="343"/>
    </row>
    <row r="10277" spans="4:4" x14ac:dyDescent="0.3">
      <c r="D10277" s="343"/>
    </row>
    <row r="10278" spans="4:4" x14ac:dyDescent="0.3">
      <c r="D10278" s="343"/>
    </row>
    <row r="10279" spans="4:4" x14ac:dyDescent="0.3">
      <c r="D10279" s="343"/>
    </row>
    <row r="10280" spans="4:4" x14ac:dyDescent="0.3">
      <c r="D10280" s="343"/>
    </row>
    <row r="10281" spans="4:4" x14ac:dyDescent="0.3">
      <c r="D10281" s="343"/>
    </row>
    <row r="10282" spans="4:4" x14ac:dyDescent="0.3">
      <c r="D10282" s="343"/>
    </row>
    <row r="10283" spans="4:4" x14ac:dyDescent="0.3">
      <c r="D10283" s="343"/>
    </row>
    <row r="10284" spans="4:4" x14ac:dyDescent="0.3">
      <c r="D10284" s="343"/>
    </row>
    <row r="10285" spans="4:4" x14ac:dyDescent="0.3">
      <c r="D10285" s="343"/>
    </row>
    <row r="10286" spans="4:4" x14ac:dyDescent="0.3">
      <c r="D10286" s="343"/>
    </row>
    <row r="10287" spans="4:4" x14ac:dyDescent="0.3">
      <c r="D10287" s="343"/>
    </row>
    <row r="10288" spans="4:4" x14ac:dyDescent="0.3">
      <c r="D10288" s="343"/>
    </row>
    <row r="10289" spans="4:4" x14ac:dyDescent="0.3">
      <c r="D10289" s="343"/>
    </row>
    <row r="10290" spans="4:4" x14ac:dyDescent="0.3">
      <c r="D10290" s="343"/>
    </row>
    <row r="10291" spans="4:4" x14ac:dyDescent="0.3">
      <c r="D10291" s="343"/>
    </row>
    <row r="10292" spans="4:4" x14ac:dyDescent="0.3">
      <c r="D10292" s="343"/>
    </row>
    <row r="10293" spans="4:4" x14ac:dyDescent="0.3">
      <c r="D10293" s="343"/>
    </row>
    <row r="10294" spans="4:4" x14ac:dyDescent="0.3">
      <c r="D10294" s="343"/>
    </row>
    <row r="10295" spans="4:4" x14ac:dyDescent="0.3">
      <c r="D10295" s="343"/>
    </row>
    <row r="10296" spans="4:4" x14ac:dyDescent="0.3">
      <c r="D10296" s="343"/>
    </row>
    <row r="10297" spans="4:4" x14ac:dyDescent="0.3">
      <c r="D10297" s="343"/>
    </row>
    <row r="10298" spans="4:4" x14ac:dyDescent="0.3">
      <c r="D10298" s="343"/>
    </row>
    <row r="10299" spans="4:4" x14ac:dyDescent="0.3">
      <c r="D10299" s="343"/>
    </row>
    <row r="10300" spans="4:4" x14ac:dyDescent="0.3">
      <c r="D10300" s="343"/>
    </row>
    <row r="10301" spans="4:4" x14ac:dyDescent="0.3">
      <c r="D10301" s="343"/>
    </row>
    <row r="10302" spans="4:4" x14ac:dyDescent="0.3">
      <c r="D10302" s="343"/>
    </row>
    <row r="10303" spans="4:4" x14ac:dyDescent="0.3">
      <c r="D10303" s="343"/>
    </row>
    <row r="10304" spans="4:4" x14ac:dyDescent="0.3">
      <c r="D10304" s="343"/>
    </row>
    <row r="10305" spans="4:4" x14ac:dyDescent="0.3">
      <c r="D10305" s="343"/>
    </row>
    <row r="10306" spans="4:4" x14ac:dyDescent="0.3">
      <c r="D10306" s="343"/>
    </row>
    <row r="10307" spans="4:4" x14ac:dyDescent="0.3">
      <c r="D10307" s="343"/>
    </row>
    <row r="10308" spans="4:4" x14ac:dyDescent="0.3">
      <c r="D10308" s="343"/>
    </row>
    <row r="10309" spans="4:4" x14ac:dyDescent="0.3">
      <c r="D10309" s="343"/>
    </row>
    <row r="10310" spans="4:4" x14ac:dyDescent="0.3">
      <c r="D10310" s="343"/>
    </row>
    <row r="10311" spans="4:4" x14ac:dyDescent="0.3">
      <c r="D10311" s="343"/>
    </row>
    <row r="10312" spans="4:4" x14ac:dyDescent="0.3">
      <c r="D10312" s="343"/>
    </row>
    <row r="10313" spans="4:4" x14ac:dyDescent="0.3">
      <c r="D10313" s="343"/>
    </row>
    <row r="10314" spans="4:4" x14ac:dyDescent="0.3">
      <c r="D10314" s="343"/>
    </row>
    <row r="10315" spans="4:4" x14ac:dyDescent="0.3">
      <c r="D10315" s="343"/>
    </row>
    <row r="10316" spans="4:4" x14ac:dyDescent="0.3">
      <c r="D10316" s="343"/>
    </row>
    <row r="10317" spans="4:4" x14ac:dyDescent="0.3">
      <c r="D10317" s="343"/>
    </row>
    <row r="10318" spans="4:4" x14ac:dyDescent="0.3">
      <c r="D10318" s="343"/>
    </row>
    <row r="10319" spans="4:4" x14ac:dyDescent="0.3">
      <c r="D10319" s="343"/>
    </row>
    <row r="10320" spans="4:4" x14ac:dyDescent="0.3">
      <c r="D10320" s="343"/>
    </row>
    <row r="10321" spans="4:4" x14ac:dyDescent="0.3">
      <c r="D10321" s="343"/>
    </row>
    <row r="10322" spans="4:4" x14ac:dyDescent="0.3">
      <c r="D10322" s="343"/>
    </row>
    <row r="10323" spans="4:4" x14ac:dyDescent="0.3">
      <c r="D10323" s="343"/>
    </row>
    <row r="10324" spans="4:4" x14ac:dyDescent="0.3">
      <c r="D10324" s="343"/>
    </row>
    <row r="10325" spans="4:4" x14ac:dyDescent="0.3">
      <c r="D10325" s="343"/>
    </row>
    <row r="10326" spans="4:4" x14ac:dyDescent="0.3">
      <c r="D10326" s="343"/>
    </row>
    <row r="10327" spans="4:4" x14ac:dyDescent="0.3">
      <c r="D10327" s="343"/>
    </row>
    <row r="10328" spans="4:4" x14ac:dyDescent="0.3">
      <c r="D10328" s="343"/>
    </row>
    <row r="10329" spans="4:4" x14ac:dyDescent="0.3">
      <c r="D10329" s="343"/>
    </row>
    <row r="10330" spans="4:4" x14ac:dyDescent="0.3">
      <c r="D10330" s="343"/>
    </row>
    <row r="10331" spans="4:4" x14ac:dyDescent="0.3">
      <c r="D10331" s="343"/>
    </row>
    <row r="10332" spans="4:4" x14ac:dyDescent="0.3">
      <c r="D10332" s="343"/>
    </row>
    <row r="10333" spans="4:4" x14ac:dyDescent="0.3">
      <c r="D10333" s="343"/>
    </row>
    <row r="10334" spans="4:4" x14ac:dyDescent="0.3">
      <c r="D10334" s="343"/>
    </row>
    <row r="10335" spans="4:4" x14ac:dyDescent="0.3">
      <c r="D10335" s="343"/>
    </row>
    <row r="10336" spans="4:4" x14ac:dyDescent="0.3">
      <c r="D10336" s="343"/>
    </row>
    <row r="10337" spans="4:4" x14ac:dyDescent="0.3">
      <c r="D10337" s="343"/>
    </row>
    <row r="10338" spans="4:4" x14ac:dyDescent="0.3">
      <c r="D10338" s="343"/>
    </row>
    <row r="10339" spans="4:4" x14ac:dyDescent="0.3">
      <c r="D10339" s="343"/>
    </row>
    <row r="10340" spans="4:4" x14ac:dyDescent="0.3">
      <c r="D10340" s="343"/>
    </row>
    <row r="10341" spans="4:4" x14ac:dyDescent="0.3">
      <c r="D10341" s="343"/>
    </row>
    <row r="10342" spans="4:4" x14ac:dyDescent="0.3">
      <c r="D10342" s="343"/>
    </row>
    <row r="10343" spans="4:4" x14ac:dyDescent="0.3">
      <c r="D10343" s="343"/>
    </row>
    <row r="10344" spans="4:4" x14ac:dyDescent="0.3">
      <c r="D10344" s="343"/>
    </row>
    <row r="10345" spans="4:4" x14ac:dyDescent="0.3">
      <c r="D10345" s="343"/>
    </row>
    <row r="10346" spans="4:4" x14ac:dyDescent="0.3">
      <c r="D10346" s="343"/>
    </row>
    <row r="10347" spans="4:4" x14ac:dyDescent="0.3">
      <c r="D10347" s="343"/>
    </row>
    <row r="10348" spans="4:4" x14ac:dyDescent="0.3">
      <c r="D10348" s="343"/>
    </row>
    <row r="10349" spans="4:4" x14ac:dyDescent="0.3">
      <c r="D10349" s="343"/>
    </row>
    <row r="10350" spans="4:4" x14ac:dyDescent="0.3">
      <c r="D10350" s="343"/>
    </row>
    <row r="10351" spans="4:4" x14ac:dyDescent="0.3">
      <c r="D10351" s="343"/>
    </row>
    <row r="10352" spans="4:4" x14ac:dyDescent="0.3">
      <c r="D10352" s="343"/>
    </row>
    <row r="10353" spans="4:4" x14ac:dyDescent="0.3">
      <c r="D10353" s="343"/>
    </row>
    <row r="10354" spans="4:4" x14ac:dyDescent="0.3">
      <c r="D10354" s="343"/>
    </row>
    <row r="10355" spans="4:4" x14ac:dyDescent="0.3">
      <c r="D10355" s="343"/>
    </row>
    <row r="10356" spans="4:4" x14ac:dyDescent="0.3">
      <c r="D10356" s="343"/>
    </row>
    <row r="10357" spans="4:4" x14ac:dyDescent="0.3">
      <c r="D10357" s="343"/>
    </row>
    <row r="10358" spans="4:4" x14ac:dyDescent="0.3">
      <c r="D10358" s="343"/>
    </row>
    <row r="10359" spans="4:4" x14ac:dyDescent="0.3">
      <c r="D10359" s="343"/>
    </row>
    <row r="10360" spans="4:4" x14ac:dyDescent="0.3">
      <c r="D10360" s="343"/>
    </row>
    <row r="10361" spans="4:4" x14ac:dyDescent="0.3">
      <c r="D10361" s="343"/>
    </row>
    <row r="10362" spans="4:4" x14ac:dyDescent="0.3">
      <c r="D10362" s="343"/>
    </row>
    <row r="10363" spans="4:4" x14ac:dyDescent="0.3">
      <c r="D10363" s="343"/>
    </row>
    <row r="10364" spans="4:4" x14ac:dyDescent="0.3">
      <c r="D10364" s="343"/>
    </row>
    <row r="10365" spans="4:4" x14ac:dyDescent="0.3">
      <c r="D10365" s="343"/>
    </row>
    <row r="10366" spans="4:4" x14ac:dyDescent="0.3">
      <c r="D10366" s="343"/>
    </row>
    <row r="10367" spans="4:4" x14ac:dyDescent="0.3">
      <c r="D10367" s="343"/>
    </row>
    <row r="10368" spans="4:4" x14ac:dyDescent="0.3">
      <c r="D10368" s="343"/>
    </row>
    <row r="10369" spans="4:4" x14ac:dyDescent="0.3">
      <c r="D10369" s="343"/>
    </row>
    <row r="10370" spans="4:4" x14ac:dyDescent="0.3">
      <c r="D10370" s="343"/>
    </row>
    <row r="10371" spans="4:4" x14ac:dyDescent="0.3">
      <c r="D10371" s="343"/>
    </row>
    <row r="10372" spans="4:4" x14ac:dyDescent="0.3">
      <c r="D10372" s="343"/>
    </row>
    <row r="10373" spans="4:4" x14ac:dyDescent="0.3">
      <c r="D10373" s="343"/>
    </row>
    <row r="10374" spans="4:4" x14ac:dyDescent="0.3">
      <c r="D10374" s="343"/>
    </row>
    <row r="10375" spans="4:4" x14ac:dyDescent="0.3">
      <c r="D10375" s="343"/>
    </row>
    <row r="10376" spans="4:4" x14ac:dyDescent="0.3">
      <c r="D10376" s="343"/>
    </row>
    <row r="10377" spans="4:4" x14ac:dyDescent="0.3">
      <c r="D10377" s="343"/>
    </row>
    <row r="10378" spans="4:4" x14ac:dyDescent="0.3">
      <c r="D10378" s="343"/>
    </row>
    <row r="10379" spans="4:4" x14ac:dyDescent="0.3">
      <c r="D10379" s="343"/>
    </row>
    <row r="10380" spans="4:4" x14ac:dyDescent="0.3">
      <c r="D10380" s="343"/>
    </row>
    <row r="10381" spans="4:4" x14ac:dyDescent="0.3">
      <c r="D10381" s="343"/>
    </row>
    <row r="10382" spans="4:4" x14ac:dyDescent="0.3">
      <c r="D10382" s="343"/>
    </row>
    <row r="10383" spans="4:4" x14ac:dyDescent="0.3">
      <c r="D10383" s="343"/>
    </row>
    <row r="10384" spans="4:4" x14ac:dyDescent="0.3">
      <c r="D10384" s="343"/>
    </row>
    <row r="10385" spans="4:4" x14ac:dyDescent="0.3">
      <c r="D10385" s="343"/>
    </row>
    <row r="10386" spans="4:4" x14ac:dyDescent="0.3">
      <c r="D10386" s="343"/>
    </row>
    <row r="10387" spans="4:4" x14ac:dyDescent="0.3">
      <c r="D10387" s="343"/>
    </row>
    <row r="10388" spans="4:4" x14ac:dyDescent="0.3">
      <c r="D10388" s="343"/>
    </row>
    <row r="10389" spans="4:4" x14ac:dyDescent="0.3">
      <c r="D10389" s="343"/>
    </row>
    <row r="10390" spans="4:4" x14ac:dyDescent="0.3">
      <c r="D10390" s="343"/>
    </row>
    <row r="10391" spans="4:4" x14ac:dyDescent="0.3">
      <c r="D10391" s="343"/>
    </row>
    <row r="10392" spans="4:4" x14ac:dyDescent="0.3">
      <c r="D10392" s="343"/>
    </row>
    <row r="10393" spans="4:4" x14ac:dyDescent="0.3">
      <c r="D10393" s="343"/>
    </row>
    <row r="10394" spans="4:4" x14ac:dyDescent="0.3">
      <c r="D10394" s="343"/>
    </row>
    <row r="10395" spans="4:4" x14ac:dyDescent="0.3">
      <c r="D10395" s="343"/>
    </row>
    <row r="10396" spans="4:4" x14ac:dyDescent="0.3">
      <c r="D10396" s="343"/>
    </row>
    <row r="10397" spans="4:4" x14ac:dyDescent="0.3">
      <c r="D10397" s="343"/>
    </row>
    <row r="10398" spans="4:4" x14ac:dyDescent="0.3">
      <c r="D10398" s="343"/>
    </row>
    <row r="10399" spans="4:4" x14ac:dyDescent="0.3">
      <c r="D10399" s="343"/>
    </row>
    <row r="10400" spans="4:4" x14ac:dyDescent="0.3">
      <c r="D10400" s="343"/>
    </row>
    <row r="10401" spans="4:4" x14ac:dyDescent="0.3">
      <c r="D10401" s="343"/>
    </row>
    <row r="10402" spans="4:4" x14ac:dyDescent="0.3">
      <c r="D10402" s="343"/>
    </row>
    <row r="10403" spans="4:4" x14ac:dyDescent="0.3">
      <c r="D10403" s="343"/>
    </row>
    <row r="10404" spans="4:4" x14ac:dyDescent="0.3">
      <c r="D10404" s="343"/>
    </row>
    <row r="10405" spans="4:4" x14ac:dyDescent="0.3">
      <c r="D10405" s="343"/>
    </row>
    <row r="10406" spans="4:4" x14ac:dyDescent="0.3">
      <c r="D10406" s="343"/>
    </row>
    <row r="10407" spans="4:4" x14ac:dyDescent="0.3">
      <c r="D10407" s="343"/>
    </row>
    <row r="10408" spans="4:4" x14ac:dyDescent="0.3">
      <c r="D10408" s="343"/>
    </row>
    <row r="10409" spans="4:4" x14ac:dyDescent="0.3">
      <c r="D10409" s="343"/>
    </row>
    <row r="10410" spans="4:4" x14ac:dyDescent="0.3">
      <c r="D10410" s="343"/>
    </row>
    <row r="10411" spans="4:4" x14ac:dyDescent="0.3">
      <c r="D10411" s="343"/>
    </row>
    <row r="10412" spans="4:4" x14ac:dyDescent="0.3">
      <c r="D10412" s="343"/>
    </row>
    <row r="10413" spans="4:4" x14ac:dyDescent="0.3">
      <c r="D10413" s="343"/>
    </row>
    <row r="10414" spans="4:4" x14ac:dyDescent="0.3">
      <c r="D10414" s="343"/>
    </row>
    <row r="10415" spans="4:4" x14ac:dyDescent="0.3">
      <c r="D10415" s="343"/>
    </row>
    <row r="10416" spans="4:4" x14ac:dyDescent="0.3">
      <c r="D10416" s="343"/>
    </row>
    <row r="10417" spans="4:4" x14ac:dyDescent="0.3">
      <c r="D10417" s="343"/>
    </row>
    <row r="10418" spans="4:4" x14ac:dyDescent="0.3">
      <c r="D10418" s="343"/>
    </row>
    <row r="10419" spans="4:4" x14ac:dyDescent="0.3">
      <c r="D10419" s="343"/>
    </row>
    <row r="10420" spans="4:4" x14ac:dyDescent="0.3">
      <c r="D10420" s="343"/>
    </row>
    <row r="10421" spans="4:4" x14ac:dyDescent="0.3">
      <c r="D10421" s="343"/>
    </row>
    <row r="10422" spans="4:4" x14ac:dyDescent="0.3">
      <c r="D10422" s="343"/>
    </row>
    <row r="10423" spans="4:4" x14ac:dyDescent="0.3">
      <c r="D10423" s="343"/>
    </row>
    <row r="10424" spans="4:4" x14ac:dyDescent="0.3">
      <c r="D10424" s="343"/>
    </row>
    <row r="10425" spans="4:4" x14ac:dyDescent="0.3">
      <c r="D10425" s="343"/>
    </row>
    <row r="10426" spans="4:4" x14ac:dyDescent="0.3">
      <c r="D10426" s="343"/>
    </row>
    <row r="10427" spans="4:4" x14ac:dyDescent="0.3">
      <c r="D10427" s="343"/>
    </row>
    <row r="10428" spans="4:4" x14ac:dyDescent="0.3">
      <c r="D10428" s="343"/>
    </row>
    <row r="10429" spans="4:4" x14ac:dyDescent="0.3">
      <c r="D10429" s="343"/>
    </row>
    <row r="10430" spans="4:4" x14ac:dyDescent="0.3">
      <c r="D10430" s="343"/>
    </row>
    <row r="10431" spans="4:4" x14ac:dyDescent="0.3">
      <c r="D10431" s="343"/>
    </row>
    <row r="10432" spans="4:4" x14ac:dyDescent="0.3">
      <c r="D10432" s="343"/>
    </row>
    <row r="10433" spans="4:4" x14ac:dyDescent="0.3">
      <c r="D10433" s="343"/>
    </row>
    <row r="10434" spans="4:4" x14ac:dyDescent="0.3">
      <c r="D10434" s="343"/>
    </row>
    <row r="10435" spans="4:4" x14ac:dyDescent="0.3">
      <c r="D10435" s="343"/>
    </row>
    <row r="10436" spans="4:4" x14ac:dyDescent="0.3">
      <c r="D10436" s="343"/>
    </row>
    <row r="10437" spans="4:4" x14ac:dyDescent="0.3">
      <c r="D10437" s="343"/>
    </row>
    <row r="10438" spans="4:4" x14ac:dyDescent="0.3">
      <c r="D10438" s="343"/>
    </row>
    <row r="10439" spans="4:4" x14ac:dyDescent="0.3">
      <c r="D10439" s="343"/>
    </row>
    <row r="10440" spans="4:4" x14ac:dyDescent="0.3">
      <c r="D10440" s="343"/>
    </row>
    <row r="10441" spans="4:4" x14ac:dyDescent="0.3">
      <c r="D10441" s="343"/>
    </row>
    <row r="10442" spans="4:4" x14ac:dyDescent="0.3">
      <c r="D10442" s="343"/>
    </row>
    <row r="10443" spans="4:4" x14ac:dyDescent="0.3">
      <c r="D10443" s="343"/>
    </row>
    <row r="10444" spans="4:4" x14ac:dyDescent="0.3">
      <c r="D10444" s="343"/>
    </row>
    <row r="10445" spans="4:4" x14ac:dyDescent="0.3">
      <c r="D10445" s="343"/>
    </row>
    <row r="10446" spans="4:4" x14ac:dyDescent="0.3">
      <c r="D10446" s="343"/>
    </row>
    <row r="10447" spans="4:4" x14ac:dyDescent="0.3">
      <c r="D10447" s="343"/>
    </row>
    <row r="10448" spans="4:4" x14ac:dyDescent="0.3">
      <c r="D10448" s="343"/>
    </row>
    <row r="10449" spans="4:4" x14ac:dyDescent="0.3">
      <c r="D10449" s="343"/>
    </row>
    <row r="10450" spans="4:4" x14ac:dyDescent="0.3">
      <c r="D10450" s="343"/>
    </row>
    <row r="10451" spans="4:4" x14ac:dyDescent="0.3">
      <c r="D10451" s="343"/>
    </row>
    <row r="10452" spans="4:4" x14ac:dyDescent="0.3">
      <c r="D10452" s="343"/>
    </row>
    <row r="10453" spans="4:4" x14ac:dyDescent="0.3">
      <c r="D10453" s="343"/>
    </row>
    <row r="10454" spans="4:4" x14ac:dyDescent="0.3">
      <c r="D10454" s="343"/>
    </row>
    <row r="10455" spans="4:4" x14ac:dyDescent="0.3">
      <c r="D10455" s="343"/>
    </row>
    <row r="10456" spans="4:4" x14ac:dyDescent="0.3">
      <c r="D10456" s="343"/>
    </row>
    <row r="10457" spans="4:4" x14ac:dyDescent="0.3">
      <c r="D10457" s="343"/>
    </row>
    <row r="10458" spans="4:4" x14ac:dyDescent="0.3">
      <c r="D10458" s="343"/>
    </row>
    <row r="10459" spans="4:4" x14ac:dyDescent="0.3">
      <c r="D10459" s="343"/>
    </row>
    <row r="10460" spans="4:4" x14ac:dyDescent="0.3">
      <c r="D10460" s="343"/>
    </row>
    <row r="10461" spans="4:4" x14ac:dyDescent="0.3">
      <c r="D10461" s="343"/>
    </row>
    <row r="10462" spans="4:4" x14ac:dyDescent="0.3">
      <c r="D10462" s="343"/>
    </row>
    <row r="10463" spans="4:4" x14ac:dyDescent="0.3">
      <c r="D10463" s="343"/>
    </row>
    <row r="10464" spans="4:4" x14ac:dyDescent="0.3">
      <c r="D10464" s="343"/>
    </row>
    <row r="10465" spans="4:4" x14ac:dyDescent="0.3">
      <c r="D10465" s="343"/>
    </row>
    <row r="10466" spans="4:4" x14ac:dyDescent="0.3">
      <c r="D10466" s="343"/>
    </row>
    <row r="10467" spans="4:4" x14ac:dyDescent="0.3">
      <c r="D10467" s="343"/>
    </row>
    <row r="10468" spans="4:4" x14ac:dyDescent="0.3">
      <c r="D10468" s="343"/>
    </row>
    <row r="10469" spans="4:4" x14ac:dyDescent="0.3">
      <c r="D10469" s="343"/>
    </row>
    <row r="10470" spans="4:4" x14ac:dyDescent="0.3">
      <c r="D10470" s="343"/>
    </row>
    <row r="10471" spans="4:4" x14ac:dyDescent="0.3">
      <c r="D10471" s="343"/>
    </row>
    <row r="10472" spans="4:4" x14ac:dyDescent="0.3">
      <c r="D10472" s="343"/>
    </row>
    <row r="10473" spans="4:4" x14ac:dyDescent="0.3">
      <c r="D10473" s="343"/>
    </row>
    <row r="10474" spans="4:4" x14ac:dyDescent="0.3">
      <c r="D10474" s="343"/>
    </row>
    <row r="10475" spans="4:4" x14ac:dyDescent="0.3">
      <c r="D10475" s="343"/>
    </row>
    <row r="10476" spans="4:4" x14ac:dyDescent="0.3">
      <c r="D10476" s="343"/>
    </row>
    <row r="10477" spans="4:4" x14ac:dyDescent="0.3">
      <c r="D10477" s="343"/>
    </row>
    <row r="10478" spans="4:4" x14ac:dyDescent="0.3">
      <c r="D10478" s="343"/>
    </row>
    <row r="10479" spans="4:4" x14ac:dyDescent="0.3">
      <c r="D10479" s="343"/>
    </row>
    <row r="10480" spans="4:4" x14ac:dyDescent="0.3">
      <c r="D10480" s="343"/>
    </row>
    <row r="10481" spans="4:4" x14ac:dyDescent="0.3">
      <c r="D10481" s="343"/>
    </row>
    <row r="10482" spans="4:4" x14ac:dyDescent="0.3">
      <c r="D10482" s="343"/>
    </row>
    <row r="10483" spans="4:4" x14ac:dyDescent="0.3">
      <c r="D10483" s="343"/>
    </row>
    <row r="10484" spans="4:4" x14ac:dyDescent="0.3">
      <c r="D10484" s="343"/>
    </row>
    <row r="10485" spans="4:4" x14ac:dyDescent="0.3">
      <c r="D10485" s="343"/>
    </row>
    <row r="10486" spans="4:4" x14ac:dyDescent="0.3">
      <c r="D10486" s="343"/>
    </row>
    <row r="10487" spans="4:4" x14ac:dyDescent="0.3">
      <c r="D10487" s="343"/>
    </row>
    <row r="10488" spans="4:4" x14ac:dyDescent="0.3">
      <c r="D10488" s="343"/>
    </row>
    <row r="10489" spans="4:4" x14ac:dyDescent="0.3">
      <c r="D10489" s="343"/>
    </row>
    <row r="10490" spans="4:4" x14ac:dyDescent="0.3">
      <c r="D10490" s="343"/>
    </row>
    <row r="10491" spans="4:4" x14ac:dyDescent="0.3">
      <c r="D10491" s="343"/>
    </row>
    <row r="10492" spans="4:4" x14ac:dyDescent="0.3">
      <c r="D10492" s="343"/>
    </row>
    <row r="10493" spans="4:4" x14ac:dyDescent="0.3">
      <c r="D10493" s="343"/>
    </row>
    <row r="10494" spans="4:4" x14ac:dyDescent="0.3">
      <c r="D10494" s="343"/>
    </row>
    <row r="10495" spans="4:4" x14ac:dyDescent="0.3">
      <c r="D10495" s="343"/>
    </row>
    <row r="10496" spans="4:4" x14ac:dyDescent="0.3">
      <c r="D10496" s="343"/>
    </row>
    <row r="10497" spans="4:4" x14ac:dyDescent="0.3">
      <c r="D10497" s="343"/>
    </row>
    <row r="10498" spans="4:4" x14ac:dyDescent="0.3">
      <c r="D10498" s="343"/>
    </row>
    <row r="10499" spans="4:4" x14ac:dyDescent="0.3">
      <c r="D10499" s="343"/>
    </row>
    <row r="10500" spans="4:4" x14ac:dyDescent="0.3">
      <c r="D10500" s="343"/>
    </row>
    <row r="10501" spans="4:4" x14ac:dyDescent="0.3">
      <c r="D10501" s="343"/>
    </row>
    <row r="10502" spans="4:4" x14ac:dyDescent="0.3">
      <c r="D10502" s="343"/>
    </row>
    <row r="10503" spans="4:4" x14ac:dyDescent="0.3">
      <c r="D10503" s="343"/>
    </row>
    <row r="10504" spans="4:4" x14ac:dyDescent="0.3">
      <c r="D10504" s="343"/>
    </row>
    <row r="10505" spans="4:4" x14ac:dyDescent="0.3">
      <c r="D10505" s="343"/>
    </row>
    <row r="10506" spans="4:4" x14ac:dyDescent="0.3">
      <c r="D10506" s="343"/>
    </row>
    <row r="10507" spans="4:4" x14ac:dyDescent="0.3">
      <c r="D10507" s="343"/>
    </row>
    <row r="10508" spans="4:4" x14ac:dyDescent="0.3">
      <c r="D10508" s="343"/>
    </row>
    <row r="10509" spans="4:4" x14ac:dyDescent="0.3">
      <c r="D10509" s="343"/>
    </row>
    <row r="10510" spans="4:4" x14ac:dyDescent="0.3">
      <c r="D10510" s="343"/>
    </row>
    <row r="10511" spans="4:4" x14ac:dyDescent="0.3">
      <c r="D10511" s="343"/>
    </row>
    <row r="10512" spans="4:4" x14ac:dyDescent="0.3">
      <c r="D10512" s="343"/>
    </row>
    <row r="10513" spans="4:4" x14ac:dyDescent="0.3">
      <c r="D10513" s="343"/>
    </row>
    <row r="10514" spans="4:4" x14ac:dyDescent="0.3">
      <c r="D10514" s="343"/>
    </row>
    <row r="10515" spans="4:4" x14ac:dyDescent="0.3">
      <c r="D10515" s="343"/>
    </row>
    <row r="10516" spans="4:4" x14ac:dyDescent="0.3">
      <c r="D10516" s="343"/>
    </row>
    <row r="10517" spans="4:4" x14ac:dyDescent="0.3">
      <c r="D10517" s="343"/>
    </row>
    <row r="10518" spans="4:4" x14ac:dyDescent="0.3">
      <c r="D10518" s="343"/>
    </row>
    <row r="10519" spans="4:4" x14ac:dyDescent="0.3">
      <c r="D10519" s="343"/>
    </row>
    <row r="10520" spans="4:4" x14ac:dyDescent="0.3">
      <c r="D10520" s="343"/>
    </row>
    <row r="10521" spans="4:4" x14ac:dyDescent="0.3">
      <c r="D10521" s="343"/>
    </row>
    <row r="10522" spans="4:4" x14ac:dyDescent="0.3">
      <c r="D10522" s="343"/>
    </row>
    <row r="10523" spans="4:4" x14ac:dyDescent="0.3">
      <c r="D10523" s="343"/>
    </row>
    <row r="10524" spans="4:4" x14ac:dyDescent="0.3">
      <c r="D10524" s="343"/>
    </row>
    <row r="10525" spans="4:4" x14ac:dyDescent="0.3">
      <c r="D10525" s="343"/>
    </row>
    <row r="10526" spans="4:4" x14ac:dyDescent="0.3">
      <c r="D10526" s="343"/>
    </row>
    <row r="10527" spans="4:4" x14ac:dyDescent="0.3">
      <c r="D10527" s="343"/>
    </row>
    <row r="10528" spans="4:4" x14ac:dyDescent="0.3">
      <c r="D10528" s="343"/>
    </row>
    <row r="10529" spans="4:4" x14ac:dyDescent="0.3">
      <c r="D10529" s="343"/>
    </row>
    <row r="10530" spans="4:4" x14ac:dyDescent="0.3">
      <c r="D10530" s="343"/>
    </row>
    <row r="10531" spans="4:4" x14ac:dyDescent="0.3">
      <c r="D10531" s="343"/>
    </row>
    <row r="10532" spans="4:4" x14ac:dyDescent="0.3">
      <c r="D10532" s="343"/>
    </row>
    <row r="10533" spans="4:4" x14ac:dyDescent="0.3">
      <c r="D10533" s="343"/>
    </row>
    <row r="10534" spans="4:4" x14ac:dyDescent="0.3">
      <c r="D10534" s="343"/>
    </row>
    <row r="10535" spans="4:4" x14ac:dyDescent="0.3">
      <c r="D10535" s="343"/>
    </row>
    <row r="10536" spans="4:4" x14ac:dyDescent="0.3">
      <c r="D10536" s="343"/>
    </row>
    <row r="10537" spans="4:4" x14ac:dyDescent="0.3">
      <c r="D10537" s="343"/>
    </row>
    <row r="10538" spans="4:4" x14ac:dyDescent="0.3">
      <c r="D10538" s="343"/>
    </row>
    <row r="10539" spans="4:4" x14ac:dyDescent="0.3">
      <c r="D10539" s="343"/>
    </row>
    <row r="10540" spans="4:4" x14ac:dyDescent="0.3">
      <c r="D10540" s="343"/>
    </row>
    <row r="10541" spans="4:4" x14ac:dyDescent="0.3">
      <c r="D10541" s="343"/>
    </row>
    <row r="10542" spans="4:4" x14ac:dyDescent="0.3">
      <c r="D10542" s="343"/>
    </row>
    <row r="10543" spans="4:4" x14ac:dyDescent="0.3">
      <c r="D10543" s="343"/>
    </row>
    <row r="10544" spans="4:4" x14ac:dyDescent="0.3">
      <c r="D10544" s="343"/>
    </row>
    <row r="10545" spans="4:4" x14ac:dyDescent="0.3">
      <c r="D10545" s="343"/>
    </row>
    <row r="10546" spans="4:4" x14ac:dyDescent="0.3">
      <c r="D10546" s="343"/>
    </row>
    <row r="10547" spans="4:4" x14ac:dyDescent="0.3">
      <c r="D10547" s="343"/>
    </row>
    <row r="10548" spans="4:4" x14ac:dyDescent="0.3">
      <c r="D10548" s="343"/>
    </row>
    <row r="10549" spans="4:4" x14ac:dyDescent="0.3">
      <c r="D10549" s="343"/>
    </row>
    <row r="10550" spans="4:4" x14ac:dyDescent="0.3">
      <c r="D10550" s="343"/>
    </row>
    <row r="10551" spans="4:4" x14ac:dyDescent="0.3">
      <c r="D10551" s="343"/>
    </row>
    <row r="10552" spans="4:4" x14ac:dyDescent="0.3">
      <c r="D10552" s="343"/>
    </row>
    <row r="10553" spans="4:4" x14ac:dyDescent="0.3">
      <c r="D10553" s="343"/>
    </row>
    <row r="10554" spans="4:4" x14ac:dyDescent="0.3">
      <c r="D10554" s="343"/>
    </row>
    <row r="10555" spans="4:4" x14ac:dyDescent="0.3">
      <c r="D10555" s="343"/>
    </row>
    <row r="10556" spans="4:4" x14ac:dyDescent="0.3">
      <c r="D10556" s="343"/>
    </row>
    <row r="10557" spans="4:4" x14ac:dyDescent="0.3">
      <c r="D10557" s="343"/>
    </row>
    <row r="10558" spans="4:4" x14ac:dyDescent="0.3">
      <c r="D10558" s="343"/>
    </row>
    <row r="10559" spans="4:4" x14ac:dyDescent="0.3">
      <c r="D10559" s="343"/>
    </row>
    <row r="10560" spans="4:4" x14ac:dyDescent="0.3">
      <c r="D10560" s="343"/>
    </row>
    <row r="10561" spans="4:4" x14ac:dyDescent="0.3">
      <c r="D10561" s="343"/>
    </row>
    <row r="10562" spans="4:4" x14ac:dyDescent="0.3">
      <c r="D10562" s="343"/>
    </row>
    <row r="10563" spans="4:4" x14ac:dyDescent="0.3">
      <c r="D10563" s="343"/>
    </row>
    <row r="10564" spans="4:4" x14ac:dyDescent="0.3">
      <c r="D10564" s="343"/>
    </row>
    <row r="10565" spans="4:4" x14ac:dyDescent="0.3">
      <c r="D10565" s="343"/>
    </row>
    <row r="10566" spans="4:4" x14ac:dyDescent="0.3">
      <c r="D10566" s="343"/>
    </row>
    <row r="10567" spans="4:4" x14ac:dyDescent="0.3">
      <c r="D10567" s="343"/>
    </row>
    <row r="10568" spans="4:4" x14ac:dyDescent="0.3">
      <c r="D10568" s="343"/>
    </row>
    <row r="10569" spans="4:4" x14ac:dyDescent="0.3">
      <c r="D10569" s="343"/>
    </row>
    <row r="10570" spans="4:4" x14ac:dyDescent="0.3">
      <c r="D10570" s="343"/>
    </row>
    <row r="10571" spans="4:4" x14ac:dyDescent="0.3">
      <c r="D10571" s="343"/>
    </row>
    <row r="10572" spans="4:4" x14ac:dyDescent="0.3">
      <c r="D10572" s="343"/>
    </row>
    <row r="10573" spans="4:4" x14ac:dyDescent="0.3">
      <c r="D10573" s="343"/>
    </row>
    <row r="10574" spans="4:4" x14ac:dyDescent="0.3">
      <c r="D10574" s="343"/>
    </row>
    <row r="10575" spans="4:4" x14ac:dyDescent="0.3">
      <c r="D10575" s="343"/>
    </row>
    <row r="10576" spans="4:4" x14ac:dyDescent="0.3">
      <c r="D10576" s="343"/>
    </row>
    <row r="10577" spans="4:4" x14ac:dyDescent="0.3">
      <c r="D10577" s="343"/>
    </row>
    <row r="10578" spans="4:4" x14ac:dyDescent="0.3">
      <c r="D10578" s="343"/>
    </row>
    <row r="10579" spans="4:4" x14ac:dyDescent="0.3">
      <c r="D10579" s="343"/>
    </row>
    <row r="10580" spans="4:4" x14ac:dyDescent="0.3">
      <c r="D10580" s="343"/>
    </row>
    <row r="10581" spans="4:4" x14ac:dyDescent="0.3">
      <c r="D10581" s="343"/>
    </row>
    <row r="10582" spans="4:4" x14ac:dyDescent="0.3">
      <c r="D10582" s="343"/>
    </row>
    <row r="10583" spans="4:4" x14ac:dyDescent="0.3">
      <c r="D10583" s="343"/>
    </row>
    <row r="10584" spans="4:4" x14ac:dyDescent="0.3">
      <c r="D10584" s="343"/>
    </row>
    <row r="10585" spans="4:4" x14ac:dyDescent="0.3">
      <c r="D10585" s="343"/>
    </row>
    <row r="10586" spans="4:4" x14ac:dyDescent="0.3">
      <c r="D10586" s="343"/>
    </row>
    <row r="10587" spans="4:4" x14ac:dyDescent="0.3">
      <c r="D10587" s="343"/>
    </row>
    <row r="10588" spans="4:4" x14ac:dyDescent="0.3">
      <c r="D10588" s="343"/>
    </row>
    <row r="10589" spans="4:4" x14ac:dyDescent="0.3">
      <c r="D10589" s="343"/>
    </row>
    <row r="10590" spans="4:4" x14ac:dyDescent="0.3">
      <c r="D10590" s="343"/>
    </row>
    <row r="10591" spans="4:4" x14ac:dyDescent="0.3">
      <c r="D10591" s="343"/>
    </row>
    <row r="10592" spans="4:4" x14ac:dyDescent="0.3">
      <c r="D10592" s="343"/>
    </row>
    <row r="10593" spans="4:4" x14ac:dyDescent="0.3">
      <c r="D10593" s="343"/>
    </row>
    <row r="10594" spans="4:4" x14ac:dyDescent="0.3">
      <c r="D10594" s="343"/>
    </row>
    <row r="10595" spans="4:4" x14ac:dyDescent="0.3">
      <c r="D10595" s="343"/>
    </row>
    <row r="10596" spans="4:4" x14ac:dyDescent="0.3">
      <c r="D10596" s="343"/>
    </row>
    <row r="10597" spans="4:4" x14ac:dyDescent="0.3">
      <c r="D10597" s="343"/>
    </row>
    <row r="10598" spans="4:4" x14ac:dyDescent="0.3">
      <c r="D10598" s="343"/>
    </row>
    <row r="10599" spans="4:4" x14ac:dyDescent="0.3">
      <c r="D10599" s="343"/>
    </row>
    <row r="10600" spans="4:4" x14ac:dyDescent="0.3">
      <c r="D10600" s="343"/>
    </row>
    <row r="10601" spans="4:4" x14ac:dyDescent="0.3">
      <c r="D10601" s="343"/>
    </row>
    <row r="10602" spans="4:4" x14ac:dyDescent="0.3">
      <c r="D10602" s="343"/>
    </row>
    <row r="10603" spans="4:4" x14ac:dyDescent="0.3">
      <c r="D10603" s="343"/>
    </row>
    <row r="10604" spans="4:4" x14ac:dyDescent="0.3">
      <c r="D10604" s="343"/>
    </row>
    <row r="10605" spans="4:4" x14ac:dyDescent="0.3">
      <c r="D10605" s="343"/>
    </row>
    <row r="10606" spans="4:4" x14ac:dyDescent="0.3">
      <c r="D10606" s="343"/>
    </row>
    <row r="10607" spans="4:4" x14ac:dyDescent="0.3">
      <c r="D10607" s="343"/>
    </row>
    <row r="10608" spans="4:4" x14ac:dyDescent="0.3">
      <c r="D10608" s="343"/>
    </row>
    <row r="10609" spans="4:4" x14ac:dyDescent="0.3">
      <c r="D10609" s="343"/>
    </row>
    <row r="10610" spans="4:4" x14ac:dyDescent="0.3">
      <c r="D10610" s="343"/>
    </row>
    <row r="10611" spans="4:4" x14ac:dyDescent="0.3">
      <c r="D10611" s="343"/>
    </row>
    <row r="10612" spans="4:4" x14ac:dyDescent="0.3">
      <c r="D10612" s="343"/>
    </row>
    <row r="10613" spans="4:4" x14ac:dyDescent="0.3">
      <c r="D10613" s="343"/>
    </row>
    <row r="10614" spans="4:4" x14ac:dyDescent="0.3">
      <c r="D10614" s="343"/>
    </row>
    <row r="10615" spans="4:4" x14ac:dyDescent="0.3">
      <c r="D10615" s="343"/>
    </row>
    <row r="10616" spans="4:4" x14ac:dyDescent="0.3">
      <c r="D10616" s="343"/>
    </row>
    <row r="10617" spans="4:4" x14ac:dyDescent="0.3">
      <c r="D10617" s="343"/>
    </row>
    <row r="10618" spans="4:4" x14ac:dyDescent="0.3">
      <c r="D10618" s="343"/>
    </row>
    <row r="10619" spans="4:4" x14ac:dyDescent="0.3">
      <c r="D10619" s="343"/>
    </row>
    <row r="10620" spans="4:4" x14ac:dyDescent="0.3">
      <c r="D10620" s="343"/>
    </row>
    <row r="10621" spans="4:4" x14ac:dyDescent="0.3">
      <c r="D10621" s="343"/>
    </row>
    <row r="10622" spans="4:4" x14ac:dyDescent="0.3">
      <c r="D10622" s="343"/>
    </row>
    <row r="10623" spans="4:4" x14ac:dyDescent="0.3">
      <c r="D10623" s="343"/>
    </row>
    <row r="10624" spans="4:4" x14ac:dyDescent="0.3">
      <c r="D10624" s="343"/>
    </row>
    <row r="10625" spans="4:4" x14ac:dyDescent="0.3">
      <c r="D10625" s="343"/>
    </row>
    <row r="10626" spans="4:4" x14ac:dyDescent="0.3">
      <c r="D10626" s="343"/>
    </row>
    <row r="10627" spans="4:4" x14ac:dyDescent="0.3">
      <c r="D10627" s="343"/>
    </row>
    <row r="10628" spans="4:4" x14ac:dyDescent="0.3">
      <c r="D10628" s="343"/>
    </row>
    <row r="10629" spans="4:4" x14ac:dyDescent="0.3">
      <c r="D10629" s="343"/>
    </row>
    <row r="10630" spans="4:4" x14ac:dyDescent="0.3">
      <c r="D10630" s="343"/>
    </row>
    <row r="10631" spans="4:4" x14ac:dyDescent="0.3">
      <c r="D10631" s="343"/>
    </row>
    <row r="10632" spans="4:4" x14ac:dyDescent="0.3">
      <c r="D10632" s="343"/>
    </row>
    <row r="10633" spans="4:4" x14ac:dyDescent="0.3">
      <c r="D10633" s="343"/>
    </row>
    <row r="10634" spans="4:4" x14ac:dyDescent="0.3">
      <c r="D10634" s="343"/>
    </row>
    <row r="10635" spans="4:4" x14ac:dyDescent="0.3">
      <c r="D10635" s="343"/>
    </row>
    <row r="10636" spans="4:4" x14ac:dyDescent="0.3">
      <c r="D10636" s="343"/>
    </row>
    <row r="10637" spans="4:4" x14ac:dyDescent="0.3">
      <c r="D10637" s="343"/>
    </row>
    <row r="10638" spans="4:4" x14ac:dyDescent="0.3">
      <c r="D10638" s="343"/>
    </row>
    <row r="10639" spans="4:4" x14ac:dyDescent="0.3">
      <c r="D10639" s="343"/>
    </row>
    <row r="10640" spans="4:4" x14ac:dyDescent="0.3">
      <c r="D10640" s="343"/>
    </row>
    <row r="10641" spans="4:4" x14ac:dyDescent="0.3">
      <c r="D10641" s="343"/>
    </row>
    <row r="10642" spans="4:4" x14ac:dyDescent="0.3">
      <c r="D10642" s="343"/>
    </row>
    <row r="10643" spans="4:4" x14ac:dyDescent="0.3">
      <c r="D10643" s="343"/>
    </row>
    <row r="10644" spans="4:4" x14ac:dyDescent="0.3">
      <c r="D10644" s="343"/>
    </row>
    <row r="10645" spans="4:4" x14ac:dyDescent="0.3">
      <c r="D10645" s="343"/>
    </row>
    <row r="10646" spans="4:4" x14ac:dyDescent="0.3">
      <c r="D10646" s="343"/>
    </row>
    <row r="10647" spans="4:4" x14ac:dyDescent="0.3">
      <c r="D10647" s="343"/>
    </row>
    <row r="10648" spans="4:4" x14ac:dyDescent="0.3">
      <c r="D10648" s="343"/>
    </row>
    <row r="10649" spans="4:4" x14ac:dyDescent="0.3">
      <c r="D10649" s="343"/>
    </row>
    <row r="10650" spans="4:4" x14ac:dyDescent="0.3">
      <c r="D10650" s="343"/>
    </row>
    <row r="10651" spans="4:4" x14ac:dyDescent="0.3">
      <c r="D10651" s="343"/>
    </row>
    <row r="10652" spans="4:4" x14ac:dyDescent="0.3">
      <c r="D10652" s="343"/>
    </row>
    <row r="10653" spans="4:4" x14ac:dyDescent="0.3">
      <c r="D10653" s="343"/>
    </row>
    <row r="10654" spans="4:4" x14ac:dyDescent="0.3">
      <c r="D10654" s="343"/>
    </row>
    <row r="10655" spans="4:4" x14ac:dyDescent="0.3">
      <c r="D10655" s="343"/>
    </row>
    <row r="10656" spans="4:4" x14ac:dyDescent="0.3">
      <c r="D10656" s="343"/>
    </row>
    <row r="10657" spans="4:4" x14ac:dyDescent="0.3">
      <c r="D10657" s="343"/>
    </row>
    <row r="10658" spans="4:4" x14ac:dyDescent="0.3">
      <c r="D10658" s="343"/>
    </row>
    <row r="10659" spans="4:4" x14ac:dyDescent="0.3">
      <c r="D10659" s="343"/>
    </row>
    <row r="10660" spans="4:4" x14ac:dyDescent="0.3">
      <c r="D10660" s="343"/>
    </row>
    <row r="10661" spans="4:4" x14ac:dyDescent="0.3">
      <c r="D10661" s="343"/>
    </row>
    <row r="10662" spans="4:4" x14ac:dyDescent="0.3">
      <c r="D10662" s="343"/>
    </row>
    <row r="10663" spans="4:4" x14ac:dyDescent="0.3">
      <c r="D10663" s="343"/>
    </row>
    <row r="10664" spans="4:4" x14ac:dyDescent="0.3">
      <c r="D10664" s="343"/>
    </row>
    <row r="10665" spans="4:4" x14ac:dyDescent="0.3">
      <c r="D10665" s="343"/>
    </row>
    <row r="10666" spans="4:4" x14ac:dyDescent="0.3">
      <c r="D10666" s="343"/>
    </row>
    <row r="10667" spans="4:4" x14ac:dyDescent="0.3">
      <c r="D10667" s="343"/>
    </row>
    <row r="10668" spans="4:4" x14ac:dyDescent="0.3">
      <c r="D10668" s="343"/>
    </row>
    <row r="10669" spans="4:4" x14ac:dyDescent="0.3">
      <c r="D10669" s="343"/>
    </row>
    <row r="10670" spans="4:4" x14ac:dyDescent="0.3">
      <c r="D10670" s="343"/>
    </row>
    <row r="10671" spans="4:4" x14ac:dyDescent="0.3">
      <c r="D10671" s="343"/>
    </row>
    <row r="10672" spans="4:4" x14ac:dyDescent="0.3">
      <c r="D10672" s="343"/>
    </row>
    <row r="10673" spans="4:4" x14ac:dyDescent="0.3">
      <c r="D10673" s="343"/>
    </row>
    <row r="10674" spans="4:4" x14ac:dyDescent="0.3">
      <c r="D10674" s="343"/>
    </row>
    <row r="10675" spans="4:4" x14ac:dyDescent="0.3">
      <c r="D10675" s="343"/>
    </row>
    <row r="10676" spans="4:4" x14ac:dyDescent="0.3">
      <c r="D10676" s="343"/>
    </row>
    <row r="10677" spans="4:4" x14ac:dyDescent="0.3">
      <c r="D10677" s="343"/>
    </row>
    <row r="10678" spans="4:4" x14ac:dyDescent="0.3">
      <c r="D10678" s="343"/>
    </row>
    <row r="10679" spans="4:4" x14ac:dyDescent="0.3">
      <c r="D10679" s="343"/>
    </row>
    <row r="10680" spans="4:4" x14ac:dyDescent="0.3">
      <c r="D10680" s="343"/>
    </row>
    <row r="10681" spans="4:4" x14ac:dyDescent="0.3">
      <c r="D10681" s="343"/>
    </row>
    <row r="10682" spans="4:4" x14ac:dyDescent="0.3">
      <c r="D10682" s="343"/>
    </row>
    <row r="10683" spans="4:4" x14ac:dyDescent="0.3">
      <c r="D10683" s="343"/>
    </row>
    <row r="10684" spans="4:4" x14ac:dyDescent="0.3">
      <c r="D10684" s="343"/>
    </row>
    <row r="10685" spans="4:4" x14ac:dyDescent="0.3">
      <c r="D10685" s="343"/>
    </row>
    <row r="10686" spans="4:4" x14ac:dyDescent="0.3">
      <c r="D10686" s="343"/>
    </row>
    <row r="10687" spans="4:4" x14ac:dyDescent="0.3">
      <c r="D10687" s="343"/>
    </row>
    <row r="10688" spans="4:4" x14ac:dyDescent="0.3">
      <c r="D10688" s="343"/>
    </row>
    <row r="10689" spans="4:4" x14ac:dyDescent="0.3">
      <c r="D10689" s="343"/>
    </row>
    <row r="10690" spans="4:4" x14ac:dyDescent="0.3">
      <c r="D10690" s="343"/>
    </row>
    <row r="10691" spans="4:4" x14ac:dyDescent="0.3">
      <c r="D10691" s="343"/>
    </row>
    <row r="10692" spans="4:4" x14ac:dyDescent="0.3">
      <c r="D10692" s="343"/>
    </row>
    <row r="10693" spans="4:4" x14ac:dyDescent="0.3">
      <c r="D10693" s="343"/>
    </row>
    <row r="10694" spans="4:4" x14ac:dyDescent="0.3">
      <c r="D10694" s="343"/>
    </row>
    <row r="10695" spans="4:4" x14ac:dyDescent="0.3">
      <c r="D10695" s="343"/>
    </row>
    <row r="10696" spans="4:4" x14ac:dyDescent="0.3">
      <c r="D10696" s="343"/>
    </row>
    <row r="10697" spans="4:4" x14ac:dyDescent="0.3">
      <c r="D10697" s="343"/>
    </row>
    <row r="10698" spans="4:4" x14ac:dyDescent="0.3">
      <c r="D10698" s="343"/>
    </row>
    <row r="10699" spans="4:4" x14ac:dyDescent="0.3">
      <c r="D10699" s="343"/>
    </row>
    <row r="10700" spans="4:4" x14ac:dyDescent="0.3">
      <c r="D10700" s="343"/>
    </row>
    <row r="10701" spans="4:4" x14ac:dyDescent="0.3">
      <c r="D10701" s="343"/>
    </row>
    <row r="10702" spans="4:4" x14ac:dyDescent="0.3">
      <c r="D10702" s="343"/>
    </row>
    <row r="10703" spans="4:4" x14ac:dyDescent="0.3">
      <c r="D10703" s="343"/>
    </row>
    <row r="10704" spans="4:4" x14ac:dyDescent="0.3">
      <c r="D10704" s="343"/>
    </row>
    <row r="10705" spans="4:4" x14ac:dyDescent="0.3">
      <c r="D10705" s="343"/>
    </row>
    <row r="10706" spans="4:4" x14ac:dyDescent="0.3">
      <c r="D10706" s="343"/>
    </row>
    <row r="10707" spans="4:4" x14ac:dyDescent="0.3">
      <c r="D10707" s="343"/>
    </row>
    <row r="10708" spans="4:4" x14ac:dyDescent="0.3">
      <c r="D10708" s="343"/>
    </row>
    <row r="10709" spans="4:4" x14ac:dyDescent="0.3">
      <c r="D10709" s="343"/>
    </row>
    <row r="10710" spans="4:4" x14ac:dyDescent="0.3">
      <c r="D10710" s="343"/>
    </row>
    <row r="10711" spans="4:4" x14ac:dyDescent="0.3">
      <c r="D10711" s="343"/>
    </row>
    <row r="10712" spans="4:4" x14ac:dyDescent="0.3">
      <c r="D10712" s="343"/>
    </row>
    <row r="10713" spans="4:4" x14ac:dyDescent="0.3">
      <c r="D10713" s="343"/>
    </row>
    <row r="10714" spans="4:4" x14ac:dyDescent="0.3">
      <c r="D10714" s="343"/>
    </row>
    <row r="10715" spans="4:4" x14ac:dyDescent="0.3">
      <c r="D10715" s="343"/>
    </row>
    <row r="10716" spans="4:4" x14ac:dyDescent="0.3">
      <c r="D10716" s="343"/>
    </row>
    <row r="10717" spans="4:4" x14ac:dyDescent="0.3">
      <c r="D10717" s="343"/>
    </row>
    <row r="10718" spans="4:4" x14ac:dyDescent="0.3">
      <c r="D10718" s="343"/>
    </row>
    <row r="10719" spans="4:4" x14ac:dyDescent="0.3">
      <c r="D10719" s="343"/>
    </row>
    <row r="10720" spans="4:4" x14ac:dyDescent="0.3">
      <c r="D10720" s="343"/>
    </row>
    <row r="10721" spans="4:4" x14ac:dyDescent="0.3">
      <c r="D10721" s="343"/>
    </row>
    <row r="10722" spans="4:4" x14ac:dyDescent="0.3">
      <c r="D10722" s="343"/>
    </row>
    <row r="10723" spans="4:4" x14ac:dyDescent="0.3">
      <c r="D10723" s="343"/>
    </row>
    <row r="10724" spans="4:4" x14ac:dyDescent="0.3">
      <c r="D10724" s="343"/>
    </row>
    <row r="10725" spans="4:4" x14ac:dyDescent="0.3">
      <c r="D10725" s="343"/>
    </row>
    <row r="10726" spans="4:4" x14ac:dyDescent="0.3">
      <c r="D10726" s="343"/>
    </row>
    <row r="10727" spans="4:4" x14ac:dyDescent="0.3">
      <c r="D10727" s="343"/>
    </row>
    <row r="10728" spans="4:4" x14ac:dyDescent="0.3">
      <c r="D10728" s="343"/>
    </row>
    <row r="10729" spans="4:4" x14ac:dyDescent="0.3">
      <c r="D10729" s="343"/>
    </row>
    <row r="10730" spans="4:4" x14ac:dyDescent="0.3">
      <c r="D10730" s="343"/>
    </row>
    <row r="10731" spans="4:4" x14ac:dyDescent="0.3">
      <c r="D10731" s="343"/>
    </row>
    <row r="10732" spans="4:4" x14ac:dyDescent="0.3">
      <c r="D10732" s="343"/>
    </row>
    <row r="10733" spans="4:4" x14ac:dyDescent="0.3">
      <c r="D10733" s="343"/>
    </row>
    <row r="10734" spans="4:4" x14ac:dyDescent="0.3">
      <c r="D10734" s="343"/>
    </row>
    <row r="10735" spans="4:4" x14ac:dyDescent="0.3">
      <c r="D10735" s="343"/>
    </row>
    <row r="10736" spans="4:4" x14ac:dyDescent="0.3">
      <c r="D10736" s="343"/>
    </row>
    <row r="10737" spans="4:4" x14ac:dyDescent="0.3">
      <c r="D10737" s="343"/>
    </row>
    <row r="10738" spans="4:4" x14ac:dyDescent="0.3">
      <c r="D10738" s="343"/>
    </row>
    <row r="10739" spans="4:4" x14ac:dyDescent="0.3">
      <c r="D10739" s="343"/>
    </row>
    <row r="10740" spans="4:4" x14ac:dyDescent="0.3">
      <c r="D10740" s="343"/>
    </row>
    <row r="10741" spans="4:4" x14ac:dyDescent="0.3">
      <c r="D10741" s="343"/>
    </row>
    <row r="10742" spans="4:4" x14ac:dyDescent="0.3">
      <c r="D10742" s="343"/>
    </row>
    <row r="10743" spans="4:4" x14ac:dyDescent="0.3">
      <c r="D10743" s="343"/>
    </row>
    <row r="10744" spans="4:4" x14ac:dyDescent="0.3">
      <c r="D10744" s="343"/>
    </row>
    <row r="10745" spans="4:4" x14ac:dyDescent="0.3">
      <c r="D10745" s="343"/>
    </row>
    <row r="10746" spans="4:4" x14ac:dyDescent="0.3">
      <c r="D10746" s="343"/>
    </row>
    <row r="10747" spans="4:4" x14ac:dyDescent="0.3">
      <c r="D10747" s="343"/>
    </row>
    <row r="10748" spans="4:4" x14ac:dyDescent="0.3">
      <c r="D10748" s="343"/>
    </row>
    <row r="10749" spans="4:4" x14ac:dyDescent="0.3">
      <c r="D10749" s="343"/>
    </row>
    <row r="10750" spans="4:4" x14ac:dyDescent="0.3">
      <c r="D10750" s="343"/>
    </row>
    <row r="10751" spans="4:4" x14ac:dyDescent="0.3">
      <c r="D10751" s="343"/>
    </row>
    <row r="10752" spans="4:4" x14ac:dyDescent="0.3">
      <c r="D10752" s="343"/>
    </row>
    <row r="10753" spans="4:4" x14ac:dyDescent="0.3">
      <c r="D10753" s="343"/>
    </row>
    <row r="10754" spans="4:4" x14ac:dyDescent="0.3">
      <c r="D10754" s="343"/>
    </row>
    <row r="10755" spans="4:4" x14ac:dyDescent="0.3">
      <c r="D10755" s="343"/>
    </row>
    <row r="10756" spans="4:4" x14ac:dyDescent="0.3">
      <c r="D10756" s="343"/>
    </row>
    <row r="10757" spans="4:4" x14ac:dyDescent="0.3">
      <c r="D10757" s="343"/>
    </row>
    <row r="10758" spans="4:4" x14ac:dyDescent="0.3">
      <c r="D10758" s="343"/>
    </row>
    <row r="10759" spans="4:4" x14ac:dyDescent="0.3">
      <c r="D10759" s="343"/>
    </row>
    <row r="10760" spans="4:4" x14ac:dyDescent="0.3">
      <c r="D10760" s="343"/>
    </row>
    <row r="10761" spans="4:4" x14ac:dyDescent="0.3">
      <c r="D10761" s="343"/>
    </row>
    <row r="10762" spans="4:4" x14ac:dyDescent="0.3">
      <c r="D10762" s="343"/>
    </row>
    <row r="10763" spans="4:4" x14ac:dyDescent="0.3">
      <c r="D10763" s="343"/>
    </row>
    <row r="10764" spans="4:4" x14ac:dyDescent="0.3">
      <c r="D10764" s="343"/>
    </row>
    <row r="10765" spans="4:4" x14ac:dyDescent="0.3">
      <c r="D10765" s="343"/>
    </row>
    <row r="10766" spans="4:4" x14ac:dyDescent="0.3">
      <c r="D10766" s="343"/>
    </row>
    <row r="10767" spans="4:4" x14ac:dyDescent="0.3">
      <c r="D10767" s="343"/>
    </row>
    <row r="10768" spans="4:4" x14ac:dyDescent="0.3">
      <c r="D10768" s="343"/>
    </row>
    <row r="10769" spans="4:4" x14ac:dyDescent="0.3">
      <c r="D10769" s="343"/>
    </row>
    <row r="10770" spans="4:4" x14ac:dyDescent="0.3">
      <c r="D10770" s="343"/>
    </row>
    <row r="10771" spans="4:4" x14ac:dyDescent="0.3">
      <c r="D10771" s="343"/>
    </row>
    <row r="10772" spans="4:4" x14ac:dyDescent="0.3">
      <c r="D10772" s="343"/>
    </row>
    <row r="10773" spans="4:4" x14ac:dyDescent="0.3">
      <c r="D10773" s="343"/>
    </row>
    <row r="10774" spans="4:4" x14ac:dyDescent="0.3">
      <c r="D10774" s="343"/>
    </row>
    <row r="10775" spans="4:4" x14ac:dyDescent="0.3">
      <c r="D10775" s="343"/>
    </row>
    <row r="10776" spans="4:4" x14ac:dyDescent="0.3">
      <c r="D10776" s="343"/>
    </row>
    <row r="10777" spans="4:4" x14ac:dyDescent="0.3">
      <c r="D10777" s="343"/>
    </row>
    <row r="10778" spans="4:4" x14ac:dyDescent="0.3">
      <c r="D10778" s="343"/>
    </row>
    <row r="10779" spans="4:4" x14ac:dyDescent="0.3">
      <c r="D10779" s="343"/>
    </row>
    <row r="10780" spans="4:4" x14ac:dyDescent="0.3">
      <c r="D10780" s="343"/>
    </row>
    <row r="10781" spans="4:4" x14ac:dyDescent="0.3">
      <c r="D10781" s="343"/>
    </row>
    <row r="10782" spans="4:4" x14ac:dyDescent="0.3">
      <c r="D10782" s="343"/>
    </row>
    <row r="10783" spans="4:4" x14ac:dyDescent="0.3">
      <c r="D10783" s="343"/>
    </row>
    <row r="10784" spans="4:4" x14ac:dyDescent="0.3">
      <c r="D10784" s="343"/>
    </row>
    <row r="10785" spans="4:4" x14ac:dyDescent="0.3">
      <c r="D10785" s="343"/>
    </row>
    <row r="10786" spans="4:4" x14ac:dyDescent="0.3">
      <c r="D10786" s="343"/>
    </row>
    <row r="10787" spans="4:4" x14ac:dyDescent="0.3">
      <c r="D10787" s="343"/>
    </row>
    <row r="10788" spans="4:4" x14ac:dyDescent="0.3">
      <c r="D10788" s="343"/>
    </row>
    <row r="10789" spans="4:4" x14ac:dyDescent="0.3">
      <c r="D10789" s="343"/>
    </row>
    <row r="10790" spans="4:4" x14ac:dyDescent="0.3">
      <c r="D10790" s="343"/>
    </row>
    <row r="10791" spans="4:4" x14ac:dyDescent="0.3">
      <c r="D10791" s="343"/>
    </row>
    <row r="10792" spans="4:4" x14ac:dyDescent="0.3">
      <c r="D10792" s="343"/>
    </row>
    <row r="10793" spans="4:4" x14ac:dyDescent="0.3">
      <c r="D10793" s="343"/>
    </row>
    <row r="10794" spans="4:4" x14ac:dyDescent="0.3">
      <c r="D10794" s="343"/>
    </row>
    <row r="10795" spans="4:4" x14ac:dyDescent="0.3">
      <c r="D10795" s="343"/>
    </row>
    <row r="10796" spans="4:4" x14ac:dyDescent="0.3">
      <c r="D10796" s="343"/>
    </row>
    <row r="10797" spans="4:4" x14ac:dyDescent="0.3">
      <c r="D10797" s="343"/>
    </row>
    <row r="10798" spans="4:4" x14ac:dyDescent="0.3">
      <c r="D10798" s="343"/>
    </row>
    <row r="10799" spans="4:4" x14ac:dyDescent="0.3">
      <c r="D10799" s="343"/>
    </row>
    <row r="10800" spans="4:4" x14ac:dyDescent="0.3">
      <c r="D10800" s="343"/>
    </row>
    <row r="10801" spans="4:4" x14ac:dyDescent="0.3">
      <c r="D10801" s="343"/>
    </row>
    <row r="10802" spans="4:4" x14ac:dyDescent="0.3">
      <c r="D10802" s="343"/>
    </row>
    <row r="10803" spans="4:4" x14ac:dyDescent="0.3">
      <c r="D10803" s="343"/>
    </row>
    <row r="10804" spans="4:4" x14ac:dyDescent="0.3">
      <c r="D10804" s="343"/>
    </row>
    <row r="10805" spans="4:4" x14ac:dyDescent="0.3">
      <c r="D10805" s="343"/>
    </row>
    <row r="10806" spans="4:4" x14ac:dyDescent="0.3">
      <c r="D10806" s="343"/>
    </row>
    <row r="10807" spans="4:4" x14ac:dyDescent="0.3">
      <c r="D10807" s="343"/>
    </row>
    <row r="10808" spans="4:4" x14ac:dyDescent="0.3">
      <c r="D10808" s="343"/>
    </row>
    <row r="10809" spans="4:4" x14ac:dyDescent="0.3">
      <c r="D10809" s="343"/>
    </row>
    <row r="10810" spans="4:4" x14ac:dyDescent="0.3">
      <c r="D10810" s="343"/>
    </row>
    <row r="10811" spans="4:4" x14ac:dyDescent="0.3">
      <c r="D10811" s="343"/>
    </row>
    <row r="10812" spans="4:4" x14ac:dyDescent="0.3">
      <c r="D10812" s="343"/>
    </row>
    <row r="10813" spans="4:4" x14ac:dyDescent="0.3">
      <c r="D10813" s="343"/>
    </row>
    <row r="10814" spans="4:4" x14ac:dyDescent="0.3">
      <c r="D10814" s="343"/>
    </row>
    <row r="10815" spans="4:4" x14ac:dyDescent="0.3">
      <c r="D10815" s="343"/>
    </row>
    <row r="10816" spans="4:4" x14ac:dyDescent="0.3">
      <c r="D10816" s="343"/>
    </row>
    <row r="10817" spans="4:4" x14ac:dyDescent="0.3">
      <c r="D10817" s="343"/>
    </row>
    <row r="10818" spans="4:4" x14ac:dyDescent="0.3">
      <c r="D10818" s="343"/>
    </row>
    <row r="10819" spans="4:4" x14ac:dyDescent="0.3">
      <c r="D10819" s="343"/>
    </row>
    <row r="10820" spans="4:4" x14ac:dyDescent="0.3">
      <c r="D10820" s="343"/>
    </row>
    <row r="10821" spans="4:4" x14ac:dyDescent="0.3">
      <c r="D10821" s="343"/>
    </row>
    <row r="10822" spans="4:4" x14ac:dyDescent="0.3">
      <c r="D10822" s="343"/>
    </row>
    <row r="10823" spans="4:4" x14ac:dyDescent="0.3">
      <c r="D10823" s="343"/>
    </row>
    <row r="10824" spans="4:4" x14ac:dyDescent="0.3">
      <c r="D10824" s="343"/>
    </row>
    <row r="10825" spans="4:4" x14ac:dyDescent="0.3">
      <c r="D10825" s="343"/>
    </row>
    <row r="10826" spans="4:4" x14ac:dyDescent="0.3">
      <c r="D10826" s="343"/>
    </row>
    <row r="10827" spans="4:4" x14ac:dyDescent="0.3">
      <c r="D10827" s="343"/>
    </row>
    <row r="10828" spans="4:4" x14ac:dyDescent="0.3">
      <c r="D10828" s="343"/>
    </row>
    <row r="10829" spans="4:4" x14ac:dyDescent="0.3">
      <c r="D10829" s="343"/>
    </row>
    <row r="10830" spans="4:4" x14ac:dyDescent="0.3">
      <c r="D10830" s="343"/>
    </row>
    <row r="10831" spans="4:4" x14ac:dyDescent="0.3">
      <c r="D10831" s="343"/>
    </row>
    <row r="10832" spans="4:4" x14ac:dyDescent="0.3">
      <c r="D10832" s="343"/>
    </row>
    <row r="10833" spans="4:4" x14ac:dyDescent="0.3">
      <c r="D10833" s="343"/>
    </row>
    <row r="10834" spans="4:4" x14ac:dyDescent="0.3">
      <c r="D10834" s="343"/>
    </row>
    <row r="10835" spans="4:4" x14ac:dyDescent="0.3">
      <c r="D10835" s="343"/>
    </row>
    <row r="10836" spans="4:4" x14ac:dyDescent="0.3">
      <c r="D10836" s="343"/>
    </row>
    <row r="10837" spans="4:4" x14ac:dyDescent="0.3">
      <c r="D10837" s="343"/>
    </row>
    <row r="10838" spans="4:4" x14ac:dyDescent="0.3">
      <c r="D10838" s="343"/>
    </row>
    <row r="10839" spans="4:4" x14ac:dyDescent="0.3">
      <c r="D10839" s="343"/>
    </row>
    <row r="10840" spans="4:4" x14ac:dyDescent="0.3">
      <c r="D10840" s="343"/>
    </row>
    <row r="10841" spans="4:4" x14ac:dyDescent="0.3">
      <c r="D10841" s="343"/>
    </row>
    <row r="10842" spans="4:4" x14ac:dyDescent="0.3">
      <c r="D10842" s="343"/>
    </row>
    <row r="10843" spans="4:4" x14ac:dyDescent="0.3">
      <c r="D10843" s="343"/>
    </row>
    <row r="10844" spans="4:4" x14ac:dyDescent="0.3">
      <c r="D10844" s="343"/>
    </row>
    <row r="10845" spans="4:4" x14ac:dyDescent="0.3">
      <c r="D10845" s="343"/>
    </row>
    <row r="10846" spans="4:4" x14ac:dyDescent="0.3">
      <c r="D10846" s="343"/>
    </row>
    <row r="10847" spans="4:4" x14ac:dyDescent="0.3">
      <c r="D10847" s="343"/>
    </row>
    <row r="10848" spans="4:4" x14ac:dyDescent="0.3">
      <c r="D10848" s="343"/>
    </row>
    <row r="10849" spans="4:4" x14ac:dyDescent="0.3">
      <c r="D10849" s="343"/>
    </row>
    <row r="10850" spans="4:4" x14ac:dyDescent="0.3">
      <c r="D10850" s="343"/>
    </row>
    <row r="10851" spans="4:4" x14ac:dyDescent="0.3">
      <c r="D10851" s="343"/>
    </row>
    <row r="10852" spans="4:4" x14ac:dyDescent="0.3">
      <c r="D10852" s="343"/>
    </row>
    <row r="10853" spans="4:4" x14ac:dyDescent="0.3">
      <c r="D10853" s="343"/>
    </row>
    <row r="10854" spans="4:4" x14ac:dyDescent="0.3">
      <c r="D10854" s="343"/>
    </row>
    <row r="10855" spans="4:4" x14ac:dyDescent="0.3">
      <c r="D10855" s="343"/>
    </row>
    <row r="10856" spans="4:4" x14ac:dyDescent="0.3">
      <c r="D10856" s="343"/>
    </row>
    <row r="10857" spans="4:4" x14ac:dyDescent="0.3">
      <c r="D10857" s="343"/>
    </row>
    <row r="10858" spans="4:4" x14ac:dyDescent="0.3">
      <c r="D10858" s="343"/>
    </row>
    <row r="10859" spans="4:4" x14ac:dyDescent="0.3">
      <c r="D10859" s="343"/>
    </row>
    <row r="10860" spans="4:4" x14ac:dyDescent="0.3">
      <c r="D10860" s="343"/>
    </row>
    <row r="10861" spans="4:4" x14ac:dyDescent="0.3">
      <c r="D10861" s="343"/>
    </row>
    <row r="10862" spans="4:4" x14ac:dyDescent="0.3">
      <c r="D10862" s="343"/>
    </row>
    <row r="10863" spans="4:4" x14ac:dyDescent="0.3">
      <c r="D10863" s="343"/>
    </row>
    <row r="10864" spans="4:4" x14ac:dyDescent="0.3">
      <c r="D10864" s="343"/>
    </row>
    <row r="10865" spans="4:4" x14ac:dyDescent="0.3">
      <c r="D10865" s="343"/>
    </row>
    <row r="10866" spans="4:4" x14ac:dyDescent="0.3">
      <c r="D10866" s="343"/>
    </row>
    <row r="10867" spans="4:4" x14ac:dyDescent="0.3">
      <c r="D10867" s="343"/>
    </row>
    <row r="10868" spans="4:4" x14ac:dyDescent="0.3">
      <c r="D10868" s="343"/>
    </row>
    <row r="10869" spans="4:4" x14ac:dyDescent="0.3">
      <c r="D10869" s="343"/>
    </row>
    <row r="10870" spans="4:4" x14ac:dyDescent="0.3">
      <c r="D10870" s="343"/>
    </row>
    <row r="10871" spans="4:4" x14ac:dyDescent="0.3">
      <c r="D10871" s="343"/>
    </row>
    <row r="10872" spans="4:4" x14ac:dyDescent="0.3">
      <c r="D10872" s="343"/>
    </row>
    <row r="10873" spans="4:4" x14ac:dyDescent="0.3">
      <c r="D10873" s="343"/>
    </row>
    <row r="10874" spans="4:4" x14ac:dyDescent="0.3">
      <c r="D10874" s="343"/>
    </row>
    <row r="10875" spans="4:4" x14ac:dyDescent="0.3">
      <c r="D10875" s="343"/>
    </row>
    <row r="10876" spans="4:4" x14ac:dyDescent="0.3">
      <c r="D10876" s="343"/>
    </row>
    <row r="10877" spans="4:4" x14ac:dyDescent="0.3">
      <c r="D10877" s="343"/>
    </row>
    <row r="10878" spans="4:4" x14ac:dyDescent="0.3">
      <c r="D10878" s="343"/>
    </row>
    <row r="10879" spans="4:4" x14ac:dyDescent="0.3">
      <c r="D10879" s="343"/>
    </row>
    <row r="10880" spans="4:4" x14ac:dyDescent="0.3">
      <c r="D10880" s="343"/>
    </row>
    <row r="10881" spans="4:4" x14ac:dyDescent="0.3">
      <c r="D10881" s="343"/>
    </row>
    <row r="10882" spans="4:4" x14ac:dyDescent="0.3">
      <c r="D10882" s="343"/>
    </row>
    <row r="10883" spans="4:4" x14ac:dyDescent="0.3">
      <c r="D10883" s="343"/>
    </row>
    <row r="10884" spans="4:4" x14ac:dyDescent="0.3">
      <c r="D10884" s="343"/>
    </row>
    <row r="10885" spans="4:4" x14ac:dyDescent="0.3">
      <c r="D10885" s="343"/>
    </row>
    <row r="10886" spans="4:4" x14ac:dyDescent="0.3">
      <c r="D10886" s="343"/>
    </row>
    <row r="10887" spans="4:4" x14ac:dyDescent="0.3">
      <c r="D10887" s="343"/>
    </row>
    <row r="10888" spans="4:4" x14ac:dyDescent="0.3">
      <c r="D10888" s="343"/>
    </row>
    <row r="10889" spans="4:4" x14ac:dyDescent="0.3">
      <c r="D10889" s="343"/>
    </row>
    <row r="10890" spans="4:4" x14ac:dyDescent="0.3">
      <c r="D10890" s="343"/>
    </row>
    <row r="10891" spans="4:4" x14ac:dyDescent="0.3">
      <c r="D10891" s="343"/>
    </row>
    <row r="10892" spans="4:4" x14ac:dyDescent="0.3">
      <c r="D10892" s="343"/>
    </row>
    <row r="10893" spans="4:4" x14ac:dyDescent="0.3">
      <c r="D10893" s="343"/>
    </row>
    <row r="10894" spans="4:4" x14ac:dyDescent="0.3">
      <c r="D10894" s="343"/>
    </row>
    <row r="10895" spans="4:4" x14ac:dyDescent="0.3">
      <c r="D10895" s="343"/>
    </row>
    <row r="10896" spans="4:4" x14ac:dyDescent="0.3">
      <c r="D10896" s="343"/>
    </row>
    <row r="10897" spans="4:4" x14ac:dyDescent="0.3">
      <c r="D10897" s="343"/>
    </row>
    <row r="10898" spans="4:4" x14ac:dyDescent="0.3">
      <c r="D10898" s="343"/>
    </row>
    <row r="10899" spans="4:4" x14ac:dyDescent="0.3">
      <c r="D10899" s="343"/>
    </row>
    <row r="10900" spans="4:4" x14ac:dyDescent="0.3">
      <c r="D10900" s="343"/>
    </row>
    <row r="10901" spans="4:4" x14ac:dyDescent="0.3">
      <c r="D10901" s="343"/>
    </row>
    <row r="10902" spans="4:4" x14ac:dyDescent="0.3">
      <c r="D10902" s="343"/>
    </row>
    <row r="10903" spans="4:4" x14ac:dyDescent="0.3">
      <c r="D10903" s="343"/>
    </row>
    <row r="10904" spans="4:4" x14ac:dyDescent="0.3">
      <c r="D10904" s="343"/>
    </row>
    <row r="10905" spans="4:4" x14ac:dyDescent="0.3">
      <c r="D10905" s="343"/>
    </row>
    <row r="10906" spans="4:4" x14ac:dyDescent="0.3">
      <c r="D10906" s="343"/>
    </row>
    <row r="10907" spans="4:4" x14ac:dyDescent="0.3">
      <c r="D10907" s="343"/>
    </row>
    <row r="10908" spans="4:4" x14ac:dyDescent="0.3">
      <c r="D10908" s="343"/>
    </row>
    <row r="10909" spans="4:4" x14ac:dyDescent="0.3">
      <c r="D10909" s="343"/>
    </row>
    <row r="10910" spans="4:4" x14ac:dyDescent="0.3">
      <c r="D10910" s="343"/>
    </row>
    <row r="10911" spans="4:4" x14ac:dyDescent="0.3">
      <c r="D10911" s="343"/>
    </row>
    <row r="10912" spans="4:4" x14ac:dyDescent="0.3">
      <c r="D10912" s="343"/>
    </row>
    <row r="10913" spans="4:4" x14ac:dyDescent="0.3">
      <c r="D10913" s="343"/>
    </row>
    <row r="10914" spans="4:4" x14ac:dyDescent="0.3">
      <c r="D10914" s="343"/>
    </row>
    <row r="10915" spans="4:4" x14ac:dyDescent="0.3">
      <c r="D10915" s="343"/>
    </row>
    <row r="10916" spans="4:4" x14ac:dyDescent="0.3">
      <c r="D10916" s="343"/>
    </row>
    <row r="10917" spans="4:4" x14ac:dyDescent="0.3">
      <c r="D10917" s="343"/>
    </row>
    <row r="10918" spans="4:4" x14ac:dyDescent="0.3">
      <c r="D10918" s="343"/>
    </row>
    <row r="10919" spans="4:4" x14ac:dyDescent="0.3">
      <c r="D10919" s="343"/>
    </row>
    <row r="10920" spans="4:4" x14ac:dyDescent="0.3">
      <c r="D10920" s="343"/>
    </row>
    <row r="10921" spans="4:4" x14ac:dyDescent="0.3">
      <c r="D10921" s="343"/>
    </row>
    <row r="10922" spans="4:4" x14ac:dyDescent="0.3">
      <c r="D10922" s="343"/>
    </row>
    <row r="10923" spans="4:4" x14ac:dyDescent="0.3">
      <c r="D10923" s="343"/>
    </row>
    <row r="10924" spans="4:4" x14ac:dyDescent="0.3">
      <c r="D10924" s="343"/>
    </row>
    <row r="10925" spans="4:4" x14ac:dyDescent="0.3">
      <c r="D10925" s="343"/>
    </row>
    <row r="10926" spans="4:4" x14ac:dyDescent="0.3">
      <c r="D10926" s="343"/>
    </row>
    <row r="10927" spans="4:4" x14ac:dyDescent="0.3">
      <c r="D10927" s="343"/>
    </row>
    <row r="10928" spans="4:4" x14ac:dyDescent="0.3">
      <c r="D10928" s="343"/>
    </row>
    <row r="10929" spans="4:4" x14ac:dyDescent="0.3">
      <c r="D10929" s="343"/>
    </row>
    <row r="10930" spans="4:4" x14ac:dyDescent="0.3">
      <c r="D10930" s="343"/>
    </row>
    <row r="10931" spans="4:4" x14ac:dyDescent="0.3">
      <c r="D10931" s="343"/>
    </row>
    <row r="10932" spans="4:4" x14ac:dyDescent="0.3">
      <c r="D10932" s="343"/>
    </row>
    <row r="10933" spans="4:4" x14ac:dyDescent="0.3">
      <c r="D10933" s="343"/>
    </row>
    <row r="10934" spans="4:4" x14ac:dyDescent="0.3">
      <c r="D10934" s="343"/>
    </row>
    <row r="10935" spans="4:4" x14ac:dyDescent="0.3">
      <c r="D10935" s="343"/>
    </row>
    <row r="10936" spans="4:4" x14ac:dyDescent="0.3">
      <c r="D10936" s="343"/>
    </row>
    <row r="10937" spans="4:4" x14ac:dyDescent="0.3">
      <c r="D10937" s="343"/>
    </row>
    <row r="10938" spans="4:4" x14ac:dyDescent="0.3">
      <c r="D10938" s="343"/>
    </row>
    <row r="10939" spans="4:4" x14ac:dyDescent="0.3">
      <c r="D10939" s="343"/>
    </row>
    <row r="10940" spans="4:4" x14ac:dyDescent="0.3">
      <c r="D10940" s="343"/>
    </row>
    <row r="10941" spans="4:4" x14ac:dyDescent="0.3">
      <c r="D10941" s="343"/>
    </row>
    <row r="10942" spans="4:4" x14ac:dyDescent="0.3">
      <c r="D10942" s="343"/>
    </row>
    <row r="10943" spans="4:4" x14ac:dyDescent="0.3">
      <c r="D10943" s="343"/>
    </row>
    <row r="10944" spans="4:4" x14ac:dyDescent="0.3">
      <c r="D10944" s="343"/>
    </row>
    <row r="10945" spans="4:4" x14ac:dyDescent="0.3">
      <c r="D10945" s="343"/>
    </row>
    <row r="10946" spans="4:4" x14ac:dyDescent="0.3">
      <c r="D10946" s="343"/>
    </row>
    <row r="10947" spans="4:4" x14ac:dyDescent="0.3">
      <c r="D10947" s="343"/>
    </row>
    <row r="10948" spans="4:4" x14ac:dyDescent="0.3">
      <c r="D10948" s="343"/>
    </row>
    <row r="10949" spans="4:4" x14ac:dyDescent="0.3">
      <c r="D10949" s="343"/>
    </row>
    <row r="10950" spans="4:4" x14ac:dyDescent="0.3">
      <c r="D10950" s="343"/>
    </row>
    <row r="10951" spans="4:4" x14ac:dyDescent="0.3">
      <c r="D10951" s="343"/>
    </row>
    <row r="10952" spans="4:4" x14ac:dyDescent="0.3">
      <c r="D10952" s="343"/>
    </row>
    <row r="10953" spans="4:4" x14ac:dyDescent="0.3">
      <c r="D10953" s="343"/>
    </row>
    <row r="10954" spans="4:4" x14ac:dyDescent="0.3">
      <c r="D10954" s="343"/>
    </row>
    <row r="10955" spans="4:4" x14ac:dyDescent="0.3">
      <c r="D10955" s="343"/>
    </row>
    <row r="10956" spans="4:4" x14ac:dyDescent="0.3">
      <c r="D10956" s="343"/>
    </row>
    <row r="10957" spans="4:4" x14ac:dyDescent="0.3">
      <c r="D10957" s="343"/>
    </row>
    <row r="10958" spans="4:4" x14ac:dyDescent="0.3">
      <c r="D10958" s="343"/>
    </row>
    <row r="10959" spans="4:4" x14ac:dyDescent="0.3">
      <c r="D10959" s="343"/>
    </row>
    <row r="10960" spans="4:4" x14ac:dyDescent="0.3">
      <c r="D10960" s="343"/>
    </row>
    <row r="10961" spans="4:4" x14ac:dyDescent="0.3">
      <c r="D10961" s="343"/>
    </row>
    <row r="10962" spans="4:4" x14ac:dyDescent="0.3">
      <c r="D10962" s="343"/>
    </row>
    <row r="10963" spans="4:4" x14ac:dyDescent="0.3">
      <c r="D10963" s="343"/>
    </row>
    <row r="10964" spans="4:4" x14ac:dyDescent="0.3">
      <c r="D10964" s="343"/>
    </row>
    <row r="10965" spans="4:4" x14ac:dyDescent="0.3">
      <c r="D10965" s="343"/>
    </row>
    <row r="10966" spans="4:4" x14ac:dyDescent="0.3">
      <c r="D10966" s="343"/>
    </row>
    <row r="10967" spans="4:4" x14ac:dyDescent="0.3">
      <c r="D10967" s="343"/>
    </row>
    <row r="10968" spans="4:4" x14ac:dyDescent="0.3">
      <c r="D10968" s="343"/>
    </row>
    <row r="10969" spans="4:4" x14ac:dyDescent="0.3">
      <c r="D10969" s="343"/>
    </row>
    <row r="10970" spans="4:4" x14ac:dyDescent="0.3">
      <c r="D10970" s="343"/>
    </row>
    <row r="10971" spans="4:4" x14ac:dyDescent="0.3">
      <c r="D10971" s="343"/>
    </row>
    <row r="10972" spans="4:4" x14ac:dyDescent="0.3">
      <c r="D10972" s="343"/>
    </row>
    <row r="10973" spans="4:4" x14ac:dyDescent="0.3">
      <c r="D10973" s="343"/>
    </row>
    <row r="10974" spans="4:4" x14ac:dyDescent="0.3">
      <c r="D10974" s="343"/>
    </row>
    <row r="10975" spans="4:4" x14ac:dyDescent="0.3">
      <c r="D10975" s="343"/>
    </row>
    <row r="10976" spans="4:4" x14ac:dyDescent="0.3">
      <c r="D10976" s="343"/>
    </row>
    <row r="10977" spans="4:4" x14ac:dyDescent="0.3">
      <c r="D10977" s="343"/>
    </row>
    <row r="10978" spans="4:4" x14ac:dyDescent="0.3">
      <c r="D10978" s="343"/>
    </row>
    <row r="10979" spans="4:4" x14ac:dyDescent="0.3">
      <c r="D10979" s="343"/>
    </row>
    <row r="10980" spans="4:4" x14ac:dyDescent="0.3">
      <c r="D10980" s="343"/>
    </row>
    <row r="10981" spans="4:4" x14ac:dyDescent="0.3">
      <c r="D10981" s="343"/>
    </row>
    <row r="10982" spans="4:4" x14ac:dyDescent="0.3">
      <c r="D10982" s="343"/>
    </row>
    <row r="10983" spans="4:4" x14ac:dyDescent="0.3">
      <c r="D10983" s="343"/>
    </row>
    <row r="10984" spans="4:4" x14ac:dyDescent="0.3">
      <c r="D10984" s="343"/>
    </row>
    <row r="10985" spans="4:4" x14ac:dyDescent="0.3">
      <c r="D10985" s="343"/>
    </row>
    <row r="10986" spans="4:4" x14ac:dyDescent="0.3">
      <c r="D10986" s="343"/>
    </row>
    <row r="10987" spans="4:4" x14ac:dyDescent="0.3">
      <c r="D10987" s="343"/>
    </row>
    <row r="10988" spans="4:4" x14ac:dyDescent="0.3">
      <c r="D10988" s="343"/>
    </row>
    <row r="10989" spans="4:4" x14ac:dyDescent="0.3">
      <c r="D10989" s="343"/>
    </row>
    <row r="10990" spans="4:4" x14ac:dyDescent="0.3">
      <c r="D10990" s="343"/>
    </row>
    <row r="10991" spans="4:4" x14ac:dyDescent="0.3">
      <c r="D10991" s="343"/>
    </row>
    <row r="10992" spans="4:4" x14ac:dyDescent="0.3">
      <c r="D10992" s="343"/>
    </row>
    <row r="10993" spans="4:4" x14ac:dyDescent="0.3">
      <c r="D10993" s="343"/>
    </row>
    <row r="10994" spans="4:4" x14ac:dyDescent="0.3">
      <c r="D10994" s="343"/>
    </row>
    <row r="10995" spans="4:4" x14ac:dyDescent="0.3">
      <c r="D10995" s="343"/>
    </row>
    <row r="10996" spans="4:4" x14ac:dyDescent="0.3">
      <c r="D10996" s="343"/>
    </row>
    <row r="10997" spans="4:4" x14ac:dyDescent="0.3">
      <c r="D10997" s="343"/>
    </row>
    <row r="10998" spans="4:4" x14ac:dyDescent="0.3">
      <c r="D10998" s="343"/>
    </row>
    <row r="10999" spans="4:4" x14ac:dyDescent="0.3">
      <c r="D10999" s="343"/>
    </row>
    <row r="11000" spans="4:4" x14ac:dyDescent="0.3">
      <c r="D11000" s="343"/>
    </row>
    <row r="11001" spans="4:4" x14ac:dyDescent="0.3">
      <c r="D11001" s="343"/>
    </row>
    <row r="11002" spans="4:4" x14ac:dyDescent="0.3">
      <c r="D11002" s="343"/>
    </row>
    <row r="11003" spans="4:4" x14ac:dyDescent="0.3">
      <c r="D11003" s="343"/>
    </row>
    <row r="11004" spans="4:4" x14ac:dyDescent="0.3">
      <c r="D11004" s="343"/>
    </row>
    <row r="11005" spans="4:4" x14ac:dyDescent="0.3">
      <c r="D11005" s="343"/>
    </row>
    <row r="11006" spans="4:4" x14ac:dyDescent="0.3">
      <c r="D11006" s="343"/>
    </row>
    <row r="11007" spans="4:4" x14ac:dyDescent="0.3">
      <c r="D11007" s="343"/>
    </row>
    <row r="11008" spans="4:4" x14ac:dyDescent="0.3">
      <c r="D11008" s="343"/>
    </row>
    <row r="11009" spans="4:4" x14ac:dyDescent="0.3">
      <c r="D11009" s="343"/>
    </row>
    <row r="11010" spans="4:4" x14ac:dyDescent="0.3">
      <c r="D11010" s="343"/>
    </row>
    <row r="11011" spans="4:4" x14ac:dyDescent="0.3">
      <c r="D11011" s="343"/>
    </row>
    <row r="11012" spans="4:4" x14ac:dyDescent="0.3">
      <c r="D11012" s="343"/>
    </row>
    <row r="11013" spans="4:4" x14ac:dyDescent="0.3">
      <c r="D11013" s="343"/>
    </row>
    <row r="11014" spans="4:4" x14ac:dyDescent="0.3">
      <c r="D11014" s="343"/>
    </row>
    <row r="11015" spans="4:4" x14ac:dyDescent="0.3">
      <c r="D11015" s="343"/>
    </row>
    <row r="11016" spans="4:4" x14ac:dyDescent="0.3">
      <c r="D11016" s="343"/>
    </row>
    <row r="11017" spans="4:4" x14ac:dyDescent="0.3">
      <c r="D11017" s="343"/>
    </row>
    <row r="11018" spans="4:4" x14ac:dyDescent="0.3">
      <c r="D11018" s="343"/>
    </row>
    <row r="11019" spans="4:4" x14ac:dyDescent="0.3">
      <c r="D11019" s="343"/>
    </row>
    <row r="11020" spans="4:4" x14ac:dyDescent="0.3">
      <c r="D11020" s="343"/>
    </row>
    <row r="11021" spans="4:4" x14ac:dyDescent="0.3">
      <c r="D11021" s="343"/>
    </row>
    <row r="11022" spans="4:4" x14ac:dyDescent="0.3">
      <c r="D11022" s="343"/>
    </row>
    <row r="11023" spans="4:4" x14ac:dyDescent="0.3">
      <c r="D11023" s="343"/>
    </row>
    <row r="11024" spans="4:4" x14ac:dyDescent="0.3">
      <c r="D11024" s="343"/>
    </row>
    <row r="11025" spans="4:4" x14ac:dyDescent="0.3">
      <c r="D11025" s="343"/>
    </row>
    <row r="11026" spans="4:4" x14ac:dyDescent="0.3">
      <c r="D11026" s="343"/>
    </row>
    <row r="11027" spans="4:4" x14ac:dyDescent="0.3">
      <c r="D11027" s="343"/>
    </row>
    <row r="11028" spans="4:4" x14ac:dyDescent="0.3">
      <c r="D11028" s="343"/>
    </row>
    <row r="11029" spans="4:4" x14ac:dyDescent="0.3">
      <c r="D11029" s="343"/>
    </row>
    <row r="11030" spans="4:4" x14ac:dyDescent="0.3">
      <c r="D11030" s="343"/>
    </row>
    <row r="11031" spans="4:4" x14ac:dyDescent="0.3">
      <c r="D11031" s="343"/>
    </row>
    <row r="11032" spans="4:4" x14ac:dyDescent="0.3">
      <c r="D11032" s="343"/>
    </row>
    <row r="11033" spans="4:4" x14ac:dyDescent="0.3">
      <c r="D11033" s="343"/>
    </row>
    <row r="11034" spans="4:4" x14ac:dyDescent="0.3">
      <c r="D11034" s="343"/>
    </row>
    <row r="11035" spans="4:4" x14ac:dyDescent="0.3">
      <c r="D11035" s="343"/>
    </row>
    <row r="11036" spans="4:4" x14ac:dyDescent="0.3">
      <c r="D11036" s="343"/>
    </row>
    <row r="11037" spans="4:4" x14ac:dyDescent="0.3">
      <c r="D11037" s="343"/>
    </row>
    <row r="11038" spans="4:4" x14ac:dyDescent="0.3">
      <c r="D11038" s="343"/>
    </row>
    <row r="11039" spans="4:4" x14ac:dyDescent="0.3">
      <c r="D11039" s="343"/>
    </row>
    <row r="11040" spans="4:4" x14ac:dyDescent="0.3">
      <c r="D11040" s="343"/>
    </row>
    <row r="11041" spans="4:4" x14ac:dyDescent="0.3">
      <c r="D11041" s="343"/>
    </row>
    <row r="11042" spans="4:4" x14ac:dyDescent="0.3">
      <c r="D11042" s="343"/>
    </row>
    <row r="11043" spans="4:4" x14ac:dyDescent="0.3">
      <c r="D11043" s="343"/>
    </row>
    <row r="11044" spans="4:4" x14ac:dyDescent="0.3">
      <c r="D11044" s="343"/>
    </row>
    <row r="11045" spans="4:4" x14ac:dyDescent="0.3">
      <c r="D11045" s="343"/>
    </row>
    <row r="11046" spans="4:4" x14ac:dyDescent="0.3">
      <c r="D11046" s="343"/>
    </row>
    <row r="11047" spans="4:4" x14ac:dyDescent="0.3">
      <c r="D11047" s="343"/>
    </row>
    <row r="11048" spans="4:4" x14ac:dyDescent="0.3">
      <c r="D11048" s="343"/>
    </row>
    <row r="11049" spans="4:4" x14ac:dyDescent="0.3">
      <c r="D11049" s="343"/>
    </row>
    <row r="11050" spans="4:4" x14ac:dyDescent="0.3">
      <c r="D11050" s="343"/>
    </row>
    <row r="11051" spans="4:4" x14ac:dyDescent="0.3">
      <c r="D11051" s="343"/>
    </row>
    <row r="11052" spans="4:4" x14ac:dyDescent="0.3">
      <c r="D11052" s="343"/>
    </row>
    <row r="11053" spans="4:4" x14ac:dyDescent="0.3">
      <c r="D11053" s="343"/>
    </row>
    <row r="11054" spans="4:4" x14ac:dyDescent="0.3">
      <c r="D11054" s="343"/>
    </row>
    <row r="11055" spans="4:4" x14ac:dyDescent="0.3">
      <c r="D11055" s="343"/>
    </row>
    <row r="11056" spans="4:4" x14ac:dyDescent="0.3">
      <c r="D11056" s="343"/>
    </row>
    <row r="11057" spans="4:4" x14ac:dyDescent="0.3">
      <c r="D11057" s="343"/>
    </row>
    <row r="11058" spans="4:4" x14ac:dyDescent="0.3">
      <c r="D11058" s="343"/>
    </row>
    <row r="11059" spans="4:4" x14ac:dyDescent="0.3">
      <c r="D11059" s="343"/>
    </row>
    <row r="11060" spans="4:4" x14ac:dyDescent="0.3">
      <c r="D11060" s="343"/>
    </row>
    <row r="11061" spans="4:4" x14ac:dyDescent="0.3">
      <c r="D11061" s="343"/>
    </row>
    <row r="11062" spans="4:4" x14ac:dyDescent="0.3">
      <c r="D11062" s="343"/>
    </row>
    <row r="11063" spans="4:4" x14ac:dyDescent="0.3">
      <c r="D11063" s="343"/>
    </row>
    <row r="11064" spans="4:4" x14ac:dyDescent="0.3">
      <c r="D11064" s="343"/>
    </row>
    <row r="11065" spans="4:4" x14ac:dyDescent="0.3">
      <c r="D11065" s="343"/>
    </row>
    <row r="11066" spans="4:4" x14ac:dyDescent="0.3">
      <c r="D11066" s="343"/>
    </row>
    <row r="11067" spans="4:4" x14ac:dyDescent="0.3">
      <c r="D11067" s="343"/>
    </row>
    <row r="11068" spans="4:4" x14ac:dyDescent="0.3">
      <c r="D11068" s="343"/>
    </row>
    <row r="11069" spans="4:4" x14ac:dyDescent="0.3">
      <c r="D11069" s="343"/>
    </row>
    <row r="11070" spans="4:4" x14ac:dyDescent="0.3">
      <c r="D11070" s="343"/>
    </row>
    <row r="11071" spans="4:4" x14ac:dyDescent="0.3">
      <c r="D11071" s="343"/>
    </row>
    <row r="11072" spans="4:4" x14ac:dyDescent="0.3">
      <c r="D11072" s="343"/>
    </row>
    <row r="11073" spans="4:4" x14ac:dyDescent="0.3">
      <c r="D11073" s="343"/>
    </row>
    <row r="11074" spans="4:4" x14ac:dyDescent="0.3">
      <c r="D11074" s="343"/>
    </row>
    <row r="11075" spans="4:4" x14ac:dyDescent="0.3">
      <c r="D11075" s="343"/>
    </row>
    <row r="11076" spans="4:4" x14ac:dyDescent="0.3">
      <c r="D11076" s="343"/>
    </row>
    <row r="11077" spans="4:4" x14ac:dyDescent="0.3">
      <c r="D11077" s="343"/>
    </row>
    <row r="11078" spans="4:4" x14ac:dyDescent="0.3">
      <c r="D11078" s="343"/>
    </row>
    <row r="11079" spans="4:4" x14ac:dyDescent="0.3">
      <c r="D11079" s="343"/>
    </row>
    <row r="11080" spans="4:4" x14ac:dyDescent="0.3">
      <c r="D11080" s="343"/>
    </row>
    <row r="11081" spans="4:4" x14ac:dyDescent="0.3">
      <c r="D11081" s="343"/>
    </row>
    <row r="11082" spans="4:4" x14ac:dyDescent="0.3">
      <c r="D11082" s="343"/>
    </row>
    <row r="11083" spans="4:4" x14ac:dyDescent="0.3">
      <c r="D11083" s="343"/>
    </row>
    <row r="11084" spans="4:4" x14ac:dyDescent="0.3">
      <c r="D11084" s="343"/>
    </row>
    <row r="11085" spans="4:4" x14ac:dyDescent="0.3">
      <c r="D11085" s="343"/>
    </row>
    <row r="11086" spans="4:4" x14ac:dyDescent="0.3">
      <c r="D11086" s="343"/>
    </row>
    <row r="11087" spans="4:4" x14ac:dyDescent="0.3">
      <c r="D11087" s="343"/>
    </row>
    <row r="11088" spans="4:4" x14ac:dyDescent="0.3">
      <c r="D11088" s="343"/>
    </row>
    <row r="11089" spans="4:4" x14ac:dyDescent="0.3">
      <c r="D11089" s="343"/>
    </row>
    <row r="11090" spans="4:4" x14ac:dyDescent="0.3">
      <c r="D11090" s="343"/>
    </row>
    <row r="11091" spans="4:4" x14ac:dyDescent="0.3">
      <c r="D11091" s="343"/>
    </row>
    <row r="11092" spans="4:4" x14ac:dyDescent="0.3">
      <c r="D11092" s="343"/>
    </row>
    <row r="11093" spans="4:4" x14ac:dyDescent="0.3">
      <c r="D11093" s="343"/>
    </row>
    <row r="11094" spans="4:4" x14ac:dyDescent="0.3">
      <c r="D11094" s="343"/>
    </row>
    <row r="11095" spans="4:4" x14ac:dyDescent="0.3">
      <c r="D11095" s="343"/>
    </row>
    <row r="11096" spans="4:4" x14ac:dyDescent="0.3">
      <c r="D11096" s="343"/>
    </row>
    <row r="11097" spans="4:4" x14ac:dyDescent="0.3">
      <c r="D11097" s="343"/>
    </row>
    <row r="11098" spans="4:4" x14ac:dyDescent="0.3">
      <c r="D11098" s="343"/>
    </row>
    <row r="11099" spans="4:4" x14ac:dyDescent="0.3">
      <c r="D11099" s="343"/>
    </row>
    <row r="11100" spans="4:4" x14ac:dyDescent="0.3">
      <c r="D11100" s="343"/>
    </row>
    <row r="11101" spans="4:4" x14ac:dyDescent="0.3">
      <c r="D11101" s="343"/>
    </row>
    <row r="11102" spans="4:4" x14ac:dyDescent="0.3">
      <c r="D11102" s="343"/>
    </row>
    <row r="11103" spans="4:4" x14ac:dyDescent="0.3">
      <c r="D11103" s="343"/>
    </row>
    <row r="11104" spans="4:4" x14ac:dyDescent="0.3">
      <c r="D11104" s="343"/>
    </row>
    <row r="11105" spans="4:4" x14ac:dyDescent="0.3">
      <c r="D11105" s="343"/>
    </row>
    <row r="11106" spans="4:4" x14ac:dyDescent="0.3">
      <c r="D11106" s="343"/>
    </row>
    <row r="11107" spans="4:4" x14ac:dyDescent="0.3">
      <c r="D11107" s="343"/>
    </row>
    <row r="11108" spans="4:4" x14ac:dyDescent="0.3">
      <c r="D11108" s="343"/>
    </row>
    <row r="11109" spans="4:4" x14ac:dyDescent="0.3">
      <c r="D11109" s="343"/>
    </row>
    <row r="11110" spans="4:4" x14ac:dyDescent="0.3">
      <c r="D11110" s="343"/>
    </row>
    <row r="11111" spans="4:4" x14ac:dyDescent="0.3">
      <c r="D11111" s="343"/>
    </row>
    <row r="11112" spans="4:4" x14ac:dyDescent="0.3">
      <c r="D11112" s="343"/>
    </row>
    <row r="11113" spans="4:4" x14ac:dyDescent="0.3">
      <c r="D11113" s="343"/>
    </row>
    <row r="11114" spans="4:4" x14ac:dyDescent="0.3">
      <c r="D11114" s="343"/>
    </row>
    <row r="11115" spans="4:4" x14ac:dyDescent="0.3">
      <c r="D11115" s="343"/>
    </row>
    <row r="11116" spans="4:4" x14ac:dyDescent="0.3">
      <c r="D11116" s="343"/>
    </row>
    <row r="11117" spans="4:4" x14ac:dyDescent="0.3">
      <c r="D11117" s="343"/>
    </row>
    <row r="11118" spans="4:4" x14ac:dyDescent="0.3">
      <c r="D11118" s="343"/>
    </row>
    <row r="11119" spans="4:4" x14ac:dyDescent="0.3">
      <c r="D11119" s="343"/>
    </row>
    <row r="11120" spans="4:4" x14ac:dyDescent="0.3">
      <c r="D11120" s="343"/>
    </row>
    <row r="11121" spans="4:4" x14ac:dyDescent="0.3">
      <c r="D11121" s="343"/>
    </row>
    <row r="11122" spans="4:4" x14ac:dyDescent="0.3">
      <c r="D11122" s="343"/>
    </row>
    <row r="11123" spans="4:4" x14ac:dyDescent="0.3">
      <c r="D11123" s="343"/>
    </row>
    <row r="11124" spans="4:4" x14ac:dyDescent="0.3">
      <c r="D11124" s="343"/>
    </row>
    <row r="11125" spans="4:4" x14ac:dyDescent="0.3">
      <c r="D11125" s="343"/>
    </row>
    <row r="11126" spans="4:4" x14ac:dyDescent="0.3">
      <c r="D11126" s="343"/>
    </row>
    <row r="11127" spans="4:4" x14ac:dyDescent="0.3">
      <c r="D11127" s="343"/>
    </row>
    <row r="11128" spans="4:4" x14ac:dyDescent="0.3">
      <c r="D11128" s="343"/>
    </row>
    <row r="11129" spans="4:4" x14ac:dyDescent="0.3">
      <c r="D11129" s="343"/>
    </row>
    <row r="11130" spans="4:4" x14ac:dyDescent="0.3">
      <c r="D11130" s="343"/>
    </row>
    <row r="11131" spans="4:4" x14ac:dyDescent="0.3">
      <c r="D11131" s="343"/>
    </row>
    <row r="11132" spans="4:4" x14ac:dyDescent="0.3">
      <c r="D11132" s="343"/>
    </row>
    <row r="11133" spans="4:4" x14ac:dyDescent="0.3">
      <c r="D11133" s="343"/>
    </row>
    <row r="11134" spans="4:4" x14ac:dyDescent="0.3">
      <c r="D11134" s="343"/>
    </row>
    <row r="11135" spans="4:4" x14ac:dyDescent="0.3">
      <c r="D11135" s="343"/>
    </row>
    <row r="11136" spans="4:4" x14ac:dyDescent="0.3">
      <c r="D11136" s="343"/>
    </row>
    <row r="11137" spans="4:4" x14ac:dyDescent="0.3">
      <c r="D11137" s="343"/>
    </row>
    <row r="11138" spans="4:4" x14ac:dyDescent="0.3">
      <c r="D11138" s="343"/>
    </row>
    <row r="11139" spans="4:4" x14ac:dyDescent="0.3">
      <c r="D11139" s="343"/>
    </row>
    <row r="11140" spans="4:4" x14ac:dyDescent="0.3">
      <c r="D11140" s="343"/>
    </row>
    <row r="11141" spans="4:4" x14ac:dyDescent="0.3">
      <c r="D11141" s="343"/>
    </row>
    <row r="11142" spans="4:4" x14ac:dyDescent="0.3">
      <c r="D11142" s="343"/>
    </row>
    <row r="11143" spans="4:4" x14ac:dyDescent="0.3">
      <c r="D11143" s="343"/>
    </row>
    <row r="11144" spans="4:4" x14ac:dyDescent="0.3">
      <c r="D11144" s="343"/>
    </row>
    <row r="11145" spans="4:4" x14ac:dyDescent="0.3">
      <c r="D11145" s="343"/>
    </row>
    <row r="11146" spans="4:4" x14ac:dyDescent="0.3">
      <c r="D11146" s="343"/>
    </row>
    <row r="11147" spans="4:4" x14ac:dyDescent="0.3">
      <c r="D11147" s="343"/>
    </row>
    <row r="11148" spans="4:4" x14ac:dyDescent="0.3">
      <c r="D11148" s="343"/>
    </row>
    <row r="11149" spans="4:4" x14ac:dyDescent="0.3">
      <c r="D11149" s="343"/>
    </row>
    <row r="11150" spans="4:4" x14ac:dyDescent="0.3">
      <c r="D11150" s="343"/>
    </row>
    <row r="11151" spans="4:4" x14ac:dyDescent="0.3">
      <c r="D11151" s="343"/>
    </row>
    <row r="11152" spans="4:4" x14ac:dyDescent="0.3">
      <c r="D11152" s="343"/>
    </row>
    <row r="11153" spans="4:4" x14ac:dyDescent="0.3">
      <c r="D11153" s="343"/>
    </row>
    <row r="11154" spans="4:4" x14ac:dyDescent="0.3">
      <c r="D11154" s="343"/>
    </row>
    <row r="11155" spans="4:4" x14ac:dyDescent="0.3">
      <c r="D11155" s="343"/>
    </row>
    <row r="11156" spans="4:4" x14ac:dyDescent="0.3">
      <c r="D11156" s="343"/>
    </row>
    <row r="11157" spans="4:4" x14ac:dyDescent="0.3">
      <c r="D11157" s="343"/>
    </row>
    <row r="11158" spans="4:4" x14ac:dyDescent="0.3">
      <c r="D11158" s="343"/>
    </row>
    <row r="11159" spans="4:4" x14ac:dyDescent="0.3">
      <c r="D11159" s="343"/>
    </row>
    <row r="11160" spans="4:4" x14ac:dyDescent="0.3">
      <c r="D11160" s="343"/>
    </row>
    <row r="11161" spans="4:4" x14ac:dyDescent="0.3">
      <c r="D11161" s="343"/>
    </row>
    <row r="11162" spans="4:4" x14ac:dyDescent="0.3">
      <c r="D11162" s="343"/>
    </row>
    <row r="11163" spans="4:4" x14ac:dyDescent="0.3">
      <c r="D11163" s="343"/>
    </row>
    <row r="11164" spans="4:4" x14ac:dyDescent="0.3">
      <c r="D11164" s="343"/>
    </row>
    <row r="11165" spans="4:4" x14ac:dyDescent="0.3">
      <c r="D11165" s="343"/>
    </row>
    <row r="11166" spans="4:4" x14ac:dyDescent="0.3">
      <c r="D11166" s="343"/>
    </row>
    <row r="11167" spans="4:4" x14ac:dyDescent="0.3">
      <c r="D11167" s="343"/>
    </row>
    <row r="11168" spans="4:4" x14ac:dyDescent="0.3">
      <c r="D11168" s="343"/>
    </row>
    <row r="11169" spans="4:4" x14ac:dyDescent="0.3">
      <c r="D11169" s="343"/>
    </row>
    <row r="11170" spans="4:4" x14ac:dyDescent="0.3">
      <c r="D11170" s="343"/>
    </row>
    <row r="11171" spans="4:4" x14ac:dyDescent="0.3">
      <c r="D11171" s="343"/>
    </row>
    <row r="11172" spans="4:4" x14ac:dyDescent="0.3">
      <c r="D11172" s="343"/>
    </row>
    <row r="11173" spans="4:4" x14ac:dyDescent="0.3">
      <c r="D11173" s="343"/>
    </row>
    <row r="11174" spans="4:4" x14ac:dyDescent="0.3">
      <c r="D11174" s="343"/>
    </row>
    <row r="11175" spans="4:4" x14ac:dyDescent="0.3">
      <c r="D11175" s="343"/>
    </row>
    <row r="11176" spans="4:4" x14ac:dyDescent="0.3">
      <c r="D11176" s="343"/>
    </row>
    <row r="11177" spans="4:4" x14ac:dyDescent="0.3">
      <c r="D11177" s="343"/>
    </row>
    <row r="11178" spans="4:4" x14ac:dyDescent="0.3">
      <c r="D11178" s="343"/>
    </row>
    <row r="11179" spans="4:4" x14ac:dyDescent="0.3">
      <c r="D11179" s="343"/>
    </row>
    <row r="11180" spans="4:4" x14ac:dyDescent="0.3">
      <c r="D11180" s="343"/>
    </row>
    <row r="11181" spans="4:4" x14ac:dyDescent="0.3">
      <c r="D11181" s="343"/>
    </row>
    <row r="11182" spans="4:4" x14ac:dyDescent="0.3">
      <c r="D11182" s="343"/>
    </row>
    <row r="11183" spans="4:4" x14ac:dyDescent="0.3">
      <c r="D11183" s="343"/>
    </row>
    <row r="11184" spans="4:4" x14ac:dyDescent="0.3">
      <c r="D11184" s="343"/>
    </row>
    <row r="11185" spans="4:4" x14ac:dyDescent="0.3">
      <c r="D11185" s="343"/>
    </row>
    <row r="11186" spans="4:4" x14ac:dyDescent="0.3">
      <c r="D11186" s="343"/>
    </row>
    <row r="11187" spans="4:4" x14ac:dyDescent="0.3">
      <c r="D11187" s="343"/>
    </row>
    <row r="11188" spans="4:4" x14ac:dyDescent="0.3">
      <c r="D11188" s="343"/>
    </row>
    <row r="11189" spans="4:4" x14ac:dyDescent="0.3">
      <c r="D11189" s="343"/>
    </row>
    <row r="11190" spans="4:4" x14ac:dyDescent="0.3">
      <c r="D11190" s="343"/>
    </row>
    <row r="11191" spans="4:4" x14ac:dyDescent="0.3">
      <c r="D11191" s="343"/>
    </row>
    <row r="11192" spans="4:4" x14ac:dyDescent="0.3">
      <c r="D11192" s="343"/>
    </row>
    <row r="11193" spans="4:4" x14ac:dyDescent="0.3">
      <c r="D11193" s="343"/>
    </row>
    <row r="11194" spans="4:4" x14ac:dyDescent="0.3">
      <c r="D11194" s="343"/>
    </row>
    <row r="11195" spans="4:4" x14ac:dyDescent="0.3">
      <c r="D11195" s="343"/>
    </row>
    <row r="11196" spans="4:4" x14ac:dyDescent="0.3">
      <c r="D11196" s="343"/>
    </row>
    <row r="11197" spans="4:4" x14ac:dyDescent="0.3">
      <c r="D11197" s="343"/>
    </row>
    <row r="11198" spans="4:4" x14ac:dyDescent="0.3">
      <c r="D11198" s="343"/>
    </row>
    <row r="11199" spans="4:4" x14ac:dyDescent="0.3">
      <c r="D11199" s="343"/>
    </row>
    <row r="11200" spans="4:4" x14ac:dyDescent="0.3">
      <c r="D11200" s="343"/>
    </row>
    <row r="11201" spans="4:4" x14ac:dyDescent="0.3">
      <c r="D11201" s="343"/>
    </row>
    <row r="11202" spans="4:4" x14ac:dyDescent="0.3">
      <c r="D11202" s="343"/>
    </row>
    <row r="11203" spans="4:4" x14ac:dyDescent="0.3">
      <c r="D11203" s="343"/>
    </row>
    <row r="11204" spans="4:4" x14ac:dyDescent="0.3">
      <c r="D11204" s="343"/>
    </row>
    <row r="11205" spans="4:4" x14ac:dyDescent="0.3">
      <c r="D11205" s="343"/>
    </row>
    <row r="11206" spans="4:4" x14ac:dyDescent="0.3">
      <c r="D11206" s="343"/>
    </row>
    <row r="11207" spans="4:4" x14ac:dyDescent="0.3">
      <c r="D11207" s="343"/>
    </row>
    <row r="11208" spans="4:4" x14ac:dyDescent="0.3">
      <c r="D11208" s="343"/>
    </row>
    <row r="11209" spans="4:4" x14ac:dyDescent="0.3">
      <c r="D11209" s="343"/>
    </row>
    <row r="11210" spans="4:4" x14ac:dyDescent="0.3">
      <c r="D11210" s="343"/>
    </row>
    <row r="11211" spans="4:4" x14ac:dyDescent="0.3">
      <c r="D11211" s="343"/>
    </row>
    <row r="11212" spans="4:4" x14ac:dyDescent="0.3">
      <c r="D11212" s="343"/>
    </row>
    <row r="11213" spans="4:4" x14ac:dyDescent="0.3">
      <c r="D11213" s="343"/>
    </row>
    <row r="11214" spans="4:4" x14ac:dyDescent="0.3">
      <c r="D11214" s="343"/>
    </row>
    <row r="11215" spans="4:4" x14ac:dyDescent="0.3">
      <c r="D11215" s="343"/>
    </row>
    <row r="11216" spans="4:4" x14ac:dyDescent="0.3">
      <c r="D11216" s="343"/>
    </row>
    <row r="11217" spans="4:4" x14ac:dyDescent="0.3">
      <c r="D11217" s="343"/>
    </row>
    <row r="11218" spans="4:4" x14ac:dyDescent="0.3">
      <c r="D11218" s="343"/>
    </row>
    <row r="11219" spans="4:4" x14ac:dyDescent="0.3">
      <c r="D11219" s="343"/>
    </row>
    <row r="11220" spans="4:4" x14ac:dyDescent="0.3">
      <c r="D11220" s="343"/>
    </row>
    <row r="11221" spans="4:4" x14ac:dyDescent="0.3">
      <c r="D11221" s="343"/>
    </row>
    <row r="11222" spans="4:4" x14ac:dyDescent="0.3">
      <c r="D11222" s="343"/>
    </row>
    <row r="11223" spans="4:4" x14ac:dyDescent="0.3">
      <c r="D11223" s="343"/>
    </row>
    <row r="11224" spans="4:4" x14ac:dyDescent="0.3">
      <c r="D11224" s="343"/>
    </row>
    <row r="11225" spans="4:4" x14ac:dyDescent="0.3">
      <c r="D11225" s="343"/>
    </row>
    <row r="11226" spans="4:4" x14ac:dyDescent="0.3">
      <c r="D11226" s="343"/>
    </row>
    <row r="11227" spans="4:4" x14ac:dyDescent="0.3">
      <c r="D11227" s="343"/>
    </row>
    <row r="11228" spans="4:4" x14ac:dyDescent="0.3">
      <c r="D11228" s="343"/>
    </row>
    <row r="11229" spans="4:4" x14ac:dyDescent="0.3">
      <c r="D11229" s="343"/>
    </row>
    <row r="11230" spans="4:4" x14ac:dyDescent="0.3">
      <c r="D11230" s="343"/>
    </row>
    <row r="11231" spans="4:4" x14ac:dyDescent="0.3">
      <c r="D11231" s="343"/>
    </row>
    <row r="11232" spans="4:4" x14ac:dyDescent="0.3">
      <c r="D11232" s="343"/>
    </row>
    <row r="11233" spans="4:4" x14ac:dyDescent="0.3">
      <c r="D11233" s="343"/>
    </row>
    <row r="11234" spans="4:4" x14ac:dyDescent="0.3">
      <c r="D11234" s="343"/>
    </row>
    <row r="11235" spans="4:4" x14ac:dyDescent="0.3">
      <c r="D11235" s="343"/>
    </row>
    <row r="11236" spans="4:4" x14ac:dyDescent="0.3">
      <c r="D11236" s="343"/>
    </row>
    <row r="11237" spans="4:4" x14ac:dyDescent="0.3">
      <c r="D11237" s="343"/>
    </row>
    <row r="11238" spans="4:4" x14ac:dyDescent="0.3">
      <c r="D11238" s="343"/>
    </row>
    <row r="11239" spans="4:4" x14ac:dyDescent="0.3">
      <c r="D11239" s="343"/>
    </row>
    <row r="11240" spans="4:4" x14ac:dyDescent="0.3">
      <c r="D11240" s="343"/>
    </row>
    <row r="11241" spans="4:4" x14ac:dyDescent="0.3">
      <c r="D11241" s="343"/>
    </row>
    <row r="11242" spans="4:4" x14ac:dyDescent="0.3">
      <c r="D11242" s="343"/>
    </row>
    <row r="11243" spans="4:4" x14ac:dyDescent="0.3">
      <c r="D11243" s="343"/>
    </row>
    <row r="11244" spans="4:4" x14ac:dyDescent="0.3">
      <c r="D11244" s="343"/>
    </row>
    <row r="11245" spans="4:4" x14ac:dyDescent="0.3">
      <c r="D11245" s="343"/>
    </row>
    <row r="11246" spans="4:4" x14ac:dyDescent="0.3">
      <c r="D11246" s="343"/>
    </row>
    <row r="11247" spans="4:4" x14ac:dyDescent="0.3">
      <c r="D11247" s="343"/>
    </row>
    <row r="11248" spans="4:4" x14ac:dyDescent="0.3">
      <c r="D11248" s="343"/>
    </row>
    <row r="11249" spans="4:4" x14ac:dyDescent="0.3">
      <c r="D11249" s="343"/>
    </row>
    <row r="11250" spans="4:4" x14ac:dyDescent="0.3">
      <c r="D11250" s="343"/>
    </row>
    <row r="11251" spans="4:4" x14ac:dyDescent="0.3">
      <c r="D11251" s="343"/>
    </row>
    <row r="11252" spans="4:4" x14ac:dyDescent="0.3">
      <c r="D11252" s="343"/>
    </row>
    <row r="11253" spans="4:4" x14ac:dyDescent="0.3">
      <c r="D11253" s="343"/>
    </row>
    <row r="11254" spans="4:4" x14ac:dyDescent="0.3">
      <c r="D11254" s="343"/>
    </row>
    <row r="11255" spans="4:4" x14ac:dyDescent="0.3">
      <c r="D11255" s="343"/>
    </row>
    <row r="11256" spans="4:4" x14ac:dyDescent="0.3">
      <c r="D11256" s="343"/>
    </row>
    <row r="11257" spans="4:4" x14ac:dyDescent="0.3">
      <c r="D11257" s="343"/>
    </row>
    <row r="11258" spans="4:4" x14ac:dyDescent="0.3">
      <c r="D11258" s="343"/>
    </row>
    <row r="11259" spans="4:4" x14ac:dyDescent="0.3">
      <c r="D11259" s="343"/>
    </row>
    <row r="11260" spans="4:4" x14ac:dyDescent="0.3">
      <c r="D11260" s="343"/>
    </row>
    <row r="11261" spans="4:4" x14ac:dyDescent="0.3">
      <c r="D11261" s="343"/>
    </row>
    <row r="11262" spans="4:4" x14ac:dyDescent="0.3">
      <c r="D11262" s="343"/>
    </row>
    <row r="11263" spans="4:4" x14ac:dyDescent="0.3">
      <c r="D11263" s="343"/>
    </row>
    <row r="11264" spans="4:4" x14ac:dyDescent="0.3">
      <c r="D11264" s="343"/>
    </row>
    <row r="11265" spans="4:4" x14ac:dyDescent="0.3">
      <c r="D11265" s="343"/>
    </row>
    <row r="11266" spans="4:4" x14ac:dyDescent="0.3">
      <c r="D11266" s="343"/>
    </row>
    <row r="11267" spans="4:4" x14ac:dyDescent="0.3">
      <c r="D11267" s="343"/>
    </row>
    <row r="11268" spans="4:4" x14ac:dyDescent="0.3">
      <c r="D11268" s="343"/>
    </row>
    <row r="11269" spans="4:4" x14ac:dyDescent="0.3">
      <c r="D11269" s="343"/>
    </row>
    <row r="11270" spans="4:4" x14ac:dyDescent="0.3">
      <c r="D11270" s="343"/>
    </row>
    <row r="11271" spans="4:4" x14ac:dyDescent="0.3">
      <c r="D11271" s="343"/>
    </row>
    <row r="11272" spans="4:4" x14ac:dyDescent="0.3">
      <c r="D11272" s="343"/>
    </row>
    <row r="11273" spans="4:4" x14ac:dyDescent="0.3">
      <c r="D11273" s="343"/>
    </row>
    <row r="11274" spans="4:4" x14ac:dyDescent="0.3">
      <c r="D11274" s="343"/>
    </row>
    <row r="11275" spans="4:4" x14ac:dyDescent="0.3">
      <c r="D11275" s="343"/>
    </row>
    <row r="11276" spans="4:4" x14ac:dyDescent="0.3">
      <c r="D11276" s="343"/>
    </row>
    <row r="11277" spans="4:4" x14ac:dyDescent="0.3">
      <c r="D11277" s="343"/>
    </row>
    <row r="11278" spans="4:4" x14ac:dyDescent="0.3">
      <c r="D11278" s="343"/>
    </row>
    <row r="11279" spans="4:4" x14ac:dyDescent="0.3">
      <c r="D11279" s="343"/>
    </row>
    <row r="11280" spans="4:4" x14ac:dyDescent="0.3">
      <c r="D11280" s="343"/>
    </row>
    <row r="11281" spans="4:4" x14ac:dyDescent="0.3">
      <c r="D11281" s="343"/>
    </row>
    <row r="11282" spans="4:4" x14ac:dyDescent="0.3">
      <c r="D11282" s="343"/>
    </row>
    <row r="11283" spans="4:4" x14ac:dyDescent="0.3">
      <c r="D11283" s="343"/>
    </row>
    <row r="11284" spans="4:4" x14ac:dyDescent="0.3">
      <c r="D11284" s="343"/>
    </row>
    <row r="11285" spans="4:4" x14ac:dyDescent="0.3">
      <c r="D11285" s="343"/>
    </row>
    <row r="11286" spans="4:4" x14ac:dyDescent="0.3">
      <c r="D11286" s="343"/>
    </row>
    <row r="11287" spans="4:4" x14ac:dyDescent="0.3">
      <c r="D11287" s="343"/>
    </row>
    <row r="11288" spans="4:4" x14ac:dyDescent="0.3">
      <c r="D11288" s="343"/>
    </row>
    <row r="11289" spans="4:4" x14ac:dyDescent="0.3">
      <c r="D11289" s="343"/>
    </row>
    <row r="11290" spans="4:4" x14ac:dyDescent="0.3">
      <c r="D11290" s="343"/>
    </row>
    <row r="11291" spans="4:4" x14ac:dyDescent="0.3">
      <c r="D11291" s="343"/>
    </row>
    <row r="11292" spans="4:4" x14ac:dyDescent="0.3">
      <c r="D11292" s="343"/>
    </row>
    <row r="11293" spans="4:4" x14ac:dyDescent="0.3">
      <c r="D11293" s="343"/>
    </row>
    <row r="11294" spans="4:4" x14ac:dyDescent="0.3">
      <c r="D11294" s="343"/>
    </row>
    <row r="11295" spans="4:4" x14ac:dyDescent="0.3">
      <c r="D11295" s="343"/>
    </row>
    <row r="11296" spans="4:4" x14ac:dyDescent="0.3">
      <c r="D11296" s="343"/>
    </row>
    <row r="11297" spans="4:4" x14ac:dyDescent="0.3">
      <c r="D11297" s="343"/>
    </row>
    <row r="11298" spans="4:4" x14ac:dyDescent="0.3">
      <c r="D11298" s="343"/>
    </row>
    <row r="11299" spans="4:4" x14ac:dyDescent="0.3">
      <c r="D11299" s="343"/>
    </row>
    <row r="11300" spans="4:4" x14ac:dyDescent="0.3">
      <c r="D11300" s="343"/>
    </row>
    <row r="11301" spans="4:4" x14ac:dyDescent="0.3">
      <c r="D11301" s="343"/>
    </row>
    <row r="11302" spans="4:4" x14ac:dyDescent="0.3">
      <c r="D11302" s="343"/>
    </row>
    <row r="11303" spans="4:4" x14ac:dyDescent="0.3">
      <c r="D11303" s="343"/>
    </row>
    <row r="11304" spans="4:4" x14ac:dyDescent="0.3">
      <c r="D11304" s="343"/>
    </row>
    <row r="11305" spans="4:4" x14ac:dyDescent="0.3">
      <c r="D11305" s="343"/>
    </row>
    <row r="11306" spans="4:4" x14ac:dyDescent="0.3">
      <c r="D11306" s="343"/>
    </row>
    <row r="11307" spans="4:4" x14ac:dyDescent="0.3">
      <c r="D11307" s="343"/>
    </row>
    <row r="11308" spans="4:4" x14ac:dyDescent="0.3">
      <c r="D11308" s="343"/>
    </row>
    <row r="11309" spans="4:4" x14ac:dyDescent="0.3">
      <c r="D11309" s="343"/>
    </row>
    <row r="11310" spans="4:4" x14ac:dyDescent="0.3">
      <c r="D11310" s="343"/>
    </row>
    <row r="11311" spans="4:4" x14ac:dyDescent="0.3">
      <c r="D11311" s="343"/>
    </row>
    <row r="11312" spans="4:4" x14ac:dyDescent="0.3">
      <c r="D11312" s="343"/>
    </row>
    <row r="11313" spans="4:4" x14ac:dyDescent="0.3">
      <c r="D11313" s="343"/>
    </row>
    <row r="11314" spans="4:4" x14ac:dyDescent="0.3">
      <c r="D11314" s="343"/>
    </row>
    <row r="11315" spans="4:4" x14ac:dyDescent="0.3">
      <c r="D11315" s="343"/>
    </row>
    <row r="11316" spans="4:4" x14ac:dyDescent="0.3">
      <c r="D11316" s="343"/>
    </row>
    <row r="11317" spans="4:4" x14ac:dyDescent="0.3">
      <c r="D11317" s="343"/>
    </row>
    <row r="11318" spans="4:4" x14ac:dyDescent="0.3">
      <c r="D11318" s="343"/>
    </row>
    <row r="11319" spans="4:4" x14ac:dyDescent="0.3">
      <c r="D11319" s="343"/>
    </row>
    <row r="11320" spans="4:4" x14ac:dyDescent="0.3">
      <c r="D11320" s="343"/>
    </row>
    <row r="11321" spans="4:4" x14ac:dyDescent="0.3">
      <c r="D11321" s="343"/>
    </row>
    <row r="11322" spans="4:4" x14ac:dyDescent="0.3">
      <c r="D11322" s="343"/>
    </row>
    <row r="11323" spans="4:4" x14ac:dyDescent="0.3">
      <c r="D11323" s="343"/>
    </row>
    <row r="11324" spans="4:4" x14ac:dyDescent="0.3">
      <c r="D11324" s="343"/>
    </row>
    <row r="11325" spans="4:4" x14ac:dyDescent="0.3">
      <c r="D11325" s="343"/>
    </row>
    <row r="11326" spans="4:4" x14ac:dyDescent="0.3">
      <c r="D11326" s="343"/>
    </row>
    <row r="11327" spans="4:4" x14ac:dyDescent="0.3">
      <c r="D11327" s="343"/>
    </row>
    <row r="11328" spans="4:4" x14ac:dyDescent="0.3">
      <c r="D11328" s="343"/>
    </row>
    <row r="11329" spans="4:4" x14ac:dyDescent="0.3">
      <c r="D11329" s="343"/>
    </row>
    <row r="11330" spans="4:4" x14ac:dyDescent="0.3">
      <c r="D11330" s="343"/>
    </row>
    <row r="11331" spans="4:4" x14ac:dyDescent="0.3">
      <c r="D11331" s="343"/>
    </row>
    <row r="11332" spans="4:4" x14ac:dyDescent="0.3">
      <c r="D11332" s="343"/>
    </row>
    <row r="11333" spans="4:4" x14ac:dyDescent="0.3">
      <c r="D11333" s="343"/>
    </row>
    <row r="11334" spans="4:4" x14ac:dyDescent="0.3">
      <c r="D11334" s="343"/>
    </row>
    <row r="11335" spans="4:4" x14ac:dyDescent="0.3">
      <c r="D11335" s="343"/>
    </row>
    <row r="11336" spans="4:4" x14ac:dyDescent="0.3">
      <c r="D11336" s="343"/>
    </row>
    <row r="11337" spans="4:4" x14ac:dyDescent="0.3">
      <c r="D11337" s="343"/>
    </row>
    <row r="11338" spans="4:4" x14ac:dyDescent="0.3">
      <c r="D11338" s="343"/>
    </row>
    <row r="11339" spans="4:4" x14ac:dyDescent="0.3">
      <c r="D11339" s="343"/>
    </row>
    <row r="11340" spans="4:4" x14ac:dyDescent="0.3">
      <c r="D11340" s="343"/>
    </row>
    <row r="11341" spans="4:4" x14ac:dyDescent="0.3">
      <c r="D11341" s="343"/>
    </row>
    <row r="11342" spans="4:4" x14ac:dyDescent="0.3">
      <c r="D11342" s="343"/>
    </row>
    <row r="11343" spans="4:4" x14ac:dyDescent="0.3">
      <c r="D11343" s="343"/>
    </row>
    <row r="11344" spans="4:4" x14ac:dyDescent="0.3">
      <c r="D11344" s="343"/>
    </row>
    <row r="11345" spans="4:4" x14ac:dyDescent="0.3">
      <c r="D11345" s="343"/>
    </row>
    <row r="11346" spans="4:4" x14ac:dyDescent="0.3">
      <c r="D11346" s="343"/>
    </row>
    <row r="11347" spans="4:4" x14ac:dyDescent="0.3">
      <c r="D11347" s="343"/>
    </row>
    <row r="11348" spans="4:4" x14ac:dyDescent="0.3">
      <c r="D11348" s="343"/>
    </row>
    <row r="11349" spans="4:4" x14ac:dyDescent="0.3">
      <c r="D11349" s="343"/>
    </row>
    <row r="11350" spans="4:4" x14ac:dyDescent="0.3">
      <c r="D11350" s="343"/>
    </row>
    <row r="11351" spans="4:4" x14ac:dyDescent="0.3">
      <c r="D11351" s="343"/>
    </row>
    <row r="11352" spans="4:4" x14ac:dyDescent="0.3">
      <c r="D11352" s="343"/>
    </row>
    <row r="11353" spans="4:4" x14ac:dyDescent="0.3">
      <c r="D11353" s="343"/>
    </row>
    <row r="11354" spans="4:4" x14ac:dyDescent="0.3">
      <c r="D11354" s="343"/>
    </row>
    <row r="11355" spans="4:4" x14ac:dyDescent="0.3">
      <c r="D11355" s="343"/>
    </row>
    <row r="11356" spans="4:4" x14ac:dyDescent="0.3">
      <c r="D11356" s="343"/>
    </row>
    <row r="11357" spans="4:4" x14ac:dyDescent="0.3">
      <c r="D11357" s="343"/>
    </row>
    <row r="11358" spans="4:4" x14ac:dyDescent="0.3">
      <c r="D11358" s="343"/>
    </row>
    <row r="11359" spans="4:4" x14ac:dyDescent="0.3">
      <c r="D11359" s="343"/>
    </row>
    <row r="11360" spans="4:4" x14ac:dyDescent="0.3">
      <c r="D11360" s="343"/>
    </row>
    <row r="11361" spans="4:4" x14ac:dyDescent="0.3">
      <c r="D11361" s="343"/>
    </row>
    <row r="11362" spans="4:4" x14ac:dyDescent="0.3">
      <c r="D11362" s="343"/>
    </row>
    <row r="11363" spans="4:4" x14ac:dyDescent="0.3">
      <c r="D11363" s="343"/>
    </row>
    <row r="11364" spans="4:4" x14ac:dyDescent="0.3">
      <c r="D11364" s="343"/>
    </row>
    <row r="11365" spans="4:4" x14ac:dyDescent="0.3">
      <c r="D11365" s="343"/>
    </row>
    <row r="11366" spans="4:4" x14ac:dyDescent="0.3">
      <c r="D11366" s="343"/>
    </row>
    <row r="11367" spans="4:4" x14ac:dyDescent="0.3">
      <c r="D11367" s="343"/>
    </row>
    <row r="11368" spans="4:4" x14ac:dyDescent="0.3">
      <c r="D11368" s="343"/>
    </row>
    <row r="11369" spans="4:4" x14ac:dyDescent="0.3">
      <c r="D11369" s="343"/>
    </row>
    <row r="11370" spans="4:4" x14ac:dyDescent="0.3">
      <c r="D11370" s="343"/>
    </row>
    <row r="11371" spans="4:4" x14ac:dyDescent="0.3">
      <c r="D11371" s="343"/>
    </row>
    <row r="11372" spans="4:4" x14ac:dyDescent="0.3">
      <c r="D11372" s="343"/>
    </row>
    <row r="11373" spans="4:4" x14ac:dyDescent="0.3">
      <c r="D11373" s="343"/>
    </row>
    <row r="11374" spans="4:4" x14ac:dyDescent="0.3">
      <c r="D11374" s="343"/>
    </row>
    <row r="11375" spans="4:4" x14ac:dyDescent="0.3">
      <c r="D11375" s="343"/>
    </row>
    <row r="11376" spans="4:4" x14ac:dyDescent="0.3">
      <c r="D11376" s="343"/>
    </row>
    <row r="11377" spans="4:4" x14ac:dyDescent="0.3">
      <c r="D11377" s="343"/>
    </row>
    <row r="11378" spans="4:4" x14ac:dyDescent="0.3">
      <c r="D11378" s="343"/>
    </row>
    <row r="11379" spans="4:4" x14ac:dyDescent="0.3">
      <c r="D11379" s="343"/>
    </row>
    <row r="11380" spans="4:4" x14ac:dyDescent="0.3">
      <c r="D11380" s="343"/>
    </row>
    <row r="11381" spans="4:4" x14ac:dyDescent="0.3">
      <c r="D11381" s="343"/>
    </row>
    <row r="11382" spans="4:4" x14ac:dyDescent="0.3">
      <c r="D11382" s="343"/>
    </row>
    <row r="11383" spans="4:4" x14ac:dyDescent="0.3">
      <c r="D11383" s="343"/>
    </row>
    <row r="11384" spans="4:4" x14ac:dyDescent="0.3">
      <c r="D11384" s="343"/>
    </row>
    <row r="11385" spans="4:4" x14ac:dyDescent="0.3">
      <c r="D11385" s="343"/>
    </row>
    <row r="11386" spans="4:4" x14ac:dyDescent="0.3">
      <c r="D11386" s="343"/>
    </row>
    <row r="11387" spans="4:4" x14ac:dyDescent="0.3">
      <c r="D11387" s="343"/>
    </row>
    <row r="11388" spans="4:4" x14ac:dyDescent="0.3">
      <c r="D11388" s="343"/>
    </row>
    <row r="11389" spans="4:4" x14ac:dyDescent="0.3">
      <c r="D11389" s="343"/>
    </row>
    <row r="11390" spans="4:4" x14ac:dyDescent="0.3">
      <c r="D11390" s="343"/>
    </row>
    <row r="11391" spans="4:4" x14ac:dyDescent="0.3">
      <c r="D11391" s="343"/>
    </row>
    <row r="11392" spans="4:4" x14ac:dyDescent="0.3">
      <c r="D11392" s="343"/>
    </row>
    <row r="11393" spans="4:4" x14ac:dyDescent="0.3">
      <c r="D11393" s="343"/>
    </row>
    <row r="11394" spans="4:4" x14ac:dyDescent="0.3">
      <c r="D11394" s="343"/>
    </row>
    <row r="11395" spans="4:4" x14ac:dyDescent="0.3">
      <c r="D11395" s="343"/>
    </row>
    <row r="11396" spans="4:4" x14ac:dyDescent="0.3">
      <c r="D11396" s="343"/>
    </row>
    <row r="11397" spans="4:4" x14ac:dyDescent="0.3">
      <c r="D11397" s="343"/>
    </row>
    <row r="11398" spans="4:4" x14ac:dyDescent="0.3">
      <c r="D11398" s="343"/>
    </row>
    <row r="11399" spans="4:4" x14ac:dyDescent="0.3">
      <c r="D11399" s="343"/>
    </row>
    <row r="11400" spans="4:4" x14ac:dyDescent="0.3">
      <c r="D11400" s="343"/>
    </row>
    <row r="11401" spans="4:4" x14ac:dyDescent="0.3">
      <c r="D11401" s="343"/>
    </row>
    <row r="11402" spans="4:4" x14ac:dyDescent="0.3">
      <c r="D11402" s="343"/>
    </row>
    <row r="11403" spans="4:4" x14ac:dyDescent="0.3">
      <c r="D11403" s="343"/>
    </row>
    <row r="11404" spans="4:4" x14ac:dyDescent="0.3">
      <c r="D11404" s="343"/>
    </row>
    <row r="11405" spans="4:4" x14ac:dyDescent="0.3">
      <c r="D11405" s="343"/>
    </row>
    <row r="11406" spans="4:4" x14ac:dyDescent="0.3">
      <c r="D11406" s="343"/>
    </row>
    <row r="11407" spans="4:4" x14ac:dyDescent="0.3">
      <c r="D11407" s="343"/>
    </row>
    <row r="11408" spans="4:4" x14ac:dyDescent="0.3">
      <c r="D11408" s="343"/>
    </row>
    <row r="11409" spans="4:4" x14ac:dyDescent="0.3">
      <c r="D11409" s="343"/>
    </row>
    <row r="11410" spans="4:4" x14ac:dyDescent="0.3">
      <c r="D11410" s="343"/>
    </row>
    <row r="11411" spans="4:4" x14ac:dyDescent="0.3">
      <c r="D11411" s="343"/>
    </row>
    <row r="11412" spans="4:4" x14ac:dyDescent="0.3">
      <c r="D11412" s="343"/>
    </row>
    <row r="11413" spans="4:4" x14ac:dyDescent="0.3">
      <c r="D11413" s="343"/>
    </row>
    <row r="11414" spans="4:4" x14ac:dyDescent="0.3">
      <c r="D11414" s="343"/>
    </row>
    <row r="11415" spans="4:4" x14ac:dyDescent="0.3">
      <c r="D11415" s="343"/>
    </row>
    <row r="11416" spans="4:4" x14ac:dyDescent="0.3">
      <c r="D11416" s="343"/>
    </row>
    <row r="11417" spans="4:4" x14ac:dyDescent="0.3">
      <c r="D11417" s="343"/>
    </row>
    <row r="11418" spans="4:4" x14ac:dyDescent="0.3">
      <c r="D11418" s="343"/>
    </row>
    <row r="11419" spans="4:4" x14ac:dyDescent="0.3">
      <c r="D11419" s="343"/>
    </row>
    <row r="11420" spans="4:4" x14ac:dyDescent="0.3">
      <c r="D11420" s="343"/>
    </row>
    <row r="11421" spans="4:4" x14ac:dyDescent="0.3">
      <c r="D11421" s="343"/>
    </row>
    <row r="11422" spans="4:4" x14ac:dyDescent="0.3">
      <c r="D11422" s="343"/>
    </row>
    <row r="11423" spans="4:4" x14ac:dyDescent="0.3">
      <c r="D11423" s="343"/>
    </row>
    <row r="11424" spans="4:4" x14ac:dyDescent="0.3">
      <c r="D11424" s="343"/>
    </row>
    <row r="11425" spans="4:4" x14ac:dyDescent="0.3">
      <c r="D11425" s="343"/>
    </row>
    <row r="11426" spans="4:4" x14ac:dyDescent="0.3">
      <c r="D11426" s="343"/>
    </row>
    <row r="11427" spans="4:4" x14ac:dyDescent="0.3">
      <c r="D11427" s="343"/>
    </row>
    <row r="11428" spans="4:4" x14ac:dyDescent="0.3">
      <c r="D11428" s="343"/>
    </row>
    <row r="11429" spans="4:4" x14ac:dyDescent="0.3">
      <c r="D11429" s="343"/>
    </row>
    <row r="11430" spans="4:4" x14ac:dyDescent="0.3">
      <c r="D11430" s="343"/>
    </row>
    <row r="11431" spans="4:4" x14ac:dyDescent="0.3">
      <c r="D11431" s="343"/>
    </row>
    <row r="11432" spans="4:4" x14ac:dyDescent="0.3">
      <c r="D11432" s="343"/>
    </row>
    <row r="11433" spans="4:4" x14ac:dyDescent="0.3">
      <c r="D11433" s="343"/>
    </row>
    <row r="11434" spans="4:4" x14ac:dyDescent="0.3">
      <c r="D11434" s="343"/>
    </row>
    <row r="11435" spans="4:4" x14ac:dyDescent="0.3">
      <c r="D11435" s="343"/>
    </row>
    <row r="11436" spans="4:4" x14ac:dyDescent="0.3">
      <c r="D11436" s="343"/>
    </row>
    <row r="11437" spans="4:4" x14ac:dyDescent="0.3">
      <c r="D11437" s="343"/>
    </row>
    <row r="11438" spans="4:4" x14ac:dyDescent="0.3">
      <c r="D11438" s="343"/>
    </row>
    <row r="11439" spans="4:4" x14ac:dyDescent="0.3">
      <c r="D11439" s="343"/>
    </row>
    <row r="11440" spans="4:4" x14ac:dyDescent="0.3">
      <c r="D11440" s="343"/>
    </row>
    <row r="11441" spans="4:4" x14ac:dyDescent="0.3">
      <c r="D11441" s="343"/>
    </row>
    <row r="11442" spans="4:4" x14ac:dyDescent="0.3">
      <c r="D11442" s="343"/>
    </row>
    <row r="11443" spans="4:4" x14ac:dyDescent="0.3">
      <c r="D11443" s="343"/>
    </row>
    <row r="11444" spans="4:4" x14ac:dyDescent="0.3">
      <c r="D11444" s="343"/>
    </row>
    <row r="11445" spans="4:4" x14ac:dyDescent="0.3">
      <c r="D11445" s="343"/>
    </row>
    <row r="11446" spans="4:4" x14ac:dyDescent="0.3">
      <c r="D11446" s="343"/>
    </row>
    <row r="11447" spans="4:4" x14ac:dyDescent="0.3">
      <c r="D11447" s="343"/>
    </row>
    <row r="11448" spans="4:4" x14ac:dyDescent="0.3">
      <c r="D11448" s="343"/>
    </row>
    <row r="11449" spans="4:4" x14ac:dyDescent="0.3">
      <c r="D11449" s="343"/>
    </row>
    <row r="11450" spans="4:4" x14ac:dyDescent="0.3">
      <c r="D11450" s="343"/>
    </row>
    <row r="11451" spans="4:4" x14ac:dyDescent="0.3">
      <c r="D11451" s="343"/>
    </row>
    <row r="11452" spans="4:4" x14ac:dyDescent="0.3">
      <c r="D11452" s="343"/>
    </row>
    <row r="11453" spans="4:4" x14ac:dyDescent="0.3">
      <c r="D11453" s="343"/>
    </row>
    <row r="11454" spans="4:4" x14ac:dyDescent="0.3">
      <c r="D11454" s="343"/>
    </row>
    <row r="11455" spans="4:4" x14ac:dyDescent="0.3">
      <c r="D11455" s="343"/>
    </row>
    <row r="11456" spans="4:4" x14ac:dyDescent="0.3">
      <c r="D11456" s="343"/>
    </row>
    <row r="11457" spans="4:4" x14ac:dyDescent="0.3">
      <c r="D11457" s="343"/>
    </row>
    <row r="11458" spans="4:4" x14ac:dyDescent="0.3">
      <c r="D11458" s="343"/>
    </row>
    <row r="11459" spans="4:4" x14ac:dyDescent="0.3">
      <c r="D11459" s="343"/>
    </row>
    <row r="11460" spans="4:4" x14ac:dyDescent="0.3">
      <c r="D11460" s="343"/>
    </row>
    <row r="11461" spans="4:4" x14ac:dyDescent="0.3">
      <c r="D11461" s="343"/>
    </row>
    <row r="11462" spans="4:4" x14ac:dyDescent="0.3">
      <c r="D11462" s="343"/>
    </row>
    <row r="11463" spans="4:4" x14ac:dyDescent="0.3">
      <c r="D11463" s="343"/>
    </row>
    <row r="11464" spans="4:4" x14ac:dyDescent="0.3">
      <c r="D11464" s="343"/>
    </row>
    <row r="11465" spans="4:4" x14ac:dyDescent="0.3">
      <c r="D11465" s="343"/>
    </row>
    <row r="11466" spans="4:4" x14ac:dyDescent="0.3">
      <c r="D11466" s="343"/>
    </row>
    <row r="11467" spans="4:4" x14ac:dyDescent="0.3">
      <c r="D11467" s="343"/>
    </row>
    <row r="11468" spans="4:4" x14ac:dyDescent="0.3">
      <c r="D11468" s="343"/>
    </row>
    <row r="11469" spans="4:4" x14ac:dyDescent="0.3">
      <c r="D11469" s="343"/>
    </row>
    <row r="11470" spans="4:4" x14ac:dyDescent="0.3">
      <c r="D11470" s="343"/>
    </row>
    <row r="11471" spans="4:4" x14ac:dyDescent="0.3">
      <c r="D11471" s="343"/>
    </row>
    <row r="11472" spans="4:4" x14ac:dyDescent="0.3">
      <c r="D11472" s="343"/>
    </row>
    <row r="11473" spans="4:4" x14ac:dyDescent="0.3">
      <c r="D11473" s="343"/>
    </row>
    <row r="11474" spans="4:4" x14ac:dyDescent="0.3">
      <c r="D11474" s="343"/>
    </row>
    <row r="11475" spans="4:4" x14ac:dyDescent="0.3">
      <c r="D11475" s="343"/>
    </row>
    <row r="11476" spans="4:4" x14ac:dyDescent="0.3">
      <c r="D11476" s="343"/>
    </row>
    <row r="11477" spans="4:4" x14ac:dyDescent="0.3">
      <c r="D11477" s="343"/>
    </row>
    <row r="11478" spans="4:4" x14ac:dyDescent="0.3">
      <c r="D11478" s="343"/>
    </row>
    <row r="11479" spans="4:4" x14ac:dyDescent="0.3">
      <c r="D11479" s="343"/>
    </row>
    <row r="11480" spans="4:4" x14ac:dyDescent="0.3">
      <c r="D11480" s="343"/>
    </row>
    <row r="11481" spans="4:4" x14ac:dyDescent="0.3">
      <c r="D11481" s="343"/>
    </row>
    <row r="11482" spans="4:4" x14ac:dyDescent="0.3">
      <c r="D11482" s="343"/>
    </row>
    <row r="11483" spans="4:4" x14ac:dyDescent="0.3">
      <c r="D11483" s="343"/>
    </row>
    <row r="11484" spans="4:4" x14ac:dyDescent="0.3">
      <c r="D11484" s="343"/>
    </row>
    <row r="11485" spans="4:4" x14ac:dyDescent="0.3">
      <c r="D11485" s="343"/>
    </row>
    <row r="11486" spans="4:4" x14ac:dyDescent="0.3">
      <c r="D11486" s="343"/>
    </row>
    <row r="11487" spans="4:4" x14ac:dyDescent="0.3">
      <c r="D11487" s="343"/>
    </row>
    <row r="11488" spans="4:4" x14ac:dyDescent="0.3">
      <c r="D11488" s="343"/>
    </row>
    <row r="11489" spans="4:4" x14ac:dyDescent="0.3">
      <c r="D11489" s="343"/>
    </row>
    <row r="11490" spans="4:4" x14ac:dyDescent="0.3">
      <c r="D11490" s="343"/>
    </row>
    <row r="11491" spans="4:4" x14ac:dyDescent="0.3">
      <c r="D11491" s="343"/>
    </row>
    <row r="11492" spans="4:4" x14ac:dyDescent="0.3">
      <c r="D11492" s="343"/>
    </row>
    <row r="11493" spans="4:4" x14ac:dyDescent="0.3">
      <c r="D11493" s="343"/>
    </row>
    <row r="11494" spans="4:4" x14ac:dyDescent="0.3">
      <c r="D11494" s="343"/>
    </row>
    <row r="11495" spans="4:4" x14ac:dyDescent="0.3">
      <c r="D11495" s="343"/>
    </row>
    <row r="11496" spans="4:4" x14ac:dyDescent="0.3">
      <c r="D11496" s="343"/>
    </row>
    <row r="11497" spans="4:4" x14ac:dyDescent="0.3">
      <c r="D11497" s="343"/>
    </row>
    <row r="11498" spans="4:4" x14ac:dyDescent="0.3">
      <c r="D11498" s="343"/>
    </row>
    <row r="11499" spans="4:4" x14ac:dyDescent="0.3">
      <c r="D11499" s="343"/>
    </row>
    <row r="11500" spans="4:4" x14ac:dyDescent="0.3">
      <c r="D11500" s="343"/>
    </row>
    <row r="11501" spans="4:4" x14ac:dyDescent="0.3">
      <c r="D11501" s="343"/>
    </row>
    <row r="11502" spans="4:4" x14ac:dyDescent="0.3">
      <c r="D11502" s="343"/>
    </row>
    <row r="11503" spans="4:4" x14ac:dyDescent="0.3">
      <c r="D11503" s="343"/>
    </row>
    <row r="11504" spans="4:4" x14ac:dyDescent="0.3">
      <c r="D11504" s="343"/>
    </row>
    <row r="11505" spans="4:4" x14ac:dyDescent="0.3">
      <c r="D11505" s="343"/>
    </row>
    <row r="11506" spans="4:4" x14ac:dyDescent="0.3">
      <c r="D11506" s="343"/>
    </row>
    <row r="11507" spans="4:4" x14ac:dyDescent="0.3">
      <c r="D11507" s="343"/>
    </row>
    <row r="11508" spans="4:4" x14ac:dyDescent="0.3">
      <c r="D11508" s="343"/>
    </row>
    <row r="11509" spans="4:4" x14ac:dyDescent="0.3">
      <c r="D11509" s="343"/>
    </row>
    <row r="11510" spans="4:4" x14ac:dyDescent="0.3">
      <c r="D11510" s="343"/>
    </row>
    <row r="11511" spans="4:4" x14ac:dyDescent="0.3">
      <c r="D11511" s="343"/>
    </row>
    <row r="11512" spans="4:4" x14ac:dyDescent="0.3">
      <c r="D11512" s="343"/>
    </row>
    <row r="11513" spans="4:4" x14ac:dyDescent="0.3">
      <c r="D11513" s="343"/>
    </row>
    <row r="11514" spans="4:4" x14ac:dyDescent="0.3">
      <c r="D11514" s="343"/>
    </row>
    <row r="11515" spans="4:4" x14ac:dyDescent="0.3">
      <c r="D11515" s="343"/>
    </row>
    <row r="11516" spans="4:4" x14ac:dyDescent="0.3">
      <c r="D11516" s="343"/>
    </row>
    <row r="11517" spans="4:4" x14ac:dyDescent="0.3">
      <c r="D11517" s="343"/>
    </row>
    <row r="11518" spans="4:4" x14ac:dyDescent="0.3">
      <c r="D11518" s="343"/>
    </row>
    <row r="11519" spans="4:4" x14ac:dyDescent="0.3">
      <c r="D11519" s="343"/>
    </row>
    <row r="11520" spans="4:4" x14ac:dyDescent="0.3">
      <c r="D11520" s="343"/>
    </row>
    <row r="11521" spans="4:4" x14ac:dyDescent="0.3">
      <c r="D11521" s="343"/>
    </row>
    <row r="11522" spans="4:4" x14ac:dyDescent="0.3">
      <c r="D11522" s="343"/>
    </row>
    <row r="11523" spans="4:4" x14ac:dyDescent="0.3">
      <c r="D11523" s="343"/>
    </row>
    <row r="11524" spans="4:4" x14ac:dyDescent="0.3">
      <c r="D11524" s="343"/>
    </row>
    <row r="11525" spans="4:4" x14ac:dyDescent="0.3">
      <c r="D11525" s="343"/>
    </row>
    <row r="11526" spans="4:4" x14ac:dyDescent="0.3">
      <c r="D11526" s="343"/>
    </row>
    <row r="11527" spans="4:4" x14ac:dyDescent="0.3">
      <c r="D11527" s="343"/>
    </row>
    <row r="11528" spans="4:4" x14ac:dyDescent="0.3">
      <c r="D11528" s="343"/>
    </row>
    <row r="11529" spans="4:4" x14ac:dyDescent="0.3">
      <c r="D11529" s="343"/>
    </row>
    <row r="11530" spans="4:4" x14ac:dyDescent="0.3">
      <c r="D11530" s="343"/>
    </row>
    <row r="11531" spans="4:4" x14ac:dyDescent="0.3">
      <c r="D11531" s="343"/>
    </row>
    <row r="11532" spans="4:4" x14ac:dyDescent="0.3">
      <c r="D11532" s="343"/>
    </row>
    <row r="11533" spans="4:4" x14ac:dyDescent="0.3">
      <c r="D11533" s="343"/>
    </row>
    <row r="11534" spans="4:4" x14ac:dyDescent="0.3">
      <c r="D11534" s="343"/>
    </row>
    <row r="11535" spans="4:4" x14ac:dyDescent="0.3">
      <c r="D11535" s="343"/>
    </row>
    <row r="11536" spans="4:4" x14ac:dyDescent="0.3">
      <c r="D11536" s="343"/>
    </row>
    <row r="11537" spans="4:4" x14ac:dyDescent="0.3">
      <c r="D11537" s="343"/>
    </row>
    <row r="11538" spans="4:4" x14ac:dyDescent="0.3">
      <c r="D11538" s="343"/>
    </row>
    <row r="11539" spans="4:4" x14ac:dyDescent="0.3">
      <c r="D11539" s="343"/>
    </row>
    <row r="11540" spans="4:4" x14ac:dyDescent="0.3">
      <c r="D11540" s="343"/>
    </row>
    <row r="11541" spans="4:4" x14ac:dyDescent="0.3">
      <c r="D11541" s="343"/>
    </row>
    <row r="11542" spans="4:4" x14ac:dyDescent="0.3">
      <c r="D11542" s="343"/>
    </row>
    <row r="11543" spans="4:4" x14ac:dyDescent="0.3">
      <c r="D11543" s="343"/>
    </row>
    <row r="11544" spans="4:4" x14ac:dyDescent="0.3">
      <c r="D11544" s="343"/>
    </row>
    <row r="11545" spans="4:4" x14ac:dyDescent="0.3">
      <c r="D11545" s="343"/>
    </row>
    <row r="11546" spans="4:4" x14ac:dyDescent="0.3">
      <c r="D11546" s="343"/>
    </row>
    <row r="11547" spans="4:4" x14ac:dyDescent="0.3">
      <c r="D11547" s="343"/>
    </row>
    <row r="11548" spans="4:4" x14ac:dyDescent="0.3">
      <c r="D11548" s="343"/>
    </row>
    <row r="11549" spans="4:4" x14ac:dyDescent="0.3">
      <c r="D11549" s="343"/>
    </row>
    <row r="11550" spans="4:4" x14ac:dyDescent="0.3">
      <c r="D11550" s="343"/>
    </row>
    <row r="11551" spans="4:4" x14ac:dyDescent="0.3">
      <c r="D11551" s="343"/>
    </row>
    <row r="11552" spans="4:4" x14ac:dyDescent="0.3">
      <c r="D11552" s="343"/>
    </row>
    <row r="11553" spans="4:4" x14ac:dyDescent="0.3">
      <c r="D11553" s="343"/>
    </row>
    <row r="11554" spans="4:4" x14ac:dyDescent="0.3">
      <c r="D11554" s="343"/>
    </row>
    <row r="11555" spans="4:4" x14ac:dyDescent="0.3">
      <c r="D11555" s="343"/>
    </row>
    <row r="11556" spans="4:4" x14ac:dyDescent="0.3">
      <c r="D11556" s="343"/>
    </row>
    <row r="11557" spans="4:4" x14ac:dyDescent="0.3">
      <c r="D11557" s="343"/>
    </row>
    <row r="11558" spans="4:4" x14ac:dyDescent="0.3">
      <c r="D11558" s="343"/>
    </row>
    <row r="11559" spans="4:4" x14ac:dyDescent="0.3">
      <c r="D11559" s="343"/>
    </row>
    <row r="11560" spans="4:4" x14ac:dyDescent="0.3">
      <c r="D11560" s="343"/>
    </row>
    <row r="11561" spans="4:4" x14ac:dyDescent="0.3">
      <c r="D11561" s="343"/>
    </row>
    <row r="11562" spans="4:4" x14ac:dyDescent="0.3">
      <c r="D11562" s="343"/>
    </row>
    <row r="11563" spans="4:4" x14ac:dyDescent="0.3">
      <c r="D11563" s="343"/>
    </row>
    <row r="11564" spans="4:4" x14ac:dyDescent="0.3">
      <c r="D11564" s="343"/>
    </row>
    <row r="11565" spans="4:4" x14ac:dyDescent="0.3">
      <c r="D11565" s="343"/>
    </row>
    <row r="11566" spans="4:4" x14ac:dyDescent="0.3">
      <c r="D11566" s="343"/>
    </row>
    <row r="11567" spans="4:4" x14ac:dyDescent="0.3">
      <c r="D11567" s="343"/>
    </row>
    <row r="11568" spans="4:4" x14ac:dyDescent="0.3">
      <c r="D11568" s="343"/>
    </row>
    <row r="11569" spans="4:4" x14ac:dyDescent="0.3">
      <c r="D11569" s="343"/>
    </row>
    <row r="11570" spans="4:4" x14ac:dyDescent="0.3">
      <c r="D11570" s="343"/>
    </row>
    <row r="11571" spans="4:4" x14ac:dyDescent="0.3">
      <c r="D11571" s="343"/>
    </row>
    <row r="11572" spans="4:4" x14ac:dyDescent="0.3">
      <c r="D11572" s="343"/>
    </row>
    <row r="11573" spans="4:4" x14ac:dyDescent="0.3">
      <c r="D11573" s="343"/>
    </row>
    <row r="11574" spans="4:4" x14ac:dyDescent="0.3">
      <c r="D11574" s="343"/>
    </row>
    <row r="11575" spans="4:4" x14ac:dyDescent="0.3">
      <c r="D11575" s="343"/>
    </row>
    <row r="11576" spans="4:4" x14ac:dyDescent="0.3">
      <c r="D11576" s="343"/>
    </row>
    <row r="11577" spans="4:4" x14ac:dyDescent="0.3">
      <c r="D11577" s="343"/>
    </row>
    <row r="11578" spans="4:4" x14ac:dyDescent="0.3">
      <c r="D11578" s="343"/>
    </row>
    <row r="11579" spans="4:4" x14ac:dyDescent="0.3">
      <c r="D11579" s="343"/>
    </row>
    <row r="11580" spans="4:4" x14ac:dyDescent="0.3">
      <c r="D11580" s="343"/>
    </row>
    <row r="11581" spans="4:4" x14ac:dyDescent="0.3">
      <c r="D11581" s="343"/>
    </row>
    <row r="11582" spans="4:4" x14ac:dyDescent="0.3">
      <c r="D11582" s="343"/>
    </row>
    <row r="11583" spans="4:4" x14ac:dyDescent="0.3">
      <c r="D11583" s="343"/>
    </row>
    <row r="11584" spans="4:4" x14ac:dyDescent="0.3">
      <c r="D11584" s="343"/>
    </row>
    <row r="11585" spans="4:4" x14ac:dyDescent="0.3">
      <c r="D11585" s="343"/>
    </row>
    <row r="11586" spans="4:4" x14ac:dyDescent="0.3">
      <c r="D11586" s="343"/>
    </row>
    <row r="11587" spans="4:4" x14ac:dyDescent="0.3">
      <c r="D11587" s="343"/>
    </row>
    <row r="11588" spans="4:4" x14ac:dyDescent="0.3">
      <c r="D11588" s="343"/>
    </row>
    <row r="11589" spans="4:4" x14ac:dyDescent="0.3">
      <c r="D11589" s="343"/>
    </row>
    <row r="11590" spans="4:4" x14ac:dyDescent="0.3">
      <c r="D11590" s="343"/>
    </row>
    <row r="11591" spans="4:4" x14ac:dyDescent="0.3">
      <c r="D11591" s="343"/>
    </row>
    <row r="11592" spans="4:4" x14ac:dyDescent="0.3">
      <c r="D11592" s="343"/>
    </row>
    <row r="11593" spans="4:4" x14ac:dyDescent="0.3">
      <c r="D11593" s="343"/>
    </row>
    <row r="11594" spans="4:4" x14ac:dyDescent="0.3">
      <c r="D11594" s="343"/>
    </row>
    <row r="11595" spans="4:4" x14ac:dyDescent="0.3">
      <c r="D11595" s="343"/>
    </row>
    <row r="11596" spans="4:4" x14ac:dyDescent="0.3">
      <c r="D11596" s="343"/>
    </row>
    <row r="11597" spans="4:4" x14ac:dyDescent="0.3">
      <c r="D11597" s="343"/>
    </row>
    <row r="11598" spans="4:4" x14ac:dyDescent="0.3">
      <c r="D11598" s="343"/>
    </row>
    <row r="11599" spans="4:4" x14ac:dyDescent="0.3">
      <c r="D11599" s="343"/>
    </row>
    <row r="11600" spans="4:4" x14ac:dyDescent="0.3">
      <c r="D11600" s="343"/>
    </row>
    <row r="11601" spans="4:4" x14ac:dyDescent="0.3">
      <c r="D11601" s="343"/>
    </row>
    <row r="11602" spans="4:4" x14ac:dyDescent="0.3">
      <c r="D11602" s="343"/>
    </row>
    <row r="11603" spans="4:4" x14ac:dyDescent="0.3">
      <c r="D11603" s="343"/>
    </row>
    <row r="11604" spans="4:4" x14ac:dyDescent="0.3">
      <c r="D11604" s="343"/>
    </row>
    <row r="11605" spans="4:4" x14ac:dyDescent="0.3">
      <c r="D11605" s="343"/>
    </row>
    <row r="11606" spans="4:4" x14ac:dyDescent="0.3">
      <c r="D11606" s="343"/>
    </row>
    <row r="11607" spans="4:4" x14ac:dyDescent="0.3">
      <c r="D11607" s="343"/>
    </row>
    <row r="11608" spans="4:4" x14ac:dyDescent="0.3">
      <c r="D11608" s="343"/>
    </row>
    <row r="11609" spans="4:4" x14ac:dyDescent="0.3">
      <c r="D11609" s="343"/>
    </row>
    <row r="11610" spans="4:4" x14ac:dyDescent="0.3">
      <c r="D11610" s="343"/>
    </row>
    <row r="11611" spans="4:4" x14ac:dyDescent="0.3">
      <c r="D11611" s="343"/>
    </row>
    <row r="11612" spans="4:4" x14ac:dyDescent="0.3">
      <c r="D11612" s="343"/>
    </row>
    <row r="11613" spans="4:4" x14ac:dyDescent="0.3">
      <c r="D11613" s="343"/>
    </row>
    <row r="11614" spans="4:4" x14ac:dyDescent="0.3">
      <c r="D11614" s="343"/>
    </row>
    <row r="11615" spans="4:4" x14ac:dyDescent="0.3">
      <c r="D11615" s="343"/>
    </row>
    <row r="11616" spans="4:4" x14ac:dyDescent="0.3">
      <c r="D11616" s="343"/>
    </row>
    <row r="11617" spans="4:4" x14ac:dyDescent="0.3">
      <c r="D11617" s="343"/>
    </row>
    <row r="11618" spans="4:4" x14ac:dyDescent="0.3">
      <c r="D11618" s="343"/>
    </row>
    <row r="11619" spans="4:4" x14ac:dyDescent="0.3">
      <c r="D11619" s="343"/>
    </row>
    <row r="11620" spans="4:4" x14ac:dyDescent="0.3">
      <c r="D11620" s="343"/>
    </row>
    <row r="11621" spans="4:4" x14ac:dyDescent="0.3">
      <c r="D11621" s="343"/>
    </row>
    <row r="11622" spans="4:4" x14ac:dyDescent="0.3">
      <c r="D11622" s="343"/>
    </row>
    <row r="11623" spans="4:4" x14ac:dyDescent="0.3">
      <c r="D11623" s="343"/>
    </row>
    <row r="11624" spans="4:4" x14ac:dyDescent="0.3">
      <c r="D11624" s="343"/>
    </row>
    <row r="11625" spans="4:4" x14ac:dyDescent="0.3">
      <c r="D11625" s="343"/>
    </row>
    <row r="11626" spans="4:4" x14ac:dyDescent="0.3">
      <c r="D11626" s="343"/>
    </row>
    <row r="11627" spans="4:4" x14ac:dyDescent="0.3">
      <c r="D11627" s="343"/>
    </row>
    <row r="11628" spans="4:4" x14ac:dyDescent="0.3">
      <c r="D11628" s="343"/>
    </row>
    <row r="11629" spans="4:4" x14ac:dyDescent="0.3">
      <c r="D11629" s="343"/>
    </row>
    <row r="11630" spans="4:4" x14ac:dyDescent="0.3">
      <c r="D11630" s="343"/>
    </row>
    <row r="11631" spans="4:4" x14ac:dyDescent="0.3">
      <c r="D11631" s="343"/>
    </row>
    <row r="11632" spans="4:4" x14ac:dyDescent="0.3">
      <c r="D11632" s="343"/>
    </row>
    <row r="11633" spans="4:4" x14ac:dyDescent="0.3">
      <c r="D11633" s="343"/>
    </row>
    <row r="11634" spans="4:4" x14ac:dyDescent="0.3">
      <c r="D11634" s="343"/>
    </row>
    <row r="11635" spans="4:4" x14ac:dyDescent="0.3">
      <c r="D11635" s="343"/>
    </row>
    <row r="11636" spans="4:4" x14ac:dyDescent="0.3">
      <c r="D11636" s="343"/>
    </row>
    <row r="11637" spans="4:4" x14ac:dyDescent="0.3">
      <c r="D11637" s="343"/>
    </row>
    <row r="11638" spans="4:4" x14ac:dyDescent="0.3">
      <c r="D11638" s="343"/>
    </row>
    <row r="11639" spans="4:4" x14ac:dyDescent="0.3">
      <c r="D11639" s="343"/>
    </row>
    <row r="11640" spans="4:4" x14ac:dyDescent="0.3">
      <c r="D11640" s="343"/>
    </row>
    <row r="11641" spans="4:4" x14ac:dyDescent="0.3">
      <c r="D11641" s="343"/>
    </row>
    <row r="11642" spans="4:4" x14ac:dyDescent="0.3">
      <c r="D11642" s="343"/>
    </row>
    <row r="11643" spans="4:4" x14ac:dyDescent="0.3">
      <c r="D11643" s="343"/>
    </row>
    <row r="11644" spans="4:4" x14ac:dyDescent="0.3">
      <c r="D11644" s="343"/>
    </row>
    <row r="11645" spans="4:4" x14ac:dyDescent="0.3">
      <c r="D11645" s="343"/>
    </row>
    <row r="11646" spans="4:4" x14ac:dyDescent="0.3">
      <c r="D11646" s="343"/>
    </row>
    <row r="11647" spans="4:4" x14ac:dyDescent="0.3">
      <c r="D11647" s="343"/>
    </row>
    <row r="11648" spans="4:4" x14ac:dyDescent="0.3">
      <c r="D11648" s="343"/>
    </row>
    <row r="11649" spans="4:4" x14ac:dyDescent="0.3">
      <c r="D11649" s="343"/>
    </row>
    <row r="11650" spans="4:4" x14ac:dyDescent="0.3">
      <c r="D11650" s="343"/>
    </row>
    <row r="11651" spans="4:4" x14ac:dyDescent="0.3">
      <c r="D11651" s="343"/>
    </row>
    <row r="11652" spans="4:4" x14ac:dyDescent="0.3">
      <c r="D11652" s="343"/>
    </row>
    <row r="11653" spans="4:4" x14ac:dyDescent="0.3">
      <c r="D11653" s="343"/>
    </row>
    <row r="11654" spans="4:4" x14ac:dyDescent="0.3">
      <c r="D11654" s="343"/>
    </row>
    <row r="11655" spans="4:4" x14ac:dyDescent="0.3">
      <c r="D11655" s="343"/>
    </row>
    <row r="11656" spans="4:4" x14ac:dyDescent="0.3">
      <c r="D11656" s="343"/>
    </row>
    <row r="11657" spans="4:4" x14ac:dyDescent="0.3">
      <c r="D11657" s="343"/>
    </row>
    <row r="11658" spans="4:4" x14ac:dyDescent="0.3">
      <c r="D11658" s="343"/>
    </row>
    <row r="11659" spans="4:4" x14ac:dyDescent="0.3">
      <c r="D11659" s="343"/>
    </row>
    <row r="11660" spans="4:4" x14ac:dyDescent="0.3">
      <c r="D11660" s="343"/>
    </row>
    <row r="11661" spans="4:4" x14ac:dyDescent="0.3">
      <c r="D11661" s="343"/>
    </row>
    <row r="11662" spans="4:4" x14ac:dyDescent="0.3">
      <c r="D11662" s="343"/>
    </row>
    <row r="11663" spans="4:4" x14ac:dyDescent="0.3">
      <c r="D11663" s="343"/>
    </row>
    <row r="11664" spans="4:4" x14ac:dyDescent="0.3">
      <c r="D11664" s="343"/>
    </row>
    <row r="11665" spans="4:4" x14ac:dyDescent="0.3">
      <c r="D11665" s="343"/>
    </row>
    <row r="11666" spans="4:4" x14ac:dyDescent="0.3">
      <c r="D11666" s="343"/>
    </row>
    <row r="11667" spans="4:4" x14ac:dyDescent="0.3">
      <c r="D11667" s="343"/>
    </row>
    <row r="11668" spans="4:4" x14ac:dyDescent="0.3">
      <c r="D11668" s="343"/>
    </row>
    <row r="11669" spans="4:4" x14ac:dyDescent="0.3">
      <c r="D11669" s="343"/>
    </row>
    <row r="11670" spans="4:4" x14ac:dyDescent="0.3">
      <c r="D11670" s="343"/>
    </row>
    <row r="11671" spans="4:4" x14ac:dyDescent="0.3">
      <c r="D11671" s="343"/>
    </row>
    <row r="11672" spans="4:4" x14ac:dyDescent="0.3">
      <c r="D11672" s="343"/>
    </row>
    <row r="11673" spans="4:4" x14ac:dyDescent="0.3">
      <c r="D11673" s="343"/>
    </row>
    <row r="11674" spans="4:4" x14ac:dyDescent="0.3">
      <c r="D11674" s="343"/>
    </row>
    <row r="11675" spans="4:4" x14ac:dyDescent="0.3">
      <c r="D11675" s="343"/>
    </row>
    <row r="11676" spans="4:4" x14ac:dyDescent="0.3">
      <c r="D11676" s="343"/>
    </row>
    <row r="11677" spans="4:4" x14ac:dyDescent="0.3">
      <c r="D11677" s="343"/>
    </row>
    <row r="11678" spans="4:4" x14ac:dyDescent="0.3">
      <c r="D11678" s="343"/>
    </row>
    <row r="11679" spans="4:4" x14ac:dyDescent="0.3">
      <c r="D11679" s="343"/>
    </row>
    <row r="11680" spans="4:4" x14ac:dyDescent="0.3">
      <c r="D11680" s="343"/>
    </row>
    <row r="11681" spans="4:4" x14ac:dyDescent="0.3">
      <c r="D11681" s="343"/>
    </row>
    <row r="11682" spans="4:4" x14ac:dyDescent="0.3">
      <c r="D11682" s="343"/>
    </row>
    <row r="11683" spans="4:4" x14ac:dyDescent="0.3">
      <c r="D11683" s="343"/>
    </row>
    <row r="11684" spans="4:4" x14ac:dyDescent="0.3">
      <c r="D11684" s="343"/>
    </row>
    <row r="11685" spans="4:4" x14ac:dyDescent="0.3">
      <c r="D11685" s="343"/>
    </row>
    <row r="11686" spans="4:4" x14ac:dyDescent="0.3">
      <c r="D11686" s="343"/>
    </row>
    <row r="11687" spans="4:4" x14ac:dyDescent="0.3">
      <c r="D11687" s="343"/>
    </row>
    <row r="11688" spans="4:4" x14ac:dyDescent="0.3">
      <c r="D11688" s="343"/>
    </row>
    <row r="11689" spans="4:4" x14ac:dyDescent="0.3">
      <c r="D11689" s="343"/>
    </row>
    <row r="11690" spans="4:4" x14ac:dyDescent="0.3">
      <c r="D11690" s="343"/>
    </row>
    <row r="11691" spans="4:4" x14ac:dyDescent="0.3">
      <c r="D11691" s="343"/>
    </row>
    <row r="11692" spans="4:4" x14ac:dyDescent="0.3">
      <c r="D11692" s="343"/>
    </row>
    <row r="11693" spans="4:4" x14ac:dyDescent="0.3">
      <c r="D11693" s="343"/>
    </row>
    <row r="11694" spans="4:4" x14ac:dyDescent="0.3">
      <c r="D11694" s="343"/>
    </row>
    <row r="11695" spans="4:4" x14ac:dyDescent="0.3">
      <c r="D11695" s="343"/>
    </row>
    <row r="11696" spans="4:4" x14ac:dyDescent="0.3">
      <c r="D11696" s="343"/>
    </row>
    <row r="11697" spans="4:4" x14ac:dyDescent="0.3">
      <c r="D11697" s="343"/>
    </row>
    <row r="11698" spans="4:4" x14ac:dyDescent="0.3">
      <c r="D11698" s="343"/>
    </row>
    <row r="11699" spans="4:4" x14ac:dyDescent="0.3">
      <c r="D11699" s="343"/>
    </row>
    <row r="11700" spans="4:4" x14ac:dyDescent="0.3">
      <c r="D11700" s="343"/>
    </row>
    <row r="11701" spans="4:4" x14ac:dyDescent="0.3">
      <c r="D11701" s="343"/>
    </row>
    <row r="11702" spans="4:4" x14ac:dyDescent="0.3">
      <c r="D11702" s="343"/>
    </row>
    <row r="11703" spans="4:4" x14ac:dyDescent="0.3">
      <c r="D11703" s="343"/>
    </row>
    <row r="11704" spans="4:4" x14ac:dyDescent="0.3">
      <c r="D11704" s="343"/>
    </row>
    <row r="11705" spans="4:4" x14ac:dyDescent="0.3">
      <c r="D11705" s="343"/>
    </row>
    <row r="11706" spans="4:4" x14ac:dyDescent="0.3">
      <c r="D11706" s="343"/>
    </row>
    <row r="11707" spans="4:4" x14ac:dyDescent="0.3">
      <c r="D11707" s="343"/>
    </row>
    <row r="11708" spans="4:4" x14ac:dyDescent="0.3">
      <c r="D11708" s="343"/>
    </row>
    <row r="11709" spans="4:4" x14ac:dyDescent="0.3">
      <c r="D11709" s="343"/>
    </row>
    <row r="11710" spans="4:4" x14ac:dyDescent="0.3">
      <c r="D11710" s="343"/>
    </row>
    <row r="11711" spans="4:4" x14ac:dyDescent="0.3">
      <c r="D11711" s="343"/>
    </row>
    <row r="11712" spans="4:4" x14ac:dyDescent="0.3">
      <c r="D11712" s="343"/>
    </row>
    <row r="11713" spans="4:4" x14ac:dyDescent="0.3">
      <c r="D11713" s="343"/>
    </row>
    <row r="11714" spans="4:4" x14ac:dyDescent="0.3">
      <c r="D11714" s="343"/>
    </row>
    <row r="11715" spans="4:4" x14ac:dyDescent="0.3">
      <c r="D11715" s="343"/>
    </row>
    <row r="11716" spans="4:4" x14ac:dyDescent="0.3">
      <c r="D11716" s="343"/>
    </row>
    <row r="11717" spans="4:4" x14ac:dyDescent="0.3">
      <c r="D11717" s="343"/>
    </row>
    <row r="11718" spans="4:4" x14ac:dyDescent="0.3">
      <c r="D11718" s="343"/>
    </row>
    <row r="11719" spans="4:4" x14ac:dyDescent="0.3">
      <c r="D11719" s="343"/>
    </row>
    <row r="11720" spans="4:4" x14ac:dyDescent="0.3">
      <c r="D11720" s="343"/>
    </row>
    <row r="11721" spans="4:4" x14ac:dyDescent="0.3">
      <c r="D11721" s="343"/>
    </row>
    <row r="11722" spans="4:4" x14ac:dyDescent="0.3">
      <c r="D11722" s="343"/>
    </row>
    <row r="11723" spans="4:4" x14ac:dyDescent="0.3">
      <c r="D11723" s="343"/>
    </row>
    <row r="11724" spans="4:4" x14ac:dyDescent="0.3">
      <c r="D11724" s="343"/>
    </row>
    <row r="11725" spans="4:4" x14ac:dyDescent="0.3">
      <c r="D11725" s="343"/>
    </row>
    <row r="11726" spans="4:4" x14ac:dyDescent="0.3">
      <c r="D11726" s="343"/>
    </row>
    <row r="11727" spans="4:4" x14ac:dyDescent="0.3">
      <c r="D11727" s="343"/>
    </row>
    <row r="11728" spans="4:4" x14ac:dyDescent="0.3">
      <c r="D11728" s="343"/>
    </row>
    <row r="11729" spans="4:4" x14ac:dyDescent="0.3">
      <c r="D11729" s="343"/>
    </row>
    <row r="11730" spans="4:4" x14ac:dyDescent="0.3">
      <c r="D11730" s="343"/>
    </row>
    <row r="11731" spans="4:4" x14ac:dyDescent="0.3">
      <c r="D11731" s="343"/>
    </row>
    <row r="11732" spans="4:4" x14ac:dyDescent="0.3">
      <c r="D11732" s="343"/>
    </row>
    <row r="11733" spans="4:4" x14ac:dyDescent="0.3">
      <c r="D11733" s="343"/>
    </row>
    <row r="11734" spans="4:4" x14ac:dyDescent="0.3">
      <c r="D11734" s="343"/>
    </row>
    <row r="11735" spans="4:4" x14ac:dyDescent="0.3">
      <c r="D11735" s="343"/>
    </row>
    <row r="11736" spans="4:4" x14ac:dyDescent="0.3">
      <c r="D11736" s="343"/>
    </row>
    <row r="11737" spans="4:4" x14ac:dyDescent="0.3">
      <c r="D11737" s="343"/>
    </row>
    <row r="11738" spans="4:4" x14ac:dyDescent="0.3">
      <c r="D11738" s="343"/>
    </row>
    <row r="11739" spans="4:4" x14ac:dyDescent="0.3">
      <c r="D11739" s="343"/>
    </row>
    <row r="11740" spans="4:4" x14ac:dyDescent="0.3">
      <c r="D11740" s="343"/>
    </row>
    <row r="11741" spans="4:4" x14ac:dyDescent="0.3">
      <c r="D11741" s="343"/>
    </row>
    <row r="11742" spans="4:4" x14ac:dyDescent="0.3">
      <c r="D11742" s="343"/>
    </row>
    <row r="11743" spans="4:4" x14ac:dyDescent="0.3">
      <c r="D11743" s="343"/>
    </row>
    <row r="11744" spans="4:4" x14ac:dyDescent="0.3">
      <c r="D11744" s="343"/>
    </row>
    <row r="11745" spans="4:4" x14ac:dyDescent="0.3">
      <c r="D11745" s="343"/>
    </row>
    <row r="11746" spans="4:4" x14ac:dyDescent="0.3">
      <c r="D11746" s="343"/>
    </row>
    <row r="11747" spans="4:4" x14ac:dyDescent="0.3">
      <c r="D11747" s="343"/>
    </row>
    <row r="11748" spans="4:4" x14ac:dyDescent="0.3">
      <c r="D11748" s="343"/>
    </row>
    <row r="11749" spans="4:4" x14ac:dyDescent="0.3">
      <c r="D11749" s="343"/>
    </row>
    <row r="11750" spans="4:4" x14ac:dyDescent="0.3">
      <c r="D11750" s="343"/>
    </row>
    <row r="11751" spans="4:4" x14ac:dyDescent="0.3">
      <c r="D11751" s="343"/>
    </row>
    <row r="11752" spans="4:4" x14ac:dyDescent="0.3">
      <c r="D11752" s="343"/>
    </row>
    <row r="11753" spans="4:4" x14ac:dyDescent="0.3">
      <c r="D11753" s="343"/>
    </row>
    <row r="11754" spans="4:4" x14ac:dyDescent="0.3">
      <c r="D11754" s="343"/>
    </row>
    <row r="11755" spans="4:4" x14ac:dyDescent="0.3">
      <c r="D11755" s="343"/>
    </row>
    <row r="11756" spans="4:4" x14ac:dyDescent="0.3">
      <c r="D11756" s="343"/>
    </row>
    <row r="11757" spans="4:4" x14ac:dyDescent="0.3">
      <c r="D11757" s="343"/>
    </row>
    <row r="11758" spans="4:4" x14ac:dyDescent="0.3">
      <c r="D11758" s="343"/>
    </row>
    <row r="11759" spans="4:4" x14ac:dyDescent="0.3">
      <c r="D11759" s="343"/>
    </row>
    <row r="11760" spans="4:4" x14ac:dyDescent="0.3">
      <c r="D11760" s="343"/>
    </row>
    <row r="11761" spans="4:4" x14ac:dyDescent="0.3">
      <c r="D11761" s="343"/>
    </row>
    <row r="11762" spans="4:4" x14ac:dyDescent="0.3">
      <c r="D11762" s="343"/>
    </row>
    <row r="11763" spans="4:4" x14ac:dyDescent="0.3">
      <c r="D11763" s="343"/>
    </row>
    <row r="11764" spans="4:4" x14ac:dyDescent="0.3">
      <c r="D11764" s="343"/>
    </row>
    <row r="11765" spans="4:4" x14ac:dyDescent="0.3">
      <c r="D11765" s="343"/>
    </row>
    <row r="11766" spans="4:4" x14ac:dyDescent="0.3">
      <c r="D11766" s="343"/>
    </row>
    <row r="11767" spans="4:4" x14ac:dyDescent="0.3">
      <c r="D11767" s="343"/>
    </row>
    <row r="11768" spans="4:4" x14ac:dyDescent="0.3">
      <c r="D11768" s="343"/>
    </row>
    <row r="11769" spans="4:4" x14ac:dyDescent="0.3">
      <c r="D11769" s="343"/>
    </row>
    <row r="11770" spans="4:4" x14ac:dyDescent="0.3">
      <c r="D11770" s="343"/>
    </row>
    <row r="11771" spans="4:4" x14ac:dyDescent="0.3">
      <c r="D11771" s="343"/>
    </row>
    <row r="11772" spans="4:4" x14ac:dyDescent="0.3">
      <c r="D11772" s="343"/>
    </row>
    <row r="11773" spans="4:4" x14ac:dyDescent="0.3">
      <c r="D11773" s="343"/>
    </row>
    <row r="11774" spans="4:4" x14ac:dyDescent="0.3">
      <c r="D11774" s="343"/>
    </row>
    <row r="11775" spans="4:4" x14ac:dyDescent="0.3">
      <c r="D11775" s="343"/>
    </row>
    <row r="11776" spans="4:4" x14ac:dyDescent="0.3">
      <c r="D11776" s="343"/>
    </row>
    <row r="11777" spans="4:4" x14ac:dyDescent="0.3">
      <c r="D11777" s="343"/>
    </row>
    <row r="11778" spans="4:4" x14ac:dyDescent="0.3">
      <c r="D11778" s="343"/>
    </row>
    <row r="11779" spans="4:4" x14ac:dyDescent="0.3">
      <c r="D11779" s="343"/>
    </row>
    <row r="11780" spans="4:4" x14ac:dyDescent="0.3">
      <c r="D11780" s="343"/>
    </row>
    <row r="11781" spans="4:4" x14ac:dyDescent="0.3">
      <c r="D11781" s="343"/>
    </row>
    <row r="11782" spans="4:4" x14ac:dyDescent="0.3">
      <c r="D11782" s="343"/>
    </row>
    <row r="11783" spans="4:4" x14ac:dyDescent="0.3">
      <c r="D11783" s="343"/>
    </row>
    <row r="11784" spans="4:4" x14ac:dyDescent="0.3">
      <c r="D11784" s="343"/>
    </row>
    <row r="11785" spans="4:4" x14ac:dyDescent="0.3">
      <c r="D11785" s="343"/>
    </row>
    <row r="11786" spans="4:4" x14ac:dyDescent="0.3">
      <c r="D11786" s="343"/>
    </row>
    <row r="11787" spans="4:4" x14ac:dyDescent="0.3">
      <c r="D11787" s="343"/>
    </row>
    <row r="11788" spans="4:4" x14ac:dyDescent="0.3">
      <c r="D11788" s="343"/>
    </row>
    <row r="11789" spans="4:4" x14ac:dyDescent="0.3">
      <c r="D11789" s="343"/>
    </row>
    <row r="11790" spans="4:4" x14ac:dyDescent="0.3">
      <c r="D11790" s="343"/>
    </row>
    <row r="11791" spans="4:4" x14ac:dyDescent="0.3">
      <c r="D11791" s="343"/>
    </row>
    <row r="11792" spans="4:4" x14ac:dyDescent="0.3">
      <c r="D11792" s="343"/>
    </row>
    <row r="11793" spans="4:4" x14ac:dyDescent="0.3">
      <c r="D11793" s="343"/>
    </row>
    <row r="11794" spans="4:4" x14ac:dyDescent="0.3">
      <c r="D11794" s="343"/>
    </row>
    <row r="11795" spans="4:4" x14ac:dyDescent="0.3">
      <c r="D11795" s="343"/>
    </row>
    <row r="11796" spans="4:4" x14ac:dyDescent="0.3">
      <c r="D11796" s="343"/>
    </row>
    <row r="11797" spans="4:4" x14ac:dyDescent="0.3">
      <c r="D11797" s="343"/>
    </row>
    <row r="11798" spans="4:4" x14ac:dyDescent="0.3">
      <c r="D11798" s="343"/>
    </row>
    <row r="11799" spans="4:4" x14ac:dyDescent="0.3">
      <c r="D11799" s="343"/>
    </row>
    <row r="11800" spans="4:4" x14ac:dyDescent="0.3">
      <c r="D11800" s="343"/>
    </row>
    <row r="11801" spans="4:4" x14ac:dyDescent="0.3">
      <c r="D11801" s="343"/>
    </row>
    <row r="11802" spans="4:4" x14ac:dyDescent="0.3">
      <c r="D11802" s="343"/>
    </row>
    <row r="11803" spans="4:4" x14ac:dyDescent="0.3">
      <c r="D11803" s="343"/>
    </row>
    <row r="11804" spans="4:4" x14ac:dyDescent="0.3">
      <c r="D11804" s="343"/>
    </row>
    <row r="11805" spans="4:4" x14ac:dyDescent="0.3">
      <c r="D11805" s="343"/>
    </row>
    <row r="11806" spans="4:4" x14ac:dyDescent="0.3">
      <c r="D11806" s="343"/>
    </row>
    <row r="11807" spans="4:4" x14ac:dyDescent="0.3">
      <c r="D11807" s="343"/>
    </row>
    <row r="11808" spans="4:4" x14ac:dyDescent="0.3">
      <c r="D11808" s="343"/>
    </row>
    <row r="11809" spans="4:4" x14ac:dyDescent="0.3">
      <c r="D11809" s="343"/>
    </row>
    <row r="11810" spans="4:4" x14ac:dyDescent="0.3">
      <c r="D11810" s="343"/>
    </row>
    <row r="11811" spans="4:4" x14ac:dyDescent="0.3">
      <c r="D11811" s="343"/>
    </row>
    <row r="11812" spans="4:4" x14ac:dyDescent="0.3">
      <c r="D11812" s="343"/>
    </row>
    <row r="11813" spans="4:4" x14ac:dyDescent="0.3">
      <c r="D11813" s="343"/>
    </row>
    <row r="11814" spans="4:4" x14ac:dyDescent="0.3">
      <c r="D11814" s="343"/>
    </row>
    <row r="11815" spans="4:4" x14ac:dyDescent="0.3">
      <c r="D11815" s="343"/>
    </row>
    <row r="11816" spans="4:4" x14ac:dyDescent="0.3">
      <c r="D11816" s="343"/>
    </row>
    <row r="11817" spans="4:4" x14ac:dyDescent="0.3">
      <c r="D11817" s="343"/>
    </row>
    <row r="11818" spans="4:4" x14ac:dyDescent="0.3">
      <c r="D11818" s="343"/>
    </row>
    <row r="11819" spans="4:4" x14ac:dyDescent="0.3">
      <c r="D11819" s="343"/>
    </row>
    <row r="11820" spans="4:4" x14ac:dyDescent="0.3">
      <c r="D11820" s="343"/>
    </row>
    <row r="11821" spans="4:4" x14ac:dyDescent="0.3">
      <c r="D11821" s="343"/>
    </row>
    <row r="11822" spans="4:4" x14ac:dyDescent="0.3">
      <c r="D11822" s="343"/>
    </row>
    <row r="11823" spans="4:4" x14ac:dyDescent="0.3">
      <c r="D11823" s="343"/>
    </row>
    <row r="11824" spans="4:4" x14ac:dyDescent="0.3">
      <c r="D11824" s="343"/>
    </row>
    <row r="11825" spans="4:4" x14ac:dyDescent="0.3">
      <c r="D11825" s="343"/>
    </row>
    <row r="11826" spans="4:4" x14ac:dyDescent="0.3">
      <c r="D11826" s="343"/>
    </row>
    <row r="11827" spans="4:4" x14ac:dyDescent="0.3">
      <c r="D11827" s="343"/>
    </row>
    <row r="11828" spans="4:4" x14ac:dyDescent="0.3">
      <c r="D11828" s="343"/>
    </row>
    <row r="11829" spans="4:4" x14ac:dyDescent="0.3">
      <c r="D11829" s="343"/>
    </row>
    <row r="11830" spans="4:4" x14ac:dyDescent="0.3">
      <c r="D11830" s="343"/>
    </row>
    <row r="11831" spans="4:4" x14ac:dyDescent="0.3">
      <c r="D11831" s="343"/>
    </row>
    <row r="11832" spans="4:4" x14ac:dyDescent="0.3">
      <c r="D11832" s="343"/>
    </row>
    <row r="11833" spans="4:4" x14ac:dyDescent="0.3">
      <c r="D11833" s="343"/>
    </row>
    <row r="11834" spans="4:4" x14ac:dyDescent="0.3">
      <c r="D11834" s="343"/>
    </row>
    <row r="11835" spans="4:4" x14ac:dyDescent="0.3">
      <c r="D11835" s="343"/>
    </row>
    <row r="11836" spans="4:4" x14ac:dyDescent="0.3">
      <c r="D11836" s="343"/>
    </row>
    <row r="11837" spans="4:4" x14ac:dyDescent="0.3">
      <c r="D11837" s="343"/>
    </row>
    <row r="11838" spans="4:4" x14ac:dyDescent="0.3">
      <c r="D11838" s="343"/>
    </row>
    <row r="11839" spans="4:4" x14ac:dyDescent="0.3">
      <c r="D11839" s="343"/>
    </row>
    <row r="11840" spans="4:4" x14ac:dyDescent="0.3">
      <c r="D11840" s="343"/>
    </row>
    <row r="11841" spans="4:4" x14ac:dyDescent="0.3">
      <c r="D11841" s="343"/>
    </row>
    <row r="11842" spans="4:4" x14ac:dyDescent="0.3">
      <c r="D11842" s="343"/>
    </row>
    <row r="11843" spans="4:4" x14ac:dyDescent="0.3">
      <c r="D11843" s="343"/>
    </row>
    <row r="11844" spans="4:4" x14ac:dyDescent="0.3">
      <c r="D11844" s="343"/>
    </row>
    <row r="11845" spans="4:4" x14ac:dyDescent="0.3">
      <c r="D11845" s="343"/>
    </row>
    <row r="11846" spans="4:4" x14ac:dyDescent="0.3">
      <c r="D11846" s="343"/>
    </row>
    <row r="11847" spans="4:4" x14ac:dyDescent="0.3">
      <c r="D11847" s="343"/>
    </row>
    <row r="11848" spans="4:4" x14ac:dyDescent="0.3">
      <c r="D11848" s="343"/>
    </row>
    <row r="11849" spans="4:4" x14ac:dyDescent="0.3">
      <c r="D11849" s="343"/>
    </row>
    <row r="11850" spans="4:4" x14ac:dyDescent="0.3">
      <c r="D11850" s="343"/>
    </row>
    <row r="11851" spans="4:4" x14ac:dyDescent="0.3">
      <c r="D11851" s="343"/>
    </row>
    <row r="11852" spans="4:4" x14ac:dyDescent="0.3">
      <c r="D11852" s="343"/>
    </row>
    <row r="11853" spans="4:4" x14ac:dyDescent="0.3">
      <c r="D11853" s="343"/>
    </row>
    <row r="11854" spans="4:4" x14ac:dyDescent="0.3">
      <c r="D11854" s="343"/>
    </row>
    <row r="11855" spans="4:4" x14ac:dyDescent="0.3">
      <c r="D11855" s="343"/>
    </row>
    <row r="11856" spans="4:4" x14ac:dyDescent="0.3">
      <c r="D11856" s="343"/>
    </row>
    <row r="11857" spans="4:4" x14ac:dyDescent="0.3">
      <c r="D11857" s="343"/>
    </row>
    <row r="11858" spans="4:4" x14ac:dyDescent="0.3">
      <c r="D11858" s="343"/>
    </row>
    <row r="11859" spans="4:4" x14ac:dyDescent="0.3">
      <c r="D11859" s="343"/>
    </row>
    <row r="11860" spans="4:4" x14ac:dyDescent="0.3">
      <c r="D11860" s="343"/>
    </row>
    <row r="11861" spans="4:4" x14ac:dyDescent="0.3">
      <c r="D11861" s="343"/>
    </row>
    <row r="11862" spans="4:4" x14ac:dyDescent="0.3">
      <c r="D11862" s="343"/>
    </row>
    <row r="11863" spans="4:4" x14ac:dyDescent="0.3">
      <c r="D11863" s="343"/>
    </row>
    <row r="11864" spans="4:4" x14ac:dyDescent="0.3">
      <c r="D11864" s="343"/>
    </row>
    <row r="11865" spans="4:4" x14ac:dyDescent="0.3">
      <c r="D11865" s="343"/>
    </row>
    <row r="11866" spans="4:4" x14ac:dyDescent="0.3">
      <c r="D11866" s="343"/>
    </row>
    <row r="11867" spans="4:4" x14ac:dyDescent="0.3">
      <c r="D11867" s="343"/>
    </row>
    <row r="11868" spans="4:4" x14ac:dyDescent="0.3">
      <c r="D11868" s="343"/>
    </row>
    <row r="11869" spans="4:4" x14ac:dyDescent="0.3">
      <c r="D11869" s="343"/>
    </row>
    <row r="11870" spans="4:4" x14ac:dyDescent="0.3">
      <c r="D11870" s="343"/>
    </row>
    <row r="11871" spans="4:4" x14ac:dyDescent="0.3">
      <c r="D11871" s="343"/>
    </row>
    <row r="11872" spans="4:4" x14ac:dyDescent="0.3">
      <c r="D11872" s="343"/>
    </row>
    <row r="11873" spans="4:4" x14ac:dyDescent="0.3">
      <c r="D11873" s="343"/>
    </row>
    <row r="11874" spans="4:4" x14ac:dyDescent="0.3">
      <c r="D11874" s="343"/>
    </row>
    <row r="11875" spans="4:4" x14ac:dyDescent="0.3">
      <c r="D11875" s="343"/>
    </row>
    <row r="11876" spans="4:4" x14ac:dyDescent="0.3">
      <c r="D11876" s="343"/>
    </row>
    <row r="11877" spans="4:4" x14ac:dyDescent="0.3">
      <c r="D11877" s="343"/>
    </row>
    <row r="11878" spans="4:4" x14ac:dyDescent="0.3">
      <c r="D11878" s="343"/>
    </row>
    <row r="11879" spans="4:4" x14ac:dyDescent="0.3">
      <c r="D11879" s="343"/>
    </row>
    <row r="11880" spans="4:4" x14ac:dyDescent="0.3">
      <c r="D11880" s="343"/>
    </row>
    <row r="11881" spans="4:4" x14ac:dyDescent="0.3">
      <c r="D11881" s="343"/>
    </row>
    <row r="11882" spans="4:4" x14ac:dyDescent="0.3">
      <c r="D11882" s="343"/>
    </row>
    <row r="11883" spans="4:4" x14ac:dyDescent="0.3">
      <c r="D11883" s="343"/>
    </row>
    <row r="11884" spans="4:4" x14ac:dyDescent="0.3">
      <c r="D11884" s="343"/>
    </row>
    <row r="11885" spans="4:4" x14ac:dyDescent="0.3">
      <c r="D11885" s="343"/>
    </row>
    <row r="11886" spans="4:4" x14ac:dyDescent="0.3">
      <c r="D11886" s="343"/>
    </row>
    <row r="11887" spans="4:4" x14ac:dyDescent="0.3">
      <c r="D11887" s="343"/>
    </row>
    <row r="11888" spans="4:4" x14ac:dyDescent="0.3">
      <c r="D11888" s="343"/>
    </row>
    <row r="11889" spans="4:4" x14ac:dyDescent="0.3">
      <c r="D11889" s="343"/>
    </row>
    <row r="11890" spans="4:4" x14ac:dyDescent="0.3">
      <c r="D11890" s="343"/>
    </row>
    <row r="11891" spans="4:4" x14ac:dyDescent="0.3">
      <c r="D11891" s="343"/>
    </row>
    <row r="11892" spans="4:4" x14ac:dyDescent="0.3">
      <c r="D11892" s="343"/>
    </row>
    <row r="11893" spans="4:4" x14ac:dyDescent="0.3">
      <c r="D11893" s="343"/>
    </row>
    <row r="11894" spans="4:4" x14ac:dyDescent="0.3">
      <c r="D11894" s="343"/>
    </row>
    <row r="11895" spans="4:4" x14ac:dyDescent="0.3">
      <c r="D11895" s="343"/>
    </row>
    <row r="11896" spans="4:4" x14ac:dyDescent="0.3">
      <c r="D11896" s="343"/>
    </row>
    <row r="11897" spans="4:4" x14ac:dyDescent="0.3">
      <c r="D11897" s="343"/>
    </row>
    <row r="11898" spans="4:4" x14ac:dyDescent="0.3">
      <c r="D11898" s="343"/>
    </row>
    <row r="11899" spans="4:4" x14ac:dyDescent="0.3">
      <c r="D11899" s="343"/>
    </row>
    <row r="11900" spans="4:4" x14ac:dyDescent="0.3">
      <c r="D11900" s="343"/>
    </row>
    <row r="11901" spans="4:4" x14ac:dyDescent="0.3">
      <c r="D11901" s="343"/>
    </row>
    <row r="11902" spans="4:4" x14ac:dyDescent="0.3">
      <c r="D11902" s="343"/>
    </row>
    <row r="11903" spans="4:4" x14ac:dyDescent="0.3">
      <c r="D11903" s="343"/>
    </row>
    <row r="11904" spans="4:4" x14ac:dyDescent="0.3">
      <c r="D11904" s="343"/>
    </row>
    <row r="11905" spans="4:4" x14ac:dyDescent="0.3">
      <c r="D11905" s="343"/>
    </row>
    <row r="11906" spans="4:4" x14ac:dyDescent="0.3">
      <c r="D11906" s="343"/>
    </row>
    <row r="11907" spans="4:4" x14ac:dyDescent="0.3">
      <c r="D11907" s="343"/>
    </row>
    <row r="11908" spans="4:4" x14ac:dyDescent="0.3">
      <c r="D11908" s="343"/>
    </row>
    <row r="11909" spans="4:4" x14ac:dyDescent="0.3">
      <c r="D11909" s="343"/>
    </row>
    <row r="11910" spans="4:4" x14ac:dyDescent="0.3">
      <c r="D11910" s="343"/>
    </row>
    <row r="11911" spans="4:4" x14ac:dyDescent="0.3">
      <c r="D11911" s="343"/>
    </row>
    <row r="11912" spans="4:4" x14ac:dyDescent="0.3">
      <c r="D11912" s="343"/>
    </row>
    <row r="11913" spans="4:4" x14ac:dyDescent="0.3">
      <c r="D11913" s="343"/>
    </row>
    <row r="11914" spans="4:4" x14ac:dyDescent="0.3">
      <c r="D11914" s="343"/>
    </row>
    <row r="11915" spans="4:4" x14ac:dyDescent="0.3">
      <c r="D11915" s="343"/>
    </row>
    <row r="11916" spans="4:4" x14ac:dyDescent="0.3">
      <c r="D11916" s="343"/>
    </row>
    <row r="11917" spans="4:4" x14ac:dyDescent="0.3">
      <c r="D11917" s="343"/>
    </row>
    <row r="11918" spans="4:4" x14ac:dyDescent="0.3">
      <c r="D11918" s="343"/>
    </row>
    <row r="11919" spans="4:4" x14ac:dyDescent="0.3">
      <c r="D11919" s="343"/>
    </row>
    <row r="11920" spans="4:4" x14ac:dyDescent="0.3">
      <c r="D11920" s="343"/>
    </row>
    <row r="11921" spans="4:4" x14ac:dyDescent="0.3">
      <c r="D11921" s="343"/>
    </row>
    <row r="11922" spans="4:4" x14ac:dyDescent="0.3">
      <c r="D11922" s="343"/>
    </row>
    <row r="11923" spans="4:4" x14ac:dyDescent="0.3">
      <c r="D11923" s="343"/>
    </row>
    <row r="11924" spans="4:4" x14ac:dyDescent="0.3">
      <c r="D11924" s="343"/>
    </row>
    <row r="11925" spans="4:4" x14ac:dyDescent="0.3">
      <c r="D11925" s="343"/>
    </row>
    <row r="11926" spans="4:4" x14ac:dyDescent="0.3">
      <c r="D11926" s="343"/>
    </row>
    <row r="11927" spans="4:4" x14ac:dyDescent="0.3">
      <c r="D11927" s="343"/>
    </row>
    <row r="11928" spans="4:4" x14ac:dyDescent="0.3">
      <c r="D11928" s="343"/>
    </row>
    <row r="11929" spans="4:4" x14ac:dyDescent="0.3">
      <c r="D11929" s="343"/>
    </row>
    <row r="11930" spans="4:4" x14ac:dyDescent="0.3">
      <c r="D11930" s="343"/>
    </row>
    <row r="11931" spans="4:4" x14ac:dyDescent="0.3">
      <c r="D11931" s="343"/>
    </row>
    <row r="11932" spans="4:4" x14ac:dyDescent="0.3">
      <c r="D11932" s="343"/>
    </row>
    <row r="11933" spans="4:4" x14ac:dyDescent="0.3">
      <c r="D11933" s="343"/>
    </row>
    <row r="11934" spans="4:4" x14ac:dyDescent="0.3">
      <c r="D11934" s="343"/>
    </row>
    <row r="11935" spans="4:4" x14ac:dyDescent="0.3">
      <c r="D11935" s="343"/>
    </row>
    <row r="11936" spans="4:4" x14ac:dyDescent="0.3">
      <c r="D11936" s="343"/>
    </row>
    <row r="11937" spans="4:4" x14ac:dyDescent="0.3">
      <c r="D11937" s="343"/>
    </row>
    <row r="11938" spans="4:4" x14ac:dyDescent="0.3">
      <c r="D11938" s="343"/>
    </row>
    <row r="11939" spans="4:4" x14ac:dyDescent="0.3">
      <c r="D11939" s="343"/>
    </row>
    <row r="11940" spans="4:4" x14ac:dyDescent="0.3">
      <c r="D11940" s="343"/>
    </row>
    <row r="11941" spans="4:4" x14ac:dyDescent="0.3">
      <c r="D11941" s="343"/>
    </row>
    <row r="11942" spans="4:4" x14ac:dyDescent="0.3">
      <c r="D11942" s="343"/>
    </row>
    <row r="11943" spans="4:4" x14ac:dyDescent="0.3">
      <c r="D11943" s="343"/>
    </row>
    <row r="11944" spans="4:4" x14ac:dyDescent="0.3">
      <c r="D11944" s="343"/>
    </row>
    <row r="11945" spans="4:4" x14ac:dyDescent="0.3">
      <c r="D11945" s="343"/>
    </row>
    <row r="11946" spans="4:4" x14ac:dyDescent="0.3">
      <c r="D11946" s="343"/>
    </row>
    <row r="11947" spans="4:4" x14ac:dyDescent="0.3">
      <c r="D11947" s="343"/>
    </row>
    <row r="11948" spans="4:4" x14ac:dyDescent="0.3">
      <c r="D11948" s="343"/>
    </row>
    <row r="11949" spans="4:4" x14ac:dyDescent="0.3">
      <c r="D11949" s="343"/>
    </row>
    <row r="11950" spans="4:4" x14ac:dyDescent="0.3">
      <c r="D11950" s="343"/>
    </row>
    <row r="11951" spans="4:4" x14ac:dyDescent="0.3">
      <c r="D11951" s="343"/>
    </row>
    <row r="11952" spans="4:4" x14ac:dyDescent="0.3">
      <c r="D11952" s="343"/>
    </row>
    <row r="11953" spans="4:4" x14ac:dyDescent="0.3">
      <c r="D11953" s="343"/>
    </row>
    <row r="11954" spans="4:4" x14ac:dyDescent="0.3">
      <c r="D11954" s="343"/>
    </row>
    <row r="11955" spans="4:4" x14ac:dyDescent="0.3">
      <c r="D11955" s="343"/>
    </row>
    <row r="11956" spans="4:4" x14ac:dyDescent="0.3">
      <c r="D11956" s="343"/>
    </row>
    <row r="11957" spans="4:4" x14ac:dyDescent="0.3">
      <c r="D11957" s="343"/>
    </row>
    <row r="11958" spans="4:4" x14ac:dyDescent="0.3">
      <c r="D11958" s="343"/>
    </row>
    <row r="11959" spans="4:4" x14ac:dyDescent="0.3">
      <c r="D11959" s="343"/>
    </row>
    <row r="11960" spans="4:4" x14ac:dyDescent="0.3">
      <c r="D11960" s="343"/>
    </row>
    <row r="11961" spans="4:4" x14ac:dyDescent="0.3">
      <c r="D11961" s="343"/>
    </row>
    <row r="11962" spans="4:4" x14ac:dyDescent="0.3">
      <c r="D11962" s="343"/>
    </row>
    <row r="11963" spans="4:4" x14ac:dyDescent="0.3">
      <c r="D11963" s="343"/>
    </row>
    <row r="11964" spans="4:4" x14ac:dyDescent="0.3">
      <c r="D11964" s="343"/>
    </row>
    <row r="11965" spans="4:4" x14ac:dyDescent="0.3">
      <c r="D11965" s="343"/>
    </row>
    <row r="11966" spans="4:4" x14ac:dyDescent="0.3">
      <c r="D11966" s="343"/>
    </row>
    <row r="11967" spans="4:4" x14ac:dyDescent="0.3">
      <c r="D11967" s="343"/>
    </row>
    <row r="11968" spans="4:4" x14ac:dyDescent="0.3">
      <c r="D11968" s="343"/>
    </row>
    <row r="11969" spans="4:4" x14ac:dyDescent="0.3">
      <c r="D11969" s="343"/>
    </row>
    <row r="11970" spans="4:4" x14ac:dyDescent="0.3">
      <c r="D11970" s="343"/>
    </row>
    <row r="11971" spans="4:4" x14ac:dyDescent="0.3">
      <c r="D11971" s="343"/>
    </row>
    <row r="11972" spans="4:4" x14ac:dyDescent="0.3">
      <c r="D11972" s="343"/>
    </row>
    <row r="11973" spans="4:4" x14ac:dyDescent="0.3">
      <c r="D11973" s="343"/>
    </row>
    <row r="11974" spans="4:4" x14ac:dyDescent="0.3">
      <c r="D11974" s="343"/>
    </row>
    <row r="11975" spans="4:4" x14ac:dyDescent="0.3">
      <c r="D11975" s="343"/>
    </row>
    <row r="11976" spans="4:4" x14ac:dyDescent="0.3">
      <c r="D11976" s="343"/>
    </row>
    <row r="11977" spans="4:4" x14ac:dyDescent="0.3">
      <c r="D11977" s="343"/>
    </row>
    <row r="11978" spans="4:4" x14ac:dyDescent="0.3">
      <c r="D11978" s="343"/>
    </row>
    <row r="11979" spans="4:4" x14ac:dyDescent="0.3">
      <c r="D11979" s="343"/>
    </row>
    <row r="11980" spans="4:4" x14ac:dyDescent="0.3">
      <c r="D11980" s="343"/>
    </row>
    <row r="11981" spans="4:4" x14ac:dyDescent="0.3">
      <c r="D11981" s="343"/>
    </row>
    <row r="11982" spans="4:4" x14ac:dyDescent="0.3">
      <c r="D11982" s="343"/>
    </row>
    <row r="11983" spans="4:4" x14ac:dyDescent="0.3">
      <c r="D11983" s="343"/>
    </row>
    <row r="11984" spans="4:4" x14ac:dyDescent="0.3">
      <c r="D11984" s="343"/>
    </row>
    <row r="11985" spans="4:4" x14ac:dyDescent="0.3">
      <c r="D11985" s="343"/>
    </row>
    <row r="11986" spans="4:4" x14ac:dyDescent="0.3">
      <c r="D11986" s="343"/>
    </row>
    <row r="11987" spans="4:4" x14ac:dyDescent="0.3">
      <c r="D11987" s="343"/>
    </row>
    <row r="11988" spans="4:4" x14ac:dyDescent="0.3">
      <c r="D11988" s="343"/>
    </row>
    <row r="11989" spans="4:4" x14ac:dyDescent="0.3">
      <c r="D11989" s="343"/>
    </row>
    <row r="11990" spans="4:4" x14ac:dyDescent="0.3">
      <c r="D11990" s="343"/>
    </row>
    <row r="11991" spans="4:4" x14ac:dyDescent="0.3">
      <c r="D11991" s="343"/>
    </row>
    <row r="11992" spans="4:4" x14ac:dyDescent="0.3">
      <c r="D11992" s="343"/>
    </row>
    <row r="11993" spans="4:4" x14ac:dyDescent="0.3">
      <c r="D11993" s="343"/>
    </row>
    <row r="11994" spans="4:4" x14ac:dyDescent="0.3">
      <c r="D11994" s="343"/>
    </row>
    <row r="11995" spans="4:4" x14ac:dyDescent="0.3">
      <c r="D11995" s="343"/>
    </row>
    <row r="11996" spans="4:4" x14ac:dyDescent="0.3">
      <c r="D11996" s="343"/>
    </row>
    <row r="11997" spans="4:4" x14ac:dyDescent="0.3">
      <c r="D11997" s="343"/>
    </row>
    <row r="11998" spans="4:4" x14ac:dyDescent="0.3">
      <c r="D11998" s="343"/>
    </row>
    <row r="11999" spans="4:4" x14ac:dyDescent="0.3">
      <c r="D11999" s="343"/>
    </row>
    <row r="12000" spans="4:4" x14ac:dyDescent="0.3">
      <c r="D12000" s="343"/>
    </row>
    <row r="12001" spans="4:4" x14ac:dyDescent="0.3">
      <c r="D12001" s="343"/>
    </row>
    <row r="12002" spans="4:4" x14ac:dyDescent="0.3">
      <c r="D12002" s="343"/>
    </row>
    <row r="12003" spans="4:4" x14ac:dyDescent="0.3">
      <c r="D12003" s="343"/>
    </row>
    <row r="12004" spans="4:4" x14ac:dyDescent="0.3">
      <c r="D12004" s="343"/>
    </row>
    <row r="12005" spans="4:4" x14ac:dyDescent="0.3">
      <c r="D12005" s="343"/>
    </row>
    <row r="12006" spans="4:4" x14ac:dyDescent="0.3">
      <c r="D12006" s="343"/>
    </row>
    <row r="12007" spans="4:4" x14ac:dyDescent="0.3">
      <c r="D12007" s="343"/>
    </row>
    <row r="12008" spans="4:4" x14ac:dyDescent="0.3">
      <c r="D12008" s="343"/>
    </row>
    <row r="12009" spans="4:4" x14ac:dyDescent="0.3">
      <c r="D12009" s="343"/>
    </row>
    <row r="12010" spans="4:4" x14ac:dyDescent="0.3">
      <c r="D12010" s="343"/>
    </row>
    <row r="12011" spans="4:4" x14ac:dyDescent="0.3">
      <c r="D12011" s="343"/>
    </row>
    <row r="12012" spans="4:4" x14ac:dyDescent="0.3">
      <c r="D12012" s="343"/>
    </row>
    <row r="12013" spans="4:4" x14ac:dyDescent="0.3">
      <c r="D12013" s="343"/>
    </row>
    <row r="12014" spans="4:4" x14ac:dyDescent="0.3">
      <c r="D12014" s="343"/>
    </row>
    <row r="12015" spans="4:4" x14ac:dyDescent="0.3">
      <c r="D12015" s="343"/>
    </row>
    <row r="12016" spans="4:4" x14ac:dyDescent="0.3">
      <c r="D12016" s="343"/>
    </row>
    <row r="12017" spans="4:4" x14ac:dyDescent="0.3">
      <c r="D12017" s="343"/>
    </row>
    <row r="12018" spans="4:4" x14ac:dyDescent="0.3">
      <c r="D12018" s="343"/>
    </row>
    <row r="12019" spans="4:4" x14ac:dyDescent="0.3">
      <c r="D12019" s="343"/>
    </row>
    <row r="12020" spans="4:4" x14ac:dyDescent="0.3">
      <c r="D12020" s="343"/>
    </row>
    <row r="12021" spans="4:4" x14ac:dyDescent="0.3">
      <c r="D12021" s="343"/>
    </row>
    <row r="12022" spans="4:4" x14ac:dyDescent="0.3">
      <c r="D12022" s="343"/>
    </row>
    <row r="12023" spans="4:4" x14ac:dyDescent="0.3">
      <c r="D12023" s="343"/>
    </row>
    <row r="12024" spans="4:4" x14ac:dyDescent="0.3">
      <c r="D12024" s="343"/>
    </row>
    <row r="12025" spans="4:4" x14ac:dyDescent="0.3">
      <c r="D12025" s="343"/>
    </row>
    <row r="12026" spans="4:4" x14ac:dyDescent="0.3">
      <c r="D12026" s="343"/>
    </row>
    <row r="12027" spans="4:4" x14ac:dyDescent="0.3">
      <c r="D12027" s="343"/>
    </row>
    <row r="12028" spans="4:4" x14ac:dyDescent="0.3">
      <c r="D12028" s="343"/>
    </row>
    <row r="12029" spans="4:4" x14ac:dyDescent="0.3">
      <c r="D12029" s="343"/>
    </row>
    <row r="12030" spans="4:4" x14ac:dyDescent="0.3">
      <c r="D12030" s="343"/>
    </row>
    <row r="12031" spans="4:4" x14ac:dyDescent="0.3">
      <c r="D12031" s="343"/>
    </row>
    <row r="12032" spans="4:4" x14ac:dyDescent="0.3">
      <c r="D12032" s="343"/>
    </row>
    <row r="12033" spans="4:4" x14ac:dyDescent="0.3">
      <c r="D12033" s="343"/>
    </row>
    <row r="12034" spans="4:4" x14ac:dyDescent="0.3">
      <c r="D12034" s="343"/>
    </row>
    <row r="12035" spans="4:4" x14ac:dyDescent="0.3">
      <c r="D12035" s="343"/>
    </row>
    <row r="12036" spans="4:4" x14ac:dyDescent="0.3">
      <c r="D12036" s="343"/>
    </row>
    <row r="12037" spans="4:4" x14ac:dyDescent="0.3">
      <c r="D12037" s="343"/>
    </row>
    <row r="12038" spans="4:4" x14ac:dyDescent="0.3">
      <c r="D12038" s="343"/>
    </row>
    <row r="12039" spans="4:4" x14ac:dyDescent="0.3">
      <c r="D12039" s="343"/>
    </row>
    <row r="12040" spans="4:4" x14ac:dyDescent="0.3">
      <c r="D12040" s="343"/>
    </row>
    <row r="12041" spans="4:4" x14ac:dyDescent="0.3">
      <c r="D12041" s="343"/>
    </row>
    <row r="12042" spans="4:4" x14ac:dyDescent="0.3">
      <c r="D12042" s="343"/>
    </row>
    <row r="12043" spans="4:4" x14ac:dyDescent="0.3">
      <c r="D12043" s="343"/>
    </row>
    <row r="12044" spans="4:4" x14ac:dyDescent="0.3">
      <c r="D12044" s="343"/>
    </row>
    <row r="12045" spans="4:4" x14ac:dyDescent="0.3">
      <c r="D12045" s="343"/>
    </row>
    <row r="12046" spans="4:4" x14ac:dyDescent="0.3">
      <c r="D12046" s="343"/>
    </row>
    <row r="12047" spans="4:4" x14ac:dyDescent="0.3">
      <c r="D12047" s="343"/>
    </row>
    <row r="12048" spans="4:4" x14ac:dyDescent="0.3">
      <c r="D12048" s="343"/>
    </row>
    <row r="12049" spans="4:4" x14ac:dyDescent="0.3">
      <c r="D12049" s="343"/>
    </row>
    <row r="12050" spans="4:4" x14ac:dyDescent="0.3">
      <c r="D12050" s="343"/>
    </row>
    <row r="12051" spans="4:4" x14ac:dyDescent="0.3">
      <c r="D12051" s="343"/>
    </row>
    <row r="12052" spans="4:4" x14ac:dyDescent="0.3">
      <c r="D12052" s="343"/>
    </row>
    <row r="12053" spans="4:4" x14ac:dyDescent="0.3">
      <c r="D12053" s="343"/>
    </row>
    <row r="12054" spans="4:4" x14ac:dyDescent="0.3">
      <c r="D12054" s="343"/>
    </row>
    <row r="12055" spans="4:4" x14ac:dyDescent="0.3">
      <c r="D12055" s="343"/>
    </row>
    <row r="12056" spans="4:4" x14ac:dyDescent="0.3">
      <c r="D12056" s="343"/>
    </row>
    <row r="12057" spans="4:4" x14ac:dyDescent="0.3">
      <c r="D12057" s="343"/>
    </row>
    <row r="12058" spans="4:4" x14ac:dyDescent="0.3">
      <c r="D12058" s="343"/>
    </row>
    <row r="12059" spans="4:4" x14ac:dyDescent="0.3">
      <c r="D12059" s="343"/>
    </row>
    <row r="12060" spans="4:4" x14ac:dyDescent="0.3">
      <c r="D12060" s="343"/>
    </row>
    <row r="12061" spans="4:4" x14ac:dyDescent="0.3">
      <c r="D12061" s="343"/>
    </row>
    <row r="12062" spans="4:4" x14ac:dyDescent="0.3">
      <c r="D12062" s="343"/>
    </row>
    <row r="12063" spans="4:4" x14ac:dyDescent="0.3">
      <c r="D12063" s="343"/>
    </row>
    <row r="12064" spans="4:4" x14ac:dyDescent="0.3">
      <c r="D12064" s="343"/>
    </row>
    <row r="12065" spans="4:4" x14ac:dyDescent="0.3">
      <c r="D12065" s="343"/>
    </row>
    <row r="12066" spans="4:4" x14ac:dyDescent="0.3">
      <c r="D12066" s="343"/>
    </row>
    <row r="12067" spans="4:4" x14ac:dyDescent="0.3">
      <c r="D12067" s="343"/>
    </row>
    <row r="12068" spans="4:4" x14ac:dyDescent="0.3">
      <c r="D12068" s="343"/>
    </row>
    <row r="12069" spans="4:4" x14ac:dyDescent="0.3">
      <c r="D12069" s="343"/>
    </row>
    <row r="12070" spans="4:4" x14ac:dyDescent="0.3">
      <c r="D12070" s="343"/>
    </row>
    <row r="12071" spans="4:4" x14ac:dyDescent="0.3">
      <c r="D12071" s="343"/>
    </row>
    <row r="12072" spans="4:4" x14ac:dyDescent="0.3">
      <c r="D12072" s="343"/>
    </row>
    <row r="12073" spans="4:4" x14ac:dyDescent="0.3">
      <c r="D12073" s="343"/>
    </row>
    <row r="12074" spans="4:4" x14ac:dyDescent="0.3">
      <c r="D12074" s="343"/>
    </row>
    <row r="12075" spans="4:4" x14ac:dyDescent="0.3">
      <c r="D12075" s="343"/>
    </row>
    <row r="12076" spans="4:4" x14ac:dyDescent="0.3">
      <c r="D12076" s="343"/>
    </row>
    <row r="12077" spans="4:4" x14ac:dyDescent="0.3">
      <c r="D12077" s="343"/>
    </row>
    <row r="12078" spans="4:4" x14ac:dyDescent="0.3">
      <c r="D12078" s="343"/>
    </row>
    <row r="12079" spans="4:4" x14ac:dyDescent="0.3">
      <c r="D12079" s="343"/>
    </row>
    <row r="12080" spans="4:4" x14ac:dyDescent="0.3">
      <c r="D12080" s="343"/>
    </row>
    <row r="12081" spans="4:4" x14ac:dyDescent="0.3">
      <c r="D12081" s="343"/>
    </row>
    <row r="12082" spans="4:4" x14ac:dyDescent="0.3">
      <c r="D12082" s="343"/>
    </row>
    <row r="12083" spans="4:4" x14ac:dyDescent="0.3">
      <c r="D12083" s="343"/>
    </row>
    <row r="12084" spans="4:4" x14ac:dyDescent="0.3">
      <c r="D12084" s="343"/>
    </row>
    <row r="12085" spans="4:4" x14ac:dyDescent="0.3">
      <c r="D12085" s="343"/>
    </row>
    <row r="12086" spans="4:4" x14ac:dyDescent="0.3">
      <c r="D12086" s="343"/>
    </row>
    <row r="12087" spans="4:4" x14ac:dyDescent="0.3">
      <c r="D12087" s="343"/>
    </row>
    <row r="12088" spans="4:4" x14ac:dyDescent="0.3">
      <c r="D12088" s="343"/>
    </row>
    <row r="12089" spans="4:4" x14ac:dyDescent="0.3">
      <c r="D12089" s="343"/>
    </row>
    <row r="12090" spans="4:4" x14ac:dyDescent="0.3">
      <c r="D12090" s="343"/>
    </row>
    <row r="12091" spans="4:4" x14ac:dyDescent="0.3">
      <c r="D12091" s="343"/>
    </row>
    <row r="12092" spans="4:4" x14ac:dyDescent="0.3">
      <c r="D12092" s="343"/>
    </row>
    <row r="12093" spans="4:4" x14ac:dyDescent="0.3">
      <c r="D12093" s="343"/>
    </row>
    <row r="12094" spans="4:4" x14ac:dyDescent="0.3">
      <c r="D12094" s="343"/>
    </row>
    <row r="12095" spans="4:4" x14ac:dyDescent="0.3">
      <c r="D12095" s="343"/>
    </row>
    <row r="12096" spans="4:4" x14ac:dyDescent="0.3">
      <c r="D12096" s="343"/>
    </row>
    <row r="12097" spans="4:4" x14ac:dyDescent="0.3">
      <c r="D12097" s="343"/>
    </row>
    <row r="12098" spans="4:4" x14ac:dyDescent="0.3">
      <c r="D12098" s="343"/>
    </row>
    <row r="12099" spans="4:4" x14ac:dyDescent="0.3">
      <c r="D12099" s="343"/>
    </row>
    <row r="12100" spans="4:4" x14ac:dyDescent="0.3">
      <c r="D12100" s="343"/>
    </row>
    <row r="12101" spans="4:4" x14ac:dyDescent="0.3">
      <c r="D12101" s="343"/>
    </row>
    <row r="12102" spans="4:4" x14ac:dyDescent="0.3">
      <c r="D12102" s="343"/>
    </row>
    <row r="12103" spans="4:4" x14ac:dyDescent="0.3">
      <c r="D12103" s="343"/>
    </row>
    <row r="12104" spans="4:4" x14ac:dyDescent="0.3">
      <c r="D12104" s="343"/>
    </row>
    <row r="12105" spans="4:4" x14ac:dyDescent="0.3">
      <c r="D12105" s="343"/>
    </row>
    <row r="12106" spans="4:4" x14ac:dyDescent="0.3">
      <c r="D12106" s="343"/>
    </row>
    <row r="12107" spans="4:4" x14ac:dyDescent="0.3">
      <c r="D12107" s="343"/>
    </row>
    <row r="12108" spans="4:4" x14ac:dyDescent="0.3">
      <c r="D12108" s="343"/>
    </row>
    <row r="12109" spans="4:4" x14ac:dyDescent="0.3">
      <c r="D12109" s="343"/>
    </row>
    <row r="12110" spans="4:4" x14ac:dyDescent="0.3">
      <c r="D12110" s="343"/>
    </row>
    <row r="12111" spans="4:4" x14ac:dyDescent="0.3">
      <c r="D12111" s="343"/>
    </row>
    <row r="12112" spans="4:4" x14ac:dyDescent="0.3">
      <c r="D12112" s="343"/>
    </row>
    <row r="12113" spans="4:4" x14ac:dyDescent="0.3">
      <c r="D12113" s="343"/>
    </row>
    <row r="12114" spans="4:4" x14ac:dyDescent="0.3">
      <c r="D12114" s="343"/>
    </row>
    <row r="12115" spans="4:4" x14ac:dyDescent="0.3">
      <c r="D12115" s="343"/>
    </row>
    <row r="12116" spans="4:4" x14ac:dyDescent="0.3">
      <c r="D12116" s="343"/>
    </row>
    <row r="12117" spans="4:4" x14ac:dyDescent="0.3">
      <c r="D12117" s="343"/>
    </row>
    <row r="12118" spans="4:4" x14ac:dyDescent="0.3">
      <c r="D12118" s="343"/>
    </row>
    <row r="12119" spans="4:4" x14ac:dyDescent="0.3">
      <c r="D12119" s="343"/>
    </row>
    <row r="12120" spans="4:4" x14ac:dyDescent="0.3">
      <c r="D12120" s="343"/>
    </row>
    <row r="12121" spans="4:4" x14ac:dyDescent="0.3">
      <c r="D12121" s="343"/>
    </row>
    <row r="12122" spans="4:4" x14ac:dyDescent="0.3">
      <c r="D12122" s="343"/>
    </row>
    <row r="12123" spans="4:4" x14ac:dyDescent="0.3">
      <c r="D12123" s="343"/>
    </row>
    <row r="12124" spans="4:4" x14ac:dyDescent="0.3">
      <c r="D12124" s="343"/>
    </row>
    <row r="12125" spans="4:4" x14ac:dyDescent="0.3">
      <c r="D12125" s="343"/>
    </row>
    <row r="12126" spans="4:4" x14ac:dyDescent="0.3">
      <c r="D12126" s="343"/>
    </row>
    <row r="12127" spans="4:4" x14ac:dyDescent="0.3">
      <c r="D12127" s="343"/>
    </row>
    <row r="12128" spans="4:4" x14ac:dyDescent="0.3">
      <c r="D12128" s="343"/>
    </row>
    <row r="12129" spans="4:4" x14ac:dyDescent="0.3">
      <c r="D12129" s="343"/>
    </row>
    <row r="12130" spans="4:4" x14ac:dyDescent="0.3">
      <c r="D12130" s="343"/>
    </row>
    <row r="12131" spans="4:4" x14ac:dyDescent="0.3">
      <c r="D12131" s="343"/>
    </row>
    <row r="12132" spans="4:4" x14ac:dyDescent="0.3">
      <c r="D12132" s="343"/>
    </row>
    <row r="12133" spans="4:4" x14ac:dyDescent="0.3">
      <c r="D12133" s="343"/>
    </row>
    <row r="12134" spans="4:4" x14ac:dyDescent="0.3">
      <c r="D12134" s="343"/>
    </row>
    <row r="12135" spans="4:4" x14ac:dyDescent="0.3">
      <c r="D12135" s="343"/>
    </row>
    <row r="12136" spans="4:4" x14ac:dyDescent="0.3">
      <c r="D12136" s="343"/>
    </row>
    <row r="12137" spans="4:4" x14ac:dyDescent="0.3">
      <c r="D12137" s="343"/>
    </row>
    <row r="12138" spans="4:4" x14ac:dyDescent="0.3">
      <c r="D12138" s="343"/>
    </row>
    <row r="12139" spans="4:4" x14ac:dyDescent="0.3">
      <c r="D12139" s="343"/>
    </row>
    <row r="12140" spans="4:4" x14ac:dyDescent="0.3">
      <c r="D12140" s="343"/>
    </row>
    <row r="12141" spans="4:4" x14ac:dyDescent="0.3">
      <c r="D12141" s="343"/>
    </row>
    <row r="12142" spans="4:4" x14ac:dyDescent="0.3">
      <c r="D12142" s="343"/>
    </row>
    <row r="12143" spans="4:4" x14ac:dyDescent="0.3">
      <c r="D12143" s="343"/>
    </row>
    <row r="12144" spans="4:4" x14ac:dyDescent="0.3">
      <c r="D12144" s="343"/>
    </row>
    <row r="12145" spans="4:4" x14ac:dyDescent="0.3">
      <c r="D12145" s="343"/>
    </row>
    <row r="12146" spans="4:4" x14ac:dyDescent="0.3">
      <c r="D12146" s="343"/>
    </row>
    <row r="12147" spans="4:4" x14ac:dyDescent="0.3">
      <c r="D12147" s="343"/>
    </row>
    <row r="12148" spans="4:4" x14ac:dyDescent="0.3">
      <c r="D12148" s="343"/>
    </row>
    <row r="12149" spans="4:4" x14ac:dyDescent="0.3">
      <c r="D12149" s="343"/>
    </row>
    <row r="12150" spans="4:4" x14ac:dyDescent="0.3">
      <c r="D12150" s="343"/>
    </row>
    <row r="12151" spans="4:4" x14ac:dyDescent="0.3">
      <c r="D12151" s="343"/>
    </row>
    <row r="12152" spans="4:4" x14ac:dyDescent="0.3">
      <c r="D12152" s="343"/>
    </row>
    <row r="12153" spans="4:4" x14ac:dyDescent="0.3">
      <c r="D12153" s="343"/>
    </row>
    <row r="12154" spans="4:4" x14ac:dyDescent="0.3">
      <c r="D12154" s="343"/>
    </row>
    <row r="12155" spans="4:4" x14ac:dyDescent="0.3">
      <c r="D12155" s="343"/>
    </row>
    <row r="12156" spans="4:4" x14ac:dyDescent="0.3">
      <c r="D12156" s="343"/>
    </row>
    <row r="12157" spans="4:4" x14ac:dyDescent="0.3">
      <c r="D12157" s="343"/>
    </row>
    <row r="12158" spans="4:4" x14ac:dyDescent="0.3">
      <c r="D12158" s="343"/>
    </row>
    <row r="12159" spans="4:4" x14ac:dyDescent="0.3">
      <c r="D12159" s="343"/>
    </row>
    <row r="12160" spans="4:4" x14ac:dyDescent="0.3">
      <c r="D12160" s="343"/>
    </row>
    <row r="12161" spans="4:4" x14ac:dyDescent="0.3">
      <c r="D12161" s="343"/>
    </row>
    <row r="12162" spans="4:4" x14ac:dyDescent="0.3">
      <c r="D12162" s="343"/>
    </row>
    <row r="12163" spans="4:4" x14ac:dyDescent="0.3">
      <c r="D12163" s="343"/>
    </row>
    <row r="12164" spans="4:4" x14ac:dyDescent="0.3">
      <c r="D12164" s="343"/>
    </row>
    <row r="12165" spans="4:4" x14ac:dyDescent="0.3">
      <c r="D12165" s="343"/>
    </row>
    <row r="12166" spans="4:4" x14ac:dyDescent="0.3">
      <c r="D12166" s="343"/>
    </row>
    <row r="12167" spans="4:4" x14ac:dyDescent="0.3">
      <c r="D12167" s="343"/>
    </row>
    <row r="12168" spans="4:4" x14ac:dyDescent="0.3">
      <c r="D12168" s="343"/>
    </row>
    <row r="12169" spans="4:4" x14ac:dyDescent="0.3">
      <c r="D12169" s="343"/>
    </row>
    <row r="12170" spans="4:4" x14ac:dyDescent="0.3">
      <c r="D12170" s="343"/>
    </row>
    <row r="12171" spans="4:4" x14ac:dyDescent="0.3">
      <c r="D12171" s="343"/>
    </row>
    <row r="12172" spans="4:4" x14ac:dyDescent="0.3">
      <c r="D12172" s="343"/>
    </row>
    <row r="12173" spans="4:4" x14ac:dyDescent="0.3">
      <c r="D12173" s="343"/>
    </row>
    <row r="12174" spans="4:4" x14ac:dyDescent="0.3">
      <c r="D12174" s="343"/>
    </row>
    <row r="12175" spans="4:4" x14ac:dyDescent="0.3">
      <c r="D12175" s="343"/>
    </row>
    <row r="12176" spans="4:4" x14ac:dyDescent="0.3">
      <c r="D12176" s="343"/>
    </row>
    <row r="12177" spans="4:4" x14ac:dyDescent="0.3">
      <c r="D12177" s="343"/>
    </row>
    <row r="12178" spans="4:4" x14ac:dyDescent="0.3">
      <c r="D12178" s="343"/>
    </row>
    <row r="12179" spans="4:4" x14ac:dyDescent="0.3">
      <c r="D12179" s="343"/>
    </row>
    <row r="12180" spans="4:4" x14ac:dyDescent="0.3">
      <c r="D12180" s="343"/>
    </row>
    <row r="12181" spans="4:4" x14ac:dyDescent="0.3">
      <c r="D12181" s="343"/>
    </row>
    <row r="12182" spans="4:4" x14ac:dyDescent="0.3">
      <c r="D12182" s="343"/>
    </row>
    <row r="12183" spans="4:4" x14ac:dyDescent="0.3">
      <c r="D12183" s="343"/>
    </row>
    <row r="12184" spans="4:4" x14ac:dyDescent="0.3">
      <c r="D12184" s="343"/>
    </row>
    <row r="12185" spans="4:4" x14ac:dyDescent="0.3">
      <c r="D12185" s="343"/>
    </row>
    <row r="12186" spans="4:4" x14ac:dyDescent="0.3">
      <c r="D12186" s="343"/>
    </row>
    <row r="12187" spans="4:4" x14ac:dyDescent="0.3">
      <c r="D12187" s="343"/>
    </row>
    <row r="12188" spans="4:4" x14ac:dyDescent="0.3">
      <c r="D12188" s="343"/>
    </row>
    <row r="12189" spans="4:4" x14ac:dyDescent="0.3">
      <c r="D12189" s="343"/>
    </row>
    <row r="12190" spans="4:4" x14ac:dyDescent="0.3">
      <c r="D12190" s="343"/>
    </row>
    <row r="12191" spans="4:4" x14ac:dyDescent="0.3">
      <c r="D12191" s="343"/>
    </row>
    <row r="12192" spans="4:4" x14ac:dyDescent="0.3">
      <c r="D12192" s="343"/>
    </row>
    <row r="12193" spans="4:4" x14ac:dyDescent="0.3">
      <c r="D12193" s="343"/>
    </row>
    <row r="12194" spans="4:4" x14ac:dyDescent="0.3">
      <c r="D12194" s="343"/>
    </row>
    <row r="12195" spans="4:4" x14ac:dyDescent="0.3">
      <c r="D12195" s="343"/>
    </row>
    <row r="12196" spans="4:4" x14ac:dyDescent="0.3">
      <c r="D12196" s="343"/>
    </row>
    <row r="12197" spans="4:4" x14ac:dyDescent="0.3">
      <c r="D12197" s="343"/>
    </row>
    <row r="12198" spans="4:4" x14ac:dyDescent="0.3">
      <c r="D12198" s="343"/>
    </row>
    <row r="12199" spans="4:4" x14ac:dyDescent="0.3">
      <c r="D12199" s="343"/>
    </row>
    <row r="12200" spans="4:4" x14ac:dyDescent="0.3">
      <c r="D12200" s="343"/>
    </row>
    <row r="12201" spans="4:4" x14ac:dyDescent="0.3">
      <c r="D12201" s="343"/>
    </row>
    <row r="12202" spans="4:4" x14ac:dyDescent="0.3">
      <c r="D12202" s="343"/>
    </row>
    <row r="12203" spans="4:4" x14ac:dyDescent="0.3">
      <c r="D12203" s="343"/>
    </row>
    <row r="12204" spans="4:4" x14ac:dyDescent="0.3">
      <c r="D12204" s="343"/>
    </row>
    <row r="12205" spans="4:4" x14ac:dyDescent="0.3">
      <c r="D12205" s="343"/>
    </row>
    <row r="12206" spans="4:4" x14ac:dyDescent="0.3">
      <c r="D12206" s="343"/>
    </row>
    <row r="12207" spans="4:4" x14ac:dyDescent="0.3">
      <c r="D12207" s="343"/>
    </row>
    <row r="12208" spans="4:4" x14ac:dyDescent="0.3">
      <c r="D12208" s="343"/>
    </row>
    <row r="12209" spans="4:4" x14ac:dyDescent="0.3">
      <c r="D12209" s="343"/>
    </row>
    <row r="12210" spans="4:4" x14ac:dyDescent="0.3">
      <c r="D12210" s="343"/>
    </row>
    <row r="12211" spans="4:4" x14ac:dyDescent="0.3">
      <c r="D12211" s="343"/>
    </row>
    <row r="12212" spans="4:4" x14ac:dyDescent="0.3">
      <c r="D12212" s="343"/>
    </row>
    <row r="12213" spans="4:4" x14ac:dyDescent="0.3">
      <c r="D12213" s="343"/>
    </row>
    <row r="12214" spans="4:4" x14ac:dyDescent="0.3">
      <c r="D12214" s="343"/>
    </row>
    <row r="12215" spans="4:4" x14ac:dyDescent="0.3">
      <c r="D12215" s="343"/>
    </row>
    <row r="12216" spans="4:4" x14ac:dyDescent="0.3">
      <c r="D12216" s="343"/>
    </row>
    <row r="12217" spans="4:4" x14ac:dyDescent="0.3">
      <c r="D12217" s="343"/>
    </row>
    <row r="12218" spans="4:4" x14ac:dyDescent="0.3">
      <c r="D12218" s="343"/>
    </row>
    <row r="12219" spans="4:4" x14ac:dyDescent="0.3">
      <c r="D12219" s="343"/>
    </row>
    <row r="12220" spans="4:4" x14ac:dyDescent="0.3">
      <c r="D12220" s="343"/>
    </row>
    <row r="12221" spans="4:4" x14ac:dyDescent="0.3">
      <c r="D12221" s="343"/>
    </row>
    <row r="12222" spans="4:4" x14ac:dyDescent="0.3">
      <c r="D12222" s="343"/>
    </row>
    <row r="12223" spans="4:4" x14ac:dyDescent="0.3">
      <c r="D12223" s="343"/>
    </row>
    <row r="12224" spans="4:4" x14ac:dyDescent="0.3">
      <c r="D12224" s="343"/>
    </row>
    <row r="12225" spans="4:4" x14ac:dyDescent="0.3">
      <c r="D12225" s="343"/>
    </row>
    <row r="12226" spans="4:4" x14ac:dyDescent="0.3">
      <c r="D12226" s="343"/>
    </row>
    <row r="12227" spans="4:4" x14ac:dyDescent="0.3">
      <c r="D12227" s="343"/>
    </row>
    <row r="12228" spans="4:4" x14ac:dyDescent="0.3">
      <c r="D12228" s="343"/>
    </row>
    <row r="12229" spans="4:4" x14ac:dyDescent="0.3">
      <c r="D12229" s="343"/>
    </row>
    <row r="12230" spans="4:4" x14ac:dyDescent="0.3">
      <c r="D12230" s="343"/>
    </row>
    <row r="12231" spans="4:4" x14ac:dyDescent="0.3">
      <c r="D12231" s="343"/>
    </row>
    <row r="12232" spans="4:4" x14ac:dyDescent="0.3">
      <c r="D12232" s="343"/>
    </row>
    <row r="12233" spans="4:4" x14ac:dyDescent="0.3">
      <c r="D12233" s="343"/>
    </row>
    <row r="12234" spans="4:4" x14ac:dyDescent="0.3">
      <c r="D12234" s="343"/>
    </row>
    <row r="12235" spans="4:4" x14ac:dyDescent="0.3">
      <c r="D12235" s="343"/>
    </row>
    <row r="12236" spans="4:4" x14ac:dyDescent="0.3">
      <c r="D12236" s="343"/>
    </row>
    <row r="12237" spans="4:4" x14ac:dyDescent="0.3">
      <c r="D12237" s="343"/>
    </row>
    <row r="12238" spans="4:4" x14ac:dyDescent="0.3">
      <c r="D12238" s="343"/>
    </row>
    <row r="12239" spans="4:4" x14ac:dyDescent="0.3">
      <c r="D12239" s="343"/>
    </row>
    <row r="12240" spans="4:4" x14ac:dyDescent="0.3">
      <c r="D12240" s="343"/>
    </row>
    <row r="12241" spans="4:4" x14ac:dyDescent="0.3">
      <c r="D12241" s="343"/>
    </row>
    <row r="12242" spans="4:4" x14ac:dyDescent="0.3">
      <c r="D12242" s="343"/>
    </row>
    <row r="12243" spans="4:4" x14ac:dyDescent="0.3">
      <c r="D12243" s="343"/>
    </row>
    <row r="12244" spans="4:4" x14ac:dyDescent="0.3">
      <c r="D12244" s="343"/>
    </row>
    <row r="12245" spans="4:4" x14ac:dyDescent="0.3">
      <c r="D12245" s="343"/>
    </row>
    <row r="12246" spans="4:4" x14ac:dyDescent="0.3">
      <c r="D12246" s="343"/>
    </row>
    <row r="12247" spans="4:4" x14ac:dyDescent="0.3">
      <c r="D12247" s="343"/>
    </row>
    <row r="12248" spans="4:4" x14ac:dyDescent="0.3">
      <c r="D12248" s="343"/>
    </row>
    <row r="12249" spans="4:4" x14ac:dyDescent="0.3">
      <c r="D12249" s="343"/>
    </row>
    <row r="12250" spans="4:4" x14ac:dyDescent="0.3">
      <c r="D12250" s="343"/>
    </row>
    <row r="12251" spans="4:4" x14ac:dyDescent="0.3">
      <c r="D12251" s="343"/>
    </row>
    <row r="12252" spans="4:4" x14ac:dyDescent="0.3">
      <c r="D12252" s="343"/>
    </row>
    <row r="12253" spans="4:4" x14ac:dyDescent="0.3">
      <c r="D12253" s="343"/>
    </row>
    <row r="12254" spans="4:4" x14ac:dyDescent="0.3">
      <c r="D12254" s="343"/>
    </row>
    <row r="12255" spans="4:4" x14ac:dyDescent="0.3">
      <c r="D12255" s="343"/>
    </row>
    <row r="12256" spans="4:4" x14ac:dyDescent="0.3">
      <c r="D12256" s="343"/>
    </row>
    <row r="12257" spans="4:4" x14ac:dyDescent="0.3">
      <c r="D12257" s="343"/>
    </row>
    <row r="12258" spans="4:4" x14ac:dyDescent="0.3">
      <c r="D12258" s="343"/>
    </row>
    <row r="12259" spans="4:4" x14ac:dyDescent="0.3">
      <c r="D12259" s="343"/>
    </row>
    <row r="12260" spans="4:4" x14ac:dyDescent="0.3">
      <c r="D12260" s="343"/>
    </row>
    <row r="12261" spans="4:4" x14ac:dyDescent="0.3">
      <c r="D12261" s="343"/>
    </row>
    <row r="12262" spans="4:4" x14ac:dyDescent="0.3">
      <c r="D12262" s="343"/>
    </row>
    <row r="12263" spans="4:4" x14ac:dyDescent="0.3">
      <c r="D12263" s="343"/>
    </row>
    <row r="12264" spans="4:4" x14ac:dyDescent="0.3">
      <c r="D12264" s="343"/>
    </row>
    <row r="12265" spans="4:4" x14ac:dyDescent="0.3">
      <c r="D12265" s="343"/>
    </row>
    <row r="12266" spans="4:4" x14ac:dyDescent="0.3">
      <c r="D12266" s="343"/>
    </row>
    <row r="12267" spans="4:4" x14ac:dyDescent="0.3">
      <c r="D12267" s="343"/>
    </row>
    <row r="12268" spans="4:4" x14ac:dyDescent="0.3">
      <c r="D12268" s="343"/>
    </row>
    <row r="12269" spans="4:4" x14ac:dyDescent="0.3">
      <c r="D12269" s="343"/>
    </row>
    <row r="12270" spans="4:4" x14ac:dyDescent="0.3">
      <c r="D12270" s="343"/>
    </row>
    <row r="12271" spans="4:4" x14ac:dyDescent="0.3">
      <c r="D12271" s="343"/>
    </row>
    <row r="12272" spans="4:4" x14ac:dyDescent="0.3">
      <c r="D12272" s="343"/>
    </row>
    <row r="12273" spans="4:4" x14ac:dyDescent="0.3">
      <c r="D12273" s="343"/>
    </row>
    <row r="12274" spans="4:4" x14ac:dyDescent="0.3">
      <c r="D12274" s="343"/>
    </row>
    <row r="12275" spans="4:4" x14ac:dyDescent="0.3">
      <c r="D12275" s="343"/>
    </row>
    <row r="12276" spans="4:4" x14ac:dyDescent="0.3">
      <c r="D12276" s="343"/>
    </row>
    <row r="12277" spans="4:4" x14ac:dyDescent="0.3">
      <c r="D12277" s="343"/>
    </row>
    <row r="12278" spans="4:4" x14ac:dyDescent="0.3">
      <c r="D12278" s="343"/>
    </row>
    <row r="12279" spans="4:4" x14ac:dyDescent="0.3">
      <c r="D12279" s="343"/>
    </row>
    <row r="12280" spans="4:4" x14ac:dyDescent="0.3">
      <c r="D12280" s="343"/>
    </row>
    <row r="12281" spans="4:4" x14ac:dyDescent="0.3">
      <c r="D12281" s="343"/>
    </row>
    <row r="12282" spans="4:4" x14ac:dyDescent="0.3">
      <c r="D12282" s="343"/>
    </row>
    <row r="12283" spans="4:4" x14ac:dyDescent="0.3">
      <c r="D12283" s="343"/>
    </row>
    <row r="12284" spans="4:4" x14ac:dyDescent="0.3">
      <c r="D12284" s="343"/>
    </row>
    <row r="12285" spans="4:4" x14ac:dyDescent="0.3">
      <c r="D12285" s="343"/>
    </row>
    <row r="12286" spans="4:4" x14ac:dyDescent="0.3">
      <c r="D12286" s="343"/>
    </row>
    <row r="12287" spans="4:4" x14ac:dyDescent="0.3">
      <c r="D12287" s="343"/>
    </row>
    <row r="12288" spans="4:4" x14ac:dyDescent="0.3">
      <c r="D12288" s="343"/>
    </row>
    <row r="12289" spans="4:4" x14ac:dyDescent="0.3">
      <c r="D12289" s="343"/>
    </row>
    <row r="12290" spans="4:4" x14ac:dyDescent="0.3">
      <c r="D12290" s="343"/>
    </row>
    <row r="12291" spans="4:4" x14ac:dyDescent="0.3">
      <c r="D12291" s="343"/>
    </row>
    <row r="12292" spans="4:4" x14ac:dyDescent="0.3">
      <c r="D12292" s="343"/>
    </row>
    <row r="12293" spans="4:4" x14ac:dyDescent="0.3">
      <c r="D12293" s="343"/>
    </row>
    <row r="12294" spans="4:4" x14ac:dyDescent="0.3">
      <c r="D12294" s="343"/>
    </row>
    <row r="12295" spans="4:4" x14ac:dyDescent="0.3">
      <c r="D12295" s="343"/>
    </row>
    <row r="12296" spans="4:4" x14ac:dyDescent="0.3">
      <c r="D12296" s="343"/>
    </row>
    <row r="12297" spans="4:4" x14ac:dyDescent="0.3">
      <c r="D12297" s="343"/>
    </row>
    <row r="12298" spans="4:4" x14ac:dyDescent="0.3">
      <c r="D12298" s="343"/>
    </row>
    <row r="12299" spans="4:4" x14ac:dyDescent="0.3">
      <c r="D12299" s="343"/>
    </row>
    <row r="12300" spans="4:4" x14ac:dyDescent="0.3">
      <c r="D12300" s="343"/>
    </row>
    <row r="12301" spans="4:4" x14ac:dyDescent="0.3">
      <c r="D12301" s="343"/>
    </row>
    <row r="12302" spans="4:4" x14ac:dyDescent="0.3">
      <c r="D12302" s="343"/>
    </row>
    <row r="12303" spans="4:4" x14ac:dyDescent="0.3">
      <c r="D12303" s="343"/>
    </row>
    <row r="12304" spans="4:4" x14ac:dyDescent="0.3">
      <c r="D12304" s="343"/>
    </row>
    <row r="12305" spans="4:4" x14ac:dyDescent="0.3">
      <c r="D12305" s="343"/>
    </row>
    <row r="12306" spans="4:4" x14ac:dyDescent="0.3">
      <c r="D12306" s="343"/>
    </row>
    <row r="12307" spans="4:4" x14ac:dyDescent="0.3">
      <c r="D12307" s="343"/>
    </row>
    <row r="12308" spans="4:4" x14ac:dyDescent="0.3">
      <c r="D12308" s="343"/>
    </row>
    <row r="12309" spans="4:4" x14ac:dyDescent="0.3">
      <c r="D12309" s="343"/>
    </row>
    <row r="12310" spans="4:4" x14ac:dyDescent="0.3">
      <c r="D12310" s="343"/>
    </row>
    <row r="12311" spans="4:4" x14ac:dyDescent="0.3">
      <c r="D12311" s="343"/>
    </row>
    <row r="12312" spans="4:4" x14ac:dyDescent="0.3">
      <c r="D12312" s="343"/>
    </row>
    <row r="12313" spans="4:4" x14ac:dyDescent="0.3">
      <c r="D12313" s="343"/>
    </row>
    <row r="12314" spans="4:4" x14ac:dyDescent="0.3">
      <c r="D12314" s="343"/>
    </row>
    <row r="12315" spans="4:4" x14ac:dyDescent="0.3">
      <c r="D12315" s="343"/>
    </row>
    <row r="12316" spans="4:4" x14ac:dyDescent="0.3">
      <c r="D12316" s="343"/>
    </row>
    <row r="12317" spans="4:4" x14ac:dyDescent="0.3">
      <c r="D12317" s="343"/>
    </row>
    <row r="12318" spans="4:4" x14ac:dyDescent="0.3">
      <c r="D12318" s="343"/>
    </row>
    <row r="12319" spans="4:4" x14ac:dyDescent="0.3">
      <c r="D12319" s="343"/>
    </row>
    <row r="12320" spans="4:4" x14ac:dyDescent="0.3">
      <c r="D12320" s="343"/>
    </row>
    <row r="12321" spans="4:4" x14ac:dyDescent="0.3">
      <c r="D12321" s="343"/>
    </row>
    <row r="12322" spans="4:4" x14ac:dyDescent="0.3">
      <c r="D12322" s="343"/>
    </row>
    <row r="12323" spans="4:4" x14ac:dyDescent="0.3">
      <c r="D12323" s="343"/>
    </row>
    <row r="12324" spans="4:4" x14ac:dyDescent="0.3">
      <c r="D12324" s="343"/>
    </row>
    <row r="12325" spans="4:4" x14ac:dyDescent="0.3">
      <c r="D12325" s="343"/>
    </row>
    <row r="12326" spans="4:4" x14ac:dyDescent="0.3">
      <c r="D12326" s="343"/>
    </row>
    <row r="12327" spans="4:4" x14ac:dyDescent="0.3">
      <c r="D12327" s="343"/>
    </row>
    <row r="12328" spans="4:4" x14ac:dyDescent="0.3">
      <c r="D12328" s="343"/>
    </row>
    <row r="12329" spans="4:4" x14ac:dyDescent="0.3">
      <c r="D12329" s="343"/>
    </row>
    <row r="12330" spans="4:4" x14ac:dyDescent="0.3">
      <c r="D12330" s="343"/>
    </row>
    <row r="12331" spans="4:4" x14ac:dyDescent="0.3">
      <c r="D12331" s="343"/>
    </row>
    <row r="12332" spans="4:4" x14ac:dyDescent="0.3">
      <c r="D12332" s="343"/>
    </row>
    <row r="12333" spans="4:4" x14ac:dyDescent="0.3">
      <c r="D12333" s="343"/>
    </row>
    <row r="12334" spans="4:4" x14ac:dyDescent="0.3">
      <c r="D12334" s="343"/>
    </row>
    <row r="12335" spans="4:4" x14ac:dyDescent="0.3">
      <c r="D12335" s="343"/>
    </row>
    <row r="12336" spans="4:4" x14ac:dyDescent="0.3">
      <c r="D12336" s="343"/>
    </row>
    <row r="12337" spans="4:4" x14ac:dyDescent="0.3">
      <c r="D12337" s="343"/>
    </row>
    <row r="12338" spans="4:4" x14ac:dyDescent="0.3">
      <c r="D12338" s="343"/>
    </row>
    <row r="12339" spans="4:4" x14ac:dyDescent="0.3">
      <c r="D12339" s="343"/>
    </row>
    <row r="12340" spans="4:4" x14ac:dyDescent="0.3">
      <c r="D12340" s="343"/>
    </row>
    <row r="12341" spans="4:4" x14ac:dyDescent="0.3">
      <c r="D12341" s="343"/>
    </row>
    <row r="12342" spans="4:4" x14ac:dyDescent="0.3">
      <c r="D12342" s="343"/>
    </row>
    <row r="12343" spans="4:4" x14ac:dyDescent="0.3">
      <c r="D12343" s="343"/>
    </row>
    <row r="12344" spans="4:4" x14ac:dyDescent="0.3">
      <c r="D12344" s="343"/>
    </row>
    <row r="12345" spans="4:4" x14ac:dyDescent="0.3">
      <c r="D12345" s="343"/>
    </row>
    <row r="12346" spans="4:4" x14ac:dyDescent="0.3">
      <c r="D12346" s="343"/>
    </row>
    <row r="12347" spans="4:4" x14ac:dyDescent="0.3">
      <c r="D12347" s="343"/>
    </row>
    <row r="12348" spans="4:4" x14ac:dyDescent="0.3">
      <c r="D12348" s="343"/>
    </row>
    <row r="12349" spans="4:4" x14ac:dyDescent="0.3">
      <c r="D12349" s="343"/>
    </row>
    <row r="12350" spans="4:4" x14ac:dyDescent="0.3">
      <c r="D12350" s="343"/>
    </row>
    <row r="12351" spans="4:4" x14ac:dyDescent="0.3">
      <c r="D12351" s="343"/>
    </row>
    <row r="12352" spans="4:4" x14ac:dyDescent="0.3">
      <c r="D12352" s="343"/>
    </row>
    <row r="12353" spans="4:4" x14ac:dyDescent="0.3">
      <c r="D12353" s="343"/>
    </row>
    <row r="12354" spans="4:4" x14ac:dyDescent="0.3">
      <c r="D12354" s="343"/>
    </row>
    <row r="12355" spans="4:4" x14ac:dyDescent="0.3">
      <c r="D12355" s="343"/>
    </row>
    <row r="12356" spans="4:4" x14ac:dyDescent="0.3">
      <c r="D12356" s="343"/>
    </row>
    <row r="12357" spans="4:4" x14ac:dyDescent="0.3">
      <c r="D12357" s="343"/>
    </row>
    <row r="12358" spans="4:4" x14ac:dyDescent="0.3">
      <c r="D12358" s="343"/>
    </row>
    <row r="12359" spans="4:4" x14ac:dyDescent="0.3">
      <c r="D12359" s="343"/>
    </row>
    <row r="12360" spans="4:4" x14ac:dyDescent="0.3">
      <c r="D12360" s="343"/>
    </row>
    <row r="12361" spans="4:4" x14ac:dyDescent="0.3">
      <c r="D12361" s="343"/>
    </row>
    <row r="12362" spans="4:4" x14ac:dyDescent="0.3">
      <c r="D12362" s="343"/>
    </row>
    <row r="12363" spans="4:4" x14ac:dyDescent="0.3">
      <c r="D12363" s="343"/>
    </row>
    <row r="12364" spans="4:4" x14ac:dyDescent="0.3">
      <c r="D12364" s="343"/>
    </row>
    <row r="12365" spans="4:4" x14ac:dyDescent="0.3">
      <c r="D12365" s="343"/>
    </row>
    <row r="12366" spans="4:4" x14ac:dyDescent="0.3">
      <c r="D12366" s="343"/>
    </row>
    <row r="12367" spans="4:4" x14ac:dyDescent="0.3">
      <c r="D12367" s="343"/>
    </row>
    <row r="12368" spans="4:4" x14ac:dyDescent="0.3">
      <c r="D12368" s="343"/>
    </row>
    <row r="12369" spans="4:4" x14ac:dyDescent="0.3">
      <c r="D12369" s="343"/>
    </row>
    <row r="12370" spans="4:4" x14ac:dyDescent="0.3">
      <c r="D12370" s="343"/>
    </row>
    <row r="12371" spans="4:4" x14ac:dyDescent="0.3">
      <c r="D12371" s="343"/>
    </row>
    <row r="12372" spans="4:4" x14ac:dyDescent="0.3">
      <c r="D12372" s="343"/>
    </row>
    <row r="12373" spans="4:4" x14ac:dyDescent="0.3">
      <c r="D12373" s="343"/>
    </row>
    <row r="12374" spans="4:4" x14ac:dyDescent="0.3">
      <c r="D12374" s="343"/>
    </row>
    <row r="12375" spans="4:4" x14ac:dyDescent="0.3">
      <c r="D12375" s="343"/>
    </row>
    <row r="12376" spans="4:4" x14ac:dyDescent="0.3">
      <c r="D12376" s="343"/>
    </row>
    <row r="12377" spans="4:4" x14ac:dyDescent="0.3">
      <c r="D12377" s="343"/>
    </row>
    <row r="12378" spans="4:4" x14ac:dyDescent="0.3">
      <c r="D12378" s="343"/>
    </row>
    <row r="12379" spans="4:4" x14ac:dyDescent="0.3">
      <c r="D12379" s="343"/>
    </row>
    <row r="12380" spans="4:4" x14ac:dyDescent="0.3">
      <c r="D12380" s="343"/>
    </row>
    <row r="12381" spans="4:4" x14ac:dyDescent="0.3">
      <c r="D12381" s="343"/>
    </row>
    <row r="12382" spans="4:4" x14ac:dyDescent="0.3">
      <c r="D12382" s="343"/>
    </row>
    <row r="12383" spans="4:4" x14ac:dyDescent="0.3">
      <c r="D12383" s="343"/>
    </row>
    <row r="12384" spans="4:4" x14ac:dyDescent="0.3">
      <c r="D12384" s="343"/>
    </row>
    <row r="12385" spans="4:4" x14ac:dyDescent="0.3">
      <c r="D12385" s="343"/>
    </row>
    <row r="12386" spans="4:4" x14ac:dyDescent="0.3">
      <c r="D12386" s="343"/>
    </row>
    <row r="12387" spans="4:4" x14ac:dyDescent="0.3">
      <c r="D12387" s="343"/>
    </row>
    <row r="12388" spans="4:4" x14ac:dyDescent="0.3">
      <c r="D12388" s="343"/>
    </row>
    <row r="12389" spans="4:4" x14ac:dyDescent="0.3">
      <c r="D12389" s="343"/>
    </row>
    <row r="12390" spans="4:4" x14ac:dyDescent="0.3">
      <c r="D12390" s="343"/>
    </row>
    <row r="12391" spans="4:4" x14ac:dyDescent="0.3">
      <c r="D12391" s="343"/>
    </row>
    <row r="12392" spans="4:4" x14ac:dyDescent="0.3">
      <c r="D12392" s="343"/>
    </row>
    <row r="12393" spans="4:4" x14ac:dyDescent="0.3">
      <c r="D12393" s="343"/>
    </row>
    <row r="12394" spans="4:4" x14ac:dyDescent="0.3">
      <c r="D12394" s="343"/>
    </row>
    <row r="12395" spans="4:4" x14ac:dyDescent="0.3">
      <c r="D12395" s="343"/>
    </row>
    <row r="12396" spans="4:4" x14ac:dyDescent="0.3">
      <c r="D12396" s="343"/>
    </row>
    <row r="12397" spans="4:4" x14ac:dyDescent="0.3">
      <c r="D12397" s="343"/>
    </row>
    <row r="12398" spans="4:4" x14ac:dyDescent="0.3">
      <c r="D12398" s="343"/>
    </row>
    <row r="12399" spans="4:4" x14ac:dyDescent="0.3">
      <c r="D12399" s="343"/>
    </row>
    <row r="12400" spans="4:4" x14ac:dyDescent="0.3">
      <c r="D12400" s="343"/>
    </row>
    <row r="12401" spans="4:4" x14ac:dyDescent="0.3">
      <c r="D12401" s="343"/>
    </row>
    <row r="12402" spans="4:4" x14ac:dyDescent="0.3">
      <c r="D12402" s="343"/>
    </row>
    <row r="12403" spans="4:4" x14ac:dyDescent="0.3">
      <c r="D12403" s="343"/>
    </row>
    <row r="12404" spans="4:4" x14ac:dyDescent="0.3">
      <c r="D12404" s="343"/>
    </row>
    <row r="12405" spans="4:4" x14ac:dyDescent="0.3">
      <c r="D12405" s="343"/>
    </row>
    <row r="12406" spans="4:4" x14ac:dyDescent="0.3">
      <c r="D12406" s="343"/>
    </row>
    <row r="12407" spans="4:4" x14ac:dyDescent="0.3">
      <c r="D12407" s="343"/>
    </row>
    <row r="12408" spans="4:4" x14ac:dyDescent="0.3">
      <c r="D12408" s="343"/>
    </row>
    <row r="12409" spans="4:4" x14ac:dyDescent="0.3">
      <c r="D12409" s="343"/>
    </row>
    <row r="12410" spans="4:4" x14ac:dyDescent="0.3">
      <c r="D12410" s="343"/>
    </row>
    <row r="12411" spans="4:4" x14ac:dyDescent="0.3">
      <c r="D12411" s="343"/>
    </row>
    <row r="12412" spans="4:4" x14ac:dyDescent="0.3">
      <c r="D12412" s="343"/>
    </row>
    <row r="12413" spans="4:4" x14ac:dyDescent="0.3">
      <c r="D12413" s="343"/>
    </row>
    <row r="12414" spans="4:4" x14ac:dyDescent="0.3">
      <c r="D12414" s="343"/>
    </row>
    <row r="12415" spans="4:4" x14ac:dyDescent="0.3">
      <c r="D12415" s="343"/>
    </row>
    <row r="12416" spans="4:4" x14ac:dyDescent="0.3">
      <c r="D12416" s="343"/>
    </row>
    <row r="12417" spans="4:4" x14ac:dyDescent="0.3">
      <c r="D12417" s="343"/>
    </row>
    <row r="12418" spans="4:4" x14ac:dyDescent="0.3">
      <c r="D12418" s="343"/>
    </row>
    <row r="12419" spans="4:4" x14ac:dyDescent="0.3">
      <c r="D12419" s="343"/>
    </row>
    <row r="12420" spans="4:4" x14ac:dyDescent="0.3">
      <c r="D12420" s="343"/>
    </row>
    <row r="12421" spans="4:4" x14ac:dyDescent="0.3">
      <c r="D12421" s="343"/>
    </row>
    <row r="12422" spans="4:4" x14ac:dyDescent="0.3">
      <c r="D12422" s="343"/>
    </row>
    <row r="12423" spans="4:4" x14ac:dyDescent="0.3">
      <c r="D12423" s="343"/>
    </row>
    <row r="12424" spans="4:4" x14ac:dyDescent="0.3">
      <c r="D12424" s="343"/>
    </row>
    <row r="12425" spans="4:4" x14ac:dyDescent="0.3">
      <c r="D12425" s="343"/>
    </row>
    <row r="12426" spans="4:4" x14ac:dyDescent="0.3">
      <c r="D12426" s="343"/>
    </row>
    <row r="12427" spans="4:4" x14ac:dyDescent="0.3">
      <c r="D12427" s="343"/>
    </row>
    <row r="12428" spans="4:4" x14ac:dyDescent="0.3">
      <c r="D12428" s="343"/>
    </row>
    <row r="12429" spans="4:4" x14ac:dyDescent="0.3">
      <c r="D12429" s="343"/>
    </row>
    <row r="12430" spans="4:4" x14ac:dyDescent="0.3">
      <c r="D12430" s="343"/>
    </row>
    <row r="12431" spans="4:4" x14ac:dyDescent="0.3">
      <c r="D12431" s="343"/>
    </row>
    <row r="12432" spans="4:4" x14ac:dyDescent="0.3">
      <c r="D12432" s="343"/>
    </row>
    <row r="12433" spans="4:4" x14ac:dyDescent="0.3">
      <c r="D12433" s="343"/>
    </row>
    <row r="12434" spans="4:4" x14ac:dyDescent="0.3">
      <c r="D12434" s="343"/>
    </row>
    <row r="12435" spans="4:4" x14ac:dyDescent="0.3">
      <c r="D12435" s="343"/>
    </row>
    <row r="12436" spans="4:4" x14ac:dyDescent="0.3">
      <c r="D12436" s="343"/>
    </row>
    <row r="12437" spans="4:4" x14ac:dyDescent="0.3">
      <c r="D12437" s="343"/>
    </row>
    <row r="12438" spans="4:4" x14ac:dyDescent="0.3">
      <c r="D12438" s="343"/>
    </row>
    <row r="12439" spans="4:4" x14ac:dyDescent="0.3">
      <c r="D12439" s="343"/>
    </row>
    <row r="12440" spans="4:4" x14ac:dyDescent="0.3">
      <c r="D12440" s="343"/>
    </row>
    <row r="12441" spans="4:4" x14ac:dyDescent="0.3">
      <c r="D12441" s="343"/>
    </row>
    <row r="12442" spans="4:4" x14ac:dyDescent="0.3">
      <c r="D12442" s="343"/>
    </row>
    <row r="12443" spans="4:4" x14ac:dyDescent="0.3">
      <c r="D12443" s="343"/>
    </row>
    <row r="12444" spans="4:4" x14ac:dyDescent="0.3">
      <c r="D12444" s="343"/>
    </row>
    <row r="12445" spans="4:4" x14ac:dyDescent="0.3">
      <c r="D12445" s="343"/>
    </row>
    <row r="12446" spans="4:4" x14ac:dyDescent="0.3">
      <c r="D12446" s="343"/>
    </row>
    <row r="12447" spans="4:4" x14ac:dyDescent="0.3">
      <c r="D12447" s="343"/>
    </row>
    <row r="12448" spans="4:4" x14ac:dyDescent="0.3">
      <c r="D12448" s="343"/>
    </row>
    <row r="12449" spans="4:4" x14ac:dyDescent="0.3">
      <c r="D12449" s="343"/>
    </row>
    <row r="12450" spans="4:4" x14ac:dyDescent="0.3">
      <c r="D12450" s="343"/>
    </row>
    <row r="12451" spans="4:4" x14ac:dyDescent="0.3">
      <c r="D12451" s="343"/>
    </row>
    <row r="12452" spans="4:4" x14ac:dyDescent="0.3">
      <c r="D12452" s="343"/>
    </row>
    <row r="12453" spans="4:4" x14ac:dyDescent="0.3">
      <c r="D12453" s="343"/>
    </row>
    <row r="12454" spans="4:4" x14ac:dyDescent="0.3">
      <c r="D12454" s="343"/>
    </row>
    <row r="12455" spans="4:4" x14ac:dyDescent="0.3">
      <c r="D12455" s="343"/>
    </row>
    <row r="12456" spans="4:4" x14ac:dyDescent="0.3">
      <c r="D12456" s="343"/>
    </row>
    <row r="12457" spans="4:4" x14ac:dyDescent="0.3">
      <c r="D12457" s="343"/>
    </row>
    <row r="12458" spans="4:4" x14ac:dyDescent="0.3">
      <c r="D12458" s="343"/>
    </row>
    <row r="12459" spans="4:4" x14ac:dyDescent="0.3">
      <c r="D12459" s="343"/>
    </row>
    <row r="12460" spans="4:4" x14ac:dyDescent="0.3">
      <c r="D12460" s="343"/>
    </row>
    <row r="12461" spans="4:4" x14ac:dyDescent="0.3">
      <c r="D12461" s="343"/>
    </row>
    <row r="12462" spans="4:4" x14ac:dyDescent="0.3">
      <c r="D12462" s="343"/>
    </row>
    <row r="12463" spans="4:4" x14ac:dyDescent="0.3">
      <c r="D12463" s="343"/>
    </row>
    <row r="12464" spans="4:4" x14ac:dyDescent="0.3">
      <c r="D12464" s="343"/>
    </row>
    <row r="12465" spans="4:4" x14ac:dyDescent="0.3">
      <c r="D12465" s="343"/>
    </row>
    <row r="12466" spans="4:4" x14ac:dyDescent="0.3">
      <c r="D12466" s="343"/>
    </row>
    <row r="12467" spans="4:4" x14ac:dyDescent="0.3">
      <c r="D12467" s="343"/>
    </row>
    <row r="12468" spans="4:4" x14ac:dyDescent="0.3">
      <c r="D12468" s="343"/>
    </row>
    <row r="12469" spans="4:4" x14ac:dyDescent="0.3">
      <c r="D12469" s="343"/>
    </row>
    <row r="12470" spans="4:4" x14ac:dyDescent="0.3">
      <c r="D12470" s="343"/>
    </row>
    <row r="12471" spans="4:4" x14ac:dyDescent="0.3">
      <c r="D12471" s="343"/>
    </row>
    <row r="12472" spans="4:4" x14ac:dyDescent="0.3">
      <c r="D12472" s="343"/>
    </row>
    <row r="12473" spans="4:4" x14ac:dyDescent="0.3">
      <c r="D12473" s="343"/>
    </row>
    <row r="12474" spans="4:4" x14ac:dyDescent="0.3">
      <c r="D12474" s="343"/>
    </row>
    <row r="12475" spans="4:4" x14ac:dyDescent="0.3">
      <c r="D12475" s="343"/>
    </row>
    <row r="12476" spans="4:4" x14ac:dyDescent="0.3">
      <c r="D12476" s="343"/>
    </row>
    <row r="12477" spans="4:4" x14ac:dyDescent="0.3">
      <c r="D12477" s="343"/>
    </row>
    <row r="12478" spans="4:4" x14ac:dyDescent="0.3">
      <c r="D12478" s="343"/>
    </row>
    <row r="12479" spans="4:4" x14ac:dyDescent="0.3">
      <c r="D12479" s="343"/>
    </row>
    <row r="12480" spans="4:4" x14ac:dyDescent="0.3">
      <c r="D12480" s="343"/>
    </row>
    <row r="12481" spans="4:4" x14ac:dyDescent="0.3">
      <c r="D12481" s="343"/>
    </row>
    <row r="12482" spans="4:4" x14ac:dyDescent="0.3">
      <c r="D12482" s="343"/>
    </row>
    <row r="12483" spans="4:4" x14ac:dyDescent="0.3">
      <c r="D12483" s="343"/>
    </row>
    <row r="12484" spans="4:4" x14ac:dyDescent="0.3">
      <c r="D12484" s="343"/>
    </row>
    <row r="12485" spans="4:4" x14ac:dyDescent="0.3">
      <c r="D12485" s="343"/>
    </row>
    <row r="12486" spans="4:4" x14ac:dyDescent="0.3">
      <c r="D12486" s="343"/>
    </row>
    <row r="12487" spans="4:4" x14ac:dyDescent="0.3">
      <c r="D12487" s="343"/>
    </row>
    <row r="12488" spans="4:4" x14ac:dyDescent="0.3">
      <c r="D12488" s="343"/>
    </row>
    <row r="12489" spans="4:4" x14ac:dyDescent="0.3">
      <c r="D12489" s="343"/>
    </row>
    <row r="12490" spans="4:4" x14ac:dyDescent="0.3">
      <c r="D12490" s="343"/>
    </row>
    <row r="12491" spans="4:4" x14ac:dyDescent="0.3">
      <c r="D12491" s="343"/>
    </row>
    <row r="12492" spans="4:4" x14ac:dyDescent="0.3">
      <c r="D12492" s="343"/>
    </row>
    <row r="12493" spans="4:4" x14ac:dyDescent="0.3">
      <c r="D12493" s="343"/>
    </row>
    <row r="12494" spans="4:4" x14ac:dyDescent="0.3">
      <c r="D12494" s="343"/>
    </row>
    <row r="12495" spans="4:4" x14ac:dyDescent="0.3">
      <c r="D12495" s="343"/>
    </row>
    <row r="12496" spans="4:4" x14ac:dyDescent="0.3">
      <c r="D12496" s="343"/>
    </row>
    <row r="12497" spans="4:4" x14ac:dyDescent="0.3">
      <c r="D12497" s="343"/>
    </row>
    <row r="12498" spans="4:4" x14ac:dyDescent="0.3">
      <c r="D12498" s="343"/>
    </row>
    <row r="12499" spans="4:4" x14ac:dyDescent="0.3">
      <c r="D12499" s="343"/>
    </row>
    <row r="12500" spans="4:4" x14ac:dyDescent="0.3">
      <c r="D12500" s="343"/>
    </row>
    <row r="12501" spans="4:4" x14ac:dyDescent="0.3">
      <c r="D12501" s="343"/>
    </row>
    <row r="12502" spans="4:4" x14ac:dyDescent="0.3">
      <c r="D12502" s="343"/>
    </row>
    <row r="12503" spans="4:4" x14ac:dyDescent="0.3">
      <c r="D12503" s="343"/>
    </row>
    <row r="12504" spans="4:4" x14ac:dyDescent="0.3">
      <c r="D12504" s="343"/>
    </row>
    <row r="12505" spans="4:4" x14ac:dyDescent="0.3">
      <c r="D12505" s="343"/>
    </row>
    <row r="12506" spans="4:4" x14ac:dyDescent="0.3">
      <c r="D12506" s="343"/>
    </row>
    <row r="12507" spans="4:4" x14ac:dyDescent="0.3">
      <c r="D12507" s="343"/>
    </row>
    <row r="12508" spans="4:4" x14ac:dyDescent="0.3">
      <c r="D12508" s="343"/>
    </row>
    <row r="12509" spans="4:4" x14ac:dyDescent="0.3">
      <c r="D12509" s="343"/>
    </row>
    <row r="12510" spans="4:4" x14ac:dyDescent="0.3">
      <c r="D12510" s="343"/>
    </row>
    <row r="12511" spans="4:4" x14ac:dyDescent="0.3">
      <c r="D12511" s="343"/>
    </row>
    <row r="12512" spans="4:4" x14ac:dyDescent="0.3">
      <c r="D12512" s="343"/>
    </row>
    <row r="12513" spans="4:4" x14ac:dyDescent="0.3">
      <c r="D12513" s="343"/>
    </row>
    <row r="12514" spans="4:4" x14ac:dyDescent="0.3">
      <c r="D12514" s="343"/>
    </row>
    <row r="12515" spans="4:4" x14ac:dyDescent="0.3">
      <c r="D12515" s="343"/>
    </row>
    <row r="12516" spans="4:4" x14ac:dyDescent="0.3">
      <c r="D12516" s="343"/>
    </row>
    <row r="12517" spans="4:4" x14ac:dyDescent="0.3">
      <c r="D12517" s="343"/>
    </row>
    <row r="12518" spans="4:4" x14ac:dyDescent="0.3">
      <c r="D12518" s="343"/>
    </row>
    <row r="12519" spans="4:4" x14ac:dyDescent="0.3">
      <c r="D12519" s="343"/>
    </row>
    <row r="12520" spans="4:4" x14ac:dyDescent="0.3">
      <c r="D12520" s="343"/>
    </row>
    <row r="12521" spans="4:4" x14ac:dyDescent="0.3">
      <c r="D12521" s="343"/>
    </row>
    <row r="12522" spans="4:4" x14ac:dyDescent="0.3">
      <c r="D12522" s="343"/>
    </row>
    <row r="12523" spans="4:4" x14ac:dyDescent="0.3">
      <c r="D12523" s="343"/>
    </row>
    <row r="12524" spans="4:4" x14ac:dyDescent="0.3">
      <c r="D12524" s="343"/>
    </row>
    <row r="12525" spans="4:4" x14ac:dyDescent="0.3">
      <c r="D12525" s="343"/>
    </row>
    <row r="12526" spans="4:4" x14ac:dyDescent="0.3">
      <c r="D12526" s="343"/>
    </row>
    <row r="12527" spans="4:4" x14ac:dyDescent="0.3">
      <c r="D12527" s="343"/>
    </row>
    <row r="12528" spans="4:4" x14ac:dyDescent="0.3">
      <c r="D12528" s="343"/>
    </row>
    <row r="12529" spans="4:4" x14ac:dyDescent="0.3">
      <c r="D12529" s="343"/>
    </row>
    <row r="12530" spans="4:4" x14ac:dyDescent="0.3">
      <c r="D12530" s="343"/>
    </row>
    <row r="12531" spans="4:4" x14ac:dyDescent="0.3">
      <c r="D12531" s="343"/>
    </row>
    <row r="12532" spans="4:4" x14ac:dyDescent="0.3">
      <c r="D12532" s="343"/>
    </row>
    <row r="12533" spans="4:4" x14ac:dyDescent="0.3">
      <c r="D12533" s="343"/>
    </row>
    <row r="12534" spans="4:4" x14ac:dyDescent="0.3">
      <c r="D12534" s="343"/>
    </row>
    <row r="12535" spans="4:4" x14ac:dyDescent="0.3">
      <c r="D12535" s="343"/>
    </row>
    <row r="12536" spans="4:4" x14ac:dyDescent="0.3">
      <c r="D12536" s="343"/>
    </row>
    <row r="12537" spans="4:4" x14ac:dyDescent="0.3">
      <c r="D12537" s="343"/>
    </row>
    <row r="12538" spans="4:4" x14ac:dyDescent="0.3">
      <c r="D12538" s="343"/>
    </row>
    <row r="12539" spans="4:4" x14ac:dyDescent="0.3">
      <c r="D12539" s="343"/>
    </row>
    <row r="12540" spans="4:4" x14ac:dyDescent="0.3">
      <c r="D12540" s="343"/>
    </row>
    <row r="12541" spans="4:4" x14ac:dyDescent="0.3">
      <c r="D12541" s="343"/>
    </row>
    <row r="12542" spans="4:4" x14ac:dyDescent="0.3">
      <c r="D12542" s="343"/>
    </row>
    <row r="12543" spans="4:4" x14ac:dyDescent="0.3">
      <c r="D12543" s="343"/>
    </row>
    <row r="12544" spans="4:4" x14ac:dyDescent="0.3">
      <c r="D12544" s="343"/>
    </row>
    <row r="12545" spans="4:4" x14ac:dyDescent="0.3">
      <c r="D12545" s="343"/>
    </row>
    <row r="12546" spans="4:4" x14ac:dyDescent="0.3">
      <c r="D12546" s="343"/>
    </row>
    <row r="12547" spans="4:4" x14ac:dyDescent="0.3">
      <c r="D12547" s="343"/>
    </row>
    <row r="12548" spans="4:4" x14ac:dyDescent="0.3">
      <c r="D12548" s="343"/>
    </row>
    <row r="12549" spans="4:4" x14ac:dyDescent="0.3">
      <c r="D12549" s="343"/>
    </row>
    <row r="12550" spans="4:4" x14ac:dyDescent="0.3">
      <c r="D12550" s="343"/>
    </row>
    <row r="12551" spans="4:4" x14ac:dyDescent="0.3">
      <c r="D12551" s="343"/>
    </row>
    <row r="12552" spans="4:4" x14ac:dyDescent="0.3">
      <c r="D12552" s="343"/>
    </row>
    <row r="12553" spans="4:4" x14ac:dyDescent="0.3">
      <c r="D12553" s="343"/>
    </row>
    <row r="12554" spans="4:4" x14ac:dyDescent="0.3">
      <c r="D12554" s="343"/>
    </row>
    <row r="12555" spans="4:4" x14ac:dyDescent="0.3">
      <c r="D12555" s="343"/>
    </row>
    <row r="12556" spans="4:4" x14ac:dyDescent="0.3">
      <c r="D12556" s="343"/>
    </row>
    <row r="12557" spans="4:4" x14ac:dyDescent="0.3">
      <c r="D12557" s="343"/>
    </row>
  </sheetData>
  <mergeCells count="2381">
    <mergeCell ref="A2246:Q2246"/>
    <mergeCell ref="A2247:Q2247"/>
    <mergeCell ref="A2248:Q2248"/>
    <mergeCell ref="A2249:A2251"/>
    <mergeCell ref="B2249:C2251"/>
    <mergeCell ref="E2249:E2251"/>
    <mergeCell ref="F2249:F2251"/>
    <mergeCell ref="G2249:G2251"/>
    <mergeCell ref="H2249:H2251"/>
    <mergeCell ref="I2249:I2251"/>
    <mergeCell ref="A2211:Q2211"/>
    <mergeCell ref="A2212:Q2212"/>
    <mergeCell ref="A2213:Q2213"/>
    <mergeCell ref="A2214:A2216"/>
    <mergeCell ref="B2214:C2216"/>
    <mergeCell ref="E2214:E2216"/>
    <mergeCell ref="F2214:F2216"/>
    <mergeCell ref="G2214:G2216"/>
    <mergeCell ref="H2214:H2216"/>
    <mergeCell ref="I2214:I2216"/>
    <mergeCell ref="A2299:Q2299"/>
    <mergeCell ref="A2300:Q2300"/>
    <mergeCell ref="A2301:Q2301"/>
    <mergeCell ref="A2302:A2304"/>
    <mergeCell ref="B2302:C2304"/>
    <mergeCell ref="E2302:E2304"/>
    <mergeCell ref="F2302:F2304"/>
    <mergeCell ref="G2302:G2304"/>
    <mergeCell ref="H2302:H2304"/>
    <mergeCell ref="I2302:I2304"/>
    <mergeCell ref="A2270:Q2270"/>
    <mergeCell ref="A2271:Q2271"/>
    <mergeCell ref="A2272:Q2272"/>
    <mergeCell ref="A2273:A2275"/>
    <mergeCell ref="B2273:C2275"/>
    <mergeCell ref="E2273:E2275"/>
    <mergeCell ref="F2273:F2275"/>
    <mergeCell ref="G2273:G2275"/>
    <mergeCell ref="H2273:H2275"/>
    <mergeCell ref="I2273:I2275"/>
    <mergeCell ref="A2359:Q2359"/>
    <mergeCell ref="A2360:Q2360"/>
    <mergeCell ref="A2361:Q2361"/>
    <mergeCell ref="A2362:A2364"/>
    <mergeCell ref="B2362:C2364"/>
    <mergeCell ref="E2362:E2364"/>
    <mergeCell ref="F2362:F2364"/>
    <mergeCell ref="G2362:G2364"/>
    <mergeCell ref="H2362:H2364"/>
    <mergeCell ref="I2362:I2364"/>
    <mergeCell ref="A2328:Q2328"/>
    <mergeCell ref="A2329:Q2329"/>
    <mergeCell ref="A2330:Q2330"/>
    <mergeCell ref="A2331:A2333"/>
    <mergeCell ref="B2331:C2333"/>
    <mergeCell ref="E2331:E2333"/>
    <mergeCell ref="F2331:F2333"/>
    <mergeCell ref="G2331:G2333"/>
    <mergeCell ref="H2331:H2333"/>
    <mergeCell ref="I2331:I2333"/>
    <mergeCell ref="A2415:Q2415"/>
    <mergeCell ref="A2416:Q2416"/>
    <mergeCell ref="A2417:Q2417"/>
    <mergeCell ref="A2418:A2420"/>
    <mergeCell ref="B2418:C2420"/>
    <mergeCell ref="E2418:E2420"/>
    <mergeCell ref="F2418:F2420"/>
    <mergeCell ref="G2418:G2420"/>
    <mergeCell ref="H2418:H2420"/>
    <mergeCell ref="I2418:I2420"/>
    <mergeCell ref="A2384:Q2384"/>
    <mergeCell ref="A2385:Q2385"/>
    <mergeCell ref="A2386:Q2386"/>
    <mergeCell ref="A2387:A2389"/>
    <mergeCell ref="B2387:C2389"/>
    <mergeCell ref="E2387:E2389"/>
    <mergeCell ref="F2387:F2389"/>
    <mergeCell ref="G2387:G2389"/>
    <mergeCell ref="H2387:H2389"/>
    <mergeCell ref="I2387:I2389"/>
    <mergeCell ref="A2472:Q2472"/>
    <mergeCell ref="A2473:Q2473"/>
    <mergeCell ref="A2474:Q2474"/>
    <mergeCell ref="A2475:A2477"/>
    <mergeCell ref="B2475:C2477"/>
    <mergeCell ref="E2475:E2477"/>
    <mergeCell ref="F2475:F2477"/>
    <mergeCell ref="G2475:G2477"/>
    <mergeCell ref="H2475:H2477"/>
    <mergeCell ref="I2475:I2477"/>
    <mergeCell ref="A2443:Q2443"/>
    <mergeCell ref="A2444:Q2444"/>
    <mergeCell ref="A2445:Q2445"/>
    <mergeCell ref="A2446:A2448"/>
    <mergeCell ref="B2446:C2448"/>
    <mergeCell ref="E2446:E2448"/>
    <mergeCell ref="F2446:F2448"/>
    <mergeCell ref="G2446:G2448"/>
    <mergeCell ref="H2446:H2448"/>
    <mergeCell ref="I2446:I2448"/>
    <mergeCell ref="A2530:Q2530"/>
    <mergeCell ref="A2531:Q2531"/>
    <mergeCell ref="A2532:Q2532"/>
    <mergeCell ref="A2533:A2535"/>
    <mergeCell ref="B2533:C2535"/>
    <mergeCell ref="E2533:E2535"/>
    <mergeCell ref="F2533:F2535"/>
    <mergeCell ref="G2533:G2535"/>
    <mergeCell ref="H2533:H2535"/>
    <mergeCell ref="I2533:I2535"/>
    <mergeCell ref="A2501:Q2501"/>
    <mergeCell ref="A2502:Q2502"/>
    <mergeCell ref="A2503:Q2503"/>
    <mergeCell ref="A2504:A2506"/>
    <mergeCell ref="B2504:C2506"/>
    <mergeCell ref="E2504:E2506"/>
    <mergeCell ref="F2504:F2506"/>
    <mergeCell ref="G2504:G2506"/>
    <mergeCell ref="H2504:H2506"/>
    <mergeCell ref="I2504:I2506"/>
    <mergeCell ref="A2586:Q2586"/>
    <mergeCell ref="A2587:Q2587"/>
    <mergeCell ref="A2588:Q2588"/>
    <mergeCell ref="A2589:A2591"/>
    <mergeCell ref="B2589:C2591"/>
    <mergeCell ref="E2589:E2591"/>
    <mergeCell ref="F2589:F2591"/>
    <mergeCell ref="G2589:G2591"/>
    <mergeCell ref="H2589:H2591"/>
    <mergeCell ref="I2589:I2591"/>
    <mergeCell ref="A2559:Q2559"/>
    <mergeCell ref="A2560:Q2560"/>
    <mergeCell ref="A2561:Q2561"/>
    <mergeCell ref="A2562:A2564"/>
    <mergeCell ref="B2562:C2564"/>
    <mergeCell ref="E2562:E2564"/>
    <mergeCell ref="F2562:F2564"/>
    <mergeCell ref="G2562:G2564"/>
    <mergeCell ref="H2562:H2564"/>
    <mergeCell ref="I2562:I2564"/>
    <mergeCell ref="A2642:Q2642"/>
    <mergeCell ref="A2643:Q2643"/>
    <mergeCell ref="A2644:Q2644"/>
    <mergeCell ref="A2645:A2647"/>
    <mergeCell ref="B2645:C2647"/>
    <mergeCell ref="E2645:E2647"/>
    <mergeCell ref="F2645:F2647"/>
    <mergeCell ref="G2645:G2647"/>
    <mergeCell ref="H2645:H2647"/>
    <mergeCell ref="I2645:I2647"/>
    <mergeCell ref="A2615:Q2615"/>
    <mergeCell ref="A2616:Q2616"/>
    <mergeCell ref="A2617:Q2617"/>
    <mergeCell ref="A2618:A2620"/>
    <mergeCell ref="B2618:C2620"/>
    <mergeCell ref="E2618:E2620"/>
    <mergeCell ref="F2618:F2620"/>
    <mergeCell ref="G2618:G2620"/>
    <mergeCell ref="H2618:H2620"/>
    <mergeCell ref="I2618:I2620"/>
    <mergeCell ref="A2698:Q2698"/>
    <mergeCell ref="A2699:Q2699"/>
    <mergeCell ref="A2700:Q2700"/>
    <mergeCell ref="A2701:A2703"/>
    <mergeCell ref="B2701:C2703"/>
    <mergeCell ref="E2701:E2703"/>
    <mergeCell ref="F2701:F2703"/>
    <mergeCell ref="G2701:G2703"/>
    <mergeCell ref="H2701:H2703"/>
    <mergeCell ref="I2701:I2703"/>
    <mergeCell ref="A2671:Q2671"/>
    <mergeCell ref="A2672:Q2672"/>
    <mergeCell ref="A2673:Q2673"/>
    <mergeCell ref="A2674:A2676"/>
    <mergeCell ref="B2674:C2676"/>
    <mergeCell ref="E2674:E2676"/>
    <mergeCell ref="F2674:F2676"/>
    <mergeCell ref="G2674:G2676"/>
    <mergeCell ref="H2674:H2676"/>
    <mergeCell ref="I2674:I2676"/>
    <mergeCell ref="A2759:Q2759"/>
    <mergeCell ref="A2760:Q2760"/>
    <mergeCell ref="A2761:Q2761"/>
    <mergeCell ref="A2762:A2764"/>
    <mergeCell ref="B2762:C2764"/>
    <mergeCell ref="E2762:E2764"/>
    <mergeCell ref="F2762:F2764"/>
    <mergeCell ref="G2762:G2764"/>
    <mergeCell ref="H2762:H2764"/>
    <mergeCell ref="I2762:I2764"/>
    <mergeCell ref="A2730:Q2730"/>
    <mergeCell ref="A2731:Q2731"/>
    <mergeCell ref="A2732:Q2732"/>
    <mergeCell ref="A2733:A2735"/>
    <mergeCell ref="B2733:C2735"/>
    <mergeCell ref="E2733:E2735"/>
    <mergeCell ref="F2733:F2735"/>
    <mergeCell ref="G2733:G2735"/>
    <mergeCell ref="H2733:H2735"/>
    <mergeCell ref="I2733:I2735"/>
    <mergeCell ref="A2820:Q2820"/>
    <mergeCell ref="A2821:Q2821"/>
    <mergeCell ref="A2822:Q2822"/>
    <mergeCell ref="A2823:A2825"/>
    <mergeCell ref="B2823:C2825"/>
    <mergeCell ref="E2823:E2825"/>
    <mergeCell ref="F2823:F2825"/>
    <mergeCell ref="G2823:G2825"/>
    <mergeCell ref="H2823:H2825"/>
    <mergeCell ref="I2823:I2825"/>
    <mergeCell ref="A2792:Q2792"/>
    <mergeCell ref="A2793:Q2793"/>
    <mergeCell ref="A2794:Q2794"/>
    <mergeCell ref="A2795:A2797"/>
    <mergeCell ref="B2795:C2797"/>
    <mergeCell ref="E2795:E2797"/>
    <mergeCell ref="F2795:F2797"/>
    <mergeCell ref="G2795:G2797"/>
    <mergeCell ref="H2795:H2797"/>
    <mergeCell ref="I2795:I2797"/>
    <mergeCell ref="A2874:Q2874"/>
    <mergeCell ref="A2875:Q2875"/>
    <mergeCell ref="A2876:Q2876"/>
    <mergeCell ref="A2877:A2879"/>
    <mergeCell ref="B2877:C2879"/>
    <mergeCell ref="E2877:E2879"/>
    <mergeCell ref="F2877:F2879"/>
    <mergeCell ref="G2877:G2879"/>
    <mergeCell ref="H2877:H2879"/>
    <mergeCell ref="I2877:I2879"/>
    <mergeCell ref="A2845:Q2845"/>
    <mergeCell ref="A2846:Q2846"/>
    <mergeCell ref="A2847:Q2847"/>
    <mergeCell ref="A2848:A2850"/>
    <mergeCell ref="B2848:C2850"/>
    <mergeCell ref="E2848:E2850"/>
    <mergeCell ref="F2848:F2850"/>
    <mergeCell ref="G2848:G2850"/>
    <mergeCell ref="H2848:H2850"/>
    <mergeCell ref="I2848:I2850"/>
    <mergeCell ref="A2929:Q2929"/>
    <mergeCell ref="A2930:Q2930"/>
    <mergeCell ref="A2931:Q2931"/>
    <mergeCell ref="A2932:A2934"/>
    <mergeCell ref="B2932:C2934"/>
    <mergeCell ref="E2932:E2934"/>
    <mergeCell ref="F2932:F2934"/>
    <mergeCell ref="G2932:G2934"/>
    <mergeCell ref="H2932:H2934"/>
    <mergeCell ref="I2932:I2934"/>
    <mergeCell ref="A2902:Q2902"/>
    <mergeCell ref="A2903:Q2903"/>
    <mergeCell ref="A2904:Q2904"/>
    <mergeCell ref="A2905:A2907"/>
    <mergeCell ref="B2905:C2907"/>
    <mergeCell ref="E2905:E2907"/>
    <mergeCell ref="F2905:F2907"/>
    <mergeCell ref="G2905:G2907"/>
    <mergeCell ref="H2905:H2907"/>
    <mergeCell ref="I2905:I2907"/>
    <mergeCell ref="A2982:Q2982"/>
    <mergeCell ref="A2983:Q2983"/>
    <mergeCell ref="A2984:Q2984"/>
    <mergeCell ref="A2985:A2987"/>
    <mergeCell ref="B2985:C2987"/>
    <mergeCell ref="E2985:E2987"/>
    <mergeCell ref="F2985:F2987"/>
    <mergeCell ref="G2985:G2987"/>
    <mergeCell ref="H2985:H2987"/>
    <mergeCell ref="I2985:I2987"/>
    <mergeCell ref="A2955:Q2955"/>
    <mergeCell ref="A2956:Q2956"/>
    <mergeCell ref="A2957:Q2957"/>
    <mergeCell ref="A2958:A2960"/>
    <mergeCell ref="B2958:C2960"/>
    <mergeCell ref="E2958:E2960"/>
    <mergeCell ref="F2958:F2960"/>
    <mergeCell ref="G2958:G2960"/>
    <mergeCell ref="H2958:H2960"/>
    <mergeCell ref="I2958:I2960"/>
    <mergeCell ref="A3044:Q3044"/>
    <mergeCell ref="A3045:Q3045"/>
    <mergeCell ref="A3046:Q3046"/>
    <mergeCell ref="A3047:A3049"/>
    <mergeCell ref="B3047:C3049"/>
    <mergeCell ref="E3047:E3049"/>
    <mergeCell ref="F3047:F3049"/>
    <mergeCell ref="G3047:G3049"/>
    <mergeCell ref="H3047:H3049"/>
    <mergeCell ref="I3047:I3049"/>
    <mergeCell ref="A3012:Q3012"/>
    <mergeCell ref="A3013:Q3013"/>
    <mergeCell ref="A3014:Q3014"/>
    <mergeCell ref="A3015:A3017"/>
    <mergeCell ref="B3015:C3017"/>
    <mergeCell ref="E3015:E3017"/>
    <mergeCell ref="F3015:F3017"/>
    <mergeCell ref="G3015:G3017"/>
    <mergeCell ref="H3015:H3017"/>
    <mergeCell ref="I3015:I3017"/>
    <mergeCell ref="A3099:Q3099"/>
    <mergeCell ref="A3100:Q3100"/>
    <mergeCell ref="A3101:Q3101"/>
    <mergeCell ref="A3102:A3104"/>
    <mergeCell ref="B3102:C3104"/>
    <mergeCell ref="E3102:E3104"/>
    <mergeCell ref="F3102:F3104"/>
    <mergeCell ref="G3102:G3104"/>
    <mergeCell ref="H3102:H3104"/>
    <mergeCell ref="I3102:I3104"/>
    <mergeCell ref="A3069:Q3069"/>
    <mergeCell ref="A3070:Q3070"/>
    <mergeCell ref="A3071:Q3071"/>
    <mergeCell ref="A3072:A3074"/>
    <mergeCell ref="B3072:C3074"/>
    <mergeCell ref="E3072:E3074"/>
    <mergeCell ref="F3072:F3074"/>
    <mergeCell ref="G3072:G3074"/>
    <mergeCell ref="H3072:H3074"/>
    <mergeCell ref="I3072:I3074"/>
    <mergeCell ref="A3156:Q3156"/>
    <mergeCell ref="A3157:Q3157"/>
    <mergeCell ref="A3158:Q3158"/>
    <mergeCell ref="A3159:A3161"/>
    <mergeCell ref="B3159:C3161"/>
    <mergeCell ref="E3159:E3161"/>
    <mergeCell ref="F3159:F3161"/>
    <mergeCell ref="G3159:G3161"/>
    <mergeCell ref="H3159:H3161"/>
    <mergeCell ref="I3159:I3161"/>
    <mergeCell ref="A3131:Q3131"/>
    <mergeCell ref="A3132:Q3132"/>
    <mergeCell ref="A3133:Q3133"/>
    <mergeCell ref="A3134:A3136"/>
    <mergeCell ref="B3134:C3136"/>
    <mergeCell ref="E3134:E3136"/>
    <mergeCell ref="F3134:F3136"/>
    <mergeCell ref="G3134:G3136"/>
    <mergeCell ref="H3134:H3136"/>
    <mergeCell ref="I3134:I3136"/>
    <mergeCell ref="A3221:Q3221"/>
    <mergeCell ref="A3222:Q3222"/>
    <mergeCell ref="A3223:Q3223"/>
    <mergeCell ref="A3224:A3226"/>
    <mergeCell ref="B3224:C3226"/>
    <mergeCell ref="E3224:E3226"/>
    <mergeCell ref="F3224:F3226"/>
    <mergeCell ref="G3224:G3226"/>
    <mergeCell ref="H3224:H3226"/>
    <mergeCell ref="I3224:I3226"/>
    <mergeCell ref="A3190:Q3190"/>
    <mergeCell ref="A3191:Q3191"/>
    <mergeCell ref="A3192:Q3192"/>
    <mergeCell ref="A3193:A3195"/>
    <mergeCell ref="B3193:C3195"/>
    <mergeCell ref="E3193:E3195"/>
    <mergeCell ref="F3193:F3195"/>
    <mergeCell ref="G3193:G3195"/>
    <mergeCell ref="H3193:H3195"/>
    <mergeCell ref="I3193:I3195"/>
    <mergeCell ref="A3277:Q3277"/>
    <mergeCell ref="A3278:Q3278"/>
    <mergeCell ref="A3279:Q3279"/>
    <mergeCell ref="A3280:A3282"/>
    <mergeCell ref="B3280:C3282"/>
    <mergeCell ref="E3280:E3282"/>
    <mergeCell ref="F3280:F3282"/>
    <mergeCell ref="G3280:G3282"/>
    <mergeCell ref="H3280:H3282"/>
    <mergeCell ref="I3280:I3282"/>
    <mergeCell ref="A3246:Q3246"/>
    <mergeCell ref="A3247:Q3247"/>
    <mergeCell ref="A3248:Q3248"/>
    <mergeCell ref="A3249:A3251"/>
    <mergeCell ref="B3249:C3251"/>
    <mergeCell ref="E3249:E3251"/>
    <mergeCell ref="F3249:F3251"/>
    <mergeCell ref="G3249:G3251"/>
    <mergeCell ref="H3249:H3251"/>
    <mergeCell ref="I3249:I3251"/>
    <mergeCell ref="A3338:Q3338"/>
    <mergeCell ref="A3339:Q3339"/>
    <mergeCell ref="A3340:Q3340"/>
    <mergeCell ref="A3341:A3343"/>
    <mergeCell ref="B3341:C3343"/>
    <mergeCell ref="E3341:E3343"/>
    <mergeCell ref="F3341:F3343"/>
    <mergeCell ref="G3341:G3343"/>
    <mergeCell ref="H3341:H3343"/>
    <mergeCell ref="I3341:I3343"/>
    <mergeCell ref="A3313:Q3313"/>
    <mergeCell ref="A3314:Q3314"/>
    <mergeCell ref="A3315:Q3315"/>
    <mergeCell ref="A3316:A3318"/>
    <mergeCell ref="B3316:C3318"/>
    <mergeCell ref="E3316:E3318"/>
    <mergeCell ref="F3316:F3318"/>
    <mergeCell ref="G3316:G3318"/>
    <mergeCell ref="H3316:H3318"/>
    <mergeCell ref="I3316:I3318"/>
    <mergeCell ref="A3400:Q3400"/>
    <mergeCell ref="A3401:Q3401"/>
    <mergeCell ref="A3402:Q3402"/>
    <mergeCell ref="A3403:A3405"/>
    <mergeCell ref="B3403:C3405"/>
    <mergeCell ref="E3403:E3405"/>
    <mergeCell ref="F3403:F3405"/>
    <mergeCell ref="G3403:G3405"/>
    <mergeCell ref="H3403:H3405"/>
    <mergeCell ref="I3403:I3405"/>
    <mergeCell ref="A3372:Q3372"/>
    <mergeCell ref="A3373:Q3373"/>
    <mergeCell ref="A3374:Q3374"/>
    <mergeCell ref="A3375:A3377"/>
    <mergeCell ref="B3375:C3377"/>
    <mergeCell ref="E3375:E3377"/>
    <mergeCell ref="F3375:F3377"/>
    <mergeCell ref="G3375:G3377"/>
    <mergeCell ref="H3375:H3377"/>
    <mergeCell ref="I3375:I3377"/>
    <mergeCell ref="A3469:Q3469"/>
    <mergeCell ref="A3470:Q3470"/>
    <mergeCell ref="A3471:Q3471"/>
    <mergeCell ref="A3472:A3474"/>
    <mergeCell ref="B3472:C3474"/>
    <mergeCell ref="E3472:E3474"/>
    <mergeCell ref="F3472:F3474"/>
    <mergeCell ref="G3472:G3474"/>
    <mergeCell ref="H3472:H3474"/>
    <mergeCell ref="I3472:I3474"/>
    <mergeCell ref="A3430:Q3430"/>
    <mergeCell ref="A3431:Q3431"/>
    <mergeCell ref="A3432:Q3432"/>
    <mergeCell ref="A3433:A3435"/>
    <mergeCell ref="B3433:C3435"/>
    <mergeCell ref="E3433:E3435"/>
    <mergeCell ref="F3433:F3435"/>
    <mergeCell ref="G3433:G3435"/>
    <mergeCell ref="H3433:H3435"/>
    <mergeCell ref="I3433:I3435"/>
    <mergeCell ref="A3521:Q3521"/>
    <mergeCell ref="A3522:Q3522"/>
    <mergeCell ref="A3523:Q3523"/>
    <mergeCell ref="A3524:A3526"/>
    <mergeCell ref="B3524:C3526"/>
    <mergeCell ref="E3524:E3526"/>
    <mergeCell ref="F3524:F3526"/>
    <mergeCell ref="G3524:G3526"/>
    <mergeCell ref="H3524:H3526"/>
    <mergeCell ref="I3524:I3526"/>
    <mergeCell ref="A3496:Q3496"/>
    <mergeCell ref="A3497:Q3497"/>
    <mergeCell ref="A3498:Q3498"/>
    <mergeCell ref="A3499:A3501"/>
    <mergeCell ref="B3499:C3501"/>
    <mergeCell ref="E3499:E3501"/>
    <mergeCell ref="F3499:F3501"/>
    <mergeCell ref="G3499:G3501"/>
    <mergeCell ref="H3499:H3501"/>
    <mergeCell ref="I3499:I3501"/>
    <mergeCell ref="A3581:Q3581"/>
    <mergeCell ref="A3582:Q3582"/>
    <mergeCell ref="A3583:Q3583"/>
    <mergeCell ref="A3584:A3586"/>
    <mergeCell ref="B3584:C3586"/>
    <mergeCell ref="E3584:E3586"/>
    <mergeCell ref="F3584:F3586"/>
    <mergeCell ref="G3584:G3586"/>
    <mergeCell ref="H3584:H3586"/>
    <mergeCell ref="I3584:I3586"/>
    <mergeCell ref="A3551:Q3551"/>
    <mergeCell ref="A3552:Q3552"/>
    <mergeCell ref="A3553:Q3553"/>
    <mergeCell ref="A3554:A3556"/>
    <mergeCell ref="B3554:C3556"/>
    <mergeCell ref="E3554:E3556"/>
    <mergeCell ref="F3554:F3556"/>
    <mergeCell ref="G3554:G3556"/>
    <mergeCell ref="H3554:H3556"/>
    <mergeCell ref="I3554:I3556"/>
    <mergeCell ref="A3647:Q3647"/>
    <mergeCell ref="A3648:Q3648"/>
    <mergeCell ref="A3649:Q3649"/>
    <mergeCell ref="A3650:A3652"/>
    <mergeCell ref="B3650:C3652"/>
    <mergeCell ref="E3650:E3652"/>
    <mergeCell ref="F3650:F3652"/>
    <mergeCell ref="G3650:G3652"/>
    <mergeCell ref="H3650:H3652"/>
    <mergeCell ref="I3650:I3652"/>
    <mergeCell ref="A3613:Q3613"/>
    <mergeCell ref="A3614:Q3614"/>
    <mergeCell ref="A3615:Q3615"/>
    <mergeCell ref="A3616:A3618"/>
    <mergeCell ref="B3616:C3618"/>
    <mergeCell ref="E3616:E3618"/>
    <mergeCell ref="F3616:F3618"/>
    <mergeCell ref="G3616:G3618"/>
    <mergeCell ref="H3616:H3618"/>
    <mergeCell ref="I3616:I3618"/>
    <mergeCell ref="A3709:Q3709"/>
    <mergeCell ref="A3710:Q3710"/>
    <mergeCell ref="A3711:Q3711"/>
    <mergeCell ref="A3712:A3714"/>
    <mergeCell ref="B3712:C3714"/>
    <mergeCell ref="E3712:E3714"/>
    <mergeCell ref="F3712:F3714"/>
    <mergeCell ref="G3712:G3714"/>
    <mergeCell ref="H3712:H3714"/>
    <mergeCell ref="I3712:I3714"/>
    <mergeCell ref="A3675:Q3675"/>
    <mergeCell ref="A3676:Q3676"/>
    <mergeCell ref="A3677:Q3677"/>
    <mergeCell ref="A3678:A3680"/>
    <mergeCell ref="B3678:C3680"/>
    <mergeCell ref="E3678:E3680"/>
    <mergeCell ref="F3678:F3680"/>
    <mergeCell ref="G3678:G3680"/>
    <mergeCell ref="H3678:H3680"/>
    <mergeCell ref="I3678:I3680"/>
    <mergeCell ref="A3771:Q3771"/>
    <mergeCell ref="A3772:Q3772"/>
    <mergeCell ref="A3773:Q3773"/>
    <mergeCell ref="A3774:A3776"/>
    <mergeCell ref="B3774:C3776"/>
    <mergeCell ref="E3774:E3776"/>
    <mergeCell ref="F3774:F3776"/>
    <mergeCell ref="G3774:G3776"/>
    <mergeCell ref="H3774:H3776"/>
    <mergeCell ref="I3774:I3776"/>
    <mergeCell ref="A3740:Q3740"/>
    <mergeCell ref="A3741:Q3741"/>
    <mergeCell ref="A3742:Q3742"/>
    <mergeCell ref="A3743:A3745"/>
    <mergeCell ref="B3743:C3745"/>
    <mergeCell ref="E3743:E3745"/>
    <mergeCell ref="F3743:F3745"/>
    <mergeCell ref="G3743:G3745"/>
    <mergeCell ref="H3743:H3745"/>
    <mergeCell ref="I3743:I3745"/>
    <mergeCell ref="A3830:Q3830"/>
    <mergeCell ref="A3831:Q3831"/>
    <mergeCell ref="A3832:Q3832"/>
    <mergeCell ref="A3833:A3835"/>
    <mergeCell ref="B3833:C3835"/>
    <mergeCell ref="E3833:E3835"/>
    <mergeCell ref="F3833:F3835"/>
    <mergeCell ref="G3833:G3835"/>
    <mergeCell ref="H3833:H3835"/>
    <mergeCell ref="I3833:I3835"/>
    <mergeCell ref="A3803:Q3803"/>
    <mergeCell ref="A3804:Q3804"/>
    <mergeCell ref="A3805:Q3805"/>
    <mergeCell ref="A3806:A3808"/>
    <mergeCell ref="B3806:C3808"/>
    <mergeCell ref="E3806:E3808"/>
    <mergeCell ref="F3806:F3808"/>
    <mergeCell ref="G3806:G3808"/>
    <mergeCell ref="H3806:H3808"/>
    <mergeCell ref="I3806:I3808"/>
    <mergeCell ref="A3894:Q3894"/>
    <mergeCell ref="A3895:Q3895"/>
    <mergeCell ref="A3896:Q3896"/>
    <mergeCell ref="A3897:A3899"/>
    <mergeCell ref="B3897:C3899"/>
    <mergeCell ref="E3897:E3899"/>
    <mergeCell ref="F3897:F3899"/>
    <mergeCell ref="G3897:G3899"/>
    <mergeCell ref="H3897:H3899"/>
    <mergeCell ref="I3897:I3899"/>
    <mergeCell ref="A3860:Q3860"/>
    <mergeCell ref="A3861:Q3861"/>
    <mergeCell ref="A3862:Q3862"/>
    <mergeCell ref="A3863:A3865"/>
    <mergeCell ref="B3863:C3865"/>
    <mergeCell ref="E3863:E3865"/>
    <mergeCell ref="F3863:F3865"/>
    <mergeCell ref="G3863:G3865"/>
    <mergeCell ref="H3863:H3865"/>
    <mergeCell ref="I3863:I3865"/>
    <mergeCell ref="A3948:Q3948"/>
    <mergeCell ref="A3949:Q3949"/>
    <mergeCell ref="A3950:Q3950"/>
    <mergeCell ref="A3951:A3953"/>
    <mergeCell ref="B3951:C3953"/>
    <mergeCell ref="E3951:E3953"/>
    <mergeCell ref="F3951:F3953"/>
    <mergeCell ref="G3951:G3953"/>
    <mergeCell ref="H3951:H3953"/>
    <mergeCell ref="I3951:I3953"/>
    <mergeCell ref="A3922:Q3922"/>
    <mergeCell ref="A3923:Q3923"/>
    <mergeCell ref="A3924:Q3924"/>
    <mergeCell ref="A3925:A3927"/>
    <mergeCell ref="B3925:C3927"/>
    <mergeCell ref="E3925:E3927"/>
    <mergeCell ref="F3925:F3927"/>
    <mergeCell ref="G3925:G3927"/>
    <mergeCell ref="H3925:H3927"/>
    <mergeCell ref="I3925:I3927"/>
    <mergeCell ref="A4011:Q4011"/>
    <mergeCell ref="A4012:Q4012"/>
    <mergeCell ref="A4013:Q4013"/>
    <mergeCell ref="A4014:A4016"/>
    <mergeCell ref="B4014:C4016"/>
    <mergeCell ref="E4014:E4016"/>
    <mergeCell ref="F4014:F4016"/>
    <mergeCell ref="G4014:G4016"/>
    <mergeCell ref="H4014:H4016"/>
    <mergeCell ref="I4014:I4016"/>
    <mergeCell ref="A3981:Q3981"/>
    <mergeCell ref="A3982:Q3982"/>
    <mergeCell ref="A3983:Q3983"/>
    <mergeCell ref="A3984:A3986"/>
    <mergeCell ref="B3984:C3986"/>
    <mergeCell ref="E3984:E3986"/>
    <mergeCell ref="F3984:F3986"/>
    <mergeCell ref="G3984:G3986"/>
    <mergeCell ref="H3984:H3986"/>
    <mergeCell ref="I3984:I3986"/>
    <mergeCell ref="A4075:Q4075"/>
    <mergeCell ref="A4076:Q4076"/>
    <mergeCell ref="A4077:Q4077"/>
    <mergeCell ref="A4078:A4080"/>
    <mergeCell ref="B4078:C4080"/>
    <mergeCell ref="E4078:E4080"/>
    <mergeCell ref="F4078:F4080"/>
    <mergeCell ref="G4078:G4080"/>
    <mergeCell ref="H4078:H4080"/>
    <mergeCell ref="I4078:I4080"/>
    <mergeCell ref="A4044:Q4044"/>
    <mergeCell ref="A4045:Q4045"/>
    <mergeCell ref="A4046:Q4046"/>
    <mergeCell ref="A4047:A4049"/>
    <mergeCell ref="B4047:C4049"/>
    <mergeCell ref="E4047:E4049"/>
    <mergeCell ref="F4047:F4049"/>
    <mergeCell ref="G4047:G4049"/>
    <mergeCell ref="H4047:H4049"/>
    <mergeCell ref="I4047:I4049"/>
    <mergeCell ref="A4138:Q4138"/>
    <mergeCell ref="A4139:Q4139"/>
    <mergeCell ref="A4140:Q4140"/>
    <mergeCell ref="A4141:A4143"/>
    <mergeCell ref="B4141:C4143"/>
    <mergeCell ref="E4141:E4143"/>
    <mergeCell ref="F4141:F4143"/>
    <mergeCell ref="G4141:G4143"/>
    <mergeCell ref="H4141:H4143"/>
    <mergeCell ref="I4141:I4143"/>
    <mergeCell ref="A4104:Q4104"/>
    <mergeCell ref="A4105:Q4105"/>
    <mergeCell ref="A4106:Q4106"/>
    <mergeCell ref="A4107:A4109"/>
    <mergeCell ref="B4107:C4109"/>
    <mergeCell ref="E4107:E4109"/>
    <mergeCell ref="F4107:F4109"/>
    <mergeCell ref="G4107:G4109"/>
    <mergeCell ref="H4107:H4109"/>
    <mergeCell ref="I4107:I4109"/>
    <mergeCell ref="A4203:Q4203"/>
    <mergeCell ref="A4204:Q4204"/>
    <mergeCell ref="A4205:Q4205"/>
    <mergeCell ref="A4206:A4208"/>
    <mergeCell ref="B4206:C4208"/>
    <mergeCell ref="E4206:E4208"/>
    <mergeCell ref="F4206:F4208"/>
    <mergeCell ref="G4206:G4208"/>
    <mergeCell ref="H4206:H4208"/>
    <mergeCell ref="I4206:I4208"/>
    <mergeCell ref="A4167:Q4167"/>
    <mergeCell ref="A4168:Q4168"/>
    <mergeCell ref="A4169:Q4169"/>
    <mergeCell ref="A4170:A4172"/>
    <mergeCell ref="B4170:C4172"/>
    <mergeCell ref="E4170:E4172"/>
    <mergeCell ref="F4170:F4172"/>
    <mergeCell ref="G4170:G4172"/>
    <mergeCell ref="H4170:H4172"/>
    <mergeCell ref="I4170:I4172"/>
    <mergeCell ref="A4270:Q4270"/>
    <mergeCell ref="A4271:Q4271"/>
    <mergeCell ref="A4272:Q4272"/>
    <mergeCell ref="A4273:A4275"/>
    <mergeCell ref="B4273:C4275"/>
    <mergeCell ref="E4273:E4275"/>
    <mergeCell ref="F4273:F4275"/>
    <mergeCell ref="G4273:G4275"/>
    <mergeCell ref="H4273:H4275"/>
    <mergeCell ref="I4273:I4275"/>
    <mergeCell ref="A4232:Q4232"/>
    <mergeCell ref="A4233:Q4233"/>
    <mergeCell ref="A4234:Q4234"/>
    <mergeCell ref="A4235:A4237"/>
    <mergeCell ref="B4235:C4237"/>
    <mergeCell ref="E4235:E4237"/>
    <mergeCell ref="F4235:F4237"/>
    <mergeCell ref="G4235:G4237"/>
    <mergeCell ref="H4235:H4237"/>
    <mergeCell ref="I4235:I4237"/>
    <mergeCell ref="A4335:Q4335"/>
    <mergeCell ref="A4336:Q4336"/>
    <mergeCell ref="A4337:Q4337"/>
    <mergeCell ref="A4338:A4340"/>
    <mergeCell ref="B4338:C4340"/>
    <mergeCell ref="E4338:E4340"/>
    <mergeCell ref="F4338:F4340"/>
    <mergeCell ref="G4338:G4340"/>
    <mergeCell ref="H4338:H4340"/>
    <mergeCell ref="I4338:I4340"/>
    <mergeCell ref="A4306:Q4306"/>
    <mergeCell ref="A4307:Q4307"/>
    <mergeCell ref="A4308:Q4308"/>
    <mergeCell ref="A4309:A4311"/>
    <mergeCell ref="B4309:C4311"/>
    <mergeCell ref="E4309:E4311"/>
    <mergeCell ref="F4309:F4311"/>
    <mergeCell ref="G4309:G4311"/>
    <mergeCell ref="H4309:H4311"/>
    <mergeCell ref="I4309:I4311"/>
    <mergeCell ref="A4392:Q4392"/>
    <mergeCell ref="A4393:Q4393"/>
    <mergeCell ref="A4394:Q4394"/>
    <mergeCell ref="A4395:A4397"/>
    <mergeCell ref="B4395:C4397"/>
    <mergeCell ref="E4395:E4397"/>
    <mergeCell ref="F4395:F4397"/>
    <mergeCell ref="G4395:G4397"/>
    <mergeCell ref="H4395:H4397"/>
    <mergeCell ref="I4395:I4397"/>
    <mergeCell ref="A4363:Q4363"/>
    <mergeCell ref="A4364:Q4364"/>
    <mergeCell ref="A4365:Q4365"/>
    <mergeCell ref="A4366:A4368"/>
    <mergeCell ref="B4366:C4368"/>
    <mergeCell ref="E4366:E4368"/>
    <mergeCell ref="F4366:F4368"/>
    <mergeCell ref="G4366:G4368"/>
    <mergeCell ref="H4366:H4368"/>
    <mergeCell ref="I4366:I4368"/>
    <mergeCell ref="A4449:Q4449"/>
    <mergeCell ref="A4450:Q4450"/>
    <mergeCell ref="A4451:Q4451"/>
    <mergeCell ref="A4452:A4454"/>
    <mergeCell ref="B4452:C4454"/>
    <mergeCell ref="E4452:E4454"/>
    <mergeCell ref="F4452:F4454"/>
    <mergeCell ref="G4452:G4454"/>
    <mergeCell ref="H4452:H4454"/>
    <mergeCell ref="I4452:I4454"/>
    <mergeCell ref="A4422:Q4422"/>
    <mergeCell ref="A4423:Q4423"/>
    <mergeCell ref="A4424:Q4424"/>
    <mergeCell ref="A4425:A4427"/>
    <mergeCell ref="B4425:C4427"/>
    <mergeCell ref="E4425:E4427"/>
    <mergeCell ref="F4425:F4427"/>
    <mergeCell ref="G4425:G4427"/>
    <mergeCell ref="H4425:H4427"/>
    <mergeCell ref="I4425:I4427"/>
    <mergeCell ref="A4510:Q4510"/>
    <mergeCell ref="A4511:Q4511"/>
    <mergeCell ref="A4512:Q4512"/>
    <mergeCell ref="A4513:A4515"/>
    <mergeCell ref="B4513:C4515"/>
    <mergeCell ref="E4513:E4515"/>
    <mergeCell ref="F4513:F4515"/>
    <mergeCell ref="G4513:G4515"/>
    <mergeCell ref="H4513:H4515"/>
    <mergeCell ref="I4513:I4515"/>
    <mergeCell ref="A4482:Q4482"/>
    <mergeCell ref="A4483:Q4483"/>
    <mergeCell ref="A4484:Q4484"/>
    <mergeCell ref="A4485:A4487"/>
    <mergeCell ref="B4485:C4487"/>
    <mergeCell ref="E4485:E4487"/>
    <mergeCell ref="F4485:F4487"/>
    <mergeCell ref="G4485:G4487"/>
    <mergeCell ref="H4485:H4487"/>
    <mergeCell ref="I4485:I4487"/>
    <mergeCell ref="A4573:Q4573"/>
    <mergeCell ref="A4574:Q4574"/>
    <mergeCell ref="A4575:Q4575"/>
    <mergeCell ref="A4576:A4578"/>
    <mergeCell ref="B4576:C4578"/>
    <mergeCell ref="E4576:E4578"/>
    <mergeCell ref="F4576:F4578"/>
    <mergeCell ref="G4576:G4578"/>
    <mergeCell ref="H4576:H4578"/>
    <mergeCell ref="I4576:I4578"/>
    <mergeCell ref="A4546:Q4546"/>
    <mergeCell ref="A4547:Q4547"/>
    <mergeCell ref="A4548:Q4548"/>
    <mergeCell ref="A4549:A4551"/>
    <mergeCell ref="B4549:C4551"/>
    <mergeCell ref="E4549:E4551"/>
    <mergeCell ref="F4549:F4551"/>
    <mergeCell ref="G4549:G4551"/>
    <mergeCell ref="H4549:H4551"/>
    <mergeCell ref="I4549:I4551"/>
    <mergeCell ref="A4633:Q4633"/>
    <mergeCell ref="A4634:Q4634"/>
    <mergeCell ref="A4635:Q4635"/>
    <mergeCell ref="A4636:A4638"/>
    <mergeCell ref="B4636:C4638"/>
    <mergeCell ref="E4636:E4638"/>
    <mergeCell ref="F4636:F4638"/>
    <mergeCell ref="G4636:G4638"/>
    <mergeCell ref="H4636:H4638"/>
    <mergeCell ref="I4636:I4638"/>
    <mergeCell ref="A4601:Q4601"/>
    <mergeCell ref="A4602:Q4602"/>
    <mergeCell ref="A4603:Q4603"/>
    <mergeCell ref="A4604:A4606"/>
    <mergeCell ref="B4604:C4606"/>
    <mergeCell ref="E4604:E4606"/>
    <mergeCell ref="F4604:F4606"/>
    <mergeCell ref="G4604:G4606"/>
    <mergeCell ref="H4604:H4606"/>
    <mergeCell ref="I4604:I4606"/>
    <mergeCell ref="A4686:Q4686"/>
    <mergeCell ref="A4687:Q4687"/>
    <mergeCell ref="A4688:Q4688"/>
    <mergeCell ref="A4689:A4691"/>
    <mergeCell ref="B4689:C4691"/>
    <mergeCell ref="E4689:E4691"/>
    <mergeCell ref="F4689:F4691"/>
    <mergeCell ref="G4689:G4691"/>
    <mergeCell ref="H4689:H4691"/>
    <mergeCell ref="I4689:I4691"/>
    <mergeCell ref="A4660:Q4660"/>
    <mergeCell ref="A4661:Q4661"/>
    <mergeCell ref="A4662:Q4662"/>
    <mergeCell ref="A4663:A4665"/>
    <mergeCell ref="B4663:C4665"/>
    <mergeCell ref="E4663:E4665"/>
    <mergeCell ref="F4663:F4665"/>
    <mergeCell ref="G4663:G4665"/>
    <mergeCell ref="H4663:H4665"/>
    <mergeCell ref="I4663:I4665"/>
    <mergeCell ref="A4745:Q4745"/>
    <mergeCell ref="A4746:Q4746"/>
    <mergeCell ref="A4747:Q4747"/>
    <mergeCell ref="A4748:A4750"/>
    <mergeCell ref="B4748:C4750"/>
    <mergeCell ref="E4748:E4750"/>
    <mergeCell ref="F4748:F4750"/>
    <mergeCell ref="G4748:G4750"/>
    <mergeCell ref="H4748:H4750"/>
    <mergeCell ref="I4748:I4750"/>
    <mergeCell ref="A4717:Q4717"/>
    <mergeCell ref="A4718:Q4718"/>
    <mergeCell ref="A4719:Q4719"/>
    <mergeCell ref="A4720:A4722"/>
    <mergeCell ref="B4720:C4722"/>
    <mergeCell ref="E4720:E4722"/>
    <mergeCell ref="F4720:F4722"/>
    <mergeCell ref="G4720:G4722"/>
    <mergeCell ref="H4720:H4722"/>
    <mergeCell ref="I4720:I4722"/>
    <mergeCell ref="A4807:Q4807"/>
    <mergeCell ref="A4808:Q4808"/>
    <mergeCell ref="A4809:Q4809"/>
    <mergeCell ref="A4810:A4812"/>
    <mergeCell ref="B4810:C4812"/>
    <mergeCell ref="E4810:E4812"/>
    <mergeCell ref="F4810:F4812"/>
    <mergeCell ref="G4810:G4812"/>
    <mergeCell ref="H4810:H4812"/>
    <mergeCell ref="I4810:I4812"/>
    <mergeCell ref="A4780:Q4780"/>
    <mergeCell ref="A4781:Q4781"/>
    <mergeCell ref="A4782:Q4782"/>
    <mergeCell ref="A4783:A4785"/>
    <mergeCell ref="B4783:C4785"/>
    <mergeCell ref="E4783:E4785"/>
    <mergeCell ref="F4783:F4785"/>
    <mergeCell ref="G4783:G4785"/>
    <mergeCell ref="H4783:H4785"/>
    <mergeCell ref="I4783:I4785"/>
    <mergeCell ref="A4871:Q4871"/>
    <mergeCell ref="A4872:Q4872"/>
    <mergeCell ref="A4873:Q4873"/>
    <mergeCell ref="A4874:A4876"/>
    <mergeCell ref="B4874:C4876"/>
    <mergeCell ref="E4874:E4876"/>
    <mergeCell ref="F4874:F4876"/>
    <mergeCell ref="G4874:G4876"/>
    <mergeCell ref="H4874:H4876"/>
    <mergeCell ref="I4874:I4876"/>
    <mergeCell ref="A4838:Q4838"/>
    <mergeCell ref="A4839:Q4839"/>
    <mergeCell ref="A4840:Q4840"/>
    <mergeCell ref="A4841:A4843"/>
    <mergeCell ref="B4841:C4843"/>
    <mergeCell ref="E4841:E4843"/>
    <mergeCell ref="F4841:F4843"/>
    <mergeCell ref="G4841:G4843"/>
    <mergeCell ref="H4841:H4843"/>
    <mergeCell ref="I4841:I4843"/>
    <mergeCell ref="A4934:Q4934"/>
    <mergeCell ref="A4935:Q4935"/>
    <mergeCell ref="A4936:Q4936"/>
    <mergeCell ref="A4937:A4939"/>
    <mergeCell ref="B4937:C4939"/>
    <mergeCell ref="E4937:E4939"/>
    <mergeCell ref="F4937:F4939"/>
    <mergeCell ref="G4937:G4939"/>
    <mergeCell ref="H4937:H4939"/>
    <mergeCell ref="I4937:I4939"/>
    <mergeCell ref="A4897:Q4897"/>
    <mergeCell ref="A4898:Q4898"/>
    <mergeCell ref="A4899:Q4899"/>
    <mergeCell ref="A4900:A4902"/>
    <mergeCell ref="B4900:C4902"/>
    <mergeCell ref="E4900:E4902"/>
    <mergeCell ref="F4900:F4902"/>
    <mergeCell ref="G4900:G4902"/>
    <mergeCell ref="H4900:H4902"/>
    <mergeCell ref="I4900:I4902"/>
    <mergeCell ref="A4992:Q4992"/>
    <mergeCell ref="A4993:Q4993"/>
    <mergeCell ref="A4994:Q4994"/>
    <mergeCell ref="A4995:A4997"/>
    <mergeCell ref="B4995:C4997"/>
    <mergeCell ref="E4995:E4997"/>
    <mergeCell ref="F4995:F4997"/>
    <mergeCell ref="G4995:G4997"/>
    <mergeCell ref="H4995:H4997"/>
    <mergeCell ref="I4995:I4997"/>
    <mergeCell ref="A4961:Q4961"/>
    <mergeCell ref="A4962:Q4962"/>
    <mergeCell ref="A4963:Q4963"/>
    <mergeCell ref="A4964:A4966"/>
    <mergeCell ref="B4964:C4966"/>
    <mergeCell ref="E4964:E4966"/>
    <mergeCell ref="F4964:F4966"/>
    <mergeCell ref="G4964:G4966"/>
    <mergeCell ref="H4964:H4966"/>
    <mergeCell ref="I4964:I4966"/>
    <mergeCell ref="A5048:Q5048"/>
    <mergeCell ref="A5049:Q5049"/>
    <mergeCell ref="A5050:Q5050"/>
    <mergeCell ref="A5051:A5053"/>
    <mergeCell ref="B5051:C5053"/>
    <mergeCell ref="E5051:E5053"/>
    <mergeCell ref="F5051:F5053"/>
    <mergeCell ref="G5051:G5053"/>
    <mergeCell ref="H5051:H5053"/>
    <mergeCell ref="I5051:I5053"/>
    <mergeCell ref="A5018:Q5018"/>
    <mergeCell ref="A5019:Q5019"/>
    <mergeCell ref="A5020:Q5020"/>
    <mergeCell ref="A5021:A5023"/>
    <mergeCell ref="B5021:C5023"/>
    <mergeCell ref="E5021:E5023"/>
    <mergeCell ref="F5021:F5023"/>
    <mergeCell ref="G5021:G5023"/>
    <mergeCell ref="H5021:H5023"/>
    <mergeCell ref="I5021:I5023"/>
    <mergeCell ref="A5109:Q5109"/>
    <mergeCell ref="A5110:Q5110"/>
    <mergeCell ref="A5111:Q5111"/>
    <mergeCell ref="A5112:A5114"/>
    <mergeCell ref="B5112:C5114"/>
    <mergeCell ref="E5112:E5114"/>
    <mergeCell ref="F5112:F5114"/>
    <mergeCell ref="G5112:G5114"/>
    <mergeCell ref="H5112:H5114"/>
    <mergeCell ref="I5112:I5114"/>
    <mergeCell ref="A5079:Q5079"/>
    <mergeCell ref="A5080:Q5080"/>
    <mergeCell ref="A5081:Q5081"/>
    <mergeCell ref="A5082:A5084"/>
    <mergeCell ref="B5082:C5084"/>
    <mergeCell ref="E5082:E5084"/>
    <mergeCell ref="F5082:F5084"/>
    <mergeCell ref="G5082:G5084"/>
    <mergeCell ref="H5082:H5084"/>
    <mergeCell ref="I5082:I5084"/>
    <mergeCell ref="A5171:Q5171"/>
    <mergeCell ref="A5172:Q5172"/>
    <mergeCell ref="A5173:Q5173"/>
    <mergeCell ref="A5174:A5176"/>
    <mergeCell ref="B5174:C5176"/>
    <mergeCell ref="E5174:E5176"/>
    <mergeCell ref="F5174:F5176"/>
    <mergeCell ref="G5174:G5176"/>
    <mergeCell ref="H5174:H5176"/>
    <mergeCell ref="I5174:I5176"/>
    <mergeCell ref="A5141:Q5141"/>
    <mergeCell ref="A5142:Q5142"/>
    <mergeCell ref="A5143:Q5143"/>
    <mergeCell ref="A5144:A5146"/>
    <mergeCell ref="B5144:C5146"/>
    <mergeCell ref="E5144:E5146"/>
    <mergeCell ref="F5144:F5146"/>
    <mergeCell ref="G5144:G5146"/>
    <mergeCell ref="H5144:H5146"/>
    <mergeCell ref="I5144:I5146"/>
    <mergeCell ref="A5232:Q5232"/>
    <mergeCell ref="A5233:Q5233"/>
    <mergeCell ref="A5234:Q5234"/>
    <mergeCell ref="A5235:A5237"/>
    <mergeCell ref="B5235:C5237"/>
    <mergeCell ref="E5235:E5237"/>
    <mergeCell ref="F5235:F5237"/>
    <mergeCell ref="G5235:G5237"/>
    <mergeCell ref="H5235:H5237"/>
    <mergeCell ref="I5235:I5237"/>
    <mergeCell ref="A5203:Q5203"/>
    <mergeCell ref="A5204:Q5204"/>
    <mergeCell ref="A5205:Q5205"/>
    <mergeCell ref="A5206:A5208"/>
    <mergeCell ref="B5206:C5208"/>
    <mergeCell ref="E5206:E5208"/>
    <mergeCell ref="F5206:F5208"/>
    <mergeCell ref="G5206:G5208"/>
    <mergeCell ref="H5206:H5208"/>
    <mergeCell ref="I5206:I5208"/>
    <mergeCell ref="A5292:Q5292"/>
    <mergeCell ref="A5293:Q5293"/>
    <mergeCell ref="A5294:Q5294"/>
    <mergeCell ref="A5295:A5297"/>
    <mergeCell ref="B5295:C5297"/>
    <mergeCell ref="E5295:E5297"/>
    <mergeCell ref="F5295:F5297"/>
    <mergeCell ref="G5295:G5297"/>
    <mergeCell ref="H5295:H5297"/>
    <mergeCell ref="I5295:I5297"/>
    <mergeCell ref="A5263:Q5263"/>
    <mergeCell ref="A5264:Q5264"/>
    <mergeCell ref="A5265:Q5265"/>
    <mergeCell ref="A5266:A5268"/>
    <mergeCell ref="B5266:C5268"/>
    <mergeCell ref="E5266:E5268"/>
    <mergeCell ref="F5266:F5268"/>
    <mergeCell ref="G5266:G5268"/>
    <mergeCell ref="H5266:H5268"/>
    <mergeCell ref="I5266:I5268"/>
    <mergeCell ref="A5356:Q5356"/>
    <mergeCell ref="A5357:Q5357"/>
    <mergeCell ref="A5358:Q5358"/>
    <mergeCell ref="A5359:A5361"/>
    <mergeCell ref="B5359:C5361"/>
    <mergeCell ref="E5359:E5361"/>
    <mergeCell ref="F5359:F5361"/>
    <mergeCell ref="G5359:G5361"/>
    <mergeCell ref="H5359:H5361"/>
    <mergeCell ref="I5359:I5361"/>
    <mergeCell ref="A5327:Q5327"/>
    <mergeCell ref="A5328:Q5328"/>
    <mergeCell ref="A5329:Q5329"/>
    <mergeCell ref="A5330:A5332"/>
    <mergeCell ref="B5330:C5332"/>
    <mergeCell ref="E5330:E5332"/>
    <mergeCell ref="F5330:F5332"/>
    <mergeCell ref="G5330:G5332"/>
    <mergeCell ref="H5330:H5332"/>
    <mergeCell ref="I5330:I5332"/>
    <mergeCell ref="A5418:Q5418"/>
    <mergeCell ref="A5419:Q5419"/>
    <mergeCell ref="A5420:Q5420"/>
    <mergeCell ref="A5421:A5423"/>
    <mergeCell ref="B5421:C5423"/>
    <mergeCell ref="E5421:E5423"/>
    <mergeCell ref="F5421:F5423"/>
    <mergeCell ref="G5421:G5423"/>
    <mergeCell ref="H5421:H5423"/>
    <mergeCell ref="I5421:I5423"/>
    <mergeCell ref="A5386:Q5386"/>
    <mergeCell ref="A5387:Q5387"/>
    <mergeCell ref="A5388:Q5388"/>
    <mergeCell ref="A5389:A5391"/>
    <mergeCell ref="B5389:C5391"/>
    <mergeCell ref="E5389:E5391"/>
    <mergeCell ref="F5389:F5391"/>
    <mergeCell ref="G5389:G5391"/>
    <mergeCell ref="H5389:H5391"/>
    <mergeCell ref="I5389:I5391"/>
    <mergeCell ref="A5474:Q5474"/>
    <mergeCell ref="A5475:Q5475"/>
    <mergeCell ref="A5476:Q5476"/>
    <mergeCell ref="A5477:A5479"/>
    <mergeCell ref="B5477:C5479"/>
    <mergeCell ref="E5477:E5479"/>
    <mergeCell ref="F5477:F5479"/>
    <mergeCell ref="G5477:G5479"/>
    <mergeCell ref="H5477:H5479"/>
    <mergeCell ref="I5477:I5479"/>
    <mergeCell ref="A5451:Q5451"/>
    <mergeCell ref="A5452:Q5452"/>
    <mergeCell ref="A5453:Q5453"/>
    <mergeCell ref="A5454:A5456"/>
    <mergeCell ref="B5454:C5456"/>
    <mergeCell ref="E5454:E5456"/>
    <mergeCell ref="F5454:F5456"/>
    <mergeCell ref="G5454:G5456"/>
    <mergeCell ref="H5454:H5456"/>
    <mergeCell ref="I5454:I5456"/>
    <mergeCell ref="A5538:Q5538"/>
    <mergeCell ref="A5539:Q5539"/>
    <mergeCell ref="A5540:Q5540"/>
    <mergeCell ref="A5541:A5543"/>
    <mergeCell ref="B5541:C5543"/>
    <mergeCell ref="E5541:E5543"/>
    <mergeCell ref="F5541:F5543"/>
    <mergeCell ref="G5541:G5543"/>
    <mergeCell ref="H5541:H5543"/>
    <mergeCell ref="I5541:I5543"/>
    <mergeCell ref="A5506:Q5506"/>
    <mergeCell ref="A5507:Q5507"/>
    <mergeCell ref="A5508:Q5508"/>
    <mergeCell ref="A5509:A5511"/>
    <mergeCell ref="B5509:C5511"/>
    <mergeCell ref="E5509:E5511"/>
    <mergeCell ref="F5509:F5511"/>
    <mergeCell ref="G5509:G5511"/>
    <mergeCell ref="H5509:H5511"/>
    <mergeCell ref="I5509:I5511"/>
    <mergeCell ref="A5603:Q5603"/>
    <mergeCell ref="A5604:Q5604"/>
    <mergeCell ref="A5605:Q5605"/>
    <mergeCell ref="A5606:A5608"/>
    <mergeCell ref="B5606:C5608"/>
    <mergeCell ref="E5606:E5608"/>
    <mergeCell ref="F5606:F5608"/>
    <mergeCell ref="G5606:G5608"/>
    <mergeCell ref="H5606:H5608"/>
    <mergeCell ref="I5606:I5608"/>
    <mergeCell ref="A5571:Q5571"/>
    <mergeCell ref="A5572:Q5572"/>
    <mergeCell ref="A5573:Q5573"/>
    <mergeCell ref="A5574:A5576"/>
    <mergeCell ref="B5574:C5576"/>
    <mergeCell ref="E5574:E5576"/>
    <mergeCell ref="F5574:F5576"/>
    <mergeCell ref="G5574:G5576"/>
    <mergeCell ref="H5574:H5576"/>
    <mergeCell ref="I5574:I5576"/>
    <mergeCell ref="A5668:Q5668"/>
    <mergeCell ref="A5669:Q5669"/>
    <mergeCell ref="A5670:Q5670"/>
    <mergeCell ref="A5671:A5673"/>
    <mergeCell ref="B5671:C5673"/>
    <mergeCell ref="E5671:E5673"/>
    <mergeCell ref="F5671:F5673"/>
    <mergeCell ref="G5671:G5673"/>
    <mergeCell ref="H5671:H5673"/>
    <mergeCell ref="I5671:I5673"/>
    <mergeCell ref="A5638:Q5638"/>
    <mergeCell ref="A5639:Q5639"/>
    <mergeCell ref="A5640:Q5640"/>
    <mergeCell ref="A5641:A5643"/>
    <mergeCell ref="B5641:C5643"/>
    <mergeCell ref="E5641:E5643"/>
    <mergeCell ref="F5641:F5643"/>
    <mergeCell ref="G5641:G5643"/>
    <mergeCell ref="H5641:H5643"/>
    <mergeCell ref="I5641:I5643"/>
    <mergeCell ref="A5735:Q5735"/>
    <mergeCell ref="A5736:Q5736"/>
    <mergeCell ref="A5737:Q5737"/>
    <mergeCell ref="A5738:A5740"/>
    <mergeCell ref="B5738:C5740"/>
    <mergeCell ref="E5738:E5740"/>
    <mergeCell ref="F5738:F5740"/>
    <mergeCell ref="G5738:G5740"/>
    <mergeCell ref="H5738:H5740"/>
    <mergeCell ref="I5738:I5740"/>
    <mergeCell ref="A5706:Q5706"/>
    <mergeCell ref="A5707:Q5707"/>
    <mergeCell ref="A5708:Q5708"/>
    <mergeCell ref="A5709:A5711"/>
    <mergeCell ref="B5709:C5711"/>
    <mergeCell ref="E5709:E5711"/>
    <mergeCell ref="F5709:F5711"/>
    <mergeCell ref="G5709:G5711"/>
    <mergeCell ref="H5709:H5711"/>
    <mergeCell ref="I5709:I5711"/>
    <mergeCell ref="I5774:I5776"/>
    <mergeCell ref="A5802:Q5802"/>
    <mergeCell ref="A5803:Q5803"/>
    <mergeCell ref="A5804:Q5804"/>
    <mergeCell ref="A5805:A5807"/>
    <mergeCell ref="B5805:C5807"/>
    <mergeCell ref="E5805:E5807"/>
    <mergeCell ref="F5805:F5807"/>
    <mergeCell ref="G5805:G5807"/>
    <mergeCell ref="H5805:H5807"/>
    <mergeCell ref="B5742:C5742"/>
    <mergeCell ref="A5771:Q5771"/>
    <mergeCell ref="A5772:Q5772"/>
    <mergeCell ref="A5773:Q5773"/>
    <mergeCell ref="A5774:A5776"/>
    <mergeCell ref="B5774:C5776"/>
    <mergeCell ref="E5774:E5776"/>
    <mergeCell ref="F5774:F5776"/>
    <mergeCell ref="G5774:G5776"/>
    <mergeCell ref="H5774:H5776"/>
    <mergeCell ref="I5843:I5845"/>
    <mergeCell ref="A5868:Q5868"/>
    <mergeCell ref="A5869:Q5869"/>
    <mergeCell ref="A5870:Q5870"/>
    <mergeCell ref="A5871:A5873"/>
    <mergeCell ref="B5871:C5873"/>
    <mergeCell ref="E5871:E5873"/>
    <mergeCell ref="F5871:F5873"/>
    <mergeCell ref="G5871:G5873"/>
    <mergeCell ref="H5871:H5873"/>
    <mergeCell ref="I5805:I5807"/>
    <mergeCell ref="A5840:Q5840"/>
    <mergeCell ref="A5841:Q5841"/>
    <mergeCell ref="A5842:Q5842"/>
    <mergeCell ref="A5843:A5845"/>
    <mergeCell ref="B5843:C5845"/>
    <mergeCell ref="E5843:E5845"/>
    <mergeCell ref="F5843:F5845"/>
    <mergeCell ref="G5843:G5845"/>
    <mergeCell ref="H5843:H5845"/>
    <mergeCell ref="I5906:I5908"/>
    <mergeCell ref="A5933:Q5933"/>
    <mergeCell ref="A5934:Q5934"/>
    <mergeCell ref="A5935:Q5935"/>
    <mergeCell ref="A5936:A5938"/>
    <mergeCell ref="B5936:C5938"/>
    <mergeCell ref="E5936:E5938"/>
    <mergeCell ref="F5936:F5938"/>
    <mergeCell ref="G5936:G5938"/>
    <mergeCell ref="H5936:H5938"/>
    <mergeCell ref="I5871:I5873"/>
    <mergeCell ref="A5903:Q5903"/>
    <mergeCell ref="A5904:Q5904"/>
    <mergeCell ref="A5905:Q5905"/>
    <mergeCell ref="A5906:A5908"/>
    <mergeCell ref="B5906:C5908"/>
    <mergeCell ref="E5906:E5908"/>
    <mergeCell ref="F5906:F5908"/>
    <mergeCell ref="G5906:G5908"/>
    <mergeCell ref="H5906:H5908"/>
    <mergeCell ref="I5972:I5974"/>
    <mergeCell ref="A5998:Q5998"/>
    <mergeCell ref="A5999:Q5999"/>
    <mergeCell ref="A6000:Q6000"/>
    <mergeCell ref="A6001:A6003"/>
    <mergeCell ref="B6001:C6003"/>
    <mergeCell ref="E6001:E6003"/>
    <mergeCell ref="F6001:F6003"/>
    <mergeCell ref="G6001:G6003"/>
    <mergeCell ref="H6001:H6003"/>
    <mergeCell ref="I5936:I5938"/>
    <mergeCell ref="A5969:Q5969"/>
    <mergeCell ref="A5970:Q5970"/>
    <mergeCell ref="A5971:Q5971"/>
    <mergeCell ref="A5972:A5974"/>
    <mergeCell ref="B5972:C5974"/>
    <mergeCell ref="E5972:E5974"/>
    <mergeCell ref="F5972:F5974"/>
    <mergeCell ref="G5972:G5974"/>
    <mergeCell ref="H5972:H5974"/>
    <mergeCell ref="I6035:I6037"/>
    <mergeCell ref="A6059:Q6059"/>
    <mergeCell ref="A6060:Q6060"/>
    <mergeCell ref="A6061:Q6061"/>
    <mergeCell ref="A6062:A6064"/>
    <mergeCell ref="B6062:C6064"/>
    <mergeCell ref="E6062:E6064"/>
    <mergeCell ref="F6062:F6064"/>
    <mergeCell ref="G6062:G6064"/>
    <mergeCell ref="H6062:H6064"/>
    <mergeCell ref="I6001:I6003"/>
    <mergeCell ref="A6032:Q6032"/>
    <mergeCell ref="A6033:Q6033"/>
    <mergeCell ref="A6034:Q6034"/>
    <mergeCell ref="A6035:A6037"/>
    <mergeCell ref="B6035:C6037"/>
    <mergeCell ref="E6035:E6037"/>
    <mergeCell ref="F6035:F6037"/>
    <mergeCell ref="G6035:G6037"/>
    <mergeCell ref="H6035:H6037"/>
    <mergeCell ref="I6096:I6098"/>
    <mergeCell ref="A6120:Q6120"/>
    <mergeCell ref="A6121:Q6121"/>
    <mergeCell ref="A6122:Q6122"/>
    <mergeCell ref="A6123:A6125"/>
    <mergeCell ref="B6123:C6125"/>
    <mergeCell ref="E6123:E6125"/>
    <mergeCell ref="F6123:F6125"/>
    <mergeCell ref="G6123:G6125"/>
    <mergeCell ref="H6123:H6125"/>
    <mergeCell ref="I6062:I6064"/>
    <mergeCell ref="A6093:Q6093"/>
    <mergeCell ref="A6094:Q6094"/>
    <mergeCell ref="A6095:Q6095"/>
    <mergeCell ref="A6096:A6098"/>
    <mergeCell ref="B6096:C6098"/>
    <mergeCell ref="E6096:E6098"/>
    <mergeCell ref="F6096:F6098"/>
    <mergeCell ref="G6096:G6098"/>
    <mergeCell ref="H6096:H6098"/>
    <mergeCell ref="I6158:I6160"/>
    <mergeCell ref="A6185:Q6185"/>
    <mergeCell ref="A6186:Q6186"/>
    <mergeCell ref="A6187:Q6187"/>
    <mergeCell ref="A6188:A6190"/>
    <mergeCell ref="B6188:C6190"/>
    <mergeCell ref="E6188:E6190"/>
    <mergeCell ref="F6188:F6190"/>
    <mergeCell ref="G6188:G6190"/>
    <mergeCell ref="H6188:H6190"/>
    <mergeCell ref="I6123:I6125"/>
    <mergeCell ref="A6155:Q6155"/>
    <mergeCell ref="A6156:Q6156"/>
    <mergeCell ref="A6157:Q6157"/>
    <mergeCell ref="A6158:A6160"/>
    <mergeCell ref="B6158:C6160"/>
    <mergeCell ref="E6158:E6160"/>
    <mergeCell ref="F6158:F6160"/>
    <mergeCell ref="G6158:G6160"/>
    <mergeCell ref="H6158:H6160"/>
    <mergeCell ref="I6216:I6218"/>
    <mergeCell ref="A6240:Q6240"/>
    <mergeCell ref="A6241:Q6241"/>
    <mergeCell ref="A6242:Q6242"/>
    <mergeCell ref="A6243:A6245"/>
    <mergeCell ref="B6243:C6245"/>
    <mergeCell ref="E6243:E6245"/>
    <mergeCell ref="F6243:F6245"/>
    <mergeCell ref="G6243:G6245"/>
    <mergeCell ref="H6243:H6245"/>
    <mergeCell ref="I6188:I6190"/>
    <mergeCell ref="A6213:Q6213"/>
    <mergeCell ref="A6214:Q6214"/>
    <mergeCell ref="A6215:Q6215"/>
    <mergeCell ref="A6216:A6218"/>
    <mergeCell ref="B6216:C6218"/>
    <mergeCell ref="E6216:E6218"/>
    <mergeCell ref="F6216:F6218"/>
    <mergeCell ref="G6216:G6218"/>
    <mergeCell ref="H6216:H6218"/>
    <mergeCell ref="I6276:I6278"/>
    <mergeCell ref="A6304:Q6304"/>
    <mergeCell ref="A6305:Q6305"/>
    <mergeCell ref="A6306:Q6306"/>
    <mergeCell ref="A6307:A6309"/>
    <mergeCell ref="B6307:C6309"/>
    <mergeCell ref="E6307:E6309"/>
    <mergeCell ref="F6307:F6309"/>
    <mergeCell ref="G6307:G6309"/>
    <mergeCell ref="H6307:H6309"/>
    <mergeCell ref="I6243:I6245"/>
    <mergeCell ref="A6273:Q6273"/>
    <mergeCell ref="A6274:Q6274"/>
    <mergeCell ref="A6275:Q6275"/>
    <mergeCell ref="A6276:A6278"/>
    <mergeCell ref="B6276:C6278"/>
    <mergeCell ref="E6276:E6278"/>
    <mergeCell ref="F6276:F6278"/>
    <mergeCell ref="G6276:G6278"/>
    <mergeCell ref="H6276:H6278"/>
    <mergeCell ref="I6336:I6338"/>
    <mergeCell ref="A6367:Q6367"/>
    <mergeCell ref="A6368:Q6368"/>
    <mergeCell ref="A6369:Q6369"/>
    <mergeCell ref="A6370:A6372"/>
    <mergeCell ref="B6370:C6372"/>
    <mergeCell ref="E6370:E6372"/>
    <mergeCell ref="F6370:F6372"/>
    <mergeCell ref="G6370:G6372"/>
    <mergeCell ref="H6370:H6372"/>
    <mergeCell ref="I6307:I6309"/>
    <mergeCell ref="A6333:Q6333"/>
    <mergeCell ref="A6334:Q6334"/>
    <mergeCell ref="A6335:Q6335"/>
    <mergeCell ref="A6336:A6338"/>
    <mergeCell ref="B6336:C6338"/>
    <mergeCell ref="E6336:E6338"/>
    <mergeCell ref="F6336:F6338"/>
    <mergeCell ref="G6336:G6338"/>
    <mergeCell ref="H6336:H6338"/>
    <mergeCell ref="I6401:I6403"/>
    <mergeCell ref="A6427:Q6427"/>
    <mergeCell ref="A6428:Q6428"/>
    <mergeCell ref="A6429:Q6429"/>
    <mergeCell ref="A6430:A6432"/>
    <mergeCell ref="B6430:C6432"/>
    <mergeCell ref="E6430:E6432"/>
    <mergeCell ref="F6430:F6432"/>
    <mergeCell ref="G6430:G6432"/>
    <mergeCell ref="H6430:H6432"/>
    <mergeCell ref="I6370:I6372"/>
    <mergeCell ref="A6398:Q6398"/>
    <mergeCell ref="A6399:Q6399"/>
    <mergeCell ref="A6400:Q6400"/>
    <mergeCell ref="A6401:A6403"/>
    <mergeCell ref="B6401:C6403"/>
    <mergeCell ref="E6401:E6403"/>
    <mergeCell ref="F6401:F6403"/>
    <mergeCell ref="G6401:G6403"/>
    <mergeCell ref="H6401:H6403"/>
    <mergeCell ref="I6463:I6465"/>
    <mergeCell ref="A6486:Q6486"/>
    <mergeCell ref="A6487:Q6487"/>
    <mergeCell ref="A6488:Q6488"/>
    <mergeCell ref="A6489:A6491"/>
    <mergeCell ref="B6489:C6491"/>
    <mergeCell ref="E6489:E6491"/>
    <mergeCell ref="F6489:F6491"/>
    <mergeCell ref="G6489:G6491"/>
    <mergeCell ref="H6489:H6491"/>
    <mergeCell ref="I6430:I6432"/>
    <mergeCell ref="A6460:Q6460"/>
    <mergeCell ref="A6461:Q6461"/>
    <mergeCell ref="A6462:Q6462"/>
    <mergeCell ref="A6463:A6465"/>
    <mergeCell ref="B6463:C6465"/>
    <mergeCell ref="E6463:E6465"/>
    <mergeCell ref="F6463:F6465"/>
    <mergeCell ref="G6463:G6465"/>
    <mergeCell ref="H6463:H6465"/>
    <mergeCell ref="I6526:I6528"/>
    <mergeCell ref="A6559:Q6559"/>
    <mergeCell ref="A6560:Q6560"/>
    <mergeCell ref="A6561:Q6561"/>
    <mergeCell ref="A6562:A6564"/>
    <mergeCell ref="B6562:C6564"/>
    <mergeCell ref="E6562:E6564"/>
    <mergeCell ref="F6562:F6564"/>
    <mergeCell ref="G6562:G6564"/>
    <mergeCell ref="H6562:H6564"/>
    <mergeCell ref="I6489:I6491"/>
    <mergeCell ref="A6523:Q6523"/>
    <mergeCell ref="A6524:Q6524"/>
    <mergeCell ref="A6525:Q6525"/>
    <mergeCell ref="A6526:A6528"/>
    <mergeCell ref="B6526:C6528"/>
    <mergeCell ref="E6526:E6528"/>
    <mergeCell ref="F6526:F6528"/>
    <mergeCell ref="G6526:G6528"/>
    <mergeCell ref="H6526:H6528"/>
    <mergeCell ref="I6591:I6593"/>
    <mergeCell ref="A6619:Q6619"/>
    <mergeCell ref="A6620:Q6620"/>
    <mergeCell ref="A6621:Q6621"/>
    <mergeCell ref="A6622:A6624"/>
    <mergeCell ref="B6622:C6624"/>
    <mergeCell ref="E6622:E6624"/>
    <mergeCell ref="F6622:F6624"/>
    <mergeCell ref="G6622:G6624"/>
    <mergeCell ref="H6622:H6624"/>
    <mergeCell ref="I6562:I6564"/>
    <mergeCell ref="A6588:Q6588"/>
    <mergeCell ref="A6589:Q6589"/>
    <mergeCell ref="A6590:Q6590"/>
    <mergeCell ref="A6591:A6593"/>
    <mergeCell ref="B6591:C6593"/>
    <mergeCell ref="E6591:E6593"/>
    <mergeCell ref="F6591:F6593"/>
    <mergeCell ref="G6591:G6593"/>
    <mergeCell ref="H6591:H6593"/>
    <mergeCell ref="I6654:I6656"/>
    <mergeCell ref="A6679:Q6679"/>
    <mergeCell ref="A6680:Q6680"/>
    <mergeCell ref="A6681:Q6681"/>
    <mergeCell ref="A6682:A6684"/>
    <mergeCell ref="B6682:C6684"/>
    <mergeCell ref="E6682:E6684"/>
    <mergeCell ref="F6682:F6684"/>
    <mergeCell ref="G6682:G6684"/>
    <mergeCell ref="H6682:H6684"/>
    <mergeCell ref="I6622:I6624"/>
    <mergeCell ref="A6651:Q6651"/>
    <mergeCell ref="A6652:Q6652"/>
    <mergeCell ref="A6653:Q6653"/>
    <mergeCell ref="A6654:A6656"/>
    <mergeCell ref="B6654:C6656"/>
    <mergeCell ref="E6654:E6656"/>
    <mergeCell ref="F6654:F6656"/>
    <mergeCell ref="G6654:G6656"/>
    <mergeCell ref="H6654:H6656"/>
    <mergeCell ref="I6716:I6718"/>
    <mergeCell ref="A6744:Q6744"/>
    <mergeCell ref="A6745:Q6745"/>
    <mergeCell ref="A6746:Q6746"/>
    <mergeCell ref="A6747:A6749"/>
    <mergeCell ref="B6747:C6749"/>
    <mergeCell ref="E6747:E6749"/>
    <mergeCell ref="F6747:F6749"/>
    <mergeCell ref="G6747:G6749"/>
    <mergeCell ref="H6747:H6749"/>
    <mergeCell ref="I6682:I6684"/>
    <mergeCell ref="A6713:Q6713"/>
    <mergeCell ref="A6714:Q6714"/>
    <mergeCell ref="A6715:Q6715"/>
    <mergeCell ref="A6716:A6718"/>
    <mergeCell ref="B6716:C6718"/>
    <mergeCell ref="E6716:E6718"/>
    <mergeCell ref="F6716:F6718"/>
    <mergeCell ref="G6716:G6718"/>
    <mergeCell ref="H6716:H6718"/>
    <mergeCell ref="I6775:I6777"/>
    <mergeCell ref="A6805:Q6805"/>
    <mergeCell ref="A6806:Q6806"/>
    <mergeCell ref="A6807:Q6807"/>
    <mergeCell ref="A6808:A6810"/>
    <mergeCell ref="B6808:C6810"/>
    <mergeCell ref="E6808:E6810"/>
    <mergeCell ref="F6808:F6810"/>
    <mergeCell ref="G6808:G6810"/>
    <mergeCell ref="H6808:H6810"/>
    <mergeCell ref="I6747:I6749"/>
    <mergeCell ref="A6772:Q6772"/>
    <mergeCell ref="A6773:Q6773"/>
    <mergeCell ref="A6774:Q6774"/>
    <mergeCell ref="A6775:A6777"/>
    <mergeCell ref="B6775:C6777"/>
    <mergeCell ref="E6775:E6777"/>
    <mergeCell ref="F6775:F6777"/>
    <mergeCell ref="G6775:G6777"/>
    <mergeCell ref="H6775:H6777"/>
    <mergeCell ref="I6839:I6841"/>
    <mergeCell ref="A6864:Q6864"/>
    <mergeCell ref="A6865:Q6865"/>
    <mergeCell ref="A6866:Q6866"/>
    <mergeCell ref="A6867:A6869"/>
    <mergeCell ref="B6867:C6869"/>
    <mergeCell ref="E6867:E6869"/>
    <mergeCell ref="F6867:F6869"/>
    <mergeCell ref="G6867:G6869"/>
    <mergeCell ref="H6867:H6869"/>
    <mergeCell ref="I6808:I6810"/>
    <mergeCell ref="A6836:Q6836"/>
    <mergeCell ref="A6837:Q6837"/>
    <mergeCell ref="A6838:Q6838"/>
    <mergeCell ref="A6839:A6841"/>
    <mergeCell ref="B6839:C6841"/>
    <mergeCell ref="E6839:E6841"/>
    <mergeCell ref="F6839:F6841"/>
    <mergeCell ref="G6839:G6841"/>
    <mergeCell ref="H6839:H6841"/>
    <mergeCell ref="I6896:I6898"/>
    <mergeCell ref="A6926:Q6926"/>
    <mergeCell ref="A6927:Q6927"/>
    <mergeCell ref="A6928:Q6928"/>
    <mergeCell ref="A6929:A6931"/>
    <mergeCell ref="B6929:C6931"/>
    <mergeCell ref="E6929:E6931"/>
    <mergeCell ref="F6929:F6931"/>
    <mergeCell ref="G6929:G6931"/>
    <mergeCell ref="H6929:H6931"/>
    <mergeCell ref="I6867:I6869"/>
    <mergeCell ref="A6893:Q6893"/>
    <mergeCell ref="A6894:Q6894"/>
    <mergeCell ref="A6895:Q6895"/>
    <mergeCell ref="A6896:A6898"/>
    <mergeCell ref="B6896:C6898"/>
    <mergeCell ref="E6896:E6898"/>
    <mergeCell ref="F6896:F6898"/>
    <mergeCell ref="G6896:G6898"/>
    <mergeCell ref="H6896:H6898"/>
    <mergeCell ref="I6955:I6957"/>
    <mergeCell ref="A6985:Q6985"/>
    <mergeCell ref="A6986:Q6986"/>
    <mergeCell ref="A6987:Q6987"/>
    <mergeCell ref="A6988:A6990"/>
    <mergeCell ref="B6988:C6990"/>
    <mergeCell ref="E6988:E6990"/>
    <mergeCell ref="F6988:F6990"/>
    <mergeCell ref="G6988:G6990"/>
    <mergeCell ref="H6988:H6990"/>
    <mergeCell ref="I6929:I6931"/>
    <mergeCell ref="A6952:Q6952"/>
    <mergeCell ref="A6953:Q6953"/>
    <mergeCell ref="A6954:Q6954"/>
    <mergeCell ref="A6955:A6957"/>
    <mergeCell ref="B6955:C6957"/>
    <mergeCell ref="E6955:E6957"/>
    <mergeCell ref="F6955:F6957"/>
    <mergeCell ref="G6955:G6957"/>
    <mergeCell ref="H6955:H6957"/>
    <mergeCell ref="I7022:I7024"/>
    <mergeCell ref="A7048:Q7048"/>
    <mergeCell ref="A7049:Q7049"/>
    <mergeCell ref="A7050:Q7050"/>
    <mergeCell ref="A7051:A7053"/>
    <mergeCell ref="B7051:C7053"/>
    <mergeCell ref="E7051:E7053"/>
    <mergeCell ref="F7051:F7053"/>
    <mergeCell ref="G7051:G7053"/>
    <mergeCell ref="H7051:H7053"/>
    <mergeCell ref="I6988:I6990"/>
    <mergeCell ref="A7019:Q7019"/>
    <mergeCell ref="A7020:Q7020"/>
    <mergeCell ref="A7021:Q7021"/>
    <mergeCell ref="A7022:A7024"/>
    <mergeCell ref="B7022:C7024"/>
    <mergeCell ref="E7022:E7024"/>
    <mergeCell ref="F7022:F7024"/>
    <mergeCell ref="G7022:G7024"/>
    <mergeCell ref="H7022:H7024"/>
    <mergeCell ref="I7089:I7091"/>
    <mergeCell ref="A7121:Q7121"/>
    <mergeCell ref="A7122:Q7122"/>
    <mergeCell ref="A7123:Q7123"/>
    <mergeCell ref="A7124:A7126"/>
    <mergeCell ref="B7124:C7126"/>
    <mergeCell ref="E7124:E7126"/>
    <mergeCell ref="F7124:F7126"/>
    <mergeCell ref="G7124:G7126"/>
    <mergeCell ref="H7124:H7126"/>
    <mergeCell ref="I7051:I7053"/>
    <mergeCell ref="A7086:Q7086"/>
    <mergeCell ref="A7087:Q7087"/>
    <mergeCell ref="A7088:Q7088"/>
    <mergeCell ref="A7089:A7091"/>
    <mergeCell ref="B7089:C7091"/>
    <mergeCell ref="E7089:E7091"/>
    <mergeCell ref="F7089:F7091"/>
    <mergeCell ref="G7089:G7091"/>
    <mergeCell ref="H7089:H7091"/>
    <mergeCell ref="I7157:I7159"/>
    <mergeCell ref="A7185:Q7185"/>
    <mergeCell ref="A7186:Q7186"/>
    <mergeCell ref="A7187:Q7187"/>
    <mergeCell ref="A7188:A7190"/>
    <mergeCell ref="B7188:C7190"/>
    <mergeCell ref="E7188:E7190"/>
    <mergeCell ref="F7188:F7190"/>
    <mergeCell ref="G7188:G7190"/>
    <mergeCell ref="H7188:H7190"/>
    <mergeCell ref="I7124:I7126"/>
    <mergeCell ref="A7154:Q7154"/>
    <mergeCell ref="A7155:Q7155"/>
    <mergeCell ref="A7156:Q7156"/>
    <mergeCell ref="A7157:A7159"/>
    <mergeCell ref="B7157:C7159"/>
    <mergeCell ref="E7157:E7159"/>
    <mergeCell ref="F7157:F7159"/>
    <mergeCell ref="G7157:G7159"/>
    <mergeCell ref="H7157:H7159"/>
    <mergeCell ref="I7222:I7224"/>
    <mergeCell ref="A7249:Q7249"/>
    <mergeCell ref="A7250:Q7250"/>
    <mergeCell ref="A7251:Q7251"/>
    <mergeCell ref="A7252:A7254"/>
    <mergeCell ref="B7252:C7254"/>
    <mergeCell ref="E7252:E7254"/>
    <mergeCell ref="F7252:F7254"/>
    <mergeCell ref="G7252:G7254"/>
    <mergeCell ref="H7252:H7254"/>
    <mergeCell ref="I7188:I7190"/>
    <mergeCell ref="A7219:Q7219"/>
    <mergeCell ref="A7220:Q7220"/>
    <mergeCell ref="A7221:Q7221"/>
    <mergeCell ref="A7222:A7224"/>
    <mergeCell ref="B7222:C7224"/>
    <mergeCell ref="E7222:E7224"/>
    <mergeCell ref="F7222:F7224"/>
    <mergeCell ref="G7222:G7224"/>
    <mergeCell ref="H7222:H7224"/>
    <mergeCell ref="I7281:I7283"/>
    <mergeCell ref="A7309:Q7309"/>
    <mergeCell ref="A7310:Q7310"/>
    <mergeCell ref="A7311:Q7311"/>
    <mergeCell ref="A7312:A7314"/>
    <mergeCell ref="B7312:C7314"/>
    <mergeCell ref="E7312:E7314"/>
    <mergeCell ref="F7312:F7314"/>
    <mergeCell ref="G7312:G7314"/>
    <mergeCell ref="H7312:H7314"/>
    <mergeCell ref="I7252:I7254"/>
    <mergeCell ref="A7278:Q7278"/>
    <mergeCell ref="A7279:Q7279"/>
    <mergeCell ref="A7280:Q7280"/>
    <mergeCell ref="A7281:A7283"/>
    <mergeCell ref="B7281:C7283"/>
    <mergeCell ref="E7281:E7283"/>
    <mergeCell ref="F7281:F7283"/>
    <mergeCell ref="G7281:G7283"/>
    <mergeCell ref="H7281:H7283"/>
    <mergeCell ref="I7342:I7344"/>
    <mergeCell ref="A7372:Q7372"/>
    <mergeCell ref="A7373:Q7373"/>
    <mergeCell ref="A7374:Q7374"/>
    <mergeCell ref="A7375:A7377"/>
    <mergeCell ref="B7375:C7377"/>
    <mergeCell ref="E7375:E7377"/>
    <mergeCell ref="F7375:F7377"/>
    <mergeCell ref="G7375:G7377"/>
    <mergeCell ref="H7375:H7377"/>
    <mergeCell ref="I7312:I7314"/>
    <mergeCell ref="A7339:Q7339"/>
    <mergeCell ref="A7340:Q7340"/>
    <mergeCell ref="A7341:Q7341"/>
    <mergeCell ref="A7342:A7344"/>
    <mergeCell ref="B7342:C7344"/>
    <mergeCell ref="E7342:E7344"/>
    <mergeCell ref="F7342:F7344"/>
    <mergeCell ref="G7342:G7344"/>
    <mergeCell ref="H7342:H7344"/>
    <mergeCell ref="I7403:I7405"/>
    <mergeCell ref="A7429:Q7429"/>
    <mergeCell ref="A7430:Q7430"/>
    <mergeCell ref="A7431:Q7431"/>
    <mergeCell ref="A7432:A7434"/>
    <mergeCell ref="B7432:C7434"/>
    <mergeCell ref="E7432:E7434"/>
    <mergeCell ref="F7432:F7434"/>
    <mergeCell ref="G7432:G7434"/>
    <mergeCell ref="H7432:H7434"/>
    <mergeCell ref="I7375:I7377"/>
    <mergeCell ref="A7400:Q7400"/>
    <mergeCell ref="A7401:Q7401"/>
    <mergeCell ref="A7402:Q7402"/>
    <mergeCell ref="A7403:A7405"/>
    <mergeCell ref="B7403:C7405"/>
    <mergeCell ref="E7403:E7405"/>
    <mergeCell ref="F7403:F7405"/>
    <mergeCell ref="G7403:G7405"/>
    <mergeCell ref="H7403:H7405"/>
    <mergeCell ref="I7464:I7466"/>
    <mergeCell ref="A7491:Q7491"/>
    <mergeCell ref="A7492:Q7492"/>
    <mergeCell ref="A7493:Q7493"/>
    <mergeCell ref="A7494:A7496"/>
    <mergeCell ref="B7494:C7496"/>
    <mergeCell ref="E7494:E7496"/>
    <mergeCell ref="F7494:F7496"/>
    <mergeCell ref="G7494:G7496"/>
    <mergeCell ref="H7494:H7496"/>
    <mergeCell ref="I7432:I7434"/>
    <mergeCell ref="A7461:Q7461"/>
    <mergeCell ref="A7462:Q7462"/>
    <mergeCell ref="A7463:Q7463"/>
    <mergeCell ref="A7464:A7466"/>
    <mergeCell ref="B7464:C7466"/>
    <mergeCell ref="E7464:E7466"/>
    <mergeCell ref="F7464:F7466"/>
    <mergeCell ref="G7464:G7466"/>
    <mergeCell ref="H7464:H7466"/>
    <mergeCell ref="I7528:I7530"/>
    <mergeCell ref="A7553:Q7553"/>
    <mergeCell ref="A7554:Q7554"/>
    <mergeCell ref="A7555:Q7555"/>
    <mergeCell ref="A7556:A7558"/>
    <mergeCell ref="B7556:C7558"/>
    <mergeCell ref="E7556:E7558"/>
    <mergeCell ref="F7556:F7558"/>
    <mergeCell ref="G7556:G7558"/>
    <mergeCell ref="H7556:H7558"/>
    <mergeCell ref="I7494:I7496"/>
    <mergeCell ref="A7525:Q7525"/>
    <mergeCell ref="A7526:Q7526"/>
    <mergeCell ref="A7527:Q7527"/>
    <mergeCell ref="A7528:A7530"/>
    <mergeCell ref="B7528:C7530"/>
    <mergeCell ref="E7528:E7530"/>
    <mergeCell ref="F7528:F7530"/>
    <mergeCell ref="G7528:G7530"/>
    <mergeCell ref="H7528:H7530"/>
    <mergeCell ref="I7587:I7589"/>
    <mergeCell ref="A7623:Q7623"/>
    <mergeCell ref="A7624:Q7624"/>
    <mergeCell ref="A7625:Q7625"/>
    <mergeCell ref="A7626:A7628"/>
    <mergeCell ref="B7626:C7628"/>
    <mergeCell ref="E7626:E7628"/>
    <mergeCell ref="F7626:F7628"/>
    <mergeCell ref="G7626:G7628"/>
    <mergeCell ref="H7626:H7628"/>
    <mergeCell ref="I7556:I7558"/>
    <mergeCell ref="A7584:Q7584"/>
    <mergeCell ref="A7585:Q7585"/>
    <mergeCell ref="A7586:Q7586"/>
    <mergeCell ref="A7587:A7589"/>
    <mergeCell ref="B7587:C7589"/>
    <mergeCell ref="E7587:E7589"/>
    <mergeCell ref="F7587:F7589"/>
    <mergeCell ref="G7587:G7589"/>
    <mergeCell ref="H7587:H7589"/>
    <mergeCell ref="I7653:I7655"/>
    <mergeCell ref="A7673:Q7673"/>
    <mergeCell ref="A7674:Q7674"/>
    <mergeCell ref="A7675:Q7675"/>
    <mergeCell ref="A7676:A7678"/>
    <mergeCell ref="B7676:C7678"/>
    <mergeCell ref="E7676:E7678"/>
    <mergeCell ref="F7676:F7678"/>
    <mergeCell ref="G7676:G7678"/>
    <mergeCell ref="H7676:H7678"/>
    <mergeCell ref="I7626:I7628"/>
    <mergeCell ref="A7650:Q7650"/>
    <mergeCell ref="A7651:Q7651"/>
    <mergeCell ref="A7652:Q7652"/>
    <mergeCell ref="A7653:A7655"/>
    <mergeCell ref="B7653:C7655"/>
    <mergeCell ref="E7653:E7655"/>
    <mergeCell ref="F7653:F7655"/>
    <mergeCell ref="G7653:G7655"/>
    <mergeCell ref="H7653:H7655"/>
    <mergeCell ref="I7708:I7710"/>
    <mergeCell ref="A7732:Q7732"/>
    <mergeCell ref="A7733:Q7733"/>
    <mergeCell ref="A7734:Q7734"/>
    <mergeCell ref="A7735:A7737"/>
    <mergeCell ref="B7735:C7737"/>
    <mergeCell ref="E7735:E7737"/>
    <mergeCell ref="F7735:F7737"/>
    <mergeCell ref="G7735:G7737"/>
    <mergeCell ref="H7735:H7737"/>
    <mergeCell ref="I7676:I7678"/>
    <mergeCell ref="A7705:Q7705"/>
    <mergeCell ref="A7706:Q7706"/>
    <mergeCell ref="A7707:Q7707"/>
    <mergeCell ref="A7708:A7710"/>
    <mergeCell ref="B7708:C7710"/>
    <mergeCell ref="E7708:E7710"/>
    <mergeCell ref="F7708:F7710"/>
    <mergeCell ref="G7708:G7710"/>
    <mergeCell ref="H7708:H7710"/>
    <mergeCell ref="I7768:I7770"/>
    <mergeCell ref="A7802:Q7802"/>
    <mergeCell ref="A7803:Q7803"/>
    <mergeCell ref="A7804:Q7804"/>
    <mergeCell ref="A7805:A7807"/>
    <mergeCell ref="B7805:C7807"/>
    <mergeCell ref="E7805:E7807"/>
    <mergeCell ref="F7805:F7807"/>
    <mergeCell ref="G7805:G7807"/>
    <mergeCell ref="H7805:H7807"/>
    <mergeCell ref="I7735:I7737"/>
    <mergeCell ref="A7765:Q7765"/>
    <mergeCell ref="A7766:Q7766"/>
    <mergeCell ref="A7767:Q7767"/>
    <mergeCell ref="A7768:A7770"/>
    <mergeCell ref="B7768:C7770"/>
    <mergeCell ref="E7768:E7770"/>
    <mergeCell ref="F7768:F7770"/>
    <mergeCell ref="G7768:G7770"/>
    <mergeCell ref="H7768:H7770"/>
    <mergeCell ref="I7834:I7836"/>
    <mergeCell ref="A7870:Q7870"/>
    <mergeCell ref="A7871:Q7871"/>
    <mergeCell ref="A7872:Q7872"/>
    <mergeCell ref="A7873:A7875"/>
    <mergeCell ref="B7873:C7875"/>
    <mergeCell ref="E7873:E7875"/>
    <mergeCell ref="F7873:F7875"/>
    <mergeCell ref="G7873:G7875"/>
    <mergeCell ref="H7873:H7875"/>
    <mergeCell ref="I7805:I7807"/>
    <mergeCell ref="A7831:Q7831"/>
    <mergeCell ref="A7832:Q7832"/>
    <mergeCell ref="A7833:Q7833"/>
    <mergeCell ref="A7834:A7836"/>
    <mergeCell ref="B7834:C7836"/>
    <mergeCell ref="E7834:E7836"/>
    <mergeCell ref="F7834:F7836"/>
    <mergeCell ref="G7834:G7836"/>
    <mergeCell ref="H7834:H7836"/>
    <mergeCell ref="I7899:I7901"/>
    <mergeCell ref="A7929:Q7929"/>
    <mergeCell ref="A7930:Q7930"/>
    <mergeCell ref="A7931:Q7931"/>
    <mergeCell ref="A7932:A7934"/>
    <mergeCell ref="B7932:C7934"/>
    <mergeCell ref="E7932:E7934"/>
    <mergeCell ref="F7932:F7934"/>
    <mergeCell ref="G7932:G7934"/>
    <mergeCell ref="H7932:H7934"/>
    <mergeCell ref="I7873:I7875"/>
    <mergeCell ref="A7896:Q7896"/>
    <mergeCell ref="A7897:Q7897"/>
    <mergeCell ref="A7898:Q7898"/>
    <mergeCell ref="A7899:A7901"/>
    <mergeCell ref="B7899:C7901"/>
    <mergeCell ref="E7899:E7901"/>
    <mergeCell ref="F7899:F7901"/>
    <mergeCell ref="G7899:G7901"/>
    <mergeCell ref="H7899:H7901"/>
    <mergeCell ref="I7959:I7961"/>
    <mergeCell ref="A7993:Q7993"/>
    <mergeCell ref="A7994:Q7994"/>
    <mergeCell ref="A7995:Q7995"/>
    <mergeCell ref="A7996:A7998"/>
    <mergeCell ref="B7996:C7998"/>
    <mergeCell ref="E7996:E7998"/>
    <mergeCell ref="F7996:F7998"/>
    <mergeCell ref="G7996:G7998"/>
    <mergeCell ref="H7996:H7998"/>
    <mergeCell ref="I7932:I7934"/>
    <mergeCell ref="A7956:Q7956"/>
    <mergeCell ref="A7957:Q7957"/>
    <mergeCell ref="A7958:Q7958"/>
    <mergeCell ref="A7959:A7961"/>
    <mergeCell ref="B7959:C7961"/>
    <mergeCell ref="E7959:E7961"/>
    <mergeCell ref="F7959:F7961"/>
    <mergeCell ref="G7959:G7961"/>
    <mergeCell ref="H7959:H7961"/>
    <mergeCell ref="I8025:I8027"/>
    <mergeCell ref="A8052:Q8052"/>
    <mergeCell ref="A8053:Q8053"/>
    <mergeCell ref="A8054:Q8054"/>
    <mergeCell ref="A8055:A8057"/>
    <mergeCell ref="B8055:C8057"/>
    <mergeCell ref="E8055:E8057"/>
    <mergeCell ref="F8055:F8057"/>
    <mergeCell ref="G8055:G8057"/>
    <mergeCell ref="H8055:H8057"/>
    <mergeCell ref="I7996:I7998"/>
    <mergeCell ref="A8022:Q8022"/>
    <mergeCell ref="A8023:Q8023"/>
    <mergeCell ref="A8024:Q8024"/>
    <mergeCell ref="A8025:A8027"/>
    <mergeCell ref="B8025:C8027"/>
    <mergeCell ref="E8025:E8027"/>
    <mergeCell ref="F8025:F8027"/>
    <mergeCell ref="G8025:G8027"/>
    <mergeCell ref="H8025:H8027"/>
    <mergeCell ref="I8088:I8090"/>
    <mergeCell ref="A8119:Q8119"/>
    <mergeCell ref="A8120:Q8120"/>
    <mergeCell ref="A8121:Q8121"/>
    <mergeCell ref="A8122:A8124"/>
    <mergeCell ref="B8122:C8124"/>
    <mergeCell ref="E8122:E8124"/>
    <mergeCell ref="F8122:F8124"/>
    <mergeCell ref="G8122:G8124"/>
    <mergeCell ref="H8122:H8124"/>
    <mergeCell ref="I8055:I8057"/>
    <mergeCell ref="A8085:Q8085"/>
    <mergeCell ref="A8086:Q8086"/>
    <mergeCell ref="A8087:Q8087"/>
    <mergeCell ref="A8088:A8090"/>
    <mergeCell ref="B8088:C8090"/>
    <mergeCell ref="E8088:E8090"/>
    <mergeCell ref="F8088:F8090"/>
    <mergeCell ref="G8088:G8090"/>
    <mergeCell ref="H8088:H8090"/>
    <mergeCell ref="I8149:I8151"/>
    <mergeCell ref="A8176:Q8176"/>
    <mergeCell ref="A8177:Q8177"/>
    <mergeCell ref="A8178:Q8178"/>
    <mergeCell ref="A8179:A8181"/>
    <mergeCell ref="B8179:C8181"/>
    <mergeCell ref="E8179:E8181"/>
    <mergeCell ref="F8179:F8181"/>
    <mergeCell ref="G8179:G8181"/>
    <mergeCell ref="H8179:H8181"/>
    <mergeCell ref="I8122:I8124"/>
    <mergeCell ref="A8146:Q8146"/>
    <mergeCell ref="A8147:Q8147"/>
    <mergeCell ref="A8148:Q8148"/>
    <mergeCell ref="A8149:A8151"/>
    <mergeCell ref="B8149:C8151"/>
    <mergeCell ref="E8149:E8151"/>
    <mergeCell ref="F8149:F8151"/>
    <mergeCell ref="G8149:G8151"/>
    <mergeCell ref="H8149:H8151"/>
    <mergeCell ref="I8214:I8216"/>
    <mergeCell ref="A8238:Q8238"/>
    <mergeCell ref="A8239:Q8239"/>
    <mergeCell ref="A8240:Q8240"/>
    <mergeCell ref="A8241:A8243"/>
    <mergeCell ref="B8241:C8243"/>
    <mergeCell ref="E8241:E8243"/>
    <mergeCell ref="F8241:F8243"/>
    <mergeCell ref="G8241:G8243"/>
    <mergeCell ref="H8241:H8243"/>
    <mergeCell ref="I8179:I8181"/>
    <mergeCell ref="A8211:Q8211"/>
    <mergeCell ref="A8212:Q8212"/>
    <mergeCell ref="A8213:Q8213"/>
    <mergeCell ref="A8214:A8216"/>
    <mergeCell ref="B8214:C8216"/>
    <mergeCell ref="E8214:E8216"/>
    <mergeCell ref="F8214:F8216"/>
    <mergeCell ref="G8214:G8216"/>
    <mergeCell ref="H8214:H8216"/>
    <mergeCell ref="I8275:I8277"/>
    <mergeCell ref="A8306:Q8306"/>
    <mergeCell ref="A8307:Q8307"/>
    <mergeCell ref="A8308:Q8308"/>
    <mergeCell ref="A8309:A8311"/>
    <mergeCell ref="B8309:C8311"/>
    <mergeCell ref="E8309:E8311"/>
    <mergeCell ref="F8309:F8311"/>
    <mergeCell ref="G8309:G8311"/>
    <mergeCell ref="H8309:H8311"/>
    <mergeCell ref="I8241:I8243"/>
    <mergeCell ref="A8272:Q8272"/>
    <mergeCell ref="A8273:Q8273"/>
    <mergeCell ref="A8274:Q8274"/>
    <mergeCell ref="A8275:A8277"/>
    <mergeCell ref="B8275:C8277"/>
    <mergeCell ref="E8275:E8277"/>
    <mergeCell ref="F8275:F8277"/>
    <mergeCell ref="G8275:G8277"/>
    <mergeCell ref="H8275:H8277"/>
    <mergeCell ref="I8340:I8342"/>
    <mergeCell ref="A8361:Q8361"/>
    <mergeCell ref="A8362:Q8362"/>
    <mergeCell ref="A8363:Q8363"/>
    <mergeCell ref="A8364:A8366"/>
    <mergeCell ref="B8364:C8366"/>
    <mergeCell ref="E8364:E8366"/>
    <mergeCell ref="F8364:F8366"/>
    <mergeCell ref="G8364:G8366"/>
    <mergeCell ref="H8364:H8366"/>
    <mergeCell ref="I8309:I8311"/>
    <mergeCell ref="A8337:Q8337"/>
    <mergeCell ref="A8338:Q8338"/>
    <mergeCell ref="A8339:Q8339"/>
    <mergeCell ref="A8340:A8342"/>
    <mergeCell ref="B8340:C8342"/>
    <mergeCell ref="E8340:E8342"/>
    <mergeCell ref="F8340:F8342"/>
    <mergeCell ref="G8340:G8342"/>
    <mergeCell ref="H8340:H8342"/>
    <mergeCell ref="I8397:I8399"/>
    <mergeCell ref="A8426:Q8426"/>
    <mergeCell ref="A8427:Q8427"/>
    <mergeCell ref="A8428:Q8428"/>
    <mergeCell ref="A8429:A8431"/>
    <mergeCell ref="B8429:C8431"/>
    <mergeCell ref="E8429:E8431"/>
    <mergeCell ref="F8429:F8431"/>
    <mergeCell ref="G8429:G8431"/>
    <mergeCell ref="H8429:H8431"/>
    <mergeCell ref="I8364:I8366"/>
    <mergeCell ref="A8394:Q8394"/>
    <mergeCell ref="A8395:Q8395"/>
    <mergeCell ref="A8396:Q8396"/>
    <mergeCell ref="A8397:A8399"/>
    <mergeCell ref="B8397:C8399"/>
    <mergeCell ref="E8397:E8399"/>
    <mergeCell ref="F8397:F8399"/>
    <mergeCell ref="G8397:G8399"/>
    <mergeCell ref="H8397:H8399"/>
    <mergeCell ref="I8462:I8464"/>
    <mergeCell ref="A8490:Q8490"/>
    <mergeCell ref="A8491:Q8491"/>
    <mergeCell ref="A8492:Q8492"/>
    <mergeCell ref="A8493:A8495"/>
    <mergeCell ref="B8493:C8495"/>
    <mergeCell ref="E8493:E8495"/>
    <mergeCell ref="F8493:F8495"/>
    <mergeCell ref="G8493:G8495"/>
    <mergeCell ref="H8493:H8495"/>
    <mergeCell ref="I8429:I8431"/>
    <mergeCell ref="A8459:Q8459"/>
    <mergeCell ref="A8460:Q8460"/>
    <mergeCell ref="A8461:Q8461"/>
    <mergeCell ref="A8462:A8464"/>
    <mergeCell ref="B8462:C8464"/>
    <mergeCell ref="E8462:E8464"/>
    <mergeCell ref="F8462:F8464"/>
    <mergeCell ref="G8462:G8464"/>
    <mergeCell ref="H8462:H8464"/>
    <mergeCell ref="I8523:I8525"/>
    <mergeCell ref="A8555:Q8555"/>
    <mergeCell ref="A8556:Q8556"/>
    <mergeCell ref="A8557:Q8557"/>
    <mergeCell ref="A8558:A8560"/>
    <mergeCell ref="B8558:C8560"/>
    <mergeCell ref="E8558:E8560"/>
    <mergeCell ref="F8558:F8560"/>
    <mergeCell ref="G8558:G8560"/>
    <mergeCell ref="H8558:H8560"/>
    <mergeCell ref="I8493:I8495"/>
    <mergeCell ref="A8520:Q8520"/>
    <mergeCell ref="A8521:Q8521"/>
    <mergeCell ref="A8522:Q8522"/>
    <mergeCell ref="A8523:A8525"/>
    <mergeCell ref="B8523:C8525"/>
    <mergeCell ref="E8523:E8525"/>
    <mergeCell ref="F8523:F8525"/>
    <mergeCell ref="G8523:G8525"/>
    <mergeCell ref="H8523:H8525"/>
    <mergeCell ref="I8585:I8587"/>
    <mergeCell ref="A8617:Q8617"/>
    <mergeCell ref="A8618:Q8618"/>
    <mergeCell ref="A8619:Q8619"/>
    <mergeCell ref="A8620:A8622"/>
    <mergeCell ref="B8620:C8622"/>
    <mergeCell ref="E8620:E8622"/>
    <mergeCell ref="F8620:F8622"/>
    <mergeCell ref="G8620:G8622"/>
    <mergeCell ref="H8620:H8622"/>
    <mergeCell ref="I8558:I8560"/>
    <mergeCell ref="A8582:Q8582"/>
    <mergeCell ref="A8583:Q8583"/>
    <mergeCell ref="A8584:Q8584"/>
    <mergeCell ref="A8585:A8587"/>
    <mergeCell ref="B8585:C8587"/>
    <mergeCell ref="E8585:E8587"/>
    <mergeCell ref="F8585:F8587"/>
    <mergeCell ref="G8585:G8587"/>
    <mergeCell ref="H8585:H8587"/>
    <mergeCell ref="I8653:I8655"/>
    <mergeCell ref="A8678:Q8678"/>
    <mergeCell ref="A8679:Q8679"/>
    <mergeCell ref="A8680:Q8680"/>
    <mergeCell ref="A8681:A8683"/>
    <mergeCell ref="B8681:C8683"/>
    <mergeCell ref="E8681:E8683"/>
    <mergeCell ref="F8681:F8683"/>
    <mergeCell ref="G8681:G8683"/>
    <mergeCell ref="H8681:H8683"/>
    <mergeCell ref="I8620:I8622"/>
    <mergeCell ref="A8650:Q8650"/>
    <mergeCell ref="A8651:Q8651"/>
    <mergeCell ref="A8652:Q8652"/>
    <mergeCell ref="A8653:A8655"/>
    <mergeCell ref="B8653:C8655"/>
    <mergeCell ref="E8653:E8655"/>
    <mergeCell ref="F8653:F8655"/>
    <mergeCell ref="G8653:G8655"/>
    <mergeCell ref="H8653:H8655"/>
    <mergeCell ref="I8711:I8713"/>
    <mergeCell ref="A8740:Q8740"/>
    <mergeCell ref="A8741:Q8741"/>
    <mergeCell ref="A8742:Q8742"/>
    <mergeCell ref="A8743:A8745"/>
    <mergeCell ref="B8743:C8745"/>
    <mergeCell ref="E8743:E8745"/>
    <mergeCell ref="F8743:F8745"/>
    <mergeCell ref="G8743:G8745"/>
    <mergeCell ref="H8743:H8745"/>
    <mergeCell ref="I8681:I8683"/>
    <mergeCell ref="A8708:Q8708"/>
    <mergeCell ref="A8709:Q8709"/>
    <mergeCell ref="A8710:Q8710"/>
    <mergeCell ref="A8711:A8713"/>
    <mergeCell ref="B8711:C8713"/>
    <mergeCell ref="E8711:E8713"/>
    <mergeCell ref="F8711:F8713"/>
    <mergeCell ref="G8711:G8713"/>
    <mergeCell ref="H8711:H8713"/>
    <mergeCell ref="I8776:I8778"/>
    <mergeCell ref="A8798:Q8798"/>
    <mergeCell ref="A8799:Q8799"/>
    <mergeCell ref="A8800:Q8800"/>
    <mergeCell ref="A8801:A8803"/>
    <mergeCell ref="B8801:C8803"/>
    <mergeCell ref="E8801:E8803"/>
    <mergeCell ref="F8801:F8803"/>
    <mergeCell ref="G8801:G8803"/>
    <mergeCell ref="H8801:H8803"/>
    <mergeCell ref="I8743:I8745"/>
    <mergeCell ref="A8773:Q8773"/>
    <mergeCell ref="A8774:Q8774"/>
    <mergeCell ref="A8775:Q8775"/>
    <mergeCell ref="A8776:A8778"/>
    <mergeCell ref="B8776:C8778"/>
    <mergeCell ref="E8776:E8778"/>
    <mergeCell ref="F8776:F8778"/>
    <mergeCell ref="G8776:G8778"/>
    <mergeCell ref="H8776:H8778"/>
    <mergeCell ref="I8831:I8833"/>
    <mergeCell ref="A8853:Q8853"/>
    <mergeCell ref="A8854:Q8854"/>
    <mergeCell ref="A8855:Q8855"/>
    <mergeCell ref="A8856:A8858"/>
    <mergeCell ref="B8856:C8858"/>
    <mergeCell ref="E8856:E8858"/>
    <mergeCell ref="F8856:F8858"/>
    <mergeCell ref="G8856:G8858"/>
    <mergeCell ref="H8856:H8858"/>
    <mergeCell ref="I8801:I8803"/>
    <mergeCell ref="A8828:Q8828"/>
    <mergeCell ref="A8829:Q8829"/>
    <mergeCell ref="A8830:Q8830"/>
    <mergeCell ref="A8831:A8833"/>
    <mergeCell ref="B8831:C8833"/>
    <mergeCell ref="E8831:E8833"/>
    <mergeCell ref="F8831:F8833"/>
    <mergeCell ref="G8831:G8833"/>
    <mergeCell ref="H8831:H8833"/>
    <mergeCell ref="I8887:I8889"/>
    <mergeCell ref="A8909:Q8909"/>
    <mergeCell ref="A8910:Q8910"/>
    <mergeCell ref="A8911:Q8911"/>
    <mergeCell ref="A8912:A8914"/>
    <mergeCell ref="B8912:C8914"/>
    <mergeCell ref="E8912:E8914"/>
    <mergeCell ref="F8912:F8914"/>
    <mergeCell ref="G8912:G8914"/>
    <mergeCell ref="H8912:H8914"/>
    <mergeCell ref="I8856:I8858"/>
    <mergeCell ref="A8884:Q8884"/>
    <mergeCell ref="A8885:Q8885"/>
    <mergeCell ref="A8886:Q8886"/>
    <mergeCell ref="A8887:A8889"/>
    <mergeCell ref="B8887:C8889"/>
    <mergeCell ref="E8887:E8889"/>
    <mergeCell ref="F8887:F8889"/>
    <mergeCell ref="G8887:G8889"/>
    <mergeCell ref="H8887:H8889"/>
    <mergeCell ref="I8942:I8944"/>
    <mergeCell ref="A8970:Q8970"/>
    <mergeCell ref="A8971:Q8971"/>
    <mergeCell ref="A8972:Q8972"/>
    <mergeCell ref="A8973:A8975"/>
    <mergeCell ref="B8973:C8975"/>
    <mergeCell ref="E8973:E8975"/>
    <mergeCell ref="F8973:F8975"/>
    <mergeCell ref="G8973:G8975"/>
    <mergeCell ref="H8973:H8975"/>
    <mergeCell ref="I8912:I8914"/>
    <mergeCell ref="A8939:Q8939"/>
    <mergeCell ref="A8940:Q8940"/>
    <mergeCell ref="A8941:Q8941"/>
    <mergeCell ref="A8942:A8944"/>
    <mergeCell ref="B8942:C8944"/>
    <mergeCell ref="E8942:E8944"/>
    <mergeCell ref="F8942:F8944"/>
    <mergeCell ref="G8942:G8944"/>
    <mergeCell ref="H8942:H8944"/>
    <mergeCell ref="I9005:I9007"/>
    <mergeCell ref="A9040:Q9040"/>
    <mergeCell ref="A9041:Q9041"/>
    <mergeCell ref="A9042:Q9042"/>
    <mergeCell ref="A9043:A9045"/>
    <mergeCell ref="B9043:C9045"/>
    <mergeCell ref="E9043:E9045"/>
    <mergeCell ref="F9043:F9045"/>
    <mergeCell ref="G9043:G9045"/>
    <mergeCell ref="H9043:H9045"/>
    <mergeCell ref="I8973:I8975"/>
    <mergeCell ref="A9002:Q9002"/>
    <mergeCell ref="A9003:Q9003"/>
    <mergeCell ref="A9004:Q9004"/>
    <mergeCell ref="A9005:A9007"/>
    <mergeCell ref="B9005:C9007"/>
    <mergeCell ref="E9005:E9007"/>
    <mergeCell ref="F9005:F9007"/>
    <mergeCell ref="G9005:G9007"/>
    <mergeCell ref="H9005:H9007"/>
    <mergeCell ref="I9073:I9075"/>
    <mergeCell ref="A9102:Q9102"/>
    <mergeCell ref="A9103:Q9103"/>
    <mergeCell ref="A9104:Q9104"/>
    <mergeCell ref="A9105:A9107"/>
    <mergeCell ref="B9105:C9107"/>
    <mergeCell ref="E9105:E9107"/>
    <mergeCell ref="F9105:F9107"/>
    <mergeCell ref="G9105:G9107"/>
    <mergeCell ref="H9105:H9107"/>
    <mergeCell ref="I9043:I9045"/>
    <mergeCell ref="A9070:Q9070"/>
    <mergeCell ref="A9071:Q9071"/>
    <mergeCell ref="A9072:Q9072"/>
    <mergeCell ref="A9073:A9075"/>
    <mergeCell ref="B9073:C9075"/>
    <mergeCell ref="E9073:E9075"/>
    <mergeCell ref="F9073:F9075"/>
    <mergeCell ref="G9073:G9075"/>
    <mergeCell ref="H9073:H9075"/>
    <mergeCell ref="I9136:I9138"/>
    <mergeCell ref="A9165:Q9165"/>
    <mergeCell ref="A9166:Q9166"/>
    <mergeCell ref="A9167:Q9167"/>
    <mergeCell ref="A9168:A9170"/>
    <mergeCell ref="B9168:C9170"/>
    <mergeCell ref="E9168:E9170"/>
    <mergeCell ref="F9168:F9170"/>
    <mergeCell ref="G9168:G9170"/>
    <mergeCell ref="H9168:H9170"/>
    <mergeCell ref="I9105:I9107"/>
    <mergeCell ref="A9133:Q9133"/>
    <mergeCell ref="A9134:Q9134"/>
    <mergeCell ref="A9135:Q9135"/>
    <mergeCell ref="A9136:A9138"/>
    <mergeCell ref="B9136:C9138"/>
    <mergeCell ref="E9136:E9138"/>
    <mergeCell ref="F9136:F9138"/>
    <mergeCell ref="G9136:G9138"/>
    <mergeCell ref="H9136:H9138"/>
    <mergeCell ref="I9196:I9198"/>
    <mergeCell ref="A9230:Q9230"/>
    <mergeCell ref="A9231:Q9231"/>
    <mergeCell ref="A9232:Q9232"/>
    <mergeCell ref="A9233:A9235"/>
    <mergeCell ref="B9233:C9235"/>
    <mergeCell ref="E9233:E9235"/>
    <mergeCell ref="F9233:F9235"/>
    <mergeCell ref="G9233:G9235"/>
    <mergeCell ref="H9233:H9235"/>
    <mergeCell ref="I9168:I9170"/>
    <mergeCell ref="A9193:Q9193"/>
    <mergeCell ref="A9194:Q9194"/>
    <mergeCell ref="A9195:Q9195"/>
    <mergeCell ref="A9196:A9198"/>
    <mergeCell ref="B9196:C9198"/>
    <mergeCell ref="E9196:E9198"/>
    <mergeCell ref="F9196:F9198"/>
    <mergeCell ref="G9196:G9198"/>
    <mergeCell ref="H9196:H9198"/>
    <mergeCell ref="I9264:I9266"/>
    <mergeCell ref="A9294:Q9294"/>
    <mergeCell ref="A9295:Q9295"/>
    <mergeCell ref="A9296:Q9296"/>
    <mergeCell ref="A9297:A9299"/>
    <mergeCell ref="B9297:C9299"/>
    <mergeCell ref="E9297:E9299"/>
    <mergeCell ref="F9297:F9299"/>
    <mergeCell ref="G9297:G9299"/>
    <mergeCell ref="H9297:H9299"/>
    <mergeCell ref="I9233:I9235"/>
    <mergeCell ref="A9261:Q9261"/>
    <mergeCell ref="A9262:Q9262"/>
    <mergeCell ref="A9263:Q9263"/>
    <mergeCell ref="A9264:A9266"/>
    <mergeCell ref="B9264:C9266"/>
    <mergeCell ref="E9264:E9266"/>
    <mergeCell ref="F9264:F9266"/>
    <mergeCell ref="G9264:G9266"/>
    <mergeCell ref="H9264:H9266"/>
    <mergeCell ref="I9333:I9335"/>
    <mergeCell ref="A9358:Q9358"/>
    <mergeCell ref="A9359:Q9359"/>
    <mergeCell ref="A9360:Q9360"/>
    <mergeCell ref="A9361:A9363"/>
    <mergeCell ref="B9361:C9363"/>
    <mergeCell ref="E9361:E9363"/>
    <mergeCell ref="F9361:F9363"/>
    <mergeCell ref="G9361:G9363"/>
    <mergeCell ref="H9361:H9363"/>
    <mergeCell ref="I9297:I9299"/>
    <mergeCell ref="A9330:Q9330"/>
    <mergeCell ref="A9331:Q9331"/>
    <mergeCell ref="A9332:Q9332"/>
    <mergeCell ref="A9333:A9335"/>
    <mergeCell ref="B9333:C9335"/>
    <mergeCell ref="E9333:E9335"/>
    <mergeCell ref="F9333:F9335"/>
    <mergeCell ref="G9333:G9335"/>
    <mergeCell ref="H9333:H9335"/>
    <mergeCell ref="I9395:I9397"/>
    <mergeCell ref="A9422:Q9422"/>
    <mergeCell ref="A9423:Q9423"/>
    <mergeCell ref="A9424:Q9424"/>
    <mergeCell ref="A9425:A9427"/>
    <mergeCell ref="B9425:C9427"/>
    <mergeCell ref="E9425:E9427"/>
    <mergeCell ref="F9425:F9427"/>
    <mergeCell ref="G9425:G9427"/>
    <mergeCell ref="H9425:H9427"/>
    <mergeCell ref="I9361:I9363"/>
    <mergeCell ref="A9392:Q9392"/>
    <mergeCell ref="A9393:Q9393"/>
    <mergeCell ref="A9394:Q9394"/>
    <mergeCell ref="A9395:A9397"/>
    <mergeCell ref="B9395:C9397"/>
    <mergeCell ref="E9395:E9397"/>
    <mergeCell ref="F9395:F9397"/>
    <mergeCell ref="G9395:G9397"/>
    <mergeCell ref="H9395:H9397"/>
    <mergeCell ref="I9496:I9498"/>
    <mergeCell ref="I9465:I9467"/>
    <mergeCell ref="A9493:Q9493"/>
    <mergeCell ref="A9494:Q9494"/>
    <mergeCell ref="A9495:Q9495"/>
    <mergeCell ref="A9496:A9498"/>
    <mergeCell ref="B9496:C9498"/>
    <mergeCell ref="E9496:E9498"/>
    <mergeCell ref="F9496:F9498"/>
    <mergeCell ref="G9496:G9498"/>
    <mergeCell ref="H9496:H9498"/>
    <mergeCell ref="I9425:I9427"/>
    <mergeCell ref="A9462:Q9462"/>
    <mergeCell ref="A9463:Q9463"/>
    <mergeCell ref="A9464:Q9464"/>
    <mergeCell ref="A9465:A9467"/>
    <mergeCell ref="B9465:C9467"/>
    <mergeCell ref="E9465:E9467"/>
    <mergeCell ref="F9465:F9467"/>
    <mergeCell ref="G9465:G9467"/>
    <mergeCell ref="H9465:H9467"/>
  </mergeCells>
  <dataValidations count="1">
    <dataValidation type="textLength" allowBlank="1" showInputMessage="1" showErrorMessage="1" sqref="D1:D1048576 J1:J1048576" xr:uid="{2EA3303F-BDD9-4E6B-965D-94089F2D0769}">
      <formula1>1000000</formula1>
      <formula2>1000000</formula2>
    </dataValidation>
  </dataValidations>
  <pageMargins left="0.98" right="0.17" top="0.75" bottom="0.75" header="0.3" footer="0.3"/>
  <pageSetup paperSize="5" orientation="landscape" r:id="rId1"/>
  <headerFooter>
    <oddFooter>Page &amp;P</oddFooter>
  </headerFooter>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T14473"/>
  <sheetViews>
    <sheetView topLeftCell="A11553" workbookViewId="0">
      <selection activeCell="O11568" sqref="O11568"/>
    </sheetView>
  </sheetViews>
  <sheetFormatPr defaultColWidth="9.109375" defaultRowHeight="14.4" x14ac:dyDescent="0.3"/>
  <cols>
    <col min="1" max="1" width="5.109375" style="95" customWidth="1"/>
    <col min="2" max="2" width="3.5546875" style="95" customWidth="1"/>
    <col min="3" max="3" width="36.44140625" style="32" customWidth="1"/>
    <col min="4" max="4" width="8" style="95" hidden="1" customWidth="1"/>
    <col min="5" max="5" width="7.109375" style="95" hidden="1" customWidth="1"/>
    <col min="6" max="6" width="7.44140625" style="95" hidden="1" customWidth="1"/>
    <col min="7" max="7" width="8.33203125" style="95" hidden="1" customWidth="1"/>
    <col min="8" max="8" width="5.5546875" style="95" hidden="1" customWidth="1"/>
    <col min="9" max="9" width="7.109375" style="95" hidden="1" customWidth="1"/>
    <col min="10" max="10" width="13.109375" style="54" customWidth="1"/>
    <col min="11" max="11" width="13" style="54" customWidth="1"/>
    <col min="12" max="13" width="12.6640625" style="54" customWidth="1"/>
    <col min="14" max="14" width="12.5546875" style="95" customWidth="1"/>
    <col min="15" max="15" width="13" style="95" customWidth="1"/>
    <col min="16" max="16" width="12.6640625" style="216" customWidth="1"/>
    <col min="17" max="17" width="11.44140625" style="268" customWidth="1"/>
    <col min="18" max="18" width="10.5546875" style="268" customWidth="1"/>
    <col min="19" max="19" width="9.109375" style="95" customWidth="1"/>
    <col min="20" max="16384" width="9.109375" style="95"/>
  </cols>
  <sheetData>
    <row r="1" spans="3:18" s="138" customFormat="1" x14ac:dyDescent="0.3">
      <c r="C1" s="32"/>
      <c r="J1" s="54"/>
      <c r="K1" s="54"/>
      <c r="L1" s="54"/>
      <c r="M1" s="54"/>
      <c r="P1" s="216"/>
      <c r="Q1" s="268"/>
      <c r="R1" s="268"/>
    </row>
    <row r="2" spans="3:18" s="138" customFormat="1" x14ac:dyDescent="0.3">
      <c r="C2" s="32"/>
      <c r="J2" s="54"/>
      <c r="K2" s="54"/>
      <c r="L2" s="54"/>
      <c r="M2" s="54"/>
      <c r="P2" s="216"/>
      <c r="Q2" s="268"/>
      <c r="R2" s="268"/>
    </row>
    <row r="3" spans="3:18" s="138" customFormat="1" x14ac:dyDescent="0.3">
      <c r="C3" s="32"/>
      <c r="J3" s="54"/>
      <c r="K3" s="54"/>
      <c r="L3" s="54"/>
      <c r="M3" s="54"/>
      <c r="P3" s="216"/>
      <c r="Q3" s="268"/>
      <c r="R3" s="268"/>
    </row>
    <row r="4" spans="3:18" s="138" customFormat="1" x14ac:dyDescent="0.3">
      <c r="C4" s="32"/>
      <c r="J4" s="54"/>
      <c r="K4" s="54"/>
      <c r="L4" s="54"/>
      <c r="M4" s="54"/>
      <c r="P4" s="216"/>
      <c r="Q4" s="268"/>
      <c r="R4" s="268"/>
    </row>
    <row r="5" spans="3:18" s="138" customFormat="1" x14ac:dyDescent="0.3">
      <c r="C5" s="32"/>
      <c r="J5" s="54"/>
      <c r="K5" s="54"/>
      <c r="L5" s="54"/>
      <c r="M5" s="54"/>
      <c r="P5" s="216"/>
      <c r="Q5" s="268"/>
      <c r="R5" s="268"/>
    </row>
    <row r="6" spans="3:18" s="138" customFormat="1" x14ac:dyDescent="0.3">
      <c r="C6" s="32"/>
      <c r="J6" s="54"/>
      <c r="K6" s="54"/>
      <c r="L6" s="54"/>
      <c r="M6" s="54"/>
      <c r="P6" s="216"/>
      <c r="Q6" s="268"/>
      <c r="R6" s="268"/>
    </row>
    <row r="7" spans="3:18" s="138" customFormat="1" x14ac:dyDescent="0.3">
      <c r="C7" s="32"/>
      <c r="J7" s="54"/>
      <c r="K7" s="54"/>
      <c r="L7" s="54"/>
      <c r="M7" s="54"/>
      <c r="P7" s="216"/>
      <c r="Q7" s="268"/>
      <c r="R7" s="268"/>
    </row>
    <row r="8" spans="3:18" s="138" customFormat="1" x14ac:dyDescent="0.3">
      <c r="C8" s="32"/>
      <c r="J8" s="54"/>
      <c r="K8" s="54"/>
      <c r="L8" s="54"/>
      <c r="M8" s="54"/>
      <c r="P8" s="216"/>
      <c r="Q8" s="268"/>
      <c r="R8" s="268"/>
    </row>
    <row r="9" spans="3:18" s="138" customFormat="1" x14ac:dyDescent="0.3">
      <c r="C9" s="32"/>
      <c r="J9" s="54"/>
      <c r="K9" s="54"/>
      <c r="L9" s="54"/>
      <c r="M9" s="54"/>
      <c r="P9" s="216"/>
      <c r="Q9" s="268"/>
      <c r="R9" s="268"/>
    </row>
    <row r="10" spans="3:18" s="138" customFormat="1" x14ac:dyDescent="0.3">
      <c r="C10" s="32"/>
      <c r="J10" s="54"/>
      <c r="K10" s="54"/>
      <c r="L10" s="54"/>
      <c r="M10" s="54"/>
      <c r="P10" s="216"/>
      <c r="Q10" s="268"/>
      <c r="R10" s="268"/>
    </row>
    <row r="11" spans="3:18" s="138" customFormat="1" x14ac:dyDescent="0.3">
      <c r="C11" s="32"/>
      <c r="J11" s="54"/>
      <c r="K11" s="54"/>
      <c r="L11" s="54"/>
      <c r="M11" s="54"/>
      <c r="P11" s="216"/>
      <c r="Q11" s="268"/>
      <c r="R11" s="268"/>
    </row>
    <row r="12" spans="3:18" s="138" customFormat="1" x14ac:dyDescent="0.3">
      <c r="C12" s="32"/>
      <c r="J12" s="54"/>
      <c r="K12" s="54"/>
      <c r="L12" s="54"/>
      <c r="M12" s="54"/>
      <c r="P12" s="216"/>
      <c r="Q12" s="268"/>
      <c r="R12" s="268"/>
    </row>
    <row r="13" spans="3:18" s="138" customFormat="1" x14ac:dyDescent="0.3">
      <c r="C13" s="32"/>
      <c r="J13" s="54"/>
      <c r="K13" s="54"/>
      <c r="L13" s="54"/>
      <c r="M13" s="54"/>
      <c r="P13" s="216"/>
      <c r="Q13" s="268"/>
      <c r="R13" s="268"/>
    </row>
    <row r="14" spans="3:18" s="138" customFormat="1" x14ac:dyDescent="0.3">
      <c r="C14" s="32"/>
      <c r="J14" s="54"/>
      <c r="K14" s="54"/>
      <c r="L14" s="54"/>
      <c r="M14" s="54"/>
      <c r="P14" s="216"/>
      <c r="Q14" s="268"/>
      <c r="R14" s="268"/>
    </row>
    <row r="15" spans="3:18" s="138" customFormat="1" x14ac:dyDescent="0.3">
      <c r="C15" s="32"/>
      <c r="J15" s="54"/>
      <c r="K15" s="54"/>
      <c r="L15" s="54"/>
      <c r="M15" s="54"/>
      <c r="P15" s="216"/>
      <c r="Q15" s="268"/>
      <c r="R15" s="268"/>
    </row>
    <row r="16" spans="3:18" s="138" customFormat="1" x14ac:dyDescent="0.3">
      <c r="C16" s="32"/>
      <c r="J16" s="54"/>
      <c r="K16" s="54"/>
      <c r="L16" s="54"/>
      <c r="M16" s="54"/>
      <c r="P16" s="216"/>
      <c r="Q16" s="268"/>
      <c r="R16" s="268"/>
    </row>
    <row r="17" spans="3:18" s="138" customFormat="1" x14ac:dyDescent="0.3">
      <c r="C17" s="32"/>
      <c r="J17" s="54"/>
      <c r="K17" s="54"/>
      <c r="L17" s="54"/>
      <c r="M17" s="54"/>
      <c r="P17" s="216"/>
      <c r="Q17" s="268"/>
      <c r="R17" s="268"/>
    </row>
    <row r="18" spans="3:18" s="138" customFormat="1" x14ac:dyDescent="0.3">
      <c r="C18" s="32"/>
      <c r="J18" s="54"/>
      <c r="K18" s="54"/>
      <c r="L18" s="54"/>
      <c r="M18" s="54"/>
      <c r="P18" s="216"/>
      <c r="Q18" s="268"/>
      <c r="R18" s="268"/>
    </row>
    <row r="19" spans="3:18" s="138" customFormat="1" x14ac:dyDescent="0.3">
      <c r="C19" s="32"/>
      <c r="J19" s="54"/>
      <c r="K19" s="54"/>
      <c r="L19" s="54"/>
      <c r="M19" s="54"/>
      <c r="P19" s="216"/>
      <c r="Q19" s="268"/>
      <c r="R19" s="268"/>
    </row>
    <row r="20" spans="3:18" s="138" customFormat="1" x14ac:dyDescent="0.3">
      <c r="C20" s="32"/>
      <c r="J20" s="54"/>
      <c r="K20" s="54"/>
      <c r="L20" s="54"/>
      <c r="M20" s="54"/>
      <c r="P20" s="216"/>
      <c r="Q20" s="268"/>
      <c r="R20" s="268"/>
    </row>
    <row r="21" spans="3:18" s="138" customFormat="1" x14ac:dyDescent="0.3">
      <c r="C21" s="32"/>
      <c r="J21" s="54"/>
      <c r="K21" s="54"/>
      <c r="L21" s="54"/>
      <c r="M21" s="54"/>
      <c r="P21" s="216"/>
      <c r="Q21" s="268"/>
      <c r="R21" s="268"/>
    </row>
    <row r="22" spans="3:18" s="138" customFormat="1" x14ac:dyDescent="0.3">
      <c r="C22" s="32"/>
      <c r="J22" s="54"/>
      <c r="K22" s="54"/>
      <c r="L22" s="54"/>
      <c r="M22" s="54"/>
      <c r="P22" s="216"/>
      <c r="Q22" s="268"/>
      <c r="R22" s="268"/>
    </row>
    <row r="23" spans="3:18" s="138" customFormat="1" x14ac:dyDescent="0.3">
      <c r="C23" s="32"/>
      <c r="J23" s="54"/>
      <c r="K23" s="54"/>
      <c r="L23" s="54"/>
      <c r="M23" s="54"/>
      <c r="P23" s="216"/>
      <c r="Q23" s="268"/>
      <c r="R23" s="268"/>
    </row>
    <row r="24" spans="3:18" s="138" customFormat="1" x14ac:dyDescent="0.3">
      <c r="C24" s="32"/>
      <c r="J24" s="54"/>
      <c r="K24" s="54"/>
      <c r="L24" s="54"/>
      <c r="M24" s="54"/>
      <c r="P24" s="216"/>
      <c r="Q24" s="268"/>
      <c r="R24" s="268"/>
    </row>
    <row r="25" spans="3:18" s="138" customFormat="1" x14ac:dyDescent="0.3">
      <c r="C25" s="32"/>
      <c r="J25" s="54"/>
      <c r="K25" s="54"/>
      <c r="L25" s="54"/>
      <c r="M25" s="54"/>
      <c r="P25" s="216"/>
      <c r="Q25" s="268"/>
      <c r="R25" s="268"/>
    </row>
    <row r="26" spans="3:18" s="138" customFormat="1" x14ac:dyDescent="0.3">
      <c r="C26" s="32"/>
      <c r="J26" s="54"/>
      <c r="K26" s="54"/>
      <c r="L26" s="54"/>
      <c r="M26" s="54"/>
      <c r="P26" s="216"/>
      <c r="Q26" s="268"/>
      <c r="R26" s="268"/>
    </row>
    <row r="27" spans="3:18" s="138" customFormat="1" x14ac:dyDescent="0.3">
      <c r="C27" s="32"/>
      <c r="J27" s="54"/>
      <c r="K27" s="54"/>
      <c r="L27" s="54"/>
      <c r="M27" s="54"/>
      <c r="P27" s="216"/>
      <c r="Q27" s="268"/>
      <c r="R27" s="268"/>
    </row>
    <row r="28" spans="3:18" s="138" customFormat="1" x14ac:dyDescent="0.3">
      <c r="C28" s="32"/>
      <c r="J28" s="54"/>
      <c r="K28" s="54"/>
      <c r="L28" s="54"/>
      <c r="M28" s="54"/>
      <c r="P28" s="216"/>
      <c r="Q28" s="268"/>
      <c r="R28" s="268"/>
    </row>
    <row r="29" spans="3:18" s="138" customFormat="1" x14ac:dyDescent="0.3">
      <c r="C29" s="32"/>
      <c r="J29" s="54"/>
      <c r="K29" s="54"/>
      <c r="L29" s="54"/>
      <c r="M29" s="54"/>
      <c r="P29" s="216"/>
      <c r="Q29" s="268"/>
      <c r="R29" s="268"/>
    </row>
    <row r="30" spans="3:18" s="138" customFormat="1" x14ac:dyDescent="0.3">
      <c r="C30" s="32"/>
      <c r="J30" s="54"/>
      <c r="K30" s="54"/>
      <c r="L30" s="54"/>
      <c r="M30" s="54"/>
      <c r="P30" s="216"/>
      <c r="Q30" s="268"/>
      <c r="R30" s="268"/>
    </row>
    <row r="31" spans="3:18" s="138" customFormat="1" x14ac:dyDescent="0.3">
      <c r="C31" s="32"/>
      <c r="J31" s="54"/>
      <c r="K31" s="54"/>
      <c r="L31" s="54"/>
      <c r="M31" s="54"/>
      <c r="P31" s="216"/>
      <c r="Q31" s="268"/>
      <c r="R31" s="268"/>
    </row>
    <row r="32" spans="3:18" s="138" customFormat="1" x14ac:dyDescent="0.3">
      <c r="C32" s="32"/>
      <c r="J32" s="54"/>
      <c r="K32" s="54"/>
      <c r="L32" s="54"/>
      <c r="M32" s="54"/>
      <c r="P32" s="216"/>
      <c r="Q32" s="268"/>
      <c r="R32" s="268"/>
    </row>
    <row r="33" spans="3:18" s="138" customFormat="1" x14ac:dyDescent="0.3">
      <c r="C33" s="32"/>
      <c r="J33" s="54"/>
      <c r="K33" s="54"/>
      <c r="L33" s="54"/>
      <c r="M33" s="54"/>
      <c r="P33" s="216"/>
      <c r="Q33" s="268"/>
      <c r="R33" s="268"/>
    </row>
    <row r="34" spans="3:18" s="138" customFormat="1" x14ac:dyDescent="0.3">
      <c r="C34" s="32"/>
      <c r="J34" s="54"/>
      <c r="K34" s="54"/>
      <c r="L34" s="54"/>
      <c r="M34" s="54"/>
      <c r="P34" s="216"/>
      <c r="Q34" s="268"/>
      <c r="R34" s="268"/>
    </row>
    <row r="35" spans="3:18" s="138" customFormat="1" x14ac:dyDescent="0.3">
      <c r="C35" s="32"/>
      <c r="J35" s="54"/>
      <c r="K35" s="54"/>
      <c r="L35" s="54"/>
      <c r="M35" s="54"/>
      <c r="P35" s="216"/>
      <c r="Q35" s="268"/>
      <c r="R35" s="268"/>
    </row>
    <row r="36" spans="3:18" s="138" customFormat="1" x14ac:dyDescent="0.3">
      <c r="C36" s="32"/>
      <c r="J36" s="54"/>
      <c r="K36" s="54"/>
      <c r="L36" s="54"/>
      <c r="M36" s="54"/>
      <c r="P36" s="216"/>
      <c r="Q36" s="268"/>
      <c r="R36" s="268"/>
    </row>
    <row r="37" spans="3:18" s="138" customFormat="1" x14ac:dyDescent="0.3">
      <c r="C37" s="32"/>
      <c r="J37" s="54"/>
      <c r="K37" s="54"/>
      <c r="L37" s="54"/>
      <c r="M37" s="54"/>
      <c r="P37" s="216"/>
      <c r="Q37" s="268"/>
      <c r="R37" s="268"/>
    </row>
    <row r="38" spans="3:18" s="138" customFormat="1" x14ac:dyDescent="0.3">
      <c r="C38" s="32"/>
      <c r="J38" s="54"/>
      <c r="K38" s="54"/>
      <c r="L38" s="54"/>
      <c r="M38" s="54"/>
      <c r="P38" s="216"/>
      <c r="Q38" s="268"/>
      <c r="R38" s="268"/>
    </row>
    <row r="39" spans="3:18" s="138" customFormat="1" x14ac:dyDescent="0.3">
      <c r="C39" s="32"/>
      <c r="J39" s="54"/>
      <c r="K39" s="54"/>
      <c r="L39" s="54"/>
      <c r="M39" s="54"/>
      <c r="P39" s="216"/>
      <c r="Q39" s="268"/>
      <c r="R39" s="268"/>
    </row>
    <row r="40" spans="3:18" s="138" customFormat="1" x14ac:dyDescent="0.3">
      <c r="C40" s="32"/>
      <c r="J40" s="54"/>
      <c r="K40" s="54"/>
      <c r="L40" s="54"/>
      <c r="M40" s="54"/>
      <c r="P40" s="216"/>
      <c r="Q40" s="268"/>
      <c r="R40" s="268"/>
    </row>
    <row r="41" spans="3:18" s="138" customFormat="1" x14ac:dyDescent="0.3">
      <c r="C41" s="32"/>
      <c r="J41" s="54"/>
      <c r="K41" s="54"/>
      <c r="L41" s="54"/>
      <c r="M41" s="54"/>
      <c r="P41" s="216"/>
      <c r="Q41" s="268"/>
      <c r="R41" s="268"/>
    </row>
    <row r="42" spans="3:18" s="138" customFormat="1" x14ac:dyDescent="0.3">
      <c r="C42" s="32"/>
      <c r="J42" s="54"/>
      <c r="K42" s="54"/>
      <c r="L42" s="54"/>
      <c r="M42" s="54"/>
      <c r="P42" s="216"/>
      <c r="Q42" s="268"/>
      <c r="R42" s="268"/>
    </row>
    <row r="43" spans="3:18" s="138" customFormat="1" x14ac:dyDescent="0.3">
      <c r="C43" s="32"/>
      <c r="J43" s="54"/>
      <c r="K43" s="54"/>
      <c r="L43" s="54"/>
      <c r="M43" s="54"/>
      <c r="P43" s="216"/>
      <c r="Q43" s="268"/>
      <c r="R43" s="268"/>
    </row>
    <row r="44" spans="3:18" s="138" customFormat="1" x14ac:dyDescent="0.3">
      <c r="C44" s="32"/>
      <c r="J44" s="54"/>
      <c r="K44" s="54"/>
      <c r="L44" s="54"/>
      <c r="M44" s="54"/>
      <c r="P44" s="216"/>
      <c r="Q44" s="268"/>
      <c r="R44" s="268"/>
    </row>
    <row r="45" spans="3:18" s="138" customFormat="1" x14ac:dyDescent="0.3">
      <c r="C45" s="32"/>
      <c r="J45" s="54"/>
      <c r="K45" s="54"/>
      <c r="L45" s="54"/>
      <c r="M45" s="54"/>
      <c r="P45" s="216"/>
      <c r="Q45" s="268"/>
      <c r="R45" s="268"/>
    </row>
    <row r="46" spans="3:18" s="138" customFormat="1" x14ac:dyDescent="0.3">
      <c r="C46" s="32"/>
      <c r="J46" s="54"/>
      <c r="K46" s="54"/>
      <c r="L46" s="54"/>
      <c r="M46" s="54"/>
      <c r="P46" s="216"/>
      <c r="Q46" s="268"/>
      <c r="R46" s="268"/>
    </row>
    <row r="47" spans="3:18" s="138" customFormat="1" x14ac:dyDescent="0.3">
      <c r="C47" s="32"/>
      <c r="J47" s="54"/>
      <c r="K47" s="54"/>
      <c r="L47" s="54"/>
      <c r="M47" s="54"/>
      <c r="P47" s="216"/>
      <c r="Q47" s="268"/>
      <c r="R47" s="268"/>
    </row>
    <row r="48" spans="3:18" s="138" customFormat="1" x14ac:dyDescent="0.3">
      <c r="C48" s="32"/>
      <c r="J48" s="54"/>
      <c r="K48" s="54"/>
      <c r="L48" s="54"/>
      <c r="M48" s="54"/>
      <c r="P48" s="216"/>
      <c r="Q48" s="268"/>
      <c r="R48" s="268"/>
    </row>
    <row r="49" spans="3:18" s="138" customFormat="1" x14ac:dyDescent="0.3">
      <c r="C49" s="32"/>
      <c r="J49" s="54"/>
      <c r="K49" s="54"/>
      <c r="L49" s="54"/>
      <c r="M49" s="54"/>
      <c r="P49" s="216"/>
      <c r="Q49" s="268"/>
      <c r="R49" s="268"/>
    </row>
    <row r="50" spans="3:18" s="138" customFormat="1" x14ac:dyDescent="0.3">
      <c r="C50" s="32"/>
      <c r="J50" s="54"/>
      <c r="K50" s="54"/>
      <c r="L50" s="54"/>
      <c r="M50" s="54"/>
      <c r="P50" s="216"/>
      <c r="Q50" s="268"/>
      <c r="R50" s="268"/>
    </row>
    <row r="51" spans="3:18" s="138" customFormat="1" x14ac:dyDescent="0.3">
      <c r="C51" s="32"/>
      <c r="J51" s="54"/>
      <c r="K51" s="54"/>
      <c r="L51" s="54"/>
      <c r="M51" s="54"/>
      <c r="P51" s="216"/>
      <c r="Q51" s="268"/>
      <c r="R51" s="268"/>
    </row>
    <row r="52" spans="3:18" s="138" customFormat="1" x14ac:dyDescent="0.3">
      <c r="C52" s="32"/>
      <c r="J52" s="54"/>
      <c r="K52" s="54"/>
      <c r="L52" s="54"/>
      <c r="M52" s="54"/>
      <c r="P52" s="216"/>
      <c r="Q52" s="268"/>
      <c r="R52" s="268"/>
    </row>
    <row r="53" spans="3:18" s="138" customFormat="1" x14ac:dyDescent="0.3">
      <c r="C53" s="32"/>
      <c r="J53" s="54"/>
      <c r="K53" s="54"/>
      <c r="L53" s="54"/>
      <c r="M53" s="54"/>
      <c r="P53" s="216"/>
      <c r="Q53" s="268"/>
      <c r="R53" s="268"/>
    </row>
    <row r="54" spans="3:18" s="138" customFormat="1" x14ac:dyDescent="0.3">
      <c r="C54" s="32"/>
      <c r="J54" s="54"/>
      <c r="K54" s="54"/>
      <c r="L54" s="54"/>
      <c r="M54" s="54"/>
      <c r="P54" s="216"/>
      <c r="Q54" s="268"/>
      <c r="R54" s="268"/>
    </row>
    <row r="55" spans="3:18" s="138" customFormat="1" x14ac:dyDescent="0.3">
      <c r="C55" s="32"/>
      <c r="J55" s="54"/>
      <c r="K55" s="54"/>
      <c r="L55" s="54"/>
      <c r="M55" s="54"/>
      <c r="P55" s="216"/>
      <c r="Q55" s="268"/>
      <c r="R55" s="268"/>
    </row>
    <row r="56" spans="3:18" s="138" customFormat="1" x14ac:dyDescent="0.3">
      <c r="C56" s="32"/>
      <c r="J56" s="54"/>
      <c r="K56" s="54"/>
      <c r="L56" s="54"/>
      <c r="M56" s="54"/>
      <c r="P56" s="216"/>
      <c r="Q56" s="268"/>
      <c r="R56" s="268"/>
    </row>
    <row r="57" spans="3:18" s="138" customFormat="1" x14ac:dyDescent="0.3">
      <c r="C57" s="32"/>
      <c r="J57" s="54"/>
      <c r="K57" s="54"/>
      <c r="L57" s="54"/>
      <c r="M57" s="54"/>
      <c r="P57" s="216"/>
      <c r="Q57" s="268"/>
      <c r="R57" s="268"/>
    </row>
    <row r="58" spans="3:18" s="138" customFormat="1" x14ac:dyDescent="0.3">
      <c r="C58" s="32"/>
      <c r="J58" s="54"/>
      <c r="K58" s="54"/>
      <c r="L58" s="54"/>
      <c r="M58" s="54"/>
      <c r="P58" s="216"/>
      <c r="Q58" s="268"/>
      <c r="R58" s="268"/>
    </row>
    <row r="59" spans="3:18" s="138" customFormat="1" x14ac:dyDescent="0.3">
      <c r="C59" s="32"/>
      <c r="J59" s="54"/>
      <c r="K59" s="54"/>
      <c r="L59" s="54"/>
      <c r="M59" s="54"/>
      <c r="P59" s="216"/>
      <c r="Q59" s="268"/>
      <c r="R59" s="268"/>
    </row>
    <row r="60" spans="3:18" s="138" customFormat="1" x14ac:dyDescent="0.3">
      <c r="C60" s="32"/>
      <c r="J60" s="54"/>
      <c r="K60" s="54"/>
      <c r="L60" s="54"/>
      <c r="M60" s="54"/>
      <c r="P60" s="216"/>
      <c r="Q60" s="268"/>
      <c r="R60" s="268"/>
    </row>
    <row r="61" spans="3:18" s="138" customFormat="1" x14ac:dyDescent="0.3">
      <c r="C61" s="32"/>
      <c r="J61" s="54"/>
      <c r="K61" s="54"/>
      <c r="L61" s="54"/>
      <c r="M61" s="54"/>
      <c r="P61" s="216"/>
      <c r="Q61" s="268"/>
      <c r="R61" s="268"/>
    </row>
    <row r="62" spans="3:18" s="138" customFormat="1" x14ac:dyDescent="0.3">
      <c r="C62" s="32"/>
      <c r="J62" s="54"/>
      <c r="K62" s="54"/>
      <c r="L62" s="54"/>
      <c r="M62" s="54"/>
      <c r="P62" s="216"/>
      <c r="Q62" s="268"/>
      <c r="R62" s="268"/>
    </row>
    <row r="63" spans="3:18" s="138" customFormat="1" x14ac:dyDescent="0.3">
      <c r="C63" s="32"/>
      <c r="J63" s="54"/>
      <c r="K63" s="54"/>
      <c r="L63" s="54"/>
      <c r="M63" s="54"/>
      <c r="P63" s="216"/>
      <c r="Q63" s="268"/>
      <c r="R63" s="268"/>
    </row>
    <row r="64" spans="3:18" s="138" customFormat="1" x14ac:dyDescent="0.3">
      <c r="C64" s="32"/>
      <c r="J64" s="54"/>
      <c r="K64" s="54"/>
      <c r="L64" s="54"/>
      <c r="M64" s="54"/>
      <c r="P64" s="216"/>
      <c r="Q64" s="268"/>
      <c r="R64" s="268"/>
    </row>
    <row r="65" spans="3:18" s="138" customFormat="1" x14ac:dyDescent="0.3">
      <c r="C65" s="32"/>
      <c r="J65" s="54"/>
      <c r="K65" s="54"/>
      <c r="L65" s="54"/>
      <c r="M65" s="54"/>
      <c r="P65" s="216"/>
      <c r="Q65" s="268"/>
      <c r="R65" s="268"/>
    </row>
    <row r="66" spans="3:18" s="138" customFormat="1" x14ac:dyDescent="0.3">
      <c r="C66" s="32"/>
      <c r="J66" s="54"/>
      <c r="K66" s="54"/>
      <c r="L66" s="54"/>
      <c r="M66" s="54"/>
      <c r="P66" s="216"/>
      <c r="Q66" s="268"/>
      <c r="R66" s="268"/>
    </row>
    <row r="67" spans="3:18" s="138" customFormat="1" x14ac:dyDescent="0.3">
      <c r="C67" s="32"/>
      <c r="J67" s="54"/>
      <c r="K67" s="54"/>
      <c r="L67" s="54"/>
      <c r="M67" s="54"/>
      <c r="P67" s="216"/>
      <c r="Q67" s="268"/>
      <c r="R67" s="268"/>
    </row>
    <row r="68" spans="3:18" s="138" customFormat="1" x14ac:dyDescent="0.3">
      <c r="C68" s="32"/>
      <c r="J68" s="54"/>
      <c r="K68" s="54"/>
      <c r="L68" s="54"/>
      <c r="M68" s="54"/>
      <c r="P68" s="216"/>
      <c r="Q68" s="268"/>
      <c r="R68" s="268"/>
    </row>
    <row r="69" spans="3:18" s="138" customFormat="1" x14ac:dyDescent="0.3">
      <c r="C69" s="32"/>
      <c r="J69" s="54"/>
      <c r="K69" s="54"/>
      <c r="L69" s="54"/>
      <c r="M69" s="54"/>
      <c r="P69" s="216"/>
      <c r="Q69" s="268"/>
      <c r="R69" s="268"/>
    </row>
    <row r="70" spans="3:18" s="138" customFormat="1" x14ac:dyDescent="0.3">
      <c r="C70" s="32"/>
      <c r="J70" s="54"/>
      <c r="K70" s="54"/>
      <c r="L70" s="54"/>
      <c r="M70" s="54"/>
      <c r="P70" s="216"/>
      <c r="Q70" s="268"/>
      <c r="R70" s="268"/>
    </row>
    <row r="71" spans="3:18" s="138" customFormat="1" x14ac:dyDescent="0.3">
      <c r="C71" s="32"/>
      <c r="J71" s="54"/>
      <c r="K71" s="54"/>
      <c r="L71" s="54"/>
      <c r="M71" s="54"/>
      <c r="P71" s="216"/>
      <c r="Q71" s="268"/>
      <c r="R71" s="268"/>
    </row>
    <row r="72" spans="3:18" s="138" customFormat="1" x14ac:dyDescent="0.3">
      <c r="C72" s="32"/>
      <c r="J72" s="54"/>
      <c r="K72" s="54"/>
      <c r="L72" s="54"/>
      <c r="M72" s="54"/>
      <c r="P72" s="216"/>
      <c r="Q72" s="268"/>
      <c r="R72" s="268"/>
    </row>
    <row r="73" spans="3:18" s="138" customFormat="1" x14ac:dyDescent="0.3">
      <c r="C73" s="32"/>
      <c r="J73" s="54"/>
      <c r="K73" s="54"/>
      <c r="L73" s="54"/>
      <c r="M73" s="54"/>
      <c r="P73" s="216"/>
      <c r="Q73" s="268"/>
      <c r="R73" s="268"/>
    </row>
    <row r="74" spans="3:18" s="138" customFormat="1" x14ac:dyDescent="0.3">
      <c r="C74" s="32"/>
      <c r="J74" s="54"/>
      <c r="K74" s="54"/>
      <c r="L74" s="54"/>
      <c r="M74" s="54"/>
      <c r="P74" s="216"/>
      <c r="Q74" s="268"/>
      <c r="R74" s="268"/>
    </row>
    <row r="75" spans="3:18" s="138" customFormat="1" x14ac:dyDescent="0.3">
      <c r="C75" s="32"/>
      <c r="J75" s="54"/>
      <c r="K75" s="54"/>
      <c r="L75" s="54"/>
      <c r="M75" s="54"/>
      <c r="P75" s="216"/>
      <c r="Q75" s="268"/>
      <c r="R75" s="268"/>
    </row>
    <row r="76" spans="3:18" s="138" customFormat="1" x14ac:dyDescent="0.3">
      <c r="C76" s="32"/>
      <c r="J76" s="54"/>
      <c r="K76" s="54"/>
      <c r="L76" s="54"/>
      <c r="M76" s="54"/>
      <c r="P76" s="216"/>
      <c r="Q76" s="268"/>
      <c r="R76" s="268"/>
    </row>
    <row r="77" spans="3:18" s="138" customFormat="1" x14ac:dyDescent="0.3">
      <c r="C77" s="32"/>
      <c r="J77" s="54"/>
      <c r="K77" s="54"/>
      <c r="L77" s="54"/>
      <c r="M77" s="54"/>
      <c r="P77" s="216"/>
      <c r="Q77" s="268"/>
      <c r="R77" s="268"/>
    </row>
    <row r="78" spans="3:18" s="138" customFormat="1" x14ac:dyDescent="0.3">
      <c r="C78" s="32"/>
      <c r="J78" s="54"/>
      <c r="K78" s="54"/>
      <c r="L78" s="54"/>
      <c r="M78" s="54"/>
      <c r="P78" s="216"/>
      <c r="Q78" s="268"/>
      <c r="R78" s="268"/>
    </row>
    <row r="79" spans="3:18" s="138" customFormat="1" x14ac:dyDescent="0.3">
      <c r="C79" s="32"/>
      <c r="J79" s="54"/>
      <c r="K79" s="54"/>
      <c r="L79" s="54"/>
      <c r="M79" s="54"/>
      <c r="P79" s="216"/>
      <c r="Q79" s="268"/>
      <c r="R79" s="268"/>
    </row>
    <row r="80" spans="3:18" s="138" customFormat="1" x14ac:dyDescent="0.3">
      <c r="C80" s="32"/>
      <c r="J80" s="54"/>
      <c r="K80" s="54"/>
      <c r="L80" s="54"/>
      <c r="M80" s="54"/>
      <c r="P80" s="216"/>
      <c r="Q80" s="268"/>
      <c r="R80" s="268"/>
    </row>
    <row r="81" spans="3:18" s="138" customFormat="1" x14ac:dyDescent="0.3">
      <c r="C81" s="32"/>
      <c r="J81" s="54"/>
      <c r="K81" s="54"/>
      <c r="L81" s="54"/>
      <c r="M81" s="54"/>
      <c r="P81" s="216"/>
      <c r="Q81" s="268"/>
      <c r="R81" s="268"/>
    </row>
    <row r="82" spans="3:18" s="138" customFormat="1" x14ac:dyDescent="0.3">
      <c r="C82" s="32"/>
      <c r="J82" s="54"/>
      <c r="K82" s="54"/>
      <c r="L82" s="54"/>
      <c r="M82" s="54"/>
      <c r="P82" s="216"/>
      <c r="Q82" s="268"/>
      <c r="R82" s="268"/>
    </row>
    <row r="83" spans="3:18" s="138" customFormat="1" x14ac:dyDescent="0.3">
      <c r="C83" s="32"/>
      <c r="J83" s="54"/>
      <c r="K83" s="54"/>
      <c r="L83" s="54"/>
      <c r="M83" s="54"/>
      <c r="P83" s="216"/>
      <c r="Q83" s="268"/>
      <c r="R83" s="268"/>
    </row>
    <row r="84" spans="3:18" s="138" customFormat="1" x14ac:dyDescent="0.3">
      <c r="C84" s="32"/>
      <c r="J84" s="54"/>
      <c r="K84" s="54"/>
      <c r="L84" s="54"/>
      <c r="M84" s="54"/>
      <c r="P84" s="216"/>
      <c r="Q84" s="268"/>
      <c r="R84" s="268"/>
    </row>
    <row r="85" spans="3:18" s="138" customFormat="1" x14ac:dyDescent="0.3">
      <c r="C85" s="32"/>
      <c r="J85" s="54"/>
      <c r="K85" s="54"/>
      <c r="L85" s="54"/>
      <c r="M85" s="54"/>
      <c r="P85" s="216"/>
      <c r="Q85" s="268"/>
      <c r="R85" s="268"/>
    </row>
    <row r="86" spans="3:18" s="138" customFormat="1" x14ac:dyDescent="0.3">
      <c r="C86" s="32"/>
      <c r="J86" s="54"/>
      <c r="K86" s="54"/>
      <c r="L86" s="54"/>
      <c r="M86" s="54"/>
      <c r="P86" s="216"/>
      <c r="Q86" s="268"/>
      <c r="R86" s="268"/>
    </row>
    <row r="87" spans="3:18" s="138" customFormat="1" x14ac:dyDescent="0.3">
      <c r="C87" s="32"/>
      <c r="J87" s="54"/>
      <c r="K87" s="54"/>
      <c r="L87" s="54"/>
      <c r="M87" s="54"/>
      <c r="P87" s="216"/>
      <c r="Q87" s="268"/>
      <c r="R87" s="268"/>
    </row>
    <row r="88" spans="3:18" s="138" customFormat="1" x14ac:dyDescent="0.3">
      <c r="C88" s="32"/>
      <c r="J88" s="54"/>
      <c r="K88" s="54"/>
      <c r="L88" s="54"/>
      <c r="M88" s="54"/>
      <c r="P88" s="216"/>
      <c r="Q88" s="268"/>
      <c r="R88" s="268"/>
    </row>
    <row r="89" spans="3:18" s="138" customFormat="1" x14ac:dyDescent="0.3">
      <c r="C89" s="32"/>
      <c r="J89" s="54"/>
      <c r="K89" s="54"/>
      <c r="L89" s="54"/>
      <c r="M89" s="54"/>
      <c r="P89" s="216"/>
      <c r="Q89" s="268"/>
      <c r="R89" s="268"/>
    </row>
    <row r="90" spans="3:18" s="138" customFormat="1" x14ac:dyDescent="0.3">
      <c r="C90" s="32"/>
      <c r="J90" s="54"/>
      <c r="K90" s="54"/>
      <c r="L90" s="54"/>
      <c r="M90" s="54"/>
      <c r="P90" s="216"/>
      <c r="Q90" s="268"/>
      <c r="R90" s="268"/>
    </row>
    <row r="91" spans="3:18" s="138" customFormat="1" x14ac:dyDescent="0.3">
      <c r="C91" s="32"/>
      <c r="J91" s="54"/>
      <c r="K91" s="54"/>
      <c r="L91" s="54"/>
      <c r="M91" s="54"/>
      <c r="P91" s="216"/>
      <c r="Q91" s="268"/>
      <c r="R91" s="268"/>
    </row>
    <row r="92" spans="3:18" s="138" customFormat="1" x14ac:dyDescent="0.3">
      <c r="C92" s="32"/>
      <c r="J92" s="54"/>
      <c r="K92" s="54"/>
      <c r="L92" s="54"/>
      <c r="M92" s="54"/>
      <c r="P92" s="216"/>
      <c r="Q92" s="268"/>
      <c r="R92" s="268"/>
    </row>
    <row r="93" spans="3:18" s="138" customFormat="1" x14ac:dyDescent="0.3">
      <c r="C93" s="32"/>
      <c r="J93" s="54"/>
      <c r="K93" s="54"/>
      <c r="L93" s="54"/>
      <c r="M93" s="54"/>
      <c r="P93" s="216"/>
      <c r="Q93" s="268"/>
      <c r="R93" s="268"/>
    </row>
    <row r="94" spans="3:18" s="138" customFormat="1" x14ac:dyDescent="0.3">
      <c r="C94" s="32"/>
      <c r="J94" s="54"/>
      <c r="K94" s="54"/>
      <c r="L94" s="54"/>
      <c r="M94" s="54"/>
      <c r="P94" s="216"/>
      <c r="Q94" s="268"/>
      <c r="R94" s="268"/>
    </row>
    <row r="95" spans="3:18" s="138" customFormat="1" x14ac:dyDescent="0.3">
      <c r="C95" s="32"/>
      <c r="J95" s="54"/>
      <c r="K95" s="54"/>
      <c r="L95" s="54"/>
      <c r="M95" s="54"/>
      <c r="P95" s="216"/>
      <c r="Q95" s="268"/>
      <c r="R95" s="268"/>
    </row>
    <row r="96" spans="3:18" s="138" customFormat="1" x14ac:dyDescent="0.3">
      <c r="C96" s="32"/>
      <c r="J96" s="54"/>
      <c r="K96" s="54"/>
      <c r="L96" s="54"/>
      <c r="M96" s="54"/>
      <c r="P96" s="216"/>
      <c r="Q96" s="268"/>
      <c r="R96" s="268"/>
    </row>
    <row r="97" spans="3:18" s="138" customFormat="1" x14ac:dyDescent="0.3">
      <c r="C97" s="32"/>
      <c r="J97" s="54"/>
      <c r="K97" s="54"/>
      <c r="L97" s="54"/>
      <c r="M97" s="54"/>
      <c r="P97" s="216"/>
      <c r="Q97" s="268"/>
      <c r="R97" s="268"/>
    </row>
    <row r="98" spans="3:18" s="138" customFormat="1" x14ac:dyDescent="0.3">
      <c r="C98" s="32"/>
      <c r="J98" s="54"/>
      <c r="K98" s="54"/>
      <c r="L98" s="54"/>
      <c r="M98" s="54"/>
      <c r="P98" s="216"/>
      <c r="Q98" s="268"/>
      <c r="R98" s="268"/>
    </row>
    <row r="99" spans="3:18" s="138" customFormat="1" x14ac:dyDescent="0.3">
      <c r="C99" s="32"/>
      <c r="J99" s="54"/>
      <c r="K99" s="54"/>
      <c r="L99" s="54"/>
      <c r="M99" s="54"/>
      <c r="P99" s="216"/>
      <c r="Q99" s="268"/>
      <c r="R99" s="268"/>
    </row>
    <row r="100" spans="3:18" s="138" customFormat="1" x14ac:dyDescent="0.3">
      <c r="C100" s="32"/>
      <c r="J100" s="54"/>
      <c r="K100" s="54"/>
      <c r="L100" s="54"/>
      <c r="M100" s="54"/>
      <c r="P100" s="216"/>
      <c r="Q100" s="268"/>
      <c r="R100" s="268"/>
    </row>
    <row r="101" spans="3:18" s="138" customFormat="1" x14ac:dyDescent="0.3">
      <c r="C101" s="32"/>
      <c r="J101" s="54"/>
      <c r="K101" s="54"/>
      <c r="L101" s="54"/>
      <c r="M101" s="54"/>
      <c r="P101" s="216"/>
      <c r="Q101" s="268"/>
      <c r="R101" s="268"/>
    </row>
    <row r="102" spans="3:18" s="138" customFormat="1" x14ac:dyDescent="0.3">
      <c r="C102" s="32"/>
      <c r="J102" s="54"/>
      <c r="K102" s="54"/>
      <c r="L102" s="54"/>
      <c r="M102" s="54"/>
      <c r="P102" s="216"/>
      <c r="Q102" s="268"/>
      <c r="R102" s="268"/>
    </row>
    <row r="103" spans="3:18" s="138" customFormat="1" x14ac:dyDescent="0.3">
      <c r="C103" s="32"/>
      <c r="J103" s="54"/>
      <c r="K103" s="54"/>
      <c r="L103" s="54"/>
      <c r="M103" s="54"/>
      <c r="P103" s="216"/>
      <c r="Q103" s="268"/>
      <c r="R103" s="268"/>
    </row>
    <row r="104" spans="3:18" s="138" customFormat="1" x14ac:dyDescent="0.3">
      <c r="C104" s="32"/>
      <c r="J104" s="54"/>
      <c r="K104" s="54"/>
      <c r="L104" s="54"/>
      <c r="M104" s="54"/>
      <c r="P104" s="216"/>
      <c r="Q104" s="268"/>
      <c r="R104" s="268"/>
    </row>
    <row r="105" spans="3:18" s="138" customFormat="1" x14ac:dyDescent="0.3">
      <c r="C105" s="32"/>
      <c r="J105" s="54"/>
      <c r="K105" s="54"/>
      <c r="L105" s="54"/>
      <c r="M105" s="54"/>
      <c r="P105" s="216"/>
      <c r="Q105" s="268"/>
      <c r="R105" s="268"/>
    </row>
    <row r="106" spans="3:18" s="138" customFormat="1" x14ac:dyDescent="0.3">
      <c r="C106" s="32"/>
      <c r="J106" s="54"/>
      <c r="K106" s="54"/>
      <c r="L106" s="54"/>
      <c r="M106" s="54"/>
      <c r="P106" s="216"/>
      <c r="Q106" s="268"/>
      <c r="R106" s="268"/>
    </row>
    <row r="107" spans="3:18" s="138" customFormat="1" x14ac:dyDescent="0.3">
      <c r="C107" s="32"/>
      <c r="J107" s="54"/>
      <c r="K107" s="54"/>
      <c r="L107" s="54"/>
      <c r="M107" s="54"/>
      <c r="P107" s="216"/>
      <c r="Q107" s="268"/>
      <c r="R107" s="268"/>
    </row>
    <row r="108" spans="3:18" s="138" customFormat="1" x14ac:dyDescent="0.3">
      <c r="C108" s="32"/>
      <c r="J108" s="54"/>
      <c r="K108" s="54"/>
      <c r="L108" s="54"/>
      <c r="M108" s="54"/>
      <c r="P108" s="216"/>
      <c r="Q108" s="268"/>
      <c r="R108" s="268"/>
    </row>
    <row r="109" spans="3:18" s="138" customFormat="1" x14ac:dyDescent="0.3">
      <c r="C109" s="32"/>
      <c r="J109" s="54"/>
      <c r="K109" s="54"/>
      <c r="L109" s="54"/>
      <c r="M109" s="54"/>
      <c r="P109" s="216"/>
      <c r="Q109" s="268"/>
      <c r="R109" s="268"/>
    </row>
    <row r="110" spans="3:18" s="138" customFormat="1" x14ac:dyDescent="0.3">
      <c r="C110" s="32"/>
      <c r="J110" s="54"/>
      <c r="K110" s="54"/>
      <c r="L110" s="54"/>
      <c r="M110" s="54"/>
      <c r="P110" s="216"/>
      <c r="Q110" s="268"/>
      <c r="R110" s="268"/>
    </row>
    <row r="111" spans="3:18" s="138" customFormat="1" x14ac:dyDescent="0.3">
      <c r="C111" s="32"/>
      <c r="J111" s="54"/>
      <c r="K111" s="54"/>
      <c r="L111" s="54"/>
      <c r="M111" s="54"/>
      <c r="P111" s="216"/>
      <c r="Q111" s="268"/>
      <c r="R111" s="268"/>
    </row>
    <row r="112" spans="3:18" s="138" customFormat="1" x14ac:dyDescent="0.3">
      <c r="C112" s="32"/>
      <c r="J112" s="54"/>
      <c r="K112" s="54"/>
      <c r="L112" s="54"/>
      <c r="M112" s="54"/>
      <c r="P112" s="216"/>
      <c r="Q112" s="268"/>
      <c r="R112" s="268"/>
    </row>
    <row r="113" spans="3:18" s="138" customFormat="1" x14ac:dyDescent="0.3">
      <c r="C113" s="32"/>
      <c r="J113" s="54"/>
      <c r="K113" s="54"/>
      <c r="L113" s="54"/>
      <c r="M113" s="54"/>
      <c r="P113" s="216"/>
      <c r="Q113" s="268"/>
      <c r="R113" s="268"/>
    </row>
    <row r="114" spans="3:18" s="138" customFormat="1" x14ac:dyDescent="0.3">
      <c r="C114" s="32"/>
      <c r="J114" s="54"/>
      <c r="K114" s="54"/>
      <c r="L114" s="54"/>
      <c r="M114" s="54"/>
      <c r="P114" s="216"/>
      <c r="Q114" s="268"/>
      <c r="R114" s="268"/>
    </row>
    <row r="115" spans="3:18" s="138" customFormat="1" x14ac:dyDescent="0.3">
      <c r="C115" s="32"/>
      <c r="J115" s="54"/>
      <c r="K115" s="54"/>
      <c r="L115" s="54"/>
      <c r="M115" s="54"/>
      <c r="P115" s="216"/>
      <c r="Q115" s="268"/>
      <c r="R115" s="268"/>
    </row>
    <row r="116" spans="3:18" s="138" customFormat="1" x14ac:dyDescent="0.3">
      <c r="C116" s="32"/>
      <c r="J116" s="54"/>
      <c r="K116" s="54"/>
      <c r="L116" s="54"/>
      <c r="M116" s="54"/>
      <c r="P116" s="216"/>
      <c r="Q116" s="268"/>
      <c r="R116" s="268"/>
    </row>
    <row r="117" spans="3:18" s="138" customFormat="1" x14ac:dyDescent="0.3">
      <c r="C117" s="32"/>
      <c r="J117" s="54"/>
      <c r="K117" s="54"/>
      <c r="L117" s="54"/>
      <c r="M117" s="54"/>
      <c r="P117" s="216"/>
      <c r="Q117" s="268"/>
      <c r="R117" s="268"/>
    </row>
    <row r="118" spans="3:18" s="138" customFormat="1" x14ac:dyDescent="0.3">
      <c r="C118" s="32"/>
      <c r="J118" s="54"/>
      <c r="K118" s="54"/>
      <c r="L118" s="54"/>
      <c r="M118" s="54"/>
      <c r="P118" s="216"/>
      <c r="Q118" s="268"/>
      <c r="R118" s="268"/>
    </row>
    <row r="119" spans="3:18" s="138" customFormat="1" x14ac:dyDescent="0.3">
      <c r="C119" s="32"/>
      <c r="J119" s="54"/>
      <c r="K119" s="54"/>
      <c r="L119" s="54"/>
      <c r="M119" s="54"/>
      <c r="P119" s="216"/>
      <c r="Q119" s="268"/>
      <c r="R119" s="268"/>
    </row>
    <row r="120" spans="3:18" s="138" customFormat="1" x14ac:dyDescent="0.3">
      <c r="C120" s="32"/>
      <c r="J120" s="54"/>
      <c r="K120" s="54"/>
      <c r="L120" s="54"/>
      <c r="M120" s="54"/>
      <c r="P120" s="216"/>
      <c r="Q120" s="268"/>
      <c r="R120" s="268"/>
    </row>
    <row r="121" spans="3:18" s="138" customFormat="1" x14ac:dyDescent="0.3">
      <c r="C121" s="32"/>
      <c r="J121" s="54"/>
      <c r="K121" s="54"/>
      <c r="L121" s="54"/>
      <c r="M121" s="54"/>
      <c r="P121" s="216"/>
      <c r="Q121" s="268"/>
      <c r="R121" s="268"/>
    </row>
    <row r="122" spans="3:18" s="138" customFormat="1" x14ac:dyDescent="0.3">
      <c r="C122" s="32"/>
      <c r="J122" s="54"/>
      <c r="K122" s="54"/>
      <c r="L122" s="54"/>
      <c r="M122" s="54"/>
      <c r="P122" s="216"/>
      <c r="Q122" s="268"/>
      <c r="R122" s="268"/>
    </row>
    <row r="123" spans="3:18" s="138" customFormat="1" x14ac:dyDescent="0.3">
      <c r="C123" s="32"/>
      <c r="J123" s="54"/>
      <c r="K123" s="54"/>
      <c r="L123" s="54"/>
      <c r="M123" s="54"/>
      <c r="P123" s="216"/>
      <c r="Q123" s="268"/>
      <c r="R123" s="268"/>
    </row>
    <row r="124" spans="3:18" s="138" customFormat="1" x14ac:dyDescent="0.3">
      <c r="C124" s="32"/>
      <c r="J124" s="54"/>
      <c r="K124" s="54"/>
      <c r="L124" s="54"/>
      <c r="M124" s="54"/>
      <c r="P124" s="216"/>
      <c r="Q124" s="268"/>
      <c r="R124" s="268"/>
    </row>
    <row r="125" spans="3:18" s="138" customFormat="1" x14ac:dyDescent="0.3">
      <c r="C125" s="32"/>
      <c r="J125" s="54"/>
      <c r="K125" s="54"/>
      <c r="L125" s="54"/>
      <c r="M125" s="54"/>
      <c r="P125" s="216"/>
      <c r="Q125" s="268"/>
      <c r="R125" s="268"/>
    </row>
    <row r="126" spans="3:18" s="138" customFormat="1" x14ac:dyDescent="0.3">
      <c r="C126" s="32"/>
      <c r="J126" s="54"/>
      <c r="K126" s="54"/>
      <c r="L126" s="54"/>
      <c r="M126" s="54"/>
      <c r="P126" s="216"/>
      <c r="Q126" s="268"/>
      <c r="R126" s="268"/>
    </row>
    <row r="127" spans="3:18" s="138" customFormat="1" x14ac:dyDescent="0.3">
      <c r="C127" s="32"/>
      <c r="J127" s="54"/>
      <c r="K127" s="54"/>
      <c r="L127" s="54"/>
      <c r="M127" s="54"/>
      <c r="P127" s="216"/>
      <c r="Q127" s="268"/>
      <c r="R127" s="268"/>
    </row>
    <row r="128" spans="3:18" s="138" customFormat="1" x14ac:dyDescent="0.3">
      <c r="C128" s="32"/>
      <c r="J128" s="54"/>
      <c r="K128" s="54"/>
      <c r="L128" s="54"/>
      <c r="M128" s="54"/>
      <c r="P128" s="216"/>
      <c r="Q128" s="268"/>
      <c r="R128" s="268"/>
    </row>
    <row r="129" spans="3:18" s="138" customFormat="1" x14ac:dyDescent="0.3">
      <c r="C129" s="32"/>
      <c r="J129" s="54"/>
      <c r="K129" s="54"/>
      <c r="L129" s="54"/>
      <c r="M129" s="54"/>
      <c r="P129" s="216"/>
      <c r="Q129" s="268"/>
      <c r="R129" s="268"/>
    </row>
    <row r="130" spans="3:18" s="138" customFormat="1" x14ac:dyDescent="0.3">
      <c r="C130" s="32"/>
      <c r="J130" s="54"/>
      <c r="K130" s="54"/>
      <c r="L130" s="54"/>
      <c r="M130" s="54"/>
      <c r="P130" s="216"/>
      <c r="Q130" s="268"/>
      <c r="R130" s="268"/>
    </row>
    <row r="131" spans="3:18" s="138" customFormat="1" x14ac:dyDescent="0.3">
      <c r="C131" s="32"/>
      <c r="J131" s="54"/>
      <c r="K131" s="54"/>
      <c r="L131" s="54"/>
      <c r="M131" s="54"/>
      <c r="P131" s="216"/>
      <c r="Q131" s="268"/>
      <c r="R131" s="268"/>
    </row>
    <row r="132" spans="3:18" s="138" customFormat="1" x14ac:dyDescent="0.3">
      <c r="C132" s="32"/>
      <c r="J132" s="54"/>
      <c r="K132" s="54"/>
      <c r="L132" s="54"/>
      <c r="M132" s="54"/>
      <c r="P132" s="216"/>
      <c r="Q132" s="268"/>
      <c r="R132" s="268"/>
    </row>
    <row r="133" spans="3:18" s="138" customFormat="1" x14ac:dyDescent="0.3">
      <c r="C133" s="32"/>
      <c r="J133" s="54"/>
      <c r="K133" s="54"/>
      <c r="L133" s="54"/>
      <c r="M133" s="54"/>
      <c r="P133" s="216"/>
      <c r="Q133" s="268"/>
      <c r="R133" s="268"/>
    </row>
    <row r="134" spans="3:18" s="138" customFormat="1" x14ac:dyDescent="0.3">
      <c r="C134" s="32"/>
      <c r="J134" s="54"/>
      <c r="K134" s="54"/>
      <c r="L134" s="54"/>
      <c r="M134" s="54"/>
      <c r="P134" s="216"/>
      <c r="Q134" s="268"/>
      <c r="R134" s="268"/>
    </row>
    <row r="135" spans="3:18" s="138" customFormat="1" x14ac:dyDescent="0.3">
      <c r="C135" s="32"/>
      <c r="J135" s="54"/>
      <c r="K135" s="54"/>
      <c r="L135" s="54"/>
      <c r="M135" s="54"/>
      <c r="P135" s="216"/>
      <c r="Q135" s="268"/>
      <c r="R135" s="268"/>
    </row>
    <row r="136" spans="3:18" s="138" customFormat="1" x14ac:dyDescent="0.3">
      <c r="C136" s="32"/>
      <c r="J136" s="54"/>
      <c r="K136" s="54"/>
      <c r="L136" s="54"/>
      <c r="M136" s="54"/>
      <c r="P136" s="216"/>
      <c r="Q136" s="268"/>
      <c r="R136" s="268"/>
    </row>
    <row r="137" spans="3:18" s="138" customFormat="1" x14ac:dyDescent="0.3">
      <c r="C137" s="32"/>
      <c r="J137" s="54"/>
      <c r="K137" s="54"/>
      <c r="L137" s="54"/>
      <c r="M137" s="54"/>
      <c r="P137" s="216"/>
      <c r="Q137" s="268"/>
      <c r="R137" s="268"/>
    </row>
    <row r="138" spans="3:18" s="138" customFormat="1" x14ac:dyDescent="0.3">
      <c r="C138" s="32"/>
      <c r="J138" s="54"/>
      <c r="K138" s="54"/>
      <c r="L138" s="54"/>
      <c r="M138" s="54"/>
      <c r="P138" s="216"/>
      <c r="Q138" s="268"/>
      <c r="R138" s="268"/>
    </row>
    <row r="139" spans="3:18" s="138" customFormat="1" x14ac:dyDescent="0.3">
      <c r="C139" s="32"/>
      <c r="J139" s="54"/>
      <c r="K139" s="54"/>
      <c r="L139" s="54"/>
      <c r="M139" s="54"/>
      <c r="P139" s="216"/>
      <c r="Q139" s="268"/>
      <c r="R139" s="268"/>
    </row>
    <row r="140" spans="3:18" s="138" customFormat="1" x14ac:dyDescent="0.3">
      <c r="C140" s="32"/>
      <c r="J140" s="54"/>
      <c r="K140" s="54"/>
      <c r="L140" s="54"/>
      <c r="M140" s="54"/>
      <c r="P140" s="216"/>
      <c r="Q140" s="268"/>
      <c r="R140" s="268"/>
    </row>
    <row r="141" spans="3:18" s="138" customFormat="1" x14ac:dyDescent="0.3">
      <c r="C141" s="32"/>
      <c r="J141" s="54"/>
      <c r="K141" s="54"/>
      <c r="L141" s="54"/>
      <c r="M141" s="54"/>
      <c r="P141" s="216"/>
      <c r="Q141" s="268"/>
      <c r="R141" s="268"/>
    </row>
    <row r="142" spans="3:18" s="138" customFormat="1" x14ac:dyDescent="0.3">
      <c r="C142" s="32"/>
      <c r="J142" s="54"/>
      <c r="K142" s="54"/>
      <c r="L142" s="54"/>
      <c r="M142" s="54"/>
      <c r="P142" s="216"/>
      <c r="Q142" s="268"/>
      <c r="R142" s="268"/>
    </row>
    <row r="143" spans="3:18" s="138" customFormat="1" x14ac:dyDescent="0.3">
      <c r="C143" s="32"/>
      <c r="J143" s="54"/>
      <c r="K143" s="54"/>
      <c r="L143" s="54"/>
      <c r="M143" s="54"/>
      <c r="P143" s="216"/>
      <c r="Q143" s="268"/>
      <c r="R143" s="268"/>
    </row>
    <row r="144" spans="3:18" s="138" customFormat="1" x14ac:dyDescent="0.3">
      <c r="C144" s="32"/>
      <c r="J144" s="54"/>
      <c r="K144" s="54"/>
      <c r="L144" s="54"/>
      <c r="M144" s="54"/>
      <c r="P144" s="216"/>
      <c r="Q144" s="268"/>
      <c r="R144" s="268"/>
    </row>
    <row r="145" spans="3:18" s="138" customFormat="1" x14ac:dyDescent="0.3">
      <c r="C145" s="32"/>
      <c r="J145" s="54"/>
      <c r="K145" s="54"/>
      <c r="L145" s="54"/>
      <c r="M145" s="54"/>
      <c r="P145" s="216"/>
      <c r="Q145" s="268"/>
      <c r="R145" s="268"/>
    </row>
    <row r="146" spans="3:18" s="138" customFormat="1" x14ac:dyDescent="0.3">
      <c r="C146" s="32"/>
      <c r="J146" s="54"/>
      <c r="K146" s="54"/>
      <c r="L146" s="54"/>
      <c r="M146" s="54"/>
      <c r="P146" s="216"/>
      <c r="Q146" s="268"/>
      <c r="R146" s="268"/>
    </row>
    <row r="147" spans="3:18" s="138" customFormat="1" x14ac:dyDescent="0.3">
      <c r="C147" s="32"/>
      <c r="J147" s="54"/>
      <c r="K147" s="54"/>
      <c r="L147" s="54"/>
      <c r="M147" s="54"/>
      <c r="P147" s="216"/>
      <c r="Q147" s="268"/>
      <c r="R147" s="268"/>
    </row>
    <row r="148" spans="3:18" s="138" customFormat="1" x14ac:dyDescent="0.3">
      <c r="C148" s="32"/>
      <c r="J148" s="54"/>
      <c r="K148" s="54"/>
      <c r="L148" s="54"/>
      <c r="M148" s="54"/>
      <c r="P148" s="216"/>
      <c r="Q148" s="268"/>
      <c r="R148" s="268"/>
    </row>
    <row r="149" spans="3:18" s="138" customFormat="1" x14ac:dyDescent="0.3">
      <c r="C149" s="32"/>
      <c r="J149" s="54"/>
      <c r="K149" s="54"/>
      <c r="L149" s="54"/>
      <c r="M149" s="54"/>
      <c r="P149" s="216"/>
      <c r="Q149" s="268"/>
      <c r="R149" s="268"/>
    </row>
    <row r="150" spans="3:18" s="138" customFormat="1" x14ac:dyDescent="0.3">
      <c r="C150" s="32"/>
      <c r="J150" s="54"/>
      <c r="K150" s="54"/>
      <c r="L150" s="54"/>
      <c r="M150" s="54"/>
      <c r="P150" s="216"/>
      <c r="Q150" s="268"/>
      <c r="R150" s="268"/>
    </row>
    <row r="151" spans="3:18" s="138" customFormat="1" x14ac:dyDescent="0.3">
      <c r="C151" s="32"/>
      <c r="J151" s="54"/>
      <c r="K151" s="54"/>
      <c r="L151" s="54"/>
      <c r="M151" s="54"/>
      <c r="P151" s="216"/>
      <c r="Q151" s="268"/>
      <c r="R151" s="268"/>
    </row>
    <row r="152" spans="3:18" s="138" customFormat="1" x14ac:dyDescent="0.3">
      <c r="C152" s="32"/>
      <c r="J152" s="54"/>
      <c r="K152" s="54"/>
      <c r="L152" s="54"/>
      <c r="M152" s="54"/>
      <c r="P152" s="216"/>
      <c r="Q152" s="268"/>
      <c r="R152" s="268"/>
    </row>
    <row r="153" spans="3:18" s="138" customFormat="1" x14ac:dyDescent="0.3">
      <c r="C153" s="32"/>
      <c r="J153" s="54"/>
      <c r="K153" s="54"/>
      <c r="L153" s="54"/>
      <c r="M153" s="54"/>
      <c r="P153" s="216"/>
      <c r="Q153" s="268"/>
      <c r="R153" s="268"/>
    </row>
    <row r="154" spans="3:18" s="138" customFormat="1" x14ac:dyDescent="0.3">
      <c r="C154" s="32"/>
      <c r="J154" s="54"/>
      <c r="K154" s="54"/>
      <c r="L154" s="54"/>
      <c r="M154" s="54"/>
      <c r="P154" s="216"/>
      <c r="Q154" s="268"/>
      <c r="R154" s="268"/>
    </row>
    <row r="155" spans="3:18" s="138" customFormat="1" x14ac:dyDescent="0.3">
      <c r="C155" s="32"/>
      <c r="J155" s="54"/>
      <c r="K155" s="54"/>
      <c r="L155" s="54"/>
      <c r="M155" s="54"/>
      <c r="P155" s="216"/>
      <c r="Q155" s="268"/>
      <c r="R155" s="268"/>
    </row>
    <row r="156" spans="3:18" s="138" customFormat="1" x14ac:dyDescent="0.3">
      <c r="C156" s="32"/>
      <c r="J156" s="54"/>
      <c r="K156" s="54"/>
      <c r="L156" s="54"/>
      <c r="M156" s="54"/>
      <c r="P156" s="216"/>
      <c r="Q156" s="268"/>
      <c r="R156" s="268"/>
    </row>
    <row r="157" spans="3:18" s="138" customFormat="1" x14ac:dyDescent="0.3">
      <c r="C157" s="32"/>
      <c r="J157" s="54"/>
      <c r="K157" s="54"/>
      <c r="L157" s="54"/>
      <c r="M157" s="54"/>
      <c r="P157" s="216"/>
      <c r="Q157" s="268"/>
      <c r="R157" s="268"/>
    </row>
    <row r="158" spans="3:18" s="138" customFormat="1" x14ac:dyDescent="0.3">
      <c r="C158" s="32"/>
      <c r="J158" s="54"/>
      <c r="K158" s="54"/>
      <c r="L158" s="54"/>
      <c r="M158" s="54"/>
      <c r="P158" s="216"/>
      <c r="Q158" s="268"/>
      <c r="R158" s="268"/>
    </row>
    <row r="159" spans="3:18" s="138" customFormat="1" x14ac:dyDescent="0.3">
      <c r="C159" s="32"/>
      <c r="J159" s="54"/>
      <c r="K159" s="54"/>
      <c r="L159" s="54"/>
      <c r="M159" s="54"/>
      <c r="P159" s="216"/>
      <c r="Q159" s="268"/>
      <c r="R159" s="268"/>
    </row>
    <row r="160" spans="3:18" s="138" customFormat="1" x14ac:dyDescent="0.3">
      <c r="C160" s="32"/>
      <c r="J160" s="54"/>
      <c r="K160" s="54"/>
      <c r="L160" s="54"/>
      <c r="M160" s="54"/>
      <c r="P160" s="216"/>
      <c r="Q160" s="268"/>
      <c r="R160" s="268"/>
    </row>
    <row r="161" spans="3:18" s="138" customFormat="1" x14ac:dyDescent="0.3">
      <c r="C161" s="32"/>
      <c r="J161" s="54"/>
      <c r="K161" s="54"/>
      <c r="L161" s="54"/>
      <c r="M161" s="54"/>
      <c r="P161" s="216"/>
      <c r="Q161" s="268"/>
      <c r="R161" s="268"/>
    </row>
    <row r="162" spans="3:18" s="138" customFormat="1" x14ac:dyDescent="0.3">
      <c r="C162" s="32"/>
      <c r="J162" s="54"/>
      <c r="K162" s="54"/>
      <c r="L162" s="54"/>
      <c r="M162" s="54"/>
      <c r="P162" s="216"/>
      <c r="Q162" s="268"/>
      <c r="R162" s="268"/>
    </row>
    <row r="163" spans="3:18" s="138" customFormat="1" x14ac:dyDescent="0.3">
      <c r="C163" s="32"/>
      <c r="J163" s="54"/>
      <c r="K163" s="54"/>
      <c r="L163" s="54"/>
      <c r="M163" s="54"/>
      <c r="P163" s="216"/>
      <c r="Q163" s="268"/>
      <c r="R163" s="268"/>
    </row>
    <row r="164" spans="3:18" s="138" customFormat="1" x14ac:dyDescent="0.3">
      <c r="C164" s="32"/>
      <c r="J164" s="54"/>
      <c r="K164" s="54"/>
      <c r="L164" s="54"/>
      <c r="M164" s="54"/>
      <c r="P164" s="216"/>
      <c r="Q164" s="268"/>
      <c r="R164" s="268"/>
    </row>
    <row r="165" spans="3:18" s="138" customFormat="1" x14ac:dyDescent="0.3">
      <c r="C165" s="32"/>
      <c r="J165" s="54"/>
      <c r="K165" s="54"/>
      <c r="L165" s="54"/>
      <c r="M165" s="54"/>
      <c r="P165" s="216"/>
      <c r="Q165" s="268"/>
      <c r="R165" s="268"/>
    </row>
    <row r="166" spans="3:18" s="138" customFormat="1" x14ac:dyDescent="0.3">
      <c r="C166" s="32"/>
      <c r="J166" s="54"/>
      <c r="K166" s="54"/>
      <c r="L166" s="54"/>
      <c r="M166" s="54"/>
      <c r="P166" s="216"/>
      <c r="Q166" s="268"/>
      <c r="R166" s="268"/>
    </row>
    <row r="167" spans="3:18" s="138" customFormat="1" x14ac:dyDescent="0.3">
      <c r="C167" s="32"/>
      <c r="J167" s="54"/>
      <c r="K167" s="54"/>
      <c r="L167" s="54"/>
      <c r="M167" s="54"/>
      <c r="P167" s="216"/>
      <c r="Q167" s="268"/>
      <c r="R167" s="268"/>
    </row>
    <row r="168" spans="3:18" s="138" customFormat="1" x14ac:dyDescent="0.3">
      <c r="C168" s="32"/>
      <c r="J168" s="54"/>
      <c r="K168" s="54"/>
      <c r="L168" s="54"/>
      <c r="M168" s="54"/>
      <c r="P168" s="216"/>
      <c r="Q168" s="268"/>
      <c r="R168" s="268"/>
    </row>
    <row r="169" spans="3:18" s="138" customFormat="1" x14ac:dyDescent="0.3">
      <c r="C169" s="32"/>
      <c r="J169" s="54"/>
      <c r="K169" s="54"/>
      <c r="L169" s="54"/>
      <c r="M169" s="54"/>
      <c r="P169" s="216"/>
      <c r="Q169" s="268"/>
      <c r="R169" s="268"/>
    </row>
    <row r="170" spans="3:18" s="138" customFormat="1" x14ac:dyDescent="0.3">
      <c r="C170" s="32"/>
      <c r="J170" s="54"/>
      <c r="K170" s="54"/>
      <c r="L170" s="54"/>
      <c r="M170" s="54"/>
      <c r="P170" s="216"/>
      <c r="Q170" s="268"/>
      <c r="R170" s="268"/>
    </row>
    <row r="171" spans="3:18" s="138" customFormat="1" x14ac:dyDescent="0.3">
      <c r="C171" s="32"/>
      <c r="J171" s="54"/>
      <c r="K171" s="54"/>
      <c r="L171" s="54"/>
      <c r="M171" s="54"/>
      <c r="P171" s="216"/>
      <c r="Q171" s="268"/>
      <c r="R171" s="268"/>
    </row>
    <row r="172" spans="3:18" s="138" customFormat="1" x14ac:dyDescent="0.3">
      <c r="C172" s="32"/>
      <c r="J172" s="54"/>
      <c r="K172" s="54"/>
      <c r="L172" s="54"/>
      <c r="M172" s="54"/>
      <c r="P172" s="216"/>
      <c r="Q172" s="268"/>
      <c r="R172" s="268"/>
    </row>
    <row r="173" spans="3:18" s="138" customFormat="1" x14ac:dyDescent="0.3">
      <c r="C173" s="32"/>
      <c r="J173" s="54"/>
      <c r="K173" s="54"/>
      <c r="L173" s="54"/>
      <c r="M173" s="54"/>
      <c r="P173" s="216"/>
      <c r="Q173" s="268"/>
      <c r="R173" s="268"/>
    </row>
    <row r="174" spans="3:18" s="138" customFormat="1" x14ac:dyDescent="0.3">
      <c r="C174" s="32"/>
      <c r="J174" s="54"/>
      <c r="K174" s="54"/>
      <c r="L174" s="54"/>
      <c r="M174" s="54"/>
      <c r="P174" s="216"/>
      <c r="Q174" s="268"/>
      <c r="R174" s="268"/>
    </row>
    <row r="175" spans="3:18" s="138" customFormat="1" x14ac:dyDescent="0.3">
      <c r="C175" s="32"/>
      <c r="J175" s="54"/>
      <c r="K175" s="54"/>
      <c r="L175" s="54"/>
      <c r="M175" s="54"/>
      <c r="P175" s="216"/>
      <c r="Q175" s="268"/>
      <c r="R175" s="268"/>
    </row>
    <row r="176" spans="3:18" s="138" customFormat="1" x14ac:dyDescent="0.3">
      <c r="C176" s="32"/>
      <c r="J176" s="54"/>
      <c r="K176" s="54"/>
      <c r="L176" s="54"/>
      <c r="M176" s="54"/>
      <c r="P176" s="216"/>
      <c r="Q176" s="268"/>
      <c r="R176" s="268"/>
    </row>
    <row r="177" spans="3:18" s="138" customFormat="1" x14ac:dyDescent="0.3">
      <c r="C177" s="32"/>
      <c r="J177" s="54"/>
      <c r="K177" s="54"/>
      <c r="L177" s="54"/>
      <c r="M177" s="54"/>
      <c r="P177" s="216"/>
      <c r="Q177" s="268"/>
      <c r="R177" s="268"/>
    </row>
    <row r="178" spans="3:18" s="138" customFormat="1" x14ac:dyDescent="0.3">
      <c r="C178" s="32"/>
      <c r="J178" s="54"/>
      <c r="K178" s="54"/>
      <c r="L178" s="54"/>
      <c r="M178" s="54"/>
      <c r="P178" s="216"/>
      <c r="Q178" s="268"/>
      <c r="R178" s="268"/>
    </row>
    <row r="179" spans="3:18" s="138" customFormat="1" x14ac:dyDescent="0.3">
      <c r="C179" s="32"/>
      <c r="J179" s="54"/>
      <c r="K179" s="54"/>
      <c r="L179" s="54"/>
      <c r="M179" s="54"/>
      <c r="P179" s="216"/>
      <c r="Q179" s="268"/>
      <c r="R179" s="268"/>
    </row>
    <row r="180" spans="3:18" s="138" customFormat="1" x14ac:dyDescent="0.3">
      <c r="C180" s="32"/>
      <c r="J180" s="54"/>
      <c r="K180" s="54"/>
      <c r="L180" s="54"/>
      <c r="M180" s="54"/>
      <c r="P180" s="216"/>
      <c r="Q180" s="268"/>
      <c r="R180" s="268"/>
    </row>
    <row r="181" spans="3:18" s="138" customFormat="1" x14ac:dyDescent="0.3">
      <c r="C181" s="32"/>
      <c r="J181" s="54"/>
      <c r="K181" s="54"/>
      <c r="L181" s="54"/>
      <c r="M181" s="54"/>
      <c r="P181" s="216"/>
      <c r="Q181" s="268"/>
      <c r="R181" s="268"/>
    </row>
    <row r="182" spans="3:18" s="138" customFormat="1" x14ac:dyDescent="0.3">
      <c r="C182" s="32"/>
      <c r="J182" s="54"/>
      <c r="K182" s="54"/>
      <c r="L182" s="54"/>
      <c r="M182" s="54"/>
      <c r="P182" s="216"/>
      <c r="Q182" s="268"/>
      <c r="R182" s="268"/>
    </row>
    <row r="183" spans="3:18" s="138" customFormat="1" x14ac:dyDescent="0.3">
      <c r="C183" s="32"/>
      <c r="J183" s="54"/>
      <c r="K183" s="54"/>
      <c r="L183" s="54"/>
      <c r="M183" s="54"/>
      <c r="P183" s="216"/>
      <c r="Q183" s="268"/>
      <c r="R183" s="268"/>
    </row>
    <row r="184" spans="3:18" s="138" customFormat="1" x14ac:dyDescent="0.3">
      <c r="C184" s="32"/>
      <c r="J184" s="54"/>
      <c r="K184" s="54"/>
      <c r="L184" s="54"/>
      <c r="M184" s="54"/>
      <c r="P184" s="216"/>
      <c r="Q184" s="268"/>
      <c r="R184" s="268"/>
    </row>
    <row r="185" spans="3:18" s="138" customFormat="1" x14ac:dyDescent="0.3">
      <c r="C185" s="32"/>
      <c r="J185" s="54"/>
      <c r="K185" s="54"/>
      <c r="L185" s="54"/>
      <c r="M185" s="54"/>
      <c r="P185" s="216"/>
      <c r="Q185" s="268"/>
      <c r="R185" s="268"/>
    </row>
    <row r="186" spans="3:18" s="138" customFormat="1" x14ac:dyDescent="0.3">
      <c r="C186" s="32"/>
      <c r="J186" s="54"/>
      <c r="K186" s="54"/>
      <c r="L186" s="54"/>
      <c r="M186" s="54"/>
      <c r="P186" s="216"/>
      <c r="Q186" s="268"/>
      <c r="R186" s="268"/>
    </row>
    <row r="187" spans="3:18" s="138" customFormat="1" x14ac:dyDescent="0.3">
      <c r="C187" s="32"/>
      <c r="J187" s="54"/>
      <c r="K187" s="54"/>
      <c r="L187" s="54"/>
      <c r="M187" s="54"/>
      <c r="P187" s="216"/>
      <c r="Q187" s="268"/>
      <c r="R187" s="268"/>
    </row>
    <row r="188" spans="3:18" s="138" customFormat="1" x14ac:dyDescent="0.3">
      <c r="C188" s="32"/>
      <c r="J188" s="54"/>
      <c r="K188" s="54"/>
      <c r="L188" s="54"/>
      <c r="M188" s="54"/>
      <c r="P188" s="216"/>
      <c r="Q188" s="268"/>
      <c r="R188" s="268"/>
    </row>
    <row r="189" spans="3:18" s="138" customFormat="1" x14ac:dyDescent="0.3">
      <c r="C189" s="32"/>
      <c r="J189" s="54"/>
      <c r="K189" s="54"/>
      <c r="L189" s="54"/>
      <c r="M189" s="54"/>
      <c r="P189" s="216"/>
      <c r="Q189" s="268"/>
      <c r="R189" s="268"/>
    </row>
    <row r="190" spans="3:18" s="138" customFormat="1" x14ac:dyDescent="0.3">
      <c r="C190" s="32"/>
      <c r="J190" s="54"/>
      <c r="K190" s="54"/>
      <c r="L190" s="54"/>
      <c r="M190" s="54"/>
      <c r="P190" s="216"/>
      <c r="Q190" s="268"/>
      <c r="R190" s="268"/>
    </row>
    <row r="191" spans="3:18" s="138" customFormat="1" x14ac:dyDescent="0.3">
      <c r="C191" s="32"/>
      <c r="J191" s="54"/>
      <c r="K191" s="54"/>
      <c r="L191" s="54"/>
      <c r="M191" s="54"/>
      <c r="P191" s="216"/>
      <c r="Q191" s="268"/>
      <c r="R191" s="268"/>
    </row>
    <row r="192" spans="3:18" s="138" customFormat="1" x14ac:dyDescent="0.3">
      <c r="C192" s="32"/>
      <c r="J192" s="54"/>
      <c r="K192" s="54"/>
      <c r="L192" s="54"/>
      <c r="M192" s="54"/>
      <c r="P192" s="216"/>
      <c r="Q192" s="268"/>
      <c r="R192" s="268"/>
    </row>
    <row r="193" spans="3:18" s="138" customFormat="1" x14ac:dyDescent="0.3">
      <c r="C193" s="32"/>
      <c r="J193" s="54"/>
      <c r="K193" s="54"/>
      <c r="L193" s="54"/>
      <c r="M193" s="54"/>
      <c r="P193" s="216"/>
      <c r="Q193" s="268"/>
      <c r="R193" s="268"/>
    </row>
    <row r="194" spans="3:18" s="138" customFormat="1" x14ac:dyDescent="0.3">
      <c r="C194" s="32"/>
      <c r="J194" s="54"/>
      <c r="K194" s="54"/>
      <c r="L194" s="54"/>
      <c r="M194" s="54"/>
      <c r="P194" s="216"/>
      <c r="Q194" s="268"/>
      <c r="R194" s="268"/>
    </row>
    <row r="195" spans="3:18" s="138" customFormat="1" x14ac:dyDescent="0.3">
      <c r="C195" s="32"/>
      <c r="J195" s="54"/>
      <c r="K195" s="54"/>
      <c r="L195" s="54"/>
      <c r="M195" s="54"/>
      <c r="P195" s="216"/>
      <c r="Q195" s="268"/>
      <c r="R195" s="268"/>
    </row>
    <row r="196" spans="3:18" s="138" customFormat="1" x14ac:dyDescent="0.3">
      <c r="C196" s="32"/>
      <c r="J196" s="54"/>
      <c r="K196" s="54"/>
      <c r="L196" s="54"/>
      <c r="M196" s="54"/>
      <c r="P196" s="216"/>
      <c r="Q196" s="268"/>
      <c r="R196" s="268"/>
    </row>
    <row r="197" spans="3:18" s="138" customFormat="1" x14ac:dyDescent="0.3">
      <c r="C197" s="32"/>
      <c r="J197" s="54"/>
      <c r="K197" s="54"/>
      <c r="L197" s="54"/>
      <c r="M197" s="54"/>
      <c r="P197" s="216"/>
      <c r="Q197" s="268"/>
      <c r="R197" s="268"/>
    </row>
    <row r="198" spans="3:18" s="138" customFormat="1" x14ac:dyDescent="0.3">
      <c r="C198" s="32"/>
      <c r="J198" s="54"/>
      <c r="K198" s="54"/>
      <c r="L198" s="54"/>
      <c r="M198" s="54"/>
      <c r="P198" s="216"/>
      <c r="Q198" s="268"/>
      <c r="R198" s="268"/>
    </row>
    <row r="199" spans="3:18" s="138" customFormat="1" x14ac:dyDescent="0.3">
      <c r="C199" s="32"/>
      <c r="J199" s="54"/>
      <c r="K199" s="54"/>
      <c r="L199" s="54"/>
      <c r="M199" s="54"/>
      <c r="P199" s="216"/>
      <c r="Q199" s="268"/>
      <c r="R199" s="268"/>
    </row>
    <row r="200" spans="3:18" s="138" customFormat="1" x14ac:dyDescent="0.3">
      <c r="C200" s="32"/>
      <c r="J200" s="54"/>
      <c r="K200" s="54"/>
      <c r="L200" s="54"/>
      <c r="M200" s="54"/>
      <c r="P200" s="216"/>
      <c r="Q200" s="268"/>
      <c r="R200" s="268"/>
    </row>
    <row r="201" spans="3:18" s="138" customFormat="1" x14ac:dyDescent="0.3">
      <c r="C201" s="32"/>
      <c r="J201" s="54"/>
      <c r="K201" s="54"/>
      <c r="L201" s="54"/>
      <c r="M201" s="54"/>
      <c r="P201" s="216"/>
      <c r="Q201" s="268"/>
      <c r="R201" s="268"/>
    </row>
    <row r="202" spans="3:18" s="138" customFormat="1" x14ac:dyDescent="0.3">
      <c r="C202" s="32"/>
      <c r="J202" s="54"/>
      <c r="K202" s="54"/>
      <c r="L202" s="54"/>
      <c r="M202" s="54"/>
      <c r="P202" s="216"/>
      <c r="Q202" s="268"/>
      <c r="R202" s="268"/>
    </row>
    <row r="203" spans="3:18" s="138" customFormat="1" x14ac:dyDescent="0.3">
      <c r="C203" s="32"/>
      <c r="J203" s="54"/>
      <c r="K203" s="54"/>
      <c r="L203" s="54"/>
      <c r="M203" s="54"/>
      <c r="P203" s="216"/>
      <c r="Q203" s="268"/>
      <c r="R203" s="268"/>
    </row>
    <row r="204" spans="3:18" s="138" customFormat="1" x14ac:dyDescent="0.3">
      <c r="C204" s="32"/>
      <c r="J204" s="54"/>
      <c r="K204" s="54"/>
      <c r="L204" s="54"/>
      <c r="M204" s="54"/>
      <c r="P204" s="216"/>
      <c r="Q204" s="268"/>
      <c r="R204" s="268"/>
    </row>
    <row r="205" spans="3:18" s="138" customFormat="1" x14ac:dyDescent="0.3">
      <c r="C205" s="32"/>
      <c r="J205" s="54"/>
      <c r="K205" s="54"/>
      <c r="L205" s="54"/>
      <c r="M205" s="54"/>
      <c r="P205" s="216"/>
      <c r="Q205" s="268"/>
      <c r="R205" s="268"/>
    </row>
    <row r="206" spans="3:18" s="138" customFormat="1" x14ac:dyDescent="0.3">
      <c r="C206" s="32"/>
      <c r="J206" s="54"/>
      <c r="K206" s="54"/>
      <c r="L206" s="54"/>
      <c r="M206" s="54"/>
      <c r="P206" s="216"/>
      <c r="Q206" s="268"/>
      <c r="R206" s="268"/>
    </row>
    <row r="207" spans="3:18" s="138" customFormat="1" x14ac:dyDescent="0.3">
      <c r="C207" s="32"/>
      <c r="J207" s="54"/>
      <c r="K207" s="54"/>
      <c r="L207" s="54"/>
      <c r="M207" s="54"/>
      <c r="P207" s="216"/>
      <c r="Q207" s="268"/>
      <c r="R207" s="268"/>
    </row>
    <row r="208" spans="3:18" s="138" customFormat="1" x14ac:dyDescent="0.3">
      <c r="C208" s="32"/>
      <c r="J208" s="54"/>
      <c r="K208" s="54"/>
      <c r="L208" s="54"/>
      <c r="M208" s="54"/>
      <c r="P208" s="216"/>
      <c r="Q208" s="268"/>
      <c r="R208" s="268"/>
    </row>
    <row r="209" spans="3:18" s="138" customFormat="1" x14ac:dyDescent="0.3">
      <c r="C209" s="32"/>
      <c r="J209" s="54"/>
      <c r="K209" s="54"/>
      <c r="L209" s="54"/>
      <c r="M209" s="54"/>
      <c r="P209" s="216"/>
      <c r="Q209" s="268"/>
      <c r="R209" s="268"/>
    </row>
    <row r="210" spans="3:18" s="138" customFormat="1" x14ac:dyDescent="0.3">
      <c r="C210" s="32"/>
      <c r="J210" s="54"/>
      <c r="K210" s="54"/>
      <c r="L210" s="54"/>
      <c r="M210" s="54"/>
      <c r="P210" s="216"/>
      <c r="Q210" s="268"/>
      <c r="R210" s="268"/>
    </row>
    <row r="211" spans="3:18" s="138" customFormat="1" x14ac:dyDescent="0.3">
      <c r="C211" s="32"/>
      <c r="J211" s="54"/>
      <c r="K211" s="54"/>
      <c r="L211" s="54"/>
      <c r="M211" s="54"/>
      <c r="P211" s="216"/>
      <c r="Q211" s="268"/>
      <c r="R211" s="268"/>
    </row>
    <row r="212" spans="3:18" s="138" customFormat="1" x14ac:dyDescent="0.3">
      <c r="C212" s="32"/>
      <c r="J212" s="54"/>
      <c r="K212" s="54"/>
      <c r="L212" s="54"/>
      <c r="M212" s="54"/>
      <c r="P212" s="216"/>
      <c r="Q212" s="268"/>
      <c r="R212" s="268"/>
    </row>
    <row r="213" spans="3:18" s="138" customFormat="1" x14ac:dyDescent="0.3">
      <c r="C213" s="32"/>
      <c r="J213" s="54"/>
      <c r="K213" s="54"/>
      <c r="L213" s="54"/>
      <c r="M213" s="54"/>
      <c r="P213" s="216"/>
      <c r="Q213" s="268"/>
      <c r="R213" s="268"/>
    </row>
    <row r="214" spans="3:18" s="138" customFormat="1" x14ac:dyDescent="0.3">
      <c r="C214" s="32"/>
      <c r="J214" s="54"/>
      <c r="K214" s="54"/>
      <c r="L214" s="54"/>
      <c r="M214" s="54"/>
      <c r="P214" s="216"/>
      <c r="Q214" s="268"/>
      <c r="R214" s="268"/>
    </row>
    <row r="215" spans="3:18" s="138" customFormat="1" x14ac:dyDescent="0.3">
      <c r="C215" s="32"/>
      <c r="J215" s="54"/>
      <c r="K215" s="54"/>
      <c r="L215" s="54"/>
      <c r="M215" s="54"/>
      <c r="P215" s="216"/>
      <c r="Q215" s="268"/>
      <c r="R215" s="268"/>
    </row>
    <row r="216" spans="3:18" s="138" customFormat="1" x14ac:dyDescent="0.3">
      <c r="C216" s="32"/>
      <c r="J216" s="54"/>
      <c r="K216" s="54"/>
      <c r="L216" s="54"/>
      <c r="M216" s="54"/>
      <c r="P216" s="216"/>
      <c r="Q216" s="268"/>
      <c r="R216" s="268"/>
    </row>
    <row r="217" spans="3:18" s="138" customFormat="1" x14ac:dyDescent="0.3">
      <c r="C217" s="32"/>
      <c r="J217" s="54"/>
      <c r="K217" s="54"/>
      <c r="L217" s="54"/>
      <c r="M217" s="54"/>
      <c r="P217" s="216"/>
      <c r="Q217" s="268"/>
      <c r="R217" s="268"/>
    </row>
    <row r="218" spans="3:18" s="138" customFormat="1" x14ac:dyDescent="0.3">
      <c r="C218" s="32"/>
      <c r="J218" s="54"/>
      <c r="K218" s="54"/>
      <c r="L218" s="54"/>
      <c r="M218" s="54"/>
      <c r="P218" s="216"/>
      <c r="Q218" s="268"/>
      <c r="R218" s="268"/>
    </row>
    <row r="219" spans="3:18" s="138" customFormat="1" x14ac:dyDescent="0.3">
      <c r="C219" s="32"/>
      <c r="J219" s="54"/>
      <c r="K219" s="54"/>
      <c r="L219" s="54"/>
      <c r="M219" s="54"/>
      <c r="P219" s="216"/>
      <c r="Q219" s="268"/>
      <c r="R219" s="268"/>
    </row>
    <row r="220" spans="3:18" s="138" customFormat="1" x14ac:dyDescent="0.3">
      <c r="C220" s="32"/>
      <c r="J220" s="54"/>
      <c r="K220" s="54"/>
      <c r="L220" s="54"/>
      <c r="M220" s="54"/>
      <c r="P220" s="216"/>
      <c r="Q220" s="268"/>
      <c r="R220" s="268"/>
    </row>
    <row r="221" spans="3:18" s="138" customFormat="1" x14ac:dyDescent="0.3">
      <c r="C221" s="32"/>
      <c r="J221" s="54"/>
      <c r="K221" s="54"/>
      <c r="L221" s="54"/>
      <c r="M221" s="54"/>
      <c r="P221" s="216"/>
      <c r="Q221" s="268"/>
      <c r="R221" s="268"/>
    </row>
    <row r="222" spans="3:18" s="138" customFormat="1" x14ac:dyDescent="0.3">
      <c r="C222" s="32"/>
      <c r="J222" s="54"/>
      <c r="K222" s="54"/>
      <c r="L222" s="54"/>
      <c r="M222" s="54"/>
      <c r="P222" s="216"/>
      <c r="Q222" s="268"/>
      <c r="R222" s="268"/>
    </row>
    <row r="223" spans="3:18" s="138" customFormat="1" x14ac:dyDescent="0.3">
      <c r="C223" s="32"/>
      <c r="J223" s="54"/>
      <c r="K223" s="54"/>
      <c r="L223" s="54"/>
      <c r="M223" s="54"/>
      <c r="P223" s="216"/>
      <c r="Q223" s="268"/>
      <c r="R223" s="268"/>
    </row>
    <row r="224" spans="3:18" s="138" customFormat="1" x14ac:dyDescent="0.3">
      <c r="C224" s="32"/>
      <c r="J224" s="54"/>
      <c r="K224" s="54"/>
      <c r="L224" s="54"/>
      <c r="M224" s="54"/>
      <c r="P224" s="216"/>
      <c r="Q224" s="268"/>
      <c r="R224" s="268"/>
    </row>
    <row r="225" spans="3:18" s="138" customFormat="1" x14ac:dyDescent="0.3">
      <c r="C225" s="32"/>
      <c r="J225" s="54"/>
      <c r="K225" s="54"/>
      <c r="L225" s="54"/>
      <c r="M225" s="54"/>
      <c r="P225" s="216"/>
      <c r="Q225" s="268"/>
      <c r="R225" s="268"/>
    </row>
    <row r="226" spans="3:18" s="138" customFormat="1" x14ac:dyDescent="0.3">
      <c r="C226" s="32"/>
      <c r="J226" s="54"/>
      <c r="K226" s="54"/>
      <c r="L226" s="54"/>
      <c r="M226" s="54"/>
      <c r="P226" s="216"/>
      <c r="Q226" s="268"/>
      <c r="R226" s="268"/>
    </row>
    <row r="227" spans="3:18" s="138" customFormat="1" x14ac:dyDescent="0.3">
      <c r="C227" s="32"/>
      <c r="J227" s="54"/>
      <c r="K227" s="54"/>
      <c r="L227" s="54"/>
      <c r="M227" s="54"/>
      <c r="P227" s="216"/>
      <c r="Q227" s="268"/>
      <c r="R227" s="268"/>
    </row>
    <row r="228" spans="3:18" s="138" customFormat="1" x14ac:dyDescent="0.3">
      <c r="C228" s="32"/>
      <c r="J228" s="54"/>
      <c r="K228" s="54"/>
      <c r="L228" s="54"/>
      <c r="M228" s="54"/>
      <c r="P228" s="216"/>
      <c r="Q228" s="268"/>
      <c r="R228" s="268"/>
    </row>
    <row r="229" spans="3:18" s="138" customFormat="1" x14ac:dyDescent="0.3">
      <c r="C229" s="32"/>
      <c r="J229" s="54"/>
      <c r="K229" s="54"/>
      <c r="L229" s="54"/>
      <c r="M229" s="54"/>
      <c r="P229" s="216"/>
      <c r="Q229" s="268"/>
      <c r="R229" s="268"/>
    </row>
    <row r="230" spans="3:18" s="138" customFormat="1" x14ac:dyDescent="0.3">
      <c r="C230" s="32"/>
      <c r="J230" s="54"/>
      <c r="K230" s="54"/>
      <c r="L230" s="54"/>
      <c r="M230" s="54"/>
      <c r="P230" s="216"/>
      <c r="Q230" s="268"/>
      <c r="R230" s="268"/>
    </row>
    <row r="231" spans="3:18" s="138" customFormat="1" x14ac:dyDescent="0.3">
      <c r="C231" s="32"/>
      <c r="J231" s="54"/>
      <c r="K231" s="54"/>
      <c r="L231" s="54"/>
      <c r="M231" s="54"/>
      <c r="P231" s="216"/>
      <c r="Q231" s="268"/>
      <c r="R231" s="268"/>
    </row>
    <row r="232" spans="3:18" s="138" customFormat="1" x14ac:dyDescent="0.3">
      <c r="C232" s="32"/>
      <c r="J232" s="54"/>
      <c r="K232" s="54"/>
      <c r="L232" s="54"/>
      <c r="M232" s="54"/>
      <c r="P232" s="216"/>
      <c r="Q232" s="268"/>
      <c r="R232" s="268"/>
    </row>
    <row r="233" spans="3:18" s="138" customFormat="1" x14ac:dyDescent="0.3">
      <c r="C233" s="32"/>
      <c r="J233" s="54"/>
      <c r="K233" s="54"/>
      <c r="L233" s="54"/>
      <c r="M233" s="54"/>
      <c r="P233" s="216"/>
      <c r="Q233" s="268"/>
      <c r="R233" s="268"/>
    </row>
    <row r="234" spans="3:18" s="138" customFormat="1" x14ac:dyDescent="0.3">
      <c r="C234" s="32"/>
      <c r="J234" s="54"/>
      <c r="K234" s="54"/>
      <c r="L234" s="54"/>
      <c r="M234" s="54"/>
      <c r="P234" s="216"/>
      <c r="Q234" s="268"/>
      <c r="R234" s="268"/>
    </row>
    <row r="235" spans="3:18" s="138" customFormat="1" x14ac:dyDescent="0.3">
      <c r="C235" s="32"/>
      <c r="J235" s="54"/>
      <c r="K235" s="54"/>
      <c r="L235" s="54"/>
      <c r="M235" s="54"/>
      <c r="P235" s="216"/>
      <c r="Q235" s="268"/>
      <c r="R235" s="268"/>
    </row>
    <row r="236" spans="3:18" s="138" customFormat="1" x14ac:dyDescent="0.3">
      <c r="C236" s="32"/>
      <c r="J236" s="54"/>
      <c r="K236" s="54"/>
      <c r="L236" s="54"/>
      <c r="M236" s="54"/>
      <c r="P236" s="216"/>
      <c r="Q236" s="268"/>
      <c r="R236" s="268"/>
    </row>
    <row r="237" spans="3:18" s="138" customFormat="1" x14ac:dyDescent="0.3">
      <c r="C237" s="32"/>
      <c r="J237" s="54"/>
      <c r="K237" s="54"/>
      <c r="L237" s="54"/>
      <c r="M237" s="54"/>
      <c r="P237" s="216"/>
      <c r="Q237" s="268"/>
      <c r="R237" s="268"/>
    </row>
    <row r="238" spans="3:18" s="138" customFormat="1" x14ac:dyDescent="0.3">
      <c r="C238" s="32"/>
      <c r="J238" s="54"/>
      <c r="K238" s="54"/>
      <c r="L238" s="54"/>
      <c r="M238" s="54"/>
      <c r="P238" s="216"/>
      <c r="Q238" s="268"/>
      <c r="R238" s="268"/>
    </row>
    <row r="239" spans="3:18" s="138" customFormat="1" x14ac:dyDescent="0.3">
      <c r="C239" s="32"/>
      <c r="J239" s="54"/>
      <c r="K239" s="54"/>
      <c r="L239" s="54"/>
      <c r="M239" s="54"/>
      <c r="P239" s="216"/>
      <c r="Q239" s="268"/>
      <c r="R239" s="268"/>
    </row>
    <row r="240" spans="3:18" s="138" customFormat="1" x14ac:dyDescent="0.3">
      <c r="C240" s="32"/>
      <c r="J240" s="54"/>
      <c r="K240" s="54"/>
      <c r="L240" s="54"/>
      <c r="M240" s="54"/>
      <c r="P240" s="216"/>
      <c r="Q240" s="268"/>
      <c r="R240" s="268"/>
    </row>
    <row r="241" spans="3:18" s="138" customFormat="1" x14ac:dyDescent="0.3">
      <c r="C241" s="32"/>
      <c r="J241" s="54"/>
      <c r="K241" s="54"/>
      <c r="L241" s="54"/>
      <c r="M241" s="54"/>
      <c r="P241" s="216"/>
      <c r="Q241" s="268"/>
      <c r="R241" s="268"/>
    </row>
    <row r="242" spans="3:18" s="138" customFormat="1" x14ac:dyDescent="0.3">
      <c r="C242" s="32"/>
      <c r="J242" s="54"/>
      <c r="K242" s="54"/>
      <c r="L242" s="54"/>
      <c r="M242" s="54"/>
      <c r="P242" s="216"/>
      <c r="Q242" s="268"/>
      <c r="R242" s="268"/>
    </row>
    <row r="243" spans="3:18" s="138" customFormat="1" x14ac:dyDescent="0.3">
      <c r="C243" s="32"/>
      <c r="J243" s="54"/>
      <c r="K243" s="54"/>
      <c r="L243" s="54"/>
      <c r="M243" s="54"/>
      <c r="P243" s="216"/>
      <c r="Q243" s="268"/>
      <c r="R243" s="268"/>
    </row>
    <row r="244" spans="3:18" s="138" customFormat="1" x14ac:dyDescent="0.3">
      <c r="C244" s="32"/>
      <c r="J244" s="54"/>
      <c r="K244" s="54"/>
      <c r="L244" s="54"/>
      <c r="M244" s="54"/>
      <c r="P244" s="216"/>
      <c r="Q244" s="268"/>
      <c r="R244" s="268"/>
    </row>
    <row r="245" spans="3:18" s="138" customFormat="1" x14ac:dyDescent="0.3">
      <c r="C245" s="32"/>
      <c r="J245" s="54"/>
      <c r="K245" s="54"/>
      <c r="L245" s="54"/>
      <c r="M245" s="54"/>
      <c r="P245" s="216"/>
      <c r="Q245" s="268"/>
      <c r="R245" s="268"/>
    </row>
    <row r="246" spans="3:18" s="138" customFormat="1" x14ac:dyDescent="0.3">
      <c r="C246" s="32"/>
      <c r="J246" s="54"/>
      <c r="K246" s="54"/>
      <c r="L246" s="54"/>
      <c r="M246" s="54"/>
      <c r="P246" s="216"/>
      <c r="Q246" s="268"/>
      <c r="R246" s="268"/>
    </row>
    <row r="247" spans="3:18" s="138" customFormat="1" x14ac:dyDescent="0.3">
      <c r="C247" s="32"/>
      <c r="J247" s="54"/>
      <c r="K247" s="54"/>
      <c r="L247" s="54"/>
      <c r="M247" s="54"/>
      <c r="P247" s="216"/>
      <c r="Q247" s="268"/>
      <c r="R247" s="268"/>
    </row>
    <row r="248" spans="3:18" s="138" customFormat="1" x14ac:dyDescent="0.3">
      <c r="C248" s="32"/>
      <c r="J248" s="54"/>
      <c r="K248" s="54"/>
      <c r="L248" s="54"/>
      <c r="M248" s="54"/>
      <c r="P248" s="216"/>
      <c r="Q248" s="268"/>
      <c r="R248" s="268"/>
    </row>
    <row r="249" spans="3:18" s="138" customFormat="1" x14ac:dyDescent="0.3">
      <c r="C249" s="32"/>
      <c r="J249" s="54"/>
      <c r="K249" s="54"/>
      <c r="L249" s="54"/>
      <c r="M249" s="54"/>
      <c r="P249" s="216"/>
      <c r="Q249" s="268"/>
      <c r="R249" s="268"/>
    </row>
    <row r="250" spans="3:18" s="138" customFormat="1" x14ac:dyDescent="0.3">
      <c r="C250" s="32"/>
      <c r="J250" s="54"/>
      <c r="K250" s="54"/>
      <c r="L250" s="54"/>
      <c r="M250" s="54"/>
      <c r="P250" s="216"/>
      <c r="Q250" s="268"/>
      <c r="R250" s="268"/>
    </row>
    <row r="251" spans="3:18" s="138" customFormat="1" x14ac:dyDescent="0.3">
      <c r="C251" s="32"/>
      <c r="J251" s="54"/>
      <c r="K251" s="54"/>
      <c r="L251" s="54"/>
      <c r="M251" s="54"/>
      <c r="P251" s="216"/>
      <c r="Q251" s="268"/>
      <c r="R251" s="268"/>
    </row>
    <row r="252" spans="3:18" s="138" customFormat="1" x14ac:dyDescent="0.3">
      <c r="C252" s="32"/>
      <c r="J252" s="54"/>
      <c r="K252" s="54"/>
      <c r="L252" s="54"/>
      <c r="M252" s="54"/>
      <c r="P252" s="216"/>
      <c r="Q252" s="268"/>
      <c r="R252" s="268"/>
    </row>
    <row r="253" spans="3:18" s="138" customFormat="1" x14ac:dyDescent="0.3">
      <c r="C253" s="32"/>
      <c r="J253" s="54"/>
      <c r="K253" s="54"/>
      <c r="L253" s="54"/>
      <c r="M253" s="54"/>
      <c r="P253" s="216"/>
      <c r="Q253" s="268"/>
      <c r="R253" s="268"/>
    </row>
    <row r="254" spans="3:18" s="138" customFormat="1" x14ac:dyDescent="0.3">
      <c r="C254" s="32"/>
      <c r="J254" s="54"/>
      <c r="K254" s="54"/>
      <c r="L254" s="54"/>
      <c r="M254" s="54"/>
      <c r="P254" s="216"/>
      <c r="Q254" s="268"/>
      <c r="R254" s="268"/>
    </row>
    <row r="255" spans="3:18" s="138" customFormat="1" x14ac:dyDescent="0.3">
      <c r="C255" s="32"/>
      <c r="J255" s="54"/>
      <c r="K255" s="54"/>
      <c r="L255" s="54"/>
      <c r="M255" s="54"/>
      <c r="P255" s="216"/>
      <c r="Q255" s="268"/>
      <c r="R255" s="268"/>
    </row>
    <row r="256" spans="3:18" s="138" customFormat="1" x14ac:dyDescent="0.3">
      <c r="C256" s="32"/>
      <c r="J256" s="54"/>
      <c r="K256" s="54"/>
      <c r="L256" s="54"/>
      <c r="M256" s="54"/>
      <c r="P256" s="216"/>
      <c r="Q256" s="268"/>
      <c r="R256" s="268"/>
    </row>
    <row r="257" spans="3:18" s="138" customFormat="1" x14ac:dyDescent="0.3">
      <c r="C257" s="32"/>
      <c r="J257" s="54"/>
      <c r="K257" s="54"/>
      <c r="L257" s="54"/>
      <c r="M257" s="54"/>
      <c r="P257" s="216"/>
      <c r="Q257" s="268"/>
      <c r="R257" s="268"/>
    </row>
    <row r="258" spans="3:18" s="138" customFormat="1" x14ac:dyDescent="0.3">
      <c r="C258" s="32"/>
      <c r="J258" s="54"/>
      <c r="K258" s="54"/>
      <c r="L258" s="54"/>
      <c r="M258" s="54"/>
      <c r="P258" s="216"/>
      <c r="Q258" s="268"/>
      <c r="R258" s="268"/>
    </row>
    <row r="259" spans="3:18" s="138" customFormat="1" x14ac:dyDescent="0.3">
      <c r="C259" s="32"/>
      <c r="J259" s="54"/>
      <c r="K259" s="54"/>
      <c r="L259" s="54"/>
      <c r="M259" s="54"/>
      <c r="P259" s="216"/>
      <c r="Q259" s="268"/>
      <c r="R259" s="268"/>
    </row>
    <row r="260" spans="3:18" s="138" customFormat="1" x14ac:dyDescent="0.3">
      <c r="C260" s="32"/>
      <c r="J260" s="54"/>
      <c r="K260" s="54"/>
      <c r="L260" s="54"/>
      <c r="M260" s="54"/>
      <c r="P260" s="216"/>
      <c r="Q260" s="268"/>
      <c r="R260" s="268"/>
    </row>
    <row r="261" spans="3:18" s="138" customFormat="1" x14ac:dyDescent="0.3">
      <c r="C261" s="32"/>
      <c r="J261" s="54"/>
      <c r="K261" s="54"/>
      <c r="L261" s="54"/>
      <c r="M261" s="54"/>
      <c r="P261" s="216"/>
      <c r="Q261" s="268"/>
      <c r="R261" s="268"/>
    </row>
    <row r="262" spans="3:18" s="138" customFormat="1" x14ac:dyDescent="0.3">
      <c r="C262" s="32"/>
      <c r="J262" s="54"/>
      <c r="K262" s="54"/>
      <c r="L262" s="54"/>
      <c r="M262" s="54"/>
      <c r="P262" s="216"/>
      <c r="Q262" s="268"/>
      <c r="R262" s="268"/>
    </row>
    <row r="263" spans="3:18" s="138" customFormat="1" x14ac:dyDescent="0.3">
      <c r="C263" s="32"/>
      <c r="J263" s="54"/>
      <c r="K263" s="54"/>
      <c r="L263" s="54"/>
      <c r="M263" s="54"/>
      <c r="P263" s="216"/>
      <c r="Q263" s="268"/>
      <c r="R263" s="268"/>
    </row>
    <row r="264" spans="3:18" s="138" customFormat="1" x14ac:dyDescent="0.3">
      <c r="C264" s="32"/>
      <c r="J264" s="54"/>
      <c r="K264" s="54"/>
      <c r="L264" s="54"/>
      <c r="M264" s="54"/>
      <c r="P264" s="216"/>
      <c r="Q264" s="268"/>
      <c r="R264" s="268"/>
    </row>
    <row r="265" spans="3:18" s="138" customFormat="1" x14ac:dyDescent="0.3">
      <c r="C265" s="32"/>
      <c r="J265" s="54"/>
      <c r="K265" s="54"/>
      <c r="L265" s="54"/>
      <c r="M265" s="54"/>
      <c r="P265" s="216"/>
      <c r="Q265" s="268"/>
      <c r="R265" s="268"/>
    </row>
    <row r="266" spans="3:18" s="138" customFormat="1" x14ac:dyDescent="0.3">
      <c r="C266" s="32"/>
      <c r="J266" s="54"/>
      <c r="K266" s="54"/>
      <c r="L266" s="54"/>
      <c r="M266" s="54"/>
      <c r="P266" s="216"/>
      <c r="Q266" s="268"/>
      <c r="R266" s="268"/>
    </row>
    <row r="267" spans="3:18" s="138" customFormat="1" x14ac:dyDescent="0.3">
      <c r="C267" s="32"/>
      <c r="J267" s="54"/>
      <c r="K267" s="54"/>
      <c r="L267" s="54"/>
      <c r="M267" s="54"/>
      <c r="P267" s="216"/>
      <c r="Q267" s="268"/>
      <c r="R267" s="268"/>
    </row>
    <row r="268" spans="3:18" s="138" customFormat="1" x14ac:dyDescent="0.3">
      <c r="C268" s="32"/>
      <c r="J268" s="54"/>
      <c r="K268" s="54"/>
      <c r="L268" s="54"/>
      <c r="M268" s="54"/>
      <c r="P268" s="216"/>
      <c r="Q268" s="268"/>
      <c r="R268" s="268"/>
    </row>
    <row r="269" spans="3:18" s="138" customFormat="1" x14ac:dyDescent="0.3">
      <c r="C269" s="32"/>
      <c r="J269" s="54"/>
      <c r="K269" s="54"/>
      <c r="L269" s="54"/>
      <c r="M269" s="54"/>
      <c r="P269" s="216"/>
      <c r="Q269" s="268"/>
      <c r="R269" s="268"/>
    </row>
    <row r="270" spans="3:18" s="138" customFormat="1" x14ac:dyDescent="0.3">
      <c r="C270" s="32"/>
      <c r="J270" s="54"/>
      <c r="K270" s="54"/>
      <c r="L270" s="54"/>
      <c r="M270" s="54"/>
      <c r="P270" s="216"/>
      <c r="Q270" s="268"/>
      <c r="R270" s="268"/>
    </row>
    <row r="271" spans="3:18" s="138" customFormat="1" x14ac:dyDescent="0.3">
      <c r="C271" s="32"/>
      <c r="J271" s="54"/>
      <c r="K271" s="54"/>
      <c r="L271" s="54"/>
      <c r="M271" s="54"/>
      <c r="P271" s="216"/>
      <c r="Q271" s="268"/>
      <c r="R271" s="268"/>
    </row>
    <row r="272" spans="3:18" s="138" customFormat="1" x14ac:dyDescent="0.3">
      <c r="C272" s="32"/>
      <c r="J272" s="54"/>
      <c r="K272" s="54"/>
      <c r="L272" s="54"/>
      <c r="M272" s="54"/>
      <c r="P272" s="216"/>
      <c r="Q272" s="268"/>
      <c r="R272" s="268"/>
    </row>
    <row r="273" spans="3:18" s="138" customFormat="1" x14ac:dyDescent="0.3">
      <c r="C273" s="32"/>
      <c r="J273" s="54"/>
      <c r="K273" s="54"/>
      <c r="L273" s="54"/>
      <c r="M273" s="54"/>
      <c r="P273" s="216"/>
      <c r="Q273" s="268"/>
      <c r="R273" s="268"/>
    </row>
    <row r="274" spans="3:18" s="138" customFormat="1" x14ac:dyDescent="0.3">
      <c r="C274" s="32"/>
      <c r="J274" s="54"/>
      <c r="K274" s="54"/>
      <c r="L274" s="54"/>
      <c r="M274" s="54"/>
      <c r="P274" s="216"/>
      <c r="Q274" s="268"/>
      <c r="R274" s="268"/>
    </row>
    <row r="275" spans="3:18" s="138" customFormat="1" x14ac:dyDescent="0.3">
      <c r="C275" s="32"/>
      <c r="J275" s="54"/>
      <c r="K275" s="54"/>
      <c r="L275" s="54"/>
      <c r="M275" s="54"/>
      <c r="P275" s="216"/>
      <c r="Q275" s="268"/>
      <c r="R275" s="268"/>
    </row>
    <row r="276" spans="3:18" s="138" customFormat="1" x14ac:dyDescent="0.3">
      <c r="C276" s="32"/>
      <c r="J276" s="54"/>
      <c r="K276" s="54"/>
      <c r="L276" s="54"/>
      <c r="M276" s="54"/>
      <c r="P276" s="216"/>
      <c r="Q276" s="268"/>
      <c r="R276" s="268"/>
    </row>
    <row r="277" spans="3:18" s="138" customFormat="1" x14ac:dyDescent="0.3">
      <c r="C277" s="32"/>
      <c r="J277" s="54"/>
      <c r="K277" s="54"/>
      <c r="L277" s="54"/>
      <c r="M277" s="54"/>
      <c r="P277" s="216"/>
      <c r="Q277" s="268"/>
      <c r="R277" s="268"/>
    </row>
    <row r="278" spans="3:18" s="138" customFormat="1" x14ac:dyDescent="0.3">
      <c r="C278" s="32"/>
      <c r="J278" s="54"/>
      <c r="K278" s="54"/>
      <c r="L278" s="54"/>
      <c r="M278" s="54"/>
      <c r="P278" s="216"/>
      <c r="Q278" s="268"/>
      <c r="R278" s="268"/>
    </row>
    <row r="279" spans="3:18" s="138" customFormat="1" x14ac:dyDescent="0.3">
      <c r="C279" s="32"/>
      <c r="J279" s="54"/>
      <c r="K279" s="54"/>
      <c r="L279" s="54"/>
      <c r="M279" s="54"/>
      <c r="P279" s="216"/>
      <c r="Q279" s="268"/>
      <c r="R279" s="268"/>
    </row>
    <row r="280" spans="3:18" s="138" customFormat="1" x14ac:dyDescent="0.3">
      <c r="C280" s="32"/>
      <c r="J280" s="54"/>
      <c r="K280" s="54"/>
      <c r="L280" s="54"/>
      <c r="M280" s="54"/>
      <c r="P280" s="216"/>
      <c r="Q280" s="268"/>
      <c r="R280" s="268"/>
    </row>
    <row r="281" spans="3:18" s="138" customFormat="1" x14ac:dyDescent="0.3">
      <c r="C281" s="32"/>
      <c r="J281" s="54"/>
      <c r="K281" s="54"/>
      <c r="L281" s="54"/>
      <c r="M281" s="54"/>
      <c r="P281" s="216"/>
      <c r="Q281" s="268"/>
      <c r="R281" s="268"/>
    </row>
    <row r="282" spans="3:18" s="138" customFormat="1" x14ac:dyDescent="0.3">
      <c r="C282" s="32"/>
      <c r="J282" s="54"/>
      <c r="K282" s="54"/>
      <c r="L282" s="54"/>
      <c r="M282" s="54"/>
      <c r="P282" s="216"/>
      <c r="Q282" s="268"/>
      <c r="R282" s="268"/>
    </row>
    <row r="283" spans="3:18" s="138" customFormat="1" x14ac:dyDescent="0.3">
      <c r="C283" s="32"/>
      <c r="J283" s="54"/>
      <c r="K283" s="54"/>
      <c r="L283" s="54"/>
      <c r="M283" s="54"/>
      <c r="P283" s="216"/>
      <c r="Q283" s="268"/>
      <c r="R283" s="268"/>
    </row>
    <row r="284" spans="3:18" s="138" customFormat="1" x14ac:dyDescent="0.3">
      <c r="C284" s="32"/>
      <c r="J284" s="54"/>
      <c r="K284" s="54"/>
      <c r="L284" s="54"/>
      <c r="M284" s="54"/>
      <c r="P284" s="216"/>
      <c r="Q284" s="268"/>
      <c r="R284" s="268"/>
    </row>
    <row r="285" spans="3:18" s="138" customFormat="1" x14ac:dyDescent="0.3">
      <c r="C285" s="32"/>
      <c r="J285" s="54"/>
      <c r="K285" s="54"/>
      <c r="L285" s="54"/>
      <c r="M285" s="54"/>
      <c r="P285" s="216"/>
      <c r="Q285" s="268"/>
      <c r="R285" s="268"/>
    </row>
    <row r="286" spans="3:18" s="138" customFormat="1" x14ac:dyDescent="0.3">
      <c r="C286" s="32"/>
      <c r="J286" s="54"/>
      <c r="K286" s="54"/>
      <c r="L286" s="54"/>
      <c r="M286" s="54"/>
      <c r="P286" s="216"/>
      <c r="Q286" s="268"/>
      <c r="R286" s="268"/>
    </row>
    <row r="287" spans="3:18" s="138" customFormat="1" x14ac:dyDescent="0.3">
      <c r="C287" s="32"/>
      <c r="J287" s="54"/>
      <c r="K287" s="54"/>
      <c r="L287" s="54"/>
      <c r="M287" s="54"/>
      <c r="P287" s="216"/>
      <c r="Q287" s="268"/>
      <c r="R287" s="268"/>
    </row>
    <row r="288" spans="3:18" s="138" customFormat="1" x14ac:dyDescent="0.3">
      <c r="C288" s="32"/>
      <c r="J288" s="54"/>
      <c r="K288" s="54"/>
      <c r="L288" s="54"/>
      <c r="M288" s="54"/>
      <c r="P288" s="216"/>
      <c r="Q288" s="268"/>
      <c r="R288" s="268"/>
    </row>
    <row r="289" spans="3:18" s="138" customFormat="1" x14ac:dyDescent="0.3">
      <c r="C289" s="32"/>
      <c r="J289" s="54"/>
      <c r="K289" s="54"/>
      <c r="L289" s="54"/>
      <c r="M289" s="54"/>
      <c r="P289" s="216"/>
      <c r="Q289" s="268"/>
      <c r="R289" s="268"/>
    </row>
    <row r="290" spans="3:18" s="138" customFormat="1" x14ac:dyDescent="0.3">
      <c r="C290" s="32"/>
      <c r="J290" s="54"/>
      <c r="K290" s="54"/>
      <c r="L290" s="54"/>
      <c r="M290" s="54"/>
      <c r="P290" s="216"/>
      <c r="Q290" s="268"/>
      <c r="R290" s="268"/>
    </row>
    <row r="291" spans="3:18" s="138" customFormat="1" x14ac:dyDescent="0.3">
      <c r="C291" s="32"/>
      <c r="J291" s="54"/>
      <c r="K291" s="54"/>
      <c r="L291" s="54"/>
      <c r="M291" s="54"/>
      <c r="P291" s="216"/>
      <c r="Q291" s="268"/>
      <c r="R291" s="268"/>
    </row>
    <row r="292" spans="3:18" s="138" customFormat="1" x14ac:dyDescent="0.3">
      <c r="C292" s="32"/>
      <c r="J292" s="54"/>
      <c r="K292" s="54"/>
      <c r="L292" s="54"/>
      <c r="M292" s="54"/>
      <c r="P292" s="216"/>
      <c r="Q292" s="268"/>
      <c r="R292" s="268"/>
    </row>
    <row r="293" spans="3:18" s="138" customFormat="1" x14ac:dyDescent="0.3">
      <c r="C293" s="32"/>
      <c r="J293" s="54"/>
      <c r="K293" s="54"/>
      <c r="L293" s="54"/>
      <c r="M293" s="54"/>
      <c r="P293" s="216"/>
      <c r="Q293" s="268"/>
      <c r="R293" s="268"/>
    </row>
    <row r="294" spans="3:18" s="138" customFormat="1" x14ac:dyDescent="0.3">
      <c r="C294" s="32"/>
      <c r="J294" s="54"/>
      <c r="K294" s="54"/>
      <c r="L294" s="54"/>
      <c r="M294" s="54"/>
      <c r="P294" s="216"/>
      <c r="Q294" s="268"/>
      <c r="R294" s="268"/>
    </row>
    <row r="295" spans="3:18" s="138" customFormat="1" x14ac:dyDescent="0.3">
      <c r="C295" s="32"/>
      <c r="J295" s="54"/>
      <c r="K295" s="54"/>
      <c r="L295" s="54"/>
      <c r="M295" s="54"/>
      <c r="P295" s="216"/>
      <c r="Q295" s="268"/>
      <c r="R295" s="268"/>
    </row>
    <row r="296" spans="3:18" s="138" customFormat="1" x14ac:dyDescent="0.3">
      <c r="C296" s="32"/>
      <c r="J296" s="54"/>
      <c r="K296" s="54"/>
      <c r="L296" s="54"/>
      <c r="M296" s="54"/>
      <c r="P296" s="216"/>
      <c r="Q296" s="268"/>
      <c r="R296" s="268"/>
    </row>
    <row r="297" spans="3:18" s="138" customFormat="1" x14ac:dyDescent="0.3">
      <c r="C297" s="32"/>
      <c r="J297" s="54"/>
      <c r="K297" s="54"/>
      <c r="L297" s="54"/>
      <c r="M297" s="54"/>
      <c r="P297" s="216"/>
      <c r="Q297" s="268"/>
      <c r="R297" s="268"/>
    </row>
    <row r="298" spans="3:18" s="138" customFormat="1" x14ac:dyDescent="0.3">
      <c r="C298" s="32"/>
      <c r="J298" s="54"/>
      <c r="K298" s="54"/>
      <c r="L298" s="54"/>
      <c r="M298" s="54"/>
      <c r="P298" s="216"/>
      <c r="Q298" s="268"/>
      <c r="R298" s="268"/>
    </row>
    <row r="299" spans="3:18" s="138" customFormat="1" x14ac:dyDescent="0.3">
      <c r="C299" s="32"/>
      <c r="J299" s="54"/>
      <c r="K299" s="54"/>
      <c r="L299" s="54"/>
      <c r="M299" s="54"/>
      <c r="P299" s="216"/>
      <c r="Q299" s="268"/>
      <c r="R299" s="268"/>
    </row>
    <row r="300" spans="3:18" s="138" customFormat="1" x14ac:dyDescent="0.3">
      <c r="C300" s="32"/>
      <c r="J300" s="54"/>
      <c r="K300" s="54"/>
      <c r="L300" s="54"/>
      <c r="M300" s="54"/>
      <c r="P300" s="216"/>
      <c r="Q300" s="268"/>
      <c r="R300" s="268"/>
    </row>
    <row r="301" spans="3:18" s="138" customFormat="1" x14ac:dyDescent="0.3">
      <c r="C301" s="32"/>
      <c r="J301" s="54"/>
      <c r="K301" s="54"/>
      <c r="L301" s="54"/>
      <c r="M301" s="54"/>
      <c r="P301" s="216"/>
      <c r="Q301" s="268"/>
      <c r="R301" s="268"/>
    </row>
    <row r="302" spans="3:18" s="138" customFormat="1" x14ac:dyDescent="0.3">
      <c r="C302" s="32"/>
      <c r="J302" s="54"/>
      <c r="K302" s="54"/>
      <c r="L302" s="54"/>
      <c r="M302" s="54"/>
      <c r="P302" s="216"/>
      <c r="Q302" s="268"/>
      <c r="R302" s="268"/>
    </row>
    <row r="303" spans="3:18" s="138" customFormat="1" x14ac:dyDescent="0.3">
      <c r="C303" s="32"/>
      <c r="J303" s="54"/>
      <c r="K303" s="54"/>
      <c r="L303" s="54"/>
      <c r="M303" s="54"/>
      <c r="P303" s="216"/>
      <c r="Q303" s="268"/>
      <c r="R303" s="268"/>
    </row>
    <row r="304" spans="3:18" s="138" customFormat="1" x14ac:dyDescent="0.3">
      <c r="C304" s="32"/>
      <c r="J304" s="54"/>
      <c r="K304" s="54"/>
      <c r="L304" s="54"/>
      <c r="M304" s="54"/>
      <c r="P304" s="216"/>
      <c r="Q304" s="268"/>
      <c r="R304" s="268"/>
    </row>
    <row r="305" spans="3:18" s="138" customFormat="1" x14ac:dyDescent="0.3">
      <c r="C305" s="32"/>
      <c r="J305" s="54"/>
      <c r="K305" s="54"/>
      <c r="L305" s="54"/>
      <c r="M305" s="54"/>
      <c r="P305" s="216"/>
      <c r="Q305" s="268"/>
      <c r="R305" s="268"/>
    </row>
    <row r="306" spans="3:18" s="138" customFormat="1" x14ac:dyDescent="0.3">
      <c r="C306" s="32"/>
      <c r="J306" s="54"/>
      <c r="K306" s="54"/>
      <c r="L306" s="54"/>
      <c r="M306" s="54"/>
      <c r="P306" s="216"/>
      <c r="Q306" s="268"/>
      <c r="R306" s="268"/>
    </row>
    <row r="307" spans="3:18" s="138" customFormat="1" x14ac:dyDescent="0.3">
      <c r="C307" s="32"/>
      <c r="J307" s="54"/>
      <c r="K307" s="54"/>
      <c r="L307" s="54"/>
      <c r="M307" s="54"/>
      <c r="P307" s="216"/>
      <c r="Q307" s="268"/>
      <c r="R307" s="268"/>
    </row>
    <row r="308" spans="3:18" s="138" customFormat="1" x14ac:dyDescent="0.3">
      <c r="C308" s="32"/>
      <c r="J308" s="54"/>
      <c r="K308" s="54"/>
      <c r="L308" s="54"/>
      <c r="M308" s="54"/>
      <c r="P308" s="216"/>
      <c r="Q308" s="268"/>
      <c r="R308" s="268"/>
    </row>
    <row r="309" spans="3:18" s="138" customFormat="1" x14ac:dyDescent="0.3">
      <c r="C309" s="32"/>
      <c r="J309" s="54"/>
      <c r="K309" s="54"/>
      <c r="L309" s="54"/>
      <c r="M309" s="54"/>
      <c r="P309" s="216"/>
      <c r="Q309" s="268"/>
      <c r="R309" s="268"/>
    </row>
    <row r="310" spans="3:18" s="138" customFormat="1" x14ac:dyDescent="0.3">
      <c r="C310" s="32"/>
      <c r="J310" s="54"/>
      <c r="K310" s="54"/>
      <c r="L310" s="54"/>
      <c r="M310" s="54"/>
      <c r="P310" s="216"/>
      <c r="Q310" s="268"/>
      <c r="R310" s="268"/>
    </row>
    <row r="311" spans="3:18" s="138" customFormat="1" x14ac:dyDescent="0.3">
      <c r="C311" s="32"/>
      <c r="J311" s="54"/>
      <c r="K311" s="54"/>
      <c r="L311" s="54"/>
      <c r="M311" s="54"/>
      <c r="P311" s="216"/>
      <c r="Q311" s="268"/>
      <c r="R311" s="268"/>
    </row>
    <row r="312" spans="3:18" s="138" customFormat="1" x14ac:dyDescent="0.3">
      <c r="C312" s="32"/>
      <c r="J312" s="54"/>
      <c r="K312" s="54"/>
      <c r="L312" s="54"/>
      <c r="M312" s="54"/>
      <c r="P312" s="216"/>
      <c r="Q312" s="268"/>
      <c r="R312" s="268"/>
    </row>
    <row r="313" spans="3:18" s="138" customFormat="1" x14ac:dyDescent="0.3">
      <c r="C313" s="32"/>
      <c r="J313" s="54"/>
      <c r="K313" s="54"/>
      <c r="L313" s="54"/>
      <c r="M313" s="54"/>
      <c r="P313" s="216"/>
      <c r="Q313" s="268"/>
      <c r="R313" s="268"/>
    </row>
    <row r="314" spans="3:18" s="138" customFormat="1" x14ac:dyDescent="0.3">
      <c r="C314" s="32"/>
      <c r="J314" s="54"/>
      <c r="K314" s="54"/>
      <c r="L314" s="54"/>
      <c r="M314" s="54"/>
      <c r="P314" s="216"/>
      <c r="Q314" s="268"/>
      <c r="R314" s="268"/>
    </row>
    <row r="315" spans="3:18" s="138" customFormat="1" x14ac:dyDescent="0.3">
      <c r="C315" s="32"/>
      <c r="J315" s="54"/>
      <c r="K315" s="54"/>
      <c r="L315" s="54"/>
      <c r="M315" s="54"/>
      <c r="P315" s="216"/>
      <c r="Q315" s="268"/>
      <c r="R315" s="268"/>
    </row>
    <row r="316" spans="3:18" s="138" customFormat="1" x14ac:dyDescent="0.3">
      <c r="C316" s="32"/>
      <c r="J316" s="54"/>
      <c r="K316" s="54"/>
      <c r="L316" s="54"/>
      <c r="M316" s="54"/>
      <c r="P316" s="216"/>
      <c r="Q316" s="268"/>
      <c r="R316" s="268"/>
    </row>
    <row r="317" spans="3:18" s="138" customFormat="1" x14ac:dyDescent="0.3">
      <c r="C317" s="32"/>
      <c r="J317" s="54"/>
      <c r="K317" s="54"/>
      <c r="L317" s="54"/>
      <c r="M317" s="54"/>
      <c r="P317" s="216"/>
      <c r="Q317" s="268"/>
      <c r="R317" s="268"/>
    </row>
    <row r="318" spans="3:18" s="138" customFormat="1" x14ac:dyDescent="0.3">
      <c r="C318" s="32"/>
      <c r="J318" s="54"/>
      <c r="K318" s="54"/>
      <c r="L318" s="54"/>
      <c r="M318" s="54"/>
      <c r="P318" s="216"/>
      <c r="Q318" s="268"/>
      <c r="R318" s="268"/>
    </row>
    <row r="319" spans="3:18" s="138" customFormat="1" x14ac:dyDescent="0.3">
      <c r="C319" s="32"/>
      <c r="J319" s="54"/>
      <c r="K319" s="54"/>
      <c r="L319" s="54"/>
      <c r="M319" s="54"/>
      <c r="P319" s="216"/>
      <c r="Q319" s="268"/>
      <c r="R319" s="268"/>
    </row>
    <row r="320" spans="3:18" s="138" customFormat="1" x14ac:dyDescent="0.3">
      <c r="C320" s="32"/>
      <c r="J320" s="54"/>
      <c r="K320" s="54"/>
      <c r="L320" s="54"/>
      <c r="M320" s="54"/>
      <c r="P320" s="216"/>
      <c r="Q320" s="268"/>
      <c r="R320" s="268"/>
    </row>
    <row r="321" spans="3:18" s="138" customFormat="1" x14ac:dyDescent="0.3">
      <c r="C321" s="32"/>
      <c r="J321" s="54"/>
      <c r="K321" s="54"/>
      <c r="L321" s="54"/>
      <c r="M321" s="54"/>
      <c r="P321" s="216"/>
      <c r="Q321" s="268"/>
      <c r="R321" s="268"/>
    </row>
    <row r="322" spans="3:18" s="138" customFormat="1" x14ac:dyDescent="0.3">
      <c r="C322" s="32"/>
      <c r="J322" s="54"/>
      <c r="K322" s="54"/>
      <c r="L322" s="54"/>
      <c r="M322" s="54"/>
      <c r="P322" s="216"/>
      <c r="Q322" s="268"/>
      <c r="R322" s="268"/>
    </row>
    <row r="323" spans="3:18" s="138" customFormat="1" x14ac:dyDescent="0.3">
      <c r="C323" s="32"/>
      <c r="J323" s="54"/>
      <c r="K323" s="54"/>
      <c r="L323" s="54"/>
      <c r="M323" s="54"/>
      <c r="P323" s="216"/>
      <c r="Q323" s="268"/>
      <c r="R323" s="268"/>
    </row>
    <row r="324" spans="3:18" s="138" customFormat="1" x14ac:dyDescent="0.3">
      <c r="C324" s="32"/>
      <c r="J324" s="54"/>
      <c r="K324" s="54"/>
      <c r="L324" s="54"/>
      <c r="M324" s="54"/>
      <c r="P324" s="216"/>
      <c r="Q324" s="268"/>
      <c r="R324" s="268"/>
    </row>
    <row r="325" spans="3:18" s="138" customFormat="1" x14ac:dyDescent="0.3">
      <c r="C325" s="32"/>
      <c r="J325" s="54"/>
      <c r="K325" s="54"/>
      <c r="L325" s="54"/>
      <c r="M325" s="54"/>
      <c r="P325" s="216"/>
      <c r="Q325" s="268"/>
      <c r="R325" s="268"/>
    </row>
    <row r="326" spans="3:18" s="138" customFormat="1" x14ac:dyDescent="0.3">
      <c r="C326" s="32"/>
      <c r="J326" s="54"/>
      <c r="K326" s="54"/>
      <c r="L326" s="54"/>
      <c r="M326" s="54"/>
      <c r="P326" s="216"/>
      <c r="Q326" s="268"/>
      <c r="R326" s="268"/>
    </row>
    <row r="327" spans="3:18" s="138" customFormat="1" x14ac:dyDescent="0.3">
      <c r="C327" s="32"/>
      <c r="J327" s="54"/>
      <c r="K327" s="54"/>
      <c r="L327" s="54"/>
      <c r="M327" s="54"/>
      <c r="P327" s="216"/>
      <c r="Q327" s="268"/>
      <c r="R327" s="268"/>
    </row>
    <row r="328" spans="3:18" s="138" customFormat="1" x14ac:dyDescent="0.3">
      <c r="C328" s="32"/>
      <c r="J328" s="54"/>
      <c r="K328" s="54"/>
      <c r="L328" s="54"/>
      <c r="M328" s="54"/>
      <c r="P328" s="216"/>
      <c r="Q328" s="268"/>
      <c r="R328" s="268"/>
    </row>
    <row r="329" spans="3:18" s="138" customFormat="1" x14ac:dyDescent="0.3">
      <c r="C329" s="32"/>
      <c r="J329" s="54"/>
      <c r="K329" s="54"/>
      <c r="L329" s="54"/>
      <c r="M329" s="54"/>
      <c r="P329" s="216"/>
      <c r="Q329" s="268"/>
      <c r="R329" s="268"/>
    </row>
    <row r="330" spans="3:18" s="138" customFormat="1" x14ac:dyDescent="0.3">
      <c r="C330" s="32"/>
      <c r="J330" s="54"/>
      <c r="K330" s="54"/>
      <c r="L330" s="54"/>
      <c r="M330" s="54"/>
      <c r="P330" s="216"/>
      <c r="Q330" s="268"/>
      <c r="R330" s="268"/>
    </row>
    <row r="331" spans="3:18" s="138" customFormat="1" x14ac:dyDescent="0.3">
      <c r="C331" s="32"/>
      <c r="J331" s="54"/>
      <c r="K331" s="54"/>
      <c r="L331" s="54"/>
      <c r="M331" s="54"/>
      <c r="P331" s="216"/>
      <c r="Q331" s="268"/>
      <c r="R331" s="268"/>
    </row>
    <row r="332" spans="3:18" s="138" customFormat="1" x14ac:dyDescent="0.3">
      <c r="C332" s="32"/>
      <c r="J332" s="54"/>
      <c r="K332" s="54"/>
      <c r="L332" s="54"/>
      <c r="M332" s="54"/>
      <c r="P332" s="216"/>
      <c r="Q332" s="268"/>
      <c r="R332" s="268"/>
    </row>
    <row r="333" spans="3:18" s="138" customFormat="1" x14ac:dyDescent="0.3">
      <c r="C333" s="32"/>
      <c r="J333" s="54"/>
      <c r="K333" s="54"/>
      <c r="L333" s="54"/>
      <c r="M333" s="54"/>
      <c r="P333" s="216"/>
      <c r="Q333" s="268"/>
      <c r="R333" s="268"/>
    </row>
    <row r="334" spans="3:18" s="138" customFormat="1" x14ac:dyDescent="0.3">
      <c r="C334" s="32"/>
      <c r="J334" s="54"/>
      <c r="K334" s="54"/>
      <c r="L334" s="54"/>
      <c r="M334" s="54"/>
      <c r="P334" s="216"/>
      <c r="Q334" s="268"/>
      <c r="R334" s="268"/>
    </row>
    <row r="335" spans="3:18" s="138" customFormat="1" x14ac:dyDescent="0.3">
      <c r="C335" s="32"/>
      <c r="J335" s="54"/>
      <c r="K335" s="54"/>
      <c r="L335" s="54"/>
      <c r="M335" s="54"/>
      <c r="P335" s="216"/>
      <c r="Q335" s="268"/>
      <c r="R335" s="268"/>
    </row>
    <row r="336" spans="3:18" s="138" customFormat="1" x14ac:dyDescent="0.3">
      <c r="C336" s="32"/>
      <c r="J336" s="54"/>
      <c r="K336" s="54"/>
      <c r="L336" s="54"/>
      <c r="M336" s="54"/>
      <c r="P336" s="216"/>
      <c r="Q336" s="268"/>
      <c r="R336" s="268"/>
    </row>
    <row r="337" spans="3:18" s="138" customFormat="1" x14ac:dyDescent="0.3">
      <c r="C337" s="32"/>
      <c r="J337" s="54"/>
      <c r="K337" s="54"/>
      <c r="L337" s="54"/>
      <c r="M337" s="54"/>
      <c r="P337" s="216"/>
      <c r="Q337" s="268"/>
      <c r="R337" s="268"/>
    </row>
    <row r="338" spans="3:18" s="138" customFormat="1" x14ac:dyDescent="0.3">
      <c r="C338" s="32"/>
      <c r="J338" s="54"/>
      <c r="K338" s="54"/>
      <c r="L338" s="54"/>
      <c r="M338" s="54"/>
      <c r="P338" s="216"/>
      <c r="Q338" s="268"/>
      <c r="R338" s="268"/>
    </row>
    <row r="339" spans="3:18" s="138" customFormat="1" x14ac:dyDescent="0.3">
      <c r="C339" s="32"/>
      <c r="J339" s="54"/>
      <c r="K339" s="54"/>
      <c r="L339" s="54"/>
      <c r="M339" s="54"/>
      <c r="P339" s="216"/>
      <c r="Q339" s="268"/>
      <c r="R339" s="268"/>
    </row>
    <row r="340" spans="3:18" s="138" customFormat="1" x14ac:dyDescent="0.3">
      <c r="C340" s="32"/>
      <c r="J340" s="54"/>
      <c r="K340" s="54"/>
      <c r="L340" s="54"/>
      <c r="M340" s="54"/>
      <c r="P340" s="216"/>
      <c r="Q340" s="268"/>
      <c r="R340" s="268"/>
    </row>
    <row r="341" spans="3:18" s="138" customFormat="1" x14ac:dyDescent="0.3">
      <c r="C341" s="32"/>
      <c r="J341" s="54"/>
      <c r="K341" s="54"/>
      <c r="L341" s="54"/>
      <c r="M341" s="54"/>
      <c r="P341" s="216"/>
      <c r="Q341" s="268"/>
      <c r="R341" s="268"/>
    </row>
    <row r="342" spans="3:18" s="138" customFormat="1" x14ac:dyDescent="0.3">
      <c r="C342" s="32"/>
      <c r="J342" s="54"/>
      <c r="K342" s="54"/>
      <c r="L342" s="54"/>
      <c r="M342" s="54"/>
      <c r="P342" s="216"/>
      <c r="Q342" s="268"/>
      <c r="R342" s="268"/>
    </row>
    <row r="343" spans="3:18" s="138" customFormat="1" x14ac:dyDescent="0.3">
      <c r="C343" s="32"/>
      <c r="J343" s="54"/>
      <c r="K343" s="54"/>
      <c r="L343" s="54"/>
      <c r="M343" s="54"/>
      <c r="P343" s="216"/>
      <c r="Q343" s="268"/>
      <c r="R343" s="268"/>
    </row>
    <row r="344" spans="3:18" s="138" customFormat="1" x14ac:dyDescent="0.3">
      <c r="C344" s="32"/>
      <c r="J344" s="54"/>
      <c r="K344" s="54"/>
      <c r="L344" s="54"/>
      <c r="M344" s="54"/>
      <c r="P344" s="216"/>
      <c r="Q344" s="268"/>
      <c r="R344" s="268"/>
    </row>
    <row r="345" spans="3:18" s="138" customFormat="1" x14ac:dyDescent="0.3">
      <c r="C345" s="32"/>
      <c r="J345" s="54"/>
      <c r="K345" s="54"/>
      <c r="L345" s="54"/>
      <c r="M345" s="54"/>
      <c r="P345" s="216"/>
      <c r="Q345" s="268"/>
      <c r="R345" s="268"/>
    </row>
    <row r="346" spans="3:18" s="138" customFormat="1" x14ac:dyDescent="0.3">
      <c r="C346" s="32"/>
      <c r="J346" s="54"/>
      <c r="K346" s="54"/>
      <c r="L346" s="54"/>
      <c r="M346" s="54"/>
      <c r="P346" s="216"/>
      <c r="Q346" s="268"/>
      <c r="R346" s="268"/>
    </row>
    <row r="347" spans="3:18" s="138" customFormat="1" x14ac:dyDescent="0.3">
      <c r="C347" s="32"/>
      <c r="J347" s="54"/>
      <c r="K347" s="54"/>
      <c r="L347" s="54"/>
      <c r="M347" s="54"/>
      <c r="P347" s="216"/>
      <c r="Q347" s="268"/>
      <c r="R347" s="268"/>
    </row>
    <row r="348" spans="3:18" s="138" customFormat="1" x14ac:dyDescent="0.3">
      <c r="C348" s="32"/>
      <c r="J348" s="54"/>
      <c r="K348" s="54"/>
      <c r="L348" s="54"/>
      <c r="M348" s="54"/>
      <c r="P348" s="216"/>
      <c r="Q348" s="268"/>
      <c r="R348" s="268"/>
    </row>
    <row r="349" spans="3:18" s="138" customFormat="1" x14ac:dyDescent="0.3">
      <c r="C349" s="32"/>
      <c r="J349" s="54"/>
      <c r="K349" s="54"/>
      <c r="L349" s="54"/>
      <c r="M349" s="54"/>
      <c r="P349" s="216"/>
      <c r="Q349" s="268"/>
      <c r="R349" s="268"/>
    </row>
    <row r="350" spans="3:18" s="138" customFormat="1" x14ac:dyDescent="0.3">
      <c r="C350" s="32"/>
      <c r="J350" s="54"/>
      <c r="K350" s="54"/>
      <c r="L350" s="54"/>
      <c r="M350" s="54"/>
      <c r="P350" s="216"/>
      <c r="Q350" s="268"/>
      <c r="R350" s="268"/>
    </row>
    <row r="351" spans="3:18" s="138" customFormat="1" x14ac:dyDescent="0.3">
      <c r="C351" s="32"/>
      <c r="J351" s="54"/>
      <c r="K351" s="54"/>
      <c r="L351" s="54"/>
      <c r="M351" s="54"/>
      <c r="P351" s="216"/>
      <c r="Q351" s="268"/>
      <c r="R351" s="268"/>
    </row>
    <row r="352" spans="3:18" s="138" customFormat="1" x14ac:dyDescent="0.3">
      <c r="C352" s="32"/>
      <c r="J352" s="54"/>
      <c r="K352" s="54"/>
      <c r="L352" s="54"/>
      <c r="M352" s="54"/>
      <c r="P352" s="216"/>
      <c r="Q352" s="268"/>
      <c r="R352" s="268"/>
    </row>
    <row r="353" spans="3:18" s="138" customFormat="1" x14ac:dyDescent="0.3">
      <c r="C353" s="32"/>
      <c r="J353" s="54"/>
      <c r="K353" s="54"/>
      <c r="L353" s="54"/>
      <c r="M353" s="54"/>
      <c r="P353" s="216"/>
      <c r="Q353" s="268"/>
      <c r="R353" s="268"/>
    </row>
    <row r="354" spans="3:18" s="138" customFormat="1" x14ac:dyDescent="0.3">
      <c r="C354" s="32"/>
      <c r="J354" s="54"/>
      <c r="K354" s="54"/>
      <c r="L354" s="54"/>
      <c r="M354" s="54"/>
      <c r="P354" s="216"/>
      <c r="Q354" s="268"/>
      <c r="R354" s="268"/>
    </row>
    <row r="355" spans="3:18" s="138" customFormat="1" x14ac:dyDescent="0.3">
      <c r="C355" s="32"/>
      <c r="J355" s="54"/>
      <c r="K355" s="54"/>
      <c r="L355" s="54"/>
      <c r="M355" s="54"/>
      <c r="P355" s="216"/>
      <c r="Q355" s="268"/>
      <c r="R355" s="268"/>
    </row>
    <row r="356" spans="3:18" s="138" customFormat="1" x14ac:dyDescent="0.3">
      <c r="C356" s="32"/>
      <c r="J356" s="54"/>
      <c r="K356" s="54"/>
      <c r="L356" s="54"/>
      <c r="M356" s="54"/>
      <c r="P356" s="216"/>
      <c r="Q356" s="268"/>
      <c r="R356" s="268"/>
    </row>
    <row r="357" spans="3:18" s="138" customFormat="1" x14ac:dyDescent="0.3">
      <c r="C357" s="32"/>
      <c r="J357" s="54"/>
      <c r="K357" s="54"/>
      <c r="L357" s="54"/>
      <c r="M357" s="54"/>
      <c r="P357" s="216"/>
      <c r="Q357" s="268"/>
      <c r="R357" s="268"/>
    </row>
    <row r="358" spans="3:18" s="138" customFormat="1" x14ac:dyDescent="0.3">
      <c r="C358" s="32"/>
      <c r="J358" s="54"/>
      <c r="K358" s="54"/>
      <c r="L358" s="54"/>
      <c r="M358" s="54"/>
      <c r="P358" s="216"/>
      <c r="Q358" s="268"/>
      <c r="R358" s="268"/>
    </row>
    <row r="359" spans="3:18" s="138" customFormat="1" x14ac:dyDescent="0.3">
      <c r="C359" s="32"/>
      <c r="J359" s="54"/>
      <c r="K359" s="54"/>
      <c r="L359" s="54"/>
      <c r="M359" s="54"/>
      <c r="P359" s="216"/>
      <c r="Q359" s="268"/>
      <c r="R359" s="268"/>
    </row>
    <row r="360" spans="3:18" s="138" customFormat="1" x14ac:dyDescent="0.3">
      <c r="C360" s="32"/>
      <c r="J360" s="54"/>
      <c r="K360" s="54"/>
      <c r="L360" s="54"/>
      <c r="M360" s="54"/>
      <c r="P360" s="216"/>
      <c r="Q360" s="268"/>
      <c r="R360" s="268"/>
    </row>
    <row r="361" spans="3:18" s="138" customFormat="1" x14ac:dyDescent="0.3">
      <c r="C361" s="32"/>
      <c r="J361" s="54"/>
      <c r="K361" s="54"/>
      <c r="L361" s="54"/>
      <c r="M361" s="54"/>
      <c r="P361" s="216"/>
      <c r="Q361" s="268"/>
      <c r="R361" s="268"/>
    </row>
    <row r="362" spans="3:18" s="138" customFormat="1" x14ac:dyDescent="0.3">
      <c r="C362" s="32"/>
      <c r="J362" s="54"/>
      <c r="K362" s="54"/>
      <c r="L362" s="54"/>
      <c r="M362" s="54"/>
      <c r="P362" s="216"/>
      <c r="Q362" s="268"/>
      <c r="R362" s="268"/>
    </row>
    <row r="363" spans="3:18" s="138" customFormat="1" x14ac:dyDescent="0.3">
      <c r="C363" s="32"/>
      <c r="J363" s="54"/>
      <c r="K363" s="54"/>
      <c r="L363" s="54"/>
      <c r="M363" s="54"/>
      <c r="P363" s="216"/>
      <c r="Q363" s="268"/>
      <c r="R363" s="268"/>
    </row>
    <row r="364" spans="3:18" s="138" customFormat="1" x14ac:dyDescent="0.3">
      <c r="C364" s="32"/>
      <c r="J364" s="54"/>
      <c r="K364" s="54"/>
      <c r="L364" s="54"/>
      <c r="M364" s="54"/>
      <c r="P364" s="216"/>
      <c r="Q364" s="268"/>
      <c r="R364" s="268"/>
    </row>
    <row r="365" spans="3:18" s="138" customFormat="1" x14ac:dyDescent="0.3">
      <c r="C365" s="32"/>
      <c r="J365" s="54"/>
      <c r="K365" s="54"/>
      <c r="L365" s="54"/>
      <c r="M365" s="54"/>
      <c r="P365" s="216"/>
      <c r="Q365" s="268"/>
      <c r="R365" s="268"/>
    </row>
    <row r="366" spans="3:18" s="138" customFormat="1" x14ac:dyDescent="0.3">
      <c r="C366" s="32"/>
      <c r="J366" s="54"/>
      <c r="K366" s="54"/>
      <c r="L366" s="54"/>
      <c r="M366" s="54"/>
      <c r="P366" s="216"/>
      <c r="Q366" s="268"/>
      <c r="R366" s="268"/>
    </row>
    <row r="367" spans="3:18" s="138" customFormat="1" x14ac:dyDescent="0.3">
      <c r="C367" s="32"/>
      <c r="J367" s="54"/>
      <c r="K367" s="54"/>
      <c r="L367" s="54"/>
      <c r="M367" s="54"/>
      <c r="P367" s="216"/>
      <c r="Q367" s="268"/>
      <c r="R367" s="268"/>
    </row>
    <row r="368" spans="3:18" s="138" customFormat="1" x14ac:dyDescent="0.3">
      <c r="C368" s="32"/>
      <c r="J368" s="54"/>
      <c r="K368" s="54"/>
      <c r="L368" s="54"/>
      <c r="M368" s="54"/>
      <c r="P368" s="216"/>
      <c r="Q368" s="268"/>
      <c r="R368" s="268"/>
    </row>
    <row r="369" spans="3:18" s="138" customFormat="1" x14ac:dyDescent="0.3">
      <c r="C369" s="32"/>
      <c r="J369" s="54"/>
      <c r="K369" s="54"/>
      <c r="L369" s="54"/>
      <c r="M369" s="54"/>
      <c r="P369" s="216"/>
      <c r="Q369" s="268"/>
      <c r="R369" s="268"/>
    </row>
    <row r="370" spans="3:18" s="138" customFormat="1" x14ac:dyDescent="0.3">
      <c r="C370" s="32"/>
      <c r="J370" s="54"/>
      <c r="K370" s="54"/>
      <c r="L370" s="54"/>
      <c r="M370" s="54"/>
      <c r="P370" s="216"/>
      <c r="Q370" s="268"/>
      <c r="R370" s="268"/>
    </row>
    <row r="371" spans="3:18" s="236" customFormat="1" x14ac:dyDescent="0.3">
      <c r="C371" s="32"/>
      <c r="J371" s="54"/>
      <c r="K371" s="54"/>
      <c r="L371" s="54"/>
      <c r="M371" s="54"/>
      <c r="Q371" s="268"/>
      <c r="R371" s="268"/>
    </row>
    <row r="372" spans="3:18" s="236" customFormat="1" x14ac:dyDescent="0.3">
      <c r="C372" s="32"/>
      <c r="J372" s="54"/>
      <c r="K372" s="54"/>
      <c r="L372" s="54"/>
      <c r="M372" s="54"/>
      <c r="Q372" s="268"/>
      <c r="R372" s="268"/>
    </row>
    <row r="373" spans="3:18" s="236" customFormat="1" x14ac:dyDescent="0.3">
      <c r="C373" s="32"/>
      <c r="J373" s="54"/>
      <c r="K373" s="54"/>
      <c r="L373" s="54"/>
      <c r="M373" s="54"/>
      <c r="Q373" s="268"/>
      <c r="R373" s="268"/>
    </row>
    <row r="374" spans="3:18" s="236" customFormat="1" x14ac:dyDescent="0.3">
      <c r="C374" s="32"/>
      <c r="J374" s="54"/>
      <c r="K374" s="54"/>
      <c r="L374" s="54"/>
      <c r="M374" s="54"/>
      <c r="Q374" s="268"/>
      <c r="R374" s="268"/>
    </row>
    <row r="375" spans="3:18" s="236" customFormat="1" x14ac:dyDescent="0.3">
      <c r="C375" s="32"/>
      <c r="J375" s="54"/>
      <c r="K375" s="54"/>
      <c r="L375" s="54"/>
      <c r="M375" s="54"/>
      <c r="Q375" s="268"/>
      <c r="R375" s="268"/>
    </row>
    <row r="376" spans="3:18" s="236" customFormat="1" x14ac:dyDescent="0.3">
      <c r="C376" s="32"/>
      <c r="J376" s="54"/>
      <c r="K376" s="54"/>
      <c r="L376" s="54"/>
      <c r="M376" s="54"/>
      <c r="Q376" s="268"/>
      <c r="R376" s="268"/>
    </row>
    <row r="377" spans="3:18" s="236" customFormat="1" x14ac:dyDescent="0.3">
      <c r="C377" s="32"/>
      <c r="J377" s="54"/>
      <c r="K377" s="54"/>
      <c r="L377" s="54"/>
      <c r="M377" s="54"/>
      <c r="Q377" s="268"/>
      <c r="R377" s="268"/>
    </row>
    <row r="378" spans="3:18" s="236" customFormat="1" x14ac:dyDescent="0.3">
      <c r="C378" s="32"/>
      <c r="J378" s="54"/>
      <c r="K378" s="54"/>
      <c r="L378" s="54"/>
      <c r="M378" s="54"/>
      <c r="Q378" s="268"/>
      <c r="R378" s="268"/>
    </row>
    <row r="379" spans="3:18" s="236" customFormat="1" x14ac:dyDescent="0.3">
      <c r="C379" s="32"/>
      <c r="J379" s="54"/>
      <c r="K379" s="54"/>
      <c r="L379" s="54"/>
      <c r="M379" s="54"/>
      <c r="Q379" s="268"/>
      <c r="R379" s="268"/>
    </row>
    <row r="380" spans="3:18" s="236" customFormat="1" x14ac:dyDescent="0.3">
      <c r="C380" s="32"/>
      <c r="J380" s="54"/>
      <c r="K380" s="54"/>
      <c r="L380" s="54"/>
      <c r="M380" s="54"/>
      <c r="Q380" s="268"/>
      <c r="R380" s="268"/>
    </row>
    <row r="381" spans="3:18" s="343" customFormat="1" x14ac:dyDescent="0.3">
      <c r="C381" s="32"/>
      <c r="J381" s="54"/>
      <c r="K381" s="54"/>
      <c r="L381" s="54"/>
      <c r="M381" s="54"/>
    </row>
    <row r="382" spans="3:18" s="343" customFormat="1" x14ac:dyDescent="0.3">
      <c r="C382" s="32"/>
      <c r="J382" s="54"/>
      <c r="K382" s="54"/>
      <c r="L382" s="54"/>
      <c r="M382" s="54"/>
    </row>
    <row r="383" spans="3:18" s="343" customFormat="1" x14ac:dyDescent="0.3">
      <c r="C383" s="32"/>
      <c r="J383" s="54"/>
      <c r="K383" s="54"/>
      <c r="L383" s="54"/>
      <c r="M383" s="54"/>
    </row>
    <row r="384" spans="3:18" s="343" customFormat="1" x14ac:dyDescent="0.3">
      <c r="C384" s="32"/>
      <c r="J384" s="54"/>
      <c r="K384" s="54"/>
      <c r="L384" s="54"/>
      <c r="M384" s="54"/>
    </row>
    <row r="385" spans="3:13" s="343" customFormat="1" x14ac:dyDescent="0.3">
      <c r="C385" s="32"/>
      <c r="J385" s="54"/>
      <c r="K385" s="54"/>
      <c r="L385" s="54"/>
      <c r="M385" s="54"/>
    </row>
    <row r="386" spans="3:13" s="343" customFormat="1" x14ac:dyDescent="0.3">
      <c r="C386" s="32"/>
      <c r="J386" s="54"/>
      <c r="K386" s="54"/>
      <c r="L386" s="54"/>
      <c r="M386" s="54"/>
    </row>
    <row r="387" spans="3:13" s="343" customFormat="1" x14ac:dyDescent="0.3">
      <c r="C387" s="32"/>
      <c r="J387" s="54"/>
      <c r="K387" s="54"/>
      <c r="L387" s="54"/>
      <c r="M387" s="54"/>
    </row>
    <row r="388" spans="3:13" s="343" customFormat="1" x14ac:dyDescent="0.3">
      <c r="C388" s="32"/>
      <c r="J388" s="54"/>
      <c r="K388" s="54"/>
      <c r="L388" s="54"/>
      <c r="M388" s="54"/>
    </row>
    <row r="389" spans="3:13" s="343" customFormat="1" x14ac:dyDescent="0.3">
      <c r="C389" s="32"/>
      <c r="J389" s="54"/>
      <c r="K389" s="54"/>
      <c r="L389" s="54"/>
      <c r="M389" s="54"/>
    </row>
    <row r="390" spans="3:13" s="343" customFormat="1" x14ac:dyDescent="0.3">
      <c r="C390" s="32"/>
      <c r="J390" s="54"/>
      <c r="K390" s="54"/>
      <c r="L390" s="54"/>
      <c r="M390" s="54"/>
    </row>
    <row r="391" spans="3:13" s="343" customFormat="1" x14ac:dyDescent="0.3">
      <c r="C391" s="32"/>
      <c r="J391" s="54"/>
      <c r="K391" s="54"/>
      <c r="L391" s="54"/>
      <c r="M391" s="54"/>
    </row>
    <row r="392" spans="3:13" s="343" customFormat="1" x14ac:dyDescent="0.3">
      <c r="C392" s="32"/>
      <c r="J392" s="54"/>
      <c r="K392" s="54"/>
      <c r="L392" s="54"/>
      <c r="M392" s="54"/>
    </row>
    <row r="393" spans="3:13" s="343" customFormat="1" x14ac:dyDescent="0.3">
      <c r="C393" s="32"/>
      <c r="J393" s="54"/>
      <c r="K393" s="54"/>
      <c r="L393" s="54"/>
      <c r="M393" s="54"/>
    </row>
    <row r="394" spans="3:13" s="343" customFormat="1" x14ac:dyDescent="0.3">
      <c r="C394" s="32"/>
      <c r="J394" s="54"/>
      <c r="K394" s="54"/>
      <c r="L394" s="54"/>
      <c r="M394" s="54"/>
    </row>
    <row r="395" spans="3:13" s="343" customFormat="1" x14ac:dyDescent="0.3">
      <c r="C395" s="32"/>
      <c r="J395" s="54"/>
      <c r="K395" s="54"/>
      <c r="L395" s="54"/>
      <c r="M395" s="54"/>
    </row>
    <row r="396" spans="3:13" s="343" customFormat="1" x14ac:dyDescent="0.3">
      <c r="C396" s="32"/>
      <c r="J396" s="54"/>
      <c r="K396" s="54"/>
      <c r="L396" s="54"/>
      <c r="M396" s="54"/>
    </row>
    <row r="397" spans="3:13" s="343" customFormat="1" x14ac:dyDescent="0.3">
      <c r="C397" s="32"/>
      <c r="J397" s="54"/>
      <c r="K397" s="54"/>
      <c r="L397" s="54"/>
      <c r="M397" s="54"/>
    </row>
    <row r="398" spans="3:13" s="343" customFormat="1" x14ac:dyDescent="0.3">
      <c r="C398" s="32"/>
      <c r="J398" s="54"/>
      <c r="K398" s="54"/>
      <c r="L398" s="54"/>
      <c r="M398" s="54"/>
    </row>
    <row r="399" spans="3:13" s="343" customFormat="1" x14ac:dyDescent="0.3">
      <c r="C399" s="32"/>
      <c r="J399" s="54"/>
      <c r="K399" s="54"/>
      <c r="L399" s="54"/>
      <c r="M399" s="54"/>
    </row>
    <row r="400" spans="3:13" s="343" customFormat="1" x14ac:dyDescent="0.3">
      <c r="C400" s="32"/>
      <c r="J400" s="54"/>
      <c r="K400" s="54"/>
      <c r="L400" s="54"/>
      <c r="M400" s="54"/>
    </row>
    <row r="401" spans="3:13" s="343" customFormat="1" x14ac:dyDescent="0.3">
      <c r="C401" s="32"/>
      <c r="J401" s="54"/>
      <c r="K401" s="54"/>
      <c r="L401" s="54"/>
      <c r="M401" s="54"/>
    </row>
    <row r="402" spans="3:13" s="343" customFormat="1" x14ac:dyDescent="0.3">
      <c r="C402" s="32"/>
      <c r="J402" s="54"/>
      <c r="K402" s="54"/>
      <c r="L402" s="54"/>
      <c r="M402" s="54"/>
    </row>
    <row r="403" spans="3:13" s="343" customFormat="1" x14ac:dyDescent="0.3">
      <c r="C403" s="32"/>
      <c r="J403" s="54"/>
      <c r="K403" s="54"/>
      <c r="L403" s="54"/>
      <c r="M403" s="54"/>
    </row>
    <row r="404" spans="3:13" s="343" customFormat="1" x14ac:dyDescent="0.3">
      <c r="C404" s="32"/>
      <c r="J404" s="54"/>
      <c r="K404" s="54"/>
      <c r="L404" s="54"/>
      <c r="M404" s="54"/>
    </row>
    <row r="405" spans="3:13" s="343" customFormat="1" x14ac:dyDescent="0.3">
      <c r="C405" s="32"/>
      <c r="J405" s="54"/>
      <c r="K405" s="54"/>
      <c r="L405" s="54"/>
      <c r="M405" s="54"/>
    </row>
    <row r="406" spans="3:13" s="343" customFormat="1" x14ac:dyDescent="0.3">
      <c r="C406" s="32"/>
      <c r="J406" s="54"/>
      <c r="K406" s="54"/>
      <c r="L406" s="54"/>
      <c r="M406" s="54"/>
    </row>
    <row r="407" spans="3:13" s="343" customFormat="1" x14ac:dyDescent="0.3">
      <c r="C407" s="32"/>
      <c r="J407" s="54"/>
      <c r="K407" s="54"/>
      <c r="L407" s="54"/>
      <c r="M407" s="54"/>
    </row>
    <row r="408" spans="3:13" s="343" customFormat="1" x14ac:dyDescent="0.3">
      <c r="C408" s="32"/>
      <c r="J408" s="54"/>
      <c r="K408" s="54"/>
      <c r="L408" s="54"/>
      <c r="M408" s="54"/>
    </row>
    <row r="409" spans="3:13" s="343" customFormat="1" x14ac:dyDescent="0.3">
      <c r="C409" s="32"/>
      <c r="J409" s="54"/>
      <c r="K409" s="54"/>
      <c r="L409" s="54"/>
      <c r="M409" s="54"/>
    </row>
    <row r="410" spans="3:13" s="343" customFormat="1" x14ac:dyDescent="0.3">
      <c r="C410" s="32"/>
      <c r="J410" s="54"/>
      <c r="K410" s="54"/>
      <c r="L410" s="54"/>
      <c r="M410" s="54"/>
    </row>
    <row r="411" spans="3:13" s="343" customFormat="1" x14ac:dyDescent="0.3">
      <c r="C411" s="32"/>
      <c r="J411" s="54"/>
      <c r="K411" s="54"/>
      <c r="L411" s="54"/>
      <c r="M411" s="54"/>
    </row>
    <row r="412" spans="3:13" s="343" customFormat="1" x14ac:dyDescent="0.3">
      <c r="C412" s="32"/>
      <c r="J412" s="54"/>
      <c r="K412" s="54"/>
      <c r="L412" s="54"/>
      <c r="M412" s="54"/>
    </row>
    <row r="413" spans="3:13" s="343" customFormat="1" x14ac:dyDescent="0.3">
      <c r="C413" s="32"/>
      <c r="J413" s="54"/>
      <c r="K413" s="54"/>
      <c r="L413" s="54"/>
      <c r="M413" s="54"/>
    </row>
    <row r="414" spans="3:13" s="343" customFormat="1" x14ac:dyDescent="0.3">
      <c r="C414" s="32"/>
      <c r="J414" s="54"/>
      <c r="K414" s="54"/>
      <c r="L414" s="54"/>
      <c r="M414" s="54"/>
    </row>
    <row r="415" spans="3:13" s="343" customFormat="1" x14ac:dyDescent="0.3">
      <c r="C415" s="32"/>
      <c r="J415" s="54"/>
      <c r="K415" s="54"/>
      <c r="L415" s="54"/>
      <c r="M415" s="54"/>
    </row>
    <row r="416" spans="3:13" s="343" customFormat="1" x14ac:dyDescent="0.3">
      <c r="C416" s="32"/>
      <c r="J416" s="54"/>
      <c r="K416" s="54"/>
      <c r="L416" s="54"/>
      <c r="M416" s="54"/>
    </row>
    <row r="417" spans="3:13" s="343" customFormat="1" x14ac:dyDescent="0.3">
      <c r="C417" s="32"/>
      <c r="J417" s="54"/>
      <c r="K417" s="54"/>
      <c r="L417" s="54"/>
      <c r="M417" s="54"/>
    </row>
    <row r="418" spans="3:13" s="343" customFormat="1" x14ac:dyDescent="0.3">
      <c r="C418" s="32"/>
      <c r="J418" s="54"/>
      <c r="K418" s="54"/>
      <c r="L418" s="54"/>
      <c r="M418" s="54"/>
    </row>
    <row r="419" spans="3:13" s="343" customFormat="1" x14ac:dyDescent="0.3">
      <c r="C419" s="32"/>
      <c r="J419" s="54"/>
      <c r="K419" s="54"/>
      <c r="L419" s="54"/>
      <c r="M419" s="54"/>
    </row>
    <row r="420" spans="3:13" s="343" customFormat="1" x14ac:dyDescent="0.3">
      <c r="C420" s="32"/>
      <c r="J420" s="54"/>
      <c r="K420" s="54"/>
      <c r="L420" s="54"/>
      <c r="M420" s="54"/>
    </row>
    <row r="421" spans="3:13" s="343" customFormat="1" x14ac:dyDescent="0.3">
      <c r="C421" s="32"/>
      <c r="J421" s="54"/>
      <c r="K421" s="54"/>
      <c r="L421" s="54"/>
      <c r="M421" s="54"/>
    </row>
    <row r="422" spans="3:13" s="343" customFormat="1" x14ac:dyDescent="0.3">
      <c r="C422" s="32"/>
      <c r="J422" s="54"/>
      <c r="K422" s="54"/>
      <c r="L422" s="54"/>
      <c r="M422" s="54"/>
    </row>
    <row r="423" spans="3:13" s="343" customFormat="1" x14ac:dyDescent="0.3">
      <c r="C423" s="32"/>
      <c r="J423" s="54"/>
      <c r="K423" s="54"/>
      <c r="L423" s="54"/>
      <c r="M423" s="54"/>
    </row>
    <row r="424" spans="3:13" s="343" customFormat="1" x14ac:dyDescent="0.3">
      <c r="C424" s="32"/>
      <c r="J424" s="54"/>
      <c r="K424" s="54"/>
      <c r="L424" s="54"/>
      <c r="M424" s="54"/>
    </row>
    <row r="425" spans="3:13" s="343" customFormat="1" x14ac:dyDescent="0.3">
      <c r="C425" s="32"/>
      <c r="J425" s="54"/>
      <c r="K425" s="54"/>
      <c r="L425" s="54"/>
      <c r="M425" s="54"/>
    </row>
    <row r="426" spans="3:13" s="343" customFormat="1" x14ac:dyDescent="0.3">
      <c r="C426" s="32"/>
      <c r="J426" s="54"/>
      <c r="K426" s="54"/>
      <c r="L426" s="54"/>
      <c r="M426" s="54"/>
    </row>
    <row r="427" spans="3:13" s="343" customFormat="1" x14ac:dyDescent="0.3">
      <c r="C427" s="32"/>
      <c r="J427" s="54"/>
      <c r="K427" s="54"/>
      <c r="L427" s="54"/>
      <c r="M427" s="54"/>
    </row>
    <row r="428" spans="3:13" s="343" customFormat="1" x14ac:dyDescent="0.3">
      <c r="C428" s="32"/>
      <c r="J428" s="54"/>
      <c r="K428" s="54"/>
      <c r="L428" s="54"/>
      <c r="M428" s="54"/>
    </row>
    <row r="429" spans="3:13" s="343" customFormat="1" x14ac:dyDescent="0.3">
      <c r="C429" s="32"/>
      <c r="J429" s="54"/>
      <c r="K429" s="54"/>
      <c r="L429" s="54"/>
      <c r="M429" s="54"/>
    </row>
    <row r="430" spans="3:13" s="343" customFormat="1" x14ac:dyDescent="0.3">
      <c r="C430" s="32"/>
      <c r="J430" s="54"/>
      <c r="K430" s="54"/>
      <c r="L430" s="54"/>
      <c r="M430" s="54"/>
    </row>
    <row r="431" spans="3:13" s="343" customFormat="1" x14ac:dyDescent="0.3">
      <c r="C431" s="32"/>
      <c r="J431" s="54"/>
      <c r="K431" s="54"/>
      <c r="L431" s="54"/>
      <c r="M431" s="54"/>
    </row>
    <row r="432" spans="3:13" s="343" customFormat="1" x14ac:dyDescent="0.3">
      <c r="C432" s="32"/>
      <c r="J432" s="54"/>
      <c r="K432" s="54"/>
      <c r="L432" s="54"/>
      <c r="M432" s="54"/>
    </row>
    <row r="433" spans="3:13" s="343" customFormat="1" x14ac:dyDescent="0.3">
      <c r="C433" s="32"/>
      <c r="J433" s="54"/>
      <c r="K433" s="54"/>
      <c r="L433" s="54"/>
      <c r="M433" s="54"/>
    </row>
    <row r="434" spans="3:13" s="343" customFormat="1" x14ac:dyDescent="0.3">
      <c r="C434" s="32"/>
      <c r="J434" s="54"/>
      <c r="K434" s="54"/>
      <c r="L434" s="54"/>
      <c r="M434" s="54"/>
    </row>
    <row r="435" spans="3:13" s="343" customFormat="1" x14ac:dyDescent="0.3">
      <c r="C435" s="32"/>
      <c r="J435" s="54"/>
      <c r="K435" s="54"/>
      <c r="L435" s="54"/>
      <c r="M435" s="54"/>
    </row>
    <row r="436" spans="3:13" s="343" customFormat="1" x14ac:dyDescent="0.3">
      <c r="C436" s="32"/>
      <c r="J436" s="54"/>
      <c r="K436" s="54"/>
      <c r="L436" s="54"/>
      <c r="M436" s="54"/>
    </row>
    <row r="437" spans="3:13" s="343" customFormat="1" x14ac:dyDescent="0.3">
      <c r="C437" s="32"/>
      <c r="J437" s="54"/>
      <c r="K437" s="54"/>
      <c r="L437" s="54"/>
      <c r="M437" s="54"/>
    </row>
    <row r="438" spans="3:13" s="343" customFormat="1" x14ac:dyDescent="0.3">
      <c r="C438" s="32"/>
      <c r="J438" s="54"/>
      <c r="K438" s="54"/>
      <c r="L438" s="54"/>
      <c r="M438" s="54"/>
    </row>
    <row r="439" spans="3:13" s="343" customFormat="1" x14ac:dyDescent="0.3">
      <c r="C439" s="32"/>
      <c r="J439" s="54"/>
      <c r="K439" s="54"/>
      <c r="L439" s="54"/>
      <c r="M439" s="54"/>
    </row>
    <row r="440" spans="3:13" s="343" customFormat="1" x14ac:dyDescent="0.3">
      <c r="C440" s="32"/>
      <c r="J440" s="54"/>
      <c r="K440" s="54"/>
      <c r="L440" s="54"/>
      <c r="M440" s="54"/>
    </row>
    <row r="441" spans="3:13" s="343" customFormat="1" x14ac:dyDescent="0.3">
      <c r="C441" s="32"/>
      <c r="J441" s="54"/>
      <c r="K441" s="54"/>
      <c r="L441" s="54"/>
      <c r="M441" s="54"/>
    </row>
    <row r="442" spans="3:13" s="343" customFormat="1" x14ac:dyDescent="0.3">
      <c r="C442" s="32"/>
      <c r="J442" s="54"/>
      <c r="K442" s="54"/>
      <c r="L442" s="54"/>
      <c r="M442" s="54"/>
    </row>
    <row r="443" spans="3:13" s="343" customFormat="1" x14ac:dyDescent="0.3">
      <c r="C443" s="32"/>
      <c r="J443" s="54"/>
      <c r="K443" s="54"/>
      <c r="L443" s="54"/>
      <c r="M443" s="54"/>
    </row>
    <row r="444" spans="3:13" s="343" customFormat="1" x14ac:dyDescent="0.3">
      <c r="C444" s="32"/>
      <c r="J444" s="54"/>
      <c r="K444" s="54"/>
      <c r="L444" s="54"/>
      <c r="M444" s="54"/>
    </row>
    <row r="445" spans="3:13" s="343" customFormat="1" x14ac:dyDescent="0.3">
      <c r="C445" s="32"/>
      <c r="J445" s="54"/>
      <c r="K445" s="54"/>
      <c r="L445" s="54"/>
      <c r="M445" s="54"/>
    </row>
    <row r="446" spans="3:13" s="343" customFormat="1" x14ac:dyDescent="0.3">
      <c r="C446" s="32"/>
      <c r="J446" s="54"/>
      <c r="K446" s="54"/>
      <c r="L446" s="54"/>
      <c r="M446" s="54"/>
    </row>
    <row r="447" spans="3:13" s="343" customFormat="1" x14ac:dyDescent="0.3">
      <c r="C447" s="32"/>
      <c r="J447" s="54"/>
      <c r="K447" s="54"/>
      <c r="L447" s="54"/>
      <c r="M447" s="54"/>
    </row>
    <row r="448" spans="3:13" s="343" customFormat="1" x14ac:dyDescent="0.3">
      <c r="C448" s="32"/>
      <c r="J448" s="54"/>
      <c r="K448" s="54"/>
      <c r="L448" s="54"/>
      <c r="M448" s="54"/>
    </row>
    <row r="449" spans="3:13" s="343" customFormat="1" x14ac:dyDescent="0.3">
      <c r="C449" s="32"/>
      <c r="J449" s="54"/>
      <c r="K449" s="54"/>
      <c r="L449" s="54"/>
      <c r="M449" s="54"/>
    </row>
    <row r="450" spans="3:13" s="343" customFormat="1" x14ac:dyDescent="0.3">
      <c r="C450" s="32"/>
      <c r="J450" s="54"/>
      <c r="K450" s="54"/>
      <c r="L450" s="54"/>
      <c r="M450" s="54"/>
    </row>
    <row r="451" spans="3:13" s="343" customFormat="1" x14ac:dyDescent="0.3">
      <c r="C451" s="32"/>
      <c r="J451" s="54"/>
      <c r="K451" s="54"/>
      <c r="L451" s="54"/>
      <c r="M451" s="54"/>
    </row>
    <row r="452" spans="3:13" s="343" customFormat="1" x14ac:dyDescent="0.3">
      <c r="C452" s="32"/>
      <c r="J452" s="54"/>
      <c r="K452" s="54"/>
      <c r="L452" s="54"/>
      <c r="M452" s="54"/>
    </row>
    <row r="453" spans="3:13" s="343" customFormat="1" x14ac:dyDescent="0.3">
      <c r="C453" s="32"/>
      <c r="J453" s="54"/>
      <c r="K453" s="54"/>
      <c r="L453" s="54"/>
      <c r="M453" s="54"/>
    </row>
    <row r="454" spans="3:13" s="343" customFormat="1" x14ac:dyDescent="0.3">
      <c r="C454" s="32"/>
      <c r="J454" s="54"/>
      <c r="K454" s="54"/>
      <c r="L454" s="54"/>
      <c r="M454" s="54"/>
    </row>
    <row r="455" spans="3:13" s="343" customFormat="1" x14ac:dyDescent="0.3">
      <c r="C455" s="32"/>
      <c r="J455" s="54"/>
      <c r="K455" s="54"/>
      <c r="L455" s="54"/>
      <c r="M455" s="54"/>
    </row>
    <row r="456" spans="3:13" s="343" customFormat="1" x14ac:dyDescent="0.3">
      <c r="C456" s="32"/>
      <c r="J456" s="54"/>
      <c r="K456" s="54"/>
      <c r="L456" s="54"/>
      <c r="M456" s="54"/>
    </row>
    <row r="457" spans="3:13" s="343" customFormat="1" x14ac:dyDescent="0.3">
      <c r="C457" s="32"/>
      <c r="J457" s="54"/>
      <c r="K457" s="54"/>
      <c r="L457" s="54"/>
      <c r="M457" s="54"/>
    </row>
    <row r="458" spans="3:13" s="343" customFormat="1" x14ac:dyDescent="0.3">
      <c r="C458" s="32"/>
      <c r="J458" s="54"/>
      <c r="K458" s="54"/>
      <c r="L458" s="54"/>
      <c r="M458" s="54"/>
    </row>
    <row r="459" spans="3:13" s="343" customFormat="1" x14ac:dyDescent="0.3">
      <c r="C459" s="32"/>
      <c r="J459" s="54"/>
      <c r="K459" s="54"/>
      <c r="L459" s="54"/>
      <c r="M459" s="54"/>
    </row>
    <row r="460" spans="3:13" s="343" customFormat="1" x14ac:dyDescent="0.3">
      <c r="C460" s="32"/>
      <c r="J460" s="54"/>
      <c r="K460" s="54"/>
      <c r="L460" s="54"/>
      <c r="M460" s="54"/>
    </row>
    <row r="461" spans="3:13" s="343" customFormat="1" x14ac:dyDescent="0.3">
      <c r="C461" s="32"/>
      <c r="J461" s="54"/>
      <c r="K461" s="54"/>
      <c r="L461" s="54"/>
      <c r="M461" s="54"/>
    </row>
    <row r="462" spans="3:13" s="343" customFormat="1" x14ac:dyDescent="0.3">
      <c r="C462" s="32"/>
      <c r="J462" s="54"/>
      <c r="K462" s="54"/>
      <c r="L462" s="54"/>
      <c r="M462" s="54"/>
    </row>
    <row r="463" spans="3:13" s="343" customFormat="1" x14ac:dyDescent="0.3">
      <c r="C463" s="32"/>
      <c r="J463" s="54"/>
      <c r="K463" s="54"/>
      <c r="L463" s="54"/>
      <c r="M463" s="54"/>
    </row>
    <row r="464" spans="3:13" s="343" customFormat="1" x14ac:dyDescent="0.3">
      <c r="C464" s="32"/>
      <c r="J464" s="54"/>
      <c r="K464" s="54"/>
      <c r="L464" s="54"/>
      <c r="M464" s="54"/>
    </row>
    <row r="465" spans="3:13" s="343" customFormat="1" x14ac:dyDescent="0.3">
      <c r="C465" s="32"/>
      <c r="J465" s="54"/>
      <c r="K465" s="54"/>
      <c r="L465" s="54"/>
      <c r="M465" s="54"/>
    </row>
    <row r="466" spans="3:13" s="343" customFormat="1" x14ac:dyDescent="0.3">
      <c r="C466" s="32"/>
      <c r="J466" s="54"/>
      <c r="K466" s="54"/>
      <c r="L466" s="54"/>
      <c r="M466" s="54"/>
    </row>
    <row r="467" spans="3:13" s="343" customFormat="1" x14ac:dyDescent="0.3">
      <c r="C467" s="32"/>
      <c r="J467" s="54"/>
      <c r="K467" s="54"/>
      <c r="L467" s="54"/>
      <c r="M467" s="54"/>
    </row>
    <row r="468" spans="3:13" s="343" customFormat="1" x14ac:dyDescent="0.3">
      <c r="C468" s="32"/>
      <c r="J468" s="54"/>
      <c r="K468" s="54"/>
      <c r="L468" s="54"/>
      <c r="M468" s="54"/>
    </row>
    <row r="469" spans="3:13" s="343" customFormat="1" x14ac:dyDescent="0.3">
      <c r="C469" s="32"/>
      <c r="J469" s="54"/>
      <c r="K469" s="54"/>
      <c r="L469" s="54"/>
      <c r="M469" s="54"/>
    </row>
    <row r="470" spans="3:13" s="343" customFormat="1" x14ac:dyDescent="0.3">
      <c r="C470" s="32"/>
      <c r="J470" s="54"/>
      <c r="K470" s="54"/>
      <c r="L470" s="54"/>
      <c r="M470" s="54"/>
    </row>
    <row r="471" spans="3:13" s="343" customFormat="1" x14ac:dyDescent="0.3">
      <c r="C471" s="32"/>
      <c r="J471" s="54"/>
      <c r="K471" s="54"/>
      <c r="L471" s="54"/>
      <c r="M471" s="54"/>
    </row>
    <row r="472" spans="3:13" s="343" customFormat="1" x14ac:dyDescent="0.3">
      <c r="C472" s="32"/>
      <c r="J472" s="54"/>
      <c r="K472" s="54"/>
      <c r="L472" s="54"/>
      <c r="M472" s="54"/>
    </row>
    <row r="473" spans="3:13" s="343" customFormat="1" x14ac:dyDescent="0.3">
      <c r="C473" s="32"/>
      <c r="J473" s="54"/>
      <c r="K473" s="54"/>
      <c r="L473" s="54"/>
      <c r="M473" s="54"/>
    </row>
    <row r="474" spans="3:13" s="343" customFormat="1" x14ac:dyDescent="0.3">
      <c r="C474" s="32"/>
      <c r="J474" s="54"/>
      <c r="K474" s="54"/>
      <c r="L474" s="54"/>
      <c r="M474" s="54"/>
    </row>
    <row r="475" spans="3:13" s="343" customFormat="1" x14ac:dyDescent="0.3">
      <c r="C475" s="32"/>
      <c r="J475" s="54"/>
      <c r="K475" s="54"/>
      <c r="L475" s="54"/>
      <c r="M475" s="54"/>
    </row>
    <row r="476" spans="3:13" s="343" customFormat="1" x14ac:dyDescent="0.3">
      <c r="C476" s="32"/>
      <c r="J476" s="54"/>
      <c r="K476" s="54"/>
      <c r="L476" s="54"/>
      <c r="M476" s="54"/>
    </row>
    <row r="477" spans="3:13" s="343" customFormat="1" x14ac:dyDescent="0.3">
      <c r="C477" s="32"/>
      <c r="J477" s="54"/>
      <c r="K477" s="54"/>
      <c r="L477" s="54"/>
      <c r="M477" s="54"/>
    </row>
    <row r="478" spans="3:13" s="343" customFormat="1" x14ac:dyDescent="0.3">
      <c r="C478" s="32"/>
      <c r="J478" s="54"/>
      <c r="K478" s="54"/>
      <c r="L478" s="54"/>
      <c r="M478" s="54"/>
    </row>
    <row r="479" spans="3:13" s="343" customFormat="1" x14ac:dyDescent="0.3">
      <c r="C479" s="32"/>
      <c r="J479" s="54"/>
      <c r="K479" s="54"/>
      <c r="L479" s="54"/>
      <c r="M479" s="54"/>
    </row>
    <row r="480" spans="3:13" s="343" customFormat="1" x14ac:dyDescent="0.3">
      <c r="C480" s="32"/>
      <c r="J480" s="54"/>
      <c r="K480" s="54"/>
      <c r="L480" s="54"/>
      <c r="M480" s="54"/>
    </row>
    <row r="481" spans="3:13" s="343" customFormat="1" x14ac:dyDescent="0.3">
      <c r="C481" s="32"/>
      <c r="J481" s="54"/>
      <c r="K481" s="54"/>
      <c r="L481" s="54"/>
      <c r="M481" s="54"/>
    </row>
    <row r="482" spans="3:13" s="343" customFormat="1" x14ac:dyDescent="0.3">
      <c r="C482" s="32"/>
      <c r="J482" s="54"/>
      <c r="K482" s="54"/>
      <c r="L482" s="54"/>
      <c r="M482" s="54"/>
    </row>
    <row r="483" spans="3:13" s="343" customFormat="1" x14ac:dyDescent="0.3">
      <c r="C483" s="32"/>
      <c r="J483" s="54"/>
      <c r="K483" s="54"/>
      <c r="L483" s="54"/>
      <c r="M483" s="54"/>
    </row>
    <row r="484" spans="3:13" s="343" customFormat="1" x14ac:dyDescent="0.3">
      <c r="C484" s="32"/>
      <c r="J484" s="54"/>
      <c r="K484" s="54"/>
      <c r="L484" s="54"/>
      <c r="M484" s="54"/>
    </row>
    <row r="485" spans="3:13" s="343" customFormat="1" x14ac:dyDescent="0.3">
      <c r="C485" s="32"/>
      <c r="J485" s="54"/>
      <c r="K485" s="54"/>
      <c r="L485" s="54"/>
      <c r="M485" s="54"/>
    </row>
    <row r="486" spans="3:13" s="343" customFormat="1" x14ac:dyDescent="0.3">
      <c r="C486" s="32"/>
      <c r="J486" s="54"/>
      <c r="K486" s="54"/>
      <c r="L486" s="54"/>
      <c r="M486" s="54"/>
    </row>
    <row r="487" spans="3:13" s="343" customFormat="1" x14ac:dyDescent="0.3">
      <c r="C487" s="32"/>
      <c r="J487" s="54"/>
      <c r="K487" s="54"/>
      <c r="L487" s="54"/>
      <c r="M487" s="54"/>
    </row>
    <row r="488" spans="3:13" s="343" customFormat="1" x14ac:dyDescent="0.3">
      <c r="C488" s="32"/>
      <c r="J488" s="54"/>
      <c r="K488" s="54"/>
      <c r="L488" s="54"/>
      <c r="M488" s="54"/>
    </row>
    <row r="489" spans="3:13" s="343" customFormat="1" x14ac:dyDescent="0.3">
      <c r="C489" s="32"/>
      <c r="J489" s="54"/>
      <c r="K489" s="54"/>
      <c r="L489" s="54"/>
      <c r="M489" s="54"/>
    </row>
    <row r="490" spans="3:13" s="343" customFormat="1" x14ac:dyDescent="0.3">
      <c r="C490" s="32"/>
      <c r="J490" s="54"/>
      <c r="K490" s="54"/>
      <c r="L490" s="54"/>
      <c r="M490" s="54"/>
    </row>
    <row r="491" spans="3:13" s="343" customFormat="1" x14ac:dyDescent="0.3">
      <c r="C491" s="32"/>
      <c r="J491" s="54"/>
      <c r="K491" s="54"/>
      <c r="L491" s="54"/>
      <c r="M491" s="54"/>
    </row>
    <row r="492" spans="3:13" s="343" customFormat="1" x14ac:dyDescent="0.3">
      <c r="C492" s="32"/>
      <c r="J492" s="54"/>
      <c r="K492" s="54"/>
      <c r="L492" s="54"/>
      <c r="M492" s="54"/>
    </row>
    <row r="493" spans="3:13" s="343" customFormat="1" x14ac:dyDescent="0.3">
      <c r="C493" s="32"/>
      <c r="J493" s="54"/>
      <c r="K493" s="54"/>
      <c r="L493" s="54"/>
      <c r="M493" s="54"/>
    </row>
    <row r="494" spans="3:13" s="343" customFormat="1" x14ac:dyDescent="0.3">
      <c r="C494" s="32"/>
      <c r="J494" s="54"/>
      <c r="K494" s="54"/>
      <c r="L494" s="54"/>
      <c r="M494" s="54"/>
    </row>
    <row r="495" spans="3:13" s="343" customFormat="1" x14ac:dyDescent="0.3">
      <c r="C495" s="32"/>
      <c r="J495" s="54"/>
      <c r="K495" s="54"/>
      <c r="L495" s="54"/>
      <c r="M495" s="54"/>
    </row>
    <row r="496" spans="3:13" s="343" customFormat="1" x14ac:dyDescent="0.3">
      <c r="C496" s="32"/>
      <c r="J496" s="54"/>
      <c r="K496" s="54"/>
      <c r="L496" s="54"/>
      <c r="M496" s="54"/>
    </row>
    <row r="497" spans="3:13" s="343" customFormat="1" x14ac:dyDescent="0.3">
      <c r="C497" s="32"/>
      <c r="J497" s="54"/>
      <c r="K497" s="54"/>
      <c r="L497" s="54"/>
      <c r="M497" s="54"/>
    </row>
    <row r="498" spans="3:13" s="343" customFormat="1" x14ac:dyDescent="0.3">
      <c r="C498" s="32"/>
      <c r="J498" s="54"/>
      <c r="K498" s="54"/>
      <c r="L498" s="54"/>
      <c r="M498" s="54"/>
    </row>
    <row r="499" spans="3:13" s="343" customFormat="1" x14ac:dyDescent="0.3">
      <c r="C499" s="32"/>
      <c r="J499" s="54"/>
      <c r="K499" s="54"/>
      <c r="L499" s="54"/>
      <c r="M499" s="54"/>
    </row>
    <row r="500" spans="3:13" s="343" customFormat="1" x14ac:dyDescent="0.3">
      <c r="C500" s="32"/>
      <c r="J500" s="54"/>
      <c r="K500" s="54"/>
      <c r="L500" s="54"/>
      <c r="M500" s="54"/>
    </row>
    <row r="501" spans="3:13" s="343" customFormat="1" x14ac:dyDescent="0.3">
      <c r="C501" s="32"/>
      <c r="J501" s="54"/>
      <c r="K501" s="54"/>
      <c r="L501" s="54"/>
      <c r="M501" s="54"/>
    </row>
    <row r="502" spans="3:13" s="343" customFormat="1" x14ac:dyDescent="0.3">
      <c r="C502" s="32"/>
      <c r="J502" s="54"/>
      <c r="K502" s="54"/>
      <c r="L502" s="54"/>
      <c r="M502" s="54"/>
    </row>
    <row r="503" spans="3:13" s="343" customFormat="1" x14ac:dyDescent="0.3">
      <c r="C503" s="32"/>
      <c r="J503" s="54"/>
      <c r="K503" s="54"/>
      <c r="L503" s="54"/>
      <c r="M503" s="54"/>
    </row>
    <row r="504" spans="3:13" s="343" customFormat="1" x14ac:dyDescent="0.3">
      <c r="C504" s="32"/>
      <c r="J504" s="54"/>
      <c r="K504" s="54"/>
      <c r="L504" s="54"/>
      <c r="M504" s="54"/>
    </row>
    <row r="505" spans="3:13" s="343" customFormat="1" x14ac:dyDescent="0.3">
      <c r="C505" s="32"/>
      <c r="J505" s="54"/>
      <c r="K505" s="54"/>
      <c r="L505" s="54"/>
      <c r="M505" s="54"/>
    </row>
    <row r="506" spans="3:13" s="343" customFormat="1" x14ac:dyDescent="0.3">
      <c r="C506" s="32"/>
      <c r="J506" s="54"/>
      <c r="K506" s="54"/>
      <c r="L506" s="54"/>
      <c r="M506" s="54"/>
    </row>
    <row r="507" spans="3:13" s="343" customFormat="1" x14ac:dyDescent="0.3">
      <c r="C507" s="32"/>
      <c r="J507" s="54"/>
      <c r="K507" s="54"/>
      <c r="L507" s="54"/>
      <c r="M507" s="54"/>
    </row>
    <row r="508" spans="3:13" s="343" customFormat="1" x14ac:dyDescent="0.3">
      <c r="C508" s="32"/>
      <c r="J508" s="54"/>
      <c r="K508" s="54"/>
      <c r="L508" s="54"/>
      <c r="M508" s="54"/>
    </row>
    <row r="509" spans="3:13" s="343" customFormat="1" x14ac:dyDescent="0.3">
      <c r="C509" s="32"/>
      <c r="J509" s="54"/>
      <c r="K509" s="54"/>
      <c r="L509" s="54"/>
      <c r="M509" s="54"/>
    </row>
    <row r="510" spans="3:13" s="343" customFormat="1" x14ac:dyDescent="0.3">
      <c r="C510" s="32"/>
      <c r="J510" s="54"/>
      <c r="K510" s="54"/>
      <c r="L510" s="54"/>
      <c r="M510" s="54"/>
    </row>
    <row r="511" spans="3:13" s="343" customFormat="1" x14ac:dyDescent="0.3">
      <c r="C511" s="32"/>
      <c r="J511" s="54"/>
      <c r="K511" s="54"/>
      <c r="L511" s="54"/>
      <c r="M511" s="54"/>
    </row>
    <row r="512" spans="3:13" s="343" customFormat="1" x14ac:dyDescent="0.3">
      <c r="C512" s="32"/>
      <c r="J512" s="54"/>
      <c r="K512" s="54"/>
      <c r="L512" s="54"/>
      <c r="M512" s="54"/>
    </row>
    <row r="513" spans="3:13" s="343" customFormat="1" x14ac:dyDescent="0.3">
      <c r="C513" s="32"/>
      <c r="J513" s="54"/>
      <c r="K513" s="54"/>
      <c r="L513" s="54"/>
      <c r="M513" s="54"/>
    </row>
    <row r="514" spans="3:13" s="343" customFormat="1" x14ac:dyDescent="0.3">
      <c r="C514" s="32"/>
      <c r="J514" s="54"/>
      <c r="K514" s="54"/>
      <c r="L514" s="54"/>
      <c r="M514" s="54"/>
    </row>
    <row r="515" spans="3:13" s="343" customFormat="1" x14ac:dyDescent="0.3">
      <c r="C515" s="32"/>
      <c r="J515" s="54"/>
      <c r="K515" s="54"/>
      <c r="L515" s="54"/>
      <c r="M515" s="54"/>
    </row>
    <row r="516" spans="3:13" s="343" customFormat="1" x14ac:dyDescent="0.3">
      <c r="C516" s="32"/>
      <c r="J516" s="54"/>
      <c r="K516" s="54"/>
      <c r="L516" s="54"/>
      <c r="M516" s="54"/>
    </row>
    <row r="517" spans="3:13" s="343" customFormat="1" x14ac:dyDescent="0.3">
      <c r="C517" s="32"/>
      <c r="J517" s="54"/>
      <c r="K517" s="54"/>
      <c r="L517" s="54"/>
      <c r="M517" s="54"/>
    </row>
    <row r="518" spans="3:13" s="343" customFormat="1" x14ac:dyDescent="0.3">
      <c r="C518" s="32"/>
      <c r="J518" s="54"/>
      <c r="K518" s="54"/>
      <c r="L518" s="54"/>
      <c r="M518" s="54"/>
    </row>
    <row r="519" spans="3:13" s="343" customFormat="1" x14ac:dyDescent="0.3">
      <c r="C519" s="32"/>
      <c r="J519" s="54"/>
      <c r="K519" s="54"/>
      <c r="L519" s="54"/>
      <c r="M519" s="54"/>
    </row>
    <row r="520" spans="3:13" s="343" customFormat="1" x14ac:dyDescent="0.3">
      <c r="C520" s="32"/>
      <c r="J520" s="54"/>
      <c r="K520" s="54"/>
      <c r="L520" s="54"/>
      <c r="M520" s="54"/>
    </row>
    <row r="521" spans="3:13" s="343" customFormat="1" x14ac:dyDescent="0.3">
      <c r="C521" s="32"/>
      <c r="J521" s="54"/>
      <c r="K521" s="54"/>
      <c r="L521" s="54"/>
      <c r="M521" s="54"/>
    </row>
    <row r="522" spans="3:13" s="343" customFormat="1" x14ac:dyDescent="0.3">
      <c r="C522" s="32"/>
      <c r="J522" s="54"/>
      <c r="K522" s="54"/>
      <c r="L522" s="54"/>
      <c r="M522" s="54"/>
    </row>
    <row r="523" spans="3:13" s="343" customFormat="1" x14ac:dyDescent="0.3">
      <c r="C523" s="32"/>
      <c r="J523" s="54"/>
      <c r="K523" s="54"/>
      <c r="L523" s="54"/>
      <c r="M523" s="54"/>
    </row>
    <row r="524" spans="3:13" s="343" customFormat="1" x14ac:dyDescent="0.3">
      <c r="C524" s="32"/>
      <c r="J524" s="54"/>
      <c r="K524" s="54"/>
      <c r="L524" s="54"/>
      <c r="M524" s="54"/>
    </row>
    <row r="525" spans="3:13" s="343" customFormat="1" x14ac:dyDescent="0.3">
      <c r="C525" s="32"/>
      <c r="J525" s="54"/>
      <c r="K525" s="54"/>
      <c r="L525" s="54"/>
      <c r="M525" s="54"/>
    </row>
    <row r="526" spans="3:13" s="343" customFormat="1" x14ac:dyDescent="0.3">
      <c r="C526" s="32"/>
      <c r="J526" s="54"/>
      <c r="K526" s="54"/>
      <c r="L526" s="54"/>
      <c r="M526" s="54"/>
    </row>
    <row r="527" spans="3:13" s="343" customFormat="1" x14ac:dyDescent="0.3">
      <c r="C527" s="32"/>
      <c r="J527" s="54"/>
      <c r="K527" s="54"/>
      <c r="L527" s="54"/>
      <c r="M527" s="54"/>
    </row>
    <row r="528" spans="3:13" s="343" customFormat="1" x14ac:dyDescent="0.3">
      <c r="C528" s="32"/>
      <c r="J528" s="54"/>
      <c r="K528" s="54"/>
      <c r="L528" s="54"/>
      <c r="M528" s="54"/>
    </row>
    <row r="529" spans="3:13" s="343" customFormat="1" x14ac:dyDescent="0.3">
      <c r="C529" s="32"/>
      <c r="J529" s="54"/>
      <c r="K529" s="54"/>
      <c r="L529" s="54"/>
      <c r="M529" s="54"/>
    </row>
    <row r="530" spans="3:13" s="343" customFormat="1" x14ac:dyDescent="0.3">
      <c r="C530" s="32"/>
      <c r="J530" s="54"/>
      <c r="K530" s="54"/>
      <c r="L530" s="54"/>
      <c r="M530" s="54"/>
    </row>
    <row r="531" spans="3:13" s="343" customFormat="1" x14ac:dyDescent="0.3">
      <c r="C531" s="32"/>
      <c r="J531" s="54"/>
      <c r="K531" s="54"/>
      <c r="L531" s="54"/>
      <c r="M531" s="54"/>
    </row>
    <row r="532" spans="3:13" s="343" customFormat="1" x14ac:dyDescent="0.3">
      <c r="C532" s="32"/>
      <c r="J532" s="54"/>
      <c r="K532" s="54"/>
      <c r="L532" s="54"/>
      <c r="M532" s="54"/>
    </row>
    <row r="533" spans="3:13" s="343" customFormat="1" x14ac:dyDescent="0.3">
      <c r="C533" s="32"/>
      <c r="J533" s="54"/>
      <c r="K533" s="54"/>
      <c r="L533" s="54"/>
      <c r="M533" s="54"/>
    </row>
    <row r="534" spans="3:13" s="343" customFormat="1" x14ac:dyDescent="0.3">
      <c r="C534" s="32"/>
      <c r="J534" s="54"/>
      <c r="K534" s="54"/>
      <c r="L534" s="54"/>
      <c r="M534" s="54"/>
    </row>
    <row r="535" spans="3:13" s="343" customFormat="1" x14ac:dyDescent="0.3">
      <c r="C535" s="32"/>
      <c r="J535" s="54"/>
      <c r="K535" s="54"/>
      <c r="L535" s="54"/>
      <c r="M535" s="54"/>
    </row>
    <row r="536" spans="3:13" s="343" customFormat="1" x14ac:dyDescent="0.3">
      <c r="C536" s="32"/>
      <c r="J536" s="54"/>
      <c r="K536" s="54"/>
      <c r="L536" s="54"/>
      <c r="M536" s="54"/>
    </row>
    <row r="537" spans="3:13" s="343" customFormat="1" x14ac:dyDescent="0.3">
      <c r="C537" s="32"/>
      <c r="J537" s="54"/>
      <c r="K537" s="54"/>
      <c r="L537" s="54"/>
      <c r="M537" s="54"/>
    </row>
    <row r="538" spans="3:13" s="343" customFormat="1" x14ac:dyDescent="0.3">
      <c r="C538" s="32"/>
      <c r="J538" s="54"/>
      <c r="K538" s="54"/>
      <c r="L538" s="54"/>
      <c r="M538" s="54"/>
    </row>
    <row r="539" spans="3:13" s="343" customFormat="1" x14ac:dyDescent="0.3">
      <c r="C539" s="32"/>
      <c r="J539" s="54"/>
      <c r="K539" s="54"/>
      <c r="L539" s="54"/>
      <c r="M539" s="54"/>
    </row>
    <row r="540" spans="3:13" s="343" customFormat="1" x14ac:dyDescent="0.3">
      <c r="C540" s="32"/>
      <c r="J540" s="54"/>
      <c r="K540" s="54"/>
      <c r="L540" s="54"/>
      <c r="M540" s="54"/>
    </row>
    <row r="541" spans="3:13" s="343" customFormat="1" x14ac:dyDescent="0.3">
      <c r="C541" s="32"/>
      <c r="J541" s="54"/>
      <c r="K541" s="54"/>
      <c r="L541" s="54"/>
      <c r="M541" s="54"/>
    </row>
    <row r="542" spans="3:13" s="343" customFormat="1" x14ac:dyDescent="0.3">
      <c r="C542" s="32"/>
      <c r="J542" s="54"/>
      <c r="K542" s="54"/>
      <c r="L542" s="54"/>
      <c r="M542" s="54"/>
    </row>
    <row r="543" spans="3:13" s="343" customFormat="1" x14ac:dyDescent="0.3">
      <c r="C543" s="32"/>
      <c r="J543" s="54"/>
      <c r="K543" s="54"/>
      <c r="L543" s="54"/>
      <c r="M543" s="54"/>
    </row>
    <row r="544" spans="3:13" s="343" customFormat="1" x14ac:dyDescent="0.3">
      <c r="C544" s="32"/>
      <c r="J544" s="54"/>
      <c r="K544" s="54"/>
      <c r="L544" s="54"/>
      <c r="M544" s="54"/>
    </row>
    <row r="545" spans="3:13" s="343" customFormat="1" x14ac:dyDescent="0.3">
      <c r="C545" s="32"/>
      <c r="J545" s="54"/>
      <c r="K545" s="54"/>
      <c r="L545" s="54"/>
      <c r="M545" s="54"/>
    </row>
    <row r="546" spans="3:13" s="343" customFormat="1" x14ac:dyDescent="0.3">
      <c r="C546" s="32"/>
      <c r="J546" s="54"/>
      <c r="K546" s="54"/>
      <c r="L546" s="54"/>
      <c r="M546" s="54"/>
    </row>
    <row r="547" spans="3:13" s="343" customFormat="1" x14ac:dyDescent="0.3">
      <c r="C547" s="32"/>
      <c r="J547" s="54"/>
      <c r="K547" s="54"/>
      <c r="L547" s="54"/>
      <c r="M547" s="54"/>
    </row>
    <row r="548" spans="3:13" s="343" customFormat="1" x14ac:dyDescent="0.3">
      <c r="C548" s="32"/>
      <c r="J548" s="54"/>
      <c r="K548" s="54"/>
      <c r="L548" s="54"/>
      <c r="M548" s="54"/>
    </row>
    <row r="549" spans="3:13" s="343" customFormat="1" x14ac:dyDescent="0.3">
      <c r="C549" s="32"/>
      <c r="J549" s="54"/>
      <c r="K549" s="54"/>
      <c r="L549" s="54"/>
      <c r="M549" s="54"/>
    </row>
    <row r="550" spans="3:13" s="343" customFormat="1" x14ac:dyDescent="0.3">
      <c r="C550" s="32"/>
      <c r="J550" s="54"/>
      <c r="K550" s="54"/>
      <c r="L550" s="54"/>
      <c r="M550" s="54"/>
    </row>
    <row r="551" spans="3:13" s="343" customFormat="1" x14ac:dyDescent="0.3">
      <c r="C551" s="32"/>
      <c r="J551" s="54"/>
      <c r="K551" s="54"/>
      <c r="L551" s="54"/>
      <c r="M551" s="54"/>
    </row>
    <row r="552" spans="3:13" s="343" customFormat="1" x14ac:dyDescent="0.3">
      <c r="C552" s="32"/>
      <c r="J552" s="54"/>
      <c r="K552" s="54"/>
      <c r="L552" s="54"/>
      <c r="M552" s="54"/>
    </row>
    <row r="553" spans="3:13" s="343" customFormat="1" x14ac:dyDescent="0.3">
      <c r="C553" s="32"/>
      <c r="J553" s="54"/>
      <c r="K553" s="54"/>
      <c r="L553" s="54"/>
      <c r="M553" s="54"/>
    </row>
    <row r="554" spans="3:13" s="343" customFormat="1" x14ac:dyDescent="0.3">
      <c r="C554" s="32"/>
      <c r="J554" s="54"/>
      <c r="K554" s="54"/>
      <c r="L554" s="54"/>
      <c r="M554" s="54"/>
    </row>
    <row r="555" spans="3:13" s="343" customFormat="1" x14ac:dyDescent="0.3">
      <c r="C555" s="32"/>
      <c r="J555" s="54"/>
      <c r="K555" s="54"/>
      <c r="L555" s="54"/>
      <c r="M555" s="54"/>
    </row>
    <row r="556" spans="3:13" s="343" customFormat="1" x14ac:dyDescent="0.3">
      <c r="C556" s="32"/>
      <c r="J556" s="54"/>
      <c r="K556" s="54"/>
      <c r="L556" s="54"/>
      <c r="M556" s="54"/>
    </row>
    <row r="557" spans="3:13" s="343" customFormat="1" x14ac:dyDescent="0.3">
      <c r="C557" s="32"/>
      <c r="J557" s="54"/>
      <c r="K557" s="54"/>
      <c r="L557" s="54"/>
      <c r="M557" s="54"/>
    </row>
    <row r="558" spans="3:13" s="343" customFormat="1" x14ac:dyDescent="0.3">
      <c r="C558" s="32"/>
      <c r="J558" s="54"/>
      <c r="K558" s="54"/>
      <c r="L558" s="54"/>
      <c r="M558" s="54"/>
    </row>
    <row r="559" spans="3:13" s="343" customFormat="1" x14ac:dyDescent="0.3">
      <c r="C559" s="32"/>
      <c r="J559" s="54"/>
      <c r="K559" s="54"/>
      <c r="L559" s="54"/>
      <c r="M559" s="54"/>
    </row>
    <row r="560" spans="3:13" s="343" customFormat="1" x14ac:dyDescent="0.3">
      <c r="C560" s="32"/>
      <c r="J560" s="54"/>
      <c r="K560" s="54"/>
      <c r="L560" s="54"/>
      <c r="M560" s="54"/>
    </row>
    <row r="561" spans="3:13" s="343" customFormat="1" x14ac:dyDescent="0.3">
      <c r="C561" s="32"/>
      <c r="J561" s="54"/>
      <c r="K561" s="54"/>
      <c r="L561" s="54"/>
      <c r="M561" s="54"/>
    </row>
    <row r="562" spans="3:13" s="343" customFormat="1" x14ac:dyDescent="0.3">
      <c r="C562" s="32"/>
      <c r="J562" s="54"/>
      <c r="K562" s="54"/>
      <c r="L562" s="54"/>
      <c r="M562" s="54"/>
    </row>
    <row r="563" spans="3:13" s="343" customFormat="1" x14ac:dyDescent="0.3">
      <c r="C563" s="32"/>
      <c r="J563" s="54"/>
      <c r="K563" s="54"/>
      <c r="L563" s="54"/>
      <c r="M563" s="54"/>
    </row>
    <row r="564" spans="3:13" s="343" customFormat="1" x14ac:dyDescent="0.3">
      <c r="C564" s="32"/>
      <c r="J564" s="54"/>
      <c r="K564" s="54"/>
      <c r="L564" s="54"/>
      <c r="M564" s="54"/>
    </row>
    <row r="565" spans="3:13" s="343" customFormat="1" x14ac:dyDescent="0.3">
      <c r="C565" s="32"/>
      <c r="J565" s="54"/>
      <c r="K565" s="54"/>
      <c r="L565" s="54"/>
      <c r="M565" s="54"/>
    </row>
    <row r="566" spans="3:13" s="343" customFormat="1" x14ac:dyDescent="0.3">
      <c r="C566" s="32"/>
      <c r="J566" s="54"/>
      <c r="K566" s="54"/>
      <c r="L566" s="54"/>
      <c r="M566" s="54"/>
    </row>
    <row r="567" spans="3:13" s="343" customFormat="1" x14ac:dyDescent="0.3">
      <c r="C567" s="32"/>
      <c r="J567" s="54"/>
      <c r="K567" s="54"/>
      <c r="L567" s="54"/>
      <c r="M567" s="54"/>
    </row>
    <row r="568" spans="3:13" s="343" customFormat="1" x14ac:dyDescent="0.3">
      <c r="C568" s="32"/>
      <c r="J568" s="54"/>
      <c r="K568" s="54"/>
      <c r="L568" s="54"/>
      <c r="M568" s="54"/>
    </row>
    <row r="569" spans="3:13" s="343" customFormat="1" x14ac:dyDescent="0.3">
      <c r="C569" s="32"/>
      <c r="J569" s="54"/>
      <c r="K569" s="54"/>
      <c r="L569" s="54"/>
      <c r="M569" s="54"/>
    </row>
    <row r="570" spans="3:13" s="343" customFormat="1" x14ac:dyDescent="0.3">
      <c r="C570" s="32"/>
      <c r="J570" s="54"/>
      <c r="K570" s="54"/>
      <c r="L570" s="54"/>
      <c r="M570" s="54"/>
    </row>
    <row r="571" spans="3:13" s="343" customFormat="1" x14ac:dyDescent="0.3">
      <c r="C571" s="32"/>
      <c r="J571" s="54"/>
      <c r="K571" s="54"/>
      <c r="L571" s="54"/>
      <c r="M571" s="54"/>
    </row>
    <row r="572" spans="3:13" s="343" customFormat="1" x14ac:dyDescent="0.3">
      <c r="C572" s="32"/>
      <c r="J572" s="54"/>
      <c r="K572" s="54"/>
      <c r="L572" s="54"/>
      <c r="M572" s="54"/>
    </row>
    <row r="573" spans="3:13" s="343" customFormat="1" x14ac:dyDescent="0.3">
      <c r="C573" s="32"/>
      <c r="J573" s="54"/>
      <c r="K573" s="54"/>
      <c r="L573" s="54"/>
      <c r="M573" s="54"/>
    </row>
    <row r="574" spans="3:13" s="343" customFormat="1" x14ac:dyDescent="0.3">
      <c r="C574" s="32"/>
      <c r="J574" s="54"/>
      <c r="K574" s="54"/>
      <c r="L574" s="54"/>
      <c r="M574" s="54"/>
    </row>
    <row r="575" spans="3:13" s="343" customFormat="1" x14ac:dyDescent="0.3">
      <c r="C575" s="32"/>
      <c r="J575" s="54"/>
      <c r="K575" s="54"/>
      <c r="L575" s="54"/>
      <c r="M575" s="54"/>
    </row>
    <row r="576" spans="3:13" s="343" customFormat="1" x14ac:dyDescent="0.3">
      <c r="C576" s="32"/>
      <c r="J576" s="54"/>
      <c r="K576" s="54"/>
      <c r="L576" s="54"/>
      <c r="M576" s="54"/>
    </row>
    <row r="577" spans="3:13" s="343" customFormat="1" x14ac:dyDescent="0.3">
      <c r="C577" s="32"/>
      <c r="J577" s="54"/>
      <c r="K577" s="54"/>
      <c r="L577" s="54"/>
      <c r="M577" s="54"/>
    </row>
    <row r="578" spans="3:13" s="343" customFormat="1" x14ac:dyDescent="0.3">
      <c r="C578" s="32"/>
      <c r="J578" s="54"/>
      <c r="K578" s="54"/>
      <c r="L578" s="54"/>
      <c r="M578" s="54"/>
    </row>
    <row r="579" spans="3:13" s="343" customFormat="1" x14ac:dyDescent="0.3">
      <c r="C579" s="32"/>
      <c r="J579" s="54"/>
      <c r="K579" s="54"/>
      <c r="L579" s="54"/>
      <c r="M579" s="54"/>
    </row>
    <row r="580" spans="3:13" s="343" customFormat="1" x14ac:dyDescent="0.3">
      <c r="C580" s="32"/>
      <c r="J580" s="54"/>
      <c r="K580" s="54"/>
      <c r="L580" s="54"/>
      <c r="M580" s="54"/>
    </row>
    <row r="581" spans="3:13" s="343" customFormat="1" x14ac:dyDescent="0.3">
      <c r="C581" s="32"/>
      <c r="J581" s="54"/>
      <c r="K581" s="54"/>
      <c r="L581" s="54"/>
      <c r="M581" s="54"/>
    </row>
    <row r="582" spans="3:13" s="343" customFormat="1" x14ac:dyDescent="0.3">
      <c r="C582" s="32"/>
      <c r="J582" s="54"/>
      <c r="K582" s="54"/>
      <c r="L582" s="54"/>
      <c r="M582" s="54"/>
    </row>
    <row r="583" spans="3:13" s="343" customFormat="1" x14ac:dyDescent="0.3">
      <c r="C583" s="32"/>
      <c r="J583" s="54"/>
      <c r="K583" s="54"/>
      <c r="L583" s="54"/>
      <c r="M583" s="54"/>
    </row>
    <row r="584" spans="3:13" s="343" customFormat="1" x14ac:dyDescent="0.3">
      <c r="C584" s="32"/>
      <c r="J584" s="54"/>
      <c r="K584" s="54"/>
      <c r="L584" s="54"/>
      <c r="M584" s="54"/>
    </row>
    <row r="585" spans="3:13" s="343" customFormat="1" x14ac:dyDescent="0.3">
      <c r="C585" s="32"/>
      <c r="J585" s="54"/>
      <c r="K585" s="54"/>
      <c r="L585" s="54"/>
      <c r="M585" s="54"/>
    </row>
    <row r="586" spans="3:13" s="343" customFormat="1" x14ac:dyDescent="0.3">
      <c r="C586" s="32"/>
      <c r="J586" s="54"/>
      <c r="K586" s="54"/>
      <c r="L586" s="54"/>
      <c r="M586" s="54"/>
    </row>
    <row r="587" spans="3:13" s="343" customFormat="1" x14ac:dyDescent="0.3">
      <c r="C587" s="32"/>
      <c r="J587" s="54"/>
      <c r="K587" s="54"/>
      <c r="L587" s="54"/>
      <c r="M587" s="54"/>
    </row>
    <row r="588" spans="3:13" s="343" customFormat="1" x14ac:dyDescent="0.3">
      <c r="C588" s="32"/>
      <c r="J588" s="54"/>
      <c r="K588" s="54"/>
      <c r="L588" s="54"/>
      <c r="M588" s="54"/>
    </row>
    <row r="589" spans="3:13" s="343" customFormat="1" x14ac:dyDescent="0.3">
      <c r="C589" s="32"/>
      <c r="J589" s="54"/>
      <c r="K589" s="54"/>
      <c r="L589" s="54"/>
      <c r="M589" s="54"/>
    </row>
    <row r="590" spans="3:13" s="343" customFormat="1" x14ac:dyDescent="0.3">
      <c r="C590" s="32"/>
      <c r="J590" s="54"/>
      <c r="K590" s="54"/>
      <c r="L590" s="54"/>
      <c r="M590" s="54"/>
    </row>
    <row r="591" spans="3:13" s="343" customFormat="1" x14ac:dyDescent="0.3">
      <c r="C591" s="32"/>
      <c r="J591" s="54"/>
      <c r="K591" s="54"/>
      <c r="L591" s="54"/>
      <c r="M591" s="54"/>
    </row>
    <row r="592" spans="3:13" s="343" customFormat="1" x14ac:dyDescent="0.3">
      <c r="C592" s="32"/>
      <c r="J592" s="54"/>
      <c r="K592" s="54"/>
      <c r="L592" s="54"/>
      <c r="M592" s="54"/>
    </row>
    <row r="593" spans="3:13" s="343" customFormat="1" x14ac:dyDescent="0.3">
      <c r="C593" s="32"/>
      <c r="J593" s="54"/>
      <c r="K593" s="54"/>
      <c r="L593" s="54"/>
      <c r="M593" s="54"/>
    </row>
    <row r="594" spans="3:13" s="343" customFormat="1" x14ac:dyDescent="0.3">
      <c r="C594" s="32"/>
      <c r="J594" s="54"/>
      <c r="K594" s="54"/>
      <c r="L594" s="54"/>
      <c r="M594" s="54"/>
    </row>
    <row r="595" spans="3:13" s="343" customFormat="1" x14ac:dyDescent="0.3">
      <c r="C595" s="32"/>
      <c r="J595" s="54"/>
      <c r="K595" s="54"/>
      <c r="L595" s="54"/>
      <c r="M595" s="54"/>
    </row>
    <row r="596" spans="3:13" s="343" customFormat="1" x14ac:dyDescent="0.3">
      <c r="C596" s="32"/>
      <c r="J596" s="54"/>
      <c r="K596" s="54"/>
      <c r="L596" s="54"/>
      <c r="M596" s="54"/>
    </row>
    <row r="597" spans="3:13" s="343" customFormat="1" x14ac:dyDescent="0.3">
      <c r="C597" s="32"/>
      <c r="J597" s="54"/>
      <c r="K597" s="54"/>
      <c r="L597" s="54"/>
      <c r="M597" s="54"/>
    </row>
    <row r="598" spans="3:13" s="343" customFormat="1" x14ac:dyDescent="0.3">
      <c r="C598" s="32"/>
      <c r="J598" s="54"/>
      <c r="K598" s="54"/>
      <c r="L598" s="54"/>
      <c r="M598" s="54"/>
    </row>
    <row r="599" spans="3:13" s="343" customFormat="1" x14ac:dyDescent="0.3">
      <c r="C599" s="32"/>
      <c r="J599" s="54"/>
      <c r="K599" s="54"/>
      <c r="L599" s="54"/>
      <c r="M599" s="54"/>
    </row>
    <row r="600" spans="3:13" s="343" customFormat="1" x14ac:dyDescent="0.3">
      <c r="C600" s="32"/>
      <c r="J600" s="54"/>
      <c r="K600" s="54"/>
      <c r="L600" s="54"/>
      <c r="M600" s="54"/>
    </row>
    <row r="601" spans="3:13" s="343" customFormat="1" x14ac:dyDescent="0.3">
      <c r="C601" s="32"/>
      <c r="J601" s="54"/>
      <c r="K601" s="54"/>
      <c r="L601" s="54"/>
      <c r="M601" s="54"/>
    </row>
    <row r="602" spans="3:13" s="343" customFormat="1" x14ac:dyDescent="0.3">
      <c r="C602" s="32"/>
      <c r="J602" s="54"/>
      <c r="K602" s="54"/>
      <c r="L602" s="54"/>
      <c r="M602" s="54"/>
    </row>
    <row r="603" spans="3:13" s="343" customFormat="1" x14ac:dyDescent="0.3">
      <c r="C603" s="32"/>
      <c r="J603" s="54"/>
      <c r="K603" s="54"/>
      <c r="L603" s="54"/>
      <c r="M603" s="54"/>
    </row>
    <row r="604" spans="3:13" s="343" customFormat="1" x14ac:dyDescent="0.3">
      <c r="C604" s="32"/>
      <c r="J604" s="54"/>
      <c r="K604" s="54"/>
      <c r="L604" s="54"/>
      <c r="M604" s="54"/>
    </row>
    <row r="605" spans="3:13" s="343" customFormat="1" x14ac:dyDescent="0.3">
      <c r="C605" s="32"/>
      <c r="J605" s="54"/>
      <c r="K605" s="54"/>
      <c r="L605" s="54"/>
      <c r="M605" s="54"/>
    </row>
    <row r="606" spans="3:13" s="343" customFormat="1" x14ac:dyDescent="0.3">
      <c r="C606" s="32"/>
      <c r="J606" s="54"/>
      <c r="K606" s="54"/>
      <c r="L606" s="54"/>
      <c r="M606" s="54"/>
    </row>
    <row r="607" spans="3:13" s="343" customFormat="1" x14ac:dyDescent="0.3">
      <c r="C607" s="32"/>
      <c r="J607" s="54"/>
      <c r="K607" s="54"/>
      <c r="L607" s="54"/>
      <c r="M607" s="54"/>
    </row>
    <row r="608" spans="3:13" s="343" customFormat="1" x14ac:dyDescent="0.3">
      <c r="C608" s="32"/>
      <c r="J608" s="54"/>
      <c r="K608" s="54"/>
      <c r="L608" s="54"/>
      <c r="M608" s="54"/>
    </row>
    <row r="609" spans="3:13" s="343" customFormat="1" x14ac:dyDescent="0.3">
      <c r="C609" s="32"/>
      <c r="J609" s="54"/>
      <c r="K609" s="54"/>
      <c r="L609" s="54"/>
      <c r="M609" s="54"/>
    </row>
    <row r="610" spans="3:13" s="343" customFormat="1" x14ac:dyDescent="0.3">
      <c r="C610" s="32"/>
      <c r="J610" s="54"/>
      <c r="K610" s="54"/>
      <c r="L610" s="54"/>
      <c r="M610" s="54"/>
    </row>
    <row r="611" spans="3:13" s="343" customFormat="1" x14ac:dyDescent="0.3">
      <c r="C611" s="32"/>
      <c r="J611" s="54"/>
      <c r="K611" s="54"/>
      <c r="L611" s="54"/>
      <c r="M611" s="54"/>
    </row>
    <row r="612" spans="3:13" s="343" customFormat="1" x14ac:dyDescent="0.3">
      <c r="C612" s="32"/>
      <c r="J612" s="54"/>
      <c r="K612" s="54"/>
      <c r="L612" s="54"/>
      <c r="M612" s="54"/>
    </row>
    <row r="613" spans="3:13" s="343" customFormat="1" x14ac:dyDescent="0.3">
      <c r="C613" s="32"/>
      <c r="J613" s="54"/>
      <c r="K613" s="54"/>
      <c r="L613" s="54"/>
      <c r="M613" s="54"/>
    </row>
    <row r="614" spans="3:13" s="343" customFormat="1" x14ac:dyDescent="0.3">
      <c r="C614" s="32"/>
      <c r="J614" s="54"/>
      <c r="K614" s="54"/>
      <c r="L614" s="54"/>
      <c r="M614" s="54"/>
    </row>
    <row r="615" spans="3:13" s="343" customFormat="1" x14ac:dyDescent="0.3">
      <c r="C615" s="32"/>
      <c r="J615" s="54"/>
      <c r="K615" s="54"/>
      <c r="L615" s="54"/>
      <c r="M615" s="54"/>
    </row>
    <row r="616" spans="3:13" s="343" customFormat="1" x14ac:dyDescent="0.3">
      <c r="C616" s="32"/>
      <c r="J616" s="54"/>
      <c r="K616" s="54"/>
      <c r="L616" s="54"/>
      <c r="M616" s="54"/>
    </row>
    <row r="617" spans="3:13" s="343" customFormat="1" x14ac:dyDescent="0.3">
      <c r="C617" s="32"/>
      <c r="J617" s="54"/>
      <c r="K617" s="54"/>
      <c r="L617" s="54"/>
      <c r="M617" s="54"/>
    </row>
    <row r="618" spans="3:13" s="343" customFormat="1" x14ac:dyDescent="0.3">
      <c r="C618" s="32"/>
      <c r="J618" s="54"/>
      <c r="K618" s="54"/>
      <c r="L618" s="54"/>
      <c r="M618" s="54"/>
    </row>
    <row r="619" spans="3:13" s="343" customFormat="1" x14ac:dyDescent="0.3">
      <c r="C619" s="32"/>
      <c r="J619" s="54"/>
      <c r="K619" s="54"/>
      <c r="L619" s="54"/>
      <c r="M619" s="54"/>
    </row>
    <row r="620" spans="3:13" s="343" customFormat="1" x14ac:dyDescent="0.3">
      <c r="C620" s="32"/>
      <c r="J620" s="54"/>
      <c r="K620" s="54"/>
      <c r="L620" s="54"/>
      <c r="M620" s="54"/>
    </row>
    <row r="621" spans="3:13" s="343" customFormat="1" x14ac:dyDescent="0.3">
      <c r="C621" s="32"/>
      <c r="J621" s="54"/>
      <c r="K621" s="54"/>
      <c r="L621" s="54"/>
      <c r="M621" s="54"/>
    </row>
    <row r="622" spans="3:13" s="343" customFormat="1" x14ac:dyDescent="0.3">
      <c r="C622" s="32"/>
      <c r="J622" s="54"/>
      <c r="K622" s="54"/>
      <c r="L622" s="54"/>
      <c r="M622" s="54"/>
    </row>
    <row r="623" spans="3:13" s="343" customFormat="1" x14ac:dyDescent="0.3">
      <c r="C623" s="32"/>
      <c r="J623" s="54"/>
      <c r="K623" s="54"/>
      <c r="L623" s="54"/>
      <c r="M623" s="54"/>
    </row>
    <row r="624" spans="3:13" s="343" customFormat="1" x14ac:dyDescent="0.3">
      <c r="C624" s="32"/>
      <c r="J624" s="54"/>
      <c r="K624" s="54"/>
      <c r="L624" s="54"/>
      <c r="M624" s="54"/>
    </row>
    <row r="625" spans="3:13" s="343" customFormat="1" x14ac:dyDescent="0.3">
      <c r="C625" s="32"/>
      <c r="J625" s="54"/>
      <c r="K625" s="54"/>
      <c r="L625" s="54"/>
      <c r="M625" s="54"/>
    </row>
    <row r="626" spans="3:13" s="343" customFormat="1" x14ac:dyDescent="0.3">
      <c r="C626" s="32"/>
      <c r="J626" s="54"/>
      <c r="K626" s="54"/>
      <c r="L626" s="54"/>
      <c r="M626" s="54"/>
    </row>
    <row r="627" spans="3:13" s="343" customFormat="1" x14ac:dyDescent="0.3">
      <c r="C627" s="32"/>
      <c r="J627" s="54"/>
      <c r="K627" s="54"/>
      <c r="L627" s="54"/>
      <c r="M627" s="54"/>
    </row>
    <row r="628" spans="3:13" s="343" customFormat="1" x14ac:dyDescent="0.3">
      <c r="C628" s="32"/>
      <c r="J628" s="54"/>
      <c r="K628" s="54"/>
      <c r="L628" s="54"/>
      <c r="M628" s="54"/>
    </row>
    <row r="629" spans="3:13" s="343" customFormat="1" x14ac:dyDescent="0.3">
      <c r="C629" s="32"/>
      <c r="J629" s="54"/>
      <c r="K629" s="54"/>
      <c r="L629" s="54"/>
      <c r="M629" s="54"/>
    </row>
    <row r="630" spans="3:13" s="343" customFormat="1" x14ac:dyDescent="0.3">
      <c r="C630" s="32"/>
      <c r="J630" s="54"/>
      <c r="K630" s="54"/>
      <c r="L630" s="54"/>
      <c r="M630" s="54"/>
    </row>
    <row r="631" spans="3:13" s="343" customFormat="1" x14ac:dyDescent="0.3">
      <c r="C631" s="32"/>
      <c r="J631" s="54"/>
      <c r="K631" s="54"/>
      <c r="L631" s="54"/>
      <c r="M631" s="54"/>
    </row>
    <row r="632" spans="3:13" s="343" customFormat="1" x14ac:dyDescent="0.3">
      <c r="C632" s="32"/>
      <c r="J632" s="54"/>
      <c r="K632" s="54"/>
      <c r="L632" s="54"/>
      <c r="M632" s="54"/>
    </row>
    <row r="633" spans="3:13" s="343" customFormat="1" x14ac:dyDescent="0.3">
      <c r="C633" s="32"/>
      <c r="J633" s="54"/>
      <c r="K633" s="54"/>
      <c r="L633" s="54"/>
      <c r="M633" s="54"/>
    </row>
    <row r="634" spans="3:13" s="343" customFormat="1" x14ac:dyDescent="0.3">
      <c r="C634" s="32"/>
      <c r="J634" s="54"/>
      <c r="K634" s="54"/>
      <c r="L634" s="54"/>
      <c r="M634" s="54"/>
    </row>
    <row r="635" spans="3:13" s="343" customFormat="1" x14ac:dyDescent="0.3">
      <c r="C635" s="32"/>
      <c r="J635" s="54"/>
      <c r="K635" s="54"/>
      <c r="L635" s="54"/>
      <c r="M635" s="54"/>
    </row>
    <row r="636" spans="3:13" s="343" customFormat="1" x14ac:dyDescent="0.3">
      <c r="C636" s="32"/>
      <c r="J636" s="54"/>
      <c r="K636" s="54"/>
      <c r="L636" s="54"/>
      <c r="M636" s="54"/>
    </row>
    <row r="637" spans="3:13" s="343" customFormat="1" x14ac:dyDescent="0.3">
      <c r="C637" s="32"/>
      <c r="J637" s="54"/>
      <c r="K637" s="54"/>
      <c r="L637" s="54"/>
      <c r="M637" s="54"/>
    </row>
    <row r="638" spans="3:13" s="343" customFormat="1" x14ac:dyDescent="0.3">
      <c r="C638" s="32"/>
      <c r="J638" s="54"/>
      <c r="K638" s="54"/>
      <c r="L638" s="54"/>
      <c r="M638" s="54"/>
    </row>
    <row r="639" spans="3:13" s="343" customFormat="1" x14ac:dyDescent="0.3">
      <c r="C639" s="32"/>
      <c r="J639" s="54"/>
      <c r="K639" s="54"/>
      <c r="L639" s="54"/>
      <c r="M639" s="54"/>
    </row>
    <row r="640" spans="3:13" s="343" customFormat="1" x14ac:dyDescent="0.3">
      <c r="C640" s="32"/>
      <c r="J640" s="54"/>
      <c r="K640" s="54"/>
      <c r="L640" s="54"/>
      <c r="M640" s="54"/>
    </row>
    <row r="641" spans="3:13" s="343" customFormat="1" x14ac:dyDescent="0.3">
      <c r="C641" s="32"/>
      <c r="J641" s="54"/>
      <c r="K641" s="54"/>
      <c r="L641" s="54"/>
      <c r="M641" s="54"/>
    </row>
    <row r="642" spans="3:13" s="343" customFormat="1" x14ac:dyDescent="0.3">
      <c r="C642" s="32"/>
      <c r="J642" s="54"/>
      <c r="K642" s="54"/>
      <c r="L642" s="54"/>
      <c r="M642" s="54"/>
    </row>
    <row r="643" spans="3:13" s="343" customFormat="1" x14ac:dyDescent="0.3">
      <c r="C643" s="32"/>
      <c r="J643" s="54"/>
      <c r="K643" s="54"/>
      <c r="L643" s="54"/>
      <c r="M643" s="54"/>
    </row>
    <row r="644" spans="3:13" s="343" customFormat="1" x14ac:dyDescent="0.3">
      <c r="C644" s="32"/>
      <c r="J644" s="54"/>
      <c r="K644" s="54"/>
      <c r="L644" s="54"/>
      <c r="M644" s="54"/>
    </row>
    <row r="645" spans="3:13" s="343" customFormat="1" x14ac:dyDescent="0.3">
      <c r="C645" s="32"/>
      <c r="J645" s="54"/>
      <c r="K645" s="54"/>
      <c r="L645" s="54"/>
      <c r="M645" s="54"/>
    </row>
    <row r="646" spans="3:13" s="343" customFormat="1" x14ac:dyDescent="0.3">
      <c r="C646" s="32"/>
      <c r="J646" s="54"/>
      <c r="K646" s="54"/>
      <c r="L646" s="54"/>
      <c r="M646" s="54"/>
    </row>
    <row r="647" spans="3:13" s="343" customFormat="1" x14ac:dyDescent="0.3">
      <c r="C647" s="32"/>
      <c r="J647" s="54"/>
      <c r="K647" s="54"/>
      <c r="L647" s="54"/>
      <c r="M647" s="54"/>
    </row>
    <row r="648" spans="3:13" s="343" customFormat="1" x14ac:dyDescent="0.3">
      <c r="C648" s="32"/>
      <c r="J648" s="54"/>
      <c r="K648" s="54"/>
      <c r="L648" s="54"/>
      <c r="M648" s="54"/>
    </row>
    <row r="649" spans="3:13" s="343" customFormat="1" x14ac:dyDescent="0.3">
      <c r="C649" s="32"/>
      <c r="J649" s="54"/>
      <c r="K649" s="54"/>
      <c r="L649" s="54"/>
      <c r="M649" s="54"/>
    </row>
    <row r="650" spans="3:13" s="343" customFormat="1" x14ac:dyDescent="0.3">
      <c r="C650" s="32"/>
      <c r="J650" s="54"/>
      <c r="K650" s="54"/>
      <c r="L650" s="54"/>
      <c r="M650" s="54"/>
    </row>
    <row r="651" spans="3:13" s="343" customFormat="1" x14ac:dyDescent="0.3">
      <c r="C651" s="32"/>
      <c r="J651" s="54"/>
      <c r="K651" s="54"/>
      <c r="L651" s="54"/>
      <c r="M651" s="54"/>
    </row>
    <row r="652" spans="3:13" s="343" customFormat="1" x14ac:dyDescent="0.3">
      <c r="C652" s="32"/>
      <c r="J652" s="54"/>
      <c r="K652" s="54"/>
      <c r="L652" s="54"/>
      <c r="M652" s="54"/>
    </row>
    <row r="653" spans="3:13" s="343" customFormat="1" x14ac:dyDescent="0.3">
      <c r="C653" s="32"/>
      <c r="J653" s="54"/>
      <c r="K653" s="54"/>
      <c r="L653" s="54"/>
      <c r="M653" s="54"/>
    </row>
    <row r="654" spans="3:13" s="343" customFormat="1" x14ac:dyDescent="0.3">
      <c r="C654" s="32"/>
      <c r="J654" s="54"/>
      <c r="K654" s="54"/>
      <c r="L654" s="54"/>
      <c r="M654" s="54"/>
    </row>
    <row r="655" spans="3:13" s="343" customFormat="1" x14ac:dyDescent="0.3">
      <c r="C655" s="32"/>
      <c r="J655" s="54"/>
      <c r="K655" s="54"/>
      <c r="L655" s="54"/>
      <c r="M655" s="54"/>
    </row>
    <row r="656" spans="3:13" s="343" customFormat="1" x14ac:dyDescent="0.3">
      <c r="C656" s="32"/>
      <c r="J656" s="54"/>
      <c r="K656" s="54"/>
      <c r="L656" s="54"/>
      <c r="M656" s="54"/>
    </row>
    <row r="657" spans="3:13" s="343" customFormat="1" x14ac:dyDescent="0.3">
      <c r="C657" s="32"/>
      <c r="J657" s="54"/>
      <c r="K657" s="54"/>
      <c r="L657" s="54"/>
      <c r="M657" s="54"/>
    </row>
    <row r="658" spans="3:13" s="343" customFormat="1" x14ac:dyDescent="0.3">
      <c r="C658" s="32"/>
      <c r="J658" s="54"/>
      <c r="K658" s="54"/>
      <c r="L658" s="54"/>
      <c r="M658" s="54"/>
    </row>
    <row r="659" spans="3:13" s="343" customFormat="1" x14ac:dyDescent="0.3">
      <c r="C659" s="32"/>
      <c r="J659" s="54"/>
      <c r="K659" s="54"/>
      <c r="L659" s="54"/>
      <c r="M659" s="54"/>
    </row>
    <row r="660" spans="3:13" s="343" customFormat="1" x14ac:dyDescent="0.3">
      <c r="C660" s="32"/>
      <c r="J660" s="54"/>
      <c r="K660" s="54"/>
      <c r="L660" s="54"/>
      <c r="M660" s="54"/>
    </row>
    <row r="661" spans="3:13" s="343" customFormat="1" x14ac:dyDescent="0.3">
      <c r="C661" s="32"/>
      <c r="J661" s="54"/>
      <c r="K661" s="54"/>
      <c r="L661" s="54"/>
      <c r="M661" s="54"/>
    </row>
    <row r="662" spans="3:13" s="343" customFormat="1" x14ac:dyDescent="0.3">
      <c r="C662" s="32"/>
      <c r="J662" s="54"/>
      <c r="K662" s="54"/>
      <c r="L662" s="54"/>
      <c r="M662" s="54"/>
    </row>
    <row r="663" spans="3:13" s="343" customFormat="1" x14ac:dyDescent="0.3">
      <c r="C663" s="32"/>
      <c r="J663" s="54"/>
      <c r="K663" s="54"/>
      <c r="L663" s="54"/>
      <c r="M663" s="54"/>
    </row>
    <row r="664" spans="3:13" s="343" customFormat="1" x14ac:dyDescent="0.3">
      <c r="C664" s="32"/>
      <c r="J664" s="54"/>
      <c r="K664" s="54"/>
      <c r="L664" s="54"/>
      <c r="M664" s="54"/>
    </row>
    <row r="665" spans="3:13" s="343" customFormat="1" x14ac:dyDescent="0.3">
      <c r="C665" s="32"/>
      <c r="J665" s="54"/>
      <c r="K665" s="54"/>
      <c r="L665" s="54"/>
      <c r="M665" s="54"/>
    </row>
    <row r="666" spans="3:13" s="343" customFormat="1" x14ac:dyDescent="0.3">
      <c r="C666" s="32"/>
      <c r="J666" s="54"/>
      <c r="K666" s="54"/>
      <c r="L666" s="54"/>
      <c r="M666" s="54"/>
    </row>
    <row r="667" spans="3:13" s="343" customFormat="1" x14ac:dyDescent="0.3">
      <c r="C667" s="32"/>
      <c r="J667" s="54"/>
      <c r="K667" s="54"/>
      <c r="L667" s="54"/>
      <c r="M667" s="54"/>
    </row>
    <row r="668" spans="3:13" s="343" customFormat="1" x14ac:dyDescent="0.3">
      <c r="C668" s="32"/>
      <c r="J668" s="54"/>
      <c r="K668" s="54"/>
      <c r="L668" s="54"/>
      <c r="M668" s="54"/>
    </row>
    <row r="669" spans="3:13" s="343" customFormat="1" x14ac:dyDescent="0.3">
      <c r="C669" s="32"/>
      <c r="J669" s="54"/>
      <c r="K669" s="54"/>
      <c r="L669" s="54"/>
      <c r="M669" s="54"/>
    </row>
    <row r="670" spans="3:13" s="343" customFormat="1" x14ac:dyDescent="0.3">
      <c r="C670" s="32"/>
      <c r="J670" s="54"/>
      <c r="K670" s="54"/>
      <c r="L670" s="54"/>
      <c r="M670" s="54"/>
    </row>
    <row r="671" spans="3:13" s="343" customFormat="1" x14ac:dyDescent="0.3">
      <c r="C671" s="32"/>
      <c r="J671" s="54"/>
      <c r="K671" s="54"/>
      <c r="L671" s="54"/>
      <c r="M671" s="54"/>
    </row>
    <row r="672" spans="3:13" s="343" customFormat="1" x14ac:dyDescent="0.3">
      <c r="C672" s="32"/>
      <c r="J672" s="54"/>
      <c r="K672" s="54"/>
      <c r="L672" s="54"/>
      <c r="M672" s="54"/>
    </row>
    <row r="673" spans="3:13" s="343" customFormat="1" x14ac:dyDescent="0.3">
      <c r="C673" s="32"/>
      <c r="J673" s="54"/>
      <c r="K673" s="54"/>
      <c r="L673" s="54"/>
      <c r="M673" s="54"/>
    </row>
    <row r="674" spans="3:13" s="343" customFormat="1" x14ac:dyDescent="0.3">
      <c r="C674" s="32"/>
      <c r="J674" s="54"/>
      <c r="K674" s="54"/>
      <c r="L674" s="54"/>
      <c r="M674" s="54"/>
    </row>
    <row r="675" spans="3:13" s="343" customFormat="1" x14ac:dyDescent="0.3">
      <c r="C675" s="32"/>
      <c r="J675" s="54"/>
      <c r="K675" s="54"/>
      <c r="L675" s="54"/>
      <c r="M675" s="54"/>
    </row>
    <row r="676" spans="3:13" s="343" customFormat="1" x14ac:dyDescent="0.3">
      <c r="C676" s="32"/>
      <c r="J676" s="54"/>
      <c r="K676" s="54"/>
      <c r="L676" s="54"/>
      <c r="M676" s="54"/>
    </row>
    <row r="677" spans="3:13" s="343" customFormat="1" x14ac:dyDescent="0.3">
      <c r="C677" s="32"/>
      <c r="J677" s="54"/>
      <c r="K677" s="54"/>
      <c r="L677" s="54"/>
      <c r="M677" s="54"/>
    </row>
    <row r="678" spans="3:13" s="343" customFormat="1" x14ac:dyDescent="0.3">
      <c r="C678" s="32"/>
      <c r="J678" s="54"/>
      <c r="K678" s="54"/>
      <c r="L678" s="54"/>
      <c r="M678" s="54"/>
    </row>
    <row r="679" spans="3:13" s="343" customFormat="1" x14ac:dyDescent="0.3">
      <c r="C679" s="32"/>
      <c r="J679" s="54"/>
      <c r="K679" s="54"/>
      <c r="L679" s="54"/>
      <c r="M679" s="54"/>
    </row>
    <row r="680" spans="3:13" s="343" customFormat="1" x14ac:dyDescent="0.3">
      <c r="C680" s="32"/>
      <c r="J680" s="54"/>
      <c r="K680" s="54"/>
      <c r="L680" s="54"/>
      <c r="M680" s="54"/>
    </row>
    <row r="681" spans="3:13" s="343" customFormat="1" x14ac:dyDescent="0.3">
      <c r="C681" s="32"/>
      <c r="J681" s="54"/>
      <c r="K681" s="54"/>
      <c r="L681" s="54"/>
      <c r="M681" s="54"/>
    </row>
    <row r="682" spans="3:13" s="343" customFormat="1" x14ac:dyDescent="0.3">
      <c r="C682" s="32"/>
      <c r="J682" s="54"/>
      <c r="K682" s="54"/>
      <c r="L682" s="54"/>
      <c r="M682" s="54"/>
    </row>
    <row r="683" spans="3:13" s="343" customFormat="1" x14ac:dyDescent="0.3">
      <c r="C683" s="32"/>
      <c r="J683" s="54"/>
      <c r="K683" s="54"/>
      <c r="L683" s="54"/>
      <c r="M683" s="54"/>
    </row>
    <row r="684" spans="3:13" s="343" customFormat="1" x14ac:dyDescent="0.3">
      <c r="C684" s="32"/>
      <c r="J684" s="54"/>
      <c r="K684" s="54"/>
      <c r="L684" s="54"/>
      <c r="M684" s="54"/>
    </row>
    <row r="685" spans="3:13" s="343" customFormat="1" x14ac:dyDescent="0.3">
      <c r="C685" s="32"/>
      <c r="J685" s="54"/>
      <c r="K685" s="54"/>
      <c r="L685" s="54"/>
      <c r="M685" s="54"/>
    </row>
    <row r="686" spans="3:13" s="343" customFormat="1" x14ac:dyDescent="0.3">
      <c r="C686" s="32"/>
      <c r="J686" s="54"/>
      <c r="K686" s="54"/>
      <c r="L686" s="54"/>
      <c r="M686" s="54"/>
    </row>
    <row r="687" spans="3:13" s="343" customFormat="1" x14ac:dyDescent="0.3">
      <c r="C687" s="32"/>
      <c r="J687" s="54"/>
      <c r="K687" s="54"/>
      <c r="L687" s="54"/>
      <c r="M687" s="54"/>
    </row>
    <row r="688" spans="3:13" s="343" customFormat="1" x14ac:dyDescent="0.3">
      <c r="C688" s="32"/>
      <c r="J688" s="54"/>
      <c r="K688" s="54"/>
      <c r="L688" s="54"/>
      <c r="M688" s="54"/>
    </row>
    <row r="689" spans="3:13" s="343" customFormat="1" x14ac:dyDescent="0.3">
      <c r="C689" s="32"/>
      <c r="J689" s="54"/>
      <c r="K689" s="54"/>
      <c r="L689" s="54"/>
      <c r="M689" s="54"/>
    </row>
    <row r="690" spans="3:13" s="343" customFormat="1" x14ac:dyDescent="0.3">
      <c r="C690" s="32"/>
      <c r="J690" s="54"/>
      <c r="K690" s="54"/>
      <c r="L690" s="54"/>
      <c r="M690" s="54"/>
    </row>
    <row r="691" spans="3:13" s="343" customFormat="1" x14ac:dyDescent="0.3">
      <c r="C691" s="32"/>
      <c r="J691" s="54"/>
      <c r="K691" s="54"/>
      <c r="L691" s="54"/>
      <c r="M691" s="54"/>
    </row>
    <row r="692" spans="3:13" s="343" customFormat="1" x14ac:dyDescent="0.3">
      <c r="C692" s="32"/>
      <c r="J692" s="54"/>
      <c r="K692" s="54"/>
      <c r="L692" s="54"/>
      <c r="M692" s="54"/>
    </row>
    <row r="693" spans="3:13" s="343" customFormat="1" x14ac:dyDescent="0.3">
      <c r="C693" s="32"/>
      <c r="J693" s="54"/>
      <c r="K693" s="54"/>
      <c r="L693" s="54"/>
      <c r="M693" s="54"/>
    </row>
    <row r="694" spans="3:13" s="343" customFormat="1" x14ac:dyDescent="0.3">
      <c r="C694" s="32"/>
      <c r="J694" s="54"/>
      <c r="K694" s="54"/>
      <c r="L694" s="54"/>
      <c r="M694" s="54"/>
    </row>
    <row r="695" spans="3:13" s="343" customFormat="1" x14ac:dyDescent="0.3">
      <c r="C695" s="32"/>
      <c r="J695" s="54"/>
      <c r="K695" s="54"/>
      <c r="L695" s="54"/>
      <c r="M695" s="54"/>
    </row>
    <row r="696" spans="3:13" s="343" customFormat="1" x14ac:dyDescent="0.3">
      <c r="C696" s="32"/>
      <c r="J696" s="54"/>
      <c r="K696" s="54"/>
      <c r="L696" s="54"/>
      <c r="M696" s="54"/>
    </row>
    <row r="697" spans="3:13" s="343" customFormat="1" x14ac:dyDescent="0.3">
      <c r="C697" s="32"/>
      <c r="J697" s="54"/>
      <c r="K697" s="54"/>
      <c r="L697" s="54"/>
      <c r="M697" s="54"/>
    </row>
    <row r="698" spans="3:13" s="343" customFormat="1" x14ac:dyDescent="0.3">
      <c r="C698" s="32"/>
      <c r="J698" s="54"/>
      <c r="K698" s="54"/>
      <c r="L698" s="54"/>
      <c r="M698" s="54"/>
    </row>
    <row r="699" spans="3:13" s="343" customFormat="1" x14ac:dyDescent="0.3">
      <c r="C699" s="32"/>
      <c r="J699" s="54"/>
      <c r="K699" s="54"/>
      <c r="L699" s="54"/>
      <c r="M699" s="54"/>
    </row>
    <row r="700" spans="3:13" s="343" customFormat="1" x14ac:dyDescent="0.3">
      <c r="C700" s="32"/>
      <c r="J700" s="54"/>
      <c r="K700" s="54"/>
      <c r="L700" s="54"/>
      <c r="M700" s="54"/>
    </row>
    <row r="701" spans="3:13" s="343" customFormat="1" x14ac:dyDescent="0.3">
      <c r="C701" s="32"/>
      <c r="J701" s="54"/>
      <c r="K701" s="54"/>
      <c r="L701" s="54"/>
      <c r="M701" s="54"/>
    </row>
    <row r="702" spans="3:13" s="343" customFormat="1" x14ac:dyDescent="0.3">
      <c r="C702" s="32"/>
      <c r="J702" s="54"/>
      <c r="K702" s="54"/>
      <c r="L702" s="54"/>
      <c r="M702" s="54"/>
    </row>
    <row r="703" spans="3:13" s="343" customFormat="1" x14ac:dyDescent="0.3">
      <c r="C703" s="32"/>
      <c r="J703" s="54"/>
      <c r="K703" s="54"/>
      <c r="L703" s="54"/>
      <c r="M703" s="54"/>
    </row>
    <row r="704" spans="3:13" s="343" customFormat="1" x14ac:dyDescent="0.3">
      <c r="C704" s="32"/>
      <c r="J704" s="54"/>
      <c r="K704" s="54"/>
      <c r="L704" s="54"/>
      <c r="M704" s="54"/>
    </row>
    <row r="705" spans="3:13" s="343" customFormat="1" x14ac:dyDescent="0.3">
      <c r="C705" s="32"/>
      <c r="J705" s="54"/>
      <c r="K705" s="54"/>
      <c r="L705" s="54"/>
      <c r="M705" s="54"/>
    </row>
    <row r="706" spans="3:13" s="343" customFormat="1" x14ac:dyDescent="0.3">
      <c r="C706" s="32"/>
      <c r="J706" s="54"/>
      <c r="K706" s="54"/>
      <c r="L706" s="54"/>
      <c r="M706" s="54"/>
    </row>
    <row r="707" spans="3:13" s="343" customFormat="1" x14ac:dyDescent="0.3">
      <c r="C707" s="32"/>
      <c r="J707" s="54"/>
      <c r="K707" s="54"/>
      <c r="L707" s="54"/>
      <c r="M707" s="54"/>
    </row>
    <row r="708" spans="3:13" s="343" customFormat="1" x14ac:dyDescent="0.3">
      <c r="C708" s="32"/>
      <c r="J708" s="54"/>
      <c r="K708" s="54"/>
      <c r="L708" s="54"/>
      <c r="M708" s="54"/>
    </row>
    <row r="709" spans="3:13" s="343" customFormat="1" x14ac:dyDescent="0.3">
      <c r="C709" s="32"/>
      <c r="J709" s="54"/>
      <c r="K709" s="54"/>
      <c r="L709" s="54"/>
      <c r="M709" s="54"/>
    </row>
    <row r="710" spans="3:13" s="343" customFormat="1" x14ac:dyDescent="0.3">
      <c r="C710" s="32"/>
      <c r="J710" s="54"/>
      <c r="K710" s="54"/>
      <c r="L710" s="54"/>
      <c r="M710" s="54"/>
    </row>
    <row r="711" spans="3:13" s="343" customFormat="1" x14ac:dyDescent="0.3">
      <c r="C711" s="32"/>
      <c r="J711" s="54"/>
      <c r="K711" s="54"/>
      <c r="L711" s="54"/>
      <c r="M711" s="54"/>
    </row>
    <row r="712" spans="3:13" s="343" customFormat="1" x14ac:dyDescent="0.3">
      <c r="C712" s="32"/>
      <c r="J712" s="54"/>
      <c r="K712" s="54"/>
      <c r="L712" s="54"/>
      <c r="M712" s="54"/>
    </row>
    <row r="713" spans="3:13" s="343" customFormat="1" x14ac:dyDescent="0.3">
      <c r="C713" s="32"/>
      <c r="J713" s="54"/>
      <c r="K713" s="54"/>
      <c r="L713" s="54"/>
      <c r="M713" s="54"/>
    </row>
    <row r="714" spans="3:13" s="343" customFormat="1" x14ac:dyDescent="0.3">
      <c r="C714" s="32"/>
      <c r="J714" s="54"/>
      <c r="K714" s="54"/>
      <c r="L714" s="54"/>
      <c r="M714" s="54"/>
    </row>
    <row r="715" spans="3:13" s="343" customFormat="1" x14ac:dyDescent="0.3">
      <c r="C715" s="32"/>
      <c r="J715" s="54"/>
      <c r="K715" s="54"/>
      <c r="L715" s="54"/>
      <c r="M715" s="54"/>
    </row>
    <row r="716" spans="3:13" s="343" customFormat="1" x14ac:dyDescent="0.3">
      <c r="C716" s="32"/>
      <c r="J716" s="54"/>
      <c r="K716" s="54"/>
      <c r="L716" s="54"/>
      <c r="M716" s="54"/>
    </row>
    <row r="717" spans="3:13" s="343" customFormat="1" x14ac:dyDescent="0.3">
      <c r="C717" s="32"/>
      <c r="J717" s="54"/>
      <c r="K717" s="54"/>
      <c r="L717" s="54"/>
      <c r="M717" s="54"/>
    </row>
    <row r="718" spans="3:13" s="343" customFormat="1" x14ac:dyDescent="0.3">
      <c r="C718" s="32"/>
      <c r="J718" s="54"/>
      <c r="K718" s="54"/>
      <c r="L718" s="54"/>
      <c r="M718" s="54"/>
    </row>
    <row r="719" spans="3:13" s="343" customFormat="1" x14ac:dyDescent="0.3">
      <c r="C719" s="32"/>
      <c r="J719" s="54"/>
      <c r="K719" s="54"/>
      <c r="L719" s="54"/>
      <c r="M719" s="54"/>
    </row>
    <row r="720" spans="3:13" s="343" customFormat="1" x14ac:dyDescent="0.3">
      <c r="C720" s="32"/>
      <c r="J720" s="54"/>
      <c r="K720" s="54"/>
      <c r="L720" s="54"/>
      <c r="M720" s="54"/>
    </row>
    <row r="721" spans="3:13" s="343" customFormat="1" x14ac:dyDescent="0.3">
      <c r="C721" s="32"/>
      <c r="J721" s="54"/>
      <c r="K721" s="54"/>
      <c r="L721" s="54"/>
      <c r="M721" s="54"/>
    </row>
    <row r="722" spans="3:13" s="343" customFormat="1" x14ac:dyDescent="0.3">
      <c r="C722" s="32"/>
      <c r="J722" s="54"/>
      <c r="K722" s="54"/>
      <c r="L722" s="54"/>
      <c r="M722" s="54"/>
    </row>
    <row r="723" spans="3:13" s="343" customFormat="1" x14ac:dyDescent="0.3">
      <c r="C723" s="32"/>
      <c r="J723" s="54"/>
      <c r="K723" s="54"/>
      <c r="L723" s="54"/>
      <c r="M723" s="54"/>
    </row>
    <row r="724" spans="3:13" s="343" customFormat="1" x14ac:dyDescent="0.3">
      <c r="C724" s="32"/>
      <c r="J724" s="54"/>
      <c r="K724" s="54"/>
      <c r="L724" s="54"/>
      <c r="M724" s="54"/>
    </row>
    <row r="725" spans="3:13" s="343" customFormat="1" x14ac:dyDescent="0.3">
      <c r="C725" s="32"/>
      <c r="J725" s="54"/>
      <c r="K725" s="54"/>
      <c r="L725" s="54"/>
      <c r="M725" s="54"/>
    </row>
    <row r="726" spans="3:13" s="343" customFormat="1" x14ac:dyDescent="0.3">
      <c r="C726" s="32"/>
      <c r="J726" s="54"/>
      <c r="K726" s="54"/>
      <c r="L726" s="54"/>
      <c r="M726" s="54"/>
    </row>
    <row r="727" spans="3:13" s="343" customFormat="1" x14ac:dyDescent="0.3">
      <c r="C727" s="32"/>
      <c r="J727" s="54"/>
      <c r="K727" s="54"/>
      <c r="L727" s="54"/>
      <c r="M727" s="54"/>
    </row>
    <row r="728" spans="3:13" s="343" customFormat="1" x14ac:dyDescent="0.3">
      <c r="C728" s="32"/>
      <c r="J728" s="54"/>
      <c r="K728" s="54"/>
      <c r="L728" s="54"/>
      <c r="M728" s="54"/>
    </row>
    <row r="729" spans="3:13" s="343" customFormat="1" x14ac:dyDescent="0.3">
      <c r="C729" s="32"/>
      <c r="J729" s="54"/>
      <c r="K729" s="54"/>
      <c r="L729" s="54"/>
      <c r="M729" s="54"/>
    </row>
    <row r="730" spans="3:13" s="343" customFormat="1" x14ac:dyDescent="0.3">
      <c r="C730" s="32"/>
      <c r="J730" s="54"/>
      <c r="K730" s="54"/>
      <c r="L730" s="54"/>
      <c r="M730" s="54"/>
    </row>
    <row r="731" spans="3:13" s="343" customFormat="1" x14ac:dyDescent="0.3">
      <c r="C731" s="32"/>
      <c r="J731" s="54"/>
      <c r="K731" s="54"/>
      <c r="L731" s="54"/>
      <c r="M731" s="54"/>
    </row>
    <row r="732" spans="3:13" s="343" customFormat="1" x14ac:dyDescent="0.3">
      <c r="C732" s="32"/>
      <c r="J732" s="54"/>
      <c r="K732" s="54"/>
      <c r="L732" s="54"/>
      <c r="M732" s="54"/>
    </row>
    <row r="733" spans="3:13" s="343" customFormat="1" x14ac:dyDescent="0.3">
      <c r="C733" s="32"/>
      <c r="J733" s="54"/>
      <c r="K733" s="54"/>
      <c r="L733" s="54"/>
      <c r="M733" s="54"/>
    </row>
    <row r="734" spans="3:13" s="343" customFormat="1" x14ac:dyDescent="0.3">
      <c r="C734" s="32"/>
      <c r="J734" s="54"/>
      <c r="K734" s="54"/>
      <c r="L734" s="54"/>
      <c r="M734" s="54"/>
    </row>
    <row r="735" spans="3:13" s="343" customFormat="1" x14ac:dyDescent="0.3">
      <c r="C735" s="32"/>
      <c r="J735" s="54"/>
      <c r="K735" s="54"/>
      <c r="L735" s="54"/>
      <c r="M735" s="54"/>
    </row>
    <row r="736" spans="3:13" s="343" customFormat="1" x14ac:dyDescent="0.3">
      <c r="C736" s="32"/>
      <c r="J736" s="54"/>
      <c r="K736" s="54"/>
      <c r="L736" s="54"/>
      <c r="M736" s="54"/>
    </row>
    <row r="737" spans="3:13" s="343" customFormat="1" x14ac:dyDescent="0.3">
      <c r="C737" s="32"/>
      <c r="J737" s="54"/>
      <c r="K737" s="54"/>
      <c r="L737" s="54"/>
      <c r="M737" s="54"/>
    </row>
    <row r="738" spans="3:13" s="343" customFormat="1" x14ac:dyDescent="0.3">
      <c r="C738" s="32"/>
      <c r="J738" s="54"/>
      <c r="K738" s="54"/>
      <c r="L738" s="54"/>
      <c r="M738" s="54"/>
    </row>
    <row r="739" spans="3:13" s="343" customFormat="1" x14ac:dyDescent="0.3">
      <c r="C739" s="32"/>
      <c r="J739" s="54"/>
      <c r="K739" s="54"/>
      <c r="L739" s="54"/>
      <c r="M739" s="54"/>
    </row>
    <row r="740" spans="3:13" s="343" customFormat="1" x14ac:dyDescent="0.3">
      <c r="C740" s="32"/>
      <c r="J740" s="54"/>
      <c r="K740" s="54"/>
      <c r="L740" s="54"/>
      <c r="M740" s="54"/>
    </row>
    <row r="741" spans="3:13" s="343" customFormat="1" x14ac:dyDescent="0.3">
      <c r="C741" s="32"/>
      <c r="J741" s="54"/>
      <c r="K741" s="54"/>
      <c r="L741" s="54"/>
      <c r="M741" s="54"/>
    </row>
    <row r="742" spans="3:13" s="343" customFormat="1" x14ac:dyDescent="0.3">
      <c r="C742" s="32"/>
      <c r="J742" s="54"/>
      <c r="K742" s="54"/>
      <c r="L742" s="54"/>
      <c r="M742" s="54"/>
    </row>
    <row r="743" spans="3:13" s="343" customFormat="1" x14ac:dyDescent="0.3">
      <c r="C743" s="32"/>
      <c r="J743" s="54"/>
      <c r="K743" s="54"/>
      <c r="L743" s="54"/>
      <c r="M743" s="54"/>
    </row>
    <row r="744" spans="3:13" s="343" customFormat="1" x14ac:dyDescent="0.3">
      <c r="C744" s="32"/>
      <c r="J744" s="54"/>
      <c r="K744" s="54"/>
      <c r="L744" s="54"/>
      <c r="M744" s="54"/>
    </row>
    <row r="745" spans="3:13" s="343" customFormat="1" x14ac:dyDescent="0.3">
      <c r="C745" s="32"/>
      <c r="J745" s="54"/>
      <c r="K745" s="54"/>
      <c r="L745" s="54"/>
      <c r="M745" s="54"/>
    </row>
    <row r="746" spans="3:13" s="343" customFormat="1" x14ac:dyDescent="0.3">
      <c r="C746" s="32"/>
      <c r="J746" s="54"/>
      <c r="K746" s="54"/>
      <c r="L746" s="54"/>
      <c r="M746" s="54"/>
    </row>
    <row r="747" spans="3:13" s="343" customFormat="1" x14ac:dyDescent="0.3">
      <c r="C747" s="32"/>
      <c r="J747" s="54"/>
      <c r="K747" s="54"/>
      <c r="L747" s="54"/>
      <c r="M747" s="54"/>
    </row>
    <row r="748" spans="3:13" s="343" customFormat="1" x14ac:dyDescent="0.3">
      <c r="C748" s="32"/>
      <c r="J748" s="54"/>
      <c r="K748" s="54"/>
      <c r="L748" s="54"/>
      <c r="M748" s="54"/>
    </row>
    <row r="749" spans="3:13" s="343" customFormat="1" x14ac:dyDescent="0.3">
      <c r="C749" s="32"/>
      <c r="J749" s="54"/>
      <c r="K749" s="54"/>
      <c r="L749" s="54"/>
      <c r="M749" s="54"/>
    </row>
    <row r="750" spans="3:13" s="343" customFormat="1" x14ac:dyDescent="0.3">
      <c r="C750" s="32"/>
      <c r="J750" s="54"/>
      <c r="K750" s="54"/>
      <c r="L750" s="54"/>
      <c r="M750" s="54"/>
    </row>
    <row r="751" spans="3:13" s="343" customFormat="1" x14ac:dyDescent="0.3">
      <c r="C751" s="32"/>
      <c r="J751" s="54"/>
      <c r="K751" s="54"/>
      <c r="L751" s="54"/>
      <c r="M751" s="54"/>
    </row>
    <row r="752" spans="3:13" s="343" customFormat="1" x14ac:dyDescent="0.3">
      <c r="C752" s="32"/>
      <c r="J752" s="54"/>
      <c r="K752" s="54"/>
      <c r="L752" s="54"/>
      <c r="M752" s="54"/>
    </row>
    <row r="753" spans="3:13" s="343" customFormat="1" x14ac:dyDescent="0.3">
      <c r="C753" s="32"/>
      <c r="J753" s="54"/>
      <c r="K753" s="54"/>
      <c r="L753" s="54"/>
      <c r="M753" s="54"/>
    </row>
    <row r="754" spans="3:13" s="343" customFormat="1" x14ac:dyDescent="0.3">
      <c r="C754" s="32"/>
      <c r="J754" s="54"/>
      <c r="K754" s="54"/>
      <c r="L754" s="54"/>
      <c r="M754" s="54"/>
    </row>
    <row r="755" spans="3:13" s="343" customFormat="1" x14ac:dyDescent="0.3">
      <c r="C755" s="32"/>
      <c r="J755" s="54"/>
      <c r="K755" s="54"/>
      <c r="L755" s="54"/>
      <c r="M755" s="54"/>
    </row>
    <row r="756" spans="3:13" s="343" customFormat="1" x14ac:dyDescent="0.3">
      <c r="C756" s="32"/>
      <c r="J756" s="54"/>
      <c r="K756" s="54"/>
      <c r="L756" s="54"/>
      <c r="M756" s="54"/>
    </row>
    <row r="757" spans="3:13" s="343" customFormat="1" x14ac:dyDescent="0.3">
      <c r="C757" s="32"/>
      <c r="J757" s="54"/>
      <c r="K757" s="54"/>
      <c r="L757" s="54"/>
      <c r="M757" s="54"/>
    </row>
    <row r="758" spans="3:13" s="343" customFormat="1" x14ac:dyDescent="0.3">
      <c r="C758" s="32"/>
      <c r="J758" s="54"/>
      <c r="K758" s="54"/>
      <c r="L758" s="54"/>
      <c r="M758" s="54"/>
    </row>
    <row r="759" spans="3:13" s="343" customFormat="1" x14ac:dyDescent="0.3">
      <c r="C759" s="32"/>
      <c r="J759" s="54"/>
      <c r="K759" s="54"/>
      <c r="L759" s="54"/>
      <c r="M759" s="54"/>
    </row>
    <row r="760" spans="3:13" s="343" customFormat="1" x14ac:dyDescent="0.3">
      <c r="C760" s="32"/>
      <c r="J760" s="54"/>
      <c r="K760" s="54"/>
      <c r="L760" s="54"/>
      <c r="M760" s="54"/>
    </row>
    <row r="761" spans="3:13" s="343" customFormat="1" x14ac:dyDescent="0.3">
      <c r="C761" s="32"/>
      <c r="J761" s="54"/>
      <c r="K761" s="54"/>
      <c r="L761" s="54"/>
      <c r="M761" s="54"/>
    </row>
    <row r="762" spans="3:13" s="343" customFormat="1" x14ac:dyDescent="0.3">
      <c r="C762" s="32"/>
      <c r="J762" s="54"/>
      <c r="K762" s="54"/>
      <c r="L762" s="54"/>
      <c r="M762" s="54"/>
    </row>
    <row r="763" spans="3:13" s="343" customFormat="1" x14ac:dyDescent="0.3">
      <c r="C763" s="32"/>
      <c r="J763" s="54"/>
      <c r="K763" s="54"/>
      <c r="L763" s="54"/>
      <c r="M763" s="54"/>
    </row>
    <row r="764" spans="3:13" s="343" customFormat="1" x14ac:dyDescent="0.3">
      <c r="C764" s="32"/>
      <c r="J764" s="54"/>
      <c r="K764" s="54"/>
      <c r="L764" s="54"/>
      <c r="M764" s="54"/>
    </row>
    <row r="765" spans="3:13" s="343" customFormat="1" x14ac:dyDescent="0.3">
      <c r="C765" s="32"/>
      <c r="J765" s="54"/>
      <c r="K765" s="54"/>
      <c r="L765" s="54"/>
      <c r="M765" s="54"/>
    </row>
    <row r="766" spans="3:13" s="343" customFormat="1" x14ac:dyDescent="0.3">
      <c r="C766" s="32"/>
      <c r="J766" s="54"/>
      <c r="K766" s="54"/>
      <c r="L766" s="54"/>
      <c r="M766" s="54"/>
    </row>
    <row r="767" spans="3:13" s="343" customFormat="1" x14ac:dyDescent="0.3">
      <c r="C767" s="32"/>
      <c r="J767" s="54"/>
      <c r="K767" s="54"/>
      <c r="L767" s="54"/>
      <c r="M767" s="54"/>
    </row>
    <row r="768" spans="3:13" s="343" customFormat="1" x14ac:dyDescent="0.3">
      <c r="C768" s="32"/>
      <c r="J768" s="54"/>
      <c r="K768" s="54"/>
      <c r="L768" s="54"/>
      <c r="M768" s="54"/>
    </row>
    <row r="769" spans="3:13" s="343" customFormat="1" x14ac:dyDescent="0.3">
      <c r="C769" s="32"/>
      <c r="J769" s="54"/>
      <c r="K769" s="54"/>
      <c r="L769" s="54"/>
      <c r="M769" s="54"/>
    </row>
    <row r="770" spans="3:13" s="343" customFormat="1" x14ac:dyDescent="0.3">
      <c r="C770" s="32"/>
      <c r="J770" s="54"/>
      <c r="K770" s="54"/>
      <c r="L770" s="54"/>
      <c r="M770" s="54"/>
    </row>
    <row r="771" spans="3:13" s="343" customFormat="1" x14ac:dyDescent="0.3">
      <c r="C771" s="32"/>
      <c r="J771" s="54"/>
      <c r="K771" s="54"/>
      <c r="L771" s="54"/>
      <c r="M771" s="54"/>
    </row>
    <row r="772" spans="3:13" s="343" customFormat="1" x14ac:dyDescent="0.3">
      <c r="C772" s="32"/>
      <c r="J772" s="54"/>
      <c r="K772" s="54"/>
      <c r="L772" s="54"/>
      <c r="M772" s="54"/>
    </row>
    <row r="773" spans="3:13" s="343" customFormat="1" x14ac:dyDescent="0.3">
      <c r="C773" s="32"/>
      <c r="J773" s="54"/>
      <c r="K773" s="54"/>
      <c r="L773" s="54"/>
      <c r="M773" s="54"/>
    </row>
    <row r="774" spans="3:13" s="343" customFormat="1" x14ac:dyDescent="0.3">
      <c r="C774" s="32"/>
      <c r="J774" s="54"/>
      <c r="K774" s="54"/>
      <c r="L774" s="54"/>
      <c r="M774" s="54"/>
    </row>
    <row r="775" spans="3:13" s="343" customFormat="1" x14ac:dyDescent="0.3">
      <c r="C775" s="32"/>
      <c r="J775" s="54"/>
      <c r="K775" s="54"/>
      <c r="L775" s="54"/>
      <c r="M775" s="54"/>
    </row>
    <row r="776" spans="3:13" s="343" customFormat="1" x14ac:dyDescent="0.3">
      <c r="C776" s="32"/>
      <c r="J776" s="54"/>
      <c r="K776" s="54"/>
      <c r="L776" s="54"/>
      <c r="M776" s="54"/>
    </row>
    <row r="777" spans="3:13" s="343" customFormat="1" x14ac:dyDescent="0.3">
      <c r="C777" s="32"/>
      <c r="J777" s="54"/>
      <c r="K777" s="54"/>
      <c r="L777" s="54"/>
      <c r="M777" s="54"/>
    </row>
    <row r="778" spans="3:13" s="343" customFormat="1" x14ac:dyDescent="0.3">
      <c r="C778" s="32"/>
      <c r="J778" s="54"/>
      <c r="K778" s="54"/>
      <c r="L778" s="54"/>
      <c r="M778" s="54"/>
    </row>
    <row r="779" spans="3:13" s="343" customFormat="1" x14ac:dyDescent="0.3">
      <c r="C779" s="32"/>
      <c r="J779" s="54"/>
      <c r="K779" s="54"/>
      <c r="L779" s="54"/>
      <c r="M779" s="54"/>
    </row>
    <row r="780" spans="3:13" s="343" customFormat="1" x14ac:dyDescent="0.3">
      <c r="C780" s="32"/>
      <c r="J780" s="54"/>
      <c r="K780" s="54"/>
      <c r="L780" s="54"/>
      <c r="M780" s="54"/>
    </row>
    <row r="781" spans="3:13" s="343" customFormat="1" x14ac:dyDescent="0.3">
      <c r="C781" s="32"/>
      <c r="J781" s="54"/>
      <c r="K781" s="54"/>
      <c r="L781" s="54"/>
      <c r="M781" s="54"/>
    </row>
    <row r="782" spans="3:13" s="343" customFormat="1" x14ac:dyDescent="0.3">
      <c r="C782" s="32"/>
      <c r="J782" s="54"/>
      <c r="K782" s="54"/>
      <c r="L782" s="54"/>
      <c r="M782" s="54"/>
    </row>
    <row r="783" spans="3:13" s="343" customFormat="1" x14ac:dyDescent="0.3">
      <c r="C783" s="32"/>
      <c r="J783" s="54"/>
      <c r="K783" s="54"/>
      <c r="L783" s="54"/>
      <c r="M783" s="54"/>
    </row>
    <row r="784" spans="3:13" s="343" customFormat="1" x14ac:dyDescent="0.3">
      <c r="C784" s="32"/>
      <c r="J784" s="54"/>
      <c r="K784" s="54"/>
      <c r="L784" s="54"/>
      <c r="M784" s="54"/>
    </row>
    <row r="785" spans="3:13" s="343" customFormat="1" x14ac:dyDescent="0.3">
      <c r="C785" s="32"/>
      <c r="J785" s="54"/>
      <c r="K785" s="54"/>
      <c r="L785" s="54"/>
      <c r="M785" s="54"/>
    </row>
    <row r="786" spans="3:13" s="343" customFormat="1" x14ac:dyDescent="0.3">
      <c r="C786" s="32"/>
      <c r="J786" s="54"/>
      <c r="K786" s="54"/>
      <c r="L786" s="54"/>
      <c r="M786" s="54"/>
    </row>
    <row r="787" spans="3:13" s="343" customFormat="1" x14ac:dyDescent="0.3">
      <c r="C787" s="32"/>
      <c r="J787" s="54"/>
      <c r="K787" s="54"/>
      <c r="L787" s="54"/>
      <c r="M787" s="54"/>
    </row>
    <row r="788" spans="3:13" s="343" customFormat="1" x14ac:dyDescent="0.3">
      <c r="C788" s="32"/>
      <c r="J788" s="54"/>
      <c r="K788" s="54"/>
      <c r="L788" s="54"/>
      <c r="M788" s="54"/>
    </row>
    <row r="789" spans="3:13" s="343" customFormat="1" x14ac:dyDescent="0.3">
      <c r="C789" s="32"/>
      <c r="J789" s="54"/>
      <c r="K789" s="54"/>
      <c r="L789" s="54"/>
      <c r="M789" s="54"/>
    </row>
    <row r="790" spans="3:13" s="343" customFormat="1" x14ac:dyDescent="0.3">
      <c r="C790" s="32"/>
      <c r="J790" s="54"/>
      <c r="K790" s="54"/>
      <c r="L790" s="54"/>
      <c r="M790" s="54"/>
    </row>
    <row r="791" spans="3:13" s="343" customFormat="1" x14ac:dyDescent="0.3">
      <c r="C791" s="32"/>
      <c r="J791" s="54"/>
      <c r="K791" s="54"/>
      <c r="L791" s="54"/>
      <c r="M791" s="54"/>
    </row>
    <row r="792" spans="3:13" s="343" customFormat="1" x14ac:dyDescent="0.3">
      <c r="C792" s="32"/>
      <c r="J792" s="54"/>
      <c r="K792" s="54"/>
      <c r="L792" s="54"/>
      <c r="M792" s="54"/>
    </row>
    <row r="793" spans="3:13" s="343" customFormat="1" x14ac:dyDescent="0.3">
      <c r="C793" s="32"/>
      <c r="J793" s="54"/>
      <c r="K793" s="54"/>
      <c r="L793" s="54"/>
      <c r="M793" s="54"/>
    </row>
    <row r="794" spans="3:13" s="343" customFormat="1" x14ac:dyDescent="0.3">
      <c r="C794" s="32"/>
      <c r="J794" s="54"/>
      <c r="K794" s="54"/>
      <c r="L794" s="54"/>
      <c r="M794" s="54"/>
    </row>
    <row r="795" spans="3:13" s="343" customFormat="1" x14ac:dyDescent="0.3">
      <c r="C795" s="32"/>
      <c r="J795" s="54"/>
      <c r="K795" s="54"/>
      <c r="L795" s="54"/>
      <c r="M795" s="54"/>
    </row>
    <row r="796" spans="3:13" s="343" customFormat="1" x14ac:dyDescent="0.3">
      <c r="C796" s="32"/>
      <c r="J796" s="54"/>
      <c r="K796" s="54"/>
      <c r="L796" s="54"/>
      <c r="M796" s="54"/>
    </row>
    <row r="797" spans="3:13" s="343" customFormat="1" x14ac:dyDescent="0.3">
      <c r="C797" s="32"/>
      <c r="J797" s="54"/>
      <c r="K797" s="54"/>
      <c r="L797" s="54"/>
      <c r="M797" s="54"/>
    </row>
    <row r="798" spans="3:13" s="343" customFormat="1" x14ac:dyDescent="0.3">
      <c r="C798" s="32"/>
      <c r="J798" s="54"/>
      <c r="K798" s="54"/>
      <c r="L798" s="54"/>
      <c r="M798" s="54"/>
    </row>
    <row r="799" spans="3:13" s="343" customFormat="1" x14ac:dyDescent="0.3">
      <c r="C799" s="32"/>
      <c r="J799" s="54"/>
      <c r="K799" s="54"/>
      <c r="L799" s="54"/>
      <c r="M799" s="54"/>
    </row>
    <row r="800" spans="3:13" s="343" customFormat="1" x14ac:dyDescent="0.3">
      <c r="C800" s="32"/>
      <c r="J800" s="54"/>
      <c r="K800" s="54"/>
      <c r="L800" s="54"/>
      <c r="M800" s="54"/>
    </row>
    <row r="801" spans="3:13" s="343" customFormat="1" x14ac:dyDescent="0.3">
      <c r="C801" s="32"/>
      <c r="J801" s="54"/>
      <c r="K801" s="54"/>
      <c r="L801" s="54"/>
      <c r="M801" s="54"/>
    </row>
    <row r="802" spans="3:13" s="343" customFormat="1" x14ac:dyDescent="0.3">
      <c r="C802" s="32"/>
      <c r="J802" s="54"/>
      <c r="K802" s="54"/>
      <c r="L802" s="54"/>
      <c r="M802" s="54"/>
    </row>
    <row r="803" spans="3:13" s="343" customFormat="1" x14ac:dyDescent="0.3">
      <c r="C803" s="32"/>
      <c r="J803" s="54"/>
      <c r="K803" s="54"/>
      <c r="L803" s="54"/>
      <c r="M803" s="54"/>
    </row>
    <row r="804" spans="3:13" s="343" customFormat="1" x14ac:dyDescent="0.3">
      <c r="C804" s="32"/>
      <c r="J804" s="54"/>
      <c r="K804" s="54"/>
      <c r="L804" s="54"/>
      <c r="M804" s="54"/>
    </row>
    <row r="805" spans="3:13" s="343" customFormat="1" x14ac:dyDescent="0.3">
      <c r="C805" s="32"/>
      <c r="J805" s="54"/>
      <c r="K805" s="54"/>
      <c r="L805" s="54"/>
      <c r="M805" s="54"/>
    </row>
    <row r="806" spans="3:13" s="343" customFormat="1" x14ac:dyDescent="0.3">
      <c r="C806" s="32"/>
      <c r="J806" s="54"/>
      <c r="K806" s="54"/>
      <c r="L806" s="54"/>
      <c r="M806" s="54"/>
    </row>
    <row r="807" spans="3:13" s="343" customFormat="1" x14ac:dyDescent="0.3">
      <c r="C807" s="32"/>
      <c r="J807" s="54"/>
      <c r="K807" s="54"/>
      <c r="L807" s="54"/>
      <c r="M807" s="54"/>
    </row>
    <row r="808" spans="3:13" s="343" customFormat="1" x14ac:dyDescent="0.3">
      <c r="C808" s="32"/>
      <c r="J808" s="54"/>
      <c r="K808" s="54"/>
      <c r="L808" s="54"/>
      <c r="M808" s="54"/>
    </row>
    <row r="809" spans="3:13" s="343" customFormat="1" x14ac:dyDescent="0.3">
      <c r="C809" s="32"/>
      <c r="J809" s="54"/>
      <c r="K809" s="54"/>
      <c r="L809" s="54"/>
      <c r="M809" s="54"/>
    </row>
    <row r="810" spans="3:13" s="343" customFormat="1" x14ac:dyDescent="0.3">
      <c r="C810" s="32"/>
      <c r="J810" s="54"/>
      <c r="K810" s="54"/>
      <c r="L810" s="54"/>
      <c r="M810" s="54"/>
    </row>
    <row r="811" spans="3:13" s="343" customFormat="1" x14ac:dyDescent="0.3">
      <c r="C811" s="32"/>
      <c r="J811" s="54"/>
      <c r="K811" s="54"/>
      <c r="L811" s="54"/>
      <c r="M811" s="54"/>
    </row>
    <row r="812" spans="3:13" s="343" customFormat="1" x14ac:dyDescent="0.3">
      <c r="C812" s="32"/>
      <c r="J812" s="54"/>
      <c r="K812" s="54"/>
      <c r="L812" s="54"/>
      <c r="M812" s="54"/>
    </row>
    <row r="813" spans="3:13" s="343" customFormat="1" x14ac:dyDescent="0.3">
      <c r="C813" s="32"/>
      <c r="J813" s="54"/>
      <c r="K813" s="54"/>
      <c r="L813" s="54"/>
      <c r="M813" s="54"/>
    </row>
    <row r="814" spans="3:13" s="343" customFormat="1" x14ac:dyDescent="0.3">
      <c r="C814" s="32"/>
      <c r="J814" s="54"/>
      <c r="K814" s="54"/>
      <c r="L814" s="54"/>
      <c r="M814" s="54"/>
    </row>
    <row r="815" spans="3:13" s="343" customFormat="1" x14ac:dyDescent="0.3">
      <c r="C815" s="32"/>
      <c r="J815" s="54"/>
      <c r="K815" s="54"/>
      <c r="L815" s="54"/>
      <c r="M815" s="54"/>
    </row>
    <row r="816" spans="3:13" s="343" customFormat="1" x14ac:dyDescent="0.3">
      <c r="C816" s="32"/>
      <c r="J816" s="54"/>
      <c r="K816" s="54"/>
      <c r="L816" s="54"/>
      <c r="M816" s="54"/>
    </row>
    <row r="817" spans="3:13" s="343" customFormat="1" x14ac:dyDescent="0.3">
      <c r="C817" s="32"/>
      <c r="J817" s="54"/>
      <c r="K817" s="54"/>
      <c r="L817" s="54"/>
      <c r="M817" s="54"/>
    </row>
    <row r="818" spans="3:13" s="343" customFormat="1" x14ac:dyDescent="0.3">
      <c r="C818" s="32"/>
      <c r="J818" s="54"/>
      <c r="K818" s="54"/>
      <c r="L818" s="54"/>
      <c r="M818" s="54"/>
    </row>
    <row r="819" spans="3:13" s="343" customFormat="1" x14ac:dyDescent="0.3">
      <c r="C819" s="32"/>
      <c r="J819" s="54"/>
      <c r="K819" s="54"/>
      <c r="L819" s="54"/>
      <c r="M819" s="54"/>
    </row>
    <row r="820" spans="3:13" s="343" customFormat="1" x14ac:dyDescent="0.3">
      <c r="C820" s="32"/>
      <c r="J820" s="54"/>
      <c r="K820" s="54"/>
      <c r="L820" s="54"/>
      <c r="M820" s="54"/>
    </row>
    <row r="821" spans="3:13" s="343" customFormat="1" x14ac:dyDescent="0.3">
      <c r="C821" s="32"/>
      <c r="J821" s="54"/>
      <c r="K821" s="54"/>
      <c r="L821" s="54"/>
      <c r="M821" s="54"/>
    </row>
    <row r="822" spans="3:13" s="343" customFormat="1" x14ac:dyDescent="0.3">
      <c r="C822" s="32"/>
      <c r="J822" s="54"/>
      <c r="K822" s="54"/>
      <c r="L822" s="54"/>
      <c r="M822" s="54"/>
    </row>
    <row r="823" spans="3:13" s="343" customFormat="1" x14ac:dyDescent="0.3">
      <c r="C823" s="32"/>
      <c r="J823" s="54"/>
      <c r="K823" s="54"/>
      <c r="L823" s="54"/>
      <c r="M823" s="54"/>
    </row>
    <row r="824" spans="3:13" s="343" customFormat="1" x14ac:dyDescent="0.3">
      <c r="C824" s="32"/>
      <c r="J824" s="54"/>
      <c r="K824" s="54"/>
      <c r="L824" s="54"/>
      <c r="M824" s="54"/>
    </row>
    <row r="825" spans="3:13" s="343" customFormat="1" x14ac:dyDescent="0.3">
      <c r="C825" s="32"/>
      <c r="J825" s="54"/>
      <c r="K825" s="54"/>
      <c r="L825" s="54"/>
      <c r="M825" s="54"/>
    </row>
    <row r="826" spans="3:13" s="343" customFormat="1" x14ac:dyDescent="0.3">
      <c r="C826" s="32"/>
      <c r="J826" s="54"/>
      <c r="K826" s="54"/>
      <c r="L826" s="54"/>
      <c r="M826" s="54"/>
    </row>
    <row r="827" spans="3:13" s="343" customFormat="1" x14ac:dyDescent="0.3">
      <c r="C827" s="32"/>
      <c r="J827" s="54"/>
      <c r="K827" s="54"/>
      <c r="L827" s="54"/>
      <c r="M827" s="54"/>
    </row>
    <row r="828" spans="3:13" s="343" customFormat="1" x14ac:dyDescent="0.3">
      <c r="C828" s="32"/>
      <c r="J828" s="54"/>
      <c r="K828" s="54"/>
      <c r="L828" s="54"/>
      <c r="M828" s="54"/>
    </row>
    <row r="829" spans="3:13" s="343" customFormat="1" x14ac:dyDescent="0.3">
      <c r="C829" s="32"/>
      <c r="J829" s="54"/>
      <c r="K829" s="54"/>
      <c r="L829" s="54"/>
      <c r="M829" s="54"/>
    </row>
    <row r="830" spans="3:13" s="343" customFormat="1" x14ac:dyDescent="0.3">
      <c r="C830" s="32"/>
      <c r="J830" s="54"/>
      <c r="K830" s="54"/>
      <c r="L830" s="54"/>
      <c r="M830" s="54"/>
    </row>
    <row r="831" spans="3:13" s="343" customFormat="1" x14ac:dyDescent="0.3">
      <c r="C831" s="32"/>
      <c r="J831" s="54"/>
      <c r="K831" s="54"/>
      <c r="L831" s="54"/>
      <c r="M831" s="54"/>
    </row>
    <row r="832" spans="3:13" s="343" customFormat="1" x14ac:dyDescent="0.3">
      <c r="C832" s="32"/>
      <c r="J832" s="54"/>
      <c r="K832" s="54"/>
      <c r="L832" s="54"/>
      <c r="M832" s="54"/>
    </row>
    <row r="833" spans="3:13" s="343" customFormat="1" x14ac:dyDescent="0.3">
      <c r="C833" s="32"/>
      <c r="J833" s="54"/>
      <c r="K833" s="54"/>
      <c r="L833" s="54"/>
      <c r="M833" s="54"/>
    </row>
    <row r="834" spans="3:13" s="343" customFormat="1" x14ac:dyDescent="0.3">
      <c r="C834" s="32"/>
      <c r="J834" s="54"/>
      <c r="K834" s="54"/>
      <c r="L834" s="54"/>
      <c r="M834" s="54"/>
    </row>
    <row r="835" spans="3:13" s="343" customFormat="1" x14ac:dyDescent="0.3">
      <c r="C835" s="32"/>
      <c r="J835" s="54"/>
      <c r="K835" s="54"/>
      <c r="L835" s="54"/>
      <c r="M835" s="54"/>
    </row>
    <row r="836" spans="3:13" s="343" customFormat="1" x14ac:dyDescent="0.3">
      <c r="C836" s="32"/>
      <c r="J836" s="54"/>
      <c r="K836" s="54"/>
      <c r="L836" s="54"/>
      <c r="M836" s="54"/>
    </row>
    <row r="837" spans="3:13" s="343" customFormat="1" x14ac:dyDescent="0.3">
      <c r="C837" s="32"/>
      <c r="J837" s="54"/>
      <c r="K837" s="54"/>
      <c r="L837" s="54"/>
      <c r="M837" s="54"/>
    </row>
    <row r="838" spans="3:13" s="343" customFormat="1" x14ac:dyDescent="0.3">
      <c r="C838" s="32"/>
      <c r="J838" s="54"/>
      <c r="K838" s="54"/>
      <c r="L838" s="54"/>
      <c r="M838" s="54"/>
    </row>
    <row r="839" spans="3:13" s="343" customFormat="1" x14ac:dyDescent="0.3">
      <c r="C839" s="32"/>
      <c r="J839" s="54"/>
      <c r="K839" s="54"/>
      <c r="L839" s="54"/>
      <c r="M839" s="54"/>
    </row>
    <row r="840" spans="3:13" s="343" customFormat="1" x14ac:dyDescent="0.3">
      <c r="C840" s="32"/>
      <c r="J840" s="54"/>
      <c r="K840" s="54"/>
      <c r="L840" s="54"/>
      <c r="M840" s="54"/>
    </row>
    <row r="841" spans="3:13" s="343" customFormat="1" x14ac:dyDescent="0.3">
      <c r="C841" s="32"/>
      <c r="J841" s="54"/>
      <c r="K841" s="54"/>
      <c r="L841" s="54"/>
      <c r="M841" s="54"/>
    </row>
    <row r="842" spans="3:13" s="343" customFormat="1" x14ac:dyDescent="0.3">
      <c r="C842" s="32"/>
      <c r="J842" s="54"/>
      <c r="K842" s="54"/>
      <c r="L842" s="54"/>
      <c r="M842" s="54"/>
    </row>
    <row r="843" spans="3:13" s="343" customFormat="1" x14ac:dyDescent="0.3">
      <c r="C843" s="32"/>
      <c r="J843" s="54"/>
      <c r="K843" s="54"/>
      <c r="L843" s="54"/>
      <c r="M843" s="54"/>
    </row>
    <row r="844" spans="3:13" s="343" customFormat="1" x14ac:dyDescent="0.3">
      <c r="C844" s="32"/>
      <c r="J844" s="54"/>
      <c r="K844" s="54"/>
      <c r="L844" s="54"/>
      <c r="M844" s="54"/>
    </row>
    <row r="845" spans="3:13" s="343" customFormat="1" x14ac:dyDescent="0.3">
      <c r="C845" s="32"/>
      <c r="J845" s="54"/>
      <c r="K845" s="54"/>
      <c r="L845" s="54"/>
      <c r="M845" s="54"/>
    </row>
    <row r="846" spans="3:13" s="343" customFormat="1" x14ac:dyDescent="0.3">
      <c r="C846" s="32"/>
      <c r="J846" s="54"/>
      <c r="K846" s="54"/>
      <c r="L846" s="54"/>
      <c r="M846" s="54"/>
    </row>
    <row r="847" spans="3:13" s="343" customFormat="1" x14ac:dyDescent="0.3">
      <c r="C847" s="32"/>
      <c r="J847" s="54"/>
      <c r="K847" s="54"/>
      <c r="L847" s="54"/>
      <c r="M847" s="54"/>
    </row>
    <row r="848" spans="3:13" s="343" customFormat="1" x14ac:dyDescent="0.3">
      <c r="C848" s="32"/>
      <c r="J848" s="54"/>
      <c r="K848" s="54"/>
      <c r="L848" s="54"/>
      <c r="M848" s="54"/>
    </row>
    <row r="849" spans="3:13" s="343" customFormat="1" x14ac:dyDescent="0.3">
      <c r="C849" s="32"/>
      <c r="J849" s="54"/>
      <c r="K849" s="54"/>
      <c r="L849" s="54"/>
      <c r="M849" s="54"/>
    </row>
    <row r="850" spans="3:13" s="343" customFormat="1" x14ac:dyDescent="0.3">
      <c r="C850" s="32"/>
      <c r="J850" s="54"/>
      <c r="K850" s="54"/>
      <c r="L850" s="54"/>
      <c r="M850" s="54"/>
    </row>
    <row r="851" spans="3:13" s="343" customFormat="1" x14ac:dyDescent="0.3">
      <c r="C851" s="32"/>
      <c r="J851" s="54"/>
      <c r="K851" s="54"/>
      <c r="L851" s="54"/>
      <c r="M851" s="54"/>
    </row>
    <row r="852" spans="3:13" s="343" customFormat="1" x14ac:dyDescent="0.3">
      <c r="C852" s="32"/>
      <c r="J852" s="54"/>
      <c r="K852" s="54"/>
      <c r="L852" s="54"/>
      <c r="M852" s="54"/>
    </row>
    <row r="853" spans="3:13" s="343" customFormat="1" x14ac:dyDescent="0.3">
      <c r="C853" s="32"/>
      <c r="J853" s="54"/>
      <c r="K853" s="54"/>
      <c r="L853" s="54"/>
      <c r="M853" s="54"/>
    </row>
    <row r="854" spans="3:13" s="343" customFormat="1" x14ac:dyDescent="0.3">
      <c r="C854" s="32"/>
      <c r="J854" s="54"/>
      <c r="K854" s="54"/>
      <c r="L854" s="54"/>
      <c r="M854" s="54"/>
    </row>
    <row r="855" spans="3:13" s="343" customFormat="1" x14ac:dyDescent="0.3">
      <c r="C855" s="32"/>
      <c r="J855" s="54"/>
      <c r="K855" s="54"/>
      <c r="L855" s="54"/>
      <c r="M855" s="54"/>
    </row>
    <row r="856" spans="3:13" s="343" customFormat="1" x14ac:dyDescent="0.3">
      <c r="C856" s="32"/>
      <c r="J856" s="54"/>
      <c r="K856" s="54"/>
      <c r="L856" s="54"/>
      <c r="M856" s="54"/>
    </row>
    <row r="857" spans="3:13" s="343" customFormat="1" x14ac:dyDescent="0.3">
      <c r="C857" s="32"/>
      <c r="J857" s="54"/>
      <c r="K857" s="54"/>
      <c r="L857" s="54"/>
      <c r="M857" s="54"/>
    </row>
    <row r="858" spans="3:13" s="343" customFormat="1" x14ac:dyDescent="0.3">
      <c r="C858" s="32"/>
      <c r="J858" s="54"/>
      <c r="K858" s="54"/>
      <c r="L858" s="54"/>
      <c r="M858" s="54"/>
    </row>
    <row r="859" spans="3:13" s="343" customFormat="1" x14ac:dyDescent="0.3">
      <c r="C859" s="32"/>
      <c r="J859" s="54"/>
      <c r="K859" s="54"/>
      <c r="L859" s="54"/>
      <c r="M859" s="54"/>
    </row>
    <row r="860" spans="3:13" s="343" customFormat="1" x14ac:dyDescent="0.3">
      <c r="C860" s="32"/>
      <c r="J860" s="54"/>
      <c r="K860" s="54"/>
      <c r="L860" s="54"/>
      <c r="M860" s="54"/>
    </row>
    <row r="861" spans="3:13" s="343" customFormat="1" x14ac:dyDescent="0.3">
      <c r="C861" s="32"/>
      <c r="J861" s="54"/>
      <c r="K861" s="54"/>
      <c r="L861" s="54"/>
      <c r="M861" s="54"/>
    </row>
    <row r="862" spans="3:13" s="343" customFormat="1" x14ac:dyDescent="0.3">
      <c r="C862" s="32"/>
      <c r="J862" s="54"/>
      <c r="K862" s="54"/>
      <c r="L862" s="54"/>
      <c r="M862" s="54"/>
    </row>
    <row r="863" spans="3:13" s="343" customFormat="1" x14ac:dyDescent="0.3">
      <c r="C863" s="32"/>
      <c r="J863" s="54"/>
      <c r="K863" s="54"/>
      <c r="L863" s="54"/>
      <c r="M863" s="54"/>
    </row>
    <row r="864" spans="3:13" s="343" customFormat="1" x14ac:dyDescent="0.3">
      <c r="C864" s="32"/>
      <c r="J864" s="54"/>
      <c r="K864" s="54"/>
      <c r="L864" s="54"/>
      <c r="M864" s="54"/>
    </row>
    <row r="865" spans="3:13" s="343" customFormat="1" x14ac:dyDescent="0.3">
      <c r="C865" s="32"/>
      <c r="J865" s="54"/>
      <c r="K865" s="54"/>
      <c r="L865" s="54"/>
      <c r="M865" s="54"/>
    </row>
    <row r="866" spans="3:13" s="343" customFormat="1" x14ac:dyDescent="0.3">
      <c r="C866" s="32"/>
      <c r="J866" s="54"/>
      <c r="K866" s="54"/>
      <c r="L866" s="54"/>
      <c r="M866" s="54"/>
    </row>
    <row r="867" spans="3:13" s="343" customFormat="1" x14ac:dyDescent="0.3">
      <c r="C867" s="32"/>
      <c r="J867" s="54"/>
      <c r="K867" s="54"/>
      <c r="L867" s="54"/>
      <c r="M867" s="54"/>
    </row>
    <row r="868" spans="3:13" s="343" customFormat="1" x14ac:dyDescent="0.3">
      <c r="C868" s="32"/>
      <c r="J868" s="54"/>
      <c r="K868" s="54"/>
      <c r="L868" s="54"/>
      <c r="M868" s="54"/>
    </row>
    <row r="869" spans="3:13" s="343" customFormat="1" x14ac:dyDescent="0.3">
      <c r="C869" s="32"/>
      <c r="J869" s="54"/>
      <c r="K869" s="54"/>
      <c r="L869" s="54"/>
      <c r="M869" s="54"/>
    </row>
    <row r="870" spans="3:13" s="343" customFormat="1" x14ac:dyDescent="0.3">
      <c r="C870" s="32"/>
      <c r="J870" s="54"/>
      <c r="K870" s="54"/>
      <c r="L870" s="54"/>
      <c r="M870" s="54"/>
    </row>
    <row r="871" spans="3:13" s="343" customFormat="1" x14ac:dyDescent="0.3">
      <c r="C871" s="32"/>
      <c r="J871" s="54"/>
      <c r="K871" s="54"/>
      <c r="L871" s="54"/>
      <c r="M871" s="54"/>
    </row>
    <row r="872" spans="3:13" s="343" customFormat="1" x14ac:dyDescent="0.3">
      <c r="C872" s="32"/>
      <c r="J872" s="54"/>
      <c r="K872" s="54"/>
      <c r="L872" s="54"/>
      <c r="M872" s="54"/>
    </row>
    <row r="873" spans="3:13" s="343" customFormat="1" x14ac:dyDescent="0.3">
      <c r="C873" s="32"/>
      <c r="J873" s="54"/>
      <c r="K873" s="54"/>
      <c r="L873" s="54"/>
      <c r="M873" s="54"/>
    </row>
    <row r="874" spans="3:13" s="343" customFormat="1" x14ac:dyDescent="0.3">
      <c r="C874" s="32"/>
      <c r="J874" s="54"/>
      <c r="K874" s="54"/>
      <c r="L874" s="54"/>
      <c r="M874" s="54"/>
    </row>
    <row r="875" spans="3:13" s="343" customFormat="1" x14ac:dyDescent="0.3">
      <c r="C875" s="32"/>
      <c r="J875" s="54"/>
      <c r="K875" s="54"/>
      <c r="L875" s="54"/>
      <c r="M875" s="54"/>
    </row>
    <row r="876" spans="3:13" s="343" customFormat="1" x14ac:dyDescent="0.3">
      <c r="C876" s="32"/>
      <c r="J876" s="54"/>
      <c r="K876" s="54"/>
      <c r="L876" s="54"/>
      <c r="M876" s="54"/>
    </row>
    <row r="877" spans="3:13" s="343" customFormat="1" x14ac:dyDescent="0.3">
      <c r="C877" s="32"/>
      <c r="J877" s="54"/>
      <c r="K877" s="54"/>
      <c r="L877" s="54"/>
      <c r="M877" s="54"/>
    </row>
    <row r="878" spans="3:13" s="343" customFormat="1" x14ac:dyDescent="0.3">
      <c r="C878" s="32"/>
      <c r="J878" s="54"/>
      <c r="K878" s="54"/>
      <c r="L878" s="54"/>
      <c r="M878" s="54"/>
    </row>
    <row r="879" spans="3:13" s="343" customFormat="1" x14ac:dyDescent="0.3">
      <c r="C879" s="32"/>
      <c r="J879" s="54"/>
      <c r="K879" s="54"/>
      <c r="L879" s="54"/>
      <c r="M879" s="54"/>
    </row>
    <row r="880" spans="3:13" s="343" customFormat="1" x14ac:dyDescent="0.3">
      <c r="C880" s="32"/>
      <c r="J880" s="54"/>
      <c r="K880" s="54"/>
      <c r="L880" s="54"/>
      <c r="M880" s="54"/>
    </row>
    <row r="881" spans="3:13" s="343" customFormat="1" x14ac:dyDescent="0.3">
      <c r="C881" s="32"/>
      <c r="J881" s="54"/>
      <c r="K881" s="54"/>
      <c r="L881" s="54"/>
      <c r="M881" s="54"/>
    </row>
    <row r="882" spans="3:13" s="343" customFormat="1" x14ac:dyDescent="0.3">
      <c r="C882" s="32"/>
      <c r="J882" s="54"/>
      <c r="K882" s="54"/>
      <c r="L882" s="54"/>
      <c r="M882" s="54"/>
    </row>
    <row r="883" spans="3:13" s="343" customFormat="1" x14ac:dyDescent="0.3">
      <c r="C883" s="32"/>
      <c r="J883" s="54"/>
      <c r="K883" s="54"/>
      <c r="L883" s="54"/>
      <c r="M883" s="54"/>
    </row>
    <row r="884" spans="3:13" s="343" customFormat="1" x14ac:dyDescent="0.3">
      <c r="C884" s="32"/>
      <c r="J884" s="54"/>
      <c r="K884" s="54"/>
      <c r="L884" s="54"/>
      <c r="M884" s="54"/>
    </row>
    <row r="885" spans="3:13" s="343" customFormat="1" x14ac:dyDescent="0.3">
      <c r="C885" s="32"/>
      <c r="J885" s="54"/>
      <c r="K885" s="54"/>
      <c r="L885" s="54"/>
      <c r="M885" s="54"/>
    </row>
    <row r="886" spans="3:13" s="343" customFormat="1" x14ac:dyDescent="0.3">
      <c r="C886" s="32"/>
      <c r="J886" s="54"/>
      <c r="K886" s="54"/>
      <c r="L886" s="54"/>
      <c r="M886" s="54"/>
    </row>
    <row r="887" spans="3:13" s="343" customFormat="1" x14ac:dyDescent="0.3">
      <c r="C887" s="32"/>
      <c r="J887" s="54"/>
      <c r="K887" s="54"/>
      <c r="L887" s="54"/>
      <c r="M887" s="54"/>
    </row>
    <row r="888" spans="3:13" s="343" customFormat="1" x14ac:dyDescent="0.3">
      <c r="C888" s="32"/>
      <c r="J888" s="54"/>
      <c r="K888" s="54"/>
      <c r="L888" s="54"/>
      <c r="M888" s="54"/>
    </row>
    <row r="889" spans="3:13" s="343" customFormat="1" x14ac:dyDescent="0.3">
      <c r="C889" s="32"/>
      <c r="J889" s="54"/>
      <c r="K889" s="54"/>
      <c r="L889" s="54"/>
      <c r="M889" s="54"/>
    </row>
    <row r="890" spans="3:13" s="343" customFormat="1" x14ac:dyDescent="0.3">
      <c r="C890" s="32"/>
      <c r="J890" s="54"/>
      <c r="K890" s="54"/>
      <c r="L890" s="54"/>
      <c r="M890" s="54"/>
    </row>
    <row r="891" spans="3:13" s="343" customFormat="1" x14ac:dyDescent="0.3">
      <c r="C891" s="32"/>
      <c r="J891" s="54"/>
      <c r="K891" s="54"/>
      <c r="L891" s="54"/>
      <c r="M891" s="54"/>
    </row>
    <row r="892" spans="3:13" s="343" customFormat="1" x14ac:dyDescent="0.3">
      <c r="C892" s="32"/>
      <c r="J892" s="54"/>
      <c r="K892" s="54"/>
      <c r="L892" s="54"/>
      <c r="M892" s="54"/>
    </row>
    <row r="893" spans="3:13" s="343" customFormat="1" x14ac:dyDescent="0.3">
      <c r="C893" s="32"/>
      <c r="J893" s="54"/>
      <c r="K893" s="54"/>
      <c r="L893" s="54"/>
      <c r="M893" s="54"/>
    </row>
    <row r="894" spans="3:13" s="343" customFormat="1" x14ac:dyDescent="0.3">
      <c r="C894" s="32"/>
      <c r="J894" s="54"/>
      <c r="K894" s="54"/>
      <c r="L894" s="54"/>
      <c r="M894" s="54"/>
    </row>
    <row r="895" spans="3:13" s="343" customFormat="1" x14ac:dyDescent="0.3">
      <c r="C895" s="32"/>
      <c r="J895" s="54"/>
      <c r="K895" s="54"/>
      <c r="L895" s="54"/>
      <c r="M895" s="54"/>
    </row>
    <row r="896" spans="3:13" s="343" customFormat="1" x14ac:dyDescent="0.3">
      <c r="C896" s="32"/>
      <c r="J896" s="54"/>
      <c r="K896" s="54"/>
      <c r="L896" s="54"/>
      <c r="M896" s="54"/>
    </row>
    <row r="897" spans="3:13" s="343" customFormat="1" x14ac:dyDescent="0.3">
      <c r="C897" s="32"/>
      <c r="J897" s="54"/>
      <c r="K897" s="54"/>
      <c r="L897" s="54"/>
      <c r="M897" s="54"/>
    </row>
    <row r="898" spans="3:13" s="343" customFormat="1" x14ac:dyDescent="0.3">
      <c r="C898" s="32"/>
      <c r="J898" s="54"/>
      <c r="K898" s="54"/>
      <c r="L898" s="54"/>
      <c r="M898" s="54"/>
    </row>
    <row r="899" spans="3:13" s="343" customFormat="1" x14ac:dyDescent="0.3">
      <c r="C899" s="32"/>
      <c r="J899" s="54"/>
      <c r="K899" s="54"/>
      <c r="L899" s="54"/>
      <c r="M899" s="54"/>
    </row>
    <row r="900" spans="3:13" s="343" customFormat="1" x14ac:dyDescent="0.3">
      <c r="C900" s="32"/>
      <c r="J900" s="54"/>
      <c r="K900" s="54"/>
      <c r="L900" s="54"/>
      <c r="M900" s="54"/>
    </row>
    <row r="901" spans="3:13" s="343" customFormat="1" x14ac:dyDescent="0.3">
      <c r="C901" s="32"/>
      <c r="J901" s="54"/>
      <c r="K901" s="54"/>
      <c r="L901" s="54"/>
      <c r="M901" s="54"/>
    </row>
    <row r="902" spans="3:13" s="343" customFormat="1" x14ac:dyDescent="0.3">
      <c r="C902" s="32"/>
      <c r="J902" s="54"/>
      <c r="K902" s="54"/>
      <c r="L902" s="54"/>
      <c r="M902" s="54"/>
    </row>
    <row r="903" spans="3:13" s="343" customFormat="1" x14ac:dyDescent="0.3">
      <c r="C903" s="32"/>
      <c r="J903" s="54"/>
      <c r="K903" s="54"/>
      <c r="L903" s="54"/>
      <c r="M903" s="54"/>
    </row>
    <row r="904" spans="3:13" s="343" customFormat="1" x14ac:dyDescent="0.3">
      <c r="C904" s="32"/>
      <c r="J904" s="54"/>
      <c r="K904" s="54"/>
      <c r="L904" s="54"/>
      <c r="M904" s="54"/>
    </row>
    <row r="905" spans="3:13" s="343" customFormat="1" x14ac:dyDescent="0.3">
      <c r="C905" s="32"/>
      <c r="J905" s="54"/>
      <c r="K905" s="54"/>
      <c r="L905" s="54"/>
      <c r="M905" s="54"/>
    </row>
    <row r="906" spans="3:13" s="343" customFormat="1" x14ac:dyDescent="0.3">
      <c r="C906" s="32"/>
      <c r="J906" s="54"/>
      <c r="K906" s="54"/>
      <c r="L906" s="54"/>
      <c r="M906" s="54"/>
    </row>
    <row r="907" spans="3:13" s="343" customFormat="1" x14ac:dyDescent="0.3">
      <c r="C907" s="32"/>
      <c r="J907" s="54"/>
      <c r="K907" s="54"/>
      <c r="L907" s="54"/>
      <c r="M907" s="54"/>
    </row>
    <row r="908" spans="3:13" s="343" customFormat="1" x14ac:dyDescent="0.3">
      <c r="C908" s="32"/>
      <c r="J908" s="54"/>
      <c r="K908" s="54"/>
      <c r="L908" s="54"/>
      <c r="M908" s="54"/>
    </row>
    <row r="909" spans="3:13" s="343" customFormat="1" x14ac:dyDescent="0.3">
      <c r="C909" s="32"/>
      <c r="J909" s="54"/>
      <c r="K909" s="54"/>
      <c r="L909" s="54"/>
      <c r="M909" s="54"/>
    </row>
    <row r="910" spans="3:13" s="343" customFormat="1" x14ac:dyDescent="0.3">
      <c r="C910" s="32"/>
      <c r="J910" s="54"/>
      <c r="K910" s="54"/>
      <c r="L910" s="54"/>
      <c r="M910" s="54"/>
    </row>
    <row r="911" spans="3:13" s="343" customFormat="1" x14ac:dyDescent="0.3">
      <c r="C911" s="32"/>
      <c r="J911" s="54"/>
      <c r="K911" s="54"/>
      <c r="L911" s="54"/>
      <c r="M911" s="54"/>
    </row>
    <row r="912" spans="3:13" s="343" customFormat="1" x14ac:dyDescent="0.3">
      <c r="C912" s="32"/>
      <c r="J912" s="54"/>
      <c r="K912" s="54"/>
      <c r="L912" s="54"/>
      <c r="M912" s="54"/>
    </row>
    <row r="913" spans="3:13" s="343" customFormat="1" x14ac:dyDescent="0.3">
      <c r="C913" s="32"/>
      <c r="J913" s="54"/>
      <c r="K913" s="54"/>
      <c r="L913" s="54"/>
      <c r="M913" s="54"/>
    </row>
    <row r="914" spans="3:13" s="343" customFormat="1" x14ac:dyDescent="0.3">
      <c r="C914" s="32"/>
      <c r="J914" s="54"/>
      <c r="K914" s="54"/>
      <c r="L914" s="54"/>
      <c r="M914" s="54"/>
    </row>
    <row r="915" spans="3:13" s="343" customFormat="1" x14ac:dyDescent="0.3">
      <c r="C915" s="32"/>
      <c r="J915" s="54"/>
      <c r="K915" s="54"/>
      <c r="L915" s="54"/>
      <c r="M915" s="54"/>
    </row>
    <row r="916" spans="3:13" s="343" customFormat="1" x14ac:dyDescent="0.3">
      <c r="C916" s="32"/>
      <c r="J916" s="54"/>
      <c r="K916" s="54"/>
      <c r="L916" s="54"/>
      <c r="M916" s="54"/>
    </row>
    <row r="917" spans="3:13" s="343" customFormat="1" x14ac:dyDescent="0.3">
      <c r="C917" s="32"/>
      <c r="J917" s="54"/>
      <c r="K917" s="54"/>
      <c r="L917" s="54"/>
      <c r="M917" s="54"/>
    </row>
    <row r="918" spans="3:13" s="343" customFormat="1" x14ac:dyDescent="0.3">
      <c r="C918" s="32"/>
      <c r="J918" s="54"/>
      <c r="K918" s="54"/>
      <c r="L918" s="54"/>
      <c r="M918" s="54"/>
    </row>
    <row r="919" spans="3:13" s="343" customFormat="1" x14ac:dyDescent="0.3">
      <c r="C919" s="32"/>
      <c r="J919" s="54"/>
      <c r="K919" s="54"/>
      <c r="L919" s="54"/>
      <c r="M919" s="54"/>
    </row>
    <row r="920" spans="3:13" s="343" customFormat="1" x14ac:dyDescent="0.3">
      <c r="C920" s="32"/>
      <c r="J920" s="54"/>
      <c r="K920" s="54"/>
      <c r="L920" s="54"/>
      <c r="M920" s="54"/>
    </row>
    <row r="921" spans="3:13" s="343" customFormat="1" x14ac:dyDescent="0.3">
      <c r="C921" s="32"/>
      <c r="J921" s="54"/>
      <c r="K921" s="54"/>
      <c r="L921" s="54"/>
      <c r="M921" s="54"/>
    </row>
    <row r="922" spans="3:13" s="343" customFormat="1" x14ac:dyDescent="0.3">
      <c r="C922" s="32"/>
      <c r="J922" s="54"/>
      <c r="K922" s="54"/>
      <c r="L922" s="54"/>
      <c r="M922" s="54"/>
    </row>
    <row r="923" spans="3:13" s="343" customFormat="1" x14ac:dyDescent="0.3">
      <c r="C923" s="32"/>
      <c r="J923" s="54"/>
      <c r="K923" s="54"/>
      <c r="L923" s="54"/>
      <c r="M923" s="54"/>
    </row>
    <row r="924" spans="3:13" s="343" customFormat="1" x14ac:dyDescent="0.3">
      <c r="C924" s="32"/>
      <c r="J924" s="54"/>
      <c r="K924" s="54"/>
      <c r="L924" s="54"/>
      <c r="M924" s="54"/>
    </row>
    <row r="925" spans="3:13" s="343" customFormat="1" x14ac:dyDescent="0.3">
      <c r="C925" s="32"/>
      <c r="J925" s="54"/>
      <c r="K925" s="54"/>
      <c r="L925" s="54"/>
      <c r="M925" s="54"/>
    </row>
    <row r="926" spans="3:13" s="343" customFormat="1" x14ac:dyDescent="0.3">
      <c r="C926" s="32"/>
      <c r="J926" s="54"/>
      <c r="K926" s="54"/>
      <c r="L926" s="54"/>
      <c r="M926" s="54"/>
    </row>
    <row r="927" spans="3:13" s="343" customFormat="1" x14ac:dyDescent="0.3">
      <c r="C927" s="32"/>
      <c r="J927" s="54"/>
      <c r="K927" s="54"/>
      <c r="L927" s="54"/>
      <c r="M927" s="54"/>
    </row>
    <row r="928" spans="3:13" s="343" customFormat="1" x14ac:dyDescent="0.3">
      <c r="C928" s="32"/>
      <c r="J928" s="54"/>
      <c r="K928" s="54"/>
      <c r="L928" s="54"/>
      <c r="M928" s="54"/>
    </row>
    <row r="929" spans="3:13" s="343" customFormat="1" x14ac:dyDescent="0.3">
      <c r="C929" s="32"/>
      <c r="J929" s="54"/>
      <c r="K929" s="54"/>
      <c r="L929" s="54"/>
      <c r="M929" s="54"/>
    </row>
    <row r="930" spans="3:13" s="343" customFormat="1" x14ac:dyDescent="0.3">
      <c r="C930" s="32"/>
      <c r="J930" s="54"/>
      <c r="K930" s="54"/>
      <c r="L930" s="54"/>
      <c r="M930" s="54"/>
    </row>
    <row r="931" spans="3:13" s="343" customFormat="1" x14ac:dyDescent="0.3">
      <c r="C931" s="32"/>
      <c r="J931" s="54"/>
      <c r="K931" s="54"/>
      <c r="L931" s="54"/>
      <c r="M931" s="54"/>
    </row>
    <row r="932" spans="3:13" s="343" customFormat="1" x14ac:dyDescent="0.3">
      <c r="C932" s="32"/>
      <c r="J932" s="54"/>
      <c r="K932" s="54"/>
      <c r="L932" s="54"/>
      <c r="M932" s="54"/>
    </row>
    <row r="933" spans="3:13" s="343" customFormat="1" x14ac:dyDescent="0.3">
      <c r="C933" s="32"/>
      <c r="J933" s="54"/>
      <c r="K933" s="54"/>
      <c r="L933" s="54"/>
      <c r="M933" s="54"/>
    </row>
    <row r="934" spans="3:13" s="343" customFormat="1" x14ac:dyDescent="0.3">
      <c r="C934" s="32"/>
      <c r="J934" s="54"/>
      <c r="K934" s="54"/>
      <c r="L934" s="54"/>
      <c r="M934" s="54"/>
    </row>
    <row r="935" spans="3:13" s="343" customFormat="1" x14ac:dyDescent="0.3">
      <c r="C935" s="32"/>
      <c r="J935" s="54"/>
      <c r="K935" s="54"/>
      <c r="L935" s="54"/>
      <c r="M935" s="54"/>
    </row>
    <row r="936" spans="3:13" s="343" customFormat="1" x14ac:dyDescent="0.3">
      <c r="C936" s="32"/>
      <c r="J936" s="54"/>
      <c r="K936" s="54"/>
      <c r="L936" s="54"/>
      <c r="M936" s="54"/>
    </row>
    <row r="937" spans="3:13" s="343" customFormat="1" x14ac:dyDescent="0.3">
      <c r="C937" s="32"/>
      <c r="J937" s="54"/>
      <c r="K937" s="54"/>
      <c r="L937" s="54"/>
      <c r="M937" s="54"/>
    </row>
    <row r="938" spans="3:13" s="343" customFormat="1" x14ac:dyDescent="0.3">
      <c r="C938" s="32"/>
      <c r="J938" s="54"/>
      <c r="K938" s="54"/>
      <c r="L938" s="54"/>
      <c r="M938" s="54"/>
    </row>
    <row r="939" spans="3:13" s="343" customFormat="1" x14ac:dyDescent="0.3">
      <c r="C939" s="32"/>
      <c r="J939" s="54"/>
      <c r="K939" s="54"/>
      <c r="L939" s="54"/>
      <c r="M939" s="54"/>
    </row>
    <row r="940" spans="3:13" s="343" customFormat="1" x14ac:dyDescent="0.3">
      <c r="C940" s="32"/>
      <c r="J940" s="54"/>
      <c r="K940" s="54"/>
      <c r="L940" s="54"/>
      <c r="M940" s="54"/>
    </row>
    <row r="941" spans="3:13" s="343" customFormat="1" x14ac:dyDescent="0.3">
      <c r="C941" s="32"/>
      <c r="J941" s="54"/>
      <c r="K941" s="54"/>
      <c r="L941" s="54"/>
      <c r="M941" s="54"/>
    </row>
    <row r="942" spans="3:13" s="343" customFormat="1" x14ac:dyDescent="0.3">
      <c r="C942" s="32"/>
      <c r="J942" s="54"/>
      <c r="K942" s="54"/>
      <c r="L942" s="54"/>
      <c r="M942" s="54"/>
    </row>
    <row r="943" spans="3:13" s="343" customFormat="1" x14ac:dyDescent="0.3">
      <c r="C943" s="32"/>
      <c r="J943" s="54"/>
      <c r="K943" s="54"/>
      <c r="L943" s="54"/>
      <c r="M943" s="54"/>
    </row>
    <row r="944" spans="3:13" s="343" customFormat="1" x14ac:dyDescent="0.3">
      <c r="C944" s="32"/>
      <c r="J944" s="54"/>
      <c r="K944" s="54"/>
      <c r="L944" s="54"/>
      <c r="M944" s="54"/>
    </row>
    <row r="945" spans="3:13" s="343" customFormat="1" x14ac:dyDescent="0.3">
      <c r="C945" s="32"/>
      <c r="J945" s="54"/>
      <c r="K945" s="54"/>
      <c r="L945" s="54"/>
      <c r="M945" s="54"/>
    </row>
    <row r="946" spans="3:13" s="343" customFormat="1" x14ac:dyDescent="0.3">
      <c r="C946" s="32"/>
      <c r="J946" s="54"/>
      <c r="K946" s="54"/>
      <c r="L946" s="54"/>
      <c r="M946" s="54"/>
    </row>
    <row r="947" spans="3:13" s="343" customFormat="1" x14ac:dyDescent="0.3">
      <c r="C947" s="32"/>
      <c r="J947" s="54"/>
      <c r="K947" s="54"/>
      <c r="L947" s="54"/>
      <c r="M947" s="54"/>
    </row>
    <row r="948" spans="3:13" s="343" customFormat="1" x14ac:dyDescent="0.3">
      <c r="C948" s="32"/>
      <c r="J948" s="54"/>
      <c r="K948" s="54"/>
      <c r="L948" s="54"/>
      <c r="M948" s="54"/>
    </row>
    <row r="949" spans="3:13" s="343" customFormat="1" x14ac:dyDescent="0.3">
      <c r="C949" s="32"/>
      <c r="J949" s="54"/>
      <c r="K949" s="54"/>
      <c r="L949" s="54"/>
      <c r="M949" s="54"/>
    </row>
    <row r="950" spans="3:13" s="343" customFormat="1" x14ac:dyDescent="0.3">
      <c r="C950" s="32"/>
      <c r="J950" s="54"/>
      <c r="K950" s="54"/>
      <c r="L950" s="54"/>
      <c r="M950" s="54"/>
    </row>
    <row r="951" spans="3:13" s="343" customFormat="1" x14ac:dyDescent="0.3">
      <c r="C951" s="32"/>
      <c r="J951" s="54"/>
      <c r="K951" s="54"/>
      <c r="L951" s="54"/>
      <c r="M951" s="54"/>
    </row>
    <row r="952" spans="3:13" s="343" customFormat="1" x14ac:dyDescent="0.3">
      <c r="C952" s="32"/>
      <c r="J952" s="54"/>
      <c r="K952" s="54"/>
      <c r="L952" s="54"/>
      <c r="M952" s="54"/>
    </row>
    <row r="953" spans="3:13" s="343" customFormat="1" x14ac:dyDescent="0.3">
      <c r="C953" s="32"/>
      <c r="J953" s="54"/>
      <c r="K953" s="54"/>
      <c r="L953" s="54"/>
      <c r="M953" s="54"/>
    </row>
    <row r="954" spans="3:13" s="343" customFormat="1" x14ac:dyDescent="0.3">
      <c r="C954" s="32"/>
      <c r="J954" s="54"/>
      <c r="K954" s="54"/>
      <c r="L954" s="54"/>
      <c r="M954" s="54"/>
    </row>
    <row r="955" spans="3:13" s="343" customFormat="1" x14ac:dyDescent="0.3">
      <c r="C955" s="32"/>
      <c r="J955" s="54"/>
      <c r="K955" s="54"/>
      <c r="L955" s="54"/>
      <c r="M955" s="54"/>
    </row>
    <row r="956" spans="3:13" s="343" customFormat="1" x14ac:dyDescent="0.3">
      <c r="C956" s="32"/>
      <c r="J956" s="54"/>
      <c r="K956" s="54"/>
      <c r="L956" s="54"/>
      <c r="M956" s="54"/>
    </row>
    <row r="957" spans="3:13" s="343" customFormat="1" x14ac:dyDescent="0.3">
      <c r="C957" s="32"/>
      <c r="J957" s="54"/>
      <c r="K957" s="54"/>
      <c r="L957" s="54"/>
      <c r="M957" s="54"/>
    </row>
    <row r="958" spans="3:13" s="343" customFormat="1" x14ac:dyDescent="0.3">
      <c r="C958" s="32"/>
      <c r="J958" s="54"/>
      <c r="K958" s="54"/>
      <c r="L958" s="54"/>
      <c r="M958" s="54"/>
    </row>
    <row r="959" spans="3:13" s="343" customFormat="1" x14ac:dyDescent="0.3">
      <c r="C959" s="32"/>
      <c r="J959" s="54"/>
      <c r="K959" s="54"/>
      <c r="L959" s="54"/>
      <c r="M959" s="54"/>
    </row>
    <row r="960" spans="3:13" s="343" customFormat="1" x14ac:dyDescent="0.3">
      <c r="C960" s="32"/>
      <c r="J960" s="54"/>
      <c r="K960" s="54"/>
      <c r="L960" s="54"/>
      <c r="M960" s="54"/>
    </row>
    <row r="961" spans="3:13" s="343" customFormat="1" x14ac:dyDescent="0.3">
      <c r="C961" s="32"/>
      <c r="J961" s="54"/>
      <c r="K961" s="54"/>
      <c r="L961" s="54"/>
      <c r="M961" s="54"/>
    </row>
    <row r="962" spans="3:13" s="343" customFormat="1" x14ac:dyDescent="0.3">
      <c r="C962" s="32"/>
      <c r="J962" s="54"/>
      <c r="K962" s="54"/>
      <c r="L962" s="54"/>
      <c r="M962" s="54"/>
    </row>
    <row r="963" spans="3:13" s="343" customFormat="1" x14ac:dyDescent="0.3">
      <c r="C963" s="32"/>
      <c r="J963" s="54"/>
      <c r="K963" s="54"/>
      <c r="L963" s="54"/>
      <c r="M963" s="54"/>
    </row>
    <row r="964" spans="3:13" s="343" customFormat="1" x14ac:dyDescent="0.3">
      <c r="C964" s="32"/>
      <c r="J964" s="54"/>
      <c r="K964" s="54"/>
      <c r="L964" s="54"/>
      <c r="M964" s="54"/>
    </row>
    <row r="965" spans="3:13" s="343" customFormat="1" x14ac:dyDescent="0.3">
      <c r="C965" s="32"/>
      <c r="J965" s="54"/>
      <c r="K965" s="54"/>
      <c r="L965" s="54"/>
      <c r="M965" s="54"/>
    </row>
    <row r="966" spans="3:13" s="343" customFormat="1" x14ac:dyDescent="0.3">
      <c r="C966" s="32"/>
      <c r="J966" s="54"/>
      <c r="K966" s="54"/>
      <c r="L966" s="54"/>
      <c r="M966" s="54"/>
    </row>
    <row r="967" spans="3:13" s="343" customFormat="1" x14ac:dyDescent="0.3">
      <c r="C967" s="32"/>
      <c r="J967" s="54"/>
      <c r="K967" s="54"/>
      <c r="L967" s="54"/>
      <c r="M967" s="54"/>
    </row>
    <row r="968" spans="3:13" s="343" customFormat="1" x14ac:dyDescent="0.3">
      <c r="C968" s="32"/>
      <c r="J968" s="54"/>
      <c r="K968" s="54"/>
      <c r="L968" s="54"/>
      <c r="M968" s="54"/>
    </row>
    <row r="969" spans="3:13" s="343" customFormat="1" x14ac:dyDescent="0.3">
      <c r="C969" s="32"/>
      <c r="J969" s="54"/>
      <c r="K969" s="54"/>
      <c r="L969" s="54"/>
      <c r="M969" s="54"/>
    </row>
    <row r="970" spans="3:13" s="343" customFormat="1" x14ac:dyDescent="0.3">
      <c r="C970" s="32"/>
      <c r="J970" s="54"/>
      <c r="K970" s="54"/>
      <c r="L970" s="54"/>
      <c r="M970" s="54"/>
    </row>
    <row r="971" spans="3:13" s="343" customFormat="1" x14ac:dyDescent="0.3">
      <c r="C971" s="32"/>
      <c r="J971" s="54"/>
      <c r="K971" s="54"/>
      <c r="L971" s="54"/>
      <c r="M971" s="54"/>
    </row>
    <row r="972" spans="3:13" s="343" customFormat="1" x14ac:dyDescent="0.3">
      <c r="C972" s="32"/>
      <c r="J972" s="54"/>
      <c r="K972" s="54"/>
      <c r="L972" s="54"/>
      <c r="M972" s="54"/>
    </row>
    <row r="973" spans="3:13" s="343" customFormat="1" x14ac:dyDescent="0.3">
      <c r="C973" s="32"/>
      <c r="J973" s="54"/>
      <c r="K973" s="54"/>
      <c r="L973" s="54"/>
      <c r="M973" s="54"/>
    </row>
    <row r="974" spans="3:13" s="343" customFormat="1" x14ac:dyDescent="0.3">
      <c r="C974" s="32"/>
      <c r="J974" s="54"/>
      <c r="K974" s="54"/>
      <c r="L974" s="54"/>
      <c r="M974" s="54"/>
    </row>
    <row r="975" spans="3:13" s="343" customFormat="1" x14ac:dyDescent="0.3">
      <c r="C975" s="32"/>
      <c r="J975" s="54"/>
      <c r="K975" s="54"/>
      <c r="L975" s="54"/>
      <c r="M975" s="54"/>
    </row>
    <row r="976" spans="3:13" s="343" customFormat="1" x14ac:dyDescent="0.3">
      <c r="C976" s="32"/>
      <c r="J976" s="54"/>
      <c r="K976" s="54"/>
      <c r="L976" s="54"/>
      <c r="M976" s="54"/>
    </row>
    <row r="977" spans="3:13" s="343" customFormat="1" x14ac:dyDescent="0.3">
      <c r="C977" s="32"/>
      <c r="J977" s="54"/>
      <c r="K977" s="54"/>
      <c r="L977" s="54"/>
      <c r="M977" s="54"/>
    </row>
    <row r="978" spans="3:13" s="343" customFormat="1" x14ac:dyDescent="0.3">
      <c r="C978" s="32"/>
      <c r="J978" s="54"/>
      <c r="K978" s="54"/>
      <c r="L978" s="54"/>
      <c r="M978" s="54"/>
    </row>
    <row r="979" spans="3:13" s="343" customFormat="1" x14ac:dyDescent="0.3">
      <c r="C979" s="32"/>
      <c r="J979" s="54"/>
      <c r="K979" s="54"/>
      <c r="L979" s="54"/>
      <c r="M979" s="54"/>
    </row>
    <row r="980" spans="3:13" s="343" customFormat="1" x14ac:dyDescent="0.3">
      <c r="C980" s="32"/>
      <c r="J980" s="54"/>
      <c r="K980" s="54"/>
      <c r="L980" s="54"/>
      <c r="M980" s="54"/>
    </row>
    <row r="981" spans="3:13" s="343" customFormat="1" x14ac:dyDescent="0.3">
      <c r="C981" s="32"/>
      <c r="J981" s="54"/>
      <c r="K981" s="54"/>
      <c r="L981" s="54"/>
      <c r="M981" s="54"/>
    </row>
    <row r="982" spans="3:13" s="343" customFormat="1" x14ac:dyDescent="0.3">
      <c r="C982" s="32"/>
      <c r="J982" s="54"/>
      <c r="K982" s="54"/>
      <c r="L982" s="54"/>
      <c r="M982" s="54"/>
    </row>
    <row r="983" spans="3:13" s="343" customFormat="1" x14ac:dyDescent="0.3">
      <c r="C983" s="32"/>
      <c r="J983" s="54"/>
      <c r="K983" s="54"/>
      <c r="L983" s="54"/>
      <c r="M983" s="54"/>
    </row>
    <row r="984" spans="3:13" s="343" customFormat="1" x14ac:dyDescent="0.3">
      <c r="C984" s="32"/>
      <c r="J984" s="54"/>
      <c r="K984" s="54"/>
      <c r="L984" s="54"/>
      <c r="M984" s="54"/>
    </row>
    <row r="985" spans="3:13" s="343" customFormat="1" x14ac:dyDescent="0.3">
      <c r="C985" s="32"/>
      <c r="J985" s="54"/>
      <c r="K985" s="54"/>
      <c r="L985" s="54"/>
      <c r="M985" s="54"/>
    </row>
    <row r="986" spans="3:13" s="343" customFormat="1" x14ac:dyDescent="0.3">
      <c r="C986" s="32"/>
      <c r="J986" s="54"/>
      <c r="K986" s="54"/>
      <c r="L986" s="54"/>
      <c r="M986" s="54"/>
    </row>
    <row r="987" spans="3:13" s="343" customFormat="1" x14ac:dyDescent="0.3">
      <c r="C987" s="32"/>
      <c r="J987" s="54"/>
      <c r="K987" s="54"/>
      <c r="L987" s="54"/>
      <c r="M987" s="54"/>
    </row>
    <row r="988" spans="3:13" s="343" customFormat="1" x14ac:dyDescent="0.3">
      <c r="C988" s="32"/>
      <c r="J988" s="54"/>
      <c r="K988" s="54"/>
      <c r="L988" s="54"/>
      <c r="M988" s="54"/>
    </row>
    <row r="989" spans="3:13" s="343" customFormat="1" x14ac:dyDescent="0.3">
      <c r="C989" s="32"/>
      <c r="J989" s="54"/>
      <c r="K989" s="54"/>
      <c r="L989" s="54"/>
      <c r="M989" s="54"/>
    </row>
    <row r="990" spans="3:13" s="343" customFormat="1" x14ac:dyDescent="0.3">
      <c r="C990" s="32"/>
      <c r="J990" s="54"/>
      <c r="K990" s="54"/>
      <c r="L990" s="54"/>
      <c r="M990" s="54"/>
    </row>
    <row r="991" spans="3:13" s="343" customFormat="1" x14ac:dyDescent="0.3">
      <c r="C991" s="32"/>
      <c r="J991" s="54"/>
      <c r="K991" s="54"/>
      <c r="L991" s="54"/>
      <c r="M991" s="54"/>
    </row>
    <row r="992" spans="3:13" s="343" customFormat="1" x14ac:dyDescent="0.3">
      <c r="C992" s="32"/>
      <c r="J992" s="54"/>
      <c r="K992" s="54"/>
      <c r="L992" s="54"/>
      <c r="M992" s="54"/>
    </row>
    <row r="993" spans="3:13" s="343" customFormat="1" x14ac:dyDescent="0.3">
      <c r="C993" s="32"/>
      <c r="J993" s="54"/>
      <c r="K993" s="54"/>
      <c r="L993" s="54"/>
      <c r="M993" s="54"/>
    </row>
    <row r="994" spans="3:13" s="343" customFormat="1" x14ac:dyDescent="0.3">
      <c r="C994" s="32"/>
      <c r="J994" s="54"/>
      <c r="K994" s="54"/>
      <c r="L994" s="54"/>
      <c r="M994" s="54"/>
    </row>
    <row r="995" spans="3:13" s="343" customFormat="1" x14ac:dyDescent="0.3">
      <c r="C995" s="32"/>
      <c r="J995" s="54"/>
      <c r="K995" s="54"/>
      <c r="L995" s="54"/>
      <c r="M995" s="54"/>
    </row>
    <row r="996" spans="3:13" s="343" customFormat="1" x14ac:dyDescent="0.3">
      <c r="C996" s="32"/>
      <c r="J996" s="54"/>
      <c r="K996" s="54"/>
      <c r="L996" s="54"/>
      <c r="M996" s="54"/>
    </row>
    <row r="997" spans="3:13" s="343" customFormat="1" x14ac:dyDescent="0.3">
      <c r="C997" s="32"/>
      <c r="J997" s="54"/>
      <c r="K997" s="54"/>
      <c r="L997" s="54"/>
      <c r="M997" s="54"/>
    </row>
    <row r="998" spans="3:13" s="343" customFormat="1" x14ac:dyDescent="0.3">
      <c r="C998" s="32"/>
      <c r="J998" s="54"/>
      <c r="K998" s="54"/>
      <c r="L998" s="54"/>
      <c r="M998" s="54"/>
    </row>
    <row r="999" spans="3:13" s="343" customFormat="1" x14ac:dyDescent="0.3">
      <c r="C999" s="32"/>
      <c r="J999" s="54"/>
      <c r="K999" s="54"/>
      <c r="L999" s="54"/>
      <c r="M999" s="54"/>
    </row>
    <row r="1000" spans="3:13" s="343" customFormat="1" x14ac:dyDescent="0.3">
      <c r="C1000" s="32"/>
      <c r="J1000" s="54"/>
      <c r="K1000" s="54"/>
      <c r="L1000" s="54"/>
      <c r="M1000" s="54"/>
    </row>
    <row r="1001" spans="3:13" s="343" customFormat="1" x14ac:dyDescent="0.3">
      <c r="C1001" s="32"/>
      <c r="J1001" s="54"/>
      <c r="K1001" s="54"/>
      <c r="L1001" s="54"/>
      <c r="M1001" s="54"/>
    </row>
    <row r="1002" spans="3:13" s="343" customFormat="1" x14ac:dyDescent="0.3">
      <c r="C1002" s="32"/>
      <c r="J1002" s="54"/>
      <c r="K1002" s="54"/>
      <c r="L1002" s="54"/>
      <c r="M1002" s="54"/>
    </row>
    <row r="1003" spans="3:13" s="343" customFormat="1" x14ac:dyDescent="0.3">
      <c r="C1003" s="32"/>
      <c r="J1003" s="54"/>
      <c r="K1003" s="54"/>
      <c r="L1003" s="54"/>
      <c r="M1003" s="54"/>
    </row>
    <row r="1004" spans="3:13" s="343" customFormat="1" x14ac:dyDescent="0.3">
      <c r="C1004" s="32"/>
      <c r="J1004" s="54"/>
      <c r="K1004" s="54"/>
      <c r="L1004" s="54"/>
      <c r="M1004" s="54"/>
    </row>
    <row r="1005" spans="3:13" s="343" customFormat="1" x14ac:dyDescent="0.3">
      <c r="C1005" s="32"/>
      <c r="J1005" s="54"/>
      <c r="K1005" s="54"/>
      <c r="L1005" s="54"/>
      <c r="M1005" s="54"/>
    </row>
    <row r="1006" spans="3:13" s="343" customFormat="1" x14ac:dyDescent="0.3">
      <c r="C1006" s="32"/>
      <c r="J1006" s="54"/>
      <c r="K1006" s="54"/>
      <c r="L1006" s="54"/>
      <c r="M1006" s="54"/>
    </row>
    <row r="1007" spans="3:13" s="343" customFormat="1" x14ac:dyDescent="0.3">
      <c r="C1007" s="32"/>
      <c r="J1007" s="54"/>
      <c r="K1007" s="54"/>
      <c r="L1007" s="54"/>
      <c r="M1007" s="54"/>
    </row>
    <row r="1008" spans="3:13" s="343" customFormat="1" x14ac:dyDescent="0.3">
      <c r="C1008" s="32"/>
      <c r="J1008" s="54"/>
      <c r="K1008" s="54"/>
      <c r="L1008" s="54"/>
      <c r="M1008" s="54"/>
    </row>
    <row r="1009" spans="3:13" s="343" customFormat="1" x14ac:dyDescent="0.3">
      <c r="C1009" s="32"/>
      <c r="J1009" s="54"/>
      <c r="K1009" s="54"/>
      <c r="L1009" s="54"/>
      <c r="M1009" s="54"/>
    </row>
    <row r="1010" spans="3:13" s="343" customFormat="1" x14ac:dyDescent="0.3">
      <c r="C1010" s="32"/>
      <c r="J1010" s="54"/>
      <c r="K1010" s="54"/>
      <c r="L1010" s="54"/>
      <c r="M1010" s="54"/>
    </row>
    <row r="1011" spans="3:13" s="343" customFormat="1" x14ac:dyDescent="0.3">
      <c r="C1011" s="32"/>
      <c r="J1011" s="54"/>
      <c r="K1011" s="54"/>
      <c r="L1011" s="54"/>
      <c r="M1011" s="54"/>
    </row>
    <row r="1012" spans="3:13" s="343" customFormat="1" x14ac:dyDescent="0.3">
      <c r="C1012" s="32"/>
      <c r="J1012" s="54"/>
      <c r="K1012" s="54"/>
      <c r="L1012" s="54"/>
      <c r="M1012" s="54"/>
    </row>
    <row r="1013" spans="3:13" s="343" customFormat="1" x14ac:dyDescent="0.3">
      <c r="C1013" s="32"/>
      <c r="J1013" s="54"/>
      <c r="K1013" s="54"/>
      <c r="L1013" s="54"/>
      <c r="M1013" s="54"/>
    </row>
    <row r="1014" spans="3:13" s="343" customFormat="1" x14ac:dyDescent="0.3">
      <c r="C1014" s="32"/>
      <c r="J1014" s="54"/>
      <c r="K1014" s="54"/>
      <c r="L1014" s="54"/>
      <c r="M1014" s="54"/>
    </row>
    <row r="1015" spans="3:13" s="343" customFormat="1" x14ac:dyDescent="0.3">
      <c r="C1015" s="32"/>
      <c r="J1015" s="54"/>
      <c r="K1015" s="54"/>
      <c r="L1015" s="54"/>
      <c r="M1015" s="54"/>
    </row>
    <row r="1016" spans="3:13" s="343" customFormat="1" x14ac:dyDescent="0.3">
      <c r="C1016" s="32"/>
      <c r="J1016" s="54"/>
      <c r="K1016" s="54"/>
      <c r="L1016" s="54"/>
      <c r="M1016" s="54"/>
    </row>
    <row r="1017" spans="3:13" s="343" customFormat="1" x14ac:dyDescent="0.3">
      <c r="C1017" s="32"/>
      <c r="J1017" s="54"/>
      <c r="K1017" s="54"/>
      <c r="L1017" s="54"/>
      <c r="M1017" s="54"/>
    </row>
    <row r="1018" spans="3:13" s="343" customFormat="1" x14ac:dyDescent="0.3">
      <c r="C1018" s="32"/>
      <c r="J1018" s="54"/>
      <c r="K1018" s="54"/>
      <c r="L1018" s="54"/>
      <c r="M1018" s="54"/>
    </row>
    <row r="1019" spans="3:13" s="343" customFormat="1" x14ac:dyDescent="0.3">
      <c r="C1019" s="32"/>
      <c r="J1019" s="54"/>
      <c r="K1019" s="54"/>
      <c r="L1019" s="54"/>
      <c r="M1019" s="54"/>
    </row>
    <row r="1020" spans="3:13" s="343" customFormat="1" x14ac:dyDescent="0.3">
      <c r="C1020" s="32"/>
      <c r="J1020" s="54"/>
      <c r="K1020" s="54"/>
      <c r="L1020" s="54"/>
      <c r="M1020" s="54"/>
    </row>
    <row r="1021" spans="3:13" s="343" customFormat="1" x14ac:dyDescent="0.3">
      <c r="C1021" s="32"/>
      <c r="J1021" s="54"/>
      <c r="K1021" s="54"/>
      <c r="L1021" s="54"/>
      <c r="M1021" s="54"/>
    </row>
    <row r="1022" spans="3:13" s="343" customFormat="1" x14ac:dyDescent="0.3">
      <c r="C1022" s="32"/>
      <c r="J1022" s="54"/>
      <c r="K1022" s="54"/>
      <c r="L1022" s="54"/>
      <c r="M1022" s="54"/>
    </row>
    <row r="1023" spans="3:13" s="343" customFormat="1" x14ac:dyDescent="0.3">
      <c r="C1023" s="32"/>
      <c r="J1023" s="54"/>
      <c r="K1023" s="54"/>
      <c r="L1023" s="54"/>
      <c r="M1023" s="54"/>
    </row>
    <row r="1024" spans="3:13" s="343" customFormat="1" x14ac:dyDescent="0.3">
      <c r="C1024" s="32"/>
      <c r="J1024" s="54"/>
      <c r="K1024" s="54"/>
      <c r="L1024" s="54"/>
      <c r="M1024" s="54"/>
    </row>
    <row r="1025" spans="3:13" s="343" customFormat="1" x14ac:dyDescent="0.3">
      <c r="C1025" s="32"/>
      <c r="J1025" s="54"/>
      <c r="K1025" s="54"/>
      <c r="L1025" s="54"/>
      <c r="M1025" s="54"/>
    </row>
    <row r="1026" spans="3:13" s="343" customFormat="1" x14ac:dyDescent="0.3">
      <c r="C1026" s="32"/>
      <c r="J1026" s="54"/>
      <c r="K1026" s="54"/>
      <c r="L1026" s="54"/>
      <c r="M1026" s="54"/>
    </row>
    <row r="1027" spans="3:13" s="343" customFormat="1" x14ac:dyDescent="0.3">
      <c r="C1027" s="32"/>
      <c r="J1027" s="54"/>
      <c r="K1027" s="54"/>
      <c r="L1027" s="54"/>
      <c r="M1027" s="54"/>
    </row>
    <row r="1028" spans="3:13" s="343" customFormat="1" x14ac:dyDescent="0.3">
      <c r="C1028" s="32"/>
      <c r="J1028" s="54"/>
      <c r="K1028" s="54"/>
      <c r="L1028" s="54"/>
      <c r="M1028" s="54"/>
    </row>
    <row r="1029" spans="3:13" s="343" customFormat="1" x14ac:dyDescent="0.3">
      <c r="C1029" s="32"/>
      <c r="J1029" s="54"/>
      <c r="K1029" s="54"/>
      <c r="L1029" s="54"/>
      <c r="M1029" s="54"/>
    </row>
    <row r="1030" spans="3:13" s="343" customFormat="1" x14ac:dyDescent="0.3">
      <c r="C1030" s="32"/>
      <c r="J1030" s="54"/>
      <c r="K1030" s="54"/>
      <c r="L1030" s="54"/>
      <c r="M1030" s="54"/>
    </row>
    <row r="1031" spans="3:13" s="343" customFormat="1" x14ac:dyDescent="0.3">
      <c r="C1031" s="32"/>
      <c r="J1031" s="54"/>
      <c r="K1031" s="54"/>
      <c r="L1031" s="54"/>
      <c r="M1031" s="54"/>
    </row>
    <row r="1032" spans="3:13" s="343" customFormat="1" x14ac:dyDescent="0.3">
      <c r="C1032" s="32"/>
      <c r="J1032" s="54"/>
      <c r="K1032" s="54"/>
      <c r="L1032" s="54"/>
      <c r="M1032" s="54"/>
    </row>
    <row r="1033" spans="3:13" s="343" customFormat="1" x14ac:dyDescent="0.3">
      <c r="C1033" s="32"/>
      <c r="J1033" s="54"/>
      <c r="K1033" s="54"/>
      <c r="L1033" s="54"/>
      <c r="M1033" s="54"/>
    </row>
    <row r="1034" spans="3:13" s="343" customFormat="1" x14ac:dyDescent="0.3">
      <c r="C1034" s="32"/>
      <c r="J1034" s="54"/>
      <c r="K1034" s="54"/>
      <c r="L1034" s="54"/>
      <c r="M1034" s="54"/>
    </row>
    <row r="1035" spans="3:13" s="343" customFormat="1" x14ac:dyDescent="0.3">
      <c r="C1035" s="32"/>
      <c r="J1035" s="54"/>
      <c r="K1035" s="54"/>
      <c r="L1035" s="54"/>
      <c r="M1035" s="54"/>
    </row>
    <row r="1036" spans="3:13" s="343" customFormat="1" x14ac:dyDescent="0.3">
      <c r="C1036" s="32"/>
      <c r="J1036" s="54"/>
      <c r="K1036" s="54"/>
      <c r="L1036" s="54"/>
      <c r="M1036" s="54"/>
    </row>
    <row r="1037" spans="3:13" s="343" customFormat="1" x14ac:dyDescent="0.3">
      <c r="C1037" s="32"/>
      <c r="J1037" s="54"/>
      <c r="K1037" s="54"/>
      <c r="L1037" s="54"/>
      <c r="M1037" s="54"/>
    </row>
    <row r="1038" spans="3:13" s="343" customFormat="1" x14ac:dyDescent="0.3">
      <c r="C1038" s="32"/>
      <c r="J1038" s="54"/>
      <c r="K1038" s="54"/>
      <c r="L1038" s="54"/>
      <c r="M1038" s="54"/>
    </row>
    <row r="1039" spans="3:13" s="343" customFormat="1" x14ac:dyDescent="0.3">
      <c r="C1039" s="32"/>
      <c r="J1039" s="54"/>
      <c r="K1039" s="54"/>
      <c r="L1039" s="54"/>
      <c r="M1039" s="54"/>
    </row>
    <row r="1040" spans="3:13" s="343" customFormat="1" x14ac:dyDescent="0.3">
      <c r="C1040" s="32"/>
      <c r="J1040" s="54"/>
      <c r="K1040" s="54"/>
      <c r="L1040" s="54"/>
      <c r="M1040" s="54"/>
    </row>
    <row r="1041" spans="3:13" s="343" customFormat="1" x14ac:dyDescent="0.3">
      <c r="C1041" s="32"/>
      <c r="J1041" s="54"/>
      <c r="K1041" s="54"/>
      <c r="L1041" s="54"/>
      <c r="M1041" s="54"/>
    </row>
    <row r="1042" spans="3:13" s="343" customFormat="1" x14ac:dyDescent="0.3">
      <c r="C1042" s="32"/>
      <c r="J1042" s="54"/>
      <c r="K1042" s="54"/>
      <c r="L1042" s="54"/>
      <c r="M1042" s="54"/>
    </row>
    <row r="1043" spans="3:13" s="343" customFormat="1" x14ac:dyDescent="0.3">
      <c r="C1043" s="32"/>
      <c r="J1043" s="54"/>
      <c r="K1043" s="54"/>
      <c r="L1043" s="54"/>
      <c r="M1043" s="54"/>
    </row>
    <row r="1044" spans="3:13" s="343" customFormat="1" x14ac:dyDescent="0.3">
      <c r="C1044" s="32"/>
      <c r="J1044" s="54"/>
      <c r="K1044" s="54"/>
      <c r="L1044" s="54"/>
      <c r="M1044" s="54"/>
    </row>
    <row r="1045" spans="3:13" s="343" customFormat="1" x14ac:dyDescent="0.3">
      <c r="C1045" s="32"/>
      <c r="J1045" s="54"/>
      <c r="K1045" s="54"/>
      <c r="L1045" s="54"/>
      <c r="M1045" s="54"/>
    </row>
    <row r="1046" spans="3:13" s="343" customFormat="1" x14ac:dyDescent="0.3">
      <c r="C1046" s="32"/>
      <c r="J1046" s="54"/>
      <c r="K1046" s="54"/>
      <c r="L1046" s="54"/>
      <c r="M1046" s="54"/>
    </row>
    <row r="1047" spans="3:13" s="343" customFormat="1" x14ac:dyDescent="0.3">
      <c r="C1047" s="32"/>
      <c r="J1047" s="54"/>
      <c r="K1047" s="54"/>
      <c r="L1047" s="54"/>
      <c r="M1047" s="54"/>
    </row>
    <row r="1048" spans="3:13" s="343" customFormat="1" x14ac:dyDescent="0.3">
      <c r="C1048" s="32"/>
      <c r="J1048" s="54"/>
      <c r="K1048" s="54"/>
      <c r="L1048" s="54"/>
      <c r="M1048" s="54"/>
    </row>
    <row r="1049" spans="3:13" s="343" customFormat="1" x14ac:dyDescent="0.3">
      <c r="C1049" s="32"/>
      <c r="J1049" s="54"/>
      <c r="K1049" s="54"/>
      <c r="L1049" s="54"/>
      <c r="M1049" s="54"/>
    </row>
    <row r="1050" spans="3:13" s="343" customFormat="1" x14ac:dyDescent="0.3">
      <c r="C1050" s="32"/>
      <c r="J1050" s="54"/>
      <c r="K1050" s="54"/>
      <c r="L1050" s="54"/>
      <c r="M1050" s="54"/>
    </row>
    <row r="1051" spans="3:13" s="343" customFormat="1" x14ac:dyDescent="0.3">
      <c r="C1051" s="32"/>
      <c r="J1051" s="54"/>
      <c r="K1051" s="54"/>
      <c r="L1051" s="54"/>
      <c r="M1051" s="54"/>
    </row>
    <row r="1052" spans="3:13" s="343" customFormat="1" x14ac:dyDescent="0.3">
      <c r="C1052" s="32"/>
      <c r="J1052" s="54"/>
      <c r="K1052" s="54"/>
      <c r="L1052" s="54"/>
      <c r="M1052" s="54"/>
    </row>
    <row r="1053" spans="3:13" s="343" customFormat="1" x14ac:dyDescent="0.3">
      <c r="C1053" s="32"/>
      <c r="J1053" s="54"/>
      <c r="K1053" s="54"/>
      <c r="L1053" s="54"/>
      <c r="M1053" s="54"/>
    </row>
    <row r="1054" spans="3:13" s="343" customFormat="1" x14ac:dyDescent="0.3">
      <c r="C1054" s="32"/>
      <c r="J1054" s="54"/>
      <c r="K1054" s="54"/>
      <c r="L1054" s="54"/>
      <c r="M1054" s="54"/>
    </row>
    <row r="1055" spans="3:13" s="343" customFormat="1" x14ac:dyDescent="0.3">
      <c r="C1055" s="32"/>
      <c r="J1055" s="54"/>
      <c r="K1055" s="54"/>
      <c r="L1055" s="54"/>
      <c r="M1055" s="54"/>
    </row>
    <row r="1056" spans="3:13" s="343" customFormat="1" x14ac:dyDescent="0.3">
      <c r="C1056" s="32"/>
      <c r="J1056" s="54"/>
      <c r="K1056" s="54"/>
      <c r="L1056" s="54"/>
      <c r="M1056" s="54"/>
    </row>
    <row r="1057" spans="3:13" s="343" customFormat="1" x14ac:dyDescent="0.3">
      <c r="C1057" s="32"/>
      <c r="J1057" s="54"/>
      <c r="K1057" s="54"/>
      <c r="L1057" s="54"/>
      <c r="M1057" s="54"/>
    </row>
    <row r="1058" spans="3:13" s="343" customFormat="1" x14ac:dyDescent="0.3">
      <c r="C1058" s="32"/>
      <c r="J1058" s="54"/>
      <c r="K1058" s="54"/>
      <c r="L1058" s="54"/>
      <c r="M1058" s="54"/>
    </row>
    <row r="1059" spans="3:13" s="343" customFormat="1" x14ac:dyDescent="0.3">
      <c r="C1059" s="32"/>
      <c r="J1059" s="54"/>
      <c r="K1059" s="54"/>
      <c r="L1059" s="54"/>
      <c r="M1059" s="54"/>
    </row>
    <row r="1060" spans="3:13" s="343" customFormat="1" x14ac:dyDescent="0.3">
      <c r="C1060" s="32"/>
      <c r="J1060" s="54"/>
      <c r="K1060" s="54"/>
      <c r="L1060" s="54"/>
      <c r="M1060" s="54"/>
    </row>
    <row r="1061" spans="3:13" s="343" customFormat="1" x14ac:dyDescent="0.3">
      <c r="C1061" s="32"/>
      <c r="J1061" s="54"/>
      <c r="K1061" s="54"/>
      <c r="L1061" s="54"/>
      <c r="M1061" s="54"/>
    </row>
    <row r="1062" spans="3:13" s="343" customFormat="1" x14ac:dyDescent="0.3">
      <c r="C1062" s="32"/>
      <c r="J1062" s="54"/>
      <c r="K1062" s="54"/>
      <c r="L1062" s="54"/>
      <c r="M1062" s="54"/>
    </row>
    <row r="1063" spans="3:13" s="343" customFormat="1" x14ac:dyDescent="0.3">
      <c r="C1063" s="32"/>
      <c r="J1063" s="54"/>
      <c r="K1063" s="54"/>
      <c r="L1063" s="54"/>
      <c r="M1063" s="54"/>
    </row>
    <row r="1064" spans="3:13" s="343" customFormat="1" x14ac:dyDescent="0.3">
      <c r="C1064" s="32"/>
      <c r="J1064" s="54"/>
      <c r="K1064" s="54"/>
      <c r="L1064" s="54"/>
      <c r="M1064" s="54"/>
    </row>
    <row r="1065" spans="3:13" s="343" customFormat="1" x14ac:dyDescent="0.3">
      <c r="C1065" s="32"/>
      <c r="J1065" s="54"/>
      <c r="K1065" s="54"/>
      <c r="L1065" s="54"/>
      <c r="M1065" s="54"/>
    </row>
    <row r="1066" spans="3:13" s="343" customFormat="1" x14ac:dyDescent="0.3">
      <c r="C1066" s="32"/>
      <c r="J1066" s="54"/>
      <c r="K1066" s="54"/>
      <c r="L1066" s="54"/>
      <c r="M1066" s="54"/>
    </row>
    <row r="1067" spans="3:13" s="343" customFormat="1" x14ac:dyDescent="0.3">
      <c r="C1067" s="32"/>
      <c r="J1067" s="54"/>
      <c r="K1067" s="54"/>
      <c r="L1067" s="54"/>
      <c r="M1067" s="54"/>
    </row>
    <row r="1068" spans="3:13" s="343" customFormat="1" x14ac:dyDescent="0.3">
      <c r="C1068" s="32"/>
      <c r="J1068" s="54"/>
      <c r="K1068" s="54"/>
      <c r="L1068" s="54"/>
      <c r="M1068" s="54"/>
    </row>
    <row r="1069" spans="3:13" s="343" customFormat="1" x14ac:dyDescent="0.3">
      <c r="C1069" s="32"/>
      <c r="J1069" s="54"/>
      <c r="K1069" s="54"/>
      <c r="L1069" s="54"/>
      <c r="M1069" s="54"/>
    </row>
    <row r="1070" spans="3:13" s="343" customFormat="1" x14ac:dyDescent="0.3">
      <c r="C1070" s="32"/>
      <c r="J1070" s="54"/>
      <c r="K1070" s="54"/>
      <c r="L1070" s="54"/>
      <c r="M1070" s="54"/>
    </row>
    <row r="1071" spans="3:13" s="343" customFormat="1" x14ac:dyDescent="0.3">
      <c r="C1071" s="32"/>
      <c r="J1071" s="54"/>
      <c r="K1071" s="54"/>
      <c r="L1071" s="54"/>
      <c r="M1071" s="54"/>
    </row>
    <row r="1072" spans="3:13" s="343" customFormat="1" x14ac:dyDescent="0.3">
      <c r="C1072" s="32"/>
      <c r="J1072" s="54"/>
      <c r="K1072" s="54"/>
      <c r="L1072" s="54"/>
      <c r="M1072" s="54"/>
    </row>
    <row r="1073" spans="3:13" s="343" customFormat="1" x14ac:dyDescent="0.3">
      <c r="C1073" s="32"/>
      <c r="J1073" s="54"/>
      <c r="K1073" s="54"/>
      <c r="L1073" s="54"/>
      <c r="M1073" s="54"/>
    </row>
    <row r="1074" spans="3:13" s="343" customFormat="1" x14ac:dyDescent="0.3">
      <c r="C1074" s="32"/>
      <c r="J1074" s="54"/>
      <c r="K1074" s="54"/>
      <c r="L1074" s="54"/>
      <c r="M1074" s="54"/>
    </row>
    <row r="1075" spans="3:13" s="343" customFormat="1" x14ac:dyDescent="0.3">
      <c r="C1075" s="32"/>
      <c r="J1075" s="54"/>
      <c r="K1075" s="54"/>
      <c r="L1075" s="54"/>
      <c r="M1075" s="54"/>
    </row>
    <row r="1076" spans="3:13" s="343" customFormat="1" x14ac:dyDescent="0.3">
      <c r="C1076" s="32"/>
      <c r="J1076" s="54"/>
      <c r="K1076" s="54"/>
      <c r="L1076" s="54"/>
      <c r="M1076" s="54"/>
    </row>
    <row r="1077" spans="3:13" s="343" customFormat="1" x14ac:dyDescent="0.3">
      <c r="C1077" s="32"/>
      <c r="J1077" s="54"/>
      <c r="K1077" s="54"/>
      <c r="L1077" s="54"/>
      <c r="M1077" s="54"/>
    </row>
    <row r="1078" spans="3:13" s="343" customFormat="1" x14ac:dyDescent="0.3">
      <c r="C1078" s="32"/>
      <c r="J1078" s="54"/>
      <c r="K1078" s="54"/>
      <c r="L1078" s="54"/>
      <c r="M1078" s="54"/>
    </row>
    <row r="1079" spans="3:13" s="343" customFormat="1" x14ac:dyDescent="0.3">
      <c r="C1079" s="32"/>
      <c r="J1079" s="54"/>
      <c r="K1079" s="54"/>
      <c r="L1079" s="54"/>
      <c r="M1079" s="54"/>
    </row>
    <row r="1080" spans="3:13" s="343" customFormat="1" x14ac:dyDescent="0.3">
      <c r="C1080" s="32"/>
      <c r="J1080" s="54"/>
      <c r="K1080" s="54"/>
      <c r="L1080" s="54"/>
      <c r="M1080" s="54"/>
    </row>
    <row r="1081" spans="3:13" s="343" customFormat="1" x14ac:dyDescent="0.3">
      <c r="C1081" s="32"/>
      <c r="J1081" s="54"/>
      <c r="K1081" s="54"/>
      <c r="L1081" s="54"/>
      <c r="M1081" s="54"/>
    </row>
    <row r="1082" spans="3:13" s="343" customFormat="1" x14ac:dyDescent="0.3">
      <c r="C1082" s="32"/>
      <c r="J1082" s="54"/>
      <c r="K1082" s="54"/>
      <c r="L1082" s="54"/>
      <c r="M1082" s="54"/>
    </row>
    <row r="1083" spans="3:13" s="343" customFormat="1" x14ac:dyDescent="0.3">
      <c r="C1083" s="32"/>
      <c r="J1083" s="54"/>
      <c r="K1083" s="54"/>
      <c r="L1083" s="54"/>
      <c r="M1083" s="54"/>
    </row>
    <row r="1084" spans="3:13" s="343" customFormat="1" x14ac:dyDescent="0.3">
      <c r="C1084" s="32"/>
      <c r="J1084" s="54"/>
      <c r="K1084" s="54"/>
      <c r="L1084" s="54"/>
      <c r="M1084" s="54"/>
    </row>
    <row r="1085" spans="3:13" s="343" customFormat="1" x14ac:dyDescent="0.3">
      <c r="C1085" s="32"/>
      <c r="J1085" s="54"/>
      <c r="K1085" s="54"/>
      <c r="L1085" s="54"/>
      <c r="M1085" s="54"/>
    </row>
    <row r="1086" spans="3:13" s="343" customFormat="1" x14ac:dyDescent="0.3">
      <c r="C1086" s="32"/>
      <c r="J1086" s="54"/>
      <c r="K1086" s="54"/>
      <c r="L1086" s="54"/>
      <c r="M1086" s="54"/>
    </row>
    <row r="1087" spans="3:13" s="343" customFormat="1" x14ac:dyDescent="0.3">
      <c r="C1087" s="32"/>
      <c r="J1087" s="54"/>
      <c r="K1087" s="54"/>
      <c r="L1087" s="54"/>
      <c r="M1087" s="54"/>
    </row>
    <row r="1088" spans="3:13" s="343" customFormat="1" x14ac:dyDescent="0.3">
      <c r="C1088" s="32"/>
      <c r="J1088" s="54"/>
      <c r="K1088" s="54"/>
      <c r="L1088" s="54"/>
      <c r="M1088" s="54"/>
    </row>
    <row r="1089" spans="3:13" s="343" customFormat="1" x14ac:dyDescent="0.3">
      <c r="C1089" s="32"/>
      <c r="J1089" s="54"/>
      <c r="K1089" s="54"/>
      <c r="L1089" s="54"/>
      <c r="M1089" s="54"/>
    </row>
    <row r="1090" spans="3:13" s="343" customFormat="1" x14ac:dyDescent="0.3">
      <c r="C1090" s="32"/>
      <c r="J1090" s="54"/>
      <c r="K1090" s="54"/>
      <c r="L1090" s="54"/>
      <c r="M1090" s="54"/>
    </row>
    <row r="1091" spans="3:13" s="343" customFormat="1" x14ac:dyDescent="0.3">
      <c r="C1091" s="32"/>
      <c r="J1091" s="54"/>
      <c r="K1091" s="54"/>
      <c r="L1091" s="54"/>
      <c r="M1091" s="54"/>
    </row>
    <row r="1092" spans="3:13" s="343" customFormat="1" x14ac:dyDescent="0.3">
      <c r="C1092" s="32"/>
      <c r="J1092" s="54"/>
      <c r="K1092" s="54"/>
      <c r="L1092" s="54"/>
      <c r="M1092" s="54"/>
    </row>
    <row r="1093" spans="3:13" s="343" customFormat="1" x14ac:dyDescent="0.3">
      <c r="C1093" s="32"/>
      <c r="J1093" s="54"/>
      <c r="K1093" s="54"/>
      <c r="L1093" s="54"/>
      <c r="M1093" s="54"/>
    </row>
    <row r="1094" spans="3:13" s="343" customFormat="1" x14ac:dyDescent="0.3">
      <c r="C1094" s="32"/>
      <c r="J1094" s="54"/>
      <c r="K1094" s="54"/>
      <c r="L1094" s="54"/>
      <c r="M1094" s="54"/>
    </row>
    <row r="1095" spans="3:13" s="343" customFormat="1" x14ac:dyDescent="0.3">
      <c r="C1095" s="32"/>
      <c r="J1095" s="54"/>
      <c r="K1095" s="54"/>
      <c r="L1095" s="54"/>
      <c r="M1095" s="54"/>
    </row>
    <row r="1096" spans="3:13" s="343" customFormat="1" x14ac:dyDescent="0.3">
      <c r="C1096" s="32"/>
      <c r="J1096" s="54"/>
      <c r="K1096" s="54"/>
      <c r="L1096" s="54"/>
      <c r="M1096" s="54"/>
    </row>
    <row r="1097" spans="3:13" s="343" customFormat="1" x14ac:dyDescent="0.3">
      <c r="C1097" s="32"/>
      <c r="J1097" s="54"/>
      <c r="K1097" s="54"/>
      <c r="L1097" s="54"/>
      <c r="M1097" s="54"/>
    </row>
    <row r="1098" spans="3:13" s="343" customFormat="1" x14ac:dyDescent="0.3">
      <c r="C1098" s="32"/>
      <c r="J1098" s="54"/>
      <c r="K1098" s="54"/>
      <c r="L1098" s="54"/>
      <c r="M1098" s="54"/>
    </row>
    <row r="1099" spans="3:13" s="343" customFormat="1" x14ac:dyDescent="0.3">
      <c r="C1099" s="32"/>
      <c r="J1099" s="54"/>
      <c r="K1099" s="54"/>
      <c r="L1099" s="54"/>
      <c r="M1099" s="54"/>
    </row>
    <row r="1100" spans="3:13" s="343" customFormat="1" x14ac:dyDescent="0.3">
      <c r="C1100" s="32"/>
      <c r="J1100" s="54"/>
      <c r="K1100" s="54"/>
      <c r="L1100" s="54"/>
      <c r="M1100" s="54"/>
    </row>
    <row r="1101" spans="3:13" s="343" customFormat="1" x14ac:dyDescent="0.3">
      <c r="C1101" s="32"/>
      <c r="J1101" s="54"/>
      <c r="K1101" s="54"/>
      <c r="L1101" s="54"/>
      <c r="M1101" s="54"/>
    </row>
    <row r="1102" spans="3:13" s="343" customFormat="1" x14ac:dyDescent="0.3">
      <c r="C1102" s="32"/>
      <c r="J1102" s="54"/>
      <c r="K1102" s="54"/>
      <c r="L1102" s="54"/>
      <c r="M1102" s="54"/>
    </row>
    <row r="1103" spans="3:13" s="343" customFormat="1" x14ac:dyDescent="0.3">
      <c r="C1103" s="32"/>
      <c r="J1103" s="54"/>
      <c r="K1103" s="54"/>
      <c r="L1103" s="54"/>
      <c r="M1103" s="54"/>
    </row>
    <row r="1104" spans="3:13" s="343" customFormat="1" x14ac:dyDescent="0.3">
      <c r="C1104" s="32"/>
      <c r="J1104" s="54"/>
      <c r="K1104" s="54"/>
      <c r="L1104" s="54"/>
      <c r="M1104" s="54"/>
    </row>
    <row r="1105" spans="3:13" s="343" customFormat="1" x14ac:dyDescent="0.3">
      <c r="C1105" s="32"/>
      <c r="J1105" s="54"/>
      <c r="K1105" s="54"/>
      <c r="L1105" s="54"/>
      <c r="M1105" s="54"/>
    </row>
    <row r="1106" spans="3:13" s="343" customFormat="1" x14ac:dyDescent="0.3">
      <c r="C1106" s="32"/>
      <c r="J1106" s="54"/>
      <c r="K1106" s="54"/>
      <c r="L1106" s="54"/>
      <c r="M1106" s="54"/>
    </row>
    <row r="1107" spans="3:13" s="343" customFormat="1" x14ac:dyDescent="0.3">
      <c r="C1107" s="32"/>
      <c r="J1107" s="54"/>
      <c r="K1107" s="54"/>
      <c r="L1107" s="54"/>
      <c r="M1107" s="54"/>
    </row>
    <row r="1108" spans="3:13" s="343" customFormat="1" x14ac:dyDescent="0.3">
      <c r="C1108" s="32"/>
      <c r="J1108" s="54"/>
      <c r="K1108" s="54"/>
      <c r="L1108" s="54"/>
      <c r="M1108" s="54"/>
    </row>
    <row r="1109" spans="3:13" s="343" customFormat="1" x14ac:dyDescent="0.3">
      <c r="C1109" s="32"/>
      <c r="J1109" s="54"/>
      <c r="K1109" s="54"/>
      <c r="L1109" s="54"/>
      <c r="M1109" s="54"/>
    </row>
    <row r="1110" spans="3:13" s="343" customFormat="1" x14ac:dyDescent="0.3">
      <c r="C1110" s="32"/>
      <c r="J1110" s="54"/>
      <c r="K1110" s="54"/>
      <c r="L1110" s="54"/>
      <c r="M1110" s="54"/>
    </row>
    <row r="1111" spans="3:13" s="343" customFormat="1" x14ac:dyDescent="0.3">
      <c r="C1111" s="32"/>
      <c r="J1111" s="54"/>
      <c r="K1111" s="54"/>
      <c r="L1111" s="54"/>
      <c r="M1111" s="54"/>
    </row>
    <row r="1112" spans="3:13" s="343" customFormat="1" x14ac:dyDescent="0.3">
      <c r="C1112" s="32"/>
      <c r="J1112" s="54"/>
      <c r="K1112" s="54"/>
      <c r="L1112" s="54"/>
      <c r="M1112" s="54"/>
    </row>
    <row r="1113" spans="3:13" s="343" customFormat="1" x14ac:dyDescent="0.3">
      <c r="C1113" s="32"/>
      <c r="J1113" s="54"/>
      <c r="K1113" s="54"/>
      <c r="L1113" s="54"/>
      <c r="M1113" s="54"/>
    </row>
    <row r="1114" spans="3:13" s="343" customFormat="1" x14ac:dyDescent="0.3">
      <c r="C1114" s="32"/>
      <c r="J1114" s="54"/>
      <c r="K1114" s="54"/>
      <c r="L1114" s="54"/>
      <c r="M1114" s="54"/>
    </row>
    <row r="1115" spans="3:13" s="343" customFormat="1" x14ac:dyDescent="0.3">
      <c r="C1115" s="32"/>
      <c r="J1115" s="54"/>
      <c r="K1115" s="54"/>
      <c r="L1115" s="54"/>
      <c r="M1115" s="54"/>
    </row>
    <row r="1116" spans="3:13" s="343" customFormat="1" x14ac:dyDescent="0.3">
      <c r="C1116" s="32"/>
      <c r="J1116" s="54"/>
      <c r="K1116" s="54"/>
      <c r="L1116" s="54"/>
      <c r="M1116" s="54"/>
    </row>
    <row r="1117" spans="3:13" s="343" customFormat="1" x14ac:dyDescent="0.3">
      <c r="C1117" s="32"/>
      <c r="J1117" s="54"/>
      <c r="K1117" s="54"/>
      <c r="L1117" s="54"/>
      <c r="M1117" s="54"/>
    </row>
    <row r="1118" spans="3:13" s="343" customFormat="1" x14ac:dyDescent="0.3">
      <c r="C1118" s="32"/>
      <c r="J1118" s="54"/>
      <c r="K1118" s="54"/>
      <c r="L1118" s="54"/>
      <c r="M1118" s="54"/>
    </row>
    <row r="1119" spans="3:13" s="343" customFormat="1" x14ac:dyDescent="0.3">
      <c r="C1119" s="32"/>
      <c r="J1119" s="54"/>
      <c r="K1119" s="54"/>
      <c r="L1119" s="54"/>
      <c r="M1119" s="54"/>
    </row>
    <row r="1120" spans="3:13" s="343" customFormat="1" x14ac:dyDescent="0.3">
      <c r="C1120" s="32"/>
      <c r="J1120" s="54"/>
      <c r="K1120" s="54"/>
      <c r="L1120" s="54"/>
      <c r="M1120" s="54"/>
    </row>
    <row r="1121" spans="3:13" s="343" customFormat="1" x14ac:dyDescent="0.3">
      <c r="C1121" s="32"/>
      <c r="J1121" s="54"/>
      <c r="K1121" s="54"/>
      <c r="L1121" s="54"/>
      <c r="M1121" s="54"/>
    </row>
    <row r="1122" spans="3:13" s="343" customFormat="1" x14ac:dyDescent="0.3">
      <c r="C1122" s="32"/>
      <c r="J1122" s="54"/>
      <c r="K1122" s="54"/>
      <c r="L1122" s="54"/>
      <c r="M1122" s="54"/>
    </row>
    <row r="1123" spans="3:13" s="343" customFormat="1" x14ac:dyDescent="0.3">
      <c r="C1123" s="32"/>
      <c r="J1123" s="54"/>
      <c r="K1123" s="54"/>
      <c r="L1123" s="54"/>
      <c r="M1123" s="54"/>
    </row>
    <row r="1124" spans="3:13" s="343" customFormat="1" x14ac:dyDescent="0.3">
      <c r="C1124" s="32"/>
      <c r="J1124" s="54"/>
      <c r="K1124" s="54"/>
      <c r="L1124" s="54"/>
      <c r="M1124" s="54"/>
    </row>
    <row r="1125" spans="3:13" s="343" customFormat="1" x14ac:dyDescent="0.3">
      <c r="C1125" s="32"/>
      <c r="J1125" s="54"/>
      <c r="K1125" s="54"/>
      <c r="L1125" s="54"/>
      <c r="M1125" s="54"/>
    </row>
    <row r="1126" spans="3:13" s="343" customFormat="1" x14ac:dyDescent="0.3">
      <c r="C1126" s="32"/>
      <c r="J1126" s="54"/>
      <c r="K1126" s="54"/>
      <c r="L1126" s="54"/>
      <c r="M1126" s="54"/>
    </row>
    <row r="1127" spans="3:13" s="343" customFormat="1" x14ac:dyDescent="0.3">
      <c r="C1127" s="32"/>
      <c r="J1127" s="54"/>
      <c r="K1127" s="54"/>
      <c r="L1127" s="54"/>
      <c r="M1127" s="54"/>
    </row>
    <row r="1128" spans="3:13" s="343" customFormat="1" x14ac:dyDescent="0.3">
      <c r="C1128" s="32"/>
      <c r="J1128" s="54"/>
      <c r="K1128" s="54"/>
      <c r="L1128" s="54"/>
      <c r="M1128" s="54"/>
    </row>
    <row r="1129" spans="3:13" s="343" customFormat="1" x14ac:dyDescent="0.3">
      <c r="C1129" s="32"/>
      <c r="J1129" s="54"/>
      <c r="K1129" s="54"/>
      <c r="L1129" s="54"/>
      <c r="M1129" s="54"/>
    </row>
    <row r="1130" spans="3:13" s="343" customFormat="1" x14ac:dyDescent="0.3">
      <c r="C1130" s="32"/>
      <c r="J1130" s="54"/>
      <c r="K1130" s="54"/>
      <c r="L1130" s="54"/>
      <c r="M1130" s="54"/>
    </row>
    <row r="1131" spans="3:13" s="343" customFormat="1" x14ac:dyDescent="0.3">
      <c r="C1131" s="32"/>
      <c r="J1131" s="54"/>
      <c r="K1131" s="54"/>
      <c r="L1131" s="54"/>
      <c r="M1131" s="54"/>
    </row>
    <row r="1132" spans="3:13" s="343" customFormat="1" x14ac:dyDescent="0.3">
      <c r="C1132" s="32"/>
      <c r="J1132" s="54"/>
      <c r="K1132" s="54"/>
      <c r="L1132" s="54"/>
      <c r="M1132" s="54"/>
    </row>
    <row r="1133" spans="3:13" s="343" customFormat="1" x14ac:dyDescent="0.3">
      <c r="C1133" s="32"/>
      <c r="J1133" s="54"/>
      <c r="K1133" s="54"/>
      <c r="L1133" s="54"/>
      <c r="M1133" s="54"/>
    </row>
    <row r="1134" spans="3:13" s="343" customFormat="1" x14ac:dyDescent="0.3">
      <c r="C1134" s="32"/>
      <c r="J1134" s="54"/>
      <c r="K1134" s="54"/>
      <c r="L1134" s="54"/>
      <c r="M1134" s="54"/>
    </row>
    <row r="1135" spans="3:13" s="343" customFormat="1" x14ac:dyDescent="0.3">
      <c r="C1135" s="32"/>
      <c r="J1135" s="54"/>
      <c r="K1135" s="54"/>
      <c r="L1135" s="54"/>
      <c r="M1135" s="54"/>
    </row>
    <row r="1136" spans="3:13" s="343" customFormat="1" x14ac:dyDescent="0.3">
      <c r="C1136" s="32"/>
      <c r="J1136" s="54"/>
      <c r="K1136" s="54"/>
      <c r="L1136" s="54"/>
      <c r="M1136" s="54"/>
    </row>
    <row r="1137" spans="3:13" s="343" customFormat="1" x14ac:dyDescent="0.3">
      <c r="C1137" s="32"/>
      <c r="J1137" s="54"/>
      <c r="K1137" s="54"/>
      <c r="L1137" s="54"/>
      <c r="M1137" s="54"/>
    </row>
    <row r="1138" spans="3:13" s="343" customFormat="1" x14ac:dyDescent="0.3">
      <c r="C1138" s="32"/>
      <c r="J1138" s="54"/>
      <c r="K1138" s="54"/>
      <c r="L1138" s="54"/>
      <c r="M1138" s="54"/>
    </row>
    <row r="1139" spans="3:13" s="343" customFormat="1" x14ac:dyDescent="0.3">
      <c r="C1139" s="32"/>
      <c r="J1139" s="54"/>
      <c r="K1139" s="54"/>
      <c r="L1139" s="54"/>
      <c r="M1139" s="54"/>
    </row>
    <row r="1140" spans="3:13" s="343" customFormat="1" x14ac:dyDescent="0.3">
      <c r="C1140" s="32"/>
      <c r="J1140" s="54"/>
      <c r="K1140" s="54"/>
      <c r="L1140" s="54"/>
      <c r="M1140" s="54"/>
    </row>
    <row r="1141" spans="3:13" s="343" customFormat="1" x14ac:dyDescent="0.3">
      <c r="C1141" s="32"/>
      <c r="J1141" s="54"/>
      <c r="K1141" s="54"/>
      <c r="L1141" s="54"/>
      <c r="M1141" s="54"/>
    </row>
    <row r="1142" spans="3:13" s="343" customFormat="1" x14ac:dyDescent="0.3">
      <c r="C1142" s="32"/>
      <c r="J1142" s="54"/>
      <c r="K1142" s="54"/>
      <c r="L1142" s="54"/>
      <c r="M1142" s="54"/>
    </row>
    <row r="1143" spans="3:13" s="343" customFormat="1" x14ac:dyDescent="0.3">
      <c r="C1143" s="32"/>
      <c r="J1143" s="54"/>
      <c r="K1143" s="54"/>
      <c r="L1143" s="54"/>
      <c r="M1143" s="54"/>
    </row>
    <row r="1144" spans="3:13" s="343" customFormat="1" x14ac:dyDescent="0.3">
      <c r="C1144" s="32"/>
      <c r="J1144" s="54"/>
      <c r="K1144" s="54"/>
      <c r="L1144" s="54"/>
      <c r="M1144" s="54"/>
    </row>
    <row r="1145" spans="3:13" s="343" customFormat="1" x14ac:dyDescent="0.3">
      <c r="C1145" s="32"/>
      <c r="J1145" s="54"/>
      <c r="K1145" s="54"/>
      <c r="L1145" s="54"/>
      <c r="M1145" s="54"/>
    </row>
    <row r="1146" spans="3:13" s="343" customFormat="1" x14ac:dyDescent="0.3">
      <c r="C1146" s="32"/>
      <c r="J1146" s="54"/>
      <c r="K1146" s="54"/>
      <c r="L1146" s="54"/>
      <c r="M1146" s="54"/>
    </row>
    <row r="1147" spans="3:13" s="343" customFormat="1" x14ac:dyDescent="0.3">
      <c r="C1147" s="32"/>
      <c r="J1147" s="54"/>
      <c r="K1147" s="54"/>
      <c r="L1147" s="54"/>
      <c r="M1147" s="54"/>
    </row>
    <row r="1148" spans="3:13" s="343" customFormat="1" x14ac:dyDescent="0.3">
      <c r="C1148" s="32"/>
      <c r="J1148" s="54"/>
      <c r="K1148" s="54"/>
      <c r="L1148" s="54"/>
      <c r="M1148" s="54"/>
    </row>
    <row r="1149" spans="3:13" s="343" customFormat="1" x14ac:dyDescent="0.3">
      <c r="C1149" s="32"/>
      <c r="J1149" s="54"/>
      <c r="K1149" s="54"/>
      <c r="L1149" s="54"/>
      <c r="M1149" s="54"/>
    </row>
    <row r="1150" spans="3:13" s="343" customFormat="1" x14ac:dyDescent="0.3">
      <c r="C1150" s="32"/>
      <c r="J1150" s="54"/>
      <c r="K1150" s="54"/>
      <c r="L1150" s="54"/>
      <c r="M1150" s="54"/>
    </row>
    <row r="1151" spans="3:13" s="343" customFormat="1" x14ac:dyDescent="0.3">
      <c r="C1151" s="32"/>
      <c r="J1151" s="54"/>
      <c r="K1151" s="54"/>
      <c r="L1151" s="54"/>
      <c r="M1151" s="54"/>
    </row>
    <row r="1152" spans="3:13" s="343" customFormat="1" x14ac:dyDescent="0.3">
      <c r="C1152" s="32"/>
      <c r="J1152" s="54"/>
      <c r="K1152" s="54"/>
      <c r="L1152" s="54"/>
      <c r="M1152" s="54"/>
    </row>
    <row r="1153" spans="3:13" s="343" customFormat="1" x14ac:dyDescent="0.3">
      <c r="C1153" s="32"/>
      <c r="J1153" s="54"/>
      <c r="K1153" s="54"/>
      <c r="L1153" s="54"/>
      <c r="M1153" s="54"/>
    </row>
    <row r="1154" spans="3:13" s="343" customFormat="1" x14ac:dyDescent="0.3">
      <c r="C1154" s="32"/>
      <c r="J1154" s="54"/>
      <c r="K1154" s="54"/>
      <c r="L1154" s="54"/>
      <c r="M1154" s="54"/>
    </row>
    <row r="1155" spans="3:13" s="343" customFormat="1" x14ac:dyDescent="0.3">
      <c r="C1155" s="32"/>
      <c r="J1155" s="54"/>
      <c r="K1155" s="54"/>
      <c r="L1155" s="54"/>
      <c r="M1155" s="54"/>
    </row>
    <row r="1156" spans="3:13" s="343" customFormat="1" x14ac:dyDescent="0.3">
      <c r="C1156" s="32"/>
      <c r="J1156" s="54"/>
      <c r="K1156" s="54"/>
      <c r="L1156" s="54"/>
      <c r="M1156" s="54"/>
    </row>
    <row r="1157" spans="3:13" s="343" customFormat="1" x14ac:dyDescent="0.3">
      <c r="C1157" s="32"/>
      <c r="J1157" s="54"/>
      <c r="K1157" s="54"/>
      <c r="L1157" s="54"/>
      <c r="M1157" s="54"/>
    </row>
    <row r="1158" spans="3:13" s="343" customFormat="1" x14ac:dyDescent="0.3">
      <c r="C1158" s="32"/>
      <c r="J1158" s="54"/>
      <c r="K1158" s="54"/>
      <c r="L1158" s="54"/>
      <c r="M1158" s="54"/>
    </row>
    <row r="1159" spans="3:13" s="343" customFormat="1" x14ac:dyDescent="0.3">
      <c r="C1159" s="32"/>
      <c r="J1159" s="54"/>
      <c r="K1159" s="54"/>
      <c r="L1159" s="54"/>
      <c r="M1159" s="54"/>
    </row>
    <row r="1160" spans="3:13" s="343" customFormat="1" x14ac:dyDescent="0.3">
      <c r="C1160" s="32"/>
      <c r="J1160" s="54"/>
      <c r="K1160" s="54"/>
      <c r="L1160" s="54"/>
      <c r="M1160" s="54"/>
    </row>
    <row r="1161" spans="3:13" s="343" customFormat="1" x14ac:dyDescent="0.3">
      <c r="C1161" s="32"/>
      <c r="J1161" s="54"/>
      <c r="K1161" s="54"/>
      <c r="L1161" s="54"/>
      <c r="M1161" s="54"/>
    </row>
    <row r="1162" spans="3:13" s="343" customFormat="1" x14ac:dyDescent="0.3">
      <c r="C1162" s="32"/>
      <c r="J1162" s="54"/>
      <c r="K1162" s="54"/>
      <c r="L1162" s="54"/>
      <c r="M1162" s="54"/>
    </row>
    <row r="1163" spans="3:13" s="343" customFormat="1" x14ac:dyDescent="0.3">
      <c r="C1163" s="32"/>
      <c r="J1163" s="54"/>
      <c r="K1163" s="54"/>
      <c r="L1163" s="54"/>
      <c r="M1163" s="54"/>
    </row>
    <row r="1164" spans="3:13" s="343" customFormat="1" x14ac:dyDescent="0.3">
      <c r="C1164" s="32"/>
      <c r="J1164" s="54"/>
      <c r="K1164" s="54"/>
      <c r="L1164" s="54"/>
      <c r="M1164" s="54"/>
    </row>
    <row r="1165" spans="3:13" s="343" customFormat="1" x14ac:dyDescent="0.3">
      <c r="C1165" s="32"/>
      <c r="J1165" s="54"/>
      <c r="K1165" s="54"/>
      <c r="L1165" s="54"/>
      <c r="M1165" s="54"/>
    </row>
    <row r="1166" spans="3:13" s="343" customFormat="1" x14ac:dyDescent="0.3">
      <c r="C1166" s="32"/>
      <c r="J1166" s="54"/>
      <c r="K1166" s="54"/>
      <c r="L1166" s="54"/>
      <c r="M1166" s="54"/>
    </row>
    <row r="1167" spans="3:13" s="343" customFormat="1" x14ac:dyDescent="0.3">
      <c r="C1167" s="32"/>
      <c r="J1167" s="54"/>
      <c r="K1167" s="54"/>
      <c r="L1167" s="54"/>
      <c r="M1167" s="54"/>
    </row>
    <row r="1168" spans="3:13" s="343" customFormat="1" x14ac:dyDescent="0.3">
      <c r="C1168" s="32"/>
      <c r="J1168" s="54"/>
      <c r="K1168" s="54"/>
      <c r="L1168" s="54"/>
      <c r="M1168" s="54"/>
    </row>
    <row r="1169" spans="3:13" s="343" customFormat="1" x14ac:dyDescent="0.3">
      <c r="C1169" s="32"/>
      <c r="J1169" s="54"/>
      <c r="K1169" s="54"/>
      <c r="L1169" s="54"/>
      <c r="M1169" s="54"/>
    </row>
    <row r="1170" spans="3:13" s="343" customFormat="1" x14ac:dyDescent="0.3">
      <c r="C1170" s="32"/>
      <c r="J1170" s="54"/>
      <c r="K1170" s="54"/>
      <c r="L1170" s="54"/>
      <c r="M1170" s="54"/>
    </row>
    <row r="1171" spans="3:13" s="343" customFormat="1" x14ac:dyDescent="0.3">
      <c r="C1171" s="32"/>
      <c r="J1171" s="54"/>
      <c r="K1171" s="54"/>
      <c r="L1171" s="54"/>
      <c r="M1171" s="54"/>
    </row>
    <row r="1172" spans="3:13" s="343" customFormat="1" x14ac:dyDescent="0.3">
      <c r="C1172" s="32"/>
      <c r="J1172" s="54"/>
      <c r="K1172" s="54"/>
      <c r="L1172" s="54"/>
      <c r="M1172" s="54"/>
    </row>
    <row r="1173" spans="3:13" s="343" customFormat="1" x14ac:dyDescent="0.3">
      <c r="C1173" s="32"/>
      <c r="J1173" s="54"/>
      <c r="K1173" s="54"/>
      <c r="L1173" s="54"/>
      <c r="M1173" s="54"/>
    </row>
    <row r="1174" spans="3:13" s="343" customFormat="1" x14ac:dyDescent="0.3">
      <c r="C1174" s="32"/>
      <c r="J1174" s="54"/>
      <c r="K1174" s="54"/>
      <c r="L1174" s="54"/>
      <c r="M1174" s="54"/>
    </row>
    <row r="1175" spans="3:13" s="343" customFormat="1" x14ac:dyDescent="0.3">
      <c r="C1175" s="32"/>
      <c r="J1175" s="54"/>
      <c r="K1175" s="54"/>
      <c r="L1175" s="54"/>
      <c r="M1175" s="54"/>
    </row>
    <row r="1176" spans="3:13" s="343" customFormat="1" x14ac:dyDescent="0.3">
      <c r="C1176" s="32"/>
      <c r="J1176" s="54"/>
      <c r="K1176" s="54"/>
      <c r="L1176" s="54"/>
      <c r="M1176" s="54"/>
    </row>
    <row r="1177" spans="3:13" s="343" customFormat="1" x14ac:dyDescent="0.3">
      <c r="C1177" s="32"/>
      <c r="J1177" s="54"/>
      <c r="K1177" s="54"/>
      <c r="L1177" s="54"/>
      <c r="M1177" s="54"/>
    </row>
    <row r="1178" spans="3:13" s="343" customFormat="1" x14ac:dyDescent="0.3">
      <c r="C1178" s="32"/>
      <c r="J1178" s="54"/>
      <c r="K1178" s="54"/>
      <c r="L1178" s="54"/>
      <c r="M1178" s="54"/>
    </row>
    <row r="1179" spans="3:13" s="343" customFormat="1" x14ac:dyDescent="0.3">
      <c r="C1179" s="32"/>
      <c r="J1179" s="54"/>
      <c r="K1179" s="54"/>
      <c r="L1179" s="54"/>
      <c r="M1179" s="54"/>
    </row>
    <row r="1180" spans="3:13" s="343" customFormat="1" x14ac:dyDescent="0.3">
      <c r="C1180" s="32"/>
      <c r="J1180" s="54"/>
      <c r="K1180" s="54"/>
      <c r="L1180" s="54"/>
      <c r="M1180" s="54"/>
    </row>
    <row r="1181" spans="3:13" s="343" customFormat="1" x14ac:dyDescent="0.3">
      <c r="C1181" s="32"/>
      <c r="J1181" s="54"/>
      <c r="K1181" s="54"/>
      <c r="L1181" s="54"/>
      <c r="M1181" s="54"/>
    </row>
    <row r="1182" spans="3:13" s="343" customFormat="1" x14ac:dyDescent="0.3">
      <c r="C1182" s="32"/>
      <c r="J1182" s="54"/>
      <c r="K1182" s="54"/>
      <c r="L1182" s="54"/>
      <c r="M1182" s="54"/>
    </row>
    <row r="1183" spans="3:13" s="343" customFormat="1" x14ac:dyDescent="0.3">
      <c r="C1183" s="32"/>
      <c r="J1183" s="54"/>
      <c r="K1183" s="54"/>
      <c r="L1183" s="54"/>
      <c r="M1183" s="54"/>
    </row>
    <row r="1184" spans="3:13" s="343" customFormat="1" x14ac:dyDescent="0.3">
      <c r="C1184" s="32"/>
      <c r="J1184" s="54"/>
      <c r="K1184" s="54"/>
      <c r="L1184" s="54"/>
      <c r="M1184" s="54"/>
    </row>
    <row r="1185" spans="3:13" s="343" customFormat="1" x14ac:dyDescent="0.3">
      <c r="C1185" s="32"/>
      <c r="J1185" s="54"/>
      <c r="K1185" s="54"/>
      <c r="L1185" s="54"/>
      <c r="M1185" s="54"/>
    </row>
    <row r="1186" spans="3:13" s="343" customFormat="1" x14ac:dyDescent="0.3">
      <c r="C1186" s="32"/>
      <c r="J1186" s="54"/>
      <c r="K1186" s="54"/>
      <c r="L1186" s="54"/>
      <c r="M1186" s="54"/>
    </row>
    <row r="1187" spans="3:13" s="343" customFormat="1" x14ac:dyDescent="0.3">
      <c r="C1187" s="32"/>
      <c r="J1187" s="54"/>
      <c r="K1187" s="54"/>
      <c r="L1187" s="54"/>
      <c r="M1187" s="54"/>
    </row>
    <row r="1188" spans="3:13" s="343" customFormat="1" x14ac:dyDescent="0.3">
      <c r="C1188" s="32"/>
      <c r="J1188" s="54"/>
      <c r="K1188" s="54"/>
      <c r="L1188" s="54"/>
      <c r="M1188" s="54"/>
    </row>
    <row r="1189" spans="3:13" s="343" customFormat="1" x14ac:dyDescent="0.3">
      <c r="C1189" s="32"/>
      <c r="J1189" s="54"/>
      <c r="K1189" s="54"/>
      <c r="L1189" s="54"/>
      <c r="M1189" s="54"/>
    </row>
    <row r="1190" spans="3:13" s="343" customFormat="1" x14ac:dyDescent="0.3">
      <c r="C1190" s="32"/>
      <c r="J1190" s="54"/>
      <c r="K1190" s="54"/>
      <c r="L1190" s="54"/>
      <c r="M1190" s="54"/>
    </row>
    <row r="1191" spans="3:13" s="343" customFormat="1" x14ac:dyDescent="0.3">
      <c r="C1191" s="32"/>
      <c r="J1191" s="54"/>
      <c r="K1191" s="54"/>
      <c r="L1191" s="54"/>
      <c r="M1191" s="54"/>
    </row>
    <row r="1192" spans="3:13" s="343" customFormat="1" x14ac:dyDescent="0.3">
      <c r="C1192" s="32"/>
      <c r="J1192" s="54"/>
      <c r="K1192" s="54"/>
      <c r="L1192" s="54"/>
      <c r="M1192" s="54"/>
    </row>
    <row r="1193" spans="3:13" s="343" customFormat="1" x14ac:dyDescent="0.3">
      <c r="C1193" s="32"/>
      <c r="J1193" s="54"/>
      <c r="K1193" s="54"/>
      <c r="L1193" s="54"/>
      <c r="M1193" s="54"/>
    </row>
    <row r="1194" spans="3:13" s="343" customFormat="1" x14ac:dyDescent="0.3">
      <c r="C1194" s="32"/>
      <c r="J1194" s="54"/>
      <c r="K1194" s="54"/>
      <c r="L1194" s="54"/>
      <c r="M1194" s="54"/>
    </row>
    <row r="1195" spans="3:13" s="343" customFormat="1" x14ac:dyDescent="0.3">
      <c r="C1195" s="32"/>
      <c r="J1195" s="54"/>
      <c r="K1195" s="54"/>
      <c r="L1195" s="54"/>
      <c r="M1195" s="54"/>
    </row>
    <row r="1196" spans="3:13" s="343" customFormat="1" x14ac:dyDescent="0.3">
      <c r="C1196" s="32"/>
      <c r="J1196" s="54"/>
      <c r="K1196" s="54"/>
      <c r="L1196" s="54"/>
      <c r="M1196" s="54"/>
    </row>
    <row r="1197" spans="3:13" s="343" customFormat="1" x14ac:dyDescent="0.3">
      <c r="C1197" s="32"/>
      <c r="J1197" s="54"/>
      <c r="K1197" s="54"/>
      <c r="L1197" s="54"/>
      <c r="M1197" s="54"/>
    </row>
    <row r="1198" spans="3:13" s="343" customFormat="1" x14ac:dyDescent="0.3">
      <c r="C1198" s="32"/>
      <c r="J1198" s="54"/>
      <c r="K1198" s="54"/>
      <c r="L1198" s="54"/>
      <c r="M1198" s="54"/>
    </row>
    <row r="1199" spans="3:13" s="343" customFormat="1" x14ac:dyDescent="0.3">
      <c r="C1199" s="32"/>
      <c r="J1199" s="54"/>
      <c r="K1199" s="54"/>
      <c r="L1199" s="54"/>
      <c r="M1199" s="54"/>
    </row>
    <row r="1200" spans="3:13" s="343" customFormat="1" x14ac:dyDescent="0.3">
      <c r="C1200" s="32"/>
      <c r="J1200" s="54"/>
      <c r="K1200" s="54"/>
      <c r="L1200" s="54"/>
      <c r="M1200" s="54"/>
    </row>
    <row r="1201" spans="3:13" s="343" customFormat="1" x14ac:dyDescent="0.3">
      <c r="C1201" s="32"/>
      <c r="J1201" s="54"/>
      <c r="K1201" s="54"/>
      <c r="L1201" s="54"/>
      <c r="M1201" s="54"/>
    </row>
    <row r="1202" spans="3:13" s="343" customFormat="1" x14ac:dyDescent="0.3">
      <c r="C1202" s="32"/>
      <c r="J1202" s="54"/>
      <c r="K1202" s="54"/>
      <c r="L1202" s="54"/>
      <c r="M1202" s="54"/>
    </row>
    <row r="1203" spans="3:13" s="343" customFormat="1" x14ac:dyDescent="0.3">
      <c r="C1203" s="32"/>
      <c r="J1203" s="54"/>
      <c r="K1203" s="54"/>
      <c r="L1203" s="54"/>
      <c r="M1203" s="54"/>
    </row>
    <row r="1204" spans="3:13" s="343" customFormat="1" x14ac:dyDescent="0.3">
      <c r="C1204" s="32"/>
      <c r="J1204" s="54"/>
      <c r="K1204" s="54"/>
      <c r="L1204" s="54"/>
      <c r="M1204" s="54"/>
    </row>
    <row r="1205" spans="3:13" s="343" customFormat="1" x14ac:dyDescent="0.3">
      <c r="C1205" s="32"/>
      <c r="J1205" s="54"/>
      <c r="K1205" s="54"/>
      <c r="L1205" s="54"/>
      <c r="M1205" s="54"/>
    </row>
    <row r="1206" spans="3:13" s="343" customFormat="1" x14ac:dyDescent="0.3">
      <c r="C1206" s="32"/>
      <c r="J1206" s="54"/>
      <c r="K1206" s="54"/>
      <c r="L1206" s="54"/>
      <c r="M1206" s="54"/>
    </row>
    <row r="1207" spans="3:13" s="343" customFormat="1" x14ac:dyDescent="0.3">
      <c r="C1207" s="32"/>
      <c r="J1207" s="54"/>
      <c r="K1207" s="54"/>
      <c r="L1207" s="54"/>
      <c r="M1207" s="54"/>
    </row>
    <row r="1208" spans="3:13" s="343" customFormat="1" x14ac:dyDescent="0.3">
      <c r="C1208" s="32"/>
      <c r="J1208" s="54"/>
      <c r="K1208" s="54"/>
      <c r="L1208" s="54"/>
      <c r="M1208" s="54"/>
    </row>
    <row r="1209" spans="3:13" s="343" customFormat="1" x14ac:dyDescent="0.3">
      <c r="C1209" s="32"/>
      <c r="J1209" s="54"/>
      <c r="K1209" s="54"/>
      <c r="L1209" s="54"/>
      <c r="M1209" s="54"/>
    </row>
    <row r="1210" spans="3:13" s="343" customFormat="1" x14ac:dyDescent="0.3">
      <c r="C1210" s="32"/>
      <c r="J1210" s="54"/>
      <c r="K1210" s="54"/>
      <c r="L1210" s="54"/>
      <c r="M1210" s="54"/>
    </row>
    <row r="1211" spans="3:13" s="343" customFormat="1" x14ac:dyDescent="0.3">
      <c r="C1211" s="32"/>
      <c r="J1211" s="54"/>
      <c r="K1211" s="54"/>
      <c r="L1211" s="54"/>
      <c r="M1211" s="54"/>
    </row>
    <row r="1212" spans="3:13" s="343" customFormat="1" x14ac:dyDescent="0.3">
      <c r="C1212" s="32"/>
      <c r="J1212" s="54"/>
      <c r="K1212" s="54"/>
      <c r="L1212" s="54"/>
      <c r="M1212" s="54"/>
    </row>
    <row r="1213" spans="3:13" s="343" customFormat="1" x14ac:dyDescent="0.3">
      <c r="C1213" s="32"/>
      <c r="J1213" s="54"/>
      <c r="K1213" s="54"/>
      <c r="L1213" s="54"/>
      <c r="M1213" s="54"/>
    </row>
    <row r="1214" spans="3:13" s="343" customFormat="1" x14ac:dyDescent="0.3">
      <c r="C1214" s="32"/>
      <c r="J1214" s="54"/>
      <c r="K1214" s="54"/>
      <c r="L1214" s="54"/>
      <c r="M1214" s="54"/>
    </row>
    <row r="1215" spans="3:13" s="343" customFormat="1" x14ac:dyDescent="0.3">
      <c r="C1215" s="32"/>
      <c r="J1215" s="54"/>
      <c r="K1215" s="54"/>
      <c r="L1215" s="54"/>
      <c r="M1215" s="54"/>
    </row>
    <row r="1216" spans="3:13" s="343" customFormat="1" x14ac:dyDescent="0.3">
      <c r="C1216" s="32"/>
      <c r="J1216" s="54"/>
      <c r="K1216" s="54"/>
      <c r="L1216" s="54"/>
      <c r="M1216" s="54"/>
    </row>
    <row r="1217" spans="3:13" s="343" customFormat="1" x14ac:dyDescent="0.3">
      <c r="C1217" s="32"/>
      <c r="J1217" s="54"/>
      <c r="K1217" s="54"/>
      <c r="L1217" s="54"/>
      <c r="M1217" s="54"/>
    </row>
    <row r="1218" spans="3:13" s="343" customFormat="1" x14ac:dyDescent="0.3">
      <c r="C1218" s="32"/>
      <c r="J1218" s="54"/>
      <c r="K1218" s="54"/>
      <c r="L1218" s="54"/>
      <c r="M1218" s="54"/>
    </row>
    <row r="1219" spans="3:13" s="343" customFormat="1" x14ac:dyDescent="0.3">
      <c r="C1219" s="32"/>
      <c r="J1219" s="54"/>
      <c r="K1219" s="54"/>
      <c r="L1219" s="54"/>
      <c r="M1219" s="54"/>
    </row>
    <row r="1220" spans="3:13" s="343" customFormat="1" x14ac:dyDescent="0.3">
      <c r="C1220" s="32"/>
      <c r="J1220" s="54"/>
      <c r="K1220" s="54"/>
      <c r="L1220" s="54"/>
      <c r="M1220" s="54"/>
    </row>
    <row r="1221" spans="3:13" s="343" customFormat="1" x14ac:dyDescent="0.3">
      <c r="C1221" s="32"/>
      <c r="J1221" s="54"/>
      <c r="K1221" s="54"/>
      <c r="L1221" s="54"/>
      <c r="M1221" s="54"/>
    </row>
    <row r="1222" spans="3:13" s="343" customFormat="1" x14ac:dyDescent="0.3">
      <c r="C1222" s="32"/>
      <c r="J1222" s="54"/>
      <c r="K1222" s="54"/>
      <c r="L1222" s="54"/>
      <c r="M1222" s="54"/>
    </row>
    <row r="1223" spans="3:13" s="343" customFormat="1" x14ac:dyDescent="0.3">
      <c r="C1223" s="32"/>
      <c r="J1223" s="54"/>
      <c r="K1223" s="54"/>
      <c r="L1223" s="54"/>
      <c r="M1223" s="54"/>
    </row>
    <row r="1224" spans="3:13" s="343" customFormat="1" x14ac:dyDescent="0.3">
      <c r="C1224" s="32"/>
      <c r="J1224" s="54"/>
      <c r="K1224" s="54"/>
      <c r="L1224" s="54"/>
      <c r="M1224" s="54"/>
    </row>
    <row r="1225" spans="3:13" s="343" customFormat="1" x14ac:dyDescent="0.3">
      <c r="C1225" s="32"/>
      <c r="J1225" s="54"/>
      <c r="K1225" s="54"/>
      <c r="L1225" s="54"/>
      <c r="M1225" s="54"/>
    </row>
    <row r="1226" spans="3:13" s="343" customFormat="1" x14ac:dyDescent="0.3">
      <c r="C1226" s="32"/>
      <c r="J1226" s="54"/>
      <c r="K1226" s="54"/>
      <c r="L1226" s="54"/>
      <c r="M1226" s="54"/>
    </row>
    <row r="1227" spans="3:13" s="343" customFormat="1" x14ac:dyDescent="0.3">
      <c r="C1227" s="32"/>
      <c r="J1227" s="54"/>
      <c r="K1227" s="54"/>
      <c r="L1227" s="54"/>
      <c r="M1227" s="54"/>
    </row>
    <row r="1228" spans="3:13" s="343" customFormat="1" x14ac:dyDescent="0.3">
      <c r="C1228" s="32"/>
      <c r="J1228" s="54"/>
      <c r="K1228" s="54"/>
      <c r="L1228" s="54"/>
      <c r="M1228" s="54"/>
    </row>
    <row r="1229" spans="3:13" s="343" customFormat="1" x14ac:dyDescent="0.3">
      <c r="C1229" s="32"/>
      <c r="J1229" s="54"/>
      <c r="K1229" s="54"/>
      <c r="L1229" s="54"/>
      <c r="M1229" s="54"/>
    </row>
    <row r="1230" spans="3:13" s="343" customFormat="1" x14ac:dyDescent="0.3">
      <c r="C1230" s="32"/>
      <c r="J1230" s="54"/>
      <c r="K1230" s="54"/>
      <c r="L1230" s="54"/>
      <c r="M1230" s="54"/>
    </row>
    <row r="1231" spans="3:13" s="343" customFormat="1" x14ac:dyDescent="0.3">
      <c r="C1231" s="32"/>
      <c r="J1231" s="54"/>
      <c r="K1231" s="54"/>
      <c r="L1231" s="54"/>
      <c r="M1231" s="54"/>
    </row>
    <row r="1232" spans="3:13" s="343" customFormat="1" x14ac:dyDescent="0.3">
      <c r="C1232" s="32"/>
      <c r="J1232" s="54"/>
      <c r="K1232" s="54"/>
      <c r="L1232" s="54"/>
      <c r="M1232" s="54"/>
    </row>
    <row r="1233" spans="3:13" s="343" customFormat="1" x14ac:dyDescent="0.3">
      <c r="C1233" s="32"/>
      <c r="J1233" s="54"/>
      <c r="K1233" s="54"/>
      <c r="L1233" s="54"/>
      <c r="M1233" s="54"/>
    </row>
    <row r="1234" spans="3:13" s="343" customFormat="1" x14ac:dyDescent="0.3">
      <c r="C1234" s="32"/>
      <c r="J1234" s="54"/>
      <c r="K1234" s="54"/>
      <c r="L1234" s="54"/>
      <c r="M1234" s="54"/>
    </row>
    <row r="1235" spans="3:13" s="343" customFormat="1" x14ac:dyDescent="0.3">
      <c r="C1235" s="32"/>
      <c r="J1235" s="54"/>
      <c r="K1235" s="54"/>
      <c r="L1235" s="54"/>
      <c r="M1235" s="54"/>
    </row>
    <row r="1236" spans="3:13" s="343" customFormat="1" x14ac:dyDescent="0.3">
      <c r="C1236" s="32"/>
      <c r="J1236" s="54"/>
      <c r="K1236" s="54"/>
      <c r="L1236" s="54"/>
      <c r="M1236" s="54"/>
    </row>
    <row r="1237" spans="3:13" s="343" customFormat="1" x14ac:dyDescent="0.3">
      <c r="C1237" s="32"/>
      <c r="J1237" s="54"/>
      <c r="K1237" s="54"/>
      <c r="L1237" s="54"/>
      <c r="M1237" s="54"/>
    </row>
    <row r="1238" spans="3:13" s="343" customFormat="1" x14ac:dyDescent="0.3">
      <c r="C1238" s="32"/>
      <c r="J1238" s="54"/>
      <c r="K1238" s="54"/>
      <c r="L1238" s="54"/>
      <c r="M1238" s="54"/>
    </row>
    <row r="1239" spans="3:13" s="343" customFormat="1" x14ac:dyDescent="0.3">
      <c r="C1239" s="32"/>
      <c r="J1239" s="54"/>
      <c r="K1239" s="54"/>
      <c r="L1239" s="54"/>
      <c r="M1239" s="54"/>
    </row>
    <row r="1240" spans="3:13" s="343" customFormat="1" x14ac:dyDescent="0.3">
      <c r="C1240" s="32"/>
      <c r="J1240" s="54"/>
      <c r="K1240" s="54"/>
      <c r="L1240" s="54"/>
      <c r="M1240" s="54"/>
    </row>
    <row r="1241" spans="3:13" s="343" customFormat="1" x14ac:dyDescent="0.3">
      <c r="C1241" s="32"/>
      <c r="J1241" s="54"/>
      <c r="K1241" s="54"/>
      <c r="L1241" s="54"/>
      <c r="M1241" s="54"/>
    </row>
    <row r="1242" spans="3:13" s="343" customFormat="1" x14ac:dyDescent="0.3">
      <c r="C1242" s="32"/>
      <c r="J1242" s="54"/>
      <c r="K1242" s="54"/>
      <c r="L1242" s="54"/>
      <c r="M1242" s="54"/>
    </row>
    <row r="1243" spans="3:13" s="343" customFormat="1" x14ac:dyDescent="0.3">
      <c r="C1243" s="32"/>
      <c r="J1243" s="54"/>
      <c r="K1243" s="54"/>
      <c r="L1243" s="54"/>
      <c r="M1243" s="54"/>
    </row>
    <row r="1244" spans="3:13" s="343" customFormat="1" x14ac:dyDescent="0.3">
      <c r="C1244" s="32"/>
      <c r="J1244" s="54"/>
      <c r="K1244" s="54"/>
      <c r="L1244" s="54"/>
      <c r="M1244" s="54"/>
    </row>
    <row r="1245" spans="3:13" s="343" customFormat="1" x14ac:dyDescent="0.3">
      <c r="C1245" s="32"/>
      <c r="J1245" s="54"/>
      <c r="K1245" s="54"/>
      <c r="L1245" s="54"/>
      <c r="M1245" s="54"/>
    </row>
    <row r="1246" spans="3:13" s="343" customFormat="1" x14ac:dyDescent="0.3">
      <c r="C1246" s="32"/>
      <c r="J1246" s="54"/>
      <c r="K1246" s="54"/>
      <c r="L1246" s="54"/>
      <c r="M1246" s="54"/>
    </row>
    <row r="1247" spans="3:13" s="343" customFormat="1" x14ac:dyDescent="0.3">
      <c r="C1247" s="32"/>
      <c r="J1247" s="54"/>
      <c r="K1247" s="54"/>
      <c r="L1247" s="54"/>
      <c r="M1247" s="54"/>
    </row>
    <row r="1248" spans="3:13" s="343" customFormat="1" x14ac:dyDescent="0.3">
      <c r="C1248" s="32"/>
      <c r="J1248" s="54"/>
      <c r="K1248" s="54"/>
      <c r="L1248" s="54"/>
      <c r="M1248" s="54"/>
    </row>
    <row r="1249" spans="3:13" s="343" customFormat="1" x14ac:dyDescent="0.3">
      <c r="C1249" s="32"/>
      <c r="J1249" s="54"/>
      <c r="K1249" s="54"/>
      <c r="L1249" s="54"/>
      <c r="M1249" s="54"/>
    </row>
    <row r="1250" spans="3:13" s="343" customFormat="1" x14ac:dyDescent="0.3">
      <c r="C1250" s="32"/>
      <c r="J1250" s="54"/>
      <c r="K1250" s="54"/>
      <c r="L1250" s="54"/>
      <c r="M1250" s="54"/>
    </row>
    <row r="1251" spans="3:13" s="343" customFormat="1" x14ac:dyDescent="0.3">
      <c r="C1251" s="32"/>
      <c r="J1251" s="54"/>
      <c r="K1251" s="54"/>
      <c r="L1251" s="54"/>
      <c r="M1251" s="54"/>
    </row>
    <row r="1252" spans="3:13" s="343" customFormat="1" x14ac:dyDescent="0.3">
      <c r="C1252" s="32"/>
      <c r="J1252" s="54"/>
      <c r="K1252" s="54"/>
      <c r="L1252" s="54"/>
      <c r="M1252" s="54"/>
    </row>
    <row r="1253" spans="3:13" s="343" customFormat="1" x14ac:dyDescent="0.3">
      <c r="C1253" s="32"/>
      <c r="J1253" s="54"/>
      <c r="K1253" s="54"/>
      <c r="L1253" s="54"/>
      <c r="M1253" s="54"/>
    </row>
    <row r="1254" spans="3:13" s="343" customFormat="1" x14ac:dyDescent="0.3">
      <c r="C1254" s="32"/>
      <c r="J1254" s="54"/>
      <c r="K1254" s="54"/>
      <c r="L1254" s="54"/>
      <c r="M1254" s="54"/>
    </row>
    <row r="1255" spans="3:13" s="343" customFormat="1" x14ac:dyDescent="0.3">
      <c r="C1255" s="32"/>
      <c r="J1255" s="54"/>
      <c r="K1255" s="54"/>
      <c r="L1255" s="54"/>
      <c r="M1255" s="54"/>
    </row>
    <row r="1256" spans="3:13" s="343" customFormat="1" x14ac:dyDescent="0.3">
      <c r="C1256" s="32"/>
      <c r="J1256" s="54"/>
      <c r="K1256" s="54"/>
      <c r="L1256" s="54"/>
      <c r="M1256" s="54"/>
    </row>
    <row r="1257" spans="3:13" s="343" customFormat="1" x14ac:dyDescent="0.3">
      <c r="C1257" s="32"/>
      <c r="J1257" s="54"/>
      <c r="K1257" s="54"/>
      <c r="L1257" s="54"/>
      <c r="M1257" s="54"/>
    </row>
    <row r="1258" spans="3:13" s="343" customFormat="1" x14ac:dyDescent="0.3">
      <c r="C1258" s="32"/>
      <c r="J1258" s="54"/>
      <c r="K1258" s="54"/>
      <c r="L1258" s="54"/>
      <c r="M1258" s="54"/>
    </row>
    <row r="1259" spans="3:13" s="343" customFormat="1" x14ac:dyDescent="0.3">
      <c r="C1259" s="32"/>
      <c r="J1259" s="54"/>
      <c r="K1259" s="54"/>
      <c r="L1259" s="54"/>
      <c r="M1259" s="54"/>
    </row>
    <row r="1260" spans="3:13" s="343" customFormat="1" x14ac:dyDescent="0.3">
      <c r="C1260" s="32"/>
      <c r="J1260" s="54"/>
      <c r="K1260" s="54"/>
      <c r="L1260" s="54"/>
      <c r="M1260" s="54"/>
    </row>
    <row r="1261" spans="3:13" s="343" customFormat="1" x14ac:dyDescent="0.3">
      <c r="C1261" s="32"/>
      <c r="J1261" s="54"/>
      <c r="K1261" s="54"/>
      <c r="L1261" s="54"/>
      <c r="M1261" s="54"/>
    </row>
    <row r="1262" spans="3:13" s="343" customFormat="1" x14ac:dyDescent="0.3">
      <c r="C1262" s="32"/>
      <c r="J1262" s="54"/>
      <c r="K1262" s="54"/>
      <c r="L1262" s="54"/>
      <c r="M1262" s="54"/>
    </row>
    <row r="1263" spans="3:13" s="343" customFormat="1" x14ac:dyDescent="0.3">
      <c r="C1263" s="32"/>
      <c r="J1263" s="54"/>
      <c r="K1263" s="54"/>
      <c r="L1263" s="54"/>
      <c r="M1263" s="54"/>
    </row>
    <row r="1264" spans="3:13" s="343" customFormat="1" x14ac:dyDescent="0.3">
      <c r="C1264" s="32"/>
      <c r="J1264" s="54"/>
      <c r="K1264" s="54"/>
      <c r="L1264" s="54"/>
      <c r="M1264" s="54"/>
    </row>
    <row r="1265" spans="3:13" s="343" customFormat="1" x14ac:dyDescent="0.3">
      <c r="C1265" s="32"/>
      <c r="J1265" s="54"/>
      <c r="K1265" s="54"/>
      <c r="L1265" s="54"/>
      <c r="M1265" s="54"/>
    </row>
    <row r="1266" spans="3:13" s="343" customFormat="1" x14ac:dyDescent="0.3">
      <c r="C1266" s="32"/>
      <c r="J1266" s="54"/>
      <c r="K1266" s="54"/>
      <c r="L1266" s="54"/>
      <c r="M1266" s="54"/>
    </row>
    <row r="1267" spans="3:13" s="343" customFormat="1" x14ac:dyDescent="0.3">
      <c r="C1267" s="32"/>
      <c r="J1267" s="54"/>
      <c r="K1267" s="54"/>
      <c r="L1267" s="54"/>
      <c r="M1267" s="54"/>
    </row>
    <row r="1268" spans="3:13" s="343" customFormat="1" x14ac:dyDescent="0.3">
      <c r="C1268" s="32"/>
      <c r="J1268" s="54"/>
      <c r="K1268" s="54"/>
      <c r="L1268" s="54"/>
      <c r="M1268" s="54"/>
    </row>
    <row r="1269" spans="3:13" s="343" customFormat="1" x14ac:dyDescent="0.3">
      <c r="C1269" s="32"/>
      <c r="J1269" s="54"/>
      <c r="K1269" s="54"/>
      <c r="L1269" s="54"/>
      <c r="M1269" s="54"/>
    </row>
    <row r="1270" spans="3:13" s="343" customFormat="1" x14ac:dyDescent="0.3">
      <c r="C1270" s="32"/>
      <c r="J1270" s="54"/>
      <c r="K1270" s="54"/>
      <c r="L1270" s="54"/>
      <c r="M1270" s="54"/>
    </row>
    <row r="1271" spans="3:13" s="343" customFormat="1" x14ac:dyDescent="0.3">
      <c r="C1271" s="32"/>
      <c r="J1271" s="54"/>
      <c r="K1271" s="54"/>
      <c r="L1271" s="54"/>
      <c r="M1271" s="54"/>
    </row>
    <row r="1272" spans="3:13" s="343" customFormat="1" x14ac:dyDescent="0.3">
      <c r="C1272" s="32"/>
      <c r="J1272" s="54"/>
      <c r="K1272" s="54"/>
      <c r="L1272" s="54"/>
      <c r="M1272" s="54"/>
    </row>
    <row r="1273" spans="3:13" s="343" customFormat="1" x14ac:dyDescent="0.3">
      <c r="C1273" s="32"/>
      <c r="J1273" s="54"/>
      <c r="K1273" s="54"/>
      <c r="L1273" s="54"/>
      <c r="M1273" s="54"/>
    </row>
    <row r="1274" spans="3:13" s="343" customFormat="1" x14ac:dyDescent="0.3">
      <c r="C1274" s="32"/>
      <c r="J1274" s="54"/>
      <c r="K1274" s="54"/>
      <c r="L1274" s="54"/>
      <c r="M1274" s="54"/>
    </row>
    <row r="1275" spans="3:13" s="343" customFormat="1" x14ac:dyDescent="0.3">
      <c r="C1275" s="32"/>
      <c r="J1275" s="54"/>
      <c r="K1275" s="54"/>
      <c r="L1275" s="54"/>
      <c r="M1275" s="54"/>
    </row>
    <row r="1276" spans="3:13" s="343" customFormat="1" x14ac:dyDescent="0.3">
      <c r="C1276" s="32"/>
      <c r="J1276" s="54"/>
      <c r="K1276" s="54"/>
      <c r="L1276" s="54"/>
      <c r="M1276" s="54"/>
    </row>
    <row r="1277" spans="3:13" s="343" customFormat="1" x14ac:dyDescent="0.3">
      <c r="C1277" s="32"/>
      <c r="J1277" s="54"/>
      <c r="K1277" s="54"/>
      <c r="L1277" s="54"/>
      <c r="M1277" s="54"/>
    </row>
    <row r="1278" spans="3:13" s="343" customFormat="1" x14ac:dyDescent="0.3">
      <c r="C1278" s="32"/>
      <c r="J1278" s="54"/>
      <c r="K1278" s="54"/>
      <c r="L1278" s="54"/>
      <c r="M1278" s="54"/>
    </row>
    <row r="1279" spans="3:13" s="343" customFormat="1" x14ac:dyDescent="0.3">
      <c r="C1279" s="32"/>
      <c r="J1279" s="54"/>
      <c r="K1279" s="54"/>
      <c r="L1279" s="54"/>
      <c r="M1279" s="54"/>
    </row>
    <row r="1280" spans="3:13" s="343" customFormat="1" x14ac:dyDescent="0.3">
      <c r="C1280" s="32"/>
      <c r="J1280" s="54"/>
      <c r="K1280" s="54"/>
      <c r="L1280" s="54"/>
      <c r="M1280" s="54"/>
    </row>
    <row r="1281" spans="3:13" s="343" customFormat="1" x14ac:dyDescent="0.3">
      <c r="C1281" s="32"/>
      <c r="J1281" s="54"/>
      <c r="K1281" s="54"/>
      <c r="L1281" s="54"/>
      <c r="M1281" s="54"/>
    </row>
    <row r="1282" spans="3:13" s="343" customFormat="1" x14ac:dyDescent="0.3">
      <c r="C1282" s="32"/>
      <c r="J1282" s="54"/>
      <c r="K1282" s="54"/>
      <c r="L1282" s="54"/>
      <c r="M1282" s="54"/>
    </row>
    <row r="1283" spans="3:13" s="343" customFormat="1" x14ac:dyDescent="0.3">
      <c r="C1283" s="32"/>
      <c r="J1283" s="54"/>
      <c r="K1283" s="54"/>
      <c r="L1283" s="54"/>
      <c r="M1283" s="54"/>
    </row>
    <row r="1284" spans="3:13" s="343" customFormat="1" x14ac:dyDescent="0.3">
      <c r="C1284" s="32"/>
      <c r="J1284" s="54"/>
      <c r="K1284" s="54"/>
      <c r="L1284" s="54"/>
      <c r="M1284" s="54"/>
    </row>
    <row r="1285" spans="3:13" s="343" customFormat="1" x14ac:dyDescent="0.3">
      <c r="C1285" s="32"/>
      <c r="J1285" s="54"/>
      <c r="K1285" s="54"/>
      <c r="L1285" s="54"/>
      <c r="M1285" s="54"/>
    </row>
    <row r="1286" spans="3:13" s="343" customFormat="1" x14ac:dyDescent="0.3">
      <c r="C1286" s="32"/>
      <c r="J1286" s="54"/>
      <c r="K1286" s="54"/>
      <c r="L1286" s="54"/>
      <c r="M1286" s="54"/>
    </row>
    <row r="1287" spans="3:13" s="343" customFormat="1" x14ac:dyDescent="0.3">
      <c r="C1287" s="32"/>
      <c r="J1287" s="54"/>
      <c r="K1287" s="54"/>
      <c r="L1287" s="54"/>
      <c r="M1287" s="54"/>
    </row>
    <row r="1288" spans="3:13" s="343" customFormat="1" x14ac:dyDescent="0.3">
      <c r="C1288" s="32"/>
      <c r="J1288" s="54"/>
      <c r="K1288" s="54"/>
      <c r="L1288" s="54"/>
      <c r="M1288" s="54"/>
    </row>
    <row r="1289" spans="3:13" s="343" customFormat="1" x14ac:dyDescent="0.3">
      <c r="C1289" s="32"/>
      <c r="J1289" s="54"/>
      <c r="K1289" s="54"/>
      <c r="L1289" s="54"/>
      <c r="M1289" s="54"/>
    </row>
    <row r="1290" spans="3:13" s="343" customFormat="1" x14ac:dyDescent="0.3">
      <c r="C1290" s="32"/>
      <c r="J1290" s="54"/>
      <c r="K1290" s="54"/>
      <c r="L1290" s="54"/>
      <c r="M1290" s="54"/>
    </row>
    <row r="1291" spans="3:13" s="343" customFormat="1" x14ac:dyDescent="0.3">
      <c r="C1291" s="32"/>
      <c r="J1291" s="54"/>
      <c r="K1291" s="54"/>
      <c r="L1291" s="54"/>
      <c r="M1291" s="54"/>
    </row>
    <row r="1292" spans="3:13" s="343" customFormat="1" x14ac:dyDescent="0.3">
      <c r="C1292" s="32"/>
      <c r="J1292" s="54"/>
      <c r="K1292" s="54"/>
      <c r="L1292" s="54"/>
      <c r="M1292" s="54"/>
    </row>
    <row r="1293" spans="3:13" s="343" customFormat="1" x14ac:dyDescent="0.3">
      <c r="C1293" s="32"/>
      <c r="J1293" s="54"/>
      <c r="K1293" s="54"/>
      <c r="L1293" s="54"/>
      <c r="M1293" s="54"/>
    </row>
    <row r="1294" spans="3:13" s="343" customFormat="1" x14ac:dyDescent="0.3">
      <c r="C1294" s="32"/>
      <c r="J1294" s="54"/>
      <c r="K1294" s="54"/>
      <c r="L1294" s="54"/>
      <c r="M1294" s="54"/>
    </row>
    <row r="1295" spans="3:13" s="343" customFormat="1" x14ac:dyDescent="0.3">
      <c r="C1295" s="32"/>
      <c r="J1295" s="54"/>
      <c r="K1295" s="54"/>
      <c r="L1295" s="54"/>
      <c r="M1295" s="54"/>
    </row>
    <row r="1296" spans="3:13" s="343" customFormat="1" x14ac:dyDescent="0.3">
      <c r="C1296" s="32"/>
      <c r="J1296" s="54"/>
      <c r="K1296" s="54"/>
      <c r="L1296" s="54"/>
      <c r="M1296" s="54"/>
    </row>
    <row r="1297" spans="3:13" s="343" customFormat="1" x14ac:dyDescent="0.3">
      <c r="C1297" s="32"/>
      <c r="J1297" s="54"/>
      <c r="K1297" s="54"/>
      <c r="L1297" s="54"/>
      <c r="M1297" s="54"/>
    </row>
    <row r="1298" spans="3:13" s="343" customFormat="1" x14ac:dyDescent="0.3">
      <c r="C1298" s="32"/>
      <c r="J1298" s="54"/>
      <c r="K1298" s="54"/>
      <c r="L1298" s="54"/>
      <c r="M1298" s="54"/>
    </row>
    <row r="1299" spans="3:13" s="343" customFormat="1" x14ac:dyDescent="0.3">
      <c r="C1299" s="32"/>
      <c r="J1299" s="54"/>
      <c r="K1299" s="54"/>
      <c r="L1299" s="54"/>
      <c r="M1299" s="54"/>
    </row>
    <row r="1300" spans="3:13" s="343" customFormat="1" x14ac:dyDescent="0.3">
      <c r="C1300" s="32"/>
      <c r="J1300" s="54"/>
      <c r="K1300" s="54"/>
      <c r="L1300" s="54"/>
      <c r="M1300" s="54"/>
    </row>
    <row r="1301" spans="3:13" s="343" customFormat="1" x14ac:dyDescent="0.3">
      <c r="C1301" s="32"/>
      <c r="J1301" s="54"/>
      <c r="K1301" s="54"/>
      <c r="L1301" s="54"/>
      <c r="M1301" s="54"/>
    </row>
    <row r="1302" spans="3:13" s="343" customFormat="1" x14ac:dyDescent="0.3">
      <c r="C1302" s="32"/>
      <c r="J1302" s="54"/>
      <c r="K1302" s="54"/>
      <c r="L1302" s="54"/>
      <c r="M1302" s="54"/>
    </row>
    <row r="1303" spans="3:13" s="343" customFormat="1" x14ac:dyDescent="0.3">
      <c r="C1303" s="32"/>
      <c r="J1303" s="54"/>
      <c r="K1303" s="54"/>
      <c r="L1303" s="54"/>
      <c r="M1303" s="54"/>
    </row>
    <row r="1304" spans="3:13" s="343" customFormat="1" x14ac:dyDescent="0.3">
      <c r="C1304" s="32"/>
      <c r="J1304" s="54"/>
      <c r="K1304" s="54"/>
      <c r="L1304" s="54"/>
      <c r="M1304" s="54"/>
    </row>
    <row r="1305" spans="3:13" s="343" customFormat="1" x14ac:dyDescent="0.3">
      <c r="C1305" s="32"/>
      <c r="J1305" s="54"/>
      <c r="K1305" s="54"/>
      <c r="L1305" s="54"/>
      <c r="M1305" s="54"/>
    </row>
    <row r="1306" spans="3:13" s="343" customFormat="1" x14ac:dyDescent="0.3">
      <c r="C1306" s="32"/>
      <c r="J1306" s="54"/>
      <c r="K1306" s="54"/>
      <c r="L1306" s="54"/>
      <c r="M1306" s="54"/>
    </row>
    <row r="1307" spans="3:13" s="343" customFormat="1" x14ac:dyDescent="0.3">
      <c r="C1307" s="32"/>
      <c r="J1307" s="54"/>
      <c r="K1307" s="54"/>
      <c r="L1307" s="54"/>
      <c r="M1307" s="54"/>
    </row>
    <row r="1308" spans="3:13" s="343" customFormat="1" x14ac:dyDescent="0.3">
      <c r="C1308" s="32"/>
      <c r="J1308" s="54"/>
      <c r="K1308" s="54"/>
      <c r="L1308" s="54"/>
      <c r="M1308" s="54"/>
    </row>
    <row r="1309" spans="3:13" s="343" customFormat="1" x14ac:dyDescent="0.3">
      <c r="C1309" s="32"/>
      <c r="J1309" s="54"/>
      <c r="K1309" s="54"/>
      <c r="L1309" s="54"/>
      <c r="M1309" s="54"/>
    </row>
    <row r="1310" spans="3:13" s="343" customFormat="1" x14ac:dyDescent="0.3">
      <c r="C1310" s="32"/>
      <c r="J1310" s="54"/>
      <c r="K1310" s="54"/>
      <c r="L1310" s="54"/>
      <c r="M1310" s="54"/>
    </row>
    <row r="1311" spans="3:13" s="343" customFormat="1" x14ac:dyDescent="0.3">
      <c r="C1311" s="32"/>
      <c r="J1311" s="54"/>
      <c r="K1311" s="54"/>
      <c r="L1311" s="54"/>
      <c r="M1311" s="54"/>
    </row>
    <row r="1312" spans="3:13" s="343" customFormat="1" x14ac:dyDescent="0.3">
      <c r="C1312" s="32"/>
      <c r="J1312" s="54"/>
      <c r="K1312" s="54"/>
      <c r="L1312" s="54"/>
      <c r="M1312" s="54"/>
    </row>
    <row r="1313" spans="3:13" s="343" customFormat="1" x14ac:dyDescent="0.3">
      <c r="C1313" s="32"/>
      <c r="J1313" s="54"/>
      <c r="K1313" s="54"/>
      <c r="L1313" s="54"/>
      <c r="M1313" s="54"/>
    </row>
    <row r="1314" spans="3:13" s="343" customFormat="1" x14ac:dyDescent="0.3">
      <c r="C1314" s="32"/>
      <c r="J1314" s="54"/>
      <c r="K1314" s="54"/>
      <c r="L1314" s="54"/>
      <c r="M1314" s="54"/>
    </row>
    <row r="1315" spans="3:13" s="343" customFormat="1" x14ac:dyDescent="0.3">
      <c r="C1315" s="32"/>
      <c r="J1315" s="54"/>
      <c r="K1315" s="54"/>
      <c r="L1315" s="54"/>
      <c r="M1315" s="54"/>
    </row>
    <row r="1316" spans="3:13" s="343" customFormat="1" x14ac:dyDescent="0.3">
      <c r="C1316" s="32"/>
      <c r="J1316" s="54"/>
      <c r="K1316" s="54"/>
      <c r="L1316" s="54"/>
      <c r="M1316" s="54"/>
    </row>
    <row r="1317" spans="3:13" s="343" customFormat="1" x14ac:dyDescent="0.3">
      <c r="C1317" s="32"/>
      <c r="J1317" s="54"/>
      <c r="K1317" s="54"/>
      <c r="L1317" s="54"/>
      <c r="M1317" s="54"/>
    </row>
    <row r="1318" spans="3:13" s="343" customFormat="1" x14ac:dyDescent="0.3">
      <c r="C1318" s="32"/>
      <c r="J1318" s="54"/>
      <c r="K1318" s="54"/>
      <c r="L1318" s="54"/>
      <c r="M1318" s="54"/>
    </row>
    <row r="1319" spans="3:13" s="343" customFormat="1" x14ac:dyDescent="0.3">
      <c r="C1319" s="32"/>
      <c r="J1319" s="54"/>
      <c r="K1319" s="54"/>
      <c r="L1319" s="54"/>
      <c r="M1319" s="54"/>
    </row>
    <row r="1320" spans="3:13" s="343" customFormat="1" x14ac:dyDescent="0.3">
      <c r="C1320" s="32"/>
      <c r="J1320" s="54"/>
      <c r="K1320" s="54"/>
      <c r="L1320" s="54"/>
      <c r="M1320" s="54"/>
    </row>
    <row r="1321" spans="3:13" s="343" customFormat="1" x14ac:dyDescent="0.3">
      <c r="C1321" s="32"/>
      <c r="J1321" s="54"/>
      <c r="K1321" s="54"/>
      <c r="L1321" s="54"/>
      <c r="M1321" s="54"/>
    </row>
    <row r="1322" spans="3:13" s="343" customFormat="1" x14ac:dyDescent="0.3">
      <c r="C1322" s="32"/>
      <c r="J1322" s="54"/>
      <c r="K1322" s="54"/>
      <c r="L1322" s="54"/>
      <c r="M1322" s="54"/>
    </row>
    <row r="1323" spans="3:13" s="343" customFormat="1" x14ac:dyDescent="0.3">
      <c r="C1323" s="32"/>
      <c r="J1323" s="54"/>
      <c r="K1323" s="54"/>
      <c r="L1323" s="54"/>
      <c r="M1323" s="54"/>
    </row>
    <row r="1324" spans="3:13" s="343" customFormat="1" x14ac:dyDescent="0.3">
      <c r="C1324" s="32"/>
      <c r="J1324" s="54"/>
      <c r="K1324" s="54"/>
      <c r="L1324" s="54"/>
      <c r="M1324" s="54"/>
    </row>
    <row r="1325" spans="3:13" s="343" customFormat="1" x14ac:dyDescent="0.3">
      <c r="C1325" s="32"/>
      <c r="J1325" s="54"/>
      <c r="K1325" s="54"/>
      <c r="L1325" s="54"/>
      <c r="M1325" s="54"/>
    </row>
    <row r="1326" spans="3:13" s="343" customFormat="1" x14ac:dyDescent="0.3">
      <c r="C1326" s="32"/>
      <c r="J1326" s="54"/>
      <c r="K1326" s="54"/>
      <c r="L1326" s="54"/>
      <c r="M1326" s="54"/>
    </row>
    <row r="1327" spans="3:13" s="343" customFormat="1" x14ac:dyDescent="0.3">
      <c r="C1327" s="32"/>
      <c r="J1327" s="54"/>
      <c r="K1327" s="54"/>
      <c r="L1327" s="54"/>
      <c r="M1327" s="54"/>
    </row>
    <row r="1328" spans="3:13" s="343" customFormat="1" x14ac:dyDescent="0.3">
      <c r="C1328" s="32"/>
      <c r="J1328" s="54"/>
      <c r="K1328" s="54"/>
      <c r="L1328" s="54"/>
      <c r="M1328" s="54"/>
    </row>
    <row r="1329" spans="3:13" s="343" customFormat="1" x14ac:dyDescent="0.3">
      <c r="C1329" s="32"/>
      <c r="J1329" s="54"/>
      <c r="K1329" s="54"/>
      <c r="L1329" s="54"/>
      <c r="M1329" s="54"/>
    </row>
    <row r="1330" spans="3:13" s="343" customFormat="1" x14ac:dyDescent="0.3">
      <c r="C1330" s="32"/>
      <c r="J1330" s="54"/>
      <c r="K1330" s="54"/>
      <c r="L1330" s="54"/>
      <c r="M1330" s="54"/>
    </row>
    <row r="1331" spans="3:13" s="343" customFormat="1" x14ac:dyDescent="0.3">
      <c r="C1331" s="32"/>
      <c r="J1331" s="54"/>
      <c r="K1331" s="54"/>
      <c r="L1331" s="54"/>
      <c r="M1331" s="54"/>
    </row>
    <row r="1332" spans="3:13" s="343" customFormat="1" x14ac:dyDescent="0.3">
      <c r="C1332" s="32"/>
      <c r="J1332" s="54"/>
      <c r="K1332" s="54"/>
      <c r="L1332" s="54"/>
      <c r="M1332" s="54"/>
    </row>
    <row r="1333" spans="3:13" s="343" customFormat="1" x14ac:dyDescent="0.3">
      <c r="C1333" s="32"/>
      <c r="J1333" s="54"/>
      <c r="K1333" s="54"/>
      <c r="L1333" s="54"/>
      <c r="M1333" s="54"/>
    </row>
    <row r="1334" spans="3:13" s="343" customFormat="1" x14ac:dyDescent="0.3">
      <c r="C1334" s="32"/>
      <c r="J1334" s="54"/>
      <c r="K1334" s="54"/>
      <c r="L1334" s="54"/>
      <c r="M1334" s="54"/>
    </row>
    <row r="1335" spans="3:13" s="343" customFormat="1" x14ac:dyDescent="0.3">
      <c r="C1335" s="32"/>
      <c r="J1335" s="54"/>
      <c r="K1335" s="54"/>
      <c r="L1335" s="54"/>
      <c r="M1335" s="54"/>
    </row>
    <row r="1336" spans="3:13" s="343" customFormat="1" x14ac:dyDescent="0.3">
      <c r="C1336" s="32"/>
      <c r="J1336" s="54"/>
      <c r="K1336" s="54"/>
      <c r="L1336" s="54"/>
      <c r="M1336" s="54"/>
    </row>
    <row r="1337" spans="3:13" s="343" customFormat="1" x14ac:dyDescent="0.3">
      <c r="C1337" s="32"/>
      <c r="J1337" s="54"/>
      <c r="K1337" s="54"/>
      <c r="L1337" s="54"/>
      <c r="M1337" s="54"/>
    </row>
    <row r="1338" spans="3:13" s="343" customFormat="1" x14ac:dyDescent="0.3">
      <c r="C1338" s="32"/>
      <c r="J1338" s="54"/>
      <c r="K1338" s="54"/>
      <c r="L1338" s="54"/>
      <c r="M1338" s="54"/>
    </row>
    <row r="1339" spans="3:13" s="343" customFormat="1" x14ac:dyDescent="0.3">
      <c r="C1339" s="32"/>
      <c r="J1339" s="54"/>
      <c r="K1339" s="54"/>
      <c r="L1339" s="54"/>
      <c r="M1339" s="54"/>
    </row>
    <row r="1340" spans="3:13" s="343" customFormat="1" x14ac:dyDescent="0.3">
      <c r="C1340" s="32"/>
      <c r="J1340" s="54"/>
      <c r="K1340" s="54"/>
      <c r="L1340" s="54"/>
      <c r="M1340" s="54"/>
    </row>
    <row r="1341" spans="3:13" s="343" customFormat="1" x14ac:dyDescent="0.3">
      <c r="C1341" s="32"/>
      <c r="J1341" s="54"/>
      <c r="K1341" s="54"/>
      <c r="L1341" s="54"/>
      <c r="M1341" s="54"/>
    </row>
    <row r="1342" spans="3:13" s="343" customFormat="1" x14ac:dyDescent="0.3">
      <c r="C1342" s="32"/>
      <c r="J1342" s="54"/>
      <c r="K1342" s="54"/>
      <c r="L1342" s="54"/>
      <c r="M1342" s="54"/>
    </row>
    <row r="1343" spans="3:13" s="343" customFormat="1" x14ac:dyDescent="0.3">
      <c r="C1343" s="32"/>
      <c r="J1343" s="54"/>
      <c r="K1343" s="54"/>
      <c r="L1343" s="54"/>
      <c r="M1343" s="54"/>
    </row>
    <row r="1344" spans="3:13" s="343" customFormat="1" x14ac:dyDescent="0.3">
      <c r="C1344" s="32"/>
      <c r="J1344" s="54"/>
      <c r="K1344" s="54"/>
      <c r="L1344" s="54"/>
      <c r="M1344" s="54"/>
    </row>
    <row r="1345" spans="3:13" s="343" customFormat="1" x14ac:dyDescent="0.3">
      <c r="C1345" s="32"/>
      <c r="J1345" s="54"/>
      <c r="K1345" s="54"/>
      <c r="L1345" s="54"/>
      <c r="M1345" s="54"/>
    </row>
    <row r="1346" spans="3:13" s="343" customFormat="1" x14ac:dyDescent="0.3">
      <c r="C1346" s="32"/>
      <c r="J1346" s="54"/>
      <c r="K1346" s="54"/>
      <c r="L1346" s="54"/>
      <c r="M1346" s="54"/>
    </row>
    <row r="1347" spans="3:13" s="343" customFormat="1" x14ac:dyDescent="0.3">
      <c r="C1347" s="32"/>
      <c r="J1347" s="54"/>
      <c r="K1347" s="54"/>
      <c r="L1347" s="54"/>
      <c r="M1347" s="54"/>
    </row>
    <row r="1348" spans="3:13" s="343" customFormat="1" x14ac:dyDescent="0.3">
      <c r="C1348" s="32"/>
      <c r="J1348" s="54"/>
      <c r="K1348" s="54"/>
      <c r="L1348" s="54"/>
      <c r="M1348" s="54"/>
    </row>
    <row r="1349" spans="3:13" s="343" customFormat="1" x14ac:dyDescent="0.3">
      <c r="C1349" s="32"/>
      <c r="J1349" s="54"/>
      <c r="K1349" s="54"/>
      <c r="L1349" s="54"/>
      <c r="M1349" s="54"/>
    </row>
    <row r="1350" spans="3:13" s="343" customFormat="1" x14ac:dyDescent="0.3">
      <c r="C1350" s="32"/>
      <c r="J1350" s="54"/>
      <c r="K1350" s="54"/>
      <c r="L1350" s="54"/>
      <c r="M1350" s="54"/>
    </row>
    <row r="1351" spans="3:13" s="343" customFormat="1" x14ac:dyDescent="0.3">
      <c r="C1351" s="32"/>
      <c r="J1351" s="54"/>
      <c r="K1351" s="54"/>
      <c r="L1351" s="54"/>
      <c r="M1351" s="54"/>
    </row>
    <row r="1352" spans="3:13" s="343" customFormat="1" x14ac:dyDescent="0.3">
      <c r="C1352" s="32"/>
      <c r="J1352" s="54"/>
      <c r="K1352" s="54"/>
      <c r="L1352" s="54"/>
      <c r="M1352" s="54"/>
    </row>
    <row r="1353" spans="3:13" s="343" customFormat="1" x14ac:dyDescent="0.3">
      <c r="C1353" s="32"/>
      <c r="J1353" s="54"/>
      <c r="K1353" s="54"/>
      <c r="L1353" s="54"/>
      <c r="M1353" s="54"/>
    </row>
    <row r="1354" spans="3:13" s="343" customFormat="1" x14ac:dyDescent="0.3">
      <c r="C1354" s="32"/>
      <c r="J1354" s="54"/>
      <c r="K1354" s="54"/>
      <c r="L1354" s="54"/>
      <c r="M1354" s="54"/>
    </row>
    <row r="1355" spans="3:13" s="343" customFormat="1" x14ac:dyDescent="0.3">
      <c r="C1355" s="32"/>
      <c r="J1355" s="54"/>
      <c r="K1355" s="54"/>
      <c r="L1355" s="54"/>
      <c r="M1355" s="54"/>
    </row>
    <row r="1356" spans="3:13" s="343" customFormat="1" x14ac:dyDescent="0.3">
      <c r="C1356" s="32"/>
      <c r="J1356" s="54"/>
      <c r="K1356" s="54"/>
      <c r="L1356" s="54"/>
      <c r="M1356" s="54"/>
    </row>
    <row r="1357" spans="3:13" s="343" customFormat="1" x14ac:dyDescent="0.3">
      <c r="C1357" s="32"/>
      <c r="J1357" s="54"/>
      <c r="K1357" s="54"/>
      <c r="L1357" s="54"/>
      <c r="M1357" s="54"/>
    </row>
    <row r="1358" spans="3:13" s="343" customFormat="1" x14ac:dyDescent="0.3">
      <c r="C1358" s="32"/>
      <c r="J1358" s="54"/>
      <c r="K1358" s="54"/>
      <c r="L1358" s="54"/>
      <c r="M1358" s="54"/>
    </row>
    <row r="1359" spans="3:13" s="343" customFormat="1" x14ac:dyDescent="0.3">
      <c r="C1359" s="32"/>
      <c r="J1359" s="54"/>
      <c r="K1359" s="54"/>
      <c r="L1359" s="54"/>
      <c r="M1359" s="54"/>
    </row>
    <row r="1360" spans="3:13" s="343" customFormat="1" x14ac:dyDescent="0.3">
      <c r="C1360" s="32"/>
      <c r="J1360" s="54"/>
      <c r="K1360" s="54"/>
      <c r="L1360" s="54"/>
      <c r="M1360" s="54"/>
    </row>
    <row r="1361" spans="3:13" s="343" customFormat="1" x14ac:dyDescent="0.3">
      <c r="C1361" s="32"/>
      <c r="J1361" s="54"/>
      <c r="K1361" s="54"/>
      <c r="L1361" s="54"/>
      <c r="M1361" s="54"/>
    </row>
    <row r="1362" spans="3:13" s="343" customFormat="1" x14ac:dyDescent="0.3">
      <c r="C1362" s="32"/>
      <c r="J1362" s="54"/>
      <c r="K1362" s="54"/>
      <c r="L1362" s="54"/>
      <c r="M1362" s="54"/>
    </row>
    <row r="1363" spans="3:13" s="343" customFormat="1" x14ac:dyDescent="0.3">
      <c r="C1363" s="32"/>
      <c r="J1363" s="54"/>
      <c r="K1363" s="54"/>
      <c r="L1363" s="54"/>
      <c r="M1363" s="54"/>
    </row>
    <row r="1364" spans="3:13" s="343" customFormat="1" x14ac:dyDescent="0.3">
      <c r="C1364" s="32"/>
      <c r="J1364" s="54"/>
      <c r="K1364" s="54"/>
      <c r="L1364" s="54"/>
      <c r="M1364" s="54"/>
    </row>
    <row r="1365" spans="3:13" s="343" customFormat="1" x14ac:dyDescent="0.3">
      <c r="C1365" s="32"/>
      <c r="J1365" s="54"/>
      <c r="K1365" s="54"/>
      <c r="L1365" s="54"/>
      <c r="M1365" s="54"/>
    </row>
    <row r="1366" spans="3:13" s="343" customFormat="1" x14ac:dyDescent="0.3">
      <c r="C1366" s="32"/>
      <c r="J1366" s="54"/>
      <c r="K1366" s="54"/>
      <c r="L1366" s="54"/>
      <c r="M1366" s="54"/>
    </row>
    <row r="1367" spans="3:13" s="343" customFormat="1" x14ac:dyDescent="0.3">
      <c r="C1367" s="32"/>
      <c r="J1367" s="54"/>
      <c r="K1367" s="54"/>
      <c r="L1367" s="54"/>
      <c r="M1367" s="54"/>
    </row>
    <row r="1368" spans="3:13" s="343" customFormat="1" x14ac:dyDescent="0.3">
      <c r="C1368" s="32"/>
      <c r="J1368" s="54"/>
      <c r="K1368" s="54"/>
      <c r="L1368" s="54"/>
      <c r="M1368" s="54"/>
    </row>
    <row r="1369" spans="3:13" s="343" customFormat="1" x14ac:dyDescent="0.3">
      <c r="C1369" s="32"/>
      <c r="J1369" s="54"/>
      <c r="K1369" s="54"/>
      <c r="L1369" s="54"/>
      <c r="M1369" s="54"/>
    </row>
    <row r="1370" spans="3:13" s="343" customFormat="1" x14ac:dyDescent="0.3">
      <c r="C1370" s="32"/>
      <c r="J1370" s="54"/>
      <c r="K1370" s="54"/>
      <c r="L1370" s="54"/>
      <c r="M1370" s="54"/>
    </row>
    <row r="1371" spans="3:13" s="343" customFormat="1" x14ac:dyDescent="0.3">
      <c r="C1371" s="32"/>
      <c r="J1371" s="54"/>
      <c r="K1371" s="54"/>
      <c r="L1371" s="54"/>
      <c r="M1371" s="54"/>
    </row>
    <row r="1372" spans="3:13" s="343" customFormat="1" x14ac:dyDescent="0.3">
      <c r="C1372" s="32"/>
      <c r="J1372" s="54"/>
      <c r="K1372" s="54"/>
      <c r="L1372" s="54"/>
      <c r="M1372" s="54"/>
    </row>
    <row r="1373" spans="3:13" s="343" customFormat="1" x14ac:dyDescent="0.3">
      <c r="C1373" s="32"/>
      <c r="J1373" s="54"/>
      <c r="K1373" s="54"/>
      <c r="L1373" s="54"/>
      <c r="M1373" s="54"/>
    </row>
    <row r="1374" spans="3:13" s="343" customFormat="1" x14ac:dyDescent="0.3">
      <c r="C1374" s="32"/>
      <c r="J1374" s="54"/>
      <c r="K1374" s="54"/>
      <c r="L1374" s="54"/>
      <c r="M1374" s="54"/>
    </row>
    <row r="1375" spans="3:13" s="343" customFormat="1" x14ac:dyDescent="0.3">
      <c r="C1375" s="32"/>
      <c r="J1375" s="54"/>
      <c r="K1375" s="54"/>
      <c r="L1375" s="54"/>
      <c r="M1375" s="54"/>
    </row>
    <row r="1376" spans="3:13" s="343" customFormat="1" x14ac:dyDescent="0.3">
      <c r="C1376" s="32"/>
      <c r="J1376" s="54"/>
      <c r="K1376" s="54"/>
      <c r="L1376" s="54"/>
      <c r="M1376" s="54"/>
    </row>
    <row r="1377" spans="3:13" s="343" customFormat="1" x14ac:dyDescent="0.3">
      <c r="C1377" s="32"/>
      <c r="J1377" s="54"/>
      <c r="K1377" s="54"/>
      <c r="L1377" s="54"/>
      <c r="M1377" s="54"/>
    </row>
    <row r="1378" spans="3:13" s="343" customFormat="1" x14ac:dyDescent="0.3">
      <c r="C1378" s="32"/>
      <c r="J1378" s="54"/>
      <c r="K1378" s="54"/>
      <c r="L1378" s="54"/>
      <c r="M1378" s="54"/>
    </row>
    <row r="1379" spans="3:13" s="343" customFormat="1" x14ac:dyDescent="0.3">
      <c r="C1379" s="32"/>
      <c r="J1379" s="54"/>
      <c r="K1379" s="54"/>
      <c r="L1379" s="54"/>
      <c r="M1379" s="54"/>
    </row>
    <row r="1380" spans="3:13" s="343" customFormat="1" x14ac:dyDescent="0.3">
      <c r="C1380" s="32"/>
      <c r="J1380" s="54"/>
      <c r="K1380" s="54"/>
      <c r="L1380" s="54"/>
      <c r="M1380" s="54"/>
    </row>
    <row r="1381" spans="3:13" s="343" customFormat="1" x14ac:dyDescent="0.3">
      <c r="C1381" s="32"/>
      <c r="J1381" s="54"/>
      <c r="K1381" s="54"/>
      <c r="L1381" s="54"/>
      <c r="M1381" s="54"/>
    </row>
    <row r="1382" spans="3:13" s="343" customFormat="1" x14ac:dyDescent="0.3">
      <c r="C1382" s="32"/>
      <c r="J1382" s="54"/>
      <c r="K1382" s="54"/>
      <c r="L1382" s="54"/>
      <c r="M1382" s="54"/>
    </row>
    <row r="1383" spans="3:13" s="343" customFormat="1" x14ac:dyDescent="0.3">
      <c r="C1383" s="32"/>
      <c r="J1383" s="54"/>
      <c r="K1383" s="54"/>
      <c r="L1383" s="54"/>
      <c r="M1383" s="54"/>
    </row>
    <row r="1384" spans="3:13" s="343" customFormat="1" x14ac:dyDescent="0.3">
      <c r="C1384" s="32"/>
      <c r="J1384" s="54"/>
      <c r="K1384" s="54"/>
      <c r="L1384" s="54"/>
      <c r="M1384" s="54"/>
    </row>
    <row r="1385" spans="3:13" s="343" customFormat="1" x14ac:dyDescent="0.3">
      <c r="C1385" s="32"/>
      <c r="J1385" s="54"/>
      <c r="K1385" s="54"/>
      <c r="L1385" s="54"/>
      <c r="M1385" s="54"/>
    </row>
    <row r="1386" spans="3:13" s="343" customFormat="1" x14ac:dyDescent="0.3">
      <c r="C1386" s="32"/>
      <c r="J1386" s="54"/>
      <c r="K1386" s="54"/>
      <c r="L1386" s="54"/>
      <c r="M1386" s="54"/>
    </row>
    <row r="1387" spans="3:13" s="343" customFormat="1" x14ac:dyDescent="0.3">
      <c r="C1387" s="32"/>
      <c r="J1387" s="54"/>
      <c r="K1387" s="54"/>
      <c r="L1387" s="54"/>
      <c r="M1387" s="54"/>
    </row>
    <row r="1388" spans="3:13" s="343" customFormat="1" x14ac:dyDescent="0.3">
      <c r="C1388" s="32"/>
      <c r="J1388" s="54"/>
      <c r="K1388" s="54"/>
      <c r="L1388" s="54"/>
      <c r="M1388" s="54"/>
    </row>
    <row r="1389" spans="3:13" s="343" customFormat="1" x14ac:dyDescent="0.3">
      <c r="C1389" s="32"/>
      <c r="J1389" s="54"/>
      <c r="K1389" s="54"/>
      <c r="L1389" s="54"/>
      <c r="M1389" s="54"/>
    </row>
    <row r="1390" spans="3:13" s="343" customFormat="1" x14ac:dyDescent="0.3">
      <c r="C1390" s="32"/>
      <c r="J1390" s="54"/>
      <c r="K1390" s="54"/>
      <c r="L1390" s="54"/>
      <c r="M1390" s="54"/>
    </row>
    <row r="1391" spans="3:13" s="343" customFormat="1" x14ac:dyDescent="0.3">
      <c r="C1391" s="32"/>
      <c r="J1391" s="54"/>
      <c r="K1391" s="54"/>
      <c r="L1391" s="54"/>
      <c r="M1391" s="54"/>
    </row>
    <row r="1392" spans="3:13" s="343" customFormat="1" x14ac:dyDescent="0.3">
      <c r="C1392" s="32"/>
      <c r="J1392" s="54"/>
      <c r="K1392" s="54"/>
      <c r="L1392" s="54"/>
      <c r="M1392" s="54"/>
    </row>
    <row r="1393" spans="3:13" s="343" customFormat="1" x14ac:dyDescent="0.3">
      <c r="C1393" s="32"/>
      <c r="J1393" s="54"/>
      <c r="K1393" s="54"/>
      <c r="L1393" s="54"/>
      <c r="M1393" s="54"/>
    </row>
    <row r="1394" spans="3:13" s="343" customFormat="1" x14ac:dyDescent="0.3">
      <c r="C1394" s="32"/>
      <c r="J1394" s="54"/>
      <c r="K1394" s="54"/>
      <c r="L1394" s="54"/>
      <c r="M1394" s="54"/>
    </row>
    <row r="1395" spans="3:13" s="343" customFormat="1" x14ac:dyDescent="0.3">
      <c r="C1395" s="32"/>
      <c r="J1395" s="54"/>
      <c r="K1395" s="54"/>
      <c r="L1395" s="54"/>
      <c r="M1395" s="54"/>
    </row>
    <row r="1396" spans="3:13" s="343" customFormat="1" x14ac:dyDescent="0.3">
      <c r="C1396" s="32"/>
      <c r="J1396" s="54"/>
      <c r="K1396" s="54"/>
      <c r="L1396" s="54"/>
      <c r="M1396" s="54"/>
    </row>
    <row r="1397" spans="3:13" s="343" customFormat="1" x14ac:dyDescent="0.3">
      <c r="C1397" s="32"/>
      <c r="J1397" s="54"/>
      <c r="K1397" s="54"/>
      <c r="L1397" s="54"/>
      <c r="M1397" s="54"/>
    </row>
    <row r="1398" spans="3:13" s="343" customFormat="1" x14ac:dyDescent="0.3">
      <c r="C1398" s="32"/>
      <c r="J1398" s="54"/>
      <c r="K1398" s="54"/>
      <c r="L1398" s="54"/>
      <c r="M1398" s="54"/>
    </row>
    <row r="1399" spans="3:13" s="343" customFormat="1" x14ac:dyDescent="0.3">
      <c r="C1399" s="32"/>
      <c r="J1399" s="54"/>
      <c r="K1399" s="54"/>
      <c r="L1399" s="54"/>
      <c r="M1399" s="54"/>
    </row>
    <row r="1400" spans="3:13" s="343" customFormat="1" x14ac:dyDescent="0.3">
      <c r="C1400" s="32"/>
      <c r="J1400" s="54"/>
      <c r="K1400" s="54"/>
      <c r="L1400" s="54"/>
      <c r="M1400" s="54"/>
    </row>
    <row r="1401" spans="3:13" s="343" customFormat="1" x14ac:dyDescent="0.3">
      <c r="C1401" s="32"/>
      <c r="J1401" s="54"/>
      <c r="K1401" s="54"/>
      <c r="L1401" s="54"/>
      <c r="M1401" s="54"/>
    </row>
    <row r="1402" spans="3:13" s="343" customFormat="1" x14ac:dyDescent="0.3">
      <c r="C1402" s="32"/>
      <c r="J1402" s="54"/>
      <c r="K1402" s="54"/>
      <c r="L1402" s="54"/>
      <c r="M1402" s="54"/>
    </row>
    <row r="1403" spans="3:13" s="343" customFormat="1" x14ac:dyDescent="0.3">
      <c r="C1403" s="32"/>
      <c r="J1403" s="54"/>
      <c r="K1403" s="54"/>
      <c r="L1403" s="54"/>
      <c r="M1403" s="54"/>
    </row>
    <row r="1404" spans="3:13" s="343" customFormat="1" x14ac:dyDescent="0.3">
      <c r="C1404" s="32"/>
      <c r="J1404" s="54"/>
      <c r="K1404" s="54"/>
      <c r="L1404" s="54"/>
      <c r="M1404" s="54"/>
    </row>
    <row r="1405" spans="3:13" s="343" customFormat="1" x14ac:dyDescent="0.3">
      <c r="C1405" s="32"/>
      <c r="J1405" s="54"/>
      <c r="K1405" s="54"/>
      <c r="L1405" s="54"/>
      <c r="M1405" s="54"/>
    </row>
    <row r="1406" spans="3:13" s="343" customFormat="1" x14ac:dyDescent="0.3">
      <c r="C1406" s="32"/>
      <c r="J1406" s="54"/>
      <c r="K1406" s="54"/>
      <c r="L1406" s="54"/>
      <c r="M1406" s="54"/>
    </row>
    <row r="1407" spans="3:13" s="343" customFormat="1" x14ac:dyDescent="0.3">
      <c r="C1407" s="32"/>
      <c r="J1407" s="54"/>
      <c r="K1407" s="54"/>
      <c r="L1407" s="54"/>
      <c r="M1407" s="54"/>
    </row>
    <row r="1408" spans="3:13" s="343" customFormat="1" x14ac:dyDescent="0.3">
      <c r="C1408" s="32"/>
      <c r="J1408" s="54"/>
      <c r="K1408" s="54"/>
      <c r="L1408" s="54"/>
      <c r="M1408" s="54"/>
    </row>
    <row r="1409" spans="3:13" s="343" customFormat="1" x14ac:dyDescent="0.3">
      <c r="C1409" s="32"/>
      <c r="J1409" s="54"/>
      <c r="K1409" s="54"/>
      <c r="L1409" s="54"/>
      <c r="M1409" s="54"/>
    </row>
    <row r="1410" spans="3:13" s="343" customFormat="1" x14ac:dyDescent="0.3">
      <c r="C1410" s="32"/>
      <c r="J1410" s="54"/>
      <c r="K1410" s="54"/>
      <c r="L1410" s="54"/>
      <c r="M1410" s="54"/>
    </row>
    <row r="1411" spans="3:13" s="343" customFormat="1" x14ac:dyDescent="0.3">
      <c r="C1411" s="32"/>
      <c r="J1411" s="54"/>
      <c r="K1411" s="54"/>
      <c r="L1411" s="54"/>
      <c r="M1411" s="54"/>
    </row>
    <row r="1412" spans="3:13" s="343" customFormat="1" x14ac:dyDescent="0.3">
      <c r="C1412" s="32"/>
      <c r="J1412" s="54"/>
      <c r="K1412" s="54"/>
      <c r="L1412" s="54"/>
      <c r="M1412" s="54"/>
    </row>
    <row r="1413" spans="3:13" s="343" customFormat="1" x14ac:dyDescent="0.3">
      <c r="C1413" s="32"/>
      <c r="J1413" s="54"/>
      <c r="K1413" s="54"/>
      <c r="L1413" s="54"/>
      <c r="M1413" s="54"/>
    </row>
    <row r="1414" spans="3:13" s="343" customFormat="1" x14ac:dyDescent="0.3">
      <c r="C1414" s="32"/>
      <c r="J1414" s="54"/>
      <c r="K1414" s="54"/>
      <c r="L1414" s="54"/>
      <c r="M1414" s="54"/>
    </row>
    <row r="1415" spans="3:13" s="343" customFormat="1" x14ac:dyDescent="0.3">
      <c r="C1415" s="32"/>
      <c r="J1415" s="54"/>
      <c r="K1415" s="54"/>
      <c r="L1415" s="54"/>
      <c r="M1415" s="54"/>
    </row>
    <row r="1416" spans="3:13" s="343" customFormat="1" x14ac:dyDescent="0.3">
      <c r="C1416" s="32"/>
      <c r="J1416" s="54"/>
      <c r="K1416" s="54"/>
      <c r="L1416" s="54"/>
      <c r="M1416" s="54"/>
    </row>
    <row r="1417" spans="3:13" s="343" customFormat="1" x14ac:dyDescent="0.3">
      <c r="C1417" s="32"/>
      <c r="J1417" s="54"/>
      <c r="K1417" s="54"/>
      <c r="L1417" s="54"/>
      <c r="M1417" s="54"/>
    </row>
    <row r="1418" spans="3:13" s="343" customFormat="1" x14ac:dyDescent="0.3">
      <c r="C1418" s="32"/>
      <c r="J1418" s="54"/>
      <c r="K1418" s="54"/>
      <c r="L1418" s="54"/>
      <c r="M1418" s="54"/>
    </row>
    <row r="1419" spans="3:13" s="343" customFormat="1" x14ac:dyDescent="0.3">
      <c r="C1419" s="32"/>
      <c r="J1419" s="54"/>
      <c r="K1419" s="54"/>
      <c r="L1419" s="54"/>
      <c r="M1419" s="54"/>
    </row>
    <row r="1420" spans="3:13" s="343" customFormat="1" x14ac:dyDescent="0.3">
      <c r="C1420" s="32"/>
      <c r="J1420" s="54"/>
      <c r="K1420" s="54"/>
      <c r="L1420" s="54"/>
      <c r="M1420" s="54"/>
    </row>
    <row r="1421" spans="3:13" s="343" customFormat="1" x14ac:dyDescent="0.3">
      <c r="C1421" s="32"/>
      <c r="J1421" s="54"/>
      <c r="K1421" s="54"/>
      <c r="L1421" s="54"/>
      <c r="M1421" s="54"/>
    </row>
    <row r="1422" spans="3:13" s="343" customFormat="1" x14ac:dyDescent="0.3">
      <c r="C1422" s="32"/>
      <c r="J1422" s="54"/>
      <c r="K1422" s="54"/>
      <c r="L1422" s="54"/>
      <c r="M1422" s="54"/>
    </row>
    <row r="1423" spans="3:13" s="343" customFormat="1" x14ac:dyDescent="0.3">
      <c r="C1423" s="32"/>
      <c r="J1423" s="54"/>
      <c r="K1423" s="54"/>
      <c r="L1423" s="54"/>
      <c r="M1423" s="54"/>
    </row>
    <row r="1424" spans="3:13" s="343" customFormat="1" x14ac:dyDescent="0.3">
      <c r="C1424" s="32"/>
      <c r="J1424" s="54"/>
      <c r="K1424" s="54"/>
      <c r="L1424" s="54"/>
      <c r="M1424" s="54"/>
    </row>
    <row r="1425" spans="3:13" s="343" customFormat="1" x14ac:dyDescent="0.3">
      <c r="C1425" s="32"/>
      <c r="J1425" s="54"/>
      <c r="K1425" s="54"/>
      <c r="L1425" s="54"/>
      <c r="M1425" s="54"/>
    </row>
    <row r="1426" spans="3:13" s="343" customFormat="1" x14ac:dyDescent="0.3">
      <c r="C1426" s="32"/>
      <c r="J1426" s="54"/>
      <c r="K1426" s="54"/>
      <c r="L1426" s="54"/>
      <c r="M1426" s="54"/>
    </row>
    <row r="1427" spans="3:13" s="343" customFormat="1" x14ac:dyDescent="0.3">
      <c r="C1427" s="32"/>
      <c r="J1427" s="54"/>
      <c r="K1427" s="54"/>
      <c r="L1427" s="54"/>
      <c r="M1427" s="54"/>
    </row>
    <row r="1428" spans="3:13" s="343" customFormat="1" x14ac:dyDescent="0.3">
      <c r="C1428" s="32"/>
      <c r="J1428" s="54"/>
      <c r="K1428" s="54"/>
      <c r="L1428" s="54"/>
      <c r="M1428" s="54"/>
    </row>
    <row r="1429" spans="3:13" s="343" customFormat="1" x14ac:dyDescent="0.3">
      <c r="C1429" s="32"/>
      <c r="J1429" s="54"/>
      <c r="K1429" s="54"/>
      <c r="L1429" s="54"/>
      <c r="M1429" s="54"/>
    </row>
    <row r="1430" spans="3:13" s="343" customFormat="1" x14ac:dyDescent="0.3">
      <c r="C1430" s="32"/>
      <c r="J1430" s="54"/>
      <c r="K1430" s="54"/>
      <c r="L1430" s="54"/>
      <c r="M1430" s="54"/>
    </row>
    <row r="1431" spans="3:13" s="343" customFormat="1" x14ac:dyDescent="0.3">
      <c r="C1431" s="32"/>
      <c r="J1431" s="54"/>
      <c r="K1431" s="54"/>
      <c r="L1431" s="54"/>
      <c r="M1431" s="54"/>
    </row>
    <row r="1432" spans="3:13" s="343" customFormat="1" x14ac:dyDescent="0.3">
      <c r="C1432" s="32"/>
      <c r="J1432" s="54"/>
      <c r="K1432" s="54"/>
      <c r="L1432" s="54"/>
      <c r="M1432" s="54"/>
    </row>
    <row r="1433" spans="3:13" s="343" customFormat="1" x14ac:dyDescent="0.3">
      <c r="C1433" s="32"/>
      <c r="J1433" s="54"/>
      <c r="K1433" s="54"/>
      <c r="L1433" s="54"/>
      <c r="M1433" s="54"/>
    </row>
    <row r="1434" spans="3:13" s="343" customFormat="1" x14ac:dyDescent="0.3">
      <c r="C1434" s="32"/>
      <c r="J1434" s="54"/>
      <c r="K1434" s="54"/>
      <c r="L1434" s="54"/>
      <c r="M1434" s="54"/>
    </row>
    <row r="1435" spans="3:13" s="343" customFormat="1" x14ac:dyDescent="0.3">
      <c r="C1435" s="32"/>
      <c r="J1435" s="54"/>
      <c r="K1435" s="54"/>
      <c r="L1435" s="54"/>
      <c r="M1435" s="54"/>
    </row>
    <row r="1436" spans="3:13" s="343" customFormat="1" x14ac:dyDescent="0.3">
      <c r="C1436" s="32"/>
      <c r="J1436" s="54"/>
      <c r="K1436" s="54"/>
      <c r="L1436" s="54"/>
      <c r="M1436" s="54"/>
    </row>
    <row r="1437" spans="3:13" s="343" customFormat="1" x14ac:dyDescent="0.3">
      <c r="C1437" s="32"/>
      <c r="J1437" s="54"/>
      <c r="K1437" s="54"/>
      <c r="L1437" s="54"/>
      <c r="M1437" s="54"/>
    </row>
    <row r="1438" spans="3:13" s="343" customFormat="1" x14ac:dyDescent="0.3">
      <c r="C1438" s="32"/>
      <c r="J1438" s="54"/>
      <c r="K1438" s="54"/>
      <c r="L1438" s="54"/>
      <c r="M1438" s="54"/>
    </row>
    <row r="1439" spans="3:13" s="343" customFormat="1" x14ac:dyDescent="0.3">
      <c r="C1439" s="32"/>
      <c r="J1439" s="54"/>
      <c r="K1439" s="54"/>
      <c r="L1439" s="54"/>
      <c r="M1439" s="54"/>
    </row>
    <row r="1440" spans="3:13" s="343" customFormat="1" x14ac:dyDescent="0.3">
      <c r="C1440" s="32"/>
      <c r="J1440" s="54"/>
      <c r="K1440" s="54"/>
      <c r="L1440" s="54"/>
      <c r="M1440" s="54"/>
    </row>
    <row r="1441" spans="3:13" s="343" customFormat="1" x14ac:dyDescent="0.3">
      <c r="C1441" s="32"/>
      <c r="J1441" s="54"/>
      <c r="K1441" s="54"/>
      <c r="L1441" s="54"/>
      <c r="M1441" s="54"/>
    </row>
    <row r="1442" spans="3:13" s="343" customFormat="1" x14ac:dyDescent="0.3">
      <c r="C1442" s="32"/>
      <c r="J1442" s="54"/>
      <c r="K1442" s="54"/>
      <c r="L1442" s="54"/>
      <c r="M1442" s="54"/>
    </row>
    <row r="1443" spans="3:13" s="343" customFormat="1" x14ac:dyDescent="0.3">
      <c r="C1443" s="32"/>
      <c r="J1443" s="54"/>
      <c r="K1443" s="54"/>
      <c r="L1443" s="54"/>
      <c r="M1443" s="54"/>
    </row>
    <row r="1444" spans="3:13" s="343" customFormat="1" x14ac:dyDescent="0.3">
      <c r="C1444" s="32"/>
      <c r="J1444" s="54"/>
      <c r="K1444" s="54"/>
      <c r="L1444" s="54"/>
      <c r="M1444" s="54"/>
    </row>
    <row r="1445" spans="3:13" s="343" customFormat="1" x14ac:dyDescent="0.3">
      <c r="C1445" s="32"/>
      <c r="J1445" s="54"/>
      <c r="K1445" s="54"/>
      <c r="L1445" s="54"/>
      <c r="M1445" s="54"/>
    </row>
    <row r="1446" spans="3:13" s="343" customFormat="1" x14ac:dyDescent="0.3">
      <c r="C1446" s="32"/>
      <c r="J1446" s="54"/>
      <c r="K1446" s="54"/>
      <c r="L1446" s="54"/>
      <c r="M1446" s="54"/>
    </row>
    <row r="1447" spans="3:13" s="343" customFormat="1" x14ac:dyDescent="0.3">
      <c r="C1447" s="32"/>
      <c r="J1447" s="54"/>
      <c r="K1447" s="54"/>
      <c r="L1447" s="54"/>
      <c r="M1447" s="54"/>
    </row>
    <row r="1448" spans="3:13" s="343" customFormat="1" x14ac:dyDescent="0.3">
      <c r="C1448" s="32"/>
      <c r="J1448" s="54"/>
      <c r="K1448" s="54"/>
      <c r="L1448" s="54"/>
      <c r="M1448" s="54"/>
    </row>
    <row r="1449" spans="3:13" s="343" customFormat="1" x14ac:dyDescent="0.3">
      <c r="C1449" s="32"/>
      <c r="J1449" s="54"/>
      <c r="K1449" s="54"/>
      <c r="L1449" s="54"/>
      <c r="M1449" s="54"/>
    </row>
    <row r="1450" spans="3:13" s="343" customFormat="1" x14ac:dyDescent="0.3">
      <c r="C1450" s="32"/>
      <c r="J1450" s="54"/>
      <c r="K1450" s="54"/>
      <c r="L1450" s="54"/>
      <c r="M1450" s="54"/>
    </row>
    <row r="1451" spans="3:13" s="343" customFormat="1" x14ac:dyDescent="0.3">
      <c r="C1451" s="32"/>
      <c r="J1451" s="54"/>
      <c r="K1451" s="54"/>
      <c r="L1451" s="54"/>
      <c r="M1451" s="54"/>
    </row>
    <row r="1452" spans="3:13" s="343" customFormat="1" x14ac:dyDescent="0.3">
      <c r="C1452" s="32"/>
      <c r="J1452" s="54"/>
      <c r="K1452" s="54"/>
      <c r="L1452" s="54"/>
      <c r="M1452" s="54"/>
    </row>
    <row r="1453" spans="3:13" s="343" customFormat="1" x14ac:dyDescent="0.3">
      <c r="C1453" s="32"/>
      <c r="J1453" s="54"/>
      <c r="K1453" s="54"/>
      <c r="L1453" s="54"/>
      <c r="M1453" s="54"/>
    </row>
    <row r="1454" spans="3:13" s="343" customFormat="1" x14ac:dyDescent="0.3">
      <c r="C1454" s="32"/>
      <c r="J1454" s="54"/>
      <c r="K1454" s="54"/>
      <c r="L1454" s="54"/>
      <c r="M1454" s="54"/>
    </row>
    <row r="1455" spans="3:13" s="343" customFormat="1" x14ac:dyDescent="0.3">
      <c r="C1455" s="32"/>
      <c r="J1455" s="54"/>
      <c r="K1455" s="54"/>
      <c r="L1455" s="54"/>
      <c r="M1455" s="54"/>
    </row>
    <row r="1456" spans="3:13" s="343" customFormat="1" x14ac:dyDescent="0.3">
      <c r="C1456" s="32"/>
      <c r="J1456" s="54"/>
      <c r="K1456" s="54"/>
      <c r="L1456" s="54"/>
      <c r="M1456" s="54"/>
    </row>
    <row r="1457" spans="3:13" s="343" customFormat="1" x14ac:dyDescent="0.3">
      <c r="C1457" s="32"/>
      <c r="J1457" s="54"/>
      <c r="K1457" s="54"/>
      <c r="L1457" s="54"/>
      <c r="M1457" s="54"/>
    </row>
    <row r="1458" spans="3:13" s="343" customFormat="1" x14ac:dyDescent="0.3">
      <c r="C1458" s="32"/>
      <c r="J1458" s="54"/>
      <c r="K1458" s="54"/>
      <c r="L1458" s="54"/>
      <c r="M1458" s="54"/>
    </row>
    <row r="1459" spans="3:13" s="343" customFormat="1" x14ac:dyDescent="0.3">
      <c r="C1459" s="32"/>
      <c r="J1459" s="54"/>
      <c r="K1459" s="54"/>
      <c r="L1459" s="54"/>
      <c r="M1459" s="54"/>
    </row>
    <row r="1460" spans="3:13" s="343" customFormat="1" x14ac:dyDescent="0.3">
      <c r="C1460" s="32"/>
      <c r="J1460" s="54"/>
      <c r="K1460" s="54"/>
      <c r="L1460" s="54"/>
      <c r="M1460" s="54"/>
    </row>
    <row r="1461" spans="3:13" s="343" customFormat="1" x14ac:dyDescent="0.3">
      <c r="C1461" s="32"/>
      <c r="J1461" s="54"/>
      <c r="K1461" s="54"/>
      <c r="L1461" s="54"/>
      <c r="M1461" s="54"/>
    </row>
    <row r="1462" spans="3:13" s="343" customFormat="1" x14ac:dyDescent="0.3">
      <c r="C1462" s="32"/>
      <c r="J1462" s="54"/>
      <c r="K1462" s="54"/>
      <c r="L1462" s="54"/>
      <c r="M1462" s="54"/>
    </row>
    <row r="1463" spans="3:13" s="343" customFormat="1" x14ac:dyDescent="0.3">
      <c r="C1463" s="32"/>
      <c r="J1463" s="54"/>
      <c r="K1463" s="54"/>
      <c r="L1463" s="54"/>
      <c r="M1463" s="54"/>
    </row>
    <row r="1464" spans="3:13" s="343" customFormat="1" x14ac:dyDescent="0.3">
      <c r="C1464" s="32"/>
      <c r="J1464" s="54"/>
      <c r="K1464" s="54"/>
      <c r="L1464" s="54"/>
      <c r="M1464" s="54"/>
    </row>
    <row r="1465" spans="3:13" s="343" customFormat="1" x14ac:dyDescent="0.3">
      <c r="C1465" s="32"/>
      <c r="J1465" s="54"/>
      <c r="K1465" s="54"/>
      <c r="L1465" s="54"/>
      <c r="M1465" s="54"/>
    </row>
    <row r="1466" spans="3:13" s="343" customFormat="1" x14ac:dyDescent="0.3">
      <c r="C1466" s="32"/>
      <c r="J1466" s="54"/>
      <c r="K1466" s="54"/>
      <c r="L1466" s="54"/>
      <c r="M1466" s="54"/>
    </row>
    <row r="1467" spans="3:13" s="343" customFormat="1" x14ac:dyDescent="0.3">
      <c r="C1467" s="32"/>
      <c r="J1467" s="54"/>
      <c r="K1467" s="54"/>
      <c r="L1467" s="54"/>
      <c r="M1467" s="54"/>
    </row>
    <row r="1468" spans="3:13" s="343" customFormat="1" x14ac:dyDescent="0.3">
      <c r="C1468" s="32"/>
      <c r="J1468" s="54"/>
      <c r="K1468" s="54"/>
      <c r="L1468" s="54"/>
      <c r="M1468" s="54"/>
    </row>
    <row r="1469" spans="3:13" s="343" customFormat="1" x14ac:dyDescent="0.3">
      <c r="C1469" s="32"/>
      <c r="J1469" s="54"/>
      <c r="K1469" s="54"/>
      <c r="L1469" s="54"/>
      <c r="M1469" s="54"/>
    </row>
    <row r="1470" spans="3:13" s="343" customFormat="1" x14ac:dyDescent="0.3">
      <c r="C1470" s="32"/>
      <c r="J1470" s="54"/>
      <c r="K1470" s="54"/>
      <c r="L1470" s="54"/>
      <c r="M1470" s="54"/>
    </row>
    <row r="1471" spans="3:13" s="343" customFormat="1" x14ac:dyDescent="0.3">
      <c r="C1471" s="32"/>
      <c r="J1471" s="54"/>
      <c r="K1471" s="54"/>
      <c r="L1471" s="54"/>
      <c r="M1471" s="54"/>
    </row>
    <row r="1472" spans="3:13" s="343" customFormat="1" x14ac:dyDescent="0.3">
      <c r="C1472" s="32"/>
      <c r="J1472" s="54"/>
      <c r="K1472" s="54"/>
      <c r="L1472" s="54"/>
      <c r="M1472" s="54"/>
    </row>
    <row r="1473" spans="3:13" s="343" customFormat="1" x14ac:dyDescent="0.3">
      <c r="C1473" s="32"/>
      <c r="J1473" s="54"/>
      <c r="K1473" s="54"/>
      <c r="L1473" s="54"/>
      <c r="M1473" s="54"/>
    </row>
    <row r="1474" spans="3:13" s="343" customFormat="1" x14ac:dyDescent="0.3">
      <c r="C1474" s="32"/>
      <c r="J1474" s="54"/>
      <c r="K1474" s="54"/>
      <c r="L1474" s="54"/>
      <c r="M1474" s="54"/>
    </row>
    <row r="1475" spans="3:13" s="343" customFormat="1" x14ac:dyDescent="0.3">
      <c r="C1475" s="32"/>
      <c r="J1475" s="54"/>
      <c r="K1475" s="54"/>
      <c r="L1475" s="54"/>
      <c r="M1475" s="54"/>
    </row>
    <row r="1476" spans="3:13" s="343" customFormat="1" x14ac:dyDescent="0.3">
      <c r="C1476" s="32"/>
      <c r="J1476" s="54"/>
      <c r="K1476" s="54"/>
      <c r="L1476" s="54"/>
      <c r="M1476" s="54"/>
    </row>
    <row r="1477" spans="3:13" s="343" customFormat="1" x14ac:dyDescent="0.3">
      <c r="C1477" s="32"/>
      <c r="J1477" s="54"/>
      <c r="K1477" s="54"/>
      <c r="L1477" s="54"/>
      <c r="M1477" s="54"/>
    </row>
    <row r="1478" spans="3:13" s="343" customFormat="1" x14ac:dyDescent="0.3">
      <c r="C1478" s="32"/>
      <c r="J1478" s="54"/>
      <c r="K1478" s="54"/>
      <c r="L1478" s="54"/>
      <c r="M1478" s="54"/>
    </row>
    <row r="1479" spans="3:13" s="343" customFormat="1" x14ac:dyDescent="0.3">
      <c r="C1479" s="32"/>
      <c r="J1479" s="54"/>
      <c r="K1479" s="54"/>
      <c r="L1479" s="54"/>
      <c r="M1479" s="54"/>
    </row>
    <row r="1480" spans="3:13" s="343" customFormat="1" x14ac:dyDescent="0.3">
      <c r="C1480" s="32"/>
      <c r="J1480" s="54"/>
      <c r="K1480" s="54"/>
      <c r="L1480" s="54"/>
      <c r="M1480" s="54"/>
    </row>
    <row r="1481" spans="3:13" s="343" customFormat="1" x14ac:dyDescent="0.3">
      <c r="C1481" s="32"/>
      <c r="J1481" s="54"/>
      <c r="K1481" s="54"/>
      <c r="L1481" s="54"/>
      <c r="M1481" s="54"/>
    </row>
    <row r="1482" spans="3:13" s="343" customFormat="1" x14ac:dyDescent="0.3">
      <c r="C1482" s="32"/>
      <c r="J1482" s="54"/>
      <c r="K1482" s="54"/>
      <c r="L1482" s="54"/>
      <c r="M1482" s="54"/>
    </row>
    <row r="1483" spans="3:13" s="343" customFormat="1" x14ac:dyDescent="0.3">
      <c r="C1483" s="32"/>
      <c r="J1483" s="54"/>
      <c r="K1483" s="54"/>
      <c r="L1483" s="54"/>
      <c r="M1483" s="54"/>
    </row>
    <row r="1484" spans="3:13" s="343" customFormat="1" x14ac:dyDescent="0.3">
      <c r="C1484" s="32"/>
      <c r="J1484" s="54"/>
      <c r="K1484" s="54"/>
      <c r="L1484" s="54"/>
      <c r="M1484" s="54"/>
    </row>
    <row r="1485" spans="3:13" s="343" customFormat="1" x14ac:dyDescent="0.3">
      <c r="C1485" s="32"/>
      <c r="J1485" s="54"/>
      <c r="K1485" s="54"/>
      <c r="L1485" s="54"/>
      <c r="M1485" s="54"/>
    </row>
    <row r="1486" spans="3:13" s="343" customFormat="1" x14ac:dyDescent="0.3">
      <c r="C1486" s="32"/>
      <c r="J1486" s="54"/>
      <c r="K1486" s="54"/>
      <c r="L1486" s="54"/>
      <c r="M1486" s="54"/>
    </row>
    <row r="1487" spans="3:13" s="343" customFormat="1" x14ac:dyDescent="0.3">
      <c r="C1487" s="32"/>
      <c r="J1487" s="54"/>
      <c r="K1487" s="54"/>
      <c r="L1487" s="54"/>
      <c r="M1487" s="54"/>
    </row>
    <row r="1488" spans="3:13" s="343" customFormat="1" x14ac:dyDescent="0.3">
      <c r="C1488" s="32"/>
      <c r="J1488" s="54"/>
      <c r="K1488" s="54"/>
      <c r="L1488" s="54"/>
      <c r="M1488" s="54"/>
    </row>
    <row r="1489" spans="3:13" s="343" customFormat="1" x14ac:dyDescent="0.3">
      <c r="C1489" s="32"/>
      <c r="J1489" s="54"/>
      <c r="K1489" s="54"/>
      <c r="L1489" s="54"/>
      <c r="M1489" s="54"/>
    </row>
    <row r="1490" spans="3:13" s="343" customFormat="1" x14ac:dyDescent="0.3">
      <c r="C1490" s="32"/>
      <c r="J1490" s="54"/>
      <c r="K1490" s="54"/>
      <c r="L1490" s="54"/>
      <c r="M1490" s="54"/>
    </row>
    <row r="1491" spans="3:13" s="343" customFormat="1" x14ac:dyDescent="0.3">
      <c r="C1491" s="32"/>
      <c r="J1491" s="54"/>
      <c r="K1491" s="54"/>
      <c r="L1491" s="54"/>
      <c r="M1491" s="54"/>
    </row>
    <row r="1492" spans="3:13" s="343" customFormat="1" x14ac:dyDescent="0.3">
      <c r="C1492" s="32"/>
      <c r="J1492" s="54"/>
      <c r="K1492" s="54"/>
      <c r="L1492" s="54"/>
      <c r="M1492" s="54"/>
    </row>
    <row r="1493" spans="3:13" s="343" customFormat="1" x14ac:dyDescent="0.3">
      <c r="C1493" s="32"/>
      <c r="J1493" s="54"/>
      <c r="K1493" s="54"/>
      <c r="L1493" s="54"/>
      <c r="M1493" s="54"/>
    </row>
    <row r="1494" spans="3:13" s="343" customFormat="1" x14ac:dyDescent="0.3">
      <c r="C1494" s="32"/>
      <c r="J1494" s="54"/>
      <c r="K1494" s="54"/>
      <c r="L1494" s="54"/>
      <c r="M1494" s="54"/>
    </row>
    <row r="1495" spans="3:13" s="343" customFormat="1" x14ac:dyDescent="0.3">
      <c r="C1495" s="32"/>
      <c r="J1495" s="54"/>
      <c r="K1495" s="54"/>
      <c r="L1495" s="54"/>
      <c r="M1495" s="54"/>
    </row>
    <row r="1496" spans="3:13" s="343" customFormat="1" x14ac:dyDescent="0.3">
      <c r="C1496" s="32"/>
      <c r="J1496" s="54"/>
      <c r="K1496" s="54"/>
      <c r="L1496" s="54"/>
      <c r="M1496" s="54"/>
    </row>
    <row r="1497" spans="3:13" s="343" customFormat="1" x14ac:dyDescent="0.3">
      <c r="C1497" s="32"/>
      <c r="J1497" s="54"/>
      <c r="K1497" s="54"/>
      <c r="L1497" s="54"/>
      <c r="M1497" s="54"/>
    </row>
    <row r="1498" spans="3:13" s="343" customFormat="1" x14ac:dyDescent="0.3">
      <c r="C1498" s="32"/>
      <c r="J1498" s="54"/>
      <c r="K1498" s="54"/>
      <c r="L1498" s="54"/>
      <c r="M1498" s="54"/>
    </row>
    <row r="1499" spans="3:13" s="343" customFormat="1" x14ac:dyDescent="0.3">
      <c r="C1499" s="32"/>
      <c r="J1499" s="54"/>
      <c r="K1499" s="54"/>
      <c r="L1499" s="54"/>
      <c r="M1499" s="54"/>
    </row>
    <row r="1500" spans="3:13" s="343" customFormat="1" x14ac:dyDescent="0.3">
      <c r="C1500" s="32"/>
      <c r="J1500" s="54"/>
      <c r="K1500" s="54"/>
      <c r="L1500" s="54"/>
      <c r="M1500" s="54"/>
    </row>
    <row r="1501" spans="3:13" s="343" customFormat="1" x14ac:dyDescent="0.3">
      <c r="C1501" s="32"/>
      <c r="J1501" s="54"/>
      <c r="K1501" s="54"/>
      <c r="L1501" s="54"/>
      <c r="M1501" s="54"/>
    </row>
    <row r="1502" spans="3:13" s="343" customFormat="1" x14ac:dyDescent="0.3">
      <c r="C1502" s="32"/>
      <c r="J1502" s="54"/>
      <c r="K1502" s="54"/>
      <c r="L1502" s="54"/>
      <c r="M1502" s="54"/>
    </row>
    <row r="1503" spans="3:13" s="343" customFormat="1" x14ac:dyDescent="0.3">
      <c r="C1503" s="32"/>
      <c r="J1503" s="54"/>
      <c r="K1503" s="54"/>
      <c r="L1503" s="54"/>
      <c r="M1503" s="54"/>
    </row>
    <row r="1504" spans="3:13" s="343" customFormat="1" x14ac:dyDescent="0.3">
      <c r="C1504" s="32"/>
      <c r="J1504" s="54"/>
      <c r="K1504" s="54"/>
      <c r="L1504" s="54"/>
      <c r="M1504" s="54"/>
    </row>
    <row r="1505" spans="3:13" s="343" customFormat="1" x14ac:dyDescent="0.3">
      <c r="C1505" s="32"/>
      <c r="J1505" s="54"/>
      <c r="K1505" s="54"/>
      <c r="L1505" s="54"/>
      <c r="M1505" s="54"/>
    </row>
    <row r="1506" spans="3:13" s="343" customFormat="1" x14ac:dyDescent="0.3">
      <c r="C1506" s="32"/>
      <c r="J1506" s="54"/>
      <c r="K1506" s="54"/>
      <c r="L1506" s="54"/>
      <c r="M1506" s="54"/>
    </row>
    <row r="1507" spans="3:13" s="343" customFormat="1" x14ac:dyDescent="0.3">
      <c r="C1507" s="32"/>
      <c r="J1507" s="54"/>
      <c r="K1507" s="54"/>
      <c r="L1507" s="54"/>
      <c r="M1507" s="54"/>
    </row>
    <row r="1508" spans="3:13" s="343" customFormat="1" x14ac:dyDescent="0.3">
      <c r="C1508" s="32"/>
      <c r="J1508" s="54"/>
      <c r="K1508" s="54"/>
      <c r="L1508" s="54"/>
      <c r="M1508" s="54"/>
    </row>
    <row r="1509" spans="3:13" s="343" customFormat="1" x14ac:dyDescent="0.3">
      <c r="C1509" s="32"/>
      <c r="J1509" s="54"/>
      <c r="K1509" s="54"/>
      <c r="L1509" s="54"/>
      <c r="M1509" s="54"/>
    </row>
    <row r="1510" spans="3:13" s="343" customFormat="1" x14ac:dyDescent="0.3">
      <c r="C1510" s="32"/>
      <c r="J1510" s="54"/>
      <c r="K1510" s="54"/>
      <c r="L1510" s="54"/>
      <c r="M1510" s="54"/>
    </row>
    <row r="1511" spans="3:13" s="343" customFormat="1" x14ac:dyDescent="0.3">
      <c r="C1511" s="32"/>
      <c r="J1511" s="54"/>
      <c r="K1511" s="54"/>
      <c r="L1511" s="54"/>
      <c r="M1511" s="54"/>
    </row>
    <row r="1512" spans="3:13" s="343" customFormat="1" x14ac:dyDescent="0.3">
      <c r="C1512" s="32"/>
      <c r="J1512" s="54"/>
      <c r="K1512" s="54"/>
      <c r="L1512" s="54"/>
      <c r="M1512" s="54"/>
    </row>
    <row r="1513" spans="3:13" s="343" customFormat="1" x14ac:dyDescent="0.3">
      <c r="C1513" s="32"/>
      <c r="J1513" s="54"/>
      <c r="K1513" s="54"/>
      <c r="L1513" s="54"/>
      <c r="M1513" s="54"/>
    </row>
    <row r="1514" spans="3:13" s="343" customFormat="1" x14ac:dyDescent="0.3">
      <c r="C1514" s="32"/>
      <c r="J1514" s="54"/>
      <c r="K1514" s="54"/>
      <c r="L1514" s="54"/>
      <c r="M1514" s="54"/>
    </row>
    <row r="1515" spans="3:13" s="343" customFormat="1" x14ac:dyDescent="0.3">
      <c r="C1515" s="32"/>
      <c r="J1515" s="54"/>
      <c r="K1515" s="54"/>
      <c r="L1515" s="54"/>
      <c r="M1515" s="54"/>
    </row>
    <row r="1516" spans="3:13" s="343" customFormat="1" x14ac:dyDescent="0.3">
      <c r="C1516" s="32"/>
      <c r="J1516" s="54"/>
      <c r="K1516" s="54"/>
      <c r="L1516" s="54"/>
      <c r="M1516" s="54"/>
    </row>
    <row r="1517" spans="3:13" s="343" customFormat="1" x14ac:dyDescent="0.3">
      <c r="C1517" s="32"/>
      <c r="J1517" s="54"/>
      <c r="K1517" s="54"/>
      <c r="L1517" s="54"/>
      <c r="M1517" s="54"/>
    </row>
    <row r="1518" spans="3:13" s="343" customFormat="1" x14ac:dyDescent="0.3">
      <c r="C1518" s="32"/>
      <c r="J1518" s="54"/>
      <c r="K1518" s="54"/>
      <c r="L1518" s="54"/>
      <c r="M1518" s="54"/>
    </row>
    <row r="1519" spans="3:13" s="343" customFormat="1" x14ac:dyDescent="0.3">
      <c r="C1519" s="32"/>
      <c r="J1519" s="54"/>
      <c r="K1519" s="54"/>
      <c r="L1519" s="54"/>
      <c r="M1519" s="54"/>
    </row>
    <row r="1520" spans="3:13" s="343" customFormat="1" x14ac:dyDescent="0.3">
      <c r="C1520" s="32"/>
      <c r="J1520" s="54"/>
      <c r="K1520" s="54"/>
      <c r="L1520" s="54"/>
      <c r="M1520" s="54"/>
    </row>
    <row r="1521" spans="3:13" s="343" customFormat="1" x14ac:dyDescent="0.3">
      <c r="C1521" s="32"/>
      <c r="J1521" s="54"/>
      <c r="K1521" s="54"/>
      <c r="L1521" s="54"/>
      <c r="M1521" s="54"/>
    </row>
    <row r="1522" spans="3:13" s="343" customFormat="1" x14ac:dyDescent="0.3">
      <c r="C1522" s="32"/>
      <c r="J1522" s="54"/>
      <c r="K1522" s="54"/>
      <c r="L1522" s="54"/>
      <c r="M1522" s="54"/>
    </row>
    <row r="1523" spans="3:13" s="343" customFormat="1" x14ac:dyDescent="0.3">
      <c r="C1523" s="32"/>
      <c r="J1523" s="54"/>
      <c r="K1523" s="54"/>
      <c r="L1523" s="54"/>
      <c r="M1523" s="54"/>
    </row>
    <row r="1524" spans="3:13" s="343" customFormat="1" x14ac:dyDescent="0.3">
      <c r="C1524" s="32"/>
      <c r="J1524" s="54"/>
      <c r="K1524" s="54"/>
      <c r="L1524" s="54"/>
      <c r="M1524" s="54"/>
    </row>
    <row r="1525" spans="3:13" s="343" customFormat="1" x14ac:dyDescent="0.3">
      <c r="C1525" s="32"/>
      <c r="J1525" s="54"/>
      <c r="K1525" s="54"/>
      <c r="L1525" s="54"/>
      <c r="M1525" s="54"/>
    </row>
    <row r="1526" spans="3:13" s="343" customFormat="1" x14ac:dyDescent="0.3">
      <c r="C1526" s="32"/>
      <c r="J1526" s="54"/>
      <c r="K1526" s="54"/>
      <c r="L1526" s="54"/>
      <c r="M1526" s="54"/>
    </row>
    <row r="1527" spans="3:13" s="343" customFormat="1" x14ac:dyDescent="0.3">
      <c r="C1527" s="32"/>
      <c r="J1527" s="54"/>
      <c r="K1527" s="54"/>
      <c r="L1527" s="54"/>
      <c r="M1527" s="54"/>
    </row>
    <row r="1528" spans="3:13" s="343" customFormat="1" x14ac:dyDescent="0.3">
      <c r="C1528" s="32"/>
      <c r="J1528" s="54"/>
      <c r="K1528" s="54"/>
      <c r="L1528" s="54"/>
      <c r="M1528" s="54"/>
    </row>
    <row r="1529" spans="3:13" s="343" customFormat="1" x14ac:dyDescent="0.3">
      <c r="C1529" s="32"/>
      <c r="J1529" s="54"/>
      <c r="K1529" s="54"/>
      <c r="L1529" s="54"/>
      <c r="M1529" s="54"/>
    </row>
    <row r="1530" spans="3:13" s="343" customFormat="1" x14ac:dyDescent="0.3">
      <c r="C1530" s="32"/>
      <c r="J1530" s="54"/>
      <c r="K1530" s="54"/>
      <c r="L1530" s="54"/>
      <c r="M1530" s="54"/>
    </row>
    <row r="1531" spans="3:13" s="343" customFormat="1" x14ac:dyDescent="0.3">
      <c r="C1531" s="32"/>
      <c r="J1531" s="54"/>
      <c r="K1531" s="54"/>
      <c r="L1531" s="54"/>
      <c r="M1531" s="54"/>
    </row>
    <row r="1532" spans="3:13" s="343" customFormat="1" x14ac:dyDescent="0.3">
      <c r="C1532" s="32"/>
      <c r="J1532" s="54"/>
      <c r="K1532" s="54"/>
      <c r="L1532" s="54"/>
      <c r="M1532" s="54"/>
    </row>
    <row r="1533" spans="3:13" s="343" customFormat="1" x14ac:dyDescent="0.3">
      <c r="C1533" s="32"/>
      <c r="J1533" s="54"/>
      <c r="K1533" s="54"/>
      <c r="L1533" s="54"/>
      <c r="M1533" s="54"/>
    </row>
    <row r="1534" spans="3:13" s="343" customFormat="1" x14ac:dyDescent="0.3">
      <c r="C1534" s="32"/>
      <c r="J1534" s="54"/>
      <c r="K1534" s="54"/>
      <c r="L1534" s="54"/>
      <c r="M1534" s="54"/>
    </row>
    <row r="1535" spans="3:13" s="343" customFormat="1" x14ac:dyDescent="0.3">
      <c r="C1535" s="32"/>
      <c r="J1535" s="54"/>
      <c r="K1535" s="54"/>
      <c r="L1535" s="54"/>
      <c r="M1535" s="54"/>
    </row>
    <row r="1536" spans="3:13" s="343" customFormat="1" x14ac:dyDescent="0.3">
      <c r="C1536" s="32"/>
      <c r="J1536" s="54"/>
      <c r="K1536" s="54"/>
      <c r="L1536" s="54"/>
      <c r="M1536" s="54"/>
    </row>
    <row r="1537" spans="3:13" s="343" customFormat="1" x14ac:dyDescent="0.3">
      <c r="C1537" s="32"/>
      <c r="J1537" s="54"/>
      <c r="K1537" s="54"/>
      <c r="L1537" s="54"/>
      <c r="M1537" s="54"/>
    </row>
    <row r="1538" spans="3:13" s="343" customFormat="1" x14ac:dyDescent="0.3">
      <c r="C1538" s="32"/>
      <c r="J1538" s="54"/>
      <c r="K1538" s="54"/>
      <c r="L1538" s="54"/>
      <c r="M1538" s="54"/>
    </row>
    <row r="1539" spans="3:13" s="343" customFormat="1" x14ac:dyDescent="0.3">
      <c r="C1539" s="32"/>
      <c r="J1539" s="54"/>
      <c r="K1539" s="54"/>
      <c r="L1539" s="54"/>
      <c r="M1539" s="54"/>
    </row>
    <row r="1540" spans="3:13" s="343" customFormat="1" x14ac:dyDescent="0.3">
      <c r="C1540" s="32"/>
      <c r="J1540" s="54"/>
      <c r="K1540" s="54"/>
      <c r="L1540" s="54"/>
      <c r="M1540" s="54"/>
    </row>
    <row r="1541" spans="3:13" s="343" customFormat="1" x14ac:dyDescent="0.3">
      <c r="C1541" s="32"/>
      <c r="J1541" s="54"/>
      <c r="K1541" s="54"/>
      <c r="L1541" s="54"/>
      <c r="M1541" s="54"/>
    </row>
    <row r="1542" spans="3:13" s="343" customFormat="1" x14ac:dyDescent="0.3">
      <c r="C1542" s="32"/>
      <c r="J1542" s="54"/>
      <c r="K1542" s="54"/>
      <c r="L1542" s="54"/>
      <c r="M1542" s="54"/>
    </row>
    <row r="1543" spans="3:13" s="343" customFormat="1" x14ac:dyDescent="0.3">
      <c r="C1543" s="32"/>
      <c r="J1543" s="54"/>
      <c r="K1543" s="54"/>
      <c r="L1543" s="54"/>
      <c r="M1543" s="54"/>
    </row>
    <row r="1544" spans="3:13" s="343" customFormat="1" x14ac:dyDescent="0.3">
      <c r="C1544" s="32"/>
      <c r="J1544" s="54"/>
      <c r="K1544" s="54"/>
      <c r="L1544" s="54"/>
      <c r="M1544" s="54"/>
    </row>
    <row r="1545" spans="3:13" s="343" customFormat="1" x14ac:dyDescent="0.3">
      <c r="C1545" s="32"/>
      <c r="J1545" s="54"/>
      <c r="K1545" s="54"/>
      <c r="L1545" s="54"/>
      <c r="M1545" s="54"/>
    </row>
    <row r="1546" spans="3:13" s="343" customFormat="1" x14ac:dyDescent="0.3">
      <c r="C1546" s="32"/>
      <c r="J1546" s="54"/>
      <c r="K1546" s="54"/>
      <c r="L1546" s="54"/>
      <c r="M1546" s="54"/>
    </row>
    <row r="1547" spans="3:13" s="343" customFormat="1" x14ac:dyDescent="0.3">
      <c r="C1547" s="32"/>
      <c r="J1547" s="54"/>
      <c r="K1547" s="54"/>
      <c r="L1547" s="54"/>
      <c r="M1547" s="54"/>
    </row>
    <row r="1548" spans="3:13" s="343" customFormat="1" x14ac:dyDescent="0.3">
      <c r="C1548" s="32"/>
      <c r="J1548" s="54"/>
      <c r="K1548" s="54"/>
      <c r="L1548" s="54"/>
      <c r="M1548" s="54"/>
    </row>
    <row r="1549" spans="3:13" s="343" customFormat="1" x14ac:dyDescent="0.3">
      <c r="C1549" s="32"/>
      <c r="J1549" s="54"/>
      <c r="K1549" s="54"/>
      <c r="L1549" s="54"/>
      <c r="M1549" s="54"/>
    </row>
    <row r="1550" spans="3:13" s="343" customFormat="1" x14ac:dyDescent="0.3">
      <c r="C1550" s="32"/>
      <c r="J1550" s="54"/>
      <c r="K1550" s="54"/>
      <c r="L1550" s="54"/>
      <c r="M1550" s="54"/>
    </row>
    <row r="1551" spans="3:13" s="343" customFormat="1" x14ac:dyDescent="0.3">
      <c r="C1551" s="32"/>
      <c r="J1551" s="54"/>
      <c r="K1551" s="54"/>
      <c r="L1551" s="54"/>
      <c r="M1551" s="54"/>
    </row>
    <row r="1552" spans="3:13" s="343" customFormat="1" x14ac:dyDescent="0.3">
      <c r="C1552" s="32"/>
      <c r="J1552" s="54"/>
      <c r="K1552" s="54"/>
      <c r="L1552" s="54"/>
      <c r="M1552" s="54"/>
    </row>
    <row r="1553" spans="3:13" s="343" customFormat="1" x14ac:dyDescent="0.3">
      <c r="C1553" s="32"/>
      <c r="J1553" s="54"/>
      <c r="K1553" s="54"/>
      <c r="L1553" s="54"/>
      <c r="M1553" s="54"/>
    </row>
    <row r="1554" spans="3:13" s="343" customFormat="1" x14ac:dyDescent="0.3">
      <c r="C1554" s="32"/>
      <c r="J1554" s="54"/>
      <c r="K1554" s="54"/>
      <c r="L1554" s="54"/>
      <c r="M1554" s="54"/>
    </row>
    <row r="1555" spans="3:13" s="343" customFormat="1" x14ac:dyDescent="0.3">
      <c r="C1555" s="32"/>
      <c r="J1555" s="54"/>
      <c r="K1555" s="54"/>
      <c r="L1555" s="54"/>
      <c r="M1555" s="54"/>
    </row>
    <row r="1556" spans="3:13" s="343" customFormat="1" x14ac:dyDescent="0.3">
      <c r="C1556" s="32"/>
      <c r="J1556" s="54"/>
      <c r="K1556" s="54"/>
      <c r="L1556" s="54"/>
      <c r="M1556" s="54"/>
    </row>
    <row r="1557" spans="3:13" s="343" customFormat="1" x14ac:dyDescent="0.3">
      <c r="C1557" s="32"/>
      <c r="J1557" s="54"/>
      <c r="K1557" s="54"/>
      <c r="L1557" s="54"/>
      <c r="M1557" s="54"/>
    </row>
    <row r="1558" spans="3:13" s="343" customFormat="1" x14ac:dyDescent="0.3">
      <c r="C1558" s="32"/>
      <c r="J1558" s="54"/>
      <c r="K1558" s="54"/>
      <c r="L1558" s="54"/>
      <c r="M1558" s="54"/>
    </row>
    <row r="1559" spans="3:13" s="343" customFormat="1" x14ac:dyDescent="0.3">
      <c r="C1559" s="32"/>
      <c r="J1559" s="54"/>
      <c r="K1559" s="54"/>
      <c r="L1559" s="54"/>
      <c r="M1559" s="54"/>
    </row>
    <row r="1560" spans="3:13" s="343" customFormat="1" x14ac:dyDescent="0.3">
      <c r="C1560" s="32"/>
      <c r="J1560" s="54"/>
      <c r="K1560" s="54"/>
      <c r="L1560" s="54"/>
      <c r="M1560" s="54"/>
    </row>
    <row r="1561" spans="3:13" s="343" customFormat="1" x14ac:dyDescent="0.3">
      <c r="C1561" s="32"/>
      <c r="J1561" s="54"/>
      <c r="K1561" s="54"/>
      <c r="L1561" s="54"/>
      <c r="M1561" s="54"/>
    </row>
    <row r="1562" spans="3:13" s="343" customFormat="1" x14ac:dyDescent="0.3">
      <c r="C1562" s="32"/>
      <c r="J1562" s="54"/>
      <c r="K1562" s="54"/>
      <c r="L1562" s="54"/>
      <c r="M1562" s="54"/>
    </row>
    <row r="1563" spans="3:13" s="343" customFormat="1" x14ac:dyDescent="0.3">
      <c r="C1563" s="32"/>
      <c r="J1563" s="54"/>
      <c r="K1563" s="54"/>
      <c r="L1563" s="54"/>
      <c r="M1563" s="54"/>
    </row>
    <row r="1564" spans="3:13" s="343" customFormat="1" x14ac:dyDescent="0.3">
      <c r="C1564" s="32"/>
      <c r="J1564" s="54"/>
      <c r="K1564" s="54"/>
      <c r="L1564" s="54"/>
      <c r="M1564" s="54"/>
    </row>
    <row r="1565" spans="3:13" s="343" customFormat="1" x14ac:dyDescent="0.3">
      <c r="C1565" s="32"/>
      <c r="J1565" s="54"/>
      <c r="K1565" s="54"/>
      <c r="L1565" s="54"/>
      <c r="M1565" s="54"/>
    </row>
    <row r="1566" spans="3:13" s="343" customFormat="1" x14ac:dyDescent="0.3">
      <c r="C1566" s="32"/>
      <c r="J1566" s="54"/>
      <c r="K1566" s="54"/>
      <c r="L1566" s="54"/>
      <c r="M1566" s="54"/>
    </row>
    <row r="1567" spans="3:13" s="343" customFormat="1" x14ac:dyDescent="0.3">
      <c r="C1567" s="32"/>
      <c r="J1567" s="54"/>
      <c r="K1567" s="54"/>
      <c r="L1567" s="54"/>
      <c r="M1567" s="54"/>
    </row>
    <row r="1568" spans="3:13" s="343" customFormat="1" x14ac:dyDescent="0.3">
      <c r="C1568" s="32"/>
      <c r="J1568" s="54"/>
      <c r="K1568" s="54"/>
      <c r="L1568" s="54"/>
      <c r="M1568" s="54"/>
    </row>
    <row r="1569" spans="3:13" s="343" customFormat="1" x14ac:dyDescent="0.3">
      <c r="C1569" s="32"/>
      <c r="J1569" s="54"/>
      <c r="K1569" s="54"/>
      <c r="L1569" s="54"/>
      <c r="M1569" s="54"/>
    </row>
    <row r="1570" spans="3:13" s="343" customFormat="1" x14ac:dyDescent="0.3">
      <c r="C1570" s="32"/>
      <c r="J1570" s="54"/>
      <c r="K1570" s="54"/>
      <c r="L1570" s="54"/>
      <c r="M1570" s="54"/>
    </row>
    <row r="1571" spans="3:13" s="343" customFormat="1" x14ac:dyDescent="0.3">
      <c r="C1571" s="32"/>
      <c r="J1571" s="54"/>
      <c r="K1571" s="54"/>
      <c r="L1571" s="54"/>
      <c r="M1571" s="54"/>
    </row>
    <row r="1572" spans="3:13" s="343" customFormat="1" x14ac:dyDescent="0.3">
      <c r="C1572" s="32"/>
      <c r="J1572" s="54"/>
      <c r="K1572" s="54"/>
      <c r="L1572" s="54"/>
      <c r="M1572" s="54"/>
    </row>
    <row r="1573" spans="3:13" s="343" customFormat="1" x14ac:dyDescent="0.3">
      <c r="C1573" s="32"/>
      <c r="J1573" s="54"/>
      <c r="K1573" s="54"/>
      <c r="L1573" s="54"/>
      <c r="M1573" s="54"/>
    </row>
    <row r="1574" spans="3:13" s="343" customFormat="1" x14ac:dyDescent="0.3">
      <c r="C1574" s="32"/>
      <c r="J1574" s="54"/>
      <c r="K1574" s="54"/>
      <c r="L1574" s="54"/>
      <c r="M1574" s="54"/>
    </row>
    <row r="1575" spans="3:13" s="343" customFormat="1" x14ac:dyDescent="0.3">
      <c r="C1575" s="32"/>
      <c r="J1575" s="54"/>
      <c r="K1575" s="54"/>
      <c r="L1575" s="54"/>
      <c r="M1575" s="54"/>
    </row>
    <row r="1576" spans="3:13" s="343" customFormat="1" x14ac:dyDescent="0.3">
      <c r="C1576" s="32"/>
      <c r="J1576" s="54"/>
      <c r="K1576" s="54"/>
      <c r="L1576" s="54"/>
      <c r="M1576" s="54"/>
    </row>
    <row r="1577" spans="3:13" s="343" customFormat="1" x14ac:dyDescent="0.3">
      <c r="C1577" s="32"/>
      <c r="J1577" s="54"/>
      <c r="K1577" s="54"/>
      <c r="L1577" s="54"/>
      <c r="M1577" s="54"/>
    </row>
    <row r="1578" spans="3:13" s="343" customFormat="1" x14ac:dyDescent="0.3">
      <c r="C1578" s="32"/>
      <c r="J1578" s="54"/>
      <c r="K1578" s="54"/>
      <c r="L1578" s="54"/>
      <c r="M1578" s="54"/>
    </row>
    <row r="1579" spans="3:13" s="343" customFormat="1" x14ac:dyDescent="0.3">
      <c r="C1579" s="32"/>
      <c r="J1579" s="54"/>
      <c r="K1579" s="54"/>
      <c r="L1579" s="54"/>
      <c r="M1579" s="54"/>
    </row>
    <row r="1580" spans="3:13" s="343" customFormat="1" x14ac:dyDescent="0.3">
      <c r="C1580" s="32"/>
      <c r="J1580" s="54"/>
      <c r="K1580" s="54"/>
      <c r="L1580" s="54"/>
      <c r="M1580" s="54"/>
    </row>
    <row r="1581" spans="3:13" s="343" customFormat="1" x14ac:dyDescent="0.3">
      <c r="C1581" s="32"/>
      <c r="J1581" s="54"/>
      <c r="K1581" s="54"/>
      <c r="L1581" s="54"/>
      <c r="M1581" s="54"/>
    </row>
    <row r="1582" spans="3:13" s="343" customFormat="1" x14ac:dyDescent="0.3">
      <c r="C1582" s="32"/>
      <c r="J1582" s="54"/>
      <c r="K1582" s="54"/>
      <c r="L1582" s="54"/>
      <c r="M1582" s="54"/>
    </row>
    <row r="1583" spans="3:13" s="343" customFormat="1" x14ac:dyDescent="0.3">
      <c r="C1583" s="32"/>
      <c r="J1583" s="54"/>
      <c r="K1583" s="54"/>
      <c r="L1583" s="54"/>
      <c r="M1583" s="54"/>
    </row>
    <row r="1584" spans="3:13" s="343" customFormat="1" x14ac:dyDescent="0.3">
      <c r="C1584" s="32"/>
      <c r="J1584" s="54"/>
      <c r="K1584" s="54"/>
      <c r="L1584" s="54"/>
      <c r="M1584" s="54"/>
    </row>
    <row r="1585" spans="3:13" s="343" customFormat="1" x14ac:dyDescent="0.3">
      <c r="C1585" s="32"/>
      <c r="J1585" s="54"/>
      <c r="K1585" s="54"/>
      <c r="L1585" s="54"/>
      <c r="M1585" s="54"/>
    </row>
    <row r="1586" spans="3:13" s="343" customFormat="1" x14ac:dyDescent="0.3">
      <c r="C1586" s="32"/>
      <c r="J1586" s="54"/>
      <c r="K1586" s="54"/>
      <c r="L1586" s="54"/>
      <c r="M1586" s="54"/>
    </row>
    <row r="1587" spans="3:13" s="343" customFormat="1" x14ac:dyDescent="0.3">
      <c r="C1587" s="32"/>
      <c r="J1587" s="54"/>
      <c r="K1587" s="54"/>
      <c r="L1587" s="54"/>
      <c r="M1587" s="54"/>
    </row>
    <row r="1588" spans="3:13" s="343" customFormat="1" x14ac:dyDescent="0.3">
      <c r="C1588" s="32"/>
      <c r="J1588" s="54"/>
      <c r="K1588" s="54"/>
      <c r="L1588" s="54"/>
      <c r="M1588" s="54"/>
    </row>
    <row r="1589" spans="3:13" s="343" customFormat="1" x14ac:dyDescent="0.3">
      <c r="C1589" s="32"/>
      <c r="J1589" s="54"/>
      <c r="K1589" s="54"/>
      <c r="L1589" s="54"/>
      <c r="M1589" s="54"/>
    </row>
    <row r="1590" spans="3:13" s="343" customFormat="1" x14ac:dyDescent="0.3">
      <c r="C1590" s="32"/>
      <c r="J1590" s="54"/>
      <c r="K1590" s="54"/>
      <c r="L1590" s="54"/>
      <c r="M1590" s="54"/>
    </row>
    <row r="1591" spans="3:13" s="343" customFormat="1" x14ac:dyDescent="0.3">
      <c r="C1591" s="32"/>
      <c r="J1591" s="54"/>
      <c r="K1591" s="54"/>
      <c r="L1591" s="54"/>
      <c r="M1591" s="54"/>
    </row>
    <row r="1592" spans="3:13" s="343" customFormat="1" x14ac:dyDescent="0.3">
      <c r="C1592" s="32"/>
      <c r="J1592" s="54"/>
      <c r="K1592" s="54"/>
      <c r="L1592" s="54"/>
      <c r="M1592" s="54"/>
    </row>
    <row r="1593" spans="3:13" s="343" customFormat="1" x14ac:dyDescent="0.3">
      <c r="C1593" s="32"/>
      <c r="J1593" s="54"/>
      <c r="K1593" s="54"/>
      <c r="L1593" s="54"/>
      <c r="M1593" s="54"/>
    </row>
    <row r="1594" spans="3:13" s="343" customFormat="1" x14ac:dyDescent="0.3">
      <c r="C1594" s="32"/>
      <c r="J1594" s="54"/>
      <c r="K1594" s="54"/>
      <c r="L1594" s="54"/>
      <c r="M1594" s="54"/>
    </row>
    <row r="1595" spans="3:13" s="343" customFormat="1" x14ac:dyDescent="0.3">
      <c r="C1595" s="32"/>
      <c r="J1595" s="54"/>
      <c r="K1595" s="54"/>
      <c r="L1595" s="54"/>
      <c r="M1595" s="54"/>
    </row>
    <row r="1596" spans="3:13" s="343" customFormat="1" x14ac:dyDescent="0.3">
      <c r="C1596" s="32"/>
      <c r="J1596" s="54"/>
      <c r="K1596" s="54"/>
      <c r="L1596" s="54"/>
      <c r="M1596" s="54"/>
    </row>
    <row r="1597" spans="3:13" s="343" customFormat="1" x14ac:dyDescent="0.3">
      <c r="C1597" s="32"/>
      <c r="J1597" s="54"/>
      <c r="K1597" s="54"/>
      <c r="L1597" s="54"/>
      <c r="M1597" s="54"/>
    </row>
    <row r="1598" spans="3:13" s="343" customFormat="1" x14ac:dyDescent="0.3">
      <c r="C1598" s="32"/>
      <c r="J1598" s="54"/>
      <c r="K1598" s="54"/>
      <c r="L1598" s="54"/>
      <c r="M1598" s="54"/>
    </row>
    <row r="1599" spans="3:13" s="343" customFormat="1" x14ac:dyDescent="0.3">
      <c r="C1599" s="32"/>
      <c r="J1599" s="54"/>
      <c r="K1599" s="54"/>
      <c r="L1599" s="54"/>
      <c r="M1599" s="54"/>
    </row>
    <row r="1600" spans="3:13" s="343" customFormat="1" x14ac:dyDescent="0.3">
      <c r="C1600" s="32"/>
      <c r="J1600" s="54"/>
      <c r="K1600" s="54"/>
      <c r="L1600" s="54"/>
      <c r="M1600" s="54"/>
    </row>
    <row r="1601" spans="3:13" s="343" customFormat="1" x14ac:dyDescent="0.3">
      <c r="C1601" s="32"/>
      <c r="J1601" s="54"/>
      <c r="K1601" s="54"/>
      <c r="L1601" s="54"/>
      <c r="M1601" s="54"/>
    </row>
    <row r="1602" spans="3:13" s="343" customFormat="1" x14ac:dyDescent="0.3">
      <c r="C1602" s="32"/>
      <c r="J1602" s="54"/>
      <c r="K1602" s="54"/>
      <c r="L1602" s="54"/>
      <c r="M1602" s="54"/>
    </row>
    <row r="1603" spans="3:13" s="343" customFormat="1" x14ac:dyDescent="0.3">
      <c r="C1603" s="32"/>
      <c r="J1603" s="54"/>
      <c r="K1603" s="54"/>
      <c r="L1603" s="54"/>
      <c r="M1603" s="54"/>
    </row>
    <row r="1604" spans="3:13" s="343" customFormat="1" x14ac:dyDescent="0.3">
      <c r="C1604" s="32"/>
      <c r="J1604" s="54"/>
      <c r="K1604" s="54"/>
      <c r="L1604" s="54"/>
      <c r="M1604" s="54"/>
    </row>
    <row r="1605" spans="3:13" s="343" customFormat="1" x14ac:dyDescent="0.3">
      <c r="C1605" s="32"/>
      <c r="J1605" s="54"/>
      <c r="K1605" s="54"/>
      <c r="L1605" s="54"/>
      <c r="M1605" s="54"/>
    </row>
    <row r="1606" spans="3:13" s="343" customFormat="1" x14ac:dyDescent="0.3">
      <c r="C1606" s="32"/>
      <c r="J1606" s="54"/>
      <c r="K1606" s="54"/>
      <c r="L1606" s="54"/>
      <c r="M1606" s="54"/>
    </row>
    <row r="1607" spans="3:13" s="343" customFormat="1" x14ac:dyDescent="0.3">
      <c r="C1607" s="32"/>
      <c r="J1607" s="54"/>
      <c r="K1607" s="54"/>
      <c r="L1607" s="54"/>
      <c r="M1607" s="54"/>
    </row>
    <row r="1608" spans="3:13" s="343" customFormat="1" x14ac:dyDescent="0.3">
      <c r="C1608" s="32"/>
      <c r="J1608" s="54"/>
      <c r="K1608" s="54"/>
      <c r="L1608" s="54"/>
      <c r="M1608" s="54"/>
    </row>
    <row r="1609" spans="3:13" s="343" customFormat="1" x14ac:dyDescent="0.3">
      <c r="C1609" s="32"/>
      <c r="J1609" s="54"/>
      <c r="K1609" s="54"/>
      <c r="L1609" s="54"/>
      <c r="M1609" s="54"/>
    </row>
    <row r="1610" spans="3:13" s="343" customFormat="1" x14ac:dyDescent="0.3">
      <c r="C1610" s="32"/>
      <c r="J1610" s="54"/>
      <c r="K1610" s="54"/>
      <c r="L1610" s="54"/>
      <c r="M1610" s="54"/>
    </row>
    <row r="1611" spans="3:13" s="343" customFormat="1" x14ac:dyDescent="0.3">
      <c r="C1611" s="32"/>
      <c r="J1611" s="54"/>
      <c r="K1611" s="54"/>
      <c r="L1611" s="54"/>
      <c r="M1611" s="54"/>
    </row>
    <row r="1612" spans="3:13" s="343" customFormat="1" x14ac:dyDescent="0.3">
      <c r="C1612" s="32"/>
      <c r="J1612" s="54"/>
      <c r="K1612" s="54"/>
      <c r="L1612" s="54"/>
      <c r="M1612" s="54"/>
    </row>
    <row r="1613" spans="3:13" s="343" customFormat="1" x14ac:dyDescent="0.3">
      <c r="C1613" s="32"/>
      <c r="J1613" s="54"/>
      <c r="K1613" s="54"/>
      <c r="L1613" s="54"/>
      <c r="M1613" s="54"/>
    </row>
    <row r="1614" spans="3:13" s="343" customFormat="1" x14ac:dyDescent="0.3">
      <c r="C1614" s="32"/>
      <c r="J1614" s="54"/>
      <c r="K1614" s="54"/>
      <c r="L1614" s="54"/>
      <c r="M1614" s="54"/>
    </row>
    <row r="1615" spans="3:13" s="343" customFormat="1" x14ac:dyDescent="0.3">
      <c r="C1615" s="32"/>
      <c r="J1615" s="54"/>
      <c r="K1615" s="54"/>
      <c r="L1615" s="54"/>
      <c r="M1615" s="54"/>
    </row>
    <row r="1616" spans="3:13" s="343" customFormat="1" x14ac:dyDescent="0.3">
      <c r="C1616" s="32"/>
      <c r="J1616" s="54"/>
      <c r="K1616" s="54"/>
      <c r="L1616" s="54"/>
      <c r="M1616" s="54"/>
    </row>
    <row r="1617" spans="3:13" s="343" customFormat="1" x14ac:dyDescent="0.3">
      <c r="C1617" s="32"/>
      <c r="J1617" s="54"/>
      <c r="K1617" s="54"/>
      <c r="L1617" s="54"/>
      <c r="M1617" s="54"/>
    </row>
    <row r="1618" spans="3:13" s="343" customFormat="1" x14ac:dyDescent="0.3">
      <c r="C1618" s="32"/>
      <c r="J1618" s="54"/>
      <c r="K1618" s="54"/>
      <c r="L1618" s="54"/>
      <c r="M1618" s="54"/>
    </row>
    <row r="1619" spans="3:13" s="343" customFormat="1" x14ac:dyDescent="0.3">
      <c r="C1619" s="32"/>
      <c r="J1619" s="54"/>
      <c r="K1619" s="54"/>
      <c r="L1619" s="54"/>
      <c r="M1619" s="54"/>
    </row>
    <row r="1620" spans="3:13" s="343" customFormat="1" x14ac:dyDescent="0.3">
      <c r="C1620" s="32"/>
      <c r="J1620" s="54"/>
      <c r="K1620" s="54"/>
      <c r="L1620" s="54"/>
      <c r="M1620" s="54"/>
    </row>
    <row r="1621" spans="3:13" s="343" customFormat="1" x14ac:dyDescent="0.3">
      <c r="C1621" s="32"/>
      <c r="J1621" s="54"/>
      <c r="K1621" s="54"/>
      <c r="L1621" s="54"/>
      <c r="M1621" s="54"/>
    </row>
    <row r="1622" spans="3:13" s="343" customFormat="1" x14ac:dyDescent="0.3">
      <c r="C1622" s="32"/>
      <c r="J1622" s="54"/>
      <c r="K1622" s="54"/>
      <c r="L1622" s="54"/>
      <c r="M1622" s="54"/>
    </row>
    <row r="1623" spans="3:13" s="343" customFormat="1" x14ac:dyDescent="0.3">
      <c r="C1623" s="32"/>
      <c r="J1623" s="54"/>
      <c r="K1623" s="54"/>
      <c r="L1623" s="54"/>
      <c r="M1623" s="54"/>
    </row>
    <row r="1624" spans="3:13" s="343" customFormat="1" x14ac:dyDescent="0.3">
      <c r="C1624" s="32"/>
      <c r="J1624" s="54"/>
      <c r="K1624" s="54"/>
      <c r="L1624" s="54"/>
      <c r="M1624" s="54"/>
    </row>
    <row r="1625" spans="3:13" s="343" customFormat="1" x14ac:dyDescent="0.3">
      <c r="C1625" s="32"/>
      <c r="J1625" s="54"/>
      <c r="K1625" s="54"/>
      <c r="L1625" s="54"/>
      <c r="M1625" s="54"/>
    </row>
    <row r="1626" spans="3:13" s="343" customFormat="1" x14ac:dyDescent="0.3">
      <c r="C1626" s="32"/>
      <c r="J1626" s="54"/>
      <c r="K1626" s="54"/>
      <c r="L1626" s="54"/>
      <c r="M1626" s="54"/>
    </row>
    <row r="1627" spans="3:13" s="343" customFormat="1" x14ac:dyDescent="0.3">
      <c r="C1627" s="32"/>
      <c r="J1627" s="54"/>
      <c r="K1627" s="54"/>
      <c r="L1627" s="54"/>
      <c r="M1627" s="54"/>
    </row>
    <row r="1628" spans="3:13" s="343" customFormat="1" x14ac:dyDescent="0.3">
      <c r="C1628" s="32"/>
      <c r="J1628" s="54"/>
      <c r="K1628" s="54"/>
      <c r="L1628" s="54"/>
      <c r="M1628" s="54"/>
    </row>
    <row r="1629" spans="3:13" s="343" customFormat="1" x14ac:dyDescent="0.3">
      <c r="C1629" s="32"/>
      <c r="J1629" s="54"/>
      <c r="K1629" s="54"/>
      <c r="L1629" s="54"/>
      <c r="M1629" s="54"/>
    </row>
    <row r="1630" spans="3:13" s="343" customFormat="1" x14ac:dyDescent="0.3">
      <c r="C1630" s="32"/>
      <c r="J1630" s="54"/>
      <c r="K1630" s="54"/>
      <c r="L1630" s="54"/>
      <c r="M1630" s="54"/>
    </row>
    <row r="1631" spans="3:13" s="343" customFormat="1" x14ac:dyDescent="0.3">
      <c r="C1631" s="32"/>
      <c r="J1631" s="54"/>
      <c r="K1631" s="54"/>
      <c r="L1631" s="54"/>
      <c r="M1631" s="54"/>
    </row>
    <row r="1632" spans="3:13" s="343" customFormat="1" x14ac:dyDescent="0.3">
      <c r="C1632" s="32"/>
      <c r="J1632" s="54"/>
      <c r="K1632" s="54"/>
      <c r="L1632" s="54"/>
      <c r="M1632" s="54"/>
    </row>
    <row r="1633" spans="3:13" s="343" customFormat="1" x14ac:dyDescent="0.3">
      <c r="C1633" s="32"/>
      <c r="J1633" s="54"/>
      <c r="K1633" s="54"/>
      <c r="L1633" s="54"/>
      <c r="M1633" s="54"/>
    </row>
    <row r="1634" spans="3:13" s="343" customFormat="1" x14ac:dyDescent="0.3">
      <c r="C1634" s="32"/>
      <c r="J1634" s="54"/>
      <c r="K1634" s="54"/>
      <c r="L1634" s="54"/>
      <c r="M1634" s="54"/>
    </row>
    <row r="1635" spans="3:13" s="343" customFormat="1" x14ac:dyDescent="0.3">
      <c r="C1635" s="32"/>
      <c r="J1635" s="54"/>
      <c r="K1635" s="54"/>
      <c r="L1635" s="54"/>
      <c r="M1635" s="54"/>
    </row>
    <row r="1636" spans="3:13" s="343" customFormat="1" x14ac:dyDescent="0.3">
      <c r="C1636" s="32"/>
      <c r="J1636" s="54"/>
      <c r="K1636" s="54"/>
      <c r="L1636" s="54"/>
      <c r="M1636" s="54"/>
    </row>
    <row r="1637" spans="3:13" s="343" customFormat="1" x14ac:dyDescent="0.3">
      <c r="C1637" s="32"/>
      <c r="J1637" s="54"/>
      <c r="K1637" s="54"/>
      <c r="L1637" s="54"/>
      <c r="M1637" s="54"/>
    </row>
    <row r="1638" spans="3:13" s="343" customFormat="1" x14ac:dyDescent="0.3">
      <c r="C1638" s="32"/>
      <c r="J1638" s="54"/>
      <c r="K1638" s="54"/>
      <c r="L1638" s="54"/>
      <c r="M1638" s="54"/>
    </row>
    <row r="1639" spans="3:13" s="343" customFormat="1" x14ac:dyDescent="0.3">
      <c r="C1639" s="32"/>
      <c r="J1639" s="54"/>
      <c r="K1639" s="54"/>
      <c r="L1639" s="54"/>
      <c r="M1639" s="54"/>
    </row>
    <row r="1640" spans="3:13" s="343" customFormat="1" x14ac:dyDescent="0.3">
      <c r="C1640" s="32"/>
      <c r="J1640" s="54"/>
      <c r="K1640" s="54"/>
      <c r="L1640" s="54"/>
      <c r="M1640" s="54"/>
    </row>
    <row r="1641" spans="3:13" s="343" customFormat="1" x14ac:dyDescent="0.3">
      <c r="C1641" s="32"/>
      <c r="J1641" s="54"/>
      <c r="K1641" s="54"/>
      <c r="L1641" s="54"/>
      <c r="M1641" s="54"/>
    </row>
    <row r="1642" spans="3:13" s="343" customFormat="1" x14ac:dyDescent="0.3">
      <c r="C1642" s="32"/>
      <c r="J1642" s="54"/>
      <c r="K1642" s="54"/>
      <c r="L1642" s="54"/>
      <c r="M1642" s="54"/>
    </row>
    <row r="1643" spans="3:13" s="343" customFormat="1" x14ac:dyDescent="0.3">
      <c r="C1643" s="32"/>
      <c r="J1643" s="54"/>
      <c r="K1643" s="54"/>
      <c r="L1643" s="54"/>
      <c r="M1643" s="54"/>
    </row>
    <row r="1644" spans="3:13" s="343" customFormat="1" x14ac:dyDescent="0.3">
      <c r="C1644" s="32"/>
      <c r="J1644" s="54"/>
      <c r="K1644" s="54"/>
      <c r="L1644" s="54"/>
      <c r="M1644" s="54"/>
    </row>
    <row r="1645" spans="3:13" s="343" customFormat="1" x14ac:dyDescent="0.3">
      <c r="C1645" s="32"/>
      <c r="J1645" s="54"/>
      <c r="K1645" s="54"/>
      <c r="L1645" s="54"/>
      <c r="M1645" s="54"/>
    </row>
    <row r="1646" spans="3:13" s="343" customFormat="1" x14ac:dyDescent="0.3">
      <c r="C1646" s="32"/>
      <c r="J1646" s="54"/>
      <c r="K1646" s="54"/>
      <c r="L1646" s="54"/>
      <c r="M1646" s="54"/>
    </row>
    <row r="1647" spans="3:13" s="343" customFormat="1" x14ac:dyDescent="0.3">
      <c r="C1647" s="32"/>
      <c r="J1647" s="54"/>
      <c r="K1647" s="54"/>
      <c r="L1647" s="54"/>
      <c r="M1647" s="54"/>
    </row>
    <row r="1648" spans="3:13" s="343" customFormat="1" x14ac:dyDescent="0.3">
      <c r="C1648" s="32"/>
      <c r="J1648" s="54"/>
      <c r="K1648" s="54"/>
      <c r="L1648" s="54"/>
      <c r="M1648" s="54"/>
    </row>
    <row r="1649" spans="3:13" s="343" customFormat="1" x14ac:dyDescent="0.3">
      <c r="C1649" s="32"/>
      <c r="J1649" s="54"/>
      <c r="K1649" s="54"/>
      <c r="L1649" s="54"/>
      <c r="M1649" s="54"/>
    </row>
    <row r="1650" spans="3:13" s="343" customFormat="1" x14ac:dyDescent="0.3">
      <c r="C1650" s="32"/>
      <c r="J1650" s="54"/>
      <c r="K1650" s="54"/>
      <c r="L1650" s="54"/>
      <c r="M1650" s="54"/>
    </row>
    <row r="1651" spans="3:13" s="343" customFormat="1" x14ac:dyDescent="0.3">
      <c r="C1651" s="32"/>
      <c r="J1651" s="54"/>
      <c r="K1651" s="54"/>
      <c r="L1651" s="54"/>
      <c r="M1651" s="54"/>
    </row>
    <row r="1652" spans="3:13" s="343" customFormat="1" x14ac:dyDescent="0.3">
      <c r="C1652" s="32"/>
      <c r="J1652" s="54"/>
      <c r="K1652" s="54"/>
      <c r="L1652" s="54"/>
      <c r="M1652" s="54"/>
    </row>
    <row r="1653" spans="3:13" s="343" customFormat="1" x14ac:dyDescent="0.3">
      <c r="C1653" s="32"/>
      <c r="J1653" s="54"/>
      <c r="K1653" s="54"/>
      <c r="L1653" s="54"/>
      <c r="M1653" s="54"/>
    </row>
    <row r="1654" spans="3:13" s="343" customFormat="1" x14ac:dyDescent="0.3">
      <c r="C1654" s="32"/>
      <c r="J1654" s="54"/>
      <c r="K1654" s="54"/>
      <c r="L1654" s="54"/>
      <c r="M1654" s="54"/>
    </row>
    <row r="1655" spans="3:13" s="343" customFormat="1" x14ac:dyDescent="0.3">
      <c r="C1655" s="32"/>
      <c r="J1655" s="54"/>
      <c r="K1655" s="54"/>
      <c r="L1655" s="54"/>
      <c r="M1655" s="54"/>
    </row>
    <row r="1656" spans="3:13" s="343" customFormat="1" x14ac:dyDescent="0.3">
      <c r="C1656" s="32"/>
      <c r="J1656" s="54"/>
      <c r="K1656" s="54"/>
      <c r="L1656" s="54"/>
      <c r="M1656" s="54"/>
    </row>
    <row r="1657" spans="3:13" s="343" customFormat="1" x14ac:dyDescent="0.3">
      <c r="C1657" s="32"/>
      <c r="J1657" s="54"/>
      <c r="K1657" s="54"/>
      <c r="L1657" s="54"/>
      <c r="M1657" s="54"/>
    </row>
    <row r="1658" spans="3:13" s="343" customFormat="1" x14ac:dyDescent="0.3">
      <c r="C1658" s="32"/>
      <c r="J1658" s="54"/>
      <c r="K1658" s="54"/>
      <c r="L1658" s="54"/>
      <c r="M1658" s="54"/>
    </row>
    <row r="1659" spans="3:13" s="343" customFormat="1" x14ac:dyDescent="0.3">
      <c r="C1659" s="32"/>
      <c r="J1659" s="54"/>
      <c r="K1659" s="54"/>
      <c r="L1659" s="54"/>
      <c r="M1659" s="54"/>
    </row>
    <row r="1660" spans="3:13" s="343" customFormat="1" x14ac:dyDescent="0.3">
      <c r="C1660" s="32"/>
      <c r="J1660" s="54"/>
      <c r="K1660" s="54"/>
      <c r="L1660" s="54"/>
      <c r="M1660" s="54"/>
    </row>
    <row r="1661" spans="3:13" s="343" customFormat="1" x14ac:dyDescent="0.3">
      <c r="C1661" s="32"/>
      <c r="J1661" s="54"/>
      <c r="K1661" s="54"/>
      <c r="L1661" s="54"/>
      <c r="M1661" s="54"/>
    </row>
    <row r="1662" spans="3:13" s="343" customFormat="1" x14ac:dyDescent="0.3">
      <c r="C1662" s="32"/>
      <c r="J1662" s="54"/>
      <c r="K1662" s="54"/>
      <c r="L1662" s="54"/>
      <c r="M1662" s="54"/>
    </row>
    <row r="1663" spans="3:13" s="343" customFormat="1" x14ac:dyDescent="0.3">
      <c r="C1663" s="32"/>
      <c r="J1663" s="54"/>
      <c r="K1663" s="54"/>
      <c r="L1663" s="54"/>
      <c r="M1663" s="54"/>
    </row>
    <row r="1664" spans="3:13" s="343" customFormat="1" x14ac:dyDescent="0.3">
      <c r="C1664" s="32"/>
      <c r="J1664" s="54"/>
      <c r="K1664" s="54"/>
      <c r="L1664" s="54"/>
      <c r="M1664" s="54"/>
    </row>
    <row r="1665" spans="3:13" s="343" customFormat="1" x14ac:dyDescent="0.3">
      <c r="C1665" s="32"/>
      <c r="J1665" s="54"/>
      <c r="K1665" s="54"/>
      <c r="L1665" s="54"/>
      <c r="M1665" s="54"/>
    </row>
    <row r="1666" spans="3:13" s="343" customFormat="1" x14ac:dyDescent="0.3">
      <c r="C1666" s="32"/>
      <c r="J1666" s="54"/>
      <c r="K1666" s="54"/>
      <c r="L1666" s="54"/>
      <c r="M1666" s="54"/>
    </row>
    <row r="1667" spans="3:13" s="343" customFormat="1" x14ac:dyDescent="0.3">
      <c r="C1667" s="32"/>
      <c r="J1667" s="54"/>
      <c r="K1667" s="54"/>
      <c r="L1667" s="54"/>
      <c r="M1667" s="54"/>
    </row>
    <row r="1668" spans="3:13" s="343" customFormat="1" x14ac:dyDescent="0.3">
      <c r="C1668" s="32"/>
      <c r="J1668" s="54"/>
      <c r="K1668" s="54"/>
      <c r="L1668" s="54"/>
      <c r="M1668" s="54"/>
    </row>
    <row r="1669" spans="3:13" s="343" customFormat="1" x14ac:dyDescent="0.3">
      <c r="C1669" s="32"/>
      <c r="J1669" s="54"/>
      <c r="K1669" s="54"/>
      <c r="L1669" s="54"/>
      <c r="M1669" s="54"/>
    </row>
    <row r="1670" spans="3:13" s="343" customFormat="1" x14ac:dyDescent="0.3">
      <c r="C1670" s="32"/>
      <c r="J1670" s="54"/>
      <c r="K1670" s="54"/>
      <c r="L1670" s="54"/>
      <c r="M1670" s="54"/>
    </row>
    <row r="1671" spans="3:13" s="343" customFormat="1" x14ac:dyDescent="0.3">
      <c r="C1671" s="32"/>
      <c r="J1671" s="54"/>
      <c r="K1671" s="54"/>
      <c r="L1671" s="54"/>
      <c r="M1671" s="54"/>
    </row>
    <row r="1672" spans="3:13" s="343" customFormat="1" x14ac:dyDescent="0.3">
      <c r="C1672" s="32"/>
      <c r="J1672" s="54"/>
      <c r="K1672" s="54"/>
      <c r="L1672" s="54"/>
      <c r="M1672" s="54"/>
    </row>
    <row r="1673" spans="3:13" s="343" customFormat="1" x14ac:dyDescent="0.3">
      <c r="C1673" s="32"/>
      <c r="J1673" s="54"/>
      <c r="K1673" s="54"/>
      <c r="L1673" s="54"/>
      <c r="M1673" s="54"/>
    </row>
    <row r="1674" spans="3:13" s="343" customFormat="1" x14ac:dyDescent="0.3">
      <c r="C1674" s="32"/>
      <c r="J1674" s="54"/>
      <c r="K1674" s="54"/>
      <c r="L1674" s="54"/>
      <c r="M1674" s="54"/>
    </row>
    <row r="1675" spans="3:13" s="343" customFormat="1" x14ac:dyDescent="0.3">
      <c r="C1675" s="32"/>
      <c r="J1675" s="54"/>
      <c r="K1675" s="54"/>
      <c r="L1675" s="54"/>
      <c r="M1675" s="54"/>
    </row>
    <row r="1676" spans="3:13" s="343" customFormat="1" x14ac:dyDescent="0.3">
      <c r="C1676" s="32"/>
      <c r="J1676" s="54"/>
      <c r="K1676" s="54"/>
      <c r="L1676" s="54"/>
      <c r="M1676" s="54"/>
    </row>
    <row r="1677" spans="3:13" s="343" customFormat="1" x14ac:dyDescent="0.3">
      <c r="C1677" s="32"/>
      <c r="J1677" s="54"/>
      <c r="K1677" s="54"/>
      <c r="L1677" s="54"/>
      <c r="M1677" s="54"/>
    </row>
    <row r="1678" spans="3:13" s="343" customFormat="1" x14ac:dyDescent="0.3">
      <c r="C1678" s="32"/>
      <c r="J1678" s="54"/>
      <c r="K1678" s="54"/>
      <c r="L1678" s="54"/>
      <c r="M1678" s="54"/>
    </row>
    <row r="1679" spans="3:13" s="343" customFormat="1" x14ac:dyDescent="0.3">
      <c r="C1679" s="32"/>
      <c r="J1679" s="54"/>
      <c r="K1679" s="54"/>
      <c r="L1679" s="54"/>
      <c r="M1679" s="54"/>
    </row>
    <row r="1680" spans="3:13" s="343" customFormat="1" x14ac:dyDescent="0.3">
      <c r="C1680" s="32"/>
      <c r="J1680" s="54"/>
      <c r="K1680" s="54"/>
      <c r="L1680" s="54"/>
      <c r="M1680" s="54"/>
    </row>
    <row r="1681" spans="3:13" s="343" customFormat="1" x14ac:dyDescent="0.3">
      <c r="C1681" s="32"/>
      <c r="J1681" s="54"/>
      <c r="K1681" s="54"/>
      <c r="L1681" s="54"/>
      <c r="M1681" s="54"/>
    </row>
    <row r="1682" spans="3:13" s="343" customFormat="1" x14ac:dyDescent="0.3">
      <c r="C1682" s="32"/>
      <c r="J1682" s="54"/>
      <c r="K1682" s="54"/>
      <c r="L1682" s="54"/>
      <c r="M1682" s="54"/>
    </row>
    <row r="1683" spans="3:13" s="343" customFormat="1" x14ac:dyDescent="0.3">
      <c r="C1683" s="32"/>
      <c r="J1683" s="54"/>
      <c r="K1683" s="54"/>
      <c r="L1683" s="54"/>
      <c r="M1683" s="54"/>
    </row>
    <row r="1684" spans="3:13" s="343" customFormat="1" x14ac:dyDescent="0.3">
      <c r="C1684" s="32"/>
      <c r="J1684" s="54"/>
      <c r="K1684" s="54"/>
      <c r="L1684" s="54"/>
      <c r="M1684" s="54"/>
    </row>
    <row r="1685" spans="3:13" s="343" customFormat="1" x14ac:dyDescent="0.3">
      <c r="C1685" s="32"/>
      <c r="J1685" s="54"/>
      <c r="K1685" s="54"/>
      <c r="L1685" s="54"/>
      <c r="M1685" s="54"/>
    </row>
    <row r="1686" spans="3:13" s="343" customFormat="1" x14ac:dyDescent="0.3">
      <c r="C1686" s="32"/>
      <c r="J1686" s="54"/>
      <c r="K1686" s="54"/>
      <c r="L1686" s="54"/>
      <c r="M1686" s="54"/>
    </row>
    <row r="1687" spans="3:13" s="343" customFormat="1" x14ac:dyDescent="0.3">
      <c r="C1687" s="32"/>
      <c r="J1687" s="54"/>
      <c r="K1687" s="54"/>
      <c r="L1687" s="54"/>
      <c r="M1687" s="54"/>
    </row>
    <row r="1688" spans="3:13" s="343" customFormat="1" x14ac:dyDescent="0.3">
      <c r="C1688" s="32"/>
      <c r="J1688" s="54"/>
      <c r="K1688" s="54"/>
      <c r="L1688" s="54"/>
      <c r="M1688" s="54"/>
    </row>
    <row r="1689" spans="3:13" s="343" customFormat="1" x14ac:dyDescent="0.3">
      <c r="C1689" s="32"/>
      <c r="J1689" s="54"/>
      <c r="K1689" s="54"/>
      <c r="L1689" s="54"/>
      <c r="M1689" s="54"/>
    </row>
    <row r="1690" spans="3:13" s="343" customFormat="1" x14ac:dyDescent="0.3">
      <c r="C1690" s="32"/>
      <c r="J1690" s="54"/>
      <c r="K1690" s="54"/>
      <c r="L1690" s="54"/>
      <c r="M1690" s="54"/>
    </row>
    <row r="1691" spans="3:13" s="343" customFormat="1" x14ac:dyDescent="0.3">
      <c r="C1691" s="32"/>
      <c r="J1691" s="54"/>
      <c r="K1691" s="54"/>
      <c r="L1691" s="54"/>
      <c r="M1691" s="54"/>
    </row>
    <row r="1692" spans="3:13" s="343" customFormat="1" x14ac:dyDescent="0.3">
      <c r="C1692" s="32"/>
      <c r="J1692" s="54"/>
      <c r="K1692" s="54"/>
      <c r="L1692" s="54"/>
      <c r="M1692" s="54"/>
    </row>
    <row r="1693" spans="3:13" s="343" customFormat="1" x14ac:dyDescent="0.3">
      <c r="C1693" s="32"/>
      <c r="J1693" s="54"/>
      <c r="K1693" s="54"/>
      <c r="L1693" s="54"/>
      <c r="M1693" s="54"/>
    </row>
    <row r="1694" spans="3:13" s="343" customFormat="1" x14ac:dyDescent="0.3">
      <c r="C1694" s="32"/>
      <c r="J1694" s="54"/>
      <c r="K1694" s="54"/>
      <c r="L1694" s="54"/>
      <c r="M1694" s="54"/>
    </row>
    <row r="1695" spans="3:13" s="343" customFormat="1" x14ac:dyDescent="0.3">
      <c r="C1695" s="32"/>
      <c r="J1695" s="54"/>
      <c r="K1695" s="54"/>
      <c r="L1695" s="54"/>
      <c r="M1695" s="54"/>
    </row>
    <row r="1696" spans="3:13" s="343" customFormat="1" x14ac:dyDescent="0.3">
      <c r="C1696" s="32"/>
      <c r="J1696" s="54"/>
      <c r="K1696" s="54"/>
      <c r="L1696" s="54"/>
      <c r="M1696" s="54"/>
    </row>
    <row r="1697" spans="3:13" s="343" customFormat="1" x14ac:dyDescent="0.3">
      <c r="C1697" s="32"/>
      <c r="J1697" s="54"/>
      <c r="K1697" s="54"/>
      <c r="L1697" s="54"/>
      <c r="M1697" s="54"/>
    </row>
    <row r="1698" spans="3:13" s="343" customFormat="1" x14ac:dyDescent="0.3">
      <c r="C1698" s="32"/>
      <c r="J1698" s="54"/>
      <c r="K1698" s="54"/>
      <c r="L1698" s="54"/>
      <c r="M1698" s="54"/>
    </row>
    <row r="1699" spans="3:13" s="343" customFormat="1" x14ac:dyDescent="0.3">
      <c r="C1699" s="32"/>
      <c r="J1699" s="54"/>
      <c r="K1699" s="54"/>
      <c r="L1699" s="54"/>
      <c r="M1699" s="54"/>
    </row>
    <row r="1700" spans="3:13" s="343" customFormat="1" x14ac:dyDescent="0.3">
      <c r="C1700" s="32"/>
      <c r="J1700" s="54"/>
      <c r="K1700" s="54"/>
      <c r="L1700" s="54"/>
      <c r="M1700" s="54"/>
    </row>
    <row r="1701" spans="3:13" s="343" customFormat="1" x14ac:dyDescent="0.3">
      <c r="C1701" s="32"/>
      <c r="J1701" s="54"/>
      <c r="K1701" s="54"/>
      <c r="L1701" s="54"/>
      <c r="M1701" s="54"/>
    </row>
    <row r="1702" spans="3:13" s="343" customFormat="1" x14ac:dyDescent="0.3">
      <c r="C1702" s="32"/>
      <c r="J1702" s="54"/>
      <c r="K1702" s="54"/>
      <c r="L1702" s="54"/>
      <c r="M1702" s="54"/>
    </row>
    <row r="1703" spans="3:13" s="343" customFormat="1" x14ac:dyDescent="0.3">
      <c r="C1703" s="32"/>
      <c r="J1703" s="54"/>
      <c r="K1703" s="54"/>
      <c r="L1703" s="54"/>
      <c r="M1703" s="54"/>
    </row>
    <row r="1704" spans="3:13" s="343" customFormat="1" x14ac:dyDescent="0.3">
      <c r="C1704" s="32"/>
      <c r="J1704" s="54"/>
      <c r="K1704" s="54"/>
      <c r="L1704" s="54"/>
      <c r="M1704" s="54"/>
    </row>
    <row r="1705" spans="3:13" s="343" customFormat="1" x14ac:dyDescent="0.3">
      <c r="C1705" s="32"/>
      <c r="J1705" s="54"/>
      <c r="K1705" s="54"/>
      <c r="L1705" s="54"/>
      <c r="M1705" s="54"/>
    </row>
    <row r="1706" spans="3:13" s="343" customFormat="1" x14ac:dyDescent="0.3">
      <c r="C1706" s="32"/>
      <c r="J1706" s="54"/>
      <c r="K1706" s="54"/>
      <c r="L1706" s="54"/>
      <c r="M1706" s="54"/>
    </row>
    <row r="1707" spans="3:13" s="343" customFormat="1" x14ac:dyDescent="0.3">
      <c r="C1707" s="32"/>
      <c r="J1707" s="54"/>
      <c r="K1707" s="54"/>
      <c r="L1707" s="54"/>
      <c r="M1707" s="54"/>
    </row>
    <row r="1708" spans="3:13" s="343" customFormat="1" x14ac:dyDescent="0.3">
      <c r="C1708" s="32"/>
      <c r="J1708" s="54"/>
      <c r="K1708" s="54"/>
      <c r="L1708" s="54"/>
      <c r="M1708" s="54"/>
    </row>
    <row r="1709" spans="3:13" s="343" customFormat="1" x14ac:dyDescent="0.3">
      <c r="C1709" s="32"/>
      <c r="J1709" s="54"/>
      <c r="K1709" s="54"/>
      <c r="L1709" s="54"/>
      <c r="M1709" s="54"/>
    </row>
    <row r="1710" spans="3:13" s="343" customFormat="1" x14ac:dyDescent="0.3">
      <c r="C1710" s="32"/>
      <c r="J1710" s="54"/>
      <c r="K1710" s="54"/>
      <c r="L1710" s="54"/>
      <c r="M1710" s="54"/>
    </row>
    <row r="1711" spans="3:13" s="343" customFormat="1" x14ac:dyDescent="0.3">
      <c r="C1711" s="32"/>
      <c r="J1711" s="54"/>
      <c r="K1711" s="54"/>
      <c r="L1711" s="54"/>
      <c r="M1711" s="54"/>
    </row>
    <row r="1712" spans="3:13" s="343" customFormat="1" x14ac:dyDescent="0.3">
      <c r="C1712" s="32"/>
      <c r="J1712" s="54"/>
      <c r="K1712" s="54"/>
      <c r="L1712" s="54"/>
      <c r="M1712" s="54"/>
    </row>
    <row r="1713" spans="3:13" s="343" customFormat="1" x14ac:dyDescent="0.3">
      <c r="C1713" s="32"/>
      <c r="J1713" s="54"/>
      <c r="K1713" s="54"/>
      <c r="L1713" s="54"/>
      <c r="M1713" s="54"/>
    </row>
    <row r="1714" spans="3:13" s="343" customFormat="1" x14ac:dyDescent="0.3">
      <c r="C1714" s="32"/>
      <c r="J1714" s="54"/>
      <c r="K1714" s="54"/>
      <c r="L1714" s="54"/>
      <c r="M1714" s="54"/>
    </row>
    <row r="1715" spans="3:13" s="343" customFormat="1" x14ac:dyDescent="0.3">
      <c r="C1715" s="32"/>
      <c r="J1715" s="54"/>
      <c r="K1715" s="54"/>
      <c r="L1715" s="54"/>
      <c r="M1715" s="54"/>
    </row>
    <row r="1716" spans="3:13" s="343" customFormat="1" x14ac:dyDescent="0.3">
      <c r="C1716" s="32"/>
      <c r="J1716" s="54"/>
      <c r="K1716" s="54"/>
      <c r="L1716" s="54"/>
      <c r="M1716" s="54"/>
    </row>
    <row r="1717" spans="3:13" s="343" customFormat="1" x14ac:dyDescent="0.3">
      <c r="C1717" s="32"/>
      <c r="J1717" s="54"/>
      <c r="K1717" s="54"/>
      <c r="L1717" s="54"/>
      <c r="M1717" s="54"/>
    </row>
    <row r="1718" spans="3:13" s="343" customFormat="1" x14ac:dyDescent="0.3">
      <c r="C1718" s="32"/>
      <c r="J1718" s="54"/>
      <c r="K1718" s="54"/>
      <c r="L1718" s="54"/>
      <c r="M1718" s="54"/>
    </row>
    <row r="1719" spans="3:13" s="343" customFormat="1" x14ac:dyDescent="0.3">
      <c r="C1719" s="32"/>
      <c r="J1719" s="54"/>
      <c r="K1719" s="54"/>
      <c r="L1719" s="54"/>
      <c r="M1719" s="54"/>
    </row>
    <row r="1720" spans="3:13" s="343" customFormat="1" x14ac:dyDescent="0.3">
      <c r="C1720" s="32"/>
      <c r="J1720" s="54"/>
      <c r="K1720" s="54"/>
      <c r="L1720" s="54"/>
      <c r="M1720" s="54"/>
    </row>
    <row r="1721" spans="3:13" s="343" customFormat="1" x14ac:dyDescent="0.3">
      <c r="C1721" s="32"/>
      <c r="J1721" s="54"/>
      <c r="K1721" s="54"/>
      <c r="L1721" s="54"/>
      <c r="M1721" s="54"/>
    </row>
    <row r="1722" spans="3:13" s="343" customFormat="1" x14ac:dyDescent="0.3">
      <c r="C1722" s="32"/>
      <c r="J1722" s="54"/>
      <c r="K1722" s="54"/>
      <c r="L1722" s="54"/>
      <c r="M1722" s="54"/>
    </row>
    <row r="1723" spans="3:13" s="343" customFormat="1" x14ac:dyDescent="0.3">
      <c r="C1723" s="32"/>
      <c r="J1723" s="54"/>
      <c r="K1723" s="54"/>
      <c r="L1723" s="54"/>
      <c r="M1723" s="54"/>
    </row>
    <row r="1724" spans="3:13" s="343" customFormat="1" x14ac:dyDescent="0.3">
      <c r="C1724" s="32"/>
      <c r="J1724" s="54"/>
      <c r="K1724" s="54"/>
      <c r="L1724" s="54"/>
      <c r="M1724" s="54"/>
    </row>
    <row r="1725" spans="3:13" s="343" customFormat="1" x14ac:dyDescent="0.3">
      <c r="C1725" s="32"/>
      <c r="J1725" s="54"/>
      <c r="K1725" s="54"/>
      <c r="L1725" s="54"/>
      <c r="M1725" s="54"/>
    </row>
    <row r="1726" spans="3:13" s="343" customFormat="1" x14ac:dyDescent="0.3">
      <c r="C1726" s="32"/>
      <c r="J1726" s="54"/>
      <c r="K1726" s="54"/>
      <c r="L1726" s="54"/>
      <c r="M1726" s="54"/>
    </row>
    <row r="1727" spans="3:13" s="343" customFormat="1" x14ac:dyDescent="0.3">
      <c r="C1727" s="32"/>
      <c r="J1727" s="54"/>
      <c r="K1727" s="54"/>
      <c r="L1727" s="54"/>
      <c r="M1727" s="54"/>
    </row>
    <row r="1728" spans="3:13" s="343" customFormat="1" x14ac:dyDescent="0.3">
      <c r="C1728" s="32"/>
      <c r="J1728" s="54"/>
      <c r="K1728" s="54"/>
      <c r="L1728" s="54"/>
      <c r="M1728" s="54"/>
    </row>
    <row r="1729" spans="3:13" s="343" customFormat="1" x14ac:dyDescent="0.3">
      <c r="C1729" s="32"/>
      <c r="J1729" s="54"/>
      <c r="K1729" s="54"/>
      <c r="L1729" s="54"/>
      <c r="M1729" s="54"/>
    </row>
    <row r="1730" spans="3:13" s="343" customFormat="1" x14ac:dyDescent="0.3">
      <c r="C1730" s="32"/>
      <c r="J1730" s="54"/>
      <c r="K1730" s="54"/>
      <c r="L1730" s="54"/>
      <c r="M1730" s="54"/>
    </row>
    <row r="1731" spans="3:13" s="343" customFormat="1" x14ac:dyDescent="0.3">
      <c r="C1731" s="32"/>
      <c r="J1731" s="54"/>
      <c r="K1731" s="54"/>
      <c r="L1731" s="54"/>
      <c r="M1731" s="54"/>
    </row>
    <row r="1732" spans="3:13" s="343" customFormat="1" x14ac:dyDescent="0.3">
      <c r="C1732" s="32"/>
      <c r="J1732" s="54"/>
      <c r="K1732" s="54"/>
      <c r="L1732" s="54"/>
      <c r="M1732" s="54"/>
    </row>
    <row r="1733" spans="3:13" s="343" customFormat="1" x14ac:dyDescent="0.3">
      <c r="C1733" s="32"/>
      <c r="J1733" s="54"/>
      <c r="K1733" s="54"/>
      <c r="L1733" s="54"/>
      <c r="M1733" s="54"/>
    </row>
    <row r="1734" spans="3:13" s="343" customFormat="1" x14ac:dyDescent="0.3">
      <c r="C1734" s="32"/>
      <c r="J1734" s="54"/>
      <c r="K1734" s="54"/>
      <c r="L1734" s="54"/>
      <c r="M1734" s="54"/>
    </row>
    <row r="1735" spans="3:13" s="343" customFormat="1" x14ac:dyDescent="0.3">
      <c r="C1735" s="32"/>
      <c r="J1735" s="54"/>
      <c r="K1735" s="54"/>
      <c r="L1735" s="54"/>
      <c r="M1735" s="54"/>
    </row>
    <row r="1736" spans="3:13" s="343" customFormat="1" x14ac:dyDescent="0.3">
      <c r="C1736" s="32"/>
      <c r="J1736" s="54"/>
      <c r="K1736" s="54"/>
      <c r="L1736" s="54"/>
      <c r="M1736" s="54"/>
    </row>
    <row r="1737" spans="3:13" s="343" customFormat="1" x14ac:dyDescent="0.3">
      <c r="C1737" s="32"/>
      <c r="J1737" s="54"/>
      <c r="K1737" s="54"/>
      <c r="L1737" s="54"/>
      <c r="M1737" s="54"/>
    </row>
    <row r="1738" spans="3:13" s="343" customFormat="1" x14ac:dyDescent="0.3">
      <c r="C1738" s="32"/>
      <c r="J1738" s="54"/>
      <c r="K1738" s="54"/>
      <c r="L1738" s="54"/>
      <c r="M1738" s="54"/>
    </row>
    <row r="1739" spans="3:13" s="343" customFormat="1" x14ac:dyDescent="0.3">
      <c r="C1739" s="32"/>
      <c r="J1739" s="54"/>
      <c r="K1739" s="54"/>
      <c r="L1739" s="54"/>
      <c r="M1739" s="54"/>
    </row>
    <row r="1740" spans="3:13" s="343" customFormat="1" x14ac:dyDescent="0.3">
      <c r="C1740" s="32"/>
      <c r="J1740" s="54"/>
      <c r="K1740" s="54"/>
      <c r="L1740" s="54"/>
      <c r="M1740" s="54"/>
    </row>
    <row r="1741" spans="3:13" s="343" customFormat="1" x14ac:dyDescent="0.3">
      <c r="C1741" s="32"/>
      <c r="J1741" s="54"/>
      <c r="K1741" s="54"/>
      <c r="L1741" s="54"/>
      <c r="M1741" s="54"/>
    </row>
    <row r="1742" spans="3:13" s="343" customFormat="1" x14ac:dyDescent="0.3">
      <c r="C1742" s="32"/>
      <c r="J1742" s="54"/>
      <c r="K1742" s="54"/>
      <c r="L1742" s="54"/>
      <c r="M1742" s="54"/>
    </row>
    <row r="1743" spans="3:13" s="343" customFormat="1" x14ac:dyDescent="0.3">
      <c r="C1743" s="32"/>
      <c r="J1743" s="54"/>
      <c r="K1743" s="54"/>
      <c r="L1743" s="54"/>
      <c r="M1743" s="54"/>
    </row>
    <row r="1744" spans="3:13" s="343" customFormat="1" x14ac:dyDescent="0.3">
      <c r="C1744" s="32"/>
      <c r="J1744" s="54"/>
      <c r="K1744" s="54"/>
      <c r="L1744" s="54"/>
      <c r="M1744" s="54"/>
    </row>
    <row r="1745" spans="3:13" s="343" customFormat="1" x14ac:dyDescent="0.3">
      <c r="C1745" s="32"/>
      <c r="J1745" s="54"/>
      <c r="K1745" s="54"/>
      <c r="L1745" s="54"/>
      <c r="M1745" s="54"/>
    </row>
    <row r="1746" spans="3:13" s="343" customFormat="1" x14ac:dyDescent="0.3">
      <c r="C1746" s="32"/>
      <c r="J1746" s="54"/>
      <c r="K1746" s="54"/>
      <c r="L1746" s="54"/>
      <c r="M1746" s="54"/>
    </row>
    <row r="1747" spans="3:13" s="343" customFormat="1" x14ac:dyDescent="0.3">
      <c r="C1747" s="32"/>
      <c r="J1747" s="54"/>
      <c r="K1747" s="54"/>
      <c r="L1747" s="54"/>
      <c r="M1747" s="54"/>
    </row>
    <row r="1748" spans="3:13" s="343" customFormat="1" x14ac:dyDescent="0.3">
      <c r="C1748" s="32"/>
      <c r="J1748" s="54"/>
      <c r="K1748" s="54"/>
      <c r="L1748" s="54"/>
      <c r="M1748" s="54"/>
    </row>
    <row r="1749" spans="3:13" s="343" customFormat="1" x14ac:dyDescent="0.3">
      <c r="C1749" s="32"/>
      <c r="J1749" s="54"/>
      <c r="K1749" s="54"/>
      <c r="L1749" s="54"/>
      <c r="M1749" s="54"/>
    </row>
    <row r="1750" spans="3:13" s="343" customFormat="1" x14ac:dyDescent="0.3">
      <c r="C1750" s="32"/>
      <c r="J1750" s="54"/>
      <c r="K1750" s="54"/>
      <c r="L1750" s="54"/>
      <c r="M1750" s="54"/>
    </row>
    <row r="1751" spans="3:13" s="343" customFormat="1" x14ac:dyDescent="0.3">
      <c r="C1751" s="32"/>
      <c r="J1751" s="54"/>
      <c r="K1751" s="54"/>
      <c r="L1751" s="54"/>
      <c r="M1751" s="54"/>
    </row>
    <row r="1752" spans="3:13" s="343" customFormat="1" x14ac:dyDescent="0.3">
      <c r="C1752" s="32"/>
      <c r="J1752" s="54"/>
      <c r="K1752" s="54"/>
      <c r="L1752" s="54"/>
      <c r="M1752" s="54"/>
    </row>
    <row r="1753" spans="3:13" s="343" customFormat="1" x14ac:dyDescent="0.3">
      <c r="C1753" s="32"/>
      <c r="J1753" s="54"/>
      <c r="K1753" s="54"/>
      <c r="L1753" s="54"/>
      <c r="M1753" s="54"/>
    </row>
    <row r="1754" spans="3:13" s="343" customFormat="1" x14ac:dyDescent="0.3">
      <c r="C1754" s="32"/>
      <c r="J1754" s="54"/>
      <c r="K1754" s="54"/>
      <c r="L1754" s="54"/>
      <c r="M1754" s="54"/>
    </row>
    <row r="1755" spans="3:13" s="343" customFormat="1" x14ac:dyDescent="0.3">
      <c r="C1755" s="32"/>
      <c r="J1755" s="54"/>
      <c r="K1755" s="54"/>
      <c r="L1755" s="54"/>
      <c r="M1755" s="54"/>
    </row>
    <row r="1756" spans="3:13" s="343" customFormat="1" x14ac:dyDescent="0.3">
      <c r="C1756" s="32"/>
      <c r="J1756" s="54"/>
      <c r="K1756" s="54"/>
      <c r="L1756" s="54"/>
      <c r="M1756" s="54"/>
    </row>
    <row r="1757" spans="3:13" s="343" customFormat="1" x14ac:dyDescent="0.3">
      <c r="C1757" s="32"/>
      <c r="J1757" s="54"/>
      <c r="K1757" s="54"/>
      <c r="L1757" s="54"/>
      <c r="M1757" s="54"/>
    </row>
    <row r="1758" spans="3:13" s="343" customFormat="1" x14ac:dyDescent="0.3">
      <c r="C1758" s="32"/>
      <c r="J1758" s="54"/>
      <c r="K1758" s="54"/>
      <c r="L1758" s="54"/>
      <c r="M1758" s="54"/>
    </row>
    <row r="1759" spans="3:13" s="343" customFormat="1" x14ac:dyDescent="0.3">
      <c r="C1759" s="32"/>
      <c r="J1759" s="54"/>
      <c r="K1759" s="54"/>
      <c r="L1759" s="54"/>
      <c r="M1759" s="54"/>
    </row>
    <row r="1760" spans="3:13" s="343" customFormat="1" x14ac:dyDescent="0.3">
      <c r="C1760" s="32"/>
      <c r="J1760" s="54"/>
      <c r="K1760" s="54"/>
      <c r="L1760" s="54"/>
      <c r="M1760" s="54"/>
    </row>
    <row r="1761" spans="3:13" s="343" customFormat="1" x14ac:dyDescent="0.3">
      <c r="C1761" s="32"/>
      <c r="J1761" s="54"/>
      <c r="K1761" s="54"/>
      <c r="L1761" s="54"/>
      <c r="M1761" s="54"/>
    </row>
    <row r="1762" spans="3:13" s="343" customFormat="1" x14ac:dyDescent="0.3">
      <c r="C1762" s="32"/>
      <c r="J1762" s="54"/>
      <c r="K1762" s="54"/>
      <c r="L1762" s="54"/>
      <c r="M1762" s="54"/>
    </row>
    <row r="1763" spans="3:13" s="343" customFormat="1" x14ac:dyDescent="0.3">
      <c r="C1763" s="32"/>
      <c r="J1763" s="54"/>
      <c r="K1763" s="54"/>
      <c r="L1763" s="54"/>
      <c r="M1763" s="54"/>
    </row>
    <row r="1764" spans="3:13" s="343" customFormat="1" x14ac:dyDescent="0.3">
      <c r="C1764" s="32"/>
      <c r="J1764" s="54"/>
      <c r="K1764" s="54"/>
      <c r="L1764" s="54"/>
      <c r="M1764" s="54"/>
    </row>
    <row r="1765" spans="3:13" s="343" customFormat="1" x14ac:dyDescent="0.3">
      <c r="C1765" s="32"/>
      <c r="J1765" s="54"/>
      <c r="K1765" s="54"/>
      <c r="L1765" s="54"/>
      <c r="M1765" s="54"/>
    </row>
    <row r="1766" spans="3:13" s="343" customFormat="1" x14ac:dyDescent="0.3">
      <c r="C1766" s="32"/>
      <c r="J1766" s="54"/>
      <c r="K1766" s="54"/>
      <c r="L1766" s="54"/>
      <c r="M1766" s="54"/>
    </row>
    <row r="1767" spans="3:13" s="343" customFormat="1" x14ac:dyDescent="0.3">
      <c r="C1767" s="32"/>
      <c r="J1767" s="54"/>
      <c r="K1767" s="54"/>
      <c r="L1767" s="54"/>
      <c r="M1767" s="54"/>
    </row>
    <row r="1768" spans="3:13" s="343" customFormat="1" x14ac:dyDescent="0.3">
      <c r="C1768" s="32"/>
      <c r="J1768" s="54"/>
      <c r="K1768" s="54"/>
      <c r="L1768" s="54"/>
      <c r="M1768" s="54"/>
    </row>
    <row r="1769" spans="3:13" s="343" customFormat="1" x14ac:dyDescent="0.3">
      <c r="C1769" s="32"/>
      <c r="J1769" s="54"/>
      <c r="K1769" s="54"/>
      <c r="L1769" s="54"/>
      <c r="M1769" s="54"/>
    </row>
    <row r="1770" spans="3:13" s="343" customFormat="1" x14ac:dyDescent="0.3">
      <c r="C1770" s="32"/>
      <c r="J1770" s="54"/>
      <c r="K1770" s="54"/>
      <c r="L1770" s="54"/>
      <c r="M1770" s="54"/>
    </row>
    <row r="1771" spans="3:13" s="343" customFormat="1" x14ac:dyDescent="0.3">
      <c r="C1771" s="32"/>
      <c r="J1771" s="54"/>
      <c r="K1771" s="54"/>
      <c r="L1771" s="54"/>
      <c r="M1771" s="54"/>
    </row>
    <row r="1772" spans="3:13" s="343" customFormat="1" x14ac:dyDescent="0.3">
      <c r="C1772" s="32"/>
      <c r="J1772" s="54"/>
      <c r="K1772" s="54"/>
      <c r="L1772" s="54"/>
      <c r="M1772" s="54"/>
    </row>
    <row r="1773" spans="3:13" s="343" customFormat="1" x14ac:dyDescent="0.3">
      <c r="C1773" s="32"/>
      <c r="J1773" s="54"/>
      <c r="K1773" s="54"/>
      <c r="L1773" s="54"/>
      <c r="M1773" s="54"/>
    </row>
    <row r="1774" spans="3:13" s="343" customFormat="1" x14ac:dyDescent="0.3">
      <c r="C1774" s="32"/>
      <c r="J1774" s="54"/>
      <c r="K1774" s="54"/>
      <c r="L1774" s="54"/>
      <c r="M1774" s="54"/>
    </row>
    <row r="1775" spans="3:13" s="343" customFormat="1" x14ac:dyDescent="0.3">
      <c r="C1775" s="32"/>
      <c r="J1775" s="54"/>
      <c r="K1775" s="54"/>
      <c r="L1775" s="54"/>
      <c r="M1775" s="54"/>
    </row>
    <row r="1776" spans="3:13" s="343" customFormat="1" x14ac:dyDescent="0.3">
      <c r="C1776" s="32"/>
      <c r="J1776" s="54"/>
      <c r="K1776" s="54"/>
      <c r="L1776" s="54"/>
      <c r="M1776" s="54"/>
    </row>
    <row r="1777" spans="3:13" s="343" customFormat="1" x14ac:dyDescent="0.3">
      <c r="C1777" s="32"/>
      <c r="J1777" s="54"/>
      <c r="K1777" s="54"/>
      <c r="L1777" s="54"/>
      <c r="M1777" s="54"/>
    </row>
    <row r="1778" spans="3:13" s="343" customFormat="1" x14ac:dyDescent="0.3">
      <c r="C1778" s="32"/>
      <c r="J1778" s="54"/>
      <c r="K1778" s="54"/>
      <c r="L1778" s="54"/>
      <c r="M1778" s="54"/>
    </row>
    <row r="1779" spans="3:13" s="343" customFormat="1" x14ac:dyDescent="0.3">
      <c r="C1779" s="32"/>
      <c r="J1779" s="54"/>
      <c r="K1779" s="54"/>
      <c r="L1779" s="54"/>
      <c r="M1779" s="54"/>
    </row>
    <row r="1780" spans="3:13" s="343" customFormat="1" x14ac:dyDescent="0.3">
      <c r="C1780" s="32"/>
      <c r="J1780" s="54"/>
      <c r="K1780" s="54"/>
      <c r="L1780" s="54"/>
      <c r="M1780" s="54"/>
    </row>
    <row r="1781" spans="3:13" s="343" customFormat="1" x14ac:dyDescent="0.3">
      <c r="C1781" s="32"/>
      <c r="J1781" s="54"/>
      <c r="K1781" s="54"/>
      <c r="L1781" s="54"/>
      <c r="M1781" s="54"/>
    </row>
    <row r="1782" spans="3:13" s="343" customFormat="1" x14ac:dyDescent="0.3">
      <c r="C1782" s="32"/>
      <c r="J1782" s="54"/>
      <c r="K1782" s="54"/>
      <c r="L1782" s="54"/>
      <c r="M1782" s="54"/>
    </row>
    <row r="1783" spans="3:13" s="343" customFormat="1" x14ac:dyDescent="0.3">
      <c r="C1783" s="32"/>
      <c r="J1783" s="54"/>
      <c r="K1783" s="54"/>
      <c r="L1783" s="54"/>
      <c r="M1783" s="54"/>
    </row>
    <row r="1784" spans="3:13" s="343" customFormat="1" x14ac:dyDescent="0.3">
      <c r="C1784" s="32"/>
      <c r="J1784" s="54"/>
      <c r="K1784" s="54"/>
      <c r="L1784" s="54"/>
      <c r="M1784" s="54"/>
    </row>
    <row r="1785" spans="3:13" s="343" customFormat="1" x14ac:dyDescent="0.3">
      <c r="C1785" s="32"/>
      <c r="J1785" s="54"/>
      <c r="K1785" s="54"/>
      <c r="L1785" s="54"/>
      <c r="M1785" s="54"/>
    </row>
    <row r="1786" spans="3:13" s="343" customFormat="1" x14ac:dyDescent="0.3">
      <c r="C1786" s="32"/>
      <c r="J1786" s="54"/>
      <c r="K1786" s="54"/>
      <c r="L1786" s="54"/>
      <c r="M1786" s="54"/>
    </row>
    <row r="1787" spans="3:13" s="343" customFormat="1" x14ac:dyDescent="0.3">
      <c r="C1787" s="32"/>
      <c r="J1787" s="54"/>
      <c r="K1787" s="54"/>
      <c r="L1787" s="54"/>
      <c r="M1787" s="54"/>
    </row>
    <row r="1788" spans="3:13" s="343" customFormat="1" x14ac:dyDescent="0.3">
      <c r="C1788" s="32"/>
      <c r="J1788" s="54"/>
      <c r="K1788" s="54"/>
      <c r="L1788" s="54"/>
      <c r="M1788" s="54"/>
    </row>
    <row r="1789" spans="3:13" s="343" customFormat="1" x14ac:dyDescent="0.3">
      <c r="C1789" s="32"/>
      <c r="J1789" s="54"/>
      <c r="K1789" s="54"/>
      <c r="L1789" s="54"/>
      <c r="M1789" s="54"/>
    </row>
    <row r="1790" spans="3:13" s="343" customFormat="1" x14ac:dyDescent="0.3">
      <c r="C1790" s="32"/>
      <c r="J1790" s="54"/>
      <c r="K1790" s="54"/>
      <c r="L1790" s="54"/>
      <c r="M1790" s="54"/>
    </row>
    <row r="1791" spans="3:13" s="343" customFormat="1" x14ac:dyDescent="0.3">
      <c r="C1791" s="32"/>
      <c r="J1791" s="54"/>
      <c r="K1791" s="54"/>
      <c r="L1791" s="54"/>
      <c r="M1791" s="54"/>
    </row>
    <row r="1792" spans="3:13" s="343" customFormat="1" x14ac:dyDescent="0.3">
      <c r="C1792" s="32"/>
      <c r="J1792" s="54"/>
      <c r="K1792" s="54"/>
      <c r="L1792" s="54"/>
      <c r="M1792" s="54"/>
    </row>
    <row r="1793" spans="3:13" s="343" customFormat="1" x14ac:dyDescent="0.3">
      <c r="C1793" s="32"/>
      <c r="J1793" s="54"/>
      <c r="K1793" s="54"/>
      <c r="L1793" s="54"/>
      <c r="M1793" s="54"/>
    </row>
    <row r="1794" spans="3:13" s="343" customFormat="1" x14ac:dyDescent="0.3">
      <c r="C1794" s="32"/>
      <c r="J1794" s="54"/>
      <c r="K1794" s="54"/>
      <c r="L1794" s="54"/>
      <c r="M1794" s="54"/>
    </row>
    <row r="1795" spans="3:13" s="343" customFormat="1" x14ac:dyDescent="0.3">
      <c r="C1795" s="32"/>
      <c r="J1795" s="54"/>
      <c r="K1795" s="54"/>
      <c r="L1795" s="54"/>
      <c r="M1795" s="54"/>
    </row>
    <row r="1796" spans="3:13" s="343" customFormat="1" x14ac:dyDescent="0.3">
      <c r="C1796" s="32"/>
      <c r="J1796" s="54"/>
      <c r="K1796" s="54"/>
      <c r="L1796" s="54"/>
      <c r="M1796" s="54"/>
    </row>
    <row r="1797" spans="3:13" s="343" customFormat="1" x14ac:dyDescent="0.3">
      <c r="C1797" s="32"/>
      <c r="J1797" s="54"/>
      <c r="K1797" s="54"/>
      <c r="L1797" s="54"/>
      <c r="M1797" s="54"/>
    </row>
    <row r="1798" spans="3:13" s="343" customFormat="1" x14ac:dyDescent="0.3">
      <c r="C1798" s="32"/>
      <c r="J1798" s="54"/>
      <c r="K1798" s="54"/>
      <c r="L1798" s="54"/>
      <c r="M1798" s="54"/>
    </row>
    <row r="1799" spans="3:13" s="343" customFormat="1" x14ac:dyDescent="0.3">
      <c r="C1799" s="32"/>
      <c r="J1799" s="54"/>
      <c r="K1799" s="54"/>
      <c r="L1799" s="54"/>
      <c r="M1799" s="54"/>
    </row>
    <row r="1800" spans="3:13" s="343" customFormat="1" x14ac:dyDescent="0.3">
      <c r="C1800" s="32"/>
      <c r="J1800" s="54"/>
      <c r="K1800" s="54"/>
      <c r="L1800" s="54"/>
      <c r="M1800" s="54"/>
    </row>
    <row r="1801" spans="3:13" s="343" customFormat="1" x14ac:dyDescent="0.3">
      <c r="C1801" s="32"/>
      <c r="J1801" s="54"/>
      <c r="K1801" s="54"/>
      <c r="L1801" s="54"/>
      <c r="M1801" s="54"/>
    </row>
    <row r="1802" spans="3:13" s="343" customFormat="1" x14ac:dyDescent="0.3">
      <c r="C1802" s="32"/>
      <c r="J1802" s="54"/>
      <c r="K1802" s="54"/>
      <c r="L1802" s="54"/>
      <c r="M1802" s="54"/>
    </row>
    <row r="1803" spans="3:13" s="343" customFormat="1" x14ac:dyDescent="0.3">
      <c r="C1803" s="32"/>
      <c r="J1803" s="54"/>
      <c r="K1803" s="54"/>
      <c r="L1803" s="54"/>
      <c r="M1803" s="54"/>
    </row>
    <row r="1804" spans="3:13" s="343" customFormat="1" x14ac:dyDescent="0.3">
      <c r="C1804" s="32"/>
      <c r="J1804" s="54"/>
      <c r="K1804" s="54"/>
      <c r="L1804" s="54"/>
      <c r="M1804" s="54"/>
    </row>
    <row r="1805" spans="3:13" s="343" customFormat="1" x14ac:dyDescent="0.3">
      <c r="C1805" s="32"/>
      <c r="J1805" s="54"/>
      <c r="K1805" s="54"/>
      <c r="L1805" s="54"/>
      <c r="M1805" s="54"/>
    </row>
    <row r="1806" spans="3:13" s="343" customFormat="1" x14ac:dyDescent="0.3">
      <c r="C1806" s="32"/>
      <c r="J1806" s="54"/>
      <c r="K1806" s="54"/>
      <c r="L1806" s="54"/>
      <c r="M1806" s="54"/>
    </row>
    <row r="1807" spans="3:13" s="343" customFormat="1" x14ac:dyDescent="0.3">
      <c r="C1807" s="32"/>
      <c r="J1807" s="54"/>
      <c r="K1807" s="54"/>
      <c r="L1807" s="54"/>
      <c r="M1807" s="54"/>
    </row>
    <row r="1808" spans="3:13" s="343" customFormat="1" x14ac:dyDescent="0.3">
      <c r="C1808" s="32"/>
      <c r="J1808" s="54"/>
      <c r="K1808" s="54"/>
      <c r="L1808" s="54"/>
      <c r="M1808" s="54"/>
    </row>
    <row r="1809" spans="3:13" s="343" customFormat="1" x14ac:dyDescent="0.3">
      <c r="C1809" s="32"/>
      <c r="J1809" s="54"/>
      <c r="K1809" s="54"/>
      <c r="L1809" s="54"/>
      <c r="M1809" s="54"/>
    </row>
    <row r="1810" spans="3:13" s="343" customFormat="1" x14ac:dyDescent="0.3">
      <c r="C1810" s="32"/>
      <c r="J1810" s="54"/>
      <c r="K1810" s="54"/>
      <c r="L1810" s="54"/>
      <c r="M1810" s="54"/>
    </row>
    <row r="1811" spans="3:13" s="343" customFormat="1" x14ac:dyDescent="0.3">
      <c r="C1811" s="32"/>
      <c r="J1811" s="54"/>
      <c r="K1811" s="54"/>
      <c r="L1811" s="54"/>
      <c r="M1811" s="54"/>
    </row>
    <row r="1812" spans="3:13" s="343" customFormat="1" x14ac:dyDescent="0.3">
      <c r="C1812" s="32"/>
      <c r="J1812" s="54"/>
      <c r="K1812" s="54"/>
      <c r="L1812" s="54"/>
      <c r="M1812" s="54"/>
    </row>
    <row r="1813" spans="3:13" s="343" customFormat="1" x14ac:dyDescent="0.3">
      <c r="C1813" s="32"/>
      <c r="J1813" s="54"/>
      <c r="K1813" s="54"/>
      <c r="L1813" s="54"/>
      <c r="M1813" s="54"/>
    </row>
    <row r="1814" spans="3:13" s="343" customFormat="1" x14ac:dyDescent="0.3">
      <c r="C1814" s="32"/>
      <c r="J1814" s="54"/>
      <c r="K1814" s="54"/>
      <c r="L1814" s="54"/>
      <c r="M1814" s="54"/>
    </row>
    <row r="1815" spans="3:13" s="343" customFormat="1" x14ac:dyDescent="0.3">
      <c r="C1815" s="32"/>
      <c r="J1815" s="54"/>
      <c r="K1815" s="54"/>
      <c r="L1815" s="54"/>
      <c r="M1815" s="54"/>
    </row>
    <row r="1816" spans="3:13" s="343" customFormat="1" x14ac:dyDescent="0.3">
      <c r="C1816" s="32"/>
      <c r="J1816" s="54"/>
      <c r="K1816" s="54"/>
      <c r="L1816" s="54"/>
      <c r="M1816" s="54"/>
    </row>
    <row r="1817" spans="3:13" s="343" customFormat="1" x14ac:dyDescent="0.3">
      <c r="C1817" s="32"/>
      <c r="J1817" s="54"/>
      <c r="K1817" s="54"/>
      <c r="L1817" s="54"/>
      <c r="M1817" s="54"/>
    </row>
    <row r="1818" spans="3:13" s="343" customFormat="1" x14ac:dyDescent="0.3">
      <c r="C1818" s="32"/>
      <c r="J1818" s="54"/>
      <c r="K1818" s="54"/>
      <c r="L1818" s="54"/>
      <c r="M1818" s="54"/>
    </row>
    <row r="1819" spans="3:13" s="343" customFormat="1" x14ac:dyDescent="0.3">
      <c r="C1819" s="32"/>
      <c r="J1819" s="54"/>
      <c r="K1819" s="54"/>
      <c r="L1819" s="54"/>
      <c r="M1819" s="54"/>
    </row>
    <row r="1820" spans="3:13" s="343" customFormat="1" x14ac:dyDescent="0.3">
      <c r="C1820" s="32"/>
      <c r="J1820" s="54"/>
      <c r="K1820" s="54"/>
      <c r="L1820" s="54"/>
      <c r="M1820" s="54"/>
    </row>
    <row r="1821" spans="3:13" s="343" customFormat="1" x14ac:dyDescent="0.3">
      <c r="C1821" s="32"/>
      <c r="J1821" s="54"/>
      <c r="K1821" s="54"/>
      <c r="L1821" s="54"/>
      <c r="M1821" s="54"/>
    </row>
    <row r="1822" spans="3:13" s="343" customFormat="1" x14ac:dyDescent="0.3">
      <c r="C1822" s="32"/>
      <c r="J1822" s="54"/>
      <c r="K1822" s="54"/>
      <c r="L1822" s="54"/>
      <c r="M1822" s="54"/>
    </row>
    <row r="1823" spans="3:13" s="343" customFormat="1" x14ac:dyDescent="0.3">
      <c r="C1823" s="32"/>
      <c r="J1823" s="54"/>
      <c r="K1823" s="54"/>
      <c r="L1823" s="54"/>
      <c r="M1823" s="54"/>
    </row>
    <row r="1824" spans="3:13" s="343" customFormat="1" x14ac:dyDescent="0.3">
      <c r="C1824" s="32"/>
      <c r="J1824" s="54"/>
      <c r="K1824" s="54"/>
      <c r="L1824" s="54"/>
      <c r="M1824" s="54"/>
    </row>
    <row r="1825" spans="3:13" s="343" customFormat="1" x14ac:dyDescent="0.3">
      <c r="C1825" s="32"/>
      <c r="J1825" s="54"/>
      <c r="K1825" s="54"/>
      <c r="L1825" s="54"/>
      <c r="M1825" s="54"/>
    </row>
    <row r="1826" spans="3:13" s="343" customFormat="1" x14ac:dyDescent="0.3">
      <c r="C1826" s="32"/>
      <c r="J1826" s="54"/>
      <c r="K1826" s="54"/>
      <c r="L1826" s="54"/>
      <c r="M1826" s="54"/>
    </row>
    <row r="1827" spans="3:13" s="343" customFormat="1" x14ac:dyDescent="0.3">
      <c r="C1827" s="32"/>
      <c r="J1827" s="54"/>
      <c r="K1827" s="54"/>
      <c r="L1827" s="54"/>
      <c r="M1827" s="54"/>
    </row>
    <row r="1828" spans="3:13" s="343" customFormat="1" x14ac:dyDescent="0.3">
      <c r="C1828" s="32"/>
      <c r="J1828" s="54"/>
      <c r="K1828" s="54"/>
      <c r="L1828" s="54"/>
      <c r="M1828" s="54"/>
    </row>
    <row r="1829" spans="3:13" s="343" customFormat="1" x14ac:dyDescent="0.3">
      <c r="C1829" s="32"/>
      <c r="J1829" s="54"/>
      <c r="K1829" s="54"/>
      <c r="L1829" s="54"/>
      <c r="M1829" s="54"/>
    </row>
    <row r="1830" spans="3:13" s="343" customFormat="1" x14ac:dyDescent="0.3">
      <c r="C1830" s="32"/>
      <c r="J1830" s="54"/>
      <c r="K1830" s="54"/>
      <c r="L1830" s="54"/>
      <c r="M1830" s="54"/>
    </row>
    <row r="1831" spans="3:13" s="343" customFormat="1" x14ac:dyDescent="0.3">
      <c r="C1831" s="32"/>
      <c r="J1831" s="54"/>
      <c r="K1831" s="54"/>
      <c r="L1831" s="54"/>
      <c r="M1831" s="54"/>
    </row>
    <row r="1832" spans="3:13" s="343" customFormat="1" x14ac:dyDescent="0.3">
      <c r="C1832" s="32"/>
      <c r="J1832" s="54"/>
      <c r="K1832" s="54"/>
      <c r="L1832" s="54"/>
      <c r="M1832" s="54"/>
    </row>
    <row r="1833" spans="3:13" s="343" customFormat="1" x14ac:dyDescent="0.3">
      <c r="C1833" s="32"/>
      <c r="J1833" s="54"/>
      <c r="K1833" s="54"/>
      <c r="L1833" s="54"/>
      <c r="M1833" s="54"/>
    </row>
    <row r="1834" spans="3:13" s="343" customFormat="1" x14ac:dyDescent="0.3">
      <c r="C1834" s="32"/>
      <c r="J1834" s="54"/>
      <c r="K1834" s="54"/>
      <c r="L1834" s="54"/>
      <c r="M1834" s="54"/>
    </row>
    <row r="1835" spans="3:13" s="343" customFormat="1" x14ac:dyDescent="0.3">
      <c r="C1835" s="32"/>
      <c r="J1835" s="54"/>
      <c r="K1835" s="54"/>
      <c r="L1835" s="54"/>
      <c r="M1835" s="54"/>
    </row>
    <row r="1836" spans="3:13" s="343" customFormat="1" x14ac:dyDescent="0.3">
      <c r="C1836" s="32"/>
      <c r="J1836" s="54"/>
      <c r="K1836" s="54"/>
      <c r="L1836" s="54"/>
      <c r="M1836" s="54"/>
    </row>
    <row r="1837" spans="3:13" s="343" customFormat="1" x14ac:dyDescent="0.3">
      <c r="C1837" s="32"/>
      <c r="J1837" s="54"/>
      <c r="K1837" s="54"/>
      <c r="L1837" s="54"/>
      <c r="M1837" s="54"/>
    </row>
    <row r="1838" spans="3:13" s="343" customFormat="1" x14ac:dyDescent="0.3">
      <c r="C1838" s="32"/>
      <c r="J1838" s="54"/>
      <c r="K1838" s="54"/>
      <c r="L1838" s="54"/>
      <c r="M1838" s="54"/>
    </row>
    <row r="1839" spans="3:13" s="343" customFormat="1" x14ac:dyDescent="0.3">
      <c r="C1839" s="32"/>
      <c r="J1839" s="54"/>
      <c r="K1839" s="54"/>
      <c r="L1839" s="54"/>
      <c r="M1839" s="54"/>
    </row>
    <row r="1840" spans="3:13" s="343" customFormat="1" x14ac:dyDescent="0.3">
      <c r="C1840" s="32"/>
      <c r="J1840" s="54"/>
      <c r="K1840" s="54"/>
      <c r="L1840" s="54"/>
      <c r="M1840" s="54"/>
    </row>
    <row r="1841" spans="3:13" s="343" customFormat="1" x14ac:dyDescent="0.3">
      <c r="C1841" s="32"/>
      <c r="J1841" s="54"/>
      <c r="K1841" s="54"/>
      <c r="L1841" s="54"/>
      <c r="M1841" s="54"/>
    </row>
    <row r="1842" spans="3:13" s="343" customFormat="1" x14ac:dyDescent="0.3">
      <c r="C1842" s="32"/>
      <c r="J1842" s="54"/>
      <c r="K1842" s="54"/>
      <c r="L1842" s="54"/>
      <c r="M1842" s="54"/>
    </row>
    <row r="1843" spans="3:13" s="343" customFormat="1" x14ac:dyDescent="0.3">
      <c r="C1843" s="32"/>
      <c r="J1843" s="54"/>
      <c r="K1843" s="54"/>
      <c r="L1843" s="54"/>
      <c r="M1843" s="54"/>
    </row>
    <row r="1844" spans="3:13" s="343" customFormat="1" x14ac:dyDescent="0.3">
      <c r="C1844" s="32"/>
      <c r="J1844" s="54"/>
      <c r="K1844" s="54"/>
      <c r="L1844" s="54"/>
      <c r="M1844" s="54"/>
    </row>
    <row r="1845" spans="3:13" s="343" customFormat="1" x14ac:dyDescent="0.3">
      <c r="C1845" s="32"/>
      <c r="J1845" s="54"/>
      <c r="K1845" s="54"/>
      <c r="L1845" s="54"/>
      <c r="M1845" s="54"/>
    </row>
    <row r="1846" spans="3:13" s="343" customFormat="1" x14ac:dyDescent="0.3">
      <c r="C1846" s="32"/>
      <c r="J1846" s="54"/>
      <c r="K1846" s="54"/>
      <c r="L1846" s="54"/>
      <c r="M1846" s="54"/>
    </row>
    <row r="1847" spans="3:13" s="343" customFormat="1" x14ac:dyDescent="0.3">
      <c r="C1847" s="32"/>
      <c r="J1847" s="54"/>
      <c r="K1847" s="54"/>
      <c r="L1847" s="54"/>
      <c r="M1847" s="54"/>
    </row>
    <row r="1848" spans="3:13" s="343" customFormat="1" x14ac:dyDescent="0.3">
      <c r="C1848" s="32"/>
      <c r="J1848" s="54"/>
      <c r="K1848" s="54"/>
      <c r="L1848" s="54"/>
      <c r="M1848" s="54"/>
    </row>
    <row r="1849" spans="3:13" s="343" customFormat="1" x14ac:dyDescent="0.3">
      <c r="C1849" s="32"/>
      <c r="J1849" s="54"/>
      <c r="K1849" s="54"/>
      <c r="L1849" s="54"/>
      <c r="M1849" s="54"/>
    </row>
    <row r="1850" spans="3:13" s="343" customFormat="1" x14ac:dyDescent="0.3">
      <c r="C1850" s="32"/>
      <c r="J1850" s="54"/>
      <c r="K1850" s="54"/>
      <c r="L1850" s="54"/>
      <c r="M1850" s="54"/>
    </row>
    <row r="1851" spans="3:13" s="343" customFormat="1" x14ac:dyDescent="0.3">
      <c r="C1851" s="32"/>
      <c r="J1851" s="54"/>
      <c r="K1851" s="54"/>
      <c r="L1851" s="54"/>
      <c r="M1851" s="54"/>
    </row>
    <row r="1852" spans="3:13" s="343" customFormat="1" x14ac:dyDescent="0.3">
      <c r="C1852" s="32"/>
      <c r="J1852" s="54"/>
      <c r="K1852" s="54"/>
      <c r="L1852" s="54"/>
      <c r="M1852" s="54"/>
    </row>
    <row r="1853" spans="3:13" s="343" customFormat="1" x14ac:dyDescent="0.3">
      <c r="C1853" s="32"/>
      <c r="J1853" s="54"/>
      <c r="K1853" s="54"/>
      <c r="L1853" s="54"/>
      <c r="M1853" s="54"/>
    </row>
    <row r="1854" spans="3:13" s="343" customFormat="1" x14ac:dyDescent="0.3">
      <c r="C1854" s="32"/>
      <c r="J1854" s="54"/>
      <c r="K1854" s="54"/>
      <c r="L1854" s="54"/>
      <c r="M1854" s="54"/>
    </row>
    <row r="1855" spans="3:13" s="343" customFormat="1" x14ac:dyDescent="0.3">
      <c r="C1855" s="32"/>
      <c r="J1855" s="54"/>
      <c r="K1855" s="54"/>
      <c r="L1855" s="54"/>
      <c r="M1855" s="54"/>
    </row>
    <row r="1856" spans="3:13" s="343" customFormat="1" x14ac:dyDescent="0.3">
      <c r="C1856" s="32"/>
      <c r="J1856" s="54"/>
      <c r="K1856" s="54"/>
      <c r="L1856" s="54"/>
      <c r="M1856" s="54"/>
    </row>
    <row r="1857" spans="3:13" s="343" customFormat="1" x14ac:dyDescent="0.3">
      <c r="C1857" s="32"/>
      <c r="J1857" s="54"/>
      <c r="K1857" s="54"/>
      <c r="L1857" s="54"/>
      <c r="M1857" s="54"/>
    </row>
    <row r="1858" spans="3:13" s="343" customFormat="1" x14ac:dyDescent="0.3">
      <c r="C1858" s="32"/>
      <c r="J1858" s="54"/>
      <c r="K1858" s="54"/>
      <c r="L1858" s="54"/>
      <c r="M1858" s="54"/>
    </row>
    <row r="1859" spans="3:13" s="343" customFormat="1" x14ac:dyDescent="0.3">
      <c r="C1859" s="32"/>
      <c r="J1859" s="54"/>
      <c r="K1859" s="54"/>
      <c r="L1859" s="54"/>
      <c r="M1859" s="54"/>
    </row>
    <row r="1860" spans="3:13" s="343" customFormat="1" x14ac:dyDescent="0.3">
      <c r="C1860" s="32"/>
      <c r="J1860" s="54"/>
      <c r="K1860" s="54"/>
      <c r="L1860" s="54"/>
      <c r="M1860" s="54"/>
    </row>
    <row r="1861" spans="3:13" s="343" customFormat="1" x14ac:dyDescent="0.3">
      <c r="C1861" s="32"/>
      <c r="J1861" s="54"/>
      <c r="K1861" s="54"/>
      <c r="L1861" s="54"/>
      <c r="M1861" s="54"/>
    </row>
    <row r="1862" spans="3:13" s="343" customFormat="1" x14ac:dyDescent="0.3">
      <c r="C1862" s="32"/>
      <c r="J1862" s="54"/>
      <c r="K1862" s="54"/>
      <c r="L1862" s="54"/>
      <c r="M1862" s="54"/>
    </row>
    <row r="1863" spans="3:13" s="343" customFormat="1" x14ac:dyDescent="0.3">
      <c r="C1863" s="32"/>
      <c r="J1863" s="54"/>
      <c r="K1863" s="54"/>
      <c r="L1863" s="54"/>
      <c r="M1863" s="54"/>
    </row>
    <row r="1864" spans="3:13" s="343" customFormat="1" x14ac:dyDescent="0.3">
      <c r="C1864" s="32"/>
      <c r="J1864" s="54"/>
      <c r="K1864" s="54"/>
      <c r="L1864" s="54"/>
      <c r="M1864" s="54"/>
    </row>
    <row r="1865" spans="3:13" s="343" customFormat="1" x14ac:dyDescent="0.3">
      <c r="C1865" s="32"/>
      <c r="J1865" s="54"/>
      <c r="K1865" s="54"/>
      <c r="L1865" s="54"/>
      <c r="M1865" s="54"/>
    </row>
    <row r="1866" spans="3:13" s="343" customFormat="1" x14ac:dyDescent="0.3">
      <c r="C1866" s="32"/>
      <c r="J1866" s="54"/>
      <c r="K1866" s="54"/>
      <c r="L1866" s="54"/>
      <c r="M1866" s="54"/>
    </row>
    <row r="1867" spans="3:13" s="343" customFormat="1" x14ac:dyDescent="0.3">
      <c r="C1867" s="32"/>
      <c r="J1867" s="54"/>
      <c r="K1867" s="54"/>
      <c r="L1867" s="54"/>
      <c r="M1867" s="54"/>
    </row>
    <row r="1868" spans="3:13" s="343" customFormat="1" x14ac:dyDescent="0.3">
      <c r="C1868" s="32"/>
      <c r="J1868" s="54"/>
      <c r="K1868" s="54"/>
      <c r="L1868" s="54"/>
      <c r="M1868" s="54"/>
    </row>
    <row r="1869" spans="3:13" s="343" customFormat="1" x14ac:dyDescent="0.3">
      <c r="C1869" s="32"/>
      <c r="J1869" s="54"/>
      <c r="K1869" s="54"/>
      <c r="L1869" s="54"/>
      <c r="M1869" s="54"/>
    </row>
    <row r="1870" spans="3:13" s="343" customFormat="1" x14ac:dyDescent="0.3">
      <c r="C1870" s="32"/>
      <c r="J1870" s="54"/>
      <c r="K1870" s="54"/>
      <c r="L1870" s="54"/>
      <c r="M1870" s="54"/>
    </row>
    <row r="1871" spans="3:13" s="343" customFormat="1" x14ac:dyDescent="0.3">
      <c r="C1871" s="32"/>
      <c r="J1871" s="54"/>
      <c r="K1871" s="54"/>
      <c r="L1871" s="54"/>
      <c r="M1871" s="54"/>
    </row>
    <row r="1872" spans="3:13" s="343" customFormat="1" x14ac:dyDescent="0.3">
      <c r="C1872" s="32"/>
      <c r="J1872" s="54"/>
      <c r="K1872" s="54"/>
      <c r="L1872" s="54"/>
      <c r="M1872" s="54"/>
    </row>
    <row r="1873" spans="3:13" s="343" customFormat="1" x14ac:dyDescent="0.3">
      <c r="C1873" s="32"/>
      <c r="J1873" s="54"/>
      <c r="K1873" s="54"/>
      <c r="L1873" s="54"/>
      <c r="M1873" s="54"/>
    </row>
    <row r="1874" spans="3:13" s="343" customFormat="1" x14ac:dyDescent="0.3">
      <c r="C1874" s="32"/>
      <c r="J1874" s="54"/>
      <c r="K1874" s="54"/>
      <c r="L1874" s="54"/>
      <c r="M1874" s="54"/>
    </row>
    <row r="1875" spans="3:13" s="343" customFormat="1" x14ac:dyDescent="0.3">
      <c r="C1875" s="32"/>
      <c r="J1875" s="54"/>
      <c r="K1875" s="54"/>
      <c r="L1875" s="54"/>
      <c r="M1875" s="54"/>
    </row>
    <row r="1876" spans="3:13" s="343" customFormat="1" x14ac:dyDescent="0.3">
      <c r="C1876" s="32"/>
      <c r="J1876" s="54"/>
      <c r="K1876" s="54"/>
      <c r="L1876" s="54"/>
      <c r="M1876" s="54"/>
    </row>
    <row r="1877" spans="3:13" s="343" customFormat="1" x14ac:dyDescent="0.3">
      <c r="C1877" s="32"/>
      <c r="J1877" s="54"/>
      <c r="K1877" s="54"/>
      <c r="L1877" s="54"/>
      <c r="M1877" s="54"/>
    </row>
    <row r="1878" spans="3:13" s="343" customFormat="1" x14ac:dyDescent="0.3">
      <c r="C1878" s="32"/>
      <c r="J1878" s="54"/>
      <c r="K1878" s="54"/>
      <c r="L1878" s="54"/>
      <c r="M1878" s="54"/>
    </row>
    <row r="1879" spans="3:13" s="343" customFormat="1" x14ac:dyDescent="0.3">
      <c r="C1879" s="32"/>
      <c r="J1879" s="54"/>
      <c r="K1879" s="54"/>
      <c r="L1879" s="54"/>
      <c r="M1879" s="54"/>
    </row>
    <row r="1880" spans="3:13" s="343" customFormat="1" x14ac:dyDescent="0.3">
      <c r="C1880" s="32"/>
      <c r="J1880" s="54"/>
      <c r="K1880" s="54"/>
      <c r="L1880" s="54"/>
      <c r="M1880" s="54"/>
    </row>
    <row r="1881" spans="3:13" s="343" customFormat="1" x14ac:dyDescent="0.3">
      <c r="C1881" s="32"/>
      <c r="J1881" s="54"/>
      <c r="K1881" s="54"/>
      <c r="L1881" s="54"/>
      <c r="M1881" s="54"/>
    </row>
    <row r="1882" spans="3:13" s="343" customFormat="1" x14ac:dyDescent="0.3">
      <c r="C1882" s="32"/>
      <c r="J1882" s="54"/>
      <c r="K1882" s="54"/>
      <c r="L1882" s="54"/>
      <c r="M1882" s="54"/>
    </row>
    <row r="1883" spans="3:13" s="343" customFormat="1" x14ac:dyDescent="0.3">
      <c r="C1883" s="32"/>
      <c r="J1883" s="54"/>
      <c r="K1883" s="54"/>
      <c r="L1883" s="54"/>
      <c r="M1883" s="54"/>
    </row>
    <row r="1884" spans="3:13" s="343" customFormat="1" x14ac:dyDescent="0.3">
      <c r="C1884" s="32"/>
      <c r="J1884" s="54"/>
      <c r="K1884" s="54"/>
      <c r="L1884" s="54"/>
      <c r="M1884" s="54"/>
    </row>
    <row r="1885" spans="3:13" s="343" customFormat="1" x14ac:dyDescent="0.3">
      <c r="C1885" s="32"/>
      <c r="J1885" s="54"/>
      <c r="K1885" s="54"/>
      <c r="L1885" s="54"/>
      <c r="M1885" s="54"/>
    </row>
    <row r="1886" spans="3:13" s="343" customFormat="1" x14ac:dyDescent="0.3">
      <c r="C1886" s="32"/>
      <c r="J1886" s="54"/>
      <c r="K1886" s="54"/>
      <c r="L1886" s="54"/>
      <c r="M1886" s="54"/>
    </row>
    <row r="1887" spans="3:13" s="343" customFormat="1" x14ac:dyDescent="0.3">
      <c r="C1887" s="32"/>
      <c r="J1887" s="54"/>
      <c r="K1887" s="54"/>
      <c r="L1887" s="54"/>
      <c r="M1887" s="54"/>
    </row>
    <row r="1888" spans="3:13" s="343" customFormat="1" x14ac:dyDescent="0.3">
      <c r="C1888" s="32"/>
      <c r="J1888" s="54"/>
      <c r="K1888" s="54"/>
      <c r="L1888" s="54"/>
      <c r="M1888" s="54"/>
    </row>
    <row r="1889" spans="3:13" s="343" customFormat="1" x14ac:dyDescent="0.3">
      <c r="C1889" s="32"/>
      <c r="J1889" s="54"/>
      <c r="K1889" s="54"/>
      <c r="L1889" s="54"/>
      <c r="M1889" s="54"/>
    </row>
    <row r="1890" spans="3:13" s="343" customFormat="1" x14ac:dyDescent="0.3">
      <c r="C1890" s="32"/>
      <c r="J1890" s="54"/>
      <c r="K1890" s="54"/>
      <c r="L1890" s="54"/>
      <c r="M1890" s="54"/>
    </row>
    <row r="1891" spans="3:13" s="343" customFormat="1" x14ac:dyDescent="0.3">
      <c r="C1891" s="32"/>
      <c r="J1891" s="54"/>
      <c r="K1891" s="54"/>
      <c r="L1891" s="54"/>
      <c r="M1891" s="54"/>
    </row>
    <row r="1892" spans="3:13" s="343" customFormat="1" x14ac:dyDescent="0.3">
      <c r="C1892" s="32"/>
      <c r="J1892" s="54"/>
      <c r="K1892" s="54"/>
      <c r="L1892" s="54"/>
      <c r="M1892" s="54"/>
    </row>
    <row r="1893" spans="3:13" s="343" customFormat="1" x14ac:dyDescent="0.3">
      <c r="C1893" s="32"/>
      <c r="J1893" s="54"/>
      <c r="K1893" s="54"/>
      <c r="L1893" s="54"/>
      <c r="M1893" s="54"/>
    </row>
    <row r="1894" spans="3:13" s="343" customFormat="1" x14ac:dyDescent="0.3">
      <c r="C1894" s="32"/>
      <c r="J1894" s="54"/>
      <c r="K1894" s="54"/>
      <c r="L1894" s="54"/>
      <c r="M1894" s="54"/>
    </row>
    <row r="1895" spans="3:13" s="343" customFormat="1" x14ac:dyDescent="0.3">
      <c r="C1895" s="32"/>
      <c r="J1895" s="54"/>
      <c r="K1895" s="54"/>
      <c r="L1895" s="54"/>
      <c r="M1895" s="54"/>
    </row>
    <row r="1896" spans="3:13" s="343" customFormat="1" x14ac:dyDescent="0.3">
      <c r="C1896" s="32"/>
      <c r="J1896" s="54"/>
      <c r="K1896" s="54"/>
      <c r="L1896" s="54"/>
      <c r="M1896" s="54"/>
    </row>
    <row r="1897" spans="3:13" s="343" customFormat="1" x14ac:dyDescent="0.3">
      <c r="C1897" s="32"/>
      <c r="J1897" s="54"/>
      <c r="K1897" s="54"/>
      <c r="L1897" s="54"/>
      <c r="M1897" s="54"/>
    </row>
    <row r="1898" spans="3:13" s="343" customFormat="1" x14ac:dyDescent="0.3">
      <c r="C1898" s="32"/>
      <c r="J1898" s="54"/>
      <c r="K1898" s="54"/>
      <c r="L1898" s="54"/>
      <c r="M1898" s="54"/>
    </row>
    <row r="1899" spans="3:13" s="343" customFormat="1" x14ac:dyDescent="0.3">
      <c r="C1899" s="32"/>
      <c r="J1899" s="54"/>
      <c r="K1899" s="54"/>
      <c r="L1899" s="54"/>
      <c r="M1899" s="54"/>
    </row>
    <row r="1900" spans="3:13" s="343" customFormat="1" x14ac:dyDescent="0.3">
      <c r="C1900" s="32"/>
      <c r="J1900" s="54"/>
      <c r="K1900" s="54"/>
      <c r="L1900" s="54"/>
      <c r="M1900" s="54"/>
    </row>
    <row r="1901" spans="3:13" s="343" customFormat="1" x14ac:dyDescent="0.3">
      <c r="C1901" s="32"/>
      <c r="J1901" s="54"/>
      <c r="K1901" s="54"/>
      <c r="L1901" s="54"/>
      <c r="M1901" s="54"/>
    </row>
    <row r="1902" spans="3:13" s="343" customFormat="1" x14ac:dyDescent="0.3">
      <c r="C1902" s="32"/>
      <c r="J1902" s="54"/>
      <c r="K1902" s="54"/>
      <c r="L1902" s="54"/>
      <c r="M1902" s="54"/>
    </row>
    <row r="1903" spans="3:13" s="343" customFormat="1" x14ac:dyDescent="0.3">
      <c r="C1903" s="32"/>
      <c r="J1903" s="54"/>
      <c r="K1903" s="54"/>
      <c r="L1903" s="54"/>
      <c r="M1903" s="54"/>
    </row>
    <row r="1904" spans="3:13" s="343" customFormat="1" x14ac:dyDescent="0.3">
      <c r="C1904" s="32"/>
      <c r="J1904" s="54"/>
      <c r="K1904" s="54"/>
      <c r="L1904" s="54"/>
      <c r="M1904" s="54"/>
    </row>
    <row r="1905" spans="3:13" s="343" customFormat="1" x14ac:dyDescent="0.3">
      <c r="C1905" s="32"/>
      <c r="J1905" s="54"/>
      <c r="K1905" s="54"/>
      <c r="L1905" s="54"/>
      <c r="M1905" s="54"/>
    </row>
    <row r="1906" spans="3:13" s="343" customFormat="1" x14ac:dyDescent="0.3">
      <c r="C1906" s="32"/>
      <c r="J1906" s="54"/>
      <c r="K1906" s="54"/>
      <c r="L1906" s="54"/>
      <c r="M1906" s="54"/>
    </row>
    <row r="1907" spans="3:13" s="343" customFormat="1" x14ac:dyDescent="0.3">
      <c r="C1907" s="32"/>
      <c r="J1907" s="54"/>
      <c r="K1907" s="54"/>
      <c r="L1907" s="54"/>
      <c r="M1907" s="54"/>
    </row>
    <row r="1908" spans="3:13" s="343" customFormat="1" x14ac:dyDescent="0.3">
      <c r="C1908" s="32"/>
      <c r="J1908" s="54"/>
      <c r="K1908" s="54"/>
      <c r="L1908" s="54"/>
      <c r="M1908" s="54"/>
    </row>
    <row r="1909" spans="3:13" s="343" customFormat="1" x14ac:dyDescent="0.3">
      <c r="C1909" s="32"/>
      <c r="J1909" s="54"/>
      <c r="K1909" s="54"/>
      <c r="L1909" s="54"/>
      <c r="M1909" s="54"/>
    </row>
    <row r="1910" spans="3:13" s="343" customFormat="1" x14ac:dyDescent="0.3">
      <c r="C1910" s="32"/>
      <c r="J1910" s="54"/>
      <c r="K1910" s="54"/>
      <c r="L1910" s="54"/>
      <c r="M1910" s="54"/>
    </row>
    <row r="1911" spans="3:13" s="343" customFormat="1" x14ac:dyDescent="0.3">
      <c r="C1911" s="32"/>
      <c r="J1911" s="54"/>
      <c r="K1911" s="54"/>
      <c r="L1911" s="54"/>
      <c r="M1911" s="54"/>
    </row>
    <row r="1912" spans="3:13" s="343" customFormat="1" x14ac:dyDescent="0.3">
      <c r="C1912" s="32"/>
      <c r="J1912" s="54"/>
      <c r="K1912" s="54"/>
      <c r="L1912" s="54"/>
      <c r="M1912" s="54"/>
    </row>
    <row r="1913" spans="3:13" s="343" customFormat="1" x14ac:dyDescent="0.3">
      <c r="C1913" s="32"/>
      <c r="J1913" s="54"/>
      <c r="K1913" s="54"/>
      <c r="L1913" s="54"/>
      <c r="M1913" s="54"/>
    </row>
    <row r="1914" spans="3:13" s="343" customFormat="1" x14ac:dyDescent="0.3">
      <c r="C1914" s="32"/>
      <c r="J1914" s="54"/>
      <c r="K1914" s="54"/>
      <c r="L1914" s="54"/>
      <c r="M1914" s="54"/>
    </row>
    <row r="1915" spans="3:13" s="343" customFormat="1" x14ac:dyDescent="0.3">
      <c r="C1915" s="32"/>
      <c r="J1915" s="54"/>
      <c r="K1915" s="54"/>
      <c r="L1915" s="54"/>
      <c r="M1915" s="54"/>
    </row>
    <row r="1916" spans="3:13" s="343" customFormat="1" x14ac:dyDescent="0.3">
      <c r="C1916" s="32"/>
      <c r="J1916" s="54"/>
      <c r="K1916" s="54"/>
      <c r="L1916" s="54"/>
      <c r="M1916" s="54"/>
    </row>
    <row r="1917" spans="3:13" s="343" customFormat="1" x14ac:dyDescent="0.3">
      <c r="C1917" s="32"/>
      <c r="J1917" s="54"/>
      <c r="K1917" s="54"/>
      <c r="L1917" s="54"/>
      <c r="M1917" s="54"/>
    </row>
    <row r="1918" spans="3:13" s="343" customFormat="1" x14ac:dyDescent="0.3">
      <c r="C1918" s="32"/>
      <c r="J1918" s="54"/>
      <c r="K1918" s="54"/>
      <c r="L1918" s="54"/>
      <c r="M1918" s="54"/>
    </row>
    <row r="1919" spans="3:13" s="343" customFormat="1" x14ac:dyDescent="0.3">
      <c r="C1919" s="32"/>
      <c r="J1919" s="54"/>
      <c r="K1919" s="54"/>
      <c r="L1919" s="54"/>
      <c r="M1919" s="54"/>
    </row>
    <row r="1920" spans="3:13" s="343" customFormat="1" x14ac:dyDescent="0.3">
      <c r="C1920" s="32"/>
      <c r="J1920" s="54"/>
      <c r="K1920" s="54"/>
      <c r="L1920" s="54"/>
      <c r="M1920" s="54"/>
    </row>
    <row r="1921" spans="3:13" s="343" customFormat="1" x14ac:dyDescent="0.3">
      <c r="C1921" s="32"/>
      <c r="J1921" s="54"/>
      <c r="K1921" s="54"/>
      <c r="L1921" s="54"/>
      <c r="M1921" s="54"/>
    </row>
    <row r="1922" spans="3:13" s="343" customFormat="1" x14ac:dyDescent="0.3">
      <c r="C1922" s="32"/>
      <c r="J1922" s="54"/>
      <c r="K1922" s="54"/>
      <c r="L1922" s="54"/>
      <c r="M1922" s="54"/>
    </row>
    <row r="1923" spans="3:13" s="343" customFormat="1" x14ac:dyDescent="0.3">
      <c r="C1923" s="32"/>
      <c r="J1923" s="54"/>
      <c r="K1923" s="54"/>
      <c r="L1923" s="54"/>
      <c r="M1923" s="54"/>
    </row>
    <row r="1924" spans="3:13" s="343" customFormat="1" x14ac:dyDescent="0.3">
      <c r="C1924" s="32"/>
      <c r="J1924" s="54"/>
      <c r="K1924" s="54"/>
      <c r="L1924" s="54"/>
      <c r="M1924" s="54"/>
    </row>
    <row r="1925" spans="3:13" s="343" customFormat="1" x14ac:dyDescent="0.3">
      <c r="C1925" s="32"/>
      <c r="J1925" s="54"/>
      <c r="K1925" s="54"/>
      <c r="L1925" s="54"/>
      <c r="M1925" s="54"/>
    </row>
    <row r="1926" spans="3:13" s="343" customFormat="1" x14ac:dyDescent="0.3">
      <c r="C1926" s="32"/>
      <c r="J1926" s="54"/>
      <c r="K1926" s="54"/>
      <c r="L1926" s="54"/>
      <c r="M1926" s="54"/>
    </row>
    <row r="1927" spans="3:13" s="343" customFormat="1" x14ac:dyDescent="0.3">
      <c r="C1927" s="32"/>
      <c r="J1927" s="54"/>
      <c r="K1927" s="54"/>
      <c r="L1927" s="54"/>
      <c r="M1927" s="54"/>
    </row>
    <row r="1928" spans="3:13" s="343" customFormat="1" x14ac:dyDescent="0.3">
      <c r="C1928" s="32"/>
      <c r="J1928" s="54"/>
      <c r="K1928" s="54"/>
      <c r="L1928" s="54"/>
      <c r="M1928" s="54"/>
    </row>
    <row r="1929" spans="3:13" s="343" customFormat="1" x14ac:dyDescent="0.3">
      <c r="C1929" s="32"/>
      <c r="J1929" s="54"/>
      <c r="K1929" s="54"/>
      <c r="L1929" s="54"/>
      <c r="M1929" s="54"/>
    </row>
    <row r="1930" spans="3:13" s="343" customFormat="1" x14ac:dyDescent="0.3">
      <c r="C1930" s="32"/>
      <c r="J1930" s="54"/>
      <c r="K1930" s="54"/>
      <c r="L1930" s="54"/>
      <c r="M1930" s="54"/>
    </row>
    <row r="1931" spans="3:13" s="343" customFormat="1" x14ac:dyDescent="0.3">
      <c r="C1931" s="32"/>
      <c r="J1931" s="54"/>
      <c r="K1931" s="54"/>
      <c r="L1931" s="54"/>
      <c r="M1931" s="54"/>
    </row>
    <row r="1932" spans="3:13" s="343" customFormat="1" x14ac:dyDescent="0.3">
      <c r="C1932" s="32"/>
      <c r="J1932" s="54"/>
      <c r="K1932" s="54"/>
      <c r="L1932" s="54"/>
      <c r="M1932" s="54"/>
    </row>
    <row r="1933" spans="3:13" s="343" customFormat="1" x14ac:dyDescent="0.3">
      <c r="C1933" s="32"/>
      <c r="J1933" s="54"/>
      <c r="K1933" s="54"/>
      <c r="L1933" s="54"/>
      <c r="M1933" s="54"/>
    </row>
    <row r="1934" spans="3:13" s="343" customFormat="1" x14ac:dyDescent="0.3">
      <c r="C1934" s="32"/>
      <c r="J1934" s="54"/>
      <c r="K1934" s="54"/>
      <c r="L1934" s="54"/>
      <c r="M1934" s="54"/>
    </row>
    <row r="1935" spans="3:13" s="343" customFormat="1" x14ac:dyDescent="0.3">
      <c r="C1935" s="32"/>
      <c r="J1935" s="54"/>
      <c r="K1935" s="54"/>
      <c r="L1935" s="54"/>
      <c r="M1935" s="54"/>
    </row>
    <row r="1936" spans="3:13" s="343" customFormat="1" x14ac:dyDescent="0.3">
      <c r="C1936" s="32"/>
      <c r="J1936" s="54"/>
      <c r="K1936" s="54"/>
      <c r="L1936" s="54"/>
      <c r="M1936" s="54"/>
    </row>
    <row r="1937" spans="3:13" s="343" customFormat="1" x14ac:dyDescent="0.3">
      <c r="C1937" s="32"/>
      <c r="J1937" s="54"/>
      <c r="K1937" s="54"/>
      <c r="L1937" s="54"/>
      <c r="M1937" s="54"/>
    </row>
    <row r="1938" spans="3:13" s="343" customFormat="1" x14ac:dyDescent="0.3">
      <c r="C1938" s="32"/>
      <c r="J1938" s="54"/>
      <c r="K1938" s="54"/>
      <c r="L1938" s="54"/>
      <c r="M1938" s="54"/>
    </row>
    <row r="1939" spans="3:13" s="343" customFormat="1" x14ac:dyDescent="0.3">
      <c r="C1939" s="32"/>
      <c r="J1939" s="54"/>
      <c r="K1939" s="54"/>
      <c r="L1939" s="54"/>
      <c r="M1939" s="54"/>
    </row>
    <row r="1940" spans="3:13" s="343" customFormat="1" x14ac:dyDescent="0.3">
      <c r="C1940" s="32"/>
      <c r="J1940" s="54"/>
      <c r="K1940" s="54"/>
      <c r="L1940" s="54"/>
      <c r="M1940" s="54"/>
    </row>
    <row r="1941" spans="3:13" s="343" customFormat="1" x14ac:dyDescent="0.3">
      <c r="C1941" s="32"/>
      <c r="J1941" s="54"/>
      <c r="K1941" s="54"/>
      <c r="L1941" s="54"/>
      <c r="M1941" s="54"/>
    </row>
    <row r="1942" spans="3:13" s="343" customFormat="1" x14ac:dyDescent="0.3">
      <c r="C1942" s="32"/>
      <c r="J1942" s="54"/>
      <c r="K1942" s="54"/>
      <c r="L1942" s="54"/>
      <c r="M1942" s="54"/>
    </row>
    <row r="1943" spans="3:13" s="343" customFormat="1" x14ac:dyDescent="0.3">
      <c r="C1943" s="32"/>
      <c r="J1943" s="54"/>
      <c r="K1943" s="54"/>
      <c r="L1943" s="54"/>
      <c r="M1943" s="54"/>
    </row>
    <row r="1944" spans="3:13" s="343" customFormat="1" x14ac:dyDescent="0.3">
      <c r="C1944" s="32"/>
      <c r="J1944" s="54"/>
      <c r="K1944" s="54"/>
      <c r="L1944" s="54"/>
      <c r="M1944" s="54"/>
    </row>
    <row r="1945" spans="3:13" s="343" customFormat="1" x14ac:dyDescent="0.3">
      <c r="C1945" s="32"/>
      <c r="J1945" s="54"/>
      <c r="K1945" s="54"/>
      <c r="L1945" s="54"/>
      <c r="M1945" s="54"/>
    </row>
    <row r="1946" spans="3:13" s="343" customFormat="1" x14ac:dyDescent="0.3">
      <c r="C1946" s="32"/>
      <c r="J1946" s="54"/>
      <c r="K1946" s="54"/>
      <c r="L1946" s="54"/>
      <c r="M1946" s="54"/>
    </row>
    <row r="1947" spans="3:13" s="343" customFormat="1" x14ac:dyDescent="0.3">
      <c r="C1947" s="32"/>
      <c r="J1947" s="54"/>
      <c r="K1947" s="54"/>
      <c r="L1947" s="54"/>
      <c r="M1947" s="54"/>
    </row>
    <row r="1948" spans="3:13" s="343" customFormat="1" x14ac:dyDescent="0.3">
      <c r="C1948" s="32"/>
      <c r="J1948" s="54"/>
      <c r="K1948" s="54"/>
      <c r="L1948" s="54"/>
      <c r="M1948" s="54"/>
    </row>
    <row r="1949" spans="3:13" s="343" customFormat="1" x14ac:dyDescent="0.3">
      <c r="C1949" s="32"/>
      <c r="J1949" s="54"/>
      <c r="K1949" s="54"/>
      <c r="L1949" s="54"/>
      <c r="M1949" s="54"/>
    </row>
    <row r="1950" spans="3:13" s="343" customFormat="1" x14ac:dyDescent="0.3">
      <c r="C1950" s="32"/>
      <c r="J1950" s="54"/>
      <c r="K1950" s="54"/>
      <c r="L1950" s="54"/>
      <c r="M1950" s="54"/>
    </row>
    <row r="1951" spans="3:13" s="343" customFormat="1" x14ac:dyDescent="0.3">
      <c r="C1951" s="32"/>
      <c r="J1951" s="54"/>
      <c r="K1951" s="54"/>
      <c r="L1951" s="54"/>
      <c r="M1951" s="54"/>
    </row>
    <row r="1952" spans="3:13" s="343" customFormat="1" x14ac:dyDescent="0.3">
      <c r="C1952" s="32"/>
      <c r="J1952" s="54"/>
      <c r="K1952" s="54"/>
      <c r="L1952" s="54"/>
      <c r="M1952" s="54"/>
    </row>
    <row r="1953" spans="3:13" s="343" customFormat="1" x14ac:dyDescent="0.3">
      <c r="C1953" s="32"/>
      <c r="J1953" s="54"/>
      <c r="K1953" s="54"/>
      <c r="L1953" s="54"/>
      <c r="M1953" s="54"/>
    </row>
    <row r="1954" spans="3:13" s="343" customFormat="1" x14ac:dyDescent="0.3">
      <c r="C1954" s="32"/>
      <c r="J1954" s="54"/>
      <c r="K1954" s="54"/>
      <c r="L1954" s="54"/>
      <c r="M1954" s="54"/>
    </row>
    <row r="1955" spans="3:13" s="343" customFormat="1" x14ac:dyDescent="0.3">
      <c r="C1955" s="32"/>
      <c r="J1955" s="54"/>
      <c r="K1955" s="54"/>
      <c r="L1955" s="54"/>
      <c r="M1955" s="54"/>
    </row>
    <row r="1956" spans="3:13" s="343" customFormat="1" x14ac:dyDescent="0.3">
      <c r="C1956" s="32"/>
      <c r="J1956" s="54"/>
      <c r="K1956" s="54"/>
      <c r="L1956" s="54"/>
      <c r="M1956" s="54"/>
    </row>
    <row r="1957" spans="3:13" s="343" customFormat="1" x14ac:dyDescent="0.3">
      <c r="C1957" s="32"/>
      <c r="J1957" s="54"/>
      <c r="K1957" s="54"/>
      <c r="L1957" s="54"/>
      <c r="M1957" s="54"/>
    </row>
    <row r="1958" spans="3:13" s="343" customFormat="1" x14ac:dyDescent="0.3">
      <c r="C1958" s="32"/>
      <c r="J1958" s="54"/>
      <c r="K1958" s="54"/>
      <c r="L1958" s="54"/>
      <c r="M1958" s="54"/>
    </row>
    <row r="1959" spans="3:13" s="343" customFormat="1" x14ac:dyDescent="0.3">
      <c r="C1959" s="32"/>
      <c r="J1959" s="54"/>
      <c r="K1959" s="54"/>
      <c r="L1959" s="54"/>
      <c r="M1959" s="54"/>
    </row>
    <row r="1960" spans="3:13" s="343" customFormat="1" x14ac:dyDescent="0.3">
      <c r="C1960" s="32"/>
      <c r="J1960" s="54"/>
      <c r="K1960" s="54"/>
      <c r="L1960" s="54"/>
      <c r="M1960" s="54"/>
    </row>
    <row r="1961" spans="3:13" s="343" customFormat="1" x14ac:dyDescent="0.3">
      <c r="C1961" s="32"/>
      <c r="J1961" s="54"/>
      <c r="K1961" s="54"/>
      <c r="L1961" s="54"/>
      <c r="M1961" s="54"/>
    </row>
    <row r="1962" spans="3:13" s="343" customFormat="1" x14ac:dyDescent="0.3">
      <c r="C1962" s="32"/>
      <c r="J1962" s="54"/>
      <c r="K1962" s="54"/>
      <c r="L1962" s="54"/>
      <c r="M1962" s="54"/>
    </row>
    <row r="1963" spans="3:13" s="343" customFormat="1" x14ac:dyDescent="0.3">
      <c r="C1963" s="32"/>
      <c r="J1963" s="54"/>
      <c r="K1963" s="54"/>
      <c r="L1963" s="54"/>
      <c r="M1963" s="54"/>
    </row>
    <row r="1964" spans="3:13" s="343" customFormat="1" x14ac:dyDescent="0.3">
      <c r="C1964" s="32"/>
      <c r="J1964" s="54"/>
      <c r="K1964" s="54"/>
      <c r="L1964" s="54"/>
      <c r="M1964" s="54"/>
    </row>
    <row r="1965" spans="3:13" s="343" customFormat="1" x14ac:dyDescent="0.3">
      <c r="C1965" s="32"/>
      <c r="J1965" s="54"/>
      <c r="K1965" s="54"/>
      <c r="L1965" s="54"/>
      <c r="M1965" s="54"/>
    </row>
    <row r="1966" spans="3:13" s="343" customFormat="1" x14ac:dyDescent="0.3">
      <c r="C1966" s="32"/>
      <c r="J1966" s="54"/>
      <c r="K1966" s="54"/>
      <c r="L1966" s="54"/>
      <c r="M1966" s="54"/>
    </row>
    <row r="1967" spans="3:13" s="343" customFormat="1" x14ac:dyDescent="0.3">
      <c r="C1967" s="32"/>
      <c r="J1967" s="54"/>
      <c r="K1967" s="54"/>
      <c r="L1967" s="54"/>
      <c r="M1967" s="54"/>
    </row>
    <row r="1968" spans="3:13" s="343" customFormat="1" x14ac:dyDescent="0.3">
      <c r="C1968" s="32"/>
      <c r="J1968" s="54"/>
      <c r="K1968" s="54"/>
      <c r="L1968" s="54"/>
      <c r="M1968" s="54"/>
    </row>
    <row r="1969" spans="3:13" s="343" customFormat="1" x14ac:dyDescent="0.3">
      <c r="C1969" s="32"/>
      <c r="J1969" s="54"/>
      <c r="K1969" s="54"/>
      <c r="L1969" s="54"/>
      <c r="M1969" s="54"/>
    </row>
    <row r="1970" spans="3:13" s="343" customFormat="1" x14ac:dyDescent="0.3">
      <c r="C1970" s="32"/>
      <c r="J1970" s="54"/>
      <c r="K1970" s="54"/>
      <c r="L1970" s="54"/>
      <c r="M1970" s="54"/>
    </row>
    <row r="1971" spans="3:13" s="343" customFormat="1" x14ac:dyDescent="0.3">
      <c r="C1971" s="32"/>
      <c r="J1971" s="54"/>
      <c r="K1971" s="54"/>
      <c r="L1971" s="54"/>
      <c r="M1971" s="54"/>
    </row>
    <row r="1972" spans="3:13" s="343" customFormat="1" x14ac:dyDescent="0.3">
      <c r="C1972" s="32"/>
      <c r="J1972" s="54"/>
      <c r="K1972" s="54"/>
      <c r="L1972" s="54"/>
      <c r="M1972" s="54"/>
    </row>
    <row r="1973" spans="3:13" s="343" customFormat="1" x14ac:dyDescent="0.3">
      <c r="C1973" s="32"/>
      <c r="J1973" s="54"/>
      <c r="K1973" s="54"/>
      <c r="L1973" s="54"/>
      <c r="M1973" s="54"/>
    </row>
    <row r="1974" spans="3:13" s="343" customFormat="1" x14ac:dyDescent="0.3">
      <c r="C1974" s="32"/>
      <c r="J1974" s="54"/>
      <c r="K1974" s="54"/>
      <c r="L1974" s="54"/>
      <c r="M1974" s="54"/>
    </row>
    <row r="1975" spans="3:13" s="343" customFormat="1" x14ac:dyDescent="0.3">
      <c r="C1975" s="32"/>
      <c r="J1975" s="54"/>
      <c r="K1975" s="54"/>
      <c r="L1975" s="54"/>
      <c r="M1975" s="54"/>
    </row>
    <row r="1976" spans="3:13" s="343" customFormat="1" x14ac:dyDescent="0.3">
      <c r="C1976" s="32"/>
      <c r="J1976" s="54"/>
      <c r="K1976" s="54"/>
      <c r="L1976" s="54"/>
      <c r="M1976" s="54"/>
    </row>
    <row r="1977" spans="3:13" s="343" customFormat="1" x14ac:dyDescent="0.3">
      <c r="C1977" s="32"/>
      <c r="J1977" s="54"/>
      <c r="K1977" s="54"/>
      <c r="L1977" s="54"/>
      <c r="M1977" s="54"/>
    </row>
    <row r="1978" spans="3:13" s="343" customFormat="1" x14ac:dyDescent="0.3">
      <c r="C1978" s="32"/>
      <c r="J1978" s="54"/>
      <c r="K1978" s="54"/>
      <c r="L1978" s="54"/>
      <c r="M1978" s="54"/>
    </row>
    <row r="1979" spans="3:13" s="343" customFormat="1" x14ac:dyDescent="0.3">
      <c r="C1979" s="32"/>
      <c r="J1979" s="54"/>
      <c r="K1979" s="54"/>
      <c r="L1979" s="54"/>
      <c r="M1979" s="54"/>
    </row>
    <row r="1980" spans="3:13" s="343" customFormat="1" x14ac:dyDescent="0.3">
      <c r="C1980" s="32"/>
      <c r="J1980" s="54"/>
      <c r="K1980" s="54"/>
      <c r="L1980" s="54"/>
      <c r="M1980" s="54"/>
    </row>
    <row r="1981" spans="3:13" s="343" customFormat="1" x14ac:dyDescent="0.3">
      <c r="C1981" s="32"/>
      <c r="J1981" s="54"/>
      <c r="K1981" s="54"/>
      <c r="L1981" s="54"/>
      <c r="M1981" s="54"/>
    </row>
    <row r="1982" spans="3:13" s="343" customFormat="1" x14ac:dyDescent="0.3">
      <c r="C1982" s="32"/>
      <c r="J1982" s="54"/>
      <c r="K1982" s="54"/>
      <c r="L1982" s="54"/>
      <c r="M1982" s="54"/>
    </row>
    <row r="1983" spans="3:13" s="343" customFormat="1" x14ac:dyDescent="0.3">
      <c r="C1983" s="32"/>
      <c r="J1983" s="54"/>
      <c r="K1983" s="54"/>
      <c r="L1983" s="54"/>
      <c r="M1983" s="54"/>
    </row>
    <row r="1984" spans="3:13" s="343" customFormat="1" x14ac:dyDescent="0.3">
      <c r="C1984" s="32"/>
      <c r="J1984" s="54"/>
      <c r="K1984" s="54"/>
      <c r="L1984" s="54"/>
      <c r="M1984" s="54"/>
    </row>
    <row r="1985" spans="3:13" s="343" customFormat="1" x14ac:dyDescent="0.3">
      <c r="C1985" s="32"/>
      <c r="J1985" s="54"/>
      <c r="K1985" s="54"/>
      <c r="L1985" s="54"/>
      <c r="M1985" s="54"/>
    </row>
    <row r="1986" spans="3:13" s="343" customFormat="1" x14ac:dyDescent="0.3">
      <c r="C1986" s="32"/>
      <c r="J1986" s="54"/>
      <c r="K1986" s="54"/>
      <c r="L1986" s="54"/>
      <c r="M1986" s="54"/>
    </row>
    <row r="1987" spans="3:13" s="343" customFormat="1" x14ac:dyDescent="0.3">
      <c r="C1987" s="32"/>
      <c r="J1987" s="54"/>
      <c r="K1987" s="54"/>
      <c r="L1987" s="54"/>
      <c r="M1987" s="54"/>
    </row>
    <row r="1988" spans="3:13" s="343" customFormat="1" x14ac:dyDescent="0.3">
      <c r="C1988" s="32"/>
      <c r="J1988" s="54"/>
      <c r="K1988" s="54"/>
      <c r="L1988" s="54"/>
      <c r="M1988" s="54"/>
    </row>
    <row r="1989" spans="3:13" s="343" customFormat="1" x14ac:dyDescent="0.3">
      <c r="C1989" s="32"/>
      <c r="J1989" s="54"/>
      <c r="K1989" s="54"/>
      <c r="L1989" s="54"/>
      <c r="M1989" s="54"/>
    </row>
    <row r="1990" spans="3:13" s="343" customFormat="1" x14ac:dyDescent="0.3">
      <c r="C1990" s="32"/>
      <c r="J1990" s="54"/>
      <c r="K1990" s="54"/>
      <c r="L1990" s="54"/>
      <c r="M1990" s="54"/>
    </row>
    <row r="1991" spans="3:13" s="343" customFormat="1" x14ac:dyDescent="0.3">
      <c r="C1991" s="32"/>
      <c r="J1991" s="54"/>
      <c r="K1991" s="54"/>
      <c r="L1991" s="54"/>
      <c r="M1991" s="54"/>
    </row>
    <row r="1992" spans="3:13" s="343" customFormat="1" x14ac:dyDescent="0.3">
      <c r="C1992" s="32"/>
      <c r="J1992" s="54"/>
      <c r="K1992" s="54"/>
      <c r="L1992" s="54"/>
      <c r="M1992" s="54"/>
    </row>
    <row r="1993" spans="3:13" s="343" customFormat="1" x14ac:dyDescent="0.3">
      <c r="C1993" s="32"/>
      <c r="J1993" s="54"/>
      <c r="K1993" s="54"/>
      <c r="L1993" s="54"/>
      <c r="M1993" s="54"/>
    </row>
    <row r="1994" spans="3:13" s="343" customFormat="1" x14ac:dyDescent="0.3">
      <c r="C1994" s="32"/>
      <c r="J1994" s="54"/>
      <c r="K1994" s="54"/>
      <c r="L1994" s="54"/>
      <c r="M1994" s="54"/>
    </row>
    <row r="1995" spans="3:13" s="343" customFormat="1" x14ac:dyDescent="0.3">
      <c r="C1995" s="32"/>
      <c r="J1995" s="54"/>
      <c r="K1995" s="54"/>
      <c r="L1995" s="54"/>
      <c r="M1995" s="54"/>
    </row>
    <row r="1996" spans="3:13" s="343" customFormat="1" x14ac:dyDescent="0.3">
      <c r="C1996" s="32"/>
      <c r="J1996" s="54"/>
      <c r="K1996" s="54"/>
      <c r="L1996" s="54"/>
      <c r="M1996" s="54"/>
    </row>
    <row r="1997" spans="3:13" s="343" customFormat="1" x14ac:dyDescent="0.3">
      <c r="C1997" s="32"/>
      <c r="J1997" s="54"/>
      <c r="K1997" s="54"/>
      <c r="L1997" s="54"/>
      <c r="M1997" s="54"/>
    </row>
    <row r="1998" spans="3:13" s="343" customFormat="1" x14ac:dyDescent="0.3">
      <c r="C1998" s="32"/>
      <c r="J1998" s="54"/>
      <c r="K1998" s="54"/>
      <c r="L1998" s="54"/>
      <c r="M1998" s="54"/>
    </row>
    <row r="1999" spans="3:13" s="343" customFormat="1" x14ac:dyDescent="0.3">
      <c r="C1999" s="32"/>
      <c r="J1999" s="54"/>
      <c r="K1999" s="54"/>
      <c r="L1999" s="54"/>
      <c r="M1999" s="54"/>
    </row>
    <row r="2000" spans="3:13" s="343" customFormat="1" x14ac:dyDescent="0.3">
      <c r="C2000" s="32"/>
      <c r="J2000" s="54"/>
      <c r="K2000" s="54"/>
      <c r="L2000" s="54"/>
      <c r="M2000" s="54"/>
    </row>
    <row r="2001" spans="3:13" s="343" customFormat="1" x14ac:dyDescent="0.3">
      <c r="C2001" s="32"/>
      <c r="J2001" s="54"/>
      <c r="K2001" s="54"/>
      <c r="L2001" s="54"/>
      <c r="M2001" s="54"/>
    </row>
    <row r="2002" spans="3:13" s="343" customFormat="1" x14ac:dyDescent="0.3">
      <c r="C2002" s="32"/>
      <c r="J2002" s="54"/>
      <c r="K2002" s="54"/>
      <c r="L2002" s="54"/>
      <c r="M2002" s="54"/>
    </row>
    <row r="2003" spans="3:13" s="343" customFormat="1" x14ac:dyDescent="0.3">
      <c r="C2003" s="32"/>
      <c r="J2003" s="54"/>
      <c r="K2003" s="54"/>
      <c r="L2003" s="54"/>
      <c r="M2003" s="54"/>
    </row>
    <row r="2004" spans="3:13" s="343" customFormat="1" x14ac:dyDescent="0.3">
      <c r="C2004" s="32"/>
      <c r="J2004" s="54"/>
      <c r="K2004" s="54"/>
      <c r="L2004" s="54"/>
      <c r="M2004" s="54"/>
    </row>
    <row r="2005" spans="3:13" s="343" customFormat="1" x14ac:dyDescent="0.3">
      <c r="C2005" s="32"/>
      <c r="J2005" s="54"/>
      <c r="K2005" s="54"/>
      <c r="L2005" s="54"/>
      <c r="M2005" s="54"/>
    </row>
    <row r="2006" spans="3:13" s="343" customFormat="1" x14ac:dyDescent="0.3">
      <c r="C2006" s="32"/>
      <c r="J2006" s="54"/>
      <c r="K2006" s="54"/>
      <c r="L2006" s="54"/>
      <c r="M2006" s="54"/>
    </row>
    <row r="2007" spans="3:13" s="343" customFormat="1" x14ac:dyDescent="0.3">
      <c r="C2007" s="32"/>
      <c r="J2007" s="54"/>
      <c r="K2007" s="54"/>
      <c r="L2007" s="54"/>
      <c r="M2007" s="54"/>
    </row>
    <row r="2008" spans="3:13" s="343" customFormat="1" x14ac:dyDescent="0.3">
      <c r="C2008" s="32"/>
      <c r="J2008" s="54"/>
      <c r="K2008" s="54"/>
      <c r="L2008" s="54"/>
      <c r="M2008" s="54"/>
    </row>
    <row r="2009" spans="3:13" s="343" customFormat="1" x14ac:dyDescent="0.3">
      <c r="C2009" s="32"/>
      <c r="J2009" s="54"/>
      <c r="K2009" s="54"/>
      <c r="L2009" s="54"/>
      <c r="M2009" s="54"/>
    </row>
    <row r="2010" spans="3:13" s="343" customFormat="1" x14ac:dyDescent="0.3">
      <c r="C2010" s="32"/>
      <c r="J2010" s="54"/>
      <c r="K2010" s="54"/>
      <c r="L2010" s="54"/>
      <c r="M2010" s="54"/>
    </row>
    <row r="2011" spans="3:13" s="343" customFormat="1" x14ac:dyDescent="0.3">
      <c r="C2011" s="32"/>
      <c r="J2011" s="54"/>
      <c r="K2011" s="54"/>
      <c r="L2011" s="54"/>
      <c r="M2011" s="54"/>
    </row>
    <row r="2012" spans="3:13" s="343" customFormat="1" x14ac:dyDescent="0.3">
      <c r="C2012" s="32"/>
      <c r="J2012" s="54"/>
      <c r="K2012" s="54"/>
      <c r="L2012" s="54"/>
      <c r="M2012" s="54"/>
    </row>
    <row r="2013" spans="3:13" s="343" customFormat="1" x14ac:dyDescent="0.3">
      <c r="C2013" s="32"/>
      <c r="J2013" s="54"/>
      <c r="K2013" s="54"/>
      <c r="L2013" s="54"/>
      <c r="M2013" s="54"/>
    </row>
    <row r="2014" spans="3:13" s="343" customFormat="1" x14ac:dyDescent="0.3">
      <c r="C2014" s="32"/>
      <c r="J2014" s="54"/>
      <c r="K2014" s="54"/>
      <c r="L2014" s="54"/>
      <c r="M2014" s="54"/>
    </row>
    <row r="2015" spans="3:13" s="343" customFormat="1" x14ac:dyDescent="0.3">
      <c r="C2015" s="32"/>
      <c r="J2015" s="54"/>
      <c r="K2015" s="54"/>
      <c r="L2015" s="54"/>
      <c r="M2015" s="54"/>
    </row>
    <row r="2016" spans="3:13" s="343" customFormat="1" x14ac:dyDescent="0.3">
      <c r="C2016" s="32"/>
      <c r="J2016" s="54"/>
      <c r="K2016" s="54"/>
      <c r="L2016" s="54"/>
      <c r="M2016" s="54"/>
    </row>
    <row r="2017" spans="3:13" s="343" customFormat="1" x14ac:dyDescent="0.3">
      <c r="C2017" s="32"/>
      <c r="J2017" s="54"/>
      <c r="K2017" s="54"/>
      <c r="L2017" s="54"/>
      <c r="M2017" s="54"/>
    </row>
    <row r="2018" spans="3:13" s="343" customFormat="1" x14ac:dyDescent="0.3">
      <c r="C2018" s="32"/>
      <c r="J2018" s="54"/>
      <c r="K2018" s="54"/>
      <c r="L2018" s="54"/>
      <c r="M2018" s="54"/>
    </row>
    <row r="2019" spans="3:13" s="343" customFormat="1" x14ac:dyDescent="0.3">
      <c r="C2019" s="32"/>
      <c r="J2019" s="54"/>
      <c r="K2019" s="54"/>
      <c r="L2019" s="54"/>
      <c r="M2019" s="54"/>
    </row>
    <row r="2020" spans="3:13" s="343" customFormat="1" x14ac:dyDescent="0.3">
      <c r="C2020" s="32"/>
      <c r="J2020" s="54"/>
      <c r="K2020" s="54"/>
      <c r="L2020" s="54"/>
      <c r="M2020" s="54"/>
    </row>
    <row r="2021" spans="3:13" s="343" customFormat="1" x14ac:dyDescent="0.3">
      <c r="C2021" s="32"/>
      <c r="J2021" s="54"/>
      <c r="K2021" s="54"/>
      <c r="L2021" s="54"/>
      <c r="M2021" s="54"/>
    </row>
    <row r="2022" spans="3:13" s="343" customFormat="1" x14ac:dyDescent="0.3">
      <c r="C2022" s="32"/>
      <c r="J2022" s="54"/>
      <c r="K2022" s="54"/>
      <c r="L2022" s="54"/>
      <c r="M2022" s="54"/>
    </row>
    <row r="2023" spans="3:13" s="343" customFormat="1" x14ac:dyDescent="0.3">
      <c r="C2023" s="32"/>
      <c r="J2023" s="54"/>
      <c r="K2023" s="54"/>
      <c r="L2023" s="54"/>
      <c r="M2023" s="54"/>
    </row>
    <row r="2024" spans="3:13" s="343" customFormat="1" x14ac:dyDescent="0.3">
      <c r="C2024" s="32"/>
      <c r="J2024" s="54"/>
      <c r="K2024" s="54"/>
      <c r="L2024" s="54"/>
      <c r="M2024" s="54"/>
    </row>
    <row r="2025" spans="3:13" s="343" customFormat="1" x14ac:dyDescent="0.3">
      <c r="C2025" s="32"/>
      <c r="J2025" s="54"/>
      <c r="K2025" s="54"/>
      <c r="L2025" s="54"/>
      <c r="M2025" s="54"/>
    </row>
    <row r="2026" spans="3:13" s="343" customFormat="1" x14ac:dyDescent="0.3">
      <c r="C2026" s="32"/>
      <c r="J2026" s="54"/>
      <c r="K2026" s="54"/>
      <c r="L2026" s="54"/>
      <c r="M2026" s="54"/>
    </row>
    <row r="2027" spans="3:13" s="343" customFormat="1" x14ac:dyDescent="0.3">
      <c r="C2027" s="32"/>
      <c r="J2027" s="54"/>
      <c r="K2027" s="54"/>
      <c r="L2027" s="54"/>
      <c r="M2027" s="54"/>
    </row>
    <row r="2028" spans="3:13" s="343" customFormat="1" x14ac:dyDescent="0.3">
      <c r="C2028" s="32"/>
      <c r="J2028" s="54"/>
      <c r="K2028" s="54"/>
      <c r="L2028" s="54"/>
      <c r="M2028" s="54"/>
    </row>
    <row r="2029" spans="3:13" s="343" customFormat="1" x14ac:dyDescent="0.3">
      <c r="C2029" s="32"/>
      <c r="J2029" s="54"/>
      <c r="K2029" s="54"/>
      <c r="L2029" s="54"/>
      <c r="M2029" s="54"/>
    </row>
    <row r="2030" spans="3:13" s="343" customFormat="1" x14ac:dyDescent="0.3">
      <c r="C2030" s="32"/>
      <c r="J2030" s="54"/>
      <c r="K2030" s="54"/>
      <c r="L2030" s="54"/>
      <c r="M2030" s="54"/>
    </row>
    <row r="2031" spans="3:13" s="343" customFormat="1" x14ac:dyDescent="0.3">
      <c r="C2031" s="32"/>
      <c r="J2031" s="54"/>
      <c r="K2031" s="54"/>
      <c r="L2031" s="54"/>
      <c r="M2031" s="54"/>
    </row>
    <row r="2032" spans="3:13" s="343" customFormat="1" x14ac:dyDescent="0.3">
      <c r="C2032" s="32"/>
      <c r="J2032" s="54"/>
      <c r="K2032" s="54"/>
      <c r="L2032" s="54"/>
      <c r="M2032" s="54"/>
    </row>
    <row r="2033" spans="3:13" s="343" customFormat="1" x14ac:dyDescent="0.3">
      <c r="C2033" s="32"/>
      <c r="J2033" s="54"/>
      <c r="K2033" s="54"/>
      <c r="L2033" s="54"/>
      <c r="M2033" s="54"/>
    </row>
    <row r="2034" spans="3:13" s="343" customFormat="1" x14ac:dyDescent="0.3">
      <c r="C2034" s="32"/>
      <c r="J2034" s="54"/>
      <c r="K2034" s="54"/>
      <c r="L2034" s="54"/>
      <c r="M2034" s="54"/>
    </row>
    <row r="2035" spans="3:13" s="343" customFormat="1" x14ac:dyDescent="0.3">
      <c r="C2035" s="32"/>
      <c r="J2035" s="54"/>
      <c r="K2035" s="54"/>
      <c r="L2035" s="54"/>
      <c r="M2035" s="54"/>
    </row>
    <row r="2036" spans="3:13" s="343" customFormat="1" x14ac:dyDescent="0.3">
      <c r="C2036" s="32"/>
      <c r="J2036" s="54"/>
      <c r="K2036" s="54"/>
      <c r="L2036" s="54"/>
      <c r="M2036" s="54"/>
    </row>
    <row r="2037" spans="3:13" s="343" customFormat="1" x14ac:dyDescent="0.3">
      <c r="C2037" s="32"/>
      <c r="J2037" s="54"/>
      <c r="K2037" s="54"/>
      <c r="L2037" s="54"/>
      <c r="M2037" s="54"/>
    </row>
    <row r="2038" spans="3:13" s="343" customFormat="1" x14ac:dyDescent="0.3">
      <c r="C2038" s="32"/>
      <c r="J2038" s="54"/>
      <c r="K2038" s="54"/>
      <c r="L2038" s="54"/>
      <c r="M2038" s="54"/>
    </row>
    <row r="2039" spans="3:13" s="343" customFormat="1" x14ac:dyDescent="0.3">
      <c r="C2039" s="32"/>
      <c r="J2039" s="54"/>
      <c r="K2039" s="54"/>
      <c r="L2039" s="54"/>
      <c r="M2039" s="54"/>
    </row>
    <row r="2040" spans="3:13" s="343" customFormat="1" x14ac:dyDescent="0.3">
      <c r="C2040" s="32"/>
      <c r="J2040" s="54"/>
      <c r="K2040" s="54"/>
      <c r="L2040" s="54"/>
      <c r="M2040" s="54"/>
    </row>
    <row r="2041" spans="3:13" s="343" customFormat="1" x14ac:dyDescent="0.3">
      <c r="C2041" s="32"/>
      <c r="J2041" s="54"/>
      <c r="K2041" s="54"/>
      <c r="L2041" s="54"/>
      <c r="M2041" s="54"/>
    </row>
    <row r="2042" spans="3:13" s="343" customFormat="1" x14ac:dyDescent="0.3">
      <c r="C2042" s="32"/>
      <c r="J2042" s="54"/>
      <c r="K2042" s="54"/>
      <c r="L2042" s="54"/>
      <c r="M2042" s="54"/>
    </row>
    <row r="2043" spans="3:13" s="343" customFormat="1" x14ac:dyDescent="0.3">
      <c r="C2043" s="32"/>
      <c r="J2043" s="54"/>
      <c r="K2043" s="54"/>
      <c r="L2043" s="54"/>
      <c r="M2043" s="54"/>
    </row>
    <row r="2044" spans="3:13" s="343" customFormat="1" x14ac:dyDescent="0.3">
      <c r="C2044" s="32"/>
      <c r="J2044" s="54"/>
      <c r="K2044" s="54"/>
      <c r="L2044" s="54"/>
      <c r="M2044" s="54"/>
    </row>
    <row r="2045" spans="3:13" s="343" customFormat="1" x14ac:dyDescent="0.3">
      <c r="C2045" s="32"/>
      <c r="J2045" s="54"/>
      <c r="K2045" s="54"/>
      <c r="L2045" s="54"/>
      <c r="M2045" s="54"/>
    </row>
    <row r="2046" spans="3:13" s="343" customFormat="1" x14ac:dyDescent="0.3">
      <c r="C2046" s="32"/>
      <c r="J2046" s="54"/>
      <c r="K2046" s="54"/>
      <c r="L2046" s="54"/>
      <c r="M2046" s="54"/>
    </row>
    <row r="2047" spans="3:13" s="343" customFormat="1" x14ac:dyDescent="0.3">
      <c r="C2047" s="32"/>
      <c r="J2047" s="54"/>
      <c r="K2047" s="54"/>
      <c r="L2047" s="54"/>
      <c r="M2047" s="54"/>
    </row>
    <row r="2048" spans="3:13" s="343" customFormat="1" x14ac:dyDescent="0.3">
      <c r="C2048" s="32"/>
      <c r="J2048" s="54"/>
      <c r="K2048" s="54"/>
      <c r="L2048" s="54"/>
      <c r="M2048" s="54"/>
    </row>
    <row r="2049" spans="3:13" s="343" customFormat="1" x14ac:dyDescent="0.3">
      <c r="C2049" s="32"/>
      <c r="J2049" s="54"/>
      <c r="K2049" s="54"/>
      <c r="L2049" s="54"/>
      <c r="M2049" s="54"/>
    </row>
    <row r="2050" spans="3:13" s="343" customFormat="1" x14ac:dyDescent="0.3">
      <c r="C2050" s="32"/>
      <c r="J2050" s="54"/>
      <c r="K2050" s="54"/>
      <c r="L2050" s="54"/>
      <c r="M2050" s="54"/>
    </row>
    <row r="2051" spans="3:13" s="343" customFormat="1" x14ac:dyDescent="0.3">
      <c r="C2051" s="32"/>
      <c r="J2051" s="54"/>
      <c r="K2051" s="54"/>
      <c r="L2051" s="54"/>
      <c r="M2051" s="54"/>
    </row>
    <row r="2052" spans="3:13" s="343" customFormat="1" x14ac:dyDescent="0.3">
      <c r="C2052" s="32"/>
      <c r="J2052" s="54"/>
      <c r="K2052" s="54"/>
      <c r="L2052" s="54"/>
      <c r="M2052" s="54"/>
    </row>
    <row r="2053" spans="3:13" s="343" customFormat="1" x14ac:dyDescent="0.3">
      <c r="C2053" s="32"/>
      <c r="J2053" s="54"/>
      <c r="K2053" s="54"/>
      <c r="L2053" s="54"/>
      <c r="M2053" s="54"/>
    </row>
    <row r="2054" spans="3:13" s="343" customFormat="1" x14ac:dyDescent="0.3">
      <c r="C2054" s="32"/>
      <c r="J2054" s="54"/>
      <c r="K2054" s="54"/>
      <c r="L2054" s="54"/>
      <c r="M2054" s="54"/>
    </row>
    <row r="2055" spans="3:13" s="343" customFormat="1" x14ac:dyDescent="0.3">
      <c r="C2055" s="32"/>
      <c r="J2055" s="54"/>
      <c r="K2055" s="54"/>
      <c r="L2055" s="54"/>
      <c r="M2055" s="54"/>
    </row>
    <row r="2056" spans="3:13" s="343" customFormat="1" x14ac:dyDescent="0.3">
      <c r="C2056" s="32"/>
      <c r="J2056" s="54"/>
      <c r="K2056" s="54"/>
      <c r="L2056" s="54"/>
      <c r="M2056" s="54"/>
    </row>
    <row r="2057" spans="3:13" s="343" customFormat="1" x14ac:dyDescent="0.3">
      <c r="C2057" s="32"/>
      <c r="J2057" s="54"/>
      <c r="K2057" s="54"/>
      <c r="L2057" s="54"/>
      <c r="M2057" s="54"/>
    </row>
    <row r="2058" spans="3:13" s="343" customFormat="1" x14ac:dyDescent="0.3">
      <c r="C2058" s="32"/>
      <c r="J2058" s="54"/>
      <c r="K2058" s="54"/>
      <c r="L2058" s="54"/>
      <c r="M2058" s="54"/>
    </row>
    <row r="2059" spans="3:13" s="343" customFormat="1" x14ac:dyDescent="0.3">
      <c r="C2059" s="32"/>
      <c r="J2059" s="54"/>
      <c r="K2059" s="54"/>
      <c r="L2059" s="54"/>
      <c r="M2059" s="54"/>
    </row>
    <row r="2060" spans="3:13" s="343" customFormat="1" x14ac:dyDescent="0.3">
      <c r="C2060" s="32"/>
      <c r="J2060" s="54"/>
      <c r="K2060" s="54"/>
      <c r="L2060" s="54"/>
      <c r="M2060" s="54"/>
    </row>
    <row r="2061" spans="3:13" s="343" customFormat="1" x14ac:dyDescent="0.3">
      <c r="C2061" s="32"/>
      <c r="J2061" s="54"/>
      <c r="K2061" s="54"/>
      <c r="L2061" s="54"/>
      <c r="M2061" s="54"/>
    </row>
    <row r="2062" spans="3:13" s="343" customFormat="1" x14ac:dyDescent="0.3">
      <c r="C2062" s="32"/>
      <c r="J2062" s="54"/>
      <c r="K2062" s="54"/>
      <c r="L2062" s="54"/>
      <c r="M2062" s="54"/>
    </row>
    <row r="2063" spans="3:13" s="343" customFormat="1" x14ac:dyDescent="0.3">
      <c r="C2063" s="32"/>
      <c r="J2063" s="54"/>
      <c r="K2063" s="54"/>
      <c r="L2063" s="54"/>
      <c r="M2063" s="54"/>
    </row>
    <row r="2064" spans="3:13" s="343" customFormat="1" x14ac:dyDescent="0.3">
      <c r="C2064" s="32"/>
      <c r="J2064" s="54"/>
      <c r="K2064" s="54"/>
      <c r="L2064" s="54"/>
      <c r="M2064" s="54"/>
    </row>
    <row r="2065" spans="3:13" s="343" customFormat="1" x14ac:dyDescent="0.3">
      <c r="C2065" s="32"/>
      <c r="J2065" s="54"/>
      <c r="K2065" s="54"/>
      <c r="L2065" s="54"/>
      <c r="M2065" s="54"/>
    </row>
    <row r="2066" spans="3:13" s="343" customFormat="1" x14ac:dyDescent="0.3">
      <c r="C2066" s="32"/>
      <c r="J2066" s="54"/>
      <c r="K2066" s="54"/>
      <c r="L2066" s="54"/>
      <c r="M2066" s="54"/>
    </row>
    <row r="2067" spans="3:13" s="343" customFormat="1" x14ac:dyDescent="0.3">
      <c r="C2067" s="32"/>
      <c r="J2067" s="54"/>
      <c r="K2067" s="54"/>
      <c r="L2067" s="54"/>
      <c r="M2067" s="54"/>
    </row>
    <row r="2068" spans="3:13" s="343" customFormat="1" x14ac:dyDescent="0.3">
      <c r="C2068" s="32"/>
      <c r="J2068" s="54"/>
      <c r="K2068" s="54"/>
      <c r="L2068" s="54"/>
      <c r="M2068" s="54"/>
    </row>
    <row r="2069" spans="3:13" s="343" customFormat="1" x14ac:dyDescent="0.3">
      <c r="C2069" s="32"/>
      <c r="J2069" s="54"/>
      <c r="K2069" s="54"/>
      <c r="L2069" s="54"/>
      <c r="M2069" s="54"/>
    </row>
    <row r="2070" spans="3:13" s="343" customFormat="1" x14ac:dyDescent="0.3">
      <c r="C2070" s="32"/>
      <c r="J2070" s="54"/>
      <c r="K2070" s="54"/>
      <c r="L2070" s="54"/>
      <c r="M2070" s="54"/>
    </row>
    <row r="2071" spans="3:13" s="343" customFormat="1" x14ac:dyDescent="0.3">
      <c r="C2071" s="32"/>
      <c r="J2071" s="54"/>
      <c r="K2071" s="54"/>
      <c r="L2071" s="54"/>
      <c r="M2071" s="54"/>
    </row>
    <row r="2072" spans="3:13" s="343" customFormat="1" x14ac:dyDescent="0.3">
      <c r="C2072" s="32"/>
      <c r="J2072" s="54"/>
      <c r="K2072" s="54"/>
      <c r="L2072" s="54"/>
      <c r="M2072" s="54"/>
    </row>
    <row r="2073" spans="3:13" s="343" customFormat="1" x14ac:dyDescent="0.3">
      <c r="C2073" s="32"/>
      <c r="J2073" s="54"/>
      <c r="K2073" s="54"/>
      <c r="L2073" s="54"/>
      <c r="M2073" s="54"/>
    </row>
    <row r="2074" spans="3:13" s="343" customFormat="1" x14ac:dyDescent="0.3">
      <c r="C2074" s="32"/>
      <c r="J2074" s="54"/>
      <c r="K2074" s="54"/>
      <c r="L2074" s="54"/>
      <c r="M2074" s="54"/>
    </row>
    <row r="2075" spans="3:13" s="343" customFormat="1" x14ac:dyDescent="0.3">
      <c r="C2075" s="32"/>
      <c r="J2075" s="54"/>
      <c r="K2075" s="54"/>
      <c r="L2075" s="54"/>
      <c r="M2075" s="54"/>
    </row>
    <row r="2076" spans="3:13" s="343" customFormat="1" x14ac:dyDescent="0.3">
      <c r="C2076" s="32"/>
      <c r="J2076" s="54"/>
      <c r="K2076" s="54"/>
      <c r="L2076" s="54"/>
      <c r="M2076" s="54"/>
    </row>
    <row r="2077" spans="3:13" s="343" customFormat="1" x14ac:dyDescent="0.3">
      <c r="C2077" s="32"/>
      <c r="J2077" s="54"/>
      <c r="K2077" s="54"/>
      <c r="L2077" s="54"/>
      <c r="M2077" s="54"/>
    </row>
    <row r="2078" spans="3:13" s="343" customFormat="1" x14ac:dyDescent="0.3">
      <c r="C2078" s="32"/>
      <c r="J2078" s="54"/>
      <c r="K2078" s="54"/>
      <c r="L2078" s="54"/>
      <c r="M2078" s="54"/>
    </row>
    <row r="2079" spans="3:13" s="343" customFormat="1" x14ac:dyDescent="0.3">
      <c r="C2079" s="32"/>
      <c r="J2079" s="54"/>
      <c r="K2079" s="54"/>
      <c r="L2079" s="54"/>
      <c r="M2079" s="54"/>
    </row>
    <row r="2080" spans="3:13" s="343" customFormat="1" x14ac:dyDescent="0.3">
      <c r="C2080" s="32"/>
      <c r="J2080" s="54"/>
      <c r="K2080" s="54"/>
      <c r="L2080" s="54"/>
      <c r="M2080" s="54"/>
    </row>
    <row r="2081" spans="3:13" s="343" customFormat="1" x14ac:dyDescent="0.3">
      <c r="C2081" s="32"/>
      <c r="J2081" s="54"/>
      <c r="K2081" s="54"/>
      <c r="L2081" s="54"/>
      <c r="M2081" s="54"/>
    </row>
    <row r="2082" spans="3:13" s="343" customFormat="1" x14ac:dyDescent="0.3">
      <c r="C2082" s="32"/>
      <c r="J2082" s="54"/>
      <c r="K2082" s="54"/>
      <c r="L2082" s="54"/>
      <c r="M2082" s="54"/>
    </row>
    <row r="2083" spans="3:13" s="343" customFormat="1" x14ac:dyDescent="0.3">
      <c r="C2083" s="32"/>
      <c r="J2083" s="54"/>
      <c r="K2083" s="54"/>
      <c r="L2083" s="54"/>
      <c r="M2083" s="54"/>
    </row>
    <row r="2084" spans="3:13" s="343" customFormat="1" x14ac:dyDescent="0.3">
      <c r="C2084" s="32"/>
      <c r="J2084" s="54"/>
      <c r="K2084" s="54"/>
      <c r="L2084" s="54"/>
      <c r="M2084" s="54"/>
    </row>
    <row r="2085" spans="3:13" s="343" customFormat="1" x14ac:dyDescent="0.3">
      <c r="C2085" s="32"/>
      <c r="J2085" s="54"/>
      <c r="K2085" s="54"/>
      <c r="L2085" s="54"/>
      <c r="M2085" s="54"/>
    </row>
    <row r="2086" spans="3:13" s="343" customFormat="1" x14ac:dyDescent="0.3">
      <c r="C2086" s="32"/>
      <c r="J2086" s="54"/>
      <c r="K2086" s="54"/>
      <c r="L2086" s="54"/>
      <c r="M2086" s="54"/>
    </row>
    <row r="2087" spans="3:13" s="343" customFormat="1" x14ac:dyDescent="0.3">
      <c r="C2087" s="32"/>
      <c r="J2087" s="54"/>
      <c r="K2087" s="54"/>
      <c r="L2087" s="54"/>
      <c r="M2087" s="54"/>
    </row>
    <row r="2088" spans="3:13" s="343" customFormat="1" x14ac:dyDescent="0.3">
      <c r="C2088" s="32"/>
      <c r="J2088" s="54"/>
      <c r="K2088" s="54"/>
      <c r="L2088" s="54"/>
      <c r="M2088" s="54"/>
    </row>
    <row r="2089" spans="3:13" s="343" customFormat="1" x14ac:dyDescent="0.3">
      <c r="C2089" s="32"/>
      <c r="J2089" s="54"/>
      <c r="K2089" s="54"/>
      <c r="L2089" s="54"/>
      <c r="M2089" s="54"/>
    </row>
    <row r="2090" spans="3:13" s="343" customFormat="1" x14ac:dyDescent="0.3">
      <c r="C2090" s="32"/>
      <c r="J2090" s="54"/>
      <c r="K2090" s="54"/>
      <c r="L2090" s="54"/>
      <c r="M2090" s="54"/>
    </row>
    <row r="2091" spans="3:13" s="343" customFormat="1" x14ac:dyDescent="0.3">
      <c r="C2091" s="32"/>
      <c r="J2091" s="54"/>
      <c r="K2091" s="54"/>
      <c r="L2091" s="54"/>
      <c r="M2091" s="54"/>
    </row>
    <row r="2092" spans="3:13" s="343" customFormat="1" x14ac:dyDescent="0.3">
      <c r="C2092" s="32"/>
      <c r="J2092" s="54"/>
      <c r="K2092" s="54"/>
      <c r="L2092" s="54"/>
      <c r="M2092" s="54"/>
    </row>
    <row r="2093" spans="3:13" s="343" customFormat="1" x14ac:dyDescent="0.3">
      <c r="C2093" s="32"/>
      <c r="J2093" s="54"/>
      <c r="K2093" s="54"/>
      <c r="L2093" s="54"/>
      <c r="M2093" s="54"/>
    </row>
    <row r="2094" spans="3:13" s="343" customFormat="1" x14ac:dyDescent="0.3">
      <c r="C2094" s="32"/>
      <c r="J2094" s="54"/>
      <c r="K2094" s="54"/>
      <c r="L2094" s="54"/>
      <c r="M2094" s="54"/>
    </row>
    <row r="2095" spans="3:13" s="343" customFormat="1" x14ac:dyDescent="0.3">
      <c r="C2095" s="32"/>
      <c r="J2095" s="54"/>
      <c r="K2095" s="54"/>
      <c r="L2095" s="54"/>
      <c r="M2095" s="54"/>
    </row>
    <row r="2096" spans="3:13" s="343" customFormat="1" x14ac:dyDescent="0.3">
      <c r="C2096" s="32"/>
      <c r="J2096" s="54"/>
      <c r="K2096" s="54"/>
      <c r="L2096" s="54"/>
      <c r="M2096" s="54"/>
    </row>
    <row r="2097" spans="3:13" s="343" customFormat="1" x14ac:dyDescent="0.3">
      <c r="C2097" s="32"/>
      <c r="J2097" s="54"/>
      <c r="K2097" s="54"/>
      <c r="L2097" s="54"/>
      <c r="M2097" s="54"/>
    </row>
    <row r="2098" spans="3:13" s="343" customFormat="1" x14ac:dyDescent="0.3">
      <c r="C2098" s="32"/>
      <c r="J2098" s="54"/>
      <c r="K2098" s="54"/>
      <c r="L2098" s="54"/>
      <c r="M2098" s="54"/>
    </row>
    <row r="2099" spans="3:13" s="343" customFormat="1" x14ac:dyDescent="0.3">
      <c r="C2099" s="32"/>
      <c r="J2099" s="54"/>
      <c r="K2099" s="54"/>
      <c r="L2099" s="54"/>
      <c r="M2099" s="54"/>
    </row>
    <row r="2100" spans="3:13" s="343" customFormat="1" x14ac:dyDescent="0.3">
      <c r="C2100" s="32"/>
      <c r="J2100" s="54"/>
      <c r="K2100" s="54"/>
      <c r="L2100" s="54"/>
      <c r="M2100" s="54"/>
    </row>
    <row r="2101" spans="3:13" s="343" customFormat="1" x14ac:dyDescent="0.3">
      <c r="C2101" s="32"/>
      <c r="J2101" s="54"/>
      <c r="K2101" s="54"/>
      <c r="L2101" s="54"/>
      <c r="M2101" s="54"/>
    </row>
    <row r="2102" spans="3:13" s="343" customFormat="1" x14ac:dyDescent="0.3">
      <c r="C2102" s="32"/>
      <c r="J2102" s="54"/>
      <c r="K2102" s="54"/>
      <c r="L2102" s="54"/>
      <c r="M2102" s="54"/>
    </row>
    <row r="2103" spans="3:13" s="343" customFormat="1" x14ac:dyDescent="0.3">
      <c r="C2103" s="32"/>
      <c r="J2103" s="54"/>
      <c r="K2103" s="54"/>
      <c r="L2103" s="54"/>
      <c r="M2103" s="54"/>
    </row>
    <row r="2104" spans="3:13" s="343" customFormat="1" x14ac:dyDescent="0.3">
      <c r="C2104" s="32"/>
      <c r="J2104" s="54"/>
      <c r="K2104" s="54"/>
      <c r="L2104" s="54"/>
      <c r="M2104" s="54"/>
    </row>
    <row r="2105" spans="3:13" s="343" customFormat="1" x14ac:dyDescent="0.3">
      <c r="C2105" s="32"/>
      <c r="J2105" s="54"/>
      <c r="K2105" s="54"/>
      <c r="L2105" s="54"/>
      <c r="M2105" s="54"/>
    </row>
    <row r="2106" spans="3:13" s="343" customFormat="1" x14ac:dyDescent="0.3">
      <c r="C2106" s="32"/>
      <c r="J2106" s="54"/>
      <c r="K2106" s="54"/>
      <c r="L2106" s="54"/>
      <c r="M2106" s="54"/>
    </row>
    <row r="2107" spans="3:13" s="343" customFormat="1" x14ac:dyDescent="0.3">
      <c r="C2107" s="32"/>
      <c r="J2107" s="54"/>
      <c r="K2107" s="54"/>
      <c r="L2107" s="54"/>
      <c r="M2107" s="54"/>
    </row>
    <row r="2108" spans="3:13" s="343" customFormat="1" x14ac:dyDescent="0.3">
      <c r="C2108" s="32"/>
      <c r="J2108" s="54"/>
      <c r="K2108" s="54"/>
      <c r="L2108" s="54"/>
      <c r="M2108" s="54"/>
    </row>
    <row r="2109" spans="3:13" s="343" customFormat="1" x14ac:dyDescent="0.3">
      <c r="C2109" s="32"/>
      <c r="J2109" s="54"/>
      <c r="K2109" s="54"/>
      <c r="L2109" s="54"/>
      <c r="M2109" s="54"/>
    </row>
    <row r="2110" spans="3:13" s="343" customFormat="1" x14ac:dyDescent="0.3">
      <c r="C2110" s="32"/>
      <c r="J2110" s="54"/>
      <c r="K2110" s="54"/>
      <c r="L2110" s="54"/>
      <c r="M2110" s="54"/>
    </row>
    <row r="2111" spans="3:13" s="343" customFormat="1" x14ac:dyDescent="0.3">
      <c r="C2111" s="32"/>
      <c r="J2111" s="54"/>
      <c r="K2111" s="54"/>
      <c r="L2111" s="54"/>
      <c r="M2111" s="54"/>
    </row>
    <row r="2112" spans="3:13" s="343" customFormat="1" x14ac:dyDescent="0.3">
      <c r="C2112" s="32"/>
      <c r="J2112" s="54"/>
      <c r="K2112" s="54"/>
      <c r="L2112" s="54"/>
      <c r="M2112" s="54"/>
    </row>
    <row r="2113" spans="3:13" s="343" customFormat="1" x14ac:dyDescent="0.3">
      <c r="C2113" s="32"/>
      <c r="J2113" s="54"/>
      <c r="K2113" s="54"/>
      <c r="L2113" s="54"/>
      <c r="M2113" s="54"/>
    </row>
    <row r="2114" spans="3:13" s="343" customFormat="1" x14ac:dyDescent="0.3">
      <c r="C2114" s="32"/>
      <c r="J2114" s="54"/>
      <c r="K2114" s="54"/>
      <c r="L2114" s="54"/>
      <c r="M2114" s="54"/>
    </row>
    <row r="2115" spans="3:13" s="343" customFormat="1" x14ac:dyDescent="0.3">
      <c r="C2115" s="32"/>
      <c r="J2115" s="54"/>
      <c r="K2115" s="54"/>
      <c r="L2115" s="54"/>
      <c r="M2115" s="54"/>
    </row>
    <row r="2116" spans="3:13" s="343" customFormat="1" x14ac:dyDescent="0.3">
      <c r="C2116" s="32"/>
      <c r="J2116" s="54"/>
      <c r="K2116" s="54"/>
      <c r="L2116" s="54"/>
      <c r="M2116" s="54"/>
    </row>
    <row r="2117" spans="3:13" s="343" customFormat="1" x14ac:dyDescent="0.3">
      <c r="C2117" s="32"/>
      <c r="J2117" s="54"/>
      <c r="K2117" s="54"/>
      <c r="L2117" s="54"/>
      <c r="M2117" s="54"/>
    </row>
    <row r="2118" spans="3:13" s="343" customFormat="1" x14ac:dyDescent="0.3">
      <c r="C2118" s="32"/>
      <c r="J2118" s="54"/>
      <c r="K2118" s="54"/>
      <c r="L2118" s="54"/>
      <c r="M2118" s="54"/>
    </row>
    <row r="2119" spans="3:13" s="343" customFormat="1" x14ac:dyDescent="0.3">
      <c r="C2119" s="32"/>
      <c r="J2119" s="54"/>
      <c r="K2119" s="54"/>
      <c r="L2119" s="54"/>
      <c r="M2119" s="54"/>
    </row>
    <row r="2120" spans="3:13" s="343" customFormat="1" x14ac:dyDescent="0.3">
      <c r="C2120" s="32"/>
      <c r="J2120" s="54"/>
      <c r="K2120" s="54"/>
      <c r="L2120" s="54"/>
      <c r="M2120" s="54"/>
    </row>
    <row r="2121" spans="3:13" s="343" customFormat="1" x14ac:dyDescent="0.3">
      <c r="C2121" s="32"/>
      <c r="J2121" s="54"/>
      <c r="K2121" s="54"/>
      <c r="L2121" s="54"/>
      <c r="M2121" s="54"/>
    </row>
    <row r="2122" spans="3:13" s="343" customFormat="1" x14ac:dyDescent="0.3">
      <c r="C2122" s="32"/>
      <c r="J2122" s="54"/>
      <c r="K2122" s="54"/>
      <c r="L2122" s="54"/>
      <c r="M2122" s="54"/>
    </row>
    <row r="2123" spans="3:13" s="343" customFormat="1" x14ac:dyDescent="0.3">
      <c r="C2123" s="32"/>
      <c r="J2123" s="54"/>
      <c r="K2123" s="54"/>
      <c r="L2123" s="54"/>
      <c r="M2123" s="54"/>
    </row>
    <row r="2124" spans="3:13" s="343" customFormat="1" x14ac:dyDescent="0.3">
      <c r="C2124" s="32"/>
      <c r="J2124" s="54"/>
      <c r="K2124" s="54"/>
      <c r="L2124" s="54"/>
      <c r="M2124" s="54"/>
    </row>
    <row r="2125" spans="3:13" s="343" customFormat="1" x14ac:dyDescent="0.3">
      <c r="C2125" s="32"/>
      <c r="J2125" s="54"/>
      <c r="K2125" s="54"/>
      <c r="L2125" s="54"/>
      <c r="M2125" s="54"/>
    </row>
    <row r="2126" spans="3:13" s="343" customFormat="1" x14ac:dyDescent="0.3">
      <c r="C2126" s="32"/>
      <c r="J2126" s="54"/>
      <c r="K2126" s="54"/>
      <c r="L2126" s="54"/>
      <c r="M2126" s="54"/>
    </row>
    <row r="2127" spans="3:13" s="343" customFormat="1" x14ac:dyDescent="0.3">
      <c r="C2127" s="32"/>
      <c r="J2127" s="54"/>
      <c r="K2127" s="54"/>
      <c r="L2127" s="54"/>
      <c r="M2127" s="54"/>
    </row>
    <row r="2128" spans="3:13" s="343" customFormat="1" x14ac:dyDescent="0.3">
      <c r="C2128" s="32"/>
      <c r="J2128" s="54"/>
      <c r="K2128" s="54"/>
      <c r="L2128" s="54"/>
      <c r="M2128" s="54"/>
    </row>
    <row r="2129" spans="3:13" s="343" customFormat="1" x14ac:dyDescent="0.3">
      <c r="C2129" s="32"/>
      <c r="J2129" s="54"/>
      <c r="K2129" s="54"/>
      <c r="L2129" s="54"/>
      <c r="M2129" s="54"/>
    </row>
    <row r="2130" spans="3:13" s="343" customFormat="1" x14ac:dyDescent="0.3">
      <c r="C2130" s="32"/>
      <c r="J2130" s="54"/>
      <c r="K2130" s="54"/>
      <c r="L2130" s="54"/>
      <c r="M2130" s="54"/>
    </row>
    <row r="2131" spans="3:13" s="343" customFormat="1" x14ac:dyDescent="0.3">
      <c r="C2131" s="32"/>
      <c r="J2131" s="54"/>
      <c r="K2131" s="54"/>
      <c r="L2131" s="54"/>
      <c r="M2131" s="54"/>
    </row>
    <row r="2132" spans="3:13" s="343" customFormat="1" x14ac:dyDescent="0.3">
      <c r="C2132" s="32"/>
      <c r="J2132" s="54"/>
      <c r="K2132" s="54"/>
      <c r="L2132" s="54"/>
      <c r="M2132" s="54"/>
    </row>
    <row r="2133" spans="3:13" s="343" customFormat="1" x14ac:dyDescent="0.3">
      <c r="C2133" s="32"/>
      <c r="J2133" s="54"/>
      <c r="K2133" s="54"/>
      <c r="L2133" s="54"/>
      <c r="M2133" s="54"/>
    </row>
    <row r="2134" spans="3:13" s="343" customFormat="1" x14ac:dyDescent="0.3">
      <c r="C2134" s="32"/>
      <c r="J2134" s="54"/>
      <c r="K2134" s="54"/>
      <c r="L2134" s="54"/>
      <c r="M2134" s="54"/>
    </row>
    <row r="2135" spans="3:13" s="343" customFormat="1" x14ac:dyDescent="0.3">
      <c r="C2135" s="32"/>
      <c r="J2135" s="54"/>
      <c r="K2135" s="54"/>
      <c r="L2135" s="54"/>
      <c r="M2135" s="54"/>
    </row>
    <row r="2136" spans="3:13" s="343" customFormat="1" x14ac:dyDescent="0.3">
      <c r="C2136" s="32"/>
      <c r="J2136" s="54"/>
      <c r="K2136" s="54"/>
      <c r="L2136" s="54"/>
      <c r="M2136" s="54"/>
    </row>
    <row r="2137" spans="3:13" s="343" customFormat="1" x14ac:dyDescent="0.3">
      <c r="C2137" s="32"/>
      <c r="J2137" s="54"/>
      <c r="K2137" s="54"/>
      <c r="L2137" s="54"/>
      <c r="M2137" s="54"/>
    </row>
    <row r="2138" spans="3:13" s="343" customFormat="1" x14ac:dyDescent="0.3">
      <c r="C2138" s="32"/>
      <c r="J2138" s="54"/>
      <c r="K2138" s="54"/>
      <c r="L2138" s="54"/>
      <c r="M2138" s="54"/>
    </row>
    <row r="2139" spans="3:13" s="343" customFormat="1" x14ac:dyDescent="0.3">
      <c r="C2139" s="32"/>
      <c r="J2139" s="54"/>
      <c r="K2139" s="54"/>
      <c r="L2139" s="54"/>
      <c r="M2139" s="54"/>
    </row>
    <row r="2140" spans="3:13" s="343" customFormat="1" x14ac:dyDescent="0.3">
      <c r="C2140" s="32"/>
      <c r="J2140" s="54"/>
      <c r="K2140" s="54"/>
      <c r="L2140" s="54"/>
      <c r="M2140" s="54"/>
    </row>
    <row r="2141" spans="3:13" s="343" customFormat="1" x14ac:dyDescent="0.3">
      <c r="C2141" s="32"/>
      <c r="J2141" s="54"/>
      <c r="K2141" s="54"/>
      <c r="L2141" s="54"/>
      <c r="M2141" s="54"/>
    </row>
    <row r="2142" spans="3:13" s="343" customFormat="1" x14ac:dyDescent="0.3">
      <c r="C2142" s="32"/>
      <c r="J2142" s="54"/>
      <c r="K2142" s="54"/>
      <c r="L2142" s="54"/>
      <c r="M2142" s="54"/>
    </row>
    <row r="2143" spans="3:13" s="343" customFormat="1" x14ac:dyDescent="0.3">
      <c r="C2143" s="32"/>
      <c r="J2143" s="54"/>
      <c r="K2143" s="54"/>
      <c r="L2143" s="54"/>
      <c r="M2143" s="54"/>
    </row>
    <row r="2144" spans="3:13" s="343" customFormat="1" x14ac:dyDescent="0.3">
      <c r="C2144" s="32"/>
      <c r="J2144" s="54"/>
      <c r="K2144" s="54"/>
      <c r="L2144" s="54"/>
      <c r="M2144" s="54"/>
    </row>
    <row r="2145" spans="3:13" s="343" customFormat="1" x14ac:dyDescent="0.3">
      <c r="C2145" s="32"/>
      <c r="J2145" s="54"/>
      <c r="K2145" s="54"/>
      <c r="L2145" s="54"/>
      <c r="M2145" s="54"/>
    </row>
    <row r="2146" spans="3:13" s="343" customFormat="1" x14ac:dyDescent="0.3">
      <c r="C2146" s="32"/>
      <c r="J2146" s="54"/>
      <c r="K2146" s="54"/>
      <c r="L2146" s="54"/>
      <c r="M2146" s="54"/>
    </row>
    <row r="2147" spans="3:13" s="343" customFormat="1" x14ac:dyDescent="0.3">
      <c r="C2147" s="32"/>
      <c r="J2147" s="54"/>
      <c r="K2147" s="54"/>
      <c r="L2147" s="54"/>
      <c r="M2147" s="54"/>
    </row>
    <row r="2148" spans="3:13" s="343" customFormat="1" x14ac:dyDescent="0.3">
      <c r="C2148" s="32"/>
      <c r="J2148" s="54"/>
      <c r="K2148" s="54"/>
      <c r="L2148" s="54"/>
      <c r="M2148" s="54"/>
    </row>
    <row r="2149" spans="3:13" s="343" customFormat="1" x14ac:dyDescent="0.3">
      <c r="C2149" s="32"/>
      <c r="J2149" s="54"/>
      <c r="K2149" s="54"/>
      <c r="L2149" s="54"/>
      <c r="M2149" s="54"/>
    </row>
    <row r="2150" spans="3:13" s="343" customFormat="1" x14ac:dyDescent="0.3">
      <c r="C2150" s="32"/>
      <c r="J2150" s="54"/>
      <c r="K2150" s="54"/>
      <c r="L2150" s="54"/>
      <c r="M2150" s="54"/>
    </row>
    <row r="2151" spans="3:13" s="343" customFormat="1" x14ac:dyDescent="0.3">
      <c r="C2151" s="32"/>
      <c r="J2151" s="54"/>
      <c r="K2151" s="54"/>
      <c r="L2151" s="54"/>
      <c r="M2151" s="54"/>
    </row>
    <row r="2152" spans="3:13" s="343" customFormat="1" x14ac:dyDescent="0.3">
      <c r="C2152" s="32"/>
      <c r="J2152" s="54"/>
      <c r="K2152" s="54"/>
      <c r="L2152" s="54"/>
      <c r="M2152" s="54"/>
    </row>
    <row r="2153" spans="3:13" s="343" customFormat="1" x14ac:dyDescent="0.3">
      <c r="C2153" s="32"/>
      <c r="J2153" s="54"/>
      <c r="K2153" s="54"/>
      <c r="L2153" s="54"/>
      <c r="M2153" s="54"/>
    </row>
    <row r="2154" spans="3:13" s="343" customFormat="1" x14ac:dyDescent="0.3">
      <c r="C2154" s="32"/>
      <c r="J2154" s="54"/>
      <c r="K2154" s="54"/>
      <c r="L2154" s="54"/>
      <c r="M2154" s="54"/>
    </row>
    <row r="2155" spans="3:13" s="343" customFormat="1" x14ac:dyDescent="0.3">
      <c r="C2155" s="32"/>
      <c r="J2155" s="54"/>
      <c r="K2155" s="54"/>
      <c r="L2155" s="54"/>
      <c r="M2155" s="54"/>
    </row>
    <row r="2156" spans="3:13" s="343" customFormat="1" x14ac:dyDescent="0.3">
      <c r="C2156" s="32"/>
      <c r="J2156" s="54"/>
      <c r="K2156" s="54"/>
      <c r="L2156" s="54"/>
      <c r="M2156" s="54"/>
    </row>
    <row r="2157" spans="3:13" s="343" customFormat="1" x14ac:dyDescent="0.3">
      <c r="C2157" s="32"/>
      <c r="J2157" s="54"/>
      <c r="K2157" s="54"/>
      <c r="L2157" s="54"/>
      <c r="M2157" s="54"/>
    </row>
    <row r="2158" spans="3:13" s="343" customFormat="1" x14ac:dyDescent="0.3">
      <c r="C2158" s="32"/>
      <c r="J2158" s="54"/>
      <c r="K2158" s="54"/>
      <c r="L2158" s="54"/>
      <c r="M2158" s="54"/>
    </row>
    <row r="2159" spans="3:13" s="343" customFormat="1" x14ac:dyDescent="0.3">
      <c r="C2159" s="32"/>
      <c r="J2159" s="54"/>
      <c r="K2159" s="54"/>
      <c r="L2159" s="54"/>
      <c r="M2159" s="54"/>
    </row>
    <row r="2160" spans="3:13" s="343" customFormat="1" x14ac:dyDescent="0.3">
      <c r="C2160" s="32"/>
      <c r="J2160" s="54"/>
      <c r="K2160" s="54"/>
      <c r="L2160" s="54"/>
      <c r="M2160" s="54"/>
    </row>
    <row r="2161" spans="3:13" s="343" customFormat="1" x14ac:dyDescent="0.3">
      <c r="C2161" s="32"/>
      <c r="J2161" s="54"/>
      <c r="K2161" s="54"/>
      <c r="L2161" s="54"/>
      <c r="M2161" s="54"/>
    </row>
    <row r="2162" spans="3:13" s="343" customFormat="1" x14ac:dyDescent="0.3">
      <c r="C2162" s="32"/>
      <c r="J2162" s="54"/>
      <c r="K2162" s="54"/>
      <c r="L2162" s="54"/>
      <c r="M2162" s="54"/>
    </row>
    <row r="2163" spans="3:13" s="343" customFormat="1" x14ac:dyDescent="0.3">
      <c r="C2163" s="32"/>
      <c r="J2163" s="54"/>
      <c r="K2163" s="54"/>
      <c r="L2163" s="54"/>
      <c r="M2163" s="54"/>
    </row>
    <row r="2164" spans="3:13" s="343" customFormat="1" x14ac:dyDescent="0.3">
      <c r="C2164" s="32"/>
      <c r="J2164" s="54"/>
      <c r="K2164" s="54"/>
      <c r="L2164" s="54"/>
      <c r="M2164" s="54"/>
    </row>
    <row r="2165" spans="3:13" s="343" customFormat="1" x14ac:dyDescent="0.3">
      <c r="C2165" s="32"/>
      <c r="J2165" s="54"/>
      <c r="K2165" s="54"/>
      <c r="L2165" s="54"/>
      <c r="M2165" s="54"/>
    </row>
    <row r="2166" spans="3:13" s="343" customFormat="1" x14ac:dyDescent="0.3">
      <c r="C2166" s="32"/>
      <c r="J2166" s="54"/>
      <c r="K2166" s="54"/>
      <c r="L2166" s="54"/>
      <c r="M2166" s="54"/>
    </row>
    <row r="2167" spans="3:13" s="343" customFormat="1" x14ac:dyDescent="0.3">
      <c r="C2167" s="32"/>
      <c r="J2167" s="54"/>
      <c r="K2167" s="54"/>
      <c r="L2167" s="54"/>
      <c r="M2167" s="54"/>
    </row>
    <row r="2168" spans="3:13" s="343" customFormat="1" x14ac:dyDescent="0.3">
      <c r="C2168" s="32"/>
      <c r="J2168" s="54"/>
      <c r="K2168" s="54"/>
      <c r="L2168" s="54"/>
      <c r="M2168" s="54"/>
    </row>
    <row r="2169" spans="3:13" s="343" customFormat="1" x14ac:dyDescent="0.3">
      <c r="C2169" s="32"/>
      <c r="J2169" s="54"/>
      <c r="K2169" s="54"/>
      <c r="L2169" s="54"/>
      <c r="M2169" s="54"/>
    </row>
    <row r="2170" spans="3:13" s="343" customFormat="1" x14ac:dyDescent="0.3">
      <c r="C2170" s="32"/>
      <c r="J2170" s="54"/>
      <c r="K2170" s="54"/>
      <c r="L2170" s="54"/>
      <c r="M2170" s="54"/>
    </row>
    <row r="2171" spans="3:13" s="343" customFormat="1" x14ac:dyDescent="0.3">
      <c r="C2171" s="32"/>
      <c r="J2171" s="54"/>
      <c r="K2171" s="54"/>
      <c r="L2171" s="54"/>
      <c r="M2171" s="54"/>
    </row>
    <row r="2172" spans="3:13" s="343" customFormat="1" x14ac:dyDescent="0.3">
      <c r="C2172" s="32"/>
      <c r="J2172" s="54"/>
      <c r="K2172" s="54"/>
      <c r="L2172" s="54"/>
      <c r="M2172" s="54"/>
    </row>
    <row r="2173" spans="3:13" s="343" customFormat="1" x14ac:dyDescent="0.3">
      <c r="C2173" s="32"/>
      <c r="J2173" s="54"/>
      <c r="K2173" s="54"/>
      <c r="L2173" s="54"/>
      <c r="M2173" s="54"/>
    </row>
    <row r="2174" spans="3:13" s="343" customFormat="1" x14ac:dyDescent="0.3">
      <c r="C2174" s="32"/>
      <c r="J2174" s="54"/>
      <c r="K2174" s="54"/>
      <c r="L2174" s="54"/>
      <c r="M2174" s="54"/>
    </row>
    <row r="2175" spans="3:13" s="343" customFormat="1" x14ac:dyDescent="0.3">
      <c r="C2175" s="32"/>
      <c r="J2175" s="54"/>
      <c r="K2175" s="54"/>
      <c r="L2175" s="54"/>
      <c r="M2175" s="54"/>
    </row>
    <row r="2176" spans="3:13" s="343" customFormat="1" x14ac:dyDescent="0.3">
      <c r="C2176" s="32"/>
      <c r="J2176" s="54"/>
      <c r="K2176" s="54"/>
      <c r="L2176" s="54"/>
      <c r="M2176" s="54"/>
    </row>
    <row r="2177" spans="3:13" s="343" customFormat="1" x14ac:dyDescent="0.3">
      <c r="C2177" s="32"/>
      <c r="J2177" s="54"/>
      <c r="K2177" s="54"/>
      <c r="L2177" s="54"/>
      <c r="M2177" s="54"/>
    </row>
    <row r="2178" spans="3:13" s="343" customFormat="1" x14ac:dyDescent="0.3">
      <c r="C2178" s="32"/>
      <c r="J2178" s="54"/>
      <c r="K2178" s="54"/>
      <c r="L2178" s="54"/>
      <c r="M2178" s="54"/>
    </row>
    <row r="2179" spans="3:13" s="343" customFormat="1" x14ac:dyDescent="0.3">
      <c r="C2179" s="32"/>
      <c r="J2179" s="54"/>
      <c r="K2179" s="54"/>
      <c r="L2179" s="54"/>
      <c r="M2179" s="54"/>
    </row>
    <row r="2180" spans="3:13" s="343" customFormat="1" x14ac:dyDescent="0.3">
      <c r="C2180" s="32"/>
      <c r="J2180" s="54"/>
      <c r="K2180" s="54"/>
      <c r="L2180" s="54"/>
      <c r="M2180" s="54"/>
    </row>
    <row r="2181" spans="3:13" s="343" customFormat="1" x14ac:dyDescent="0.3">
      <c r="C2181" s="32"/>
      <c r="J2181" s="54"/>
      <c r="K2181" s="54"/>
      <c r="L2181" s="54"/>
      <c r="M2181" s="54"/>
    </row>
    <row r="2182" spans="3:13" s="343" customFormat="1" x14ac:dyDescent="0.3">
      <c r="C2182" s="32"/>
      <c r="J2182" s="54"/>
      <c r="K2182" s="54"/>
      <c r="L2182" s="54"/>
      <c r="M2182" s="54"/>
    </row>
    <row r="2183" spans="3:13" s="343" customFormat="1" x14ac:dyDescent="0.3">
      <c r="C2183" s="32"/>
      <c r="J2183" s="54"/>
      <c r="K2183" s="54"/>
      <c r="L2183" s="54"/>
      <c r="M2183" s="54"/>
    </row>
    <row r="2184" spans="3:13" s="343" customFormat="1" x14ac:dyDescent="0.3">
      <c r="C2184" s="32"/>
      <c r="J2184" s="54"/>
      <c r="K2184" s="54"/>
      <c r="L2184" s="54"/>
      <c r="M2184" s="54"/>
    </row>
    <row r="2185" spans="3:13" s="343" customFormat="1" x14ac:dyDescent="0.3">
      <c r="C2185" s="32"/>
      <c r="J2185" s="54"/>
      <c r="K2185" s="54"/>
      <c r="L2185" s="54"/>
      <c r="M2185" s="54"/>
    </row>
    <row r="2186" spans="3:13" s="343" customFormat="1" x14ac:dyDescent="0.3">
      <c r="C2186" s="32"/>
      <c r="J2186" s="54"/>
      <c r="K2186" s="54"/>
      <c r="L2186" s="54"/>
      <c r="M2186" s="54"/>
    </row>
    <row r="2187" spans="3:13" s="343" customFormat="1" x14ac:dyDescent="0.3">
      <c r="C2187" s="32"/>
      <c r="J2187" s="54"/>
      <c r="K2187" s="54"/>
      <c r="L2187" s="54"/>
      <c r="M2187" s="54"/>
    </row>
    <row r="2188" spans="3:13" s="343" customFormat="1" x14ac:dyDescent="0.3">
      <c r="C2188" s="32"/>
      <c r="J2188" s="54"/>
      <c r="K2188" s="54"/>
      <c r="L2188" s="54"/>
      <c r="M2188" s="54"/>
    </row>
    <row r="2189" spans="3:13" s="343" customFormat="1" x14ac:dyDescent="0.3">
      <c r="C2189" s="32"/>
      <c r="J2189" s="54"/>
      <c r="K2189" s="54"/>
      <c r="L2189" s="54"/>
      <c r="M2189" s="54"/>
    </row>
    <row r="2190" spans="3:13" s="343" customFormat="1" x14ac:dyDescent="0.3">
      <c r="C2190" s="32"/>
      <c r="J2190" s="54"/>
      <c r="K2190" s="54"/>
      <c r="L2190" s="54"/>
      <c r="M2190" s="54"/>
    </row>
    <row r="2191" spans="3:13" s="343" customFormat="1" x14ac:dyDescent="0.3">
      <c r="C2191" s="32"/>
      <c r="J2191" s="54"/>
      <c r="K2191" s="54"/>
      <c r="L2191" s="54"/>
      <c r="M2191" s="54"/>
    </row>
    <row r="2192" spans="3:13" s="343" customFormat="1" x14ac:dyDescent="0.3">
      <c r="C2192" s="32"/>
      <c r="J2192" s="54"/>
      <c r="K2192" s="54"/>
      <c r="L2192" s="54"/>
      <c r="M2192" s="54"/>
    </row>
    <row r="2193" spans="3:13" s="343" customFormat="1" x14ac:dyDescent="0.3">
      <c r="C2193" s="32"/>
      <c r="J2193" s="54"/>
      <c r="K2193" s="54"/>
      <c r="L2193" s="54"/>
      <c r="M2193" s="54"/>
    </row>
    <row r="2194" spans="3:13" s="343" customFormat="1" x14ac:dyDescent="0.3">
      <c r="C2194" s="32"/>
      <c r="J2194" s="54"/>
      <c r="K2194" s="54"/>
      <c r="L2194" s="54"/>
      <c r="M2194" s="54"/>
    </row>
    <row r="2195" spans="3:13" s="343" customFormat="1" x14ac:dyDescent="0.3">
      <c r="C2195" s="32"/>
      <c r="J2195" s="54"/>
      <c r="K2195" s="54"/>
      <c r="L2195" s="54"/>
      <c r="M2195" s="54"/>
    </row>
    <row r="2196" spans="3:13" s="343" customFormat="1" x14ac:dyDescent="0.3">
      <c r="C2196" s="32"/>
      <c r="J2196" s="54"/>
      <c r="K2196" s="54"/>
      <c r="L2196" s="54"/>
      <c r="M2196" s="54"/>
    </row>
    <row r="2197" spans="3:13" s="343" customFormat="1" x14ac:dyDescent="0.3">
      <c r="C2197" s="32"/>
      <c r="J2197" s="54"/>
      <c r="K2197" s="54"/>
      <c r="L2197" s="54"/>
      <c r="M2197" s="54"/>
    </row>
    <row r="2198" spans="3:13" s="343" customFormat="1" x14ac:dyDescent="0.3">
      <c r="C2198" s="32"/>
      <c r="J2198" s="54"/>
      <c r="K2198" s="54"/>
      <c r="L2198" s="54"/>
      <c r="M2198" s="54"/>
    </row>
    <row r="2199" spans="3:13" s="343" customFormat="1" x14ac:dyDescent="0.3">
      <c r="C2199" s="32"/>
      <c r="J2199" s="54"/>
      <c r="K2199" s="54"/>
      <c r="L2199" s="54"/>
      <c r="M2199" s="54"/>
    </row>
    <row r="2200" spans="3:13" s="343" customFormat="1" x14ac:dyDescent="0.3">
      <c r="C2200" s="32"/>
      <c r="J2200" s="54"/>
      <c r="K2200" s="54"/>
      <c r="L2200" s="54"/>
      <c r="M2200" s="54"/>
    </row>
    <row r="2201" spans="3:13" s="343" customFormat="1" x14ac:dyDescent="0.3">
      <c r="C2201" s="32"/>
      <c r="J2201" s="54"/>
      <c r="K2201" s="54"/>
      <c r="L2201" s="54"/>
      <c r="M2201" s="54"/>
    </row>
    <row r="2202" spans="3:13" s="343" customFormat="1" x14ac:dyDescent="0.3">
      <c r="C2202" s="32"/>
      <c r="J2202" s="54"/>
      <c r="K2202" s="54"/>
      <c r="L2202" s="54"/>
      <c r="M2202" s="54"/>
    </row>
    <row r="2203" spans="3:13" s="343" customFormat="1" x14ac:dyDescent="0.3">
      <c r="C2203" s="32"/>
      <c r="J2203" s="54"/>
      <c r="K2203" s="54"/>
      <c r="L2203" s="54"/>
      <c r="M2203" s="54"/>
    </row>
    <row r="2204" spans="3:13" s="343" customFormat="1" x14ac:dyDescent="0.3">
      <c r="C2204" s="32"/>
      <c r="J2204" s="54"/>
      <c r="K2204" s="54"/>
      <c r="L2204" s="54"/>
      <c r="M2204" s="54"/>
    </row>
    <row r="2205" spans="3:13" s="343" customFormat="1" x14ac:dyDescent="0.3">
      <c r="C2205" s="32"/>
      <c r="J2205" s="54"/>
      <c r="K2205" s="54"/>
      <c r="L2205" s="54"/>
      <c r="M2205" s="54"/>
    </row>
    <row r="2206" spans="3:13" s="343" customFormat="1" x14ac:dyDescent="0.3">
      <c r="C2206" s="32"/>
      <c r="J2206" s="54"/>
      <c r="K2206" s="54"/>
      <c r="L2206" s="54"/>
      <c r="M2206" s="54"/>
    </row>
    <row r="2207" spans="3:13" s="343" customFormat="1" x14ac:dyDescent="0.3">
      <c r="C2207" s="32"/>
      <c r="J2207" s="54"/>
      <c r="K2207" s="54"/>
      <c r="L2207" s="54"/>
      <c r="M2207" s="54"/>
    </row>
    <row r="2208" spans="3:13" s="343" customFormat="1" x14ac:dyDescent="0.3">
      <c r="C2208" s="32"/>
      <c r="J2208" s="54"/>
      <c r="K2208" s="54"/>
      <c r="L2208" s="54"/>
      <c r="M2208" s="54"/>
    </row>
    <row r="2209" spans="3:13" s="343" customFormat="1" x14ac:dyDescent="0.3">
      <c r="C2209" s="32"/>
      <c r="J2209" s="54"/>
      <c r="K2209" s="54"/>
      <c r="L2209" s="54"/>
      <c r="M2209" s="54"/>
    </row>
    <row r="2210" spans="3:13" s="343" customFormat="1" x14ac:dyDescent="0.3">
      <c r="C2210" s="32"/>
      <c r="J2210" s="54"/>
      <c r="K2210" s="54"/>
      <c r="L2210" s="54"/>
      <c r="M2210" s="54"/>
    </row>
    <row r="2211" spans="3:13" s="343" customFormat="1" x14ac:dyDescent="0.3">
      <c r="C2211" s="32"/>
      <c r="J2211" s="54"/>
      <c r="K2211" s="54"/>
      <c r="L2211" s="54"/>
      <c r="M2211" s="54"/>
    </row>
    <row r="2212" spans="3:13" s="343" customFormat="1" x14ac:dyDescent="0.3">
      <c r="C2212" s="32"/>
      <c r="J2212" s="54"/>
      <c r="K2212" s="54"/>
      <c r="L2212" s="54"/>
      <c r="M2212" s="54"/>
    </row>
    <row r="2213" spans="3:13" s="343" customFormat="1" x14ac:dyDescent="0.3">
      <c r="C2213" s="32"/>
      <c r="J2213" s="54"/>
      <c r="K2213" s="54"/>
      <c r="L2213" s="54"/>
      <c r="M2213" s="54"/>
    </row>
    <row r="2214" spans="3:13" s="343" customFormat="1" x14ac:dyDescent="0.3">
      <c r="C2214" s="32"/>
      <c r="J2214" s="54"/>
      <c r="K2214" s="54"/>
      <c r="L2214" s="54"/>
      <c r="M2214" s="54"/>
    </row>
    <row r="2215" spans="3:13" s="343" customFormat="1" x14ac:dyDescent="0.3">
      <c r="C2215" s="32"/>
      <c r="J2215" s="54"/>
      <c r="K2215" s="54"/>
      <c r="L2215" s="54"/>
      <c r="M2215" s="54"/>
    </row>
    <row r="2216" spans="3:13" s="343" customFormat="1" x14ac:dyDescent="0.3">
      <c r="C2216" s="32"/>
      <c r="J2216" s="54"/>
      <c r="K2216" s="54"/>
      <c r="L2216" s="54"/>
      <c r="M2216" s="54"/>
    </row>
    <row r="2217" spans="3:13" s="343" customFormat="1" x14ac:dyDescent="0.3">
      <c r="C2217" s="32"/>
      <c r="J2217" s="54"/>
      <c r="K2217" s="54"/>
      <c r="L2217" s="54"/>
      <c r="M2217" s="54"/>
    </row>
    <row r="2218" spans="3:13" s="343" customFormat="1" x14ac:dyDescent="0.3">
      <c r="C2218" s="32"/>
      <c r="J2218" s="54"/>
      <c r="K2218" s="54"/>
      <c r="L2218" s="54"/>
      <c r="M2218" s="54"/>
    </row>
    <row r="2219" spans="3:13" s="343" customFormat="1" x14ac:dyDescent="0.3">
      <c r="C2219" s="32"/>
      <c r="J2219" s="54"/>
      <c r="K2219" s="54"/>
      <c r="L2219" s="54"/>
      <c r="M2219" s="54"/>
    </row>
    <row r="2220" spans="3:13" s="343" customFormat="1" x14ac:dyDescent="0.3">
      <c r="C2220" s="32"/>
      <c r="J2220" s="54"/>
      <c r="K2220" s="54"/>
      <c r="L2220" s="54"/>
      <c r="M2220" s="54"/>
    </row>
    <row r="2221" spans="3:13" s="343" customFormat="1" x14ac:dyDescent="0.3">
      <c r="C2221" s="32"/>
      <c r="J2221" s="54"/>
      <c r="K2221" s="54"/>
      <c r="L2221" s="54"/>
      <c r="M2221" s="54"/>
    </row>
    <row r="2222" spans="3:13" s="343" customFormat="1" x14ac:dyDescent="0.3">
      <c r="C2222" s="32"/>
      <c r="J2222" s="54"/>
      <c r="K2222" s="54"/>
      <c r="L2222" s="54"/>
      <c r="M2222" s="54"/>
    </row>
    <row r="2223" spans="3:13" s="343" customFormat="1" x14ac:dyDescent="0.3">
      <c r="C2223" s="32"/>
      <c r="J2223" s="54"/>
      <c r="K2223" s="54"/>
      <c r="L2223" s="54"/>
      <c r="M2223" s="54"/>
    </row>
    <row r="2224" spans="3:13" s="343" customFormat="1" x14ac:dyDescent="0.3">
      <c r="C2224" s="32"/>
      <c r="J2224" s="54"/>
      <c r="K2224" s="54"/>
      <c r="L2224" s="54"/>
      <c r="M2224" s="54"/>
    </row>
    <row r="2225" spans="3:13" s="343" customFormat="1" x14ac:dyDescent="0.3">
      <c r="C2225" s="32"/>
      <c r="J2225" s="54"/>
      <c r="K2225" s="54"/>
      <c r="L2225" s="54"/>
      <c r="M2225" s="54"/>
    </row>
    <row r="2226" spans="3:13" s="343" customFormat="1" x14ac:dyDescent="0.3">
      <c r="C2226" s="32"/>
      <c r="J2226" s="54"/>
      <c r="K2226" s="54"/>
      <c r="L2226" s="54"/>
      <c r="M2226" s="54"/>
    </row>
    <row r="2227" spans="3:13" s="343" customFormat="1" x14ac:dyDescent="0.3">
      <c r="C2227" s="32"/>
      <c r="J2227" s="54"/>
      <c r="K2227" s="54"/>
      <c r="L2227" s="54"/>
      <c r="M2227" s="54"/>
    </row>
    <row r="2228" spans="3:13" s="343" customFormat="1" x14ac:dyDescent="0.3">
      <c r="C2228" s="32"/>
      <c r="J2228" s="54"/>
      <c r="K2228" s="54"/>
      <c r="L2228" s="54"/>
      <c r="M2228" s="54"/>
    </row>
    <row r="2229" spans="3:13" s="343" customFormat="1" x14ac:dyDescent="0.3">
      <c r="C2229" s="32"/>
      <c r="J2229" s="54"/>
      <c r="K2229" s="54"/>
      <c r="L2229" s="54"/>
      <c r="M2229" s="54"/>
    </row>
    <row r="2230" spans="3:13" s="343" customFormat="1" x14ac:dyDescent="0.3">
      <c r="C2230" s="32"/>
      <c r="J2230" s="54"/>
      <c r="K2230" s="54"/>
      <c r="L2230" s="54"/>
      <c r="M2230" s="54"/>
    </row>
    <row r="2231" spans="3:13" s="343" customFormat="1" x14ac:dyDescent="0.3">
      <c r="C2231" s="32"/>
      <c r="J2231" s="54"/>
      <c r="K2231" s="54"/>
      <c r="L2231" s="54"/>
      <c r="M2231" s="54"/>
    </row>
    <row r="2232" spans="3:13" s="343" customFormat="1" x14ac:dyDescent="0.3">
      <c r="C2232" s="32"/>
      <c r="J2232" s="54"/>
      <c r="K2232" s="54"/>
      <c r="L2232" s="54"/>
      <c r="M2232" s="54"/>
    </row>
    <row r="2233" spans="3:13" s="343" customFormat="1" x14ac:dyDescent="0.3">
      <c r="C2233" s="32"/>
      <c r="J2233" s="54"/>
      <c r="K2233" s="54"/>
      <c r="L2233" s="54"/>
      <c r="M2233" s="54"/>
    </row>
    <row r="2234" spans="3:13" s="343" customFormat="1" x14ac:dyDescent="0.3">
      <c r="C2234" s="32"/>
      <c r="J2234" s="54"/>
      <c r="K2234" s="54"/>
      <c r="L2234" s="54"/>
      <c r="M2234" s="54"/>
    </row>
    <row r="2235" spans="3:13" s="343" customFormat="1" x14ac:dyDescent="0.3">
      <c r="C2235" s="32"/>
      <c r="J2235" s="54"/>
      <c r="K2235" s="54"/>
      <c r="L2235" s="54"/>
      <c r="M2235" s="54"/>
    </row>
    <row r="2236" spans="3:13" s="343" customFormat="1" x14ac:dyDescent="0.3">
      <c r="C2236" s="32"/>
      <c r="J2236" s="54"/>
      <c r="K2236" s="54"/>
      <c r="L2236" s="54"/>
      <c r="M2236" s="54"/>
    </row>
    <row r="2237" spans="3:13" s="343" customFormat="1" x14ac:dyDescent="0.3">
      <c r="C2237" s="32"/>
      <c r="J2237" s="54"/>
      <c r="K2237" s="54"/>
      <c r="L2237" s="54"/>
      <c r="M2237" s="54"/>
    </row>
    <row r="2238" spans="3:13" s="343" customFormat="1" x14ac:dyDescent="0.3">
      <c r="C2238" s="32"/>
      <c r="J2238" s="54"/>
      <c r="K2238" s="54"/>
      <c r="L2238" s="54"/>
      <c r="M2238" s="54"/>
    </row>
    <row r="2239" spans="3:13" s="343" customFormat="1" x14ac:dyDescent="0.3">
      <c r="C2239" s="32"/>
      <c r="J2239" s="54"/>
      <c r="K2239" s="54"/>
      <c r="L2239" s="54"/>
      <c r="M2239" s="54"/>
    </row>
    <row r="2240" spans="3:13" s="343" customFormat="1" x14ac:dyDescent="0.3">
      <c r="C2240" s="32"/>
      <c r="J2240" s="54"/>
      <c r="K2240" s="54"/>
      <c r="L2240" s="54"/>
      <c r="M2240" s="54"/>
    </row>
    <row r="2241" spans="3:13" s="343" customFormat="1" x14ac:dyDescent="0.3">
      <c r="C2241" s="32"/>
      <c r="J2241" s="54"/>
      <c r="K2241" s="54"/>
      <c r="L2241" s="54"/>
      <c r="M2241" s="54"/>
    </row>
    <row r="2242" spans="3:13" s="343" customFormat="1" x14ac:dyDescent="0.3">
      <c r="C2242" s="32"/>
      <c r="J2242" s="54"/>
      <c r="K2242" s="54"/>
      <c r="L2242" s="54"/>
      <c r="M2242" s="54"/>
    </row>
    <row r="2243" spans="3:13" s="343" customFormat="1" x14ac:dyDescent="0.3">
      <c r="C2243" s="32"/>
      <c r="J2243" s="54"/>
      <c r="K2243" s="54"/>
      <c r="L2243" s="54"/>
      <c r="M2243" s="54"/>
    </row>
    <row r="2244" spans="3:13" s="343" customFormat="1" x14ac:dyDescent="0.3">
      <c r="C2244" s="32"/>
      <c r="J2244" s="54"/>
      <c r="K2244" s="54"/>
      <c r="L2244" s="54"/>
      <c r="M2244" s="54"/>
    </row>
    <row r="2245" spans="3:13" s="343" customFormat="1" x14ac:dyDescent="0.3">
      <c r="C2245" s="32"/>
      <c r="J2245" s="54"/>
      <c r="K2245" s="54"/>
      <c r="L2245" s="54"/>
      <c r="M2245" s="54"/>
    </row>
    <row r="2246" spans="3:13" s="343" customFormat="1" x14ac:dyDescent="0.3">
      <c r="C2246" s="32"/>
      <c r="J2246" s="54"/>
      <c r="K2246" s="54"/>
      <c r="L2246" s="54"/>
      <c r="M2246" s="54"/>
    </row>
    <row r="2247" spans="3:13" s="343" customFormat="1" x14ac:dyDescent="0.3">
      <c r="C2247" s="32"/>
      <c r="J2247" s="54"/>
      <c r="K2247" s="54"/>
      <c r="L2247" s="54"/>
      <c r="M2247" s="54"/>
    </row>
    <row r="2248" spans="3:13" s="343" customFormat="1" x14ac:dyDescent="0.3">
      <c r="C2248" s="32"/>
      <c r="J2248" s="54"/>
      <c r="K2248" s="54"/>
      <c r="L2248" s="54"/>
      <c r="M2248" s="54"/>
    </row>
    <row r="2249" spans="3:13" s="343" customFormat="1" x14ac:dyDescent="0.3">
      <c r="C2249" s="32"/>
      <c r="J2249" s="54"/>
      <c r="K2249" s="54"/>
      <c r="L2249" s="54"/>
      <c r="M2249" s="54"/>
    </row>
    <row r="2250" spans="3:13" s="343" customFormat="1" x14ac:dyDescent="0.3">
      <c r="C2250" s="32"/>
      <c r="J2250" s="54"/>
      <c r="K2250" s="54"/>
      <c r="L2250" s="54"/>
      <c r="M2250" s="54"/>
    </row>
    <row r="2251" spans="3:13" s="343" customFormat="1" x14ac:dyDescent="0.3">
      <c r="C2251" s="32"/>
      <c r="J2251" s="54"/>
      <c r="K2251" s="54"/>
      <c r="L2251" s="54"/>
      <c r="M2251" s="54"/>
    </row>
    <row r="2252" spans="3:13" s="343" customFormat="1" x14ac:dyDescent="0.3">
      <c r="C2252" s="32"/>
      <c r="J2252" s="54"/>
      <c r="K2252" s="54"/>
      <c r="L2252" s="54"/>
      <c r="M2252" s="54"/>
    </row>
    <row r="2253" spans="3:13" s="343" customFormat="1" x14ac:dyDescent="0.3">
      <c r="C2253" s="32"/>
      <c r="J2253" s="54"/>
      <c r="K2253" s="54"/>
      <c r="L2253" s="54"/>
      <c r="M2253" s="54"/>
    </row>
    <row r="2254" spans="3:13" s="343" customFormat="1" x14ac:dyDescent="0.3">
      <c r="C2254" s="32"/>
      <c r="J2254" s="54"/>
      <c r="K2254" s="54"/>
      <c r="L2254" s="54"/>
      <c r="M2254" s="54"/>
    </row>
    <row r="2255" spans="3:13" s="343" customFormat="1" x14ac:dyDescent="0.3">
      <c r="C2255" s="32"/>
      <c r="J2255" s="54"/>
      <c r="K2255" s="54"/>
      <c r="L2255" s="54"/>
      <c r="M2255" s="54"/>
    </row>
    <row r="2256" spans="3:13" s="343" customFormat="1" x14ac:dyDescent="0.3">
      <c r="C2256" s="32"/>
      <c r="J2256" s="54"/>
      <c r="K2256" s="54"/>
      <c r="L2256" s="54"/>
      <c r="M2256" s="54"/>
    </row>
    <row r="2257" spans="3:13" s="343" customFormat="1" x14ac:dyDescent="0.3">
      <c r="C2257" s="32"/>
      <c r="J2257" s="54"/>
      <c r="K2257" s="54"/>
      <c r="L2257" s="54"/>
      <c r="M2257" s="54"/>
    </row>
    <row r="2258" spans="3:13" s="343" customFormat="1" x14ac:dyDescent="0.3">
      <c r="C2258" s="32"/>
      <c r="J2258" s="54"/>
      <c r="K2258" s="54"/>
      <c r="L2258" s="54"/>
      <c r="M2258" s="54"/>
    </row>
    <row r="2259" spans="3:13" s="343" customFormat="1" x14ac:dyDescent="0.3">
      <c r="C2259" s="32"/>
      <c r="J2259" s="54"/>
      <c r="K2259" s="54"/>
      <c r="L2259" s="54"/>
      <c r="M2259" s="54"/>
    </row>
    <row r="2260" spans="3:13" s="343" customFormat="1" x14ac:dyDescent="0.3">
      <c r="C2260" s="32"/>
      <c r="J2260" s="54"/>
      <c r="K2260" s="54"/>
      <c r="L2260" s="54"/>
      <c r="M2260" s="54"/>
    </row>
    <row r="2261" spans="3:13" s="343" customFormat="1" x14ac:dyDescent="0.3">
      <c r="C2261" s="32"/>
      <c r="J2261" s="54"/>
      <c r="K2261" s="54"/>
      <c r="L2261" s="54"/>
      <c r="M2261" s="54"/>
    </row>
    <row r="2262" spans="3:13" s="343" customFormat="1" x14ac:dyDescent="0.3">
      <c r="C2262" s="32"/>
      <c r="J2262" s="54"/>
      <c r="K2262" s="54"/>
      <c r="L2262" s="54"/>
      <c r="M2262" s="54"/>
    </row>
    <row r="2263" spans="3:13" s="343" customFormat="1" x14ac:dyDescent="0.3">
      <c r="C2263" s="32"/>
      <c r="J2263" s="54"/>
      <c r="K2263" s="54"/>
      <c r="L2263" s="54"/>
      <c r="M2263" s="54"/>
    </row>
    <row r="2264" spans="3:13" s="343" customFormat="1" x14ac:dyDescent="0.3">
      <c r="C2264" s="32"/>
      <c r="J2264" s="54"/>
      <c r="K2264" s="54"/>
      <c r="L2264" s="54"/>
      <c r="M2264" s="54"/>
    </row>
    <row r="2265" spans="3:13" s="343" customFormat="1" x14ac:dyDescent="0.3">
      <c r="C2265" s="32"/>
      <c r="J2265" s="54"/>
      <c r="K2265" s="54"/>
      <c r="L2265" s="54"/>
      <c r="M2265" s="54"/>
    </row>
    <row r="2266" spans="3:13" s="343" customFormat="1" x14ac:dyDescent="0.3">
      <c r="C2266" s="32"/>
      <c r="J2266" s="54"/>
      <c r="K2266" s="54"/>
      <c r="L2266" s="54"/>
      <c r="M2266" s="54"/>
    </row>
    <row r="2267" spans="3:13" s="343" customFormat="1" x14ac:dyDescent="0.3">
      <c r="C2267" s="32"/>
      <c r="J2267" s="54"/>
      <c r="K2267" s="54"/>
      <c r="L2267" s="54"/>
      <c r="M2267" s="54"/>
    </row>
    <row r="2268" spans="3:13" s="343" customFormat="1" x14ac:dyDescent="0.3">
      <c r="C2268" s="32"/>
      <c r="J2268" s="54"/>
      <c r="K2268" s="54"/>
      <c r="L2268" s="54"/>
      <c r="M2268" s="54"/>
    </row>
    <row r="2269" spans="3:13" s="343" customFormat="1" x14ac:dyDescent="0.3">
      <c r="C2269" s="32"/>
      <c r="J2269" s="54"/>
      <c r="K2269" s="54"/>
      <c r="L2269" s="54"/>
      <c r="M2269" s="54"/>
    </row>
    <row r="2270" spans="3:13" s="343" customFormat="1" x14ac:dyDescent="0.3">
      <c r="C2270" s="32"/>
      <c r="J2270" s="54"/>
      <c r="K2270" s="54"/>
      <c r="L2270" s="54"/>
      <c r="M2270" s="54"/>
    </row>
    <row r="2271" spans="3:13" s="343" customFormat="1" x14ac:dyDescent="0.3">
      <c r="C2271" s="32"/>
      <c r="J2271" s="54"/>
      <c r="K2271" s="54"/>
      <c r="L2271" s="54"/>
      <c r="M2271" s="54"/>
    </row>
    <row r="2272" spans="3:13" s="343" customFormat="1" x14ac:dyDescent="0.3">
      <c r="C2272" s="32"/>
      <c r="J2272" s="54"/>
      <c r="K2272" s="54"/>
      <c r="L2272" s="54"/>
      <c r="M2272" s="54"/>
    </row>
    <row r="2273" spans="3:13" s="343" customFormat="1" x14ac:dyDescent="0.3">
      <c r="C2273" s="32"/>
      <c r="J2273" s="54"/>
      <c r="K2273" s="54"/>
      <c r="L2273" s="54"/>
      <c r="M2273" s="54"/>
    </row>
    <row r="2274" spans="3:13" s="343" customFormat="1" x14ac:dyDescent="0.3">
      <c r="C2274" s="32"/>
      <c r="J2274" s="54"/>
      <c r="K2274" s="54"/>
      <c r="L2274" s="54"/>
      <c r="M2274" s="54"/>
    </row>
    <row r="2275" spans="3:13" s="343" customFormat="1" x14ac:dyDescent="0.3">
      <c r="C2275" s="32"/>
      <c r="J2275" s="54"/>
      <c r="K2275" s="54"/>
      <c r="L2275" s="54"/>
      <c r="M2275" s="54"/>
    </row>
    <row r="2276" spans="3:13" s="343" customFormat="1" x14ac:dyDescent="0.3">
      <c r="C2276" s="32"/>
      <c r="J2276" s="54"/>
      <c r="K2276" s="54"/>
      <c r="L2276" s="54"/>
      <c r="M2276" s="54"/>
    </row>
    <row r="2277" spans="3:13" s="343" customFormat="1" x14ac:dyDescent="0.3">
      <c r="C2277" s="32"/>
      <c r="J2277" s="54"/>
      <c r="K2277" s="54"/>
      <c r="L2277" s="54"/>
      <c r="M2277" s="54"/>
    </row>
    <row r="2278" spans="3:13" s="343" customFormat="1" x14ac:dyDescent="0.3">
      <c r="C2278" s="32"/>
      <c r="J2278" s="54"/>
      <c r="K2278" s="54"/>
      <c r="L2278" s="54"/>
      <c r="M2278" s="54"/>
    </row>
    <row r="2279" spans="3:13" s="343" customFormat="1" x14ac:dyDescent="0.3">
      <c r="C2279" s="32"/>
      <c r="J2279" s="54"/>
      <c r="K2279" s="54"/>
      <c r="L2279" s="54"/>
      <c r="M2279" s="54"/>
    </row>
    <row r="2280" spans="3:13" s="343" customFormat="1" x14ac:dyDescent="0.3">
      <c r="C2280" s="32"/>
      <c r="J2280" s="54"/>
      <c r="K2280" s="54"/>
      <c r="L2280" s="54"/>
      <c r="M2280" s="54"/>
    </row>
    <row r="2281" spans="3:13" s="343" customFormat="1" x14ac:dyDescent="0.3">
      <c r="C2281" s="32"/>
      <c r="J2281" s="54"/>
      <c r="K2281" s="54"/>
      <c r="L2281" s="54"/>
      <c r="M2281" s="54"/>
    </row>
    <row r="2282" spans="3:13" s="343" customFormat="1" x14ac:dyDescent="0.3">
      <c r="C2282" s="32"/>
      <c r="J2282" s="54"/>
      <c r="K2282" s="54"/>
      <c r="L2282" s="54"/>
      <c r="M2282" s="54"/>
    </row>
    <row r="2283" spans="3:13" s="343" customFormat="1" x14ac:dyDescent="0.3">
      <c r="C2283" s="32"/>
      <c r="J2283" s="54"/>
      <c r="K2283" s="54"/>
      <c r="L2283" s="54"/>
      <c r="M2283" s="54"/>
    </row>
    <row r="2284" spans="3:13" s="343" customFormat="1" x14ac:dyDescent="0.3">
      <c r="C2284" s="32"/>
      <c r="J2284" s="54"/>
      <c r="K2284" s="54"/>
      <c r="L2284" s="54"/>
      <c r="M2284" s="54"/>
    </row>
    <row r="2285" spans="3:13" s="343" customFormat="1" x14ac:dyDescent="0.3">
      <c r="C2285" s="32"/>
      <c r="J2285" s="54"/>
      <c r="K2285" s="54"/>
      <c r="L2285" s="54"/>
      <c r="M2285" s="54"/>
    </row>
    <row r="2286" spans="3:13" s="343" customFormat="1" x14ac:dyDescent="0.3">
      <c r="C2286" s="32"/>
      <c r="J2286" s="54"/>
      <c r="K2286" s="54"/>
      <c r="L2286" s="54"/>
      <c r="M2286" s="54"/>
    </row>
    <row r="2287" spans="3:13" s="343" customFormat="1" x14ac:dyDescent="0.3">
      <c r="C2287" s="32"/>
      <c r="J2287" s="54"/>
      <c r="K2287" s="54"/>
      <c r="L2287" s="54"/>
      <c r="M2287" s="54"/>
    </row>
    <row r="2288" spans="3:13" s="343" customFormat="1" x14ac:dyDescent="0.3">
      <c r="C2288" s="32"/>
      <c r="J2288" s="54"/>
      <c r="K2288" s="54"/>
      <c r="L2288" s="54"/>
      <c r="M2288" s="54"/>
    </row>
    <row r="2289" spans="3:13" s="343" customFormat="1" x14ac:dyDescent="0.3">
      <c r="C2289" s="32"/>
      <c r="J2289" s="54"/>
      <c r="K2289" s="54"/>
      <c r="L2289" s="54"/>
      <c r="M2289" s="54"/>
    </row>
    <row r="2290" spans="3:13" s="343" customFormat="1" x14ac:dyDescent="0.3">
      <c r="C2290" s="32"/>
      <c r="J2290" s="54"/>
      <c r="K2290" s="54"/>
      <c r="L2290" s="54"/>
      <c r="M2290" s="54"/>
    </row>
    <row r="2291" spans="3:13" s="343" customFormat="1" x14ac:dyDescent="0.3">
      <c r="C2291" s="32"/>
      <c r="J2291" s="54"/>
      <c r="K2291" s="54"/>
      <c r="L2291" s="54"/>
      <c r="M2291" s="54"/>
    </row>
    <row r="2292" spans="3:13" s="343" customFormat="1" x14ac:dyDescent="0.3">
      <c r="C2292" s="32"/>
      <c r="J2292" s="54"/>
      <c r="K2292" s="54"/>
      <c r="L2292" s="54"/>
      <c r="M2292" s="54"/>
    </row>
    <row r="2293" spans="3:13" s="343" customFormat="1" x14ac:dyDescent="0.3">
      <c r="C2293" s="32"/>
      <c r="J2293" s="54"/>
      <c r="K2293" s="54"/>
      <c r="L2293" s="54"/>
      <c r="M2293" s="54"/>
    </row>
    <row r="2294" spans="3:13" s="343" customFormat="1" x14ac:dyDescent="0.3">
      <c r="C2294" s="32"/>
      <c r="J2294" s="54"/>
      <c r="K2294" s="54"/>
      <c r="L2294" s="54"/>
      <c r="M2294" s="54"/>
    </row>
    <row r="2295" spans="3:13" s="343" customFormat="1" x14ac:dyDescent="0.3">
      <c r="C2295" s="32"/>
      <c r="J2295" s="54"/>
      <c r="K2295" s="54"/>
      <c r="L2295" s="54"/>
      <c r="M2295" s="54"/>
    </row>
    <row r="2296" spans="3:13" s="343" customFormat="1" x14ac:dyDescent="0.3">
      <c r="C2296" s="32"/>
      <c r="J2296" s="54"/>
      <c r="K2296" s="54"/>
      <c r="L2296" s="54"/>
      <c r="M2296" s="54"/>
    </row>
    <row r="2297" spans="3:13" s="343" customFormat="1" x14ac:dyDescent="0.3">
      <c r="C2297" s="32"/>
      <c r="J2297" s="54"/>
      <c r="K2297" s="54"/>
      <c r="L2297" s="54"/>
      <c r="M2297" s="54"/>
    </row>
    <row r="2298" spans="3:13" s="343" customFormat="1" x14ac:dyDescent="0.3">
      <c r="C2298" s="32"/>
      <c r="J2298" s="54"/>
      <c r="K2298" s="54"/>
      <c r="L2298" s="54"/>
      <c r="M2298" s="54"/>
    </row>
    <row r="2299" spans="3:13" s="343" customFormat="1" x14ac:dyDescent="0.3">
      <c r="C2299" s="32"/>
      <c r="J2299" s="54"/>
      <c r="K2299" s="54"/>
      <c r="L2299" s="54"/>
      <c r="M2299" s="54"/>
    </row>
    <row r="2300" spans="3:13" s="343" customFormat="1" x14ac:dyDescent="0.3">
      <c r="C2300" s="32"/>
      <c r="J2300" s="54"/>
      <c r="K2300" s="54"/>
      <c r="L2300" s="54"/>
      <c r="M2300" s="54"/>
    </row>
    <row r="2301" spans="3:13" s="343" customFormat="1" x14ac:dyDescent="0.3">
      <c r="C2301" s="32"/>
      <c r="J2301" s="54"/>
      <c r="K2301" s="54"/>
      <c r="L2301" s="54"/>
      <c r="M2301" s="54"/>
    </row>
    <row r="2302" spans="3:13" s="343" customFormat="1" x14ac:dyDescent="0.3">
      <c r="C2302" s="32"/>
      <c r="J2302" s="54"/>
      <c r="K2302" s="54"/>
      <c r="L2302" s="54"/>
      <c r="M2302" s="54"/>
    </row>
    <row r="2303" spans="3:13" s="343" customFormat="1" x14ac:dyDescent="0.3">
      <c r="C2303" s="32"/>
      <c r="J2303" s="54"/>
      <c r="K2303" s="54"/>
      <c r="L2303" s="54"/>
      <c r="M2303" s="54"/>
    </row>
    <row r="2304" spans="3:13" s="343" customFormat="1" x14ac:dyDescent="0.3">
      <c r="C2304" s="32"/>
      <c r="J2304" s="54"/>
      <c r="K2304" s="54"/>
      <c r="L2304" s="54"/>
      <c r="M2304" s="54"/>
    </row>
    <row r="2305" spans="3:13" s="343" customFormat="1" x14ac:dyDescent="0.3">
      <c r="C2305" s="32"/>
      <c r="J2305" s="54"/>
      <c r="K2305" s="54"/>
      <c r="L2305" s="54"/>
      <c r="M2305" s="54"/>
    </row>
    <row r="2306" spans="3:13" s="343" customFormat="1" x14ac:dyDescent="0.3">
      <c r="C2306" s="32"/>
      <c r="J2306" s="54"/>
      <c r="K2306" s="54"/>
      <c r="L2306" s="54"/>
      <c r="M2306" s="54"/>
    </row>
    <row r="2307" spans="3:13" s="343" customFormat="1" x14ac:dyDescent="0.3">
      <c r="C2307" s="32"/>
      <c r="J2307" s="54"/>
      <c r="K2307" s="54"/>
      <c r="L2307" s="54"/>
      <c r="M2307" s="54"/>
    </row>
    <row r="2308" spans="3:13" s="343" customFormat="1" x14ac:dyDescent="0.3">
      <c r="C2308" s="32"/>
      <c r="J2308" s="54"/>
      <c r="K2308" s="54"/>
      <c r="L2308" s="54"/>
      <c r="M2308" s="54"/>
    </row>
    <row r="2309" spans="3:13" s="343" customFormat="1" x14ac:dyDescent="0.3">
      <c r="C2309" s="32"/>
      <c r="J2309" s="54"/>
      <c r="K2309" s="54"/>
      <c r="L2309" s="54"/>
      <c r="M2309" s="54"/>
    </row>
    <row r="2310" spans="3:13" s="343" customFormat="1" x14ac:dyDescent="0.3">
      <c r="C2310" s="32"/>
      <c r="J2310" s="54"/>
      <c r="K2310" s="54"/>
      <c r="L2310" s="54"/>
      <c r="M2310" s="54"/>
    </row>
    <row r="2311" spans="3:13" s="343" customFormat="1" x14ac:dyDescent="0.3">
      <c r="C2311" s="32"/>
      <c r="J2311" s="54"/>
      <c r="K2311" s="54"/>
      <c r="L2311" s="54"/>
      <c r="M2311" s="54"/>
    </row>
    <row r="2312" spans="3:13" s="343" customFormat="1" x14ac:dyDescent="0.3">
      <c r="C2312" s="32"/>
      <c r="J2312" s="54"/>
      <c r="K2312" s="54"/>
      <c r="L2312" s="54"/>
      <c r="M2312" s="54"/>
    </row>
    <row r="2313" spans="3:13" s="343" customFormat="1" x14ac:dyDescent="0.3">
      <c r="C2313" s="32"/>
      <c r="J2313" s="54"/>
      <c r="K2313" s="54"/>
      <c r="L2313" s="54"/>
      <c r="M2313" s="54"/>
    </row>
    <row r="2314" spans="3:13" s="343" customFormat="1" x14ac:dyDescent="0.3">
      <c r="C2314" s="32"/>
      <c r="J2314" s="54"/>
      <c r="K2314" s="54"/>
      <c r="L2314" s="54"/>
      <c r="M2314" s="54"/>
    </row>
    <row r="2315" spans="3:13" s="343" customFormat="1" x14ac:dyDescent="0.3">
      <c r="C2315" s="32"/>
      <c r="J2315" s="54"/>
      <c r="K2315" s="54"/>
      <c r="L2315" s="54"/>
      <c r="M2315" s="54"/>
    </row>
    <row r="2316" spans="3:13" s="343" customFormat="1" x14ac:dyDescent="0.3">
      <c r="C2316" s="32"/>
      <c r="J2316" s="54"/>
      <c r="K2316" s="54"/>
      <c r="L2316" s="54"/>
      <c r="M2316" s="54"/>
    </row>
    <row r="2317" spans="3:13" s="343" customFormat="1" x14ac:dyDescent="0.3">
      <c r="C2317" s="32"/>
      <c r="J2317" s="54"/>
      <c r="K2317" s="54"/>
      <c r="L2317" s="54"/>
      <c r="M2317" s="54"/>
    </row>
    <row r="2318" spans="3:13" s="343" customFormat="1" x14ac:dyDescent="0.3">
      <c r="C2318" s="32"/>
      <c r="J2318" s="54"/>
      <c r="K2318" s="54"/>
      <c r="L2318" s="54"/>
      <c r="M2318" s="54"/>
    </row>
    <row r="2319" spans="3:13" s="343" customFormat="1" x14ac:dyDescent="0.3">
      <c r="C2319" s="32"/>
      <c r="J2319" s="54"/>
      <c r="K2319" s="54"/>
      <c r="L2319" s="54"/>
      <c r="M2319" s="54"/>
    </row>
    <row r="2320" spans="3:13" s="343" customFormat="1" x14ac:dyDescent="0.3">
      <c r="C2320" s="32"/>
      <c r="J2320" s="54"/>
      <c r="K2320" s="54"/>
      <c r="L2320" s="54"/>
      <c r="M2320" s="54"/>
    </row>
    <row r="2321" spans="3:13" s="343" customFormat="1" x14ac:dyDescent="0.3">
      <c r="C2321" s="32"/>
      <c r="J2321" s="54"/>
      <c r="K2321" s="54"/>
      <c r="L2321" s="54"/>
      <c r="M2321" s="54"/>
    </row>
    <row r="2322" spans="3:13" s="343" customFormat="1" x14ac:dyDescent="0.3">
      <c r="C2322" s="32"/>
      <c r="J2322" s="54"/>
      <c r="K2322" s="54"/>
      <c r="L2322" s="54"/>
      <c r="M2322" s="54"/>
    </row>
    <row r="2323" spans="3:13" s="343" customFormat="1" x14ac:dyDescent="0.3">
      <c r="C2323" s="32"/>
      <c r="J2323" s="54"/>
      <c r="K2323" s="54"/>
      <c r="L2323" s="54"/>
      <c r="M2323" s="54"/>
    </row>
    <row r="2324" spans="3:13" s="343" customFormat="1" x14ac:dyDescent="0.3">
      <c r="C2324" s="32"/>
      <c r="J2324" s="54"/>
      <c r="K2324" s="54"/>
      <c r="L2324" s="54"/>
      <c r="M2324" s="54"/>
    </row>
    <row r="2325" spans="3:13" s="343" customFormat="1" x14ac:dyDescent="0.3">
      <c r="C2325" s="32"/>
      <c r="J2325" s="54"/>
      <c r="K2325" s="54"/>
      <c r="L2325" s="54"/>
      <c r="M2325" s="54"/>
    </row>
    <row r="2326" spans="3:13" s="343" customFormat="1" x14ac:dyDescent="0.3">
      <c r="C2326" s="32"/>
      <c r="J2326" s="54"/>
      <c r="K2326" s="54"/>
      <c r="L2326" s="54"/>
      <c r="M2326" s="54"/>
    </row>
    <row r="2327" spans="3:13" s="343" customFormat="1" x14ac:dyDescent="0.3">
      <c r="C2327" s="32"/>
      <c r="J2327" s="54"/>
      <c r="K2327" s="54"/>
      <c r="L2327" s="54"/>
      <c r="M2327" s="54"/>
    </row>
    <row r="2328" spans="3:13" s="343" customFormat="1" x14ac:dyDescent="0.3">
      <c r="C2328" s="32"/>
      <c r="J2328" s="54"/>
      <c r="K2328" s="54"/>
      <c r="L2328" s="54"/>
      <c r="M2328" s="54"/>
    </row>
    <row r="2329" spans="3:13" s="343" customFormat="1" x14ac:dyDescent="0.3">
      <c r="C2329" s="32"/>
      <c r="J2329" s="54"/>
      <c r="K2329" s="54"/>
      <c r="L2329" s="54"/>
      <c r="M2329" s="54"/>
    </row>
    <row r="2330" spans="3:13" s="343" customFormat="1" x14ac:dyDescent="0.3">
      <c r="C2330" s="32"/>
      <c r="J2330" s="54"/>
      <c r="K2330" s="54"/>
      <c r="L2330" s="54"/>
      <c r="M2330" s="54"/>
    </row>
    <row r="2331" spans="3:13" s="343" customFormat="1" x14ac:dyDescent="0.3">
      <c r="C2331" s="32"/>
      <c r="J2331" s="54"/>
      <c r="K2331" s="54"/>
      <c r="L2331" s="54"/>
      <c r="M2331" s="54"/>
    </row>
    <row r="2332" spans="3:13" s="343" customFormat="1" x14ac:dyDescent="0.3">
      <c r="C2332" s="32"/>
      <c r="J2332" s="54"/>
      <c r="K2332" s="54"/>
      <c r="L2332" s="54"/>
      <c r="M2332" s="54"/>
    </row>
    <row r="2333" spans="3:13" s="343" customFormat="1" x14ac:dyDescent="0.3">
      <c r="C2333" s="32"/>
      <c r="J2333" s="54"/>
      <c r="K2333" s="54"/>
      <c r="L2333" s="54"/>
      <c r="M2333" s="54"/>
    </row>
    <row r="2334" spans="3:13" s="343" customFormat="1" x14ac:dyDescent="0.3">
      <c r="C2334" s="32"/>
      <c r="J2334" s="54"/>
      <c r="K2334" s="54"/>
      <c r="L2334" s="54"/>
      <c r="M2334" s="54"/>
    </row>
    <row r="2335" spans="3:13" s="343" customFormat="1" x14ac:dyDescent="0.3">
      <c r="C2335" s="32"/>
      <c r="J2335" s="54"/>
      <c r="K2335" s="54"/>
      <c r="L2335" s="54"/>
      <c r="M2335" s="54"/>
    </row>
    <row r="2336" spans="3:13" s="343" customFormat="1" x14ac:dyDescent="0.3">
      <c r="C2336" s="32"/>
      <c r="J2336" s="54"/>
      <c r="K2336" s="54"/>
      <c r="L2336" s="54"/>
      <c r="M2336" s="54"/>
    </row>
    <row r="2337" spans="3:13" s="343" customFormat="1" x14ac:dyDescent="0.3">
      <c r="C2337" s="32"/>
      <c r="J2337" s="54"/>
      <c r="K2337" s="54"/>
      <c r="L2337" s="54"/>
      <c r="M2337" s="54"/>
    </row>
    <row r="2338" spans="3:13" s="343" customFormat="1" x14ac:dyDescent="0.3">
      <c r="C2338" s="32"/>
      <c r="J2338" s="54"/>
      <c r="K2338" s="54"/>
      <c r="L2338" s="54"/>
      <c r="M2338" s="54"/>
    </row>
    <row r="2339" spans="3:13" s="343" customFormat="1" x14ac:dyDescent="0.3">
      <c r="C2339" s="32"/>
      <c r="J2339" s="54"/>
      <c r="K2339" s="54"/>
      <c r="L2339" s="54"/>
      <c r="M2339" s="54"/>
    </row>
    <row r="2340" spans="3:13" s="343" customFormat="1" x14ac:dyDescent="0.3">
      <c r="C2340" s="32"/>
      <c r="J2340" s="54"/>
      <c r="K2340" s="54"/>
      <c r="L2340" s="54"/>
      <c r="M2340" s="54"/>
    </row>
    <row r="2341" spans="3:13" s="343" customFormat="1" x14ac:dyDescent="0.3">
      <c r="C2341" s="32"/>
      <c r="J2341" s="54"/>
      <c r="K2341" s="54"/>
      <c r="L2341" s="54"/>
      <c r="M2341" s="54"/>
    </row>
    <row r="2342" spans="3:13" s="343" customFormat="1" x14ac:dyDescent="0.3">
      <c r="C2342" s="32"/>
      <c r="J2342" s="54"/>
      <c r="K2342" s="54"/>
      <c r="L2342" s="54"/>
      <c r="M2342" s="54"/>
    </row>
    <row r="2343" spans="3:13" s="343" customFormat="1" x14ac:dyDescent="0.3">
      <c r="C2343" s="32"/>
      <c r="J2343" s="54"/>
      <c r="K2343" s="54"/>
      <c r="L2343" s="54"/>
      <c r="M2343" s="54"/>
    </row>
    <row r="2344" spans="3:13" s="343" customFormat="1" x14ac:dyDescent="0.3">
      <c r="C2344" s="32"/>
      <c r="J2344" s="54"/>
      <c r="K2344" s="54"/>
      <c r="L2344" s="54"/>
      <c r="M2344" s="54"/>
    </row>
    <row r="2345" spans="3:13" s="343" customFormat="1" x14ac:dyDescent="0.3">
      <c r="C2345" s="32"/>
      <c r="J2345" s="54"/>
      <c r="K2345" s="54"/>
      <c r="L2345" s="54"/>
      <c r="M2345" s="54"/>
    </row>
    <row r="2346" spans="3:13" s="343" customFormat="1" x14ac:dyDescent="0.3">
      <c r="C2346" s="32"/>
      <c r="J2346" s="54"/>
      <c r="K2346" s="54"/>
      <c r="L2346" s="54"/>
      <c r="M2346" s="54"/>
    </row>
    <row r="2347" spans="3:13" s="343" customFormat="1" x14ac:dyDescent="0.3">
      <c r="C2347" s="32"/>
      <c r="J2347" s="54"/>
      <c r="K2347" s="54"/>
      <c r="L2347" s="54"/>
      <c r="M2347" s="54"/>
    </row>
    <row r="2348" spans="3:13" s="343" customFormat="1" x14ac:dyDescent="0.3">
      <c r="C2348" s="32"/>
      <c r="J2348" s="54"/>
      <c r="K2348" s="54"/>
      <c r="L2348" s="54"/>
      <c r="M2348" s="54"/>
    </row>
    <row r="2349" spans="3:13" s="343" customFormat="1" x14ac:dyDescent="0.3">
      <c r="C2349" s="32"/>
      <c r="J2349" s="54"/>
      <c r="K2349" s="54"/>
      <c r="L2349" s="54"/>
      <c r="M2349" s="54"/>
    </row>
    <row r="2350" spans="3:13" s="343" customFormat="1" x14ac:dyDescent="0.3">
      <c r="C2350" s="32"/>
      <c r="J2350" s="54"/>
      <c r="K2350" s="54"/>
      <c r="L2350" s="54"/>
      <c r="M2350" s="54"/>
    </row>
    <row r="2351" spans="3:13" s="343" customFormat="1" x14ac:dyDescent="0.3">
      <c r="C2351" s="32"/>
      <c r="J2351" s="54"/>
      <c r="K2351" s="54"/>
      <c r="L2351" s="54"/>
      <c r="M2351" s="54"/>
    </row>
    <row r="2352" spans="3:13" s="343" customFormat="1" x14ac:dyDescent="0.3">
      <c r="C2352" s="32"/>
      <c r="J2352" s="54"/>
      <c r="K2352" s="54"/>
      <c r="L2352" s="54"/>
      <c r="M2352" s="54"/>
    </row>
    <row r="2353" spans="3:13" s="343" customFormat="1" x14ac:dyDescent="0.3">
      <c r="C2353" s="32"/>
      <c r="J2353" s="54"/>
      <c r="K2353" s="54"/>
      <c r="L2353" s="54"/>
      <c r="M2353" s="54"/>
    </row>
    <row r="2354" spans="3:13" s="343" customFormat="1" x14ac:dyDescent="0.3">
      <c r="C2354" s="32"/>
      <c r="J2354" s="54"/>
      <c r="K2354" s="54"/>
      <c r="L2354" s="54"/>
      <c r="M2354" s="54"/>
    </row>
    <row r="2355" spans="3:13" s="343" customFormat="1" x14ac:dyDescent="0.3">
      <c r="C2355" s="32"/>
      <c r="J2355" s="54"/>
      <c r="K2355" s="54"/>
      <c r="L2355" s="54"/>
      <c r="M2355" s="54"/>
    </row>
    <row r="2356" spans="3:13" s="343" customFormat="1" x14ac:dyDescent="0.3">
      <c r="C2356" s="32"/>
      <c r="J2356" s="54"/>
      <c r="K2356" s="54"/>
      <c r="L2356" s="54"/>
      <c r="M2356" s="54"/>
    </row>
    <row r="2357" spans="3:13" s="343" customFormat="1" x14ac:dyDescent="0.3">
      <c r="C2357" s="32"/>
      <c r="J2357" s="54"/>
      <c r="K2357" s="54"/>
      <c r="L2357" s="54"/>
      <c r="M2357" s="54"/>
    </row>
    <row r="2358" spans="3:13" s="343" customFormat="1" x14ac:dyDescent="0.3">
      <c r="C2358" s="32"/>
      <c r="J2358" s="54"/>
      <c r="K2358" s="54"/>
      <c r="L2358" s="54"/>
      <c r="M2358" s="54"/>
    </row>
    <row r="2359" spans="3:13" s="343" customFormat="1" x14ac:dyDescent="0.3">
      <c r="C2359" s="32"/>
      <c r="J2359" s="54"/>
      <c r="K2359" s="54"/>
      <c r="L2359" s="54"/>
      <c r="M2359" s="54"/>
    </row>
    <row r="2360" spans="3:13" s="343" customFormat="1" x14ac:dyDescent="0.3">
      <c r="C2360" s="32"/>
      <c r="J2360" s="54"/>
      <c r="K2360" s="54"/>
      <c r="L2360" s="54"/>
      <c r="M2360" s="54"/>
    </row>
    <row r="2361" spans="3:13" s="343" customFormat="1" x14ac:dyDescent="0.3">
      <c r="C2361" s="32"/>
      <c r="J2361" s="54"/>
      <c r="K2361" s="54"/>
      <c r="L2361" s="54"/>
      <c r="M2361" s="54"/>
    </row>
    <row r="2362" spans="3:13" s="343" customFormat="1" x14ac:dyDescent="0.3">
      <c r="C2362" s="32"/>
      <c r="J2362" s="54"/>
      <c r="K2362" s="54"/>
      <c r="L2362" s="54"/>
      <c r="M2362" s="54"/>
    </row>
    <row r="2363" spans="3:13" s="343" customFormat="1" x14ac:dyDescent="0.3">
      <c r="C2363" s="32"/>
      <c r="J2363" s="54"/>
      <c r="K2363" s="54"/>
      <c r="L2363" s="54"/>
      <c r="M2363" s="54"/>
    </row>
    <row r="2364" spans="3:13" s="343" customFormat="1" x14ac:dyDescent="0.3">
      <c r="C2364" s="32"/>
      <c r="J2364" s="54"/>
      <c r="K2364" s="54"/>
      <c r="L2364" s="54"/>
      <c r="M2364" s="54"/>
    </row>
    <row r="2365" spans="3:13" s="343" customFormat="1" x14ac:dyDescent="0.3">
      <c r="C2365" s="32"/>
      <c r="J2365" s="54"/>
      <c r="K2365" s="54"/>
      <c r="L2365" s="54"/>
      <c r="M2365" s="54"/>
    </row>
    <row r="2366" spans="3:13" s="343" customFormat="1" x14ac:dyDescent="0.3">
      <c r="C2366" s="32"/>
      <c r="J2366" s="54"/>
      <c r="K2366" s="54"/>
      <c r="L2366" s="54"/>
      <c r="M2366" s="54"/>
    </row>
    <row r="2367" spans="3:13" s="343" customFormat="1" x14ac:dyDescent="0.3">
      <c r="C2367" s="32"/>
      <c r="J2367" s="54"/>
      <c r="K2367" s="54"/>
      <c r="L2367" s="54"/>
      <c r="M2367" s="54"/>
    </row>
    <row r="2368" spans="3:13" s="343" customFormat="1" x14ac:dyDescent="0.3">
      <c r="C2368" s="32"/>
      <c r="J2368" s="54"/>
      <c r="K2368" s="54"/>
      <c r="L2368" s="54"/>
      <c r="M2368" s="54"/>
    </row>
    <row r="2369" spans="3:13" s="343" customFormat="1" x14ac:dyDescent="0.3">
      <c r="C2369" s="32"/>
      <c r="J2369" s="54"/>
      <c r="K2369" s="54"/>
      <c r="L2369" s="54"/>
      <c r="M2369" s="54"/>
    </row>
    <row r="2370" spans="3:13" s="343" customFormat="1" x14ac:dyDescent="0.3">
      <c r="C2370" s="32"/>
      <c r="J2370" s="54"/>
      <c r="K2370" s="54"/>
      <c r="L2370" s="54"/>
      <c r="M2370" s="54"/>
    </row>
    <row r="2371" spans="3:13" s="343" customFormat="1" x14ac:dyDescent="0.3">
      <c r="C2371" s="32"/>
      <c r="J2371" s="54"/>
      <c r="K2371" s="54"/>
      <c r="L2371" s="54"/>
      <c r="M2371" s="54"/>
    </row>
    <row r="2372" spans="3:13" s="343" customFormat="1" x14ac:dyDescent="0.3">
      <c r="C2372" s="32"/>
      <c r="J2372" s="54"/>
      <c r="K2372" s="54"/>
      <c r="L2372" s="54"/>
      <c r="M2372" s="54"/>
    </row>
    <row r="2373" spans="3:13" s="343" customFormat="1" x14ac:dyDescent="0.3">
      <c r="C2373" s="32"/>
      <c r="J2373" s="54"/>
      <c r="K2373" s="54"/>
      <c r="L2373" s="54"/>
      <c r="M2373" s="54"/>
    </row>
    <row r="2374" spans="3:13" s="343" customFormat="1" x14ac:dyDescent="0.3">
      <c r="C2374" s="32"/>
      <c r="J2374" s="54"/>
      <c r="K2374" s="54"/>
      <c r="L2374" s="54"/>
      <c r="M2374" s="54"/>
    </row>
    <row r="2375" spans="3:13" s="343" customFormat="1" x14ac:dyDescent="0.3">
      <c r="C2375" s="32"/>
      <c r="J2375" s="54"/>
      <c r="K2375" s="54"/>
      <c r="L2375" s="54"/>
      <c r="M2375" s="54"/>
    </row>
    <row r="2376" spans="3:13" s="343" customFormat="1" x14ac:dyDescent="0.3">
      <c r="C2376" s="32"/>
      <c r="J2376" s="54"/>
      <c r="K2376" s="54"/>
      <c r="L2376" s="54"/>
      <c r="M2376" s="54"/>
    </row>
    <row r="2377" spans="3:13" s="343" customFormat="1" x14ac:dyDescent="0.3">
      <c r="C2377" s="32"/>
      <c r="J2377" s="54"/>
      <c r="K2377" s="54"/>
      <c r="L2377" s="54"/>
      <c r="M2377" s="54"/>
    </row>
    <row r="2378" spans="3:13" s="343" customFormat="1" x14ac:dyDescent="0.3">
      <c r="C2378" s="32"/>
      <c r="J2378" s="54"/>
      <c r="K2378" s="54"/>
      <c r="L2378" s="54"/>
      <c r="M2378" s="54"/>
    </row>
    <row r="2379" spans="3:13" s="343" customFormat="1" x14ac:dyDescent="0.3">
      <c r="C2379" s="32"/>
      <c r="J2379" s="54"/>
      <c r="K2379" s="54"/>
      <c r="L2379" s="54"/>
      <c r="M2379" s="54"/>
    </row>
    <row r="2380" spans="3:13" s="343" customFormat="1" x14ac:dyDescent="0.3">
      <c r="C2380" s="32"/>
      <c r="J2380" s="54"/>
      <c r="K2380" s="54"/>
      <c r="L2380" s="54"/>
      <c r="M2380" s="54"/>
    </row>
    <row r="2381" spans="3:13" s="343" customFormat="1" x14ac:dyDescent="0.3">
      <c r="C2381" s="32"/>
      <c r="J2381" s="54"/>
      <c r="K2381" s="54"/>
      <c r="L2381" s="54"/>
      <c r="M2381" s="54"/>
    </row>
    <row r="2382" spans="3:13" s="343" customFormat="1" x14ac:dyDescent="0.3">
      <c r="C2382" s="32"/>
      <c r="J2382" s="54"/>
      <c r="K2382" s="54"/>
      <c r="L2382" s="54"/>
      <c r="M2382" s="54"/>
    </row>
    <row r="2383" spans="3:13" s="343" customFormat="1" x14ac:dyDescent="0.3">
      <c r="C2383" s="32"/>
      <c r="J2383" s="54"/>
      <c r="K2383" s="54"/>
      <c r="L2383" s="54"/>
      <c r="M2383" s="54"/>
    </row>
    <row r="2384" spans="3:13" s="343" customFormat="1" x14ac:dyDescent="0.3">
      <c r="C2384" s="32"/>
      <c r="J2384" s="54"/>
      <c r="K2384" s="54"/>
      <c r="L2384" s="54"/>
      <c r="M2384" s="54"/>
    </row>
    <row r="2385" spans="3:13" s="343" customFormat="1" x14ac:dyDescent="0.3">
      <c r="C2385" s="32"/>
      <c r="J2385" s="54"/>
      <c r="K2385" s="54"/>
      <c r="L2385" s="54"/>
      <c r="M2385" s="54"/>
    </row>
    <row r="2386" spans="3:13" s="343" customFormat="1" x14ac:dyDescent="0.3">
      <c r="C2386" s="32"/>
      <c r="J2386" s="54"/>
      <c r="K2386" s="54"/>
      <c r="L2386" s="54"/>
      <c r="M2386" s="54"/>
    </row>
    <row r="2387" spans="3:13" s="343" customFormat="1" x14ac:dyDescent="0.3">
      <c r="C2387" s="32"/>
      <c r="J2387" s="54"/>
      <c r="K2387" s="54"/>
      <c r="L2387" s="54"/>
      <c r="M2387" s="54"/>
    </row>
    <row r="2388" spans="3:13" s="343" customFormat="1" x14ac:dyDescent="0.3">
      <c r="C2388" s="32"/>
      <c r="J2388" s="54"/>
      <c r="K2388" s="54"/>
      <c r="L2388" s="54"/>
      <c r="M2388" s="54"/>
    </row>
    <row r="2389" spans="3:13" s="343" customFormat="1" x14ac:dyDescent="0.3">
      <c r="C2389" s="32"/>
      <c r="J2389" s="54"/>
      <c r="K2389" s="54"/>
      <c r="L2389" s="54"/>
      <c r="M2389" s="54"/>
    </row>
    <row r="2390" spans="3:13" s="343" customFormat="1" x14ac:dyDescent="0.3">
      <c r="C2390" s="32"/>
      <c r="J2390" s="54"/>
      <c r="K2390" s="54"/>
      <c r="L2390" s="54"/>
      <c r="M2390" s="54"/>
    </row>
    <row r="2391" spans="3:13" s="343" customFormat="1" x14ac:dyDescent="0.3">
      <c r="C2391" s="32"/>
      <c r="J2391" s="54"/>
      <c r="K2391" s="54"/>
      <c r="L2391" s="54"/>
      <c r="M2391" s="54"/>
    </row>
    <row r="2392" spans="3:13" s="343" customFormat="1" x14ac:dyDescent="0.3">
      <c r="C2392" s="32"/>
      <c r="J2392" s="54"/>
      <c r="K2392" s="54"/>
      <c r="L2392" s="54"/>
      <c r="M2392" s="54"/>
    </row>
    <row r="2393" spans="3:13" s="343" customFormat="1" x14ac:dyDescent="0.3">
      <c r="C2393" s="32"/>
      <c r="J2393" s="54"/>
      <c r="K2393" s="54"/>
      <c r="L2393" s="54"/>
      <c r="M2393" s="54"/>
    </row>
    <row r="2394" spans="3:13" s="343" customFormat="1" x14ac:dyDescent="0.3">
      <c r="C2394" s="32"/>
      <c r="J2394" s="54"/>
      <c r="K2394" s="54"/>
      <c r="L2394" s="54"/>
      <c r="M2394" s="54"/>
    </row>
    <row r="2395" spans="3:13" s="343" customFormat="1" x14ac:dyDescent="0.3">
      <c r="C2395" s="32"/>
      <c r="J2395" s="54"/>
      <c r="K2395" s="54"/>
      <c r="L2395" s="54"/>
      <c r="M2395" s="54"/>
    </row>
    <row r="2396" spans="3:13" s="343" customFormat="1" x14ac:dyDescent="0.3">
      <c r="C2396" s="32"/>
      <c r="J2396" s="54"/>
      <c r="K2396" s="54"/>
      <c r="L2396" s="54"/>
      <c r="M2396" s="54"/>
    </row>
    <row r="2397" spans="3:13" s="343" customFormat="1" x14ac:dyDescent="0.3">
      <c r="C2397" s="32"/>
      <c r="J2397" s="54"/>
      <c r="K2397" s="54"/>
      <c r="L2397" s="54"/>
      <c r="M2397" s="54"/>
    </row>
    <row r="2398" spans="3:13" s="343" customFormat="1" x14ac:dyDescent="0.3">
      <c r="C2398" s="32"/>
      <c r="J2398" s="54"/>
      <c r="K2398" s="54"/>
      <c r="L2398" s="54"/>
      <c r="M2398" s="54"/>
    </row>
    <row r="2399" spans="3:13" s="343" customFormat="1" x14ac:dyDescent="0.3">
      <c r="C2399" s="32"/>
      <c r="J2399" s="54"/>
      <c r="K2399" s="54"/>
      <c r="L2399" s="54"/>
      <c r="M2399" s="54"/>
    </row>
    <row r="2400" spans="3:13" s="343" customFormat="1" x14ac:dyDescent="0.3">
      <c r="C2400" s="32"/>
      <c r="J2400" s="54"/>
      <c r="K2400" s="54"/>
      <c r="L2400" s="54"/>
      <c r="M2400" s="54"/>
    </row>
    <row r="2401" spans="3:13" s="343" customFormat="1" x14ac:dyDescent="0.3">
      <c r="C2401" s="32"/>
      <c r="J2401" s="54"/>
      <c r="K2401" s="54"/>
      <c r="L2401" s="54"/>
      <c r="M2401" s="54"/>
    </row>
    <row r="2402" spans="3:13" s="343" customFormat="1" x14ac:dyDescent="0.3">
      <c r="C2402" s="32"/>
      <c r="J2402" s="54"/>
      <c r="K2402" s="54"/>
      <c r="L2402" s="54"/>
      <c r="M2402" s="54"/>
    </row>
    <row r="2403" spans="3:13" s="343" customFormat="1" x14ac:dyDescent="0.3">
      <c r="C2403" s="32"/>
      <c r="J2403" s="54"/>
      <c r="K2403" s="54"/>
      <c r="L2403" s="54"/>
      <c r="M2403" s="54"/>
    </row>
    <row r="2404" spans="3:13" s="343" customFormat="1" x14ac:dyDescent="0.3">
      <c r="C2404" s="32"/>
      <c r="J2404" s="54"/>
      <c r="K2404" s="54"/>
      <c r="L2404" s="54"/>
      <c r="M2404" s="54"/>
    </row>
    <row r="2405" spans="3:13" s="343" customFormat="1" x14ac:dyDescent="0.3">
      <c r="C2405" s="32"/>
      <c r="J2405" s="54"/>
      <c r="K2405" s="54"/>
      <c r="L2405" s="54"/>
      <c r="M2405" s="54"/>
    </row>
    <row r="2406" spans="3:13" s="343" customFormat="1" x14ac:dyDescent="0.3">
      <c r="C2406" s="32"/>
      <c r="J2406" s="54"/>
      <c r="K2406" s="54"/>
      <c r="L2406" s="54"/>
      <c r="M2406" s="54"/>
    </row>
    <row r="2407" spans="3:13" s="343" customFormat="1" x14ac:dyDescent="0.3">
      <c r="C2407" s="32"/>
      <c r="J2407" s="54"/>
      <c r="K2407" s="54"/>
      <c r="L2407" s="54"/>
      <c r="M2407" s="54"/>
    </row>
    <row r="2408" spans="3:13" s="343" customFormat="1" x14ac:dyDescent="0.3">
      <c r="C2408" s="32"/>
      <c r="J2408" s="54"/>
      <c r="K2408" s="54"/>
      <c r="L2408" s="54"/>
      <c r="M2408" s="54"/>
    </row>
    <row r="2409" spans="3:13" s="343" customFormat="1" x14ac:dyDescent="0.3">
      <c r="C2409" s="32"/>
      <c r="J2409" s="54"/>
      <c r="K2409" s="54"/>
      <c r="L2409" s="54"/>
      <c r="M2409" s="54"/>
    </row>
    <row r="2410" spans="3:13" s="343" customFormat="1" x14ac:dyDescent="0.3">
      <c r="C2410" s="32"/>
      <c r="J2410" s="54"/>
      <c r="K2410" s="54"/>
      <c r="L2410" s="54"/>
      <c r="M2410" s="54"/>
    </row>
    <row r="2411" spans="3:13" s="343" customFormat="1" x14ac:dyDescent="0.3">
      <c r="C2411" s="32"/>
      <c r="J2411" s="54"/>
      <c r="K2411" s="54"/>
      <c r="L2411" s="54"/>
      <c r="M2411" s="54"/>
    </row>
    <row r="2412" spans="3:13" s="343" customFormat="1" x14ac:dyDescent="0.3">
      <c r="C2412" s="32"/>
      <c r="J2412" s="54"/>
      <c r="K2412" s="54"/>
      <c r="L2412" s="54"/>
      <c r="M2412" s="54"/>
    </row>
    <row r="2413" spans="3:13" s="343" customFormat="1" x14ac:dyDescent="0.3">
      <c r="C2413" s="32"/>
      <c r="J2413" s="54"/>
      <c r="K2413" s="54"/>
      <c r="L2413" s="54"/>
      <c r="M2413" s="54"/>
    </row>
    <row r="2414" spans="3:13" s="343" customFormat="1" x14ac:dyDescent="0.3">
      <c r="C2414" s="32"/>
      <c r="J2414" s="54"/>
      <c r="K2414" s="54"/>
      <c r="L2414" s="54"/>
      <c r="M2414" s="54"/>
    </row>
    <row r="2415" spans="3:13" s="343" customFormat="1" x14ac:dyDescent="0.3">
      <c r="C2415" s="32"/>
      <c r="J2415" s="54"/>
      <c r="K2415" s="54"/>
      <c r="L2415" s="54"/>
      <c r="M2415" s="54"/>
    </row>
    <row r="2416" spans="3:13" s="343" customFormat="1" x14ac:dyDescent="0.3">
      <c r="C2416" s="32"/>
      <c r="J2416" s="54"/>
      <c r="K2416" s="54"/>
      <c r="L2416" s="54"/>
      <c r="M2416" s="54"/>
    </row>
    <row r="2417" spans="3:13" s="343" customFormat="1" x14ac:dyDescent="0.3">
      <c r="C2417" s="32"/>
      <c r="J2417" s="54"/>
      <c r="K2417" s="54"/>
      <c r="L2417" s="54"/>
      <c r="M2417" s="54"/>
    </row>
    <row r="2418" spans="3:13" s="343" customFormat="1" x14ac:dyDescent="0.3">
      <c r="C2418" s="32"/>
      <c r="J2418" s="54"/>
      <c r="K2418" s="54"/>
      <c r="L2418" s="54"/>
      <c r="M2418" s="54"/>
    </row>
    <row r="2419" spans="3:13" s="343" customFormat="1" x14ac:dyDescent="0.3">
      <c r="C2419" s="32"/>
      <c r="J2419" s="54"/>
      <c r="K2419" s="54"/>
      <c r="L2419" s="54"/>
      <c r="M2419" s="54"/>
    </row>
    <row r="2420" spans="3:13" s="343" customFormat="1" x14ac:dyDescent="0.3">
      <c r="C2420" s="32"/>
      <c r="J2420" s="54"/>
      <c r="K2420" s="54"/>
      <c r="L2420" s="54"/>
      <c r="M2420" s="54"/>
    </row>
    <row r="2421" spans="3:13" s="343" customFormat="1" x14ac:dyDescent="0.3">
      <c r="C2421" s="32"/>
      <c r="J2421" s="54"/>
      <c r="K2421" s="54"/>
      <c r="L2421" s="54"/>
      <c r="M2421" s="54"/>
    </row>
    <row r="2422" spans="3:13" s="343" customFormat="1" x14ac:dyDescent="0.3">
      <c r="C2422" s="32"/>
      <c r="J2422" s="54"/>
      <c r="K2422" s="54"/>
      <c r="L2422" s="54"/>
      <c r="M2422" s="54"/>
    </row>
    <row r="2423" spans="3:13" s="343" customFormat="1" x14ac:dyDescent="0.3">
      <c r="C2423" s="32"/>
      <c r="J2423" s="54"/>
      <c r="K2423" s="54"/>
      <c r="L2423" s="54"/>
      <c r="M2423" s="54"/>
    </row>
    <row r="2424" spans="3:13" s="343" customFormat="1" x14ac:dyDescent="0.3">
      <c r="C2424" s="32"/>
      <c r="J2424" s="54"/>
      <c r="K2424" s="54"/>
      <c r="L2424" s="54"/>
      <c r="M2424" s="54"/>
    </row>
    <row r="2425" spans="3:13" s="343" customFormat="1" x14ac:dyDescent="0.3">
      <c r="C2425" s="32"/>
      <c r="J2425" s="54"/>
      <c r="K2425" s="54"/>
      <c r="L2425" s="54"/>
      <c r="M2425" s="54"/>
    </row>
    <row r="2426" spans="3:13" s="343" customFormat="1" x14ac:dyDescent="0.3">
      <c r="C2426" s="32"/>
      <c r="J2426" s="54"/>
      <c r="K2426" s="54"/>
      <c r="L2426" s="54"/>
      <c r="M2426" s="54"/>
    </row>
    <row r="2427" spans="3:13" s="343" customFormat="1" x14ac:dyDescent="0.3">
      <c r="C2427" s="32"/>
      <c r="J2427" s="54"/>
      <c r="K2427" s="54"/>
      <c r="L2427" s="54"/>
      <c r="M2427" s="54"/>
    </row>
    <row r="2428" spans="3:13" s="343" customFormat="1" x14ac:dyDescent="0.3">
      <c r="C2428" s="32"/>
      <c r="J2428" s="54"/>
      <c r="K2428" s="54"/>
      <c r="L2428" s="54"/>
      <c r="M2428" s="54"/>
    </row>
    <row r="2429" spans="3:13" s="343" customFormat="1" x14ac:dyDescent="0.3">
      <c r="C2429" s="32"/>
      <c r="J2429" s="54"/>
      <c r="K2429" s="54"/>
      <c r="L2429" s="54"/>
      <c r="M2429" s="54"/>
    </row>
    <row r="2430" spans="3:13" s="343" customFormat="1" x14ac:dyDescent="0.3">
      <c r="C2430" s="32"/>
      <c r="J2430" s="54"/>
      <c r="K2430" s="54"/>
      <c r="L2430" s="54"/>
      <c r="M2430" s="54"/>
    </row>
    <row r="2431" spans="3:13" s="343" customFormat="1" x14ac:dyDescent="0.3">
      <c r="C2431" s="32"/>
      <c r="J2431" s="54"/>
      <c r="K2431" s="54"/>
      <c r="L2431" s="54"/>
      <c r="M2431" s="54"/>
    </row>
    <row r="2432" spans="3:13" s="343" customFormat="1" x14ac:dyDescent="0.3">
      <c r="C2432" s="32"/>
      <c r="J2432" s="54"/>
      <c r="K2432" s="54"/>
      <c r="L2432" s="54"/>
      <c r="M2432" s="54"/>
    </row>
    <row r="2433" spans="3:13" s="343" customFormat="1" x14ac:dyDescent="0.3">
      <c r="C2433" s="32"/>
      <c r="J2433" s="54"/>
      <c r="K2433" s="54"/>
      <c r="L2433" s="54"/>
      <c r="M2433" s="54"/>
    </row>
    <row r="2434" spans="3:13" s="343" customFormat="1" x14ac:dyDescent="0.3">
      <c r="C2434" s="32"/>
      <c r="J2434" s="54"/>
      <c r="K2434" s="54"/>
      <c r="L2434" s="54"/>
      <c r="M2434" s="54"/>
    </row>
    <row r="2435" spans="3:13" s="343" customFormat="1" x14ac:dyDescent="0.3">
      <c r="C2435" s="32"/>
      <c r="J2435" s="54"/>
      <c r="K2435" s="54"/>
      <c r="L2435" s="54"/>
      <c r="M2435" s="54"/>
    </row>
    <row r="2436" spans="3:13" s="343" customFormat="1" x14ac:dyDescent="0.3">
      <c r="C2436" s="32"/>
      <c r="J2436" s="54"/>
      <c r="K2436" s="54"/>
      <c r="L2436" s="54"/>
      <c r="M2436" s="54"/>
    </row>
    <row r="2437" spans="3:13" s="343" customFormat="1" x14ac:dyDescent="0.3">
      <c r="C2437" s="32"/>
      <c r="J2437" s="54"/>
      <c r="K2437" s="54"/>
      <c r="L2437" s="54"/>
      <c r="M2437" s="54"/>
    </row>
    <row r="2438" spans="3:13" s="343" customFormat="1" x14ac:dyDescent="0.3">
      <c r="C2438" s="32"/>
      <c r="J2438" s="54"/>
      <c r="K2438" s="54"/>
      <c r="L2438" s="54"/>
      <c r="M2438" s="54"/>
    </row>
    <row r="2439" spans="3:13" s="343" customFormat="1" x14ac:dyDescent="0.3">
      <c r="C2439" s="32"/>
      <c r="J2439" s="54"/>
      <c r="K2439" s="54"/>
      <c r="L2439" s="54"/>
      <c r="M2439" s="54"/>
    </row>
    <row r="2440" spans="3:13" s="343" customFormat="1" x14ac:dyDescent="0.3">
      <c r="C2440" s="32"/>
      <c r="J2440" s="54"/>
      <c r="K2440" s="54"/>
      <c r="L2440" s="54"/>
      <c r="M2440" s="54"/>
    </row>
    <row r="2441" spans="3:13" s="343" customFormat="1" x14ac:dyDescent="0.3">
      <c r="C2441" s="32"/>
      <c r="J2441" s="54"/>
      <c r="K2441" s="54"/>
      <c r="L2441" s="54"/>
      <c r="M2441" s="54"/>
    </row>
    <row r="2442" spans="3:13" s="343" customFormat="1" x14ac:dyDescent="0.3">
      <c r="C2442" s="32"/>
      <c r="J2442" s="54"/>
      <c r="K2442" s="54"/>
      <c r="L2442" s="54"/>
      <c r="M2442" s="54"/>
    </row>
    <row r="2443" spans="3:13" s="343" customFormat="1" x14ac:dyDescent="0.3">
      <c r="C2443" s="32"/>
      <c r="J2443" s="54"/>
      <c r="K2443" s="54"/>
      <c r="L2443" s="54"/>
      <c r="M2443" s="54"/>
    </row>
    <row r="2444" spans="3:13" s="343" customFormat="1" x14ac:dyDescent="0.3">
      <c r="C2444" s="32"/>
      <c r="J2444" s="54"/>
      <c r="K2444" s="54"/>
      <c r="L2444" s="54"/>
      <c r="M2444" s="54"/>
    </row>
    <row r="2445" spans="3:13" s="343" customFormat="1" x14ac:dyDescent="0.3">
      <c r="C2445" s="32"/>
      <c r="J2445" s="54"/>
      <c r="K2445" s="54"/>
      <c r="L2445" s="54"/>
      <c r="M2445" s="54"/>
    </row>
    <row r="2446" spans="3:13" s="343" customFormat="1" x14ac:dyDescent="0.3">
      <c r="C2446" s="32"/>
      <c r="J2446" s="54"/>
      <c r="K2446" s="54"/>
      <c r="L2446" s="54"/>
      <c r="M2446" s="54"/>
    </row>
    <row r="2447" spans="3:13" s="343" customFormat="1" x14ac:dyDescent="0.3">
      <c r="C2447" s="32"/>
      <c r="J2447" s="54"/>
      <c r="K2447" s="54"/>
      <c r="L2447" s="54"/>
      <c r="M2447" s="54"/>
    </row>
    <row r="2448" spans="3:13" s="343" customFormat="1" x14ac:dyDescent="0.3">
      <c r="C2448" s="32"/>
      <c r="J2448" s="54"/>
      <c r="K2448" s="54"/>
      <c r="L2448" s="54"/>
      <c r="M2448" s="54"/>
    </row>
    <row r="2449" spans="3:13" s="343" customFormat="1" x14ac:dyDescent="0.3">
      <c r="C2449" s="32"/>
      <c r="J2449" s="54"/>
      <c r="K2449" s="54"/>
      <c r="L2449" s="54"/>
      <c r="M2449" s="54"/>
    </row>
    <row r="2450" spans="3:13" s="343" customFormat="1" x14ac:dyDescent="0.3">
      <c r="C2450" s="32"/>
      <c r="J2450" s="54"/>
      <c r="K2450" s="54"/>
      <c r="L2450" s="54"/>
      <c r="M2450" s="54"/>
    </row>
    <row r="2451" spans="3:13" s="343" customFormat="1" x14ac:dyDescent="0.3">
      <c r="C2451" s="32"/>
      <c r="J2451" s="54"/>
      <c r="K2451" s="54"/>
      <c r="L2451" s="54"/>
      <c r="M2451" s="54"/>
    </row>
    <row r="2452" spans="3:13" s="343" customFormat="1" x14ac:dyDescent="0.3">
      <c r="C2452" s="32"/>
      <c r="J2452" s="54"/>
      <c r="K2452" s="54"/>
      <c r="L2452" s="54"/>
      <c r="M2452" s="54"/>
    </row>
    <row r="2453" spans="3:13" s="343" customFormat="1" x14ac:dyDescent="0.3">
      <c r="C2453" s="32"/>
      <c r="J2453" s="54"/>
      <c r="K2453" s="54"/>
      <c r="L2453" s="54"/>
      <c r="M2453" s="54"/>
    </row>
    <row r="2454" spans="3:13" s="343" customFormat="1" x14ac:dyDescent="0.3">
      <c r="C2454" s="32"/>
      <c r="J2454" s="54"/>
      <c r="K2454" s="54"/>
      <c r="L2454" s="54"/>
      <c r="M2454" s="54"/>
    </row>
    <row r="2455" spans="3:13" s="343" customFormat="1" x14ac:dyDescent="0.3">
      <c r="C2455" s="32"/>
      <c r="J2455" s="54"/>
      <c r="K2455" s="54"/>
      <c r="L2455" s="54"/>
      <c r="M2455" s="54"/>
    </row>
    <row r="2456" spans="3:13" s="343" customFormat="1" x14ac:dyDescent="0.3">
      <c r="C2456" s="32"/>
      <c r="J2456" s="54"/>
      <c r="K2456" s="54"/>
      <c r="L2456" s="54"/>
      <c r="M2456" s="54"/>
    </row>
    <row r="2457" spans="3:13" s="343" customFormat="1" x14ac:dyDescent="0.3">
      <c r="C2457" s="32"/>
      <c r="J2457" s="54"/>
      <c r="K2457" s="54"/>
      <c r="L2457" s="54"/>
      <c r="M2457" s="54"/>
    </row>
    <row r="2458" spans="3:13" s="343" customFormat="1" x14ac:dyDescent="0.3">
      <c r="C2458" s="32"/>
      <c r="J2458" s="54"/>
      <c r="K2458" s="54"/>
      <c r="L2458" s="54"/>
      <c r="M2458" s="54"/>
    </row>
    <row r="2459" spans="3:13" s="343" customFormat="1" x14ac:dyDescent="0.3">
      <c r="C2459" s="32"/>
      <c r="J2459" s="54"/>
      <c r="K2459" s="54"/>
      <c r="L2459" s="54"/>
      <c r="M2459" s="54"/>
    </row>
    <row r="2460" spans="3:13" s="343" customFormat="1" x14ac:dyDescent="0.3">
      <c r="C2460" s="32"/>
      <c r="J2460" s="54"/>
      <c r="K2460" s="54"/>
      <c r="L2460" s="54"/>
      <c r="M2460" s="54"/>
    </row>
    <row r="2461" spans="3:13" s="343" customFormat="1" x14ac:dyDescent="0.3">
      <c r="C2461" s="32"/>
      <c r="J2461" s="54"/>
      <c r="K2461" s="54"/>
      <c r="L2461" s="54"/>
      <c r="M2461" s="54"/>
    </row>
    <row r="2462" spans="3:13" s="343" customFormat="1" x14ac:dyDescent="0.3">
      <c r="C2462" s="32"/>
      <c r="J2462" s="54"/>
      <c r="K2462" s="54"/>
      <c r="L2462" s="54"/>
      <c r="M2462" s="54"/>
    </row>
    <row r="2463" spans="3:13" s="343" customFormat="1" x14ac:dyDescent="0.3">
      <c r="C2463" s="32"/>
      <c r="J2463" s="54"/>
      <c r="K2463" s="54"/>
      <c r="L2463" s="54"/>
      <c r="M2463" s="54"/>
    </row>
    <row r="2464" spans="3:13" s="343" customFormat="1" x14ac:dyDescent="0.3">
      <c r="C2464" s="32"/>
      <c r="J2464" s="54"/>
      <c r="K2464" s="54"/>
      <c r="L2464" s="54"/>
      <c r="M2464" s="54"/>
    </row>
    <row r="2465" spans="3:13" s="343" customFormat="1" x14ac:dyDescent="0.3">
      <c r="C2465" s="32"/>
      <c r="J2465" s="54"/>
      <c r="K2465" s="54"/>
      <c r="L2465" s="54"/>
      <c r="M2465" s="54"/>
    </row>
    <row r="2466" spans="3:13" s="343" customFormat="1" x14ac:dyDescent="0.3">
      <c r="C2466" s="32"/>
      <c r="J2466" s="54"/>
      <c r="K2466" s="54"/>
      <c r="L2466" s="54"/>
      <c r="M2466" s="54"/>
    </row>
    <row r="2467" spans="3:13" s="343" customFormat="1" x14ac:dyDescent="0.3">
      <c r="C2467" s="32"/>
      <c r="J2467" s="54"/>
      <c r="K2467" s="54"/>
      <c r="L2467" s="54"/>
      <c r="M2467" s="54"/>
    </row>
    <row r="2468" spans="3:13" s="343" customFormat="1" x14ac:dyDescent="0.3">
      <c r="C2468" s="32"/>
      <c r="J2468" s="54"/>
      <c r="K2468" s="54"/>
      <c r="L2468" s="54"/>
      <c r="M2468" s="54"/>
    </row>
    <row r="2469" spans="3:13" s="343" customFormat="1" x14ac:dyDescent="0.3">
      <c r="C2469" s="32"/>
      <c r="J2469" s="54"/>
      <c r="K2469" s="54"/>
      <c r="L2469" s="54"/>
      <c r="M2469" s="54"/>
    </row>
    <row r="2470" spans="3:13" s="343" customFormat="1" x14ac:dyDescent="0.3">
      <c r="C2470" s="32"/>
      <c r="J2470" s="54"/>
      <c r="K2470" s="54"/>
      <c r="L2470" s="54"/>
      <c r="M2470" s="54"/>
    </row>
    <row r="2471" spans="3:13" s="343" customFormat="1" x14ac:dyDescent="0.3">
      <c r="C2471" s="32"/>
      <c r="J2471" s="54"/>
      <c r="K2471" s="54"/>
      <c r="L2471" s="54"/>
      <c r="M2471" s="54"/>
    </row>
    <row r="2472" spans="3:13" s="343" customFormat="1" x14ac:dyDescent="0.3">
      <c r="C2472" s="32"/>
      <c r="J2472" s="54"/>
      <c r="K2472" s="54"/>
      <c r="L2472" s="54"/>
      <c r="M2472" s="54"/>
    </row>
    <row r="2473" spans="3:13" s="343" customFormat="1" x14ac:dyDescent="0.3">
      <c r="C2473" s="32"/>
      <c r="J2473" s="54"/>
      <c r="K2473" s="54"/>
      <c r="L2473" s="54"/>
      <c r="M2473" s="54"/>
    </row>
    <row r="2474" spans="3:13" s="343" customFormat="1" x14ac:dyDescent="0.3">
      <c r="C2474" s="32"/>
      <c r="J2474" s="54"/>
      <c r="K2474" s="54"/>
      <c r="L2474" s="54"/>
      <c r="M2474" s="54"/>
    </row>
    <row r="2475" spans="3:13" s="343" customFormat="1" x14ac:dyDescent="0.3">
      <c r="C2475" s="32"/>
      <c r="J2475" s="54"/>
      <c r="K2475" s="54"/>
      <c r="L2475" s="54"/>
      <c r="M2475" s="54"/>
    </row>
    <row r="2476" spans="3:13" s="343" customFormat="1" x14ac:dyDescent="0.3">
      <c r="C2476" s="32"/>
      <c r="J2476" s="54"/>
      <c r="K2476" s="54"/>
      <c r="L2476" s="54"/>
      <c r="M2476" s="54"/>
    </row>
    <row r="2477" spans="3:13" s="343" customFormat="1" x14ac:dyDescent="0.3">
      <c r="C2477" s="32"/>
      <c r="J2477" s="54"/>
      <c r="K2477" s="54"/>
      <c r="L2477" s="54"/>
      <c r="M2477" s="54"/>
    </row>
    <row r="2478" spans="3:13" s="343" customFormat="1" x14ac:dyDescent="0.3">
      <c r="C2478" s="32"/>
      <c r="J2478" s="54"/>
      <c r="K2478" s="54"/>
      <c r="L2478" s="54"/>
      <c r="M2478" s="54"/>
    </row>
    <row r="2479" spans="3:13" s="343" customFormat="1" x14ac:dyDescent="0.3">
      <c r="C2479" s="32"/>
      <c r="J2479" s="54"/>
      <c r="K2479" s="54"/>
      <c r="L2479" s="54"/>
      <c r="M2479" s="54"/>
    </row>
    <row r="2480" spans="3:13" s="343" customFormat="1" x14ac:dyDescent="0.3">
      <c r="C2480" s="32"/>
      <c r="J2480" s="54"/>
      <c r="K2480" s="54"/>
      <c r="L2480" s="54"/>
      <c r="M2480" s="54"/>
    </row>
    <row r="2481" spans="3:13" s="343" customFormat="1" x14ac:dyDescent="0.3">
      <c r="C2481" s="32"/>
      <c r="J2481" s="54"/>
      <c r="K2481" s="54"/>
      <c r="L2481" s="54"/>
      <c r="M2481" s="54"/>
    </row>
    <row r="2482" spans="3:13" s="343" customFormat="1" x14ac:dyDescent="0.3">
      <c r="C2482" s="32"/>
      <c r="J2482" s="54"/>
      <c r="K2482" s="54"/>
      <c r="L2482" s="54"/>
      <c r="M2482" s="54"/>
    </row>
    <row r="2483" spans="3:13" s="343" customFormat="1" x14ac:dyDescent="0.3">
      <c r="C2483" s="32"/>
      <c r="J2483" s="54"/>
      <c r="K2483" s="54"/>
      <c r="L2483" s="54"/>
      <c r="M2483" s="54"/>
    </row>
    <row r="2484" spans="3:13" s="343" customFormat="1" x14ac:dyDescent="0.3">
      <c r="C2484" s="32"/>
      <c r="J2484" s="54"/>
      <c r="K2484" s="54"/>
      <c r="L2484" s="54"/>
      <c r="M2484" s="54"/>
    </row>
    <row r="2485" spans="3:13" s="343" customFormat="1" x14ac:dyDescent="0.3">
      <c r="C2485" s="32"/>
      <c r="J2485" s="54"/>
      <c r="K2485" s="54"/>
      <c r="L2485" s="54"/>
      <c r="M2485" s="54"/>
    </row>
    <row r="2486" spans="3:13" s="343" customFormat="1" x14ac:dyDescent="0.3">
      <c r="C2486" s="32"/>
      <c r="J2486" s="54"/>
      <c r="K2486" s="54"/>
      <c r="L2486" s="54"/>
      <c r="M2486" s="54"/>
    </row>
    <row r="2487" spans="3:13" s="343" customFormat="1" x14ac:dyDescent="0.3">
      <c r="C2487" s="32"/>
      <c r="J2487" s="54"/>
      <c r="K2487" s="54"/>
      <c r="L2487" s="54"/>
      <c r="M2487" s="54"/>
    </row>
    <row r="2488" spans="3:13" s="343" customFormat="1" x14ac:dyDescent="0.3">
      <c r="C2488" s="32"/>
      <c r="J2488" s="54"/>
      <c r="K2488" s="54"/>
      <c r="L2488" s="54"/>
      <c r="M2488" s="54"/>
    </row>
    <row r="2489" spans="3:13" s="343" customFormat="1" x14ac:dyDescent="0.3">
      <c r="C2489" s="32"/>
      <c r="J2489" s="54"/>
      <c r="K2489" s="54"/>
      <c r="L2489" s="54"/>
      <c r="M2489" s="54"/>
    </row>
    <row r="2490" spans="3:13" s="343" customFormat="1" x14ac:dyDescent="0.3">
      <c r="C2490" s="32"/>
      <c r="J2490" s="54"/>
      <c r="K2490" s="54"/>
      <c r="L2490" s="54"/>
      <c r="M2490" s="54"/>
    </row>
    <row r="2491" spans="3:13" s="343" customFormat="1" x14ac:dyDescent="0.3">
      <c r="C2491" s="32"/>
      <c r="J2491" s="54"/>
      <c r="K2491" s="54"/>
      <c r="L2491" s="54"/>
      <c r="M2491" s="54"/>
    </row>
    <row r="2492" spans="3:13" s="343" customFormat="1" x14ac:dyDescent="0.3">
      <c r="C2492" s="32"/>
      <c r="J2492" s="54"/>
      <c r="K2492" s="54"/>
      <c r="L2492" s="54"/>
      <c r="M2492" s="54"/>
    </row>
    <row r="2493" spans="3:13" s="343" customFormat="1" x14ac:dyDescent="0.3">
      <c r="C2493" s="32"/>
      <c r="J2493" s="54"/>
      <c r="K2493" s="54"/>
      <c r="L2493" s="54"/>
      <c r="M2493" s="54"/>
    </row>
    <row r="2494" spans="3:13" s="343" customFormat="1" x14ac:dyDescent="0.3">
      <c r="C2494" s="32"/>
      <c r="J2494" s="54"/>
      <c r="K2494" s="54"/>
      <c r="L2494" s="54"/>
      <c r="M2494" s="54"/>
    </row>
    <row r="2495" spans="3:13" s="343" customFormat="1" x14ac:dyDescent="0.3">
      <c r="C2495" s="32"/>
      <c r="J2495" s="54"/>
      <c r="K2495" s="54"/>
      <c r="L2495" s="54"/>
      <c r="M2495" s="54"/>
    </row>
    <row r="2496" spans="3:13" s="343" customFormat="1" x14ac:dyDescent="0.3">
      <c r="C2496" s="32"/>
      <c r="J2496" s="54"/>
      <c r="K2496" s="54"/>
      <c r="L2496" s="54"/>
      <c r="M2496" s="54"/>
    </row>
    <row r="2497" spans="3:13" s="343" customFormat="1" x14ac:dyDescent="0.3">
      <c r="C2497" s="32"/>
      <c r="J2497" s="54"/>
      <c r="K2497" s="54"/>
      <c r="L2497" s="54"/>
      <c r="M2497" s="54"/>
    </row>
    <row r="2498" spans="3:13" s="343" customFormat="1" x14ac:dyDescent="0.3">
      <c r="C2498" s="32"/>
      <c r="J2498" s="54"/>
      <c r="K2498" s="54"/>
      <c r="L2498" s="54"/>
      <c r="M2498" s="54"/>
    </row>
    <row r="2499" spans="3:13" s="343" customFormat="1" x14ac:dyDescent="0.3">
      <c r="C2499" s="32"/>
      <c r="J2499" s="54"/>
      <c r="K2499" s="54"/>
      <c r="L2499" s="54"/>
      <c r="M2499" s="54"/>
    </row>
    <row r="2500" spans="3:13" s="343" customFormat="1" x14ac:dyDescent="0.3">
      <c r="C2500" s="32"/>
      <c r="J2500" s="54"/>
      <c r="K2500" s="54"/>
      <c r="L2500" s="54"/>
      <c r="M2500" s="54"/>
    </row>
    <row r="2501" spans="3:13" s="343" customFormat="1" x14ac:dyDescent="0.3">
      <c r="C2501" s="32"/>
      <c r="J2501" s="54"/>
      <c r="K2501" s="54"/>
      <c r="L2501" s="54"/>
      <c r="M2501" s="54"/>
    </row>
    <row r="2502" spans="3:13" s="343" customFormat="1" x14ac:dyDescent="0.3">
      <c r="C2502" s="32"/>
      <c r="J2502" s="54"/>
      <c r="K2502" s="54"/>
      <c r="L2502" s="54"/>
      <c r="M2502" s="54"/>
    </row>
    <row r="2503" spans="3:13" s="343" customFormat="1" x14ac:dyDescent="0.3">
      <c r="C2503" s="32"/>
      <c r="J2503" s="54"/>
      <c r="K2503" s="54"/>
      <c r="L2503" s="54"/>
      <c r="M2503" s="54"/>
    </row>
    <row r="2504" spans="3:13" s="343" customFormat="1" x14ac:dyDescent="0.3">
      <c r="C2504" s="32"/>
      <c r="J2504" s="54"/>
      <c r="K2504" s="54"/>
      <c r="L2504" s="54"/>
      <c r="M2504" s="54"/>
    </row>
    <row r="2505" spans="3:13" s="343" customFormat="1" x14ac:dyDescent="0.3">
      <c r="C2505" s="32"/>
      <c r="J2505" s="54"/>
      <c r="K2505" s="54"/>
      <c r="L2505" s="54"/>
      <c r="M2505" s="54"/>
    </row>
    <row r="2506" spans="3:13" s="343" customFormat="1" x14ac:dyDescent="0.3">
      <c r="C2506" s="32"/>
      <c r="J2506" s="54"/>
      <c r="K2506" s="54"/>
      <c r="L2506" s="54"/>
      <c r="M2506" s="54"/>
    </row>
    <row r="2507" spans="3:13" s="343" customFormat="1" x14ac:dyDescent="0.3">
      <c r="C2507" s="32"/>
      <c r="J2507" s="54"/>
      <c r="K2507" s="54"/>
      <c r="L2507" s="54"/>
      <c r="M2507" s="54"/>
    </row>
    <row r="2508" spans="3:13" s="343" customFormat="1" x14ac:dyDescent="0.3">
      <c r="C2508" s="32"/>
      <c r="J2508" s="54"/>
      <c r="K2508" s="54"/>
      <c r="L2508" s="54"/>
      <c r="M2508" s="54"/>
    </row>
    <row r="2509" spans="3:13" s="343" customFormat="1" x14ac:dyDescent="0.3">
      <c r="C2509" s="32"/>
      <c r="J2509" s="54"/>
      <c r="K2509" s="54"/>
      <c r="L2509" s="54"/>
      <c r="M2509" s="54"/>
    </row>
    <row r="2510" spans="3:13" s="343" customFormat="1" x14ac:dyDescent="0.3">
      <c r="C2510" s="32"/>
      <c r="J2510" s="54"/>
      <c r="K2510" s="54"/>
      <c r="L2510" s="54"/>
      <c r="M2510" s="54"/>
    </row>
    <row r="2511" spans="3:13" s="343" customFormat="1" x14ac:dyDescent="0.3">
      <c r="C2511" s="32"/>
      <c r="J2511" s="54"/>
      <c r="K2511" s="54"/>
      <c r="L2511" s="54"/>
      <c r="M2511" s="54"/>
    </row>
    <row r="2512" spans="3:13" s="343" customFormat="1" x14ac:dyDescent="0.3">
      <c r="C2512" s="32"/>
      <c r="J2512" s="54"/>
      <c r="K2512" s="54"/>
      <c r="L2512" s="54"/>
      <c r="M2512" s="54"/>
    </row>
    <row r="2513" spans="3:13" s="343" customFormat="1" x14ac:dyDescent="0.3">
      <c r="C2513" s="32"/>
      <c r="J2513" s="54"/>
      <c r="K2513" s="54"/>
      <c r="L2513" s="54"/>
      <c r="M2513" s="54"/>
    </row>
    <row r="2514" spans="3:13" s="343" customFormat="1" x14ac:dyDescent="0.3">
      <c r="C2514" s="32"/>
      <c r="J2514" s="54"/>
      <c r="K2514" s="54"/>
      <c r="L2514" s="54"/>
      <c r="M2514" s="54"/>
    </row>
    <row r="2515" spans="3:13" s="343" customFormat="1" x14ac:dyDescent="0.3">
      <c r="C2515" s="32"/>
      <c r="J2515" s="54"/>
      <c r="K2515" s="54"/>
      <c r="L2515" s="54"/>
      <c r="M2515" s="54"/>
    </row>
    <row r="2516" spans="3:13" s="343" customFormat="1" x14ac:dyDescent="0.3">
      <c r="C2516" s="32"/>
      <c r="J2516" s="54"/>
      <c r="K2516" s="54"/>
      <c r="L2516" s="54"/>
      <c r="M2516" s="54"/>
    </row>
    <row r="2517" spans="3:13" s="343" customFormat="1" x14ac:dyDescent="0.3">
      <c r="C2517" s="32"/>
      <c r="J2517" s="54"/>
      <c r="K2517" s="54"/>
      <c r="L2517" s="54"/>
      <c r="M2517" s="54"/>
    </row>
    <row r="2518" spans="3:13" s="343" customFormat="1" x14ac:dyDescent="0.3">
      <c r="C2518" s="32"/>
      <c r="J2518" s="54"/>
      <c r="K2518" s="54"/>
      <c r="L2518" s="54"/>
      <c r="M2518" s="54"/>
    </row>
    <row r="2519" spans="3:13" s="343" customFormat="1" x14ac:dyDescent="0.3">
      <c r="C2519" s="32"/>
      <c r="J2519" s="54"/>
      <c r="K2519" s="54"/>
      <c r="L2519" s="54"/>
      <c r="M2519" s="54"/>
    </row>
    <row r="2520" spans="3:13" s="343" customFormat="1" x14ac:dyDescent="0.3">
      <c r="C2520" s="32"/>
      <c r="J2520" s="54"/>
      <c r="K2520" s="54"/>
      <c r="L2520" s="54"/>
      <c r="M2520" s="54"/>
    </row>
    <row r="2521" spans="3:13" s="343" customFormat="1" x14ac:dyDescent="0.3">
      <c r="C2521" s="32"/>
      <c r="J2521" s="54"/>
      <c r="K2521" s="54"/>
      <c r="L2521" s="54"/>
      <c r="M2521" s="54"/>
    </row>
    <row r="2522" spans="3:13" s="343" customFormat="1" x14ac:dyDescent="0.3">
      <c r="C2522" s="32"/>
      <c r="J2522" s="54"/>
      <c r="K2522" s="54"/>
      <c r="L2522" s="54"/>
      <c r="M2522" s="54"/>
    </row>
    <row r="2523" spans="3:13" s="343" customFormat="1" x14ac:dyDescent="0.3">
      <c r="C2523" s="32"/>
      <c r="J2523" s="54"/>
      <c r="K2523" s="54"/>
      <c r="L2523" s="54"/>
      <c r="M2523" s="54"/>
    </row>
    <row r="2524" spans="3:13" s="343" customFormat="1" x14ac:dyDescent="0.3">
      <c r="C2524" s="32"/>
      <c r="J2524" s="54"/>
      <c r="K2524" s="54"/>
      <c r="L2524" s="54"/>
      <c r="M2524" s="54"/>
    </row>
    <row r="2525" spans="3:13" s="343" customFormat="1" x14ac:dyDescent="0.3">
      <c r="C2525" s="32"/>
      <c r="J2525" s="54"/>
      <c r="K2525" s="54"/>
      <c r="L2525" s="54"/>
      <c r="M2525" s="54"/>
    </row>
    <row r="2526" spans="3:13" s="343" customFormat="1" x14ac:dyDescent="0.3">
      <c r="C2526" s="32"/>
      <c r="J2526" s="54"/>
      <c r="K2526" s="54"/>
      <c r="L2526" s="54"/>
      <c r="M2526" s="54"/>
    </row>
    <row r="2527" spans="3:13" s="343" customFormat="1" x14ac:dyDescent="0.3">
      <c r="C2527" s="32"/>
      <c r="J2527" s="54"/>
      <c r="K2527" s="54"/>
      <c r="L2527" s="54"/>
      <c r="M2527" s="54"/>
    </row>
    <row r="2528" spans="3:13" s="343" customFormat="1" x14ac:dyDescent="0.3">
      <c r="C2528" s="32"/>
      <c r="J2528" s="54"/>
      <c r="K2528" s="54"/>
      <c r="L2528" s="54"/>
      <c r="M2528" s="54"/>
    </row>
    <row r="2529" spans="3:13" s="343" customFormat="1" x14ac:dyDescent="0.3">
      <c r="C2529" s="32"/>
      <c r="J2529" s="54"/>
      <c r="K2529" s="54"/>
      <c r="L2529" s="54"/>
      <c r="M2529" s="54"/>
    </row>
    <row r="2530" spans="3:13" s="343" customFormat="1" x14ac:dyDescent="0.3">
      <c r="C2530" s="32"/>
      <c r="J2530" s="54"/>
      <c r="K2530" s="54"/>
      <c r="L2530" s="54"/>
      <c r="M2530" s="54"/>
    </row>
    <row r="2531" spans="3:13" s="343" customFormat="1" x14ac:dyDescent="0.3">
      <c r="C2531" s="32"/>
      <c r="J2531" s="54"/>
      <c r="K2531" s="54"/>
      <c r="L2531" s="54"/>
      <c r="M2531" s="54"/>
    </row>
    <row r="2532" spans="3:13" s="343" customFormat="1" x14ac:dyDescent="0.3">
      <c r="C2532" s="32"/>
      <c r="J2532" s="54"/>
      <c r="K2532" s="54"/>
      <c r="L2532" s="54"/>
      <c r="M2532" s="54"/>
    </row>
    <row r="2533" spans="3:13" s="343" customFormat="1" x14ac:dyDescent="0.3">
      <c r="C2533" s="32"/>
      <c r="J2533" s="54"/>
      <c r="K2533" s="54"/>
      <c r="L2533" s="54"/>
      <c r="M2533" s="54"/>
    </row>
    <row r="2534" spans="3:13" s="343" customFormat="1" x14ac:dyDescent="0.3">
      <c r="C2534" s="32"/>
      <c r="J2534" s="54"/>
      <c r="K2534" s="54"/>
      <c r="L2534" s="54"/>
      <c r="M2534" s="54"/>
    </row>
    <row r="2535" spans="3:13" s="343" customFormat="1" x14ac:dyDescent="0.3">
      <c r="C2535" s="32"/>
      <c r="J2535" s="54"/>
      <c r="K2535" s="54"/>
      <c r="L2535" s="54"/>
      <c r="M2535" s="54"/>
    </row>
    <row r="2536" spans="3:13" s="343" customFormat="1" x14ac:dyDescent="0.3">
      <c r="C2536" s="32"/>
      <c r="J2536" s="54"/>
      <c r="K2536" s="54"/>
      <c r="L2536" s="54"/>
      <c r="M2536" s="54"/>
    </row>
    <row r="2537" spans="3:13" s="343" customFormat="1" x14ac:dyDescent="0.3">
      <c r="C2537" s="32"/>
      <c r="J2537" s="54"/>
      <c r="K2537" s="54"/>
      <c r="L2537" s="54"/>
      <c r="M2537" s="54"/>
    </row>
    <row r="2538" spans="3:13" s="343" customFormat="1" x14ac:dyDescent="0.3">
      <c r="C2538" s="32"/>
      <c r="J2538" s="54"/>
      <c r="K2538" s="54"/>
      <c r="L2538" s="54"/>
      <c r="M2538" s="54"/>
    </row>
    <row r="2539" spans="3:13" s="343" customFormat="1" x14ac:dyDescent="0.3">
      <c r="C2539" s="32"/>
      <c r="J2539" s="54"/>
      <c r="K2539" s="54"/>
      <c r="L2539" s="54"/>
      <c r="M2539" s="54"/>
    </row>
    <row r="2540" spans="3:13" s="343" customFormat="1" x14ac:dyDescent="0.3">
      <c r="C2540" s="32"/>
      <c r="J2540" s="54"/>
      <c r="K2540" s="54"/>
      <c r="L2540" s="54"/>
      <c r="M2540" s="54"/>
    </row>
    <row r="2541" spans="3:13" s="343" customFormat="1" x14ac:dyDescent="0.3">
      <c r="C2541" s="32"/>
      <c r="J2541" s="54"/>
      <c r="K2541" s="54"/>
      <c r="L2541" s="54"/>
      <c r="M2541" s="54"/>
    </row>
    <row r="2542" spans="3:13" s="343" customFormat="1" x14ac:dyDescent="0.3">
      <c r="C2542" s="32"/>
      <c r="J2542" s="54"/>
      <c r="K2542" s="54"/>
      <c r="L2542" s="54"/>
      <c r="M2542" s="54"/>
    </row>
    <row r="2543" spans="3:13" s="343" customFormat="1" x14ac:dyDescent="0.3">
      <c r="C2543" s="32"/>
      <c r="J2543" s="54"/>
      <c r="K2543" s="54"/>
      <c r="L2543" s="54"/>
      <c r="M2543" s="54"/>
    </row>
    <row r="2544" spans="3:13" s="343" customFormat="1" x14ac:dyDescent="0.3">
      <c r="C2544" s="32"/>
      <c r="J2544" s="54"/>
      <c r="K2544" s="54"/>
      <c r="L2544" s="54"/>
      <c r="M2544" s="54"/>
    </row>
    <row r="2545" spans="3:13" s="343" customFormat="1" x14ac:dyDescent="0.3">
      <c r="C2545" s="32"/>
      <c r="J2545" s="54"/>
      <c r="K2545" s="54"/>
      <c r="L2545" s="54"/>
      <c r="M2545" s="54"/>
    </row>
    <row r="2546" spans="3:13" s="343" customFormat="1" x14ac:dyDescent="0.3">
      <c r="C2546" s="32"/>
      <c r="J2546" s="54"/>
      <c r="K2546" s="54"/>
      <c r="L2546" s="54"/>
      <c r="M2546" s="54"/>
    </row>
    <row r="2547" spans="3:13" s="343" customFormat="1" x14ac:dyDescent="0.3">
      <c r="C2547" s="32"/>
      <c r="J2547" s="54"/>
      <c r="K2547" s="54"/>
      <c r="L2547" s="54"/>
      <c r="M2547" s="54"/>
    </row>
    <row r="2548" spans="3:13" s="343" customFormat="1" x14ac:dyDescent="0.3">
      <c r="C2548" s="32"/>
      <c r="J2548" s="54"/>
      <c r="K2548" s="54"/>
      <c r="L2548" s="54"/>
      <c r="M2548" s="54"/>
    </row>
    <row r="2549" spans="3:13" s="343" customFormat="1" x14ac:dyDescent="0.3">
      <c r="C2549" s="32"/>
      <c r="J2549" s="54"/>
      <c r="K2549" s="54"/>
      <c r="L2549" s="54"/>
      <c r="M2549" s="54"/>
    </row>
    <row r="2550" spans="3:13" s="343" customFormat="1" x14ac:dyDescent="0.3">
      <c r="C2550" s="32"/>
      <c r="J2550" s="54"/>
      <c r="K2550" s="54"/>
      <c r="L2550" s="54"/>
      <c r="M2550" s="54"/>
    </row>
    <row r="2551" spans="3:13" s="343" customFormat="1" x14ac:dyDescent="0.3">
      <c r="C2551" s="32"/>
      <c r="J2551" s="54"/>
      <c r="K2551" s="54"/>
      <c r="L2551" s="54"/>
      <c r="M2551" s="54"/>
    </row>
    <row r="2552" spans="3:13" s="343" customFormat="1" x14ac:dyDescent="0.3">
      <c r="C2552" s="32"/>
      <c r="J2552" s="54"/>
      <c r="K2552" s="54"/>
      <c r="L2552" s="54"/>
      <c r="M2552" s="54"/>
    </row>
    <row r="2553" spans="3:13" s="343" customFormat="1" x14ac:dyDescent="0.3">
      <c r="C2553" s="32"/>
      <c r="J2553" s="54"/>
      <c r="K2553" s="54"/>
      <c r="L2553" s="54"/>
      <c r="M2553" s="54"/>
    </row>
    <row r="2554" spans="3:13" s="343" customFormat="1" x14ac:dyDescent="0.3">
      <c r="C2554" s="32"/>
      <c r="J2554" s="54"/>
      <c r="K2554" s="54"/>
      <c r="L2554" s="54"/>
      <c r="M2554" s="54"/>
    </row>
    <row r="2555" spans="3:13" s="343" customFormat="1" x14ac:dyDescent="0.3">
      <c r="C2555" s="32"/>
      <c r="J2555" s="54"/>
      <c r="K2555" s="54"/>
      <c r="L2555" s="54"/>
      <c r="M2555" s="54"/>
    </row>
    <row r="2556" spans="3:13" s="343" customFormat="1" x14ac:dyDescent="0.3">
      <c r="C2556" s="32"/>
      <c r="J2556" s="54"/>
      <c r="K2556" s="54"/>
      <c r="L2556" s="54"/>
      <c r="M2556" s="54"/>
    </row>
    <row r="2557" spans="3:13" s="343" customFormat="1" x14ac:dyDescent="0.3">
      <c r="C2557" s="32"/>
      <c r="J2557" s="54"/>
      <c r="K2557" s="54"/>
      <c r="L2557" s="54"/>
      <c r="M2557" s="54"/>
    </row>
    <row r="2558" spans="3:13" s="343" customFormat="1" x14ac:dyDescent="0.3">
      <c r="C2558" s="32"/>
      <c r="J2558" s="54"/>
      <c r="K2558" s="54"/>
      <c r="L2558" s="54"/>
      <c r="M2558" s="54"/>
    </row>
    <row r="2559" spans="3:13" s="343" customFormat="1" x14ac:dyDescent="0.3">
      <c r="C2559" s="32"/>
      <c r="J2559" s="54"/>
      <c r="K2559" s="54"/>
      <c r="L2559" s="54"/>
      <c r="M2559" s="54"/>
    </row>
    <row r="2560" spans="3:13" s="343" customFormat="1" x14ac:dyDescent="0.3">
      <c r="C2560" s="32"/>
      <c r="J2560" s="54"/>
      <c r="K2560" s="54"/>
      <c r="L2560" s="54"/>
      <c r="M2560" s="54"/>
    </row>
    <row r="2561" spans="3:13" s="343" customFormat="1" x14ac:dyDescent="0.3">
      <c r="C2561" s="32"/>
      <c r="J2561" s="54"/>
      <c r="K2561" s="54"/>
      <c r="L2561" s="54"/>
      <c r="M2561" s="54"/>
    </row>
    <row r="2562" spans="3:13" s="343" customFormat="1" x14ac:dyDescent="0.3">
      <c r="C2562" s="32"/>
      <c r="J2562" s="54"/>
      <c r="K2562" s="54"/>
      <c r="L2562" s="54"/>
      <c r="M2562" s="54"/>
    </row>
    <row r="2563" spans="3:13" s="343" customFormat="1" x14ac:dyDescent="0.3">
      <c r="C2563" s="32"/>
      <c r="J2563" s="54"/>
      <c r="K2563" s="54"/>
      <c r="L2563" s="54"/>
      <c r="M2563" s="54"/>
    </row>
    <row r="2564" spans="3:13" s="343" customFormat="1" x14ac:dyDescent="0.3">
      <c r="C2564" s="32"/>
      <c r="J2564" s="54"/>
      <c r="K2564" s="54"/>
      <c r="L2564" s="54"/>
      <c r="M2564" s="54"/>
    </row>
    <row r="2565" spans="3:13" s="343" customFormat="1" x14ac:dyDescent="0.3">
      <c r="C2565" s="32"/>
      <c r="J2565" s="54"/>
      <c r="K2565" s="54"/>
      <c r="L2565" s="54"/>
      <c r="M2565" s="54"/>
    </row>
    <row r="2566" spans="3:13" s="343" customFormat="1" x14ac:dyDescent="0.3">
      <c r="C2566" s="32"/>
      <c r="J2566" s="54"/>
      <c r="K2566" s="54"/>
      <c r="L2566" s="54"/>
      <c r="M2566" s="54"/>
    </row>
    <row r="2567" spans="3:13" s="343" customFormat="1" x14ac:dyDescent="0.3">
      <c r="C2567" s="32"/>
      <c r="J2567" s="54"/>
      <c r="K2567" s="54"/>
      <c r="L2567" s="54"/>
      <c r="M2567" s="54"/>
    </row>
    <row r="2568" spans="3:13" s="343" customFormat="1" x14ac:dyDescent="0.3">
      <c r="C2568" s="32"/>
      <c r="J2568" s="54"/>
      <c r="K2568" s="54"/>
      <c r="L2568" s="54"/>
      <c r="M2568" s="54"/>
    </row>
    <row r="2569" spans="3:13" s="343" customFormat="1" x14ac:dyDescent="0.3">
      <c r="C2569" s="32"/>
      <c r="J2569" s="54"/>
      <c r="K2569" s="54"/>
      <c r="L2569" s="54"/>
      <c r="M2569" s="54"/>
    </row>
    <row r="2570" spans="3:13" s="343" customFormat="1" x14ac:dyDescent="0.3">
      <c r="C2570" s="32"/>
      <c r="J2570" s="54"/>
      <c r="K2570" s="54"/>
      <c r="L2570" s="54"/>
      <c r="M2570" s="54"/>
    </row>
    <row r="2571" spans="3:13" s="343" customFormat="1" x14ac:dyDescent="0.3">
      <c r="C2571" s="32"/>
      <c r="J2571" s="54"/>
      <c r="K2571" s="54"/>
      <c r="L2571" s="54"/>
      <c r="M2571" s="54"/>
    </row>
    <row r="2572" spans="3:13" s="343" customFormat="1" x14ac:dyDescent="0.3">
      <c r="C2572" s="32"/>
      <c r="J2572" s="54"/>
      <c r="K2572" s="54"/>
      <c r="L2572" s="54"/>
      <c r="M2572" s="54"/>
    </row>
    <row r="2573" spans="3:13" s="343" customFormat="1" x14ac:dyDescent="0.3">
      <c r="C2573" s="32"/>
      <c r="J2573" s="54"/>
      <c r="K2573" s="54"/>
      <c r="L2573" s="54"/>
      <c r="M2573" s="54"/>
    </row>
    <row r="2574" spans="3:13" s="343" customFormat="1" x14ac:dyDescent="0.3">
      <c r="C2574" s="32"/>
      <c r="J2574" s="54"/>
      <c r="K2574" s="54"/>
      <c r="L2574" s="54"/>
      <c r="M2574" s="54"/>
    </row>
    <row r="2575" spans="3:13" s="343" customFormat="1" x14ac:dyDescent="0.3">
      <c r="C2575" s="32"/>
      <c r="J2575" s="54"/>
      <c r="K2575" s="54"/>
      <c r="L2575" s="54"/>
      <c r="M2575" s="54"/>
    </row>
    <row r="2576" spans="3:13" s="343" customFormat="1" x14ac:dyDescent="0.3">
      <c r="C2576" s="32"/>
      <c r="J2576" s="54"/>
      <c r="K2576" s="54"/>
      <c r="L2576" s="54"/>
      <c r="M2576" s="54"/>
    </row>
    <row r="2577" spans="3:13" s="343" customFormat="1" x14ac:dyDescent="0.3">
      <c r="C2577" s="32"/>
      <c r="J2577" s="54"/>
      <c r="K2577" s="54"/>
      <c r="L2577" s="54"/>
      <c r="M2577" s="54"/>
    </row>
    <row r="2578" spans="3:13" s="343" customFormat="1" x14ac:dyDescent="0.3">
      <c r="C2578" s="32"/>
      <c r="J2578" s="54"/>
      <c r="K2578" s="54"/>
      <c r="L2578" s="54"/>
      <c r="M2578" s="54"/>
    </row>
    <row r="2579" spans="3:13" s="343" customFormat="1" x14ac:dyDescent="0.3">
      <c r="C2579" s="32"/>
      <c r="J2579" s="54"/>
      <c r="K2579" s="54"/>
      <c r="L2579" s="54"/>
      <c r="M2579" s="54"/>
    </row>
    <row r="2580" spans="3:13" s="343" customFormat="1" x14ac:dyDescent="0.3">
      <c r="C2580" s="32"/>
      <c r="J2580" s="54"/>
      <c r="K2580" s="54"/>
      <c r="L2580" s="54"/>
      <c r="M2580" s="54"/>
    </row>
    <row r="2581" spans="3:13" s="343" customFormat="1" x14ac:dyDescent="0.3">
      <c r="C2581" s="32"/>
      <c r="J2581" s="54"/>
      <c r="K2581" s="54"/>
      <c r="L2581" s="54"/>
      <c r="M2581" s="54"/>
    </row>
    <row r="2582" spans="3:13" s="343" customFormat="1" x14ac:dyDescent="0.3">
      <c r="C2582" s="32"/>
      <c r="J2582" s="54"/>
      <c r="K2582" s="54"/>
      <c r="L2582" s="54"/>
      <c r="M2582" s="54"/>
    </row>
    <row r="2583" spans="3:13" s="343" customFormat="1" x14ac:dyDescent="0.3">
      <c r="C2583" s="32"/>
      <c r="J2583" s="54"/>
      <c r="K2583" s="54"/>
      <c r="L2583" s="54"/>
      <c r="M2583" s="54"/>
    </row>
    <row r="2584" spans="3:13" s="343" customFormat="1" x14ac:dyDescent="0.3">
      <c r="C2584" s="32"/>
      <c r="J2584" s="54"/>
      <c r="K2584" s="54"/>
      <c r="L2584" s="54"/>
      <c r="M2584" s="54"/>
    </row>
    <row r="2585" spans="3:13" s="343" customFormat="1" x14ac:dyDescent="0.3">
      <c r="C2585" s="32"/>
      <c r="J2585" s="54"/>
      <c r="K2585" s="54"/>
      <c r="L2585" s="54"/>
      <c r="M2585" s="54"/>
    </row>
    <row r="2586" spans="3:13" s="343" customFormat="1" x14ac:dyDescent="0.3">
      <c r="C2586" s="32"/>
      <c r="J2586" s="54"/>
      <c r="K2586" s="54"/>
      <c r="L2586" s="54"/>
      <c r="M2586" s="54"/>
    </row>
    <row r="2587" spans="3:13" s="343" customFormat="1" x14ac:dyDescent="0.3">
      <c r="C2587" s="32"/>
      <c r="J2587" s="54"/>
      <c r="K2587" s="54"/>
      <c r="L2587" s="54"/>
      <c r="M2587" s="54"/>
    </row>
    <row r="2588" spans="3:13" s="343" customFormat="1" x14ac:dyDescent="0.3">
      <c r="C2588" s="32"/>
      <c r="J2588" s="54"/>
      <c r="K2588" s="54"/>
      <c r="L2588" s="54"/>
      <c r="M2588" s="54"/>
    </row>
    <row r="2589" spans="3:13" s="343" customFormat="1" x14ac:dyDescent="0.3">
      <c r="C2589" s="32"/>
      <c r="J2589" s="54"/>
      <c r="K2589" s="54"/>
      <c r="L2589" s="54"/>
      <c r="M2589" s="54"/>
    </row>
    <row r="2590" spans="3:13" s="343" customFormat="1" x14ac:dyDescent="0.3">
      <c r="C2590" s="32"/>
      <c r="J2590" s="54"/>
      <c r="K2590" s="54"/>
      <c r="L2590" s="54"/>
      <c r="M2590" s="54"/>
    </row>
    <row r="2591" spans="3:13" s="343" customFormat="1" x14ac:dyDescent="0.3">
      <c r="C2591" s="32"/>
      <c r="J2591" s="54"/>
      <c r="K2591" s="54"/>
      <c r="L2591" s="54"/>
      <c r="M2591" s="54"/>
    </row>
    <row r="2592" spans="3:13" s="343" customFormat="1" x14ac:dyDescent="0.3">
      <c r="C2592" s="32"/>
      <c r="J2592" s="54"/>
      <c r="K2592" s="54"/>
      <c r="L2592" s="54"/>
      <c r="M2592" s="54"/>
    </row>
    <row r="2593" spans="3:13" s="343" customFormat="1" x14ac:dyDescent="0.3">
      <c r="C2593" s="32"/>
      <c r="J2593" s="54"/>
      <c r="K2593" s="54"/>
      <c r="L2593" s="54"/>
      <c r="M2593" s="54"/>
    </row>
    <row r="2594" spans="3:13" s="343" customFormat="1" x14ac:dyDescent="0.3">
      <c r="C2594" s="32"/>
      <c r="J2594" s="54"/>
      <c r="K2594" s="54"/>
      <c r="L2594" s="54"/>
      <c r="M2594" s="54"/>
    </row>
    <row r="2595" spans="3:13" s="343" customFormat="1" x14ac:dyDescent="0.3">
      <c r="C2595" s="32"/>
      <c r="J2595" s="54"/>
      <c r="K2595" s="54"/>
      <c r="L2595" s="54"/>
      <c r="M2595" s="54"/>
    </row>
    <row r="2596" spans="3:13" s="343" customFormat="1" x14ac:dyDescent="0.3">
      <c r="C2596" s="32"/>
      <c r="J2596" s="54"/>
      <c r="K2596" s="54"/>
      <c r="L2596" s="54"/>
      <c r="M2596" s="54"/>
    </row>
    <row r="2597" spans="3:13" s="343" customFormat="1" x14ac:dyDescent="0.3">
      <c r="C2597" s="32"/>
      <c r="J2597" s="54"/>
      <c r="K2597" s="54"/>
      <c r="L2597" s="54"/>
      <c r="M2597" s="54"/>
    </row>
    <row r="2598" spans="3:13" s="343" customFormat="1" x14ac:dyDescent="0.3">
      <c r="C2598" s="32"/>
      <c r="J2598" s="54"/>
      <c r="K2598" s="54"/>
      <c r="L2598" s="54"/>
      <c r="M2598" s="54"/>
    </row>
    <row r="2599" spans="3:13" s="343" customFormat="1" x14ac:dyDescent="0.3">
      <c r="C2599" s="32"/>
      <c r="J2599" s="54"/>
      <c r="K2599" s="54"/>
      <c r="L2599" s="54"/>
      <c r="M2599" s="54"/>
    </row>
    <row r="2600" spans="3:13" s="343" customFormat="1" x14ac:dyDescent="0.3">
      <c r="C2600" s="32"/>
      <c r="J2600" s="54"/>
      <c r="K2600" s="54"/>
      <c r="L2600" s="54"/>
      <c r="M2600" s="54"/>
    </row>
    <row r="2601" spans="3:13" s="343" customFormat="1" x14ac:dyDescent="0.3">
      <c r="C2601" s="32"/>
      <c r="J2601" s="54"/>
      <c r="K2601" s="54"/>
      <c r="L2601" s="54"/>
      <c r="M2601" s="54"/>
    </row>
    <row r="2602" spans="3:13" s="343" customFormat="1" x14ac:dyDescent="0.3">
      <c r="C2602" s="32"/>
      <c r="J2602" s="54"/>
      <c r="K2602" s="54"/>
      <c r="L2602" s="54"/>
      <c r="M2602" s="54"/>
    </row>
    <row r="2603" spans="3:13" s="343" customFormat="1" x14ac:dyDescent="0.3">
      <c r="C2603" s="32"/>
      <c r="J2603" s="54"/>
      <c r="K2603" s="54"/>
      <c r="L2603" s="54"/>
      <c r="M2603" s="54"/>
    </row>
    <row r="2604" spans="3:13" s="343" customFormat="1" x14ac:dyDescent="0.3">
      <c r="C2604" s="32"/>
      <c r="J2604" s="54"/>
      <c r="K2604" s="54"/>
      <c r="L2604" s="54"/>
      <c r="M2604" s="54"/>
    </row>
    <row r="2605" spans="3:13" s="343" customFormat="1" x14ac:dyDescent="0.3">
      <c r="C2605" s="32"/>
      <c r="J2605" s="54"/>
      <c r="K2605" s="54"/>
      <c r="L2605" s="54"/>
      <c r="M2605" s="54"/>
    </row>
    <row r="2606" spans="3:13" s="343" customFormat="1" x14ac:dyDescent="0.3">
      <c r="C2606" s="32"/>
      <c r="J2606" s="54"/>
      <c r="K2606" s="54"/>
      <c r="L2606" s="54"/>
      <c r="M2606" s="54"/>
    </row>
    <row r="2607" spans="3:13" s="343" customFormat="1" x14ac:dyDescent="0.3">
      <c r="C2607" s="32"/>
      <c r="J2607" s="54"/>
      <c r="K2607" s="54"/>
      <c r="L2607" s="54"/>
      <c r="M2607" s="54"/>
    </row>
    <row r="2608" spans="3:13" s="343" customFormat="1" x14ac:dyDescent="0.3">
      <c r="C2608" s="32"/>
      <c r="J2608" s="54"/>
      <c r="K2608" s="54"/>
      <c r="L2608" s="54"/>
      <c r="M2608" s="54"/>
    </row>
    <row r="2609" spans="3:13" s="343" customFormat="1" x14ac:dyDescent="0.3">
      <c r="C2609" s="32"/>
      <c r="J2609" s="54"/>
      <c r="K2609" s="54"/>
      <c r="L2609" s="54"/>
      <c r="M2609" s="54"/>
    </row>
    <row r="2610" spans="3:13" s="343" customFormat="1" x14ac:dyDescent="0.3">
      <c r="C2610" s="32"/>
      <c r="J2610" s="54"/>
      <c r="K2610" s="54"/>
      <c r="L2610" s="54"/>
      <c r="M2610" s="54"/>
    </row>
    <row r="2611" spans="3:13" s="343" customFormat="1" x14ac:dyDescent="0.3">
      <c r="C2611" s="32"/>
      <c r="J2611" s="54"/>
      <c r="K2611" s="54"/>
      <c r="L2611" s="54"/>
      <c r="M2611" s="54"/>
    </row>
    <row r="2612" spans="3:13" s="343" customFormat="1" x14ac:dyDescent="0.3">
      <c r="C2612" s="32"/>
      <c r="J2612" s="54"/>
      <c r="K2612" s="54"/>
      <c r="L2612" s="54"/>
      <c r="M2612" s="54"/>
    </row>
    <row r="2613" spans="3:13" s="343" customFormat="1" x14ac:dyDescent="0.3">
      <c r="C2613" s="32"/>
      <c r="J2613" s="54"/>
      <c r="K2613" s="54"/>
      <c r="L2613" s="54"/>
      <c r="M2613" s="54"/>
    </row>
    <row r="2614" spans="3:13" s="343" customFormat="1" x14ac:dyDescent="0.3">
      <c r="C2614" s="32"/>
      <c r="J2614" s="54"/>
      <c r="K2614" s="54"/>
      <c r="L2614" s="54"/>
      <c r="M2614" s="54"/>
    </row>
    <row r="2615" spans="3:13" s="343" customFormat="1" x14ac:dyDescent="0.3">
      <c r="C2615" s="32"/>
      <c r="J2615" s="54"/>
      <c r="K2615" s="54"/>
      <c r="L2615" s="54"/>
      <c r="M2615" s="54"/>
    </row>
    <row r="2616" spans="3:13" s="343" customFormat="1" x14ac:dyDescent="0.3">
      <c r="C2616" s="32"/>
      <c r="J2616" s="54"/>
      <c r="K2616" s="54"/>
      <c r="L2616" s="54"/>
      <c r="M2616" s="54"/>
    </row>
    <row r="2617" spans="3:13" s="343" customFormat="1" x14ac:dyDescent="0.3">
      <c r="C2617" s="32"/>
      <c r="J2617" s="54"/>
      <c r="K2617" s="54"/>
      <c r="L2617" s="54"/>
      <c r="M2617" s="54"/>
    </row>
    <row r="2618" spans="3:13" s="343" customFormat="1" x14ac:dyDescent="0.3">
      <c r="C2618" s="32"/>
      <c r="J2618" s="54"/>
      <c r="K2618" s="54"/>
      <c r="L2618" s="54"/>
      <c r="M2618" s="54"/>
    </row>
    <row r="2619" spans="3:13" s="343" customFormat="1" x14ac:dyDescent="0.3">
      <c r="C2619" s="32"/>
      <c r="J2619" s="54"/>
      <c r="K2619" s="54"/>
      <c r="L2619" s="54"/>
      <c r="M2619" s="54"/>
    </row>
    <row r="2620" spans="3:13" s="343" customFormat="1" x14ac:dyDescent="0.3">
      <c r="C2620" s="32"/>
      <c r="J2620" s="54"/>
      <c r="K2620" s="54"/>
      <c r="L2620" s="54"/>
      <c r="M2620" s="54"/>
    </row>
    <row r="2621" spans="3:13" s="343" customFormat="1" x14ac:dyDescent="0.3">
      <c r="C2621" s="32"/>
      <c r="J2621" s="54"/>
      <c r="K2621" s="54"/>
      <c r="L2621" s="54"/>
      <c r="M2621" s="54"/>
    </row>
    <row r="2622" spans="3:13" s="343" customFormat="1" x14ac:dyDescent="0.3">
      <c r="C2622" s="32"/>
      <c r="J2622" s="54"/>
      <c r="K2622" s="54"/>
      <c r="L2622" s="54"/>
      <c r="M2622" s="54"/>
    </row>
    <row r="2623" spans="3:13" s="343" customFormat="1" x14ac:dyDescent="0.3">
      <c r="C2623" s="32"/>
      <c r="J2623" s="54"/>
      <c r="K2623" s="54"/>
      <c r="L2623" s="54"/>
      <c r="M2623" s="54"/>
    </row>
    <row r="2624" spans="3:13" s="343" customFormat="1" x14ac:dyDescent="0.3">
      <c r="C2624" s="32"/>
      <c r="J2624" s="54"/>
      <c r="K2624" s="54"/>
      <c r="L2624" s="54"/>
      <c r="M2624" s="54"/>
    </row>
    <row r="2625" spans="3:13" s="343" customFormat="1" x14ac:dyDescent="0.3">
      <c r="C2625" s="32"/>
      <c r="J2625" s="54"/>
      <c r="K2625" s="54"/>
      <c r="L2625" s="54"/>
      <c r="M2625" s="54"/>
    </row>
    <row r="2626" spans="3:13" s="343" customFormat="1" x14ac:dyDescent="0.3">
      <c r="C2626" s="32"/>
      <c r="J2626" s="54"/>
      <c r="K2626" s="54"/>
      <c r="L2626" s="54"/>
      <c r="M2626" s="54"/>
    </row>
    <row r="2627" spans="3:13" s="343" customFormat="1" x14ac:dyDescent="0.3">
      <c r="C2627" s="32"/>
      <c r="J2627" s="54"/>
      <c r="K2627" s="54"/>
      <c r="L2627" s="54"/>
      <c r="M2627" s="54"/>
    </row>
    <row r="2628" spans="3:13" s="343" customFormat="1" x14ac:dyDescent="0.3">
      <c r="C2628" s="32"/>
      <c r="J2628" s="54"/>
      <c r="K2628" s="54"/>
      <c r="L2628" s="54"/>
      <c r="M2628" s="54"/>
    </row>
    <row r="2629" spans="3:13" s="343" customFormat="1" x14ac:dyDescent="0.3">
      <c r="C2629" s="32"/>
      <c r="J2629" s="54"/>
      <c r="K2629" s="54"/>
      <c r="L2629" s="54"/>
      <c r="M2629" s="54"/>
    </row>
    <row r="2630" spans="3:13" s="343" customFormat="1" x14ac:dyDescent="0.3">
      <c r="C2630" s="32"/>
      <c r="J2630" s="54"/>
      <c r="K2630" s="54"/>
      <c r="L2630" s="54"/>
      <c r="M2630" s="54"/>
    </row>
    <row r="2631" spans="3:13" s="343" customFormat="1" x14ac:dyDescent="0.3">
      <c r="C2631" s="32"/>
      <c r="J2631" s="54"/>
      <c r="K2631" s="54"/>
      <c r="L2631" s="54"/>
      <c r="M2631" s="54"/>
    </row>
    <row r="2632" spans="3:13" s="343" customFormat="1" x14ac:dyDescent="0.3">
      <c r="C2632" s="32"/>
      <c r="J2632" s="54"/>
      <c r="K2632" s="54"/>
      <c r="L2632" s="54"/>
      <c r="M2632" s="54"/>
    </row>
    <row r="2633" spans="3:13" s="343" customFormat="1" x14ac:dyDescent="0.3">
      <c r="C2633" s="32"/>
      <c r="J2633" s="54"/>
      <c r="K2633" s="54"/>
      <c r="L2633" s="54"/>
      <c r="M2633" s="54"/>
    </row>
    <row r="2634" spans="3:13" s="343" customFormat="1" x14ac:dyDescent="0.3">
      <c r="C2634" s="32"/>
      <c r="J2634" s="54"/>
      <c r="K2634" s="54"/>
      <c r="L2634" s="54"/>
      <c r="M2634" s="54"/>
    </row>
    <row r="2635" spans="3:13" s="343" customFormat="1" x14ac:dyDescent="0.3">
      <c r="C2635" s="32"/>
      <c r="J2635" s="54"/>
      <c r="K2635" s="54"/>
      <c r="L2635" s="54"/>
      <c r="M2635" s="54"/>
    </row>
    <row r="2636" spans="3:13" s="343" customFormat="1" x14ac:dyDescent="0.3">
      <c r="C2636" s="32"/>
      <c r="J2636" s="54"/>
      <c r="K2636" s="54"/>
      <c r="L2636" s="54"/>
      <c r="M2636" s="54"/>
    </row>
    <row r="2637" spans="3:13" s="343" customFormat="1" x14ac:dyDescent="0.3">
      <c r="C2637" s="32"/>
      <c r="J2637" s="54"/>
      <c r="K2637" s="54"/>
      <c r="L2637" s="54"/>
      <c r="M2637" s="54"/>
    </row>
    <row r="2638" spans="3:13" s="343" customFormat="1" x14ac:dyDescent="0.3">
      <c r="C2638" s="32"/>
      <c r="J2638" s="54"/>
      <c r="K2638" s="54"/>
      <c r="L2638" s="54"/>
      <c r="M2638" s="54"/>
    </row>
    <row r="2639" spans="3:13" s="343" customFormat="1" x14ac:dyDescent="0.3">
      <c r="C2639" s="32"/>
      <c r="J2639" s="54"/>
      <c r="K2639" s="54"/>
      <c r="L2639" s="54"/>
      <c r="M2639" s="54"/>
    </row>
    <row r="2640" spans="3:13" s="343" customFormat="1" x14ac:dyDescent="0.3">
      <c r="C2640" s="32"/>
      <c r="J2640" s="54"/>
      <c r="K2640" s="54"/>
      <c r="L2640" s="54"/>
      <c r="M2640" s="54"/>
    </row>
    <row r="2641" spans="3:13" s="343" customFormat="1" x14ac:dyDescent="0.3">
      <c r="C2641" s="32"/>
      <c r="J2641" s="54"/>
      <c r="K2641" s="54"/>
      <c r="L2641" s="54"/>
      <c r="M2641" s="54"/>
    </row>
    <row r="2642" spans="3:13" s="343" customFormat="1" x14ac:dyDescent="0.3">
      <c r="C2642" s="32"/>
      <c r="J2642" s="54"/>
      <c r="K2642" s="54"/>
      <c r="L2642" s="54"/>
      <c r="M2642" s="54"/>
    </row>
    <row r="2643" spans="3:13" s="343" customFormat="1" x14ac:dyDescent="0.3">
      <c r="C2643" s="32"/>
      <c r="J2643" s="54"/>
      <c r="K2643" s="54"/>
      <c r="L2643" s="54"/>
      <c r="M2643" s="54"/>
    </row>
    <row r="2644" spans="3:13" s="343" customFormat="1" x14ac:dyDescent="0.3">
      <c r="C2644" s="32"/>
      <c r="J2644" s="54"/>
      <c r="K2644" s="54"/>
      <c r="L2644" s="54"/>
      <c r="M2644" s="54"/>
    </row>
    <row r="2645" spans="3:13" s="343" customFormat="1" x14ac:dyDescent="0.3">
      <c r="C2645" s="32"/>
      <c r="J2645" s="54"/>
      <c r="K2645" s="54"/>
      <c r="L2645" s="54"/>
      <c r="M2645" s="54"/>
    </row>
    <row r="2646" spans="3:13" s="343" customFormat="1" x14ac:dyDescent="0.3">
      <c r="C2646" s="32"/>
      <c r="J2646" s="54"/>
      <c r="K2646" s="54"/>
      <c r="L2646" s="54"/>
      <c r="M2646" s="54"/>
    </row>
    <row r="2647" spans="3:13" s="343" customFormat="1" x14ac:dyDescent="0.3">
      <c r="C2647" s="32"/>
      <c r="J2647" s="54"/>
      <c r="K2647" s="54"/>
      <c r="L2647" s="54"/>
      <c r="M2647" s="54"/>
    </row>
    <row r="2648" spans="3:13" s="343" customFormat="1" x14ac:dyDescent="0.3">
      <c r="C2648" s="32"/>
      <c r="J2648" s="54"/>
      <c r="K2648" s="54"/>
      <c r="L2648" s="54"/>
      <c r="M2648" s="54"/>
    </row>
    <row r="2649" spans="3:13" s="343" customFormat="1" x14ac:dyDescent="0.3">
      <c r="C2649" s="32"/>
      <c r="J2649" s="54"/>
      <c r="K2649" s="54"/>
      <c r="L2649" s="54"/>
      <c r="M2649" s="54"/>
    </row>
    <row r="2650" spans="3:13" s="343" customFormat="1" x14ac:dyDescent="0.3">
      <c r="C2650" s="32"/>
      <c r="J2650" s="54"/>
      <c r="K2650" s="54"/>
      <c r="L2650" s="54"/>
      <c r="M2650" s="54"/>
    </row>
    <row r="2651" spans="3:13" s="343" customFormat="1" x14ac:dyDescent="0.3">
      <c r="C2651" s="32"/>
      <c r="J2651" s="54"/>
      <c r="K2651" s="54"/>
      <c r="L2651" s="54"/>
      <c r="M2651" s="54"/>
    </row>
    <row r="2652" spans="3:13" s="343" customFormat="1" x14ac:dyDescent="0.3">
      <c r="C2652" s="32"/>
      <c r="J2652" s="54"/>
      <c r="K2652" s="54"/>
      <c r="L2652" s="54"/>
      <c r="M2652" s="54"/>
    </row>
    <row r="2653" spans="3:13" s="343" customFormat="1" x14ac:dyDescent="0.3">
      <c r="C2653" s="32"/>
      <c r="J2653" s="54"/>
      <c r="K2653" s="54"/>
      <c r="L2653" s="54"/>
      <c r="M2653" s="54"/>
    </row>
    <row r="2654" spans="3:13" s="343" customFormat="1" x14ac:dyDescent="0.3">
      <c r="C2654" s="32"/>
      <c r="J2654" s="54"/>
      <c r="K2654" s="54"/>
      <c r="L2654" s="54"/>
      <c r="M2654" s="54"/>
    </row>
    <row r="2655" spans="3:13" s="343" customFormat="1" x14ac:dyDescent="0.3">
      <c r="C2655" s="32"/>
      <c r="J2655" s="54"/>
      <c r="K2655" s="54"/>
      <c r="L2655" s="54"/>
      <c r="M2655" s="54"/>
    </row>
    <row r="2656" spans="3:13" s="343" customFormat="1" x14ac:dyDescent="0.3">
      <c r="C2656" s="32"/>
      <c r="J2656" s="54"/>
      <c r="K2656" s="54"/>
      <c r="L2656" s="54"/>
      <c r="M2656" s="54"/>
    </row>
    <row r="2657" spans="3:13" s="343" customFormat="1" x14ac:dyDescent="0.3">
      <c r="C2657" s="32"/>
      <c r="J2657" s="54"/>
      <c r="K2657" s="54"/>
      <c r="L2657" s="54"/>
      <c r="M2657" s="54"/>
    </row>
    <row r="2658" spans="3:13" s="343" customFormat="1" x14ac:dyDescent="0.3">
      <c r="C2658" s="32"/>
      <c r="J2658" s="54"/>
      <c r="K2658" s="54"/>
      <c r="L2658" s="54"/>
      <c r="M2658" s="54"/>
    </row>
    <row r="2659" spans="3:13" s="343" customFormat="1" x14ac:dyDescent="0.3">
      <c r="C2659" s="32"/>
      <c r="J2659" s="54"/>
      <c r="K2659" s="54"/>
      <c r="L2659" s="54"/>
      <c r="M2659" s="54"/>
    </row>
    <row r="2660" spans="3:13" s="343" customFormat="1" x14ac:dyDescent="0.3">
      <c r="C2660" s="32"/>
      <c r="J2660" s="54"/>
      <c r="K2660" s="54"/>
      <c r="L2660" s="54"/>
      <c r="M2660" s="54"/>
    </row>
    <row r="2661" spans="3:13" s="343" customFormat="1" x14ac:dyDescent="0.3">
      <c r="C2661" s="32"/>
      <c r="J2661" s="54"/>
      <c r="K2661" s="54"/>
      <c r="L2661" s="54"/>
      <c r="M2661" s="54"/>
    </row>
    <row r="2662" spans="3:13" s="343" customFormat="1" x14ac:dyDescent="0.3">
      <c r="C2662" s="32"/>
      <c r="J2662" s="54"/>
      <c r="K2662" s="54"/>
      <c r="L2662" s="54"/>
      <c r="M2662" s="54"/>
    </row>
    <row r="2663" spans="3:13" s="343" customFormat="1" x14ac:dyDescent="0.3">
      <c r="C2663" s="32"/>
      <c r="J2663" s="54"/>
      <c r="K2663" s="54"/>
      <c r="L2663" s="54"/>
      <c r="M2663" s="54"/>
    </row>
    <row r="2664" spans="3:13" s="343" customFormat="1" x14ac:dyDescent="0.3">
      <c r="C2664" s="32"/>
      <c r="J2664" s="54"/>
      <c r="K2664" s="54"/>
      <c r="L2664" s="54"/>
      <c r="M2664" s="54"/>
    </row>
    <row r="2665" spans="3:13" s="343" customFormat="1" x14ac:dyDescent="0.3">
      <c r="C2665" s="32"/>
      <c r="J2665" s="54"/>
      <c r="K2665" s="54"/>
      <c r="L2665" s="54"/>
      <c r="M2665" s="54"/>
    </row>
    <row r="2666" spans="3:13" s="343" customFormat="1" x14ac:dyDescent="0.3">
      <c r="C2666" s="32"/>
      <c r="J2666" s="54"/>
      <c r="K2666" s="54"/>
      <c r="L2666" s="54"/>
      <c r="M2666" s="54"/>
    </row>
    <row r="2667" spans="3:13" s="343" customFormat="1" x14ac:dyDescent="0.3">
      <c r="C2667" s="32"/>
      <c r="J2667" s="54"/>
      <c r="K2667" s="54"/>
      <c r="L2667" s="54"/>
      <c r="M2667" s="54"/>
    </row>
    <row r="2668" spans="3:13" s="343" customFormat="1" x14ac:dyDescent="0.3">
      <c r="C2668" s="32"/>
      <c r="J2668" s="54"/>
      <c r="K2668" s="54"/>
      <c r="L2668" s="54"/>
      <c r="M2668" s="54"/>
    </row>
    <row r="2669" spans="3:13" s="343" customFormat="1" x14ac:dyDescent="0.3">
      <c r="C2669" s="32"/>
      <c r="J2669" s="54"/>
      <c r="K2669" s="54"/>
      <c r="L2669" s="54"/>
      <c r="M2669" s="54"/>
    </row>
    <row r="2670" spans="3:13" s="343" customFormat="1" x14ac:dyDescent="0.3">
      <c r="C2670" s="32"/>
      <c r="J2670" s="54"/>
      <c r="K2670" s="54"/>
      <c r="L2670" s="54"/>
      <c r="M2670" s="54"/>
    </row>
    <row r="2671" spans="3:13" s="343" customFormat="1" x14ac:dyDescent="0.3">
      <c r="C2671" s="32"/>
      <c r="J2671" s="54"/>
      <c r="K2671" s="54"/>
      <c r="L2671" s="54"/>
      <c r="M2671" s="54"/>
    </row>
    <row r="2672" spans="3:13" s="343" customFormat="1" x14ac:dyDescent="0.3">
      <c r="C2672" s="32"/>
      <c r="J2672" s="54"/>
      <c r="K2672" s="54"/>
      <c r="L2672" s="54"/>
      <c r="M2672" s="54"/>
    </row>
    <row r="2673" spans="3:13" s="343" customFormat="1" x14ac:dyDescent="0.3">
      <c r="C2673" s="32"/>
      <c r="J2673" s="54"/>
      <c r="K2673" s="54"/>
      <c r="L2673" s="54"/>
      <c r="M2673" s="54"/>
    </row>
    <row r="2674" spans="3:13" s="343" customFormat="1" x14ac:dyDescent="0.3">
      <c r="C2674" s="32"/>
      <c r="J2674" s="54"/>
      <c r="K2674" s="54"/>
      <c r="L2674" s="54"/>
      <c r="M2674" s="54"/>
    </row>
    <row r="2675" spans="3:13" s="343" customFormat="1" x14ac:dyDescent="0.3">
      <c r="C2675" s="32"/>
      <c r="J2675" s="54"/>
      <c r="K2675" s="54"/>
      <c r="L2675" s="54"/>
      <c r="M2675" s="54"/>
    </row>
    <row r="2676" spans="3:13" s="343" customFormat="1" x14ac:dyDescent="0.3">
      <c r="C2676" s="32"/>
      <c r="J2676" s="54"/>
      <c r="K2676" s="54"/>
      <c r="L2676" s="54"/>
      <c r="M2676" s="54"/>
    </row>
    <row r="2677" spans="3:13" s="343" customFormat="1" x14ac:dyDescent="0.3">
      <c r="C2677" s="32"/>
      <c r="J2677" s="54"/>
      <c r="K2677" s="54"/>
      <c r="L2677" s="54"/>
      <c r="M2677" s="54"/>
    </row>
    <row r="2678" spans="3:13" s="343" customFormat="1" x14ac:dyDescent="0.3">
      <c r="C2678" s="32"/>
      <c r="J2678" s="54"/>
      <c r="K2678" s="54"/>
      <c r="L2678" s="54"/>
      <c r="M2678" s="54"/>
    </row>
    <row r="2679" spans="3:13" s="343" customFormat="1" x14ac:dyDescent="0.3">
      <c r="C2679" s="32"/>
      <c r="J2679" s="54"/>
      <c r="K2679" s="54"/>
      <c r="L2679" s="54"/>
      <c r="M2679" s="54"/>
    </row>
    <row r="2680" spans="3:13" s="343" customFormat="1" x14ac:dyDescent="0.3">
      <c r="C2680" s="32"/>
      <c r="J2680" s="54"/>
      <c r="K2680" s="54"/>
      <c r="L2680" s="54"/>
      <c r="M2680" s="54"/>
    </row>
    <row r="2681" spans="3:13" s="343" customFormat="1" x14ac:dyDescent="0.3">
      <c r="C2681" s="32"/>
      <c r="J2681" s="54"/>
      <c r="K2681" s="54"/>
      <c r="L2681" s="54"/>
      <c r="M2681" s="54"/>
    </row>
    <row r="2682" spans="3:13" s="343" customFormat="1" x14ac:dyDescent="0.3">
      <c r="C2682" s="32"/>
      <c r="J2682" s="54"/>
      <c r="K2682" s="54"/>
      <c r="L2682" s="54"/>
      <c r="M2682" s="54"/>
    </row>
    <row r="2683" spans="3:13" s="343" customFormat="1" x14ac:dyDescent="0.3">
      <c r="C2683" s="32"/>
      <c r="J2683" s="54"/>
      <c r="K2683" s="54"/>
      <c r="L2683" s="54"/>
      <c r="M2683" s="54"/>
    </row>
    <row r="2684" spans="3:13" s="343" customFormat="1" x14ac:dyDescent="0.3">
      <c r="C2684" s="32"/>
      <c r="J2684" s="54"/>
      <c r="K2684" s="54"/>
      <c r="L2684" s="54"/>
      <c r="M2684" s="54"/>
    </row>
    <row r="2685" spans="3:13" s="343" customFormat="1" x14ac:dyDescent="0.3">
      <c r="C2685" s="32"/>
      <c r="J2685" s="54"/>
      <c r="K2685" s="54"/>
      <c r="L2685" s="54"/>
      <c r="M2685" s="54"/>
    </row>
    <row r="2686" spans="3:13" s="343" customFormat="1" x14ac:dyDescent="0.3">
      <c r="C2686" s="32"/>
      <c r="J2686" s="54"/>
      <c r="K2686" s="54"/>
      <c r="L2686" s="54"/>
      <c r="M2686" s="54"/>
    </row>
    <row r="2687" spans="3:13" s="343" customFormat="1" x14ac:dyDescent="0.3">
      <c r="C2687" s="32"/>
      <c r="J2687" s="54"/>
      <c r="K2687" s="54"/>
      <c r="L2687" s="54"/>
      <c r="M2687" s="54"/>
    </row>
    <row r="2688" spans="3:13" s="343" customFormat="1" x14ac:dyDescent="0.3">
      <c r="C2688" s="32"/>
      <c r="J2688" s="54"/>
      <c r="K2688" s="54"/>
      <c r="L2688" s="54"/>
      <c r="M2688" s="54"/>
    </row>
    <row r="2689" spans="3:13" s="343" customFormat="1" x14ac:dyDescent="0.3">
      <c r="C2689" s="32"/>
      <c r="J2689" s="54"/>
      <c r="K2689" s="54"/>
      <c r="L2689" s="54"/>
      <c r="M2689" s="54"/>
    </row>
    <row r="2690" spans="3:13" s="343" customFormat="1" x14ac:dyDescent="0.3">
      <c r="C2690" s="32"/>
      <c r="J2690" s="54"/>
      <c r="K2690" s="54"/>
      <c r="L2690" s="54"/>
      <c r="M2690" s="54"/>
    </row>
    <row r="2691" spans="3:13" s="343" customFormat="1" x14ac:dyDescent="0.3">
      <c r="C2691" s="32"/>
      <c r="J2691" s="54"/>
      <c r="K2691" s="54"/>
      <c r="L2691" s="54"/>
      <c r="M2691" s="54"/>
    </row>
    <row r="2692" spans="3:13" s="343" customFormat="1" x14ac:dyDescent="0.3">
      <c r="C2692" s="32"/>
      <c r="J2692" s="54"/>
      <c r="K2692" s="54"/>
      <c r="L2692" s="54"/>
      <c r="M2692" s="54"/>
    </row>
    <row r="2693" spans="3:13" s="343" customFormat="1" x14ac:dyDescent="0.3">
      <c r="C2693" s="32"/>
      <c r="J2693" s="54"/>
      <c r="K2693" s="54"/>
      <c r="L2693" s="54"/>
      <c r="M2693" s="54"/>
    </row>
    <row r="2694" spans="3:13" s="343" customFormat="1" x14ac:dyDescent="0.3">
      <c r="C2694" s="32"/>
      <c r="J2694" s="54"/>
      <c r="K2694" s="54"/>
      <c r="L2694" s="54"/>
      <c r="M2694" s="54"/>
    </row>
    <row r="2695" spans="3:13" s="343" customFormat="1" x14ac:dyDescent="0.3">
      <c r="C2695" s="32"/>
      <c r="J2695" s="54"/>
      <c r="K2695" s="54"/>
      <c r="L2695" s="54"/>
      <c r="M2695" s="54"/>
    </row>
    <row r="2696" spans="3:13" s="343" customFormat="1" x14ac:dyDescent="0.3">
      <c r="C2696" s="32"/>
      <c r="J2696" s="54"/>
      <c r="K2696" s="54"/>
      <c r="L2696" s="54"/>
      <c r="M2696" s="54"/>
    </row>
    <row r="2697" spans="3:13" s="343" customFormat="1" x14ac:dyDescent="0.3">
      <c r="C2697" s="32"/>
      <c r="J2697" s="54"/>
      <c r="K2697" s="54"/>
      <c r="L2697" s="54"/>
      <c r="M2697" s="54"/>
    </row>
    <row r="2698" spans="3:13" s="343" customFormat="1" x14ac:dyDescent="0.3">
      <c r="C2698" s="32"/>
      <c r="J2698" s="54"/>
      <c r="K2698" s="54"/>
      <c r="L2698" s="54"/>
      <c r="M2698" s="54"/>
    </row>
    <row r="2699" spans="3:13" s="343" customFormat="1" x14ac:dyDescent="0.3">
      <c r="C2699" s="32"/>
      <c r="J2699" s="54"/>
      <c r="K2699" s="54"/>
      <c r="L2699" s="54"/>
      <c r="M2699" s="54"/>
    </row>
    <row r="2700" spans="3:13" s="343" customFormat="1" x14ac:dyDescent="0.3">
      <c r="C2700" s="32"/>
      <c r="J2700" s="54"/>
      <c r="K2700" s="54"/>
      <c r="L2700" s="54"/>
      <c r="M2700" s="54"/>
    </row>
    <row r="2701" spans="3:13" s="343" customFormat="1" x14ac:dyDescent="0.3">
      <c r="C2701" s="32"/>
      <c r="J2701" s="54"/>
      <c r="K2701" s="54"/>
      <c r="L2701" s="54"/>
      <c r="M2701" s="54"/>
    </row>
    <row r="2702" spans="3:13" s="343" customFormat="1" x14ac:dyDescent="0.3">
      <c r="C2702" s="32"/>
      <c r="J2702" s="54"/>
      <c r="K2702" s="54"/>
      <c r="L2702" s="54"/>
      <c r="M2702" s="54"/>
    </row>
    <row r="2703" spans="3:13" s="343" customFormat="1" x14ac:dyDescent="0.3">
      <c r="C2703" s="32"/>
      <c r="J2703" s="54"/>
      <c r="K2703" s="54"/>
      <c r="L2703" s="54"/>
      <c r="M2703" s="54"/>
    </row>
    <row r="2704" spans="3:13" s="343" customFormat="1" x14ac:dyDescent="0.3">
      <c r="C2704" s="32"/>
      <c r="J2704" s="54"/>
      <c r="K2704" s="54"/>
      <c r="L2704" s="54"/>
      <c r="M2704" s="54"/>
    </row>
    <row r="2705" spans="3:13" s="343" customFormat="1" x14ac:dyDescent="0.3">
      <c r="C2705" s="32"/>
      <c r="J2705" s="54"/>
      <c r="K2705" s="54"/>
      <c r="L2705" s="54"/>
      <c r="M2705" s="54"/>
    </row>
    <row r="2706" spans="3:13" s="343" customFormat="1" x14ac:dyDescent="0.3">
      <c r="C2706" s="32"/>
      <c r="J2706" s="54"/>
      <c r="K2706" s="54"/>
      <c r="L2706" s="54"/>
      <c r="M2706" s="54"/>
    </row>
    <row r="2707" spans="3:13" s="343" customFormat="1" x14ac:dyDescent="0.3">
      <c r="C2707" s="32"/>
      <c r="J2707" s="54"/>
      <c r="K2707" s="54"/>
      <c r="L2707" s="54"/>
      <c r="M2707" s="54"/>
    </row>
    <row r="2708" spans="3:13" s="343" customFormat="1" x14ac:dyDescent="0.3">
      <c r="C2708" s="32"/>
      <c r="J2708" s="54"/>
      <c r="K2708" s="54"/>
      <c r="L2708" s="54"/>
      <c r="M2708" s="54"/>
    </row>
    <row r="2709" spans="3:13" s="343" customFormat="1" x14ac:dyDescent="0.3">
      <c r="C2709" s="32"/>
      <c r="J2709" s="54"/>
      <c r="K2709" s="54"/>
      <c r="L2709" s="54"/>
      <c r="M2709" s="54"/>
    </row>
    <row r="2710" spans="3:13" s="343" customFormat="1" x14ac:dyDescent="0.3">
      <c r="C2710" s="32"/>
      <c r="J2710" s="54"/>
      <c r="K2710" s="54"/>
      <c r="L2710" s="54"/>
      <c r="M2710" s="54"/>
    </row>
    <row r="2711" spans="3:13" s="343" customFormat="1" x14ac:dyDescent="0.3">
      <c r="C2711" s="32"/>
      <c r="J2711" s="54"/>
      <c r="K2711" s="54"/>
      <c r="L2711" s="54"/>
      <c r="M2711" s="54"/>
    </row>
    <row r="2712" spans="3:13" s="343" customFormat="1" x14ac:dyDescent="0.3">
      <c r="C2712" s="32"/>
      <c r="J2712" s="54"/>
      <c r="K2712" s="54"/>
      <c r="L2712" s="54"/>
      <c r="M2712" s="54"/>
    </row>
    <row r="2713" spans="3:13" s="343" customFormat="1" x14ac:dyDescent="0.3">
      <c r="C2713" s="32"/>
      <c r="J2713" s="54"/>
      <c r="K2713" s="54"/>
      <c r="L2713" s="54"/>
      <c r="M2713" s="54"/>
    </row>
    <row r="2714" spans="3:13" s="343" customFormat="1" x14ac:dyDescent="0.3">
      <c r="C2714" s="32"/>
      <c r="J2714" s="54"/>
      <c r="K2714" s="54"/>
      <c r="L2714" s="54"/>
      <c r="M2714" s="54"/>
    </row>
    <row r="2715" spans="3:13" s="343" customFormat="1" x14ac:dyDescent="0.3">
      <c r="C2715" s="32"/>
      <c r="J2715" s="54"/>
      <c r="K2715" s="54"/>
      <c r="L2715" s="54"/>
      <c r="M2715" s="54"/>
    </row>
    <row r="2716" spans="3:13" s="343" customFormat="1" x14ac:dyDescent="0.3">
      <c r="C2716" s="32"/>
      <c r="J2716" s="54"/>
      <c r="K2716" s="54"/>
      <c r="L2716" s="54"/>
      <c r="M2716" s="54"/>
    </row>
    <row r="2717" spans="3:13" s="343" customFormat="1" x14ac:dyDescent="0.3">
      <c r="C2717" s="32"/>
      <c r="J2717" s="54"/>
      <c r="K2717" s="54"/>
      <c r="L2717" s="54"/>
      <c r="M2717" s="54"/>
    </row>
    <row r="2718" spans="3:13" s="343" customFormat="1" x14ac:dyDescent="0.3">
      <c r="C2718" s="32"/>
      <c r="J2718" s="54"/>
      <c r="K2718" s="54"/>
      <c r="L2718" s="54"/>
      <c r="M2718" s="54"/>
    </row>
    <row r="2719" spans="3:13" s="343" customFormat="1" x14ac:dyDescent="0.3">
      <c r="C2719" s="32"/>
      <c r="J2719" s="54"/>
      <c r="K2719" s="54"/>
      <c r="L2719" s="54"/>
      <c r="M2719" s="54"/>
    </row>
    <row r="2720" spans="3:13" s="343" customFormat="1" x14ac:dyDescent="0.3">
      <c r="C2720" s="32"/>
      <c r="J2720" s="54"/>
      <c r="K2720" s="54"/>
      <c r="L2720" s="54"/>
      <c r="M2720" s="54"/>
    </row>
    <row r="2721" spans="3:13" s="343" customFormat="1" x14ac:dyDescent="0.3">
      <c r="C2721" s="32"/>
      <c r="J2721" s="54"/>
      <c r="K2721" s="54"/>
      <c r="L2721" s="54"/>
      <c r="M2721" s="54"/>
    </row>
    <row r="2722" spans="3:13" s="343" customFormat="1" x14ac:dyDescent="0.3">
      <c r="C2722" s="32"/>
      <c r="J2722" s="54"/>
      <c r="K2722" s="54"/>
      <c r="L2722" s="54"/>
      <c r="M2722" s="54"/>
    </row>
    <row r="2723" spans="3:13" s="343" customFormat="1" x14ac:dyDescent="0.3">
      <c r="C2723" s="32"/>
      <c r="J2723" s="54"/>
      <c r="K2723" s="54"/>
      <c r="L2723" s="54"/>
      <c r="M2723" s="54"/>
    </row>
    <row r="2724" spans="3:13" s="343" customFormat="1" x14ac:dyDescent="0.3">
      <c r="C2724" s="32"/>
      <c r="J2724" s="54"/>
      <c r="K2724" s="54"/>
      <c r="L2724" s="54"/>
      <c r="M2724" s="54"/>
    </row>
    <row r="2725" spans="3:13" s="343" customFormat="1" x14ac:dyDescent="0.3">
      <c r="C2725" s="32"/>
      <c r="J2725" s="54"/>
      <c r="K2725" s="54"/>
      <c r="L2725" s="54"/>
      <c r="M2725" s="54"/>
    </row>
    <row r="2726" spans="3:13" s="343" customFormat="1" x14ac:dyDescent="0.3">
      <c r="C2726" s="32"/>
      <c r="J2726" s="54"/>
      <c r="K2726" s="54"/>
      <c r="L2726" s="54"/>
      <c r="M2726" s="54"/>
    </row>
    <row r="2727" spans="3:13" s="343" customFormat="1" x14ac:dyDescent="0.3">
      <c r="C2727" s="32"/>
      <c r="J2727" s="54"/>
      <c r="K2727" s="54"/>
      <c r="L2727" s="54"/>
      <c r="M2727" s="54"/>
    </row>
    <row r="2728" spans="3:13" s="343" customFormat="1" x14ac:dyDescent="0.3">
      <c r="C2728" s="32"/>
      <c r="J2728" s="54"/>
      <c r="K2728" s="54"/>
      <c r="L2728" s="54"/>
      <c r="M2728" s="54"/>
    </row>
    <row r="2729" spans="3:13" s="343" customFormat="1" x14ac:dyDescent="0.3">
      <c r="C2729" s="32"/>
      <c r="J2729" s="54"/>
      <c r="K2729" s="54"/>
      <c r="L2729" s="54"/>
      <c r="M2729" s="54"/>
    </row>
    <row r="2730" spans="3:13" s="343" customFormat="1" x14ac:dyDescent="0.3">
      <c r="C2730" s="32"/>
      <c r="J2730" s="54"/>
      <c r="K2730" s="54"/>
      <c r="L2730" s="54"/>
      <c r="M2730" s="54"/>
    </row>
    <row r="2731" spans="3:13" s="343" customFormat="1" x14ac:dyDescent="0.3">
      <c r="C2731" s="32"/>
      <c r="J2731" s="54"/>
      <c r="K2731" s="54"/>
      <c r="L2731" s="54"/>
      <c r="M2731" s="54"/>
    </row>
    <row r="2732" spans="3:13" s="343" customFormat="1" x14ac:dyDescent="0.3">
      <c r="C2732" s="32"/>
      <c r="J2732" s="54"/>
      <c r="K2732" s="54"/>
      <c r="L2732" s="54"/>
      <c r="M2732" s="54"/>
    </row>
    <row r="2733" spans="3:13" s="343" customFormat="1" x14ac:dyDescent="0.3">
      <c r="C2733" s="32"/>
      <c r="J2733" s="54"/>
      <c r="K2733" s="54"/>
      <c r="L2733" s="54"/>
      <c r="M2733" s="54"/>
    </row>
    <row r="2734" spans="3:13" s="343" customFormat="1" x14ac:dyDescent="0.3">
      <c r="C2734" s="32"/>
      <c r="J2734" s="54"/>
      <c r="K2734" s="54"/>
      <c r="L2734" s="54"/>
      <c r="M2734" s="54"/>
    </row>
    <row r="2735" spans="3:13" s="343" customFormat="1" x14ac:dyDescent="0.3">
      <c r="C2735" s="32"/>
      <c r="J2735" s="54"/>
      <c r="K2735" s="54"/>
      <c r="L2735" s="54"/>
      <c r="M2735" s="54"/>
    </row>
    <row r="2736" spans="3:13" s="343" customFormat="1" x14ac:dyDescent="0.3">
      <c r="C2736" s="32"/>
      <c r="J2736" s="54"/>
      <c r="K2736" s="54"/>
      <c r="L2736" s="54"/>
      <c r="M2736" s="54"/>
    </row>
    <row r="2737" spans="3:13" s="343" customFormat="1" x14ac:dyDescent="0.3">
      <c r="C2737" s="32"/>
      <c r="J2737" s="54"/>
      <c r="K2737" s="54"/>
      <c r="L2737" s="54"/>
      <c r="M2737" s="54"/>
    </row>
    <row r="2738" spans="3:13" s="343" customFormat="1" x14ac:dyDescent="0.3">
      <c r="C2738" s="32"/>
      <c r="J2738" s="54"/>
      <c r="K2738" s="54"/>
      <c r="L2738" s="54"/>
      <c r="M2738" s="54"/>
    </row>
    <row r="2739" spans="3:13" s="343" customFormat="1" x14ac:dyDescent="0.3">
      <c r="C2739" s="32"/>
      <c r="J2739" s="54"/>
      <c r="K2739" s="54"/>
      <c r="L2739" s="54"/>
      <c r="M2739" s="54"/>
    </row>
    <row r="2740" spans="3:13" s="343" customFormat="1" x14ac:dyDescent="0.3">
      <c r="C2740" s="32"/>
      <c r="J2740" s="54"/>
      <c r="K2740" s="54"/>
      <c r="L2740" s="54"/>
      <c r="M2740" s="54"/>
    </row>
    <row r="2741" spans="3:13" s="343" customFormat="1" x14ac:dyDescent="0.3">
      <c r="C2741" s="32"/>
      <c r="J2741" s="54"/>
      <c r="K2741" s="54"/>
      <c r="L2741" s="54"/>
      <c r="M2741" s="54"/>
    </row>
    <row r="2742" spans="3:13" s="343" customFormat="1" x14ac:dyDescent="0.3">
      <c r="C2742" s="32"/>
      <c r="J2742" s="54"/>
      <c r="K2742" s="54"/>
      <c r="L2742" s="54"/>
      <c r="M2742" s="54"/>
    </row>
    <row r="2743" spans="3:13" s="343" customFormat="1" x14ac:dyDescent="0.3">
      <c r="C2743" s="32"/>
      <c r="J2743" s="54"/>
      <c r="K2743" s="54"/>
      <c r="L2743" s="54"/>
      <c r="M2743" s="54"/>
    </row>
    <row r="2744" spans="3:13" s="343" customFormat="1" x14ac:dyDescent="0.3">
      <c r="C2744" s="32"/>
      <c r="J2744" s="54"/>
      <c r="K2744" s="54"/>
      <c r="L2744" s="54"/>
      <c r="M2744" s="54"/>
    </row>
    <row r="2745" spans="3:13" s="343" customFormat="1" x14ac:dyDescent="0.3">
      <c r="C2745" s="32"/>
      <c r="J2745" s="54"/>
      <c r="K2745" s="54"/>
      <c r="L2745" s="54"/>
      <c r="M2745" s="54"/>
    </row>
    <row r="2746" spans="3:13" s="343" customFormat="1" x14ac:dyDescent="0.3">
      <c r="C2746" s="32"/>
      <c r="J2746" s="54"/>
      <c r="K2746" s="54"/>
      <c r="L2746" s="54"/>
      <c r="M2746" s="54"/>
    </row>
    <row r="2747" spans="3:13" s="343" customFormat="1" x14ac:dyDescent="0.3">
      <c r="C2747" s="32"/>
      <c r="J2747" s="54"/>
      <c r="K2747" s="54"/>
      <c r="L2747" s="54"/>
      <c r="M2747" s="54"/>
    </row>
    <row r="2748" spans="3:13" s="343" customFormat="1" x14ac:dyDescent="0.3">
      <c r="C2748" s="32"/>
      <c r="J2748" s="54"/>
      <c r="K2748" s="54"/>
      <c r="L2748" s="54"/>
      <c r="M2748" s="54"/>
    </row>
    <row r="2749" spans="3:13" s="343" customFormat="1" x14ac:dyDescent="0.3">
      <c r="C2749" s="32"/>
      <c r="J2749" s="54"/>
      <c r="K2749" s="54"/>
      <c r="L2749" s="54"/>
      <c r="M2749" s="54"/>
    </row>
    <row r="2750" spans="3:13" s="343" customFormat="1" x14ac:dyDescent="0.3">
      <c r="C2750" s="32"/>
      <c r="J2750" s="54"/>
      <c r="K2750" s="54"/>
      <c r="L2750" s="54"/>
      <c r="M2750" s="54"/>
    </row>
    <row r="2751" spans="3:13" s="343" customFormat="1" x14ac:dyDescent="0.3">
      <c r="C2751" s="32"/>
      <c r="J2751" s="54"/>
      <c r="K2751" s="54"/>
      <c r="L2751" s="54"/>
      <c r="M2751" s="54"/>
    </row>
    <row r="2752" spans="3:13" s="343" customFormat="1" x14ac:dyDescent="0.3">
      <c r="C2752" s="32"/>
      <c r="J2752" s="54"/>
      <c r="K2752" s="54"/>
      <c r="L2752" s="54"/>
      <c r="M2752" s="54"/>
    </row>
    <row r="2753" spans="3:13" s="343" customFormat="1" x14ac:dyDescent="0.3">
      <c r="C2753" s="32"/>
      <c r="J2753" s="54"/>
      <c r="K2753" s="54"/>
      <c r="L2753" s="54"/>
      <c r="M2753" s="54"/>
    </row>
    <row r="2754" spans="3:13" s="343" customFormat="1" x14ac:dyDescent="0.3">
      <c r="C2754" s="32"/>
      <c r="J2754" s="54"/>
      <c r="K2754" s="54"/>
      <c r="L2754" s="54"/>
      <c r="M2754" s="54"/>
    </row>
    <row r="2755" spans="3:13" s="343" customFormat="1" x14ac:dyDescent="0.3">
      <c r="C2755" s="32"/>
      <c r="J2755" s="54"/>
      <c r="K2755" s="54"/>
      <c r="L2755" s="54"/>
      <c r="M2755" s="54"/>
    </row>
    <row r="2756" spans="3:13" s="343" customFormat="1" x14ac:dyDescent="0.3">
      <c r="C2756" s="32"/>
      <c r="J2756" s="54"/>
      <c r="K2756" s="54"/>
      <c r="L2756" s="54"/>
      <c r="M2756" s="54"/>
    </row>
    <row r="2757" spans="3:13" s="343" customFormat="1" x14ac:dyDescent="0.3">
      <c r="C2757" s="32"/>
      <c r="J2757" s="54"/>
      <c r="K2757" s="54"/>
      <c r="L2757" s="54"/>
      <c r="M2757" s="54"/>
    </row>
    <row r="2758" spans="3:13" s="343" customFormat="1" x14ac:dyDescent="0.3">
      <c r="C2758" s="32"/>
      <c r="J2758" s="54"/>
      <c r="K2758" s="54"/>
      <c r="L2758" s="54"/>
      <c r="M2758" s="54"/>
    </row>
    <row r="2759" spans="3:13" s="343" customFormat="1" x14ac:dyDescent="0.3">
      <c r="C2759" s="32"/>
      <c r="J2759" s="54"/>
      <c r="K2759" s="54"/>
      <c r="L2759" s="54"/>
      <c r="M2759" s="54"/>
    </row>
    <row r="2760" spans="3:13" s="343" customFormat="1" x14ac:dyDescent="0.3">
      <c r="C2760" s="32"/>
      <c r="J2760" s="54"/>
      <c r="K2760" s="54"/>
      <c r="L2760" s="54"/>
      <c r="M2760" s="54"/>
    </row>
    <row r="2761" spans="3:13" s="343" customFormat="1" x14ac:dyDescent="0.3">
      <c r="C2761" s="32"/>
      <c r="J2761" s="54"/>
      <c r="K2761" s="54"/>
      <c r="L2761" s="54"/>
      <c r="M2761" s="54"/>
    </row>
    <row r="2762" spans="3:13" s="343" customFormat="1" x14ac:dyDescent="0.3">
      <c r="C2762" s="32"/>
      <c r="J2762" s="54"/>
      <c r="K2762" s="54"/>
      <c r="L2762" s="54"/>
      <c r="M2762" s="54"/>
    </row>
    <row r="2763" spans="3:13" s="343" customFormat="1" x14ac:dyDescent="0.3">
      <c r="C2763" s="32"/>
      <c r="J2763" s="54"/>
      <c r="K2763" s="54"/>
      <c r="L2763" s="54"/>
      <c r="M2763" s="54"/>
    </row>
    <row r="2764" spans="3:13" s="343" customFormat="1" x14ac:dyDescent="0.3">
      <c r="C2764" s="32"/>
      <c r="J2764" s="54"/>
      <c r="K2764" s="54"/>
      <c r="L2764" s="54"/>
      <c r="M2764" s="54"/>
    </row>
    <row r="2765" spans="3:13" s="343" customFormat="1" x14ac:dyDescent="0.3">
      <c r="C2765" s="32"/>
      <c r="J2765" s="54"/>
      <c r="K2765" s="54"/>
      <c r="L2765" s="54"/>
      <c r="M2765" s="54"/>
    </row>
    <row r="2766" spans="3:13" s="343" customFormat="1" x14ac:dyDescent="0.3">
      <c r="C2766" s="32"/>
      <c r="J2766" s="54"/>
      <c r="K2766" s="54"/>
      <c r="L2766" s="54"/>
      <c r="M2766" s="54"/>
    </row>
    <row r="2767" spans="3:13" s="343" customFormat="1" x14ac:dyDescent="0.3">
      <c r="C2767" s="32"/>
      <c r="J2767" s="54"/>
      <c r="K2767" s="54"/>
      <c r="L2767" s="54"/>
      <c r="M2767" s="54"/>
    </row>
    <row r="2768" spans="3:13" s="343" customFormat="1" x14ac:dyDescent="0.3">
      <c r="C2768" s="32"/>
      <c r="J2768" s="54"/>
      <c r="K2768" s="54"/>
      <c r="L2768" s="54"/>
      <c r="M2768" s="54"/>
    </row>
    <row r="2769" spans="3:13" s="343" customFormat="1" x14ac:dyDescent="0.3">
      <c r="C2769" s="32"/>
      <c r="J2769" s="54"/>
      <c r="K2769" s="54"/>
      <c r="L2769" s="54"/>
      <c r="M2769" s="54"/>
    </row>
    <row r="2770" spans="3:13" s="343" customFormat="1" x14ac:dyDescent="0.3">
      <c r="C2770" s="32"/>
      <c r="J2770" s="54"/>
      <c r="K2770" s="54"/>
      <c r="L2770" s="54"/>
      <c r="M2770" s="54"/>
    </row>
    <row r="2771" spans="3:13" s="343" customFormat="1" x14ac:dyDescent="0.3">
      <c r="C2771" s="32"/>
      <c r="J2771" s="54"/>
      <c r="K2771" s="54"/>
      <c r="L2771" s="54"/>
      <c r="M2771" s="54"/>
    </row>
    <row r="2772" spans="3:13" s="343" customFormat="1" x14ac:dyDescent="0.3">
      <c r="C2772" s="32"/>
      <c r="J2772" s="54"/>
      <c r="K2772" s="54"/>
      <c r="L2772" s="54"/>
      <c r="M2772" s="54"/>
    </row>
    <row r="2773" spans="3:13" s="343" customFormat="1" x14ac:dyDescent="0.3">
      <c r="C2773" s="32"/>
      <c r="J2773" s="54"/>
      <c r="K2773" s="54"/>
      <c r="L2773" s="54"/>
      <c r="M2773" s="54"/>
    </row>
    <row r="2774" spans="3:13" s="343" customFormat="1" x14ac:dyDescent="0.3">
      <c r="C2774" s="32"/>
      <c r="J2774" s="54"/>
      <c r="K2774" s="54"/>
      <c r="L2774" s="54"/>
      <c r="M2774" s="54"/>
    </row>
    <row r="2775" spans="3:13" s="343" customFormat="1" x14ac:dyDescent="0.3">
      <c r="C2775" s="32"/>
      <c r="J2775" s="54"/>
      <c r="K2775" s="54"/>
      <c r="L2775" s="54"/>
      <c r="M2775" s="54"/>
    </row>
    <row r="2776" spans="3:13" s="343" customFormat="1" x14ac:dyDescent="0.3">
      <c r="C2776" s="32"/>
      <c r="J2776" s="54"/>
      <c r="K2776" s="54"/>
      <c r="L2776" s="54"/>
      <c r="M2776" s="54"/>
    </row>
    <row r="2777" spans="3:13" s="343" customFormat="1" x14ac:dyDescent="0.3">
      <c r="C2777" s="32"/>
      <c r="J2777" s="54"/>
      <c r="K2777" s="54"/>
      <c r="L2777" s="54"/>
      <c r="M2777" s="54"/>
    </row>
    <row r="2778" spans="3:13" s="343" customFormat="1" x14ac:dyDescent="0.3">
      <c r="C2778" s="32"/>
      <c r="J2778" s="54"/>
      <c r="K2778" s="54"/>
      <c r="L2778" s="54"/>
      <c r="M2778" s="54"/>
    </row>
    <row r="2779" spans="3:13" s="343" customFormat="1" x14ac:dyDescent="0.3">
      <c r="C2779" s="32"/>
      <c r="J2779" s="54"/>
      <c r="K2779" s="54"/>
      <c r="L2779" s="54"/>
      <c r="M2779" s="54"/>
    </row>
    <row r="2780" spans="3:13" s="343" customFormat="1" x14ac:dyDescent="0.3">
      <c r="C2780" s="32"/>
      <c r="J2780" s="54"/>
      <c r="K2780" s="54"/>
      <c r="L2780" s="54"/>
      <c r="M2780" s="54"/>
    </row>
    <row r="2781" spans="3:13" s="343" customFormat="1" x14ac:dyDescent="0.3">
      <c r="C2781" s="32"/>
      <c r="J2781" s="54"/>
      <c r="K2781" s="54"/>
      <c r="L2781" s="54"/>
      <c r="M2781" s="54"/>
    </row>
    <row r="2782" spans="3:13" s="343" customFormat="1" x14ac:dyDescent="0.3">
      <c r="C2782" s="32"/>
      <c r="J2782" s="54"/>
      <c r="K2782" s="54"/>
      <c r="L2782" s="54"/>
      <c r="M2782" s="54"/>
    </row>
    <row r="2783" spans="3:13" s="343" customFormat="1" x14ac:dyDescent="0.3">
      <c r="C2783" s="32"/>
      <c r="J2783" s="54"/>
      <c r="K2783" s="54"/>
      <c r="L2783" s="54"/>
      <c r="M2783" s="54"/>
    </row>
    <row r="2784" spans="3:13" s="343" customFormat="1" x14ac:dyDescent="0.3">
      <c r="C2784" s="32"/>
      <c r="J2784" s="54"/>
      <c r="K2784" s="54"/>
      <c r="L2784" s="54"/>
      <c r="M2784" s="54"/>
    </row>
    <row r="2785" spans="3:13" s="343" customFormat="1" x14ac:dyDescent="0.3">
      <c r="C2785" s="32"/>
      <c r="J2785" s="54"/>
      <c r="K2785" s="54"/>
      <c r="L2785" s="54"/>
      <c r="M2785" s="54"/>
    </row>
    <row r="2786" spans="3:13" s="343" customFormat="1" x14ac:dyDescent="0.3">
      <c r="C2786" s="32"/>
      <c r="J2786" s="54"/>
      <c r="K2786" s="54"/>
      <c r="L2786" s="54"/>
      <c r="M2786" s="54"/>
    </row>
    <row r="2787" spans="3:13" s="343" customFormat="1" x14ac:dyDescent="0.3">
      <c r="C2787" s="32"/>
      <c r="J2787" s="54"/>
      <c r="K2787" s="54"/>
      <c r="L2787" s="54"/>
      <c r="M2787" s="54"/>
    </row>
    <row r="2788" spans="3:13" s="343" customFormat="1" x14ac:dyDescent="0.3">
      <c r="C2788" s="32"/>
      <c r="J2788" s="54"/>
      <c r="K2788" s="54"/>
      <c r="L2788" s="54"/>
      <c r="M2788" s="54"/>
    </row>
    <row r="2789" spans="3:13" s="343" customFormat="1" x14ac:dyDescent="0.3">
      <c r="C2789" s="32"/>
      <c r="J2789" s="54"/>
      <c r="K2789" s="54"/>
      <c r="L2789" s="54"/>
      <c r="M2789" s="54"/>
    </row>
    <row r="2790" spans="3:13" s="343" customFormat="1" x14ac:dyDescent="0.3">
      <c r="C2790" s="32"/>
      <c r="J2790" s="54"/>
      <c r="K2790" s="54"/>
      <c r="L2790" s="54"/>
      <c r="M2790" s="54"/>
    </row>
    <row r="2791" spans="3:13" s="343" customFormat="1" x14ac:dyDescent="0.3">
      <c r="C2791" s="32"/>
      <c r="J2791" s="54"/>
      <c r="K2791" s="54"/>
      <c r="L2791" s="54"/>
      <c r="M2791" s="54"/>
    </row>
    <row r="2792" spans="3:13" s="343" customFormat="1" x14ac:dyDescent="0.3">
      <c r="C2792" s="32"/>
      <c r="J2792" s="54"/>
      <c r="K2792" s="54"/>
      <c r="L2792" s="54"/>
      <c r="M2792" s="54"/>
    </row>
    <row r="2793" spans="3:13" s="343" customFormat="1" x14ac:dyDescent="0.3">
      <c r="C2793" s="32"/>
      <c r="J2793" s="54"/>
      <c r="K2793" s="54"/>
      <c r="L2793" s="54"/>
      <c r="M2793" s="54"/>
    </row>
    <row r="2794" spans="3:13" s="343" customFormat="1" x14ac:dyDescent="0.3">
      <c r="C2794" s="32"/>
      <c r="J2794" s="54"/>
      <c r="K2794" s="54"/>
      <c r="L2794" s="54"/>
      <c r="M2794" s="54"/>
    </row>
    <row r="2795" spans="3:13" s="343" customFormat="1" x14ac:dyDescent="0.3">
      <c r="C2795" s="32"/>
      <c r="J2795" s="54"/>
      <c r="K2795" s="54"/>
      <c r="L2795" s="54"/>
      <c r="M2795" s="54"/>
    </row>
    <row r="2796" spans="3:13" s="343" customFormat="1" x14ac:dyDescent="0.3">
      <c r="C2796" s="32"/>
      <c r="J2796" s="54"/>
      <c r="K2796" s="54"/>
      <c r="L2796" s="54"/>
      <c r="M2796" s="54"/>
    </row>
    <row r="2797" spans="3:13" s="343" customFormat="1" x14ac:dyDescent="0.3">
      <c r="C2797" s="32"/>
      <c r="J2797" s="54"/>
      <c r="K2797" s="54"/>
      <c r="L2797" s="54"/>
      <c r="M2797" s="54"/>
    </row>
    <row r="2798" spans="3:13" s="343" customFormat="1" x14ac:dyDescent="0.3">
      <c r="C2798" s="32"/>
      <c r="J2798" s="54"/>
      <c r="K2798" s="54"/>
      <c r="L2798" s="54"/>
      <c r="M2798" s="54"/>
    </row>
    <row r="2799" spans="3:13" s="343" customFormat="1" x14ac:dyDescent="0.3">
      <c r="C2799" s="32"/>
      <c r="J2799" s="54"/>
      <c r="K2799" s="54"/>
      <c r="L2799" s="54"/>
      <c r="M2799" s="54"/>
    </row>
    <row r="2800" spans="3:13" s="343" customFormat="1" x14ac:dyDescent="0.3">
      <c r="C2800" s="32"/>
      <c r="J2800" s="54"/>
      <c r="K2800" s="54"/>
      <c r="L2800" s="54"/>
      <c r="M2800" s="54"/>
    </row>
    <row r="2801" spans="3:13" s="343" customFormat="1" x14ac:dyDescent="0.3">
      <c r="C2801" s="32"/>
      <c r="J2801" s="54"/>
      <c r="K2801" s="54"/>
      <c r="L2801" s="54"/>
      <c r="M2801" s="54"/>
    </row>
    <row r="2802" spans="3:13" s="343" customFormat="1" x14ac:dyDescent="0.3">
      <c r="C2802" s="32"/>
      <c r="J2802" s="54"/>
      <c r="K2802" s="54"/>
      <c r="L2802" s="54"/>
      <c r="M2802" s="54"/>
    </row>
    <row r="2803" spans="3:13" s="343" customFormat="1" x14ac:dyDescent="0.3">
      <c r="C2803" s="32"/>
      <c r="J2803" s="54"/>
      <c r="K2803" s="54"/>
      <c r="L2803" s="54"/>
      <c r="M2803" s="54"/>
    </row>
    <row r="2804" spans="3:13" s="343" customFormat="1" x14ac:dyDescent="0.3">
      <c r="C2804" s="32"/>
      <c r="J2804" s="54"/>
      <c r="K2804" s="54"/>
      <c r="L2804" s="54"/>
      <c r="M2804" s="54"/>
    </row>
    <row r="2805" spans="3:13" s="343" customFormat="1" x14ac:dyDescent="0.3">
      <c r="C2805" s="32"/>
      <c r="J2805" s="54"/>
      <c r="K2805" s="54"/>
      <c r="L2805" s="54"/>
      <c r="M2805" s="54"/>
    </row>
    <row r="2806" spans="3:13" s="343" customFormat="1" x14ac:dyDescent="0.3">
      <c r="C2806" s="32"/>
      <c r="J2806" s="54"/>
      <c r="K2806" s="54"/>
      <c r="L2806" s="54"/>
      <c r="M2806" s="54"/>
    </row>
    <row r="2807" spans="3:13" s="343" customFormat="1" x14ac:dyDescent="0.3">
      <c r="C2807" s="32"/>
      <c r="J2807" s="54"/>
      <c r="K2807" s="54"/>
      <c r="L2807" s="54"/>
      <c r="M2807" s="54"/>
    </row>
    <row r="2808" spans="3:13" s="343" customFormat="1" x14ac:dyDescent="0.3">
      <c r="C2808" s="32"/>
      <c r="J2808" s="54"/>
      <c r="K2808" s="54"/>
      <c r="L2808" s="54"/>
      <c r="M2808" s="54"/>
    </row>
    <row r="2809" spans="3:13" s="343" customFormat="1" x14ac:dyDescent="0.3">
      <c r="C2809" s="32"/>
      <c r="J2809" s="54"/>
      <c r="K2809" s="54"/>
      <c r="L2809" s="54"/>
      <c r="M2809" s="54"/>
    </row>
    <row r="2810" spans="3:13" s="343" customFormat="1" x14ac:dyDescent="0.3">
      <c r="C2810" s="32"/>
      <c r="J2810" s="54"/>
      <c r="K2810" s="54"/>
      <c r="L2810" s="54"/>
      <c r="M2810" s="54"/>
    </row>
    <row r="2811" spans="3:13" s="343" customFormat="1" x14ac:dyDescent="0.3">
      <c r="C2811" s="32"/>
      <c r="J2811" s="54"/>
      <c r="K2811" s="54"/>
      <c r="L2811" s="54"/>
      <c r="M2811" s="54"/>
    </row>
    <row r="2812" spans="3:13" s="343" customFormat="1" x14ac:dyDescent="0.3">
      <c r="C2812" s="32"/>
      <c r="J2812" s="54"/>
      <c r="K2812" s="54"/>
      <c r="L2812" s="54"/>
      <c r="M2812" s="54"/>
    </row>
    <row r="2813" spans="3:13" s="343" customFormat="1" x14ac:dyDescent="0.3">
      <c r="C2813" s="32"/>
      <c r="J2813" s="54"/>
      <c r="K2813" s="54"/>
      <c r="L2813" s="54"/>
      <c r="M2813" s="54"/>
    </row>
    <row r="2814" spans="3:13" s="343" customFormat="1" x14ac:dyDescent="0.3">
      <c r="C2814" s="32"/>
      <c r="J2814" s="54"/>
      <c r="K2814" s="54"/>
      <c r="L2814" s="54"/>
      <c r="M2814" s="54"/>
    </row>
    <row r="2815" spans="3:13" s="343" customFormat="1" x14ac:dyDescent="0.3">
      <c r="C2815" s="32"/>
      <c r="J2815" s="54"/>
      <c r="K2815" s="54"/>
      <c r="L2815" s="54"/>
      <c r="M2815" s="54"/>
    </row>
    <row r="2816" spans="3:13" s="343" customFormat="1" x14ac:dyDescent="0.3">
      <c r="C2816" s="32"/>
      <c r="J2816" s="54"/>
      <c r="K2816" s="54"/>
      <c r="L2816" s="54"/>
      <c r="M2816" s="54"/>
    </row>
    <row r="2817" spans="3:13" s="343" customFormat="1" x14ac:dyDescent="0.3">
      <c r="C2817" s="32"/>
      <c r="J2817" s="54"/>
      <c r="K2817" s="54"/>
      <c r="L2817" s="54"/>
      <c r="M2817" s="54"/>
    </row>
    <row r="2818" spans="3:13" s="343" customFormat="1" x14ac:dyDescent="0.3">
      <c r="C2818" s="32"/>
      <c r="J2818" s="54"/>
      <c r="K2818" s="54"/>
      <c r="L2818" s="54"/>
      <c r="M2818" s="54"/>
    </row>
    <row r="2819" spans="3:13" s="343" customFormat="1" x14ac:dyDescent="0.3">
      <c r="C2819" s="32"/>
      <c r="J2819" s="54"/>
      <c r="K2819" s="54"/>
      <c r="L2819" s="54"/>
      <c r="M2819" s="54"/>
    </row>
    <row r="2820" spans="3:13" s="343" customFormat="1" x14ac:dyDescent="0.3">
      <c r="C2820" s="32"/>
      <c r="J2820" s="54"/>
      <c r="K2820" s="54"/>
      <c r="L2820" s="54"/>
      <c r="M2820" s="54"/>
    </row>
    <row r="2821" spans="3:13" s="343" customFormat="1" x14ac:dyDescent="0.3">
      <c r="C2821" s="32"/>
      <c r="J2821" s="54"/>
      <c r="K2821" s="54"/>
      <c r="L2821" s="54"/>
      <c r="M2821" s="54"/>
    </row>
    <row r="2822" spans="3:13" s="343" customFormat="1" x14ac:dyDescent="0.3">
      <c r="C2822" s="32"/>
      <c r="J2822" s="54"/>
      <c r="K2822" s="54"/>
      <c r="L2822" s="54"/>
      <c r="M2822" s="54"/>
    </row>
    <row r="2823" spans="3:13" s="343" customFormat="1" x14ac:dyDescent="0.3">
      <c r="C2823" s="32"/>
      <c r="J2823" s="54"/>
      <c r="K2823" s="54"/>
      <c r="L2823" s="54"/>
      <c r="M2823" s="54"/>
    </row>
    <row r="2824" spans="3:13" s="343" customFormat="1" x14ac:dyDescent="0.3">
      <c r="C2824" s="32"/>
      <c r="J2824" s="54"/>
      <c r="K2824" s="54"/>
      <c r="L2824" s="54"/>
      <c r="M2824" s="54"/>
    </row>
    <row r="2825" spans="3:13" s="343" customFormat="1" x14ac:dyDescent="0.3">
      <c r="C2825" s="32"/>
      <c r="J2825" s="54"/>
      <c r="K2825" s="54"/>
      <c r="L2825" s="54"/>
      <c r="M2825" s="54"/>
    </row>
    <row r="2826" spans="3:13" s="343" customFormat="1" x14ac:dyDescent="0.3">
      <c r="C2826" s="32"/>
      <c r="J2826" s="54"/>
      <c r="K2826" s="54"/>
      <c r="L2826" s="54"/>
      <c r="M2826" s="54"/>
    </row>
    <row r="2827" spans="3:13" s="343" customFormat="1" x14ac:dyDescent="0.3">
      <c r="C2827" s="32"/>
      <c r="J2827" s="54"/>
      <c r="K2827" s="54"/>
      <c r="L2827" s="54"/>
      <c r="M2827" s="54"/>
    </row>
    <row r="2828" spans="3:13" s="343" customFormat="1" x14ac:dyDescent="0.3">
      <c r="C2828" s="32"/>
      <c r="J2828" s="54"/>
      <c r="K2828" s="54"/>
      <c r="L2828" s="54"/>
      <c r="M2828" s="54"/>
    </row>
    <row r="2829" spans="3:13" s="343" customFormat="1" x14ac:dyDescent="0.3">
      <c r="C2829" s="32"/>
      <c r="J2829" s="54"/>
      <c r="K2829" s="54"/>
      <c r="L2829" s="54"/>
      <c r="M2829" s="54"/>
    </row>
    <row r="2830" spans="3:13" s="343" customFormat="1" x14ac:dyDescent="0.3">
      <c r="C2830" s="32"/>
      <c r="J2830" s="54"/>
      <c r="K2830" s="54"/>
      <c r="L2830" s="54"/>
      <c r="M2830" s="54"/>
    </row>
    <row r="2831" spans="3:13" s="343" customFormat="1" x14ac:dyDescent="0.3">
      <c r="C2831" s="32"/>
      <c r="J2831" s="54"/>
      <c r="K2831" s="54"/>
      <c r="L2831" s="54"/>
      <c r="M2831" s="54"/>
    </row>
    <row r="2832" spans="3:13" s="343" customFormat="1" x14ac:dyDescent="0.3">
      <c r="C2832" s="32"/>
      <c r="J2832" s="54"/>
      <c r="K2832" s="54"/>
      <c r="L2832" s="54"/>
      <c r="M2832" s="54"/>
    </row>
    <row r="2833" spans="3:13" s="343" customFormat="1" x14ac:dyDescent="0.3">
      <c r="C2833" s="32"/>
      <c r="J2833" s="54"/>
      <c r="K2833" s="54"/>
      <c r="L2833" s="54"/>
      <c r="M2833" s="54"/>
    </row>
    <row r="2834" spans="3:13" s="343" customFormat="1" x14ac:dyDescent="0.3">
      <c r="C2834" s="32"/>
      <c r="J2834" s="54"/>
      <c r="K2834" s="54"/>
      <c r="L2834" s="54"/>
      <c r="M2834" s="54"/>
    </row>
    <row r="2835" spans="3:13" s="343" customFormat="1" x14ac:dyDescent="0.3">
      <c r="C2835" s="32"/>
      <c r="J2835" s="54"/>
      <c r="K2835" s="54"/>
      <c r="L2835" s="54"/>
      <c r="M2835" s="54"/>
    </row>
    <row r="2836" spans="3:13" s="343" customFormat="1" x14ac:dyDescent="0.3">
      <c r="C2836" s="32"/>
      <c r="J2836" s="54"/>
      <c r="K2836" s="54"/>
      <c r="L2836" s="54"/>
      <c r="M2836" s="54"/>
    </row>
    <row r="2837" spans="3:13" s="343" customFormat="1" x14ac:dyDescent="0.3">
      <c r="C2837" s="32"/>
      <c r="J2837" s="54"/>
      <c r="K2837" s="54"/>
      <c r="L2837" s="54"/>
      <c r="M2837" s="54"/>
    </row>
    <row r="2838" spans="3:13" s="343" customFormat="1" x14ac:dyDescent="0.3">
      <c r="C2838" s="32"/>
      <c r="J2838" s="54"/>
      <c r="K2838" s="54"/>
      <c r="L2838" s="54"/>
      <c r="M2838" s="54"/>
    </row>
    <row r="2839" spans="3:13" s="343" customFormat="1" x14ac:dyDescent="0.3">
      <c r="C2839" s="32"/>
      <c r="J2839" s="54"/>
      <c r="K2839" s="54"/>
      <c r="L2839" s="54"/>
      <c r="M2839" s="54"/>
    </row>
    <row r="2840" spans="3:13" s="343" customFormat="1" x14ac:dyDescent="0.3">
      <c r="C2840" s="32"/>
      <c r="J2840" s="54"/>
      <c r="K2840" s="54"/>
      <c r="L2840" s="54"/>
      <c r="M2840" s="54"/>
    </row>
    <row r="2841" spans="3:13" s="343" customFormat="1" x14ac:dyDescent="0.3">
      <c r="C2841" s="32"/>
      <c r="J2841" s="54"/>
      <c r="K2841" s="54"/>
      <c r="L2841" s="54"/>
      <c r="M2841" s="54"/>
    </row>
    <row r="2842" spans="3:13" s="343" customFormat="1" x14ac:dyDescent="0.3">
      <c r="C2842" s="32"/>
      <c r="J2842" s="54"/>
      <c r="K2842" s="54"/>
      <c r="L2842" s="54"/>
      <c r="M2842" s="54"/>
    </row>
    <row r="2843" spans="3:13" s="343" customFormat="1" x14ac:dyDescent="0.3">
      <c r="C2843" s="32"/>
      <c r="J2843" s="54"/>
      <c r="K2843" s="54"/>
      <c r="L2843" s="54"/>
      <c r="M2843" s="54"/>
    </row>
    <row r="2844" spans="3:13" s="343" customFormat="1" x14ac:dyDescent="0.3">
      <c r="C2844" s="32"/>
      <c r="J2844" s="54"/>
      <c r="K2844" s="54"/>
      <c r="L2844" s="54"/>
      <c r="M2844" s="54"/>
    </row>
    <row r="2845" spans="3:13" s="343" customFormat="1" x14ac:dyDescent="0.3">
      <c r="C2845" s="32"/>
      <c r="J2845" s="54"/>
      <c r="K2845" s="54"/>
      <c r="L2845" s="54"/>
      <c r="M2845" s="54"/>
    </row>
    <row r="2846" spans="3:13" s="343" customFormat="1" x14ac:dyDescent="0.3">
      <c r="C2846" s="32"/>
      <c r="J2846" s="54"/>
      <c r="K2846" s="54"/>
      <c r="L2846" s="54"/>
      <c r="M2846" s="54"/>
    </row>
    <row r="2847" spans="3:13" s="343" customFormat="1" x14ac:dyDescent="0.3">
      <c r="C2847" s="32"/>
      <c r="J2847" s="54"/>
      <c r="K2847" s="54"/>
      <c r="L2847" s="54"/>
      <c r="M2847" s="54"/>
    </row>
    <row r="2848" spans="3:13" s="343" customFormat="1" x14ac:dyDescent="0.3">
      <c r="C2848" s="32"/>
      <c r="J2848" s="54"/>
      <c r="K2848" s="54"/>
      <c r="L2848" s="54"/>
      <c r="M2848" s="54"/>
    </row>
    <row r="2849" spans="3:13" s="343" customFormat="1" x14ac:dyDescent="0.3">
      <c r="C2849" s="32"/>
      <c r="J2849" s="54"/>
      <c r="K2849" s="54"/>
      <c r="L2849" s="54"/>
      <c r="M2849" s="54"/>
    </row>
    <row r="2850" spans="3:13" s="343" customFormat="1" x14ac:dyDescent="0.3">
      <c r="C2850" s="32"/>
      <c r="J2850" s="54"/>
      <c r="K2850" s="54"/>
      <c r="L2850" s="54"/>
      <c r="M2850" s="54"/>
    </row>
    <row r="2851" spans="3:13" s="343" customFormat="1" x14ac:dyDescent="0.3">
      <c r="C2851" s="32"/>
      <c r="J2851" s="54"/>
      <c r="K2851" s="54"/>
      <c r="L2851" s="54"/>
      <c r="M2851" s="54"/>
    </row>
    <row r="2852" spans="3:13" s="343" customFormat="1" x14ac:dyDescent="0.3">
      <c r="C2852" s="32"/>
      <c r="J2852" s="54"/>
      <c r="K2852" s="54"/>
      <c r="L2852" s="54"/>
      <c r="M2852" s="54"/>
    </row>
    <row r="2853" spans="3:13" s="343" customFormat="1" x14ac:dyDescent="0.3">
      <c r="C2853" s="32"/>
      <c r="J2853" s="54"/>
      <c r="K2853" s="54"/>
      <c r="L2853" s="54"/>
      <c r="M2853" s="54"/>
    </row>
    <row r="2854" spans="3:13" s="343" customFormat="1" x14ac:dyDescent="0.3">
      <c r="C2854" s="32"/>
      <c r="J2854" s="54"/>
      <c r="K2854" s="54"/>
      <c r="L2854" s="54"/>
      <c r="M2854" s="54"/>
    </row>
    <row r="2855" spans="3:13" s="343" customFormat="1" x14ac:dyDescent="0.3">
      <c r="C2855" s="32"/>
      <c r="J2855" s="54"/>
      <c r="K2855" s="54"/>
      <c r="L2855" s="54"/>
      <c r="M2855" s="54"/>
    </row>
    <row r="2856" spans="3:13" s="343" customFormat="1" x14ac:dyDescent="0.3">
      <c r="C2856" s="32"/>
      <c r="J2856" s="54"/>
      <c r="K2856" s="54"/>
      <c r="L2856" s="54"/>
      <c r="M2856" s="54"/>
    </row>
    <row r="2857" spans="3:13" s="343" customFormat="1" x14ac:dyDescent="0.3">
      <c r="C2857" s="32"/>
      <c r="J2857" s="54"/>
      <c r="K2857" s="54"/>
      <c r="L2857" s="54"/>
      <c r="M2857" s="54"/>
    </row>
    <row r="2858" spans="3:13" s="343" customFormat="1" x14ac:dyDescent="0.3">
      <c r="C2858" s="32"/>
      <c r="J2858" s="54"/>
      <c r="K2858" s="54"/>
      <c r="L2858" s="54"/>
      <c r="M2858" s="54"/>
    </row>
    <row r="2859" spans="3:13" s="343" customFormat="1" x14ac:dyDescent="0.3">
      <c r="C2859" s="32"/>
      <c r="J2859" s="54"/>
      <c r="K2859" s="54"/>
      <c r="L2859" s="54"/>
      <c r="M2859" s="54"/>
    </row>
    <row r="2860" spans="3:13" s="343" customFormat="1" x14ac:dyDescent="0.3">
      <c r="C2860" s="32"/>
      <c r="J2860" s="54"/>
      <c r="K2860" s="54"/>
      <c r="L2860" s="54"/>
      <c r="M2860" s="54"/>
    </row>
    <row r="2861" spans="3:13" s="343" customFormat="1" x14ac:dyDescent="0.3">
      <c r="C2861" s="32"/>
      <c r="J2861" s="54"/>
      <c r="K2861" s="54"/>
      <c r="L2861" s="54"/>
      <c r="M2861" s="54"/>
    </row>
    <row r="2862" spans="3:13" s="343" customFormat="1" x14ac:dyDescent="0.3">
      <c r="C2862" s="32"/>
      <c r="J2862" s="54"/>
      <c r="K2862" s="54"/>
      <c r="L2862" s="54"/>
      <c r="M2862" s="54"/>
    </row>
    <row r="2863" spans="3:13" s="343" customFormat="1" x14ac:dyDescent="0.3">
      <c r="C2863" s="32"/>
      <c r="J2863" s="54"/>
      <c r="K2863" s="54"/>
      <c r="L2863" s="54"/>
      <c r="M2863" s="54"/>
    </row>
    <row r="2864" spans="3:13" s="343" customFormat="1" x14ac:dyDescent="0.3">
      <c r="C2864" s="32"/>
      <c r="J2864" s="54"/>
      <c r="K2864" s="54"/>
      <c r="L2864" s="54"/>
      <c r="M2864" s="54"/>
    </row>
    <row r="2865" spans="3:13" s="343" customFormat="1" x14ac:dyDescent="0.3">
      <c r="C2865" s="32"/>
      <c r="J2865" s="54"/>
      <c r="K2865" s="54"/>
      <c r="L2865" s="54"/>
      <c r="M2865" s="54"/>
    </row>
    <row r="2866" spans="3:13" s="343" customFormat="1" x14ac:dyDescent="0.3">
      <c r="C2866" s="32"/>
      <c r="J2866" s="54"/>
      <c r="K2866" s="54"/>
      <c r="L2866" s="54"/>
      <c r="M2866" s="54"/>
    </row>
    <row r="2867" spans="3:13" s="343" customFormat="1" x14ac:dyDescent="0.3">
      <c r="C2867" s="32"/>
      <c r="J2867" s="54"/>
      <c r="K2867" s="54"/>
      <c r="L2867" s="54"/>
      <c r="M2867" s="54"/>
    </row>
    <row r="2868" spans="3:13" s="343" customFormat="1" x14ac:dyDescent="0.3">
      <c r="C2868" s="32"/>
      <c r="J2868" s="54"/>
      <c r="K2868" s="54"/>
      <c r="L2868" s="54"/>
      <c r="M2868" s="54"/>
    </row>
    <row r="2869" spans="3:13" s="343" customFormat="1" x14ac:dyDescent="0.3">
      <c r="C2869" s="32"/>
      <c r="J2869" s="54"/>
      <c r="K2869" s="54"/>
      <c r="L2869" s="54"/>
      <c r="M2869" s="54"/>
    </row>
    <row r="2870" spans="3:13" s="343" customFormat="1" x14ac:dyDescent="0.3">
      <c r="C2870" s="32"/>
      <c r="J2870" s="54"/>
      <c r="K2870" s="54"/>
      <c r="L2870" s="54"/>
      <c r="M2870" s="54"/>
    </row>
    <row r="2871" spans="3:13" s="343" customFormat="1" x14ac:dyDescent="0.3">
      <c r="C2871" s="32"/>
      <c r="J2871" s="54"/>
      <c r="K2871" s="54"/>
      <c r="L2871" s="54"/>
      <c r="M2871" s="54"/>
    </row>
    <row r="2872" spans="3:13" s="343" customFormat="1" x14ac:dyDescent="0.3">
      <c r="C2872" s="32"/>
      <c r="J2872" s="54"/>
      <c r="K2872" s="54"/>
      <c r="L2872" s="54"/>
      <c r="M2872" s="54"/>
    </row>
    <row r="2873" spans="3:13" s="343" customFormat="1" x14ac:dyDescent="0.3">
      <c r="C2873" s="32"/>
      <c r="J2873" s="54"/>
      <c r="K2873" s="54"/>
      <c r="L2873" s="54"/>
      <c r="M2873" s="54"/>
    </row>
    <row r="2874" spans="3:13" s="343" customFormat="1" x14ac:dyDescent="0.3">
      <c r="C2874" s="32"/>
      <c r="J2874" s="54"/>
      <c r="K2874" s="54"/>
      <c r="L2874" s="54"/>
      <c r="M2874" s="54"/>
    </row>
    <row r="2875" spans="3:13" s="343" customFormat="1" x14ac:dyDescent="0.3">
      <c r="C2875" s="32"/>
      <c r="J2875" s="54"/>
      <c r="K2875" s="54"/>
      <c r="L2875" s="54"/>
      <c r="M2875" s="54"/>
    </row>
    <row r="2876" spans="3:13" s="343" customFormat="1" x14ac:dyDescent="0.3">
      <c r="C2876" s="32"/>
      <c r="J2876" s="54"/>
      <c r="K2876" s="54"/>
      <c r="L2876" s="54"/>
      <c r="M2876" s="54"/>
    </row>
    <row r="2877" spans="3:13" s="343" customFormat="1" x14ac:dyDescent="0.3">
      <c r="C2877" s="32"/>
      <c r="J2877" s="54"/>
      <c r="K2877" s="54"/>
      <c r="L2877" s="54"/>
      <c r="M2877" s="54"/>
    </row>
    <row r="2878" spans="3:13" s="343" customFormat="1" x14ac:dyDescent="0.3">
      <c r="C2878" s="32"/>
      <c r="J2878" s="54"/>
      <c r="K2878" s="54"/>
      <c r="L2878" s="54"/>
      <c r="M2878" s="54"/>
    </row>
    <row r="2879" spans="3:13" s="343" customFormat="1" x14ac:dyDescent="0.3">
      <c r="C2879" s="32"/>
      <c r="J2879" s="54"/>
      <c r="K2879" s="54"/>
      <c r="L2879" s="54"/>
      <c r="M2879" s="54"/>
    </row>
    <row r="2880" spans="3:13" s="343" customFormat="1" x14ac:dyDescent="0.3">
      <c r="C2880" s="32"/>
      <c r="J2880" s="54"/>
      <c r="K2880" s="54"/>
      <c r="L2880" s="54"/>
      <c r="M2880" s="54"/>
    </row>
    <row r="2881" spans="3:13" s="343" customFormat="1" x14ac:dyDescent="0.3">
      <c r="C2881" s="32"/>
      <c r="J2881" s="54"/>
      <c r="K2881" s="54"/>
      <c r="L2881" s="54"/>
      <c r="M2881" s="54"/>
    </row>
    <row r="2882" spans="3:13" s="343" customFormat="1" x14ac:dyDescent="0.3">
      <c r="C2882" s="32"/>
      <c r="J2882" s="54"/>
      <c r="K2882" s="54"/>
      <c r="L2882" s="54"/>
      <c r="M2882" s="54"/>
    </row>
    <row r="2883" spans="3:13" s="343" customFormat="1" x14ac:dyDescent="0.3">
      <c r="C2883" s="32"/>
      <c r="J2883" s="54"/>
      <c r="K2883" s="54"/>
      <c r="L2883" s="54"/>
      <c r="M2883" s="54"/>
    </row>
    <row r="2884" spans="3:13" s="343" customFormat="1" x14ac:dyDescent="0.3">
      <c r="C2884" s="32"/>
      <c r="J2884" s="54"/>
      <c r="K2884" s="54"/>
      <c r="L2884" s="54"/>
      <c r="M2884" s="54"/>
    </row>
    <row r="2885" spans="3:13" s="343" customFormat="1" x14ac:dyDescent="0.3">
      <c r="C2885" s="32"/>
      <c r="J2885" s="54"/>
      <c r="K2885" s="54"/>
      <c r="L2885" s="54"/>
      <c r="M2885" s="54"/>
    </row>
    <row r="2886" spans="3:13" s="343" customFormat="1" x14ac:dyDescent="0.3">
      <c r="C2886" s="32"/>
      <c r="J2886" s="54"/>
      <c r="K2886" s="54"/>
      <c r="L2886" s="54"/>
      <c r="M2886" s="54"/>
    </row>
    <row r="2887" spans="3:13" s="343" customFormat="1" x14ac:dyDescent="0.3">
      <c r="C2887" s="32"/>
      <c r="J2887" s="54"/>
      <c r="K2887" s="54"/>
      <c r="L2887" s="54"/>
      <c r="M2887" s="54"/>
    </row>
    <row r="2888" spans="3:13" s="343" customFormat="1" x14ac:dyDescent="0.3">
      <c r="C2888" s="32"/>
      <c r="J2888" s="54"/>
      <c r="K2888" s="54"/>
      <c r="L2888" s="54"/>
      <c r="M2888" s="54"/>
    </row>
    <row r="2889" spans="3:13" s="343" customFormat="1" x14ac:dyDescent="0.3">
      <c r="C2889" s="32"/>
      <c r="J2889" s="54"/>
      <c r="K2889" s="54"/>
      <c r="L2889" s="54"/>
      <c r="M2889" s="54"/>
    </row>
    <row r="2890" spans="3:13" s="343" customFormat="1" x14ac:dyDescent="0.3">
      <c r="C2890" s="32"/>
      <c r="J2890" s="54"/>
      <c r="K2890" s="54"/>
      <c r="L2890" s="54"/>
      <c r="M2890" s="54"/>
    </row>
    <row r="2891" spans="3:13" s="343" customFormat="1" x14ac:dyDescent="0.3">
      <c r="C2891" s="32"/>
      <c r="J2891" s="54"/>
      <c r="K2891" s="54"/>
      <c r="L2891" s="54"/>
      <c r="M2891" s="54"/>
    </row>
    <row r="2892" spans="3:13" s="343" customFormat="1" x14ac:dyDescent="0.3">
      <c r="C2892" s="32"/>
      <c r="J2892" s="54"/>
      <c r="K2892" s="54"/>
      <c r="L2892" s="54"/>
      <c r="M2892" s="54"/>
    </row>
    <row r="2893" spans="3:13" s="343" customFormat="1" x14ac:dyDescent="0.3">
      <c r="C2893" s="32"/>
      <c r="J2893" s="54"/>
      <c r="K2893" s="54"/>
      <c r="L2893" s="54"/>
      <c r="M2893" s="54"/>
    </row>
    <row r="2894" spans="3:13" s="343" customFormat="1" x14ac:dyDescent="0.3">
      <c r="C2894" s="32"/>
      <c r="J2894" s="54"/>
      <c r="K2894" s="54"/>
      <c r="L2894" s="54"/>
      <c r="M2894" s="54"/>
    </row>
    <row r="2895" spans="3:13" s="343" customFormat="1" x14ac:dyDescent="0.3">
      <c r="C2895" s="32"/>
      <c r="J2895" s="54"/>
      <c r="K2895" s="54"/>
      <c r="L2895" s="54"/>
      <c r="M2895" s="54"/>
    </row>
    <row r="2896" spans="3:13" s="343" customFormat="1" x14ac:dyDescent="0.3">
      <c r="C2896" s="32"/>
      <c r="J2896" s="54"/>
      <c r="K2896" s="54"/>
      <c r="L2896" s="54"/>
      <c r="M2896" s="54"/>
    </row>
    <row r="2897" spans="3:13" s="343" customFormat="1" x14ac:dyDescent="0.3">
      <c r="C2897" s="32"/>
      <c r="J2897" s="54"/>
      <c r="K2897" s="54"/>
      <c r="L2897" s="54"/>
      <c r="M2897" s="54"/>
    </row>
    <row r="2898" spans="3:13" s="343" customFormat="1" x14ac:dyDescent="0.3">
      <c r="C2898" s="32"/>
      <c r="J2898" s="54"/>
      <c r="K2898" s="54"/>
      <c r="L2898" s="54"/>
      <c r="M2898" s="54"/>
    </row>
    <row r="2899" spans="3:13" s="343" customFormat="1" x14ac:dyDescent="0.3">
      <c r="C2899" s="32"/>
      <c r="J2899" s="54"/>
      <c r="K2899" s="54"/>
      <c r="L2899" s="54"/>
      <c r="M2899" s="54"/>
    </row>
    <row r="2900" spans="3:13" s="343" customFormat="1" x14ac:dyDescent="0.3">
      <c r="C2900" s="32"/>
      <c r="J2900" s="54"/>
      <c r="K2900" s="54"/>
      <c r="L2900" s="54"/>
      <c r="M2900" s="54"/>
    </row>
    <row r="2901" spans="3:13" s="343" customFormat="1" x14ac:dyDescent="0.3">
      <c r="C2901" s="32"/>
      <c r="J2901" s="54"/>
      <c r="K2901" s="54"/>
      <c r="L2901" s="54"/>
      <c r="M2901" s="54"/>
    </row>
    <row r="2902" spans="3:13" s="343" customFormat="1" x14ac:dyDescent="0.3">
      <c r="C2902" s="32"/>
      <c r="J2902" s="54"/>
      <c r="K2902" s="54"/>
      <c r="L2902" s="54"/>
      <c r="M2902" s="54"/>
    </row>
    <row r="2903" spans="3:13" s="343" customFormat="1" x14ac:dyDescent="0.3">
      <c r="C2903" s="32"/>
      <c r="J2903" s="54"/>
      <c r="K2903" s="54"/>
      <c r="L2903" s="54"/>
      <c r="M2903" s="54"/>
    </row>
    <row r="2904" spans="3:13" s="343" customFormat="1" x14ac:dyDescent="0.3">
      <c r="C2904" s="32"/>
      <c r="J2904" s="54"/>
      <c r="K2904" s="54"/>
      <c r="L2904" s="54"/>
      <c r="M2904" s="54"/>
    </row>
    <row r="2905" spans="3:13" s="343" customFormat="1" x14ac:dyDescent="0.3">
      <c r="C2905" s="32"/>
      <c r="J2905" s="54"/>
      <c r="K2905" s="54"/>
      <c r="L2905" s="54"/>
      <c r="M2905" s="54"/>
    </row>
    <row r="2906" spans="3:13" s="343" customFormat="1" x14ac:dyDescent="0.3">
      <c r="C2906" s="32"/>
      <c r="J2906" s="54"/>
      <c r="K2906" s="54"/>
      <c r="L2906" s="54"/>
      <c r="M2906" s="54"/>
    </row>
    <row r="2907" spans="3:13" s="343" customFormat="1" x14ac:dyDescent="0.3">
      <c r="C2907" s="32"/>
      <c r="J2907" s="54"/>
      <c r="K2907" s="54"/>
      <c r="L2907" s="54"/>
      <c r="M2907" s="54"/>
    </row>
    <row r="2908" spans="3:13" s="343" customFormat="1" x14ac:dyDescent="0.3">
      <c r="C2908" s="32"/>
      <c r="J2908" s="54"/>
      <c r="K2908" s="54"/>
      <c r="L2908" s="54"/>
      <c r="M2908" s="54"/>
    </row>
    <row r="2909" spans="3:13" s="343" customFormat="1" x14ac:dyDescent="0.3">
      <c r="C2909" s="32"/>
      <c r="J2909" s="54"/>
      <c r="K2909" s="54"/>
      <c r="L2909" s="54"/>
      <c r="M2909" s="54"/>
    </row>
    <row r="2910" spans="3:13" s="343" customFormat="1" x14ac:dyDescent="0.3">
      <c r="C2910" s="32"/>
      <c r="J2910" s="54"/>
      <c r="K2910" s="54"/>
      <c r="L2910" s="54"/>
      <c r="M2910" s="54"/>
    </row>
    <row r="2911" spans="3:13" s="343" customFormat="1" x14ac:dyDescent="0.3">
      <c r="C2911" s="32"/>
      <c r="J2911" s="54"/>
      <c r="K2911" s="54"/>
      <c r="L2911" s="54"/>
      <c r="M2911" s="54"/>
    </row>
    <row r="2912" spans="3:13" s="343" customFormat="1" x14ac:dyDescent="0.3">
      <c r="C2912" s="32"/>
      <c r="J2912" s="54"/>
      <c r="K2912" s="54"/>
      <c r="L2912" s="54"/>
      <c r="M2912" s="54"/>
    </row>
    <row r="2913" spans="3:13" s="343" customFormat="1" x14ac:dyDescent="0.3">
      <c r="C2913" s="32"/>
      <c r="J2913" s="54"/>
      <c r="K2913" s="54"/>
      <c r="L2913" s="54"/>
      <c r="M2913" s="54"/>
    </row>
    <row r="2914" spans="3:13" s="343" customFormat="1" x14ac:dyDescent="0.3">
      <c r="C2914" s="32"/>
      <c r="J2914" s="54"/>
      <c r="K2914" s="54"/>
      <c r="L2914" s="54"/>
      <c r="M2914" s="54"/>
    </row>
    <row r="2915" spans="3:13" s="343" customFormat="1" x14ac:dyDescent="0.3">
      <c r="C2915" s="32"/>
      <c r="J2915" s="54"/>
      <c r="K2915" s="54"/>
      <c r="L2915" s="54"/>
      <c r="M2915" s="54"/>
    </row>
    <row r="2916" spans="3:13" s="343" customFormat="1" x14ac:dyDescent="0.3">
      <c r="C2916" s="32"/>
      <c r="J2916" s="54"/>
      <c r="K2916" s="54"/>
      <c r="L2916" s="54"/>
      <c r="M2916" s="54"/>
    </row>
    <row r="2917" spans="3:13" s="343" customFormat="1" x14ac:dyDescent="0.3">
      <c r="C2917" s="32"/>
      <c r="J2917" s="54"/>
      <c r="K2917" s="54"/>
      <c r="L2917" s="54"/>
      <c r="M2917" s="54"/>
    </row>
    <row r="2918" spans="3:13" s="343" customFormat="1" x14ac:dyDescent="0.3">
      <c r="C2918" s="32"/>
      <c r="J2918" s="54"/>
      <c r="K2918" s="54"/>
      <c r="L2918" s="54"/>
      <c r="M2918" s="54"/>
    </row>
    <row r="2919" spans="3:13" s="343" customFormat="1" x14ac:dyDescent="0.3">
      <c r="C2919" s="32"/>
      <c r="J2919" s="54"/>
      <c r="K2919" s="54"/>
      <c r="L2919" s="54"/>
      <c r="M2919" s="54"/>
    </row>
    <row r="2920" spans="3:13" s="343" customFormat="1" x14ac:dyDescent="0.3">
      <c r="C2920" s="32"/>
      <c r="J2920" s="54"/>
      <c r="K2920" s="54"/>
      <c r="L2920" s="54"/>
      <c r="M2920" s="54"/>
    </row>
    <row r="2921" spans="3:13" s="343" customFormat="1" x14ac:dyDescent="0.3">
      <c r="C2921" s="32"/>
      <c r="J2921" s="54"/>
      <c r="K2921" s="54"/>
      <c r="L2921" s="54"/>
      <c r="M2921" s="54"/>
    </row>
    <row r="2922" spans="3:13" s="343" customFormat="1" x14ac:dyDescent="0.3">
      <c r="C2922" s="32"/>
      <c r="J2922" s="54"/>
      <c r="K2922" s="54"/>
      <c r="L2922" s="54"/>
      <c r="M2922" s="54"/>
    </row>
    <row r="2923" spans="3:13" s="343" customFormat="1" x14ac:dyDescent="0.3">
      <c r="C2923" s="32"/>
      <c r="J2923" s="54"/>
      <c r="K2923" s="54"/>
      <c r="L2923" s="54"/>
      <c r="M2923" s="54"/>
    </row>
    <row r="2924" spans="3:13" s="343" customFormat="1" x14ac:dyDescent="0.3">
      <c r="C2924" s="32"/>
      <c r="J2924" s="54"/>
      <c r="K2924" s="54"/>
      <c r="L2924" s="54"/>
      <c r="M2924" s="54"/>
    </row>
    <row r="2925" spans="3:13" s="343" customFormat="1" x14ac:dyDescent="0.3">
      <c r="C2925" s="32"/>
      <c r="J2925" s="54"/>
      <c r="K2925" s="54"/>
      <c r="L2925" s="54"/>
      <c r="M2925" s="54"/>
    </row>
    <row r="2926" spans="3:13" s="343" customFormat="1" x14ac:dyDescent="0.3">
      <c r="C2926" s="32"/>
      <c r="J2926" s="54"/>
      <c r="K2926" s="54"/>
      <c r="L2926" s="54"/>
      <c r="M2926" s="54"/>
    </row>
    <row r="2927" spans="3:13" s="343" customFormat="1" x14ac:dyDescent="0.3">
      <c r="C2927" s="32"/>
      <c r="J2927" s="54"/>
      <c r="K2927" s="54"/>
      <c r="L2927" s="54"/>
      <c r="M2927" s="54"/>
    </row>
    <row r="2928" spans="3:13" s="343" customFormat="1" x14ac:dyDescent="0.3">
      <c r="C2928" s="32"/>
      <c r="J2928" s="54"/>
      <c r="K2928" s="54"/>
      <c r="L2928" s="54"/>
      <c r="M2928" s="54"/>
    </row>
    <row r="2929" spans="3:13" s="343" customFormat="1" x14ac:dyDescent="0.3">
      <c r="C2929" s="32"/>
      <c r="J2929" s="54"/>
      <c r="K2929" s="54"/>
      <c r="L2929" s="54"/>
      <c r="M2929" s="54"/>
    </row>
    <row r="2930" spans="3:13" s="343" customFormat="1" x14ac:dyDescent="0.3">
      <c r="C2930" s="32"/>
      <c r="J2930" s="54"/>
      <c r="K2930" s="54"/>
      <c r="L2930" s="54"/>
      <c r="M2930" s="54"/>
    </row>
    <row r="2931" spans="3:13" s="343" customFormat="1" x14ac:dyDescent="0.3">
      <c r="C2931" s="32"/>
      <c r="J2931" s="54"/>
      <c r="K2931" s="54"/>
      <c r="L2931" s="54"/>
      <c r="M2931" s="54"/>
    </row>
    <row r="2932" spans="3:13" s="343" customFormat="1" x14ac:dyDescent="0.3">
      <c r="C2932" s="32"/>
      <c r="J2932" s="54"/>
      <c r="K2932" s="54"/>
      <c r="L2932" s="54"/>
      <c r="M2932" s="54"/>
    </row>
    <row r="2933" spans="3:13" s="343" customFormat="1" x14ac:dyDescent="0.3">
      <c r="C2933" s="32"/>
      <c r="J2933" s="54"/>
      <c r="K2933" s="54"/>
      <c r="L2933" s="54"/>
      <c r="M2933" s="54"/>
    </row>
    <row r="2934" spans="3:13" s="343" customFormat="1" x14ac:dyDescent="0.3">
      <c r="C2934" s="32"/>
      <c r="J2934" s="54"/>
      <c r="K2934" s="54"/>
      <c r="L2934" s="54"/>
      <c r="M2934" s="54"/>
    </row>
    <row r="2935" spans="3:13" s="343" customFormat="1" x14ac:dyDescent="0.3">
      <c r="C2935" s="32"/>
      <c r="J2935" s="54"/>
      <c r="K2935" s="54"/>
      <c r="L2935" s="54"/>
      <c r="M2935" s="54"/>
    </row>
    <row r="2936" spans="3:13" s="343" customFormat="1" x14ac:dyDescent="0.3">
      <c r="C2936" s="32"/>
      <c r="J2936" s="54"/>
      <c r="K2936" s="54"/>
      <c r="L2936" s="54"/>
      <c r="M2936" s="54"/>
    </row>
    <row r="2937" spans="3:13" s="343" customFormat="1" x14ac:dyDescent="0.3">
      <c r="C2937" s="32"/>
      <c r="J2937" s="54"/>
      <c r="K2937" s="54"/>
      <c r="L2937" s="54"/>
      <c r="M2937" s="54"/>
    </row>
    <row r="2938" spans="3:13" s="343" customFormat="1" x14ac:dyDescent="0.3">
      <c r="C2938" s="32"/>
      <c r="J2938" s="54"/>
      <c r="K2938" s="54"/>
      <c r="L2938" s="54"/>
      <c r="M2938" s="54"/>
    </row>
    <row r="2939" spans="3:13" s="343" customFormat="1" x14ac:dyDescent="0.3">
      <c r="C2939" s="32"/>
      <c r="J2939" s="54"/>
      <c r="K2939" s="54"/>
      <c r="L2939" s="54"/>
      <c r="M2939" s="54"/>
    </row>
    <row r="2940" spans="3:13" s="343" customFormat="1" x14ac:dyDescent="0.3">
      <c r="C2940" s="32"/>
      <c r="J2940" s="54"/>
      <c r="K2940" s="54"/>
      <c r="L2940" s="54"/>
      <c r="M2940" s="54"/>
    </row>
    <row r="2941" spans="3:13" s="343" customFormat="1" x14ac:dyDescent="0.3">
      <c r="C2941" s="32"/>
      <c r="J2941" s="54"/>
      <c r="K2941" s="54"/>
      <c r="L2941" s="54"/>
      <c r="M2941" s="54"/>
    </row>
    <row r="2942" spans="3:13" s="343" customFormat="1" x14ac:dyDescent="0.3">
      <c r="C2942" s="32"/>
      <c r="J2942" s="54"/>
      <c r="K2942" s="54"/>
      <c r="L2942" s="54"/>
      <c r="M2942" s="54"/>
    </row>
    <row r="2943" spans="3:13" s="343" customFormat="1" x14ac:dyDescent="0.3">
      <c r="C2943" s="32"/>
      <c r="J2943" s="54"/>
      <c r="K2943" s="54"/>
      <c r="L2943" s="54"/>
      <c r="M2943" s="54"/>
    </row>
    <row r="2944" spans="3:13" s="343" customFormat="1" x14ac:dyDescent="0.3">
      <c r="C2944" s="32"/>
      <c r="J2944" s="54"/>
      <c r="K2944" s="54"/>
      <c r="L2944" s="54"/>
      <c r="M2944" s="54"/>
    </row>
    <row r="2945" spans="3:13" s="343" customFormat="1" x14ac:dyDescent="0.3">
      <c r="C2945" s="32"/>
      <c r="J2945" s="54"/>
      <c r="K2945" s="54"/>
      <c r="L2945" s="54"/>
      <c r="M2945" s="54"/>
    </row>
    <row r="2946" spans="3:13" s="343" customFormat="1" x14ac:dyDescent="0.3">
      <c r="C2946" s="32"/>
      <c r="J2946" s="54"/>
      <c r="K2946" s="54"/>
      <c r="L2946" s="54"/>
      <c r="M2946" s="54"/>
    </row>
    <row r="2947" spans="3:13" s="343" customFormat="1" x14ac:dyDescent="0.3">
      <c r="C2947" s="32"/>
      <c r="J2947" s="54"/>
      <c r="K2947" s="54"/>
      <c r="L2947" s="54"/>
      <c r="M2947" s="54"/>
    </row>
    <row r="2948" spans="3:13" s="343" customFormat="1" x14ac:dyDescent="0.3">
      <c r="C2948" s="32"/>
      <c r="J2948" s="54"/>
      <c r="K2948" s="54"/>
      <c r="L2948" s="54"/>
      <c r="M2948" s="54"/>
    </row>
    <row r="2949" spans="3:13" s="343" customFormat="1" x14ac:dyDescent="0.3">
      <c r="C2949" s="32"/>
      <c r="J2949" s="54"/>
      <c r="K2949" s="54"/>
      <c r="L2949" s="54"/>
      <c r="M2949" s="54"/>
    </row>
    <row r="2950" spans="3:13" s="343" customFormat="1" x14ac:dyDescent="0.3">
      <c r="C2950" s="32"/>
      <c r="J2950" s="54"/>
      <c r="K2950" s="54"/>
      <c r="L2950" s="54"/>
      <c r="M2950" s="54"/>
    </row>
    <row r="2951" spans="3:13" s="343" customFormat="1" x14ac:dyDescent="0.3">
      <c r="C2951" s="32"/>
      <c r="J2951" s="54"/>
      <c r="K2951" s="54"/>
      <c r="L2951" s="54"/>
      <c r="M2951" s="54"/>
    </row>
    <row r="2952" spans="3:13" s="343" customFormat="1" x14ac:dyDescent="0.3">
      <c r="C2952" s="32"/>
      <c r="J2952" s="54"/>
      <c r="K2952" s="54"/>
      <c r="L2952" s="54"/>
      <c r="M2952" s="54"/>
    </row>
    <row r="2953" spans="3:13" s="343" customFormat="1" x14ac:dyDescent="0.3">
      <c r="C2953" s="32"/>
      <c r="J2953" s="54"/>
      <c r="K2953" s="54"/>
      <c r="L2953" s="54"/>
      <c r="M2953" s="54"/>
    </row>
    <row r="2954" spans="3:13" s="343" customFormat="1" x14ac:dyDescent="0.3">
      <c r="C2954" s="32"/>
      <c r="J2954" s="54"/>
      <c r="K2954" s="54"/>
      <c r="L2954" s="54"/>
      <c r="M2954" s="54"/>
    </row>
    <row r="2955" spans="3:13" s="343" customFormat="1" x14ac:dyDescent="0.3">
      <c r="C2955" s="32"/>
      <c r="J2955" s="54"/>
      <c r="K2955" s="54"/>
      <c r="L2955" s="54"/>
      <c r="M2955" s="54"/>
    </row>
    <row r="2956" spans="3:13" s="343" customFormat="1" x14ac:dyDescent="0.3">
      <c r="C2956" s="32"/>
      <c r="J2956" s="54"/>
      <c r="K2956" s="54"/>
      <c r="L2956" s="54"/>
      <c r="M2956" s="54"/>
    </row>
    <row r="2957" spans="3:13" s="343" customFormat="1" x14ac:dyDescent="0.3">
      <c r="C2957" s="32"/>
      <c r="J2957" s="54"/>
      <c r="K2957" s="54"/>
      <c r="L2957" s="54"/>
      <c r="M2957" s="54"/>
    </row>
    <row r="2958" spans="3:13" s="343" customFormat="1" x14ac:dyDescent="0.3">
      <c r="C2958" s="32"/>
      <c r="J2958" s="54"/>
      <c r="K2958" s="54"/>
      <c r="L2958" s="54"/>
      <c r="M2958" s="54"/>
    </row>
    <row r="2959" spans="3:13" s="343" customFormat="1" x14ac:dyDescent="0.3">
      <c r="C2959" s="32"/>
      <c r="J2959" s="54"/>
      <c r="K2959" s="54"/>
      <c r="L2959" s="54"/>
      <c r="M2959" s="54"/>
    </row>
    <row r="2960" spans="3:13" s="343" customFormat="1" x14ac:dyDescent="0.3">
      <c r="C2960" s="32"/>
      <c r="J2960" s="54"/>
      <c r="K2960" s="54"/>
      <c r="L2960" s="54"/>
      <c r="M2960" s="54"/>
    </row>
    <row r="2961" spans="3:13" s="343" customFormat="1" x14ac:dyDescent="0.3">
      <c r="C2961" s="32"/>
      <c r="J2961" s="54"/>
      <c r="K2961" s="54"/>
      <c r="L2961" s="54"/>
      <c r="M2961" s="54"/>
    </row>
    <row r="2962" spans="3:13" s="343" customFormat="1" x14ac:dyDescent="0.3">
      <c r="C2962" s="32"/>
      <c r="J2962" s="54"/>
      <c r="K2962" s="54"/>
      <c r="L2962" s="54"/>
      <c r="M2962" s="54"/>
    </row>
    <row r="2963" spans="3:13" s="343" customFormat="1" x14ac:dyDescent="0.3">
      <c r="C2963" s="32"/>
      <c r="J2963" s="54"/>
      <c r="K2963" s="54"/>
      <c r="L2963" s="54"/>
      <c r="M2963" s="54"/>
    </row>
    <row r="2964" spans="3:13" s="343" customFormat="1" x14ac:dyDescent="0.3">
      <c r="C2964" s="32"/>
      <c r="J2964" s="54"/>
      <c r="K2964" s="54"/>
      <c r="L2964" s="54"/>
      <c r="M2964" s="54"/>
    </row>
    <row r="2965" spans="3:13" s="343" customFormat="1" x14ac:dyDescent="0.3">
      <c r="C2965" s="32"/>
      <c r="J2965" s="54"/>
      <c r="K2965" s="54"/>
      <c r="L2965" s="54"/>
      <c r="M2965" s="54"/>
    </row>
    <row r="2966" spans="3:13" s="343" customFormat="1" x14ac:dyDescent="0.3">
      <c r="C2966" s="32"/>
      <c r="J2966" s="54"/>
      <c r="K2966" s="54"/>
      <c r="L2966" s="54"/>
      <c r="M2966" s="54"/>
    </row>
    <row r="2967" spans="3:13" s="343" customFormat="1" x14ac:dyDescent="0.3">
      <c r="C2967" s="32"/>
      <c r="J2967" s="54"/>
      <c r="K2967" s="54"/>
      <c r="L2967" s="54"/>
      <c r="M2967" s="54"/>
    </row>
    <row r="2968" spans="3:13" s="343" customFormat="1" x14ac:dyDescent="0.3">
      <c r="C2968" s="32"/>
      <c r="J2968" s="54"/>
      <c r="K2968" s="54"/>
      <c r="L2968" s="54"/>
      <c r="M2968" s="54"/>
    </row>
    <row r="2969" spans="3:13" s="343" customFormat="1" x14ac:dyDescent="0.3">
      <c r="C2969" s="32"/>
      <c r="J2969" s="54"/>
      <c r="K2969" s="54"/>
      <c r="L2969" s="54"/>
      <c r="M2969" s="54"/>
    </row>
    <row r="2970" spans="3:13" s="343" customFormat="1" x14ac:dyDescent="0.3">
      <c r="C2970" s="32"/>
      <c r="J2970" s="54"/>
      <c r="K2970" s="54"/>
      <c r="L2970" s="54"/>
      <c r="M2970" s="54"/>
    </row>
    <row r="2971" spans="3:13" s="343" customFormat="1" x14ac:dyDescent="0.3">
      <c r="C2971" s="32"/>
      <c r="J2971" s="54"/>
      <c r="K2971" s="54"/>
      <c r="L2971" s="54"/>
      <c r="M2971" s="54"/>
    </row>
    <row r="2972" spans="3:13" s="343" customFormat="1" x14ac:dyDescent="0.3">
      <c r="C2972" s="32"/>
      <c r="J2972" s="54"/>
      <c r="K2972" s="54"/>
      <c r="L2972" s="54"/>
      <c r="M2972" s="54"/>
    </row>
    <row r="2973" spans="3:13" s="343" customFormat="1" x14ac:dyDescent="0.3">
      <c r="C2973" s="32"/>
      <c r="J2973" s="54"/>
      <c r="K2973" s="54"/>
      <c r="L2973" s="54"/>
      <c r="M2973" s="54"/>
    </row>
    <row r="2974" spans="3:13" s="343" customFormat="1" x14ac:dyDescent="0.3">
      <c r="C2974" s="32"/>
      <c r="J2974" s="54"/>
      <c r="K2974" s="54"/>
      <c r="L2974" s="54"/>
      <c r="M2974" s="54"/>
    </row>
    <row r="2975" spans="3:13" s="343" customFormat="1" x14ac:dyDescent="0.3">
      <c r="C2975" s="32"/>
      <c r="J2975" s="54"/>
      <c r="K2975" s="54"/>
      <c r="L2975" s="54"/>
      <c r="M2975" s="54"/>
    </row>
    <row r="2976" spans="3:13" s="343" customFormat="1" x14ac:dyDescent="0.3">
      <c r="C2976" s="32"/>
      <c r="J2976" s="54"/>
      <c r="K2976" s="54"/>
      <c r="L2976" s="54"/>
      <c r="M2976" s="54"/>
    </row>
    <row r="2977" spans="3:13" s="343" customFormat="1" x14ac:dyDescent="0.3">
      <c r="C2977" s="32"/>
      <c r="J2977" s="54"/>
      <c r="K2977" s="54"/>
      <c r="L2977" s="54"/>
      <c r="M2977" s="54"/>
    </row>
    <row r="2978" spans="3:13" s="343" customFormat="1" x14ac:dyDescent="0.3">
      <c r="C2978" s="32"/>
      <c r="J2978" s="54"/>
      <c r="K2978" s="54"/>
      <c r="L2978" s="54"/>
      <c r="M2978" s="54"/>
    </row>
    <row r="2979" spans="3:13" s="343" customFormat="1" x14ac:dyDescent="0.3">
      <c r="C2979" s="32"/>
      <c r="J2979" s="54"/>
      <c r="K2979" s="54"/>
      <c r="L2979" s="54"/>
      <c r="M2979" s="54"/>
    </row>
    <row r="2980" spans="3:13" s="343" customFormat="1" x14ac:dyDescent="0.3">
      <c r="C2980" s="32"/>
      <c r="J2980" s="54"/>
      <c r="K2980" s="54"/>
      <c r="L2980" s="54"/>
      <c r="M2980" s="54"/>
    </row>
    <row r="2981" spans="3:13" s="343" customFormat="1" x14ac:dyDescent="0.3">
      <c r="C2981" s="32"/>
      <c r="J2981" s="54"/>
      <c r="K2981" s="54"/>
      <c r="L2981" s="54"/>
      <c r="M2981" s="54"/>
    </row>
    <row r="2982" spans="3:13" s="343" customFormat="1" x14ac:dyDescent="0.3">
      <c r="C2982" s="32"/>
      <c r="J2982" s="54"/>
      <c r="K2982" s="54"/>
      <c r="L2982" s="54"/>
      <c r="M2982" s="54"/>
    </row>
    <row r="2983" spans="3:13" s="343" customFormat="1" x14ac:dyDescent="0.3">
      <c r="C2983" s="32"/>
      <c r="J2983" s="54"/>
      <c r="K2983" s="54"/>
      <c r="L2983" s="54"/>
      <c r="M2983" s="54"/>
    </row>
    <row r="2984" spans="3:13" s="343" customFormat="1" x14ac:dyDescent="0.3">
      <c r="C2984" s="32"/>
      <c r="J2984" s="54"/>
      <c r="K2984" s="54"/>
      <c r="L2984" s="54"/>
      <c r="M2984" s="54"/>
    </row>
    <row r="2985" spans="3:13" s="343" customFormat="1" x14ac:dyDescent="0.3">
      <c r="C2985" s="32"/>
      <c r="J2985" s="54"/>
      <c r="K2985" s="54"/>
      <c r="L2985" s="54"/>
      <c r="M2985" s="54"/>
    </row>
    <row r="2986" spans="3:13" s="343" customFormat="1" x14ac:dyDescent="0.3">
      <c r="C2986" s="32"/>
      <c r="J2986" s="54"/>
      <c r="K2986" s="54"/>
      <c r="L2986" s="54"/>
      <c r="M2986" s="54"/>
    </row>
    <row r="2987" spans="3:13" s="343" customFormat="1" x14ac:dyDescent="0.3">
      <c r="C2987" s="32"/>
      <c r="J2987" s="54"/>
      <c r="K2987" s="54"/>
      <c r="L2987" s="54"/>
      <c r="M2987" s="54"/>
    </row>
    <row r="2988" spans="3:13" s="343" customFormat="1" x14ac:dyDescent="0.3">
      <c r="C2988" s="32"/>
      <c r="J2988" s="54"/>
      <c r="K2988" s="54"/>
      <c r="L2988" s="54"/>
      <c r="M2988" s="54"/>
    </row>
    <row r="2989" spans="3:13" s="343" customFormat="1" x14ac:dyDescent="0.3">
      <c r="C2989" s="32"/>
      <c r="J2989" s="54"/>
      <c r="K2989" s="54"/>
      <c r="L2989" s="54"/>
      <c r="M2989" s="54"/>
    </row>
    <row r="2990" spans="3:13" s="343" customFormat="1" x14ac:dyDescent="0.3">
      <c r="C2990" s="32"/>
      <c r="J2990" s="54"/>
      <c r="K2990" s="54"/>
      <c r="L2990" s="54"/>
      <c r="M2990" s="54"/>
    </row>
    <row r="2991" spans="3:13" s="343" customFormat="1" x14ac:dyDescent="0.3">
      <c r="C2991" s="32"/>
      <c r="J2991" s="54"/>
      <c r="K2991" s="54"/>
      <c r="L2991" s="54"/>
      <c r="M2991" s="54"/>
    </row>
    <row r="2992" spans="3:13" s="343" customFormat="1" x14ac:dyDescent="0.3">
      <c r="C2992" s="32"/>
      <c r="J2992" s="54"/>
      <c r="K2992" s="54"/>
      <c r="L2992" s="54"/>
      <c r="M2992" s="54"/>
    </row>
    <row r="2993" spans="3:13" s="343" customFormat="1" x14ac:dyDescent="0.3">
      <c r="C2993" s="32"/>
      <c r="J2993" s="54"/>
      <c r="K2993" s="54"/>
      <c r="L2993" s="54"/>
      <c r="M2993" s="54"/>
    </row>
    <row r="2994" spans="3:13" s="343" customFormat="1" x14ac:dyDescent="0.3">
      <c r="C2994" s="32"/>
      <c r="J2994" s="54"/>
      <c r="K2994" s="54"/>
      <c r="L2994" s="54"/>
      <c r="M2994" s="54"/>
    </row>
    <row r="2995" spans="3:13" s="343" customFormat="1" x14ac:dyDescent="0.3">
      <c r="C2995" s="32"/>
      <c r="J2995" s="54"/>
      <c r="K2995" s="54"/>
      <c r="L2995" s="54"/>
      <c r="M2995" s="54"/>
    </row>
    <row r="2996" spans="3:13" s="343" customFormat="1" x14ac:dyDescent="0.3">
      <c r="C2996" s="32"/>
      <c r="J2996" s="54"/>
      <c r="K2996" s="54"/>
      <c r="L2996" s="54"/>
      <c r="M2996" s="54"/>
    </row>
    <row r="2997" spans="3:13" s="343" customFormat="1" x14ac:dyDescent="0.3">
      <c r="C2997" s="32"/>
      <c r="J2997" s="54"/>
      <c r="K2997" s="54"/>
      <c r="L2997" s="54"/>
      <c r="M2997" s="54"/>
    </row>
    <row r="2998" spans="3:13" s="343" customFormat="1" x14ac:dyDescent="0.3">
      <c r="C2998" s="32"/>
      <c r="J2998" s="54"/>
      <c r="K2998" s="54"/>
      <c r="L2998" s="54"/>
      <c r="M2998" s="54"/>
    </row>
    <row r="2999" spans="3:13" s="343" customFormat="1" x14ac:dyDescent="0.3">
      <c r="C2999" s="32"/>
      <c r="J2999" s="54"/>
      <c r="K2999" s="54"/>
      <c r="L2999" s="54"/>
      <c r="M2999" s="54"/>
    </row>
    <row r="3000" spans="3:13" s="343" customFormat="1" x14ac:dyDescent="0.3">
      <c r="C3000" s="32"/>
      <c r="J3000" s="54"/>
      <c r="K3000" s="54"/>
      <c r="L3000" s="54"/>
      <c r="M3000" s="54"/>
    </row>
    <row r="3001" spans="3:13" s="343" customFormat="1" x14ac:dyDescent="0.3">
      <c r="C3001" s="32"/>
      <c r="J3001" s="54"/>
      <c r="K3001" s="54"/>
      <c r="L3001" s="54"/>
      <c r="M3001" s="54"/>
    </row>
    <row r="3002" spans="3:13" s="343" customFormat="1" x14ac:dyDescent="0.3">
      <c r="C3002" s="32"/>
      <c r="J3002" s="54"/>
      <c r="K3002" s="54"/>
      <c r="L3002" s="54"/>
      <c r="M3002" s="54"/>
    </row>
    <row r="3003" spans="3:13" s="343" customFormat="1" x14ac:dyDescent="0.3">
      <c r="C3003" s="32"/>
      <c r="J3003" s="54"/>
      <c r="K3003" s="54"/>
      <c r="L3003" s="54"/>
      <c r="M3003" s="54"/>
    </row>
    <row r="3004" spans="3:13" s="343" customFormat="1" x14ac:dyDescent="0.3">
      <c r="C3004" s="32"/>
      <c r="J3004" s="54"/>
      <c r="K3004" s="54"/>
      <c r="L3004" s="54"/>
      <c r="M3004" s="54"/>
    </row>
    <row r="3005" spans="3:13" s="343" customFormat="1" x14ac:dyDescent="0.3">
      <c r="C3005" s="32"/>
      <c r="J3005" s="54"/>
      <c r="K3005" s="54"/>
      <c r="L3005" s="54"/>
      <c r="M3005" s="54"/>
    </row>
    <row r="3006" spans="3:13" s="343" customFormat="1" x14ac:dyDescent="0.3">
      <c r="C3006" s="32"/>
      <c r="J3006" s="54"/>
      <c r="K3006" s="54"/>
      <c r="L3006" s="54"/>
      <c r="M3006" s="54"/>
    </row>
    <row r="3007" spans="3:13" s="343" customFormat="1" x14ac:dyDescent="0.3">
      <c r="C3007" s="32"/>
      <c r="J3007" s="54"/>
      <c r="K3007" s="54"/>
      <c r="L3007" s="54"/>
      <c r="M3007" s="54"/>
    </row>
    <row r="3008" spans="3:13" s="343" customFormat="1" x14ac:dyDescent="0.3">
      <c r="C3008" s="32"/>
      <c r="J3008" s="54"/>
      <c r="K3008" s="54"/>
      <c r="L3008" s="54"/>
      <c r="M3008" s="54"/>
    </row>
    <row r="3009" spans="3:13" s="343" customFormat="1" x14ac:dyDescent="0.3">
      <c r="C3009" s="32"/>
      <c r="J3009" s="54"/>
      <c r="K3009" s="54"/>
      <c r="L3009" s="54"/>
      <c r="M3009" s="54"/>
    </row>
    <row r="3010" spans="3:13" s="343" customFormat="1" x14ac:dyDescent="0.3">
      <c r="C3010" s="32"/>
      <c r="J3010" s="54"/>
      <c r="K3010" s="54"/>
      <c r="L3010" s="54"/>
      <c r="M3010" s="54"/>
    </row>
    <row r="3011" spans="3:13" s="343" customFormat="1" x14ac:dyDescent="0.3">
      <c r="C3011" s="32"/>
      <c r="J3011" s="54"/>
      <c r="K3011" s="54"/>
      <c r="L3011" s="54"/>
      <c r="M3011" s="54"/>
    </row>
    <row r="3012" spans="3:13" s="343" customFormat="1" x14ac:dyDescent="0.3">
      <c r="C3012" s="32"/>
      <c r="J3012" s="54"/>
      <c r="K3012" s="54"/>
      <c r="L3012" s="54"/>
      <c r="M3012" s="54"/>
    </row>
    <row r="3013" spans="3:13" s="343" customFormat="1" x14ac:dyDescent="0.3">
      <c r="C3013" s="32"/>
      <c r="J3013" s="54"/>
      <c r="K3013" s="54"/>
      <c r="L3013" s="54"/>
      <c r="M3013" s="54"/>
    </row>
    <row r="3014" spans="3:13" s="343" customFormat="1" x14ac:dyDescent="0.3">
      <c r="C3014" s="32"/>
      <c r="J3014" s="54"/>
      <c r="K3014" s="54"/>
      <c r="L3014" s="54"/>
      <c r="M3014" s="54"/>
    </row>
    <row r="3015" spans="3:13" s="343" customFormat="1" x14ac:dyDescent="0.3">
      <c r="C3015" s="32"/>
      <c r="J3015" s="54"/>
      <c r="K3015" s="54"/>
      <c r="L3015" s="54"/>
      <c r="M3015" s="54"/>
    </row>
    <row r="3016" spans="3:13" s="343" customFormat="1" x14ac:dyDescent="0.3">
      <c r="C3016" s="32"/>
      <c r="J3016" s="54"/>
      <c r="K3016" s="54"/>
      <c r="L3016" s="54"/>
      <c r="M3016" s="54"/>
    </row>
    <row r="3017" spans="3:13" s="343" customFormat="1" x14ac:dyDescent="0.3">
      <c r="C3017" s="32"/>
      <c r="J3017" s="54"/>
      <c r="K3017" s="54"/>
      <c r="L3017" s="54"/>
      <c r="M3017" s="54"/>
    </row>
    <row r="3018" spans="3:13" s="343" customFormat="1" x14ac:dyDescent="0.3">
      <c r="C3018" s="32"/>
      <c r="J3018" s="54"/>
      <c r="K3018" s="54"/>
      <c r="L3018" s="54"/>
      <c r="M3018" s="54"/>
    </row>
    <row r="3019" spans="3:13" s="343" customFormat="1" x14ac:dyDescent="0.3">
      <c r="C3019" s="32"/>
      <c r="J3019" s="54"/>
      <c r="K3019" s="54"/>
      <c r="L3019" s="54"/>
      <c r="M3019" s="54"/>
    </row>
    <row r="3020" spans="3:13" s="343" customFormat="1" x14ac:dyDescent="0.3">
      <c r="C3020" s="32"/>
      <c r="J3020" s="54"/>
      <c r="K3020" s="54"/>
      <c r="L3020" s="54"/>
      <c r="M3020" s="54"/>
    </row>
    <row r="3021" spans="3:13" s="343" customFormat="1" x14ac:dyDescent="0.3">
      <c r="C3021" s="32"/>
      <c r="J3021" s="54"/>
      <c r="K3021" s="54"/>
      <c r="L3021" s="54"/>
      <c r="M3021" s="54"/>
    </row>
    <row r="3022" spans="3:13" s="343" customFormat="1" x14ac:dyDescent="0.3">
      <c r="C3022" s="32"/>
      <c r="J3022" s="54"/>
      <c r="K3022" s="54"/>
      <c r="L3022" s="54"/>
      <c r="M3022" s="54"/>
    </row>
    <row r="3023" spans="3:13" s="343" customFormat="1" x14ac:dyDescent="0.3">
      <c r="C3023" s="32"/>
      <c r="J3023" s="54"/>
      <c r="K3023" s="54"/>
      <c r="L3023" s="54"/>
      <c r="M3023" s="54"/>
    </row>
    <row r="3024" spans="3:13" s="343" customFormat="1" x14ac:dyDescent="0.3">
      <c r="C3024" s="32"/>
      <c r="J3024" s="54"/>
      <c r="K3024" s="54"/>
      <c r="L3024" s="54"/>
      <c r="M3024" s="54"/>
    </row>
    <row r="3025" spans="3:13" s="343" customFormat="1" x14ac:dyDescent="0.3">
      <c r="C3025" s="32"/>
      <c r="J3025" s="54"/>
      <c r="K3025" s="54"/>
      <c r="L3025" s="54"/>
      <c r="M3025" s="54"/>
    </row>
    <row r="3026" spans="3:13" s="343" customFormat="1" x14ac:dyDescent="0.3">
      <c r="C3026" s="32"/>
      <c r="J3026" s="54"/>
      <c r="K3026" s="54"/>
      <c r="L3026" s="54"/>
      <c r="M3026" s="54"/>
    </row>
    <row r="3027" spans="3:13" s="343" customFormat="1" x14ac:dyDescent="0.3">
      <c r="C3027" s="32"/>
      <c r="J3027" s="54"/>
      <c r="K3027" s="54"/>
      <c r="L3027" s="54"/>
      <c r="M3027" s="54"/>
    </row>
    <row r="3028" spans="3:13" s="343" customFormat="1" x14ac:dyDescent="0.3">
      <c r="C3028" s="32"/>
      <c r="J3028" s="54"/>
      <c r="K3028" s="54"/>
      <c r="L3028" s="54"/>
      <c r="M3028" s="54"/>
    </row>
    <row r="3029" spans="3:13" s="343" customFormat="1" x14ac:dyDescent="0.3">
      <c r="C3029" s="32"/>
      <c r="J3029" s="54"/>
      <c r="K3029" s="54"/>
      <c r="L3029" s="54"/>
      <c r="M3029" s="54"/>
    </row>
    <row r="3030" spans="3:13" s="343" customFormat="1" x14ac:dyDescent="0.3">
      <c r="C3030" s="32"/>
      <c r="J3030" s="54"/>
      <c r="K3030" s="54"/>
      <c r="L3030" s="54"/>
      <c r="M3030" s="54"/>
    </row>
    <row r="3031" spans="3:13" s="343" customFormat="1" x14ac:dyDescent="0.3">
      <c r="C3031" s="32"/>
      <c r="J3031" s="54"/>
      <c r="K3031" s="54"/>
      <c r="L3031" s="54"/>
      <c r="M3031" s="54"/>
    </row>
    <row r="3032" spans="3:13" s="343" customFormat="1" x14ac:dyDescent="0.3">
      <c r="C3032" s="32"/>
      <c r="J3032" s="54"/>
      <c r="K3032" s="54"/>
      <c r="L3032" s="54"/>
      <c r="M3032" s="54"/>
    </row>
    <row r="3033" spans="3:13" s="343" customFormat="1" x14ac:dyDescent="0.3">
      <c r="C3033" s="32"/>
      <c r="J3033" s="54"/>
      <c r="K3033" s="54"/>
      <c r="L3033" s="54"/>
      <c r="M3033" s="54"/>
    </row>
    <row r="3034" spans="3:13" s="343" customFormat="1" x14ac:dyDescent="0.3">
      <c r="C3034" s="32"/>
      <c r="J3034" s="54"/>
      <c r="K3034" s="54"/>
      <c r="L3034" s="54"/>
      <c r="M3034" s="54"/>
    </row>
    <row r="3035" spans="3:13" s="343" customFormat="1" x14ac:dyDescent="0.3">
      <c r="C3035" s="32"/>
      <c r="J3035" s="54"/>
      <c r="K3035" s="54"/>
      <c r="L3035" s="54"/>
      <c r="M3035" s="54"/>
    </row>
    <row r="3036" spans="3:13" s="343" customFormat="1" x14ac:dyDescent="0.3">
      <c r="C3036" s="32"/>
      <c r="J3036" s="54"/>
      <c r="K3036" s="54"/>
      <c r="L3036" s="54"/>
      <c r="M3036" s="54"/>
    </row>
    <row r="3037" spans="3:13" s="343" customFormat="1" x14ac:dyDescent="0.3">
      <c r="C3037" s="32"/>
      <c r="J3037" s="54"/>
      <c r="K3037" s="54"/>
      <c r="L3037" s="54"/>
      <c r="M3037" s="54"/>
    </row>
    <row r="3038" spans="3:13" s="343" customFormat="1" x14ac:dyDescent="0.3">
      <c r="C3038" s="32"/>
      <c r="J3038" s="54"/>
      <c r="K3038" s="54"/>
      <c r="L3038" s="54"/>
      <c r="M3038" s="54"/>
    </row>
    <row r="3039" spans="3:13" s="343" customFormat="1" x14ac:dyDescent="0.3">
      <c r="C3039" s="32"/>
      <c r="J3039" s="54"/>
      <c r="K3039" s="54"/>
      <c r="L3039" s="54"/>
      <c r="M3039" s="54"/>
    </row>
    <row r="3040" spans="3:13" s="343" customFormat="1" x14ac:dyDescent="0.3">
      <c r="C3040" s="32"/>
      <c r="J3040" s="54"/>
      <c r="K3040" s="54"/>
      <c r="L3040" s="54"/>
      <c r="M3040" s="54"/>
    </row>
    <row r="3041" spans="3:13" s="343" customFormat="1" x14ac:dyDescent="0.3">
      <c r="C3041" s="32"/>
      <c r="J3041" s="54"/>
      <c r="K3041" s="54"/>
      <c r="L3041" s="54"/>
      <c r="M3041" s="54"/>
    </row>
    <row r="3042" spans="3:13" s="343" customFormat="1" x14ac:dyDescent="0.3">
      <c r="C3042" s="32"/>
      <c r="J3042" s="54"/>
      <c r="K3042" s="54"/>
      <c r="L3042" s="54"/>
      <c r="M3042" s="54"/>
    </row>
    <row r="3043" spans="3:13" s="343" customFormat="1" x14ac:dyDescent="0.3">
      <c r="C3043" s="32"/>
      <c r="J3043" s="54"/>
      <c r="K3043" s="54"/>
      <c r="L3043" s="54"/>
      <c r="M3043" s="54"/>
    </row>
    <row r="3044" spans="3:13" s="343" customFormat="1" x14ac:dyDescent="0.3">
      <c r="C3044" s="32"/>
      <c r="J3044" s="54"/>
      <c r="K3044" s="54"/>
      <c r="L3044" s="54"/>
      <c r="M3044" s="54"/>
    </row>
    <row r="3045" spans="3:13" s="343" customFormat="1" x14ac:dyDescent="0.3">
      <c r="C3045" s="32"/>
      <c r="J3045" s="54"/>
      <c r="K3045" s="54"/>
      <c r="L3045" s="54"/>
      <c r="M3045" s="54"/>
    </row>
    <row r="3046" spans="3:13" s="343" customFormat="1" x14ac:dyDescent="0.3">
      <c r="C3046" s="32"/>
      <c r="J3046" s="54"/>
      <c r="K3046" s="54"/>
      <c r="L3046" s="54"/>
      <c r="M3046" s="54"/>
    </row>
    <row r="3047" spans="3:13" s="343" customFormat="1" x14ac:dyDescent="0.3">
      <c r="C3047" s="32"/>
      <c r="J3047" s="54"/>
      <c r="K3047" s="54"/>
      <c r="L3047" s="54"/>
      <c r="M3047" s="54"/>
    </row>
    <row r="3048" spans="3:13" s="343" customFormat="1" x14ac:dyDescent="0.3">
      <c r="C3048" s="32"/>
      <c r="J3048" s="54"/>
      <c r="K3048" s="54"/>
      <c r="L3048" s="54"/>
      <c r="M3048" s="54"/>
    </row>
    <row r="3049" spans="3:13" s="343" customFormat="1" x14ac:dyDescent="0.3">
      <c r="C3049" s="32"/>
      <c r="J3049" s="54"/>
      <c r="K3049" s="54"/>
      <c r="L3049" s="54"/>
      <c r="M3049" s="54"/>
    </row>
    <row r="3050" spans="3:13" s="343" customFormat="1" x14ac:dyDescent="0.3">
      <c r="C3050" s="32"/>
      <c r="J3050" s="54"/>
      <c r="K3050" s="54"/>
      <c r="L3050" s="54"/>
      <c r="M3050" s="54"/>
    </row>
    <row r="3051" spans="3:13" s="343" customFormat="1" x14ac:dyDescent="0.3">
      <c r="C3051" s="32"/>
      <c r="J3051" s="54"/>
      <c r="K3051" s="54"/>
      <c r="L3051" s="54"/>
      <c r="M3051" s="54"/>
    </row>
    <row r="3052" spans="3:13" s="343" customFormat="1" x14ac:dyDescent="0.3">
      <c r="C3052" s="32"/>
      <c r="J3052" s="54"/>
      <c r="K3052" s="54"/>
      <c r="L3052" s="54"/>
      <c r="M3052" s="54"/>
    </row>
    <row r="3053" spans="3:13" s="343" customFormat="1" x14ac:dyDescent="0.3">
      <c r="C3053" s="32"/>
      <c r="J3053" s="54"/>
      <c r="K3053" s="54"/>
      <c r="L3053" s="54"/>
      <c r="M3053" s="54"/>
    </row>
    <row r="3054" spans="3:13" s="343" customFormat="1" x14ac:dyDescent="0.3">
      <c r="C3054" s="32"/>
      <c r="J3054" s="54"/>
      <c r="K3054" s="54"/>
      <c r="L3054" s="54"/>
      <c r="M3054" s="54"/>
    </row>
    <row r="3055" spans="3:13" s="343" customFormat="1" x14ac:dyDescent="0.3">
      <c r="C3055" s="32"/>
      <c r="J3055" s="54"/>
      <c r="K3055" s="54"/>
      <c r="L3055" s="54"/>
      <c r="M3055" s="54"/>
    </row>
    <row r="3056" spans="3:13" s="343" customFormat="1" x14ac:dyDescent="0.3">
      <c r="C3056" s="32"/>
      <c r="J3056" s="54"/>
      <c r="K3056" s="54"/>
      <c r="L3056" s="54"/>
      <c r="M3056" s="54"/>
    </row>
    <row r="3057" spans="3:13" s="343" customFormat="1" x14ac:dyDescent="0.3">
      <c r="C3057" s="32"/>
      <c r="J3057" s="54"/>
      <c r="K3057" s="54"/>
      <c r="L3057" s="54"/>
      <c r="M3057" s="54"/>
    </row>
    <row r="3058" spans="3:13" s="343" customFormat="1" x14ac:dyDescent="0.3">
      <c r="C3058" s="32"/>
      <c r="J3058" s="54"/>
      <c r="K3058" s="54"/>
      <c r="L3058" s="54"/>
      <c r="M3058" s="54"/>
    </row>
    <row r="3059" spans="3:13" s="343" customFormat="1" x14ac:dyDescent="0.3">
      <c r="C3059" s="32"/>
      <c r="J3059" s="54"/>
      <c r="K3059" s="54"/>
      <c r="L3059" s="54"/>
      <c r="M3059" s="54"/>
    </row>
    <row r="3060" spans="3:13" s="343" customFormat="1" x14ac:dyDescent="0.3">
      <c r="C3060" s="32"/>
      <c r="J3060" s="54"/>
      <c r="K3060" s="54"/>
      <c r="L3060" s="54"/>
      <c r="M3060" s="54"/>
    </row>
    <row r="3061" spans="3:13" s="343" customFormat="1" x14ac:dyDescent="0.3">
      <c r="C3061" s="32"/>
      <c r="J3061" s="54"/>
      <c r="K3061" s="54"/>
      <c r="L3061" s="54"/>
      <c r="M3061" s="54"/>
    </row>
    <row r="3062" spans="3:13" s="343" customFormat="1" x14ac:dyDescent="0.3">
      <c r="C3062" s="32"/>
      <c r="J3062" s="54"/>
      <c r="K3062" s="54"/>
      <c r="L3062" s="54"/>
      <c r="M3062" s="54"/>
    </row>
    <row r="3063" spans="3:13" s="343" customFormat="1" x14ac:dyDescent="0.3">
      <c r="C3063" s="32"/>
      <c r="J3063" s="54"/>
      <c r="K3063" s="54"/>
      <c r="L3063" s="54"/>
      <c r="M3063" s="54"/>
    </row>
    <row r="3064" spans="3:13" s="343" customFormat="1" x14ac:dyDescent="0.3">
      <c r="C3064" s="32"/>
      <c r="J3064" s="54"/>
      <c r="K3064" s="54"/>
      <c r="L3064" s="54"/>
      <c r="M3064" s="54"/>
    </row>
    <row r="3065" spans="3:13" s="343" customFormat="1" x14ac:dyDescent="0.3">
      <c r="C3065" s="32"/>
      <c r="J3065" s="54"/>
      <c r="K3065" s="54"/>
      <c r="L3065" s="54"/>
      <c r="M3065" s="54"/>
    </row>
    <row r="3066" spans="3:13" s="343" customFormat="1" x14ac:dyDescent="0.3">
      <c r="C3066" s="32"/>
      <c r="J3066" s="54"/>
      <c r="K3066" s="54"/>
      <c r="L3066" s="54"/>
      <c r="M3066" s="54"/>
    </row>
    <row r="3067" spans="3:13" s="343" customFormat="1" x14ac:dyDescent="0.3">
      <c r="C3067" s="32"/>
      <c r="J3067" s="54"/>
      <c r="K3067" s="54"/>
      <c r="L3067" s="54"/>
      <c r="M3067" s="54"/>
    </row>
    <row r="3068" spans="3:13" s="343" customFormat="1" x14ac:dyDescent="0.3">
      <c r="C3068" s="32"/>
      <c r="J3068" s="54"/>
      <c r="K3068" s="54"/>
      <c r="L3068" s="54"/>
      <c r="M3068" s="54"/>
    </row>
    <row r="3069" spans="3:13" s="343" customFormat="1" x14ac:dyDescent="0.3">
      <c r="C3069" s="32"/>
      <c r="J3069" s="54"/>
      <c r="K3069" s="54"/>
      <c r="L3069" s="54"/>
      <c r="M3069" s="54"/>
    </row>
    <row r="3070" spans="3:13" s="343" customFormat="1" x14ac:dyDescent="0.3">
      <c r="C3070" s="32"/>
      <c r="J3070" s="54"/>
      <c r="K3070" s="54"/>
      <c r="L3070" s="54"/>
      <c r="M3070" s="54"/>
    </row>
    <row r="3071" spans="3:13" s="343" customFormat="1" x14ac:dyDescent="0.3">
      <c r="C3071" s="32"/>
      <c r="J3071" s="54"/>
      <c r="K3071" s="54"/>
      <c r="L3071" s="54"/>
      <c r="M3071" s="54"/>
    </row>
    <row r="3072" spans="3:13" s="343" customFormat="1" x14ac:dyDescent="0.3">
      <c r="C3072" s="32"/>
      <c r="J3072" s="54"/>
      <c r="K3072" s="54"/>
      <c r="L3072" s="54"/>
      <c r="M3072" s="54"/>
    </row>
    <row r="3073" spans="3:13" s="343" customFormat="1" x14ac:dyDescent="0.3">
      <c r="C3073" s="32"/>
      <c r="J3073" s="54"/>
      <c r="K3073" s="54"/>
      <c r="L3073" s="54"/>
      <c r="M3073" s="54"/>
    </row>
    <row r="3074" spans="3:13" s="343" customFormat="1" x14ac:dyDescent="0.3">
      <c r="C3074" s="32"/>
      <c r="J3074" s="54"/>
      <c r="K3074" s="54"/>
      <c r="L3074" s="54"/>
      <c r="M3074" s="54"/>
    </row>
    <row r="3075" spans="3:13" s="343" customFormat="1" x14ac:dyDescent="0.3">
      <c r="C3075" s="32"/>
      <c r="J3075" s="54"/>
      <c r="K3075" s="54"/>
      <c r="L3075" s="54"/>
      <c r="M3075" s="54"/>
    </row>
    <row r="3076" spans="3:13" s="343" customFormat="1" x14ac:dyDescent="0.3">
      <c r="C3076" s="32"/>
      <c r="J3076" s="54"/>
      <c r="K3076" s="54"/>
      <c r="L3076" s="54"/>
      <c r="M3076" s="54"/>
    </row>
    <row r="3077" spans="3:13" s="343" customFormat="1" x14ac:dyDescent="0.3">
      <c r="C3077" s="32"/>
      <c r="J3077" s="54"/>
      <c r="K3077" s="54"/>
      <c r="L3077" s="54"/>
      <c r="M3077" s="54"/>
    </row>
    <row r="3078" spans="3:13" s="343" customFormat="1" x14ac:dyDescent="0.3">
      <c r="C3078" s="32"/>
      <c r="J3078" s="54"/>
      <c r="K3078" s="54"/>
      <c r="L3078" s="54"/>
      <c r="M3078" s="54"/>
    </row>
    <row r="3079" spans="3:13" s="343" customFormat="1" x14ac:dyDescent="0.3">
      <c r="C3079" s="32"/>
      <c r="J3079" s="54"/>
      <c r="K3079" s="54"/>
      <c r="L3079" s="54"/>
      <c r="M3079" s="54"/>
    </row>
    <row r="3080" spans="3:13" s="343" customFormat="1" x14ac:dyDescent="0.3">
      <c r="C3080" s="32"/>
      <c r="J3080" s="54"/>
      <c r="K3080" s="54"/>
      <c r="L3080" s="54"/>
      <c r="M3080" s="54"/>
    </row>
    <row r="3081" spans="3:13" s="343" customFormat="1" x14ac:dyDescent="0.3">
      <c r="C3081" s="32"/>
      <c r="J3081" s="54"/>
      <c r="K3081" s="54"/>
      <c r="L3081" s="54"/>
      <c r="M3081" s="54"/>
    </row>
    <row r="3082" spans="3:13" s="343" customFormat="1" x14ac:dyDescent="0.3">
      <c r="C3082" s="32"/>
      <c r="J3082" s="54"/>
      <c r="K3082" s="54"/>
      <c r="L3082" s="54"/>
      <c r="M3082" s="54"/>
    </row>
    <row r="3083" spans="3:13" s="343" customFormat="1" x14ac:dyDescent="0.3">
      <c r="C3083" s="32"/>
      <c r="J3083" s="54"/>
      <c r="K3083" s="54"/>
      <c r="L3083" s="54"/>
      <c r="M3083" s="54"/>
    </row>
    <row r="3084" spans="3:13" s="343" customFormat="1" x14ac:dyDescent="0.3">
      <c r="C3084" s="32"/>
      <c r="J3084" s="54"/>
      <c r="K3084" s="54"/>
      <c r="L3084" s="54"/>
      <c r="M3084" s="54"/>
    </row>
    <row r="3085" spans="3:13" s="343" customFormat="1" x14ac:dyDescent="0.3">
      <c r="C3085" s="32"/>
      <c r="J3085" s="54"/>
      <c r="K3085" s="54"/>
      <c r="L3085" s="54"/>
      <c r="M3085" s="54"/>
    </row>
    <row r="3086" spans="3:13" s="343" customFormat="1" x14ac:dyDescent="0.3">
      <c r="C3086" s="32"/>
      <c r="J3086" s="54"/>
      <c r="K3086" s="54"/>
      <c r="L3086" s="54"/>
      <c r="M3086" s="54"/>
    </row>
    <row r="3087" spans="3:13" s="343" customFormat="1" x14ac:dyDescent="0.3">
      <c r="C3087" s="32"/>
      <c r="J3087" s="54"/>
      <c r="K3087" s="54"/>
      <c r="L3087" s="54"/>
      <c r="M3087" s="54"/>
    </row>
    <row r="3088" spans="3:13" s="343" customFormat="1" x14ac:dyDescent="0.3">
      <c r="C3088" s="32"/>
      <c r="J3088" s="54"/>
      <c r="K3088" s="54"/>
      <c r="L3088" s="54"/>
      <c r="M3088" s="54"/>
    </row>
    <row r="3089" spans="3:13" s="343" customFormat="1" x14ac:dyDescent="0.3">
      <c r="C3089" s="32"/>
      <c r="J3089" s="54"/>
      <c r="K3089" s="54"/>
      <c r="L3089" s="54"/>
      <c r="M3089" s="54"/>
    </row>
    <row r="3090" spans="3:13" s="343" customFormat="1" x14ac:dyDescent="0.3">
      <c r="C3090" s="32"/>
      <c r="J3090" s="54"/>
      <c r="K3090" s="54"/>
      <c r="L3090" s="54"/>
      <c r="M3090" s="54"/>
    </row>
    <row r="3091" spans="3:13" s="343" customFormat="1" x14ac:dyDescent="0.3">
      <c r="C3091" s="32"/>
      <c r="J3091" s="54"/>
      <c r="K3091" s="54"/>
      <c r="L3091" s="54"/>
      <c r="M3091" s="54"/>
    </row>
    <row r="3092" spans="3:13" s="343" customFormat="1" x14ac:dyDescent="0.3">
      <c r="C3092" s="32"/>
      <c r="J3092" s="54"/>
      <c r="K3092" s="54"/>
      <c r="L3092" s="54"/>
      <c r="M3092" s="54"/>
    </row>
    <row r="3093" spans="3:13" s="343" customFormat="1" x14ac:dyDescent="0.3">
      <c r="C3093" s="32"/>
      <c r="J3093" s="54"/>
      <c r="K3093" s="54"/>
      <c r="L3093" s="54"/>
      <c r="M3093" s="54"/>
    </row>
    <row r="3094" spans="3:13" s="343" customFormat="1" x14ac:dyDescent="0.3">
      <c r="C3094" s="32"/>
      <c r="J3094" s="54"/>
      <c r="K3094" s="54"/>
      <c r="L3094" s="54"/>
      <c r="M3094" s="54"/>
    </row>
    <row r="3095" spans="3:13" s="343" customFormat="1" x14ac:dyDescent="0.3">
      <c r="C3095" s="32"/>
      <c r="J3095" s="54"/>
      <c r="K3095" s="54"/>
      <c r="L3095" s="54"/>
      <c r="M3095" s="54"/>
    </row>
    <row r="3096" spans="3:13" s="343" customFormat="1" x14ac:dyDescent="0.3">
      <c r="C3096" s="32"/>
      <c r="J3096" s="54"/>
      <c r="K3096" s="54"/>
      <c r="L3096" s="54"/>
      <c r="M3096" s="54"/>
    </row>
    <row r="3097" spans="3:13" s="343" customFormat="1" x14ac:dyDescent="0.3">
      <c r="C3097" s="32"/>
      <c r="J3097" s="54"/>
      <c r="K3097" s="54"/>
      <c r="L3097" s="54"/>
      <c r="M3097" s="54"/>
    </row>
    <row r="3098" spans="3:13" s="343" customFormat="1" x14ac:dyDescent="0.3">
      <c r="C3098" s="32"/>
      <c r="J3098" s="54"/>
      <c r="K3098" s="54"/>
      <c r="L3098" s="54"/>
      <c r="M3098" s="54"/>
    </row>
    <row r="3099" spans="3:13" s="343" customFormat="1" x14ac:dyDescent="0.3">
      <c r="C3099" s="32"/>
      <c r="J3099" s="54"/>
      <c r="K3099" s="54"/>
      <c r="L3099" s="54"/>
      <c r="M3099" s="54"/>
    </row>
    <row r="3100" spans="3:13" s="343" customFormat="1" x14ac:dyDescent="0.3">
      <c r="C3100" s="32"/>
      <c r="J3100" s="54"/>
      <c r="K3100" s="54"/>
      <c r="L3100" s="54"/>
      <c r="M3100" s="54"/>
    </row>
    <row r="3101" spans="3:13" s="343" customFormat="1" x14ac:dyDescent="0.3">
      <c r="C3101" s="32"/>
      <c r="J3101" s="54"/>
      <c r="K3101" s="54"/>
      <c r="L3101" s="54"/>
      <c r="M3101" s="54"/>
    </row>
    <row r="3102" spans="3:13" s="343" customFormat="1" x14ac:dyDescent="0.3">
      <c r="C3102" s="32"/>
      <c r="J3102" s="54"/>
      <c r="K3102" s="54"/>
      <c r="L3102" s="54"/>
      <c r="M3102" s="54"/>
    </row>
    <row r="3103" spans="3:13" s="343" customFormat="1" x14ac:dyDescent="0.3">
      <c r="C3103" s="32"/>
      <c r="J3103" s="54"/>
      <c r="K3103" s="54"/>
      <c r="L3103" s="54"/>
      <c r="M3103" s="54"/>
    </row>
    <row r="3104" spans="3:13" s="343" customFormat="1" x14ac:dyDescent="0.3">
      <c r="C3104" s="32"/>
      <c r="J3104" s="54"/>
      <c r="K3104" s="54"/>
      <c r="L3104" s="54"/>
      <c r="M3104" s="54"/>
    </row>
    <row r="3105" spans="3:13" s="343" customFormat="1" x14ac:dyDescent="0.3">
      <c r="C3105" s="32"/>
      <c r="J3105" s="54"/>
      <c r="K3105" s="54"/>
      <c r="L3105" s="54"/>
      <c r="M3105" s="54"/>
    </row>
    <row r="3106" spans="3:13" s="343" customFormat="1" x14ac:dyDescent="0.3">
      <c r="C3106" s="32"/>
      <c r="J3106" s="54"/>
      <c r="K3106" s="54"/>
      <c r="L3106" s="54"/>
      <c r="M3106" s="54"/>
    </row>
    <row r="3107" spans="3:13" s="343" customFormat="1" x14ac:dyDescent="0.3">
      <c r="C3107" s="32"/>
      <c r="J3107" s="54"/>
      <c r="K3107" s="54"/>
      <c r="L3107" s="54"/>
      <c r="M3107" s="54"/>
    </row>
    <row r="3108" spans="3:13" s="343" customFormat="1" x14ac:dyDescent="0.3">
      <c r="C3108" s="32"/>
      <c r="J3108" s="54"/>
      <c r="K3108" s="54"/>
      <c r="L3108" s="54"/>
      <c r="M3108" s="54"/>
    </row>
    <row r="3109" spans="3:13" s="343" customFormat="1" x14ac:dyDescent="0.3">
      <c r="C3109" s="32"/>
      <c r="J3109" s="54"/>
      <c r="K3109" s="54"/>
      <c r="L3109" s="54"/>
      <c r="M3109" s="54"/>
    </row>
    <row r="3110" spans="3:13" s="343" customFormat="1" x14ac:dyDescent="0.3">
      <c r="C3110" s="32"/>
      <c r="J3110" s="54"/>
      <c r="K3110" s="54"/>
      <c r="L3110" s="54"/>
      <c r="M3110" s="54"/>
    </row>
    <row r="3111" spans="3:13" s="343" customFormat="1" x14ac:dyDescent="0.3">
      <c r="C3111" s="32"/>
      <c r="J3111" s="54"/>
      <c r="K3111" s="54"/>
      <c r="L3111" s="54"/>
      <c r="M3111" s="54"/>
    </row>
    <row r="3112" spans="3:13" s="343" customFormat="1" x14ac:dyDescent="0.3">
      <c r="C3112" s="32"/>
      <c r="J3112" s="54"/>
      <c r="K3112" s="54"/>
      <c r="L3112" s="54"/>
      <c r="M3112" s="54"/>
    </row>
    <row r="3113" spans="3:13" s="343" customFormat="1" x14ac:dyDescent="0.3">
      <c r="C3113" s="32"/>
      <c r="J3113" s="54"/>
      <c r="K3113" s="54"/>
      <c r="L3113" s="54"/>
      <c r="M3113" s="54"/>
    </row>
    <row r="3114" spans="3:13" s="343" customFormat="1" x14ac:dyDescent="0.3">
      <c r="C3114" s="32"/>
      <c r="J3114" s="54"/>
      <c r="K3114" s="54"/>
      <c r="L3114" s="54"/>
      <c r="M3114" s="54"/>
    </row>
    <row r="3115" spans="3:13" s="343" customFormat="1" x14ac:dyDescent="0.3">
      <c r="C3115" s="32"/>
      <c r="J3115" s="54"/>
      <c r="K3115" s="54"/>
      <c r="L3115" s="54"/>
      <c r="M3115" s="54"/>
    </row>
    <row r="3116" spans="3:13" s="343" customFormat="1" x14ac:dyDescent="0.3">
      <c r="C3116" s="32"/>
      <c r="J3116" s="54"/>
      <c r="K3116" s="54"/>
      <c r="L3116" s="54"/>
      <c r="M3116" s="54"/>
    </row>
    <row r="3117" spans="3:13" s="343" customFormat="1" x14ac:dyDescent="0.3">
      <c r="C3117" s="32"/>
      <c r="J3117" s="54"/>
      <c r="K3117" s="54"/>
      <c r="L3117" s="54"/>
      <c r="M3117" s="54"/>
    </row>
    <row r="3118" spans="3:13" s="343" customFormat="1" x14ac:dyDescent="0.3">
      <c r="C3118" s="32"/>
      <c r="J3118" s="54"/>
      <c r="K3118" s="54"/>
      <c r="L3118" s="54"/>
      <c r="M3118" s="54"/>
    </row>
    <row r="3119" spans="3:13" s="343" customFormat="1" x14ac:dyDescent="0.3">
      <c r="C3119" s="32"/>
      <c r="J3119" s="54"/>
      <c r="K3119" s="54"/>
      <c r="L3119" s="54"/>
      <c r="M3119" s="54"/>
    </row>
    <row r="3120" spans="3:13" s="343" customFormat="1" x14ac:dyDescent="0.3">
      <c r="C3120" s="32"/>
      <c r="J3120" s="54"/>
      <c r="K3120" s="54"/>
      <c r="L3120" s="54"/>
      <c r="M3120" s="54"/>
    </row>
    <row r="3121" spans="3:13" s="343" customFormat="1" x14ac:dyDescent="0.3">
      <c r="C3121" s="32"/>
      <c r="J3121" s="54"/>
      <c r="K3121" s="54"/>
      <c r="L3121" s="54"/>
      <c r="M3121" s="54"/>
    </row>
    <row r="3122" spans="3:13" s="343" customFormat="1" x14ac:dyDescent="0.3">
      <c r="C3122" s="32"/>
      <c r="J3122" s="54"/>
      <c r="K3122" s="54"/>
      <c r="L3122" s="54"/>
      <c r="M3122" s="54"/>
    </row>
    <row r="3123" spans="3:13" s="343" customFormat="1" x14ac:dyDescent="0.3">
      <c r="C3123" s="32"/>
      <c r="J3123" s="54"/>
      <c r="K3123" s="54"/>
      <c r="L3123" s="54"/>
      <c r="M3123" s="54"/>
    </row>
    <row r="3124" spans="3:13" s="343" customFormat="1" x14ac:dyDescent="0.3">
      <c r="C3124" s="32"/>
      <c r="J3124" s="54"/>
      <c r="K3124" s="54"/>
      <c r="L3124" s="54"/>
      <c r="M3124" s="54"/>
    </row>
    <row r="3125" spans="3:13" s="343" customFormat="1" x14ac:dyDescent="0.3">
      <c r="C3125" s="32"/>
      <c r="J3125" s="54"/>
      <c r="K3125" s="54"/>
      <c r="L3125" s="54"/>
      <c r="M3125" s="54"/>
    </row>
    <row r="3126" spans="3:13" s="343" customFormat="1" x14ac:dyDescent="0.3">
      <c r="C3126" s="32"/>
      <c r="J3126" s="54"/>
      <c r="K3126" s="54"/>
      <c r="L3126" s="54"/>
      <c r="M3126" s="54"/>
    </row>
    <row r="3127" spans="3:13" s="343" customFormat="1" x14ac:dyDescent="0.3">
      <c r="C3127" s="32"/>
      <c r="J3127" s="54"/>
      <c r="K3127" s="54"/>
      <c r="L3127" s="54"/>
      <c r="M3127" s="54"/>
    </row>
    <row r="3128" spans="3:13" s="343" customFormat="1" x14ac:dyDescent="0.3">
      <c r="C3128" s="32"/>
      <c r="J3128" s="54"/>
      <c r="K3128" s="54"/>
      <c r="L3128" s="54"/>
      <c r="M3128" s="54"/>
    </row>
    <row r="3129" spans="3:13" s="343" customFormat="1" x14ac:dyDescent="0.3">
      <c r="C3129" s="32"/>
      <c r="J3129" s="54"/>
      <c r="K3129" s="54"/>
      <c r="L3129" s="54"/>
      <c r="M3129" s="54"/>
    </row>
    <row r="3130" spans="3:13" s="343" customFormat="1" x14ac:dyDescent="0.3">
      <c r="C3130" s="32"/>
      <c r="J3130" s="54"/>
      <c r="K3130" s="54"/>
      <c r="L3130" s="54"/>
      <c r="M3130" s="54"/>
    </row>
    <row r="3131" spans="3:13" s="343" customFormat="1" x14ac:dyDescent="0.3">
      <c r="C3131" s="32"/>
      <c r="J3131" s="54"/>
      <c r="K3131" s="54"/>
      <c r="L3131" s="54"/>
      <c r="M3131" s="54"/>
    </row>
    <row r="3132" spans="3:13" s="343" customFormat="1" x14ac:dyDescent="0.3">
      <c r="C3132" s="32"/>
      <c r="J3132" s="54"/>
      <c r="K3132" s="54"/>
      <c r="L3132" s="54"/>
      <c r="M3132" s="54"/>
    </row>
    <row r="3133" spans="3:13" s="343" customFormat="1" x14ac:dyDescent="0.3">
      <c r="C3133" s="32"/>
      <c r="J3133" s="54"/>
      <c r="K3133" s="54"/>
      <c r="L3133" s="54"/>
      <c r="M3133" s="54"/>
    </row>
    <row r="3134" spans="3:13" s="343" customFormat="1" x14ac:dyDescent="0.3">
      <c r="C3134" s="32"/>
      <c r="J3134" s="54"/>
      <c r="K3134" s="54"/>
      <c r="L3134" s="54"/>
      <c r="M3134" s="54"/>
    </row>
    <row r="3135" spans="3:13" s="343" customFormat="1" x14ac:dyDescent="0.3">
      <c r="C3135" s="32"/>
      <c r="J3135" s="54"/>
      <c r="K3135" s="54"/>
      <c r="L3135" s="54"/>
      <c r="M3135" s="54"/>
    </row>
    <row r="3136" spans="3:13" s="343" customFormat="1" x14ac:dyDescent="0.3">
      <c r="C3136" s="32"/>
      <c r="J3136" s="54"/>
      <c r="K3136" s="54"/>
      <c r="L3136" s="54"/>
      <c r="M3136" s="54"/>
    </row>
    <row r="3137" spans="3:13" s="343" customFormat="1" x14ac:dyDescent="0.3">
      <c r="C3137" s="32"/>
      <c r="J3137" s="54"/>
      <c r="K3137" s="54"/>
      <c r="L3137" s="54"/>
      <c r="M3137" s="54"/>
    </row>
    <row r="3138" spans="3:13" s="343" customFormat="1" x14ac:dyDescent="0.3">
      <c r="C3138" s="32"/>
      <c r="J3138" s="54"/>
      <c r="K3138" s="54"/>
      <c r="L3138" s="54"/>
      <c r="M3138" s="54"/>
    </row>
    <row r="3139" spans="3:13" s="343" customFormat="1" x14ac:dyDescent="0.3">
      <c r="C3139" s="32"/>
      <c r="J3139" s="54"/>
      <c r="K3139" s="54"/>
      <c r="L3139" s="54"/>
      <c r="M3139" s="54"/>
    </row>
    <row r="3140" spans="3:13" s="343" customFormat="1" x14ac:dyDescent="0.3">
      <c r="C3140" s="32"/>
      <c r="J3140" s="54"/>
      <c r="K3140" s="54"/>
      <c r="L3140" s="54"/>
      <c r="M3140" s="54"/>
    </row>
    <row r="3141" spans="3:13" s="343" customFormat="1" x14ac:dyDescent="0.3">
      <c r="C3141" s="32"/>
      <c r="J3141" s="54"/>
      <c r="K3141" s="54"/>
      <c r="L3141" s="54"/>
      <c r="M3141" s="54"/>
    </row>
    <row r="3142" spans="3:13" s="343" customFormat="1" x14ac:dyDescent="0.3">
      <c r="C3142" s="32"/>
      <c r="J3142" s="54"/>
      <c r="K3142" s="54"/>
      <c r="L3142" s="54"/>
      <c r="M3142" s="54"/>
    </row>
    <row r="3143" spans="3:13" s="343" customFormat="1" x14ac:dyDescent="0.3">
      <c r="C3143" s="32"/>
      <c r="J3143" s="54"/>
      <c r="K3143" s="54"/>
      <c r="L3143" s="54"/>
      <c r="M3143" s="54"/>
    </row>
    <row r="3144" spans="3:13" s="343" customFormat="1" x14ac:dyDescent="0.3">
      <c r="C3144" s="32"/>
      <c r="J3144" s="54"/>
      <c r="K3144" s="54"/>
      <c r="L3144" s="54"/>
      <c r="M3144" s="54"/>
    </row>
    <row r="3145" spans="3:13" s="343" customFormat="1" x14ac:dyDescent="0.3">
      <c r="C3145" s="32"/>
      <c r="J3145" s="54"/>
      <c r="K3145" s="54"/>
      <c r="L3145" s="54"/>
      <c r="M3145" s="54"/>
    </row>
    <row r="3146" spans="3:13" s="343" customFormat="1" x14ac:dyDescent="0.3">
      <c r="C3146" s="32"/>
      <c r="J3146" s="54"/>
      <c r="K3146" s="54"/>
      <c r="L3146" s="54"/>
      <c r="M3146" s="54"/>
    </row>
    <row r="3147" spans="3:13" s="343" customFormat="1" x14ac:dyDescent="0.3">
      <c r="C3147" s="32"/>
      <c r="J3147" s="54"/>
      <c r="K3147" s="54"/>
      <c r="L3147" s="54"/>
      <c r="M3147" s="54"/>
    </row>
    <row r="3148" spans="3:13" s="343" customFormat="1" x14ac:dyDescent="0.3">
      <c r="C3148" s="32"/>
      <c r="J3148" s="54"/>
      <c r="K3148" s="54"/>
      <c r="L3148" s="54"/>
      <c r="M3148" s="54"/>
    </row>
    <row r="3149" spans="3:13" s="343" customFormat="1" x14ac:dyDescent="0.3">
      <c r="C3149" s="32"/>
      <c r="J3149" s="54"/>
      <c r="K3149" s="54"/>
      <c r="L3149" s="54"/>
      <c r="M3149" s="54"/>
    </row>
    <row r="3150" spans="3:13" s="343" customFormat="1" x14ac:dyDescent="0.3">
      <c r="C3150" s="32"/>
      <c r="J3150" s="54"/>
      <c r="K3150" s="54"/>
      <c r="L3150" s="54"/>
      <c r="M3150" s="54"/>
    </row>
    <row r="3151" spans="3:13" s="343" customFormat="1" x14ac:dyDescent="0.3">
      <c r="C3151" s="32"/>
      <c r="J3151" s="54"/>
      <c r="K3151" s="54"/>
      <c r="L3151" s="54"/>
      <c r="M3151" s="54"/>
    </row>
    <row r="3152" spans="3:13" s="343" customFormat="1" x14ac:dyDescent="0.3">
      <c r="C3152" s="32"/>
      <c r="J3152" s="54"/>
      <c r="K3152" s="54"/>
      <c r="L3152" s="54"/>
      <c r="M3152" s="54"/>
    </row>
    <row r="3153" spans="3:13" s="343" customFormat="1" x14ac:dyDescent="0.3">
      <c r="C3153" s="32"/>
      <c r="J3153" s="54"/>
      <c r="K3153" s="54"/>
      <c r="L3153" s="54"/>
      <c r="M3153" s="54"/>
    </row>
    <row r="3154" spans="3:13" s="343" customFormat="1" x14ac:dyDescent="0.3">
      <c r="C3154" s="32"/>
      <c r="J3154" s="54"/>
      <c r="K3154" s="54"/>
      <c r="L3154" s="54"/>
      <c r="M3154" s="54"/>
    </row>
    <row r="3155" spans="3:13" s="343" customFormat="1" x14ac:dyDescent="0.3">
      <c r="C3155" s="32"/>
      <c r="J3155" s="54"/>
      <c r="K3155" s="54"/>
      <c r="L3155" s="54"/>
      <c r="M3155" s="54"/>
    </row>
    <row r="3156" spans="3:13" s="343" customFormat="1" x14ac:dyDescent="0.3">
      <c r="C3156" s="32"/>
      <c r="J3156" s="54"/>
      <c r="K3156" s="54"/>
      <c r="L3156" s="54"/>
      <c r="M3156" s="54"/>
    </row>
    <row r="3157" spans="3:13" s="343" customFormat="1" x14ac:dyDescent="0.3">
      <c r="C3157" s="32"/>
      <c r="J3157" s="54"/>
      <c r="K3157" s="54"/>
      <c r="L3157" s="54"/>
      <c r="M3157" s="54"/>
    </row>
    <row r="3158" spans="3:13" s="343" customFormat="1" x14ac:dyDescent="0.3">
      <c r="C3158" s="32"/>
      <c r="J3158" s="54"/>
      <c r="K3158" s="54"/>
      <c r="L3158" s="54"/>
      <c r="M3158" s="54"/>
    </row>
    <row r="3159" spans="3:13" s="343" customFormat="1" x14ac:dyDescent="0.3">
      <c r="C3159" s="32"/>
      <c r="J3159" s="54"/>
      <c r="K3159" s="54"/>
      <c r="L3159" s="54"/>
      <c r="M3159" s="54"/>
    </row>
    <row r="3160" spans="3:13" s="343" customFormat="1" x14ac:dyDescent="0.3">
      <c r="C3160" s="32"/>
      <c r="J3160" s="54"/>
      <c r="K3160" s="54"/>
      <c r="L3160" s="54"/>
      <c r="M3160" s="54"/>
    </row>
    <row r="3161" spans="3:13" s="343" customFormat="1" x14ac:dyDescent="0.3">
      <c r="C3161" s="32"/>
      <c r="J3161" s="54"/>
      <c r="K3161" s="54"/>
      <c r="L3161" s="54"/>
      <c r="M3161" s="54"/>
    </row>
    <row r="3162" spans="3:13" s="343" customFormat="1" x14ac:dyDescent="0.3">
      <c r="C3162" s="32"/>
      <c r="J3162" s="54"/>
      <c r="K3162" s="54"/>
      <c r="L3162" s="54"/>
      <c r="M3162" s="54"/>
    </row>
    <row r="3163" spans="3:13" s="343" customFormat="1" x14ac:dyDescent="0.3">
      <c r="C3163" s="32"/>
      <c r="J3163" s="54"/>
      <c r="K3163" s="54"/>
      <c r="L3163" s="54"/>
      <c r="M3163" s="54"/>
    </row>
    <row r="3164" spans="3:13" s="343" customFormat="1" x14ac:dyDescent="0.3">
      <c r="C3164" s="32"/>
      <c r="J3164" s="54"/>
      <c r="K3164" s="54"/>
      <c r="L3164" s="54"/>
      <c r="M3164" s="54"/>
    </row>
    <row r="3165" spans="3:13" s="343" customFormat="1" x14ac:dyDescent="0.3">
      <c r="C3165" s="32"/>
      <c r="J3165" s="54"/>
      <c r="K3165" s="54"/>
      <c r="L3165" s="54"/>
      <c r="M3165" s="54"/>
    </row>
    <row r="3166" spans="3:13" s="343" customFormat="1" x14ac:dyDescent="0.3">
      <c r="C3166" s="32"/>
      <c r="J3166" s="54"/>
      <c r="K3166" s="54"/>
      <c r="L3166" s="54"/>
      <c r="M3166" s="54"/>
    </row>
    <row r="3167" spans="3:13" s="343" customFormat="1" x14ac:dyDescent="0.3">
      <c r="C3167" s="32"/>
      <c r="J3167" s="54"/>
      <c r="K3167" s="54"/>
      <c r="L3167" s="54"/>
      <c r="M3167" s="54"/>
    </row>
    <row r="3168" spans="3:13" s="343" customFormat="1" x14ac:dyDescent="0.3">
      <c r="C3168" s="32"/>
      <c r="J3168" s="54"/>
      <c r="K3168" s="54"/>
      <c r="L3168" s="54"/>
      <c r="M3168" s="54"/>
    </row>
    <row r="3169" spans="3:13" s="343" customFormat="1" x14ac:dyDescent="0.3">
      <c r="C3169" s="32"/>
      <c r="J3169" s="54"/>
      <c r="K3169" s="54"/>
      <c r="L3169" s="54"/>
      <c r="M3169" s="54"/>
    </row>
    <row r="3170" spans="3:13" s="343" customFormat="1" x14ac:dyDescent="0.3">
      <c r="C3170" s="32"/>
      <c r="J3170" s="54"/>
      <c r="K3170" s="54"/>
      <c r="L3170" s="54"/>
      <c r="M3170" s="54"/>
    </row>
    <row r="3171" spans="3:13" s="343" customFormat="1" x14ac:dyDescent="0.3">
      <c r="C3171" s="32"/>
      <c r="J3171" s="54"/>
      <c r="K3171" s="54"/>
      <c r="L3171" s="54"/>
      <c r="M3171" s="54"/>
    </row>
    <row r="3172" spans="3:13" s="343" customFormat="1" x14ac:dyDescent="0.3">
      <c r="C3172" s="32"/>
      <c r="J3172" s="54"/>
      <c r="K3172" s="54"/>
      <c r="L3172" s="54"/>
      <c r="M3172" s="54"/>
    </row>
    <row r="3173" spans="3:13" s="343" customFormat="1" x14ac:dyDescent="0.3">
      <c r="C3173" s="32"/>
      <c r="J3173" s="54"/>
      <c r="K3173" s="54"/>
      <c r="L3173" s="54"/>
      <c r="M3173" s="54"/>
    </row>
    <row r="3174" spans="3:13" s="343" customFormat="1" x14ac:dyDescent="0.3">
      <c r="C3174" s="32"/>
      <c r="J3174" s="54"/>
      <c r="K3174" s="54"/>
      <c r="L3174" s="54"/>
      <c r="M3174" s="54"/>
    </row>
    <row r="3175" spans="3:13" s="343" customFormat="1" x14ac:dyDescent="0.3">
      <c r="C3175" s="32"/>
      <c r="J3175" s="54"/>
      <c r="K3175" s="54"/>
      <c r="L3175" s="54"/>
      <c r="M3175" s="54"/>
    </row>
    <row r="3176" spans="3:13" s="343" customFormat="1" x14ac:dyDescent="0.3">
      <c r="C3176" s="32"/>
      <c r="J3176" s="54"/>
      <c r="K3176" s="54"/>
      <c r="L3176" s="54"/>
      <c r="M3176" s="54"/>
    </row>
    <row r="3177" spans="3:13" s="343" customFormat="1" x14ac:dyDescent="0.3">
      <c r="C3177" s="32"/>
      <c r="J3177" s="54"/>
      <c r="K3177" s="54"/>
      <c r="L3177" s="54"/>
      <c r="M3177" s="54"/>
    </row>
    <row r="3178" spans="3:13" s="343" customFormat="1" x14ac:dyDescent="0.3">
      <c r="C3178" s="32"/>
      <c r="J3178" s="54"/>
      <c r="K3178" s="54"/>
      <c r="L3178" s="54"/>
      <c r="M3178" s="54"/>
    </row>
    <row r="3179" spans="3:13" s="343" customFormat="1" x14ac:dyDescent="0.3">
      <c r="C3179" s="32"/>
      <c r="J3179" s="54"/>
      <c r="K3179" s="54"/>
      <c r="L3179" s="54"/>
      <c r="M3179" s="54"/>
    </row>
    <row r="3180" spans="3:13" s="343" customFormat="1" x14ac:dyDescent="0.3">
      <c r="C3180" s="32"/>
      <c r="J3180" s="54"/>
      <c r="K3180" s="54"/>
      <c r="L3180" s="54"/>
      <c r="M3180" s="54"/>
    </row>
    <row r="3181" spans="3:13" s="343" customFormat="1" x14ac:dyDescent="0.3">
      <c r="C3181" s="32"/>
      <c r="J3181" s="54"/>
      <c r="K3181" s="54"/>
      <c r="L3181" s="54"/>
      <c r="M3181" s="54"/>
    </row>
    <row r="3182" spans="3:13" s="343" customFormat="1" x14ac:dyDescent="0.3">
      <c r="C3182" s="32"/>
      <c r="J3182" s="54"/>
      <c r="K3182" s="54"/>
      <c r="L3182" s="54"/>
      <c r="M3182" s="54"/>
    </row>
    <row r="3183" spans="3:13" s="343" customFormat="1" x14ac:dyDescent="0.3">
      <c r="C3183" s="32"/>
      <c r="J3183" s="54"/>
      <c r="K3183" s="54"/>
      <c r="L3183" s="54"/>
      <c r="M3183" s="54"/>
    </row>
    <row r="3184" spans="3:13" s="343" customFormat="1" x14ac:dyDescent="0.3">
      <c r="C3184" s="32"/>
      <c r="J3184" s="54"/>
      <c r="K3184" s="54"/>
      <c r="L3184" s="54"/>
      <c r="M3184" s="54"/>
    </row>
    <row r="3185" spans="3:13" s="343" customFormat="1" x14ac:dyDescent="0.3">
      <c r="C3185" s="32"/>
      <c r="J3185" s="54"/>
      <c r="K3185" s="54"/>
      <c r="L3185" s="54"/>
      <c r="M3185" s="54"/>
    </row>
    <row r="3186" spans="3:13" s="343" customFormat="1" x14ac:dyDescent="0.3">
      <c r="C3186" s="32"/>
      <c r="J3186" s="54"/>
      <c r="K3186" s="54"/>
      <c r="L3186" s="54"/>
      <c r="M3186" s="54"/>
    </row>
    <row r="3187" spans="3:13" s="343" customFormat="1" x14ac:dyDescent="0.3">
      <c r="C3187" s="32"/>
      <c r="J3187" s="54"/>
      <c r="K3187" s="54"/>
      <c r="L3187" s="54"/>
      <c r="M3187" s="54"/>
    </row>
    <row r="3188" spans="3:13" s="343" customFormat="1" x14ac:dyDescent="0.3">
      <c r="C3188" s="32"/>
      <c r="J3188" s="54"/>
      <c r="K3188" s="54"/>
      <c r="L3188" s="54"/>
      <c r="M3188" s="54"/>
    </row>
    <row r="3189" spans="3:13" s="343" customFormat="1" x14ac:dyDescent="0.3">
      <c r="C3189" s="32"/>
      <c r="J3189" s="54"/>
      <c r="K3189" s="54"/>
      <c r="L3189" s="54"/>
      <c r="M3189" s="54"/>
    </row>
    <row r="3190" spans="3:13" s="343" customFormat="1" x14ac:dyDescent="0.3">
      <c r="C3190" s="32"/>
      <c r="J3190" s="54"/>
      <c r="K3190" s="54"/>
      <c r="L3190" s="54"/>
      <c r="M3190" s="54"/>
    </row>
    <row r="3191" spans="3:13" s="343" customFormat="1" x14ac:dyDescent="0.3">
      <c r="C3191" s="32"/>
      <c r="J3191" s="54"/>
      <c r="K3191" s="54"/>
      <c r="L3191" s="54"/>
      <c r="M3191" s="54"/>
    </row>
    <row r="3192" spans="3:13" s="343" customFormat="1" x14ac:dyDescent="0.3">
      <c r="C3192" s="32"/>
      <c r="J3192" s="54"/>
      <c r="K3192" s="54"/>
      <c r="L3192" s="54"/>
      <c r="M3192" s="54"/>
    </row>
    <row r="3193" spans="3:13" s="343" customFormat="1" x14ac:dyDescent="0.3">
      <c r="C3193" s="32"/>
      <c r="J3193" s="54"/>
      <c r="K3193" s="54"/>
      <c r="L3193" s="54"/>
      <c r="M3193" s="54"/>
    </row>
    <row r="3194" spans="3:13" s="343" customFormat="1" x14ac:dyDescent="0.3">
      <c r="C3194" s="32"/>
      <c r="J3194" s="54"/>
      <c r="K3194" s="54"/>
      <c r="L3194" s="54"/>
      <c r="M3194" s="54"/>
    </row>
    <row r="3195" spans="3:13" s="343" customFormat="1" x14ac:dyDescent="0.3">
      <c r="C3195" s="32"/>
      <c r="J3195" s="54"/>
      <c r="K3195" s="54"/>
      <c r="L3195" s="54"/>
      <c r="M3195" s="54"/>
    </row>
    <row r="3196" spans="3:13" s="343" customFormat="1" x14ac:dyDescent="0.3">
      <c r="C3196" s="32"/>
      <c r="J3196" s="54"/>
      <c r="K3196" s="54"/>
      <c r="L3196" s="54"/>
      <c r="M3196" s="54"/>
    </row>
    <row r="3197" spans="3:13" s="343" customFormat="1" x14ac:dyDescent="0.3">
      <c r="C3197" s="32"/>
      <c r="J3197" s="54"/>
      <c r="K3197" s="54"/>
      <c r="L3197" s="54"/>
      <c r="M3197" s="54"/>
    </row>
    <row r="3198" spans="3:13" s="343" customFormat="1" x14ac:dyDescent="0.3">
      <c r="C3198" s="32"/>
      <c r="J3198" s="54"/>
      <c r="K3198" s="54"/>
      <c r="L3198" s="54"/>
      <c r="M3198" s="54"/>
    </row>
    <row r="3199" spans="3:13" s="343" customFormat="1" x14ac:dyDescent="0.3">
      <c r="C3199" s="32"/>
      <c r="J3199" s="54"/>
      <c r="K3199" s="54"/>
      <c r="L3199" s="54"/>
      <c r="M3199" s="54"/>
    </row>
    <row r="3200" spans="3:13" s="343" customFormat="1" x14ac:dyDescent="0.3">
      <c r="C3200" s="32"/>
      <c r="J3200" s="54"/>
      <c r="K3200" s="54"/>
      <c r="L3200" s="54"/>
      <c r="M3200" s="54"/>
    </row>
    <row r="3201" spans="3:13" s="343" customFormat="1" x14ac:dyDescent="0.3">
      <c r="C3201" s="32"/>
      <c r="J3201" s="54"/>
      <c r="K3201" s="54"/>
      <c r="L3201" s="54"/>
      <c r="M3201" s="54"/>
    </row>
    <row r="3202" spans="3:13" s="343" customFormat="1" x14ac:dyDescent="0.3">
      <c r="C3202" s="32"/>
      <c r="J3202" s="54"/>
      <c r="K3202" s="54"/>
      <c r="L3202" s="54"/>
      <c r="M3202" s="54"/>
    </row>
    <row r="3203" spans="3:13" s="343" customFormat="1" x14ac:dyDescent="0.3">
      <c r="C3203" s="32"/>
      <c r="J3203" s="54"/>
      <c r="K3203" s="54"/>
      <c r="L3203" s="54"/>
      <c r="M3203" s="54"/>
    </row>
    <row r="3204" spans="3:13" s="343" customFormat="1" x14ac:dyDescent="0.3">
      <c r="C3204" s="32"/>
      <c r="J3204" s="54"/>
      <c r="K3204" s="54"/>
      <c r="L3204" s="54"/>
      <c r="M3204" s="54"/>
    </row>
    <row r="3205" spans="3:13" s="343" customFormat="1" x14ac:dyDescent="0.3">
      <c r="C3205" s="32"/>
      <c r="J3205" s="54"/>
      <c r="K3205" s="54"/>
      <c r="L3205" s="54"/>
      <c r="M3205" s="54"/>
    </row>
    <row r="3206" spans="3:13" s="343" customFormat="1" x14ac:dyDescent="0.3">
      <c r="C3206" s="32"/>
      <c r="J3206" s="54"/>
      <c r="K3206" s="54"/>
      <c r="L3206" s="54"/>
      <c r="M3206" s="54"/>
    </row>
    <row r="3207" spans="3:13" s="343" customFormat="1" x14ac:dyDescent="0.3">
      <c r="C3207" s="32"/>
      <c r="J3207" s="54"/>
      <c r="K3207" s="54"/>
      <c r="L3207" s="54"/>
      <c r="M3207" s="54"/>
    </row>
    <row r="3208" spans="3:13" s="343" customFormat="1" x14ac:dyDescent="0.3">
      <c r="C3208" s="32"/>
      <c r="J3208" s="54"/>
      <c r="K3208" s="54"/>
      <c r="L3208" s="54"/>
      <c r="M3208" s="54"/>
    </row>
    <row r="3209" spans="3:13" s="343" customFormat="1" x14ac:dyDescent="0.3">
      <c r="C3209" s="32"/>
      <c r="J3209" s="54"/>
      <c r="K3209" s="54"/>
      <c r="L3209" s="54"/>
      <c r="M3209" s="54"/>
    </row>
    <row r="3210" spans="3:13" s="343" customFormat="1" x14ac:dyDescent="0.3">
      <c r="C3210" s="32"/>
      <c r="J3210" s="54"/>
      <c r="K3210" s="54"/>
      <c r="L3210" s="54"/>
      <c r="M3210" s="54"/>
    </row>
    <row r="3211" spans="3:13" s="343" customFormat="1" x14ac:dyDescent="0.3">
      <c r="C3211" s="32"/>
      <c r="J3211" s="54"/>
      <c r="K3211" s="54"/>
      <c r="L3211" s="54"/>
      <c r="M3211" s="54"/>
    </row>
    <row r="3212" spans="3:13" s="343" customFormat="1" x14ac:dyDescent="0.3">
      <c r="C3212" s="32"/>
      <c r="J3212" s="54"/>
      <c r="K3212" s="54"/>
      <c r="L3212" s="54"/>
      <c r="M3212" s="54"/>
    </row>
    <row r="3213" spans="3:13" s="343" customFormat="1" x14ac:dyDescent="0.3">
      <c r="C3213" s="32"/>
      <c r="J3213" s="54"/>
      <c r="K3213" s="54"/>
      <c r="L3213" s="54"/>
      <c r="M3213" s="54"/>
    </row>
    <row r="3214" spans="3:13" s="343" customFormat="1" x14ac:dyDescent="0.3">
      <c r="C3214" s="32"/>
      <c r="J3214" s="54"/>
      <c r="K3214" s="54"/>
      <c r="L3214" s="54"/>
      <c r="M3214" s="54"/>
    </row>
    <row r="3215" spans="3:13" s="343" customFormat="1" x14ac:dyDescent="0.3">
      <c r="C3215" s="32"/>
      <c r="J3215" s="54"/>
      <c r="K3215" s="54"/>
      <c r="L3215" s="54"/>
      <c r="M3215" s="54"/>
    </row>
    <row r="3216" spans="3:13" s="343" customFormat="1" x14ac:dyDescent="0.3">
      <c r="C3216" s="32"/>
      <c r="J3216" s="54"/>
      <c r="K3216" s="54"/>
      <c r="L3216" s="54"/>
      <c r="M3216" s="54"/>
    </row>
    <row r="3217" spans="3:13" s="343" customFormat="1" x14ac:dyDescent="0.3">
      <c r="C3217" s="32"/>
      <c r="J3217" s="54"/>
      <c r="K3217" s="54"/>
      <c r="L3217" s="54"/>
      <c r="M3217" s="54"/>
    </row>
    <row r="3218" spans="3:13" s="343" customFormat="1" x14ac:dyDescent="0.3">
      <c r="C3218" s="32"/>
      <c r="J3218" s="54"/>
      <c r="K3218" s="54"/>
      <c r="L3218" s="54"/>
      <c r="M3218" s="54"/>
    </row>
    <row r="3219" spans="3:13" s="343" customFormat="1" x14ac:dyDescent="0.3">
      <c r="C3219" s="32"/>
      <c r="J3219" s="54"/>
      <c r="K3219" s="54"/>
      <c r="L3219" s="54"/>
      <c r="M3219" s="54"/>
    </row>
    <row r="3220" spans="3:13" s="343" customFormat="1" x14ac:dyDescent="0.3">
      <c r="C3220" s="32"/>
      <c r="J3220" s="54"/>
      <c r="K3220" s="54"/>
      <c r="L3220" s="54"/>
      <c r="M3220" s="54"/>
    </row>
    <row r="3221" spans="3:13" s="343" customFormat="1" x14ac:dyDescent="0.3">
      <c r="C3221" s="32"/>
      <c r="J3221" s="54"/>
      <c r="K3221" s="54"/>
      <c r="L3221" s="54"/>
      <c r="M3221" s="54"/>
    </row>
    <row r="3222" spans="3:13" s="343" customFormat="1" x14ac:dyDescent="0.3">
      <c r="C3222" s="32"/>
      <c r="J3222" s="54"/>
      <c r="K3222" s="54"/>
      <c r="L3222" s="54"/>
      <c r="M3222" s="54"/>
    </row>
    <row r="3223" spans="3:13" s="343" customFormat="1" x14ac:dyDescent="0.3">
      <c r="C3223" s="32"/>
      <c r="J3223" s="54"/>
      <c r="K3223" s="54"/>
      <c r="L3223" s="54"/>
      <c r="M3223" s="54"/>
    </row>
    <row r="3224" spans="3:13" s="343" customFormat="1" x14ac:dyDescent="0.3">
      <c r="C3224" s="32"/>
      <c r="J3224" s="54"/>
      <c r="K3224" s="54"/>
      <c r="L3224" s="54"/>
      <c r="M3224" s="54"/>
    </row>
    <row r="3225" spans="3:13" s="343" customFormat="1" x14ac:dyDescent="0.3">
      <c r="C3225" s="32"/>
      <c r="J3225" s="54"/>
      <c r="K3225" s="54"/>
      <c r="L3225" s="54"/>
      <c r="M3225" s="54"/>
    </row>
    <row r="3226" spans="3:13" s="343" customFormat="1" x14ac:dyDescent="0.3">
      <c r="C3226" s="32"/>
      <c r="J3226" s="54"/>
      <c r="K3226" s="54"/>
      <c r="L3226" s="54"/>
      <c r="M3226" s="54"/>
    </row>
    <row r="3227" spans="3:13" s="343" customFormat="1" x14ac:dyDescent="0.3">
      <c r="C3227" s="32"/>
      <c r="J3227" s="54"/>
      <c r="K3227" s="54"/>
      <c r="L3227" s="54"/>
      <c r="M3227" s="54"/>
    </row>
    <row r="3228" spans="3:13" s="343" customFormat="1" x14ac:dyDescent="0.3">
      <c r="C3228" s="32"/>
      <c r="J3228" s="54"/>
      <c r="K3228" s="54"/>
      <c r="L3228" s="54"/>
      <c r="M3228" s="54"/>
    </row>
    <row r="3229" spans="3:13" s="343" customFormat="1" x14ac:dyDescent="0.3">
      <c r="C3229" s="32"/>
      <c r="J3229" s="54"/>
      <c r="K3229" s="54"/>
      <c r="L3229" s="54"/>
      <c r="M3229" s="54"/>
    </row>
    <row r="3230" spans="3:13" s="343" customFormat="1" x14ac:dyDescent="0.3">
      <c r="C3230" s="32"/>
      <c r="J3230" s="54"/>
      <c r="K3230" s="54"/>
      <c r="L3230" s="54"/>
      <c r="M3230" s="54"/>
    </row>
    <row r="3231" spans="3:13" s="343" customFormat="1" x14ac:dyDescent="0.3">
      <c r="C3231" s="32"/>
      <c r="J3231" s="54"/>
      <c r="K3231" s="54"/>
      <c r="L3231" s="54"/>
      <c r="M3231" s="54"/>
    </row>
    <row r="3232" spans="3:13" s="343" customFormat="1" x14ac:dyDescent="0.3">
      <c r="C3232" s="32"/>
      <c r="J3232" s="54"/>
      <c r="K3232" s="54"/>
      <c r="L3232" s="54"/>
      <c r="M3232" s="54"/>
    </row>
    <row r="3233" spans="3:13" s="343" customFormat="1" x14ac:dyDescent="0.3">
      <c r="C3233" s="32"/>
      <c r="J3233" s="54"/>
      <c r="K3233" s="54"/>
      <c r="L3233" s="54"/>
      <c r="M3233" s="54"/>
    </row>
    <row r="3234" spans="3:13" s="343" customFormat="1" x14ac:dyDescent="0.3">
      <c r="C3234" s="32"/>
      <c r="J3234" s="54"/>
      <c r="K3234" s="54"/>
      <c r="L3234" s="54"/>
      <c r="M3234" s="54"/>
    </row>
    <row r="3235" spans="3:13" s="343" customFormat="1" x14ac:dyDescent="0.3">
      <c r="C3235" s="32"/>
      <c r="J3235" s="54"/>
      <c r="K3235" s="54"/>
      <c r="L3235" s="54"/>
      <c r="M3235" s="54"/>
    </row>
    <row r="3236" spans="3:13" s="343" customFormat="1" x14ac:dyDescent="0.3">
      <c r="C3236" s="32"/>
      <c r="J3236" s="54"/>
      <c r="K3236" s="54"/>
      <c r="L3236" s="54"/>
      <c r="M3236" s="54"/>
    </row>
    <row r="3237" spans="3:13" s="343" customFormat="1" x14ac:dyDescent="0.3">
      <c r="C3237" s="32"/>
      <c r="J3237" s="54"/>
      <c r="K3237" s="54"/>
      <c r="L3237" s="54"/>
      <c r="M3237" s="54"/>
    </row>
    <row r="3238" spans="3:13" s="343" customFormat="1" x14ac:dyDescent="0.3">
      <c r="C3238" s="32"/>
      <c r="J3238" s="54"/>
      <c r="K3238" s="54"/>
      <c r="L3238" s="54"/>
      <c r="M3238" s="54"/>
    </row>
    <row r="3239" spans="3:13" s="343" customFormat="1" x14ac:dyDescent="0.3">
      <c r="C3239" s="32"/>
      <c r="J3239" s="54"/>
      <c r="K3239" s="54"/>
      <c r="L3239" s="54"/>
      <c r="M3239" s="54"/>
    </row>
    <row r="3240" spans="3:13" s="343" customFormat="1" x14ac:dyDescent="0.3">
      <c r="C3240" s="32"/>
      <c r="J3240" s="54"/>
      <c r="K3240" s="54"/>
      <c r="L3240" s="54"/>
      <c r="M3240" s="54"/>
    </row>
    <row r="3241" spans="3:13" s="343" customFormat="1" x14ac:dyDescent="0.3">
      <c r="C3241" s="32"/>
      <c r="J3241" s="54"/>
      <c r="K3241" s="54"/>
      <c r="L3241" s="54"/>
      <c r="M3241" s="54"/>
    </row>
    <row r="3242" spans="3:13" s="343" customFormat="1" x14ac:dyDescent="0.3">
      <c r="C3242" s="32"/>
      <c r="J3242" s="54"/>
      <c r="K3242" s="54"/>
      <c r="L3242" s="54"/>
      <c r="M3242" s="54"/>
    </row>
    <row r="3243" spans="3:13" s="343" customFormat="1" x14ac:dyDescent="0.3">
      <c r="C3243" s="32"/>
      <c r="J3243" s="54"/>
      <c r="K3243" s="54"/>
      <c r="L3243" s="54"/>
      <c r="M3243" s="54"/>
    </row>
    <row r="3244" spans="3:13" s="343" customFormat="1" x14ac:dyDescent="0.3">
      <c r="C3244" s="32"/>
      <c r="J3244" s="54"/>
      <c r="K3244" s="54"/>
      <c r="L3244" s="54"/>
      <c r="M3244" s="54"/>
    </row>
    <row r="3245" spans="3:13" s="343" customFormat="1" x14ac:dyDescent="0.3">
      <c r="C3245" s="32"/>
      <c r="J3245" s="54"/>
      <c r="K3245" s="54"/>
      <c r="L3245" s="54"/>
      <c r="M3245" s="54"/>
    </row>
    <row r="3246" spans="3:13" s="343" customFormat="1" x14ac:dyDescent="0.3">
      <c r="C3246" s="32"/>
      <c r="J3246" s="54"/>
      <c r="K3246" s="54"/>
      <c r="L3246" s="54"/>
      <c r="M3246" s="54"/>
    </row>
    <row r="3247" spans="3:13" s="343" customFormat="1" x14ac:dyDescent="0.3">
      <c r="C3247" s="32"/>
      <c r="J3247" s="54"/>
      <c r="K3247" s="54"/>
      <c r="L3247" s="54"/>
      <c r="M3247" s="54"/>
    </row>
    <row r="3248" spans="3:13" s="343" customFormat="1" x14ac:dyDescent="0.3">
      <c r="C3248" s="32"/>
      <c r="J3248" s="54"/>
      <c r="K3248" s="54"/>
      <c r="L3248" s="54"/>
      <c r="M3248" s="54"/>
    </row>
    <row r="3249" spans="3:13" s="343" customFormat="1" x14ac:dyDescent="0.3">
      <c r="C3249" s="32"/>
      <c r="J3249" s="54"/>
      <c r="K3249" s="54"/>
      <c r="L3249" s="54"/>
      <c r="M3249" s="54"/>
    </row>
    <row r="3250" spans="3:13" s="343" customFormat="1" x14ac:dyDescent="0.3">
      <c r="C3250" s="32"/>
      <c r="J3250" s="54"/>
      <c r="K3250" s="54"/>
      <c r="L3250" s="54"/>
      <c r="M3250" s="54"/>
    </row>
    <row r="3251" spans="3:13" s="343" customFormat="1" x14ac:dyDescent="0.3">
      <c r="C3251" s="32"/>
      <c r="J3251" s="54"/>
      <c r="K3251" s="54"/>
      <c r="L3251" s="54"/>
      <c r="M3251" s="54"/>
    </row>
    <row r="3252" spans="3:13" s="343" customFormat="1" x14ac:dyDescent="0.3">
      <c r="C3252" s="32"/>
      <c r="J3252" s="54"/>
      <c r="K3252" s="54"/>
      <c r="L3252" s="54"/>
      <c r="M3252" s="54"/>
    </row>
    <row r="3253" spans="3:13" s="343" customFormat="1" x14ac:dyDescent="0.3">
      <c r="C3253" s="32"/>
      <c r="J3253" s="54"/>
      <c r="K3253" s="54"/>
      <c r="L3253" s="54"/>
      <c r="M3253" s="54"/>
    </row>
    <row r="3254" spans="3:13" s="343" customFormat="1" x14ac:dyDescent="0.3">
      <c r="C3254" s="32"/>
      <c r="J3254" s="54"/>
      <c r="K3254" s="54"/>
      <c r="L3254" s="54"/>
      <c r="M3254" s="54"/>
    </row>
    <row r="3255" spans="3:13" s="343" customFormat="1" x14ac:dyDescent="0.3">
      <c r="C3255" s="32"/>
      <c r="J3255" s="54"/>
      <c r="K3255" s="54"/>
      <c r="L3255" s="54"/>
      <c r="M3255" s="54"/>
    </row>
    <row r="3256" spans="3:13" s="343" customFormat="1" x14ac:dyDescent="0.3">
      <c r="C3256" s="32"/>
      <c r="J3256" s="54"/>
      <c r="K3256" s="54"/>
      <c r="L3256" s="54"/>
      <c r="M3256" s="54"/>
    </row>
    <row r="3257" spans="3:13" s="343" customFormat="1" x14ac:dyDescent="0.3">
      <c r="C3257" s="32"/>
      <c r="J3257" s="54"/>
      <c r="K3257" s="54"/>
      <c r="L3257" s="54"/>
      <c r="M3257" s="54"/>
    </row>
    <row r="3258" spans="3:13" s="343" customFormat="1" x14ac:dyDescent="0.3">
      <c r="C3258" s="32"/>
      <c r="J3258" s="54"/>
      <c r="K3258" s="54"/>
      <c r="L3258" s="54"/>
      <c r="M3258" s="54"/>
    </row>
    <row r="3259" spans="3:13" s="343" customFormat="1" x14ac:dyDescent="0.3">
      <c r="C3259" s="32"/>
      <c r="J3259" s="54"/>
      <c r="K3259" s="54"/>
      <c r="L3259" s="54"/>
      <c r="M3259" s="54"/>
    </row>
    <row r="3260" spans="3:13" s="343" customFormat="1" x14ac:dyDescent="0.3">
      <c r="C3260" s="32"/>
      <c r="J3260" s="54"/>
      <c r="K3260" s="54"/>
      <c r="L3260" s="54"/>
      <c r="M3260" s="54"/>
    </row>
    <row r="3261" spans="3:13" s="343" customFormat="1" x14ac:dyDescent="0.3">
      <c r="C3261" s="32"/>
      <c r="J3261" s="54"/>
      <c r="K3261" s="54"/>
      <c r="L3261" s="54"/>
      <c r="M3261" s="54"/>
    </row>
    <row r="3262" spans="3:13" s="343" customFormat="1" x14ac:dyDescent="0.3">
      <c r="C3262" s="32"/>
      <c r="J3262" s="54"/>
      <c r="K3262" s="54"/>
      <c r="L3262" s="54"/>
      <c r="M3262" s="54"/>
    </row>
    <row r="3263" spans="3:13" s="343" customFormat="1" x14ac:dyDescent="0.3">
      <c r="C3263" s="32"/>
      <c r="J3263" s="54"/>
      <c r="K3263" s="54"/>
      <c r="L3263" s="54"/>
      <c r="M3263" s="54"/>
    </row>
    <row r="3264" spans="3:13" s="343" customFormat="1" x14ac:dyDescent="0.3">
      <c r="C3264" s="32"/>
      <c r="J3264" s="54"/>
      <c r="K3264" s="54"/>
      <c r="L3264" s="54"/>
      <c r="M3264" s="54"/>
    </row>
    <row r="3265" spans="3:13" s="343" customFormat="1" x14ac:dyDescent="0.3">
      <c r="C3265" s="32"/>
      <c r="J3265" s="54"/>
      <c r="K3265" s="54"/>
      <c r="L3265" s="54"/>
      <c r="M3265" s="54"/>
    </row>
    <row r="3266" spans="3:13" s="343" customFormat="1" x14ac:dyDescent="0.3">
      <c r="C3266" s="32"/>
      <c r="J3266" s="54"/>
      <c r="K3266" s="54"/>
      <c r="L3266" s="54"/>
      <c r="M3266" s="54"/>
    </row>
    <row r="3267" spans="3:13" s="343" customFormat="1" x14ac:dyDescent="0.3">
      <c r="C3267" s="32"/>
      <c r="J3267" s="54"/>
      <c r="K3267" s="54"/>
      <c r="L3267" s="54"/>
      <c r="M3267" s="54"/>
    </row>
    <row r="3268" spans="3:13" s="343" customFormat="1" x14ac:dyDescent="0.3">
      <c r="C3268" s="32"/>
      <c r="J3268" s="54"/>
      <c r="K3268" s="54"/>
      <c r="L3268" s="54"/>
      <c r="M3268" s="54"/>
    </row>
    <row r="3269" spans="3:13" s="343" customFormat="1" x14ac:dyDescent="0.3">
      <c r="C3269" s="32"/>
      <c r="J3269" s="54"/>
      <c r="K3269" s="54"/>
      <c r="L3269" s="54"/>
      <c r="M3269" s="54"/>
    </row>
    <row r="3270" spans="3:13" s="343" customFormat="1" x14ac:dyDescent="0.3">
      <c r="C3270" s="32"/>
      <c r="J3270" s="54"/>
      <c r="K3270" s="54"/>
      <c r="L3270" s="54"/>
      <c r="M3270" s="54"/>
    </row>
    <row r="3271" spans="3:13" s="343" customFormat="1" x14ac:dyDescent="0.3">
      <c r="C3271" s="32"/>
      <c r="J3271" s="54"/>
      <c r="K3271" s="54"/>
      <c r="L3271" s="54"/>
      <c r="M3271" s="54"/>
    </row>
    <row r="3272" spans="3:13" s="343" customFormat="1" x14ac:dyDescent="0.3">
      <c r="C3272" s="32"/>
      <c r="J3272" s="54"/>
      <c r="K3272" s="54"/>
      <c r="L3272" s="54"/>
      <c r="M3272" s="54"/>
    </row>
    <row r="3273" spans="3:13" s="343" customFormat="1" x14ac:dyDescent="0.3">
      <c r="C3273" s="32"/>
      <c r="J3273" s="54"/>
      <c r="K3273" s="54"/>
      <c r="L3273" s="54"/>
      <c r="M3273" s="54"/>
    </row>
    <row r="3274" spans="3:13" s="343" customFormat="1" x14ac:dyDescent="0.3">
      <c r="C3274" s="32"/>
      <c r="J3274" s="54"/>
      <c r="K3274" s="54"/>
      <c r="L3274" s="54"/>
      <c r="M3274" s="54"/>
    </row>
    <row r="3275" spans="3:13" s="343" customFormat="1" x14ac:dyDescent="0.3">
      <c r="C3275" s="32"/>
      <c r="J3275" s="54"/>
      <c r="K3275" s="54"/>
      <c r="L3275" s="54"/>
      <c r="M3275" s="54"/>
    </row>
    <row r="3276" spans="3:13" s="343" customFormat="1" x14ac:dyDescent="0.3">
      <c r="C3276" s="32"/>
      <c r="J3276" s="54"/>
      <c r="K3276" s="54"/>
      <c r="L3276" s="54"/>
      <c r="M3276" s="54"/>
    </row>
    <row r="3277" spans="3:13" s="343" customFormat="1" x14ac:dyDescent="0.3">
      <c r="C3277" s="32"/>
      <c r="J3277" s="54"/>
      <c r="K3277" s="54"/>
      <c r="L3277" s="54"/>
      <c r="M3277" s="54"/>
    </row>
    <row r="3278" spans="3:13" s="343" customFormat="1" x14ac:dyDescent="0.3">
      <c r="C3278" s="32"/>
      <c r="J3278" s="54"/>
      <c r="K3278" s="54"/>
      <c r="L3278" s="54"/>
      <c r="M3278" s="54"/>
    </row>
    <row r="3279" spans="3:13" s="343" customFormat="1" x14ac:dyDescent="0.3">
      <c r="C3279" s="32"/>
      <c r="J3279" s="54"/>
      <c r="K3279" s="54"/>
      <c r="L3279" s="54"/>
      <c r="M3279" s="54"/>
    </row>
    <row r="3280" spans="3:13" s="343" customFormat="1" x14ac:dyDescent="0.3">
      <c r="C3280" s="32"/>
      <c r="J3280" s="54"/>
      <c r="K3280" s="54"/>
      <c r="L3280" s="54"/>
      <c r="M3280" s="54"/>
    </row>
    <row r="3281" spans="3:13" s="343" customFormat="1" x14ac:dyDescent="0.3">
      <c r="C3281" s="32"/>
      <c r="J3281" s="54"/>
      <c r="K3281" s="54"/>
      <c r="L3281" s="54"/>
      <c r="M3281" s="54"/>
    </row>
    <row r="3282" spans="3:13" s="343" customFormat="1" x14ac:dyDescent="0.3">
      <c r="C3282" s="32"/>
      <c r="J3282" s="54"/>
      <c r="K3282" s="54"/>
      <c r="L3282" s="54"/>
      <c r="M3282" s="54"/>
    </row>
    <row r="3283" spans="3:13" s="343" customFormat="1" x14ac:dyDescent="0.3">
      <c r="C3283" s="32"/>
      <c r="J3283" s="54"/>
      <c r="K3283" s="54"/>
      <c r="L3283" s="54"/>
      <c r="M3283" s="54"/>
    </row>
    <row r="3284" spans="3:13" s="343" customFormat="1" x14ac:dyDescent="0.3">
      <c r="C3284" s="32"/>
      <c r="J3284" s="54"/>
      <c r="K3284" s="54"/>
      <c r="L3284" s="54"/>
      <c r="M3284" s="54"/>
    </row>
    <row r="3285" spans="3:13" s="343" customFormat="1" x14ac:dyDescent="0.3">
      <c r="C3285" s="32"/>
      <c r="J3285" s="54"/>
      <c r="K3285" s="54"/>
      <c r="L3285" s="54"/>
      <c r="M3285" s="54"/>
    </row>
    <row r="3286" spans="3:13" s="343" customFormat="1" x14ac:dyDescent="0.3">
      <c r="C3286" s="32"/>
      <c r="J3286" s="54"/>
      <c r="K3286" s="54"/>
      <c r="L3286" s="54"/>
      <c r="M3286" s="54"/>
    </row>
    <row r="3287" spans="3:13" s="343" customFormat="1" x14ac:dyDescent="0.3">
      <c r="C3287" s="32"/>
      <c r="J3287" s="54"/>
      <c r="K3287" s="54"/>
      <c r="L3287" s="54"/>
      <c r="M3287" s="54"/>
    </row>
    <row r="3288" spans="3:13" s="343" customFormat="1" x14ac:dyDescent="0.3">
      <c r="C3288" s="32"/>
      <c r="J3288" s="54"/>
      <c r="K3288" s="54"/>
      <c r="L3288" s="54"/>
      <c r="M3288" s="54"/>
    </row>
    <row r="3289" spans="3:13" s="343" customFormat="1" x14ac:dyDescent="0.3">
      <c r="C3289" s="32"/>
      <c r="J3289" s="54"/>
      <c r="K3289" s="54"/>
      <c r="L3289" s="54"/>
      <c r="M3289" s="54"/>
    </row>
    <row r="3290" spans="3:13" s="343" customFormat="1" x14ac:dyDescent="0.3">
      <c r="C3290" s="32"/>
      <c r="J3290" s="54"/>
      <c r="K3290" s="54"/>
      <c r="L3290" s="54"/>
      <c r="M3290" s="54"/>
    </row>
    <row r="3291" spans="3:13" s="343" customFormat="1" x14ac:dyDescent="0.3">
      <c r="C3291" s="32"/>
      <c r="J3291" s="54"/>
      <c r="K3291" s="54"/>
      <c r="L3291" s="54"/>
      <c r="M3291" s="54"/>
    </row>
    <row r="3292" spans="3:13" s="343" customFormat="1" x14ac:dyDescent="0.3">
      <c r="C3292" s="32"/>
      <c r="J3292" s="54"/>
      <c r="K3292" s="54"/>
      <c r="L3292" s="54"/>
      <c r="M3292" s="54"/>
    </row>
    <row r="3293" spans="3:13" s="343" customFormat="1" x14ac:dyDescent="0.3">
      <c r="C3293" s="32"/>
      <c r="J3293" s="54"/>
      <c r="K3293" s="54"/>
      <c r="L3293" s="54"/>
      <c r="M3293" s="54"/>
    </row>
    <row r="3294" spans="3:13" s="343" customFormat="1" x14ac:dyDescent="0.3">
      <c r="C3294" s="32"/>
      <c r="J3294" s="54"/>
      <c r="K3294" s="54"/>
      <c r="L3294" s="54"/>
      <c r="M3294" s="54"/>
    </row>
    <row r="3295" spans="3:13" s="343" customFormat="1" x14ac:dyDescent="0.3">
      <c r="C3295" s="32"/>
      <c r="J3295" s="54"/>
      <c r="K3295" s="54"/>
      <c r="L3295" s="54"/>
      <c r="M3295" s="54"/>
    </row>
    <row r="3296" spans="3:13" s="343" customFormat="1" x14ac:dyDescent="0.3">
      <c r="C3296" s="32"/>
      <c r="J3296" s="54"/>
      <c r="K3296" s="54"/>
      <c r="L3296" s="54"/>
      <c r="M3296" s="54"/>
    </row>
    <row r="3297" spans="3:13" s="343" customFormat="1" x14ac:dyDescent="0.3">
      <c r="C3297" s="32"/>
      <c r="J3297" s="54"/>
      <c r="K3297" s="54"/>
      <c r="L3297" s="54"/>
      <c r="M3297" s="54"/>
    </row>
    <row r="3298" spans="3:13" s="343" customFormat="1" x14ac:dyDescent="0.3">
      <c r="C3298" s="32"/>
      <c r="J3298" s="54"/>
      <c r="K3298" s="54"/>
      <c r="L3298" s="54"/>
      <c r="M3298" s="54"/>
    </row>
    <row r="3299" spans="3:13" s="343" customFormat="1" x14ac:dyDescent="0.3">
      <c r="C3299" s="32"/>
      <c r="J3299" s="54"/>
      <c r="K3299" s="54"/>
      <c r="L3299" s="54"/>
      <c r="M3299" s="54"/>
    </row>
    <row r="3300" spans="3:13" s="343" customFormat="1" x14ac:dyDescent="0.3">
      <c r="C3300" s="32"/>
      <c r="J3300" s="54"/>
      <c r="K3300" s="54"/>
      <c r="L3300" s="54"/>
      <c r="M3300" s="54"/>
    </row>
    <row r="3301" spans="3:13" s="343" customFormat="1" x14ac:dyDescent="0.3">
      <c r="C3301" s="32"/>
      <c r="J3301" s="54"/>
      <c r="K3301" s="54"/>
      <c r="L3301" s="54"/>
      <c r="M3301" s="54"/>
    </row>
    <row r="3302" spans="3:13" s="343" customFormat="1" x14ac:dyDescent="0.3">
      <c r="C3302" s="32"/>
      <c r="J3302" s="54"/>
      <c r="K3302" s="54"/>
      <c r="L3302" s="54"/>
      <c r="M3302" s="54"/>
    </row>
    <row r="3303" spans="3:13" s="343" customFormat="1" x14ac:dyDescent="0.3">
      <c r="C3303" s="32"/>
      <c r="J3303" s="54"/>
      <c r="K3303" s="54"/>
      <c r="L3303" s="54"/>
      <c r="M3303" s="54"/>
    </row>
    <row r="3304" spans="3:13" s="343" customFormat="1" x14ac:dyDescent="0.3">
      <c r="C3304" s="32"/>
      <c r="J3304" s="54"/>
      <c r="K3304" s="54"/>
      <c r="L3304" s="54"/>
      <c r="M3304" s="54"/>
    </row>
    <row r="3305" spans="3:13" s="343" customFormat="1" x14ac:dyDescent="0.3">
      <c r="C3305" s="32"/>
      <c r="J3305" s="54"/>
      <c r="K3305" s="54"/>
      <c r="L3305" s="54"/>
      <c r="M3305" s="54"/>
    </row>
    <row r="3306" spans="3:13" s="343" customFormat="1" x14ac:dyDescent="0.3">
      <c r="C3306" s="32"/>
      <c r="J3306" s="54"/>
      <c r="K3306" s="54"/>
      <c r="L3306" s="54"/>
      <c r="M3306" s="54"/>
    </row>
    <row r="3307" spans="3:13" s="343" customFormat="1" x14ac:dyDescent="0.3">
      <c r="C3307" s="32"/>
      <c r="J3307" s="54"/>
      <c r="K3307" s="54"/>
      <c r="L3307" s="54"/>
      <c r="M3307" s="54"/>
    </row>
    <row r="3308" spans="3:13" s="343" customFormat="1" x14ac:dyDescent="0.3">
      <c r="C3308" s="32"/>
      <c r="J3308" s="54"/>
      <c r="K3308" s="54"/>
      <c r="L3308" s="54"/>
      <c r="M3308" s="54"/>
    </row>
    <row r="3309" spans="3:13" s="343" customFormat="1" x14ac:dyDescent="0.3">
      <c r="C3309" s="32"/>
      <c r="J3309" s="54"/>
      <c r="K3309" s="54"/>
      <c r="L3309" s="54"/>
      <c r="M3309" s="54"/>
    </row>
    <row r="3310" spans="3:13" s="343" customFormat="1" x14ac:dyDescent="0.3">
      <c r="C3310" s="32"/>
      <c r="J3310" s="54"/>
      <c r="K3310" s="54"/>
      <c r="L3310" s="54"/>
      <c r="M3310" s="54"/>
    </row>
    <row r="3311" spans="3:13" s="343" customFormat="1" x14ac:dyDescent="0.3">
      <c r="C3311" s="32"/>
      <c r="J3311" s="54"/>
      <c r="K3311" s="54"/>
      <c r="L3311" s="54"/>
      <c r="M3311" s="54"/>
    </row>
    <row r="3312" spans="3:13" s="343" customFormat="1" x14ac:dyDescent="0.3">
      <c r="C3312" s="32"/>
      <c r="J3312" s="54"/>
      <c r="K3312" s="54"/>
      <c r="L3312" s="54"/>
      <c r="M3312" s="54"/>
    </row>
    <row r="3313" spans="3:13" s="343" customFormat="1" x14ac:dyDescent="0.3">
      <c r="C3313" s="32"/>
      <c r="J3313" s="54"/>
      <c r="K3313" s="54"/>
      <c r="L3313" s="54"/>
      <c r="M3313" s="54"/>
    </row>
    <row r="3314" spans="3:13" s="343" customFormat="1" x14ac:dyDescent="0.3">
      <c r="C3314" s="32"/>
      <c r="J3314" s="54"/>
      <c r="K3314" s="54"/>
      <c r="L3314" s="54"/>
      <c r="M3314" s="54"/>
    </row>
    <row r="3315" spans="3:13" s="343" customFormat="1" x14ac:dyDescent="0.3">
      <c r="C3315" s="32"/>
      <c r="J3315" s="54"/>
      <c r="K3315" s="54"/>
      <c r="L3315" s="54"/>
      <c r="M3315" s="54"/>
    </row>
    <row r="3316" spans="3:13" s="343" customFormat="1" x14ac:dyDescent="0.3">
      <c r="C3316" s="32"/>
      <c r="J3316" s="54"/>
      <c r="K3316" s="54"/>
      <c r="L3316" s="54"/>
      <c r="M3316" s="54"/>
    </row>
    <row r="3317" spans="3:13" s="343" customFormat="1" x14ac:dyDescent="0.3">
      <c r="C3317" s="32"/>
      <c r="J3317" s="54"/>
      <c r="K3317" s="54"/>
      <c r="L3317" s="54"/>
      <c r="M3317" s="54"/>
    </row>
    <row r="3318" spans="3:13" s="343" customFormat="1" x14ac:dyDescent="0.3">
      <c r="C3318" s="32"/>
      <c r="J3318" s="54"/>
      <c r="K3318" s="54"/>
      <c r="L3318" s="54"/>
      <c r="M3318" s="54"/>
    </row>
    <row r="3319" spans="3:13" s="343" customFormat="1" x14ac:dyDescent="0.3">
      <c r="C3319" s="32"/>
      <c r="J3319" s="54"/>
      <c r="K3319" s="54"/>
      <c r="L3319" s="54"/>
      <c r="M3319" s="54"/>
    </row>
    <row r="3320" spans="3:13" s="343" customFormat="1" x14ac:dyDescent="0.3">
      <c r="C3320" s="32"/>
      <c r="J3320" s="54"/>
      <c r="K3320" s="54"/>
      <c r="L3320" s="54"/>
      <c r="M3320" s="54"/>
    </row>
    <row r="3321" spans="3:13" s="343" customFormat="1" x14ac:dyDescent="0.3">
      <c r="C3321" s="32"/>
      <c r="J3321" s="54"/>
      <c r="K3321" s="54"/>
      <c r="L3321" s="54"/>
      <c r="M3321" s="54"/>
    </row>
    <row r="3322" spans="3:13" s="343" customFormat="1" x14ac:dyDescent="0.3">
      <c r="C3322" s="32"/>
      <c r="J3322" s="54"/>
      <c r="K3322" s="54"/>
      <c r="L3322" s="54"/>
      <c r="M3322" s="54"/>
    </row>
    <row r="3323" spans="3:13" s="343" customFormat="1" x14ac:dyDescent="0.3">
      <c r="C3323" s="32"/>
      <c r="J3323" s="54"/>
      <c r="K3323" s="54"/>
      <c r="L3323" s="54"/>
      <c r="M3323" s="54"/>
    </row>
    <row r="3324" spans="3:13" s="343" customFormat="1" x14ac:dyDescent="0.3">
      <c r="C3324" s="32"/>
      <c r="J3324" s="54"/>
      <c r="K3324" s="54"/>
      <c r="L3324" s="54"/>
      <c r="M3324" s="54"/>
    </row>
    <row r="3325" spans="3:13" s="343" customFormat="1" x14ac:dyDescent="0.3">
      <c r="C3325" s="32"/>
      <c r="J3325" s="54"/>
      <c r="K3325" s="54"/>
      <c r="L3325" s="54"/>
      <c r="M3325" s="54"/>
    </row>
    <row r="3326" spans="3:13" s="343" customFormat="1" x14ac:dyDescent="0.3">
      <c r="C3326" s="32"/>
      <c r="J3326" s="54"/>
      <c r="K3326" s="54"/>
      <c r="L3326" s="54"/>
      <c r="M3326" s="54"/>
    </row>
    <row r="3327" spans="3:13" s="343" customFormat="1" x14ac:dyDescent="0.3">
      <c r="C3327" s="32"/>
      <c r="J3327" s="54"/>
      <c r="K3327" s="54"/>
      <c r="L3327" s="54"/>
      <c r="M3327" s="54"/>
    </row>
    <row r="3328" spans="3:13" s="343" customFormat="1" x14ac:dyDescent="0.3">
      <c r="C3328" s="32"/>
      <c r="J3328" s="54"/>
      <c r="K3328" s="54"/>
      <c r="L3328" s="54"/>
      <c r="M3328" s="54"/>
    </row>
    <row r="3329" spans="3:13" s="343" customFormat="1" x14ac:dyDescent="0.3">
      <c r="C3329" s="32"/>
      <c r="J3329" s="54"/>
      <c r="K3329" s="54"/>
      <c r="L3329" s="54"/>
      <c r="M3329" s="54"/>
    </row>
    <row r="3330" spans="3:13" s="343" customFormat="1" x14ac:dyDescent="0.3">
      <c r="C3330" s="32"/>
      <c r="J3330" s="54"/>
      <c r="K3330" s="54"/>
      <c r="L3330" s="54"/>
      <c r="M3330" s="54"/>
    </row>
    <row r="3331" spans="3:13" s="343" customFormat="1" x14ac:dyDescent="0.3">
      <c r="C3331" s="32"/>
      <c r="J3331" s="54"/>
      <c r="K3331" s="54"/>
      <c r="L3331" s="54"/>
      <c r="M3331" s="54"/>
    </row>
    <row r="3332" spans="3:13" s="343" customFormat="1" x14ac:dyDescent="0.3">
      <c r="C3332" s="32"/>
      <c r="J3332" s="54"/>
      <c r="K3332" s="54"/>
      <c r="L3332" s="54"/>
      <c r="M3332" s="54"/>
    </row>
    <row r="3333" spans="3:13" s="343" customFormat="1" x14ac:dyDescent="0.3">
      <c r="C3333" s="32"/>
      <c r="J3333" s="54"/>
      <c r="K3333" s="54"/>
      <c r="L3333" s="54"/>
      <c r="M3333" s="54"/>
    </row>
    <row r="3334" spans="3:13" s="343" customFormat="1" x14ac:dyDescent="0.3">
      <c r="C3334" s="32"/>
      <c r="J3334" s="54"/>
      <c r="K3334" s="54"/>
      <c r="L3334" s="54"/>
      <c r="M3334" s="54"/>
    </row>
    <row r="3335" spans="3:13" s="343" customFormat="1" x14ac:dyDescent="0.3">
      <c r="C3335" s="32"/>
      <c r="J3335" s="54"/>
      <c r="K3335" s="54"/>
      <c r="L3335" s="54"/>
      <c r="M3335" s="54"/>
    </row>
    <row r="3336" spans="3:13" s="343" customFormat="1" x14ac:dyDescent="0.3">
      <c r="C3336" s="32"/>
      <c r="J3336" s="54"/>
      <c r="K3336" s="54"/>
      <c r="L3336" s="54"/>
      <c r="M3336" s="54"/>
    </row>
    <row r="3337" spans="3:13" s="343" customFormat="1" x14ac:dyDescent="0.3">
      <c r="C3337" s="32"/>
      <c r="J3337" s="54"/>
      <c r="K3337" s="54"/>
      <c r="L3337" s="54"/>
      <c r="M3337" s="54"/>
    </row>
    <row r="3338" spans="3:13" s="343" customFormat="1" x14ac:dyDescent="0.3">
      <c r="C3338" s="32"/>
      <c r="J3338" s="54"/>
      <c r="K3338" s="54"/>
      <c r="L3338" s="54"/>
      <c r="M3338" s="54"/>
    </row>
    <row r="3339" spans="3:13" s="343" customFormat="1" x14ac:dyDescent="0.3">
      <c r="C3339" s="32"/>
      <c r="J3339" s="54"/>
      <c r="K3339" s="54"/>
      <c r="L3339" s="54"/>
      <c r="M3339" s="54"/>
    </row>
    <row r="3340" spans="3:13" s="343" customFormat="1" x14ac:dyDescent="0.3">
      <c r="C3340" s="32"/>
      <c r="J3340" s="54"/>
      <c r="K3340" s="54"/>
      <c r="L3340" s="54"/>
      <c r="M3340" s="54"/>
    </row>
    <row r="3341" spans="3:13" s="343" customFormat="1" x14ac:dyDescent="0.3">
      <c r="C3341" s="32"/>
      <c r="J3341" s="54"/>
      <c r="K3341" s="54"/>
      <c r="L3341" s="54"/>
      <c r="M3341" s="54"/>
    </row>
    <row r="3342" spans="3:13" s="343" customFormat="1" x14ac:dyDescent="0.3">
      <c r="C3342" s="32"/>
      <c r="J3342" s="54"/>
      <c r="K3342" s="54"/>
      <c r="L3342" s="54"/>
      <c r="M3342" s="54"/>
    </row>
    <row r="3343" spans="3:13" s="343" customFormat="1" x14ac:dyDescent="0.3">
      <c r="C3343" s="32"/>
      <c r="J3343" s="54"/>
      <c r="K3343" s="54"/>
      <c r="L3343" s="54"/>
      <c r="M3343" s="54"/>
    </row>
    <row r="3344" spans="3:13" s="343" customFormat="1" x14ac:dyDescent="0.3">
      <c r="C3344" s="32"/>
      <c r="J3344" s="54"/>
      <c r="K3344" s="54"/>
      <c r="L3344" s="54"/>
      <c r="M3344" s="54"/>
    </row>
    <row r="3345" spans="3:13" s="343" customFormat="1" x14ac:dyDescent="0.3">
      <c r="C3345" s="32"/>
      <c r="J3345" s="54"/>
      <c r="K3345" s="54"/>
      <c r="L3345" s="54"/>
      <c r="M3345" s="54"/>
    </row>
    <row r="3346" spans="3:13" s="343" customFormat="1" x14ac:dyDescent="0.3">
      <c r="C3346" s="32"/>
      <c r="J3346" s="54"/>
      <c r="K3346" s="54"/>
      <c r="L3346" s="54"/>
      <c r="M3346" s="54"/>
    </row>
    <row r="3347" spans="3:13" s="343" customFormat="1" x14ac:dyDescent="0.3">
      <c r="C3347" s="32"/>
      <c r="J3347" s="54"/>
      <c r="K3347" s="54"/>
      <c r="L3347" s="54"/>
      <c r="M3347" s="54"/>
    </row>
    <row r="3348" spans="3:13" s="343" customFormat="1" x14ac:dyDescent="0.3">
      <c r="C3348" s="32"/>
      <c r="J3348" s="54"/>
      <c r="K3348" s="54"/>
      <c r="L3348" s="54"/>
      <c r="M3348" s="54"/>
    </row>
    <row r="3349" spans="3:13" s="343" customFormat="1" x14ac:dyDescent="0.3">
      <c r="C3349" s="32"/>
      <c r="J3349" s="54"/>
      <c r="K3349" s="54"/>
      <c r="L3349" s="54"/>
      <c r="M3349" s="54"/>
    </row>
    <row r="3350" spans="3:13" s="343" customFormat="1" x14ac:dyDescent="0.3">
      <c r="C3350" s="32"/>
      <c r="J3350" s="54"/>
      <c r="K3350" s="54"/>
      <c r="L3350" s="54"/>
      <c r="M3350" s="54"/>
    </row>
    <row r="3351" spans="3:13" s="343" customFormat="1" x14ac:dyDescent="0.3">
      <c r="C3351" s="32"/>
      <c r="J3351" s="54"/>
      <c r="K3351" s="54"/>
      <c r="L3351" s="54"/>
      <c r="M3351" s="54"/>
    </row>
    <row r="3352" spans="3:13" s="343" customFormat="1" x14ac:dyDescent="0.3">
      <c r="C3352" s="32"/>
      <c r="J3352" s="54"/>
      <c r="K3352" s="54"/>
      <c r="L3352" s="54"/>
      <c r="M3352" s="54"/>
    </row>
    <row r="3353" spans="3:13" s="343" customFormat="1" x14ac:dyDescent="0.3">
      <c r="C3353" s="32"/>
      <c r="J3353" s="54"/>
      <c r="K3353" s="54"/>
      <c r="L3353" s="54"/>
      <c r="M3353" s="54"/>
    </row>
    <row r="3354" spans="3:13" s="343" customFormat="1" x14ac:dyDescent="0.3">
      <c r="C3354" s="32"/>
      <c r="J3354" s="54"/>
      <c r="K3354" s="54"/>
      <c r="L3354" s="54"/>
      <c r="M3354" s="54"/>
    </row>
    <row r="3355" spans="3:13" s="343" customFormat="1" x14ac:dyDescent="0.3">
      <c r="C3355" s="32"/>
      <c r="J3355" s="54"/>
      <c r="K3355" s="54"/>
      <c r="L3355" s="54"/>
      <c r="M3355" s="54"/>
    </row>
    <row r="3356" spans="3:13" s="343" customFormat="1" x14ac:dyDescent="0.3">
      <c r="C3356" s="32"/>
      <c r="J3356" s="54"/>
      <c r="K3356" s="54"/>
      <c r="L3356" s="54"/>
      <c r="M3356" s="54"/>
    </row>
    <row r="3357" spans="3:13" s="343" customFormat="1" x14ac:dyDescent="0.3">
      <c r="C3357" s="32"/>
      <c r="J3357" s="54"/>
      <c r="K3357" s="54"/>
      <c r="L3357" s="54"/>
      <c r="M3357" s="54"/>
    </row>
    <row r="3358" spans="3:13" s="343" customFormat="1" x14ac:dyDescent="0.3">
      <c r="C3358" s="32"/>
      <c r="J3358" s="54"/>
      <c r="K3358" s="54"/>
      <c r="L3358" s="54"/>
      <c r="M3358" s="54"/>
    </row>
    <row r="3359" spans="3:13" s="343" customFormat="1" x14ac:dyDescent="0.3">
      <c r="C3359" s="32"/>
      <c r="J3359" s="54"/>
      <c r="K3359" s="54"/>
      <c r="L3359" s="54"/>
      <c r="M3359" s="54"/>
    </row>
    <row r="3360" spans="3:13" s="343" customFormat="1" x14ac:dyDescent="0.3">
      <c r="C3360" s="32"/>
      <c r="J3360" s="54"/>
      <c r="K3360" s="54"/>
      <c r="L3360" s="54"/>
      <c r="M3360" s="54"/>
    </row>
    <row r="3361" spans="3:13" s="343" customFormat="1" x14ac:dyDescent="0.3">
      <c r="C3361" s="32"/>
      <c r="J3361" s="54"/>
      <c r="K3361" s="54"/>
      <c r="L3361" s="54"/>
      <c r="M3361" s="54"/>
    </row>
    <row r="3362" spans="3:13" s="343" customFormat="1" x14ac:dyDescent="0.3">
      <c r="C3362" s="32"/>
      <c r="J3362" s="54"/>
      <c r="K3362" s="54"/>
      <c r="L3362" s="54"/>
      <c r="M3362" s="54"/>
    </row>
    <row r="3363" spans="3:13" s="343" customFormat="1" x14ac:dyDescent="0.3">
      <c r="C3363" s="32"/>
      <c r="J3363" s="54"/>
      <c r="K3363" s="54"/>
      <c r="L3363" s="54"/>
      <c r="M3363" s="54"/>
    </row>
    <row r="3364" spans="3:13" s="343" customFormat="1" x14ac:dyDescent="0.3">
      <c r="C3364" s="32"/>
      <c r="J3364" s="54"/>
      <c r="K3364" s="54"/>
      <c r="L3364" s="54"/>
      <c r="M3364" s="54"/>
    </row>
    <row r="3365" spans="3:13" s="343" customFormat="1" x14ac:dyDescent="0.3">
      <c r="C3365" s="32"/>
      <c r="J3365" s="54"/>
      <c r="K3365" s="54"/>
      <c r="L3365" s="54"/>
      <c r="M3365" s="54"/>
    </row>
    <row r="3366" spans="3:13" s="343" customFormat="1" x14ac:dyDescent="0.3">
      <c r="C3366" s="32"/>
      <c r="J3366" s="54"/>
      <c r="K3366" s="54"/>
      <c r="L3366" s="54"/>
      <c r="M3366" s="54"/>
    </row>
    <row r="3367" spans="3:13" s="343" customFormat="1" x14ac:dyDescent="0.3">
      <c r="C3367" s="32"/>
      <c r="J3367" s="54"/>
      <c r="K3367" s="54"/>
      <c r="L3367" s="54"/>
      <c r="M3367" s="54"/>
    </row>
    <row r="3368" spans="3:13" s="343" customFormat="1" x14ac:dyDescent="0.3">
      <c r="C3368" s="32"/>
      <c r="J3368" s="54"/>
      <c r="K3368" s="54"/>
      <c r="L3368" s="54"/>
      <c r="M3368" s="54"/>
    </row>
    <row r="3369" spans="3:13" s="343" customFormat="1" x14ac:dyDescent="0.3">
      <c r="C3369" s="32"/>
      <c r="J3369" s="54"/>
      <c r="K3369" s="54"/>
      <c r="L3369" s="54"/>
      <c r="M3369" s="54"/>
    </row>
    <row r="3370" spans="3:13" s="343" customFormat="1" x14ac:dyDescent="0.3">
      <c r="C3370" s="32"/>
      <c r="J3370" s="54"/>
      <c r="K3370" s="54"/>
      <c r="L3370" s="54"/>
      <c r="M3370" s="54"/>
    </row>
    <row r="3371" spans="3:13" s="343" customFormat="1" x14ac:dyDescent="0.3">
      <c r="C3371" s="32"/>
      <c r="J3371" s="54"/>
      <c r="K3371" s="54"/>
      <c r="L3371" s="54"/>
      <c r="M3371" s="54"/>
    </row>
    <row r="3372" spans="3:13" s="343" customFormat="1" x14ac:dyDescent="0.3">
      <c r="C3372" s="32"/>
      <c r="J3372" s="54"/>
      <c r="K3372" s="54"/>
      <c r="L3372" s="54"/>
      <c r="M3372" s="54"/>
    </row>
    <row r="3373" spans="3:13" s="343" customFormat="1" x14ac:dyDescent="0.3">
      <c r="C3373" s="32"/>
      <c r="J3373" s="54"/>
      <c r="K3373" s="54"/>
      <c r="L3373" s="54"/>
      <c r="M3373" s="54"/>
    </row>
    <row r="3374" spans="3:13" s="343" customFormat="1" x14ac:dyDescent="0.3">
      <c r="C3374" s="32"/>
      <c r="J3374" s="54"/>
      <c r="K3374" s="54"/>
      <c r="L3374" s="54"/>
      <c r="M3374" s="54"/>
    </row>
    <row r="3375" spans="3:13" s="343" customFormat="1" x14ac:dyDescent="0.3">
      <c r="C3375" s="32"/>
      <c r="J3375" s="54"/>
      <c r="K3375" s="54"/>
      <c r="L3375" s="54"/>
      <c r="M3375" s="54"/>
    </row>
    <row r="3376" spans="3:13" s="343" customFormat="1" x14ac:dyDescent="0.3">
      <c r="C3376" s="32"/>
      <c r="J3376" s="54"/>
      <c r="K3376" s="54"/>
      <c r="L3376" s="54"/>
      <c r="M3376" s="54"/>
    </row>
    <row r="3377" spans="3:13" s="343" customFormat="1" x14ac:dyDescent="0.3">
      <c r="C3377" s="32"/>
      <c r="J3377" s="54"/>
      <c r="K3377" s="54"/>
      <c r="L3377" s="54"/>
      <c r="M3377" s="54"/>
    </row>
    <row r="3378" spans="3:13" s="343" customFormat="1" x14ac:dyDescent="0.3">
      <c r="C3378" s="32"/>
      <c r="J3378" s="54"/>
      <c r="K3378" s="54"/>
      <c r="L3378" s="54"/>
      <c r="M3378" s="54"/>
    </row>
    <row r="3379" spans="3:13" s="343" customFormat="1" x14ac:dyDescent="0.3">
      <c r="C3379" s="32"/>
      <c r="J3379" s="54"/>
      <c r="K3379" s="54"/>
      <c r="L3379" s="54"/>
      <c r="M3379" s="54"/>
    </row>
    <row r="3380" spans="3:13" s="343" customFormat="1" x14ac:dyDescent="0.3">
      <c r="C3380" s="32"/>
      <c r="J3380" s="54"/>
      <c r="K3380" s="54"/>
      <c r="L3380" s="54"/>
      <c r="M3380" s="54"/>
    </row>
    <row r="3381" spans="3:13" s="343" customFormat="1" x14ac:dyDescent="0.3">
      <c r="C3381" s="32"/>
      <c r="J3381" s="54"/>
      <c r="K3381" s="54"/>
      <c r="L3381" s="54"/>
      <c r="M3381" s="54"/>
    </row>
    <row r="3382" spans="3:13" s="343" customFormat="1" x14ac:dyDescent="0.3">
      <c r="C3382" s="32"/>
      <c r="J3382" s="54"/>
      <c r="K3382" s="54"/>
      <c r="L3382" s="54"/>
      <c r="M3382" s="54"/>
    </row>
    <row r="3383" spans="3:13" s="343" customFormat="1" x14ac:dyDescent="0.3">
      <c r="C3383" s="32"/>
      <c r="J3383" s="54"/>
      <c r="K3383" s="54"/>
      <c r="L3383" s="54"/>
      <c r="M3383" s="54"/>
    </row>
    <row r="3384" spans="3:13" s="343" customFormat="1" x14ac:dyDescent="0.3">
      <c r="C3384" s="32"/>
      <c r="J3384" s="54"/>
      <c r="K3384" s="54"/>
      <c r="L3384" s="54"/>
      <c r="M3384" s="54"/>
    </row>
    <row r="3385" spans="3:13" s="343" customFormat="1" x14ac:dyDescent="0.3">
      <c r="C3385" s="32"/>
      <c r="J3385" s="54"/>
      <c r="K3385" s="54"/>
      <c r="L3385" s="54"/>
      <c r="M3385" s="54"/>
    </row>
    <row r="3386" spans="3:13" s="343" customFormat="1" x14ac:dyDescent="0.3">
      <c r="C3386" s="32"/>
      <c r="J3386" s="54"/>
      <c r="K3386" s="54"/>
      <c r="L3386" s="54"/>
      <c r="M3386" s="54"/>
    </row>
    <row r="3387" spans="3:13" s="343" customFormat="1" x14ac:dyDescent="0.3">
      <c r="C3387" s="32"/>
      <c r="J3387" s="54"/>
      <c r="K3387" s="54"/>
      <c r="L3387" s="54"/>
      <c r="M3387" s="54"/>
    </row>
    <row r="3388" spans="3:13" s="343" customFormat="1" x14ac:dyDescent="0.3">
      <c r="C3388" s="32"/>
      <c r="J3388" s="54"/>
      <c r="K3388" s="54"/>
      <c r="L3388" s="54"/>
      <c r="M3388" s="54"/>
    </row>
    <row r="3389" spans="3:13" s="343" customFormat="1" x14ac:dyDescent="0.3">
      <c r="C3389" s="32"/>
      <c r="J3389" s="54"/>
      <c r="K3389" s="54"/>
      <c r="L3389" s="54"/>
      <c r="M3389" s="54"/>
    </row>
    <row r="3390" spans="3:13" s="343" customFormat="1" x14ac:dyDescent="0.3">
      <c r="C3390" s="32"/>
      <c r="J3390" s="54"/>
      <c r="K3390" s="54"/>
      <c r="L3390" s="54"/>
      <c r="M3390" s="54"/>
    </row>
    <row r="3391" spans="3:13" s="343" customFormat="1" x14ac:dyDescent="0.3">
      <c r="C3391" s="32"/>
      <c r="J3391" s="54"/>
      <c r="K3391" s="54"/>
      <c r="L3391" s="54"/>
      <c r="M3391" s="54"/>
    </row>
    <row r="3392" spans="3:13" s="343" customFormat="1" x14ac:dyDescent="0.3">
      <c r="C3392" s="32"/>
      <c r="J3392" s="54"/>
      <c r="K3392" s="54"/>
      <c r="L3392" s="54"/>
      <c r="M3392" s="54"/>
    </row>
    <row r="3393" spans="3:13" s="343" customFormat="1" x14ac:dyDescent="0.3">
      <c r="C3393" s="32"/>
      <c r="J3393" s="54"/>
      <c r="K3393" s="54"/>
      <c r="L3393" s="54"/>
      <c r="M3393" s="54"/>
    </row>
    <row r="3394" spans="3:13" s="343" customFormat="1" x14ac:dyDescent="0.3">
      <c r="C3394" s="32"/>
      <c r="J3394" s="54"/>
      <c r="K3394" s="54"/>
      <c r="L3394" s="54"/>
      <c r="M3394" s="54"/>
    </row>
    <row r="3395" spans="3:13" s="343" customFormat="1" x14ac:dyDescent="0.3">
      <c r="C3395" s="32"/>
      <c r="J3395" s="54"/>
      <c r="K3395" s="54"/>
      <c r="L3395" s="54"/>
      <c r="M3395" s="54"/>
    </row>
    <row r="3396" spans="3:13" s="343" customFormat="1" x14ac:dyDescent="0.3">
      <c r="C3396" s="32"/>
      <c r="J3396" s="54"/>
      <c r="K3396" s="54"/>
      <c r="L3396" s="54"/>
      <c r="M3396" s="54"/>
    </row>
    <row r="3397" spans="3:13" s="343" customFormat="1" x14ac:dyDescent="0.3">
      <c r="C3397" s="32"/>
      <c r="J3397" s="54"/>
      <c r="K3397" s="54"/>
      <c r="L3397" s="54"/>
      <c r="M3397" s="54"/>
    </row>
    <row r="3398" spans="3:13" s="343" customFormat="1" x14ac:dyDescent="0.3">
      <c r="C3398" s="32"/>
      <c r="J3398" s="54"/>
      <c r="K3398" s="54"/>
      <c r="L3398" s="54"/>
      <c r="M3398" s="54"/>
    </row>
    <row r="3399" spans="3:13" s="343" customFormat="1" x14ac:dyDescent="0.3">
      <c r="C3399" s="32"/>
      <c r="J3399" s="54"/>
      <c r="K3399" s="54"/>
      <c r="L3399" s="54"/>
      <c r="M3399" s="54"/>
    </row>
    <row r="3400" spans="3:13" s="343" customFormat="1" x14ac:dyDescent="0.3">
      <c r="C3400" s="32"/>
      <c r="J3400" s="54"/>
      <c r="K3400" s="54"/>
      <c r="L3400" s="54"/>
      <c r="M3400" s="54"/>
    </row>
    <row r="3401" spans="3:13" s="343" customFormat="1" x14ac:dyDescent="0.3">
      <c r="C3401" s="32"/>
      <c r="J3401" s="54"/>
      <c r="K3401" s="54"/>
      <c r="L3401" s="54"/>
      <c r="M3401" s="54"/>
    </row>
    <row r="3402" spans="3:13" s="343" customFormat="1" x14ac:dyDescent="0.3">
      <c r="C3402" s="32"/>
      <c r="J3402" s="54"/>
      <c r="K3402" s="54"/>
      <c r="L3402" s="54"/>
      <c r="M3402" s="54"/>
    </row>
    <row r="3403" spans="3:13" s="343" customFormat="1" x14ac:dyDescent="0.3">
      <c r="C3403" s="32"/>
      <c r="J3403" s="54"/>
      <c r="K3403" s="54"/>
      <c r="L3403" s="54"/>
      <c r="M3403" s="54"/>
    </row>
    <row r="3404" spans="3:13" s="343" customFormat="1" x14ac:dyDescent="0.3">
      <c r="C3404" s="32"/>
      <c r="J3404" s="54"/>
      <c r="K3404" s="54"/>
      <c r="L3404" s="54"/>
      <c r="M3404" s="54"/>
    </row>
    <row r="3405" spans="3:13" s="343" customFormat="1" x14ac:dyDescent="0.3">
      <c r="C3405" s="32"/>
      <c r="J3405" s="54"/>
      <c r="K3405" s="54"/>
      <c r="L3405" s="54"/>
      <c r="M3405" s="54"/>
    </row>
    <row r="3406" spans="3:13" s="343" customFormat="1" x14ac:dyDescent="0.3">
      <c r="C3406" s="32"/>
      <c r="J3406" s="54"/>
      <c r="K3406" s="54"/>
      <c r="L3406" s="54"/>
      <c r="M3406" s="54"/>
    </row>
    <row r="3407" spans="3:13" s="343" customFormat="1" x14ac:dyDescent="0.3">
      <c r="C3407" s="32"/>
      <c r="J3407" s="54"/>
      <c r="K3407" s="54"/>
      <c r="L3407" s="54"/>
      <c r="M3407" s="54"/>
    </row>
    <row r="3408" spans="3:13" s="343" customFormat="1" x14ac:dyDescent="0.3">
      <c r="C3408" s="32"/>
      <c r="J3408" s="54"/>
      <c r="K3408" s="54"/>
      <c r="L3408" s="54"/>
      <c r="M3408" s="54"/>
    </row>
    <row r="3409" spans="3:13" s="343" customFormat="1" x14ac:dyDescent="0.3">
      <c r="C3409" s="32"/>
      <c r="J3409" s="54"/>
      <c r="K3409" s="54"/>
      <c r="L3409" s="54"/>
      <c r="M3409" s="54"/>
    </row>
    <row r="3410" spans="3:13" s="343" customFormat="1" x14ac:dyDescent="0.3">
      <c r="C3410" s="32"/>
      <c r="J3410" s="54"/>
      <c r="K3410" s="54"/>
      <c r="L3410" s="54"/>
      <c r="M3410" s="54"/>
    </row>
    <row r="3411" spans="3:13" s="343" customFormat="1" x14ac:dyDescent="0.3">
      <c r="C3411" s="32"/>
      <c r="J3411" s="54"/>
      <c r="K3411" s="54"/>
      <c r="L3411" s="54"/>
      <c r="M3411" s="54"/>
    </row>
    <row r="3412" spans="3:13" s="343" customFormat="1" x14ac:dyDescent="0.3">
      <c r="C3412" s="32"/>
      <c r="J3412" s="54"/>
      <c r="K3412" s="54"/>
      <c r="L3412" s="54"/>
      <c r="M3412" s="54"/>
    </row>
    <row r="3413" spans="3:13" s="343" customFormat="1" x14ac:dyDescent="0.3">
      <c r="C3413" s="32"/>
      <c r="J3413" s="54"/>
      <c r="K3413" s="54"/>
      <c r="L3413" s="54"/>
      <c r="M3413" s="54"/>
    </row>
    <row r="3414" spans="3:13" s="343" customFormat="1" x14ac:dyDescent="0.3">
      <c r="C3414" s="32"/>
      <c r="J3414" s="54"/>
      <c r="K3414" s="54"/>
      <c r="L3414" s="54"/>
      <c r="M3414" s="54"/>
    </row>
    <row r="3415" spans="3:13" s="343" customFormat="1" x14ac:dyDescent="0.3">
      <c r="C3415" s="32"/>
      <c r="J3415" s="54"/>
      <c r="K3415" s="54"/>
      <c r="L3415" s="54"/>
      <c r="M3415" s="54"/>
    </row>
    <row r="3416" spans="3:13" s="343" customFormat="1" x14ac:dyDescent="0.3">
      <c r="C3416" s="32"/>
      <c r="J3416" s="54"/>
      <c r="K3416" s="54"/>
      <c r="L3416" s="54"/>
      <c r="M3416" s="54"/>
    </row>
    <row r="3417" spans="3:13" s="343" customFormat="1" x14ac:dyDescent="0.3">
      <c r="C3417" s="32"/>
      <c r="J3417" s="54"/>
      <c r="K3417" s="54"/>
      <c r="L3417" s="54"/>
      <c r="M3417" s="54"/>
    </row>
    <row r="3418" spans="3:13" s="343" customFormat="1" x14ac:dyDescent="0.3">
      <c r="C3418" s="32"/>
      <c r="J3418" s="54"/>
      <c r="K3418" s="54"/>
      <c r="L3418" s="54"/>
      <c r="M3418" s="54"/>
    </row>
    <row r="3419" spans="3:13" s="343" customFormat="1" x14ac:dyDescent="0.3">
      <c r="C3419" s="32"/>
      <c r="J3419" s="54"/>
      <c r="K3419" s="54"/>
      <c r="L3419" s="54"/>
      <c r="M3419" s="54"/>
    </row>
    <row r="3420" spans="3:13" s="343" customFormat="1" x14ac:dyDescent="0.3">
      <c r="C3420" s="32"/>
      <c r="J3420" s="54"/>
      <c r="K3420" s="54"/>
      <c r="L3420" s="54"/>
      <c r="M3420" s="54"/>
    </row>
    <row r="3421" spans="3:13" s="343" customFormat="1" x14ac:dyDescent="0.3">
      <c r="C3421" s="32"/>
      <c r="J3421" s="54"/>
      <c r="K3421" s="54"/>
      <c r="L3421" s="54"/>
      <c r="M3421" s="54"/>
    </row>
    <row r="3422" spans="3:13" s="343" customFormat="1" x14ac:dyDescent="0.3">
      <c r="C3422" s="32"/>
      <c r="J3422" s="54"/>
      <c r="K3422" s="54"/>
      <c r="L3422" s="54"/>
      <c r="M3422" s="54"/>
    </row>
    <row r="3423" spans="3:13" s="343" customFormat="1" x14ac:dyDescent="0.3">
      <c r="C3423" s="32"/>
      <c r="J3423" s="54"/>
      <c r="K3423" s="54"/>
      <c r="L3423" s="54"/>
      <c r="M3423" s="54"/>
    </row>
    <row r="3424" spans="3:13" s="343" customFormat="1" x14ac:dyDescent="0.3">
      <c r="C3424" s="32"/>
      <c r="J3424" s="54"/>
      <c r="K3424" s="54"/>
      <c r="L3424" s="54"/>
      <c r="M3424" s="54"/>
    </row>
    <row r="3425" spans="3:13" s="343" customFormat="1" x14ac:dyDescent="0.3">
      <c r="C3425" s="32"/>
      <c r="J3425" s="54"/>
      <c r="K3425" s="54"/>
      <c r="L3425" s="54"/>
      <c r="M3425" s="54"/>
    </row>
    <row r="3426" spans="3:13" s="343" customFormat="1" x14ac:dyDescent="0.3">
      <c r="C3426" s="32"/>
      <c r="J3426" s="54"/>
      <c r="K3426" s="54"/>
      <c r="L3426" s="54"/>
      <c r="M3426" s="54"/>
    </row>
    <row r="3427" spans="3:13" s="343" customFormat="1" x14ac:dyDescent="0.3">
      <c r="C3427" s="32"/>
      <c r="J3427" s="54"/>
      <c r="K3427" s="54"/>
      <c r="L3427" s="54"/>
      <c r="M3427" s="54"/>
    </row>
    <row r="3428" spans="3:13" s="343" customFormat="1" x14ac:dyDescent="0.3">
      <c r="C3428" s="32"/>
      <c r="J3428" s="54"/>
      <c r="K3428" s="54"/>
      <c r="L3428" s="54"/>
      <c r="M3428" s="54"/>
    </row>
    <row r="3429" spans="3:13" s="343" customFormat="1" x14ac:dyDescent="0.3">
      <c r="C3429" s="32"/>
      <c r="J3429" s="54"/>
      <c r="K3429" s="54"/>
      <c r="L3429" s="54"/>
      <c r="M3429" s="54"/>
    </row>
    <row r="3430" spans="3:13" s="343" customFormat="1" x14ac:dyDescent="0.3">
      <c r="C3430" s="32"/>
      <c r="J3430" s="54"/>
      <c r="K3430" s="54"/>
      <c r="L3430" s="54"/>
      <c r="M3430" s="54"/>
    </row>
    <row r="3431" spans="3:13" s="343" customFormat="1" x14ac:dyDescent="0.3">
      <c r="C3431" s="32"/>
      <c r="J3431" s="54"/>
      <c r="K3431" s="54"/>
      <c r="L3431" s="54"/>
      <c r="M3431" s="54"/>
    </row>
    <row r="3432" spans="3:13" s="343" customFormat="1" x14ac:dyDescent="0.3">
      <c r="C3432" s="32"/>
      <c r="J3432" s="54"/>
      <c r="K3432" s="54"/>
      <c r="L3432" s="54"/>
      <c r="M3432" s="54"/>
    </row>
    <row r="3433" spans="3:13" s="343" customFormat="1" x14ac:dyDescent="0.3">
      <c r="C3433" s="32"/>
      <c r="J3433" s="54"/>
      <c r="K3433" s="54"/>
      <c r="L3433" s="54"/>
      <c r="M3433" s="54"/>
    </row>
    <row r="3434" spans="3:13" s="343" customFormat="1" x14ac:dyDescent="0.3">
      <c r="C3434" s="32"/>
      <c r="J3434" s="54"/>
      <c r="K3434" s="54"/>
      <c r="L3434" s="54"/>
      <c r="M3434" s="54"/>
    </row>
    <row r="3435" spans="3:13" s="343" customFormat="1" x14ac:dyDescent="0.3">
      <c r="C3435" s="32"/>
      <c r="J3435" s="54"/>
      <c r="K3435" s="54"/>
      <c r="L3435" s="54"/>
      <c r="M3435" s="54"/>
    </row>
    <row r="3436" spans="3:13" s="343" customFormat="1" x14ac:dyDescent="0.3">
      <c r="C3436" s="32"/>
      <c r="J3436" s="54"/>
      <c r="K3436" s="54"/>
      <c r="L3436" s="54"/>
      <c r="M3436" s="54"/>
    </row>
    <row r="3437" spans="3:13" s="343" customFormat="1" x14ac:dyDescent="0.3">
      <c r="C3437" s="32"/>
      <c r="J3437" s="54"/>
      <c r="K3437" s="54"/>
      <c r="L3437" s="54"/>
      <c r="M3437" s="54"/>
    </row>
    <row r="3438" spans="3:13" s="343" customFormat="1" x14ac:dyDescent="0.3">
      <c r="C3438" s="32"/>
      <c r="J3438" s="54"/>
      <c r="K3438" s="54"/>
      <c r="L3438" s="54"/>
      <c r="M3438" s="54"/>
    </row>
    <row r="3439" spans="3:13" s="343" customFormat="1" x14ac:dyDescent="0.3">
      <c r="C3439" s="32"/>
      <c r="J3439" s="54"/>
      <c r="K3439" s="54"/>
      <c r="L3439" s="54"/>
      <c r="M3439" s="54"/>
    </row>
    <row r="3440" spans="3:13" s="343" customFormat="1" x14ac:dyDescent="0.3">
      <c r="C3440" s="32"/>
      <c r="J3440" s="54"/>
      <c r="K3440" s="54"/>
      <c r="L3440" s="54"/>
      <c r="M3440" s="54"/>
    </row>
    <row r="3441" spans="3:13" s="343" customFormat="1" x14ac:dyDescent="0.3">
      <c r="C3441" s="32"/>
      <c r="J3441" s="54"/>
      <c r="K3441" s="54"/>
      <c r="L3441" s="54"/>
      <c r="M3441" s="54"/>
    </row>
    <row r="3442" spans="3:13" s="343" customFormat="1" x14ac:dyDescent="0.3">
      <c r="C3442" s="32"/>
      <c r="J3442" s="54"/>
      <c r="K3442" s="54"/>
      <c r="L3442" s="54"/>
      <c r="M3442" s="54"/>
    </row>
    <row r="3443" spans="3:13" s="343" customFormat="1" x14ac:dyDescent="0.3">
      <c r="C3443" s="32"/>
      <c r="J3443" s="54"/>
      <c r="K3443" s="54"/>
      <c r="L3443" s="54"/>
      <c r="M3443" s="54"/>
    </row>
    <row r="3444" spans="3:13" s="343" customFormat="1" x14ac:dyDescent="0.3">
      <c r="C3444" s="32"/>
      <c r="J3444" s="54"/>
      <c r="K3444" s="54"/>
      <c r="L3444" s="54"/>
      <c r="M3444" s="54"/>
    </row>
    <row r="3445" spans="3:13" s="343" customFormat="1" x14ac:dyDescent="0.3">
      <c r="C3445" s="32"/>
      <c r="J3445" s="54"/>
      <c r="K3445" s="54"/>
      <c r="L3445" s="54"/>
      <c r="M3445" s="54"/>
    </row>
    <row r="3446" spans="3:13" s="343" customFormat="1" x14ac:dyDescent="0.3">
      <c r="C3446" s="32"/>
      <c r="J3446" s="54"/>
      <c r="K3446" s="54"/>
      <c r="L3446" s="54"/>
      <c r="M3446" s="54"/>
    </row>
    <row r="3447" spans="3:13" s="343" customFormat="1" x14ac:dyDescent="0.3">
      <c r="C3447" s="32"/>
      <c r="J3447" s="54"/>
      <c r="K3447" s="54"/>
      <c r="L3447" s="54"/>
      <c r="M3447" s="54"/>
    </row>
    <row r="3448" spans="3:13" s="343" customFormat="1" x14ac:dyDescent="0.3">
      <c r="C3448" s="32"/>
      <c r="J3448" s="54"/>
      <c r="K3448" s="54"/>
      <c r="L3448" s="54"/>
      <c r="M3448" s="54"/>
    </row>
    <row r="3449" spans="3:13" s="343" customFormat="1" x14ac:dyDescent="0.3">
      <c r="C3449" s="32"/>
      <c r="J3449" s="54"/>
      <c r="K3449" s="54"/>
      <c r="L3449" s="54"/>
      <c r="M3449" s="54"/>
    </row>
    <row r="3450" spans="3:13" s="343" customFormat="1" x14ac:dyDescent="0.3">
      <c r="C3450" s="32"/>
      <c r="J3450" s="54"/>
      <c r="K3450" s="54"/>
      <c r="L3450" s="54"/>
      <c r="M3450" s="54"/>
    </row>
    <row r="3451" spans="3:13" s="343" customFormat="1" x14ac:dyDescent="0.3">
      <c r="C3451" s="32"/>
      <c r="J3451" s="54"/>
      <c r="K3451" s="54"/>
      <c r="L3451" s="54"/>
      <c r="M3451" s="54"/>
    </row>
    <row r="3452" spans="3:13" s="343" customFormat="1" x14ac:dyDescent="0.3">
      <c r="C3452" s="32"/>
      <c r="J3452" s="54"/>
      <c r="K3452" s="54"/>
      <c r="L3452" s="54"/>
      <c r="M3452" s="54"/>
    </row>
    <row r="3453" spans="3:13" s="343" customFormat="1" x14ac:dyDescent="0.3">
      <c r="C3453" s="32"/>
      <c r="J3453" s="54"/>
      <c r="K3453" s="54"/>
      <c r="L3453" s="54"/>
      <c r="M3453" s="54"/>
    </row>
    <row r="3454" spans="3:13" s="343" customFormat="1" x14ac:dyDescent="0.3">
      <c r="C3454" s="32"/>
      <c r="J3454" s="54"/>
      <c r="K3454" s="54"/>
      <c r="L3454" s="54"/>
      <c r="M3454" s="54"/>
    </row>
    <row r="3455" spans="3:13" s="343" customFormat="1" x14ac:dyDescent="0.3">
      <c r="C3455" s="32"/>
      <c r="J3455" s="54"/>
      <c r="K3455" s="54"/>
      <c r="L3455" s="54"/>
      <c r="M3455" s="54"/>
    </row>
    <row r="3456" spans="3:13" s="343" customFormat="1" x14ac:dyDescent="0.3">
      <c r="C3456" s="32"/>
      <c r="J3456" s="54"/>
      <c r="K3456" s="54"/>
      <c r="L3456" s="54"/>
      <c r="M3456" s="54"/>
    </row>
    <row r="3457" spans="3:13" s="343" customFormat="1" x14ac:dyDescent="0.3">
      <c r="C3457" s="32"/>
      <c r="J3457" s="54"/>
      <c r="K3457" s="54"/>
      <c r="L3457" s="54"/>
      <c r="M3457" s="54"/>
    </row>
    <row r="3458" spans="3:13" s="343" customFormat="1" x14ac:dyDescent="0.3">
      <c r="C3458" s="32"/>
      <c r="J3458" s="54"/>
      <c r="K3458" s="54"/>
      <c r="L3458" s="54"/>
      <c r="M3458" s="54"/>
    </row>
    <row r="3459" spans="3:13" s="343" customFormat="1" x14ac:dyDescent="0.3">
      <c r="C3459" s="32"/>
      <c r="J3459" s="54"/>
      <c r="K3459" s="54"/>
      <c r="L3459" s="54"/>
      <c r="M3459" s="54"/>
    </row>
    <row r="3460" spans="3:13" s="343" customFormat="1" x14ac:dyDescent="0.3">
      <c r="C3460" s="32"/>
      <c r="J3460" s="54"/>
      <c r="K3460" s="54"/>
      <c r="L3460" s="54"/>
      <c r="M3460" s="54"/>
    </row>
    <row r="3461" spans="3:13" s="343" customFormat="1" x14ac:dyDescent="0.3">
      <c r="C3461" s="32"/>
      <c r="J3461" s="54"/>
      <c r="K3461" s="54"/>
      <c r="L3461" s="54"/>
      <c r="M3461" s="54"/>
    </row>
    <row r="3462" spans="3:13" s="343" customFormat="1" x14ac:dyDescent="0.3">
      <c r="C3462" s="32"/>
      <c r="J3462" s="54"/>
      <c r="K3462" s="54"/>
      <c r="L3462" s="54"/>
      <c r="M3462" s="54"/>
    </row>
    <row r="3463" spans="3:13" s="343" customFormat="1" x14ac:dyDescent="0.3">
      <c r="C3463" s="32"/>
      <c r="J3463" s="54"/>
      <c r="K3463" s="54"/>
      <c r="L3463" s="54"/>
      <c r="M3463" s="54"/>
    </row>
    <row r="3464" spans="3:13" s="343" customFormat="1" x14ac:dyDescent="0.3">
      <c r="C3464" s="32"/>
      <c r="J3464" s="54"/>
      <c r="K3464" s="54"/>
      <c r="L3464" s="54"/>
      <c r="M3464" s="54"/>
    </row>
    <row r="3465" spans="3:13" s="343" customFormat="1" x14ac:dyDescent="0.3">
      <c r="C3465" s="32"/>
      <c r="J3465" s="54"/>
      <c r="K3465" s="54"/>
      <c r="L3465" s="54"/>
      <c r="M3465" s="54"/>
    </row>
    <row r="3466" spans="3:13" s="343" customFormat="1" x14ac:dyDescent="0.3">
      <c r="C3466" s="32"/>
      <c r="J3466" s="54"/>
      <c r="K3466" s="54"/>
      <c r="L3466" s="54"/>
      <c r="M3466" s="54"/>
    </row>
    <row r="3467" spans="3:13" s="343" customFormat="1" x14ac:dyDescent="0.3">
      <c r="C3467" s="32"/>
      <c r="J3467" s="54"/>
      <c r="K3467" s="54"/>
      <c r="L3467" s="54"/>
      <c r="M3467" s="54"/>
    </row>
    <row r="3468" spans="3:13" s="343" customFormat="1" x14ac:dyDescent="0.3">
      <c r="C3468" s="32"/>
      <c r="J3468" s="54"/>
      <c r="K3468" s="54"/>
      <c r="L3468" s="54"/>
      <c r="M3468" s="54"/>
    </row>
    <row r="3469" spans="3:13" s="343" customFormat="1" x14ac:dyDescent="0.3">
      <c r="C3469" s="32"/>
      <c r="J3469" s="54"/>
      <c r="K3469" s="54"/>
      <c r="L3469" s="54"/>
      <c r="M3469" s="54"/>
    </row>
    <row r="3470" spans="3:13" s="343" customFormat="1" x14ac:dyDescent="0.3">
      <c r="C3470" s="32"/>
      <c r="J3470" s="54"/>
      <c r="K3470" s="54"/>
      <c r="L3470" s="54"/>
      <c r="M3470" s="54"/>
    </row>
    <row r="3471" spans="3:13" s="343" customFormat="1" x14ac:dyDescent="0.3">
      <c r="C3471" s="32"/>
      <c r="J3471" s="54"/>
      <c r="K3471" s="54"/>
      <c r="L3471" s="54"/>
      <c r="M3471" s="54"/>
    </row>
    <row r="3472" spans="3:13" s="343" customFormat="1" x14ac:dyDescent="0.3">
      <c r="C3472" s="32"/>
      <c r="J3472" s="54"/>
      <c r="K3472" s="54"/>
      <c r="L3472" s="54"/>
      <c r="M3472" s="54"/>
    </row>
    <row r="3473" spans="3:13" s="343" customFormat="1" x14ac:dyDescent="0.3">
      <c r="C3473" s="32"/>
      <c r="J3473" s="54"/>
      <c r="K3473" s="54"/>
      <c r="L3473" s="54"/>
      <c r="M3473" s="54"/>
    </row>
    <row r="3474" spans="3:13" s="343" customFormat="1" x14ac:dyDescent="0.3">
      <c r="C3474" s="32"/>
      <c r="J3474" s="54"/>
      <c r="K3474" s="54"/>
      <c r="L3474" s="54"/>
      <c r="M3474" s="54"/>
    </row>
    <row r="3475" spans="3:13" s="343" customFormat="1" x14ac:dyDescent="0.3">
      <c r="C3475" s="32"/>
      <c r="J3475" s="54"/>
      <c r="K3475" s="54"/>
      <c r="L3475" s="54"/>
      <c r="M3475" s="54"/>
    </row>
    <row r="3476" spans="3:13" s="343" customFormat="1" x14ac:dyDescent="0.3">
      <c r="C3476" s="32"/>
      <c r="J3476" s="54"/>
      <c r="K3476" s="54"/>
      <c r="L3476" s="54"/>
      <c r="M3476" s="54"/>
    </row>
    <row r="3477" spans="3:13" s="343" customFormat="1" x14ac:dyDescent="0.3">
      <c r="C3477" s="32"/>
      <c r="J3477" s="54"/>
      <c r="K3477" s="54"/>
      <c r="L3477" s="54"/>
      <c r="M3477" s="54"/>
    </row>
    <row r="3478" spans="3:13" s="343" customFormat="1" x14ac:dyDescent="0.3">
      <c r="C3478" s="32"/>
      <c r="J3478" s="54"/>
      <c r="K3478" s="54"/>
      <c r="L3478" s="54"/>
      <c r="M3478" s="54"/>
    </row>
    <row r="3479" spans="3:13" s="343" customFormat="1" x14ac:dyDescent="0.3">
      <c r="C3479" s="32"/>
      <c r="J3479" s="54"/>
      <c r="K3479" s="54"/>
      <c r="L3479" s="54"/>
      <c r="M3479" s="54"/>
    </row>
    <row r="3480" spans="3:13" s="343" customFormat="1" x14ac:dyDescent="0.3">
      <c r="C3480" s="32"/>
      <c r="J3480" s="54"/>
      <c r="K3480" s="54"/>
      <c r="L3480" s="54"/>
      <c r="M3480" s="54"/>
    </row>
    <row r="3481" spans="3:13" s="343" customFormat="1" x14ac:dyDescent="0.3">
      <c r="C3481" s="32"/>
      <c r="J3481" s="54"/>
      <c r="K3481" s="54"/>
      <c r="L3481" s="54"/>
      <c r="M3481" s="54"/>
    </row>
    <row r="3482" spans="3:13" s="343" customFormat="1" x14ac:dyDescent="0.3">
      <c r="C3482" s="32"/>
      <c r="J3482" s="54"/>
      <c r="K3482" s="54"/>
      <c r="L3482" s="54"/>
      <c r="M3482" s="54"/>
    </row>
    <row r="3483" spans="3:13" s="343" customFormat="1" x14ac:dyDescent="0.3">
      <c r="C3483" s="32"/>
      <c r="J3483" s="54"/>
      <c r="K3483" s="54"/>
      <c r="L3483" s="54"/>
      <c r="M3483" s="54"/>
    </row>
    <row r="3484" spans="3:13" s="343" customFormat="1" x14ac:dyDescent="0.3">
      <c r="C3484" s="32"/>
      <c r="J3484" s="54"/>
      <c r="K3484" s="54"/>
      <c r="L3484" s="54"/>
      <c r="M3484" s="54"/>
    </row>
    <row r="3485" spans="3:13" s="343" customFormat="1" x14ac:dyDescent="0.3">
      <c r="C3485" s="32"/>
      <c r="J3485" s="54"/>
      <c r="K3485" s="54"/>
      <c r="L3485" s="54"/>
      <c r="M3485" s="54"/>
    </row>
    <row r="3486" spans="3:13" s="343" customFormat="1" x14ac:dyDescent="0.3">
      <c r="C3486" s="32"/>
      <c r="J3486" s="54"/>
      <c r="K3486" s="54"/>
      <c r="L3486" s="54"/>
      <c r="M3486" s="54"/>
    </row>
    <row r="3487" spans="3:13" s="343" customFormat="1" x14ac:dyDescent="0.3">
      <c r="C3487" s="32"/>
      <c r="J3487" s="54"/>
      <c r="K3487" s="54"/>
      <c r="L3487" s="54"/>
      <c r="M3487" s="54"/>
    </row>
    <row r="3488" spans="3:13" s="343" customFormat="1" x14ac:dyDescent="0.3">
      <c r="C3488" s="32"/>
      <c r="J3488" s="54"/>
      <c r="K3488" s="54"/>
      <c r="L3488" s="54"/>
      <c r="M3488" s="54"/>
    </row>
    <row r="3489" spans="3:13" s="343" customFormat="1" x14ac:dyDescent="0.3">
      <c r="C3489" s="32"/>
      <c r="J3489" s="54"/>
      <c r="K3489" s="54"/>
      <c r="L3489" s="54"/>
      <c r="M3489" s="54"/>
    </row>
    <row r="3490" spans="3:13" s="343" customFormat="1" x14ac:dyDescent="0.3">
      <c r="C3490" s="32"/>
      <c r="J3490" s="54"/>
      <c r="K3490" s="54"/>
      <c r="L3490" s="54"/>
      <c r="M3490" s="54"/>
    </row>
    <row r="3491" spans="3:13" s="343" customFormat="1" x14ac:dyDescent="0.3">
      <c r="C3491" s="32"/>
      <c r="J3491" s="54"/>
      <c r="K3491" s="54"/>
      <c r="L3491" s="54"/>
      <c r="M3491" s="54"/>
    </row>
    <row r="3492" spans="3:13" s="343" customFormat="1" x14ac:dyDescent="0.3">
      <c r="C3492" s="32"/>
      <c r="J3492" s="54"/>
      <c r="K3492" s="54"/>
      <c r="L3492" s="54"/>
      <c r="M3492" s="54"/>
    </row>
    <row r="3493" spans="3:13" s="343" customFormat="1" x14ac:dyDescent="0.3">
      <c r="C3493" s="32"/>
      <c r="J3493" s="54"/>
      <c r="K3493" s="54"/>
      <c r="L3493" s="54"/>
      <c r="M3493" s="54"/>
    </row>
    <row r="3494" spans="3:13" s="343" customFormat="1" x14ac:dyDescent="0.3">
      <c r="C3494" s="32"/>
      <c r="J3494" s="54"/>
      <c r="K3494" s="54"/>
      <c r="L3494" s="54"/>
      <c r="M3494" s="54"/>
    </row>
    <row r="3495" spans="3:13" s="343" customFormat="1" x14ac:dyDescent="0.3">
      <c r="C3495" s="32"/>
      <c r="J3495" s="54"/>
      <c r="K3495" s="54"/>
      <c r="L3495" s="54"/>
      <c r="M3495" s="54"/>
    </row>
    <row r="3496" spans="3:13" s="343" customFormat="1" x14ac:dyDescent="0.3">
      <c r="C3496" s="32"/>
      <c r="J3496" s="54"/>
      <c r="K3496" s="54"/>
      <c r="L3496" s="54"/>
      <c r="M3496" s="54"/>
    </row>
    <row r="3497" spans="3:13" s="343" customFormat="1" x14ac:dyDescent="0.3">
      <c r="C3497" s="32"/>
      <c r="J3497" s="54"/>
      <c r="K3497" s="54"/>
      <c r="L3497" s="54"/>
      <c r="M3497" s="54"/>
    </row>
    <row r="3498" spans="3:13" s="343" customFormat="1" x14ac:dyDescent="0.3">
      <c r="C3498" s="32"/>
      <c r="J3498" s="54"/>
      <c r="K3498" s="54"/>
      <c r="L3498" s="54"/>
      <c r="M3498" s="54"/>
    </row>
    <row r="3499" spans="3:13" s="343" customFormat="1" x14ac:dyDescent="0.3">
      <c r="C3499" s="32"/>
      <c r="J3499" s="54"/>
      <c r="K3499" s="54"/>
      <c r="L3499" s="54"/>
      <c r="M3499" s="54"/>
    </row>
    <row r="3500" spans="3:13" s="343" customFormat="1" x14ac:dyDescent="0.3">
      <c r="C3500" s="32"/>
      <c r="J3500" s="54"/>
      <c r="K3500" s="54"/>
      <c r="L3500" s="54"/>
      <c r="M3500" s="54"/>
    </row>
    <row r="3501" spans="3:13" s="343" customFormat="1" x14ac:dyDescent="0.3">
      <c r="C3501" s="32"/>
      <c r="J3501" s="54"/>
      <c r="K3501" s="54"/>
      <c r="L3501" s="54"/>
      <c r="M3501" s="54"/>
    </row>
    <row r="3502" spans="3:13" s="343" customFormat="1" x14ac:dyDescent="0.3">
      <c r="C3502" s="32"/>
      <c r="J3502" s="54"/>
      <c r="K3502" s="54"/>
      <c r="L3502" s="54"/>
      <c r="M3502" s="54"/>
    </row>
    <row r="3503" spans="3:13" s="343" customFormat="1" x14ac:dyDescent="0.3">
      <c r="C3503" s="32"/>
      <c r="J3503" s="54"/>
      <c r="K3503" s="54"/>
      <c r="L3503" s="54"/>
      <c r="M3503" s="54"/>
    </row>
    <row r="3504" spans="3:13" s="343" customFormat="1" x14ac:dyDescent="0.3">
      <c r="C3504" s="32"/>
      <c r="J3504" s="54"/>
      <c r="K3504" s="54"/>
      <c r="L3504" s="54"/>
      <c r="M3504" s="54"/>
    </row>
    <row r="3505" spans="3:13" s="343" customFormat="1" x14ac:dyDescent="0.3">
      <c r="C3505" s="32"/>
      <c r="J3505" s="54"/>
      <c r="K3505" s="54"/>
      <c r="L3505" s="54"/>
      <c r="M3505" s="54"/>
    </row>
    <row r="3506" spans="3:13" s="343" customFormat="1" x14ac:dyDescent="0.3">
      <c r="C3506" s="32"/>
      <c r="J3506" s="54"/>
      <c r="K3506" s="54"/>
      <c r="L3506" s="54"/>
      <c r="M3506" s="54"/>
    </row>
    <row r="3507" spans="3:13" s="343" customFormat="1" x14ac:dyDescent="0.3">
      <c r="C3507" s="32"/>
      <c r="J3507" s="54"/>
      <c r="K3507" s="54"/>
      <c r="L3507" s="54"/>
      <c r="M3507" s="54"/>
    </row>
    <row r="3508" spans="3:13" s="343" customFormat="1" x14ac:dyDescent="0.3">
      <c r="C3508" s="32"/>
      <c r="J3508" s="54"/>
      <c r="K3508" s="54"/>
      <c r="L3508" s="54"/>
      <c r="M3508" s="54"/>
    </row>
    <row r="3509" spans="3:13" s="343" customFormat="1" x14ac:dyDescent="0.3">
      <c r="C3509" s="32"/>
      <c r="J3509" s="54"/>
      <c r="K3509" s="54"/>
      <c r="L3509" s="54"/>
      <c r="M3509" s="54"/>
    </row>
    <row r="3510" spans="3:13" s="343" customFormat="1" x14ac:dyDescent="0.3">
      <c r="C3510" s="32"/>
      <c r="J3510" s="54"/>
      <c r="K3510" s="54"/>
      <c r="L3510" s="54"/>
      <c r="M3510" s="54"/>
    </row>
    <row r="3511" spans="3:13" s="343" customFormat="1" x14ac:dyDescent="0.3">
      <c r="C3511" s="32"/>
      <c r="J3511" s="54"/>
      <c r="K3511" s="54"/>
      <c r="L3511" s="54"/>
      <c r="M3511" s="54"/>
    </row>
    <row r="3512" spans="3:13" s="343" customFormat="1" x14ac:dyDescent="0.3">
      <c r="C3512" s="32"/>
      <c r="J3512" s="54"/>
      <c r="K3512" s="54"/>
      <c r="L3512" s="54"/>
      <c r="M3512" s="54"/>
    </row>
    <row r="3513" spans="3:13" s="343" customFormat="1" x14ac:dyDescent="0.3">
      <c r="C3513" s="32"/>
      <c r="J3513" s="54"/>
      <c r="K3513" s="54"/>
      <c r="L3513" s="54"/>
      <c r="M3513" s="54"/>
    </row>
    <row r="3514" spans="3:13" s="343" customFormat="1" x14ac:dyDescent="0.3">
      <c r="C3514" s="32"/>
      <c r="J3514" s="54"/>
      <c r="K3514" s="54"/>
      <c r="L3514" s="54"/>
      <c r="M3514" s="54"/>
    </row>
    <row r="3515" spans="3:13" s="343" customFormat="1" x14ac:dyDescent="0.3">
      <c r="C3515" s="32"/>
      <c r="J3515" s="54"/>
      <c r="K3515" s="54"/>
      <c r="L3515" s="54"/>
      <c r="M3515" s="54"/>
    </row>
    <row r="3516" spans="3:13" s="343" customFormat="1" x14ac:dyDescent="0.3">
      <c r="C3516" s="32"/>
      <c r="J3516" s="54"/>
      <c r="K3516" s="54"/>
      <c r="L3516" s="54"/>
      <c r="M3516" s="54"/>
    </row>
    <row r="3517" spans="3:13" s="343" customFormat="1" x14ac:dyDescent="0.3">
      <c r="C3517" s="32"/>
      <c r="J3517" s="54"/>
      <c r="K3517" s="54"/>
      <c r="L3517" s="54"/>
      <c r="M3517" s="54"/>
    </row>
    <row r="3518" spans="3:13" s="343" customFormat="1" x14ac:dyDescent="0.3">
      <c r="C3518" s="32"/>
      <c r="J3518" s="54"/>
      <c r="K3518" s="54"/>
      <c r="L3518" s="54"/>
      <c r="M3518" s="54"/>
    </row>
    <row r="3519" spans="3:13" s="343" customFormat="1" x14ac:dyDescent="0.3">
      <c r="C3519" s="32"/>
      <c r="J3519" s="54"/>
      <c r="K3519" s="54"/>
      <c r="L3519" s="54"/>
      <c r="M3519" s="54"/>
    </row>
    <row r="3520" spans="3:13" s="343" customFormat="1" x14ac:dyDescent="0.3">
      <c r="C3520" s="32"/>
      <c r="J3520" s="54"/>
      <c r="K3520" s="54"/>
      <c r="L3520" s="54"/>
      <c r="M3520" s="54"/>
    </row>
    <row r="3521" spans="3:13" s="343" customFormat="1" x14ac:dyDescent="0.3">
      <c r="C3521" s="32"/>
      <c r="J3521" s="54"/>
      <c r="K3521" s="54"/>
      <c r="L3521" s="54"/>
      <c r="M3521" s="54"/>
    </row>
    <row r="3522" spans="3:13" s="343" customFormat="1" x14ac:dyDescent="0.3">
      <c r="C3522" s="32"/>
      <c r="J3522" s="54"/>
      <c r="K3522" s="54"/>
      <c r="L3522" s="54"/>
      <c r="M3522" s="54"/>
    </row>
    <row r="3523" spans="3:13" s="343" customFormat="1" x14ac:dyDescent="0.3">
      <c r="C3523" s="32"/>
      <c r="J3523" s="54"/>
      <c r="K3523" s="54"/>
      <c r="L3523" s="54"/>
      <c r="M3523" s="54"/>
    </row>
    <row r="3524" spans="3:13" s="343" customFormat="1" x14ac:dyDescent="0.3">
      <c r="C3524" s="32"/>
      <c r="J3524" s="54"/>
      <c r="K3524" s="54"/>
      <c r="L3524" s="54"/>
      <c r="M3524" s="54"/>
    </row>
    <row r="3525" spans="3:13" s="343" customFormat="1" x14ac:dyDescent="0.3">
      <c r="C3525" s="32"/>
      <c r="J3525" s="54"/>
      <c r="K3525" s="54"/>
      <c r="L3525" s="54"/>
      <c r="M3525" s="54"/>
    </row>
    <row r="3526" spans="3:13" s="343" customFormat="1" x14ac:dyDescent="0.3">
      <c r="C3526" s="32"/>
      <c r="J3526" s="54"/>
      <c r="K3526" s="54"/>
      <c r="L3526" s="54"/>
      <c r="M3526" s="54"/>
    </row>
    <row r="3527" spans="3:13" s="343" customFormat="1" x14ac:dyDescent="0.3">
      <c r="C3527" s="32"/>
      <c r="J3527" s="54"/>
      <c r="K3527" s="54"/>
      <c r="L3527" s="54"/>
      <c r="M3527" s="54"/>
    </row>
    <row r="3528" spans="3:13" s="343" customFormat="1" x14ac:dyDescent="0.3">
      <c r="C3528" s="32"/>
      <c r="J3528" s="54"/>
      <c r="K3528" s="54"/>
      <c r="L3528" s="54"/>
      <c r="M3528" s="54"/>
    </row>
    <row r="3529" spans="3:13" s="343" customFormat="1" x14ac:dyDescent="0.3">
      <c r="C3529" s="32"/>
      <c r="J3529" s="54"/>
      <c r="K3529" s="54"/>
      <c r="L3529" s="54"/>
      <c r="M3529" s="54"/>
    </row>
    <row r="3530" spans="3:13" s="343" customFormat="1" x14ac:dyDescent="0.3">
      <c r="C3530" s="32"/>
      <c r="J3530" s="54"/>
      <c r="K3530" s="54"/>
      <c r="L3530" s="54"/>
      <c r="M3530" s="54"/>
    </row>
    <row r="3531" spans="3:13" s="343" customFormat="1" x14ac:dyDescent="0.3">
      <c r="C3531" s="32"/>
      <c r="J3531" s="54"/>
      <c r="K3531" s="54"/>
      <c r="L3531" s="54"/>
      <c r="M3531" s="54"/>
    </row>
    <row r="3532" spans="3:13" s="343" customFormat="1" x14ac:dyDescent="0.3">
      <c r="C3532" s="32"/>
      <c r="J3532" s="54"/>
      <c r="K3532" s="54"/>
      <c r="L3532" s="54"/>
      <c r="M3532" s="54"/>
    </row>
    <row r="3533" spans="3:13" s="343" customFormat="1" x14ac:dyDescent="0.3">
      <c r="C3533" s="32"/>
      <c r="J3533" s="54"/>
      <c r="K3533" s="54"/>
      <c r="L3533" s="54"/>
      <c r="M3533" s="54"/>
    </row>
    <row r="3534" spans="3:13" s="343" customFormat="1" x14ac:dyDescent="0.3">
      <c r="C3534" s="32"/>
      <c r="J3534" s="54"/>
      <c r="K3534" s="54"/>
      <c r="L3534" s="54"/>
      <c r="M3534" s="54"/>
    </row>
    <row r="3535" spans="3:13" s="343" customFormat="1" x14ac:dyDescent="0.3">
      <c r="C3535" s="32"/>
      <c r="J3535" s="54"/>
      <c r="K3535" s="54"/>
      <c r="L3535" s="54"/>
      <c r="M3535" s="54"/>
    </row>
    <row r="3536" spans="3:13" s="343" customFormat="1" x14ac:dyDescent="0.3">
      <c r="C3536" s="32"/>
      <c r="J3536" s="54"/>
      <c r="K3536" s="54"/>
      <c r="L3536" s="54"/>
      <c r="M3536" s="54"/>
    </row>
    <row r="3537" spans="3:13" s="343" customFormat="1" x14ac:dyDescent="0.3">
      <c r="C3537" s="32"/>
      <c r="J3537" s="54"/>
      <c r="K3537" s="54"/>
      <c r="L3537" s="54"/>
      <c r="M3537" s="54"/>
    </row>
    <row r="3538" spans="3:13" s="343" customFormat="1" x14ac:dyDescent="0.3">
      <c r="C3538" s="32"/>
      <c r="J3538" s="54"/>
      <c r="K3538" s="54"/>
      <c r="L3538" s="54"/>
      <c r="M3538" s="54"/>
    </row>
    <row r="3539" spans="3:13" s="343" customFormat="1" x14ac:dyDescent="0.3">
      <c r="C3539" s="32"/>
      <c r="J3539" s="54"/>
      <c r="K3539" s="54"/>
      <c r="L3539" s="54"/>
      <c r="M3539" s="54"/>
    </row>
    <row r="3540" spans="3:13" s="343" customFormat="1" x14ac:dyDescent="0.3">
      <c r="C3540" s="32"/>
      <c r="J3540" s="54"/>
      <c r="K3540" s="54"/>
      <c r="L3540" s="54"/>
      <c r="M3540" s="54"/>
    </row>
    <row r="3541" spans="3:13" s="343" customFormat="1" x14ac:dyDescent="0.3">
      <c r="C3541" s="32"/>
      <c r="J3541" s="54"/>
      <c r="K3541" s="54"/>
      <c r="L3541" s="54"/>
      <c r="M3541" s="54"/>
    </row>
    <row r="3542" spans="3:13" s="343" customFormat="1" x14ac:dyDescent="0.3">
      <c r="C3542" s="32"/>
      <c r="J3542" s="54"/>
      <c r="K3542" s="54"/>
      <c r="L3542" s="54"/>
      <c r="M3542" s="54"/>
    </row>
    <row r="3543" spans="3:13" s="343" customFormat="1" x14ac:dyDescent="0.3">
      <c r="C3543" s="32"/>
      <c r="J3543" s="54"/>
      <c r="K3543" s="54"/>
      <c r="L3543" s="54"/>
      <c r="M3543" s="54"/>
    </row>
    <row r="3544" spans="3:13" s="343" customFormat="1" x14ac:dyDescent="0.3">
      <c r="C3544" s="32"/>
      <c r="J3544" s="54"/>
      <c r="K3544" s="54"/>
      <c r="L3544" s="54"/>
      <c r="M3544" s="54"/>
    </row>
    <row r="3545" spans="3:13" s="343" customFormat="1" x14ac:dyDescent="0.3">
      <c r="C3545" s="32"/>
      <c r="J3545" s="54"/>
      <c r="K3545" s="54"/>
      <c r="L3545" s="54"/>
      <c r="M3545" s="54"/>
    </row>
    <row r="3546" spans="3:13" s="343" customFormat="1" x14ac:dyDescent="0.3">
      <c r="C3546" s="32"/>
      <c r="J3546" s="54"/>
      <c r="K3546" s="54"/>
      <c r="L3546" s="54"/>
      <c r="M3546" s="54"/>
    </row>
    <row r="3547" spans="3:13" s="343" customFormat="1" x14ac:dyDescent="0.3">
      <c r="C3547" s="32"/>
      <c r="J3547" s="54"/>
      <c r="K3547" s="54"/>
      <c r="L3547" s="54"/>
      <c r="M3547" s="54"/>
    </row>
    <row r="3548" spans="3:13" s="343" customFormat="1" x14ac:dyDescent="0.3">
      <c r="C3548" s="32"/>
      <c r="J3548" s="54"/>
      <c r="K3548" s="54"/>
      <c r="L3548" s="54"/>
      <c r="M3548" s="54"/>
    </row>
    <row r="3549" spans="3:13" s="343" customFormat="1" x14ac:dyDescent="0.3">
      <c r="C3549" s="32"/>
      <c r="J3549" s="54"/>
      <c r="K3549" s="54"/>
      <c r="L3549" s="54"/>
      <c r="M3549" s="54"/>
    </row>
    <row r="3550" spans="3:13" s="343" customFormat="1" x14ac:dyDescent="0.3">
      <c r="C3550" s="32"/>
      <c r="J3550" s="54"/>
      <c r="K3550" s="54"/>
      <c r="L3550" s="54"/>
      <c r="M3550" s="54"/>
    </row>
    <row r="3551" spans="3:13" s="343" customFormat="1" x14ac:dyDescent="0.3">
      <c r="C3551" s="32"/>
      <c r="J3551" s="54"/>
      <c r="K3551" s="54"/>
      <c r="L3551" s="54"/>
      <c r="M3551" s="54"/>
    </row>
    <row r="3552" spans="3:13" s="343" customFormat="1" x14ac:dyDescent="0.3">
      <c r="C3552" s="32"/>
      <c r="J3552" s="54"/>
      <c r="K3552" s="54"/>
      <c r="L3552" s="54"/>
      <c r="M3552" s="54"/>
    </row>
    <row r="3553" spans="3:13" s="343" customFormat="1" x14ac:dyDescent="0.3">
      <c r="C3553" s="32"/>
      <c r="J3553" s="54"/>
      <c r="K3553" s="54"/>
      <c r="L3553" s="54"/>
      <c r="M3553" s="54"/>
    </row>
    <row r="3554" spans="3:13" s="343" customFormat="1" x14ac:dyDescent="0.3">
      <c r="C3554" s="32"/>
      <c r="J3554" s="54"/>
      <c r="K3554" s="54"/>
      <c r="L3554" s="54"/>
      <c r="M3554" s="54"/>
    </row>
    <row r="3555" spans="3:13" s="343" customFormat="1" x14ac:dyDescent="0.3">
      <c r="C3555" s="32"/>
      <c r="J3555" s="54"/>
      <c r="K3555" s="54"/>
      <c r="L3555" s="54"/>
      <c r="M3555" s="54"/>
    </row>
    <row r="3556" spans="3:13" s="343" customFormat="1" x14ac:dyDescent="0.3">
      <c r="C3556" s="32"/>
      <c r="J3556" s="54"/>
      <c r="K3556" s="54"/>
      <c r="L3556" s="54"/>
      <c r="M3556" s="54"/>
    </row>
    <row r="3557" spans="3:13" s="343" customFormat="1" x14ac:dyDescent="0.3">
      <c r="C3557" s="32"/>
      <c r="J3557" s="54"/>
      <c r="K3557" s="54"/>
      <c r="L3557" s="54"/>
      <c r="M3557" s="54"/>
    </row>
    <row r="3558" spans="3:13" s="343" customFormat="1" x14ac:dyDescent="0.3">
      <c r="C3558" s="32"/>
      <c r="J3558" s="54"/>
      <c r="K3558" s="54"/>
      <c r="L3558" s="54"/>
      <c r="M3558" s="54"/>
    </row>
    <row r="3559" spans="3:13" s="343" customFormat="1" x14ac:dyDescent="0.3">
      <c r="C3559" s="32"/>
      <c r="J3559" s="54"/>
      <c r="K3559" s="54"/>
      <c r="L3559" s="54"/>
      <c r="M3559" s="54"/>
    </row>
    <row r="3560" spans="3:13" s="343" customFormat="1" x14ac:dyDescent="0.3">
      <c r="C3560" s="32"/>
      <c r="J3560" s="54"/>
      <c r="K3560" s="54"/>
      <c r="L3560" s="54"/>
      <c r="M3560" s="54"/>
    </row>
    <row r="3561" spans="3:13" s="343" customFormat="1" x14ac:dyDescent="0.3">
      <c r="C3561" s="32"/>
      <c r="J3561" s="54"/>
      <c r="K3561" s="54"/>
      <c r="L3561" s="54"/>
      <c r="M3561" s="54"/>
    </row>
    <row r="3562" spans="3:13" s="343" customFormat="1" x14ac:dyDescent="0.3">
      <c r="C3562" s="32"/>
      <c r="J3562" s="54"/>
      <c r="K3562" s="54"/>
      <c r="L3562" s="54"/>
      <c r="M3562" s="54"/>
    </row>
    <row r="3563" spans="3:13" s="343" customFormat="1" x14ac:dyDescent="0.3">
      <c r="C3563" s="32"/>
      <c r="J3563" s="54"/>
      <c r="K3563" s="54"/>
      <c r="L3563" s="54"/>
      <c r="M3563" s="54"/>
    </row>
    <row r="3564" spans="3:13" s="343" customFormat="1" x14ac:dyDescent="0.3">
      <c r="C3564" s="32"/>
      <c r="J3564" s="54"/>
      <c r="K3564" s="54"/>
      <c r="L3564" s="54"/>
      <c r="M3564" s="54"/>
    </row>
    <row r="3565" spans="3:13" s="343" customFormat="1" x14ac:dyDescent="0.3">
      <c r="C3565" s="32"/>
      <c r="J3565" s="54"/>
      <c r="K3565" s="54"/>
      <c r="L3565" s="54"/>
      <c r="M3565" s="54"/>
    </row>
    <row r="3566" spans="3:13" s="343" customFormat="1" x14ac:dyDescent="0.3">
      <c r="C3566" s="32"/>
      <c r="J3566" s="54"/>
      <c r="K3566" s="54"/>
      <c r="L3566" s="54"/>
      <c r="M3566" s="54"/>
    </row>
    <row r="3567" spans="3:13" s="343" customFormat="1" x14ac:dyDescent="0.3">
      <c r="C3567" s="32"/>
      <c r="J3567" s="54"/>
      <c r="K3567" s="54"/>
      <c r="L3567" s="54"/>
      <c r="M3567" s="54"/>
    </row>
    <row r="3568" spans="3:13" s="343" customFormat="1" x14ac:dyDescent="0.3">
      <c r="C3568" s="32"/>
      <c r="J3568" s="54"/>
      <c r="K3568" s="54"/>
      <c r="L3568" s="54"/>
      <c r="M3568" s="54"/>
    </row>
    <row r="3569" spans="3:13" s="343" customFormat="1" x14ac:dyDescent="0.3">
      <c r="C3569" s="32"/>
      <c r="J3569" s="54"/>
      <c r="K3569" s="54"/>
      <c r="L3569" s="54"/>
      <c r="M3569" s="54"/>
    </row>
    <row r="3570" spans="3:13" s="343" customFormat="1" x14ac:dyDescent="0.3">
      <c r="C3570" s="32"/>
      <c r="J3570" s="54"/>
      <c r="K3570" s="54"/>
      <c r="L3570" s="54"/>
      <c r="M3570" s="54"/>
    </row>
    <row r="3571" spans="3:13" s="343" customFormat="1" x14ac:dyDescent="0.3">
      <c r="C3571" s="32"/>
      <c r="J3571" s="54"/>
      <c r="K3571" s="54"/>
      <c r="L3571" s="54"/>
      <c r="M3571" s="54"/>
    </row>
    <row r="3572" spans="3:13" s="343" customFormat="1" x14ac:dyDescent="0.3">
      <c r="C3572" s="32"/>
      <c r="J3572" s="54"/>
      <c r="K3572" s="54"/>
      <c r="L3572" s="54"/>
      <c r="M3572" s="54"/>
    </row>
    <row r="3573" spans="3:13" s="343" customFormat="1" x14ac:dyDescent="0.3">
      <c r="C3573" s="32"/>
      <c r="J3573" s="54"/>
      <c r="K3573" s="54"/>
      <c r="L3573" s="54"/>
      <c r="M3573" s="54"/>
    </row>
    <row r="3574" spans="3:13" s="343" customFormat="1" x14ac:dyDescent="0.3">
      <c r="C3574" s="32"/>
      <c r="J3574" s="54"/>
      <c r="K3574" s="54"/>
      <c r="L3574" s="54"/>
      <c r="M3574" s="54"/>
    </row>
    <row r="3575" spans="3:13" s="343" customFormat="1" x14ac:dyDescent="0.3">
      <c r="C3575" s="32"/>
      <c r="J3575" s="54"/>
      <c r="K3575" s="54"/>
      <c r="L3575" s="54"/>
      <c r="M3575" s="54"/>
    </row>
    <row r="3576" spans="3:13" s="343" customFormat="1" x14ac:dyDescent="0.3">
      <c r="C3576" s="32"/>
      <c r="J3576" s="54"/>
      <c r="K3576" s="54"/>
      <c r="L3576" s="54"/>
      <c r="M3576" s="54"/>
    </row>
    <row r="3577" spans="3:13" s="343" customFormat="1" x14ac:dyDescent="0.3">
      <c r="C3577" s="32"/>
      <c r="J3577" s="54"/>
      <c r="K3577" s="54"/>
      <c r="L3577" s="54"/>
      <c r="M3577" s="54"/>
    </row>
    <row r="3578" spans="3:13" s="343" customFormat="1" x14ac:dyDescent="0.3">
      <c r="C3578" s="32"/>
      <c r="J3578" s="54"/>
      <c r="K3578" s="54"/>
      <c r="L3578" s="54"/>
      <c r="M3578" s="54"/>
    </row>
    <row r="3579" spans="3:13" s="343" customFormat="1" x14ac:dyDescent="0.3">
      <c r="C3579" s="32"/>
      <c r="J3579" s="54"/>
      <c r="K3579" s="54"/>
      <c r="L3579" s="54"/>
      <c r="M3579" s="54"/>
    </row>
    <row r="3580" spans="3:13" s="343" customFormat="1" x14ac:dyDescent="0.3">
      <c r="C3580" s="32"/>
      <c r="J3580" s="54"/>
      <c r="K3580" s="54"/>
      <c r="L3580" s="54"/>
      <c r="M3580" s="54"/>
    </row>
    <row r="3581" spans="3:13" s="343" customFormat="1" x14ac:dyDescent="0.3">
      <c r="C3581" s="32"/>
      <c r="J3581" s="54"/>
      <c r="K3581" s="54"/>
      <c r="L3581" s="54"/>
      <c r="M3581" s="54"/>
    </row>
    <row r="3582" spans="3:13" s="343" customFormat="1" x14ac:dyDescent="0.3">
      <c r="C3582" s="32"/>
      <c r="J3582" s="54"/>
      <c r="K3582" s="54"/>
      <c r="L3582" s="54"/>
      <c r="M3582" s="54"/>
    </row>
    <row r="3583" spans="3:13" s="343" customFormat="1" x14ac:dyDescent="0.3">
      <c r="C3583" s="32"/>
      <c r="J3583" s="54"/>
      <c r="K3583" s="54"/>
      <c r="L3583" s="54"/>
      <c r="M3583" s="54"/>
    </row>
    <row r="3584" spans="3:13" s="343" customFormat="1" x14ac:dyDescent="0.3">
      <c r="C3584" s="32"/>
      <c r="J3584" s="54"/>
      <c r="K3584" s="54"/>
      <c r="L3584" s="54"/>
      <c r="M3584" s="54"/>
    </row>
    <row r="3585" spans="3:13" s="343" customFormat="1" x14ac:dyDescent="0.3">
      <c r="C3585" s="32"/>
      <c r="J3585" s="54"/>
      <c r="K3585" s="54"/>
      <c r="L3585" s="54"/>
      <c r="M3585" s="54"/>
    </row>
    <row r="3586" spans="3:13" s="343" customFormat="1" x14ac:dyDescent="0.3">
      <c r="C3586" s="32"/>
      <c r="J3586" s="54"/>
      <c r="K3586" s="54"/>
      <c r="L3586" s="54"/>
      <c r="M3586" s="54"/>
    </row>
    <row r="3587" spans="3:13" s="343" customFormat="1" x14ac:dyDescent="0.3">
      <c r="C3587" s="32"/>
      <c r="J3587" s="54"/>
      <c r="K3587" s="54"/>
      <c r="L3587" s="54"/>
      <c r="M3587" s="54"/>
    </row>
    <row r="3588" spans="3:13" s="343" customFormat="1" x14ac:dyDescent="0.3">
      <c r="C3588" s="32"/>
      <c r="J3588" s="54"/>
      <c r="K3588" s="54"/>
      <c r="L3588" s="54"/>
      <c r="M3588" s="54"/>
    </row>
    <row r="3589" spans="3:13" s="343" customFormat="1" x14ac:dyDescent="0.3">
      <c r="C3589" s="32"/>
      <c r="J3589" s="54"/>
      <c r="K3589" s="54"/>
      <c r="L3589" s="54"/>
      <c r="M3589" s="54"/>
    </row>
    <row r="3590" spans="3:13" s="343" customFormat="1" x14ac:dyDescent="0.3">
      <c r="C3590" s="32"/>
      <c r="J3590" s="54"/>
      <c r="K3590" s="54"/>
      <c r="L3590" s="54"/>
      <c r="M3590" s="54"/>
    </row>
    <row r="3591" spans="3:13" s="343" customFormat="1" x14ac:dyDescent="0.3">
      <c r="C3591" s="32"/>
      <c r="J3591" s="54"/>
      <c r="K3591" s="54"/>
      <c r="L3591" s="54"/>
      <c r="M3591" s="54"/>
    </row>
    <row r="3592" spans="3:13" s="343" customFormat="1" x14ac:dyDescent="0.3">
      <c r="C3592" s="32"/>
      <c r="J3592" s="54"/>
      <c r="K3592" s="54"/>
      <c r="L3592" s="54"/>
      <c r="M3592" s="54"/>
    </row>
    <row r="3593" spans="3:13" s="343" customFormat="1" x14ac:dyDescent="0.3">
      <c r="C3593" s="32"/>
      <c r="J3593" s="54"/>
      <c r="K3593" s="54"/>
      <c r="L3593" s="54"/>
      <c r="M3593" s="54"/>
    </row>
    <row r="3594" spans="3:13" s="343" customFormat="1" x14ac:dyDescent="0.3">
      <c r="C3594" s="32"/>
      <c r="J3594" s="54"/>
      <c r="K3594" s="54"/>
      <c r="L3594" s="54"/>
      <c r="M3594" s="54"/>
    </row>
    <row r="3595" spans="3:13" s="343" customFormat="1" x14ac:dyDescent="0.3">
      <c r="C3595" s="32"/>
      <c r="J3595" s="54"/>
      <c r="K3595" s="54"/>
      <c r="L3595" s="54"/>
      <c r="M3595" s="54"/>
    </row>
    <row r="3596" spans="3:13" s="343" customFormat="1" x14ac:dyDescent="0.3">
      <c r="C3596" s="32"/>
      <c r="J3596" s="54"/>
      <c r="K3596" s="54"/>
      <c r="L3596" s="54"/>
      <c r="M3596" s="54"/>
    </row>
    <row r="3597" spans="3:13" s="343" customFormat="1" x14ac:dyDescent="0.3">
      <c r="C3597" s="32"/>
      <c r="J3597" s="54"/>
      <c r="K3597" s="54"/>
      <c r="L3597" s="54"/>
      <c r="M3597" s="54"/>
    </row>
    <row r="3598" spans="3:13" s="343" customFormat="1" x14ac:dyDescent="0.3">
      <c r="C3598" s="32"/>
      <c r="J3598" s="54"/>
      <c r="K3598" s="54"/>
      <c r="L3598" s="54"/>
      <c r="M3598" s="54"/>
    </row>
    <row r="3599" spans="3:13" s="343" customFormat="1" x14ac:dyDescent="0.3">
      <c r="C3599" s="32"/>
      <c r="J3599" s="54"/>
      <c r="K3599" s="54"/>
      <c r="L3599" s="54"/>
      <c r="M3599" s="54"/>
    </row>
    <row r="3600" spans="3:13" s="343" customFormat="1" x14ac:dyDescent="0.3">
      <c r="C3600" s="32"/>
      <c r="J3600" s="54"/>
      <c r="K3600" s="54"/>
      <c r="L3600" s="54"/>
      <c r="M3600" s="54"/>
    </row>
    <row r="3601" spans="3:13" s="343" customFormat="1" x14ac:dyDescent="0.3">
      <c r="C3601" s="32"/>
      <c r="J3601" s="54"/>
      <c r="K3601" s="54"/>
      <c r="L3601" s="54"/>
      <c r="M3601" s="54"/>
    </row>
    <row r="3602" spans="3:13" s="343" customFormat="1" x14ac:dyDescent="0.3">
      <c r="C3602" s="32"/>
      <c r="J3602" s="54"/>
      <c r="K3602" s="54"/>
      <c r="L3602" s="54"/>
      <c r="M3602" s="54"/>
    </row>
    <row r="3603" spans="3:13" s="343" customFormat="1" x14ac:dyDescent="0.3">
      <c r="C3603" s="32"/>
      <c r="J3603" s="54"/>
      <c r="K3603" s="54"/>
      <c r="L3603" s="54"/>
      <c r="M3603" s="54"/>
    </row>
    <row r="3604" spans="3:13" s="343" customFormat="1" x14ac:dyDescent="0.3">
      <c r="C3604" s="32"/>
      <c r="J3604" s="54"/>
      <c r="K3604" s="54"/>
      <c r="L3604" s="54"/>
      <c r="M3604" s="54"/>
    </row>
    <row r="3605" spans="3:13" s="343" customFormat="1" x14ac:dyDescent="0.3">
      <c r="C3605" s="32"/>
      <c r="J3605" s="54"/>
      <c r="K3605" s="54"/>
      <c r="L3605" s="54"/>
      <c r="M3605" s="54"/>
    </row>
    <row r="3606" spans="3:13" s="343" customFormat="1" x14ac:dyDescent="0.3">
      <c r="C3606" s="32"/>
      <c r="J3606" s="54"/>
      <c r="K3606" s="54"/>
      <c r="L3606" s="54"/>
      <c r="M3606" s="54"/>
    </row>
    <row r="3607" spans="3:13" s="343" customFormat="1" x14ac:dyDescent="0.3">
      <c r="C3607" s="32"/>
      <c r="J3607" s="54"/>
      <c r="K3607" s="54"/>
      <c r="L3607" s="54"/>
      <c r="M3607" s="54"/>
    </row>
    <row r="3608" spans="3:13" s="343" customFormat="1" x14ac:dyDescent="0.3">
      <c r="C3608" s="32"/>
      <c r="J3608" s="54"/>
      <c r="K3608" s="54"/>
      <c r="L3608" s="54"/>
      <c r="M3608" s="54"/>
    </row>
    <row r="3609" spans="3:13" s="343" customFormat="1" x14ac:dyDescent="0.3">
      <c r="C3609" s="32"/>
      <c r="J3609" s="54"/>
      <c r="K3609" s="54"/>
      <c r="L3609" s="54"/>
      <c r="M3609" s="54"/>
    </row>
    <row r="3610" spans="3:13" s="343" customFormat="1" x14ac:dyDescent="0.3">
      <c r="C3610" s="32"/>
      <c r="J3610" s="54"/>
      <c r="K3610" s="54"/>
      <c r="L3610" s="54"/>
      <c r="M3610" s="54"/>
    </row>
    <row r="3611" spans="3:13" s="343" customFormat="1" x14ac:dyDescent="0.3">
      <c r="C3611" s="32"/>
      <c r="J3611" s="54"/>
      <c r="K3611" s="54"/>
      <c r="L3611" s="54"/>
      <c r="M3611" s="54"/>
    </row>
    <row r="3612" spans="3:13" s="343" customFormat="1" x14ac:dyDescent="0.3">
      <c r="C3612" s="32"/>
      <c r="J3612" s="54"/>
      <c r="K3612" s="54"/>
      <c r="L3612" s="54"/>
      <c r="M3612" s="54"/>
    </row>
    <row r="3613" spans="3:13" s="343" customFormat="1" x14ac:dyDescent="0.3">
      <c r="C3613" s="32"/>
      <c r="J3613" s="54"/>
      <c r="K3613" s="54"/>
      <c r="L3613" s="54"/>
      <c r="M3613" s="54"/>
    </row>
    <row r="3614" spans="3:13" s="343" customFormat="1" x14ac:dyDescent="0.3">
      <c r="C3614" s="32"/>
      <c r="J3614" s="54"/>
      <c r="K3614" s="54"/>
      <c r="L3614" s="54"/>
      <c r="M3614" s="54"/>
    </row>
    <row r="3615" spans="3:13" s="343" customFormat="1" x14ac:dyDescent="0.3">
      <c r="C3615" s="32"/>
      <c r="J3615" s="54"/>
      <c r="K3615" s="54"/>
      <c r="L3615" s="54"/>
      <c r="M3615" s="54"/>
    </row>
    <row r="3616" spans="3:13" s="343" customFormat="1" x14ac:dyDescent="0.3">
      <c r="C3616" s="32"/>
      <c r="J3616" s="54"/>
      <c r="K3616" s="54"/>
      <c r="L3616" s="54"/>
      <c r="M3616" s="54"/>
    </row>
    <row r="3617" spans="3:13" s="343" customFormat="1" x14ac:dyDescent="0.3">
      <c r="C3617" s="32"/>
      <c r="J3617" s="54"/>
      <c r="K3617" s="54"/>
      <c r="L3617" s="54"/>
      <c r="M3617" s="54"/>
    </row>
    <row r="3618" spans="3:13" s="343" customFormat="1" x14ac:dyDescent="0.3">
      <c r="C3618" s="32"/>
      <c r="J3618" s="54"/>
      <c r="K3618" s="54"/>
      <c r="L3618" s="54"/>
      <c r="M3618" s="54"/>
    </row>
    <row r="3619" spans="3:13" s="343" customFormat="1" x14ac:dyDescent="0.3">
      <c r="C3619" s="32"/>
      <c r="J3619" s="54"/>
      <c r="K3619" s="54"/>
      <c r="L3619" s="54"/>
      <c r="M3619" s="54"/>
    </row>
    <row r="3620" spans="3:13" s="343" customFormat="1" x14ac:dyDescent="0.3">
      <c r="C3620" s="32"/>
      <c r="J3620" s="54"/>
      <c r="K3620" s="54"/>
      <c r="L3620" s="54"/>
      <c r="M3620" s="54"/>
    </row>
    <row r="3621" spans="3:13" s="343" customFormat="1" x14ac:dyDescent="0.3">
      <c r="C3621" s="32"/>
      <c r="J3621" s="54"/>
      <c r="K3621" s="54"/>
      <c r="L3621" s="54"/>
      <c r="M3621" s="54"/>
    </row>
    <row r="3622" spans="3:13" s="343" customFormat="1" x14ac:dyDescent="0.3">
      <c r="C3622" s="32"/>
      <c r="J3622" s="54"/>
      <c r="K3622" s="54"/>
      <c r="L3622" s="54"/>
      <c r="M3622" s="54"/>
    </row>
    <row r="3623" spans="3:13" s="343" customFormat="1" x14ac:dyDescent="0.3">
      <c r="C3623" s="32"/>
      <c r="J3623" s="54"/>
      <c r="K3623" s="54"/>
      <c r="L3623" s="54"/>
      <c r="M3623" s="54"/>
    </row>
    <row r="3624" spans="3:13" s="343" customFormat="1" x14ac:dyDescent="0.3">
      <c r="C3624" s="32"/>
      <c r="J3624" s="54"/>
      <c r="K3624" s="54"/>
      <c r="L3624" s="54"/>
      <c r="M3624" s="54"/>
    </row>
    <row r="3625" spans="3:13" s="343" customFormat="1" x14ac:dyDescent="0.3">
      <c r="C3625" s="32"/>
      <c r="J3625" s="54"/>
      <c r="K3625" s="54"/>
      <c r="L3625" s="54"/>
      <c r="M3625" s="54"/>
    </row>
    <row r="3626" spans="3:13" s="343" customFormat="1" x14ac:dyDescent="0.3">
      <c r="C3626" s="32"/>
      <c r="J3626" s="54"/>
      <c r="K3626" s="54"/>
      <c r="L3626" s="54"/>
      <c r="M3626" s="54"/>
    </row>
    <row r="3627" spans="3:13" s="343" customFormat="1" x14ac:dyDescent="0.3">
      <c r="C3627" s="32"/>
      <c r="J3627" s="54"/>
      <c r="K3627" s="54"/>
      <c r="L3627" s="54"/>
      <c r="M3627" s="54"/>
    </row>
    <row r="3628" spans="3:13" s="343" customFormat="1" x14ac:dyDescent="0.3">
      <c r="C3628" s="32"/>
      <c r="J3628" s="54"/>
      <c r="K3628" s="54"/>
      <c r="L3628" s="54"/>
      <c r="M3628" s="54"/>
    </row>
    <row r="3629" spans="3:13" s="343" customFormat="1" x14ac:dyDescent="0.3">
      <c r="C3629" s="32"/>
      <c r="J3629" s="54"/>
      <c r="K3629" s="54"/>
      <c r="L3629" s="54"/>
      <c r="M3629" s="54"/>
    </row>
    <row r="3630" spans="3:13" s="343" customFormat="1" x14ac:dyDescent="0.3">
      <c r="C3630" s="32"/>
      <c r="J3630" s="54"/>
      <c r="K3630" s="54"/>
      <c r="L3630" s="54"/>
      <c r="M3630" s="54"/>
    </row>
    <row r="3631" spans="3:13" s="343" customFormat="1" x14ac:dyDescent="0.3">
      <c r="C3631" s="32"/>
      <c r="J3631" s="54"/>
      <c r="K3631" s="54"/>
      <c r="L3631" s="54"/>
      <c r="M3631" s="54"/>
    </row>
    <row r="3632" spans="3:13" s="343" customFormat="1" x14ac:dyDescent="0.3">
      <c r="C3632" s="32"/>
      <c r="J3632" s="54"/>
      <c r="K3632" s="54"/>
      <c r="L3632" s="54"/>
      <c r="M3632" s="54"/>
    </row>
    <row r="3633" spans="3:13" s="343" customFormat="1" x14ac:dyDescent="0.3">
      <c r="C3633" s="32"/>
      <c r="J3633" s="54"/>
      <c r="K3633" s="54"/>
      <c r="L3633" s="54"/>
      <c r="M3633" s="54"/>
    </row>
    <row r="3634" spans="3:13" s="343" customFormat="1" x14ac:dyDescent="0.3">
      <c r="C3634" s="32"/>
      <c r="J3634" s="54"/>
      <c r="K3634" s="54"/>
      <c r="L3634" s="54"/>
      <c r="M3634" s="54"/>
    </row>
    <row r="3635" spans="3:13" s="343" customFormat="1" x14ac:dyDescent="0.3">
      <c r="C3635" s="32"/>
      <c r="J3635" s="54"/>
      <c r="K3635" s="54"/>
      <c r="L3635" s="54"/>
      <c r="M3635" s="54"/>
    </row>
    <row r="3636" spans="3:13" s="343" customFormat="1" x14ac:dyDescent="0.3">
      <c r="C3636" s="32"/>
      <c r="J3636" s="54"/>
      <c r="K3636" s="54"/>
      <c r="L3636" s="54"/>
      <c r="M3636" s="54"/>
    </row>
    <row r="3637" spans="3:13" s="343" customFormat="1" x14ac:dyDescent="0.3">
      <c r="C3637" s="32"/>
      <c r="J3637" s="54"/>
      <c r="K3637" s="54"/>
      <c r="L3637" s="54"/>
      <c r="M3637" s="54"/>
    </row>
    <row r="3638" spans="3:13" s="343" customFormat="1" x14ac:dyDescent="0.3">
      <c r="C3638" s="32"/>
      <c r="J3638" s="54"/>
      <c r="K3638" s="54"/>
      <c r="L3638" s="54"/>
      <c r="M3638" s="54"/>
    </row>
    <row r="3639" spans="3:13" s="343" customFormat="1" x14ac:dyDescent="0.3">
      <c r="C3639" s="32"/>
      <c r="J3639" s="54"/>
      <c r="K3639" s="54"/>
      <c r="L3639" s="54"/>
      <c r="M3639" s="54"/>
    </row>
    <row r="3640" spans="3:13" s="343" customFormat="1" x14ac:dyDescent="0.3">
      <c r="C3640" s="32"/>
      <c r="J3640" s="54"/>
      <c r="K3640" s="54"/>
      <c r="L3640" s="54"/>
      <c r="M3640" s="54"/>
    </row>
    <row r="3641" spans="3:13" s="343" customFormat="1" x14ac:dyDescent="0.3">
      <c r="C3641" s="32"/>
      <c r="J3641" s="54"/>
      <c r="K3641" s="54"/>
      <c r="L3641" s="54"/>
      <c r="M3641" s="54"/>
    </row>
    <row r="3642" spans="3:13" s="343" customFormat="1" x14ac:dyDescent="0.3">
      <c r="C3642" s="32"/>
      <c r="J3642" s="54"/>
      <c r="K3642" s="54"/>
      <c r="L3642" s="54"/>
      <c r="M3642" s="54"/>
    </row>
    <row r="3643" spans="3:13" s="343" customFormat="1" x14ac:dyDescent="0.3">
      <c r="C3643" s="32"/>
      <c r="J3643" s="54"/>
      <c r="K3643" s="54"/>
      <c r="L3643" s="54"/>
      <c r="M3643" s="54"/>
    </row>
    <row r="3644" spans="3:13" s="343" customFormat="1" x14ac:dyDescent="0.3">
      <c r="C3644" s="32"/>
      <c r="J3644" s="54"/>
      <c r="K3644" s="54"/>
      <c r="L3644" s="54"/>
      <c r="M3644" s="54"/>
    </row>
    <row r="3645" spans="3:13" s="343" customFormat="1" x14ac:dyDescent="0.3">
      <c r="C3645" s="32"/>
      <c r="J3645" s="54"/>
      <c r="K3645" s="54"/>
      <c r="L3645" s="54"/>
      <c r="M3645" s="54"/>
    </row>
    <row r="3646" spans="3:13" s="343" customFormat="1" x14ac:dyDescent="0.3">
      <c r="C3646" s="32"/>
      <c r="J3646" s="54"/>
      <c r="K3646" s="54"/>
      <c r="L3646" s="54"/>
      <c r="M3646" s="54"/>
    </row>
    <row r="3647" spans="3:13" s="343" customFormat="1" x14ac:dyDescent="0.3">
      <c r="C3647" s="32"/>
      <c r="J3647" s="54"/>
      <c r="K3647" s="54"/>
      <c r="L3647" s="54"/>
      <c r="M3647" s="54"/>
    </row>
    <row r="3648" spans="3:13" s="343" customFormat="1" x14ac:dyDescent="0.3">
      <c r="C3648" s="32"/>
      <c r="J3648" s="54"/>
      <c r="K3648" s="54"/>
      <c r="L3648" s="54"/>
      <c r="M3648" s="54"/>
    </row>
    <row r="3649" spans="3:13" s="343" customFormat="1" x14ac:dyDescent="0.3">
      <c r="C3649" s="32"/>
      <c r="J3649" s="54"/>
      <c r="K3649" s="54"/>
      <c r="L3649" s="54"/>
      <c r="M3649" s="54"/>
    </row>
    <row r="3650" spans="3:13" s="343" customFormat="1" x14ac:dyDescent="0.3">
      <c r="C3650" s="32"/>
      <c r="J3650" s="54"/>
      <c r="K3650" s="54"/>
      <c r="L3650" s="54"/>
      <c r="M3650" s="54"/>
    </row>
    <row r="3651" spans="3:13" s="343" customFormat="1" x14ac:dyDescent="0.3">
      <c r="C3651" s="32"/>
      <c r="J3651" s="54"/>
      <c r="K3651" s="54"/>
      <c r="L3651" s="54"/>
      <c r="M3651" s="54"/>
    </row>
    <row r="3652" spans="3:13" s="343" customFormat="1" x14ac:dyDescent="0.3">
      <c r="C3652" s="32"/>
      <c r="J3652" s="54"/>
      <c r="K3652" s="54"/>
      <c r="L3652" s="54"/>
      <c r="M3652" s="54"/>
    </row>
    <row r="3653" spans="3:13" s="343" customFormat="1" x14ac:dyDescent="0.3">
      <c r="C3653" s="32"/>
      <c r="J3653" s="54"/>
      <c r="K3653" s="54"/>
      <c r="L3653" s="54"/>
      <c r="M3653" s="54"/>
    </row>
    <row r="3654" spans="3:13" s="343" customFormat="1" x14ac:dyDescent="0.3">
      <c r="C3654" s="32"/>
      <c r="J3654" s="54"/>
      <c r="K3654" s="54"/>
      <c r="L3654" s="54"/>
      <c r="M3654" s="54"/>
    </row>
    <row r="3655" spans="3:13" s="343" customFormat="1" x14ac:dyDescent="0.3">
      <c r="C3655" s="32"/>
      <c r="J3655" s="54"/>
      <c r="K3655" s="54"/>
      <c r="L3655" s="54"/>
      <c r="M3655" s="54"/>
    </row>
    <row r="3656" spans="3:13" s="343" customFormat="1" x14ac:dyDescent="0.3">
      <c r="C3656" s="32"/>
      <c r="J3656" s="54"/>
      <c r="K3656" s="54"/>
      <c r="L3656" s="54"/>
      <c r="M3656" s="54"/>
    </row>
    <row r="3657" spans="3:13" s="343" customFormat="1" x14ac:dyDescent="0.3">
      <c r="C3657" s="32"/>
      <c r="J3657" s="54"/>
      <c r="K3657" s="54"/>
      <c r="L3657" s="54"/>
      <c r="M3657" s="54"/>
    </row>
    <row r="3658" spans="3:13" s="343" customFormat="1" x14ac:dyDescent="0.3">
      <c r="C3658" s="32"/>
      <c r="J3658" s="54"/>
      <c r="K3658" s="54"/>
      <c r="L3658" s="54"/>
      <c r="M3658" s="54"/>
    </row>
    <row r="3659" spans="3:13" s="343" customFormat="1" x14ac:dyDescent="0.3">
      <c r="C3659" s="32"/>
      <c r="J3659" s="54"/>
      <c r="K3659" s="54"/>
      <c r="L3659" s="54"/>
      <c r="M3659" s="54"/>
    </row>
    <row r="3660" spans="3:13" s="343" customFormat="1" x14ac:dyDescent="0.3">
      <c r="C3660" s="32"/>
      <c r="J3660" s="54"/>
      <c r="K3660" s="54"/>
      <c r="L3660" s="54"/>
      <c r="M3660" s="54"/>
    </row>
    <row r="3661" spans="3:13" s="343" customFormat="1" x14ac:dyDescent="0.3">
      <c r="C3661" s="32"/>
      <c r="J3661" s="54"/>
      <c r="K3661" s="54"/>
      <c r="L3661" s="54"/>
      <c r="M3661" s="54"/>
    </row>
    <row r="3662" spans="3:13" s="343" customFormat="1" x14ac:dyDescent="0.3">
      <c r="C3662" s="32"/>
      <c r="J3662" s="54"/>
      <c r="K3662" s="54"/>
      <c r="L3662" s="54"/>
      <c r="M3662" s="54"/>
    </row>
    <row r="3663" spans="3:13" s="343" customFormat="1" x14ac:dyDescent="0.3">
      <c r="C3663" s="32"/>
      <c r="J3663" s="54"/>
      <c r="K3663" s="54"/>
      <c r="L3663" s="54"/>
      <c r="M3663" s="54"/>
    </row>
    <row r="3664" spans="3:13" s="343" customFormat="1" x14ac:dyDescent="0.3">
      <c r="C3664" s="32"/>
      <c r="J3664" s="54"/>
      <c r="K3664" s="54"/>
      <c r="L3664" s="54"/>
      <c r="M3664" s="54"/>
    </row>
    <row r="3665" spans="3:13" s="343" customFormat="1" x14ac:dyDescent="0.3">
      <c r="C3665" s="32"/>
      <c r="J3665" s="54"/>
      <c r="K3665" s="54"/>
      <c r="L3665" s="54"/>
      <c r="M3665" s="54"/>
    </row>
    <row r="3666" spans="3:13" s="343" customFormat="1" x14ac:dyDescent="0.3">
      <c r="C3666" s="32"/>
      <c r="J3666" s="54"/>
      <c r="K3666" s="54"/>
      <c r="L3666" s="54"/>
      <c r="M3666" s="54"/>
    </row>
    <row r="3667" spans="3:13" s="343" customFormat="1" x14ac:dyDescent="0.3">
      <c r="C3667" s="32"/>
      <c r="J3667" s="54"/>
      <c r="K3667" s="54"/>
      <c r="L3667" s="54"/>
      <c r="M3667" s="54"/>
    </row>
    <row r="3668" spans="3:13" s="343" customFormat="1" x14ac:dyDescent="0.3">
      <c r="C3668" s="32"/>
      <c r="J3668" s="54"/>
      <c r="K3668" s="54"/>
      <c r="L3668" s="54"/>
      <c r="M3668" s="54"/>
    </row>
    <row r="3669" spans="3:13" s="343" customFormat="1" x14ac:dyDescent="0.3">
      <c r="C3669" s="32"/>
      <c r="J3669" s="54"/>
      <c r="K3669" s="54"/>
      <c r="L3669" s="54"/>
      <c r="M3669" s="54"/>
    </row>
    <row r="3670" spans="3:13" s="343" customFormat="1" x14ac:dyDescent="0.3">
      <c r="C3670" s="32"/>
      <c r="J3670" s="54"/>
      <c r="K3670" s="54"/>
      <c r="L3670" s="54"/>
      <c r="M3670" s="54"/>
    </row>
    <row r="3671" spans="3:13" s="343" customFormat="1" x14ac:dyDescent="0.3">
      <c r="C3671" s="32"/>
      <c r="J3671" s="54"/>
      <c r="K3671" s="54"/>
      <c r="L3671" s="54"/>
      <c r="M3671" s="54"/>
    </row>
    <row r="3672" spans="3:13" s="343" customFormat="1" x14ac:dyDescent="0.3">
      <c r="C3672" s="32"/>
      <c r="J3672" s="54"/>
      <c r="K3672" s="54"/>
      <c r="L3672" s="54"/>
      <c r="M3672" s="54"/>
    </row>
    <row r="3673" spans="3:13" s="343" customFormat="1" x14ac:dyDescent="0.3">
      <c r="C3673" s="32"/>
      <c r="J3673" s="54"/>
      <c r="K3673" s="54"/>
      <c r="L3673" s="54"/>
      <c r="M3673" s="54"/>
    </row>
    <row r="3674" spans="3:13" s="343" customFormat="1" x14ac:dyDescent="0.3">
      <c r="C3674" s="32"/>
      <c r="J3674" s="54"/>
      <c r="K3674" s="54"/>
      <c r="L3674" s="54"/>
      <c r="M3674" s="54"/>
    </row>
    <row r="3675" spans="3:13" s="343" customFormat="1" x14ac:dyDescent="0.3">
      <c r="C3675" s="32"/>
      <c r="J3675" s="54"/>
      <c r="K3675" s="54"/>
      <c r="L3675" s="54"/>
      <c r="M3675" s="54"/>
    </row>
    <row r="3676" spans="3:13" s="343" customFormat="1" x14ac:dyDescent="0.3">
      <c r="C3676" s="32"/>
      <c r="J3676" s="54"/>
      <c r="K3676" s="54"/>
      <c r="L3676" s="54"/>
      <c r="M3676" s="54"/>
    </row>
    <row r="3677" spans="3:13" s="343" customFormat="1" x14ac:dyDescent="0.3">
      <c r="C3677" s="32"/>
      <c r="J3677" s="54"/>
      <c r="K3677" s="54"/>
      <c r="L3677" s="54"/>
      <c r="M3677" s="54"/>
    </row>
    <row r="3678" spans="3:13" s="343" customFormat="1" x14ac:dyDescent="0.3">
      <c r="C3678" s="32"/>
      <c r="J3678" s="54"/>
      <c r="K3678" s="54"/>
      <c r="L3678" s="54"/>
      <c r="M3678" s="54"/>
    </row>
    <row r="3679" spans="3:13" s="343" customFormat="1" x14ac:dyDescent="0.3">
      <c r="C3679" s="32"/>
      <c r="J3679" s="54"/>
      <c r="K3679" s="54"/>
      <c r="L3679" s="54"/>
      <c r="M3679" s="54"/>
    </row>
    <row r="3680" spans="3:13" s="343" customFormat="1" x14ac:dyDescent="0.3">
      <c r="C3680" s="32"/>
      <c r="J3680" s="54"/>
      <c r="K3680" s="54"/>
      <c r="L3680" s="54"/>
      <c r="M3680" s="54"/>
    </row>
    <row r="3681" spans="3:13" s="343" customFormat="1" x14ac:dyDescent="0.3">
      <c r="C3681" s="32"/>
      <c r="J3681" s="54"/>
      <c r="K3681" s="54"/>
      <c r="L3681" s="54"/>
      <c r="M3681" s="54"/>
    </row>
    <row r="3682" spans="3:13" s="343" customFormat="1" x14ac:dyDescent="0.3">
      <c r="C3682" s="32"/>
      <c r="J3682" s="54"/>
      <c r="K3682" s="54"/>
      <c r="L3682" s="54"/>
      <c r="M3682" s="54"/>
    </row>
    <row r="3683" spans="3:13" s="343" customFormat="1" x14ac:dyDescent="0.3">
      <c r="C3683" s="32"/>
      <c r="J3683" s="54"/>
      <c r="K3683" s="54"/>
      <c r="L3683" s="54"/>
      <c r="M3683" s="54"/>
    </row>
    <row r="3684" spans="3:13" s="343" customFormat="1" x14ac:dyDescent="0.3">
      <c r="C3684" s="32"/>
      <c r="J3684" s="54"/>
      <c r="K3684" s="54"/>
      <c r="L3684" s="54"/>
      <c r="M3684" s="54"/>
    </row>
    <row r="3685" spans="3:13" s="343" customFormat="1" x14ac:dyDescent="0.3">
      <c r="C3685" s="32"/>
      <c r="J3685" s="54"/>
      <c r="K3685" s="54"/>
      <c r="L3685" s="54"/>
      <c r="M3685" s="54"/>
    </row>
    <row r="3686" spans="3:13" s="343" customFormat="1" x14ac:dyDescent="0.3">
      <c r="C3686" s="32"/>
      <c r="J3686" s="54"/>
      <c r="K3686" s="54"/>
      <c r="L3686" s="54"/>
      <c r="M3686" s="54"/>
    </row>
    <row r="3687" spans="3:13" s="343" customFormat="1" x14ac:dyDescent="0.3">
      <c r="C3687" s="32"/>
      <c r="J3687" s="54"/>
      <c r="K3687" s="54"/>
      <c r="L3687" s="54"/>
      <c r="M3687" s="54"/>
    </row>
    <row r="3688" spans="3:13" s="343" customFormat="1" x14ac:dyDescent="0.3">
      <c r="C3688" s="32"/>
      <c r="J3688" s="54"/>
      <c r="K3688" s="54"/>
      <c r="L3688" s="54"/>
      <c r="M3688" s="54"/>
    </row>
    <row r="3689" spans="3:13" s="343" customFormat="1" x14ac:dyDescent="0.3">
      <c r="C3689" s="32"/>
      <c r="J3689" s="54"/>
      <c r="K3689" s="54"/>
      <c r="L3689" s="54"/>
      <c r="M3689" s="54"/>
    </row>
    <row r="3690" spans="3:13" s="343" customFormat="1" x14ac:dyDescent="0.3">
      <c r="C3690" s="32"/>
      <c r="J3690" s="54"/>
      <c r="K3690" s="54"/>
      <c r="L3690" s="54"/>
      <c r="M3690" s="54"/>
    </row>
    <row r="3691" spans="3:13" s="343" customFormat="1" x14ac:dyDescent="0.3">
      <c r="C3691" s="32"/>
      <c r="J3691" s="54"/>
      <c r="K3691" s="54"/>
      <c r="L3691" s="54"/>
      <c r="M3691" s="54"/>
    </row>
    <row r="3692" spans="3:13" s="343" customFormat="1" x14ac:dyDescent="0.3">
      <c r="C3692" s="32"/>
      <c r="J3692" s="54"/>
      <c r="K3692" s="54"/>
      <c r="L3692" s="54"/>
      <c r="M3692" s="54"/>
    </row>
    <row r="3693" spans="3:13" s="343" customFormat="1" x14ac:dyDescent="0.3">
      <c r="C3693" s="32"/>
      <c r="J3693" s="54"/>
      <c r="K3693" s="54"/>
      <c r="L3693" s="54"/>
      <c r="M3693" s="54"/>
    </row>
    <row r="3694" spans="3:13" s="343" customFormat="1" x14ac:dyDescent="0.3">
      <c r="C3694" s="32"/>
      <c r="J3694" s="54"/>
      <c r="K3694" s="54"/>
      <c r="L3694" s="54"/>
      <c r="M3694" s="54"/>
    </row>
    <row r="3695" spans="3:13" s="343" customFormat="1" x14ac:dyDescent="0.3">
      <c r="C3695" s="32"/>
      <c r="J3695" s="54"/>
      <c r="K3695" s="54"/>
      <c r="L3695" s="54"/>
      <c r="M3695" s="54"/>
    </row>
    <row r="3696" spans="3:13" s="343" customFormat="1" x14ac:dyDescent="0.3">
      <c r="C3696" s="32"/>
      <c r="J3696" s="54"/>
      <c r="K3696" s="54"/>
      <c r="L3696" s="54"/>
      <c r="M3696" s="54"/>
    </row>
    <row r="3697" spans="3:13" s="343" customFormat="1" x14ac:dyDescent="0.3">
      <c r="C3697" s="32"/>
      <c r="J3697" s="54"/>
      <c r="K3697" s="54"/>
      <c r="L3697" s="54"/>
      <c r="M3697" s="54"/>
    </row>
    <row r="3698" spans="3:13" s="343" customFormat="1" x14ac:dyDescent="0.3">
      <c r="C3698" s="32"/>
      <c r="J3698" s="54"/>
      <c r="K3698" s="54"/>
      <c r="L3698" s="54"/>
      <c r="M3698" s="54"/>
    </row>
    <row r="3699" spans="3:13" s="343" customFormat="1" x14ac:dyDescent="0.3">
      <c r="C3699" s="32"/>
      <c r="J3699" s="54"/>
      <c r="K3699" s="54"/>
      <c r="L3699" s="54"/>
      <c r="M3699" s="54"/>
    </row>
    <row r="3700" spans="3:13" s="343" customFormat="1" x14ac:dyDescent="0.3">
      <c r="C3700" s="32"/>
      <c r="J3700" s="54"/>
      <c r="K3700" s="54"/>
      <c r="L3700" s="54"/>
      <c r="M3700" s="54"/>
    </row>
    <row r="3701" spans="3:13" s="343" customFormat="1" x14ac:dyDescent="0.3">
      <c r="C3701" s="32"/>
      <c r="J3701" s="54"/>
      <c r="K3701" s="54"/>
      <c r="L3701" s="54"/>
      <c r="M3701" s="54"/>
    </row>
    <row r="3702" spans="3:13" s="343" customFormat="1" x14ac:dyDescent="0.3">
      <c r="C3702" s="32"/>
      <c r="J3702" s="54"/>
      <c r="K3702" s="54"/>
      <c r="L3702" s="54"/>
      <c r="M3702" s="54"/>
    </row>
    <row r="3703" spans="3:13" s="343" customFormat="1" x14ac:dyDescent="0.3">
      <c r="C3703" s="32"/>
      <c r="J3703" s="54"/>
      <c r="K3703" s="54"/>
      <c r="L3703" s="54"/>
      <c r="M3703" s="54"/>
    </row>
    <row r="3704" spans="3:13" s="343" customFormat="1" x14ac:dyDescent="0.3">
      <c r="C3704" s="32"/>
      <c r="J3704" s="54"/>
      <c r="K3704" s="54"/>
      <c r="L3704" s="54"/>
      <c r="M3704" s="54"/>
    </row>
    <row r="3705" spans="3:13" s="343" customFormat="1" x14ac:dyDescent="0.3">
      <c r="C3705" s="32"/>
      <c r="J3705" s="54"/>
      <c r="K3705" s="54"/>
      <c r="L3705" s="54"/>
      <c r="M3705" s="54"/>
    </row>
    <row r="3706" spans="3:13" s="343" customFormat="1" x14ac:dyDescent="0.3">
      <c r="C3706" s="32"/>
      <c r="J3706" s="54"/>
      <c r="K3706" s="54"/>
      <c r="L3706" s="54"/>
      <c r="M3706" s="54"/>
    </row>
    <row r="3707" spans="3:13" s="343" customFormat="1" x14ac:dyDescent="0.3">
      <c r="C3707" s="32"/>
      <c r="J3707" s="54"/>
      <c r="K3707" s="54"/>
      <c r="L3707" s="54"/>
      <c r="M3707" s="54"/>
    </row>
    <row r="3708" spans="3:13" s="343" customFormat="1" x14ac:dyDescent="0.3">
      <c r="C3708" s="32"/>
      <c r="J3708" s="54"/>
      <c r="K3708" s="54"/>
      <c r="L3708" s="54"/>
      <c r="M3708" s="54"/>
    </row>
    <row r="3709" spans="3:13" s="343" customFormat="1" x14ac:dyDescent="0.3">
      <c r="C3709" s="32"/>
      <c r="J3709" s="54"/>
      <c r="K3709" s="54"/>
      <c r="L3709" s="54"/>
      <c r="M3709" s="54"/>
    </row>
    <row r="3710" spans="3:13" s="343" customFormat="1" x14ac:dyDescent="0.3">
      <c r="C3710" s="32"/>
      <c r="J3710" s="54"/>
      <c r="K3710" s="54"/>
      <c r="L3710" s="54"/>
      <c r="M3710" s="54"/>
    </row>
    <row r="3711" spans="3:13" s="343" customFormat="1" x14ac:dyDescent="0.3">
      <c r="C3711" s="32"/>
      <c r="J3711" s="54"/>
      <c r="K3711" s="54"/>
      <c r="L3711" s="54"/>
      <c r="M3711" s="54"/>
    </row>
    <row r="3712" spans="3:13" s="343" customFormat="1" x14ac:dyDescent="0.3">
      <c r="C3712" s="32"/>
      <c r="J3712" s="54"/>
      <c r="K3712" s="54"/>
      <c r="L3712" s="54"/>
      <c r="M3712" s="54"/>
    </row>
    <row r="3713" spans="3:13" s="343" customFormat="1" x14ac:dyDescent="0.3">
      <c r="C3713" s="32"/>
      <c r="J3713" s="54"/>
      <c r="K3713" s="54"/>
      <c r="L3713" s="54"/>
      <c r="M3713" s="54"/>
    </row>
    <row r="3714" spans="3:13" s="343" customFormat="1" x14ac:dyDescent="0.3">
      <c r="C3714" s="32"/>
      <c r="J3714" s="54"/>
      <c r="K3714" s="54"/>
      <c r="L3714" s="54"/>
      <c r="M3714" s="54"/>
    </row>
    <row r="3715" spans="3:13" s="343" customFormat="1" x14ac:dyDescent="0.3">
      <c r="C3715" s="32"/>
      <c r="J3715" s="54"/>
      <c r="K3715" s="54"/>
      <c r="L3715" s="54"/>
      <c r="M3715" s="54"/>
    </row>
    <row r="3716" spans="3:13" s="343" customFormat="1" x14ac:dyDescent="0.3">
      <c r="C3716" s="32"/>
      <c r="J3716" s="54"/>
      <c r="K3716" s="54"/>
      <c r="L3716" s="54"/>
      <c r="M3716" s="54"/>
    </row>
    <row r="3717" spans="3:13" s="343" customFormat="1" x14ac:dyDescent="0.3">
      <c r="C3717" s="32"/>
      <c r="J3717" s="54"/>
      <c r="K3717" s="54"/>
      <c r="L3717" s="54"/>
      <c r="M3717" s="54"/>
    </row>
    <row r="3718" spans="3:13" s="343" customFormat="1" x14ac:dyDescent="0.3">
      <c r="C3718" s="32"/>
      <c r="J3718" s="54"/>
      <c r="K3718" s="54"/>
      <c r="L3718" s="54"/>
      <c r="M3718" s="54"/>
    </row>
    <row r="3719" spans="3:13" s="343" customFormat="1" x14ac:dyDescent="0.3">
      <c r="C3719" s="32"/>
      <c r="J3719" s="54"/>
      <c r="K3719" s="54"/>
      <c r="L3719" s="54"/>
      <c r="M3719" s="54"/>
    </row>
    <row r="3720" spans="3:13" s="343" customFormat="1" x14ac:dyDescent="0.3">
      <c r="C3720" s="32"/>
      <c r="J3720" s="54"/>
      <c r="K3720" s="54"/>
      <c r="L3720" s="54"/>
      <c r="M3720" s="54"/>
    </row>
    <row r="3721" spans="3:13" s="343" customFormat="1" x14ac:dyDescent="0.3">
      <c r="C3721" s="32"/>
      <c r="J3721" s="54"/>
      <c r="K3721" s="54"/>
      <c r="L3721" s="54"/>
      <c r="M3721" s="54"/>
    </row>
    <row r="3722" spans="3:13" s="343" customFormat="1" x14ac:dyDescent="0.3">
      <c r="C3722" s="32"/>
      <c r="J3722" s="54"/>
      <c r="K3722" s="54"/>
      <c r="L3722" s="54"/>
      <c r="M3722" s="54"/>
    </row>
    <row r="3723" spans="3:13" s="343" customFormat="1" x14ac:dyDescent="0.3">
      <c r="C3723" s="32"/>
      <c r="J3723" s="54"/>
      <c r="K3723" s="54"/>
      <c r="L3723" s="54"/>
      <c r="M3723" s="54"/>
    </row>
    <row r="3724" spans="3:13" s="343" customFormat="1" x14ac:dyDescent="0.3">
      <c r="C3724" s="32"/>
      <c r="J3724" s="54"/>
      <c r="K3724" s="54"/>
      <c r="L3724" s="54"/>
      <c r="M3724" s="54"/>
    </row>
    <row r="3725" spans="3:13" s="343" customFormat="1" x14ac:dyDescent="0.3">
      <c r="C3725" s="32"/>
      <c r="J3725" s="54"/>
      <c r="K3725" s="54"/>
      <c r="L3725" s="54"/>
      <c r="M3725" s="54"/>
    </row>
    <row r="3726" spans="3:13" s="343" customFormat="1" x14ac:dyDescent="0.3">
      <c r="C3726" s="32"/>
      <c r="J3726" s="54"/>
      <c r="K3726" s="54"/>
      <c r="L3726" s="54"/>
      <c r="M3726" s="54"/>
    </row>
    <row r="3727" spans="3:13" s="343" customFormat="1" x14ac:dyDescent="0.3">
      <c r="C3727" s="32"/>
      <c r="J3727" s="54"/>
      <c r="K3727" s="54"/>
      <c r="L3727" s="54"/>
      <c r="M3727" s="54"/>
    </row>
    <row r="3728" spans="3:13" s="343" customFormat="1" x14ac:dyDescent="0.3">
      <c r="C3728" s="32"/>
      <c r="J3728" s="54"/>
      <c r="K3728" s="54"/>
      <c r="L3728" s="54"/>
      <c r="M3728" s="54"/>
    </row>
    <row r="3729" spans="3:13" s="343" customFormat="1" x14ac:dyDescent="0.3">
      <c r="C3729" s="32"/>
      <c r="J3729" s="54"/>
      <c r="K3729" s="54"/>
      <c r="L3729" s="54"/>
      <c r="M3729" s="54"/>
    </row>
    <row r="3730" spans="3:13" s="343" customFormat="1" x14ac:dyDescent="0.3">
      <c r="C3730" s="32"/>
      <c r="J3730" s="54"/>
      <c r="K3730" s="54"/>
      <c r="L3730" s="54"/>
      <c r="M3730" s="54"/>
    </row>
    <row r="3731" spans="3:13" s="343" customFormat="1" x14ac:dyDescent="0.3">
      <c r="C3731" s="32"/>
      <c r="J3731" s="54"/>
      <c r="K3731" s="54"/>
      <c r="L3731" s="54"/>
      <c r="M3731" s="54"/>
    </row>
    <row r="3732" spans="3:13" s="343" customFormat="1" x14ac:dyDescent="0.3">
      <c r="C3732" s="32"/>
      <c r="J3732" s="54"/>
      <c r="K3732" s="54"/>
      <c r="L3732" s="54"/>
      <c r="M3732" s="54"/>
    </row>
    <row r="3733" spans="3:13" s="343" customFormat="1" x14ac:dyDescent="0.3">
      <c r="C3733" s="32"/>
      <c r="J3733" s="54"/>
      <c r="K3733" s="54"/>
      <c r="L3733" s="54"/>
      <c r="M3733" s="54"/>
    </row>
    <row r="3734" spans="3:13" s="343" customFormat="1" x14ac:dyDescent="0.3">
      <c r="C3734" s="32"/>
      <c r="J3734" s="54"/>
      <c r="K3734" s="54"/>
      <c r="L3734" s="54"/>
      <c r="M3734" s="54"/>
    </row>
    <row r="3735" spans="3:13" s="343" customFormat="1" x14ac:dyDescent="0.3">
      <c r="C3735" s="32"/>
      <c r="J3735" s="54"/>
      <c r="K3735" s="54"/>
      <c r="L3735" s="54"/>
      <c r="M3735" s="54"/>
    </row>
    <row r="3736" spans="3:13" s="343" customFormat="1" x14ac:dyDescent="0.3">
      <c r="C3736" s="32"/>
      <c r="J3736" s="54"/>
      <c r="K3736" s="54"/>
      <c r="L3736" s="54"/>
      <c r="M3736" s="54"/>
    </row>
    <row r="3737" spans="3:13" s="343" customFormat="1" x14ac:dyDescent="0.3">
      <c r="C3737" s="32"/>
      <c r="J3737" s="54"/>
      <c r="K3737" s="54"/>
      <c r="L3737" s="54"/>
      <c r="M3737" s="54"/>
    </row>
    <row r="3738" spans="3:13" s="343" customFormat="1" x14ac:dyDescent="0.3">
      <c r="C3738" s="32"/>
      <c r="J3738" s="54"/>
      <c r="K3738" s="54"/>
      <c r="L3738" s="54"/>
      <c r="M3738" s="54"/>
    </row>
    <row r="3739" spans="3:13" s="343" customFormat="1" x14ac:dyDescent="0.3">
      <c r="C3739" s="32"/>
      <c r="J3739" s="54"/>
      <c r="K3739" s="54"/>
      <c r="L3739" s="54"/>
      <c r="M3739" s="54"/>
    </row>
    <row r="3740" spans="3:13" s="343" customFormat="1" x14ac:dyDescent="0.3">
      <c r="C3740" s="32"/>
      <c r="J3740" s="54"/>
      <c r="K3740" s="54"/>
      <c r="L3740" s="54"/>
      <c r="M3740" s="54"/>
    </row>
    <row r="3741" spans="3:13" s="343" customFormat="1" x14ac:dyDescent="0.3">
      <c r="C3741" s="32"/>
      <c r="J3741" s="54"/>
      <c r="K3741" s="54"/>
      <c r="L3741" s="54"/>
      <c r="M3741" s="54"/>
    </row>
    <row r="3742" spans="3:13" s="343" customFormat="1" x14ac:dyDescent="0.3">
      <c r="C3742" s="32"/>
      <c r="J3742" s="54"/>
      <c r="K3742" s="54"/>
      <c r="L3742" s="54"/>
      <c r="M3742" s="54"/>
    </row>
    <row r="3743" spans="3:13" s="343" customFormat="1" x14ac:dyDescent="0.3">
      <c r="C3743" s="32"/>
      <c r="J3743" s="54"/>
      <c r="K3743" s="54"/>
      <c r="L3743" s="54"/>
      <c r="M3743" s="54"/>
    </row>
    <row r="3744" spans="3:13" s="343" customFormat="1" x14ac:dyDescent="0.3">
      <c r="C3744" s="32"/>
      <c r="J3744" s="54"/>
      <c r="K3744" s="54"/>
      <c r="L3744" s="54"/>
      <c r="M3744" s="54"/>
    </row>
    <row r="3745" spans="3:13" s="343" customFormat="1" x14ac:dyDescent="0.3">
      <c r="C3745" s="32"/>
      <c r="J3745" s="54"/>
      <c r="K3745" s="54"/>
      <c r="L3745" s="54"/>
      <c r="M3745" s="54"/>
    </row>
    <row r="3746" spans="3:13" s="343" customFormat="1" x14ac:dyDescent="0.3">
      <c r="C3746" s="32"/>
      <c r="J3746" s="54"/>
      <c r="K3746" s="54"/>
      <c r="L3746" s="54"/>
      <c r="M3746" s="54"/>
    </row>
    <row r="3747" spans="3:13" s="343" customFormat="1" x14ac:dyDescent="0.3">
      <c r="C3747" s="32"/>
      <c r="J3747" s="54"/>
      <c r="K3747" s="54"/>
      <c r="L3747" s="54"/>
      <c r="M3747" s="54"/>
    </row>
    <row r="3748" spans="3:13" s="343" customFormat="1" x14ac:dyDescent="0.3">
      <c r="C3748" s="32"/>
      <c r="J3748" s="54"/>
      <c r="K3748" s="54"/>
      <c r="L3748" s="54"/>
      <c r="M3748" s="54"/>
    </row>
    <row r="3749" spans="3:13" s="343" customFormat="1" x14ac:dyDescent="0.3">
      <c r="C3749" s="32"/>
      <c r="J3749" s="54"/>
      <c r="K3749" s="54"/>
      <c r="L3749" s="54"/>
      <c r="M3749" s="54"/>
    </row>
    <row r="3750" spans="3:13" s="343" customFormat="1" x14ac:dyDescent="0.3">
      <c r="C3750" s="32"/>
      <c r="J3750" s="54"/>
      <c r="K3750" s="54"/>
      <c r="L3750" s="54"/>
      <c r="M3750" s="54"/>
    </row>
    <row r="3751" spans="3:13" s="343" customFormat="1" x14ac:dyDescent="0.3">
      <c r="C3751" s="32"/>
      <c r="J3751" s="54"/>
      <c r="K3751" s="54"/>
      <c r="L3751" s="54"/>
      <c r="M3751" s="54"/>
    </row>
    <row r="3752" spans="3:13" s="343" customFormat="1" x14ac:dyDescent="0.3">
      <c r="C3752" s="32"/>
      <c r="J3752" s="54"/>
      <c r="K3752" s="54"/>
      <c r="L3752" s="54"/>
      <c r="M3752" s="54"/>
    </row>
    <row r="3753" spans="3:13" s="343" customFormat="1" x14ac:dyDescent="0.3">
      <c r="C3753" s="32"/>
      <c r="J3753" s="54"/>
      <c r="K3753" s="54"/>
      <c r="L3753" s="54"/>
      <c r="M3753" s="54"/>
    </row>
    <row r="3754" spans="3:13" s="343" customFormat="1" x14ac:dyDescent="0.3">
      <c r="C3754" s="32"/>
      <c r="J3754" s="54"/>
      <c r="K3754" s="54"/>
      <c r="L3754" s="54"/>
      <c r="M3754" s="54"/>
    </row>
    <row r="3755" spans="3:13" s="343" customFormat="1" x14ac:dyDescent="0.3">
      <c r="C3755" s="32"/>
      <c r="J3755" s="54"/>
      <c r="K3755" s="54"/>
      <c r="L3755" s="54"/>
      <c r="M3755" s="54"/>
    </row>
    <row r="3756" spans="3:13" s="343" customFormat="1" x14ac:dyDescent="0.3">
      <c r="C3756" s="32"/>
      <c r="J3756" s="54"/>
      <c r="K3756" s="54"/>
      <c r="L3756" s="54"/>
      <c r="M3756" s="54"/>
    </row>
    <row r="3757" spans="3:13" s="343" customFormat="1" x14ac:dyDescent="0.3">
      <c r="C3757" s="32"/>
      <c r="J3757" s="54"/>
      <c r="K3757" s="54"/>
      <c r="L3757" s="54"/>
      <c r="M3757" s="54"/>
    </row>
    <row r="3758" spans="3:13" s="343" customFormat="1" x14ac:dyDescent="0.3">
      <c r="C3758" s="32"/>
      <c r="J3758" s="54"/>
      <c r="K3758" s="54"/>
      <c r="L3758" s="54"/>
      <c r="M3758" s="54"/>
    </row>
    <row r="3759" spans="3:13" s="343" customFormat="1" x14ac:dyDescent="0.3">
      <c r="C3759" s="32"/>
      <c r="J3759" s="54"/>
      <c r="K3759" s="54"/>
      <c r="L3759" s="54"/>
      <c r="M3759" s="54"/>
    </row>
    <row r="3760" spans="3:13" s="343" customFormat="1" x14ac:dyDescent="0.3">
      <c r="C3760" s="32"/>
      <c r="J3760" s="54"/>
      <c r="K3760" s="54"/>
      <c r="L3760" s="54"/>
      <c r="M3760" s="54"/>
    </row>
    <row r="3761" spans="3:13" s="343" customFormat="1" x14ac:dyDescent="0.3">
      <c r="C3761" s="32"/>
      <c r="J3761" s="54"/>
      <c r="K3761" s="54"/>
      <c r="L3761" s="54"/>
      <c r="M3761" s="54"/>
    </row>
    <row r="3762" spans="3:13" s="343" customFormat="1" x14ac:dyDescent="0.3">
      <c r="C3762" s="32"/>
      <c r="J3762" s="54"/>
      <c r="K3762" s="54"/>
      <c r="L3762" s="54"/>
      <c r="M3762" s="54"/>
    </row>
    <row r="3763" spans="3:13" s="343" customFormat="1" x14ac:dyDescent="0.3">
      <c r="C3763" s="32"/>
      <c r="J3763" s="54"/>
      <c r="K3763" s="54"/>
      <c r="L3763" s="54"/>
      <c r="M3763" s="54"/>
    </row>
    <row r="3764" spans="3:13" s="343" customFormat="1" x14ac:dyDescent="0.3">
      <c r="C3764" s="32"/>
      <c r="J3764" s="54"/>
      <c r="K3764" s="54"/>
      <c r="L3764" s="54"/>
      <c r="M3764" s="54"/>
    </row>
    <row r="3765" spans="3:13" s="343" customFormat="1" x14ac:dyDescent="0.3">
      <c r="C3765" s="32"/>
      <c r="J3765" s="54"/>
      <c r="K3765" s="54"/>
      <c r="L3765" s="54"/>
      <c r="M3765" s="54"/>
    </row>
    <row r="3766" spans="3:13" s="343" customFormat="1" x14ac:dyDescent="0.3">
      <c r="C3766" s="32"/>
      <c r="J3766" s="54"/>
      <c r="K3766" s="54"/>
      <c r="L3766" s="54"/>
      <c r="M3766" s="54"/>
    </row>
    <row r="3767" spans="3:13" s="343" customFormat="1" x14ac:dyDescent="0.3">
      <c r="C3767" s="32"/>
      <c r="J3767" s="54"/>
      <c r="K3767" s="54"/>
      <c r="L3767" s="54"/>
      <c r="M3767" s="54"/>
    </row>
    <row r="3768" spans="3:13" s="343" customFormat="1" x14ac:dyDescent="0.3">
      <c r="C3768" s="32"/>
      <c r="J3768" s="54"/>
      <c r="K3768" s="54"/>
      <c r="L3768" s="54"/>
      <c r="M3768" s="54"/>
    </row>
    <row r="3769" spans="3:13" s="343" customFormat="1" x14ac:dyDescent="0.3">
      <c r="C3769" s="32"/>
      <c r="J3769" s="54"/>
      <c r="K3769" s="54"/>
      <c r="L3769" s="54"/>
      <c r="M3769" s="54"/>
    </row>
    <row r="3770" spans="3:13" s="343" customFormat="1" x14ac:dyDescent="0.3">
      <c r="C3770" s="32"/>
      <c r="J3770" s="54"/>
      <c r="K3770" s="54"/>
      <c r="L3770" s="54"/>
      <c r="M3770" s="54"/>
    </row>
    <row r="3771" spans="3:13" s="343" customFormat="1" x14ac:dyDescent="0.3">
      <c r="C3771" s="32"/>
      <c r="J3771" s="54"/>
      <c r="K3771" s="54"/>
      <c r="L3771" s="54"/>
      <c r="M3771" s="54"/>
    </row>
    <row r="3772" spans="3:13" s="343" customFormat="1" x14ac:dyDescent="0.3">
      <c r="C3772" s="32"/>
      <c r="J3772" s="54"/>
      <c r="K3772" s="54"/>
      <c r="L3772" s="54"/>
      <c r="M3772" s="54"/>
    </row>
    <row r="3773" spans="3:13" s="343" customFormat="1" x14ac:dyDescent="0.3">
      <c r="C3773" s="32"/>
      <c r="J3773" s="54"/>
      <c r="K3773" s="54"/>
      <c r="L3773" s="54"/>
      <c r="M3773" s="54"/>
    </row>
    <row r="3774" spans="3:13" s="343" customFormat="1" x14ac:dyDescent="0.3">
      <c r="C3774" s="32"/>
      <c r="J3774" s="54"/>
      <c r="K3774" s="54"/>
      <c r="L3774" s="54"/>
      <c r="M3774" s="54"/>
    </row>
    <row r="3775" spans="3:13" s="343" customFormat="1" x14ac:dyDescent="0.3">
      <c r="C3775" s="32"/>
      <c r="J3775" s="54"/>
      <c r="K3775" s="54"/>
      <c r="L3775" s="54"/>
      <c r="M3775" s="54"/>
    </row>
    <row r="3776" spans="3:13" s="343" customFormat="1" x14ac:dyDescent="0.3">
      <c r="C3776" s="32"/>
      <c r="J3776" s="54"/>
      <c r="K3776" s="54"/>
      <c r="L3776" s="54"/>
      <c r="M3776" s="54"/>
    </row>
    <row r="3777" spans="3:13" s="343" customFormat="1" x14ac:dyDescent="0.3">
      <c r="C3777" s="32"/>
      <c r="J3777" s="54"/>
      <c r="K3777" s="54"/>
      <c r="L3777" s="54"/>
      <c r="M3777" s="54"/>
    </row>
    <row r="3778" spans="3:13" s="343" customFormat="1" x14ac:dyDescent="0.3">
      <c r="C3778" s="32"/>
      <c r="J3778" s="54"/>
      <c r="K3778" s="54"/>
      <c r="L3778" s="54"/>
      <c r="M3778" s="54"/>
    </row>
    <row r="3779" spans="3:13" s="343" customFormat="1" x14ac:dyDescent="0.3">
      <c r="C3779" s="32"/>
      <c r="J3779" s="54"/>
      <c r="K3779" s="54"/>
      <c r="L3779" s="54"/>
      <c r="M3779" s="54"/>
    </row>
    <row r="3780" spans="3:13" s="343" customFormat="1" x14ac:dyDescent="0.3">
      <c r="C3780" s="32"/>
      <c r="J3780" s="54"/>
      <c r="K3780" s="54"/>
      <c r="L3780" s="54"/>
      <c r="M3780" s="54"/>
    </row>
    <row r="3781" spans="3:13" s="343" customFormat="1" x14ac:dyDescent="0.3">
      <c r="C3781" s="32"/>
      <c r="J3781" s="54"/>
      <c r="K3781" s="54"/>
      <c r="L3781" s="54"/>
      <c r="M3781" s="54"/>
    </row>
    <row r="3782" spans="3:13" s="343" customFormat="1" x14ac:dyDescent="0.3">
      <c r="C3782" s="32"/>
      <c r="J3782" s="54"/>
      <c r="K3782" s="54"/>
      <c r="L3782" s="54"/>
      <c r="M3782" s="54"/>
    </row>
    <row r="3783" spans="3:13" s="343" customFormat="1" x14ac:dyDescent="0.3">
      <c r="C3783" s="32"/>
      <c r="J3783" s="54"/>
      <c r="K3783" s="54"/>
      <c r="L3783" s="54"/>
      <c r="M3783" s="54"/>
    </row>
    <row r="3784" spans="3:13" s="343" customFormat="1" x14ac:dyDescent="0.3">
      <c r="C3784" s="32"/>
      <c r="J3784" s="54"/>
      <c r="K3784" s="54"/>
      <c r="L3784" s="54"/>
      <c r="M3784" s="54"/>
    </row>
    <row r="3785" spans="3:13" s="343" customFormat="1" x14ac:dyDescent="0.3">
      <c r="C3785" s="32"/>
      <c r="J3785" s="54"/>
      <c r="K3785" s="54"/>
      <c r="L3785" s="54"/>
      <c r="M3785" s="54"/>
    </row>
    <row r="3786" spans="3:13" s="343" customFormat="1" x14ac:dyDescent="0.3">
      <c r="C3786" s="32"/>
      <c r="J3786" s="54"/>
      <c r="K3786" s="54"/>
      <c r="L3786" s="54"/>
      <c r="M3786" s="54"/>
    </row>
    <row r="3787" spans="3:13" s="343" customFormat="1" x14ac:dyDescent="0.3">
      <c r="C3787" s="32"/>
      <c r="J3787" s="54"/>
      <c r="K3787" s="54"/>
      <c r="L3787" s="54"/>
      <c r="M3787" s="54"/>
    </row>
    <row r="3788" spans="3:13" s="343" customFormat="1" x14ac:dyDescent="0.3">
      <c r="C3788" s="32"/>
      <c r="J3788" s="54"/>
      <c r="K3788" s="54"/>
      <c r="L3788" s="54"/>
      <c r="M3788" s="54"/>
    </row>
    <row r="3789" spans="3:13" s="343" customFormat="1" x14ac:dyDescent="0.3">
      <c r="C3789" s="32"/>
      <c r="J3789" s="54"/>
      <c r="K3789" s="54"/>
      <c r="L3789" s="54"/>
      <c r="M3789" s="54"/>
    </row>
    <row r="3790" spans="3:13" s="343" customFormat="1" x14ac:dyDescent="0.3">
      <c r="C3790" s="32"/>
      <c r="J3790" s="54"/>
      <c r="K3790" s="54"/>
      <c r="L3790" s="54"/>
      <c r="M3790" s="54"/>
    </row>
    <row r="3791" spans="3:13" s="343" customFormat="1" x14ac:dyDescent="0.3">
      <c r="C3791" s="32"/>
      <c r="J3791" s="54"/>
      <c r="K3791" s="54"/>
      <c r="L3791" s="54"/>
      <c r="M3791" s="54"/>
    </row>
    <row r="3792" spans="3:13" s="343" customFormat="1" x14ac:dyDescent="0.3">
      <c r="C3792" s="32"/>
      <c r="J3792" s="54"/>
      <c r="K3792" s="54"/>
      <c r="L3792" s="54"/>
      <c r="M3792" s="54"/>
    </row>
    <row r="3793" spans="3:13" s="343" customFormat="1" x14ac:dyDescent="0.3">
      <c r="C3793" s="32"/>
      <c r="J3793" s="54"/>
      <c r="K3793" s="54"/>
      <c r="L3793" s="54"/>
      <c r="M3793" s="54"/>
    </row>
    <row r="3794" spans="3:13" s="343" customFormat="1" x14ac:dyDescent="0.3">
      <c r="C3794" s="32"/>
      <c r="J3794" s="54"/>
      <c r="K3794" s="54"/>
      <c r="L3794" s="54"/>
      <c r="M3794" s="54"/>
    </row>
    <row r="3795" spans="3:13" s="343" customFormat="1" x14ac:dyDescent="0.3">
      <c r="C3795" s="32"/>
      <c r="J3795" s="54"/>
      <c r="K3795" s="54"/>
      <c r="L3795" s="54"/>
      <c r="M3795" s="54"/>
    </row>
    <row r="3796" spans="3:13" s="343" customFormat="1" x14ac:dyDescent="0.3">
      <c r="C3796" s="32"/>
      <c r="J3796" s="54"/>
      <c r="K3796" s="54"/>
      <c r="L3796" s="54"/>
      <c r="M3796" s="54"/>
    </row>
    <row r="3797" spans="3:13" s="343" customFormat="1" x14ac:dyDescent="0.3">
      <c r="C3797" s="32"/>
      <c r="J3797" s="54"/>
      <c r="K3797" s="54"/>
      <c r="L3797" s="54"/>
      <c r="M3797" s="54"/>
    </row>
    <row r="3798" spans="3:13" s="343" customFormat="1" x14ac:dyDescent="0.3">
      <c r="C3798" s="32"/>
      <c r="J3798" s="54"/>
      <c r="K3798" s="54"/>
      <c r="L3798" s="54"/>
      <c r="M3798" s="54"/>
    </row>
    <row r="3799" spans="3:13" s="343" customFormat="1" x14ac:dyDescent="0.3">
      <c r="C3799" s="32"/>
      <c r="J3799" s="54"/>
      <c r="K3799" s="54"/>
      <c r="L3799" s="54"/>
      <c r="M3799" s="54"/>
    </row>
    <row r="3800" spans="3:13" s="343" customFormat="1" x14ac:dyDescent="0.3">
      <c r="C3800" s="32"/>
      <c r="J3800" s="54"/>
      <c r="K3800" s="54"/>
      <c r="L3800" s="54"/>
      <c r="M3800" s="54"/>
    </row>
    <row r="3801" spans="3:13" s="343" customFormat="1" x14ac:dyDescent="0.3">
      <c r="C3801" s="32"/>
      <c r="J3801" s="54"/>
      <c r="K3801" s="54"/>
      <c r="L3801" s="54"/>
      <c r="M3801" s="54"/>
    </row>
    <row r="3802" spans="3:13" s="343" customFormat="1" x14ac:dyDescent="0.3">
      <c r="C3802" s="32"/>
      <c r="J3802" s="54"/>
      <c r="K3802" s="54"/>
      <c r="L3802" s="54"/>
      <c r="M3802" s="54"/>
    </row>
    <row r="3803" spans="3:13" s="343" customFormat="1" x14ac:dyDescent="0.3">
      <c r="C3803" s="32"/>
      <c r="J3803" s="54"/>
      <c r="K3803" s="54"/>
      <c r="L3803" s="54"/>
      <c r="M3803" s="54"/>
    </row>
    <row r="3804" spans="3:13" s="343" customFormat="1" x14ac:dyDescent="0.3">
      <c r="C3804" s="32"/>
      <c r="J3804" s="54"/>
      <c r="K3804" s="54"/>
      <c r="L3804" s="54"/>
      <c r="M3804" s="54"/>
    </row>
    <row r="3805" spans="3:13" s="343" customFormat="1" x14ac:dyDescent="0.3">
      <c r="C3805" s="32"/>
      <c r="J3805" s="54"/>
      <c r="K3805" s="54"/>
      <c r="L3805" s="54"/>
      <c r="M3805" s="54"/>
    </row>
    <row r="3806" spans="3:13" s="343" customFormat="1" x14ac:dyDescent="0.3">
      <c r="C3806" s="32"/>
      <c r="J3806" s="54"/>
      <c r="K3806" s="54"/>
      <c r="L3806" s="54"/>
      <c r="M3806" s="54"/>
    </row>
    <row r="3807" spans="3:13" s="343" customFormat="1" x14ac:dyDescent="0.3">
      <c r="C3807" s="32"/>
      <c r="J3807" s="54"/>
      <c r="K3807" s="54"/>
      <c r="L3807" s="54"/>
      <c r="M3807" s="54"/>
    </row>
    <row r="3808" spans="3:13" s="343" customFormat="1" x14ac:dyDescent="0.3">
      <c r="C3808" s="32"/>
      <c r="J3808" s="54"/>
      <c r="K3808" s="54"/>
      <c r="L3808" s="54"/>
      <c r="M3808" s="54"/>
    </row>
    <row r="3809" spans="3:13" s="343" customFormat="1" x14ac:dyDescent="0.3">
      <c r="C3809" s="32"/>
      <c r="J3809" s="54"/>
      <c r="K3809" s="54"/>
      <c r="L3809" s="54"/>
      <c r="M3809" s="54"/>
    </row>
    <row r="3810" spans="3:13" s="343" customFormat="1" x14ac:dyDescent="0.3">
      <c r="C3810" s="32"/>
      <c r="J3810" s="54"/>
      <c r="K3810" s="54"/>
      <c r="L3810" s="54"/>
      <c r="M3810" s="54"/>
    </row>
    <row r="3811" spans="3:13" s="343" customFormat="1" x14ac:dyDescent="0.3">
      <c r="C3811" s="32"/>
      <c r="J3811" s="54"/>
      <c r="K3811" s="54"/>
      <c r="L3811" s="54"/>
      <c r="M3811" s="54"/>
    </row>
    <row r="3812" spans="3:13" s="343" customFormat="1" x14ac:dyDescent="0.3">
      <c r="C3812" s="32"/>
      <c r="J3812" s="54"/>
      <c r="K3812" s="54"/>
      <c r="L3812" s="54"/>
      <c r="M3812" s="54"/>
    </row>
    <row r="3813" spans="3:13" s="343" customFormat="1" x14ac:dyDescent="0.3">
      <c r="C3813" s="32"/>
      <c r="J3813" s="54"/>
      <c r="K3813" s="54"/>
      <c r="L3813" s="54"/>
      <c r="M3813" s="54"/>
    </row>
    <row r="3814" spans="3:13" s="343" customFormat="1" x14ac:dyDescent="0.3">
      <c r="C3814" s="32"/>
      <c r="J3814" s="54"/>
      <c r="K3814" s="54"/>
      <c r="L3814" s="54"/>
      <c r="M3814" s="54"/>
    </row>
    <row r="3815" spans="3:13" s="343" customFormat="1" x14ac:dyDescent="0.3">
      <c r="C3815" s="32"/>
      <c r="J3815" s="54"/>
      <c r="K3815" s="54"/>
      <c r="L3815" s="54"/>
      <c r="M3815" s="54"/>
    </row>
    <row r="3816" spans="3:13" s="343" customFormat="1" x14ac:dyDescent="0.3">
      <c r="C3816" s="32"/>
      <c r="J3816" s="54"/>
      <c r="K3816" s="54"/>
      <c r="L3816" s="54"/>
      <c r="M3816" s="54"/>
    </row>
    <row r="3817" spans="3:13" s="343" customFormat="1" x14ac:dyDescent="0.3">
      <c r="C3817" s="32"/>
      <c r="J3817" s="54"/>
      <c r="K3817" s="54"/>
      <c r="L3817" s="54"/>
      <c r="M3817" s="54"/>
    </row>
    <row r="3818" spans="3:13" s="343" customFormat="1" x14ac:dyDescent="0.3">
      <c r="C3818" s="32"/>
      <c r="J3818" s="54"/>
      <c r="K3818" s="54"/>
      <c r="L3818" s="54"/>
      <c r="M3818" s="54"/>
    </row>
    <row r="3819" spans="3:13" s="343" customFormat="1" x14ac:dyDescent="0.3">
      <c r="C3819" s="32"/>
      <c r="J3819" s="54"/>
      <c r="K3819" s="54"/>
      <c r="L3819" s="54"/>
      <c r="M3819" s="54"/>
    </row>
    <row r="3820" spans="3:13" s="343" customFormat="1" x14ac:dyDescent="0.3">
      <c r="C3820" s="32"/>
      <c r="J3820" s="54"/>
      <c r="K3820" s="54"/>
      <c r="L3820" s="54"/>
      <c r="M3820" s="54"/>
    </row>
    <row r="3821" spans="3:13" s="343" customFormat="1" x14ac:dyDescent="0.3">
      <c r="C3821" s="32"/>
      <c r="J3821" s="54"/>
      <c r="K3821" s="54"/>
      <c r="L3821" s="54"/>
      <c r="M3821" s="54"/>
    </row>
    <row r="3822" spans="3:13" s="343" customFormat="1" x14ac:dyDescent="0.3">
      <c r="C3822" s="32"/>
      <c r="J3822" s="54"/>
      <c r="K3822" s="54"/>
      <c r="L3822" s="54"/>
      <c r="M3822" s="54"/>
    </row>
    <row r="3823" spans="3:13" s="343" customFormat="1" x14ac:dyDescent="0.3">
      <c r="C3823" s="32"/>
      <c r="J3823" s="54"/>
      <c r="K3823" s="54"/>
      <c r="L3823" s="54"/>
      <c r="M3823" s="54"/>
    </row>
    <row r="3824" spans="3:13" s="343" customFormat="1" x14ac:dyDescent="0.3">
      <c r="C3824" s="32"/>
      <c r="J3824" s="54"/>
      <c r="K3824" s="54"/>
      <c r="L3824" s="54"/>
      <c r="M3824" s="54"/>
    </row>
    <row r="3825" spans="3:13" s="343" customFormat="1" x14ac:dyDescent="0.3">
      <c r="C3825" s="32"/>
      <c r="J3825" s="54"/>
      <c r="K3825" s="54"/>
      <c r="L3825" s="54"/>
      <c r="M3825" s="54"/>
    </row>
    <row r="3826" spans="3:13" s="343" customFormat="1" x14ac:dyDescent="0.3">
      <c r="C3826" s="32"/>
      <c r="J3826" s="54"/>
      <c r="K3826" s="54"/>
      <c r="L3826" s="54"/>
      <c r="M3826" s="54"/>
    </row>
    <row r="3827" spans="3:13" s="343" customFormat="1" x14ac:dyDescent="0.3">
      <c r="C3827" s="32"/>
      <c r="J3827" s="54"/>
      <c r="K3827" s="54"/>
      <c r="L3827" s="54"/>
      <c r="M3827" s="54"/>
    </row>
    <row r="3828" spans="3:13" s="343" customFormat="1" x14ac:dyDescent="0.3">
      <c r="C3828" s="32"/>
      <c r="J3828" s="54"/>
      <c r="K3828" s="54"/>
      <c r="L3828" s="54"/>
      <c r="M3828" s="54"/>
    </row>
    <row r="3829" spans="3:13" s="343" customFormat="1" x14ac:dyDescent="0.3">
      <c r="C3829" s="32"/>
      <c r="J3829" s="54"/>
      <c r="K3829" s="54"/>
      <c r="L3829" s="54"/>
      <c r="M3829" s="54"/>
    </row>
    <row r="3830" spans="3:13" s="343" customFormat="1" x14ac:dyDescent="0.3">
      <c r="C3830" s="32"/>
      <c r="J3830" s="54"/>
      <c r="K3830" s="54"/>
      <c r="L3830" s="54"/>
      <c r="M3830" s="54"/>
    </row>
    <row r="3831" spans="3:13" s="343" customFormat="1" x14ac:dyDescent="0.3">
      <c r="C3831" s="32"/>
      <c r="J3831" s="54"/>
      <c r="K3831" s="54"/>
      <c r="L3831" s="54"/>
      <c r="M3831" s="54"/>
    </row>
    <row r="3832" spans="3:13" s="343" customFormat="1" x14ac:dyDescent="0.3">
      <c r="C3832" s="32"/>
      <c r="J3832" s="54"/>
      <c r="K3832" s="54"/>
      <c r="L3832" s="54"/>
      <c r="M3832" s="54"/>
    </row>
    <row r="3833" spans="3:13" s="343" customFormat="1" x14ac:dyDescent="0.3">
      <c r="C3833" s="32"/>
      <c r="J3833" s="54"/>
      <c r="K3833" s="54"/>
      <c r="L3833" s="54"/>
      <c r="M3833" s="54"/>
    </row>
    <row r="3834" spans="3:13" s="343" customFormat="1" x14ac:dyDescent="0.3">
      <c r="C3834" s="32"/>
      <c r="J3834" s="54"/>
      <c r="K3834" s="54"/>
      <c r="L3834" s="54"/>
      <c r="M3834" s="54"/>
    </row>
    <row r="3835" spans="3:13" s="343" customFormat="1" x14ac:dyDescent="0.3">
      <c r="C3835" s="32"/>
      <c r="J3835" s="54"/>
      <c r="K3835" s="54"/>
      <c r="L3835" s="54"/>
      <c r="M3835" s="54"/>
    </row>
    <row r="3836" spans="3:13" s="343" customFormat="1" x14ac:dyDescent="0.3">
      <c r="C3836" s="32"/>
      <c r="J3836" s="54"/>
      <c r="K3836" s="54"/>
      <c r="L3836" s="54"/>
      <c r="M3836" s="54"/>
    </row>
    <row r="3837" spans="3:13" s="343" customFormat="1" x14ac:dyDescent="0.3">
      <c r="C3837" s="32"/>
      <c r="J3837" s="54"/>
      <c r="K3837" s="54"/>
      <c r="L3837" s="54"/>
      <c r="M3837" s="54"/>
    </row>
    <row r="3838" spans="3:13" s="343" customFormat="1" x14ac:dyDescent="0.3">
      <c r="C3838" s="32"/>
      <c r="J3838" s="54"/>
      <c r="K3838" s="54"/>
      <c r="L3838" s="54"/>
      <c r="M3838" s="54"/>
    </row>
    <row r="3839" spans="3:13" s="343" customFormat="1" x14ac:dyDescent="0.3">
      <c r="C3839" s="32"/>
      <c r="J3839" s="54"/>
      <c r="K3839" s="54"/>
      <c r="L3839" s="54"/>
      <c r="M3839" s="54"/>
    </row>
    <row r="3840" spans="3:13" s="343" customFormat="1" x14ac:dyDescent="0.3">
      <c r="C3840" s="32"/>
      <c r="J3840" s="54"/>
      <c r="K3840" s="54"/>
      <c r="L3840" s="54"/>
      <c r="M3840" s="54"/>
    </row>
    <row r="3841" spans="3:13" s="343" customFormat="1" x14ac:dyDescent="0.3">
      <c r="C3841" s="32"/>
      <c r="J3841" s="54"/>
      <c r="K3841" s="54"/>
      <c r="L3841" s="54"/>
      <c r="M3841" s="54"/>
    </row>
    <row r="3842" spans="3:13" s="343" customFormat="1" x14ac:dyDescent="0.3">
      <c r="C3842" s="32"/>
      <c r="J3842" s="54"/>
      <c r="K3842" s="54"/>
      <c r="L3842" s="54"/>
      <c r="M3842" s="54"/>
    </row>
    <row r="3843" spans="3:13" s="343" customFormat="1" x14ac:dyDescent="0.3">
      <c r="C3843" s="32"/>
      <c r="J3843" s="54"/>
      <c r="K3843" s="54"/>
      <c r="L3843" s="54"/>
      <c r="M3843" s="54"/>
    </row>
    <row r="3844" spans="3:13" s="343" customFormat="1" x14ac:dyDescent="0.3">
      <c r="C3844" s="32"/>
      <c r="J3844" s="54"/>
      <c r="K3844" s="54"/>
      <c r="L3844" s="54"/>
      <c r="M3844" s="54"/>
    </row>
    <row r="3845" spans="3:13" s="343" customFormat="1" x14ac:dyDescent="0.3">
      <c r="C3845" s="32"/>
      <c r="J3845" s="54"/>
      <c r="K3845" s="54"/>
      <c r="L3845" s="54"/>
      <c r="M3845" s="54"/>
    </row>
    <row r="3846" spans="3:13" s="343" customFormat="1" x14ac:dyDescent="0.3">
      <c r="C3846" s="32"/>
      <c r="J3846" s="54"/>
      <c r="K3846" s="54"/>
      <c r="L3846" s="54"/>
      <c r="M3846" s="54"/>
    </row>
    <row r="3847" spans="3:13" s="343" customFormat="1" x14ac:dyDescent="0.3">
      <c r="C3847" s="32"/>
      <c r="J3847" s="54"/>
      <c r="K3847" s="54"/>
      <c r="L3847" s="54"/>
      <c r="M3847" s="54"/>
    </row>
    <row r="3848" spans="3:13" s="343" customFormat="1" x14ac:dyDescent="0.3">
      <c r="C3848" s="32"/>
      <c r="J3848" s="54"/>
      <c r="K3848" s="54"/>
      <c r="L3848" s="54"/>
      <c r="M3848" s="54"/>
    </row>
    <row r="3849" spans="3:13" s="343" customFormat="1" x14ac:dyDescent="0.3">
      <c r="C3849" s="32"/>
      <c r="J3849" s="54"/>
      <c r="K3849" s="54"/>
      <c r="L3849" s="54"/>
      <c r="M3849" s="54"/>
    </row>
    <row r="3850" spans="3:13" s="343" customFormat="1" x14ac:dyDescent="0.3">
      <c r="C3850" s="32"/>
      <c r="J3850" s="54"/>
      <c r="K3850" s="54"/>
      <c r="L3850" s="54"/>
      <c r="M3850" s="54"/>
    </row>
    <row r="3851" spans="3:13" s="343" customFormat="1" x14ac:dyDescent="0.3">
      <c r="C3851" s="32"/>
      <c r="J3851" s="54"/>
      <c r="K3851" s="54"/>
      <c r="L3851" s="54"/>
      <c r="M3851" s="54"/>
    </row>
    <row r="3852" spans="3:13" s="343" customFormat="1" x14ac:dyDescent="0.3">
      <c r="C3852" s="32"/>
      <c r="J3852" s="54"/>
      <c r="K3852" s="54"/>
      <c r="L3852" s="54"/>
      <c r="M3852" s="54"/>
    </row>
    <row r="3853" spans="3:13" s="343" customFormat="1" x14ac:dyDescent="0.3">
      <c r="C3853" s="32"/>
      <c r="J3853" s="54"/>
      <c r="K3853" s="54"/>
      <c r="L3853" s="54"/>
      <c r="M3853" s="54"/>
    </row>
    <row r="3854" spans="3:13" s="343" customFormat="1" x14ac:dyDescent="0.3">
      <c r="C3854" s="32"/>
      <c r="J3854" s="54"/>
      <c r="K3854" s="54"/>
      <c r="L3854" s="54"/>
      <c r="M3854" s="54"/>
    </row>
    <row r="3855" spans="3:13" s="343" customFormat="1" x14ac:dyDescent="0.3">
      <c r="C3855" s="32"/>
      <c r="J3855" s="54"/>
      <c r="K3855" s="54"/>
      <c r="L3855" s="54"/>
      <c r="M3855" s="54"/>
    </row>
    <row r="3856" spans="3:13" s="343" customFormat="1" x14ac:dyDescent="0.3">
      <c r="C3856" s="32"/>
      <c r="J3856" s="54"/>
      <c r="K3856" s="54"/>
      <c r="L3856" s="54"/>
      <c r="M3856" s="54"/>
    </row>
    <row r="3857" spans="3:13" s="343" customFormat="1" x14ac:dyDescent="0.3">
      <c r="C3857" s="32"/>
      <c r="J3857" s="54"/>
      <c r="K3857" s="54"/>
      <c r="L3857" s="54"/>
      <c r="M3857" s="54"/>
    </row>
    <row r="3858" spans="3:13" s="343" customFormat="1" x14ac:dyDescent="0.3">
      <c r="C3858" s="32"/>
      <c r="J3858" s="54"/>
      <c r="K3858" s="54"/>
      <c r="L3858" s="54"/>
      <c r="M3858" s="54"/>
    </row>
    <row r="3859" spans="3:13" s="343" customFormat="1" x14ac:dyDescent="0.3">
      <c r="C3859" s="32"/>
      <c r="J3859" s="54"/>
      <c r="K3859" s="54"/>
      <c r="L3859" s="54"/>
      <c r="M3859" s="54"/>
    </row>
    <row r="3860" spans="3:13" s="343" customFormat="1" x14ac:dyDescent="0.3">
      <c r="C3860" s="32"/>
      <c r="J3860" s="54"/>
      <c r="K3860" s="54"/>
      <c r="L3860" s="54"/>
      <c r="M3860" s="54"/>
    </row>
    <row r="3861" spans="3:13" s="343" customFormat="1" x14ac:dyDescent="0.3">
      <c r="C3861" s="32"/>
      <c r="J3861" s="54"/>
      <c r="K3861" s="54"/>
      <c r="L3861" s="54"/>
      <c r="M3861" s="54"/>
    </row>
    <row r="3862" spans="3:13" s="343" customFormat="1" x14ac:dyDescent="0.3">
      <c r="C3862" s="32"/>
      <c r="J3862" s="54"/>
      <c r="K3862" s="54"/>
      <c r="L3862" s="54"/>
      <c r="M3862" s="54"/>
    </row>
    <row r="3863" spans="3:13" s="343" customFormat="1" x14ac:dyDescent="0.3">
      <c r="C3863" s="32"/>
      <c r="J3863" s="54"/>
      <c r="K3863" s="54"/>
      <c r="L3863" s="54"/>
      <c r="M3863" s="54"/>
    </row>
    <row r="3864" spans="3:13" s="343" customFormat="1" x14ac:dyDescent="0.3">
      <c r="C3864" s="32"/>
      <c r="J3864" s="54"/>
      <c r="K3864" s="54"/>
      <c r="L3864" s="54"/>
      <c r="M3864" s="54"/>
    </row>
    <row r="3865" spans="3:13" s="343" customFormat="1" x14ac:dyDescent="0.3">
      <c r="C3865" s="32"/>
      <c r="J3865" s="54"/>
      <c r="K3865" s="54"/>
      <c r="L3865" s="54"/>
      <c r="M3865" s="54"/>
    </row>
    <row r="3866" spans="3:13" s="343" customFormat="1" x14ac:dyDescent="0.3">
      <c r="C3866" s="32"/>
      <c r="J3866" s="54"/>
      <c r="K3866" s="54"/>
      <c r="L3866" s="54"/>
      <c r="M3866" s="54"/>
    </row>
    <row r="3867" spans="3:13" s="343" customFormat="1" x14ac:dyDescent="0.3">
      <c r="C3867" s="32"/>
      <c r="J3867" s="54"/>
      <c r="K3867" s="54"/>
      <c r="L3867" s="54"/>
      <c r="M3867" s="54"/>
    </row>
    <row r="3868" spans="3:13" s="343" customFormat="1" x14ac:dyDescent="0.3">
      <c r="C3868" s="32"/>
      <c r="J3868" s="54"/>
      <c r="K3868" s="54"/>
      <c r="L3868" s="54"/>
      <c r="M3868" s="54"/>
    </row>
    <row r="3869" spans="3:13" s="343" customFormat="1" x14ac:dyDescent="0.3">
      <c r="C3869" s="32"/>
      <c r="J3869" s="54"/>
      <c r="K3869" s="54"/>
      <c r="L3869" s="54"/>
      <c r="M3869" s="54"/>
    </row>
    <row r="3870" spans="3:13" s="343" customFormat="1" x14ac:dyDescent="0.3">
      <c r="C3870" s="32"/>
      <c r="J3870" s="54"/>
      <c r="K3870" s="54"/>
      <c r="L3870" s="54"/>
      <c r="M3870" s="54"/>
    </row>
    <row r="3871" spans="3:13" s="343" customFormat="1" x14ac:dyDescent="0.3">
      <c r="C3871" s="32"/>
      <c r="J3871" s="54"/>
      <c r="K3871" s="54"/>
      <c r="L3871" s="54"/>
      <c r="M3871" s="54"/>
    </row>
    <row r="3872" spans="3:13" s="343" customFormat="1" x14ac:dyDescent="0.3">
      <c r="C3872" s="32"/>
      <c r="J3872" s="54"/>
      <c r="K3872" s="54"/>
      <c r="L3872" s="54"/>
      <c r="M3872" s="54"/>
    </row>
    <row r="3873" spans="3:13" s="343" customFormat="1" x14ac:dyDescent="0.3">
      <c r="C3873" s="32"/>
      <c r="J3873" s="54"/>
      <c r="K3873" s="54"/>
      <c r="L3873" s="54"/>
      <c r="M3873" s="54"/>
    </row>
    <row r="3874" spans="3:13" s="343" customFormat="1" x14ac:dyDescent="0.3">
      <c r="C3874" s="32"/>
      <c r="J3874" s="54"/>
      <c r="K3874" s="54"/>
      <c r="L3874" s="54"/>
      <c r="M3874" s="54"/>
    </row>
    <row r="3875" spans="3:13" s="343" customFormat="1" x14ac:dyDescent="0.3">
      <c r="C3875" s="32"/>
      <c r="J3875" s="54"/>
      <c r="K3875" s="54"/>
      <c r="L3875" s="54"/>
      <c r="M3875" s="54"/>
    </row>
    <row r="3876" spans="3:13" s="343" customFormat="1" x14ac:dyDescent="0.3">
      <c r="C3876" s="32"/>
      <c r="J3876" s="54"/>
      <c r="K3876" s="54"/>
      <c r="L3876" s="54"/>
      <c r="M3876" s="54"/>
    </row>
    <row r="3877" spans="3:13" s="343" customFormat="1" x14ac:dyDescent="0.3">
      <c r="C3877" s="32"/>
      <c r="J3877" s="54"/>
      <c r="K3877" s="54"/>
      <c r="L3877" s="54"/>
      <c r="M3877" s="54"/>
    </row>
    <row r="3878" spans="3:13" s="343" customFormat="1" x14ac:dyDescent="0.3">
      <c r="C3878" s="32"/>
      <c r="J3878" s="54"/>
      <c r="K3878" s="54"/>
      <c r="L3878" s="54"/>
      <c r="M3878" s="54"/>
    </row>
    <row r="3879" spans="3:13" s="343" customFormat="1" x14ac:dyDescent="0.3">
      <c r="C3879" s="32"/>
      <c r="J3879" s="54"/>
      <c r="K3879" s="54"/>
      <c r="L3879" s="54"/>
      <c r="M3879" s="54"/>
    </row>
    <row r="3880" spans="3:13" s="343" customFormat="1" x14ac:dyDescent="0.3">
      <c r="C3880" s="32"/>
      <c r="J3880" s="54"/>
      <c r="K3880" s="54"/>
      <c r="L3880" s="54"/>
      <c r="M3880" s="54"/>
    </row>
    <row r="3881" spans="3:13" s="343" customFormat="1" x14ac:dyDescent="0.3">
      <c r="C3881" s="32"/>
      <c r="J3881" s="54"/>
      <c r="K3881" s="54"/>
      <c r="L3881" s="54"/>
      <c r="M3881" s="54"/>
    </row>
    <row r="3882" spans="3:13" s="343" customFormat="1" x14ac:dyDescent="0.3">
      <c r="C3882" s="32"/>
      <c r="J3882" s="54"/>
      <c r="K3882" s="54"/>
      <c r="L3882" s="54"/>
      <c r="M3882" s="54"/>
    </row>
    <row r="3883" spans="3:13" s="343" customFormat="1" x14ac:dyDescent="0.3">
      <c r="C3883" s="32"/>
      <c r="J3883" s="54"/>
      <c r="K3883" s="54"/>
      <c r="L3883" s="54"/>
      <c r="M3883" s="54"/>
    </row>
    <row r="3884" spans="3:13" s="343" customFormat="1" x14ac:dyDescent="0.3">
      <c r="C3884" s="32"/>
      <c r="J3884" s="54"/>
      <c r="K3884" s="54"/>
      <c r="L3884" s="54"/>
      <c r="M3884" s="54"/>
    </row>
    <row r="3885" spans="3:13" s="343" customFormat="1" x14ac:dyDescent="0.3">
      <c r="C3885" s="32"/>
      <c r="J3885" s="54"/>
      <c r="K3885" s="54"/>
      <c r="L3885" s="54"/>
      <c r="M3885" s="54"/>
    </row>
    <row r="3886" spans="3:13" s="343" customFormat="1" x14ac:dyDescent="0.3">
      <c r="C3886" s="32"/>
      <c r="J3886" s="54"/>
      <c r="K3886" s="54"/>
      <c r="L3886" s="54"/>
      <c r="M3886" s="54"/>
    </row>
    <row r="3887" spans="3:13" s="343" customFormat="1" x14ac:dyDescent="0.3">
      <c r="C3887" s="32"/>
      <c r="J3887" s="54"/>
      <c r="K3887" s="54"/>
      <c r="L3887" s="54"/>
      <c r="M3887" s="54"/>
    </row>
    <row r="3888" spans="3:13" s="343" customFormat="1" x14ac:dyDescent="0.3">
      <c r="C3888" s="32"/>
      <c r="J3888" s="54"/>
      <c r="K3888" s="54"/>
      <c r="L3888" s="54"/>
      <c r="M3888" s="54"/>
    </row>
    <row r="3889" spans="3:13" s="343" customFormat="1" x14ac:dyDescent="0.3">
      <c r="C3889" s="32"/>
      <c r="J3889" s="54"/>
      <c r="K3889" s="54"/>
      <c r="L3889" s="54"/>
      <c r="M3889" s="54"/>
    </row>
    <row r="3890" spans="3:13" s="343" customFormat="1" x14ac:dyDescent="0.3">
      <c r="C3890" s="32"/>
      <c r="J3890" s="54"/>
      <c r="K3890" s="54"/>
      <c r="L3890" s="54"/>
      <c r="M3890" s="54"/>
    </row>
    <row r="3891" spans="3:13" s="343" customFormat="1" x14ac:dyDescent="0.3">
      <c r="C3891" s="32"/>
      <c r="J3891" s="54"/>
      <c r="K3891" s="54"/>
      <c r="L3891" s="54"/>
      <c r="M3891" s="54"/>
    </row>
    <row r="3892" spans="3:13" s="343" customFormat="1" x14ac:dyDescent="0.3">
      <c r="C3892" s="32"/>
      <c r="J3892" s="54"/>
      <c r="K3892" s="54"/>
      <c r="L3892" s="54"/>
      <c r="M3892" s="54"/>
    </row>
    <row r="3893" spans="3:13" s="343" customFormat="1" x14ac:dyDescent="0.3">
      <c r="C3893" s="32"/>
      <c r="J3893" s="54"/>
      <c r="K3893" s="54"/>
      <c r="L3893" s="54"/>
      <c r="M3893" s="54"/>
    </row>
    <row r="3894" spans="3:13" s="343" customFormat="1" x14ac:dyDescent="0.3">
      <c r="C3894" s="32"/>
      <c r="J3894" s="54"/>
      <c r="K3894" s="54"/>
      <c r="L3894" s="54"/>
      <c r="M3894" s="54"/>
    </row>
    <row r="3895" spans="3:13" s="343" customFormat="1" x14ac:dyDescent="0.3">
      <c r="C3895" s="32"/>
      <c r="J3895" s="54"/>
      <c r="K3895" s="54"/>
      <c r="L3895" s="54"/>
      <c r="M3895" s="54"/>
    </row>
    <row r="3896" spans="3:13" s="343" customFormat="1" x14ac:dyDescent="0.3">
      <c r="C3896" s="32"/>
      <c r="J3896" s="54"/>
      <c r="K3896" s="54"/>
      <c r="L3896" s="54"/>
      <c r="M3896" s="54"/>
    </row>
    <row r="3897" spans="3:13" s="343" customFormat="1" x14ac:dyDescent="0.3">
      <c r="C3897" s="32"/>
      <c r="J3897" s="54"/>
      <c r="K3897" s="54"/>
      <c r="L3897" s="54"/>
      <c r="M3897" s="54"/>
    </row>
    <row r="3898" spans="3:13" s="343" customFormat="1" x14ac:dyDescent="0.3">
      <c r="C3898" s="32"/>
      <c r="J3898" s="54"/>
      <c r="K3898" s="54"/>
      <c r="L3898" s="54"/>
      <c r="M3898" s="54"/>
    </row>
    <row r="3899" spans="3:13" s="343" customFormat="1" x14ac:dyDescent="0.3">
      <c r="C3899" s="32"/>
      <c r="J3899" s="54"/>
      <c r="K3899" s="54"/>
      <c r="L3899" s="54"/>
      <c r="M3899" s="54"/>
    </row>
    <row r="3900" spans="3:13" s="343" customFormat="1" x14ac:dyDescent="0.3">
      <c r="C3900" s="32"/>
      <c r="J3900" s="54"/>
      <c r="K3900" s="54"/>
      <c r="L3900" s="54"/>
      <c r="M3900" s="54"/>
    </row>
    <row r="3901" spans="3:13" s="343" customFormat="1" x14ac:dyDescent="0.3">
      <c r="C3901" s="32"/>
      <c r="J3901" s="54"/>
      <c r="K3901" s="54"/>
      <c r="L3901" s="54"/>
      <c r="M3901" s="54"/>
    </row>
    <row r="3902" spans="3:13" s="343" customFormat="1" x14ac:dyDescent="0.3">
      <c r="C3902" s="32"/>
      <c r="J3902" s="54"/>
      <c r="K3902" s="54"/>
      <c r="L3902" s="54"/>
      <c r="M3902" s="54"/>
    </row>
    <row r="3903" spans="3:13" s="343" customFormat="1" x14ac:dyDescent="0.3">
      <c r="C3903" s="32"/>
      <c r="J3903" s="54"/>
      <c r="K3903" s="54"/>
      <c r="L3903" s="54"/>
      <c r="M3903" s="54"/>
    </row>
    <row r="3904" spans="3:13" s="343" customFormat="1" x14ac:dyDescent="0.3">
      <c r="C3904" s="32"/>
      <c r="J3904" s="54"/>
      <c r="K3904" s="54"/>
      <c r="L3904" s="54"/>
      <c r="M3904" s="54"/>
    </row>
    <row r="3905" spans="3:13" s="343" customFormat="1" x14ac:dyDescent="0.3">
      <c r="C3905" s="32"/>
      <c r="J3905" s="54"/>
      <c r="K3905" s="54"/>
      <c r="L3905" s="54"/>
      <c r="M3905" s="54"/>
    </row>
    <row r="3906" spans="3:13" s="343" customFormat="1" x14ac:dyDescent="0.3">
      <c r="C3906" s="32"/>
      <c r="J3906" s="54"/>
      <c r="K3906" s="54"/>
      <c r="L3906" s="54"/>
      <c r="M3906" s="54"/>
    </row>
    <row r="3907" spans="3:13" s="343" customFormat="1" x14ac:dyDescent="0.3">
      <c r="C3907" s="32"/>
      <c r="J3907" s="54"/>
      <c r="K3907" s="54"/>
      <c r="L3907" s="54"/>
      <c r="M3907" s="54"/>
    </row>
    <row r="3908" spans="3:13" s="343" customFormat="1" x14ac:dyDescent="0.3">
      <c r="C3908" s="32"/>
      <c r="J3908" s="54"/>
      <c r="K3908" s="54"/>
      <c r="L3908" s="54"/>
      <c r="M3908" s="54"/>
    </row>
    <row r="3909" spans="3:13" s="343" customFormat="1" x14ac:dyDescent="0.3">
      <c r="C3909" s="32"/>
      <c r="J3909" s="54"/>
      <c r="K3909" s="54"/>
      <c r="L3909" s="54"/>
      <c r="M3909" s="54"/>
    </row>
    <row r="3910" spans="3:13" s="343" customFormat="1" x14ac:dyDescent="0.3">
      <c r="C3910" s="32"/>
      <c r="J3910" s="54"/>
      <c r="K3910" s="54"/>
      <c r="L3910" s="54"/>
      <c r="M3910" s="54"/>
    </row>
    <row r="3911" spans="3:13" s="343" customFormat="1" x14ac:dyDescent="0.3">
      <c r="C3911" s="32"/>
      <c r="J3911" s="54"/>
      <c r="K3911" s="54"/>
      <c r="L3911" s="54"/>
      <c r="M3911" s="54"/>
    </row>
    <row r="3912" spans="3:13" s="343" customFormat="1" x14ac:dyDescent="0.3">
      <c r="C3912" s="32"/>
      <c r="J3912" s="54"/>
      <c r="K3912" s="54"/>
      <c r="L3912" s="54"/>
      <c r="M3912" s="54"/>
    </row>
    <row r="3913" spans="3:13" s="343" customFormat="1" x14ac:dyDescent="0.3">
      <c r="C3913" s="32"/>
      <c r="J3913" s="54"/>
      <c r="K3913" s="54"/>
      <c r="L3913" s="54"/>
      <c r="M3913" s="54"/>
    </row>
    <row r="3914" spans="3:13" s="343" customFormat="1" x14ac:dyDescent="0.3">
      <c r="C3914" s="32"/>
      <c r="J3914" s="54"/>
      <c r="K3914" s="54"/>
      <c r="L3914" s="54"/>
      <c r="M3914" s="54"/>
    </row>
    <row r="3915" spans="3:13" s="343" customFormat="1" x14ac:dyDescent="0.3">
      <c r="C3915" s="32"/>
      <c r="J3915" s="54"/>
      <c r="K3915" s="54"/>
      <c r="L3915" s="54"/>
      <c r="M3915" s="54"/>
    </row>
    <row r="3916" spans="3:13" s="343" customFormat="1" x14ac:dyDescent="0.3">
      <c r="C3916" s="32"/>
      <c r="J3916" s="54"/>
      <c r="K3916" s="54"/>
      <c r="L3916" s="54"/>
      <c r="M3916" s="54"/>
    </row>
    <row r="3917" spans="3:13" s="343" customFormat="1" x14ac:dyDescent="0.3">
      <c r="C3917" s="32"/>
      <c r="J3917" s="54"/>
      <c r="K3917" s="54"/>
      <c r="L3917" s="54"/>
      <c r="M3917" s="54"/>
    </row>
    <row r="3918" spans="3:13" s="343" customFormat="1" x14ac:dyDescent="0.3">
      <c r="C3918" s="32"/>
      <c r="J3918" s="54"/>
      <c r="K3918" s="54"/>
      <c r="L3918" s="54"/>
      <c r="M3918" s="54"/>
    </row>
    <row r="3919" spans="3:13" s="343" customFormat="1" x14ac:dyDescent="0.3">
      <c r="C3919" s="32"/>
      <c r="J3919" s="54"/>
      <c r="K3919" s="54"/>
      <c r="L3919" s="54"/>
      <c r="M3919" s="54"/>
    </row>
    <row r="3920" spans="3:13" s="343" customFormat="1" x14ac:dyDescent="0.3">
      <c r="C3920" s="32"/>
      <c r="J3920" s="54"/>
      <c r="K3920" s="54"/>
      <c r="L3920" s="54"/>
      <c r="M3920" s="54"/>
    </row>
    <row r="3921" spans="3:13" s="343" customFormat="1" x14ac:dyDescent="0.3">
      <c r="C3921" s="32"/>
      <c r="J3921" s="54"/>
      <c r="K3921" s="54"/>
      <c r="L3921" s="54"/>
      <c r="M3921" s="54"/>
    </row>
    <row r="3922" spans="3:13" s="343" customFormat="1" x14ac:dyDescent="0.3">
      <c r="C3922" s="32"/>
      <c r="J3922" s="54"/>
      <c r="K3922" s="54"/>
      <c r="L3922" s="54"/>
      <c r="M3922" s="54"/>
    </row>
    <row r="3923" spans="3:13" s="343" customFormat="1" x14ac:dyDescent="0.3">
      <c r="C3923" s="32"/>
      <c r="J3923" s="54"/>
      <c r="K3923" s="54"/>
      <c r="L3923" s="54"/>
      <c r="M3923" s="54"/>
    </row>
    <row r="3924" spans="3:13" s="343" customFormat="1" x14ac:dyDescent="0.3">
      <c r="C3924" s="32"/>
      <c r="J3924" s="54"/>
      <c r="K3924" s="54"/>
      <c r="L3924" s="54"/>
      <c r="M3924" s="54"/>
    </row>
    <row r="3925" spans="3:13" s="343" customFormat="1" x14ac:dyDescent="0.3">
      <c r="C3925" s="32"/>
      <c r="J3925" s="54"/>
      <c r="K3925" s="54"/>
      <c r="L3925" s="54"/>
      <c r="M3925" s="54"/>
    </row>
    <row r="3926" spans="3:13" s="343" customFormat="1" x14ac:dyDescent="0.3">
      <c r="C3926" s="32"/>
      <c r="J3926" s="54"/>
      <c r="K3926" s="54"/>
      <c r="L3926" s="54"/>
      <c r="M3926" s="54"/>
    </row>
    <row r="3927" spans="3:13" s="343" customFormat="1" x14ac:dyDescent="0.3">
      <c r="C3927" s="32"/>
      <c r="J3927" s="54"/>
      <c r="K3927" s="54"/>
      <c r="L3927" s="54"/>
      <c r="M3927" s="54"/>
    </row>
    <row r="3928" spans="3:13" s="343" customFormat="1" x14ac:dyDescent="0.3">
      <c r="C3928" s="32"/>
      <c r="J3928" s="54"/>
      <c r="K3928" s="54"/>
      <c r="L3928" s="54"/>
      <c r="M3928" s="54"/>
    </row>
    <row r="3929" spans="3:13" s="343" customFormat="1" x14ac:dyDescent="0.3">
      <c r="C3929" s="32"/>
      <c r="J3929" s="54"/>
      <c r="K3929" s="54"/>
      <c r="L3929" s="54"/>
      <c r="M3929" s="54"/>
    </row>
    <row r="3930" spans="3:13" s="343" customFormat="1" x14ac:dyDescent="0.3">
      <c r="C3930" s="32"/>
      <c r="J3930" s="54"/>
      <c r="K3930" s="54"/>
      <c r="L3930" s="54"/>
      <c r="M3930" s="54"/>
    </row>
    <row r="3931" spans="3:13" s="343" customFormat="1" x14ac:dyDescent="0.3">
      <c r="C3931" s="32"/>
      <c r="J3931" s="54"/>
      <c r="K3931" s="54"/>
      <c r="L3931" s="54"/>
      <c r="M3931" s="54"/>
    </row>
    <row r="3932" spans="3:13" s="343" customFormat="1" x14ac:dyDescent="0.3">
      <c r="C3932" s="32"/>
      <c r="J3932" s="54"/>
      <c r="K3932" s="54"/>
      <c r="L3932" s="54"/>
      <c r="M3932" s="54"/>
    </row>
    <row r="3933" spans="3:13" s="343" customFormat="1" x14ac:dyDescent="0.3">
      <c r="C3933" s="32"/>
      <c r="J3933" s="54"/>
      <c r="K3933" s="54"/>
      <c r="L3933" s="54"/>
      <c r="M3933" s="54"/>
    </row>
    <row r="3934" spans="3:13" s="343" customFormat="1" x14ac:dyDescent="0.3">
      <c r="C3934" s="32"/>
      <c r="J3934" s="54"/>
      <c r="K3934" s="54"/>
      <c r="L3934" s="54"/>
      <c r="M3934" s="54"/>
    </row>
    <row r="3935" spans="3:13" s="343" customFormat="1" x14ac:dyDescent="0.3">
      <c r="C3935" s="32"/>
      <c r="J3935" s="54"/>
      <c r="K3935" s="54"/>
      <c r="L3935" s="54"/>
      <c r="M3935" s="54"/>
    </row>
    <row r="3936" spans="3:13" s="343" customFormat="1" x14ac:dyDescent="0.3">
      <c r="C3936" s="32"/>
      <c r="J3936" s="54"/>
      <c r="K3936" s="54"/>
      <c r="L3936" s="54"/>
      <c r="M3936" s="54"/>
    </row>
    <row r="3937" spans="3:13" s="343" customFormat="1" x14ac:dyDescent="0.3">
      <c r="C3937" s="32"/>
      <c r="J3937" s="54"/>
      <c r="K3937" s="54"/>
      <c r="L3937" s="54"/>
      <c r="M3937" s="54"/>
    </row>
    <row r="3938" spans="3:13" s="343" customFormat="1" x14ac:dyDescent="0.3">
      <c r="C3938" s="32"/>
      <c r="J3938" s="54"/>
      <c r="K3938" s="54"/>
      <c r="L3938" s="54"/>
      <c r="M3938" s="54"/>
    </row>
    <row r="3939" spans="3:13" s="343" customFormat="1" x14ac:dyDescent="0.3">
      <c r="C3939" s="32"/>
      <c r="J3939" s="54"/>
      <c r="K3939" s="54"/>
      <c r="L3939" s="54"/>
      <c r="M3939" s="54"/>
    </row>
    <row r="3940" spans="3:13" s="343" customFormat="1" x14ac:dyDescent="0.3">
      <c r="C3940" s="32"/>
      <c r="J3940" s="54"/>
      <c r="K3940" s="54"/>
      <c r="L3940" s="54"/>
      <c r="M3940" s="54"/>
    </row>
    <row r="3941" spans="3:13" s="343" customFormat="1" x14ac:dyDescent="0.3">
      <c r="C3941" s="32"/>
      <c r="J3941" s="54"/>
      <c r="K3941" s="54"/>
      <c r="L3941" s="54"/>
      <c r="M3941" s="54"/>
    </row>
    <row r="3942" spans="3:13" s="343" customFormat="1" x14ac:dyDescent="0.3">
      <c r="C3942" s="32"/>
      <c r="J3942" s="54"/>
      <c r="K3942" s="54"/>
      <c r="L3942" s="54"/>
      <c r="M3942" s="54"/>
    </row>
    <row r="3943" spans="3:13" s="343" customFormat="1" x14ac:dyDescent="0.3">
      <c r="C3943" s="32"/>
      <c r="J3943" s="54"/>
      <c r="K3943" s="54"/>
      <c r="L3943" s="54"/>
      <c r="M3943" s="54"/>
    </row>
    <row r="3944" spans="3:13" s="343" customFormat="1" x14ac:dyDescent="0.3">
      <c r="C3944" s="32"/>
      <c r="J3944" s="54"/>
      <c r="K3944" s="54"/>
      <c r="L3944" s="54"/>
      <c r="M3944" s="54"/>
    </row>
    <row r="3945" spans="3:13" s="343" customFormat="1" x14ac:dyDescent="0.3">
      <c r="C3945" s="32"/>
      <c r="J3945" s="54"/>
      <c r="K3945" s="54"/>
      <c r="L3945" s="54"/>
      <c r="M3945" s="54"/>
    </row>
    <row r="3946" spans="3:13" s="343" customFormat="1" x14ac:dyDescent="0.3">
      <c r="C3946" s="32"/>
      <c r="J3946" s="54"/>
      <c r="K3946" s="54"/>
      <c r="L3946" s="54"/>
      <c r="M3946" s="54"/>
    </row>
    <row r="3947" spans="3:13" s="343" customFormat="1" x14ac:dyDescent="0.3">
      <c r="C3947" s="32"/>
      <c r="J3947" s="54"/>
      <c r="K3947" s="54"/>
      <c r="L3947" s="54"/>
      <c r="M3947" s="54"/>
    </row>
    <row r="3948" spans="3:13" s="343" customFormat="1" x14ac:dyDescent="0.3">
      <c r="C3948" s="32"/>
      <c r="J3948" s="54"/>
      <c r="K3948" s="54"/>
      <c r="L3948" s="54"/>
      <c r="M3948" s="54"/>
    </row>
    <row r="3949" spans="3:13" s="343" customFormat="1" x14ac:dyDescent="0.3">
      <c r="C3949" s="32"/>
      <c r="J3949" s="54"/>
      <c r="K3949" s="54"/>
      <c r="L3949" s="54"/>
      <c r="M3949" s="54"/>
    </row>
    <row r="3950" spans="3:13" s="343" customFormat="1" x14ac:dyDescent="0.3">
      <c r="C3950" s="32"/>
      <c r="J3950" s="54"/>
      <c r="K3950" s="54"/>
      <c r="L3950" s="54"/>
      <c r="M3950" s="54"/>
    </row>
    <row r="3951" spans="3:13" s="343" customFormat="1" x14ac:dyDescent="0.3">
      <c r="C3951" s="32"/>
      <c r="J3951" s="54"/>
      <c r="K3951" s="54"/>
      <c r="L3951" s="54"/>
      <c r="M3951" s="54"/>
    </row>
    <row r="3952" spans="3:13" s="343" customFormat="1" x14ac:dyDescent="0.3">
      <c r="C3952" s="32"/>
      <c r="J3952" s="54"/>
      <c r="K3952" s="54"/>
      <c r="L3952" s="54"/>
      <c r="M3952" s="54"/>
    </row>
    <row r="3953" spans="3:13" s="343" customFormat="1" x14ac:dyDescent="0.3">
      <c r="C3953" s="32"/>
      <c r="J3953" s="54"/>
      <c r="K3953" s="54"/>
      <c r="L3953" s="54"/>
      <c r="M3953" s="54"/>
    </row>
    <row r="3954" spans="3:13" s="343" customFormat="1" x14ac:dyDescent="0.3">
      <c r="C3954" s="32"/>
      <c r="J3954" s="54"/>
      <c r="K3954" s="54"/>
      <c r="L3954" s="54"/>
      <c r="M3954" s="54"/>
    </row>
    <row r="3955" spans="3:13" s="343" customFormat="1" x14ac:dyDescent="0.3">
      <c r="C3955" s="32"/>
      <c r="J3955" s="54"/>
      <c r="K3955" s="54"/>
      <c r="L3955" s="54"/>
      <c r="M3955" s="54"/>
    </row>
    <row r="3956" spans="3:13" s="343" customFormat="1" x14ac:dyDescent="0.3">
      <c r="C3956" s="32"/>
      <c r="J3956" s="54"/>
      <c r="K3956" s="54"/>
      <c r="L3956" s="54"/>
      <c r="M3956" s="54"/>
    </row>
    <row r="3957" spans="3:13" s="343" customFormat="1" x14ac:dyDescent="0.3">
      <c r="C3957" s="32"/>
      <c r="J3957" s="54"/>
      <c r="K3957" s="54"/>
      <c r="L3957" s="54"/>
      <c r="M3957" s="54"/>
    </row>
    <row r="3958" spans="3:13" s="343" customFormat="1" x14ac:dyDescent="0.3">
      <c r="C3958" s="32"/>
      <c r="J3958" s="54"/>
      <c r="K3958" s="54"/>
      <c r="L3958" s="54"/>
      <c r="M3958" s="54"/>
    </row>
    <row r="3959" spans="3:13" s="343" customFormat="1" x14ac:dyDescent="0.3">
      <c r="C3959" s="32"/>
      <c r="J3959" s="54"/>
      <c r="K3959" s="54"/>
      <c r="L3959" s="54"/>
      <c r="M3959" s="54"/>
    </row>
    <row r="3960" spans="3:13" s="343" customFormat="1" x14ac:dyDescent="0.3">
      <c r="C3960" s="32"/>
      <c r="J3960" s="54"/>
      <c r="K3960" s="54"/>
      <c r="L3960" s="54"/>
      <c r="M3960" s="54"/>
    </row>
    <row r="3961" spans="3:13" s="343" customFormat="1" x14ac:dyDescent="0.3">
      <c r="C3961" s="32"/>
      <c r="J3961" s="54"/>
      <c r="K3961" s="54"/>
      <c r="L3961" s="54"/>
      <c r="M3961" s="54"/>
    </row>
    <row r="3962" spans="3:13" s="343" customFormat="1" x14ac:dyDescent="0.3">
      <c r="C3962" s="32"/>
      <c r="J3962" s="54"/>
      <c r="K3962" s="54"/>
      <c r="L3962" s="54"/>
      <c r="M3962" s="54"/>
    </row>
    <row r="3963" spans="3:13" s="343" customFormat="1" x14ac:dyDescent="0.3">
      <c r="C3963" s="32"/>
      <c r="J3963" s="54"/>
      <c r="K3963" s="54"/>
      <c r="L3963" s="54"/>
      <c r="M3963" s="54"/>
    </row>
    <row r="3964" spans="3:13" s="343" customFormat="1" x14ac:dyDescent="0.3">
      <c r="C3964" s="32"/>
      <c r="J3964" s="54"/>
      <c r="K3964" s="54"/>
      <c r="L3964" s="54"/>
      <c r="M3964" s="54"/>
    </row>
    <row r="3965" spans="3:13" s="343" customFormat="1" x14ac:dyDescent="0.3">
      <c r="C3965" s="32"/>
      <c r="J3965" s="54"/>
      <c r="K3965" s="54"/>
      <c r="L3965" s="54"/>
      <c r="M3965" s="54"/>
    </row>
    <row r="3966" spans="3:13" s="343" customFormat="1" x14ac:dyDescent="0.3">
      <c r="C3966" s="32"/>
      <c r="J3966" s="54"/>
      <c r="K3966" s="54"/>
      <c r="L3966" s="54"/>
      <c r="M3966" s="54"/>
    </row>
    <row r="3967" spans="3:13" s="343" customFormat="1" x14ac:dyDescent="0.3">
      <c r="C3967" s="32"/>
      <c r="J3967" s="54"/>
      <c r="K3967" s="54"/>
      <c r="L3967" s="54"/>
      <c r="M3967" s="54"/>
    </row>
    <row r="3968" spans="3:13" s="343" customFormat="1" x14ac:dyDescent="0.3">
      <c r="C3968" s="32"/>
      <c r="J3968" s="54"/>
      <c r="K3968" s="54"/>
      <c r="L3968" s="54"/>
      <c r="M3968" s="54"/>
    </row>
    <row r="3969" spans="3:13" s="343" customFormat="1" x14ac:dyDescent="0.3">
      <c r="C3969" s="32"/>
      <c r="J3969" s="54"/>
      <c r="K3969" s="54"/>
      <c r="L3969" s="54"/>
      <c r="M3969" s="54"/>
    </row>
    <row r="3970" spans="3:13" s="343" customFormat="1" x14ac:dyDescent="0.3">
      <c r="C3970" s="32"/>
      <c r="J3970" s="54"/>
      <c r="K3970" s="54"/>
      <c r="L3970" s="54"/>
      <c r="M3970" s="54"/>
    </row>
    <row r="3971" spans="3:13" s="343" customFormat="1" x14ac:dyDescent="0.3">
      <c r="C3971" s="32"/>
      <c r="J3971" s="54"/>
      <c r="K3971" s="54"/>
      <c r="L3971" s="54"/>
      <c r="M3971" s="54"/>
    </row>
    <row r="3972" spans="3:13" s="343" customFormat="1" x14ac:dyDescent="0.3">
      <c r="C3972" s="32"/>
      <c r="J3972" s="54"/>
      <c r="K3972" s="54"/>
      <c r="L3972" s="54"/>
      <c r="M3972" s="54"/>
    </row>
    <row r="3973" spans="3:13" s="343" customFormat="1" x14ac:dyDescent="0.3">
      <c r="C3973" s="32"/>
      <c r="J3973" s="54"/>
      <c r="K3973" s="54"/>
      <c r="L3973" s="54"/>
      <c r="M3973" s="54"/>
    </row>
    <row r="3974" spans="3:13" s="343" customFormat="1" x14ac:dyDescent="0.3">
      <c r="C3974" s="32"/>
      <c r="J3974" s="54"/>
      <c r="K3974" s="54"/>
      <c r="L3974" s="54"/>
      <c r="M3974" s="54"/>
    </row>
    <row r="3975" spans="3:13" s="343" customFormat="1" x14ac:dyDescent="0.3">
      <c r="C3975" s="32"/>
      <c r="J3975" s="54"/>
      <c r="K3975" s="54"/>
      <c r="L3975" s="54"/>
      <c r="M3975" s="54"/>
    </row>
    <row r="3976" spans="3:13" s="343" customFormat="1" x14ac:dyDescent="0.3">
      <c r="C3976" s="32"/>
      <c r="J3976" s="54"/>
      <c r="K3976" s="54"/>
      <c r="L3976" s="54"/>
      <c r="M3976" s="54"/>
    </row>
    <row r="3977" spans="3:13" s="343" customFormat="1" x14ac:dyDescent="0.3">
      <c r="C3977" s="32"/>
      <c r="J3977" s="54"/>
      <c r="K3977" s="54"/>
      <c r="L3977" s="54"/>
      <c r="M3977" s="54"/>
    </row>
    <row r="3978" spans="3:13" s="343" customFormat="1" x14ac:dyDescent="0.3">
      <c r="C3978" s="32"/>
      <c r="J3978" s="54"/>
      <c r="K3978" s="54"/>
      <c r="L3978" s="54"/>
      <c r="M3978" s="54"/>
    </row>
    <row r="3979" spans="3:13" s="343" customFormat="1" x14ac:dyDescent="0.3">
      <c r="C3979" s="32"/>
      <c r="J3979" s="54"/>
      <c r="K3979" s="54"/>
      <c r="L3979" s="54"/>
      <c r="M3979" s="54"/>
    </row>
    <row r="3980" spans="3:13" s="343" customFormat="1" x14ac:dyDescent="0.3">
      <c r="C3980" s="32"/>
      <c r="J3980" s="54"/>
      <c r="K3980" s="54"/>
      <c r="L3980" s="54"/>
      <c r="M3980" s="54"/>
    </row>
    <row r="3981" spans="3:13" s="343" customFormat="1" x14ac:dyDescent="0.3">
      <c r="C3981" s="32"/>
      <c r="J3981" s="54"/>
      <c r="K3981" s="54"/>
      <c r="L3981" s="54"/>
      <c r="M3981" s="54"/>
    </row>
    <row r="3982" spans="3:13" s="343" customFormat="1" x14ac:dyDescent="0.3">
      <c r="C3982" s="32"/>
      <c r="J3982" s="54"/>
      <c r="K3982" s="54"/>
      <c r="L3982" s="54"/>
      <c r="M3982" s="54"/>
    </row>
    <row r="3983" spans="3:13" s="343" customFormat="1" x14ac:dyDescent="0.3">
      <c r="C3983" s="32"/>
      <c r="J3983" s="54"/>
      <c r="K3983" s="54"/>
      <c r="L3983" s="54"/>
      <c r="M3983" s="54"/>
    </row>
    <row r="3984" spans="3:13" s="343" customFormat="1" x14ac:dyDescent="0.3">
      <c r="C3984" s="32"/>
      <c r="J3984" s="54"/>
      <c r="K3984" s="54"/>
      <c r="L3984" s="54"/>
      <c r="M3984" s="54"/>
    </row>
    <row r="3985" spans="3:13" s="343" customFormat="1" x14ac:dyDescent="0.3">
      <c r="C3985" s="32"/>
      <c r="J3985" s="54"/>
      <c r="K3985" s="54"/>
      <c r="L3985" s="54"/>
      <c r="M3985" s="54"/>
    </row>
    <row r="3986" spans="3:13" s="343" customFormat="1" x14ac:dyDescent="0.3">
      <c r="C3986" s="32"/>
      <c r="J3986" s="54"/>
      <c r="K3986" s="54"/>
      <c r="L3986" s="54"/>
      <c r="M3986" s="54"/>
    </row>
    <row r="3987" spans="3:13" s="343" customFormat="1" x14ac:dyDescent="0.3">
      <c r="C3987" s="32"/>
      <c r="J3987" s="54"/>
      <c r="K3987" s="54"/>
      <c r="L3987" s="54"/>
      <c r="M3987" s="54"/>
    </row>
    <row r="3988" spans="3:13" s="343" customFormat="1" x14ac:dyDescent="0.3">
      <c r="C3988" s="32"/>
      <c r="J3988" s="54"/>
      <c r="K3988" s="54"/>
      <c r="L3988" s="54"/>
      <c r="M3988" s="54"/>
    </row>
    <row r="3989" spans="3:13" s="343" customFormat="1" x14ac:dyDescent="0.3">
      <c r="C3989" s="32"/>
      <c r="J3989" s="54"/>
      <c r="K3989" s="54"/>
      <c r="L3989" s="54"/>
      <c r="M3989" s="54"/>
    </row>
    <row r="3990" spans="3:13" s="343" customFormat="1" x14ac:dyDescent="0.3">
      <c r="C3990" s="32"/>
      <c r="J3990" s="54"/>
      <c r="K3990" s="54"/>
      <c r="L3990" s="54"/>
      <c r="M3990" s="54"/>
    </row>
    <row r="3991" spans="3:13" s="343" customFormat="1" x14ac:dyDescent="0.3">
      <c r="C3991" s="32"/>
      <c r="J3991" s="54"/>
      <c r="K3991" s="54"/>
      <c r="L3991" s="54"/>
      <c r="M3991" s="54"/>
    </row>
    <row r="3992" spans="3:13" s="343" customFormat="1" x14ac:dyDescent="0.3">
      <c r="C3992" s="32"/>
      <c r="J3992" s="54"/>
      <c r="K3992" s="54"/>
      <c r="L3992" s="54"/>
      <c r="M3992" s="54"/>
    </row>
    <row r="3993" spans="3:13" s="343" customFormat="1" x14ac:dyDescent="0.3">
      <c r="C3993" s="32"/>
      <c r="J3993" s="54"/>
      <c r="K3993" s="54"/>
      <c r="L3993" s="54"/>
      <c r="M3993" s="54"/>
    </row>
    <row r="3994" spans="3:13" s="343" customFormat="1" x14ac:dyDescent="0.3">
      <c r="C3994" s="32"/>
      <c r="J3994" s="54"/>
      <c r="K3994" s="54"/>
      <c r="L3994" s="54"/>
      <c r="M3994" s="54"/>
    </row>
    <row r="3995" spans="3:13" s="343" customFormat="1" x14ac:dyDescent="0.3">
      <c r="C3995" s="32"/>
      <c r="J3995" s="54"/>
      <c r="K3995" s="54"/>
      <c r="L3995" s="54"/>
      <c r="M3995" s="54"/>
    </row>
    <row r="3996" spans="3:13" s="343" customFormat="1" x14ac:dyDescent="0.3">
      <c r="C3996" s="32"/>
      <c r="J3996" s="54"/>
      <c r="K3996" s="54"/>
      <c r="L3996" s="54"/>
      <c r="M3996" s="54"/>
    </row>
    <row r="3997" spans="3:13" s="343" customFormat="1" x14ac:dyDescent="0.3">
      <c r="C3997" s="32"/>
      <c r="J3997" s="54"/>
      <c r="K3997" s="54"/>
      <c r="L3997" s="54"/>
      <c r="M3997" s="54"/>
    </row>
    <row r="3998" spans="3:13" s="343" customFormat="1" x14ac:dyDescent="0.3">
      <c r="C3998" s="32"/>
      <c r="J3998" s="54"/>
      <c r="K3998" s="54"/>
      <c r="L3998" s="54"/>
      <c r="M3998" s="54"/>
    </row>
    <row r="3999" spans="3:13" s="343" customFormat="1" x14ac:dyDescent="0.3">
      <c r="C3999" s="32"/>
      <c r="J3999" s="54"/>
      <c r="K3999" s="54"/>
      <c r="L3999" s="54"/>
      <c r="M3999" s="54"/>
    </row>
    <row r="4000" spans="3:13" s="343" customFormat="1" x14ac:dyDescent="0.3">
      <c r="C4000" s="32"/>
      <c r="J4000" s="54"/>
      <c r="K4000" s="54"/>
      <c r="L4000" s="54"/>
      <c r="M4000" s="54"/>
    </row>
    <row r="4001" spans="3:13" s="343" customFormat="1" x14ac:dyDescent="0.3">
      <c r="C4001" s="32"/>
      <c r="J4001" s="54"/>
      <c r="K4001" s="54"/>
      <c r="L4001" s="54"/>
      <c r="M4001" s="54"/>
    </row>
    <row r="4002" spans="3:13" s="343" customFormat="1" x14ac:dyDescent="0.3">
      <c r="C4002" s="32"/>
      <c r="J4002" s="54"/>
      <c r="K4002" s="54"/>
      <c r="L4002" s="54"/>
      <c r="M4002" s="54"/>
    </row>
    <row r="4003" spans="3:13" s="343" customFormat="1" x14ac:dyDescent="0.3">
      <c r="C4003" s="32"/>
      <c r="J4003" s="54"/>
      <c r="K4003" s="54"/>
      <c r="L4003" s="54"/>
      <c r="M4003" s="54"/>
    </row>
    <row r="4004" spans="3:13" s="343" customFormat="1" x14ac:dyDescent="0.3">
      <c r="C4004" s="32"/>
      <c r="J4004" s="54"/>
      <c r="K4004" s="54"/>
      <c r="L4004" s="54"/>
      <c r="M4004" s="54"/>
    </row>
    <row r="4005" spans="3:13" s="343" customFormat="1" x14ac:dyDescent="0.3">
      <c r="C4005" s="32"/>
      <c r="J4005" s="54"/>
      <c r="K4005" s="54"/>
      <c r="L4005" s="54"/>
      <c r="M4005" s="54"/>
    </row>
    <row r="4006" spans="3:13" s="343" customFormat="1" x14ac:dyDescent="0.3">
      <c r="C4006" s="32"/>
      <c r="J4006" s="54"/>
      <c r="K4006" s="54"/>
      <c r="L4006" s="54"/>
      <c r="M4006" s="54"/>
    </row>
    <row r="4007" spans="3:13" s="343" customFormat="1" x14ac:dyDescent="0.3">
      <c r="C4007" s="32"/>
      <c r="J4007" s="54"/>
      <c r="K4007" s="54"/>
      <c r="L4007" s="54"/>
      <c r="M4007" s="54"/>
    </row>
    <row r="4008" spans="3:13" s="343" customFormat="1" x14ac:dyDescent="0.3">
      <c r="C4008" s="32"/>
      <c r="J4008" s="54"/>
      <c r="K4008" s="54"/>
      <c r="L4008" s="54"/>
      <c r="M4008" s="54"/>
    </row>
    <row r="4009" spans="3:13" s="343" customFormat="1" x14ac:dyDescent="0.3">
      <c r="C4009" s="32"/>
      <c r="J4009" s="54"/>
      <c r="K4009" s="54"/>
      <c r="L4009" s="54"/>
      <c r="M4009" s="54"/>
    </row>
    <row r="4010" spans="3:13" s="343" customFormat="1" x14ac:dyDescent="0.3">
      <c r="C4010" s="32"/>
      <c r="J4010" s="54"/>
      <c r="K4010" s="54"/>
      <c r="L4010" s="54"/>
      <c r="M4010" s="54"/>
    </row>
    <row r="4011" spans="3:13" s="343" customFormat="1" x14ac:dyDescent="0.3">
      <c r="C4011" s="32"/>
      <c r="J4011" s="54"/>
      <c r="K4011" s="54"/>
      <c r="L4011" s="54"/>
      <c r="M4011" s="54"/>
    </row>
    <row r="4012" spans="3:13" s="343" customFormat="1" x14ac:dyDescent="0.3">
      <c r="C4012" s="32"/>
      <c r="J4012" s="54"/>
      <c r="K4012" s="54"/>
      <c r="L4012" s="54"/>
      <c r="M4012" s="54"/>
    </row>
    <row r="4013" spans="3:13" s="343" customFormat="1" x14ac:dyDescent="0.3">
      <c r="C4013" s="32"/>
      <c r="J4013" s="54"/>
      <c r="K4013" s="54"/>
      <c r="L4013" s="54"/>
      <c r="M4013" s="54"/>
    </row>
    <row r="4014" spans="3:13" s="343" customFormat="1" x14ac:dyDescent="0.3">
      <c r="C4014" s="32"/>
      <c r="J4014" s="54"/>
      <c r="K4014" s="54"/>
      <c r="L4014" s="54"/>
      <c r="M4014" s="54"/>
    </row>
    <row r="4015" spans="3:13" s="343" customFormat="1" x14ac:dyDescent="0.3">
      <c r="C4015" s="32"/>
      <c r="J4015" s="54"/>
      <c r="K4015" s="54"/>
      <c r="L4015" s="54"/>
      <c r="M4015" s="54"/>
    </row>
    <row r="4016" spans="3:13" s="343" customFormat="1" x14ac:dyDescent="0.3">
      <c r="C4016" s="32"/>
      <c r="J4016" s="54"/>
      <c r="K4016" s="54"/>
      <c r="L4016" s="54"/>
      <c r="M4016" s="54"/>
    </row>
    <row r="4017" spans="3:13" s="343" customFormat="1" x14ac:dyDescent="0.3">
      <c r="C4017" s="32"/>
      <c r="J4017" s="54"/>
      <c r="K4017" s="54"/>
      <c r="L4017" s="54"/>
      <c r="M4017" s="54"/>
    </row>
    <row r="4018" spans="3:13" s="343" customFormat="1" x14ac:dyDescent="0.3">
      <c r="C4018" s="32"/>
      <c r="J4018" s="54"/>
      <c r="K4018" s="54"/>
      <c r="L4018" s="54"/>
      <c r="M4018" s="54"/>
    </row>
    <row r="4019" spans="3:13" s="343" customFormat="1" x14ac:dyDescent="0.3">
      <c r="C4019" s="32"/>
      <c r="J4019" s="54"/>
      <c r="K4019" s="54"/>
      <c r="L4019" s="54"/>
      <c r="M4019" s="54"/>
    </row>
    <row r="4020" spans="3:13" s="343" customFormat="1" x14ac:dyDescent="0.3">
      <c r="C4020" s="32"/>
      <c r="J4020" s="54"/>
      <c r="K4020" s="54"/>
      <c r="L4020" s="54"/>
      <c r="M4020" s="54"/>
    </row>
    <row r="4021" spans="3:13" s="343" customFormat="1" x14ac:dyDescent="0.3">
      <c r="C4021" s="32"/>
      <c r="J4021" s="54"/>
      <c r="K4021" s="54"/>
      <c r="L4021" s="54"/>
      <c r="M4021" s="54"/>
    </row>
    <row r="4022" spans="3:13" s="343" customFormat="1" x14ac:dyDescent="0.3">
      <c r="C4022" s="32"/>
      <c r="J4022" s="54"/>
      <c r="K4022" s="54"/>
      <c r="L4022" s="54"/>
      <c r="M4022" s="54"/>
    </row>
    <row r="4023" spans="3:13" s="343" customFormat="1" x14ac:dyDescent="0.3">
      <c r="C4023" s="32"/>
      <c r="J4023" s="54"/>
      <c r="K4023" s="54"/>
      <c r="L4023" s="54"/>
      <c r="M4023" s="54"/>
    </row>
    <row r="4024" spans="3:13" s="343" customFormat="1" x14ac:dyDescent="0.3">
      <c r="C4024" s="32"/>
      <c r="J4024" s="54"/>
      <c r="K4024" s="54"/>
      <c r="L4024" s="54"/>
      <c r="M4024" s="54"/>
    </row>
    <row r="4025" spans="3:13" s="343" customFormat="1" x14ac:dyDescent="0.3">
      <c r="C4025" s="32"/>
      <c r="J4025" s="54"/>
      <c r="K4025" s="54"/>
      <c r="L4025" s="54"/>
      <c r="M4025" s="54"/>
    </row>
    <row r="4026" spans="3:13" s="343" customFormat="1" x14ac:dyDescent="0.3">
      <c r="C4026" s="32"/>
      <c r="J4026" s="54"/>
      <c r="K4026" s="54"/>
      <c r="L4026" s="54"/>
      <c r="M4026" s="54"/>
    </row>
    <row r="4027" spans="3:13" s="343" customFormat="1" x14ac:dyDescent="0.3">
      <c r="C4027" s="32"/>
      <c r="J4027" s="54"/>
      <c r="K4027" s="54"/>
      <c r="L4027" s="54"/>
      <c r="M4027" s="54"/>
    </row>
    <row r="4028" spans="3:13" s="343" customFormat="1" x14ac:dyDescent="0.3">
      <c r="C4028" s="32"/>
      <c r="J4028" s="54"/>
      <c r="K4028" s="54"/>
      <c r="L4028" s="54"/>
      <c r="M4028" s="54"/>
    </row>
    <row r="4029" spans="3:13" s="343" customFormat="1" x14ac:dyDescent="0.3">
      <c r="C4029" s="32"/>
      <c r="J4029" s="54"/>
      <c r="K4029" s="54"/>
      <c r="L4029" s="54"/>
      <c r="M4029" s="54"/>
    </row>
    <row r="4030" spans="3:13" s="343" customFormat="1" x14ac:dyDescent="0.3">
      <c r="C4030" s="32"/>
      <c r="J4030" s="54"/>
      <c r="K4030" s="54"/>
      <c r="L4030" s="54"/>
      <c r="M4030" s="54"/>
    </row>
    <row r="4031" spans="3:13" s="343" customFormat="1" x14ac:dyDescent="0.3">
      <c r="C4031" s="32"/>
      <c r="J4031" s="54"/>
      <c r="K4031" s="54"/>
      <c r="L4031" s="54"/>
      <c r="M4031" s="54"/>
    </row>
    <row r="4032" spans="3:13" s="343" customFormat="1" x14ac:dyDescent="0.3">
      <c r="C4032" s="32"/>
      <c r="J4032" s="54"/>
      <c r="K4032" s="54"/>
      <c r="L4032" s="54"/>
      <c r="M4032" s="54"/>
    </row>
    <row r="4033" spans="3:13" s="343" customFormat="1" x14ac:dyDescent="0.3">
      <c r="C4033" s="32"/>
      <c r="J4033" s="54"/>
      <c r="K4033" s="54"/>
      <c r="L4033" s="54"/>
      <c r="M4033" s="54"/>
    </row>
    <row r="4034" spans="3:13" s="343" customFormat="1" x14ac:dyDescent="0.3">
      <c r="C4034" s="32"/>
      <c r="J4034" s="54"/>
      <c r="K4034" s="54"/>
      <c r="L4034" s="54"/>
      <c r="M4034" s="54"/>
    </row>
    <row r="4035" spans="3:13" s="343" customFormat="1" x14ac:dyDescent="0.3">
      <c r="C4035" s="32"/>
      <c r="J4035" s="54"/>
      <c r="K4035" s="54"/>
      <c r="L4035" s="54"/>
      <c r="M4035" s="54"/>
    </row>
    <row r="4036" spans="3:13" s="343" customFormat="1" x14ac:dyDescent="0.3">
      <c r="C4036" s="32"/>
      <c r="J4036" s="54"/>
      <c r="K4036" s="54"/>
      <c r="L4036" s="54"/>
      <c r="M4036" s="54"/>
    </row>
    <row r="4037" spans="3:13" s="343" customFormat="1" x14ac:dyDescent="0.3">
      <c r="C4037" s="32"/>
      <c r="J4037" s="54"/>
      <c r="K4037" s="54"/>
      <c r="L4037" s="54"/>
      <c r="M4037" s="54"/>
    </row>
    <row r="4038" spans="3:13" s="343" customFormat="1" x14ac:dyDescent="0.3">
      <c r="C4038" s="32"/>
      <c r="J4038" s="54"/>
      <c r="K4038" s="54"/>
      <c r="L4038" s="54"/>
      <c r="M4038" s="54"/>
    </row>
    <row r="4039" spans="3:13" s="343" customFormat="1" x14ac:dyDescent="0.3">
      <c r="C4039" s="32"/>
      <c r="J4039" s="54"/>
      <c r="K4039" s="54"/>
      <c r="L4039" s="54"/>
      <c r="M4039" s="54"/>
    </row>
    <row r="4040" spans="3:13" s="343" customFormat="1" x14ac:dyDescent="0.3">
      <c r="C4040" s="32"/>
      <c r="J4040" s="54"/>
      <c r="K4040" s="54"/>
      <c r="L4040" s="54"/>
      <c r="M4040" s="54"/>
    </row>
    <row r="4041" spans="3:13" s="343" customFormat="1" x14ac:dyDescent="0.3">
      <c r="C4041" s="32"/>
      <c r="J4041" s="54"/>
      <c r="K4041" s="54"/>
      <c r="L4041" s="54"/>
      <c r="M4041" s="54"/>
    </row>
    <row r="4042" spans="3:13" s="343" customFormat="1" x14ac:dyDescent="0.3">
      <c r="C4042" s="32"/>
      <c r="J4042" s="54"/>
      <c r="K4042" s="54"/>
      <c r="L4042" s="54"/>
      <c r="M4042" s="54"/>
    </row>
    <row r="4043" spans="3:13" s="343" customFormat="1" x14ac:dyDescent="0.3">
      <c r="C4043" s="32"/>
      <c r="J4043" s="54"/>
      <c r="K4043" s="54"/>
      <c r="L4043" s="54"/>
      <c r="M4043" s="54"/>
    </row>
    <row r="4044" spans="3:13" s="343" customFormat="1" x14ac:dyDescent="0.3">
      <c r="C4044" s="32"/>
      <c r="J4044" s="54"/>
      <c r="K4044" s="54"/>
      <c r="L4044" s="54"/>
      <c r="M4044" s="54"/>
    </row>
    <row r="4045" spans="3:13" s="343" customFormat="1" x14ac:dyDescent="0.3">
      <c r="C4045" s="32"/>
      <c r="J4045" s="54"/>
      <c r="K4045" s="54"/>
      <c r="L4045" s="54"/>
      <c r="M4045" s="54"/>
    </row>
    <row r="4046" spans="3:13" s="343" customFormat="1" x14ac:dyDescent="0.3">
      <c r="C4046" s="32"/>
      <c r="J4046" s="54"/>
      <c r="K4046" s="54"/>
      <c r="L4046" s="54"/>
      <c r="M4046" s="54"/>
    </row>
    <row r="4047" spans="3:13" s="343" customFormat="1" x14ac:dyDescent="0.3">
      <c r="C4047" s="32"/>
      <c r="J4047" s="54"/>
      <c r="K4047" s="54"/>
      <c r="L4047" s="54"/>
      <c r="M4047" s="54"/>
    </row>
    <row r="4048" spans="3:13" s="343" customFormat="1" x14ac:dyDescent="0.3">
      <c r="C4048" s="32"/>
      <c r="J4048" s="54"/>
      <c r="K4048" s="54"/>
      <c r="L4048" s="54"/>
      <c r="M4048" s="54"/>
    </row>
    <row r="4049" spans="3:13" s="343" customFormat="1" x14ac:dyDescent="0.3">
      <c r="C4049" s="32"/>
      <c r="J4049" s="54"/>
      <c r="K4049" s="54"/>
      <c r="L4049" s="54"/>
      <c r="M4049" s="54"/>
    </row>
    <row r="4050" spans="3:13" s="343" customFormat="1" x14ac:dyDescent="0.3">
      <c r="C4050" s="32"/>
      <c r="J4050" s="54"/>
      <c r="K4050" s="54"/>
      <c r="L4050" s="54"/>
      <c r="M4050" s="54"/>
    </row>
    <row r="4051" spans="3:13" s="343" customFormat="1" x14ac:dyDescent="0.3">
      <c r="C4051" s="32"/>
      <c r="J4051" s="54"/>
      <c r="K4051" s="54"/>
      <c r="L4051" s="54"/>
      <c r="M4051" s="54"/>
    </row>
    <row r="4052" spans="3:13" s="343" customFormat="1" x14ac:dyDescent="0.3">
      <c r="C4052" s="32"/>
      <c r="J4052" s="54"/>
      <c r="K4052" s="54"/>
      <c r="L4052" s="54"/>
      <c r="M4052" s="54"/>
    </row>
    <row r="4053" spans="3:13" s="343" customFormat="1" x14ac:dyDescent="0.3">
      <c r="C4053" s="32"/>
      <c r="J4053" s="54"/>
      <c r="K4053" s="54"/>
      <c r="L4053" s="54"/>
      <c r="M4053" s="54"/>
    </row>
    <row r="4054" spans="3:13" s="343" customFormat="1" x14ac:dyDescent="0.3">
      <c r="C4054" s="32"/>
      <c r="J4054" s="54"/>
      <c r="K4054" s="54"/>
      <c r="L4054" s="54"/>
      <c r="M4054" s="54"/>
    </row>
    <row r="4055" spans="3:13" s="343" customFormat="1" x14ac:dyDescent="0.3">
      <c r="C4055" s="32"/>
      <c r="J4055" s="54"/>
      <c r="K4055" s="54"/>
      <c r="L4055" s="54"/>
      <c r="M4055" s="54"/>
    </row>
    <row r="4056" spans="3:13" s="343" customFormat="1" x14ac:dyDescent="0.3">
      <c r="C4056" s="32"/>
      <c r="J4056" s="54"/>
      <c r="K4056" s="54"/>
      <c r="L4056" s="54"/>
      <c r="M4056" s="54"/>
    </row>
    <row r="4057" spans="3:13" s="343" customFormat="1" x14ac:dyDescent="0.3">
      <c r="C4057" s="32"/>
      <c r="J4057" s="54"/>
      <c r="K4057" s="54"/>
      <c r="L4057" s="54"/>
      <c r="M4057" s="54"/>
    </row>
    <row r="4058" spans="3:13" s="343" customFormat="1" x14ac:dyDescent="0.3">
      <c r="C4058" s="32"/>
      <c r="J4058" s="54"/>
      <c r="K4058" s="54"/>
      <c r="L4058" s="54"/>
      <c r="M4058" s="54"/>
    </row>
    <row r="4059" spans="3:13" s="343" customFormat="1" x14ac:dyDescent="0.3">
      <c r="C4059" s="32"/>
      <c r="J4059" s="54"/>
      <c r="K4059" s="54"/>
      <c r="L4059" s="54"/>
      <c r="M4059" s="54"/>
    </row>
    <row r="4060" spans="3:13" s="343" customFormat="1" x14ac:dyDescent="0.3">
      <c r="C4060" s="32"/>
      <c r="J4060" s="54"/>
      <c r="K4060" s="54"/>
      <c r="L4060" s="54"/>
      <c r="M4060" s="54"/>
    </row>
    <row r="4061" spans="3:13" s="343" customFormat="1" x14ac:dyDescent="0.3">
      <c r="C4061" s="32"/>
      <c r="J4061" s="54"/>
      <c r="K4061" s="54"/>
      <c r="L4061" s="54"/>
      <c r="M4061" s="54"/>
    </row>
    <row r="4062" spans="3:13" s="343" customFormat="1" x14ac:dyDescent="0.3">
      <c r="C4062" s="32"/>
      <c r="J4062" s="54"/>
      <c r="K4062" s="54"/>
      <c r="L4062" s="54"/>
      <c r="M4062" s="54"/>
    </row>
    <row r="4063" spans="3:13" s="343" customFormat="1" x14ac:dyDescent="0.3">
      <c r="C4063" s="32"/>
      <c r="J4063" s="54"/>
      <c r="K4063" s="54"/>
      <c r="L4063" s="54"/>
      <c r="M4063" s="54"/>
    </row>
    <row r="4064" spans="3:13" s="343" customFormat="1" x14ac:dyDescent="0.3">
      <c r="C4064" s="32"/>
      <c r="J4064" s="54"/>
      <c r="K4064" s="54"/>
      <c r="L4064" s="54"/>
      <c r="M4064" s="54"/>
    </row>
    <row r="4065" spans="3:13" s="343" customFormat="1" x14ac:dyDescent="0.3">
      <c r="C4065" s="32"/>
      <c r="J4065" s="54"/>
      <c r="K4065" s="54"/>
      <c r="L4065" s="54"/>
      <c r="M4065" s="54"/>
    </row>
    <row r="4066" spans="3:13" s="343" customFormat="1" x14ac:dyDescent="0.3">
      <c r="C4066" s="32"/>
      <c r="J4066" s="54"/>
      <c r="K4066" s="54"/>
      <c r="L4066" s="54"/>
      <c r="M4066" s="54"/>
    </row>
    <row r="4067" spans="3:13" s="343" customFormat="1" x14ac:dyDescent="0.3">
      <c r="C4067" s="32"/>
      <c r="J4067" s="54"/>
      <c r="K4067" s="54"/>
      <c r="L4067" s="54"/>
      <c r="M4067" s="54"/>
    </row>
    <row r="4068" spans="3:13" s="343" customFormat="1" x14ac:dyDescent="0.3">
      <c r="C4068" s="32"/>
      <c r="J4068" s="54"/>
      <c r="K4068" s="54"/>
      <c r="L4068" s="54"/>
      <c r="M4068" s="54"/>
    </row>
    <row r="4069" spans="3:13" s="343" customFormat="1" x14ac:dyDescent="0.3">
      <c r="C4069" s="32"/>
      <c r="J4069" s="54"/>
      <c r="K4069" s="54"/>
      <c r="L4069" s="54"/>
      <c r="M4069" s="54"/>
    </row>
    <row r="4070" spans="3:13" s="343" customFormat="1" x14ac:dyDescent="0.3">
      <c r="C4070" s="32"/>
      <c r="J4070" s="54"/>
      <c r="K4070" s="54"/>
      <c r="L4070" s="54"/>
      <c r="M4070" s="54"/>
    </row>
    <row r="4071" spans="3:13" s="343" customFormat="1" x14ac:dyDescent="0.3">
      <c r="C4071" s="32"/>
      <c r="J4071" s="54"/>
      <c r="K4071" s="54"/>
      <c r="L4071" s="54"/>
      <c r="M4071" s="54"/>
    </row>
    <row r="4072" spans="3:13" s="343" customFormat="1" x14ac:dyDescent="0.3">
      <c r="C4072" s="32"/>
      <c r="J4072" s="54"/>
      <c r="K4072" s="54"/>
      <c r="L4072" s="54"/>
      <c r="M4072" s="54"/>
    </row>
    <row r="4073" spans="3:13" s="343" customFormat="1" x14ac:dyDescent="0.3">
      <c r="C4073" s="32"/>
      <c r="J4073" s="54"/>
      <c r="K4073" s="54"/>
      <c r="L4073" s="54"/>
      <c r="M4073" s="54"/>
    </row>
    <row r="4074" spans="3:13" s="343" customFormat="1" x14ac:dyDescent="0.3">
      <c r="C4074" s="32"/>
      <c r="J4074" s="54"/>
      <c r="K4074" s="54"/>
      <c r="L4074" s="54"/>
      <c r="M4074" s="54"/>
    </row>
    <row r="4075" spans="3:13" s="343" customFormat="1" x14ac:dyDescent="0.3">
      <c r="C4075" s="32"/>
      <c r="J4075" s="54"/>
      <c r="K4075" s="54"/>
      <c r="L4075" s="54"/>
      <c r="M4075" s="54"/>
    </row>
    <row r="4076" spans="3:13" s="343" customFormat="1" x14ac:dyDescent="0.3">
      <c r="C4076" s="32"/>
      <c r="J4076" s="54"/>
      <c r="K4076" s="54"/>
      <c r="L4076" s="54"/>
      <c r="M4076" s="54"/>
    </row>
    <row r="4077" spans="3:13" s="343" customFormat="1" x14ac:dyDescent="0.3">
      <c r="C4077" s="32"/>
      <c r="J4077" s="54"/>
      <c r="K4077" s="54"/>
      <c r="L4077" s="54"/>
      <c r="M4077" s="54"/>
    </row>
    <row r="4078" spans="3:13" s="343" customFormat="1" x14ac:dyDescent="0.3">
      <c r="C4078" s="32"/>
      <c r="J4078" s="54"/>
      <c r="K4078" s="54"/>
      <c r="L4078" s="54"/>
      <c r="M4078" s="54"/>
    </row>
    <row r="4079" spans="3:13" s="343" customFormat="1" x14ac:dyDescent="0.3">
      <c r="C4079" s="32"/>
      <c r="J4079" s="54"/>
      <c r="K4079" s="54"/>
      <c r="L4079" s="54"/>
      <c r="M4079" s="54"/>
    </row>
    <row r="4080" spans="3:13" s="343" customFormat="1" x14ac:dyDescent="0.3">
      <c r="C4080" s="32"/>
      <c r="J4080" s="54"/>
      <c r="K4080" s="54"/>
      <c r="L4080" s="54"/>
      <c r="M4080" s="54"/>
    </row>
    <row r="4081" spans="3:13" s="343" customFormat="1" x14ac:dyDescent="0.3">
      <c r="C4081" s="32"/>
      <c r="J4081" s="54"/>
      <c r="K4081" s="54"/>
      <c r="L4081" s="54"/>
      <c r="M4081" s="54"/>
    </row>
    <row r="4082" spans="3:13" s="343" customFormat="1" x14ac:dyDescent="0.3">
      <c r="C4082" s="32"/>
      <c r="J4082" s="54"/>
      <c r="K4082" s="54"/>
      <c r="L4082" s="54"/>
      <c r="M4082" s="54"/>
    </row>
    <row r="4083" spans="3:13" s="343" customFormat="1" x14ac:dyDescent="0.3">
      <c r="C4083" s="32"/>
      <c r="J4083" s="54"/>
      <c r="K4083" s="54"/>
      <c r="L4083" s="54"/>
      <c r="M4083" s="54"/>
    </row>
    <row r="4084" spans="3:13" s="343" customFormat="1" x14ac:dyDescent="0.3">
      <c r="C4084" s="32"/>
      <c r="J4084" s="54"/>
      <c r="K4084" s="54"/>
      <c r="L4084" s="54"/>
      <c r="M4084" s="54"/>
    </row>
    <row r="4085" spans="3:13" s="343" customFormat="1" x14ac:dyDescent="0.3">
      <c r="C4085" s="32"/>
      <c r="J4085" s="54"/>
      <c r="K4085" s="54"/>
      <c r="L4085" s="54"/>
      <c r="M4085" s="54"/>
    </row>
    <row r="4086" spans="3:13" s="343" customFormat="1" x14ac:dyDescent="0.3">
      <c r="C4086" s="32"/>
      <c r="J4086" s="54"/>
      <c r="K4086" s="54"/>
      <c r="L4086" s="54"/>
      <c r="M4086" s="54"/>
    </row>
    <row r="4087" spans="3:13" s="343" customFormat="1" x14ac:dyDescent="0.3">
      <c r="C4087" s="32"/>
      <c r="J4087" s="54"/>
      <c r="K4087" s="54"/>
      <c r="L4087" s="54"/>
      <c r="M4087" s="54"/>
    </row>
    <row r="4088" spans="3:13" s="343" customFormat="1" x14ac:dyDescent="0.3">
      <c r="C4088" s="32"/>
      <c r="J4088" s="54"/>
      <c r="K4088" s="54"/>
      <c r="L4088" s="54"/>
      <c r="M4088" s="54"/>
    </row>
    <row r="4089" spans="3:13" s="343" customFormat="1" x14ac:dyDescent="0.3">
      <c r="C4089" s="32"/>
      <c r="J4089" s="54"/>
      <c r="K4089" s="54"/>
      <c r="L4089" s="54"/>
      <c r="M4089" s="54"/>
    </row>
    <row r="4090" spans="3:13" s="343" customFormat="1" x14ac:dyDescent="0.3">
      <c r="C4090" s="32"/>
      <c r="J4090" s="54"/>
      <c r="K4090" s="54"/>
      <c r="L4090" s="54"/>
      <c r="M4090" s="54"/>
    </row>
    <row r="4091" spans="3:13" s="343" customFormat="1" x14ac:dyDescent="0.3">
      <c r="C4091" s="32"/>
      <c r="J4091" s="54"/>
      <c r="K4091" s="54"/>
      <c r="L4091" s="54"/>
      <c r="M4091" s="54"/>
    </row>
    <row r="4092" spans="3:13" s="343" customFormat="1" x14ac:dyDescent="0.3">
      <c r="C4092" s="32"/>
      <c r="J4092" s="54"/>
      <c r="K4092" s="54"/>
      <c r="L4092" s="54"/>
      <c r="M4092" s="54"/>
    </row>
    <row r="4093" spans="3:13" s="343" customFormat="1" x14ac:dyDescent="0.3">
      <c r="C4093" s="32"/>
      <c r="J4093" s="54"/>
      <c r="K4093" s="54"/>
      <c r="L4093" s="54"/>
      <c r="M4093" s="54"/>
    </row>
    <row r="4094" spans="3:13" s="343" customFormat="1" x14ac:dyDescent="0.3">
      <c r="C4094" s="32"/>
      <c r="J4094" s="54"/>
      <c r="K4094" s="54"/>
      <c r="L4094" s="54"/>
      <c r="M4094" s="54"/>
    </row>
    <row r="4095" spans="3:13" s="343" customFormat="1" x14ac:dyDescent="0.3">
      <c r="C4095" s="32"/>
      <c r="J4095" s="54"/>
      <c r="K4095" s="54"/>
      <c r="L4095" s="54"/>
      <c r="M4095" s="54"/>
    </row>
    <row r="4096" spans="3:13" s="343" customFormat="1" x14ac:dyDescent="0.3">
      <c r="C4096" s="32"/>
      <c r="J4096" s="54"/>
      <c r="K4096" s="54"/>
      <c r="L4096" s="54"/>
      <c r="M4096" s="54"/>
    </row>
    <row r="4097" spans="3:13" s="343" customFormat="1" x14ac:dyDescent="0.3">
      <c r="C4097" s="32"/>
      <c r="J4097" s="54"/>
      <c r="K4097" s="54"/>
      <c r="L4097" s="54"/>
      <c r="M4097" s="54"/>
    </row>
    <row r="4098" spans="3:13" s="343" customFormat="1" x14ac:dyDescent="0.3">
      <c r="C4098" s="32"/>
      <c r="J4098" s="54"/>
      <c r="K4098" s="54"/>
      <c r="L4098" s="54"/>
      <c r="M4098" s="54"/>
    </row>
    <row r="4099" spans="3:13" s="343" customFormat="1" x14ac:dyDescent="0.3">
      <c r="C4099" s="32"/>
      <c r="J4099" s="54"/>
      <c r="K4099" s="54"/>
      <c r="L4099" s="54"/>
      <c r="M4099" s="54"/>
    </row>
    <row r="4100" spans="3:13" s="343" customFormat="1" x14ac:dyDescent="0.3">
      <c r="C4100" s="32"/>
      <c r="J4100" s="54"/>
      <c r="K4100" s="54"/>
      <c r="L4100" s="54"/>
      <c r="M4100" s="54"/>
    </row>
    <row r="4101" spans="3:13" s="343" customFormat="1" x14ac:dyDescent="0.3">
      <c r="C4101" s="32"/>
      <c r="J4101" s="54"/>
      <c r="K4101" s="54"/>
      <c r="L4101" s="54"/>
      <c r="M4101" s="54"/>
    </row>
    <row r="4102" spans="3:13" s="343" customFormat="1" x14ac:dyDescent="0.3">
      <c r="C4102" s="32"/>
      <c r="J4102" s="54"/>
      <c r="K4102" s="54"/>
      <c r="L4102" s="54"/>
      <c r="M4102" s="54"/>
    </row>
    <row r="4103" spans="3:13" s="343" customFormat="1" x14ac:dyDescent="0.3">
      <c r="C4103" s="32"/>
      <c r="J4103" s="54"/>
      <c r="K4103" s="54"/>
      <c r="L4103" s="54"/>
      <c r="M4103" s="54"/>
    </row>
    <row r="4104" spans="3:13" s="343" customFormat="1" x14ac:dyDescent="0.3">
      <c r="C4104" s="32"/>
      <c r="J4104" s="54"/>
      <c r="K4104" s="54"/>
      <c r="L4104" s="54"/>
      <c r="M4104" s="54"/>
    </row>
    <row r="4105" spans="3:13" s="343" customFormat="1" x14ac:dyDescent="0.3">
      <c r="C4105" s="32"/>
      <c r="J4105" s="54"/>
      <c r="K4105" s="54"/>
      <c r="L4105" s="54"/>
      <c r="M4105" s="54"/>
    </row>
    <row r="4106" spans="3:13" s="343" customFormat="1" x14ac:dyDescent="0.3">
      <c r="C4106" s="32"/>
      <c r="J4106" s="54"/>
      <c r="K4106" s="54"/>
      <c r="L4106" s="54"/>
      <c r="M4106" s="54"/>
    </row>
    <row r="4107" spans="3:13" s="343" customFormat="1" x14ac:dyDescent="0.3">
      <c r="C4107" s="32"/>
      <c r="J4107" s="54"/>
      <c r="K4107" s="54"/>
      <c r="L4107" s="54"/>
      <c r="M4107" s="54"/>
    </row>
    <row r="4108" spans="3:13" s="343" customFormat="1" x14ac:dyDescent="0.3">
      <c r="C4108" s="32"/>
      <c r="J4108" s="54"/>
      <c r="K4108" s="54"/>
      <c r="L4108" s="54"/>
      <c r="M4108" s="54"/>
    </row>
    <row r="4109" spans="3:13" s="343" customFormat="1" x14ac:dyDescent="0.3">
      <c r="C4109" s="32"/>
      <c r="J4109" s="54"/>
      <c r="K4109" s="54"/>
      <c r="L4109" s="54"/>
      <c r="M4109" s="54"/>
    </row>
    <row r="4110" spans="3:13" s="343" customFormat="1" x14ac:dyDescent="0.3">
      <c r="C4110" s="32"/>
      <c r="J4110" s="54"/>
      <c r="K4110" s="54"/>
      <c r="L4110" s="54"/>
      <c r="M4110" s="54"/>
    </row>
    <row r="4111" spans="3:13" s="343" customFormat="1" x14ac:dyDescent="0.3">
      <c r="C4111" s="32"/>
      <c r="J4111" s="54"/>
      <c r="K4111" s="54"/>
      <c r="L4111" s="54"/>
      <c r="M4111" s="54"/>
    </row>
    <row r="4112" spans="3:13" s="343" customFormat="1" x14ac:dyDescent="0.3">
      <c r="C4112" s="32"/>
      <c r="J4112" s="54"/>
      <c r="K4112" s="54"/>
      <c r="L4112" s="54"/>
      <c r="M4112" s="54"/>
    </row>
    <row r="4113" spans="3:13" s="343" customFormat="1" x14ac:dyDescent="0.3">
      <c r="C4113" s="32"/>
      <c r="J4113" s="54"/>
      <c r="K4113" s="54"/>
      <c r="L4113" s="54"/>
      <c r="M4113" s="54"/>
    </row>
    <row r="4114" spans="3:13" s="343" customFormat="1" x14ac:dyDescent="0.3">
      <c r="C4114" s="32"/>
      <c r="J4114" s="54"/>
      <c r="K4114" s="54"/>
      <c r="L4114" s="54"/>
      <c r="M4114" s="54"/>
    </row>
    <row r="4115" spans="3:13" s="343" customFormat="1" x14ac:dyDescent="0.3">
      <c r="C4115" s="32"/>
      <c r="J4115" s="54"/>
      <c r="K4115" s="54"/>
      <c r="L4115" s="54"/>
      <c r="M4115" s="54"/>
    </row>
    <row r="4116" spans="3:13" s="343" customFormat="1" x14ac:dyDescent="0.3">
      <c r="C4116" s="32"/>
      <c r="J4116" s="54"/>
      <c r="K4116" s="54"/>
      <c r="L4116" s="54"/>
      <c r="M4116" s="54"/>
    </row>
    <row r="4117" spans="3:13" s="343" customFormat="1" x14ac:dyDescent="0.3">
      <c r="C4117" s="32"/>
      <c r="J4117" s="54"/>
      <c r="K4117" s="54"/>
      <c r="L4117" s="54"/>
      <c r="M4117" s="54"/>
    </row>
    <row r="4118" spans="3:13" s="343" customFormat="1" x14ac:dyDescent="0.3">
      <c r="C4118" s="32"/>
      <c r="J4118" s="54"/>
      <c r="K4118" s="54"/>
      <c r="L4118" s="54"/>
      <c r="M4118" s="54"/>
    </row>
    <row r="4119" spans="3:13" s="343" customFormat="1" x14ac:dyDescent="0.3">
      <c r="C4119" s="32"/>
      <c r="J4119" s="54"/>
      <c r="K4119" s="54"/>
      <c r="L4119" s="54"/>
      <c r="M4119" s="54"/>
    </row>
    <row r="4120" spans="3:13" s="343" customFormat="1" x14ac:dyDescent="0.3">
      <c r="C4120" s="32"/>
      <c r="J4120" s="54"/>
      <c r="K4120" s="54"/>
      <c r="L4120" s="54"/>
      <c r="M4120" s="54"/>
    </row>
    <row r="4121" spans="3:13" s="343" customFormat="1" x14ac:dyDescent="0.3">
      <c r="C4121" s="32"/>
      <c r="J4121" s="54"/>
      <c r="K4121" s="54"/>
      <c r="L4121" s="54"/>
      <c r="M4121" s="54"/>
    </row>
    <row r="4122" spans="3:13" s="343" customFormat="1" x14ac:dyDescent="0.3">
      <c r="C4122" s="32"/>
      <c r="J4122" s="54"/>
      <c r="K4122" s="54"/>
      <c r="L4122" s="54"/>
      <c r="M4122" s="54"/>
    </row>
    <row r="4123" spans="3:13" s="343" customFormat="1" x14ac:dyDescent="0.3">
      <c r="C4123" s="32"/>
      <c r="J4123" s="54"/>
      <c r="K4123" s="54"/>
      <c r="L4123" s="54"/>
      <c r="M4123" s="54"/>
    </row>
    <row r="4124" spans="3:13" s="343" customFormat="1" x14ac:dyDescent="0.3">
      <c r="C4124" s="32"/>
      <c r="J4124" s="54"/>
      <c r="K4124" s="54"/>
      <c r="L4124" s="54"/>
      <c r="M4124" s="54"/>
    </row>
    <row r="4125" spans="3:13" s="343" customFormat="1" x14ac:dyDescent="0.3">
      <c r="C4125" s="32"/>
      <c r="J4125" s="54"/>
      <c r="K4125" s="54"/>
      <c r="L4125" s="54"/>
      <c r="M4125" s="54"/>
    </row>
    <row r="4126" spans="3:13" s="343" customFormat="1" x14ac:dyDescent="0.3">
      <c r="C4126" s="32"/>
      <c r="J4126" s="54"/>
      <c r="K4126" s="54"/>
      <c r="L4126" s="54"/>
      <c r="M4126" s="54"/>
    </row>
    <row r="4127" spans="3:13" s="343" customFormat="1" x14ac:dyDescent="0.3">
      <c r="C4127" s="32"/>
      <c r="J4127" s="54"/>
      <c r="K4127" s="54"/>
      <c r="L4127" s="54"/>
      <c r="M4127" s="54"/>
    </row>
    <row r="4128" spans="3:13" s="343" customFormat="1" x14ac:dyDescent="0.3">
      <c r="C4128" s="32"/>
      <c r="J4128" s="54"/>
      <c r="K4128" s="54"/>
      <c r="L4128" s="54"/>
      <c r="M4128" s="54"/>
    </row>
    <row r="4129" spans="3:13" s="343" customFormat="1" x14ac:dyDescent="0.3">
      <c r="C4129" s="32"/>
      <c r="J4129" s="54"/>
      <c r="K4129" s="54"/>
      <c r="L4129" s="54"/>
      <c r="M4129" s="54"/>
    </row>
    <row r="4130" spans="3:13" s="343" customFormat="1" x14ac:dyDescent="0.3">
      <c r="C4130" s="32"/>
      <c r="J4130" s="54"/>
      <c r="K4130" s="54"/>
      <c r="L4130" s="54"/>
      <c r="M4130" s="54"/>
    </row>
    <row r="4131" spans="3:13" s="343" customFormat="1" x14ac:dyDescent="0.3">
      <c r="C4131" s="32"/>
      <c r="J4131" s="54"/>
      <c r="K4131" s="54"/>
      <c r="L4131" s="54"/>
      <c r="M4131" s="54"/>
    </row>
    <row r="4132" spans="3:13" s="343" customFormat="1" x14ac:dyDescent="0.3">
      <c r="C4132" s="32"/>
      <c r="J4132" s="54"/>
      <c r="K4132" s="54"/>
      <c r="L4132" s="54"/>
      <c r="M4132" s="54"/>
    </row>
    <row r="4133" spans="3:13" s="343" customFormat="1" x14ac:dyDescent="0.3">
      <c r="C4133" s="32"/>
      <c r="J4133" s="54"/>
      <c r="K4133" s="54"/>
      <c r="L4133" s="54"/>
      <c r="M4133" s="54"/>
    </row>
    <row r="4134" spans="3:13" s="343" customFormat="1" x14ac:dyDescent="0.3">
      <c r="C4134" s="32"/>
      <c r="J4134" s="54"/>
      <c r="K4134" s="54"/>
      <c r="L4134" s="54"/>
      <c r="M4134" s="54"/>
    </row>
    <row r="4135" spans="3:13" s="343" customFormat="1" x14ac:dyDescent="0.3">
      <c r="C4135" s="32"/>
      <c r="J4135" s="54"/>
      <c r="K4135" s="54"/>
      <c r="L4135" s="54"/>
      <c r="M4135" s="54"/>
    </row>
    <row r="4136" spans="3:13" s="343" customFormat="1" x14ac:dyDescent="0.3">
      <c r="C4136" s="32"/>
      <c r="J4136" s="54"/>
      <c r="K4136" s="54"/>
      <c r="L4136" s="54"/>
      <c r="M4136" s="54"/>
    </row>
    <row r="4137" spans="3:13" s="343" customFormat="1" x14ac:dyDescent="0.3">
      <c r="C4137" s="32"/>
      <c r="J4137" s="54"/>
      <c r="K4137" s="54"/>
      <c r="L4137" s="54"/>
      <c r="M4137" s="54"/>
    </row>
    <row r="4138" spans="3:13" s="343" customFormat="1" x14ac:dyDescent="0.3">
      <c r="C4138" s="32"/>
      <c r="J4138" s="54"/>
      <c r="K4138" s="54"/>
      <c r="L4138" s="54"/>
      <c r="M4138" s="54"/>
    </row>
    <row r="4139" spans="3:13" s="343" customFormat="1" x14ac:dyDescent="0.3">
      <c r="C4139" s="32"/>
      <c r="J4139" s="54"/>
      <c r="K4139" s="54"/>
      <c r="L4139" s="54"/>
      <c r="M4139" s="54"/>
    </row>
    <row r="4140" spans="3:13" s="343" customFormat="1" x14ac:dyDescent="0.3">
      <c r="C4140" s="32"/>
      <c r="J4140" s="54"/>
      <c r="K4140" s="54"/>
      <c r="L4140" s="54"/>
      <c r="M4140" s="54"/>
    </row>
    <row r="4141" spans="3:13" s="343" customFormat="1" x14ac:dyDescent="0.3">
      <c r="C4141" s="32"/>
      <c r="J4141" s="54"/>
      <c r="K4141" s="54"/>
      <c r="L4141" s="54"/>
      <c r="M4141" s="54"/>
    </row>
    <row r="4142" spans="3:13" s="343" customFormat="1" x14ac:dyDescent="0.3">
      <c r="C4142" s="32"/>
      <c r="J4142" s="54"/>
      <c r="K4142" s="54"/>
      <c r="L4142" s="54"/>
      <c r="M4142" s="54"/>
    </row>
    <row r="4143" spans="3:13" s="343" customFormat="1" x14ac:dyDescent="0.3">
      <c r="C4143" s="32"/>
      <c r="J4143" s="54"/>
      <c r="K4143" s="54"/>
      <c r="L4143" s="54"/>
      <c r="M4143" s="54"/>
    </row>
    <row r="4144" spans="3:13" s="343" customFormat="1" x14ac:dyDescent="0.3">
      <c r="C4144" s="32"/>
      <c r="J4144" s="54"/>
      <c r="K4144" s="54"/>
      <c r="L4144" s="54"/>
      <c r="M4144" s="54"/>
    </row>
    <row r="4145" spans="3:13" s="343" customFormat="1" x14ac:dyDescent="0.3">
      <c r="C4145" s="32"/>
      <c r="J4145" s="54"/>
      <c r="K4145" s="54"/>
      <c r="L4145" s="54"/>
      <c r="M4145" s="54"/>
    </row>
    <row r="4146" spans="3:13" s="343" customFormat="1" x14ac:dyDescent="0.3">
      <c r="C4146" s="32"/>
      <c r="J4146" s="54"/>
      <c r="K4146" s="54"/>
      <c r="L4146" s="54"/>
      <c r="M4146" s="54"/>
    </row>
    <row r="4147" spans="3:13" s="343" customFormat="1" x14ac:dyDescent="0.3">
      <c r="C4147" s="32"/>
      <c r="J4147" s="54"/>
      <c r="K4147" s="54"/>
      <c r="L4147" s="54"/>
      <c r="M4147" s="54"/>
    </row>
    <row r="4148" spans="3:13" s="343" customFormat="1" x14ac:dyDescent="0.3">
      <c r="C4148" s="32"/>
      <c r="J4148" s="54"/>
      <c r="K4148" s="54"/>
      <c r="L4148" s="54"/>
      <c r="M4148" s="54"/>
    </row>
    <row r="4149" spans="3:13" s="343" customFormat="1" x14ac:dyDescent="0.3">
      <c r="C4149" s="32"/>
      <c r="J4149" s="54"/>
      <c r="K4149" s="54"/>
      <c r="L4149" s="54"/>
      <c r="M4149" s="54"/>
    </row>
    <row r="4150" spans="3:13" s="343" customFormat="1" x14ac:dyDescent="0.3">
      <c r="C4150" s="32"/>
      <c r="J4150" s="54"/>
      <c r="K4150" s="54"/>
      <c r="L4150" s="54"/>
      <c r="M4150" s="54"/>
    </row>
    <row r="4151" spans="3:13" s="343" customFormat="1" x14ac:dyDescent="0.3">
      <c r="C4151" s="32"/>
      <c r="J4151" s="54"/>
      <c r="K4151" s="54"/>
      <c r="L4151" s="54"/>
      <c r="M4151" s="54"/>
    </row>
    <row r="4152" spans="3:13" s="343" customFormat="1" x14ac:dyDescent="0.3">
      <c r="C4152" s="32"/>
      <c r="J4152" s="54"/>
      <c r="K4152" s="54"/>
      <c r="L4152" s="54"/>
      <c r="M4152" s="54"/>
    </row>
    <row r="4153" spans="3:13" s="343" customFormat="1" x14ac:dyDescent="0.3">
      <c r="C4153" s="32"/>
      <c r="J4153" s="54"/>
      <c r="K4153" s="54"/>
      <c r="L4153" s="54"/>
      <c r="M4153" s="54"/>
    </row>
    <row r="4154" spans="3:13" s="343" customFormat="1" x14ac:dyDescent="0.3">
      <c r="C4154" s="32"/>
      <c r="J4154" s="54"/>
      <c r="K4154" s="54"/>
      <c r="L4154" s="54"/>
      <c r="M4154" s="54"/>
    </row>
    <row r="4155" spans="3:13" s="343" customFormat="1" x14ac:dyDescent="0.3">
      <c r="C4155" s="32"/>
      <c r="J4155" s="54"/>
      <c r="K4155" s="54"/>
      <c r="L4155" s="54"/>
      <c r="M4155" s="54"/>
    </row>
    <row r="4156" spans="3:13" s="343" customFormat="1" x14ac:dyDescent="0.3">
      <c r="C4156" s="32"/>
      <c r="J4156" s="54"/>
      <c r="K4156" s="54"/>
      <c r="L4156" s="54"/>
      <c r="M4156" s="54"/>
    </row>
    <row r="4157" spans="3:13" s="343" customFormat="1" x14ac:dyDescent="0.3">
      <c r="C4157" s="32"/>
      <c r="J4157" s="54"/>
      <c r="K4157" s="54"/>
      <c r="L4157" s="54"/>
      <c r="M4157" s="54"/>
    </row>
    <row r="4158" spans="3:13" s="343" customFormat="1" x14ac:dyDescent="0.3">
      <c r="C4158" s="32"/>
      <c r="J4158" s="54"/>
      <c r="K4158" s="54"/>
      <c r="L4158" s="54"/>
      <c r="M4158" s="54"/>
    </row>
    <row r="4159" spans="3:13" s="343" customFormat="1" x14ac:dyDescent="0.3">
      <c r="C4159" s="32"/>
      <c r="J4159" s="54"/>
      <c r="K4159" s="54"/>
      <c r="L4159" s="54"/>
      <c r="M4159" s="54"/>
    </row>
    <row r="4160" spans="3:13" s="343" customFormat="1" x14ac:dyDescent="0.3">
      <c r="C4160" s="32"/>
      <c r="J4160" s="54"/>
      <c r="K4160" s="54"/>
      <c r="L4160" s="54"/>
      <c r="M4160" s="54"/>
    </row>
    <row r="4161" spans="3:13" s="343" customFormat="1" x14ac:dyDescent="0.3">
      <c r="C4161" s="32"/>
      <c r="J4161" s="54"/>
      <c r="K4161" s="54"/>
      <c r="L4161" s="54"/>
      <c r="M4161" s="54"/>
    </row>
    <row r="4162" spans="3:13" s="343" customFormat="1" x14ac:dyDescent="0.3">
      <c r="C4162" s="32"/>
      <c r="J4162" s="54"/>
      <c r="K4162" s="54"/>
      <c r="L4162" s="54"/>
      <c r="M4162" s="54"/>
    </row>
    <row r="4163" spans="3:13" s="343" customFormat="1" x14ac:dyDescent="0.3">
      <c r="C4163" s="32"/>
      <c r="J4163" s="54"/>
      <c r="K4163" s="54"/>
      <c r="L4163" s="54"/>
      <c r="M4163" s="54"/>
    </row>
    <row r="4164" spans="3:13" s="343" customFormat="1" x14ac:dyDescent="0.3">
      <c r="C4164" s="32"/>
      <c r="J4164" s="54"/>
      <c r="K4164" s="54"/>
      <c r="L4164" s="54"/>
      <c r="M4164" s="54"/>
    </row>
    <row r="4165" spans="3:13" s="343" customFormat="1" x14ac:dyDescent="0.3">
      <c r="C4165" s="32"/>
      <c r="J4165" s="54"/>
      <c r="K4165" s="54"/>
      <c r="L4165" s="54"/>
      <c r="M4165" s="54"/>
    </row>
    <row r="4166" spans="3:13" s="343" customFormat="1" x14ac:dyDescent="0.3">
      <c r="C4166" s="32"/>
      <c r="J4166" s="54"/>
      <c r="K4166" s="54"/>
      <c r="L4166" s="54"/>
      <c r="M4166" s="54"/>
    </row>
    <row r="4167" spans="3:13" s="343" customFormat="1" x14ac:dyDescent="0.3">
      <c r="C4167" s="32"/>
      <c r="J4167" s="54"/>
      <c r="K4167" s="54"/>
      <c r="L4167" s="54"/>
      <c r="M4167" s="54"/>
    </row>
    <row r="4168" spans="3:13" s="343" customFormat="1" x14ac:dyDescent="0.3">
      <c r="C4168" s="32"/>
      <c r="J4168" s="54"/>
      <c r="K4168" s="54"/>
      <c r="L4168" s="54"/>
      <c r="M4168" s="54"/>
    </row>
    <row r="4169" spans="3:13" s="343" customFormat="1" x14ac:dyDescent="0.3">
      <c r="C4169" s="32"/>
      <c r="J4169" s="54"/>
      <c r="K4169" s="54"/>
      <c r="L4169" s="54"/>
      <c r="M4169" s="54"/>
    </row>
    <row r="4170" spans="3:13" s="343" customFormat="1" x14ac:dyDescent="0.3">
      <c r="C4170" s="32"/>
      <c r="J4170" s="54"/>
      <c r="K4170" s="54"/>
      <c r="L4170" s="54"/>
      <c r="M4170" s="54"/>
    </row>
    <row r="4171" spans="3:13" s="343" customFormat="1" x14ac:dyDescent="0.3">
      <c r="C4171" s="32"/>
      <c r="J4171" s="54"/>
      <c r="K4171" s="54"/>
      <c r="L4171" s="54"/>
      <c r="M4171" s="54"/>
    </row>
    <row r="4172" spans="3:13" s="343" customFormat="1" x14ac:dyDescent="0.3">
      <c r="C4172" s="32"/>
      <c r="J4172" s="54"/>
      <c r="K4172" s="54"/>
      <c r="L4172" s="54"/>
      <c r="M4172" s="54"/>
    </row>
    <row r="4173" spans="3:13" s="343" customFormat="1" x14ac:dyDescent="0.3">
      <c r="C4173" s="32"/>
      <c r="J4173" s="54"/>
      <c r="K4173" s="54"/>
      <c r="L4173" s="54"/>
      <c r="M4173" s="54"/>
    </row>
    <row r="4174" spans="3:13" s="343" customFormat="1" x14ac:dyDescent="0.3">
      <c r="C4174" s="32"/>
      <c r="J4174" s="54"/>
      <c r="K4174" s="54"/>
      <c r="L4174" s="54"/>
      <c r="M4174" s="54"/>
    </row>
    <row r="4175" spans="3:13" s="343" customFormat="1" x14ac:dyDescent="0.3">
      <c r="C4175" s="32"/>
      <c r="J4175" s="54"/>
      <c r="K4175" s="54"/>
      <c r="L4175" s="54"/>
      <c r="M4175" s="54"/>
    </row>
    <row r="4176" spans="3:13" s="343" customFormat="1" x14ac:dyDescent="0.3">
      <c r="C4176" s="32"/>
      <c r="J4176" s="54"/>
      <c r="K4176" s="54"/>
      <c r="L4176" s="54"/>
      <c r="M4176" s="54"/>
    </row>
    <row r="4177" spans="3:13" s="343" customFormat="1" x14ac:dyDescent="0.3">
      <c r="C4177" s="32"/>
      <c r="J4177" s="54"/>
      <c r="K4177" s="54"/>
      <c r="L4177" s="54"/>
      <c r="M4177" s="54"/>
    </row>
    <row r="4178" spans="3:13" s="343" customFormat="1" x14ac:dyDescent="0.3">
      <c r="C4178" s="32"/>
      <c r="J4178" s="54"/>
      <c r="K4178" s="54"/>
      <c r="L4178" s="54"/>
      <c r="M4178" s="54"/>
    </row>
    <row r="4179" spans="3:13" s="343" customFormat="1" x14ac:dyDescent="0.3">
      <c r="C4179" s="32"/>
      <c r="J4179" s="54"/>
      <c r="K4179" s="54"/>
      <c r="L4179" s="54"/>
      <c r="M4179" s="54"/>
    </row>
    <row r="4180" spans="3:13" s="343" customFormat="1" x14ac:dyDescent="0.3">
      <c r="C4180" s="32"/>
      <c r="J4180" s="54"/>
      <c r="K4180" s="54"/>
      <c r="L4180" s="54"/>
      <c r="M4180" s="54"/>
    </row>
    <row r="4181" spans="3:13" s="343" customFormat="1" x14ac:dyDescent="0.3">
      <c r="C4181" s="32"/>
      <c r="J4181" s="54"/>
      <c r="K4181" s="54"/>
      <c r="L4181" s="54"/>
      <c r="M4181" s="54"/>
    </row>
    <row r="4182" spans="3:13" s="343" customFormat="1" x14ac:dyDescent="0.3">
      <c r="C4182" s="32"/>
      <c r="J4182" s="54"/>
      <c r="K4182" s="54"/>
      <c r="L4182" s="54"/>
      <c r="M4182" s="54"/>
    </row>
    <row r="4183" spans="3:13" s="343" customFormat="1" x14ac:dyDescent="0.3">
      <c r="C4183" s="32"/>
      <c r="J4183" s="54"/>
      <c r="K4183" s="54"/>
      <c r="L4183" s="54"/>
      <c r="M4183" s="54"/>
    </row>
    <row r="4184" spans="3:13" s="343" customFormat="1" x14ac:dyDescent="0.3">
      <c r="C4184" s="32"/>
      <c r="J4184" s="54"/>
      <c r="K4184" s="54"/>
      <c r="L4184" s="54"/>
      <c r="M4184" s="54"/>
    </row>
    <row r="4185" spans="3:13" s="343" customFormat="1" x14ac:dyDescent="0.3">
      <c r="C4185" s="32"/>
      <c r="J4185" s="54"/>
      <c r="K4185" s="54"/>
      <c r="L4185" s="54"/>
      <c r="M4185" s="54"/>
    </row>
    <row r="4186" spans="3:13" s="343" customFormat="1" x14ac:dyDescent="0.3">
      <c r="C4186" s="32"/>
      <c r="J4186" s="54"/>
      <c r="K4186" s="54"/>
      <c r="L4186" s="54"/>
      <c r="M4186" s="54"/>
    </row>
    <row r="4187" spans="3:13" s="343" customFormat="1" x14ac:dyDescent="0.3">
      <c r="C4187" s="32"/>
      <c r="J4187" s="54"/>
      <c r="K4187" s="54"/>
      <c r="L4187" s="54"/>
      <c r="M4187" s="54"/>
    </row>
    <row r="4188" spans="3:13" s="343" customFormat="1" x14ac:dyDescent="0.3">
      <c r="C4188" s="32"/>
      <c r="J4188" s="54"/>
      <c r="K4188" s="54"/>
      <c r="L4188" s="54"/>
      <c r="M4188" s="54"/>
    </row>
    <row r="4189" spans="3:13" s="343" customFormat="1" x14ac:dyDescent="0.3">
      <c r="C4189" s="32"/>
      <c r="J4189" s="54"/>
      <c r="K4189" s="54"/>
      <c r="L4189" s="54"/>
      <c r="M4189" s="54"/>
    </row>
    <row r="4190" spans="3:13" s="343" customFormat="1" x14ac:dyDescent="0.3">
      <c r="C4190" s="32"/>
      <c r="J4190" s="54"/>
      <c r="K4190" s="54"/>
      <c r="L4190" s="54"/>
      <c r="M4190" s="54"/>
    </row>
    <row r="4191" spans="3:13" s="343" customFormat="1" x14ac:dyDescent="0.3">
      <c r="C4191" s="32"/>
      <c r="J4191" s="54"/>
      <c r="K4191" s="54"/>
      <c r="L4191" s="54"/>
      <c r="M4191" s="54"/>
    </row>
    <row r="4192" spans="3:13" s="343" customFormat="1" x14ac:dyDescent="0.3">
      <c r="C4192" s="32"/>
      <c r="J4192" s="54"/>
      <c r="K4192" s="54"/>
      <c r="L4192" s="54"/>
      <c r="M4192" s="54"/>
    </row>
    <row r="4193" spans="3:13" s="343" customFormat="1" x14ac:dyDescent="0.3">
      <c r="C4193" s="32"/>
      <c r="J4193" s="54"/>
      <c r="K4193" s="54"/>
      <c r="L4193" s="54"/>
      <c r="M4193" s="54"/>
    </row>
    <row r="4194" spans="3:13" s="343" customFormat="1" x14ac:dyDescent="0.3">
      <c r="C4194" s="32"/>
      <c r="J4194" s="54"/>
      <c r="K4194" s="54"/>
      <c r="L4194" s="54"/>
      <c r="M4194" s="54"/>
    </row>
    <row r="4195" spans="3:13" s="343" customFormat="1" x14ac:dyDescent="0.3">
      <c r="C4195" s="32"/>
      <c r="J4195" s="54"/>
      <c r="K4195" s="54"/>
      <c r="L4195" s="54"/>
      <c r="M4195" s="54"/>
    </row>
    <row r="4196" spans="3:13" s="343" customFormat="1" x14ac:dyDescent="0.3">
      <c r="C4196" s="32"/>
      <c r="J4196" s="54"/>
      <c r="K4196" s="54"/>
      <c r="L4196" s="54"/>
      <c r="M4196" s="54"/>
    </row>
    <row r="4197" spans="3:13" s="343" customFormat="1" x14ac:dyDescent="0.3">
      <c r="C4197" s="32"/>
      <c r="J4197" s="54"/>
      <c r="K4197" s="54"/>
      <c r="L4197" s="54"/>
      <c r="M4197" s="54"/>
    </row>
    <row r="4198" spans="3:13" s="343" customFormat="1" x14ac:dyDescent="0.3">
      <c r="C4198" s="32"/>
      <c r="J4198" s="54"/>
      <c r="K4198" s="54"/>
      <c r="L4198" s="54"/>
      <c r="M4198" s="54"/>
    </row>
    <row r="4199" spans="3:13" s="343" customFormat="1" x14ac:dyDescent="0.3">
      <c r="C4199" s="32"/>
      <c r="J4199" s="54"/>
      <c r="K4199" s="54"/>
      <c r="L4199" s="54"/>
      <c r="M4199" s="54"/>
    </row>
    <row r="4200" spans="3:13" s="343" customFormat="1" x14ac:dyDescent="0.3">
      <c r="C4200" s="32"/>
      <c r="J4200" s="54"/>
      <c r="K4200" s="54"/>
      <c r="L4200" s="54"/>
      <c r="M4200" s="54"/>
    </row>
    <row r="4201" spans="3:13" s="343" customFormat="1" x14ac:dyDescent="0.3">
      <c r="C4201" s="32"/>
      <c r="J4201" s="54"/>
      <c r="K4201" s="54"/>
      <c r="L4201" s="54"/>
      <c r="M4201" s="54"/>
    </row>
    <row r="4202" spans="3:13" s="343" customFormat="1" x14ac:dyDescent="0.3">
      <c r="C4202" s="32"/>
      <c r="J4202" s="54"/>
      <c r="K4202" s="54"/>
      <c r="L4202" s="54"/>
      <c r="M4202" s="54"/>
    </row>
    <row r="4203" spans="3:13" s="343" customFormat="1" x14ac:dyDescent="0.3">
      <c r="C4203" s="32"/>
      <c r="J4203" s="54"/>
      <c r="K4203" s="54"/>
      <c r="L4203" s="54"/>
      <c r="M4203" s="54"/>
    </row>
    <row r="4204" spans="3:13" s="343" customFormat="1" x14ac:dyDescent="0.3">
      <c r="C4204" s="32"/>
      <c r="J4204" s="54"/>
      <c r="K4204" s="54"/>
      <c r="L4204" s="54"/>
      <c r="M4204" s="54"/>
    </row>
    <row r="4205" spans="3:13" s="343" customFormat="1" x14ac:dyDescent="0.3">
      <c r="C4205" s="32"/>
      <c r="J4205" s="54"/>
      <c r="K4205" s="54"/>
      <c r="L4205" s="54"/>
      <c r="M4205" s="54"/>
    </row>
    <row r="4206" spans="3:13" s="343" customFormat="1" x14ac:dyDescent="0.3">
      <c r="C4206" s="32"/>
      <c r="J4206" s="54"/>
      <c r="K4206" s="54"/>
      <c r="L4206" s="54"/>
      <c r="M4206" s="54"/>
    </row>
    <row r="4207" spans="3:13" s="343" customFormat="1" x14ac:dyDescent="0.3">
      <c r="C4207" s="32"/>
      <c r="J4207" s="54"/>
      <c r="K4207" s="54"/>
      <c r="L4207" s="54"/>
      <c r="M4207" s="54"/>
    </row>
    <row r="4208" spans="3:13" s="343" customFormat="1" x14ac:dyDescent="0.3">
      <c r="C4208" s="32"/>
      <c r="J4208" s="54"/>
      <c r="K4208" s="54"/>
      <c r="L4208" s="54"/>
      <c r="M4208" s="54"/>
    </row>
    <row r="4209" spans="3:13" s="343" customFormat="1" x14ac:dyDescent="0.3">
      <c r="C4209" s="32"/>
      <c r="J4209" s="54"/>
      <c r="K4209" s="54"/>
      <c r="L4209" s="54"/>
      <c r="M4209" s="54"/>
    </row>
    <row r="4210" spans="3:13" s="343" customFormat="1" x14ac:dyDescent="0.3">
      <c r="C4210" s="32"/>
      <c r="J4210" s="54"/>
      <c r="K4210" s="54"/>
      <c r="L4210" s="54"/>
      <c r="M4210" s="54"/>
    </row>
    <row r="4211" spans="3:13" s="343" customFormat="1" x14ac:dyDescent="0.3">
      <c r="C4211" s="32"/>
      <c r="J4211" s="54"/>
      <c r="K4211" s="54"/>
      <c r="L4211" s="54"/>
      <c r="M4211" s="54"/>
    </row>
    <row r="4212" spans="3:13" s="343" customFormat="1" x14ac:dyDescent="0.3">
      <c r="C4212" s="32"/>
      <c r="J4212" s="54"/>
      <c r="K4212" s="54"/>
      <c r="L4212" s="54"/>
      <c r="M4212" s="54"/>
    </row>
    <row r="4213" spans="3:13" s="343" customFormat="1" x14ac:dyDescent="0.3">
      <c r="C4213" s="32"/>
      <c r="J4213" s="54"/>
      <c r="K4213" s="54"/>
      <c r="L4213" s="54"/>
      <c r="M4213" s="54"/>
    </row>
    <row r="4214" spans="3:13" s="343" customFormat="1" x14ac:dyDescent="0.3">
      <c r="C4214" s="32"/>
      <c r="J4214" s="54"/>
      <c r="K4214" s="54"/>
      <c r="L4214" s="54"/>
      <c r="M4214" s="54"/>
    </row>
    <row r="4215" spans="3:13" s="343" customFormat="1" x14ac:dyDescent="0.3">
      <c r="C4215" s="32"/>
      <c r="J4215" s="54"/>
      <c r="K4215" s="54"/>
      <c r="L4215" s="54"/>
      <c r="M4215" s="54"/>
    </row>
    <row r="4216" spans="3:13" s="343" customFormat="1" x14ac:dyDescent="0.3">
      <c r="C4216" s="32"/>
      <c r="J4216" s="54"/>
      <c r="K4216" s="54"/>
      <c r="L4216" s="54"/>
      <c r="M4216" s="54"/>
    </row>
    <row r="4217" spans="3:13" s="343" customFormat="1" x14ac:dyDescent="0.3">
      <c r="C4217" s="32"/>
      <c r="J4217" s="54"/>
      <c r="K4217" s="54"/>
      <c r="L4217" s="54"/>
      <c r="M4217" s="54"/>
    </row>
    <row r="4218" spans="3:13" s="343" customFormat="1" x14ac:dyDescent="0.3">
      <c r="C4218" s="32"/>
      <c r="J4218" s="54"/>
      <c r="K4218" s="54"/>
      <c r="L4218" s="54"/>
      <c r="M4218" s="54"/>
    </row>
    <row r="4219" spans="3:13" s="343" customFormat="1" x14ac:dyDescent="0.3">
      <c r="C4219" s="32"/>
      <c r="J4219" s="54"/>
      <c r="K4219" s="54"/>
      <c r="L4219" s="54"/>
      <c r="M4219" s="54"/>
    </row>
    <row r="4220" spans="3:13" s="343" customFormat="1" x14ac:dyDescent="0.3">
      <c r="C4220" s="32"/>
      <c r="J4220" s="54"/>
      <c r="K4220" s="54"/>
      <c r="L4220" s="54"/>
      <c r="M4220" s="54"/>
    </row>
    <row r="4221" spans="3:13" s="343" customFormat="1" x14ac:dyDescent="0.3">
      <c r="C4221" s="32"/>
      <c r="J4221" s="54"/>
      <c r="K4221" s="54"/>
      <c r="L4221" s="54"/>
      <c r="M4221" s="54"/>
    </row>
    <row r="4222" spans="3:13" s="343" customFormat="1" x14ac:dyDescent="0.3">
      <c r="C4222" s="32"/>
      <c r="J4222" s="54"/>
      <c r="K4222" s="54"/>
      <c r="L4222" s="54"/>
      <c r="M4222" s="54"/>
    </row>
    <row r="4223" spans="3:13" s="343" customFormat="1" x14ac:dyDescent="0.3">
      <c r="C4223" s="32"/>
      <c r="J4223" s="54"/>
      <c r="K4223" s="54"/>
      <c r="L4223" s="54"/>
      <c r="M4223" s="54"/>
    </row>
    <row r="4224" spans="3:13" s="343" customFormat="1" x14ac:dyDescent="0.3">
      <c r="C4224" s="32"/>
      <c r="J4224" s="54"/>
      <c r="K4224" s="54"/>
      <c r="L4224" s="54"/>
      <c r="M4224" s="54"/>
    </row>
    <row r="4225" spans="3:13" s="343" customFormat="1" x14ac:dyDescent="0.3">
      <c r="C4225" s="32"/>
      <c r="J4225" s="54"/>
      <c r="K4225" s="54"/>
      <c r="L4225" s="54"/>
      <c r="M4225" s="54"/>
    </row>
    <row r="4226" spans="3:13" s="343" customFormat="1" x14ac:dyDescent="0.3">
      <c r="C4226" s="32"/>
      <c r="J4226" s="54"/>
      <c r="K4226" s="54"/>
      <c r="L4226" s="54"/>
      <c r="M4226" s="54"/>
    </row>
    <row r="4227" spans="3:13" s="343" customFormat="1" x14ac:dyDescent="0.3">
      <c r="C4227" s="32"/>
      <c r="J4227" s="54"/>
      <c r="K4227" s="54"/>
      <c r="L4227" s="54"/>
      <c r="M4227" s="54"/>
    </row>
    <row r="4228" spans="3:13" s="343" customFormat="1" x14ac:dyDescent="0.3">
      <c r="C4228" s="32"/>
      <c r="J4228" s="54"/>
      <c r="K4228" s="54"/>
      <c r="L4228" s="54"/>
      <c r="M4228" s="54"/>
    </row>
    <row r="4229" spans="3:13" s="343" customFormat="1" x14ac:dyDescent="0.3">
      <c r="C4229" s="32"/>
      <c r="J4229" s="54"/>
      <c r="K4229" s="54"/>
      <c r="L4229" s="54"/>
      <c r="M4229" s="54"/>
    </row>
    <row r="4230" spans="3:13" s="343" customFormat="1" x14ac:dyDescent="0.3">
      <c r="C4230" s="32"/>
      <c r="J4230" s="54"/>
      <c r="K4230" s="54"/>
      <c r="L4230" s="54"/>
      <c r="M4230" s="54"/>
    </row>
    <row r="4231" spans="3:13" s="343" customFormat="1" x14ac:dyDescent="0.3">
      <c r="C4231" s="32"/>
      <c r="J4231" s="54"/>
      <c r="K4231" s="54"/>
      <c r="L4231" s="54"/>
      <c r="M4231" s="54"/>
    </row>
    <row r="4232" spans="3:13" s="343" customFormat="1" x14ac:dyDescent="0.3">
      <c r="C4232" s="32"/>
      <c r="J4232" s="54"/>
      <c r="K4232" s="54"/>
      <c r="L4232" s="54"/>
      <c r="M4232" s="54"/>
    </row>
    <row r="4233" spans="3:13" s="343" customFormat="1" x14ac:dyDescent="0.3">
      <c r="C4233" s="32"/>
      <c r="J4233" s="54"/>
      <c r="K4233" s="54"/>
      <c r="L4233" s="54"/>
      <c r="M4233" s="54"/>
    </row>
    <row r="4234" spans="3:13" s="343" customFormat="1" x14ac:dyDescent="0.3">
      <c r="C4234" s="32"/>
      <c r="J4234" s="54"/>
      <c r="K4234" s="54"/>
      <c r="L4234" s="54"/>
      <c r="M4234" s="54"/>
    </row>
    <row r="4235" spans="3:13" s="343" customFormat="1" x14ac:dyDescent="0.3">
      <c r="C4235" s="32"/>
      <c r="J4235" s="54"/>
      <c r="K4235" s="54"/>
      <c r="L4235" s="54"/>
      <c r="M4235" s="54"/>
    </row>
    <row r="4236" spans="3:13" s="343" customFormat="1" x14ac:dyDescent="0.3">
      <c r="C4236" s="32"/>
      <c r="J4236" s="54"/>
      <c r="K4236" s="54"/>
      <c r="L4236" s="54"/>
      <c r="M4236" s="54"/>
    </row>
    <row r="4237" spans="3:13" s="343" customFormat="1" x14ac:dyDescent="0.3">
      <c r="C4237" s="32"/>
      <c r="J4237" s="54"/>
      <c r="K4237" s="54"/>
      <c r="L4237" s="54"/>
      <c r="M4237" s="54"/>
    </row>
    <row r="4238" spans="3:13" s="343" customFormat="1" x14ac:dyDescent="0.3">
      <c r="C4238" s="32"/>
      <c r="J4238" s="54"/>
      <c r="K4238" s="54"/>
      <c r="L4238" s="54"/>
      <c r="M4238" s="54"/>
    </row>
    <row r="4239" spans="3:13" s="343" customFormat="1" x14ac:dyDescent="0.3">
      <c r="C4239" s="32"/>
      <c r="J4239" s="54"/>
      <c r="K4239" s="54"/>
      <c r="L4239" s="54"/>
      <c r="M4239" s="54"/>
    </row>
    <row r="4240" spans="3:13" s="343" customFormat="1" x14ac:dyDescent="0.3">
      <c r="C4240" s="32"/>
      <c r="J4240" s="54"/>
      <c r="K4240" s="54"/>
      <c r="L4240" s="54"/>
      <c r="M4240" s="54"/>
    </row>
    <row r="4241" spans="3:13" s="343" customFormat="1" x14ac:dyDescent="0.3">
      <c r="C4241" s="32"/>
      <c r="J4241" s="54"/>
      <c r="K4241" s="54"/>
      <c r="L4241" s="54"/>
      <c r="M4241" s="54"/>
    </row>
    <row r="4242" spans="3:13" s="343" customFormat="1" x14ac:dyDescent="0.3">
      <c r="C4242" s="32"/>
      <c r="J4242" s="54"/>
      <c r="K4242" s="54"/>
      <c r="L4242" s="54"/>
      <c r="M4242" s="54"/>
    </row>
    <row r="4243" spans="3:13" s="343" customFormat="1" x14ac:dyDescent="0.3">
      <c r="C4243" s="32"/>
      <c r="J4243" s="54"/>
      <c r="K4243" s="54"/>
      <c r="L4243" s="54"/>
      <c r="M4243" s="54"/>
    </row>
    <row r="4244" spans="3:13" s="343" customFormat="1" x14ac:dyDescent="0.3">
      <c r="C4244" s="32"/>
      <c r="J4244" s="54"/>
      <c r="K4244" s="54"/>
      <c r="L4244" s="54"/>
      <c r="M4244" s="54"/>
    </row>
    <row r="4245" spans="3:13" s="343" customFormat="1" x14ac:dyDescent="0.3">
      <c r="C4245" s="32"/>
      <c r="J4245" s="54"/>
      <c r="K4245" s="54"/>
      <c r="L4245" s="54"/>
      <c r="M4245" s="54"/>
    </row>
    <row r="4246" spans="3:13" s="343" customFormat="1" x14ac:dyDescent="0.3">
      <c r="C4246" s="32"/>
      <c r="J4246" s="54"/>
      <c r="K4246" s="54"/>
      <c r="L4246" s="54"/>
      <c r="M4246" s="54"/>
    </row>
    <row r="4247" spans="3:13" s="343" customFormat="1" x14ac:dyDescent="0.3">
      <c r="C4247" s="32"/>
      <c r="J4247" s="54"/>
      <c r="K4247" s="54"/>
      <c r="L4247" s="54"/>
      <c r="M4247" s="54"/>
    </row>
    <row r="4248" spans="3:13" s="343" customFormat="1" x14ac:dyDescent="0.3">
      <c r="C4248" s="32"/>
      <c r="J4248" s="54"/>
      <c r="K4248" s="54"/>
      <c r="L4248" s="54"/>
      <c r="M4248" s="54"/>
    </row>
    <row r="4249" spans="3:13" s="343" customFormat="1" x14ac:dyDescent="0.3">
      <c r="C4249" s="32"/>
      <c r="J4249" s="54"/>
      <c r="K4249" s="54"/>
      <c r="L4249" s="54"/>
      <c r="M4249" s="54"/>
    </row>
    <row r="4250" spans="3:13" s="343" customFormat="1" x14ac:dyDescent="0.3">
      <c r="C4250" s="32"/>
      <c r="J4250" s="54"/>
      <c r="K4250" s="54"/>
      <c r="L4250" s="54"/>
      <c r="M4250" s="54"/>
    </row>
    <row r="4251" spans="3:13" s="343" customFormat="1" x14ac:dyDescent="0.3">
      <c r="C4251" s="32"/>
      <c r="J4251" s="54"/>
      <c r="K4251" s="54"/>
      <c r="L4251" s="54"/>
      <c r="M4251" s="54"/>
    </row>
    <row r="4252" spans="3:13" s="343" customFormat="1" x14ac:dyDescent="0.3">
      <c r="C4252" s="32"/>
      <c r="J4252" s="54"/>
      <c r="K4252" s="54"/>
      <c r="L4252" s="54"/>
      <c r="M4252" s="54"/>
    </row>
    <row r="4253" spans="3:13" s="343" customFormat="1" x14ac:dyDescent="0.3">
      <c r="C4253" s="32"/>
      <c r="J4253" s="54"/>
      <c r="K4253" s="54"/>
      <c r="L4253" s="54"/>
      <c r="M4253" s="54"/>
    </row>
    <row r="4254" spans="3:13" s="343" customFormat="1" x14ac:dyDescent="0.3">
      <c r="C4254" s="32"/>
      <c r="J4254" s="54"/>
      <c r="K4254" s="54"/>
      <c r="L4254" s="54"/>
      <c r="M4254" s="54"/>
    </row>
    <row r="4255" spans="3:13" s="343" customFormat="1" x14ac:dyDescent="0.3">
      <c r="C4255" s="32"/>
      <c r="J4255" s="54"/>
      <c r="K4255" s="54"/>
      <c r="L4255" s="54"/>
      <c r="M4255" s="54"/>
    </row>
    <row r="4256" spans="3:13" s="343" customFormat="1" x14ac:dyDescent="0.3">
      <c r="C4256" s="32"/>
      <c r="J4256" s="54"/>
      <c r="K4256" s="54"/>
      <c r="L4256" s="54"/>
      <c r="M4256" s="54"/>
    </row>
    <row r="4257" spans="3:13" s="343" customFormat="1" x14ac:dyDescent="0.3">
      <c r="C4257" s="32"/>
      <c r="J4257" s="54"/>
      <c r="K4257" s="54"/>
      <c r="L4257" s="54"/>
      <c r="M4257" s="54"/>
    </row>
    <row r="4258" spans="3:13" s="343" customFormat="1" x14ac:dyDescent="0.3">
      <c r="C4258" s="32"/>
      <c r="J4258" s="54"/>
      <c r="K4258" s="54"/>
      <c r="L4258" s="54"/>
      <c r="M4258" s="54"/>
    </row>
    <row r="4259" spans="3:13" s="343" customFormat="1" x14ac:dyDescent="0.3">
      <c r="C4259" s="32"/>
      <c r="J4259" s="54"/>
      <c r="K4259" s="54"/>
      <c r="L4259" s="54"/>
      <c r="M4259" s="54"/>
    </row>
    <row r="4260" spans="3:13" s="343" customFormat="1" x14ac:dyDescent="0.3">
      <c r="C4260" s="32"/>
      <c r="J4260" s="54"/>
      <c r="K4260" s="54"/>
      <c r="L4260" s="54"/>
      <c r="M4260" s="54"/>
    </row>
    <row r="4261" spans="3:13" s="343" customFormat="1" x14ac:dyDescent="0.3">
      <c r="C4261" s="32"/>
      <c r="J4261" s="54"/>
      <c r="K4261" s="54"/>
      <c r="L4261" s="54"/>
      <c r="M4261" s="54"/>
    </row>
    <row r="4262" spans="3:13" s="343" customFormat="1" x14ac:dyDescent="0.3">
      <c r="C4262" s="32"/>
      <c r="J4262" s="54"/>
      <c r="K4262" s="54"/>
      <c r="L4262" s="54"/>
      <c r="M4262" s="54"/>
    </row>
    <row r="4263" spans="3:13" s="343" customFormat="1" x14ac:dyDescent="0.3">
      <c r="C4263" s="32"/>
      <c r="J4263" s="54"/>
      <c r="K4263" s="54"/>
      <c r="L4263" s="54"/>
      <c r="M4263" s="54"/>
    </row>
    <row r="4264" spans="3:13" s="343" customFormat="1" x14ac:dyDescent="0.3">
      <c r="C4264" s="32"/>
      <c r="J4264" s="54"/>
      <c r="K4264" s="54"/>
      <c r="L4264" s="54"/>
      <c r="M4264" s="54"/>
    </row>
    <row r="4265" spans="3:13" s="343" customFormat="1" x14ac:dyDescent="0.3">
      <c r="C4265" s="32"/>
      <c r="J4265" s="54"/>
      <c r="K4265" s="54"/>
      <c r="L4265" s="54"/>
      <c r="M4265" s="54"/>
    </row>
    <row r="4266" spans="3:13" s="343" customFormat="1" x14ac:dyDescent="0.3">
      <c r="C4266" s="32"/>
      <c r="J4266" s="54"/>
      <c r="K4266" s="54"/>
      <c r="L4266" s="54"/>
      <c r="M4266" s="54"/>
    </row>
    <row r="4267" spans="3:13" s="343" customFormat="1" x14ac:dyDescent="0.3">
      <c r="C4267" s="32"/>
      <c r="J4267" s="54"/>
      <c r="K4267" s="54"/>
      <c r="L4267" s="54"/>
      <c r="M4267" s="54"/>
    </row>
    <row r="4268" spans="3:13" s="343" customFormat="1" x14ac:dyDescent="0.3">
      <c r="C4268" s="32"/>
      <c r="J4268" s="54"/>
      <c r="K4268" s="54"/>
      <c r="L4268" s="54"/>
      <c r="M4268" s="54"/>
    </row>
    <row r="4269" spans="3:13" s="343" customFormat="1" x14ac:dyDescent="0.3">
      <c r="C4269" s="32"/>
      <c r="J4269" s="54"/>
      <c r="K4269" s="54"/>
      <c r="L4269" s="54"/>
      <c r="M4269" s="54"/>
    </row>
    <row r="4270" spans="3:13" s="343" customFormat="1" x14ac:dyDescent="0.3">
      <c r="C4270" s="32"/>
      <c r="J4270" s="54"/>
      <c r="K4270" s="54"/>
      <c r="L4270" s="54"/>
      <c r="M4270" s="54"/>
    </row>
    <row r="4271" spans="3:13" s="343" customFormat="1" x14ac:dyDescent="0.3">
      <c r="C4271" s="32"/>
      <c r="J4271" s="54"/>
      <c r="K4271" s="54"/>
      <c r="L4271" s="54"/>
      <c r="M4271" s="54"/>
    </row>
    <row r="4272" spans="3:13" s="343" customFormat="1" x14ac:dyDescent="0.3">
      <c r="C4272" s="32"/>
      <c r="J4272" s="54"/>
      <c r="K4272" s="54"/>
      <c r="L4272" s="54"/>
      <c r="M4272" s="54"/>
    </row>
    <row r="4273" spans="3:13" s="343" customFormat="1" x14ac:dyDescent="0.3">
      <c r="C4273" s="32"/>
      <c r="J4273" s="54"/>
      <c r="K4273" s="54"/>
      <c r="L4273" s="54"/>
      <c r="M4273" s="54"/>
    </row>
    <row r="4274" spans="3:13" s="343" customFormat="1" x14ac:dyDescent="0.3">
      <c r="C4274" s="32"/>
      <c r="J4274" s="54"/>
      <c r="K4274" s="54"/>
      <c r="L4274" s="54"/>
      <c r="M4274" s="54"/>
    </row>
    <row r="4275" spans="3:13" s="343" customFormat="1" x14ac:dyDescent="0.3">
      <c r="C4275" s="32"/>
      <c r="J4275" s="54"/>
      <c r="K4275" s="54"/>
      <c r="L4275" s="54"/>
      <c r="M4275" s="54"/>
    </row>
    <row r="4276" spans="3:13" s="343" customFormat="1" x14ac:dyDescent="0.3">
      <c r="C4276" s="32"/>
      <c r="J4276" s="54"/>
      <c r="K4276" s="54"/>
      <c r="L4276" s="54"/>
      <c r="M4276" s="54"/>
    </row>
    <row r="4277" spans="3:13" s="343" customFormat="1" x14ac:dyDescent="0.3">
      <c r="C4277" s="32"/>
      <c r="J4277" s="54"/>
      <c r="K4277" s="54"/>
      <c r="L4277" s="54"/>
      <c r="M4277" s="54"/>
    </row>
    <row r="4278" spans="3:13" s="343" customFormat="1" x14ac:dyDescent="0.3">
      <c r="C4278" s="32"/>
      <c r="J4278" s="54"/>
      <c r="K4278" s="54"/>
      <c r="L4278" s="54"/>
      <c r="M4278" s="54"/>
    </row>
    <row r="4279" spans="3:13" s="343" customFormat="1" x14ac:dyDescent="0.3">
      <c r="C4279" s="32"/>
      <c r="J4279" s="54"/>
      <c r="K4279" s="54"/>
      <c r="L4279" s="54"/>
      <c r="M4279" s="54"/>
    </row>
    <row r="4280" spans="3:13" s="343" customFormat="1" x14ac:dyDescent="0.3">
      <c r="C4280" s="32"/>
      <c r="J4280" s="54"/>
      <c r="K4280" s="54"/>
      <c r="L4280" s="54"/>
      <c r="M4280" s="54"/>
    </row>
    <row r="4281" spans="3:13" s="343" customFormat="1" x14ac:dyDescent="0.3">
      <c r="C4281" s="32"/>
      <c r="J4281" s="54"/>
      <c r="K4281" s="54"/>
      <c r="L4281" s="54"/>
      <c r="M4281" s="54"/>
    </row>
    <row r="4282" spans="3:13" s="343" customFormat="1" x14ac:dyDescent="0.3">
      <c r="C4282" s="32"/>
      <c r="J4282" s="54"/>
      <c r="K4282" s="54"/>
      <c r="L4282" s="54"/>
      <c r="M4282" s="54"/>
    </row>
    <row r="4283" spans="3:13" s="343" customFormat="1" x14ac:dyDescent="0.3">
      <c r="C4283" s="32"/>
      <c r="J4283" s="54"/>
      <c r="K4283" s="54"/>
      <c r="L4283" s="54"/>
      <c r="M4283" s="54"/>
    </row>
    <row r="4284" spans="3:13" s="343" customFormat="1" x14ac:dyDescent="0.3">
      <c r="C4284" s="32"/>
      <c r="J4284" s="54"/>
      <c r="K4284" s="54"/>
      <c r="L4284" s="54"/>
      <c r="M4284" s="54"/>
    </row>
    <row r="4285" spans="3:13" s="343" customFormat="1" x14ac:dyDescent="0.3">
      <c r="C4285" s="32"/>
      <c r="J4285" s="54"/>
      <c r="K4285" s="54"/>
      <c r="L4285" s="54"/>
      <c r="M4285" s="54"/>
    </row>
    <row r="4286" spans="3:13" s="343" customFormat="1" x14ac:dyDescent="0.3">
      <c r="C4286" s="32"/>
      <c r="J4286" s="54"/>
      <c r="K4286" s="54"/>
      <c r="L4286" s="54"/>
      <c r="M4286" s="54"/>
    </row>
    <row r="4287" spans="3:13" s="343" customFormat="1" x14ac:dyDescent="0.3">
      <c r="C4287" s="32"/>
      <c r="J4287" s="54"/>
      <c r="K4287" s="54"/>
      <c r="L4287" s="54"/>
      <c r="M4287" s="54"/>
    </row>
    <row r="4288" spans="3:13" s="343" customFormat="1" x14ac:dyDescent="0.3">
      <c r="C4288" s="32"/>
      <c r="J4288" s="54"/>
      <c r="K4288" s="54"/>
      <c r="L4288" s="54"/>
      <c r="M4288" s="54"/>
    </row>
    <row r="4289" spans="3:13" s="343" customFormat="1" x14ac:dyDescent="0.3">
      <c r="C4289" s="32"/>
      <c r="J4289" s="54"/>
      <c r="K4289" s="54"/>
      <c r="L4289" s="54"/>
      <c r="M4289" s="54"/>
    </row>
    <row r="4290" spans="3:13" s="343" customFormat="1" x14ac:dyDescent="0.3">
      <c r="C4290" s="32"/>
      <c r="J4290" s="54"/>
      <c r="K4290" s="54"/>
      <c r="L4290" s="54"/>
      <c r="M4290" s="54"/>
    </row>
    <row r="4291" spans="3:13" s="343" customFormat="1" x14ac:dyDescent="0.3">
      <c r="C4291" s="32"/>
      <c r="J4291" s="54"/>
      <c r="K4291" s="54"/>
      <c r="L4291" s="54"/>
      <c r="M4291" s="54"/>
    </row>
    <row r="4292" spans="3:13" s="343" customFormat="1" x14ac:dyDescent="0.3">
      <c r="C4292" s="32"/>
      <c r="J4292" s="54"/>
      <c r="K4292" s="54"/>
      <c r="L4292" s="54"/>
      <c r="M4292" s="54"/>
    </row>
    <row r="4293" spans="3:13" s="343" customFormat="1" x14ac:dyDescent="0.3">
      <c r="C4293" s="32"/>
      <c r="J4293" s="54"/>
      <c r="K4293" s="54"/>
      <c r="L4293" s="54"/>
      <c r="M4293" s="54"/>
    </row>
    <row r="4294" spans="3:13" s="343" customFormat="1" x14ac:dyDescent="0.3">
      <c r="C4294" s="32"/>
      <c r="J4294" s="54"/>
      <c r="K4294" s="54"/>
      <c r="L4294" s="54"/>
      <c r="M4294" s="54"/>
    </row>
    <row r="4295" spans="3:13" s="343" customFormat="1" x14ac:dyDescent="0.3">
      <c r="C4295" s="32"/>
      <c r="J4295" s="54"/>
      <c r="K4295" s="54"/>
      <c r="L4295" s="54"/>
      <c r="M4295" s="54"/>
    </row>
    <row r="4296" spans="3:13" s="343" customFormat="1" x14ac:dyDescent="0.3">
      <c r="C4296" s="32"/>
      <c r="J4296" s="54"/>
      <c r="K4296" s="54"/>
      <c r="L4296" s="54"/>
      <c r="M4296" s="54"/>
    </row>
    <row r="4297" spans="3:13" s="343" customFormat="1" x14ac:dyDescent="0.3">
      <c r="C4297" s="32"/>
      <c r="J4297" s="54"/>
      <c r="K4297" s="54"/>
      <c r="L4297" s="54"/>
      <c r="M4297" s="54"/>
    </row>
    <row r="4298" spans="3:13" s="343" customFormat="1" x14ac:dyDescent="0.3">
      <c r="C4298" s="32"/>
      <c r="J4298" s="54"/>
      <c r="K4298" s="54"/>
      <c r="L4298" s="54"/>
      <c r="M4298" s="54"/>
    </row>
    <row r="4299" spans="3:13" s="343" customFormat="1" x14ac:dyDescent="0.3">
      <c r="C4299" s="32"/>
      <c r="J4299" s="54"/>
      <c r="K4299" s="54"/>
      <c r="L4299" s="54"/>
      <c r="M4299" s="54"/>
    </row>
    <row r="4300" spans="3:13" s="343" customFormat="1" x14ac:dyDescent="0.3">
      <c r="C4300" s="32"/>
      <c r="J4300" s="54"/>
      <c r="K4300" s="54"/>
      <c r="L4300" s="54"/>
      <c r="M4300" s="54"/>
    </row>
    <row r="4301" spans="3:13" s="343" customFormat="1" x14ac:dyDescent="0.3">
      <c r="C4301" s="32"/>
      <c r="J4301" s="54"/>
      <c r="K4301" s="54"/>
      <c r="L4301" s="54"/>
      <c r="M4301" s="54"/>
    </row>
    <row r="4302" spans="3:13" s="343" customFormat="1" x14ac:dyDescent="0.3">
      <c r="C4302" s="32"/>
      <c r="J4302" s="54"/>
      <c r="K4302" s="54"/>
      <c r="L4302" s="54"/>
      <c r="M4302" s="54"/>
    </row>
    <row r="4303" spans="3:13" s="343" customFormat="1" x14ac:dyDescent="0.3">
      <c r="C4303" s="32"/>
      <c r="J4303" s="54"/>
      <c r="K4303" s="54"/>
      <c r="L4303" s="54"/>
      <c r="M4303" s="54"/>
    </row>
    <row r="4304" spans="3:13" s="343" customFormat="1" x14ac:dyDescent="0.3">
      <c r="C4304" s="32"/>
      <c r="J4304" s="54"/>
      <c r="K4304" s="54"/>
      <c r="L4304" s="54"/>
      <c r="M4304" s="54"/>
    </row>
    <row r="4305" spans="3:13" s="343" customFormat="1" x14ac:dyDescent="0.3">
      <c r="C4305" s="32"/>
      <c r="J4305" s="54"/>
      <c r="K4305" s="54"/>
      <c r="L4305" s="54"/>
      <c r="M4305" s="54"/>
    </row>
    <row r="4306" spans="3:13" s="343" customFormat="1" x14ac:dyDescent="0.3">
      <c r="C4306" s="32"/>
      <c r="J4306" s="54"/>
      <c r="K4306" s="54"/>
      <c r="L4306" s="54"/>
      <c r="M4306" s="54"/>
    </row>
    <row r="4307" spans="3:13" s="343" customFormat="1" x14ac:dyDescent="0.3">
      <c r="C4307" s="32"/>
      <c r="J4307" s="54"/>
      <c r="K4307" s="54"/>
      <c r="L4307" s="54"/>
      <c r="M4307" s="54"/>
    </row>
    <row r="4308" spans="3:13" s="343" customFormat="1" x14ac:dyDescent="0.3">
      <c r="C4308" s="32"/>
      <c r="J4308" s="54"/>
      <c r="K4308" s="54"/>
      <c r="L4308" s="54"/>
      <c r="M4308" s="54"/>
    </row>
    <row r="4309" spans="3:13" s="343" customFormat="1" x14ac:dyDescent="0.3">
      <c r="C4309" s="32"/>
      <c r="J4309" s="54"/>
      <c r="K4309" s="54"/>
      <c r="L4309" s="54"/>
      <c r="M4309" s="54"/>
    </row>
    <row r="4310" spans="3:13" s="343" customFormat="1" x14ac:dyDescent="0.3">
      <c r="C4310" s="32"/>
      <c r="J4310" s="54"/>
      <c r="K4310" s="54"/>
      <c r="L4310" s="54"/>
      <c r="M4310" s="54"/>
    </row>
    <row r="4311" spans="3:13" s="343" customFormat="1" x14ac:dyDescent="0.3">
      <c r="C4311" s="32"/>
      <c r="J4311" s="54"/>
      <c r="K4311" s="54"/>
      <c r="L4311" s="54"/>
      <c r="M4311" s="54"/>
    </row>
    <row r="4312" spans="3:13" s="343" customFormat="1" x14ac:dyDescent="0.3">
      <c r="C4312" s="32"/>
      <c r="J4312" s="54"/>
      <c r="K4312" s="54"/>
      <c r="L4312" s="54"/>
      <c r="M4312" s="54"/>
    </row>
    <row r="4313" spans="3:13" s="343" customFormat="1" x14ac:dyDescent="0.3">
      <c r="C4313" s="32"/>
      <c r="J4313" s="54"/>
      <c r="K4313" s="54"/>
      <c r="L4313" s="54"/>
      <c r="M4313" s="54"/>
    </row>
    <row r="4314" spans="3:13" s="343" customFormat="1" x14ac:dyDescent="0.3">
      <c r="C4314" s="32"/>
      <c r="J4314" s="54"/>
      <c r="K4314" s="54"/>
      <c r="L4314" s="54"/>
      <c r="M4314" s="54"/>
    </row>
    <row r="4315" spans="3:13" s="343" customFormat="1" x14ac:dyDescent="0.3">
      <c r="C4315" s="32"/>
      <c r="J4315" s="54"/>
      <c r="K4315" s="54"/>
      <c r="L4315" s="54"/>
      <c r="M4315" s="54"/>
    </row>
    <row r="4316" spans="3:13" s="343" customFormat="1" x14ac:dyDescent="0.3">
      <c r="C4316" s="32"/>
      <c r="J4316" s="54"/>
      <c r="K4316" s="54"/>
      <c r="L4316" s="54"/>
      <c r="M4316" s="54"/>
    </row>
    <row r="4317" spans="3:13" s="343" customFormat="1" x14ac:dyDescent="0.3">
      <c r="C4317" s="32"/>
      <c r="J4317" s="54"/>
      <c r="K4317" s="54"/>
      <c r="L4317" s="54"/>
      <c r="M4317" s="54"/>
    </row>
    <row r="4318" spans="3:13" s="343" customFormat="1" x14ac:dyDescent="0.3">
      <c r="C4318" s="32"/>
      <c r="J4318" s="54"/>
      <c r="K4318" s="54"/>
      <c r="L4318" s="54"/>
      <c r="M4318" s="54"/>
    </row>
    <row r="4319" spans="3:13" s="343" customFormat="1" x14ac:dyDescent="0.3">
      <c r="C4319" s="32"/>
      <c r="J4319" s="54"/>
      <c r="K4319" s="54"/>
      <c r="L4319" s="54"/>
      <c r="M4319" s="54"/>
    </row>
    <row r="4320" spans="3:13" s="343" customFormat="1" x14ac:dyDescent="0.3">
      <c r="C4320" s="32"/>
      <c r="J4320" s="54"/>
      <c r="K4320" s="54"/>
      <c r="L4320" s="54"/>
      <c r="M4320" s="54"/>
    </row>
    <row r="4321" spans="3:13" s="343" customFormat="1" x14ac:dyDescent="0.3">
      <c r="C4321" s="32"/>
      <c r="J4321" s="54"/>
      <c r="K4321" s="54"/>
      <c r="L4321" s="54"/>
      <c r="M4321" s="54"/>
    </row>
    <row r="4322" spans="3:13" s="343" customFormat="1" x14ac:dyDescent="0.3">
      <c r="C4322" s="32"/>
      <c r="J4322" s="54"/>
      <c r="K4322" s="54"/>
      <c r="L4322" s="54"/>
      <c r="M4322" s="54"/>
    </row>
    <row r="4323" spans="3:13" s="343" customFormat="1" x14ac:dyDescent="0.3">
      <c r="C4323" s="32"/>
      <c r="J4323" s="54"/>
      <c r="K4323" s="54"/>
      <c r="L4323" s="54"/>
      <c r="M4323" s="54"/>
    </row>
    <row r="4324" spans="3:13" s="343" customFormat="1" x14ac:dyDescent="0.3">
      <c r="C4324" s="32"/>
      <c r="J4324" s="54"/>
      <c r="K4324" s="54"/>
      <c r="L4324" s="54"/>
      <c r="M4324" s="54"/>
    </row>
    <row r="4325" spans="3:13" s="343" customFormat="1" x14ac:dyDescent="0.3">
      <c r="C4325" s="32"/>
      <c r="J4325" s="54"/>
      <c r="K4325" s="54"/>
      <c r="L4325" s="54"/>
      <c r="M4325" s="54"/>
    </row>
    <row r="4326" spans="3:13" s="343" customFormat="1" x14ac:dyDescent="0.3">
      <c r="C4326" s="32"/>
      <c r="J4326" s="54"/>
      <c r="K4326" s="54"/>
      <c r="L4326" s="54"/>
      <c r="M4326" s="54"/>
    </row>
    <row r="4327" spans="3:13" s="343" customFormat="1" x14ac:dyDescent="0.3">
      <c r="C4327" s="32"/>
      <c r="J4327" s="54"/>
      <c r="K4327" s="54"/>
      <c r="L4327" s="54"/>
      <c r="M4327" s="54"/>
    </row>
    <row r="4328" spans="3:13" s="343" customFormat="1" x14ac:dyDescent="0.3">
      <c r="C4328" s="32"/>
      <c r="J4328" s="54"/>
      <c r="K4328" s="54"/>
      <c r="L4328" s="54"/>
      <c r="M4328" s="54"/>
    </row>
    <row r="4329" spans="3:13" s="343" customFormat="1" x14ac:dyDescent="0.3">
      <c r="C4329" s="32"/>
      <c r="J4329" s="54"/>
      <c r="K4329" s="54"/>
      <c r="L4329" s="54"/>
      <c r="M4329" s="54"/>
    </row>
    <row r="4330" spans="3:13" s="343" customFormat="1" x14ac:dyDescent="0.3">
      <c r="C4330" s="32"/>
      <c r="J4330" s="54"/>
      <c r="K4330" s="54"/>
      <c r="L4330" s="54"/>
      <c r="M4330" s="54"/>
    </row>
    <row r="4331" spans="3:13" s="343" customFormat="1" x14ac:dyDescent="0.3">
      <c r="C4331" s="32"/>
      <c r="J4331" s="54"/>
      <c r="K4331" s="54"/>
      <c r="L4331" s="54"/>
      <c r="M4331" s="54"/>
    </row>
    <row r="4332" spans="3:13" s="343" customFormat="1" x14ac:dyDescent="0.3">
      <c r="C4332" s="32"/>
      <c r="J4332" s="54"/>
      <c r="K4332" s="54"/>
      <c r="L4332" s="54"/>
      <c r="M4332" s="54"/>
    </row>
    <row r="4333" spans="3:13" s="343" customFormat="1" x14ac:dyDescent="0.3">
      <c r="C4333" s="32"/>
      <c r="J4333" s="54"/>
      <c r="K4333" s="54"/>
      <c r="L4333" s="54"/>
      <c r="M4333" s="54"/>
    </row>
    <row r="4334" spans="3:13" s="343" customFormat="1" x14ac:dyDescent="0.3">
      <c r="C4334" s="32"/>
      <c r="J4334" s="54"/>
      <c r="K4334" s="54"/>
      <c r="L4334" s="54"/>
      <c r="M4334" s="54"/>
    </row>
    <row r="4335" spans="3:13" s="343" customFormat="1" x14ac:dyDescent="0.3">
      <c r="C4335" s="32"/>
      <c r="J4335" s="54"/>
      <c r="K4335" s="54"/>
      <c r="L4335" s="54"/>
      <c r="M4335" s="54"/>
    </row>
    <row r="4336" spans="3:13" s="343" customFormat="1" x14ac:dyDescent="0.3">
      <c r="C4336" s="32"/>
      <c r="J4336" s="54"/>
      <c r="K4336" s="54"/>
      <c r="L4336" s="54"/>
      <c r="M4336" s="54"/>
    </row>
    <row r="4337" spans="3:13" s="343" customFormat="1" x14ac:dyDescent="0.3">
      <c r="C4337" s="32"/>
      <c r="J4337" s="54"/>
      <c r="K4337" s="54"/>
      <c r="L4337" s="54"/>
      <c r="M4337" s="54"/>
    </row>
    <row r="4338" spans="3:13" s="343" customFormat="1" x14ac:dyDescent="0.3">
      <c r="C4338" s="32"/>
      <c r="J4338" s="54"/>
      <c r="K4338" s="54"/>
      <c r="L4338" s="54"/>
      <c r="M4338" s="54"/>
    </row>
    <row r="4339" spans="3:13" s="343" customFormat="1" x14ac:dyDescent="0.3">
      <c r="C4339" s="32"/>
      <c r="J4339" s="54"/>
      <c r="K4339" s="54"/>
      <c r="L4339" s="54"/>
      <c r="M4339" s="54"/>
    </row>
    <row r="4340" spans="3:13" s="343" customFormat="1" x14ac:dyDescent="0.3">
      <c r="C4340" s="32"/>
      <c r="J4340" s="54"/>
      <c r="K4340" s="54"/>
      <c r="L4340" s="54"/>
      <c r="M4340" s="54"/>
    </row>
    <row r="4341" spans="3:13" s="343" customFormat="1" x14ac:dyDescent="0.3">
      <c r="C4341" s="32"/>
      <c r="J4341" s="54"/>
      <c r="K4341" s="54"/>
      <c r="L4341" s="54"/>
      <c r="M4341" s="54"/>
    </row>
    <row r="4342" spans="3:13" s="343" customFormat="1" x14ac:dyDescent="0.3">
      <c r="C4342" s="32"/>
      <c r="J4342" s="54"/>
      <c r="K4342" s="54"/>
      <c r="L4342" s="54"/>
      <c r="M4342" s="54"/>
    </row>
    <row r="4343" spans="3:13" s="343" customFormat="1" x14ac:dyDescent="0.3">
      <c r="C4343" s="32"/>
      <c r="J4343" s="54"/>
      <c r="K4343" s="54"/>
      <c r="L4343" s="54"/>
      <c r="M4343" s="54"/>
    </row>
    <row r="4344" spans="3:13" s="343" customFormat="1" x14ac:dyDescent="0.3">
      <c r="C4344" s="32"/>
      <c r="J4344" s="54"/>
      <c r="K4344" s="54"/>
      <c r="L4344" s="54"/>
      <c r="M4344" s="54"/>
    </row>
    <row r="4345" spans="3:13" s="343" customFormat="1" x14ac:dyDescent="0.3">
      <c r="C4345" s="32"/>
      <c r="J4345" s="54"/>
      <c r="K4345" s="54"/>
      <c r="L4345" s="54"/>
      <c r="M4345" s="54"/>
    </row>
    <row r="4346" spans="3:13" s="343" customFormat="1" x14ac:dyDescent="0.3">
      <c r="C4346" s="32"/>
      <c r="J4346" s="54"/>
      <c r="K4346" s="54"/>
      <c r="L4346" s="54"/>
      <c r="M4346" s="54"/>
    </row>
    <row r="4347" spans="3:13" s="343" customFormat="1" x14ac:dyDescent="0.3">
      <c r="C4347" s="32"/>
      <c r="J4347" s="54"/>
      <c r="K4347" s="54"/>
      <c r="L4347" s="54"/>
      <c r="M4347" s="54"/>
    </row>
    <row r="4348" spans="3:13" s="343" customFormat="1" x14ac:dyDescent="0.3">
      <c r="C4348" s="32"/>
      <c r="J4348" s="54"/>
      <c r="K4348" s="54"/>
      <c r="L4348" s="54"/>
      <c r="M4348" s="54"/>
    </row>
    <row r="4349" spans="3:13" s="343" customFormat="1" x14ac:dyDescent="0.3">
      <c r="C4349" s="32"/>
      <c r="J4349" s="54"/>
      <c r="K4349" s="54"/>
      <c r="L4349" s="54"/>
      <c r="M4349" s="54"/>
    </row>
    <row r="4350" spans="3:13" s="343" customFormat="1" x14ac:dyDescent="0.3">
      <c r="C4350" s="32"/>
      <c r="J4350" s="54"/>
      <c r="K4350" s="54"/>
      <c r="L4350" s="54"/>
      <c r="M4350" s="54"/>
    </row>
    <row r="4351" spans="3:13" s="343" customFormat="1" x14ac:dyDescent="0.3">
      <c r="C4351" s="32"/>
      <c r="J4351" s="54"/>
      <c r="K4351" s="54"/>
      <c r="L4351" s="54"/>
      <c r="M4351" s="54"/>
    </row>
    <row r="4352" spans="3:13" s="343" customFormat="1" x14ac:dyDescent="0.3">
      <c r="C4352" s="32"/>
      <c r="J4352" s="54"/>
      <c r="K4352" s="54"/>
      <c r="L4352" s="54"/>
      <c r="M4352" s="54"/>
    </row>
    <row r="4353" spans="3:13" s="343" customFormat="1" x14ac:dyDescent="0.3">
      <c r="C4353" s="32"/>
      <c r="J4353" s="54"/>
      <c r="K4353" s="54"/>
      <c r="L4353" s="54"/>
      <c r="M4353" s="54"/>
    </row>
    <row r="4354" spans="3:13" s="343" customFormat="1" x14ac:dyDescent="0.3">
      <c r="C4354" s="32"/>
      <c r="J4354" s="54"/>
      <c r="K4354" s="54"/>
      <c r="L4354" s="54"/>
      <c r="M4354" s="54"/>
    </row>
    <row r="4355" spans="3:13" s="343" customFormat="1" x14ac:dyDescent="0.3">
      <c r="C4355" s="32"/>
      <c r="J4355" s="54"/>
      <c r="K4355" s="54"/>
      <c r="L4355" s="54"/>
      <c r="M4355" s="54"/>
    </row>
    <row r="4356" spans="3:13" s="343" customFormat="1" x14ac:dyDescent="0.3">
      <c r="C4356" s="32"/>
      <c r="J4356" s="54"/>
      <c r="K4356" s="54"/>
      <c r="L4356" s="54"/>
      <c r="M4356" s="54"/>
    </row>
    <row r="4357" spans="3:13" s="343" customFormat="1" x14ac:dyDescent="0.3">
      <c r="C4357" s="32"/>
      <c r="J4357" s="54"/>
      <c r="K4357" s="54"/>
      <c r="L4357" s="54"/>
      <c r="M4357" s="54"/>
    </row>
    <row r="4358" spans="3:13" s="343" customFormat="1" x14ac:dyDescent="0.3">
      <c r="C4358" s="32"/>
      <c r="J4358" s="54"/>
      <c r="K4358" s="54"/>
      <c r="L4358" s="54"/>
      <c r="M4358" s="54"/>
    </row>
    <row r="4359" spans="3:13" s="343" customFormat="1" x14ac:dyDescent="0.3">
      <c r="C4359" s="32"/>
      <c r="J4359" s="54"/>
      <c r="K4359" s="54"/>
      <c r="L4359" s="54"/>
      <c r="M4359" s="54"/>
    </row>
    <row r="4360" spans="3:13" s="343" customFormat="1" x14ac:dyDescent="0.3">
      <c r="C4360" s="32"/>
      <c r="J4360" s="54"/>
      <c r="K4360" s="54"/>
      <c r="L4360" s="54"/>
      <c r="M4360" s="54"/>
    </row>
    <row r="4361" spans="3:13" s="343" customFormat="1" x14ac:dyDescent="0.3">
      <c r="C4361" s="32"/>
      <c r="J4361" s="54"/>
      <c r="K4361" s="54"/>
      <c r="L4361" s="54"/>
      <c r="M4361" s="54"/>
    </row>
    <row r="4362" spans="3:13" s="343" customFormat="1" x14ac:dyDescent="0.3">
      <c r="C4362" s="32"/>
      <c r="J4362" s="54"/>
      <c r="K4362" s="54"/>
      <c r="L4362" s="54"/>
      <c r="M4362" s="54"/>
    </row>
    <row r="4363" spans="3:13" s="343" customFormat="1" x14ac:dyDescent="0.3">
      <c r="C4363" s="32"/>
      <c r="J4363" s="54"/>
      <c r="K4363" s="54"/>
      <c r="L4363" s="54"/>
      <c r="M4363" s="54"/>
    </row>
    <row r="4364" spans="3:13" s="343" customFormat="1" x14ac:dyDescent="0.3">
      <c r="C4364" s="32"/>
      <c r="J4364" s="54"/>
      <c r="K4364" s="54"/>
      <c r="L4364" s="54"/>
      <c r="M4364" s="54"/>
    </row>
    <row r="4365" spans="3:13" s="343" customFormat="1" x14ac:dyDescent="0.3">
      <c r="C4365" s="32"/>
      <c r="J4365" s="54"/>
      <c r="K4365" s="54"/>
      <c r="L4365" s="54"/>
      <c r="M4365" s="54"/>
    </row>
    <row r="4366" spans="3:13" s="343" customFormat="1" x14ac:dyDescent="0.3">
      <c r="C4366" s="32"/>
      <c r="J4366" s="54"/>
      <c r="K4366" s="54"/>
      <c r="L4366" s="54"/>
      <c r="M4366" s="54"/>
    </row>
    <row r="4367" spans="3:13" s="343" customFormat="1" x14ac:dyDescent="0.3">
      <c r="C4367" s="32"/>
      <c r="J4367" s="54"/>
      <c r="K4367" s="54"/>
      <c r="L4367" s="54"/>
      <c r="M4367" s="54"/>
    </row>
    <row r="4368" spans="3:13" s="343" customFormat="1" x14ac:dyDescent="0.3">
      <c r="C4368" s="32"/>
      <c r="J4368" s="54"/>
      <c r="K4368" s="54"/>
      <c r="L4368" s="54"/>
      <c r="M4368" s="54"/>
    </row>
    <row r="4369" spans="3:13" s="343" customFormat="1" x14ac:dyDescent="0.3">
      <c r="C4369" s="32"/>
      <c r="J4369" s="54"/>
      <c r="K4369" s="54"/>
      <c r="L4369" s="54"/>
      <c r="M4369" s="54"/>
    </row>
    <row r="4370" spans="3:13" s="343" customFormat="1" x14ac:dyDescent="0.3">
      <c r="C4370" s="32"/>
      <c r="J4370" s="54"/>
      <c r="K4370" s="54"/>
      <c r="L4370" s="54"/>
      <c r="M4370" s="54"/>
    </row>
    <row r="4371" spans="3:13" s="343" customFormat="1" x14ac:dyDescent="0.3">
      <c r="C4371" s="32"/>
      <c r="J4371" s="54"/>
      <c r="K4371" s="54"/>
      <c r="L4371" s="54"/>
      <c r="M4371" s="54"/>
    </row>
    <row r="4372" spans="3:13" s="343" customFormat="1" x14ac:dyDescent="0.3">
      <c r="C4372" s="32"/>
      <c r="J4372" s="54"/>
      <c r="K4372" s="54"/>
      <c r="L4372" s="54"/>
      <c r="M4372" s="54"/>
    </row>
    <row r="4373" spans="3:13" s="343" customFormat="1" x14ac:dyDescent="0.3">
      <c r="C4373" s="32"/>
      <c r="J4373" s="54"/>
      <c r="K4373" s="54"/>
      <c r="L4373" s="54"/>
      <c r="M4373" s="54"/>
    </row>
    <row r="4374" spans="3:13" s="343" customFormat="1" x14ac:dyDescent="0.3">
      <c r="C4374" s="32"/>
      <c r="J4374" s="54"/>
      <c r="K4374" s="54"/>
      <c r="L4374" s="54"/>
      <c r="M4374" s="54"/>
    </row>
    <row r="4375" spans="3:13" s="343" customFormat="1" x14ac:dyDescent="0.3">
      <c r="C4375" s="32"/>
      <c r="J4375" s="54"/>
      <c r="K4375" s="54"/>
      <c r="L4375" s="54"/>
      <c r="M4375" s="54"/>
    </row>
    <row r="4376" spans="3:13" s="343" customFormat="1" x14ac:dyDescent="0.3">
      <c r="C4376" s="32"/>
      <c r="J4376" s="54"/>
      <c r="K4376" s="54"/>
      <c r="L4376" s="54"/>
      <c r="M4376" s="54"/>
    </row>
    <row r="4377" spans="3:13" s="343" customFormat="1" x14ac:dyDescent="0.3">
      <c r="C4377" s="32"/>
      <c r="J4377" s="54"/>
      <c r="K4377" s="54"/>
      <c r="L4377" s="54"/>
      <c r="M4377" s="54"/>
    </row>
    <row r="4378" spans="3:13" s="343" customFormat="1" x14ac:dyDescent="0.3">
      <c r="C4378" s="32"/>
      <c r="J4378" s="54"/>
      <c r="K4378" s="54"/>
      <c r="L4378" s="54"/>
      <c r="M4378" s="54"/>
    </row>
    <row r="4379" spans="3:13" s="343" customFormat="1" x14ac:dyDescent="0.3">
      <c r="C4379" s="32"/>
      <c r="J4379" s="54"/>
      <c r="K4379" s="54"/>
      <c r="L4379" s="54"/>
      <c r="M4379" s="54"/>
    </row>
    <row r="4380" spans="3:13" s="343" customFormat="1" x14ac:dyDescent="0.3">
      <c r="C4380" s="32"/>
      <c r="J4380" s="54"/>
      <c r="K4380" s="54"/>
      <c r="L4380" s="54"/>
      <c r="M4380" s="54"/>
    </row>
    <row r="4381" spans="3:13" s="343" customFormat="1" x14ac:dyDescent="0.3">
      <c r="C4381" s="32"/>
      <c r="J4381" s="54"/>
      <c r="K4381" s="54"/>
      <c r="L4381" s="54"/>
      <c r="M4381" s="54"/>
    </row>
    <row r="4382" spans="3:13" s="343" customFormat="1" x14ac:dyDescent="0.3">
      <c r="C4382" s="32"/>
      <c r="J4382" s="54"/>
      <c r="K4382" s="54"/>
      <c r="L4382" s="54"/>
      <c r="M4382" s="54"/>
    </row>
    <row r="4383" spans="3:13" s="343" customFormat="1" x14ac:dyDescent="0.3">
      <c r="C4383" s="32"/>
      <c r="J4383" s="54"/>
      <c r="K4383" s="54"/>
      <c r="L4383" s="54"/>
      <c r="M4383" s="54"/>
    </row>
    <row r="4384" spans="3:13" s="343" customFormat="1" x14ac:dyDescent="0.3">
      <c r="C4384" s="32"/>
      <c r="J4384" s="54"/>
      <c r="K4384" s="54"/>
      <c r="L4384" s="54"/>
      <c r="M4384" s="54"/>
    </row>
    <row r="4385" spans="3:13" s="343" customFormat="1" x14ac:dyDescent="0.3">
      <c r="C4385" s="32"/>
      <c r="J4385" s="54"/>
      <c r="K4385" s="54"/>
      <c r="L4385" s="54"/>
      <c r="M4385" s="54"/>
    </row>
    <row r="4386" spans="3:13" s="343" customFormat="1" x14ac:dyDescent="0.3">
      <c r="C4386" s="32"/>
      <c r="J4386" s="54"/>
      <c r="K4386" s="54"/>
      <c r="L4386" s="54"/>
      <c r="M4386" s="54"/>
    </row>
    <row r="4387" spans="3:13" s="343" customFormat="1" x14ac:dyDescent="0.3">
      <c r="C4387" s="32"/>
      <c r="J4387" s="54"/>
      <c r="K4387" s="54"/>
      <c r="L4387" s="54"/>
      <c r="M4387" s="54"/>
    </row>
    <row r="4388" spans="3:13" s="343" customFormat="1" x14ac:dyDescent="0.3">
      <c r="C4388" s="32"/>
      <c r="J4388" s="54"/>
      <c r="K4388" s="54"/>
      <c r="L4388" s="54"/>
      <c r="M4388" s="54"/>
    </row>
    <row r="4389" spans="3:13" s="343" customFormat="1" x14ac:dyDescent="0.3">
      <c r="C4389" s="32"/>
      <c r="J4389" s="54"/>
      <c r="K4389" s="54"/>
      <c r="L4389" s="54"/>
      <c r="M4389" s="54"/>
    </row>
    <row r="4390" spans="3:13" s="343" customFormat="1" x14ac:dyDescent="0.3">
      <c r="C4390" s="32"/>
      <c r="J4390" s="54"/>
      <c r="K4390" s="54"/>
      <c r="L4390" s="54"/>
      <c r="M4390" s="54"/>
    </row>
    <row r="4391" spans="3:13" s="343" customFormat="1" x14ac:dyDescent="0.3">
      <c r="C4391" s="32"/>
      <c r="J4391" s="54"/>
      <c r="K4391" s="54"/>
      <c r="L4391" s="54"/>
      <c r="M4391" s="54"/>
    </row>
    <row r="4392" spans="3:13" s="343" customFormat="1" x14ac:dyDescent="0.3">
      <c r="C4392" s="32"/>
      <c r="J4392" s="54"/>
      <c r="K4392" s="54"/>
      <c r="L4392" s="54"/>
      <c r="M4392" s="54"/>
    </row>
    <row r="4393" spans="3:13" s="343" customFormat="1" x14ac:dyDescent="0.3">
      <c r="C4393" s="32"/>
      <c r="J4393" s="54"/>
      <c r="K4393" s="54"/>
      <c r="L4393" s="54"/>
      <c r="M4393" s="54"/>
    </row>
    <row r="4394" spans="3:13" s="343" customFormat="1" x14ac:dyDescent="0.3">
      <c r="C4394" s="32"/>
      <c r="J4394" s="54"/>
      <c r="K4394" s="54"/>
      <c r="L4394" s="54"/>
      <c r="M4394" s="54"/>
    </row>
    <row r="4395" spans="3:13" s="343" customFormat="1" x14ac:dyDescent="0.3">
      <c r="C4395" s="32"/>
      <c r="J4395" s="54"/>
      <c r="K4395" s="54"/>
      <c r="L4395" s="54"/>
      <c r="M4395" s="54"/>
    </row>
    <row r="4396" spans="3:13" s="343" customFormat="1" x14ac:dyDescent="0.3">
      <c r="C4396" s="32"/>
      <c r="J4396" s="54"/>
      <c r="K4396" s="54"/>
      <c r="L4396" s="54"/>
      <c r="M4396" s="54"/>
    </row>
    <row r="4397" spans="3:13" s="343" customFormat="1" x14ac:dyDescent="0.3">
      <c r="C4397" s="32"/>
      <c r="J4397" s="54"/>
      <c r="K4397" s="54"/>
      <c r="L4397" s="54"/>
      <c r="M4397" s="54"/>
    </row>
    <row r="4398" spans="3:13" s="343" customFormat="1" x14ac:dyDescent="0.3">
      <c r="C4398" s="32"/>
      <c r="J4398" s="54"/>
      <c r="K4398" s="54"/>
      <c r="L4398" s="54"/>
      <c r="M4398" s="54"/>
    </row>
    <row r="4399" spans="3:13" s="343" customFormat="1" x14ac:dyDescent="0.3">
      <c r="C4399" s="32"/>
      <c r="J4399" s="54"/>
      <c r="K4399" s="54"/>
      <c r="L4399" s="54"/>
      <c r="M4399" s="54"/>
    </row>
    <row r="4400" spans="3:13" s="343" customFormat="1" x14ac:dyDescent="0.3">
      <c r="C4400" s="32"/>
      <c r="J4400" s="54"/>
      <c r="K4400" s="54"/>
      <c r="L4400" s="54"/>
      <c r="M4400" s="54"/>
    </row>
    <row r="4401" spans="3:13" s="343" customFormat="1" x14ac:dyDescent="0.3">
      <c r="C4401" s="32"/>
      <c r="J4401" s="54"/>
      <c r="K4401" s="54"/>
      <c r="L4401" s="54"/>
      <c r="M4401" s="54"/>
    </row>
    <row r="4402" spans="3:13" s="343" customFormat="1" x14ac:dyDescent="0.3">
      <c r="C4402" s="32"/>
      <c r="J4402" s="54"/>
      <c r="K4402" s="54"/>
      <c r="L4402" s="54"/>
      <c r="M4402" s="54"/>
    </row>
    <row r="4403" spans="3:13" s="343" customFormat="1" x14ac:dyDescent="0.3">
      <c r="C4403" s="32"/>
      <c r="J4403" s="54"/>
      <c r="K4403" s="54"/>
      <c r="L4403" s="54"/>
      <c r="M4403" s="54"/>
    </row>
    <row r="4404" spans="3:13" s="343" customFormat="1" x14ac:dyDescent="0.3">
      <c r="C4404" s="32"/>
      <c r="J4404" s="54"/>
      <c r="K4404" s="54"/>
      <c r="L4404" s="54"/>
      <c r="M4404" s="54"/>
    </row>
    <row r="4405" spans="3:13" s="343" customFormat="1" x14ac:dyDescent="0.3">
      <c r="C4405" s="32"/>
      <c r="J4405" s="54"/>
      <c r="K4405" s="54"/>
      <c r="L4405" s="54"/>
      <c r="M4405" s="54"/>
    </row>
    <row r="4406" spans="3:13" s="343" customFormat="1" x14ac:dyDescent="0.3">
      <c r="C4406" s="32"/>
      <c r="J4406" s="54"/>
      <c r="K4406" s="54"/>
      <c r="L4406" s="54"/>
      <c r="M4406" s="54"/>
    </row>
    <row r="4407" spans="3:13" s="343" customFormat="1" x14ac:dyDescent="0.3">
      <c r="C4407" s="32"/>
      <c r="J4407" s="54"/>
      <c r="K4407" s="54"/>
      <c r="L4407" s="54"/>
      <c r="M4407" s="54"/>
    </row>
    <row r="4408" spans="3:13" s="343" customFormat="1" x14ac:dyDescent="0.3">
      <c r="C4408" s="32"/>
      <c r="J4408" s="54"/>
      <c r="K4408" s="54"/>
      <c r="L4408" s="54"/>
      <c r="M4408" s="54"/>
    </row>
    <row r="4409" spans="3:13" s="343" customFormat="1" x14ac:dyDescent="0.3">
      <c r="C4409" s="32"/>
      <c r="J4409" s="54"/>
      <c r="K4409" s="54"/>
      <c r="L4409" s="54"/>
      <c r="M4409" s="54"/>
    </row>
    <row r="4410" spans="3:13" s="343" customFormat="1" x14ac:dyDescent="0.3">
      <c r="C4410" s="32"/>
      <c r="J4410" s="54"/>
      <c r="K4410" s="54"/>
      <c r="L4410" s="54"/>
      <c r="M4410" s="54"/>
    </row>
    <row r="4411" spans="3:13" s="343" customFormat="1" x14ac:dyDescent="0.3">
      <c r="C4411" s="32"/>
      <c r="J4411" s="54"/>
      <c r="K4411" s="54"/>
      <c r="L4411" s="54"/>
      <c r="M4411" s="54"/>
    </row>
    <row r="4412" spans="3:13" s="343" customFormat="1" x14ac:dyDescent="0.3">
      <c r="C4412" s="32"/>
      <c r="J4412" s="54"/>
      <c r="K4412" s="54"/>
      <c r="L4412" s="54"/>
      <c r="M4412" s="54"/>
    </row>
    <row r="4413" spans="3:13" s="343" customFormat="1" x14ac:dyDescent="0.3">
      <c r="C4413" s="32"/>
      <c r="J4413" s="54"/>
      <c r="K4413" s="54"/>
      <c r="L4413" s="54"/>
      <c r="M4413" s="54"/>
    </row>
    <row r="4414" spans="3:13" s="343" customFormat="1" x14ac:dyDescent="0.3">
      <c r="C4414" s="32"/>
      <c r="J4414" s="54"/>
      <c r="K4414" s="54"/>
      <c r="L4414" s="54"/>
      <c r="M4414" s="54"/>
    </row>
    <row r="4415" spans="3:13" s="343" customFormat="1" x14ac:dyDescent="0.3">
      <c r="C4415" s="32"/>
      <c r="J4415" s="54"/>
      <c r="K4415" s="54"/>
      <c r="L4415" s="54"/>
      <c r="M4415" s="54"/>
    </row>
    <row r="4416" spans="3:13" s="343" customFormat="1" x14ac:dyDescent="0.3">
      <c r="C4416" s="32"/>
      <c r="J4416" s="54"/>
      <c r="K4416" s="54"/>
      <c r="L4416" s="54"/>
      <c r="M4416" s="54"/>
    </row>
    <row r="4417" spans="3:13" s="343" customFormat="1" x14ac:dyDescent="0.3">
      <c r="C4417" s="32"/>
      <c r="J4417" s="54"/>
      <c r="K4417" s="54"/>
      <c r="L4417" s="54"/>
      <c r="M4417" s="54"/>
    </row>
    <row r="4418" spans="3:13" s="343" customFormat="1" x14ac:dyDescent="0.3">
      <c r="C4418" s="32"/>
      <c r="J4418" s="54"/>
      <c r="K4418" s="54"/>
      <c r="L4418" s="54"/>
      <c r="M4418" s="54"/>
    </row>
    <row r="4419" spans="3:13" s="343" customFormat="1" x14ac:dyDescent="0.3">
      <c r="C4419" s="32"/>
      <c r="J4419" s="54"/>
      <c r="K4419" s="54"/>
      <c r="L4419" s="54"/>
      <c r="M4419" s="54"/>
    </row>
    <row r="4420" spans="3:13" s="343" customFormat="1" x14ac:dyDescent="0.3">
      <c r="C4420" s="32"/>
      <c r="J4420" s="54"/>
      <c r="K4420" s="54"/>
      <c r="L4420" s="54"/>
      <c r="M4420" s="54"/>
    </row>
    <row r="4421" spans="3:13" s="343" customFormat="1" x14ac:dyDescent="0.3">
      <c r="C4421" s="32"/>
      <c r="J4421" s="54"/>
      <c r="K4421" s="54"/>
      <c r="L4421" s="54"/>
      <c r="M4421" s="54"/>
    </row>
    <row r="4422" spans="3:13" s="343" customFormat="1" x14ac:dyDescent="0.3">
      <c r="C4422" s="32"/>
      <c r="J4422" s="54"/>
      <c r="K4422" s="54"/>
      <c r="L4422" s="54"/>
      <c r="M4422" s="54"/>
    </row>
    <row r="4423" spans="3:13" s="343" customFormat="1" x14ac:dyDescent="0.3">
      <c r="C4423" s="32"/>
      <c r="J4423" s="54"/>
      <c r="K4423" s="54"/>
      <c r="L4423" s="54"/>
      <c r="M4423" s="54"/>
    </row>
    <row r="4424" spans="3:13" s="343" customFormat="1" x14ac:dyDescent="0.3">
      <c r="C4424" s="32"/>
      <c r="J4424" s="54"/>
      <c r="K4424" s="54"/>
      <c r="L4424" s="54"/>
      <c r="M4424" s="54"/>
    </row>
    <row r="4425" spans="3:13" s="343" customFormat="1" x14ac:dyDescent="0.3">
      <c r="C4425" s="32"/>
      <c r="J4425" s="54"/>
      <c r="K4425" s="54"/>
      <c r="L4425" s="54"/>
      <c r="M4425" s="54"/>
    </row>
    <row r="4426" spans="3:13" s="343" customFormat="1" x14ac:dyDescent="0.3">
      <c r="C4426" s="32"/>
      <c r="J4426" s="54"/>
      <c r="K4426" s="54"/>
      <c r="L4426" s="54"/>
      <c r="M4426" s="54"/>
    </row>
    <row r="4427" spans="3:13" s="343" customFormat="1" x14ac:dyDescent="0.3">
      <c r="C4427" s="32"/>
      <c r="J4427" s="54"/>
      <c r="K4427" s="54"/>
      <c r="L4427" s="54"/>
      <c r="M4427" s="54"/>
    </row>
    <row r="4428" spans="3:13" s="343" customFormat="1" x14ac:dyDescent="0.3">
      <c r="C4428" s="32"/>
      <c r="J4428" s="54"/>
      <c r="K4428" s="54"/>
      <c r="L4428" s="54"/>
      <c r="M4428" s="54"/>
    </row>
    <row r="4429" spans="3:13" s="343" customFormat="1" x14ac:dyDescent="0.3">
      <c r="C4429" s="32"/>
      <c r="J4429" s="54"/>
      <c r="K4429" s="54"/>
      <c r="L4429" s="54"/>
      <c r="M4429" s="54"/>
    </row>
    <row r="4430" spans="3:13" s="343" customFormat="1" x14ac:dyDescent="0.3">
      <c r="C4430" s="32"/>
      <c r="J4430" s="54"/>
      <c r="K4430" s="54"/>
      <c r="L4430" s="54"/>
      <c r="M4430" s="54"/>
    </row>
    <row r="4431" spans="3:13" s="343" customFormat="1" x14ac:dyDescent="0.3">
      <c r="C4431" s="32"/>
      <c r="J4431" s="54"/>
      <c r="K4431" s="54"/>
      <c r="L4431" s="54"/>
      <c r="M4431" s="54"/>
    </row>
    <row r="4432" spans="3:13" s="343" customFormat="1" x14ac:dyDescent="0.3">
      <c r="C4432" s="32"/>
      <c r="J4432" s="54"/>
      <c r="K4432" s="54"/>
      <c r="L4432" s="54"/>
      <c r="M4432" s="54"/>
    </row>
    <row r="4433" spans="3:13" s="343" customFormat="1" x14ac:dyDescent="0.3">
      <c r="C4433" s="32"/>
      <c r="J4433" s="54"/>
      <c r="K4433" s="54"/>
      <c r="L4433" s="54"/>
      <c r="M4433" s="54"/>
    </row>
    <row r="4434" spans="3:13" s="343" customFormat="1" x14ac:dyDescent="0.3">
      <c r="C4434" s="32"/>
      <c r="J4434" s="54"/>
      <c r="K4434" s="54"/>
      <c r="L4434" s="54"/>
      <c r="M4434" s="54"/>
    </row>
    <row r="4435" spans="3:13" s="343" customFormat="1" x14ac:dyDescent="0.3">
      <c r="C4435" s="32"/>
      <c r="J4435" s="54"/>
      <c r="K4435" s="54"/>
      <c r="L4435" s="54"/>
      <c r="M4435" s="54"/>
    </row>
    <row r="4436" spans="3:13" s="343" customFormat="1" x14ac:dyDescent="0.3">
      <c r="C4436" s="32"/>
      <c r="J4436" s="54"/>
      <c r="K4436" s="54"/>
      <c r="L4436" s="54"/>
      <c r="M4436" s="54"/>
    </row>
    <row r="4437" spans="3:13" s="343" customFormat="1" x14ac:dyDescent="0.3">
      <c r="C4437" s="32"/>
      <c r="J4437" s="54"/>
      <c r="K4437" s="54"/>
      <c r="L4437" s="54"/>
      <c r="M4437" s="54"/>
    </row>
    <row r="4438" spans="3:13" s="343" customFormat="1" x14ac:dyDescent="0.3">
      <c r="C4438" s="32"/>
      <c r="J4438" s="54"/>
      <c r="K4438" s="54"/>
      <c r="L4438" s="54"/>
      <c r="M4438" s="54"/>
    </row>
    <row r="4439" spans="3:13" s="343" customFormat="1" x14ac:dyDescent="0.3">
      <c r="C4439" s="32"/>
      <c r="J4439" s="54"/>
      <c r="K4439" s="54"/>
      <c r="L4439" s="54"/>
      <c r="M4439" s="54"/>
    </row>
    <row r="4440" spans="3:13" s="343" customFormat="1" x14ac:dyDescent="0.3">
      <c r="C4440" s="32"/>
      <c r="J4440" s="54"/>
      <c r="K4440" s="54"/>
      <c r="L4440" s="54"/>
      <c r="M4440" s="54"/>
    </row>
    <row r="4441" spans="3:13" s="343" customFormat="1" x14ac:dyDescent="0.3">
      <c r="C4441" s="32"/>
      <c r="J4441" s="54"/>
      <c r="K4441" s="54"/>
      <c r="L4441" s="54"/>
      <c r="M4441" s="54"/>
    </row>
    <row r="4442" spans="3:13" s="343" customFormat="1" x14ac:dyDescent="0.3">
      <c r="C4442" s="32"/>
      <c r="J4442" s="54"/>
      <c r="K4442" s="54"/>
      <c r="L4442" s="54"/>
      <c r="M4442" s="54"/>
    </row>
    <row r="4443" spans="3:13" s="343" customFormat="1" x14ac:dyDescent="0.3">
      <c r="C4443" s="32"/>
      <c r="J4443" s="54"/>
      <c r="K4443" s="54"/>
      <c r="L4443" s="54"/>
      <c r="M4443" s="54"/>
    </row>
    <row r="4444" spans="3:13" s="343" customFormat="1" x14ac:dyDescent="0.3">
      <c r="C4444" s="32"/>
      <c r="J4444" s="54"/>
      <c r="K4444" s="54"/>
      <c r="L4444" s="54"/>
      <c r="M4444" s="54"/>
    </row>
    <row r="4445" spans="3:13" s="343" customFormat="1" x14ac:dyDescent="0.3">
      <c r="C4445" s="32"/>
      <c r="J4445" s="54"/>
      <c r="K4445" s="54"/>
      <c r="L4445" s="54"/>
      <c r="M4445" s="54"/>
    </row>
    <row r="4446" spans="3:13" s="343" customFormat="1" x14ac:dyDescent="0.3">
      <c r="C4446" s="32"/>
      <c r="J4446" s="54"/>
      <c r="K4446" s="54"/>
      <c r="L4446" s="54"/>
      <c r="M4446" s="54"/>
    </row>
    <row r="4447" spans="3:13" s="343" customFormat="1" x14ac:dyDescent="0.3">
      <c r="C4447" s="32"/>
      <c r="J4447" s="54"/>
      <c r="K4447" s="54"/>
      <c r="L4447" s="54"/>
      <c r="M4447" s="54"/>
    </row>
    <row r="4448" spans="3:13" s="343" customFormat="1" x14ac:dyDescent="0.3">
      <c r="C4448" s="32"/>
      <c r="J4448" s="54"/>
      <c r="K4448" s="54"/>
      <c r="L4448" s="54"/>
      <c r="M4448" s="54"/>
    </row>
    <row r="4449" spans="3:13" s="343" customFormat="1" x14ac:dyDescent="0.3">
      <c r="C4449" s="32"/>
      <c r="J4449" s="54"/>
      <c r="K4449" s="54"/>
      <c r="L4449" s="54"/>
      <c r="M4449" s="54"/>
    </row>
    <row r="4450" spans="3:13" s="343" customFormat="1" x14ac:dyDescent="0.3">
      <c r="C4450" s="32"/>
      <c r="J4450" s="54"/>
      <c r="K4450" s="54"/>
      <c r="L4450" s="54"/>
      <c r="M4450" s="54"/>
    </row>
    <row r="4451" spans="3:13" s="343" customFormat="1" x14ac:dyDescent="0.3">
      <c r="C4451" s="32"/>
      <c r="J4451" s="54"/>
      <c r="K4451" s="54"/>
      <c r="L4451" s="54"/>
      <c r="M4451" s="54"/>
    </row>
    <row r="4452" spans="3:13" s="343" customFormat="1" x14ac:dyDescent="0.3">
      <c r="C4452" s="32"/>
      <c r="J4452" s="54"/>
      <c r="K4452" s="54"/>
      <c r="L4452" s="54"/>
      <c r="M4452" s="54"/>
    </row>
    <row r="4453" spans="3:13" s="343" customFormat="1" x14ac:dyDescent="0.3">
      <c r="C4453" s="32"/>
      <c r="J4453" s="54"/>
      <c r="K4453" s="54"/>
      <c r="L4453" s="54"/>
      <c r="M4453" s="54"/>
    </row>
    <row r="4454" spans="3:13" s="343" customFormat="1" x14ac:dyDescent="0.3">
      <c r="C4454" s="32"/>
      <c r="J4454" s="54"/>
      <c r="K4454" s="54"/>
      <c r="L4454" s="54"/>
      <c r="M4454" s="54"/>
    </row>
    <row r="4455" spans="3:13" s="343" customFormat="1" x14ac:dyDescent="0.3">
      <c r="C4455" s="32"/>
      <c r="J4455" s="54"/>
      <c r="K4455" s="54"/>
      <c r="L4455" s="54"/>
      <c r="M4455" s="54"/>
    </row>
    <row r="4456" spans="3:13" s="343" customFormat="1" x14ac:dyDescent="0.3">
      <c r="C4456" s="32"/>
      <c r="J4456" s="54"/>
      <c r="K4456" s="54"/>
      <c r="L4456" s="54"/>
      <c r="M4456" s="54"/>
    </row>
    <row r="4457" spans="3:13" s="343" customFormat="1" x14ac:dyDescent="0.3">
      <c r="C4457" s="32"/>
      <c r="J4457" s="54"/>
      <c r="K4457" s="54"/>
      <c r="L4457" s="54"/>
      <c r="M4457" s="54"/>
    </row>
    <row r="4458" spans="3:13" s="343" customFormat="1" x14ac:dyDescent="0.3">
      <c r="C4458" s="32"/>
      <c r="J4458" s="54"/>
      <c r="K4458" s="54"/>
      <c r="L4458" s="54"/>
      <c r="M4458" s="54"/>
    </row>
    <row r="4459" spans="3:13" s="343" customFormat="1" x14ac:dyDescent="0.3">
      <c r="C4459" s="32"/>
      <c r="J4459" s="54"/>
      <c r="K4459" s="54"/>
      <c r="L4459" s="54"/>
      <c r="M4459" s="54"/>
    </row>
    <row r="4460" spans="3:13" s="343" customFormat="1" x14ac:dyDescent="0.3">
      <c r="C4460" s="32"/>
      <c r="J4460" s="54"/>
      <c r="K4460" s="54"/>
      <c r="L4460" s="54"/>
      <c r="M4460" s="54"/>
    </row>
    <row r="4461" spans="3:13" s="343" customFormat="1" x14ac:dyDescent="0.3">
      <c r="C4461" s="32"/>
      <c r="J4461" s="54"/>
      <c r="K4461" s="54"/>
      <c r="L4461" s="54"/>
      <c r="M4461" s="54"/>
    </row>
    <row r="4462" spans="3:13" s="343" customFormat="1" x14ac:dyDescent="0.3">
      <c r="C4462" s="32"/>
      <c r="J4462" s="54"/>
      <c r="K4462" s="54"/>
      <c r="L4462" s="54"/>
      <c r="M4462" s="54"/>
    </row>
    <row r="4463" spans="3:13" s="343" customFormat="1" x14ac:dyDescent="0.3">
      <c r="C4463" s="32"/>
      <c r="J4463" s="54"/>
      <c r="K4463" s="54"/>
      <c r="L4463" s="54"/>
      <c r="M4463" s="54"/>
    </row>
    <row r="4464" spans="3:13" s="343" customFormat="1" x14ac:dyDescent="0.3">
      <c r="C4464" s="32"/>
      <c r="J4464" s="54"/>
      <c r="K4464" s="54"/>
      <c r="L4464" s="54"/>
      <c r="M4464" s="54"/>
    </row>
    <row r="4465" spans="3:13" s="343" customFormat="1" x14ac:dyDescent="0.3">
      <c r="C4465" s="32"/>
      <c r="J4465" s="54"/>
      <c r="K4465" s="54"/>
      <c r="L4465" s="54"/>
      <c r="M4465" s="54"/>
    </row>
    <row r="4466" spans="3:13" s="343" customFormat="1" x14ac:dyDescent="0.3">
      <c r="C4466" s="32"/>
      <c r="J4466" s="54"/>
      <c r="K4466" s="54"/>
      <c r="L4466" s="54"/>
      <c r="M4466" s="54"/>
    </row>
    <row r="4467" spans="3:13" s="343" customFormat="1" x14ac:dyDescent="0.3">
      <c r="C4467" s="32"/>
      <c r="J4467" s="54"/>
      <c r="K4467" s="54"/>
      <c r="L4467" s="54"/>
      <c r="M4467" s="54"/>
    </row>
    <row r="4468" spans="3:13" s="343" customFormat="1" x14ac:dyDescent="0.3">
      <c r="C4468" s="32"/>
      <c r="J4468" s="54"/>
      <c r="K4468" s="54"/>
      <c r="L4468" s="54"/>
      <c r="M4468" s="54"/>
    </row>
    <row r="4469" spans="3:13" s="343" customFormat="1" x14ac:dyDescent="0.3">
      <c r="C4469" s="32"/>
      <c r="J4469" s="54"/>
      <c r="K4469" s="54"/>
      <c r="L4469" s="54"/>
      <c r="M4469" s="54"/>
    </row>
    <row r="4470" spans="3:13" s="343" customFormat="1" x14ac:dyDescent="0.3">
      <c r="C4470" s="32"/>
      <c r="J4470" s="54"/>
      <c r="K4470" s="54"/>
      <c r="L4470" s="54"/>
      <c r="M4470" s="54"/>
    </row>
    <row r="4471" spans="3:13" s="343" customFormat="1" x14ac:dyDescent="0.3">
      <c r="C4471" s="32"/>
      <c r="J4471" s="54"/>
      <c r="K4471" s="54"/>
      <c r="L4471" s="54"/>
      <c r="M4471" s="54"/>
    </row>
    <row r="4472" spans="3:13" s="343" customFormat="1" x14ac:dyDescent="0.3">
      <c r="C4472" s="32"/>
      <c r="J4472" s="54"/>
      <c r="K4472" s="54"/>
      <c r="L4472" s="54"/>
      <c r="M4472" s="54"/>
    </row>
    <row r="4473" spans="3:13" s="343" customFormat="1" x14ac:dyDescent="0.3">
      <c r="C4473" s="32"/>
      <c r="J4473" s="54"/>
      <c r="K4473" s="54"/>
      <c r="L4473" s="54"/>
      <c r="M4473" s="54"/>
    </row>
    <row r="4474" spans="3:13" s="343" customFormat="1" x14ac:dyDescent="0.3">
      <c r="C4474" s="32"/>
      <c r="J4474" s="54"/>
      <c r="K4474" s="54"/>
      <c r="L4474" s="54"/>
      <c r="M4474" s="54"/>
    </row>
    <row r="4475" spans="3:13" s="343" customFormat="1" x14ac:dyDescent="0.3">
      <c r="C4475" s="32"/>
      <c r="J4475" s="54"/>
      <c r="K4475" s="54"/>
      <c r="L4475" s="54"/>
      <c r="M4475" s="54"/>
    </row>
    <row r="4476" spans="3:13" s="343" customFormat="1" x14ac:dyDescent="0.3">
      <c r="C4476" s="32"/>
      <c r="J4476" s="54"/>
      <c r="K4476" s="54"/>
      <c r="L4476" s="54"/>
      <c r="M4476" s="54"/>
    </row>
    <row r="4477" spans="3:13" s="343" customFormat="1" x14ac:dyDescent="0.3">
      <c r="C4477" s="32"/>
      <c r="J4477" s="54"/>
      <c r="K4477" s="54"/>
      <c r="L4477" s="54"/>
      <c r="M4477" s="54"/>
    </row>
    <row r="4478" spans="3:13" s="343" customFormat="1" x14ac:dyDescent="0.3">
      <c r="C4478" s="32"/>
      <c r="J4478" s="54"/>
      <c r="K4478" s="54"/>
      <c r="L4478" s="54"/>
      <c r="M4478" s="54"/>
    </row>
    <row r="4479" spans="3:13" s="343" customFormat="1" x14ac:dyDescent="0.3">
      <c r="C4479" s="32"/>
      <c r="J4479" s="54"/>
      <c r="K4479" s="54"/>
      <c r="L4479" s="54"/>
      <c r="M4479" s="54"/>
    </row>
    <row r="4480" spans="3:13" s="343" customFormat="1" x14ac:dyDescent="0.3">
      <c r="C4480" s="32"/>
      <c r="J4480" s="54"/>
      <c r="K4480" s="54"/>
      <c r="L4480" s="54"/>
      <c r="M4480" s="54"/>
    </row>
    <row r="4481" spans="3:13" s="343" customFormat="1" x14ac:dyDescent="0.3">
      <c r="C4481" s="32"/>
      <c r="J4481" s="54"/>
      <c r="K4481" s="54"/>
      <c r="L4481" s="54"/>
      <c r="M4481" s="54"/>
    </row>
    <row r="4482" spans="3:13" s="343" customFormat="1" x14ac:dyDescent="0.3">
      <c r="C4482" s="32"/>
      <c r="J4482" s="54"/>
      <c r="K4482" s="54"/>
      <c r="L4482" s="54"/>
      <c r="M4482" s="54"/>
    </row>
    <row r="4483" spans="3:13" s="343" customFormat="1" x14ac:dyDescent="0.3">
      <c r="C4483" s="32"/>
      <c r="J4483" s="54"/>
      <c r="K4483" s="54"/>
      <c r="L4483" s="54"/>
      <c r="M4483" s="54"/>
    </row>
    <row r="4484" spans="3:13" s="343" customFormat="1" x14ac:dyDescent="0.3">
      <c r="C4484" s="32"/>
      <c r="J4484" s="54"/>
      <c r="K4484" s="54"/>
      <c r="L4484" s="54"/>
      <c r="M4484" s="54"/>
    </row>
    <row r="4485" spans="3:13" s="343" customFormat="1" x14ac:dyDescent="0.3">
      <c r="C4485" s="32"/>
      <c r="J4485" s="54"/>
      <c r="K4485" s="54"/>
      <c r="L4485" s="54"/>
      <c r="M4485" s="54"/>
    </row>
    <row r="4486" spans="3:13" s="343" customFormat="1" x14ac:dyDescent="0.3">
      <c r="C4486" s="32"/>
      <c r="J4486" s="54"/>
      <c r="K4486" s="54"/>
      <c r="L4486" s="54"/>
      <c r="M4486" s="54"/>
    </row>
    <row r="4487" spans="3:13" s="343" customFormat="1" x14ac:dyDescent="0.3">
      <c r="C4487" s="32"/>
      <c r="J4487" s="54"/>
      <c r="K4487" s="54"/>
      <c r="L4487" s="54"/>
      <c r="M4487" s="54"/>
    </row>
    <row r="4488" spans="3:13" s="343" customFormat="1" x14ac:dyDescent="0.3">
      <c r="C4488" s="32"/>
      <c r="J4488" s="54"/>
      <c r="K4488" s="54"/>
      <c r="L4488" s="54"/>
      <c r="M4488" s="54"/>
    </row>
    <row r="4489" spans="3:13" s="343" customFormat="1" x14ac:dyDescent="0.3">
      <c r="C4489" s="32"/>
      <c r="J4489" s="54"/>
      <c r="K4489" s="54"/>
      <c r="L4489" s="54"/>
      <c r="M4489" s="54"/>
    </row>
    <row r="4490" spans="3:13" s="343" customFormat="1" x14ac:dyDescent="0.3">
      <c r="C4490" s="32"/>
      <c r="J4490" s="54"/>
      <c r="K4490" s="54"/>
      <c r="L4490" s="54"/>
      <c r="M4490" s="54"/>
    </row>
    <row r="4491" spans="3:13" s="343" customFormat="1" x14ac:dyDescent="0.3">
      <c r="C4491" s="32"/>
      <c r="J4491" s="54"/>
      <c r="K4491" s="54"/>
      <c r="L4491" s="54"/>
      <c r="M4491" s="54"/>
    </row>
    <row r="4492" spans="3:13" s="343" customFormat="1" x14ac:dyDescent="0.3">
      <c r="C4492" s="32"/>
      <c r="J4492" s="54"/>
      <c r="K4492" s="54"/>
      <c r="L4492" s="54"/>
      <c r="M4492" s="54"/>
    </row>
    <row r="4493" spans="3:13" s="343" customFormat="1" x14ac:dyDescent="0.3">
      <c r="C4493" s="32"/>
      <c r="J4493" s="54"/>
      <c r="K4493" s="54"/>
      <c r="L4493" s="54"/>
      <c r="M4493" s="54"/>
    </row>
    <row r="4494" spans="3:13" s="343" customFormat="1" x14ac:dyDescent="0.3">
      <c r="C4494" s="32"/>
      <c r="J4494" s="54"/>
      <c r="K4494" s="54"/>
      <c r="L4494" s="54"/>
      <c r="M4494" s="54"/>
    </row>
    <row r="4495" spans="3:13" s="343" customFormat="1" x14ac:dyDescent="0.3">
      <c r="C4495" s="32"/>
      <c r="J4495" s="54"/>
      <c r="K4495" s="54"/>
      <c r="L4495" s="54"/>
      <c r="M4495" s="54"/>
    </row>
    <row r="4496" spans="3:13" s="343" customFormat="1" x14ac:dyDescent="0.3">
      <c r="C4496" s="32"/>
      <c r="J4496" s="54"/>
      <c r="K4496" s="54"/>
      <c r="L4496" s="54"/>
      <c r="M4496" s="54"/>
    </row>
    <row r="4497" spans="3:13" s="343" customFormat="1" x14ac:dyDescent="0.3">
      <c r="C4497" s="32"/>
      <c r="J4497" s="54"/>
      <c r="K4497" s="54"/>
      <c r="L4497" s="54"/>
      <c r="M4497" s="54"/>
    </row>
    <row r="4498" spans="3:13" s="343" customFormat="1" x14ac:dyDescent="0.3">
      <c r="C4498" s="32"/>
      <c r="J4498" s="54"/>
      <c r="K4498" s="54"/>
      <c r="L4498" s="54"/>
      <c r="M4498" s="54"/>
    </row>
    <row r="4499" spans="3:13" s="343" customFormat="1" x14ac:dyDescent="0.3">
      <c r="C4499" s="32"/>
      <c r="J4499" s="54"/>
      <c r="K4499" s="54"/>
      <c r="L4499" s="54"/>
      <c r="M4499" s="54"/>
    </row>
    <row r="4500" spans="3:13" s="343" customFormat="1" x14ac:dyDescent="0.3">
      <c r="C4500" s="32"/>
      <c r="J4500" s="54"/>
      <c r="K4500" s="54"/>
      <c r="L4500" s="54"/>
      <c r="M4500" s="54"/>
    </row>
    <row r="4501" spans="3:13" s="343" customFormat="1" x14ac:dyDescent="0.3">
      <c r="C4501" s="32"/>
      <c r="J4501" s="54"/>
      <c r="K4501" s="54"/>
      <c r="L4501" s="54"/>
      <c r="M4501" s="54"/>
    </row>
    <row r="4502" spans="3:13" s="343" customFormat="1" x14ac:dyDescent="0.3">
      <c r="C4502" s="32"/>
      <c r="J4502" s="54"/>
      <c r="K4502" s="54"/>
      <c r="L4502" s="54"/>
      <c r="M4502" s="54"/>
    </row>
    <row r="4503" spans="3:13" s="343" customFormat="1" x14ac:dyDescent="0.3">
      <c r="C4503" s="32"/>
      <c r="J4503" s="54"/>
      <c r="K4503" s="54"/>
      <c r="L4503" s="54"/>
      <c r="M4503" s="54"/>
    </row>
    <row r="4504" spans="3:13" s="343" customFormat="1" x14ac:dyDescent="0.3">
      <c r="C4504" s="32"/>
      <c r="J4504" s="54"/>
      <c r="K4504" s="54"/>
      <c r="L4504" s="54"/>
      <c r="M4504" s="54"/>
    </row>
    <row r="4505" spans="3:13" s="343" customFormat="1" x14ac:dyDescent="0.3">
      <c r="C4505" s="32"/>
      <c r="J4505" s="54"/>
      <c r="K4505" s="54"/>
      <c r="L4505" s="54"/>
      <c r="M4505" s="54"/>
    </row>
    <row r="4506" spans="3:13" s="343" customFormat="1" x14ac:dyDescent="0.3">
      <c r="C4506" s="32"/>
      <c r="J4506" s="54"/>
      <c r="K4506" s="54"/>
      <c r="L4506" s="54"/>
      <c r="M4506" s="54"/>
    </row>
    <row r="4507" spans="3:13" s="343" customFormat="1" x14ac:dyDescent="0.3">
      <c r="C4507" s="32"/>
      <c r="J4507" s="54"/>
      <c r="K4507" s="54"/>
      <c r="L4507" s="54"/>
      <c r="M4507" s="54"/>
    </row>
    <row r="4508" spans="3:13" s="343" customFormat="1" x14ac:dyDescent="0.3">
      <c r="C4508" s="32"/>
      <c r="J4508" s="54"/>
      <c r="K4508" s="54"/>
      <c r="L4508" s="54"/>
      <c r="M4508" s="54"/>
    </row>
    <row r="4509" spans="3:13" s="343" customFormat="1" x14ac:dyDescent="0.3">
      <c r="C4509" s="32"/>
      <c r="J4509" s="54"/>
      <c r="K4509" s="54"/>
      <c r="L4509" s="54"/>
      <c r="M4509" s="54"/>
    </row>
    <row r="4510" spans="3:13" s="343" customFormat="1" x14ac:dyDescent="0.3">
      <c r="C4510" s="32"/>
      <c r="J4510" s="54"/>
      <c r="K4510" s="54"/>
      <c r="L4510" s="54"/>
      <c r="M4510" s="54"/>
    </row>
    <row r="4511" spans="3:13" s="343" customFormat="1" x14ac:dyDescent="0.3">
      <c r="C4511" s="32"/>
      <c r="J4511" s="54"/>
      <c r="K4511" s="54"/>
      <c r="L4511" s="54"/>
      <c r="M4511" s="54"/>
    </row>
    <row r="4512" spans="3:13" s="343" customFormat="1" x14ac:dyDescent="0.3">
      <c r="C4512" s="32"/>
      <c r="J4512" s="54"/>
      <c r="K4512" s="54"/>
      <c r="L4512" s="54"/>
      <c r="M4512" s="54"/>
    </row>
    <row r="4513" spans="3:13" s="343" customFormat="1" x14ac:dyDescent="0.3">
      <c r="C4513" s="32"/>
      <c r="J4513" s="54"/>
      <c r="K4513" s="54"/>
      <c r="L4513" s="54"/>
      <c r="M4513" s="54"/>
    </row>
    <row r="4514" spans="3:13" s="343" customFormat="1" x14ac:dyDescent="0.3">
      <c r="C4514" s="32"/>
      <c r="J4514" s="54"/>
      <c r="K4514" s="54"/>
      <c r="L4514" s="54"/>
      <c r="M4514" s="54"/>
    </row>
    <row r="4515" spans="3:13" s="343" customFormat="1" x14ac:dyDescent="0.3">
      <c r="C4515" s="32"/>
      <c r="J4515" s="54"/>
      <c r="K4515" s="54"/>
      <c r="L4515" s="54"/>
      <c r="M4515" s="54"/>
    </row>
    <row r="4516" spans="3:13" s="343" customFormat="1" x14ac:dyDescent="0.3">
      <c r="C4516" s="32"/>
      <c r="J4516" s="54"/>
      <c r="K4516" s="54"/>
      <c r="L4516" s="54"/>
      <c r="M4516" s="54"/>
    </row>
    <row r="4517" spans="3:13" s="343" customFormat="1" x14ac:dyDescent="0.3">
      <c r="C4517" s="32"/>
      <c r="J4517" s="54"/>
      <c r="K4517" s="54"/>
      <c r="L4517" s="54"/>
      <c r="M4517" s="54"/>
    </row>
    <row r="4518" spans="3:13" s="343" customFormat="1" x14ac:dyDescent="0.3">
      <c r="C4518" s="32"/>
      <c r="J4518" s="54"/>
      <c r="K4518" s="54"/>
      <c r="L4518" s="54"/>
      <c r="M4518" s="54"/>
    </row>
    <row r="4519" spans="3:13" s="343" customFormat="1" x14ac:dyDescent="0.3">
      <c r="C4519" s="32"/>
      <c r="J4519" s="54"/>
      <c r="K4519" s="54"/>
      <c r="L4519" s="54"/>
      <c r="M4519" s="54"/>
    </row>
    <row r="4520" spans="3:13" s="343" customFormat="1" x14ac:dyDescent="0.3">
      <c r="C4520" s="32"/>
      <c r="J4520" s="54"/>
      <c r="K4520" s="54"/>
      <c r="L4520" s="54"/>
      <c r="M4520" s="54"/>
    </row>
    <row r="4521" spans="3:13" s="343" customFormat="1" x14ac:dyDescent="0.3">
      <c r="C4521" s="32"/>
      <c r="J4521" s="54"/>
      <c r="K4521" s="54"/>
      <c r="L4521" s="54"/>
      <c r="M4521" s="54"/>
    </row>
    <row r="4522" spans="3:13" s="343" customFormat="1" x14ac:dyDescent="0.3">
      <c r="C4522" s="32"/>
      <c r="J4522" s="54"/>
      <c r="K4522" s="54"/>
      <c r="L4522" s="54"/>
      <c r="M4522" s="54"/>
    </row>
    <row r="4523" spans="3:13" s="343" customFormat="1" x14ac:dyDescent="0.3">
      <c r="C4523" s="32"/>
      <c r="J4523" s="54"/>
      <c r="K4523" s="54"/>
      <c r="L4523" s="54"/>
      <c r="M4523" s="54"/>
    </row>
    <row r="4524" spans="3:13" s="343" customFormat="1" x14ac:dyDescent="0.3">
      <c r="C4524" s="32"/>
      <c r="J4524" s="54"/>
      <c r="K4524" s="54"/>
      <c r="L4524" s="54"/>
      <c r="M4524" s="54"/>
    </row>
    <row r="4525" spans="3:13" s="343" customFormat="1" x14ac:dyDescent="0.3">
      <c r="C4525" s="32"/>
      <c r="J4525" s="54"/>
      <c r="K4525" s="54"/>
      <c r="L4525" s="54"/>
      <c r="M4525" s="54"/>
    </row>
    <row r="4526" spans="3:13" s="343" customFormat="1" x14ac:dyDescent="0.3">
      <c r="C4526" s="32"/>
      <c r="J4526" s="54"/>
      <c r="K4526" s="54"/>
      <c r="L4526" s="54"/>
      <c r="M4526" s="54"/>
    </row>
    <row r="4527" spans="3:13" s="343" customFormat="1" x14ac:dyDescent="0.3">
      <c r="C4527" s="32"/>
      <c r="J4527" s="54"/>
      <c r="K4527" s="54"/>
      <c r="L4527" s="54"/>
      <c r="M4527" s="54"/>
    </row>
    <row r="4528" spans="3:13" s="343" customFormat="1" x14ac:dyDescent="0.3">
      <c r="C4528" s="32"/>
      <c r="J4528" s="54"/>
      <c r="K4528" s="54"/>
      <c r="L4528" s="54"/>
      <c r="M4528" s="54"/>
    </row>
    <row r="4529" spans="3:13" s="343" customFormat="1" x14ac:dyDescent="0.3">
      <c r="C4529" s="32"/>
      <c r="J4529" s="54"/>
      <c r="K4529" s="54"/>
      <c r="L4529" s="54"/>
      <c r="M4529" s="54"/>
    </row>
    <row r="4530" spans="3:13" s="343" customFormat="1" x14ac:dyDescent="0.3">
      <c r="C4530" s="32"/>
      <c r="J4530" s="54"/>
      <c r="K4530" s="54"/>
      <c r="L4530" s="54"/>
      <c r="M4530" s="54"/>
    </row>
    <row r="4531" spans="3:13" s="343" customFormat="1" x14ac:dyDescent="0.3">
      <c r="C4531" s="32"/>
      <c r="J4531" s="54"/>
      <c r="K4531" s="54"/>
      <c r="L4531" s="54"/>
      <c r="M4531" s="54"/>
    </row>
    <row r="4532" spans="3:13" s="343" customFormat="1" x14ac:dyDescent="0.3">
      <c r="C4532" s="32"/>
      <c r="J4532" s="54"/>
      <c r="K4532" s="54"/>
      <c r="L4532" s="54"/>
      <c r="M4532" s="54"/>
    </row>
    <row r="4533" spans="3:13" s="343" customFormat="1" x14ac:dyDescent="0.3">
      <c r="C4533" s="32"/>
      <c r="J4533" s="54"/>
      <c r="K4533" s="54"/>
      <c r="L4533" s="54"/>
      <c r="M4533" s="54"/>
    </row>
    <row r="4534" spans="3:13" s="343" customFormat="1" x14ac:dyDescent="0.3">
      <c r="C4534" s="32"/>
      <c r="J4534" s="54"/>
      <c r="K4534" s="54"/>
      <c r="L4534" s="54"/>
      <c r="M4534" s="54"/>
    </row>
    <row r="4535" spans="3:13" s="343" customFormat="1" x14ac:dyDescent="0.3">
      <c r="C4535" s="32"/>
      <c r="J4535" s="54"/>
      <c r="K4535" s="54"/>
      <c r="L4535" s="54"/>
      <c r="M4535" s="54"/>
    </row>
    <row r="4536" spans="3:13" s="343" customFormat="1" x14ac:dyDescent="0.3">
      <c r="C4536" s="32"/>
      <c r="J4536" s="54"/>
      <c r="K4536" s="54"/>
      <c r="L4536" s="54"/>
      <c r="M4536" s="54"/>
    </row>
    <row r="4537" spans="3:13" s="343" customFormat="1" x14ac:dyDescent="0.3">
      <c r="C4537" s="32"/>
      <c r="J4537" s="54"/>
      <c r="K4537" s="54"/>
      <c r="L4537" s="54"/>
      <c r="M4537" s="54"/>
    </row>
    <row r="4538" spans="3:13" s="343" customFormat="1" x14ac:dyDescent="0.3">
      <c r="C4538" s="32"/>
      <c r="J4538" s="54"/>
      <c r="K4538" s="54"/>
      <c r="L4538" s="54"/>
      <c r="M4538" s="54"/>
    </row>
    <row r="4539" spans="3:13" s="343" customFormat="1" x14ac:dyDescent="0.3">
      <c r="C4539" s="32"/>
      <c r="J4539" s="54"/>
      <c r="K4539" s="54"/>
      <c r="L4539" s="54"/>
      <c r="M4539" s="54"/>
    </row>
    <row r="4540" spans="3:13" s="343" customFormat="1" x14ac:dyDescent="0.3">
      <c r="C4540" s="32"/>
      <c r="J4540" s="54"/>
      <c r="K4540" s="54"/>
      <c r="L4540" s="54"/>
      <c r="M4540" s="54"/>
    </row>
    <row r="4541" spans="3:13" s="343" customFormat="1" x14ac:dyDescent="0.3">
      <c r="C4541" s="32"/>
      <c r="J4541" s="54"/>
      <c r="K4541" s="54"/>
      <c r="L4541" s="54"/>
      <c r="M4541" s="54"/>
    </row>
    <row r="4542" spans="3:13" s="343" customFormat="1" x14ac:dyDescent="0.3">
      <c r="C4542" s="32"/>
      <c r="J4542" s="54"/>
      <c r="K4542" s="54"/>
      <c r="L4542" s="54"/>
      <c r="M4542" s="54"/>
    </row>
    <row r="4543" spans="3:13" s="343" customFormat="1" x14ac:dyDescent="0.3">
      <c r="C4543" s="32"/>
      <c r="J4543" s="54"/>
      <c r="K4543" s="54"/>
      <c r="L4543" s="54"/>
      <c r="M4543" s="54"/>
    </row>
    <row r="4544" spans="3:13" s="343" customFormat="1" x14ac:dyDescent="0.3">
      <c r="C4544" s="32"/>
      <c r="J4544" s="54"/>
      <c r="K4544" s="54"/>
      <c r="L4544" s="54"/>
      <c r="M4544" s="54"/>
    </row>
    <row r="4545" spans="3:13" s="343" customFormat="1" x14ac:dyDescent="0.3">
      <c r="C4545" s="32"/>
      <c r="J4545" s="54"/>
      <c r="K4545" s="54"/>
      <c r="L4545" s="54"/>
      <c r="M4545" s="54"/>
    </row>
    <row r="4546" spans="3:13" s="343" customFormat="1" x14ac:dyDescent="0.3">
      <c r="C4546" s="32"/>
      <c r="J4546" s="54"/>
      <c r="K4546" s="54"/>
      <c r="L4546" s="54"/>
      <c r="M4546" s="54"/>
    </row>
    <row r="4547" spans="3:13" s="343" customFormat="1" x14ac:dyDescent="0.3">
      <c r="C4547" s="32"/>
      <c r="J4547" s="54"/>
      <c r="K4547" s="54"/>
      <c r="L4547" s="54"/>
      <c r="M4547" s="54"/>
    </row>
    <row r="4548" spans="3:13" s="343" customFormat="1" x14ac:dyDescent="0.3">
      <c r="C4548" s="32"/>
      <c r="J4548" s="54"/>
      <c r="K4548" s="54"/>
      <c r="L4548" s="54"/>
      <c r="M4548" s="54"/>
    </row>
    <row r="4549" spans="3:13" s="343" customFormat="1" x14ac:dyDescent="0.3">
      <c r="C4549" s="32"/>
      <c r="J4549" s="54"/>
      <c r="K4549" s="54"/>
      <c r="L4549" s="54"/>
      <c r="M4549" s="54"/>
    </row>
    <row r="4550" spans="3:13" s="343" customFormat="1" x14ac:dyDescent="0.3">
      <c r="C4550" s="32"/>
      <c r="J4550" s="54"/>
      <c r="K4550" s="54"/>
      <c r="L4550" s="54"/>
      <c r="M4550" s="54"/>
    </row>
    <row r="4551" spans="3:13" s="343" customFormat="1" x14ac:dyDescent="0.3">
      <c r="C4551" s="32"/>
      <c r="J4551" s="54"/>
      <c r="K4551" s="54"/>
      <c r="L4551" s="54"/>
      <c r="M4551" s="54"/>
    </row>
    <row r="4552" spans="3:13" s="343" customFormat="1" x14ac:dyDescent="0.3">
      <c r="C4552" s="32"/>
      <c r="J4552" s="54"/>
      <c r="K4552" s="54"/>
      <c r="L4552" s="54"/>
      <c r="M4552" s="54"/>
    </row>
    <row r="4553" spans="3:13" s="343" customFormat="1" x14ac:dyDescent="0.3">
      <c r="C4553" s="32"/>
      <c r="J4553" s="54"/>
      <c r="K4553" s="54"/>
      <c r="L4553" s="54"/>
      <c r="M4553" s="54"/>
    </row>
    <row r="4554" spans="3:13" s="343" customFormat="1" x14ac:dyDescent="0.3">
      <c r="C4554" s="32"/>
      <c r="J4554" s="54"/>
      <c r="K4554" s="54"/>
      <c r="L4554" s="54"/>
      <c r="M4554" s="54"/>
    </row>
    <row r="4555" spans="3:13" s="343" customFormat="1" x14ac:dyDescent="0.3">
      <c r="C4555" s="32"/>
      <c r="J4555" s="54"/>
      <c r="K4555" s="54"/>
      <c r="L4555" s="54"/>
      <c r="M4555" s="54"/>
    </row>
    <row r="4556" spans="3:13" s="343" customFormat="1" x14ac:dyDescent="0.3">
      <c r="C4556" s="32"/>
      <c r="J4556" s="54"/>
      <c r="K4556" s="54"/>
      <c r="L4556" s="54"/>
      <c r="M4556" s="54"/>
    </row>
    <row r="4557" spans="3:13" s="343" customFormat="1" x14ac:dyDescent="0.3">
      <c r="C4557" s="32"/>
      <c r="J4557" s="54"/>
      <c r="K4557" s="54"/>
      <c r="L4557" s="54"/>
      <c r="M4557" s="54"/>
    </row>
    <row r="4558" spans="3:13" s="343" customFormat="1" x14ac:dyDescent="0.3">
      <c r="C4558" s="32"/>
      <c r="J4558" s="54"/>
      <c r="K4558" s="54"/>
      <c r="L4558" s="54"/>
      <c r="M4558" s="54"/>
    </row>
    <row r="4559" spans="3:13" s="343" customFormat="1" x14ac:dyDescent="0.3">
      <c r="C4559" s="32"/>
      <c r="J4559" s="54"/>
      <c r="K4559" s="54"/>
      <c r="L4559" s="54"/>
      <c r="M4559" s="54"/>
    </row>
    <row r="4560" spans="3:13" s="343" customFormat="1" x14ac:dyDescent="0.3">
      <c r="C4560" s="32"/>
      <c r="J4560" s="54"/>
      <c r="K4560" s="54"/>
      <c r="L4560" s="54"/>
      <c r="M4560" s="54"/>
    </row>
    <row r="4561" spans="3:13" s="343" customFormat="1" x14ac:dyDescent="0.3">
      <c r="C4561" s="32"/>
      <c r="J4561" s="54"/>
      <c r="K4561" s="54"/>
      <c r="L4561" s="54"/>
      <c r="M4561" s="54"/>
    </row>
    <row r="4562" spans="3:13" s="343" customFormat="1" x14ac:dyDescent="0.3">
      <c r="C4562" s="32"/>
      <c r="J4562" s="54"/>
      <c r="K4562" s="54"/>
      <c r="L4562" s="54"/>
      <c r="M4562" s="54"/>
    </row>
    <row r="4563" spans="3:13" s="343" customFormat="1" x14ac:dyDescent="0.3">
      <c r="C4563" s="32"/>
      <c r="J4563" s="54"/>
      <c r="K4563" s="54"/>
      <c r="L4563" s="54"/>
      <c r="M4563" s="54"/>
    </row>
    <row r="4564" spans="3:13" s="343" customFormat="1" x14ac:dyDescent="0.3">
      <c r="C4564" s="32"/>
      <c r="J4564" s="54"/>
      <c r="K4564" s="54"/>
      <c r="L4564" s="54"/>
      <c r="M4564" s="54"/>
    </row>
    <row r="4565" spans="3:13" s="343" customFormat="1" x14ac:dyDescent="0.3">
      <c r="C4565" s="32"/>
      <c r="J4565" s="54"/>
      <c r="K4565" s="54"/>
      <c r="L4565" s="54"/>
      <c r="M4565" s="54"/>
    </row>
    <row r="4566" spans="3:13" s="343" customFormat="1" x14ac:dyDescent="0.3">
      <c r="C4566" s="32"/>
      <c r="J4566" s="54"/>
      <c r="K4566" s="54"/>
      <c r="L4566" s="54"/>
      <c r="M4566" s="54"/>
    </row>
    <row r="4567" spans="3:13" s="343" customFormat="1" x14ac:dyDescent="0.3">
      <c r="C4567" s="32"/>
      <c r="J4567" s="54"/>
      <c r="K4567" s="54"/>
      <c r="L4567" s="54"/>
      <c r="M4567" s="54"/>
    </row>
    <row r="4568" spans="3:13" s="343" customFormat="1" x14ac:dyDescent="0.3">
      <c r="C4568" s="32"/>
      <c r="J4568" s="54"/>
      <c r="K4568" s="54"/>
      <c r="L4568" s="54"/>
      <c r="M4568" s="54"/>
    </row>
    <row r="4569" spans="3:13" s="343" customFormat="1" x14ac:dyDescent="0.3">
      <c r="C4569" s="32"/>
      <c r="J4569" s="54"/>
      <c r="K4569" s="54"/>
      <c r="L4569" s="54"/>
      <c r="M4569" s="54"/>
    </row>
    <row r="4570" spans="3:13" s="343" customFormat="1" x14ac:dyDescent="0.3">
      <c r="C4570" s="32"/>
      <c r="J4570" s="54"/>
      <c r="K4570" s="54"/>
      <c r="L4570" s="54"/>
      <c r="M4570" s="54"/>
    </row>
    <row r="4571" spans="3:13" s="343" customFormat="1" x14ac:dyDescent="0.3">
      <c r="C4571" s="32"/>
      <c r="J4571" s="54"/>
      <c r="K4571" s="54"/>
      <c r="L4571" s="54"/>
      <c r="M4571" s="54"/>
    </row>
    <row r="4572" spans="3:13" s="343" customFormat="1" x14ac:dyDescent="0.3">
      <c r="C4572" s="32"/>
      <c r="J4572" s="54"/>
      <c r="K4572" s="54"/>
      <c r="L4572" s="54"/>
      <c r="M4572" s="54"/>
    </row>
    <row r="4573" spans="3:13" s="343" customFormat="1" x14ac:dyDescent="0.3">
      <c r="C4573" s="32"/>
      <c r="J4573" s="54"/>
      <c r="K4573" s="54"/>
      <c r="L4573" s="54"/>
      <c r="M4573" s="54"/>
    </row>
    <row r="4574" spans="3:13" s="343" customFormat="1" x14ac:dyDescent="0.3">
      <c r="C4574" s="32"/>
      <c r="J4574" s="54"/>
      <c r="K4574" s="54"/>
      <c r="L4574" s="54"/>
      <c r="M4574" s="54"/>
    </row>
    <row r="4575" spans="3:13" s="343" customFormat="1" x14ac:dyDescent="0.3">
      <c r="C4575" s="32"/>
      <c r="J4575" s="54"/>
      <c r="K4575" s="54"/>
      <c r="L4575" s="54"/>
      <c r="M4575" s="54"/>
    </row>
    <row r="4576" spans="3:13" s="343" customFormat="1" x14ac:dyDescent="0.3">
      <c r="C4576" s="32"/>
      <c r="J4576" s="54"/>
      <c r="K4576" s="54"/>
      <c r="L4576" s="54"/>
      <c r="M4576" s="54"/>
    </row>
    <row r="4577" spans="3:13" s="343" customFormat="1" x14ac:dyDescent="0.3">
      <c r="C4577" s="32"/>
      <c r="J4577" s="54"/>
      <c r="K4577" s="54"/>
      <c r="L4577" s="54"/>
      <c r="M4577" s="54"/>
    </row>
    <row r="4578" spans="3:13" s="343" customFormat="1" x14ac:dyDescent="0.3">
      <c r="C4578" s="32"/>
      <c r="J4578" s="54"/>
      <c r="K4578" s="54"/>
      <c r="L4578" s="54"/>
      <c r="M4578" s="54"/>
    </row>
    <row r="4579" spans="3:13" s="343" customFormat="1" x14ac:dyDescent="0.3">
      <c r="C4579" s="32"/>
      <c r="J4579" s="54"/>
      <c r="K4579" s="54"/>
      <c r="L4579" s="54"/>
      <c r="M4579" s="54"/>
    </row>
    <row r="4580" spans="3:13" s="343" customFormat="1" x14ac:dyDescent="0.3">
      <c r="C4580" s="32"/>
      <c r="J4580" s="54"/>
      <c r="K4580" s="54"/>
      <c r="L4580" s="54"/>
      <c r="M4580" s="54"/>
    </row>
    <row r="4581" spans="3:13" s="343" customFormat="1" x14ac:dyDescent="0.3">
      <c r="C4581" s="32"/>
      <c r="J4581" s="54"/>
      <c r="K4581" s="54"/>
      <c r="L4581" s="54"/>
      <c r="M4581" s="54"/>
    </row>
    <row r="4582" spans="3:13" s="343" customFormat="1" x14ac:dyDescent="0.3">
      <c r="C4582" s="32"/>
      <c r="J4582" s="54"/>
      <c r="K4582" s="54"/>
      <c r="L4582" s="54"/>
      <c r="M4582" s="54"/>
    </row>
    <row r="4583" spans="3:13" s="343" customFormat="1" x14ac:dyDescent="0.3">
      <c r="C4583" s="32"/>
      <c r="J4583" s="54"/>
      <c r="K4583" s="54"/>
      <c r="L4583" s="54"/>
      <c r="M4583" s="54"/>
    </row>
    <row r="4584" spans="3:13" s="343" customFormat="1" x14ac:dyDescent="0.3">
      <c r="C4584" s="32"/>
      <c r="J4584" s="54"/>
      <c r="K4584" s="54"/>
      <c r="L4584" s="54"/>
      <c r="M4584" s="54"/>
    </row>
    <row r="4585" spans="3:13" s="343" customFormat="1" x14ac:dyDescent="0.3">
      <c r="C4585" s="32"/>
      <c r="J4585" s="54"/>
      <c r="K4585" s="54"/>
      <c r="L4585" s="54"/>
      <c r="M4585" s="54"/>
    </row>
    <row r="4586" spans="3:13" s="343" customFormat="1" x14ac:dyDescent="0.3">
      <c r="C4586" s="32"/>
      <c r="J4586" s="54"/>
      <c r="K4586" s="54"/>
      <c r="L4586" s="54"/>
      <c r="M4586" s="54"/>
    </row>
    <row r="4587" spans="3:13" s="343" customFormat="1" x14ac:dyDescent="0.3">
      <c r="C4587" s="32"/>
      <c r="J4587" s="54"/>
      <c r="K4587" s="54"/>
      <c r="L4587" s="54"/>
      <c r="M4587" s="54"/>
    </row>
    <row r="4588" spans="3:13" s="343" customFormat="1" x14ac:dyDescent="0.3">
      <c r="C4588" s="32"/>
      <c r="J4588" s="54"/>
      <c r="K4588" s="54"/>
      <c r="L4588" s="54"/>
      <c r="M4588" s="54"/>
    </row>
    <row r="4589" spans="3:13" s="343" customFormat="1" x14ac:dyDescent="0.3">
      <c r="C4589" s="32"/>
      <c r="J4589" s="54"/>
      <c r="K4589" s="54"/>
      <c r="L4589" s="54"/>
      <c r="M4589" s="54"/>
    </row>
    <row r="4590" spans="3:13" s="343" customFormat="1" x14ac:dyDescent="0.3">
      <c r="C4590" s="32"/>
      <c r="J4590" s="54"/>
      <c r="K4590" s="54"/>
      <c r="L4590" s="54"/>
      <c r="M4590" s="54"/>
    </row>
    <row r="4591" spans="3:13" s="343" customFormat="1" x14ac:dyDescent="0.3">
      <c r="C4591" s="32"/>
      <c r="J4591" s="54"/>
      <c r="K4591" s="54"/>
      <c r="L4591" s="54"/>
      <c r="M4591" s="54"/>
    </row>
    <row r="4592" spans="3:13" s="343" customFormat="1" x14ac:dyDescent="0.3">
      <c r="C4592" s="32"/>
      <c r="J4592" s="54"/>
      <c r="K4592" s="54"/>
      <c r="L4592" s="54"/>
      <c r="M4592" s="54"/>
    </row>
    <row r="4593" spans="3:13" s="343" customFormat="1" x14ac:dyDescent="0.3">
      <c r="C4593" s="32"/>
      <c r="J4593" s="54"/>
      <c r="K4593" s="54"/>
      <c r="L4593" s="54"/>
      <c r="M4593" s="54"/>
    </row>
    <row r="4594" spans="3:13" s="343" customFormat="1" x14ac:dyDescent="0.3">
      <c r="C4594" s="32"/>
      <c r="J4594" s="54"/>
      <c r="K4594" s="54"/>
      <c r="L4594" s="54"/>
      <c r="M4594" s="54"/>
    </row>
    <row r="4595" spans="3:13" s="343" customFormat="1" x14ac:dyDescent="0.3">
      <c r="C4595" s="32"/>
      <c r="J4595" s="54"/>
      <c r="K4595" s="54"/>
      <c r="L4595" s="54"/>
      <c r="M4595" s="54"/>
    </row>
    <row r="4596" spans="3:13" s="343" customFormat="1" x14ac:dyDescent="0.3">
      <c r="C4596" s="32"/>
      <c r="J4596" s="54"/>
      <c r="K4596" s="54"/>
      <c r="L4596" s="54"/>
      <c r="M4596" s="54"/>
    </row>
    <row r="4597" spans="3:13" s="343" customFormat="1" x14ac:dyDescent="0.3">
      <c r="C4597" s="32"/>
      <c r="J4597" s="54"/>
      <c r="K4597" s="54"/>
      <c r="L4597" s="54"/>
      <c r="M4597" s="54"/>
    </row>
    <row r="4598" spans="3:13" s="343" customFormat="1" x14ac:dyDescent="0.3">
      <c r="C4598" s="32"/>
      <c r="J4598" s="54"/>
      <c r="K4598" s="54"/>
      <c r="L4598" s="54"/>
      <c r="M4598" s="54"/>
    </row>
    <row r="4599" spans="3:13" s="343" customFormat="1" x14ac:dyDescent="0.3">
      <c r="C4599" s="32"/>
      <c r="J4599" s="54"/>
      <c r="K4599" s="54"/>
      <c r="L4599" s="54"/>
      <c r="M4599" s="54"/>
    </row>
    <row r="4600" spans="3:13" s="343" customFormat="1" x14ac:dyDescent="0.3">
      <c r="C4600" s="32"/>
      <c r="J4600" s="54"/>
      <c r="K4600" s="54"/>
      <c r="L4600" s="54"/>
      <c r="M4600" s="54"/>
    </row>
    <row r="4601" spans="3:13" s="343" customFormat="1" x14ac:dyDescent="0.3">
      <c r="C4601" s="32"/>
      <c r="J4601" s="54"/>
      <c r="K4601" s="54"/>
      <c r="L4601" s="54"/>
      <c r="M4601" s="54"/>
    </row>
    <row r="4602" spans="3:13" s="343" customFormat="1" x14ac:dyDescent="0.3">
      <c r="C4602" s="32"/>
      <c r="J4602" s="54"/>
      <c r="K4602" s="54"/>
      <c r="L4602" s="54"/>
      <c r="M4602" s="54"/>
    </row>
    <row r="4603" spans="3:13" s="343" customFormat="1" x14ac:dyDescent="0.3">
      <c r="C4603" s="32"/>
      <c r="J4603" s="54"/>
      <c r="K4603" s="54"/>
      <c r="L4603" s="54"/>
      <c r="M4603" s="54"/>
    </row>
    <row r="4604" spans="3:13" s="343" customFormat="1" x14ac:dyDescent="0.3">
      <c r="C4604" s="32"/>
      <c r="J4604" s="54"/>
      <c r="K4604" s="54"/>
      <c r="L4604" s="54"/>
      <c r="M4604" s="54"/>
    </row>
    <row r="4605" spans="3:13" s="343" customFormat="1" x14ac:dyDescent="0.3">
      <c r="C4605" s="32"/>
      <c r="J4605" s="54"/>
      <c r="K4605" s="54"/>
      <c r="L4605" s="54"/>
      <c r="M4605" s="54"/>
    </row>
    <row r="4606" spans="3:13" s="343" customFormat="1" x14ac:dyDescent="0.3">
      <c r="C4606" s="32"/>
      <c r="J4606" s="54"/>
      <c r="K4606" s="54"/>
      <c r="L4606" s="54"/>
      <c r="M4606" s="54"/>
    </row>
    <row r="4607" spans="3:13" s="343" customFormat="1" x14ac:dyDescent="0.3">
      <c r="C4607" s="32"/>
      <c r="J4607" s="54"/>
      <c r="K4607" s="54"/>
      <c r="L4607" s="54"/>
      <c r="M4607" s="54"/>
    </row>
    <row r="4608" spans="3:13" s="343" customFormat="1" x14ac:dyDescent="0.3">
      <c r="C4608" s="32"/>
      <c r="J4608" s="54"/>
      <c r="K4608" s="54"/>
      <c r="L4608" s="54"/>
      <c r="M4608" s="54"/>
    </row>
    <row r="4609" spans="3:13" s="343" customFormat="1" x14ac:dyDescent="0.3">
      <c r="C4609" s="32"/>
      <c r="J4609" s="54"/>
      <c r="K4609" s="54"/>
      <c r="L4609" s="54"/>
      <c r="M4609" s="54"/>
    </row>
    <row r="4610" spans="3:13" s="343" customFormat="1" x14ac:dyDescent="0.3">
      <c r="C4610" s="32"/>
      <c r="J4610" s="54"/>
      <c r="K4610" s="54"/>
      <c r="L4610" s="54"/>
      <c r="M4610" s="54"/>
    </row>
    <row r="4611" spans="3:13" s="343" customFormat="1" x14ac:dyDescent="0.3">
      <c r="C4611" s="32"/>
      <c r="J4611" s="54"/>
      <c r="K4611" s="54"/>
      <c r="L4611" s="54"/>
      <c r="M4611" s="54"/>
    </row>
    <row r="4612" spans="3:13" s="343" customFormat="1" x14ac:dyDescent="0.3">
      <c r="C4612" s="32"/>
      <c r="J4612" s="54"/>
      <c r="K4612" s="54"/>
      <c r="L4612" s="54"/>
      <c r="M4612" s="54"/>
    </row>
    <row r="4613" spans="3:13" s="343" customFormat="1" x14ac:dyDescent="0.3">
      <c r="C4613" s="32"/>
      <c r="J4613" s="54"/>
      <c r="K4613" s="54"/>
      <c r="L4613" s="54"/>
      <c r="M4613" s="54"/>
    </row>
    <row r="4614" spans="3:13" s="343" customFormat="1" x14ac:dyDescent="0.3">
      <c r="C4614" s="32"/>
      <c r="J4614" s="54"/>
      <c r="K4614" s="54"/>
      <c r="L4614" s="54"/>
      <c r="M4614" s="54"/>
    </row>
    <row r="4615" spans="3:13" s="343" customFormat="1" x14ac:dyDescent="0.3">
      <c r="C4615" s="32"/>
      <c r="J4615" s="54"/>
      <c r="K4615" s="54"/>
      <c r="L4615" s="54"/>
      <c r="M4615" s="54"/>
    </row>
    <row r="4616" spans="3:13" s="343" customFormat="1" x14ac:dyDescent="0.3">
      <c r="C4616" s="32"/>
      <c r="J4616" s="54"/>
      <c r="K4616" s="54"/>
      <c r="L4616" s="54"/>
      <c r="M4616" s="54"/>
    </row>
    <row r="4617" spans="3:13" s="343" customFormat="1" x14ac:dyDescent="0.3">
      <c r="C4617" s="32"/>
      <c r="J4617" s="54"/>
      <c r="K4617" s="54"/>
      <c r="L4617" s="54"/>
      <c r="M4617" s="54"/>
    </row>
    <row r="4618" spans="3:13" s="343" customFormat="1" x14ac:dyDescent="0.3">
      <c r="C4618" s="32"/>
      <c r="J4618" s="54"/>
      <c r="K4618" s="54"/>
      <c r="L4618" s="54"/>
      <c r="M4618" s="54"/>
    </row>
    <row r="4619" spans="3:13" s="343" customFormat="1" x14ac:dyDescent="0.3">
      <c r="C4619" s="32"/>
      <c r="J4619" s="54"/>
      <c r="K4619" s="54"/>
      <c r="L4619" s="54"/>
      <c r="M4619" s="54"/>
    </row>
    <row r="4620" spans="3:13" s="343" customFormat="1" x14ac:dyDescent="0.3">
      <c r="C4620" s="32"/>
      <c r="J4620" s="54"/>
      <c r="K4620" s="54"/>
      <c r="L4620" s="54"/>
      <c r="M4620" s="54"/>
    </row>
    <row r="4621" spans="3:13" s="343" customFormat="1" x14ac:dyDescent="0.3">
      <c r="C4621" s="32"/>
      <c r="J4621" s="54"/>
      <c r="K4621" s="54"/>
      <c r="L4621" s="54"/>
      <c r="M4621" s="54"/>
    </row>
    <row r="4622" spans="3:13" s="343" customFormat="1" x14ac:dyDescent="0.3">
      <c r="C4622" s="32"/>
      <c r="J4622" s="54"/>
      <c r="K4622" s="54"/>
      <c r="L4622" s="54"/>
      <c r="M4622" s="54"/>
    </row>
    <row r="4623" spans="3:13" s="343" customFormat="1" x14ac:dyDescent="0.3">
      <c r="C4623" s="32"/>
      <c r="J4623" s="54"/>
      <c r="K4623" s="54"/>
      <c r="L4623" s="54"/>
      <c r="M4623" s="54"/>
    </row>
    <row r="4624" spans="3:13" s="343" customFormat="1" x14ac:dyDescent="0.3">
      <c r="C4624" s="32"/>
      <c r="J4624" s="54"/>
      <c r="K4624" s="54"/>
      <c r="L4624" s="54"/>
      <c r="M4624" s="54"/>
    </row>
    <row r="4625" spans="3:13" s="343" customFormat="1" x14ac:dyDescent="0.3">
      <c r="C4625" s="32"/>
      <c r="J4625" s="54"/>
      <c r="K4625" s="54"/>
      <c r="L4625" s="54"/>
      <c r="M4625" s="54"/>
    </row>
    <row r="4626" spans="3:13" s="343" customFormat="1" x14ac:dyDescent="0.3">
      <c r="C4626" s="32"/>
      <c r="J4626" s="54"/>
      <c r="K4626" s="54"/>
      <c r="L4626" s="54"/>
      <c r="M4626" s="54"/>
    </row>
    <row r="4627" spans="3:13" s="343" customFormat="1" x14ac:dyDescent="0.3">
      <c r="C4627" s="32"/>
      <c r="J4627" s="54"/>
      <c r="K4627" s="54"/>
      <c r="L4627" s="54"/>
      <c r="M4627" s="54"/>
    </row>
    <row r="4628" spans="3:13" s="343" customFormat="1" x14ac:dyDescent="0.3">
      <c r="C4628" s="32"/>
      <c r="J4628" s="54"/>
      <c r="K4628" s="54"/>
      <c r="L4628" s="54"/>
      <c r="M4628" s="54"/>
    </row>
    <row r="4629" spans="3:13" s="343" customFormat="1" x14ac:dyDescent="0.3">
      <c r="C4629" s="32"/>
      <c r="J4629" s="54"/>
      <c r="K4629" s="54"/>
      <c r="L4629" s="54"/>
      <c r="M4629" s="54"/>
    </row>
    <row r="4630" spans="3:13" s="343" customFormat="1" x14ac:dyDescent="0.3">
      <c r="C4630" s="32"/>
      <c r="J4630" s="54"/>
      <c r="K4630" s="54"/>
      <c r="L4630" s="54"/>
      <c r="M4630" s="54"/>
    </row>
    <row r="4631" spans="3:13" s="343" customFormat="1" x14ac:dyDescent="0.3">
      <c r="C4631" s="32"/>
      <c r="J4631" s="54"/>
      <c r="K4631" s="54"/>
      <c r="L4631" s="54"/>
      <c r="M4631" s="54"/>
    </row>
    <row r="4632" spans="3:13" s="343" customFormat="1" x14ac:dyDescent="0.3">
      <c r="C4632" s="32"/>
      <c r="J4632" s="54"/>
      <c r="K4632" s="54"/>
      <c r="L4632" s="54"/>
      <c r="M4632" s="54"/>
    </row>
    <row r="4633" spans="3:13" s="343" customFormat="1" x14ac:dyDescent="0.3">
      <c r="C4633" s="32"/>
      <c r="J4633" s="54"/>
      <c r="K4633" s="54"/>
      <c r="L4633" s="54"/>
      <c r="M4633" s="54"/>
    </row>
    <row r="4634" spans="3:13" s="343" customFormat="1" x14ac:dyDescent="0.3">
      <c r="C4634" s="32"/>
      <c r="J4634" s="54"/>
      <c r="K4634" s="54"/>
      <c r="L4634" s="54"/>
      <c r="M4634" s="54"/>
    </row>
    <row r="4635" spans="3:13" s="343" customFormat="1" x14ac:dyDescent="0.3">
      <c r="C4635" s="32"/>
      <c r="J4635" s="54"/>
      <c r="K4635" s="54"/>
      <c r="L4635" s="54"/>
      <c r="M4635" s="54"/>
    </row>
    <row r="4636" spans="3:13" s="343" customFormat="1" x14ac:dyDescent="0.3">
      <c r="C4636" s="32"/>
      <c r="J4636" s="54"/>
      <c r="K4636" s="54"/>
      <c r="L4636" s="54"/>
      <c r="M4636" s="54"/>
    </row>
    <row r="4637" spans="3:13" s="343" customFormat="1" x14ac:dyDescent="0.3">
      <c r="C4637" s="32"/>
      <c r="J4637" s="54"/>
      <c r="K4637" s="54"/>
      <c r="L4637" s="54"/>
      <c r="M4637" s="54"/>
    </row>
    <row r="4638" spans="3:13" s="343" customFormat="1" x14ac:dyDescent="0.3">
      <c r="C4638" s="32"/>
      <c r="J4638" s="54"/>
      <c r="K4638" s="54"/>
      <c r="L4638" s="54"/>
      <c r="M4638" s="54"/>
    </row>
    <row r="4639" spans="3:13" s="343" customFormat="1" x14ac:dyDescent="0.3">
      <c r="C4639" s="32"/>
      <c r="J4639" s="54"/>
      <c r="K4639" s="54"/>
      <c r="L4639" s="54"/>
      <c r="M4639" s="54"/>
    </row>
    <row r="4640" spans="3:13" s="343" customFormat="1" x14ac:dyDescent="0.3">
      <c r="C4640" s="32"/>
      <c r="J4640" s="54"/>
      <c r="K4640" s="54"/>
      <c r="L4640" s="54"/>
      <c r="M4640" s="54"/>
    </row>
    <row r="4641" spans="3:13" s="343" customFormat="1" x14ac:dyDescent="0.3">
      <c r="C4641" s="32"/>
      <c r="J4641" s="54"/>
      <c r="K4641" s="54"/>
      <c r="L4641" s="54"/>
      <c r="M4641" s="54"/>
    </row>
    <row r="4642" spans="3:13" s="343" customFormat="1" x14ac:dyDescent="0.3">
      <c r="C4642" s="32"/>
      <c r="J4642" s="54"/>
      <c r="K4642" s="54"/>
      <c r="L4642" s="54"/>
      <c r="M4642" s="54"/>
    </row>
    <row r="4643" spans="3:13" s="343" customFormat="1" x14ac:dyDescent="0.3">
      <c r="C4643" s="32"/>
      <c r="J4643" s="54"/>
      <c r="K4643" s="54"/>
      <c r="L4643" s="54"/>
      <c r="M4643" s="54"/>
    </row>
    <row r="4644" spans="3:13" s="343" customFormat="1" x14ac:dyDescent="0.3">
      <c r="C4644" s="32"/>
      <c r="J4644" s="54"/>
      <c r="K4644" s="54"/>
      <c r="L4644" s="54"/>
      <c r="M4644" s="54"/>
    </row>
    <row r="4645" spans="3:13" s="343" customFormat="1" x14ac:dyDescent="0.3">
      <c r="C4645" s="32"/>
      <c r="J4645" s="54"/>
      <c r="K4645" s="54"/>
      <c r="L4645" s="54"/>
      <c r="M4645" s="54"/>
    </row>
    <row r="4646" spans="3:13" s="343" customFormat="1" x14ac:dyDescent="0.3">
      <c r="C4646" s="32"/>
      <c r="J4646" s="54"/>
      <c r="K4646" s="54"/>
      <c r="L4646" s="54"/>
      <c r="M4646" s="54"/>
    </row>
    <row r="4647" spans="3:13" s="343" customFormat="1" x14ac:dyDescent="0.3">
      <c r="C4647" s="32"/>
      <c r="J4647" s="54"/>
      <c r="K4647" s="54"/>
      <c r="L4647" s="54"/>
      <c r="M4647" s="54"/>
    </row>
    <row r="4648" spans="3:13" s="343" customFormat="1" x14ac:dyDescent="0.3">
      <c r="C4648" s="32"/>
      <c r="J4648" s="54"/>
      <c r="K4648" s="54"/>
      <c r="L4648" s="54"/>
      <c r="M4648" s="54"/>
    </row>
    <row r="4649" spans="3:13" s="343" customFormat="1" x14ac:dyDescent="0.3">
      <c r="C4649" s="32"/>
      <c r="J4649" s="54"/>
      <c r="K4649" s="54"/>
      <c r="L4649" s="54"/>
      <c r="M4649" s="54"/>
    </row>
    <row r="4650" spans="3:13" s="343" customFormat="1" x14ac:dyDescent="0.3">
      <c r="C4650" s="32"/>
      <c r="J4650" s="54"/>
      <c r="K4650" s="54"/>
      <c r="L4650" s="54"/>
      <c r="M4650" s="54"/>
    </row>
    <row r="4651" spans="3:13" s="343" customFormat="1" x14ac:dyDescent="0.3">
      <c r="C4651" s="32"/>
      <c r="J4651" s="54"/>
      <c r="K4651" s="54"/>
      <c r="L4651" s="54"/>
      <c r="M4651" s="54"/>
    </row>
    <row r="4652" spans="3:13" s="343" customFormat="1" x14ac:dyDescent="0.3">
      <c r="C4652" s="32"/>
      <c r="J4652" s="54"/>
      <c r="K4652" s="54"/>
      <c r="L4652" s="54"/>
      <c r="M4652" s="54"/>
    </row>
    <row r="4653" spans="3:13" s="343" customFormat="1" x14ac:dyDescent="0.3">
      <c r="C4653" s="32"/>
      <c r="J4653" s="54"/>
      <c r="K4653" s="54"/>
      <c r="L4653" s="54"/>
      <c r="M4653" s="54"/>
    </row>
    <row r="4654" spans="3:13" s="343" customFormat="1" x14ac:dyDescent="0.3">
      <c r="C4654" s="32"/>
      <c r="J4654" s="54"/>
      <c r="K4654" s="54"/>
      <c r="L4654" s="54"/>
      <c r="M4654" s="54"/>
    </row>
    <row r="4655" spans="3:13" s="343" customFormat="1" x14ac:dyDescent="0.3">
      <c r="C4655" s="32"/>
      <c r="J4655" s="54"/>
      <c r="K4655" s="54"/>
      <c r="L4655" s="54"/>
      <c r="M4655" s="54"/>
    </row>
    <row r="4656" spans="3:13" s="343" customFormat="1" x14ac:dyDescent="0.3">
      <c r="C4656" s="32"/>
      <c r="J4656" s="54"/>
      <c r="K4656" s="54"/>
      <c r="L4656" s="54"/>
      <c r="M4656" s="54"/>
    </row>
    <row r="4657" spans="3:13" s="343" customFormat="1" x14ac:dyDescent="0.3">
      <c r="C4657" s="32"/>
      <c r="J4657" s="54"/>
      <c r="K4657" s="54"/>
      <c r="L4657" s="54"/>
      <c r="M4657" s="54"/>
    </row>
    <row r="4658" spans="3:13" s="343" customFormat="1" x14ac:dyDescent="0.3">
      <c r="C4658" s="32"/>
      <c r="J4658" s="54"/>
      <c r="K4658" s="54"/>
      <c r="L4658" s="54"/>
      <c r="M4658" s="54"/>
    </row>
    <row r="4659" spans="3:13" s="343" customFormat="1" x14ac:dyDescent="0.3">
      <c r="C4659" s="32"/>
      <c r="J4659" s="54"/>
      <c r="K4659" s="54"/>
      <c r="L4659" s="54"/>
      <c r="M4659" s="54"/>
    </row>
    <row r="4660" spans="3:13" s="343" customFormat="1" x14ac:dyDescent="0.3">
      <c r="C4660" s="32"/>
      <c r="J4660" s="54"/>
      <c r="K4660" s="54"/>
      <c r="L4660" s="54"/>
      <c r="M4660" s="54"/>
    </row>
    <row r="4661" spans="3:13" s="343" customFormat="1" x14ac:dyDescent="0.3">
      <c r="C4661" s="32"/>
      <c r="J4661" s="54"/>
      <c r="K4661" s="54"/>
      <c r="L4661" s="54"/>
      <c r="M4661" s="54"/>
    </row>
    <row r="4662" spans="3:13" s="343" customFormat="1" x14ac:dyDescent="0.3">
      <c r="C4662" s="32"/>
      <c r="J4662" s="54"/>
      <c r="K4662" s="54"/>
      <c r="L4662" s="54"/>
      <c r="M4662" s="54"/>
    </row>
    <row r="4663" spans="3:13" s="343" customFormat="1" x14ac:dyDescent="0.3">
      <c r="C4663" s="32"/>
      <c r="J4663" s="54"/>
      <c r="K4663" s="54"/>
      <c r="L4663" s="54"/>
      <c r="M4663" s="54"/>
    </row>
    <row r="4664" spans="3:13" s="343" customFormat="1" x14ac:dyDescent="0.3">
      <c r="C4664" s="32"/>
      <c r="J4664" s="54"/>
      <c r="K4664" s="54"/>
      <c r="L4664" s="54"/>
      <c r="M4664" s="54"/>
    </row>
    <row r="4665" spans="3:13" s="343" customFormat="1" x14ac:dyDescent="0.3">
      <c r="C4665" s="32"/>
      <c r="J4665" s="54"/>
      <c r="K4665" s="54"/>
      <c r="L4665" s="54"/>
      <c r="M4665" s="54"/>
    </row>
    <row r="4666" spans="3:13" s="343" customFormat="1" x14ac:dyDescent="0.3">
      <c r="C4666" s="32"/>
      <c r="J4666" s="54"/>
      <c r="K4666" s="54"/>
      <c r="L4666" s="54"/>
      <c r="M4666" s="54"/>
    </row>
    <row r="4667" spans="3:13" s="343" customFormat="1" x14ac:dyDescent="0.3">
      <c r="C4667" s="32"/>
      <c r="J4667" s="54"/>
      <c r="K4667" s="54"/>
      <c r="L4667" s="54"/>
      <c r="M4667" s="54"/>
    </row>
    <row r="4668" spans="3:13" s="343" customFormat="1" x14ac:dyDescent="0.3">
      <c r="C4668" s="32"/>
      <c r="J4668" s="54"/>
      <c r="K4668" s="54"/>
      <c r="L4668" s="54"/>
      <c r="M4668" s="54"/>
    </row>
    <row r="4669" spans="3:13" s="343" customFormat="1" x14ac:dyDescent="0.3">
      <c r="C4669" s="32"/>
      <c r="J4669" s="54"/>
      <c r="K4669" s="54"/>
      <c r="L4669" s="54"/>
      <c r="M4669" s="54"/>
    </row>
    <row r="4670" spans="3:13" s="343" customFormat="1" x14ac:dyDescent="0.3">
      <c r="C4670" s="32"/>
      <c r="J4670" s="54"/>
      <c r="K4670" s="54"/>
      <c r="L4670" s="54"/>
      <c r="M4670" s="54"/>
    </row>
    <row r="4671" spans="3:13" s="343" customFormat="1" x14ac:dyDescent="0.3">
      <c r="C4671" s="32"/>
      <c r="J4671" s="54"/>
      <c r="K4671" s="54"/>
      <c r="L4671" s="54"/>
      <c r="M4671" s="54"/>
    </row>
    <row r="4672" spans="3:13" s="343" customFormat="1" x14ac:dyDescent="0.3">
      <c r="C4672" s="32"/>
      <c r="J4672" s="54"/>
      <c r="K4672" s="54"/>
      <c r="L4672" s="54"/>
      <c r="M4672" s="54"/>
    </row>
    <row r="4673" spans="3:13" s="343" customFormat="1" x14ac:dyDescent="0.3">
      <c r="C4673" s="32"/>
      <c r="J4673" s="54"/>
      <c r="K4673" s="54"/>
      <c r="L4673" s="54"/>
      <c r="M4673" s="54"/>
    </row>
    <row r="4674" spans="3:13" s="343" customFormat="1" x14ac:dyDescent="0.3">
      <c r="C4674" s="32"/>
      <c r="J4674" s="54"/>
      <c r="K4674" s="54"/>
      <c r="L4674" s="54"/>
      <c r="M4674" s="54"/>
    </row>
    <row r="4675" spans="3:13" s="343" customFormat="1" x14ac:dyDescent="0.3">
      <c r="C4675" s="32"/>
      <c r="J4675" s="54"/>
      <c r="K4675" s="54"/>
      <c r="L4675" s="54"/>
      <c r="M4675" s="54"/>
    </row>
    <row r="4676" spans="3:13" s="343" customFormat="1" x14ac:dyDescent="0.3">
      <c r="C4676" s="32"/>
      <c r="J4676" s="54"/>
      <c r="K4676" s="54"/>
      <c r="L4676" s="54"/>
      <c r="M4676" s="54"/>
    </row>
    <row r="4677" spans="3:13" s="343" customFormat="1" x14ac:dyDescent="0.3">
      <c r="C4677" s="32"/>
      <c r="J4677" s="54"/>
      <c r="K4677" s="54"/>
      <c r="L4677" s="54"/>
      <c r="M4677" s="54"/>
    </row>
    <row r="4678" spans="3:13" s="343" customFormat="1" x14ac:dyDescent="0.3">
      <c r="C4678" s="32"/>
      <c r="J4678" s="54"/>
      <c r="K4678" s="54"/>
      <c r="L4678" s="54"/>
      <c r="M4678" s="54"/>
    </row>
    <row r="4679" spans="3:13" s="343" customFormat="1" x14ac:dyDescent="0.3">
      <c r="C4679" s="32"/>
      <c r="J4679" s="54"/>
      <c r="K4679" s="54"/>
      <c r="L4679" s="54"/>
      <c r="M4679" s="54"/>
    </row>
    <row r="4680" spans="3:13" s="343" customFormat="1" x14ac:dyDescent="0.3">
      <c r="C4680" s="32"/>
      <c r="J4680" s="54"/>
      <c r="K4680" s="54"/>
      <c r="L4680" s="54"/>
      <c r="M4680" s="54"/>
    </row>
    <row r="4681" spans="3:13" s="343" customFormat="1" x14ac:dyDescent="0.3">
      <c r="C4681" s="32"/>
      <c r="J4681" s="54"/>
      <c r="K4681" s="54"/>
      <c r="L4681" s="54"/>
      <c r="M4681" s="54"/>
    </row>
    <row r="4682" spans="3:13" s="343" customFormat="1" x14ac:dyDescent="0.3">
      <c r="C4682" s="32"/>
      <c r="J4682" s="54"/>
      <c r="K4682" s="54"/>
      <c r="L4682" s="54"/>
      <c r="M4682" s="54"/>
    </row>
    <row r="4683" spans="3:13" s="343" customFormat="1" x14ac:dyDescent="0.3">
      <c r="C4683" s="32"/>
      <c r="J4683" s="54"/>
      <c r="K4683" s="54"/>
      <c r="L4683" s="54"/>
      <c r="M4683" s="54"/>
    </row>
    <row r="4684" spans="3:13" s="343" customFormat="1" x14ac:dyDescent="0.3">
      <c r="C4684" s="32"/>
      <c r="J4684" s="54"/>
      <c r="K4684" s="54"/>
      <c r="L4684" s="54"/>
      <c r="M4684" s="54"/>
    </row>
    <row r="4685" spans="3:13" s="343" customFormat="1" x14ac:dyDescent="0.3">
      <c r="C4685" s="32"/>
      <c r="J4685" s="54"/>
      <c r="K4685" s="54"/>
      <c r="L4685" s="54"/>
      <c r="M4685" s="54"/>
    </row>
    <row r="4686" spans="3:13" s="343" customFormat="1" x14ac:dyDescent="0.3">
      <c r="C4686" s="32"/>
      <c r="J4686" s="54"/>
      <c r="K4686" s="54"/>
      <c r="L4686" s="54"/>
      <c r="M4686" s="54"/>
    </row>
    <row r="4687" spans="3:13" s="343" customFormat="1" x14ac:dyDescent="0.3">
      <c r="C4687" s="32"/>
      <c r="J4687" s="54"/>
      <c r="K4687" s="54"/>
      <c r="L4687" s="54"/>
      <c r="M4687" s="54"/>
    </row>
    <row r="4688" spans="3:13" s="343" customFormat="1" x14ac:dyDescent="0.3">
      <c r="C4688" s="32"/>
      <c r="J4688" s="54"/>
      <c r="K4688" s="54"/>
      <c r="L4688" s="54"/>
      <c r="M4688" s="54"/>
    </row>
    <row r="4689" spans="3:13" s="343" customFormat="1" x14ac:dyDescent="0.3">
      <c r="C4689" s="32"/>
      <c r="J4689" s="54"/>
      <c r="K4689" s="54"/>
      <c r="L4689" s="54"/>
      <c r="M4689" s="54"/>
    </row>
    <row r="4690" spans="3:13" s="343" customFormat="1" x14ac:dyDescent="0.3">
      <c r="C4690" s="32"/>
      <c r="J4690" s="54"/>
      <c r="K4690" s="54"/>
      <c r="L4690" s="54"/>
      <c r="M4690" s="54"/>
    </row>
    <row r="4691" spans="3:13" s="343" customFormat="1" x14ac:dyDescent="0.3">
      <c r="C4691" s="32"/>
      <c r="J4691" s="54"/>
      <c r="K4691" s="54"/>
      <c r="L4691" s="54"/>
      <c r="M4691" s="54"/>
    </row>
    <row r="4692" spans="3:13" s="343" customFormat="1" x14ac:dyDescent="0.3">
      <c r="C4692" s="32"/>
      <c r="J4692" s="54"/>
      <c r="K4692" s="54"/>
      <c r="L4692" s="54"/>
      <c r="M4692" s="54"/>
    </row>
    <row r="4693" spans="3:13" s="343" customFormat="1" x14ac:dyDescent="0.3">
      <c r="C4693" s="32"/>
      <c r="J4693" s="54"/>
      <c r="K4693" s="54"/>
      <c r="L4693" s="54"/>
      <c r="M4693" s="54"/>
    </row>
    <row r="4694" spans="3:13" s="343" customFormat="1" x14ac:dyDescent="0.3">
      <c r="C4694" s="32"/>
      <c r="J4694" s="54"/>
      <c r="K4694" s="54"/>
      <c r="L4694" s="54"/>
      <c r="M4694" s="54"/>
    </row>
    <row r="4695" spans="3:13" s="343" customFormat="1" x14ac:dyDescent="0.3">
      <c r="C4695" s="32"/>
      <c r="J4695" s="54"/>
      <c r="K4695" s="54"/>
      <c r="L4695" s="54"/>
      <c r="M4695" s="54"/>
    </row>
    <row r="4696" spans="3:13" s="343" customFormat="1" x14ac:dyDescent="0.3">
      <c r="C4696" s="32"/>
      <c r="J4696" s="54"/>
      <c r="K4696" s="54"/>
      <c r="L4696" s="54"/>
      <c r="M4696" s="54"/>
    </row>
    <row r="4697" spans="3:13" s="343" customFormat="1" x14ac:dyDescent="0.3">
      <c r="C4697" s="32"/>
      <c r="J4697" s="54"/>
      <c r="K4697" s="54"/>
      <c r="L4697" s="54"/>
      <c r="M4697" s="54"/>
    </row>
    <row r="4698" spans="3:13" s="343" customFormat="1" x14ac:dyDescent="0.3">
      <c r="C4698" s="32"/>
      <c r="J4698" s="54"/>
      <c r="K4698" s="54"/>
      <c r="L4698" s="54"/>
      <c r="M4698" s="54"/>
    </row>
    <row r="4699" spans="3:13" s="343" customFormat="1" x14ac:dyDescent="0.3">
      <c r="C4699" s="32"/>
      <c r="J4699" s="54"/>
      <c r="K4699" s="54"/>
      <c r="L4699" s="54"/>
      <c r="M4699" s="54"/>
    </row>
    <row r="4700" spans="3:13" s="343" customFormat="1" x14ac:dyDescent="0.3">
      <c r="C4700" s="32"/>
      <c r="J4700" s="54"/>
      <c r="K4700" s="54"/>
      <c r="L4700" s="54"/>
      <c r="M4700" s="54"/>
    </row>
    <row r="4701" spans="3:13" s="343" customFormat="1" x14ac:dyDescent="0.3">
      <c r="C4701" s="32"/>
      <c r="J4701" s="54"/>
      <c r="K4701" s="54"/>
      <c r="L4701" s="54"/>
      <c r="M4701" s="54"/>
    </row>
    <row r="4702" spans="3:13" s="343" customFormat="1" x14ac:dyDescent="0.3">
      <c r="C4702" s="32"/>
      <c r="J4702" s="54"/>
      <c r="K4702" s="54"/>
      <c r="L4702" s="54"/>
      <c r="M4702" s="54"/>
    </row>
    <row r="4703" spans="3:13" s="343" customFormat="1" x14ac:dyDescent="0.3">
      <c r="C4703" s="32"/>
      <c r="J4703" s="54"/>
      <c r="K4703" s="54"/>
      <c r="L4703" s="54"/>
      <c r="M4703" s="54"/>
    </row>
    <row r="4704" spans="3:13" s="343" customFormat="1" x14ac:dyDescent="0.3">
      <c r="C4704" s="32"/>
      <c r="J4704" s="54"/>
      <c r="K4704" s="54"/>
      <c r="L4704" s="54"/>
      <c r="M4704" s="54"/>
    </row>
    <row r="4705" spans="3:13" s="343" customFormat="1" x14ac:dyDescent="0.3">
      <c r="C4705" s="32"/>
      <c r="J4705" s="54"/>
      <c r="K4705" s="54"/>
      <c r="L4705" s="54"/>
      <c r="M4705" s="54"/>
    </row>
    <row r="4706" spans="3:13" s="343" customFormat="1" x14ac:dyDescent="0.3">
      <c r="C4706" s="32"/>
      <c r="J4706" s="54"/>
      <c r="K4706" s="54"/>
      <c r="L4706" s="54"/>
      <c r="M4706" s="54"/>
    </row>
    <row r="4707" spans="3:13" s="343" customFormat="1" x14ac:dyDescent="0.3">
      <c r="C4707" s="32"/>
      <c r="J4707" s="54"/>
      <c r="K4707" s="54"/>
      <c r="L4707" s="54"/>
      <c r="M4707" s="54"/>
    </row>
    <row r="4708" spans="3:13" s="343" customFormat="1" x14ac:dyDescent="0.3">
      <c r="C4708" s="32"/>
      <c r="J4708" s="54"/>
      <c r="K4708" s="54"/>
      <c r="L4708" s="54"/>
      <c r="M4708" s="54"/>
    </row>
    <row r="4709" spans="3:13" s="343" customFormat="1" x14ac:dyDescent="0.3">
      <c r="C4709" s="32"/>
      <c r="J4709" s="54"/>
      <c r="K4709" s="54"/>
      <c r="L4709" s="54"/>
      <c r="M4709" s="54"/>
    </row>
    <row r="4710" spans="3:13" s="343" customFormat="1" x14ac:dyDescent="0.3">
      <c r="C4710" s="32"/>
      <c r="J4710" s="54"/>
      <c r="K4710" s="54"/>
      <c r="L4710" s="54"/>
      <c r="M4710" s="54"/>
    </row>
    <row r="4711" spans="3:13" s="343" customFormat="1" x14ac:dyDescent="0.3">
      <c r="C4711" s="32"/>
      <c r="J4711" s="54"/>
      <c r="K4711" s="54"/>
      <c r="L4711" s="54"/>
      <c r="M4711" s="54"/>
    </row>
    <row r="4712" spans="3:13" s="343" customFormat="1" x14ac:dyDescent="0.3">
      <c r="C4712" s="32"/>
      <c r="J4712" s="54"/>
      <c r="K4712" s="54"/>
      <c r="L4712" s="54"/>
      <c r="M4712" s="54"/>
    </row>
    <row r="4713" spans="3:13" s="343" customFormat="1" x14ac:dyDescent="0.3">
      <c r="C4713" s="32"/>
      <c r="J4713" s="54"/>
      <c r="K4713" s="54"/>
      <c r="L4713" s="54"/>
      <c r="M4713" s="54"/>
    </row>
    <row r="4714" spans="3:13" s="343" customFormat="1" x14ac:dyDescent="0.3">
      <c r="C4714" s="32"/>
      <c r="J4714" s="54"/>
      <c r="K4714" s="54"/>
      <c r="L4714" s="54"/>
      <c r="M4714" s="54"/>
    </row>
    <row r="4715" spans="3:13" s="343" customFormat="1" x14ac:dyDescent="0.3">
      <c r="C4715" s="32"/>
      <c r="J4715" s="54"/>
      <c r="K4715" s="54"/>
      <c r="L4715" s="54"/>
      <c r="M4715" s="54"/>
    </row>
    <row r="4716" spans="3:13" s="343" customFormat="1" x14ac:dyDescent="0.3">
      <c r="C4716" s="32"/>
      <c r="J4716" s="54"/>
      <c r="K4716" s="54"/>
      <c r="L4716" s="54"/>
      <c r="M4716" s="54"/>
    </row>
    <row r="4717" spans="3:13" s="343" customFormat="1" x14ac:dyDescent="0.3">
      <c r="C4717" s="32"/>
      <c r="J4717" s="54"/>
      <c r="K4717" s="54"/>
      <c r="L4717" s="54"/>
      <c r="M4717" s="54"/>
    </row>
    <row r="4718" spans="3:13" s="343" customFormat="1" x14ac:dyDescent="0.3">
      <c r="C4718" s="32"/>
      <c r="J4718" s="54"/>
      <c r="K4718" s="54"/>
      <c r="L4718" s="54"/>
      <c r="M4718" s="54"/>
    </row>
    <row r="4719" spans="3:13" s="343" customFormat="1" x14ac:dyDescent="0.3">
      <c r="C4719" s="32"/>
      <c r="J4719" s="54"/>
      <c r="K4719" s="54"/>
      <c r="L4719" s="54"/>
      <c r="M4719" s="54"/>
    </row>
    <row r="4720" spans="3:13" s="343" customFormat="1" x14ac:dyDescent="0.3">
      <c r="C4720" s="32"/>
      <c r="J4720" s="54"/>
      <c r="K4720" s="54"/>
      <c r="L4720" s="54"/>
      <c r="M4720" s="54"/>
    </row>
    <row r="4721" spans="3:13" s="343" customFormat="1" x14ac:dyDescent="0.3">
      <c r="C4721" s="32"/>
      <c r="J4721" s="54"/>
      <c r="K4721" s="54"/>
      <c r="L4721" s="54"/>
      <c r="M4721" s="54"/>
    </row>
    <row r="4722" spans="3:13" s="343" customFormat="1" x14ac:dyDescent="0.3">
      <c r="C4722" s="32"/>
      <c r="J4722" s="54"/>
      <c r="K4722" s="54"/>
      <c r="L4722" s="54"/>
      <c r="M4722" s="54"/>
    </row>
    <row r="4723" spans="3:13" s="343" customFormat="1" x14ac:dyDescent="0.3">
      <c r="C4723" s="32"/>
      <c r="J4723" s="54"/>
      <c r="K4723" s="54"/>
      <c r="L4723" s="54"/>
      <c r="M4723" s="54"/>
    </row>
    <row r="4724" spans="3:13" s="343" customFormat="1" x14ac:dyDescent="0.3">
      <c r="C4724" s="32"/>
      <c r="J4724" s="54"/>
      <c r="K4724" s="54"/>
      <c r="L4724" s="54"/>
      <c r="M4724" s="54"/>
    </row>
    <row r="4725" spans="3:13" s="343" customFormat="1" x14ac:dyDescent="0.3">
      <c r="C4725" s="32"/>
      <c r="J4725" s="54"/>
      <c r="K4725" s="54"/>
      <c r="L4725" s="54"/>
      <c r="M4725" s="54"/>
    </row>
    <row r="4726" spans="3:13" s="343" customFormat="1" x14ac:dyDescent="0.3">
      <c r="C4726" s="32"/>
      <c r="J4726" s="54"/>
      <c r="K4726" s="54"/>
      <c r="L4726" s="54"/>
      <c r="M4726" s="54"/>
    </row>
    <row r="4727" spans="3:13" s="343" customFormat="1" x14ac:dyDescent="0.3">
      <c r="C4727" s="32"/>
      <c r="J4727" s="54"/>
      <c r="K4727" s="54"/>
      <c r="L4727" s="54"/>
      <c r="M4727" s="54"/>
    </row>
    <row r="4728" spans="3:13" s="343" customFormat="1" x14ac:dyDescent="0.3">
      <c r="C4728" s="32"/>
      <c r="J4728" s="54"/>
      <c r="K4728" s="54"/>
      <c r="L4728" s="54"/>
      <c r="M4728" s="54"/>
    </row>
    <row r="4729" spans="3:13" s="343" customFormat="1" x14ac:dyDescent="0.3">
      <c r="C4729" s="32"/>
      <c r="J4729" s="54"/>
      <c r="K4729" s="54"/>
      <c r="L4729" s="54"/>
      <c r="M4729" s="54"/>
    </row>
    <row r="4730" spans="3:13" s="343" customFormat="1" x14ac:dyDescent="0.3">
      <c r="C4730" s="32"/>
      <c r="J4730" s="54"/>
      <c r="K4730" s="54"/>
      <c r="L4730" s="54"/>
      <c r="M4730" s="54"/>
    </row>
    <row r="4731" spans="3:13" s="343" customFormat="1" x14ac:dyDescent="0.3">
      <c r="C4731" s="32"/>
      <c r="J4731" s="54"/>
      <c r="K4731" s="54"/>
      <c r="L4731" s="54"/>
      <c r="M4731" s="54"/>
    </row>
    <row r="4732" spans="3:13" s="343" customFormat="1" x14ac:dyDescent="0.3">
      <c r="C4732" s="32"/>
      <c r="J4732" s="54"/>
      <c r="K4732" s="54"/>
      <c r="L4732" s="54"/>
      <c r="M4732" s="54"/>
    </row>
    <row r="4733" spans="3:13" s="343" customFormat="1" x14ac:dyDescent="0.3">
      <c r="C4733" s="32"/>
      <c r="J4733" s="54"/>
      <c r="K4733" s="54"/>
      <c r="L4733" s="54"/>
      <c r="M4733" s="54"/>
    </row>
    <row r="4734" spans="3:13" s="343" customFormat="1" x14ac:dyDescent="0.3">
      <c r="C4734" s="32"/>
      <c r="J4734" s="54"/>
      <c r="K4734" s="54"/>
      <c r="L4734" s="54"/>
      <c r="M4734" s="54"/>
    </row>
    <row r="4735" spans="3:13" s="343" customFormat="1" x14ac:dyDescent="0.3">
      <c r="C4735" s="32"/>
      <c r="J4735" s="54"/>
      <c r="K4735" s="54"/>
      <c r="L4735" s="54"/>
      <c r="M4735" s="54"/>
    </row>
    <row r="4736" spans="3:13" s="343" customFormat="1" x14ac:dyDescent="0.3">
      <c r="C4736" s="32"/>
      <c r="J4736" s="54"/>
      <c r="K4736" s="54"/>
      <c r="L4736" s="54"/>
      <c r="M4736" s="54"/>
    </row>
    <row r="4737" spans="3:13" s="343" customFormat="1" x14ac:dyDescent="0.3">
      <c r="C4737" s="32"/>
      <c r="J4737" s="54"/>
      <c r="K4737" s="54"/>
      <c r="L4737" s="54"/>
      <c r="M4737" s="54"/>
    </row>
    <row r="4738" spans="3:13" s="343" customFormat="1" x14ac:dyDescent="0.3">
      <c r="C4738" s="32"/>
      <c r="J4738" s="54"/>
      <c r="K4738" s="54"/>
      <c r="L4738" s="54"/>
      <c r="M4738" s="54"/>
    </row>
    <row r="4739" spans="3:13" s="343" customFormat="1" x14ac:dyDescent="0.3">
      <c r="C4739" s="32"/>
      <c r="J4739" s="54"/>
      <c r="K4739" s="54"/>
      <c r="L4739" s="54"/>
      <c r="M4739" s="54"/>
    </row>
    <row r="4740" spans="3:13" s="343" customFormat="1" x14ac:dyDescent="0.3">
      <c r="C4740" s="32"/>
      <c r="J4740" s="54"/>
      <c r="K4740" s="54"/>
      <c r="L4740" s="54"/>
      <c r="M4740" s="54"/>
    </row>
    <row r="4741" spans="3:13" s="343" customFormat="1" x14ac:dyDescent="0.3">
      <c r="C4741" s="32"/>
      <c r="J4741" s="54"/>
      <c r="K4741" s="54"/>
      <c r="L4741" s="54"/>
      <c r="M4741" s="54"/>
    </row>
    <row r="4742" spans="3:13" s="343" customFormat="1" x14ac:dyDescent="0.3">
      <c r="C4742" s="32"/>
      <c r="J4742" s="54"/>
      <c r="K4742" s="54"/>
      <c r="L4742" s="54"/>
      <c r="M4742" s="54"/>
    </row>
    <row r="4743" spans="3:13" s="343" customFormat="1" x14ac:dyDescent="0.3">
      <c r="C4743" s="32"/>
      <c r="J4743" s="54"/>
      <c r="K4743" s="54"/>
      <c r="L4743" s="54"/>
      <c r="M4743" s="54"/>
    </row>
    <row r="4744" spans="3:13" s="343" customFormat="1" x14ac:dyDescent="0.3">
      <c r="C4744" s="32"/>
      <c r="J4744" s="54"/>
      <c r="K4744" s="54"/>
      <c r="L4744" s="54"/>
      <c r="M4744" s="54"/>
    </row>
    <row r="4745" spans="3:13" s="343" customFormat="1" x14ac:dyDescent="0.3">
      <c r="C4745" s="32"/>
      <c r="J4745" s="54"/>
      <c r="K4745" s="54"/>
      <c r="L4745" s="54"/>
      <c r="M4745" s="54"/>
    </row>
    <row r="4746" spans="3:13" s="343" customFormat="1" x14ac:dyDescent="0.3">
      <c r="C4746" s="32"/>
      <c r="J4746" s="54"/>
      <c r="K4746" s="54"/>
      <c r="L4746" s="54"/>
      <c r="M4746" s="54"/>
    </row>
    <row r="4747" spans="3:13" s="343" customFormat="1" x14ac:dyDescent="0.3">
      <c r="C4747" s="32"/>
      <c r="J4747" s="54"/>
      <c r="K4747" s="54"/>
      <c r="L4747" s="54"/>
      <c r="M4747" s="54"/>
    </row>
    <row r="4748" spans="3:13" s="343" customFormat="1" x14ac:dyDescent="0.3">
      <c r="C4748" s="32"/>
      <c r="J4748" s="54"/>
      <c r="K4748" s="54"/>
      <c r="L4748" s="54"/>
      <c r="M4748" s="54"/>
    </row>
    <row r="4749" spans="3:13" s="343" customFormat="1" x14ac:dyDescent="0.3">
      <c r="C4749" s="32"/>
      <c r="J4749" s="54"/>
      <c r="K4749" s="54"/>
      <c r="L4749" s="54"/>
      <c r="M4749" s="54"/>
    </row>
    <row r="4750" spans="3:13" s="343" customFormat="1" x14ac:dyDescent="0.3">
      <c r="C4750" s="32"/>
      <c r="J4750" s="54"/>
      <c r="K4750" s="54"/>
      <c r="L4750" s="54"/>
      <c r="M4750" s="54"/>
    </row>
    <row r="4751" spans="3:13" s="343" customFormat="1" x14ac:dyDescent="0.3">
      <c r="C4751" s="32"/>
      <c r="J4751" s="54"/>
      <c r="K4751" s="54"/>
      <c r="L4751" s="54"/>
      <c r="M4751" s="54"/>
    </row>
    <row r="4752" spans="3:13" s="343" customFormat="1" x14ac:dyDescent="0.3">
      <c r="C4752" s="32"/>
      <c r="J4752" s="54"/>
      <c r="K4752" s="54"/>
      <c r="L4752" s="54"/>
      <c r="M4752" s="54"/>
    </row>
    <row r="4753" spans="3:13" s="343" customFormat="1" x14ac:dyDescent="0.3">
      <c r="C4753" s="32"/>
      <c r="J4753" s="54"/>
      <c r="K4753" s="54"/>
      <c r="L4753" s="54"/>
      <c r="M4753" s="54"/>
    </row>
    <row r="4754" spans="3:13" s="343" customFormat="1" x14ac:dyDescent="0.3">
      <c r="C4754" s="32"/>
      <c r="J4754" s="54"/>
      <c r="K4754" s="54"/>
      <c r="L4754" s="54"/>
      <c r="M4754" s="54"/>
    </row>
    <row r="4755" spans="3:13" s="343" customFormat="1" x14ac:dyDescent="0.3">
      <c r="C4755" s="32"/>
      <c r="J4755" s="54"/>
      <c r="K4755" s="54"/>
      <c r="L4755" s="54"/>
      <c r="M4755" s="54"/>
    </row>
    <row r="4756" spans="3:13" s="343" customFormat="1" x14ac:dyDescent="0.3">
      <c r="C4756" s="32"/>
      <c r="J4756" s="54"/>
      <c r="K4756" s="54"/>
      <c r="L4756" s="54"/>
      <c r="M4756" s="54"/>
    </row>
    <row r="4757" spans="3:13" s="343" customFormat="1" x14ac:dyDescent="0.3">
      <c r="C4757" s="32"/>
      <c r="J4757" s="54"/>
      <c r="K4757" s="54"/>
      <c r="L4757" s="54"/>
      <c r="M4757" s="54"/>
    </row>
    <row r="4758" spans="3:13" s="343" customFormat="1" x14ac:dyDescent="0.3">
      <c r="C4758" s="32"/>
      <c r="J4758" s="54"/>
      <c r="K4758" s="54"/>
      <c r="L4758" s="54"/>
      <c r="M4758" s="54"/>
    </row>
    <row r="4759" spans="3:13" s="343" customFormat="1" x14ac:dyDescent="0.3">
      <c r="C4759" s="32"/>
      <c r="J4759" s="54"/>
      <c r="K4759" s="54"/>
      <c r="L4759" s="54"/>
      <c r="M4759" s="54"/>
    </row>
    <row r="4760" spans="3:13" s="343" customFormat="1" x14ac:dyDescent="0.3">
      <c r="C4760" s="32"/>
      <c r="J4760" s="54"/>
      <c r="K4760" s="54"/>
      <c r="L4760" s="54"/>
      <c r="M4760" s="54"/>
    </row>
    <row r="4761" spans="3:13" s="343" customFormat="1" x14ac:dyDescent="0.3">
      <c r="C4761" s="32"/>
      <c r="J4761" s="54"/>
      <c r="K4761" s="54"/>
      <c r="L4761" s="54"/>
      <c r="M4761" s="54"/>
    </row>
    <row r="4762" spans="3:13" s="343" customFormat="1" x14ac:dyDescent="0.3">
      <c r="C4762" s="32"/>
      <c r="J4762" s="54"/>
      <c r="K4762" s="54"/>
      <c r="L4762" s="54"/>
      <c r="M4762" s="54"/>
    </row>
    <row r="4763" spans="3:13" s="343" customFormat="1" x14ac:dyDescent="0.3">
      <c r="C4763" s="32"/>
      <c r="J4763" s="54"/>
      <c r="K4763" s="54"/>
      <c r="L4763" s="54"/>
      <c r="M4763" s="54"/>
    </row>
    <row r="4764" spans="3:13" s="343" customFormat="1" x14ac:dyDescent="0.3">
      <c r="C4764" s="32"/>
      <c r="J4764" s="54"/>
      <c r="K4764" s="54"/>
      <c r="L4764" s="54"/>
      <c r="M4764" s="54"/>
    </row>
    <row r="4765" spans="3:13" s="343" customFormat="1" x14ac:dyDescent="0.3">
      <c r="C4765" s="32"/>
      <c r="J4765" s="54"/>
      <c r="K4765" s="54"/>
      <c r="L4765" s="54"/>
      <c r="M4765" s="54"/>
    </row>
    <row r="4766" spans="3:13" s="343" customFormat="1" x14ac:dyDescent="0.3">
      <c r="C4766" s="32"/>
      <c r="J4766" s="54"/>
      <c r="K4766" s="54"/>
      <c r="L4766" s="54"/>
      <c r="M4766" s="54"/>
    </row>
    <row r="4767" spans="3:13" s="343" customFormat="1" x14ac:dyDescent="0.3">
      <c r="C4767" s="32"/>
      <c r="J4767" s="54"/>
      <c r="K4767" s="54"/>
      <c r="L4767" s="54"/>
      <c r="M4767" s="54"/>
    </row>
    <row r="4768" spans="3:13" s="343" customFormat="1" x14ac:dyDescent="0.3">
      <c r="C4768" s="32"/>
      <c r="J4768" s="54"/>
      <c r="K4768" s="54"/>
      <c r="L4768" s="54"/>
      <c r="M4768" s="54"/>
    </row>
    <row r="4769" spans="3:13" s="343" customFormat="1" x14ac:dyDescent="0.3">
      <c r="C4769" s="32"/>
      <c r="J4769" s="54"/>
      <c r="K4769" s="54"/>
      <c r="L4769" s="54"/>
      <c r="M4769" s="54"/>
    </row>
    <row r="4770" spans="3:13" s="343" customFormat="1" x14ac:dyDescent="0.3">
      <c r="C4770" s="32"/>
      <c r="J4770" s="54"/>
      <c r="K4770" s="54"/>
      <c r="L4770" s="54"/>
      <c r="M4770" s="54"/>
    </row>
    <row r="4771" spans="3:13" s="343" customFormat="1" x14ac:dyDescent="0.3">
      <c r="C4771" s="32"/>
      <c r="J4771" s="54"/>
      <c r="K4771" s="54"/>
      <c r="L4771" s="54"/>
      <c r="M4771" s="54"/>
    </row>
    <row r="4772" spans="3:13" s="343" customFormat="1" x14ac:dyDescent="0.3">
      <c r="C4772" s="32"/>
      <c r="J4772" s="54"/>
      <c r="K4772" s="54"/>
      <c r="L4772" s="54"/>
      <c r="M4772" s="54"/>
    </row>
    <row r="4773" spans="3:13" s="343" customFormat="1" x14ac:dyDescent="0.3">
      <c r="C4773" s="32"/>
      <c r="J4773" s="54"/>
      <c r="K4773" s="54"/>
      <c r="L4773" s="54"/>
      <c r="M4773" s="54"/>
    </row>
    <row r="4774" spans="3:13" s="343" customFormat="1" x14ac:dyDescent="0.3">
      <c r="C4774" s="32"/>
      <c r="J4774" s="54"/>
      <c r="K4774" s="54"/>
      <c r="L4774" s="54"/>
      <c r="M4774" s="54"/>
    </row>
    <row r="4775" spans="3:13" s="343" customFormat="1" x14ac:dyDescent="0.3">
      <c r="C4775" s="32"/>
      <c r="J4775" s="54"/>
      <c r="K4775" s="54"/>
      <c r="L4775" s="54"/>
      <c r="M4775" s="54"/>
    </row>
    <row r="4776" spans="3:13" s="343" customFormat="1" x14ac:dyDescent="0.3">
      <c r="C4776" s="32"/>
      <c r="J4776" s="54"/>
      <c r="K4776" s="54"/>
      <c r="L4776" s="54"/>
      <c r="M4776" s="54"/>
    </row>
    <row r="4777" spans="3:13" s="343" customFormat="1" x14ac:dyDescent="0.3">
      <c r="C4777" s="32"/>
      <c r="J4777" s="54"/>
      <c r="K4777" s="54"/>
      <c r="L4777" s="54"/>
      <c r="M4777" s="54"/>
    </row>
    <row r="4778" spans="3:13" s="343" customFormat="1" x14ac:dyDescent="0.3">
      <c r="C4778" s="32"/>
      <c r="J4778" s="54"/>
      <c r="K4778" s="54"/>
      <c r="L4778" s="54"/>
      <c r="M4778" s="54"/>
    </row>
    <row r="4779" spans="3:13" s="343" customFormat="1" x14ac:dyDescent="0.3">
      <c r="C4779" s="32"/>
      <c r="J4779" s="54"/>
      <c r="K4779" s="54"/>
      <c r="L4779" s="54"/>
      <c r="M4779" s="54"/>
    </row>
    <row r="4780" spans="3:13" s="343" customFormat="1" x14ac:dyDescent="0.3">
      <c r="C4780" s="32"/>
      <c r="J4780" s="54"/>
      <c r="K4780" s="54"/>
      <c r="L4780" s="54"/>
      <c r="M4780" s="54"/>
    </row>
    <row r="4781" spans="3:13" s="343" customFormat="1" x14ac:dyDescent="0.3">
      <c r="C4781" s="32"/>
      <c r="J4781" s="54"/>
      <c r="K4781" s="54"/>
      <c r="L4781" s="54"/>
      <c r="M4781" s="54"/>
    </row>
    <row r="4782" spans="3:13" s="343" customFormat="1" x14ac:dyDescent="0.3">
      <c r="C4782" s="32"/>
      <c r="J4782" s="54"/>
      <c r="K4782" s="54"/>
      <c r="L4782" s="54"/>
      <c r="M4782" s="54"/>
    </row>
    <row r="4783" spans="3:13" s="343" customFormat="1" x14ac:dyDescent="0.3">
      <c r="C4783" s="32"/>
      <c r="J4783" s="54"/>
      <c r="K4783" s="54"/>
      <c r="L4783" s="54"/>
      <c r="M4783" s="54"/>
    </row>
    <row r="4784" spans="3:13" s="343" customFormat="1" x14ac:dyDescent="0.3">
      <c r="C4784" s="32"/>
      <c r="J4784" s="54"/>
      <c r="K4784" s="54"/>
      <c r="L4784" s="54"/>
      <c r="M4784" s="54"/>
    </row>
    <row r="4785" spans="3:13" s="343" customFormat="1" x14ac:dyDescent="0.3">
      <c r="C4785" s="32"/>
      <c r="J4785" s="54"/>
      <c r="K4785" s="54"/>
      <c r="L4785" s="54"/>
      <c r="M4785" s="54"/>
    </row>
    <row r="4786" spans="3:13" s="343" customFormat="1" x14ac:dyDescent="0.3">
      <c r="C4786" s="32"/>
      <c r="J4786" s="54"/>
      <c r="K4786" s="54"/>
      <c r="L4786" s="54"/>
      <c r="M4786" s="54"/>
    </row>
    <row r="4787" spans="3:13" s="343" customFormat="1" x14ac:dyDescent="0.3">
      <c r="C4787" s="32"/>
      <c r="J4787" s="54"/>
      <c r="K4787" s="54"/>
      <c r="L4787" s="54"/>
      <c r="M4787" s="54"/>
    </row>
    <row r="4788" spans="3:13" s="343" customFormat="1" x14ac:dyDescent="0.3">
      <c r="C4788" s="32"/>
      <c r="J4788" s="54"/>
      <c r="K4788" s="54"/>
      <c r="L4788" s="54"/>
      <c r="M4788" s="54"/>
    </row>
    <row r="4789" spans="3:13" s="343" customFormat="1" x14ac:dyDescent="0.3">
      <c r="C4789" s="32"/>
      <c r="J4789" s="54"/>
      <c r="K4789" s="54"/>
      <c r="L4789" s="54"/>
      <c r="M4789" s="54"/>
    </row>
    <row r="4790" spans="3:13" s="343" customFormat="1" x14ac:dyDescent="0.3">
      <c r="C4790" s="32"/>
      <c r="J4790" s="54"/>
      <c r="K4790" s="54"/>
      <c r="L4790" s="54"/>
      <c r="M4790" s="54"/>
    </row>
    <row r="4791" spans="3:13" s="343" customFormat="1" x14ac:dyDescent="0.3">
      <c r="C4791" s="32"/>
      <c r="J4791" s="54"/>
      <c r="K4791" s="54"/>
      <c r="L4791" s="54"/>
      <c r="M4791" s="54"/>
    </row>
    <row r="4792" spans="3:13" s="343" customFormat="1" x14ac:dyDescent="0.3">
      <c r="C4792" s="32"/>
      <c r="J4792" s="54"/>
      <c r="K4792" s="54"/>
      <c r="L4792" s="54"/>
      <c r="M4792" s="54"/>
    </row>
    <row r="4793" spans="3:13" s="343" customFormat="1" x14ac:dyDescent="0.3">
      <c r="C4793" s="32"/>
      <c r="J4793" s="54"/>
      <c r="K4793" s="54"/>
      <c r="L4793" s="54"/>
      <c r="M4793" s="54"/>
    </row>
    <row r="4794" spans="3:13" s="343" customFormat="1" x14ac:dyDescent="0.3">
      <c r="C4794" s="32"/>
      <c r="J4794" s="54"/>
      <c r="K4794" s="54"/>
      <c r="L4794" s="54"/>
      <c r="M4794" s="54"/>
    </row>
    <row r="4795" spans="3:13" s="343" customFormat="1" x14ac:dyDescent="0.3">
      <c r="C4795" s="32"/>
      <c r="J4795" s="54"/>
      <c r="K4795" s="54"/>
      <c r="L4795" s="54"/>
      <c r="M4795" s="54"/>
    </row>
    <row r="4796" spans="3:13" s="343" customFormat="1" x14ac:dyDescent="0.3">
      <c r="C4796" s="32"/>
      <c r="J4796" s="54"/>
      <c r="K4796" s="54"/>
      <c r="L4796" s="54"/>
      <c r="M4796" s="54"/>
    </row>
    <row r="4797" spans="3:13" s="343" customFormat="1" x14ac:dyDescent="0.3">
      <c r="C4797" s="32"/>
      <c r="J4797" s="54"/>
      <c r="K4797" s="54"/>
      <c r="L4797" s="54"/>
      <c r="M4797" s="54"/>
    </row>
    <row r="4798" spans="3:13" s="343" customFormat="1" x14ac:dyDescent="0.3">
      <c r="C4798" s="32"/>
      <c r="J4798" s="54"/>
      <c r="K4798" s="54"/>
      <c r="L4798" s="54"/>
      <c r="M4798" s="54"/>
    </row>
    <row r="4799" spans="3:13" s="343" customFormat="1" x14ac:dyDescent="0.3">
      <c r="C4799" s="32"/>
      <c r="J4799" s="54"/>
      <c r="K4799" s="54"/>
      <c r="L4799" s="54"/>
      <c r="M4799" s="54"/>
    </row>
    <row r="4800" spans="3:13" s="343" customFormat="1" x14ac:dyDescent="0.3">
      <c r="C4800" s="32"/>
      <c r="J4800" s="54"/>
      <c r="K4800" s="54"/>
      <c r="L4800" s="54"/>
      <c r="M4800" s="54"/>
    </row>
    <row r="4801" spans="3:13" s="343" customFormat="1" x14ac:dyDescent="0.3">
      <c r="C4801" s="32"/>
      <c r="J4801" s="54"/>
      <c r="K4801" s="54"/>
      <c r="L4801" s="54"/>
      <c r="M4801" s="54"/>
    </row>
    <row r="4802" spans="3:13" s="343" customFormat="1" x14ac:dyDescent="0.3">
      <c r="C4802" s="32"/>
      <c r="J4802" s="54"/>
      <c r="K4802" s="54"/>
      <c r="L4802" s="54"/>
      <c r="M4802" s="54"/>
    </row>
    <row r="4803" spans="3:13" s="343" customFormat="1" x14ac:dyDescent="0.3">
      <c r="C4803" s="32"/>
      <c r="J4803" s="54"/>
      <c r="K4803" s="54"/>
      <c r="L4803" s="54"/>
      <c r="M4803" s="54"/>
    </row>
    <row r="4804" spans="3:13" s="343" customFormat="1" x14ac:dyDescent="0.3">
      <c r="C4804" s="32"/>
      <c r="J4804" s="54"/>
      <c r="K4804" s="54"/>
      <c r="L4804" s="54"/>
      <c r="M4804" s="54"/>
    </row>
    <row r="4805" spans="3:13" s="343" customFormat="1" x14ac:dyDescent="0.3">
      <c r="C4805" s="32"/>
      <c r="J4805" s="54"/>
      <c r="K4805" s="54"/>
      <c r="L4805" s="54"/>
      <c r="M4805" s="54"/>
    </row>
    <row r="4806" spans="3:13" s="343" customFormat="1" x14ac:dyDescent="0.3">
      <c r="C4806" s="32"/>
      <c r="J4806" s="54"/>
      <c r="K4806" s="54"/>
      <c r="L4806" s="54"/>
      <c r="M4806" s="54"/>
    </row>
    <row r="4807" spans="3:13" s="343" customFormat="1" x14ac:dyDescent="0.3">
      <c r="C4807" s="32"/>
      <c r="J4807" s="54"/>
      <c r="K4807" s="54"/>
      <c r="L4807" s="54"/>
      <c r="M4807" s="54"/>
    </row>
    <row r="4808" spans="3:13" s="343" customFormat="1" x14ac:dyDescent="0.3">
      <c r="C4808" s="32"/>
      <c r="J4808" s="54"/>
      <c r="K4808" s="54"/>
      <c r="L4808" s="54"/>
      <c r="M4808" s="54"/>
    </row>
    <row r="4809" spans="3:13" s="343" customFormat="1" x14ac:dyDescent="0.3">
      <c r="C4809" s="32"/>
      <c r="J4809" s="54"/>
      <c r="K4809" s="54"/>
      <c r="L4809" s="54"/>
      <c r="M4809" s="54"/>
    </row>
    <row r="4810" spans="3:13" s="343" customFormat="1" x14ac:dyDescent="0.3">
      <c r="C4810" s="32"/>
      <c r="J4810" s="54"/>
      <c r="K4810" s="54"/>
      <c r="L4810" s="54"/>
      <c r="M4810" s="54"/>
    </row>
    <row r="4811" spans="3:13" s="343" customFormat="1" x14ac:dyDescent="0.3">
      <c r="C4811" s="32"/>
      <c r="J4811" s="54"/>
      <c r="K4811" s="54"/>
      <c r="L4811" s="54"/>
      <c r="M4811" s="54"/>
    </row>
    <row r="4812" spans="3:13" s="343" customFormat="1" x14ac:dyDescent="0.3">
      <c r="C4812" s="32"/>
      <c r="J4812" s="54"/>
      <c r="K4812" s="54"/>
      <c r="L4812" s="54"/>
      <c r="M4812" s="54"/>
    </row>
    <row r="4813" spans="3:13" s="343" customFormat="1" x14ac:dyDescent="0.3">
      <c r="C4813" s="32"/>
      <c r="J4813" s="54"/>
      <c r="K4813" s="54"/>
      <c r="L4813" s="54"/>
      <c r="M4813" s="54"/>
    </row>
    <row r="4814" spans="3:13" s="343" customFormat="1" x14ac:dyDescent="0.3">
      <c r="C4814" s="32"/>
      <c r="J4814" s="54"/>
      <c r="K4814" s="54"/>
      <c r="L4814" s="54"/>
      <c r="M4814" s="54"/>
    </row>
    <row r="4815" spans="3:13" s="343" customFormat="1" x14ac:dyDescent="0.3">
      <c r="C4815" s="32"/>
      <c r="J4815" s="54"/>
      <c r="K4815" s="54"/>
      <c r="L4815" s="54"/>
      <c r="M4815" s="54"/>
    </row>
    <row r="4816" spans="3:13" s="343" customFormat="1" x14ac:dyDescent="0.3">
      <c r="C4816" s="32"/>
      <c r="J4816" s="54"/>
      <c r="K4816" s="54"/>
      <c r="L4816" s="54"/>
      <c r="M4816" s="54"/>
    </row>
    <row r="4817" spans="3:13" s="343" customFormat="1" x14ac:dyDescent="0.3">
      <c r="C4817" s="32"/>
      <c r="J4817" s="54"/>
      <c r="K4817" s="54"/>
      <c r="L4817" s="54"/>
      <c r="M4817" s="54"/>
    </row>
    <row r="4818" spans="3:13" s="343" customFormat="1" x14ac:dyDescent="0.3">
      <c r="C4818" s="32"/>
      <c r="J4818" s="54"/>
      <c r="K4818" s="54"/>
      <c r="L4818" s="54"/>
      <c r="M4818" s="54"/>
    </row>
    <row r="4819" spans="3:13" s="343" customFormat="1" x14ac:dyDescent="0.3">
      <c r="C4819" s="32"/>
      <c r="J4819" s="54"/>
      <c r="K4819" s="54"/>
      <c r="L4819" s="54"/>
      <c r="M4819" s="54"/>
    </row>
    <row r="4820" spans="3:13" s="343" customFormat="1" x14ac:dyDescent="0.3">
      <c r="C4820" s="32"/>
      <c r="J4820" s="54"/>
      <c r="K4820" s="54"/>
      <c r="L4820" s="54"/>
      <c r="M4820" s="54"/>
    </row>
    <row r="4821" spans="3:13" s="343" customFormat="1" x14ac:dyDescent="0.3">
      <c r="C4821" s="32"/>
      <c r="J4821" s="54"/>
      <c r="K4821" s="54"/>
      <c r="L4821" s="54"/>
      <c r="M4821" s="54"/>
    </row>
    <row r="4822" spans="3:13" s="343" customFormat="1" x14ac:dyDescent="0.3">
      <c r="C4822" s="32"/>
      <c r="J4822" s="54"/>
      <c r="K4822" s="54"/>
      <c r="L4822" s="54"/>
      <c r="M4822" s="54"/>
    </row>
    <row r="4823" spans="3:13" s="343" customFormat="1" x14ac:dyDescent="0.3">
      <c r="C4823" s="32"/>
      <c r="J4823" s="54"/>
      <c r="K4823" s="54"/>
      <c r="L4823" s="54"/>
      <c r="M4823" s="54"/>
    </row>
    <row r="4824" spans="3:13" s="343" customFormat="1" x14ac:dyDescent="0.3">
      <c r="C4824" s="32"/>
      <c r="J4824" s="54"/>
      <c r="K4824" s="54"/>
      <c r="L4824" s="54"/>
      <c r="M4824" s="54"/>
    </row>
    <row r="4825" spans="3:13" s="343" customFormat="1" x14ac:dyDescent="0.3">
      <c r="C4825" s="32"/>
      <c r="J4825" s="54"/>
      <c r="K4825" s="54"/>
      <c r="L4825" s="54"/>
      <c r="M4825" s="54"/>
    </row>
    <row r="4826" spans="3:13" s="343" customFormat="1" x14ac:dyDescent="0.3">
      <c r="C4826" s="32"/>
      <c r="J4826" s="54"/>
      <c r="K4826" s="54"/>
      <c r="L4826" s="54"/>
      <c r="M4826" s="54"/>
    </row>
    <row r="4827" spans="3:13" s="343" customFormat="1" x14ac:dyDescent="0.3">
      <c r="C4827" s="32"/>
      <c r="J4827" s="54"/>
      <c r="K4827" s="54"/>
      <c r="L4827" s="54"/>
      <c r="M4827" s="54"/>
    </row>
    <row r="4828" spans="3:13" s="343" customFormat="1" x14ac:dyDescent="0.3">
      <c r="C4828" s="32"/>
      <c r="J4828" s="54"/>
      <c r="K4828" s="54"/>
      <c r="L4828" s="54"/>
      <c r="M4828" s="54"/>
    </row>
    <row r="4829" spans="3:13" s="343" customFormat="1" x14ac:dyDescent="0.3">
      <c r="C4829" s="32"/>
      <c r="J4829" s="54"/>
      <c r="K4829" s="54"/>
      <c r="L4829" s="54"/>
      <c r="M4829" s="54"/>
    </row>
    <row r="4830" spans="3:13" s="343" customFormat="1" x14ac:dyDescent="0.3">
      <c r="C4830" s="32"/>
      <c r="J4830" s="54"/>
      <c r="K4830" s="54"/>
      <c r="L4830" s="54"/>
      <c r="M4830" s="54"/>
    </row>
    <row r="4831" spans="3:13" s="343" customFormat="1" x14ac:dyDescent="0.3">
      <c r="C4831" s="32"/>
      <c r="J4831" s="54"/>
      <c r="K4831" s="54"/>
      <c r="L4831" s="54"/>
      <c r="M4831" s="54"/>
    </row>
    <row r="4832" spans="3:13" s="343" customFormat="1" x14ac:dyDescent="0.3">
      <c r="C4832" s="32"/>
      <c r="J4832" s="54"/>
      <c r="K4832" s="54"/>
      <c r="L4832" s="54"/>
      <c r="M4832" s="54"/>
    </row>
    <row r="4833" spans="3:13" s="343" customFormat="1" x14ac:dyDescent="0.3">
      <c r="C4833" s="32"/>
      <c r="J4833" s="54"/>
      <c r="K4833" s="54"/>
      <c r="L4833" s="54"/>
      <c r="M4833" s="54"/>
    </row>
    <row r="4834" spans="3:13" s="343" customFormat="1" x14ac:dyDescent="0.3">
      <c r="C4834" s="32"/>
      <c r="J4834" s="54"/>
      <c r="K4834" s="54"/>
      <c r="L4834" s="54"/>
      <c r="M4834" s="54"/>
    </row>
    <row r="4835" spans="3:13" s="343" customFormat="1" x14ac:dyDescent="0.3">
      <c r="C4835" s="32"/>
      <c r="J4835" s="54"/>
      <c r="K4835" s="54"/>
      <c r="L4835" s="54"/>
      <c r="M4835" s="54"/>
    </row>
    <row r="4836" spans="3:13" s="343" customFormat="1" x14ac:dyDescent="0.3">
      <c r="C4836" s="32"/>
      <c r="J4836" s="54"/>
      <c r="K4836" s="54"/>
      <c r="L4836" s="54"/>
      <c r="M4836" s="54"/>
    </row>
    <row r="4837" spans="3:13" s="343" customFormat="1" x14ac:dyDescent="0.3">
      <c r="C4837" s="32"/>
      <c r="J4837" s="54"/>
      <c r="K4837" s="54"/>
      <c r="L4837" s="54"/>
      <c r="M4837" s="54"/>
    </row>
    <row r="4838" spans="3:13" s="343" customFormat="1" x14ac:dyDescent="0.3">
      <c r="C4838" s="32"/>
      <c r="J4838" s="54"/>
      <c r="K4838" s="54"/>
      <c r="L4838" s="54"/>
      <c r="M4838" s="54"/>
    </row>
    <row r="4839" spans="3:13" s="343" customFormat="1" x14ac:dyDescent="0.3">
      <c r="C4839" s="32"/>
      <c r="J4839" s="54"/>
      <c r="K4839" s="54"/>
      <c r="L4839" s="54"/>
      <c r="M4839" s="54"/>
    </row>
    <row r="4840" spans="3:13" s="343" customFormat="1" x14ac:dyDescent="0.3">
      <c r="C4840" s="32"/>
      <c r="J4840" s="54"/>
      <c r="K4840" s="54"/>
      <c r="L4840" s="54"/>
      <c r="M4840" s="54"/>
    </row>
    <row r="4841" spans="3:13" s="343" customFormat="1" x14ac:dyDescent="0.3">
      <c r="C4841" s="32"/>
      <c r="J4841" s="54"/>
      <c r="K4841" s="54"/>
      <c r="L4841" s="54"/>
      <c r="M4841" s="54"/>
    </row>
    <row r="4842" spans="3:13" s="343" customFormat="1" x14ac:dyDescent="0.3">
      <c r="C4842" s="32"/>
      <c r="J4842" s="54"/>
      <c r="K4842" s="54"/>
      <c r="L4842" s="54"/>
      <c r="M4842" s="54"/>
    </row>
    <row r="4843" spans="3:13" s="343" customFormat="1" x14ac:dyDescent="0.3">
      <c r="C4843" s="32"/>
      <c r="J4843" s="54"/>
      <c r="K4843" s="54"/>
      <c r="L4843" s="54"/>
      <c r="M4843" s="54"/>
    </row>
    <row r="4844" spans="3:13" s="343" customFormat="1" x14ac:dyDescent="0.3">
      <c r="C4844" s="32"/>
      <c r="J4844" s="54"/>
      <c r="K4844" s="54"/>
      <c r="L4844" s="54"/>
      <c r="M4844" s="54"/>
    </row>
    <row r="4845" spans="3:13" s="343" customFormat="1" x14ac:dyDescent="0.3">
      <c r="C4845" s="32"/>
      <c r="J4845" s="54"/>
      <c r="K4845" s="54"/>
      <c r="L4845" s="54"/>
      <c r="M4845" s="54"/>
    </row>
    <row r="4846" spans="3:13" s="343" customFormat="1" x14ac:dyDescent="0.3">
      <c r="C4846" s="32"/>
      <c r="J4846" s="54"/>
      <c r="K4846" s="54"/>
      <c r="L4846" s="54"/>
      <c r="M4846" s="54"/>
    </row>
    <row r="4847" spans="3:13" s="343" customFormat="1" x14ac:dyDescent="0.3">
      <c r="C4847" s="32"/>
      <c r="J4847" s="54"/>
      <c r="K4847" s="54"/>
      <c r="L4847" s="54"/>
      <c r="M4847" s="54"/>
    </row>
    <row r="4848" spans="3:13" s="343" customFormat="1" x14ac:dyDescent="0.3">
      <c r="C4848" s="32"/>
      <c r="J4848" s="54"/>
      <c r="K4848" s="54"/>
      <c r="L4848" s="54"/>
      <c r="M4848" s="54"/>
    </row>
    <row r="4849" spans="3:13" s="343" customFormat="1" x14ac:dyDescent="0.3">
      <c r="C4849" s="32"/>
      <c r="J4849" s="54"/>
      <c r="K4849" s="54"/>
      <c r="L4849" s="54"/>
      <c r="M4849" s="54"/>
    </row>
    <row r="4850" spans="3:13" s="343" customFormat="1" x14ac:dyDescent="0.3">
      <c r="C4850" s="32"/>
      <c r="J4850" s="54"/>
      <c r="K4850" s="54"/>
      <c r="L4850" s="54"/>
      <c r="M4850" s="54"/>
    </row>
    <row r="4851" spans="3:13" s="343" customFormat="1" x14ac:dyDescent="0.3">
      <c r="C4851" s="32"/>
      <c r="J4851" s="54"/>
      <c r="K4851" s="54"/>
      <c r="L4851" s="54"/>
      <c r="M4851" s="54"/>
    </row>
    <row r="4852" spans="3:13" s="343" customFormat="1" x14ac:dyDescent="0.3">
      <c r="C4852" s="32"/>
      <c r="J4852" s="54"/>
      <c r="K4852" s="54"/>
      <c r="L4852" s="54"/>
      <c r="M4852" s="54"/>
    </row>
    <row r="4853" spans="3:13" s="343" customFormat="1" x14ac:dyDescent="0.3">
      <c r="C4853" s="32"/>
      <c r="J4853" s="54"/>
      <c r="K4853" s="54"/>
      <c r="L4853" s="54"/>
      <c r="M4853" s="54"/>
    </row>
    <row r="4854" spans="3:13" s="343" customFormat="1" x14ac:dyDescent="0.3">
      <c r="C4854" s="32"/>
      <c r="J4854" s="54"/>
      <c r="K4854" s="54"/>
      <c r="L4854" s="54"/>
      <c r="M4854" s="54"/>
    </row>
    <row r="4855" spans="3:13" s="343" customFormat="1" x14ac:dyDescent="0.3">
      <c r="C4855" s="32"/>
      <c r="J4855" s="54"/>
      <c r="K4855" s="54"/>
      <c r="L4855" s="54"/>
      <c r="M4855" s="54"/>
    </row>
    <row r="4856" spans="3:13" s="343" customFormat="1" x14ac:dyDescent="0.3">
      <c r="C4856" s="32"/>
      <c r="J4856" s="54"/>
      <c r="K4856" s="54"/>
      <c r="L4856" s="54"/>
      <c r="M4856" s="54"/>
    </row>
    <row r="4857" spans="3:13" s="343" customFormat="1" x14ac:dyDescent="0.3">
      <c r="C4857" s="32"/>
      <c r="J4857" s="54"/>
      <c r="K4857" s="54"/>
      <c r="L4857" s="54"/>
      <c r="M4857" s="54"/>
    </row>
    <row r="4858" spans="3:13" s="343" customFormat="1" x14ac:dyDescent="0.3">
      <c r="C4858" s="32"/>
      <c r="J4858" s="54"/>
      <c r="K4858" s="54"/>
      <c r="L4858" s="54"/>
      <c r="M4858" s="54"/>
    </row>
    <row r="4859" spans="3:13" s="343" customFormat="1" x14ac:dyDescent="0.3">
      <c r="C4859" s="32"/>
      <c r="J4859" s="54"/>
      <c r="K4859" s="54"/>
      <c r="L4859" s="54"/>
      <c r="M4859" s="54"/>
    </row>
    <row r="4860" spans="3:13" s="343" customFormat="1" x14ac:dyDescent="0.3">
      <c r="C4860" s="32"/>
      <c r="J4860" s="54"/>
      <c r="K4860" s="54"/>
      <c r="L4860" s="54"/>
      <c r="M4860" s="54"/>
    </row>
    <row r="4861" spans="3:13" s="343" customFormat="1" x14ac:dyDescent="0.3">
      <c r="C4861" s="32"/>
      <c r="J4861" s="54"/>
      <c r="K4861" s="54"/>
      <c r="L4861" s="54"/>
      <c r="M4861" s="54"/>
    </row>
    <row r="4862" spans="3:13" s="343" customFormat="1" x14ac:dyDescent="0.3">
      <c r="C4862" s="32"/>
      <c r="J4862" s="54"/>
      <c r="K4862" s="54"/>
      <c r="L4862" s="54"/>
      <c r="M4862" s="54"/>
    </row>
    <row r="4863" spans="3:13" s="343" customFormat="1" x14ac:dyDescent="0.3">
      <c r="C4863" s="32"/>
      <c r="J4863" s="54"/>
      <c r="K4863" s="54"/>
      <c r="L4863" s="54"/>
      <c r="M4863" s="54"/>
    </row>
    <row r="4864" spans="3:13" s="343" customFormat="1" x14ac:dyDescent="0.3">
      <c r="C4864" s="32"/>
      <c r="J4864" s="54"/>
      <c r="K4864" s="54"/>
      <c r="L4864" s="54"/>
      <c r="M4864" s="54"/>
    </row>
    <row r="4865" spans="3:13" s="343" customFormat="1" x14ac:dyDescent="0.3">
      <c r="C4865" s="32"/>
      <c r="J4865" s="54"/>
      <c r="K4865" s="54"/>
      <c r="L4865" s="54"/>
      <c r="M4865" s="54"/>
    </row>
    <row r="4866" spans="3:13" s="343" customFormat="1" x14ac:dyDescent="0.3">
      <c r="C4866" s="32"/>
      <c r="J4866" s="54"/>
      <c r="K4866" s="54"/>
      <c r="L4866" s="54"/>
      <c r="M4866" s="54"/>
    </row>
    <row r="4867" spans="3:13" s="343" customFormat="1" x14ac:dyDescent="0.3">
      <c r="C4867" s="32"/>
      <c r="J4867" s="54"/>
      <c r="K4867" s="54"/>
      <c r="L4867" s="54"/>
      <c r="M4867" s="54"/>
    </row>
    <row r="4868" spans="3:13" s="343" customFormat="1" x14ac:dyDescent="0.3">
      <c r="C4868" s="32"/>
      <c r="J4868" s="54"/>
      <c r="K4868" s="54"/>
      <c r="L4868" s="54"/>
      <c r="M4868" s="54"/>
    </row>
    <row r="4869" spans="3:13" s="343" customFormat="1" x14ac:dyDescent="0.3">
      <c r="C4869" s="32"/>
      <c r="J4869" s="54"/>
      <c r="K4869" s="54"/>
      <c r="L4869" s="54"/>
      <c r="M4869" s="54"/>
    </row>
    <row r="4870" spans="3:13" s="343" customFormat="1" x14ac:dyDescent="0.3">
      <c r="C4870" s="32"/>
      <c r="J4870" s="54"/>
      <c r="K4870" s="54"/>
      <c r="L4870" s="54"/>
      <c r="M4870" s="54"/>
    </row>
    <row r="4871" spans="3:13" s="343" customFormat="1" x14ac:dyDescent="0.3">
      <c r="C4871" s="32"/>
      <c r="J4871" s="54"/>
      <c r="K4871" s="54"/>
      <c r="L4871" s="54"/>
      <c r="M4871" s="54"/>
    </row>
    <row r="4872" spans="3:13" s="343" customFormat="1" x14ac:dyDescent="0.3">
      <c r="C4872" s="32"/>
      <c r="J4872" s="54"/>
      <c r="K4872" s="54"/>
      <c r="L4872" s="54"/>
      <c r="M4872" s="54"/>
    </row>
    <row r="4873" spans="3:13" s="343" customFormat="1" x14ac:dyDescent="0.3">
      <c r="C4873" s="32"/>
      <c r="J4873" s="54"/>
      <c r="K4873" s="54"/>
      <c r="L4873" s="54"/>
      <c r="M4873" s="54"/>
    </row>
    <row r="4874" spans="3:13" s="343" customFormat="1" x14ac:dyDescent="0.3">
      <c r="C4874" s="32"/>
      <c r="J4874" s="54"/>
      <c r="K4874" s="54"/>
      <c r="L4874" s="54"/>
      <c r="M4874" s="54"/>
    </row>
    <row r="4875" spans="3:13" s="343" customFormat="1" x14ac:dyDescent="0.3">
      <c r="C4875" s="32"/>
      <c r="J4875" s="54"/>
      <c r="K4875" s="54"/>
      <c r="L4875" s="54"/>
      <c r="M4875" s="54"/>
    </row>
    <row r="4876" spans="3:13" s="343" customFormat="1" x14ac:dyDescent="0.3">
      <c r="C4876" s="32"/>
      <c r="J4876" s="54"/>
      <c r="K4876" s="54"/>
      <c r="L4876" s="54"/>
      <c r="M4876" s="54"/>
    </row>
    <row r="4877" spans="3:13" s="343" customFormat="1" x14ac:dyDescent="0.3">
      <c r="C4877" s="32"/>
      <c r="J4877" s="54"/>
      <c r="K4877" s="54"/>
      <c r="L4877" s="54"/>
      <c r="M4877" s="54"/>
    </row>
    <row r="4878" spans="3:13" s="343" customFormat="1" x14ac:dyDescent="0.3">
      <c r="C4878" s="32"/>
      <c r="J4878" s="54"/>
      <c r="K4878" s="54"/>
      <c r="L4878" s="54"/>
      <c r="M4878" s="54"/>
    </row>
    <row r="4879" spans="3:13" s="343" customFormat="1" x14ac:dyDescent="0.3">
      <c r="C4879" s="32"/>
      <c r="J4879" s="54"/>
      <c r="K4879" s="54"/>
      <c r="L4879" s="54"/>
      <c r="M4879" s="54"/>
    </row>
    <row r="4880" spans="3:13" s="343" customFormat="1" x14ac:dyDescent="0.3">
      <c r="C4880" s="32"/>
      <c r="J4880" s="54"/>
      <c r="K4880" s="54"/>
      <c r="L4880" s="54"/>
      <c r="M4880" s="54"/>
    </row>
    <row r="4881" spans="3:13" s="343" customFormat="1" x14ac:dyDescent="0.3">
      <c r="C4881" s="32"/>
      <c r="J4881" s="54"/>
      <c r="K4881" s="54"/>
      <c r="L4881" s="54"/>
      <c r="M4881" s="54"/>
    </row>
    <row r="4882" spans="3:13" s="343" customFormat="1" x14ac:dyDescent="0.3">
      <c r="C4882" s="32"/>
      <c r="J4882" s="54"/>
      <c r="K4882" s="54"/>
      <c r="L4882" s="54"/>
      <c r="M4882" s="54"/>
    </row>
    <row r="4883" spans="3:13" s="343" customFormat="1" x14ac:dyDescent="0.3">
      <c r="C4883" s="32"/>
      <c r="J4883" s="54"/>
      <c r="K4883" s="54"/>
      <c r="L4883" s="54"/>
      <c r="M4883" s="54"/>
    </row>
    <row r="4884" spans="3:13" s="343" customFormat="1" x14ac:dyDescent="0.3">
      <c r="C4884" s="32"/>
      <c r="J4884" s="54"/>
      <c r="K4884" s="54"/>
      <c r="L4884" s="54"/>
      <c r="M4884" s="54"/>
    </row>
    <row r="4885" spans="3:13" s="343" customFormat="1" x14ac:dyDescent="0.3">
      <c r="C4885" s="32"/>
      <c r="J4885" s="54"/>
      <c r="K4885" s="54"/>
      <c r="L4885" s="54"/>
      <c r="M4885" s="54"/>
    </row>
    <row r="4886" spans="3:13" s="343" customFormat="1" x14ac:dyDescent="0.3">
      <c r="C4886" s="32"/>
      <c r="J4886" s="54"/>
      <c r="K4886" s="54"/>
      <c r="L4886" s="54"/>
      <c r="M4886" s="54"/>
    </row>
    <row r="4887" spans="3:13" s="343" customFormat="1" x14ac:dyDescent="0.3">
      <c r="C4887" s="32"/>
      <c r="J4887" s="54"/>
      <c r="K4887" s="54"/>
      <c r="L4887" s="54"/>
      <c r="M4887" s="54"/>
    </row>
    <row r="4888" spans="3:13" s="343" customFormat="1" x14ac:dyDescent="0.3">
      <c r="C4888" s="32"/>
      <c r="J4888" s="54"/>
      <c r="K4888" s="54"/>
      <c r="L4888" s="54"/>
      <c r="M4888" s="54"/>
    </row>
    <row r="4889" spans="3:13" s="343" customFormat="1" x14ac:dyDescent="0.3">
      <c r="C4889" s="32"/>
      <c r="J4889" s="54"/>
      <c r="K4889" s="54"/>
      <c r="L4889" s="54"/>
      <c r="M4889" s="54"/>
    </row>
    <row r="4890" spans="3:13" s="343" customFormat="1" x14ac:dyDescent="0.3">
      <c r="C4890" s="32"/>
      <c r="J4890" s="54"/>
      <c r="K4890" s="54"/>
      <c r="L4890" s="54"/>
      <c r="M4890" s="54"/>
    </row>
    <row r="4891" spans="3:13" s="343" customFormat="1" x14ac:dyDescent="0.3">
      <c r="C4891" s="32"/>
      <c r="J4891" s="54"/>
      <c r="K4891" s="54"/>
      <c r="L4891" s="54"/>
      <c r="M4891" s="54"/>
    </row>
    <row r="4892" spans="3:13" s="343" customFormat="1" x14ac:dyDescent="0.3">
      <c r="C4892" s="32"/>
      <c r="J4892" s="54"/>
      <c r="K4892" s="54"/>
      <c r="L4892" s="54"/>
      <c r="M4892" s="54"/>
    </row>
    <row r="4893" spans="3:13" s="343" customFormat="1" x14ac:dyDescent="0.3">
      <c r="C4893" s="32"/>
      <c r="J4893" s="54"/>
      <c r="K4893" s="54"/>
      <c r="L4893" s="54"/>
      <c r="M4893" s="54"/>
    </row>
    <row r="4894" spans="3:13" s="343" customFormat="1" x14ac:dyDescent="0.3">
      <c r="C4894" s="32"/>
      <c r="J4894" s="54"/>
      <c r="K4894" s="54"/>
      <c r="L4894" s="54"/>
      <c r="M4894" s="54"/>
    </row>
    <row r="4895" spans="3:13" s="343" customFormat="1" x14ac:dyDescent="0.3">
      <c r="C4895" s="32"/>
      <c r="J4895" s="54"/>
      <c r="K4895" s="54"/>
      <c r="L4895" s="54"/>
      <c r="M4895" s="54"/>
    </row>
    <row r="4896" spans="3:13" s="343" customFormat="1" x14ac:dyDescent="0.3">
      <c r="C4896" s="32"/>
      <c r="J4896" s="54"/>
      <c r="K4896" s="54"/>
      <c r="L4896" s="54"/>
      <c r="M4896" s="54"/>
    </row>
    <row r="4897" spans="3:13" s="343" customFormat="1" x14ac:dyDescent="0.3">
      <c r="C4897" s="32"/>
      <c r="J4897" s="54"/>
      <c r="K4897" s="54"/>
      <c r="L4897" s="54"/>
      <c r="M4897" s="54"/>
    </row>
    <row r="4898" spans="3:13" s="343" customFormat="1" x14ac:dyDescent="0.3">
      <c r="C4898" s="32"/>
      <c r="J4898" s="54"/>
      <c r="K4898" s="54"/>
      <c r="L4898" s="54"/>
      <c r="M4898" s="54"/>
    </row>
    <row r="4899" spans="3:13" s="343" customFormat="1" x14ac:dyDescent="0.3">
      <c r="C4899" s="32"/>
      <c r="J4899" s="54"/>
      <c r="K4899" s="54"/>
      <c r="L4899" s="54"/>
      <c r="M4899" s="54"/>
    </row>
    <row r="4900" spans="3:13" s="343" customFormat="1" x14ac:dyDescent="0.3">
      <c r="C4900" s="32"/>
      <c r="J4900" s="54"/>
      <c r="K4900" s="54"/>
      <c r="L4900" s="54"/>
      <c r="M4900" s="54"/>
    </row>
    <row r="4901" spans="3:13" s="343" customFormat="1" x14ac:dyDescent="0.3">
      <c r="C4901" s="32"/>
      <c r="J4901" s="54"/>
      <c r="K4901" s="54"/>
      <c r="L4901" s="54"/>
      <c r="M4901" s="54"/>
    </row>
    <row r="4902" spans="3:13" s="343" customFormat="1" x14ac:dyDescent="0.3">
      <c r="C4902" s="32"/>
      <c r="J4902" s="54"/>
      <c r="K4902" s="54"/>
      <c r="L4902" s="54"/>
      <c r="M4902" s="54"/>
    </row>
    <row r="4903" spans="3:13" s="343" customFormat="1" x14ac:dyDescent="0.3">
      <c r="C4903" s="32"/>
      <c r="J4903" s="54"/>
      <c r="K4903" s="54"/>
      <c r="L4903" s="54"/>
      <c r="M4903" s="54"/>
    </row>
    <row r="4904" spans="3:13" s="343" customFormat="1" x14ac:dyDescent="0.3">
      <c r="C4904" s="32"/>
      <c r="J4904" s="54"/>
      <c r="K4904" s="54"/>
      <c r="L4904" s="54"/>
      <c r="M4904" s="54"/>
    </row>
    <row r="4905" spans="3:13" s="343" customFormat="1" x14ac:dyDescent="0.3">
      <c r="C4905" s="32"/>
      <c r="J4905" s="54"/>
      <c r="K4905" s="54"/>
      <c r="L4905" s="54"/>
      <c r="M4905" s="54"/>
    </row>
    <row r="4906" spans="3:13" s="343" customFormat="1" x14ac:dyDescent="0.3">
      <c r="C4906" s="32"/>
      <c r="J4906" s="54"/>
      <c r="K4906" s="54"/>
      <c r="L4906" s="54"/>
      <c r="M4906" s="54"/>
    </row>
    <row r="4907" spans="3:13" s="343" customFormat="1" x14ac:dyDescent="0.3">
      <c r="C4907" s="32"/>
      <c r="J4907" s="54"/>
      <c r="K4907" s="54"/>
      <c r="L4907" s="54"/>
      <c r="M4907" s="54"/>
    </row>
    <row r="4908" spans="3:13" s="343" customFormat="1" x14ac:dyDescent="0.3">
      <c r="C4908" s="32"/>
      <c r="J4908" s="54"/>
      <c r="K4908" s="54"/>
      <c r="L4908" s="54"/>
      <c r="M4908" s="54"/>
    </row>
    <row r="4909" spans="3:13" s="343" customFormat="1" x14ac:dyDescent="0.3">
      <c r="C4909" s="32"/>
      <c r="J4909" s="54"/>
      <c r="K4909" s="54"/>
      <c r="L4909" s="54"/>
      <c r="M4909" s="54"/>
    </row>
    <row r="4910" spans="3:13" s="343" customFormat="1" x14ac:dyDescent="0.3">
      <c r="C4910" s="32"/>
      <c r="J4910" s="54"/>
      <c r="K4910" s="54"/>
      <c r="L4910" s="54"/>
      <c r="M4910" s="54"/>
    </row>
    <row r="4911" spans="3:13" s="343" customFormat="1" x14ac:dyDescent="0.3">
      <c r="C4911" s="32"/>
      <c r="J4911" s="54"/>
      <c r="K4911" s="54"/>
      <c r="L4911" s="54"/>
      <c r="M4911" s="54"/>
    </row>
    <row r="4912" spans="3:13" s="343" customFormat="1" x14ac:dyDescent="0.3">
      <c r="C4912" s="32"/>
      <c r="J4912" s="54"/>
      <c r="K4912" s="54"/>
      <c r="L4912" s="54"/>
      <c r="M4912" s="54"/>
    </row>
    <row r="4913" spans="3:13" s="343" customFormat="1" x14ac:dyDescent="0.3">
      <c r="C4913" s="32"/>
      <c r="J4913" s="54"/>
      <c r="K4913" s="54"/>
      <c r="L4913" s="54"/>
      <c r="M4913" s="54"/>
    </row>
    <row r="4914" spans="3:13" s="343" customFormat="1" x14ac:dyDescent="0.3">
      <c r="C4914" s="32"/>
      <c r="J4914" s="54"/>
      <c r="K4914" s="54"/>
      <c r="L4914" s="54"/>
      <c r="M4914" s="54"/>
    </row>
    <row r="4915" spans="3:13" s="343" customFormat="1" x14ac:dyDescent="0.3">
      <c r="C4915" s="32"/>
      <c r="J4915" s="54"/>
      <c r="K4915" s="54"/>
      <c r="L4915" s="54"/>
      <c r="M4915" s="54"/>
    </row>
    <row r="4916" spans="3:13" s="343" customFormat="1" x14ac:dyDescent="0.3">
      <c r="C4916" s="32"/>
      <c r="J4916" s="54"/>
      <c r="K4916" s="54"/>
      <c r="L4916" s="54"/>
      <c r="M4916" s="54"/>
    </row>
    <row r="4917" spans="3:13" s="343" customFormat="1" x14ac:dyDescent="0.3">
      <c r="C4917" s="32"/>
      <c r="J4917" s="54"/>
      <c r="K4917" s="54"/>
      <c r="L4917" s="54"/>
      <c r="M4917" s="54"/>
    </row>
    <row r="4918" spans="3:13" s="343" customFormat="1" x14ac:dyDescent="0.3">
      <c r="C4918" s="32"/>
      <c r="J4918" s="54"/>
      <c r="K4918" s="54"/>
      <c r="L4918" s="54"/>
      <c r="M4918" s="54"/>
    </row>
    <row r="4919" spans="3:13" s="343" customFormat="1" x14ac:dyDescent="0.3">
      <c r="C4919" s="32"/>
      <c r="J4919" s="54"/>
      <c r="K4919" s="54"/>
      <c r="L4919" s="54"/>
      <c r="M4919" s="54"/>
    </row>
    <row r="4920" spans="3:13" s="343" customFormat="1" x14ac:dyDescent="0.3">
      <c r="C4920" s="32"/>
      <c r="J4920" s="54"/>
      <c r="K4920" s="54"/>
      <c r="L4920" s="54"/>
      <c r="M4920" s="54"/>
    </row>
    <row r="4921" spans="3:13" s="343" customFormat="1" x14ac:dyDescent="0.3">
      <c r="C4921" s="32"/>
      <c r="J4921" s="54"/>
      <c r="K4921" s="54"/>
      <c r="L4921" s="54"/>
      <c r="M4921" s="54"/>
    </row>
    <row r="4922" spans="3:13" s="343" customFormat="1" x14ac:dyDescent="0.3">
      <c r="C4922" s="32"/>
      <c r="J4922" s="54"/>
      <c r="K4922" s="54"/>
      <c r="L4922" s="54"/>
      <c r="M4922" s="54"/>
    </row>
    <row r="4923" spans="3:13" s="343" customFormat="1" x14ac:dyDescent="0.3">
      <c r="C4923" s="32"/>
      <c r="J4923" s="54"/>
      <c r="K4923" s="54"/>
      <c r="L4923" s="54"/>
      <c r="M4923" s="54"/>
    </row>
    <row r="4924" spans="3:13" s="343" customFormat="1" x14ac:dyDescent="0.3">
      <c r="C4924" s="32"/>
      <c r="J4924" s="54"/>
      <c r="K4924" s="54"/>
      <c r="L4924" s="54"/>
      <c r="M4924" s="54"/>
    </row>
    <row r="4925" spans="3:13" s="343" customFormat="1" x14ac:dyDescent="0.3">
      <c r="C4925" s="32"/>
      <c r="J4925" s="54"/>
      <c r="K4925" s="54"/>
      <c r="L4925" s="54"/>
      <c r="M4925" s="54"/>
    </row>
    <row r="4926" spans="3:13" s="343" customFormat="1" x14ac:dyDescent="0.3">
      <c r="C4926" s="32"/>
      <c r="J4926" s="54"/>
      <c r="K4926" s="54"/>
      <c r="L4926" s="54"/>
      <c r="M4926" s="54"/>
    </row>
    <row r="4927" spans="3:13" s="343" customFormat="1" x14ac:dyDescent="0.3">
      <c r="C4927" s="32"/>
      <c r="J4927" s="54"/>
      <c r="K4927" s="54"/>
      <c r="L4927" s="54"/>
      <c r="M4927" s="54"/>
    </row>
    <row r="4928" spans="3:13" s="343" customFormat="1" x14ac:dyDescent="0.3">
      <c r="C4928" s="32"/>
      <c r="J4928" s="54"/>
      <c r="K4928" s="54"/>
      <c r="L4928" s="54"/>
      <c r="M4928" s="54"/>
    </row>
    <row r="4929" spans="3:13" s="343" customFormat="1" x14ac:dyDescent="0.3">
      <c r="C4929" s="32"/>
      <c r="J4929" s="54"/>
      <c r="K4929" s="54"/>
      <c r="L4929" s="54"/>
      <c r="M4929" s="54"/>
    </row>
    <row r="4930" spans="3:13" s="343" customFormat="1" x14ac:dyDescent="0.3">
      <c r="C4930" s="32"/>
      <c r="J4930" s="54"/>
      <c r="K4930" s="54"/>
      <c r="L4930" s="54"/>
      <c r="M4930" s="54"/>
    </row>
    <row r="4931" spans="3:13" s="343" customFormat="1" x14ac:dyDescent="0.3">
      <c r="C4931" s="32"/>
      <c r="J4931" s="54"/>
      <c r="K4931" s="54"/>
      <c r="L4931" s="54"/>
      <c r="M4931" s="54"/>
    </row>
    <row r="4932" spans="3:13" s="343" customFormat="1" x14ac:dyDescent="0.3">
      <c r="C4932" s="32"/>
      <c r="J4932" s="54"/>
      <c r="K4932" s="54"/>
      <c r="L4932" s="54"/>
      <c r="M4932" s="54"/>
    </row>
    <row r="4933" spans="3:13" s="343" customFormat="1" x14ac:dyDescent="0.3">
      <c r="C4933" s="32"/>
      <c r="J4933" s="54"/>
      <c r="K4933" s="54"/>
      <c r="L4933" s="54"/>
      <c r="M4933" s="54"/>
    </row>
    <row r="4934" spans="3:13" s="343" customFormat="1" x14ac:dyDescent="0.3">
      <c r="C4934" s="32"/>
      <c r="J4934" s="54"/>
      <c r="K4934" s="54"/>
      <c r="L4934" s="54"/>
      <c r="M4934" s="54"/>
    </row>
    <row r="4935" spans="3:13" s="343" customFormat="1" x14ac:dyDescent="0.3">
      <c r="C4935" s="32"/>
      <c r="J4935" s="54"/>
      <c r="K4935" s="54"/>
      <c r="L4935" s="54"/>
      <c r="M4935" s="54"/>
    </row>
    <row r="4936" spans="3:13" s="343" customFormat="1" x14ac:dyDescent="0.3">
      <c r="C4936" s="32"/>
      <c r="J4936" s="54"/>
      <c r="K4936" s="54"/>
      <c r="L4936" s="54"/>
      <c r="M4936" s="54"/>
    </row>
    <row r="4937" spans="3:13" s="343" customFormat="1" x14ac:dyDescent="0.3">
      <c r="C4937" s="32"/>
      <c r="J4937" s="54"/>
      <c r="K4937" s="54"/>
      <c r="L4937" s="54"/>
      <c r="M4937" s="54"/>
    </row>
    <row r="4938" spans="3:13" s="343" customFormat="1" x14ac:dyDescent="0.3">
      <c r="C4938" s="32"/>
      <c r="J4938" s="54"/>
      <c r="K4938" s="54"/>
      <c r="L4938" s="54"/>
      <c r="M4938" s="54"/>
    </row>
    <row r="4939" spans="3:13" s="343" customFormat="1" x14ac:dyDescent="0.3">
      <c r="C4939" s="32"/>
      <c r="J4939" s="54"/>
      <c r="K4939" s="54"/>
      <c r="L4939" s="54"/>
      <c r="M4939" s="54"/>
    </row>
    <row r="4940" spans="3:13" s="343" customFormat="1" x14ac:dyDescent="0.3">
      <c r="C4940" s="32"/>
      <c r="J4940" s="54"/>
      <c r="K4940" s="54"/>
      <c r="L4940" s="54"/>
      <c r="M4940" s="54"/>
    </row>
    <row r="4941" spans="3:13" s="343" customFormat="1" x14ac:dyDescent="0.3">
      <c r="C4941" s="32"/>
      <c r="J4941" s="54"/>
      <c r="K4941" s="54"/>
      <c r="L4941" s="54"/>
      <c r="M4941" s="54"/>
    </row>
    <row r="4942" spans="3:13" s="343" customFormat="1" x14ac:dyDescent="0.3">
      <c r="C4942" s="32"/>
      <c r="J4942" s="54"/>
      <c r="K4942" s="54"/>
      <c r="L4942" s="54"/>
      <c r="M4942" s="54"/>
    </row>
    <row r="4943" spans="3:13" s="343" customFormat="1" x14ac:dyDescent="0.3">
      <c r="C4943" s="32"/>
      <c r="J4943" s="54"/>
      <c r="K4943" s="54"/>
      <c r="L4943" s="54"/>
      <c r="M4943" s="54"/>
    </row>
    <row r="4944" spans="3:13" s="343" customFormat="1" x14ac:dyDescent="0.3">
      <c r="C4944" s="32"/>
      <c r="J4944" s="54"/>
      <c r="K4944" s="54"/>
      <c r="L4944" s="54"/>
      <c r="M4944" s="54"/>
    </row>
    <row r="4945" spans="3:13" s="343" customFormat="1" x14ac:dyDescent="0.3">
      <c r="C4945" s="32"/>
      <c r="J4945" s="54"/>
      <c r="K4945" s="54"/>
      <c r="L4945" s="54"/>
      <c r="M4945" s="54"/>
    </row>
    <row r="4946" spans="3:13" s="343" customFormat="1" x14ac:dyDescent="0.3">
      <c r="C4946" s="32"/>
      <c r="J4946" s="54"/>
      <c r="K4946" s="54"/>
      <c r="L4946" s="54"/>
      <c r="M4946" s="54"/>
    </row>
    <row r="4947" spans="3:13" s="343" customFormat="1" x14ac:dyDescent="0.3">
      <c r="C4947" s="32"/>
      <c r="J4947" s="54"/>
      <c r="K4947" s="54"/>
      <c r="L4947" s="54"/>
      <c r="M4947" s="54"/>
    </row>
    <row r="4948" spans="3:13" s="343" customFormat="1" x14ac:dyDescent="0.3">
      <c r="C4948" s="32"/>
      <c r="J4948" s="54"/>
      <c r="K4948" s="54"/>
      <c r="L4948" s="54"/>
      <c r="M4948" s="54"/>
    </row>
    <row r="4949" spans="3:13" s="343" customFormat="1" x14ac:dyDescent="0.3">
      <c r="C4949" s="32"/>
      <c r="J4949" s="54"/>
      <c r="K4949" s="54"/>
      <c r="L4949" s="54"/>
      <c r="M4949" s="54"/>
    </row>
    <row r="4950" spans="3:13" s="343" customFormat="1" x14ac:dyDescent="0.3">
      <c r="C4950" s="32"/>
      <c r="J4950" s="54"/>
      <c r="K4950" s="54"/>
      <c r="L4950" s="54"/>
      <c r="M4950" s="54"/>
    </row>
    <row r="4951" spans="3:13" s="343" customFormat="1" x14ac:dyDescent="0.3">
      <c r="C4951" s="32"/>
      <c r="J4951" s="54"/>
      <c r="K4951" s="54"/>
      <c r="L4951" s="54"/>
      <c r="M4951" s="54"/>
    </row>
    <row r="4952" spans="3:13" s="343" customFormat="1" x14ac:dyDescent="0.3">
      <c r="C4952" s="32"/>
      <c r="J4952" s="54"/>
      <c r="K4952" s="54"/>
      <c r="L4952" s="54"/>
      <c r="M4952" s="54"/>
    </row>
    <row r="4953" spans="3:13" s="343" customFormat="1" x14ac:dyDescent="0.3">
      <c r="C4953" s="32"/>
      <c r="J4953" s="54"/>
      <c r="K4953" s="54"/>
      <c r="L4953" s="54"/>
      <c r="M4953" s="54"/>
    </row>
    <row r="4954" spans="3:13" s="343" customFormat="1" x14ac:dyDescent="0.3">
      <c r="C4954" s="32"/>
      <c r="J4954" s="54"/>
      <c r="K4954" s="54"/>
      <c r="L4954" s="54"/>
      <c r="M4954" s="54"/>
    </row>
    <row r="4955" spans="3:13" s="343" customFormat="1" x14ac:dyDescent="0.3">
      <c r="C4955" s="32"/>
      <c r="J4955" s="54"/>
      <c r="K4955" s="54"/>
      <c r="L4955" s="54"/>
      <c r="M4955" s="54"/>
    </row>
    <row r="4956" spans="3:13" s="343" customFormat="1" x14ac:dyDescent="0.3">
      <c r="C4956" s="32"/>
      <c r="J4956" s="54"/>
      <c r="K4956" s="54"/>
      <c r="L4956" s="54"/>
      <c r="M4956" s="54"/>
    </row>
    <row r="4957" spans="3:13" s="343" customFormat="1" x14ac:dyDescent="0.3">
      <c r="C4957" s="32"/>
      <c r="J4957" s="54"/>
      <c r="K4957" s="54"/>
      <c r="L4957" s="54"/>
      <c r="M4957" s="54"/>
    </row>
    <row r="4958" spans="3:13" s="343" customFormat="1" x14ac:dyDescent="0.3">
      <c r="C4958" s="32"/>
      <c r="J4958" s="54"/>
      <c r="K4958" s="54"/>
      <c r="L4958" s="54"/>
      <c r="M4958" s="54"/>
    </row>
    <row r="4959" spans="3:13" s="343" customFormat="1" x14ac:dyDescent="0.3">
      <c r="C4959" s="32"/>
      <c r="J4959" s="54"/>
      <c r="K4959" s="54"/>
      <c r="L4959" s="54"/>
      <c r="M4959" s="54"/>
    </row>
    <row r="4960" spans="3:13" s="343" customFormat="1" x14ac:dyDescent="0.3">
      <c r="C4960" s="32"/>
      <c r="J4960" s="54"/>
      <c r="K4960" s="54"/>
      <c r="L4960" s="54"/>
      <c r="M4960" s="54"/>
    </row>
    <row r="4961" spans="3:13" s="343" customFormat="1" x14ac:dyDescent="0.3">
      <c r="C4961" s="32"/>
      <c r="J4961" s="54"/>
      <c r="K4961" s="54"/>
      <c r="L4961" s="54"/>
      <c r="M4961" s="54"/>
    </row>
    <row r="4962" spans="3:13" s="343" customFormat="1" x14ac:dyDescent="0.3">
      <c r="C4962" s="32"/>
      <c r="J4962" s="54"/>
      <c r="K4962" s="54"/>
      <c r="L4962" s="54"/>
      <c r="M4962" s="54"/>
    </row>
    <row r="4963" spans="3:13" s="343" customFormat="1" x14ac:dyDescent="0.3">
      <c r="C4963" s="32"/>
      <c r="J4963" s="54"/>
      <c r="K4963" s="54"/>
      <c r="L4963" s="54"/>
      <c r="M4963" s="54"/>
    </row>
    <row r="4964" spans="3:13" s="343" customFormat="1" x14ac:dyDescent="0.3">
      <c r="C4964" s="32"/>
      <c r="J4964" s="54"/>
      <c r="K4964" s="54"/>
      <c r="L4964" s="54"/>
      <c r="M4964" s="54"/>
    </row>
    <row r="4965" spans="3:13" s="343" customFormat="1" x14ac:dyDescent="0.3">
      <c r="C4965" s="32"/>
      <c r="J4965" s="54"/>
      <c r="K4965" s="54"/>
      <c r="L4965" s="54"/>
      <c r="M4965" s="54"/>
    </row>
    <row r="4966" spans="3:13" s="343" customFormat="1" x14ac:dyDescent="0.3">
      <c r="C4966" s="32"/>
      <c r="J4966" s="54"/>
      <c r="K4966" s="54"/>
      <c r="L4966" s="54"/>
      <c r="M4966" s="54"/>
    </row>
    <row r="4967" spans="3:13" s="343" customFormat="1" x14ac:dyDescent="0.3">
      <c r="C4967" s="32"/>
      <c r="J4967" s="54"/>
      <c r="K4967" s="54"/>
      <c r="L4967" s="54"/>
      <c r="M4967" s="54"/>
    </row>
    <row r="4968" spans="3:13" s="343" customFormat="1" x14ac:dyDescent="0.3">
      <c r="C4968" s="32"/>
      <c r="J4968" s="54"/>
      <c r="K4968" s="54"/>
      <c r="L4968" s="54"/>
      <c r="M4968" s="54"/>
    </row>
    <row r="4969" spans="3:13" s="343" customFormat="1" x14ac:dyDescent="0.3">
      <c r="C4969" s="32"/>
      <c r="J4969" s="54"/>
      <c r="K4969" s="54"/>
      <c r="L4969" s="54"/>
      <c r="M4969" s="54"/>
    </row>
    <row r="4970" spans="3:13" s="343" customFormat="1" x14ac:dyDescent="0.3">
      <c r="C4970" s="32"/>
      <c r="J4970" s="54"/>
      <c r="K4970" s="54"/>
      <c r="L4970" s="54"/>
      <c r="M4970" s="54"/>
    </row>
    <row r="4971" spans="3:13" s="343" customFormat="1" x14ac:dyDescent="0.3">
      <c r="C4971" s="32"/>
      <c r="J4971" s="54"/>
      <c r="K4971" s="54"/>
      <c r="L4971" s="54"/>
      <c r="M4971" s="54"/>
    </row>
    <row r="4972" spans="3:13" s="343" customFormat="1" x14ac:dyDescent="0.3">
      <c r="C4972" s="32"/>
      <c r="J4972" s="54"/>
      <c r="K4972" s="54"/>
      <c r="L4972" s="54"/>
      <c r="M4972" s="54"/>
    </row>
    <row r="4973" spans="3:13" s="343" customFormat="1" x14ac:dyDescent="0.3">
      <c r="C4973" s="32"/>
      <c r="J4973" s="54"/>
      <c r="K4973" s="54"/>
      <c r="L4973" s="54"/>
      <c r="M4973" s="54"/>
    </row>
    <row r="4974" spans="3:13" s="343" customFormat="1" x14ac:dyDescent="0.3">
      <c r="C4974" s="32"/>
      <c r="J4974" s="54"/>
      <c r="K4974" s="54"/>
      <c r="L4974" s="54"/>
      <c r="M4974" s="54"/>
    </row>
    <row r="4975" spans="3:13" s="343" customFormat="1" x14ac:dyDescent="0.3">
      <c r="C4975" s="32"/>
      <c r="J4975" s="54"/>
      <c r="K4975" s="54"/>
      <c r="L4975" s="54"/>
      <c r="M4975" s="54"/>
    </row>
    <row r="4976" spans="3:13" s="343" customFormat="1" x14ac:dyDescent="0.3">
      <c r="C4976" s="32"/>
      <c r="J4976" s="54"/>
      <c r="K4976" s="54"/>
      <c r="L4976" s="54"/>
      <c r="M4976" s="54"/>
    </row>
    <row r="4977" spans="3:13" s="343" customFormat="1" x14ac:dyDescent="0.3">
      <c r="C4977" s="32"/>
      <c r="J4977" s="54"/>
      <c r="K4977" s="54"/>
      <c r="L4977" s="54"/>
      <c r="M4977" s="54"/>
    </row>
    <row r="4978" spans="3:13" s="343" customFormat="1" x14ac:dyDescent="0.3">
      <c r="C4978" s="32"/>
      <c r="J4978" s="54"/>
      <c r="K4978" s="54"/>
      <c r="L4978" s="54"/>
      <c r="M4978" s="54"/>
    </row>
    <row r="4979" spans="3:13" s="343" customFormat="1" x14ac:dyDescent="0.3">
      <c r="C4979" s="32"/>
      <c r="J4979" s="54"/>
      <c r="K4979" s="54"/>
      <c r="L4979" s="54"/>
      <c r="M4979" s="54"/>
    </row>
    <row r="4980" spans="3:13" s="343" customFormat="1" x14ac:dyDescent="0.3">
      <c r="C4980" s="32"/>
      <c r="J4980" s="54"/>
      <c r="K4980" s="54"/>
      <c r="L4980" s="54"/>
      <c r="M4980" s="54"/>
    </row>
    <row r="4981" spans="3:13" s="343" customFormat="1" x14ac:dyDescent="0.3">
      <c r="C4981" s="32"/>
      <c r="J4981" s="54"/>
      <c r="K4981" s="54"/>
      <c r="L4981" s="54"/>
      <c r="M4981" s="54"/>
    </row>
    <row r="4982" spans="3:13" s="343" customFormat="1" x14ac:dyDescent="0.3">
      <c r="C4982" s="32"/>
      <c r="J4982" s="54"/>
      <c r="K4982" s="54"/>
      <c r="L4982" s="54"/>
      <c r="M4982" s="54"/>
    </row>
    <row r="4983" spans="3:13" s="343" customFormat="1" x14ac:dyDescent="0.3">
      <c r="C4983" s="32"/>
      <c r="J4983" s="54"/>
      <c r="K4983" s="54"/>
      <c r="L4983" s="54"/>
      <c r="M4983" s="54"/>
    </row>
    <row r="4984" spans="3:13" s="343" customFormat="1" x14ac:dyDescent="0.3">
      <c r="C4984" s="32"/>
      <c r="J4984" s="54"/>
      <c r="K4984" s="54"/>
      <c r="L4984" s="54"/>
      <c r="M4984" s="54"/>
    </row>
    <row r="4985" spans="3:13" s="343" customFormat="1" x14ac:dyDescent="0.3">
      <c r="C4985" s="32"/>
      <c r="J4985" s="54"/>
      <c r="K4985" s="54"/>
      <c r="L4985" s="54"/>
      <c r="M4985" s="54"/>
    </row>
    <row r="4986" spans="3:13" s="343" customFormat="1" x14ac:dyDescent="0.3">
      <c r="C4986" s="32"/>
      <c r="J4986" s="54"/>
      <c r="K4986" s="54"/>
      <c r="L4986" s="54"/>
      <c r="M4986" s="54"/>
    </row>
    <row r="4987" spans="3:13" s="343" customFormat="1" x14ac:dyDescent="0.3">
      <c r="C4987" s="32"/>
      <c r="J4987" s="54"/>
      <c r="K4987" s="54"/>
      <c r="L4987" s="54"/>
      <c r="M4987" s="54"/>
    </row>
    <row r="4988" spans="3:13" s="343" customFormat="1" x14ac:dyDescent="0.3">
      <c r="C4988" s="32"/>
      <c r="J4988" s="54"/>
      <c r="K4988" s="54"/>
      <c r="L4988" s="54"/>
      <c r="M4988" s="54"/>
    </row>
    <row r="4989" spans="3:13" s="343" customFormat="1" x14ac:dyDescent="0.3">
      <c r="C4989" s="32"/>
      <c r="J4989" s="54"/>
      <c r="K4989" s="54"/>
      <c r="L4989" s="54"/>
      <c r="M4989" s="54"/>
    </row>
    <row r="4990" spans="3:13" s="343" customFormat="1" x14ac:dyDescent="0.3">
      <c r="C4990" s="32"/>
      <c r="J4990" s="54"/>
      <c r="K4990" s="54"/>
      <c r="L4990" s="54"/>
      <c r="M4990" s="54"/>
    </row>
    <row r="4991" spans="3:13" s="343" customFormat="1" x14ac:dyDescent="0.3">
      <c r="C4991" s="32"/>
      <c r="J4991" s="54"/>
      <c r="K4991" s="54"/>
      <c r="L4991" s="54"/>
      <c r="M4991" s="54"/>
    </row>
    <row r="4992" spans="3:13" s="343" customFormat="1" x14ac:dyDescent="0.3">
      <c r="C4992" s="32"/>
      <c r="J4992" s="54"/>
      <c r="K4992" s="54"/>
      <c r="L4992" s="54"/>
      <c r="M4992" s="54"/>
    </row>
    <row r="4993" spans="3:13" s="343" customFormat="1" x14ac:dyDescent="0.3">
      <c r="C4993" s="32"/>
      <c r="J4993" s="54"/>
      <c r="K4993" s="54"/>
      <c r="L4993" s="54"/>
      <c r="M4993" s="54"/>
    </row>
    <row r="4994" spans="3:13" s="343" customFormat="1" x14ac:dyDescent="0.3">
      <c r="C4994" s="32"/>
      <c r="J4994" s="54"/>
      <c r="K4994" s="54"/>
      <c r="L4994" s="54"/>
      <c r="M4994" s="54"/>
    </row>
    <row r="4995" spans="3:13" s="343" customFormat="1" x14ac:dyDescent="0.3">
      <c r="C4995" s="32"/>
      <c r="J4995" s="54"/>
      <c r="K4995" s="54"/>
      <c r="L4995" s="54"/>
      <c r="M4995" s="54"/>
    </row>
    <row r="4996" spans="3:13" s="343" customFormat="1" x14ac:dyDescent="0.3">
      <c r="C4996" s="32"/>
      <c r="J4996" s="54"/>
      <c r="K4996" s="54"/>
      <c r="L4996" s="54"/>
      <c r="M4996" s="54"/>
    </row>
    <row r="4997" spans="3:13" s="343" customFormat="1" x14ac:dyDescent="0.3">
      <c r="C4997" s="32"/>
      <c r="J4997" s="54"/>
      <c r="K4997" s="54"/>
      <c r="L4997" s="54"/>
      <c r="M4997" s="54"/>
    </row>
    <row r="4998" spans="3:13" s="343" customFormat="1" x14ac:dyDescent="0.3">
      <c r="C4998" s="32"/>
      <c r="J4998" s="54"/>
      <c r="K4998" s="54"/>
      <c r="L4998" s="54"/>
      <c r="M4998" s="54"/>
    </row>
    <row r="4999" spans="3:13" s="343" customFormat="1" x14ac:dyDescent="0.3">
      <c r="C4999" s="32"/>
      <c r="J4999" s="54"/>
      <c r="K4999" s="54"/>
      <c r="L4999" s="54"/>
      <c r="M4999" s="54"/>
    </row>
    <row r="5000" spans="3:13" s="343" customFormat="1" x14ac:dyDescent="0.3">
      <c r="C5000" s="32"/>
      <c r="J5000" s="54"/>
      <c r="K5000" s="54"/>
      <c r="L5000" s="54"/>
      <c r="M5000" s="54"/>
    </row>
    <row r="5001" spans="3:13" s="343" customFormat="1" x14ac:dyDescent="0.3">
      <c r="C5001" s="32"/>
      <c r="J5001" s="54"/>
      <c r="K5001" s="54"/>
      <c r="L5001" s="54"/>
      <c r="M5001" s="54"/>
    </row>
    <row r="5002" spans="3:13" s="343" customFormat="1" x14ac:dyDescent="0.3">
      <c r="C5002" s="32"/>
      <c r="J5002" s="54"/>
      <c r="K5002" s="54"/>
      <c r="L5002" s="54"/>
      <c r="M5002" s="54"/>
    </row>
    <row r="5003" spans="3:13" s="343" customFormat="1" x14ac:dyDescent="0.3">
      <c r="C5003" s="32"/>
      <c r="J5003" s="54"/>
      <c r="K5003" s="54"/>
      <c r="L5003" s="54"/>
      <c r="M5003" s="54"/>
    </row>
    <row r="5004" spans="3:13" s="343" customFormat="1" x14ac:dyDescent="0.3">
      <c r="C5004" s="32"/>
      <c r="J5004" s="54"/>
      <c r="K5004" s="54"/>
      <c r="L5004" s="54"/>
      <c r="M5004" s="54"/>
    </row>
    <row r="5005" spans="3:13" s="343" customFormat="1" x14ac:dyDescent="0.3">
      <c r="C5005" s="32"/>
      <c r="J5005" s="54"/>
      <c r="K5005" s="54"/>
      <c r="L5005" s="54"/>
      <c r="M5005" s="54"/>
    </row>
    <row r="5006" spans="3:13" s="343" customFormat="1" x14ac:dyDescent="0.3">
      <c r="C5006" s="32"/>
      <c r="J5006" s="54"/>
      <c r="K5006" s="54"/>
      <c r="L5006" s="54"/>
      <c r="M5006" s="54"/>
    </row>
    <row r="5007" spans="3:13" s="343" customFormat="1" x14ac:dyDescent="0.3">
      <c r="C5007" s="32"/>
      <c r="J5007" s="54"/>
      <c r="K5007" s="54"/>
      <c r="L5007" s="54"/>
      <c r="M5007" s="54"/>
    </row>
    <row r="5008" spans="3:13" s="343" customFormat="1" x14ac:dyDescent="0.3">
      <c r="C5008" s="32"/>
      <c r="J5008" s="54"/>
      <c r="K5008" s="54"/>
      <c r="L5008" s="54"/>
      <c r="M5008" s="54"/>
    </row>
    <row r="5009" spans="3:13" s="343" customFormat="1" x14ac:dyDescent="0.3">
      <c r="C5009" s="32"/>
      <c r="J5009" s="54"/>
      <c r="K5009" s="54"/>
      <c r="L5009" s="54"/>
      <c r="M5009" s="54"/>
    </row>
    <row r="5010" spans="3:13" s="343" customFormat="1" x14ac:dyDescent="0.3">
      <c r="C5010" s="32"/>
      <c r="J5010" s="54"/>
      <c r="K5010" s="54"/>
      <c r="L5010" s="54"/>
      <c r="M5010" s="54"/>
    </row>
    <row r="5011" spans="3:13" s="343" customFormat="1" x14ac:dyDescent="0.3">
      <c r="C5011" s="32"/>
      <c r="J5011" s="54"/>
      <c r="K5011" s="54"/>
      <c r="L5011" s="54"/>
      <c r="M5011" s="54"/>
    </row>
    <row r="5012" spans="3:13" s="343" customFormat="1" x14ac:dyDescent="0.3">
      <c r="C5012" s="32"/>
      <c r="J5012" s="54"/>
      <c r="K5012" s="54"/>
      <c r="L5012" s="54"/>
      <c r="M5012" s="54"/>
    </row>
    <row r="5013" spans="3:13" s="343" customFormat="1" x14ac:dyDescent="0.3">
      <c r="C5013" s="32"/>
      <c r="J5013" s="54"/>
      <c r="K5013" s="54"/>
      <c r="L5013" s="54"/>
      <c r="M5013" s="54"/>
    </row>
    <row r="5014" spans="3:13" s="343" customFormat="1" x14ac:dyDescent="0.3">
      <c r="C5014" s="32"/>
      <c r="J5014" s="54"/>
      <c r="K5014" s="54"/>
      <c r="L5014" s="54"/>
      <c r="M5014" s="54"/>
    </row>
    <row r="5015" spans="3:13" s="343" customFormat="1" x14ac:dyDescent="0.3">
      <c r="C5015" s="32"/>
      <c r="J5015" s="54"/>
      <c r="K5015" s="54"/>
      <c r="L5015" s="54"/>
      <c r="M5015" s="54"/>
    </row>
    <row r="5016" spans="3:13" s="343" customFormat="1" x14ac:dyDescent="0.3">
      <c r="C5016" s="32"/>
      <c r="J5016" s="54"/>
      <c r="K5016" s="54"/>
      <c r="L5016" s="54"/>
      <c r="M5016" s="54"/>
    </row>
    <row r="5017" spans="3:13" s="343" customFormat="1" x14ac:dyDescent="0.3">
      <c r="C5017" s="32"/>
      <c r="J5017" s="54"/>
      <c r="K5017" s="54"/>
      <c r="L5017" s="54"/>
      <c r="M5017" s="54"/>
    </row>
    <row r="5018" spans="3:13" s="343" customFormat="1" x14ac:dyDescent="0.3">
      <c r="C5018" s="32"/>
      <c r="J5018" s="54"/>
      <c r="K5018" s="54"/>
      <c r="L5018" s="54"/>
      <c r="M5018" s="54"/>
    </row>
    <row r="5019" spans="3:13" s="343" customFormat="1" x14ac:dyDescent="0.3">
      <c r="C5019" s="32"/>
      <c r="J5019" s="54"/>
      <c r="K5019" s="54"/>
      <c r="L5019" s="54"/>
      <c r="M5019" s="54"/>
    </row>
    <row r="5020" spans="3:13" s="343" customFormat="1" x14ac:dyDescent="0.3">
      <c r="C5020" s="32"/>
      <c r="J5020" s="54"/>
      <c r="K5020" s="54"/>
      <c r="L5020" s="54"/>
      <c r="M5020" s="54"/>
    </row>
    <row r="5021" spans="3:13" s="343" customFormat="1" x14ac:dyDescent="0.3">
      <c r="C5021" s="32"/>
      <c r="J5021" s="54"/>
      <c r="K5021" s="54"/>
      <c r="L5021" s="54"/>
      <c r="M5021" s="54"/>
    </row>
    <row r="5022" spans="3:13" s="343" customFormat="1" x14ac:dyDescent="0.3">
      <c r="C5022" s="32"/>
      <c r="J5022" s="54"/>
      <c r="K5022" s="54"/>
      <c r="L5022" s="54"/>
      <c r="M5022" s="54"/>
    </row>
    <row r="5023" spans="3:13" s="343" customFormat="1" x14ac:dyDescent="0.3">
      <c r="C5023" s="32"/>
      <c r="J5023" s="54"/>
      <c r="K5023" s="54"/>
      <c r="L5023" s="54"/>
      <c r="M5023" s="54"/>
    </row>
    <row r="5024" spans="3:13" s="343" customFormat="1" x14ac:dyDescent="0.3">
      <c r="C5024" s="32"/>
      <c r="J5024" s="54"/>
      <c r="K5024" s="54"/>
      <c r="L5024" s="54"/>
      <c r="M5024" s="54"/>
    </row>
    <row r="5025" spans="3:13" s="343" customFormat="1" x14ac:dyDescent="0.3">
      <c r="C5025" s="32"/>
      <c r="J5025" s="54"/>
      <c r="K5025" s="54"/>
      <c r="L5025" s="54"/>
      <c r="M5025" s="54"/>
    </row>
    <row r="5026" spans="3:13" s="343" customFormat="1" x14ac:dyDescent="0.3">
      <c r="C5026" s="32"/>
      <c r="J5026" s="54"/>
      <c r="K5026" s="54"/>
      <c r="L5026" s="54"/>
      <c r="M5026" s="54"/>
    </row>
    <row r="5027" spans="3:13" s="343" customFormat="1" x14ac:dyDescent="0.3">
      <c r="C5027" s="32"/>
      <c r="J5027" s="54"/>
      <c r="K5027" s="54"/>
      <c r="L5027" s="54"/>
      <c r="M5027" s="54"/>
    </row>
    <row r="5028" spans="3:13" s="343" customFormat="1" x14ac:dyDescent="0.3">
      <c r="C5028" s="32"/>
      <c r="J5028" s="54"/>
      <c r="K5028" s="54"/>
      <c r="L5028" s="54"/>
      <c r="M5028" s="54"/>
    </row>
    <row r="5029" spans="3:13" s="343" customFormat="1" x14ac:dyDescent="0.3">
      <c r="C5029" s="32"/>
      <c r="J5029" s="54"/>
      <c r="K5029" s="54"/>
      <c r="L5029" s="54"/>
      <c r="M5029" s="54"/>
    </row>
    <row r="5030" spans="3:13" s="343" customFormat="1" x14ac:dyDescent="0.3">
      <c r="C5030" s="32"/>
      <c r="J5030" s="54"/>
      <c r="K5030" s="54"/>
      <c r="L5030" s="54"/>
      <c r="M5030" s="54"/>
    </row>
    <row r="5031" spans="3:13" s="343" customFormat="1" x14ac:dyDescent="0.3">
      <c r="C5031" s="32"/>
      <c r="J5031" s="54"/>
      <c r="K5031" s="54"/>
      <c r="L5031" s="54"/>
      <c r="M5031" s="54"/>
    </row>
    <row r="5032" spans="3:13" s="343" customFormat="1" x14ac:dyDescent="0.3">
      <c r="C5032" s="32"/>
      <c r="J5032" s="54"/>
      <c r="K5032" s="54"/>
      <c r="L5032" s="54"/>
      <c r="M5032" s="54"/>
    </row>
    <row r="5033" spans="3:13" s="343" customFormat="1" x14ac:dyDescent="0.3">
      <c r="C5033" s="32"/>
      <c r="J5033" s="54"/>
      <c r="K5033" s="54"/>
      <c r="L5033" s="54"/>
      <c r="M5033" s="54"/>
    </row>
    <row r="5034" spans="3:13" s="343" customFormat="1" x14ac:dyDescent="0.3">
      <c r="C5034" s="32"/>
      <c r="J5034" s="54"/>
      <c r="K5034" s="54"/>
      <c r="L5034" s="54"/>
      <c r="M5034" s="54"/>
    </row>
    <row r="5035" spans="3:13" s="343" customFormat="1" x14ac:dyDescent="0.3">
      <c r="C5035" s="32"/>
      <c r="J5035" s="54"/>
      <c r="K5035" s="54"/>
      <c r="L5035" s="54"/>
      <c r="M5035" s="54"/>
    </row>
    <row r="5036" spans="3:13" s="343" customFormat="1" x14ac:dyDescent="0.3">
      <c r="C5036" s="32"/>
      <c r="J5036" s="54"/>
      <c r="K5036" s="54"/>
      <c r="L5036" s="54"/>
      <c r="M5036" s="54"/>
    </row>
    <row r="5037" spans="3:13" s="343" customFormat="1" x14ac:dyDescent="0.3">
      <c r="C5037" s="32"/>
      <c r="J5037" s="54"/>
      <c r="K5037" s="54"/>
      <c r="L5037" s="54"/>
      <c r="M5037" s="54"/>
    </row>
    <row r="5038" spans="3:13" s="343" customFormat="1" x14ac:dyDescent="0.3">
      <c r="C5038" s="32"/>
      <c r="J5038" s="54"/>
      <c r="K5038" s="54"/>
      <c r="L5038" s="54"/>
      <c r="M5038" s="54"/>
    </row>
    <row r="5039" spans="3:13" s="343" customFormat="1" x14ac:dyDescent="0.3">
      <c r="C5039" s="32"/>
      <c r="J5039" s="54"/>
      <c r="K5039" s="54"/>
      <c r="L5039" s="54"/>
      <c r="M5039" s="54"/>
    </row>
    <row r="5040" spans="3:13" s="343" customFormat="1" x14ac:dyDescent="0.3">
      <c r="C5040" s="32"/>
      <c r="J5040" s="54"/>
      <c r="K5040" s="54"/>
      <c r="L5040" s="54"/>
      <c r="M5040" s="54"/>
    </row>
    <row r="5041" spans="3:13" s="343" customFormat="1" x14ac:dyDescent="0.3">
      <c r="C5041" s="32"/>
      <c r="J5041" s="54"/>
      <c r="K5041" s="54"/>
      <c r="L5041" s="54"/>
      <c r="M5041" s="54"/>
    </row>
    <row r="5042" spans="3:13" s="343" customFormat="1" x14ac:dyDescent="0.3">
      <c r="C5042" s="32"/>
      <c r="J5042" s="54"/>
      <c r="K5042" s="54"/>
      <c r="L5042" s="54"/>
      <c r="M5042" s="54"/>
    </row>
    <row r="5043" spans="3:13" s="343" customFormat="1" x14ac:dyDescent="0.3">
      <c r="C5043" s="32"/>
      <c r="J5043" s="54"/>
      <c r="K5043" s="54"/>
      <c r="L5043" s="54"/>
      <c r="M5043" s="54"/>
    </row>
    <row r="5044" spans="3:13" s="343" customFormat="1" x14ac:dyDescent="0.3">
      <c r="C5044" s="32"/>
      <c r="J5044" s="54"/>
      <c r="K5044" s="54"/>
      <c r="L5044" s="54"/>
      <c r="M5044" s="54"/>
    </row>
    <row r="5045" spans="3:13" s="343" customFormat="1" x14ac:dyDescent="0.3">
      <c r="C5045" s="32"/>
      <c r="J5045" s="54"/>
      <c r="K5045" s="54"/>
      <c r="L5045" s="54"/>
      <c r="M5045" s="54"/>
    </row>
    <row r="5046" spans="3:13" s="343" customFormat="1" x14ac:dyDescent="0.3">
      <c r="C5046" s="32"/>
      <c r="J5046" s="54"/>
      <c r="K5046" s="54"/>
      <c r="L5046" s="54"/>
      <c r="M5046" s="54"/>
    </row>
    <row r="5047" spans="3:13" s="343" customFormat="1" x14ac:dyDescent="0.3">
      <c r="C5047" s="32"/>
      <c r="J5047" s="54"/>
      <c r="K5047" s="54"/>
      <c r="L5047" s="54"/>
      <c r="M5047" s="54"/>
    </row>
    <row r="5048" spans="3:13" s="343" customFormat="1" x14ac:dyDescent="0.3">
      <c r="C5048" s="32"/>
      <c r="J5048" s="54"/>
      <c r="K5048" s="54"/>
      <c r="L5048" s="54"/>
      <c r="M5048" s="54"/>
    </row>
    <row r="5049" spans="3:13" s="343" customFormat="1" x14ac:dyDescent="0.3">
      <c r="C5049" s="32"/>
      <c r="J5049" s="54"/>
      <c r="K5049" s="54"/>
      <c r="L5049" s="54"/>
      <c r="M5049" s="54"/>
    </row>
    <row r="5050" spans="3:13" s="343" customFormat="1" x14ac:dyDescent="0.3">
      <c r="C5050" s="32"/>
      <c r="J5050" s="54"/>
      <c r="K5050" s="54"/>
      <c r="L5050" s="54"/>
      <c r="M5050" s="54"/>
    </row>
    <row r="5051" spans="3:13" s="343" customFormat="1" x14ac:dyDescent="0.3">
      <c r="C5051" s="32"/>
      <c r="J5051" s="54"/>
      <c r="K5051" s="54"/>
      <c r="L5051" s="54"/>
      <c r="M5051" s="54"/>
    </row>
    <row r="5052" spans="3:13" s="343" customFormat="1" x14ac:dyDescent="0.3">
      <c r="C5052" s="32"/>
      <c r="J5052" s="54"/>
      <c r="K5052" s="54"/>
      <c r="L5052" s="54"/>
      <c r="M5052" s="54"/>
    </row>
    <row r="5053" spans="3:13" s="343" customFormat="1" x14ac:dyDescent="0.3">
      <c r="C5053" s="32"/>
      <c r="J5053" s="54"/>
      <c r="K5053" s="54"/>
      <c r="L5053" s="54"/>
      <c r="M5053" s="54"/>
    </row>
    <row r="5054" spans="3:13" s="343" customFormat="1" x14ac:dyDescent="0.3">
      <c r="C5054" s="32"/>
      <c r="J5054" s="54"/>
      <c r="K5054" s="54"/>
      <c r="L5054" s="54"/>
      <c r="M5054" s="54"/>
    </row>
    <row r="5055" spans="3:13" s="343" customFormat="1" x14ac:dyDescent="0.3">
      <c r="C5055" s="32"/>
      <c r="J5055" s="54"/>
      <c r="K5055" s="54"/>
      <c r="L5055" s="54"/>
      <c r="M5055" s="54"/>
    </row>
    <row r="5056" spans="3:13" s="343" customFormat="1" x14ac:dyDescent="0.3">
      <c r="C5056" s="32"/>
      <c r="J5056" s="54"/>
      <c r="K5056" s="54"/>
      <c r="L5056" s="54"/>
      <c r="M5056" s="54"/>
    </row>
    <row r="5057" spans="3:13" s="343" customFormat="1" x14ac:dyDescent="0.3">
      <c r="C5057" s="32"/>
      <c r="J5057" s="54"/>
      <c r="K5057" s="54"/>
      <c r="L5057" s="54"/>
      <c r="M5057" s="54"/>
    </row>
    <row r="5058" spans="3:13" s="343" customFormat="1" x14ac:dyDescent="0.3">
      <c r="C5058" s="32"/>
      <c r="J5058" s="54"/>
      <c r="K5058" s="54"/>
      <c r="L5058" s="54"/>
      <c r="M5058" s="54"/>
    </row>
    <row r="5059" spans="3:13" s="343" customFormat="1" x14ac:dyDescent="0.3">
      <c r="C5059" s="32"/>
      <c r="J5059" s="54"/>
      <c r="K5059" s="54"/>
      <c r="L5059" s="54"/>
      <c r="M5059" s="54"/>
    </row>
    <row r="5060" spans="3:13" s="343" customFormat="1" x14ac:dyDescent="0.3">
      <c r="C5060" s="32"/>
      <c r="J5060" s="54"/>
      <c r="K5060" s="54"/>
      <c r="L5060" s="54"/>
      <c r="M5060" s="54"/>
    </row>
    <row r="5061" spans="3:13" s="343" customFormat="1" x14ac:dyDescent="0.3">
      <c r="C5061" s="32"/>
      <c r="J5061" s="54"/>
      <c r="K5061" s="54"/>
      <c r="L5061" s="54"/>
      <c r="M5061" s="54"/>
    </row>
    <row r="5062" spans="3:13" s="343" customFormat="1" x14ac:dyDescent="0.3">
      <c r="C5062" s="32"/>
      <c r="J5062" s="54"/>
      <c r="K5062" s="54"/>
      <c r="L5062" s="54"/>
      <c r="M5062" s="54"/>
    </row>
    <row r="5063" spans="3:13" s="343" customFormat="1" x14ac:dyDescent="0.3">
      <c r="C5063" s="32"/>
      <c r="J5063" s="54"/>
      <c r="K5063" s="54"/>
      <c r="L5063" s="54"/>
      <c r="M5063" s="54"/>
    </row>
    <row r="5064" spans="3:13" s="343" customFormat="1" x14ac:dyDescent="0.3">
      <c r="C5064" s="32"/>
      <c r="J5064" s="54"/>
      <c r="K5064" s="54"/>
      <c r="L5064" s="54"/>
      <c r="M5064" s="54"/>
    </row>
    <row r="5065" spans="3:13" s="343" customFormat="1" x14ac:dyDescent="0.3">
      <c r="C5065" s="32"/>
      <c r="J5065" s="54"/>
      <c r="K5065" s="54"/>
      <c r="L5065" s="54"/>
      <c r="M5065" s="54"/>
    </row>
    <row r="5066" spans="3:13" s="343" customFormat="1" x14ac:dyDescent="0.3">
      <c r="C5066" s="32"/>
      <c r="J5066" s="54"/>
      <c r="K5066" s="54"/>
      <c r="L5066" s="54"/>
      <c r="M5066" s="54"/>
    </row>
    <row r="5067" spans="3:13" s="343" customFormat="1" x14ac:dyDescent="0.3">
      <c r="C5067" s="32"/>
      <c r="J5067" s="54"/>
      <c r="K5067" s="54"/>
      <c r="L5067" s="54"/>
      <c r="M5067" s="54"/>
    </row>
    <row r="5068" spans="3:13" s="343" customFormat="1" x14ac:dyDescent="0.3">
      <c r="C5068" s="32"/>
      <c r="J5068" s="54"/>
      <c r="K5068" s="54"/>
      <c r="L5068" s="54"/>
      <c r="M5068" s="54"/>
    </row>
    <row r="5069" spans="3:13" s="343" customFormat="1" x14ac:dyDescent="0.3">
      <c r="C5069" s="32"/>
      <c r="J5069" s="54"/>
      <c r="K5069" s="54"/>
      <c r="L5069" s="54"/>
      <c r="M5069" s="54"/>
    </row>
    <row r="5070" spans="3:13" s="343" customFormat="1" x14ac:dyDescent="0.3">
      <c r="C5070" s="32"/>
      <c r="J5070" s="54"/>
      <c r="K5070" s="54"/>
      <c r="L5070" s="54"/>
      <c r="M5070" s="54"/>
    </row>
    <row r="5071" spans="3:13" s="343" customFormat="1" x14ac:dyDescent="0.3">
      <c r="C5071" s="32"/>
      <c r="J5071" s="54"/>
      <c r="K5071" s="54"/>
      <c r="L5071" s="54"/>
      <c r="M5071" s="54"/>
    </row>
    <row r="5072" spans="3:13" s="343" customFormat="1" x14ac:dyDescent="0.3">
      <c r="C5072" s="32"/>
      <c r="J5072" s="54"/>
      <c r="K5072" s="54"/>
      <c r="L5072" s="54"/>
      <c r="M5072" s="54"/>
    </row>
    <row r="5073" spans="3:13" s="343" customFormat="1" x14ac:dyDescent="0.3">
      <c r="C5073" s="32"/>
      <c r="J5073" s="54"/>
      <c r="K5073" s="54"/>
      <c r="L5073" s="54"/>
      <c r="M5073" s="54"/>
    </row>
    <row r="5074" spans="3:13" s="343" customFormat="1" x14ac:dyDescent="0.3">
      <c r="C5074" s="32"/>
      <c r="J5074" s="54"/>
      <c r="K5074" s="54"/>
      <c r="L5074" s="54"/>
      <c r="M5074" s="54"/>
    </row>
    <row r="5075" spans="3:13" s="343" customFormat="1" x14ac:dyDescent="0.3">
      <c r="C5075" s="32"/>
      <c r="J5075" s="54"/>
      <c r="K5075" s="54"/>
      <c r="L5075" s="54"/>
      <c r="M5075" s="54"/>
    </row>
    <row r="5076" spans="3:13" s="343" customFormat="1" x14ac:dyDescent="0.3">
      <c r="C5076" s="32"/>
      <c r="J5076" s="54"/>
      <c r="K5076" s="54"/>
      <c r="L5076" s="54"/>
      <c r="M5076" s="54"/>
    </row>
    <row r="5077" spans="3:13" s="343" customFormat="1" x14ac:dyDescent="0.3">
      <c r="C5077" s="32"/>
      <c r="J5077" s="54"/>
      <c r="K5077" s="54"/>
      <c r="L5077" s="54"/>
      <c r="M5077" s="54"/>
    </row>
    <row r="5078" spans="3:13" s="343" customFormat="1" x14ac:dyDescent="0.3">
      <c r="C5078" s="32"/>
      <c r="J5078" s="54"/>
      <c r="K5078" s="54"/>
      <c r="L5078" s="54"/>
      <c r="M5078" s="54"/>
    </row>
    <row r="5079" spans="3:13" s="343" customFormat="1" x14ac:dyDescent="0.3">
      <c r="C5079" s="32"/>
      <c r="J5079" s="54"/>
      <c r="K5079" s="54"/>
      <c r="L5079" s="54"/>
      <c r="M5079" s="54"/>
    </row>
    <row r="5080" spans="3:13" s="343" customFormat="1" x14ac:dyDescent="0.3">
      <c r="C5080" s="32"/>
      <c r="J5080" s="54"/>
      <c r="K5080" s="54"/>
      <c r="L5080" s="54"/>
      <c r="M5080" s="54"/>
    </row>
    <row r="5081" spans="3:13" s="343" customFormat="1" x14ac:dyDescent="0.3">
      <c r="C5081" s="32"/>
      <c r="J5081" s="54"/>
      <c r="K5081" s="54"/>
      <c r="L5081" s="54"/>
      <c r="M5081" s="54"/>
    </row>
    <row r="5082" spans="3:13" s="343" customFormat="1" x14ac:dyDescent="0.3">
      <c r="C5082" s="32"/>
      <c r="J5082" s="54"/>
      <c r="K5082" s="54"/>
      <c r="L5082" s="54"/>
      <c r="M5082" s="54"/>
    </row>
    <row r="5083" spans="3:13" s="343" customFormat="1" x14ac:dyDescent="0.3">
      <c r="C5083" s="32"/>
      <c r="J5083" s="54"/>
      <c r="K5083" s="54"/>
      <c r="L5083" s="54"/>
      <c r="M5083" s="54"/>
    </row>
    <row r="5084" spans="3:13" s="343" customFormat="1" x14ac:dyDescent="0.3">
      <c r="C5084" s="32"/>
      <c r="J5084" s="54"/>
      <c r="K5084" s="54"/>
      <c r="L5084" s="54"/>
      <c r="M5084" s="54"/>
    </row>
    <row r="5085" spans="3:13" s="343" customFormat="1" x14ac:dyDescent="0.3">
      <c r="C5085" s="32"/>
      <c r="J5085" s="54"/>
      <c r="K5085" s="54"/>
      <c r="L5085" s="54"/>
      <c r="M5085" s="54"/>
    </row>
    <row r="5086" spans="3:13" s="343" customFormat="1" x14ac:dyDescent="0.3">
      <c r="C5086" s="32"/>
      <c r="J5086" s="54"/>
      <c r="K5086" s="54"/>
      <c r="L5086" s="54"/>
      <c r="M5086" s="54"/>
    </row>
    <row r="5087" spans="3:13" s="343" customFormat="1" x14ac:dyDescent="0.3">
      <c r="C5087" s="32"/>
      <c r="J5087" s="54"/>
      <c r="K5087" s="54"/>
      <c r="L5087" s="54"/>
      <c r="M5087" s="54"/>
    </row>
    <row r="5088" spans="3:13" s="343" customFormat="1" x14ac:dyDescent="0.3">
      <c r="C5088" s="32"/>
      <c r="J5088" s="54"/>
      <c r="K5088" s="54"/>
      <c r="L5088" s="54"/>
      <c r="M5088" s="54"/>
    </row>
    <row r="5089" spans="3:13" s="343" customFormat="1" x14ac:dyDescent="0.3">
      <c r="C5089" s="32"/>
      <c r="J5089" s="54"/>
      <c r="K5089" s="54"/>
      <c r="L5089" s="54"/>
      <c r="M5089" s="54"/>
    </row>
    <row r="5090" spans="3:13" s="343" customFormat="1" x14ac:dyDescent="0.3">
      <c r="C5090" s="32"/>
      <c r="J5090" s="54"/>
      <c r="K5090" s="54"/>
      <c r="L5090" s="54"/>
      <c r="M5090" s="54"/>
    </row>
    <row r="5091" spans="3:13" s="343" customFormat="1" x14ac:dyDescent="0.3">
      <c r="C5091" s="32"/>
      <c r="J5091" s="54"/>
      <c r="K5091" s="54"/>
      <c r="L5091" s="54"/>
      <c r="M5091" s="54"/>
    </row>
    <row r="5092" spans="3:13" s="343" customFormat="1" x14ac:dyDescent="0.3">
      <c r="C5092" s="32"/>
      <c r="J5092" s="54"/>
      <c r="K5092" s="54"/>
      <c r="L5092" s="54"/>
      <c r="M5092" s="54"/>
    </row>
    <row r="5093" spans="3:13" s="343" customFormat="1" x14ac:dyDescent="0.3">
      <c r="C5093" s="32"/>
      <c r="J5093" s="54"/>
      <c r="K5093" s="54"/>
      <c r="L5093" s="54"/>
      <c r="M5093" s="54"/>
    </row>
    <row r="5094" spans="3:13" s="343" customFormat="1" x14ac:dyDescent="0.3">
      <c r="C5094" s="32"/>
      <c r="J5094" s="54"/>
      <c r="K5094" s="54"/>
      <c r="L5094" s="54"/>
      <c r="M5094" s="54"/>
    </row>
    <row r="5095" spans="3:13" s="343" customFormat="1" x14ac:dyDescent="0.3">
      <c r="C5095" s="32"/>
      <c r="J5095" s="54"/>
      <c r="K5095" s="54"/>
      <c r="L5095" s="54"/>
      <c r="M5095" s="54"/>
    </row>
    <row r="5096" spans="3:13" s="343" customFormat="1" x14ac:dyDescent="0.3">
      <c r="C5096" s="32"/>
      <c r="J5096" s="54"/>
      <c r="K5096" s="54"/>
      <c r="L5096" s="54"/>
      <c r="M5096" s="54"/>
    </row>
    <row r="5097" spans="3:13" s="343" customFormat="1" x14ac:dyDescent="0.3">
      <c r="C5097" s="32"/>
      <c r="J5097" s="54"/>
      <c r="K5097" s="54"/>
      <c r="L5097" s="54"/>
      <c r="M5097" s="54"/>
    </row>
    <row r="5098" spans="3:13" s="343" customFormat="1" x14ac:dyDescent="0.3">
      <c r="C5098" s="32"/>
      <c r="J5098" s="54"/>
      <c r="K5098" s="54"/>
      <c r="L5098" s="54"/>
      <c r="M5098" s="54"/>
    </row>
    <row r="5099" spans="3:13" s="343" customFormat="1" x14ac:dyDescent="0.3">
      <c r="C5099" s="32"/>
      <c r="J5099" s="54"/>
      <c r="K5099" s="54"/>
      <c r="L5099" s="54"/>
      <c r="M5099" s="54"/>
    </row>
    <row r="5100" spans="3:13" s="343" customFormat="1" x14ac:dyDescent="0.3">
      <c r="C5100" s="32"/>
      <c r="J5100" s="54"/>
      <c r="K5100" s="54"/>
      <c r="L5100" s="54"/>
      <c r="M5100" s="54"/>
    </row>
    <row r="5101" spans="3:13" s="343" customFormat="1" x14ac:dyDescent="0.3">
      <c r="C5101" s="32"/>
      <c r="J5101" s="54"/>
      <c r="K5101" s="54"/>
      <c r="L5101" s="54"/>
      <c r="M5101" s="54"/>
    </row>
    <row r="5102" spans="3:13" s="343" customFormat="1" x14ac:dyDescent="0.3">
      <c r="C5102" s="32"/>
      <c r="J5102" s="54"/>
      <c r="K5102" s="54"/>
      <c r="L5102" s="54"/>
      <c r="M5102" s="54"/>
    </row>
    <row r="5103" spans="3:13" s="343" customFormat="1" x14ac:dyDescent="0.3">
      <c r="C5103" s="32"/>
      <c r="J5103" s="54"/>
      <c r="K5103" s="54"/>
      <c r="L5103" s="54"/>
      <c r="M5103" s="54"/>
    </row>
    <row r="5104" spans="3:13" s="343" customFormat="1" x14ac:dyDescent="0.3">
      <c r="C5104" s="32"/>
      <c r="J5104" s="54"/>
      <c r="K5104" s="54"/>
      <c r="L5104" s="54"/>
      <c r="M5104" s="54"/>
    </row>
    <row r="5105" spans="3:13" s="343" customFormat="1" x14ac:dyDescent="0.3">
      <c r="C5105" s="32"/>
      <c r="J5105" s="54"/>
      <c r="K5105" s="54"/>
      <c r="L5105" s="54"/>
      <c r="M5105" s="54"/>
    </row>
    <row r="5106" spans="3:13" s="343" customFormat="1" x14ac:dyDescent="0.3">
      <c r="C5106" s="32"/>
      <c r="J5106" s="54"/>
      <c r="K5106" s="54"/>
      <c r="L5106" s="54"/>
      <c r="M5106" s="54"/>
    </row>
    <row r="5107" spans="3:13" s="343" customFormat="1" x14ac:dyDescent="0.3">
      <c r="C5107" s="32"/>
      <c r="J5107" s="54"/>
      <c r="K5107" s="54"/>
      <c r="L5107" s="54"/>
      <c r="M5107" s="54"/>
    </row>
    <row r="5108" spans="3:13" s="343" customFormat="1" x14ac:dyDescent="0.3">
      <c r="C5108" s="32"/>
      <c r="J5108" s="54"/>
      <c r="K5108" s="54"/>
      <c r="L5108" s="54"/>
      <c r="M5108" s="54"/>
    </row>
    <row r="5109" spans="3:13" s="343" customFormat="1" x14ac:dyDescent="0.3">
      <c r="C5109" s="32"/>
      <c r="J5109" s="54"/>
      <c r="K5109" s="54"/>
      <c r="L5109" s="54"/>
      <c r="M5109" s="54"/>
    </row>
    <row r="5110" spans="3:13" s="343" customFormat="1" x14ac:dyDescent="0.3">
      <c r="C5110" s="32"/>
      <c r="J5110" s="54"/>
      <c r="K5110" s="54"/>
      <c r="L5110" s="54"/>
      <c r="M5110" s="54"/>
    </row>
    <row r="5111" spans="3:13" s="343" customFormat="1" x14ac:dyDescent="0.3">
      <c r="C5111" s="32"/>
      <c r="J5111" s="54"/>
      <c r="K5111" s="54"/>
      <c r="L5111" s="54"/>
      <c r="M5111" s="54"/>
    </row>
    <row r="5112" spans="3:13" s="343" customFormat="1" x14ac:dyDescent="0.3">
      <c r="C5112" s="32"/>
      <c r="J5112" s="54"/>
      <c r="K5112" s="54"/>
      <c r="L5112" s="54"/>
      <c r="M5112" s="54"/>
    </row>
    <row r="5113" spans="3:13" s="343" customFormat="1" x14ac:dyDescent="0.3">
      <c r="C5113" s="32"/>
      <c r="J5113" s="54"/>
      <c r="K5113" s="54"/>
      <c r="L5113" s="54"/>
      <c r="M5113" s="54"/>
    </row>
    <row r="5114" spans="3:13" s="343" customFormat="1" x14ac:dyDescent="0.3">
      <c r="C5114" s="32"/>
      <c r="J5114" s="54"/>
      <c r="K5114" s="54"/>
      <c r="L5114" s="54"/>
      <c r="M5114" s="54"/>
    </row>
    <row r="5115" spans="3:13" s="343" customFormat="1" x14ac:dyDescent="0.3">
      <c r="C5115" s="32"/>
      <c r="J5115" s="54"/>
      <c r="K5115" s="54"/>
      <c r="L5115" s="54"/>
      <c r="M5115" s="54"/>
    </row>
    <row r="5116" spans="3:13" s="343" customFormat="1" x14ac:dyDescent="0.3">
      <c r="C5116" s="32"/>
      <c r="J5116" s="54"/>
      <c r="K5116" s="54"/>
      <c r="L5116" s="54"/>
      <c r="M5116" s="54"/>
    </row>
    <row r="5117" spans="3:13" s="343" customFormat="1" x14ac:dyDescent="0.3">
      <c r="C5117" s="32"/>
      <c r="J5117" s="54"/>
      <c r="K5117" s="54"/>
      <c r="L5117" s="54"/>
      <c r="M5117" s="54"/>
    </row>
    <row r="5118" spans="3:13" s="343" customFormat="1" x14ac:dyDescent="0.3">
      <c r="C5118" s="32"/>
      <c r="J5118" s="54"/>
      <c r="K5118" s="54"/>
      <c r="L5118" s="54"/>
      <c r="M5118" s="54"/>
    </row>
    <row r="5119" spans="3:13" s="343" customFormat="1" x14ac:dyDescent="0.3">
      <c r="C5119" s="32"/>
      <c r="J5119" s="54"/>
      <c r="K5119" s="54"/>
      <c r="L5119" s="54"/>
      <c r="M5119" s="54"/>
    </row>
    <row r="5120" spans="3:13" s="343" customFormat="1" x14ac:dyDescent="0.3">
      <c r="C5120" s="32"/>
      <c r="J5120" s="54"/>
      <c r="K5120" s="54"/>
      <c r="L5120" s="54"/>
      <c r="M5120" s="54"/>
    </row>
    <row r="5121" spans="3:13" s="343" customFormat="1" x14ac:dyDescent="0.3">
      <c r="C5121" s="32"/>
      <c r="J5121" s="54"/>
      <c r="K5121" s="54"/>
      <c r="L5121" s="54"/>
      <c r="M5121" s="54"/>
    </row>
    <row r="5122" spans="3:13" s="343" customFormat="1" x14ac:dyDescent="0.3">
      <c r="C5122" s="32"/>
      <c r="J5122" s="54"/>
      <c r="K5122" s="54"/>
      <c r="L5122" s="54"/>
      <c r="M5122" s="54"/>
    </row>
    <row r="5123" spans="3:13" s="343" customFormat="1" x14ac:dyDescent="0.3">
      <c r="C5123" s="32"/>
      <c r="J5123" s="54"/>
      <c r="K5123" s="54"/>
      <c r="L5123" s="54"/>
      <c r="M5123" s="54"/>
    </row>
    <row r="5124" spans="3:13" s="343" customFormat="1" x14ac:dyDescent="0.3">
      <c r="C5124" s="32"/>
      <c r="J5124" s="54"/>
      <c r="K5124" s="54"/>
      <c r="L5124" s="54"/>
      <c r="M5124" s="54"/>
    </row>
    <row r="5125" spans="3:13" s="343" customFormat="1" x14ac:dyDescent="0.3">
      <c r="C5125" s="32"/>
      <c r="J5125" s="54"/>
      <c r="K5125" s="54"/>
      <c r="L5125" s="54"/>
      <c r="M5125" s="54"/>
    </row>
    <row r="5126" spans="3:13" s="343" customFormat="1" x14ac:dyDescent="0.3">
      <c r="C5126" s="32"/>
      <c r="J5126" s="54"/>
      <c r="K5126" s="54"/>
      <c r="L5126" s="54"/>
      <c r="M5126" s="54"/>
    </row>
    <row r="5127" spans="3:13" s="343" customFormat="1" x14ac:dyDescent="0.3">
      <c r="C5127" s="32"/>
      <c r="J5127" s="54"/>
      <c r="K5127" s="54"/>
      <c r="L5127" s="54"/>
      <c r="M5127" s="54"/>
    </row>
    <row r="5128" spans="3:13" s="343" customFormat="1" x14ac:dyDescent="0.3">
      <c r="C5128" s="32"/>
      <c r="J5128" s="54"/>
      <c r="K5128" s="54"/>
      <c r="L5128" s="54"/>
      <c r="M5128" s="54"/>
    </row>
    <row r="5129" spans="3:13" s="343" customFormat="1" x14ac:dyDescent="0.3">
      <c r="C5129" s="32"/>
      <c r="J5129" s="54"/>
      <c r="K5129" s="54"/>
      <c r="L5129" s="54"/>
      <c r="M5129" s="54"/>
    </row>
    <row r="5130" spans="3:13" s="343" customFormat="1" x14ac:dyDescent="0.3">
      <c r="C5130" s="32"/>
      <c r="J5130" s="54"/>
      <c r="K5130" s="54"/>
      <c r="L5130" s="54"/>
      <c r="M5130" s="54"/>
    </row>
    <row r="5131" spans="3:13" s="343" customFormat="1" x14ac:dyDescent="0.3">
      <c r="C5131" s="32"/>
      <c r="J5131" s="54"/>
      <c r="K5131" s="54"/>
      <c r="L5131" s="54"/>
      <c r="M5131" s="54"/>
    </row>
    <row r="5132" spans="3:13" s="343" customFormat="1" x14ac:dyDescent="0.3">
      <c r="C5132" s="32"/>
      <c r="J5132" s="54"/>
      <c r="K5132" s="54"/>
      <c r="L5132" s="54"/>
      <c r="M5132" s="54"/>
    </row>
    <row r="5133" spans="3:13" s="343" customFormat="1" x14ac:dyDescent="0.3">
      <c r="C5133" s="32"/>
      <c r="J5133" s="54"/>
      <c r="K5133" s="54"/>
      <c r="L5133" s="54"/>
      <c r="M5133" s="54"/>
    </row>
    <row r="5134" spans="3:13" s="343" customFormat="1" x14ac:dyDescent="0.3">
      <c r="C5134" s="32"/>
      <c r="J5134" s="54"/>
      <c r="K5134" s="54"/>
      <c r="L5134" s="54"/>
      <c r="M5134" s="54"/>
    </row>
    <row r="5135" spans="3:13" s="343" customFormat="1" x14ac:dyDescent="0.3">
      <c r="C5135" s="32"/>
      <c r="J5135" s="54"/>
      <c r="K5135" s="54"/>
      <c r="L5135" s="54"/>
      <c r="M5135" s="54"/>
    </row>
    <row r="5136" spans="3:13" s="343" customFormat="1" x14ac:dyDescent="0.3">
      <c r="C5136" s="32"/>
      <c r="J5136" s="54"/>
      <c r="K5136" s="54"/>
      <c r="L5136" s="54"/>
      <c r="M5136" s="54"/>
    </row>
    <row r="5137" spans="3:13" s="343" customFormat="1" x14ac:dyDescent="0.3">
      <c r="C5137" s="32"/>
      <c r="J5137" s="54"/>
      <c r="K5137" s="54"/>
      <c r="L5137" s="54"/>
      <c r="M5137" s="54"/>
    </row>
    <row r="5138" spans="3:13" s="343" customFormat="1" x14ac:dyDescent="0.3">
      <c r="C5138" s="32"/>
      <c r="J5138" s="54"/>
      <c r="K5138" s="54"/>
      <c r="L5138" s="54"/>
      <c r="M5138" s="54"/>
    </row>
    <row r="5139" spans="3:13" s="343" customFormat="1" x14ac:dyDescent="0.3">
      <c r="C5139" s="32"/>
      <c r="J5139" s="54"/>
      <c r="K5139" s="54"/>
      <c r="L5139" s="54"/>
      <c r="M5139" s="54"/>
    </row>
    <row r="5140" spans="3:13" s="343" customFormat="1" x14ac:dyDescent="0.3">
      <c r="C5140" s="32"/>
      <c r="J5140" s="54"/>
      <c r="K5140" s="54"/>
      <c r="L5140" s="54"/>
      <c r="M5140" s="54"/>
    </row>
    <row r="5141" spans="3:13" s="343" customFormat="1" x14ac:dyDescent="0.3">
      <c r="C5141" s="32"/>
      <c r="J5141" s="54"/>
      <c r="K5141" s="54"/>
      <c r="L5141" s="54"/>
      <c r="M5141" s="54"/>
    </row>
    <row r="5142" spans="3:13" s="343" customFormat="1" x14ac:dyDescent="0.3">
      <c r="C5142" s="32"/>
      <c r="J5142" s="54"/>
      <c r="K5142" s="54"/>
      <c r="L5142" s="54"/>
      <c r="M5142" s="54"/>
    </row>
    <row r="5143" spans="3:13" s="343" customFormat="1" x14ac:dyDescent="0.3">
      <c r="C5143" s="32"/>
      <c r="J5143" s="54"/>
      <c r="K5143" s="54"/>
      <c r="L5143" s="54"/>
      <c r="M5143" s="54"/>
    </row>
    <row r="5144" spans="3:13" s="343" customFormat="1" x14ac:dyDescent="0.3">
      <c r="C5144" s="32"/>
      <c r="J5144" s="54"/>
      <c r="K5144" s="54"/>
      <c r="L5144" s="54"/>
      <c r="M5144" s="54"/>
    </row>
    <row r="5145" spans="3:13" s="343" customFormat="1" x14ac:dyDescent="0.3">
      <c r="C5145" s="32"/>
      <c r="J5145" s="54"/>
      <c r="K5145" s="54"/>
      <c r="L5145" s="54"/>
      <c r="M5145" s="54"/>
    </row>
    <row r="5146" spans="3:13" s="343" customFormat="1" x14ac:dyDescent="0.3">
      <c r="C5146" s="32"/>
      <c r="J5146" s="54"/>
      <c r="K5146" s="54"/>
      <c r="L5146" s="54"/>
      <c r="M5146" s="54"/>
    </row>
    <row r="5147" spans="3:13" s="343" customFormat="1" x14ac:dyDescent="0.3">
      <c r="C5147" s="32"/>
      <c r="J5147" s="54"/>
      <c r="K5147" s="54"/>
      <c r="L5147" s="54"/>
      <c r="M5147" s="54"/>
    </row>
    <row r="5148" spans="3:13" s="343" customFormat="1" x14ac:dyDescent="0.3">
      <c r="C5148" s="32"/>
      <c r="J5148" s="54"/>
      <c r="K5148" s="54"/>
      <c r="L5148" s="54"/>
      <c r="M5148" s="54"/>
    </row>
    <row r="5149" spans="3:13" s="343" customFormat="1" x14ac:dyDescent="0.3">
      <c r="C5149" s="32"/>
      <c r="J5149" s="54"/>
      <c r="K5149" s="54"/>
      <c r="L5149" s="54"/>
      <c r="M5149" s="54"/>
    </row>
    <row r="5150" spans="3:13" s="343" customFormat="1" x14ac:dyDescent="0.3">
      <c r="C5150" s="32"/>
      <c r="J5150" s="54"/>
      <c r="K5150" s="54"/>
      <c r="L5150" s="54"/>
      <c r="M5150" s="54"/>
    </row>
    <row r="5151" spans="3:13" s="343" customFormat="1" x14ac:dyDescent="0.3">
      <c r="C5151" s="32"/>
      <c r="J5151" s="54"/>
      <c r="K5151" s="54"/>
      <c r="L5151" s="54"/>
      <c r="M5151" s="54"/>
    </row>
    <row r="5152" spans="3:13" s="343" customFormat="1" x14ac:dyDescent="0.3">
      <c r="C5152" s="32"/>
      <c r="J5152" s="54"/>
      <c r="K5152" s="54"/>
      <c r="L5152" s="54"/>
      <c r="M5152" s="54"/>
    </row>
    <row r="5153" spans="3:13" s="343" customFormat="1" x14ac:dyDescent="0.3">
      <c r="C5153" s="32"/>
      <c r="J5153" s="54"/>
      <c r="K5153" s="54"/>
      <c r="L5153" s="54"/>
      <c r="M5153" s="54"/>
    </row>
    <row r="5154" spans="3:13" s="343" customFormat="1" x14ac:dyDescent="0.3">
      <c r="C5154" s="32"/>
      <c r="J5154" s="54"/>
      <c r="K5154" s="54"/>
      <c r="L5154" s="54"/>
      <c r="M5154" s="54"/>
    </row>
    <row r="5155" spans="3:13" s="343" customFormat="1" x14ac:dyDescent="0.3">
      <c r="C5155" s="32"/>
      <c r="J5155" s="54"/>
      <c r="K5155" s="54"/>
      <c r="L5155" s="54"/>
      <c r="M5155" s="54"/>
    </row>
    <row r="5156" spans="3:13" s="343" customFormat="1" x14ac:dyDescent="0.3">
      <c r="C5156" s="32"/>
      <c r="J5156" s="54"/>
      <c r="K5156" s="54"/>
      <c r="L5156" s="54"/>
      <c r="M5156" s="54"/>
    </row>
    <row r="5157" spans="3:13" s="343" customFormat="1" x14ac:dyDescent="0.3">
      <c r="C5157" s="32"/>
      <c r="J5157" s="54"/>
      <c r="K5157" s="54"/>
      <c r="L5157" s="54"/>
      <c r="M5157" s="54"/>
    </row>
    <row r="5158" spans="3:13" s="343" customFormat="1" x14ac:dyDescent="0.3">
      <c r="C5158" s="32"/>
      <c r="J5158" s="54"/>
      <c r="K5158" s="54"/>
      <c r="L5158" s="54"/>
      <c r="M5158" s="54"/>
    </row>
    <row r="5159" spans="3:13" s="343" customFormat="1" x14ac:dyDescent="0.3">
      <c r="C5159" s="32"/>
      <c r="J5159" s="54"/>
      <c r="K5159" s="54"/>
      <c r="L5159" s="54"/>
      <c r="M5159" s="54"/>
    </row>
    <row r="5160" spans="3:13" s="343" customFormat="1" x14ac:dyDescent="0.3">
      <c r="C5160" s="32"/>
      <c r="J5160" s="54"/>
      <c r="K5160" s="54"/>
      <c r="L5160" s="54"/>
      <c r="M5160" s="54"/>
    </row>
    <row r="5161" spans="3:13" s="343" customFormat="1" x14ac:dyDescent="0.3">
      <c r="C5161" s="32"/>
      <c r="J5161" s="54"/>
      <c r="K5161" s="54"/>
      <c r="L5161" s="54"/>
      <c r="M5161" s="54"/>
    </row>
    <row r="5162" spans="3:13" s="343" customFormat="1" x14ac:dyDescent="0.3">
      <c r="C5162" s="32"/>
      <c r="J5162" s="54"/>
      <c r="K5162" s="54"/>
      <c r="L5162" s="54"/>
      <c r="M5162" s="54"/>
    </row>
    <row r="5163" spans="3:13" s="343" customFormat="1" x14ac:dyDescent="0.3">
      <c r="C5163" s="32"/>
      <c r="J5163" s="54"/>
      <c r="K5163" s="54"/>
      <c r="L5163" s="54"/>
      <c r="M5163" s="54"/>
    </row>
    <row r="5164" spans="3:13" s="343" customFormat="1" x14ac:dyDescent="0.3">
      <c r="C5164" s="32"/>
      <c r="J5164" s="54"/>
      <c r="K5164" s="54"/>
      <c r="L5164" s="54"/>
      <c r="M5164" s="54"/>
    </row>
    <row r="5165" spans="3:13" s="343" customFormat="1" x14ac:dyDescent="0.3">
      <c r="C5165" s="32"/>
      <c r="J5165" s="54"/>
      <c r="K5165" s="54"/>
      <c r="L5165" s="54"/>
      <c r="M5165" s="54"/>
    </row>
    <row r="5166" spans="3:13" s="343" customFormat="1" x14ac:dyDescent="0.3">
      <c r="C5166" s="32"/>
      <c r="J5166" s="54"/>
      <c r="K5166" s="54"/>
      <c r="L5166" s="54"/>
      <c r="M5166" s="54"/>
    </row>
    <row r="5167" spans="3:13" s="343" customFormat="1" x14ac:dyDescent="0.3">
      <c r="C5167" s="32"/>
      <c r="J5167" s="54"/>
      <c r="K5167" s="54"/>
      <c r="L5167" s="54"/>
      <c r="M5167" s="54"/>
    </row>
    <row r="5168" spans="3:13" s="343" customFormat="1" x14ac:dyDescent="0.3">
      <c r="C5168" s="32"/>
      <c r="J5168" s="54"/>
      <c r="K5168" s="54"/>
      <c r="L5168" s="54"/>
      <c r="M5168" s="54"/>
    </row>
    <row r="5169" spans="3:13" s="343" customFormat="1" x14ac:dyDescent="0.3">
      <c r="C5169" s="32"/>
      <c r="J5169" s="54"/>
      <c r="K5169" s="54"/>
      <c r="L5169" s="54"/>
      <c r="M5169" s="54"/>
    </row>
    <row r="5170" spans="3:13" s="343" customFormat="1" x14ac:dyDescent="0.3">
      <c r="C5170" s="32"/>
      <c r="J5170" s="54"/>
      <c r="K5170" s="54"/>
      <c r="L5170" s="54"/>
      <c r="M5170" s="54"/>
    </row>
    <row r="5171" spans="3:13" s="343" customFormat="1" x14ac:dyDescent="0.3">
      <c r="C5171" s="32"/>
      <c r="J5171" s="54"/>
      <c r="K5171" s="54"/>
      <c r="L5171" s="54"/>
      <c r="M5171" s="54"/>
    </row>
    <row r="5172" spans="3:13" s="343" customFormat="1" x14ac:dyDescent="0.3">
      <c r="C5172" s="32"/>
      <c r="J5172" s="54"/>
      <c r="K5172" s="54"/>
      <c r="L5172" s="54"/>
      <c r="M5172" s="54"/>
    </row>
    <row r="5173" spans="3:13" s="343" customFormat="1" x14ac:dyDescent="0.3">
      <c r="C5173" s="32"/>
      <c r="J5173" s="54"/>
      <c r="K5173" s="54"/>
      <c r="L5173" s="54"/>
      <c r="M5173" s="54"/>
    </row>
    <row r="5174" spans="3:13" s="343" customFormat="1" x14ac:dyDescent="0.3">
      <c r="C5174" s="32"/>
      <c r="J5174" s="54"/>
      <c r="K5174" s="54"/>
      <c r="L5174" s="54"/>
      <c r="M5174" s="54"/>
    </row>
    <row r="5175" spans="3:13" s="343" customFormat="1" x14ac:dyDescent="0.3">
      <c r="C5175" s="32"/>
      <c r="J5175" s="54"/>
      <c r="K5175" s="54"/>
      <c r="L5175" s="54"/>
      <c r="M5175" s="54"/>
    </row>
    <row r="5176" spans="3:13" s="343" customFormat="1" x14ac:dyDescent="0.3">
      <c r="C5176" s="32"/>
      <c r="J5176" s="54"/>
      <c r="K5176" s="54"/>
      <c r="L5176" s="54"/>
      <c r="M5176" s="54"/>
    </row>
    <row r="5177" spans="3:13" s="343" customFormat="1" x14ac:dyDescent="0.3">
      <c r="C5177" s="32"/>
      <c r="J5177" s="54"/>
      <c r="K5177" s="54"/>
      <c r="L5177" s="54"/>
      <c r="M5177" s="54"/>
    </row>
    <row r="5178" spans="3:13" s="343" customFormat="1" x14ac:dyDescent="0.3">
      <c r="C5178" s="32"/>
      <c r="J5178" s="54"/>
      <c r="K5178" s="54"/>
      <c r="L5178" s="54"/>
      <c r="M5178" s="54"/>
    </row>
    <row r="5179" spans="3:13" s="343" customFormat="1" x14ac:dyDescent="0.3">
      <c r="C5179" s="32"/>
      <c r="J5179" s="54"/>
      <c r="K5179" s="54"/>
      <c r="L5179" s="54"/>
      <c r="M5179" s="54"/>
    </row>
    <row r="5180" spans="3:13" s="343" customFormat="1" x14ac:dyDescent="0.3">
      <c r="C5180" s="32"/>
      <c r="J5180" s="54"/>
      <c r="K5180" s="54"/>
      <c r="L5180" s="54"/>
      <c r="M5180" s="54"/>
    </row>
    <row r="5181" spans="3:13" s="343" customFormat="1" x14ac:dyDescent="0.3">
      <c r="C5181" s="32"/>
      <c r="J5181" s="54"/>
      <c r="K5181" s="54"/>
      <c r="L5181" s="54"/>
      <c r="M5181" s="54"/>
    </row>
    <row r="5182" spans="3:13" s="343" customFormat="1" x14ac:dyDescent="0.3">
      <c r="C5182" s="32"/>
      <c r="J5182" s="54"/>
      <c r="K5182" s="54"/>
      <c r="L5182" s="54"/>
      <c r="M5182" s="54"/>
    </row>
    <row r="5183" spans="3:13" s="343" customFormat="1" x14ac:dyDescent="0.3">
      <c r="C5183" s="32"/>
      <c r="J5183" s="54"/>
      <c r="K5183" s="54"/>
      <c r="L5183" s="54"/>
      <c r="M5183" s="54"/>
    </row>
    <row r="5184" spans="3:13" s="343" customFormat="1" x14ac:dyDescent="0.3">
      <c r="C5184" s="32"/>
      <c r="J5184" s="54"/>
      <c r="K5184" s="54"/>
      <c r="L5184" s="54"/>
      <c r="M5184" s="54"/>
    </row>
    <row r="5185" spans="3:13" s="343" customFormat="1" x14ac:dyDescent="0.3">
      <c r="C5185" s="32"/>
      <c r="J5185" s="54"/>
      <c r="K5185" s="54"/>
      <c r="L5185" s="54"/>
      <c r="M5185" s="54"/>
    </row>
    <row r="5186" spans="3:13" s="343" customFormat="1" x14ac:dyDescent="0.3">
      <c r="C5186" s="32"/>
      <c r="J5186" s="54"/>
      <c r="K5186" s="54"/>
      <c r="L5186" s="54"/>
      <c r="M5186" s="54"/>
    </row>
    <row r="5187" spans="3:13" s="343" customFormat="1" x14ac:dyDescent="0.3">
      <c r="C5187" s="32"/>
      <c r="J5187" s="54"/>
      <c r="K5187" s="54"/>
      <c r="L5187" s="54"/>
      <c r="M5187" s="54"/>
    </row>
    <row r="5188" spans="3:13" s="343" customFormat="1" x14ac:dyDescent="0.3">
      <c r="C5188" s="32"/>
      <c r="J5188" s="54"/>
      <c r="K5188" s="54"/>
      <c r="L5188" s="54"/>
      <c r="M5188" s="54"/>
    </row>
    <row r="5189" spans="3:13" s="343" customFormat="1" x14ac:dyDescent="0.3">
      <c r="C5189" s="32"/>
      <c r="J5189" s="54"/>
      <c r="K5189" s="54"/>
      <c r="L5189" s="54"/>
      <c r="M5189" s="54"/>
    </row>
    <row r="5190" spans="3:13" s="343" customFormat="1" x14ac:dyDescent="0.3">
      <c r="C5190" s="32"/>
      <c r="J5190" s="54"/>
      <c r="K5190" s="54"/>
      <c r="L5190" s="54"/>
      <c r="M5190" s="54"/>
    </row>
    <row r="5191" spans="3:13" s="343" customFormat="1" x14ac:dyDescent="0.3">
      <c r="C5191" s="32"/>
      <c r="J5191" s="54"/>
      <c r="K5191" s="54"/>
      <c r="L5191" s="54"/>
      <c r="M5191" s="54"/>
    </row>
    <row r="5192" spans="3:13" s="343" customFormat="1" x14ac:dyDescent="0.3">
      <c r="C5192" s="32"/>
      <c r="J5192" s="54"/>
      <c r="K5192" s="54"/>
      <c r="L5192" s="54"/>
      <c r="M5192" s="54"/>
    </row>
    <row r="5193" spans="3:13" s="343" customFormat="1" x14ac:dyDescent="0.3">
      <c r="C5193" s="32"/>
      <c r="J5193" s="54"/>
      <c r="K5193" s="54"/>
      <c r="L5193" s="54"/>
      <c r="M5193" s="54"/>
    </row>
    <row r="5194" spans="3:13" s="343" customFormat="1" x14ac:dyDescent="0.3">
      <c r="C5194" s="32"/>
      <c r="J5194" s="54"/>
      <c r="K5194" s="54"/>
      <c r="L5194" s="54"/>
      <c r="M5194" s="54"/>
    </row>
    <row r="5195" spans="3:13" s="343" customFormat="1" x14ac:dyDescent="0.3">
      <c r="C5195" s="32"/>
      <c r="J5195" s="54"/>
      <c r="K5195" s="54"/>
      <c r="L5195" s="54"/>
      <c r="M5195" s="54"/>
    </row>
    <row r="5196" spans="3:13" s="343" customFormat="1" x14ac:dyDescent="0.3">
      <c r="C5196" s="32"/>
      <c r="J5196" s="54"/>
      <c r="K5196" s="54"/>
      <c r="L5196" s="54"/>
      <c r="M5196" s="54"/>
    </row>
    <row r="5197" spans="3:13" s="343" customFormat="1" x14ac:dyDescent="0.3">
      <c r="C5197" s="32"/>
      <c r="J5197" s="54"/>
      <c r="K5197" s="54"/>
      <c r="L5197" s="54"/>
      <c r="M5197" s="54"/>
    </row>
    <row r="5198" spans="3:13" s="343" customFormat="1" x14ac:dyDescent="0.3">
      <c r="C5198" s="32"/>
      <c r="J5198" s="54"/>
      <c r="K5198" s="54"/>
      <c r="L5198" s="54"/>
      <c r="M5198" s="54"/>
    </row>
    <row r="5199" spans="3:13" s="343" customFormat="1" x14ac:dyDescent="0.3">
      <c r="C5199" s="32"/>
      <c r="J5199" s="54"/>
      <c r="K5199" s="54"/>
      <c r="L5199" s="54"/>
      <c r="M5199" s="54"/>
    </row>
    <row r="5200" spans="3:13" s="343" customFormat="1" x14ac:dyDescent="0.3">
      <c r="C5200" s="32"/>
      <c r="J5200" s="54"/>
      <c r="K5200" s="54"/>
      <c r="L5200" s="54"/>
      <c r="M5200" s="54"/>
    </row>
    <row r="5201" spans="3:13" s="343" customFormat="1" x14ac:dyDescent="0.3">
      <c r="C5201" s="32"/>
      <c r="J5201" s="54"/>
      <c r="K5201" s="54"/>
      <c r="L5201" s="54"/>
      <c r="M5201" s="54"/>
    </row>
    <row r="5202" spans="3:13" s="343" customFormat="1" x14ac:dyDescent="0.3">
      <c r="C5202" s="32"/>
      <c r="J5202" s="54"/>
      <c r="K5202" s="54"/>
      <c r="L5202" s="54"/>
      <c r="M5202" s="54"/>
    </row>
    <row r="5203" spans="3:13" s="343" customFormat="1" x14ac:dyDescent="0.3">
      <c r="C5203" s="32"/>
      <c r="J5203" s="54"/>
      <c r="K5203" s="54"/>
      <c r="L5203" s="54"/>
      <c r="M5203" s="54"/>
    </row>
    <row r="5204" spans="3:13" s="343" customFormat="1" x14ac:dyDescent="0.3">
      <c r="C5204" s="32"/>
      <c r="J5204" s="54"/>
      <c r="K5204" s="54"/>
      <c r="L5204" s="54"/>
      <c r="M5204" s="54"/>
    </row>
    <row r="5205" spans="3:13" s="343" customFormat="1" x14ac:dyDescent="0.3">
      <c r="C5205" s="32"/>
      <c r="J5205" s="54"/>
      <c r="K5205" s="54"/>
      <c r="L5205" s="54"/>
      <c r="M5205" s="54"/>
    </row>
    <row r="5206" spans="3:13" s="343" customFormat="1" x14ac:dyDescent="0.3">
      <c r="C5206" s="32"/>
      <c r="J5206" s="54"/>
      <c r="K5206" s="54"/>
      <c r="L5206" s="54"/>
      <c r="M5206" s="54"/>
    </row>
    <row r="5207" spans="3:13" s="343" customFormat="1" x14ac:dyDescent="0.3">
      <c r="C5207" s="32"/>
      <c r="J5207" s="54"/>
      <c r="K5207" s="54"/>
      <c r="L5207" s="54"/>
      <c r="M5207" s="54"/>
    </row>
    <row r="5208" spans="3:13" s="343" customFormat="1" x14ac:dyDescent="0.3">
      <c r="C5208" s="32"/>
      <c r="J5208" s="54"/>
      <c r="K5208" s="54"/>
      <c r="L5208" s="54"/>
      <c r="M5208" s="54"/>
    </row>
    <row r="5209" spans="3:13" s="343" customFormat="1" x14ac:dyDescent="0.3">
      <c r="C5209" s="32"/>
      <c r="J5209" s="54"/>
      <c r="K5209" s="54"/>
      <c r="L5209" s="54"/>
      <c r="M5209" s="54"/>
    </row>
    <row r="5210" spans="3:13" s="343" customFormat="1" x14ac:dyDescent="0.3">
      <c r="C5210" s="32"/>
      <c r="J5210" s="54"/>
      <c r="K5210" s="54"/>
      <c r="L5210" s="54"/>
      <c r="M5210" s="54"/>
    </row>
    <row r="5211" spans="3:13" s="343" customFormat="1" x14ac:dyDescent="0.3">
      <c r="C5211" s="32"/>
      <c r="J5211" s="54"/>
      <c r="K5211" s="54"/>
      <c r="L5211" s="54"/>
      <c r="M5211" s="54"/>
    </row>
    <row r="5212" spans="3:13" s="343" customFormat="1" x14ac:dyDescent="0.3">
      <c r="C5212" s="32"/>
      <c r="J5212" s="54"/>
      <c r="K5212" s="54"/>
      <c r="L5212" s="54"/>
      <c r="M5212" s="54"/>
    </row>
    <row r="5213" spans="3:13" s="343" customFormat="1" x14ac:dyDescent="0.3">
      <c r="C5213" s="32"/>
      <c r="J5213" s="54"/>
      <c r="K5213" s="54"/>
      <c r="L5213" s="54"/>
      <c r="M5213" s="54"/>
    </row>
    <row r="5214" spans="3:13" s="343" customFormat="1" x14ac:dyDescent="0.3">
      <c r="C5214" s="32"/>
      <c r="J5214" s="54"/>
      <c r="K5214" s="54"/>
      <c r="L5214" s="54"/>
      <c r="M5214" s="54"/>
    </row>
    <row r="5215" spans="3:13" s="343" customFormat="1" x14ac:dyDescent="0.3">
      <c r="C5215" s="32"/>
      <c r="J5215" s="54"/>
      <c r="K5215" s="54"/>
      <c r="L5215" s="54"/>
      <c r="M5215" s="54"/>
    </row>
    <row r="5216" spans="3:13" s="343" customFormat="1" x14ac:dyDescent="0.3">
      <c r="C5216" s="32"/>
      <c r="J5216" s="54"/>
      <c r="K5216" s="54"/>
      <c r="L5216" s="54"/>
      <c r="M5216" s="54"/>
    </row>
    <row r="5217" spans="3:13" s="343" customFormat="1" x14ac:dyDescent="0.3">
      <c r="C5217" s="32"/>
      <c r="J5217" s="54"/>
      <c r="K5217" s="54"/>
      <c r="L5217" s="54"/>
      <c r="M5217" s="54"/>
    </row>
    <row r="5218" spans="3:13" s="343" customFormat="1" x14ac:dyDescent="0.3">
      <c r="C5218" s="32"/>
      <c r="J5218" s="54"/>
      <c r="K5218" s="54"/>
      <c r="L5218" s="54"/>
      <c r="M5218" s="54"/>
    </row>
    <row r="5219" spans="3:13" s="343" customFormat="1" x14ac:dyDescent="0.3">
      <c r="C5219" s="32"/>
      <c r="J5219" s="54"/>
      <c r="K5219" s="54"/>
      <c r="L5219" s="54"/>
      <c r="M5219" s="54"/>
    </row>
    <row r="5220" spans="3:13" s="343" customFormat="1" x14ac:dyDescent="0.3">
      <c r="C5220" s="32"/>
      <c r="J5220" s="54"/>
      <c r="K5220" s="54"/>
      <c r="L5220" s="54"/>
      <c r="M5220" s="54"/>
    </row>
    <row r="5221" spans="3:13" s="343" customFormat="1" x14ac:dyDescent="0.3">
      <c r="C5221" s="32"/>
      <c r="J5221" s="54"/>
      <c r="K5221" s="54"/>
      <c r="L5221" s="54"/>
      <c r="M5221" s="54"/>
    </row>
    <row r="5222" spans="3:13" s="343" customFormat="1" x14ac:dyDescent="0.3">
      <c r="C5222" s="32"/>
      <c r="J5222" s="54"/>
      <c r="K5222" s="54"/>
      <c r="L5222" s="54"/>
      <c r="M5222" s="54"/>
    </row>
    <row r="5223" spans="3:13" s="343" customFormat="1" x14ac:dyDescent="0.3">
      <c r="C5223" s="32"/>
      <c r="J5223" s="54"/>
      <c r="K5223" s="54"/>
      <c r="L5223" s="54"/>
      <c r="M5223" s="54"/>
    </row>
    <row r="5224" spans="3:13" s="343" customFormat="1" x14ac:dyDescent="0.3">
      <c r="C5224" s="32"/>
      <c r="J5224" s="54"/>
      <c r="K5224" s="54"/>
      <c r="L5224" s="54"/>
      <c r="M5224" s="54"/>
    </row>
    <row r="5225" spans="3:13" s="343" customFormat="1" x14ac:dyDescent="0.3">
      <c r="C5225" s="32"/>
      <c r="J5225" s="54"/>
      <c r="K5225" s="54"/>
      <c r="L5225" s="54"/>
      <c r="M5225" s="54"/>
    </row>
    <row r="5226" spans="3:13" s="343" customFormat="1" x14ac:dyDescent="0.3">
      <c r="C5226" s="32"/>
      <c r="J5226" s="54"/>
      <c r="K5226" s="54"/>
      <c r="L5226" s="54"/>
      <c r="M5226" s="54"/>
    </row>
    <row r="5227" spans="3:13" s="343" customFormat="1" x14ac:dyDescent="0.3">
      <c r="C5227" s="32"/>
      <c r="J5227" s="54"/>
      <c r="K5227" s="54"/>
      <c r="L5227" s="54"/>
      <c r="M5227" s="54"/>
    </row>
    <row r="5228" spans="3:13" s="343" customFormat="1" x14ac:dyDescent="0.3">
      <c r="C5228" s="32"/>
      <c r="J5228" s="54"/>
      <c r="K5228" s="54"/>
      <c r="L5228" s="54"/>
      <c r="M5228" s="54"/>
    </row>
    <row r="5229" spans="3:13" s="343" customFormat="1" x14ac:dyDescent="0.3">
      <c r="C5229" s="32"/>
      <c r="J5229" s="54"/>
      <c r="K5229" s="54"/>
      <c r="L5229" s="54"/>
      <c r="M5229" s="54"/>
    </row>
    <row r="5230" spans="3:13" s="343" customFormat="1" x14ac:dyDescent="0.3">
      <c r="C5230" s="32"/>
      <c r="J5230" s="54"/>
      <c r="K5230" s="54"/>
      <c r="L5230" s="54"/>
      <c r="M5230" s="54"/>
    </row>
    <row r="5231" spans="3:13" s="343" customFormat="1" x14ac:dyDescent="0.3">
      <c r="C5231" s="32"/>
      <c r="J5231" s="54"/>
      <c r="K5231" s="54"/>
      <c r="L5231" s="54"/>
      <c r="M5231" s="54"/>
    </row>
    <row r="5232" spans="3:13" s="343" customFormat="1" x14ac:dyDescent="0.3">
      <c r="C5232" s="32"/>
      <c r="J5232" s="54"/>
      <c r="K5232" s="54"/>
      <c r="L5232" s="54"/>
      <c r="M5232" s="54"/>
    </row>
    <row r="5233" spans="3:13" s="343" customFormat="1" x14ac:dyDescent="0.3">
      <c r="C5233" s="32"/>
      <c r="J5233" s="54"/>
      <c r="K5233" s="54"/>
      <c r="L5233" s="54"/>
      <c r="M5233" s="54"/>
    </row>
    <row r="5234" spans="3:13" s="343" customFormat="1" x14ac:dyDescent="0.3">
      <c r="C5234" s="32"/>
      <c r="J5234" s="54"/>
      <c r="K5234" s="54"/>
      <c r="L5234" s="54"/>
      <c r="M5234" s="54"/>
    </row>
    <row r="5235" spans="3:13" s="343" customFormat="1" x14ac:dyDescent="0.3">
      <c r="C5235" s="32"/>
      <c r="J5235" s="54"/>
      <c r="K5235" s="54"/>
      <c r="L5235" s="54"/>
      <c r="M5235" s="54"/>
    </row>
    <row r="5236" spans="3:13" s="343" customFormat="1" x14ac:dyDescent="0.3">
      <c r="C5236" s="32"/>
      <c r="J5236" s="54"/>
      <c r="K5236" s="54"/>
      <c r="L5236" s="54"/>
      <c r="M5236" s="54"/>
    </row>
    <row r="5237" spans="3:13" s="343" customFormat="1" x14ac:dyDescent="0.3">
      <c r="C5237" s="32"/>
      <c r="J5237" s="54"/>
      <c r="K5237" s="54"/>
      <c r="L5237" s="54"/>
      <c r="M5237" s="54"/>
    </row>
    <row r="5238" spans="3:13" s="343" customFormat="1" x14ac:dyDescent="0.3">
      <c r="C5238" s="32"/>
      <c r="J5238" s="54"/>
      <c r="K5238" s="54"/>
      <c r="L5238" s="54"/>
      <c r="M5238" s="54"/>
    </row>
    <row r="5239" spans="3:13" s="343" customFormat="1" x14ac:dyDescent="0.3">
      <c r="C5239" s="32"/>
      <c r="J5239" s="54"/>
      <c r="K5239" s="54"/>
      <c r="L5239" s="54"/>
      <c r="M5239" s="54"/>
    </row>
    <row r="5240" spans="3:13" s="343" customFormat="1" x14ac:dyDescent="0.3">
      <c r="C5240" s="32"/>
      <c r="J5240" s="54"/>
      <c r="K5240" s="54"/>
      <c r="L5240" s="54"/>
      <c r="M5240" s="54"/>
    </row>
    <row r="5241" spans="3:13" s="343" customFormat="1" x14ac:dyDescent="0.3">
      <c r="C5241" s="32"/>
      <c r="J5241" s="54"/>
      <c r="K5241" s="54"/>
      <c r="L5241" s="54"/>
      <c r="M5241" s="54"/>
    </row>
    <row r="5242" spans="3:13" s="343" customFormat="1" x14ac:dyDescent="0.3">
      <c r="C5242" s="32"/>
      <c r="J5242" s="54"/>
      <c r="K5242" s="54"/>
      <c r="L5242" s="54"/>
      <c r="M5242" s="54"/>
    </row>
    <row r="5243" spans="3:13" s="343" customFormat="1" x14ac:dyDescent="0.3">
      <c r="C5243" s="32"/>
      <c r="J5243" s="54"/>
      <c r="K5243" s="54"/>
      <c r="L5243" s="54"/>
      <c r="M5243" s="54"/>
    </row>
    <row r="5244" spans="3:13" s="343" customFormat="1" x14ac:dyDescent="0.3">
      <c r="C5244" s="32"/>
      <c r="J5244" s="54"/>
      <c r="K5244" s="54"/>
      <c r="L5244" s="54"/>
      <c r="M5244" s="54"/>
    </row>
    <row r="5245" spans="3:13" s="343" customFormat="1" x14ac:dyDescent="0.3">
      <c r="C5245" s="32"/>
      <c r="J5245" s="54"/>
      <c r="K5245" s="54"/>
      <c r="L5245" s="54"/>
      <c r="M5245" s="54"/>
    </row>
    <row r="5246" spans="3:13" s="343" customFormat="1" x14ac:dyDescent="0.3">
      <c r="C5246" s="32"/>
      <c r="J5246" s="54"/>
      <c r="K5246" s="54"/>
      <c r="L5246" s="54"/>
      <c r="M5246" s="54"/>
    </row>
    <row r="5247" spans="3:13" s="343" customFormat="1" x14ac:dyDescent="0.3">
      <c r="C5247" s="32"/>
      <c r="J5247" s="54"/>
      <c r="K5247" s="54"/>
      <c r="L5247" s="54"/>
      <c r="M5247" s="54"/>
    </row>
    <row r="5248" spans="3:13" s="343" customFormat="1" x14ac:dyDescent="0.3">
      <c r="C5248" s="32"/>
      <c r="J5248" s="54"/>
      <c r="K5248" s="54"/>
      <c r="L5248" s="54"/>
      <c r="M5248" s="54"/>
    </row>
    <row r="5249" spans="3:13" s="343" customFormat="1" x14ac:dyDescent="0.3">
      <c r="C5249" s="32"/>
      <c r="J5249" s="54"/>
      <c r="K5249" s="54"/>
      <c r="L5249" s="54"/>
      <c r="M5249" s="54"/>
    </row>
    <row r="5250" spans="3:13" s="343" customFormat="1" x14ac:dyDescent="0.3">
      <c r="C5250" s="32"/>
      <c r="J5250" s="54"/>
      <c r="K5250" s="54"/>
      <c r="L5250" s="54"/>
      <c r="M5250" s="54"/>
    </row>
    <row r="5251" spans="3:13" s="343" customFormat="1" x14ac:dyDescent="0.3">
      <c r="C5251" s="32"/>
      <c r="J5251" s="54"/>
      <c r="K5251" s="54"/>
      <c r="L5251" s="54"/>
      <c r="M5251" s="54"/>
    </row>
    <row r="5252" spans="3:13" s="343" customFormat="1" x14ac:dyDescent="0.3">
      <c r="C5252" s="32"/>
      <c r="J5252" s="54"/>
      <c r="K5252" s="54"/>
      <c r="L5252" s="54"/>
      <c r="M5252" s="54"/>
    </row>
    <row r="5253" spans="3:13" s="343" customFormat="1" x14ac:dyDescent="0.3">
      <c r="C5253" s="32"/>
      <c r="J5253" s="54"/>
      <c r="K5253" s="54"/>
      <c r="L5253" s="54"/>
      <c r="M5253" s="54"/>
    </row>
    <row r="5254" spans="3:13" s="343" customFormat="1" x14ac:dyDescent="0.3">
      <c r="C5254" s="32"/>
      <c r="J5254" s="54"/>
      <c r="K5254" s="54"/>
      <c r="L5254" s="54"/>
      <c r="M5254" s="54"/>
    </row>
    <row r="5255" spans="3:13" s="343" customFormat="1" x14ac:dyDescent="0.3">
      <c r="C5255" s="32"/>
      <c r="J5255" s="54"/>
      <c r="K5255" s="54"/>
      <c r="L5255" s="54"/>
      <c r="M5255" s="54"/>
    </row>
    <row r="5256" spans="3:13" s="343" customFormat="1" x14ac:dyDescent="0.3">
      <c r="C5256" s="32"/>
      <c r="J5256" s="54"/>
      <c r="K5256" s="54"/>
      <c r="L5256" s="54"/>
      <c r="M5256" s="54"/>
    </row>
    <row r="5257" spans="3:13" s="343" customFormat="1" x14ac:dyDescent="0.3">
      <c r="C5257" s="32"/>
      <c r="J5257" s="54"/>
      <c r="K5257" s="54"/>
      <c r="L5257" s="54"/>
      <c r="M5257" s="54"/>
    </row>
    <row r="5258" spans="3:13" s="343" customFormat="1" x14ac:dyDescent="0.3">
      <c r="C5258" s="32"/>
      <c r="J5258" s="54"/>
      <c r="K5258" s="54"/>
      <c r="L5258" s="54"/>
      <c r="M5258" s="54"/>
    </row>
    <row r="5259" spans="3:13" s="343" customFormat="1" x14ac:dyDescent="0.3">
      <c r="C5259" s="32"/>
      <c r="J5259" s="54"/>
      <c r="K5259" s="54"/>
      <c r="L5259" s="54"/>
      <c r="M5259" s="54"/>
    </row>
    <row r="5260" spans="3:13" s="343" customFormat="1" x14ac:dyDescent="0.3">
      <c r="C5260" s="32"/>
      <c r="J5260" s="54"/>
      <c r="K5260" s="54"/>
      <c r="L5260" s="54"/>
      <c r="M5260" s="54"/>
    </row>
    <row r="5261" spans="3:13" s="343" customFormat="1" x14ac:dyDescent="0.3">
      <c r="C5261" s="32"/>
      <c r="J5261" s="54"/>
      <c r="K5261" s="54"/>
      <c r="L5261" s="54"/>
      <c r="M5261" s="54"/>
    </row>
    <row r="5262" spans="3:13" s="343" customFormat="1" x14ac:dyDescent="0.3">
      <c r="C5262" s="32"/>
      <c r="J5262" s="54"/>
      <c r="K5262" s="54"/>
      <c r="L5262" s="54"/>
      <c r="M5262" s="54"/>
    </row>
    <row r="5263" spans="3:13" s="343" customFormat="1" x14ac:dyDescent="0.3">
      <c r="C5263" s="32"/>
      <c r="J5263" s="54"/>
      <c r="K5263" s="54"/>
      <c r="L5263" s="54"/>
      <c r="M5263" s="54"/>
    </row>
    <row r="5264" spans="3:13" s="343" customFormat="1" x14ac:dyDescent="0.3">
      <c r="C5264" s="32"/>
      <c r="J5264" s="54"/>
      <c r="K5264" s="54"/>
      <c r="L5264" s="54"/>
      <c r="M5264" s="54"/>
    </row>
    <row r="5265" spans="3:13" s="343" customFormat="1" x14ac:dyDescent="0.3">
      <c r="C5265" s="32"/>
      <c r="J5265" s="54"/>
      <c r="K5265" s="54"/>
      <c r="L5265" s="54"/>
      <c r="M5265" s="54"/>
    </row>
    <row r="5266" spans="3:13" s="343" customFormat="1" x14ac:dyDescent="0.3">
      <c r="C5266" s="32"/>
      <c r="J5266" s="54"/>
      <c r="K5266" s="54"/>
      <c r="L5266" s="54"/>
      <c r="M5266" s="54"/>
    </row>
    <row r="5267" spans="3:13" s="343" customFormat="1" x14ac:dyDescent="0.3">
      <c r="C5267" s="32"/>
      <c r="J5267" s="54"/>
      <c r="K5267" s="54"/>
      <c r="L5267" s="54"/>
      <c r="M5267" s="54"/>
    </row>
    <row r="5268" spans="3:13" s="343" customFormat="1" x14ac:dyDescent="0.3">
      <c r="C5268" s="32"/>
      <c r="J5268" s="54"/>
      <c r="K5268" s="54"/>
      <c r="L5268" s="54"/>
      <c r="M5268" s="54"/>
    </row>
    <row r="5269" spans="3:13" s="343" customFormat="1" x14ac:dyDescent="0.3">
      <c r="C5269" s="32"/>
      <c r="J5269" s="54"/>
      <c r="K5269" s="54"/>
      <c r="L5269" s="54"/>
      <c r="M5269" s="54"/>
    </row>
    <row r="5270" spans="3:13" s="343" customFormat="1" x14ac:dyDescent="0.3">
      <c r="C5270" s="32"/>
      <c r="J5270" s="54"/>
      <c r="K5270" s="54"/>
      <c r="L5270" s="54"/>
      <c r="M5270" s="54"/>
    </row>
    <row r="5271" spans="3:13" s="343" customFormat="1" x14ac:dyDescent="0.3">
      <c r="C5271" s="32"/>
      <c r="J5271" s="54"/>
      <c r="K5271" s="54"/>
      <c r="L5271" s="54"/>
      <c r="M5271" s="54"/>
    </row>
    <row r="5272" spans="3:13" s="343" customFormat="1" x14ac:dyDescent="0.3">
      <c r="C5272" s="32"/>
      <c r="J5272" s="54"/>
      <c r="K5272" s="54"/>
      <c r="L5272" s="54"/>
      <c r="M5272" s="54"/>
    </row>
    <row r="5273" spans="3:13" s="343" customFormat="1" x14ac:dyDescent="0.3">
      <c r="C5273" s="32"/>
      <c r="J5273" s="54"/>
      <c r="K5273" s="54"/>
      <c r="L5273" s="54"/>
      <c r="M5273" s="54"/>
    </row>
    <row r="5274" spans="3:13" s="343" customFormat="1" x14ac:dyDescent="0.3">
      <c r="C5274" s="32"/>
      <c r="J5274" s="54"/>
      <c r="K5274" s="54"/>
      <c r="L5274" s="54"/>
      <c r="M5274" s="54"/>
    </row>
    <row r="5275" spans="3:13" s="343" customFormat="1" x14ac:dyDescent="0.3">
      <c r="C5275" s="32"/>
      <c r="J5275" s="54"/>
      <c r="K5275" s="54"/>
      <c r="L5275" s="54"/>
      <c r="M5275" s="54"/>
    </row>
    <row r="5276" spans="3:13" s="343" customFormat="1" x14ac:dyDescent="0.3">
      <c r="C5276" s="32"/>
      <c r="J5276" s="54"/>
      <c r="K5276" s="54"/>
      <c r="L5276" s="54"/>
      <c r="M5276" s="54"/>
    </row>
    <row r="5277" spans="3:13" s="343" customFormat="1" x14ac:dyDescent="0.3">
      <c r="C5277" s="32"/>
      <c r="J5277" s="54"/>
      <c r="K5277" s="54"/>
      <c r="L5277" s="54"/>
      <c r="M5277" s="54"/>
    </row>
    <row r="5278" spans="3:13" s="343" customFormat="1" x14ac:dyDescent="0.3">
      <c r="C5278" s="32"/>
      <c r="J5278" s="54"/>
      <c r="K5278" s="54"/>
      <c r="L5278" s="54"/>
      <c r="M5278" s="54"/>
    </row>
    <row r="5279" spans="3:13" s="343" customFormat="1" x14ac:dyDescent="0.3">
      <c r="C5279" s="32"/>
      <c r="J5279" s="54"/>
      <c r="K5279" s="54"/>
      <c r="L5279" s="54"/>
      <c r="M5279" s="54"/>
    </row>
    <row r="5280" spans="3:13" s="343" customFormat="1" x14ac:dyDescent="0.3">
      <c r="C5280" s="32"/>
      <c r="J5280" s="54"/>
      <c r="K5280" s="54"/>
      <c r="L5280" s="54"/>
      <c r="M5280" s="54"/>
    </row>
    <row r="5281" spans="3:13" s="343" customFormat="1" x14ac:dyDescent="0.3">
      <c r="C5281" s="32"/>
      <c r="J5281" s="54"/>
      <c r="K5281" s="54"/>
      <c r="L5281" s="54"/>
      <c r="M5281" s="54"/>
    </row>
    <row r="5282" spans="3:13" s="343" customFormat="1" x14ac:dyDescent="0.3">
      <c r="C5282" s="32"/>
      <c r="J5282" s="54"/>
      <c r="K5282" s="54"/>
      <c r="L5282" s="54"/>
      <c r="M5282" s="54"/>
    </row>
    <row r="5283" spans="3:13" s="343" customFormat="1" x14ac:dyDescent="0.3">
      <c r="C5283" s="32"/>
      <c r="J5283" s="54"/>
      <c r="K5283" s="54"/>
      <c r="L5283" s="54"/>
      <c r="M5283" s="54"/>
    </row>
    <row r="5284" spans="3:13" s="343" customFormat="1" x14ac:dyDescent="0.3">
      <c r="C5284" s="32"/>
      <c r="J5284" s="54"/>
      <c r="K5284" s="54"/>
      <c r="L5284" s="54"/>
      <c r="M5284" s="54"/>
    </row>
    <row r="5285" spans="3:13" s="343" customFormat="1" x14ac:dyDescent="0.3">
      <c r="C5285" s="32"/>
      <c r="J5285" s="54"/>
      <c r="K5285" s="54"/>
      <c r="L5285" s="54"/>
      <c r="M5285" s="54"/>
    </row>
    <row r="5286" spans="3:13" s="343" customFormat="1" x14ac:dyDescent="0.3">
      <c r="C5286" s="32"/>
      <c r="J5286" s="54"/>
      <c r="K5286" s="54"/>
      <c r="L5286" s="54"/>
      <c r="M5286" s="54"/>
    </row>
    <row r="5287" spans="3:13" s="343" customFormat="1" x14ac:dyDescent="0.3">
      <c r="C5287" s="32"/>
      <c r="J5287" s="54"/>
      <c r="K5287" s="54"/>
      <c r="L5287" s="54"/>
      <c r="M5287" s="54"/>
    </row>
    <row r="5288" spans="3:13" s="343" customFormat="1" x14ac:dyDescent="0.3">
      <c r="C5288" s="32"/>
      <c r="J5288" s="54"/>
      <c r="K5288" s="54"/>
      <c r="L5288" s="54"/>
      <c r="M5288" s="54"/>
    </row>
    <row r="5289" spans="3:13" s="343" customFormat="1" x14ac:dyDescent="0.3">
      <c r="C5289" s="32"/>
      <c r="J5289" s="54"/>
      <c r="K5289" s="54"/>
      <c r="L5289" s="54"/>
      <c r="M5289" s="54"/>
    </row>
    <row r="5290" spans="3:13" s="343" customFormat="1" x14ac:dyDescent="0.3">
      <c r="C5290" s="32"/>
      <c r="J5290" s="54"/>
      <c r="K5290" s="54"/>
      <c r="L5290" s="54"/>
      <c r="M5290" s="54"/>
    </row>
    <row r="5291" spans="3:13" s="343" customFormat="1" x14ac:dyDescent="0.3">
      <c r="C5291" s="32"/>
      <c r="J5291" s="54"/>
      <c r="K5291" s="54"/>
      <c r="L5291" s="54"/>
      <c r="M5291" s="54"/>
    </row>
    <row r="5292" spans="3:13" s="343" customFormat="1" x14ac:dyDescent="0.3">
      <c r="C5292" s="32"/>
      <c r="J5292" s="54"/>
      <c r="K5292" s="54"/>
      <c r="L5292" s="54"/>
      <c r="M5292" s="54"/>
    </row>
    <row r="5293" spans="3:13" s="343" customFormat="1" x14ac:dyDescent="0.3">
      <c r="C5293" s="32"/>
      <c r="J5293" s="54"/>
      <c r="K5293" s="54"/>
      <c r="L5293" s="54"/>
      <c r="M5293" s="54"/>
    </row>
    <row r="5294" spans="3:13" s="343" customFormat="1" x14ac:dyDescent="0.3">
      <c r="C5294" s="32"/>
      <c r="J5294" s="54"/>
      <c r="K5294" s="54"/>
      <c r="L5294" s="54"/>
      <c r="M5294" s="54"/>
    </row>
    <row r="5295" spans="3:13" s="343" customFormat="1" x14ac:dyDescent="0.3">
      <c r="C5295" s="32"/>
      <c r="J5295" s="54"/>
      <c r="K5295" s="54"/>
      <c r="L5295" s="54"/>
      <c r="M5295" s="54"/>
    </row>
    <row r="5296" spans="3:13" s="343" customFormat="1" x14ac:dyDescent="0.3">
      <c r="C5296" s="32"/>
      <c r="J5296" s="54"/>
      <c r="K5296" s="54"/>
      <c r="L5296" s="54"/>
      <c r="M5296" s="54"/>
    </row>
    <row r="5297" spans="3:13" s="343" customFormat="1" x14ac:dyDescent="0.3">
      <c r="C5297" s="32"/>
      <c r="J5297" s="54"/>
      <c r="K5297" s="54"/>
      <c r="L5297" s="54"/>
      <c r="M5297" s="54"/>
    </row>
    <row r="5298" spans="3:13" s="343" customFormat="1" x14ac:dyDescent="0.3">
      <c r="C5298" s="32"/>
      <c r="J5298" s="54"/>
      <c r="K5298" s="54"/>
      <c r="L5298" s="54"/>
      <c r="M5298" s="54"/>
    </row>
    <row r="5299" spans="3:13" s="343" customFormat="1" x14ac:dyDescent="0.3">
      <c r="C5299" s="32"/>
      <c r="J5299" s="54"/>
      <c r="K5299" s="54"/>
      <c r="L5299" s="54"/>
      <c r="M5299" s="54"/>
    </row>
    <row r="5300" spans="3:13" s="343" customFormat="1" x14ac:dyDescent="0.3">
      <c r="C5300" s="32"/>
      <c r="J5300" s="54"/>
      <c r="K5300" s="54"/>
      <c r="L5300" s="54"/>
      <c r="M5300" s="54"/>
    </row>
    <row r="5301" spans="3:13" s="343" customFormat="1" x14ac:dyDescent="0.3">
      <c r="C5301" s="32"/>
      <c r="J5301" s="54"/>
      <c r="K5301" s="54"/>
      <c r="L5301" s="54"/>
      <c r="M5301" s="54"/>
    </row>
    <row r="5302" spans="3:13" s="343" customFormat="1" x14ac:dyDescent="0.3">
      <c r="C5302" s="32"/>
      <c r="J5302" s="54"/>
      <c r="K5302" s="54"/>
      <c r="L5302" s="54"/>
      <c r="M5302" s="54"/>
    </row>
    <row r="5303" spans="3:13" s="343" customFormat="1" x14ac:dyDescent="0.3">
      <c r="C5303" s="32"/>
      <c r="J5303" s="54"/>
      <c r="K5303" s="54"/>
      <c r="L5303" s="54"/>
      <c r="M5303" s="54"/>
    </row>
    <row r="5304" spans="3:13" s="343" customFormat="1" x14ac:dyDescent="0.3">
      <c r="C5304" s="32"/>
      <c r="J5304" s="54"/>
      <c r="K5304" s="54"/>
      <c r="L5304" s="54"/>
      <c r="M5304" s="54"/>
    </row>
    <row r="5305" spans="3:13" s="343" customFormat="1" x14ac:dyDescent="0.3">
      <c r="C5305" s="32"/>
      <c r="J5305" s="54"/>
      <c r="K5305" s="54"/>
      <c r="L5305" s="54"/>
      <c r="M5305" s="54"/>
    </row>
    <row r="5306" spans="3:13" s="343" customFormat="1" x14ac:dyDescent="0.3">
      <c r="C5306" s="32"/>
      <c r="J5306" s="54"/>
      <c r="K5306" s="54"/>
      <c r="L5306" s="54"/>
      <c r="M5306" s="54"/>
    </row>
    <row r="5307" spans="3:13" s="343" customFormat="1" x14ac:dyDescent="0.3">
      <c r="C5307" s="32"/>
      <c r="J5307" s="54"/>
      <c r="K5307" s="54"/>
      <c r="L5307" s="54"/>
      <c r="M5307" s="54"/>
    </row>
    <row r="5308" spans="3:13" s="343" customFormat="1" x14ac:dyDescent="0.3">
      <c r="C5308" s="32"/>
      <c r="J5308" s="54"/>
      <c r="K5308" s="54"/>
      <c r="L5308" s="54"/>
      <c r="M5308" s="54"/>
    </row>
    <row r="5309" spans="3:13" s="343" customFormat="1" x14ac:dyDescent="0.3">
      <c r="C5309" s="32"/>
      <c r="J5309" s="54"/>
      <c r="K5309" s="54"/>
      <c r="L5309" s="54"/>
      <c r="M5309" s="54"/>
    </row>
    <row r="5310" spans="3:13" s="343" customFormat="1" x14ac:dyDescent="0.3">
      <c r="C5310" s="32"/>
      <c r="J5310" s="54"/>
      <c r="K5310" s="54"/>
      <c r="L5310" s="54"/>
      <c r="M5310" s="54"/>
    </row>
    <row r="5311" spans="3:13" s="343" customFormat="1" x14ac:dyDescent="0.3">
      <c r="C5311" s="32"/>
      <c r="J5311" s="54"/>
      <c r="K5311" s="54"/>
      <c r="L5311" s="54"/>
      <c r="M5311" s="54"/>
    </row>
    <row r="5312" spans="3:13" s="343" customFormat="1" x14ac:dyDescent="0.3">
      <c r="C5312" s="32"/>
      <c r="J5312" s="54"/>
      <c r="K5312" s="54"/>
      <c r="L5312" s="54"/>
      <c r="M5312" s="54"/>
    </row>
    <row r="5313" spans="3:13" s="343" customFormat="1" x14ac:dyDescent="0.3">
      <c r="C5313" s="32"/>
      <c r="J5313" s="54"/>
      <c r="K5313" s="54"/>
      <c r="L5313" s="54"/>
      <c r="M5313" s="54"/>
    </row>
    <row r="5314" spans="3:13" s="343" customFormat="1" x14ac:dyDescent="0.3">
      <c r="C5314" s="32"/>
      <c r="J5314" s="54"/>
      <c r="K5314" s="54"/>
      <c r="L5314" s="54"/>
      <c r="M5314" s="54"/>
    </row>
    <row r="5315" spans="3:13" s="343" customFormat="1" x14ac:dyDescent="0.3">
      <c r="C5315" s="32"/>
      <c r="J5315" s="54"/>
      <c r="K5315" s="54"/>
      <c r="L5315" s="54"/>
      <c r="M5315" s="54"/>
    </row>
    <row r="5316" spans="3:13" s="343" customFormat="1" x14ac:dyDescent="0.3">
      <c r="C5316" s="32"/>
      <c r="J5316" s="54"/>
      <c r="K5316" s="54"/>
      <c r="L5316" s="54"/>
      <c r="M5316" s="54"/>
    </row>
    <row r="5317" spans="3:13" s="343" customFormat="1" x14ac:dyDescent="0.3">
      <c r="C5317" s="32"/>
      <c r="J5317" s="54"/>
      <c r="K5317" s="54"/>
      <c r="L5317" s="54"/>
      <c r="M5317" s="54"/>
    </row>
    <row r="5318" spans="3:13" s="343" customFormat="1" x14ac:dyDescent="0.3">
      <c r="C5318" s="32"/>
      <c r="J5318" s="54"/>
      <c r="K5318" s="54"/>
      <c r="L5318" s="54"/>
      <c r="M5318" s="54"/>
    </row>
    <row r="5319" spans="3:13" s="343" customFormat="1" x14ac:dyDescent="0.3">
      <c r="C5319" s="32"/>
      <c r="J5319" s="54"/>
      <c r="K5319" s="54"/>
      <c r="L5319" s="54"/>
      <c r="M5319" s="54"/>
    </row>
    <row r="5320" spans="3:13" s="343" customFormat="1" x14ac:dyDescent="0.3">
      <c r="C5320" s="32"/>
      <c r="J5320" s="54"/>
      <c r="K5320" s="54"/>
      <c r="L5320" s="54"/>
      <c r="M5320" s="54"/>
    </row>
    <row r="5321" spans="3:13" s="343" customFormat="1" x14ac:dyDescent="0.3">
      <c r="C5321" s="32"/>
      <c r="J5321" s="54"/>
      <c r="K5321" s="54"/>
      <c r="L5321" s="54"/>
      <c r="M5321" s="54"/>
    </row>
    <row r="5322" spans="3:13" s="343" customFormat="1" x14ac:dyDescent="0.3">
      <c r="C5322" s="32"/>
      <c r="J5322" s="54"/>
      <c r="K5322" s="54"/>
      <c r="L5322" s="54"/>
      <c r="M5322" s="54"/>
    </row>
    <row r="5323" spans="3:13" s="343" customFormat="1" x14ac:dyDescent="0.3">
      <c r="C5323" s="32"/>
      <c r="J5323" s="54"/>
      <c r="K5323" s="54"/>
      <c r="L5323" s="54"/>
      <c r="M5323" s="54"/>
    </row>
    <row r="5324" spans="3:13" s="343" customFormat="1" x14ac:dyDescent="0.3">
      <c r="C5324" s="32"/>
      <c r="J5324" s="54"/>
      <c r="K5324" s="54"/>
      <c r="L5324" s="54"/>
      <c r="M5324" s="54"/>
    </row>
    <row r="5325" spans="3:13" s="343" customFormat="1" x14ac:dyDescent="0.3">
      <c r="C5325" s="32"/>
      <c r="J5325" s="54"/>
      <c r="K5325" s="54"/>
      <c r="L5325" s="54"/>
      <c r="M5325" s="54"/>
    </row>
    <row r="5326" spans="3:13" s="343" customFormat="1" x14ac:dyDescent="0.3">
      <c r="C5326" s="32"/>
      <c r="J5326" s="54"/>
      <c r="K5326" s="54"/>
      <c r="L5326" s="54"/>
      <c r="M5326" s="54"/>
    </row>
    <row r="5327" spans="3:13" s="343" customFormat="1" x14ac:dyDescent="0.3">
      <c r="C5327" s="32"/>
      <c r="J5327" s="54"/>
      <c r="K5327" s="54"/>
      <c r="L5327" s="54"/>
      <c r="M5327" s="54"/>
    </row>
    <row r="5328" spans="3:13" s="343" customFormat="1" x14ac:dyDescent="0.3">
      <c r="C5328" s="32"/>
      <c r="J5328" s="54"/>
      <c r="K5328" s="54"/>
      <c r="L5328" s="54"/>
      <c r="M5328" s="54"/>
    </row>
    <row r="5329" spans="3:13" s="343" customFormat="1" x14ac:dyDescent="0.3">
      <c r="C5329" s="32"/>
      <c r="J5329" s="54"/>
      <c r="K5329" s="54"/>
      <c r="L5329" s="54"/>
      <c r="M5329" s="54"/>
    </row>
    <row r="5330" spans="3:13" s="343" customFormat="1" x14ac:dyDescent="0.3">
      <c r="C5330" s="32"/>
      <c r="J5330" s="54"/>
      <c r="K5330" s="54"/>
      <c r="L5330" s="54"/>
      <c r="M5330" s="54"/>
    </row>
    <row r="5331" spans="3:13" s="343" customFormat="1" x14ac:dyDescent="0.3">
      <c r="C5331" s="32"/>
      <c r="J5331" s="54"/>
      <c r="K5331" s="54"/>
      <c r="L5331" s="54"/>
      <c r="M5331" s="54"/>
    </row>
    <row r="5332" spans="3:13" s="343" customFormat="1" x14ac:dyDescent="0.3">
      <c r="C5332" s="32"/>
      <c r="J5332" s="54"/>
      <c r="K5332" s="54"/>
      <c r="L5332" s="54"/>
      <c r="M5332" s="54"/>
    </row>
    <row r="5333" spans="3:13" s="343" customFormat="1" x14ac:dyDescent="0.3">
      <c r="C5333" s="32"/>
      <c r="J5333" s="54"/>
      <c r="K5333" s="54"/>
      <c r="L5333" s="54"/>
      <c r="M5333" s="54"/>
    </row>
    <row r="5334" spans="3:13" s="343" customFormat="1" x14ac:dyDescent="0.3">
      <c r="C5334" s="32"/>
      <c r="J5334" s="54"/>
      <c r="K5334" s="54"/>
      <c r="L5334" s="54"/>
      <c r="M5334" s="54"/>
    </row>
    <row r="5335" spans="3:13" s="343" customFormat="1" x14ac:dyDescent="0.3">
      <c r="C5335" s="32"/>
      <c r="J5335" s="54"/>
      <c r="K5335" s="54"/>
      <c r="L5335" s="54"/>
      <c r="M5335" s="54"/>
    </row>
    <row r="5336" spans="3:13" s="343" customFormat="1" x14ac:dyDescent="0.3">
      <c r="C5336" s="32"/>
      <c r="J5336" s="54"/>
      <c r="K5336" s="54"/>
      <c r="L5336" s="54"/>
      <c r="M5336" s="54"/>
    </row>
    <row r="5337" spans="3:13" s="343" customFormat="1" x14ac:dyDescent="0.3">
      <c r="C5337" s="32"/>
      <c r="J5337" s="54"/>
      <c r="K5337" s="54"/>
      <c r="L5337" s="54"/>
      <c r="M5337" s="54"/>
    </row>
    <row r="5338" spans="3:13" s="343" customFormat="1" x14ac:dyDescent="0.3">
      <c r="C5338" s="32"/>
      <c r="J5338" s="54"/>
      <c r="K5338" s="54"/>
      <c r="L5338" s="54"/>
      <c r="M5338" s="54"/>
    </row>
    <row r="5339" spans="3:13" s="343" customFormat="1" x14ac:dyDescent="0.3">
      <c r="C5339" s="32"/>
      <c r="J5339" s="54"/>
      <c r="K5339" s="54"/>
      <c r="L5339" s="54"/>
      <c r="M5339" s="54"/>
    </row>
    <row r="5340" spans="3:13" s="343" customFormat="1" x14ac:dyDescent="0.3">
      <c r="C5340" s="32"/>
      <c r="J5340" s="54"/>
      <c r="K5340" s="54"/>
      <c r="L5340" s="54"/>
      <c r="M5340" s="54"/>
    </row>
    <row r="5341" spans="3:13" s="343" customFormat="1" x14ac:dyDescent="0.3">
      <c r="C5341" s="32"/>
      <c r="J5341" s="54"/>
      <c r="K5341" s="54"/>
      <c r="L5341" s="54"/>
      <c r="M5341" s="54"/>
    </row>
    <row r="5342" spans="3:13" s="343" customFormat="1" x14ac:dyDescent="0.3">
      <c r="C5342" s="32"/>
      <c r="J5342" s="54"/>
      <c r="K5342" s="54"/>
      <c r="L5342" s="54"/>
      <c r="M5342" s="54"/>
    </row>
    <row r="5343" spans="3:13" s="343" customFormat="1" x14ac:dyDescent="0.3">
      <c r="C5343" s="32"/>
      <c r="J5343" s="54"/>
      <c r="K5343" s="54"/>
      <c r="L5343" s="54"/>
      <c r="M5343" s="54"/>
    </row>
    <row r="5344" spans="3:13" s="343" customFormat="1" x14ac:dyDescent="0.3">
      <c r="C5344" s="32"/>
      <c r="J5344" s="54"/>
      <c r="K5344" s="54"/>
      <c r="L5344" s="54"/>
      <c r="M5344" s="54"/>
    </row>
    <row r="5345" spans="3:13" s="343" customFormat="1" x14ac:dyDescent="0.3">
      <c r="C5345" s="32"/>
      <c r="J5345" s="54"/>
      <c r="K5345" s="54"/>
      <c r="L5345" s="54"/>
      <c r="M5345" s="54"/>
    </row>
    <row r="5346" spans="3:13" s="343" customFormat="1" x14ac:dyDescent="0.3">
      <c r="C5346" s="32"/>
      <c r="J5346" s="54"/>
      <c r="K5346" s="54"/>
      <c r="L5346" s="54"/>
      <c r="M5346" s="54"/>
    </row>
    <row r="5347" spans="3:13" s="343" customFormat="1" x14ac:dyDescent="0.3">
      <c r="C5347" s="32"/>
      <c r="J5347" s="54"/>
      <c r="K5347" s="54"/>
      <c r="L5347" s="54"/>
      <c r="M5347" s="54"/>
    </row>
    <row r="5348" spans="3:13" s="343" customFormat="1" x14ac:dyDescent="0.3">
      <c r="C5348" s="32"/>
      <c r="J5348" s="54"/>
      <c r="K5348" s="54"/>
      <c r="L5348" s="54"/>
      <c r="M5348" s="54"/>
    </row>
    <row r="5349" spans="3:13" s="343" customFormat="1" x14ac:dyDescent="0.3">
      <c r="C5349" s="32"/>
      <c r="J5349" s="54"/>
      <c r="K5349" s="54"/>
      <c r="L5349" s="54"/>
      <c r="M5349" s="54"/>
    </row>
    <row r="5350" spans="3:13" s="343" customFormat="1" x14ac:dyDescent="0.3">
      <c r="C5350" s="32"/>
      <c r="J5350" s="54"/>
      <c r="K5350" s="54"/>
      <c r="L5350" s="54"/>
      <c r="M5350" s="54"/>
    </row>
    <row r="5351" spans="3:13" s="343" customFormat="1" x14ac:dyDescent="0.3">
      <c r="C5351" s="32"/>
      <c r="J5351" s="54"/>
      <c r="K5351" s="54"/>
      <c r="L5351" s="54"/>
      <c r="M5351" s="54"/>
    </row>
    <row r="5352" spans="3:13" s="343" customFormat="1" x14ac:dyDescent="0.3">
      <c r="C5352" s="32"/>
      <c r="J5352" s="54"/>
      <c r="K5352" s="54"/>
      <c r="L5352" s="54"/>
      <c r="M5352" s="54"/>
    </row>
    <row r="5353" spans="3:13" s="343" customFormat="1" x14ac:dyDescent="0.3">
      <c r="C5353" s="32"/>
      <c r="J5353" s="54"/>
      <c r="K5353" s="54"/>
      <c r="L5353" s="54"/>
      <c r="M5353" s="54"/>
    </row>
    <row r="5354" spans="3:13" s="343" customFormat="1" x14ac:dyDescent="0.3">
      <c r="C5354" s="32"/>
      <c r="J5354" s="54"/>
      <c r="K5354" s="54"/>
      <c r="L5354" s="54"/>
      <c r="M5354" s="54"/>
    </row>
    <row r="5355" spans="3:13" s="343" customFormat="1" x14ac:dyDescent="0.3">
      <c r="C5355" s="32"/>
      <c r="J5355" s="54"/>
      <c r="K5355" s="54"/>
      <c r="L5355" s="54"/>
      <c r="M5355" s="54"/>
    </row>
    <row r="5356" spans="3:13" s="343" customFormat="1" x14ac:dyDescent="0.3">
      <c r="C5356" s="32"/>
      <c r="J5356" s="54"/>
      <c r="K5356" s="54"/>
      <c r="L5356" s="54"/>
      <c r="M5356" s="54"/>
    </row>
    <row r="5357" spans="3:13" s="343" customFormat="1" x14ac:dyDescent="0.3">
      <c r="C5357" s="32"/>
      <c r="J5357" s="54"/>
      <c r="K5357" s="54"/>
      <c r="L5357" s="54"/>
      <c r="M5357" s="54"/>
    </row>
    <row r="5358" spans="3:13" s="343" customFormat="1" x14ac:dyDescent="0.3">
      <c r="C5358" s="32"/>
      <c r="J5358" s="54"/>
      <c r="K5358" s="54"/>
      <c r="L5358" s="54"/>
      <c r="M5358" s="54"/>
    </row>
    <row r="5359" spans="3:13" s="343" customFormat="1" x14ac:dyDescent="0.3">
      <c r="C5359" s="32"/>
      <c r="J5359" s="54"/>
      <c r="K5359" s="54"/>
      <c r="L5359" s="54"/>
      <c r="M5359" s="54"/>
    </row>
    <row r="5360" spans="3:13" s="343" customFormat="1" x14ac:dyDescent="0.3">
      <c r="C5360" s="32"/>
      <c r="J5360" s="54"/>
      <c r="K5360" s="54"/>
      <c r="L5360" s="54"/>
      <c r="M5360" s="54"/>
    </row>
    <row r="5361" spans="3:13" s="343" customFormat="1" x14ac:dyDescent="0.3">
      <c r="C5361" s="32"/>
      <c r="J5361" s="54"/>
      <c r="K5361" s="54"/>
      <c r="L5361" s="54"/>
      <c r="M5361" s="54"/>
    </row>
    <row r="5362" spans="3:13" s="343" customFormat="1" x14ac:dyDescent="0.3">
      <c r="C5362" s="32"/>
      <c r="J5362" s="54"/>
      <c r="K5362" s="54"/>
      <c r="L5362" s="54"/>
      <c r="M5362" s="54"/>
    </row>
    <row r="5363" spans="3:13" s="343" customFormat="1" x14ac:dyDescent="0.3">
      <c r="C5363" s="32"/>
      <c r="J5363" s="54"/>
      <c r="K5363" s="54"/>
      <c r="L5363" s="54"/>
      <c r="M5363" s="54"/>
    </row>
    <row r="5364" spans="3:13" s="343" customFormat="1" x14ac:dyDescent="0.3">
      <c r="C5364" s="32"/>
      <c r="J5364" s="54"/>
      <c r="K5364" s="54"/>
      <c r="L5364" s="54"/>
      <c r="M5364" s="54"/>
    </row>
    <row r="5365" spans="3:13" s="343" customFormat="1" x14ac:dyDescent="0.3">
      <c r="C5365" s="32"/>
      <c r="J5365" s="54"/>
      <c r="K5365" s="54"/>
      <c r="L5365" s="54"/>
      <c r="M5365" s="54"/>
    </row>
    <row r="5366" spans="3:13" s="343" customFormat="1" x14ac:dyDescent="0.3">
      <c r="C5366" s="32"/>
      <c r="J5366" s="54"/>
      <c r="K5366" s="54"/>
      <c r="L5366" s="54"/>
      <c r="M5366" s="54"/>
    </row>
    <row r="5367" spans="3:13" s="343" customFormat="1" x14ac:dyDescent="0.3">
      <c r="C5367" s="32"/>
      <c r="J5367" s="54"/>
      <c r="K5367" s="54"/>
      <c r="L5367" s="54"/>
      <c r="M5367" s="54"/>
    </row>
    <row r="5368" spans="3:13" s="343" customFormat="1" x14ac:dyDescent="0.3">
      <c r="C5368" s="32"/>
      <c r="J5368" s="54"/>
      <c r="K5368" s="54"/>
      <c r="L5368" s="54"/>
      <c r="M5368" s="54"/>
    </row>
    <row r="5369" spans="3:13" s="343" customFormat="1" x14ac:dyDescent="0.3">
      <c r="C5369" s="32"/>
      <c r="J5369" s="54"/>
      <c r="K5369" s="54"/>
      <c r="L5369" s="54"/>
      <c r="M5369" s="54"/>
    </row>
    <row r="5370" spans="3:13" s="343" customFormat="1" x14ac:dyDescent="0.3">
      <c r="C5370" s="32"/>
      <c r="J5370" s="54"/>
      <c r="K5370" s="54"/>
      <c r="L5370" s="54"/>
      <c r="M5370" s="54"/>
    </row>
    <row r="5371" spans="3:13" s="343" customFormat="1" x14ac:dyDescent="0.3">
      <c r="C5371" s="32"/>
      <c r="J5371" s="54"/>
      <c r="K5371" s="54"/>
      <c r="L5371" s="54"/>
      <c r="M5371" s="54"/>
    </row>
    <row r="5372" spans="3:13" s="343" customFormat="1" x14ac:dyDescent="0.3">
      <c r="C5372" s="32"/>
      <c r="J5372" s="54"/>
      <c r="K5372" s="54"/>
      <c r="L5372" s="54"/>
      <c r="M5372" s="54"/>
    </row>
    <row r="5373" spans="3:13" s="343" customFormat="1" x14ac:dyDescent="0.3">
      <c r="C5373" s="32"/>
      <c r="J5373" s="54"/>
      <c r="K5373" s="54"/>
      <c r="L5373" s="54"/>
      <c r="M5373" s="54"/>
    </row>
    <row r="5374" spans="3:13" s="343" customFormat="1" x14ac:dyDescent="0.3">
      <c r="C5374" s="32"/>
      <c r="J5374" s="54"/>
      <c r="K5374" s="54"/>
      <c r="L5374" s="54"/>
      <c r="M5374" s="54"/>
    </row>
    <row r="5375" spans="3:13" s="343" customFormat="1" x14ac:dyDescent="0.3">
      <c r="C5375" s="32"/>
      <c r="J5375" s="54"/>
      <c r="K5375" s="54"/>
      <c r="L5375" s="54"/>
      <c r="M5375" s="54"/>
    </row>
    <row r="5376" spans="3:13" s="343" customFormat="1" x14ac:dyDescent="0.3">
      <c r="C5376" s="32"/>
      <c r="J5376" s="54"/>
      <c r="K5376" s="54"/>
      <c r="L5376" s="54"/>
      <c r="M5376" s="54"/>
    </row>
    <row r="5377" spans="3:13" s="343" customFormat="1" x14ac:dyDescent="0.3">
      <c r="C5377" s="32"/>
      <c r="J5377" s="54"/>
      <c r="K5377" s="54"/>
      <c r="L5377" s="54"/>
      <c r="M5377" s="54"/>
    </row>
    <row r="5378" spans="3:13" s="343" customFormat="1" x14ac:dyDescent="0.3">
      <c r="C5378" s="32"/>
      <c r="J5378" s="54"/>
      <c r="K5378" s="54"/>
      <c r="L5378" s="54"/>
      <c r="M5378" s="54"/>
    </row>
    <row r="5379" spans="3:13" s="343" customFormat="1" x14ac:dyDescent="0.3">
      <c r="C5379" s="32"/>
      <c r="J5379" s="54"/>
      <c r="K5379" s="54"/>
      <c r="L5379" s="54"/>
      <c r="M5379" s="54"/>
    </row>
    <row r="5380" spans="3:13" s="343" customFormat="1" x14ac:dyDescent="0.3">
      <c r="C5380" s="32"/>
      <c r="J5380" s="54"/>
      <c r="K5380" s="54"/>
      <c r="L5380" s="54"/>
      <c r="M5380" s="54"/>
    </row>
    <row r="5381" spans="3:13" s="343" customFormat="1" x14ac:dyDescent="0.3">
      <c r="C5381" s="32"/>
      <c r="J5381" s="54"/>
      <c r="K5381" s="54"/>
      <c r="L5381" s="54"/>
      <c r="M5381" s="54"/>
    </row>
    <row r="5382" spans="3:13" s="343" customFormat="1" x14ac:dyDescent="0.3">
      <c r="C5382" s="32"/>
      <c r="J5382" s="54"/>
      <c r="K5382" s="54"/>
      <c r="L5382" s="54"/>
      <c r="M5382" s="54"/>
    </row>
    <row r="5383" spans="3:13" s="343" customFormat="1" x14ac:dyDescent="0.3">
      <c r="C5383" s="32"/>
      <c r="J5383" s="54"/>
      <c r="K5383" s="54"/>
      <c r="L5383" s="54"/>
      <c r="M5383" s="54"/>
    </row>
    <row r="5384" spans="3:13" s="343" customFormat="1" x14ac:dyDescent="0.3">
      <c r="C5384" s="32"/>
      <c r="J5384" s="54"/>
      <c r="K5384" s="54"/>
      <c r="L5384" s="54"/>
      <c r="M5384" s="54"/>
    </row>
    <row r="5385" spans="3:13" s="343" customFormat="1" x14ac:dyDescent="0.3">
      <c r="C5385" s="32"/>
      <c r="J5385" s="54"/>
      <c r="K5385" s="54"/>
      <c r="L5385" s="54"/>
      <c r="M5385" s="54"/>
    </row>
    <row r="5386" spans="3:13" s="343" customFormat="1" x14ac:dyDescent="0.3">
      <c r="C5386" s="32"/>
      <c r="J5386" s="54"/>
      <c r="K5386" s="54"/>
      <c r="L5386" s="54"/>
      <c r="M5386" s="54"/>
    </row>
    <row r="5387" spans="3:13" s="343" customFormat="1" x14ac:dyDescent="0.3">
      <c r="C5387" s="32"/>
      <c r="J5387" s="54"/>
      <c r="K5387" s="54"/>
      <c r="L5387" s="54"/>
      <c r="M5387" s="54"/>
    </row>
    <row r="5388" spans="3:13" s="343" customFormat="1" x14ac:dyDescent="0.3">
      <c r="C5388" s="32"/>
      <c r="J5388" s="54"/>
      <c r="K5388" s="54"/>
      <c r="L5388" s="54"/>
      <c r="M5388" s="54"/>
    </row>
    <row r="5389" spans="3:13" s="343" customFormat="1" x14ac:dyDescent="0.3">
      <c r="C5389" s="32"/>
      <c r="J5389" s="54"/>
      <c r="K5389" s="54"/>
      <c r="L5389" s="54"/>
      <c r="M5389" s="54"/>
    </row>
    <row r="5390" spans="3:13" s="343" customFormat="1" x14ac:dyDescent="0.3">
      <c r="C5390" s="32"/>
      <c r="J5390" s="54"/>
      <c r="K5390" s="54"/>
      <c r="L5390" s="54"/>
      <c r="M5390" s="54"/>
    </row>
    <row r="5391" spans="3:13" s="343" customFormat="1" x14ac:dyDescent="0.3">
      <c r="C5391" s="32"/>
      <c r="J5391" s="54"/>
      <c r="K5391" s="54"/>
      <c r="L5391" s="54"/>
      <c r="M5391" s="54"/>
    </row>
    <row r="5392" spans="3:13" s="343" customFormat="1" x14ac:dyDescent="0.3">
      <c r="C5392" s="32"/>
      <c r="J5392" s="54"/>
      <c r="K5392" s="54"/>
      <c r="L5392" s="54"/>
      <c r="M5392" s="54"/>
    </row>
    <row r="5393" spans="3:13" s="343" customFormat="1" x14ac:dyDescent="0.3">
      <c r="C5393" s="32"/>
      <c r="J5393" s="54"/>
      <c r="K5393" s="54"/>
      <c r="L5393" s="54"/>
      <c r="M5393" s="54"/>
    </row>
    <row r="5394" spans="3:13" s="343" customFormat="1" x14ac:dyDescent="0.3">
      <c r="C5394" s="32"/>
      <c r="J5394" s="54"/>
      <c r="K5394" s="54"/>
      <c r="L5394" s="54"/>
      <c r="M5394" s="54"/>
    </row>
    <row r="5395" spans="3:13" s="343" customFormat="1" x14ac:dyDescent="0.3">
      <c r="C5395" s="32"/>
      <c r="J5395" s="54"/>
      <c r="K5395" s="54"/>
      <c r="L5395" s="54"/>
      <c r="M5395" s="54"/>
    </row>
    <row r="5396" spans="3:13" s="343" customFormat="1" x14ac:dyDescent="0.3">
      <c r="C5396" s="32"/>
      <c r="J5396" s="54"/>
      <c r="K5396" s="54"/>
      <c r="L5396" s="54"/>
      <c r="M5396" s="54"/>
    </row>
    <row r="5397" spans="3:13" s="343" customFormat="1" x14ac:dyDescent="0.3">
      <c r="C5397" s="32"/>
      <c r="J5397" s="54"/>
      <c r="K5397" s="54"/>
      <c r="L5397" s="54"/>
      <c r="M5397" s="54"/>
    </row>
    <row r="5398" spans="3:13" s="343" customFormat="1" x14ac:dyDescent="0.3">
      <c r="C5398" s="32"/>
      <c r="J5398" s="54"/>
      <c r="K5398" s="54"/>
      <c r="L5398" s="54"/>
      <c r="M5398" s="54"/>
    </row>
    <row r="5399" spans="3:13" s="343" customFormat="1" x14ac:dyDescent="0.3">
      <c r="C5399" s="32"/>
      <c r="J5399" s="54"/>
      <c r="K5399" s="54"/>
      <c r="L5399" s="54"/>
      <c r="M5399" s="54"/>
    </row>
    <row r="5400" spans="3:13" s="343" customFormat="1" x14ac:dyDescent="0.3">
      <c r="C5400" s="32"/>
      <c r="J5400" s="54"/>
      <c r="K5400" s="54"/>
      <c r="L5400" s="54"/>
      <c r="M5400" s="54"/>
    </row>
    <row r="5401" spans="3:13" s="343" customFormat="1" x14ac:dyDescent="0.3">
      <c r="C5401" s="32"/>
      <c r="J5401" s="54"/>
      <c r="K5401" s="54"/>
      <c r="L5401" s="54"/>
      <c r="M5401" s="54"/>
    </row>
    <row r="5402" spans="3:13" s="343" customFormat="1" x14ac:dyDescent="0.3">
      <c r="C5402" s="32"/>
      <c r="J5402" s="54"/>
      <c r="K5402" s="54"/>
      <c r="L5402" s="54"/>
      <c r="M5402" s="54"/>
    </row>
    <row r="5403" spans="3:13" s="343" customFormat="1" x14ac:dyDescent="0.3">
      <c r="C5403" s="32"/>
      <c r="J5403" s="54"/>
      <c r="K5403" s="54"/>
      <c r="L5403" s="54"/>
      <c r="M5403" s="54"/>
    </row>
    <row r="5404" spans="3:13" s="343" customFormat="1" x14ac:dyDescent="0.3">
      <c r="C5404" s="32"/>
      <c r="J5404" s="54"/>
      <c r="K5404" s="54"/>
      <c r="L5404" s="54"/>
      <c r="M5404" s="54"/>
    </row>
    <row r="5405" spans="3:13" s="343" customFormat="1" x14ac:dyDescent="0.3">
      <c r="C5405" s="32"/>
      <c r="J5405" s="54"/>
      <c r="K5405" s="54"/>
      <c r="L5405" s="54"/>
      <c r="M5405" s="54"/>
    </row>
    <row r="5406" spans="3:13" s="343" customFormat="1" x14ac:dyDescent="0.3">
      <c r="C5406" s="32"/>
      <c r="J5406" s="54"/>
      <c r="K5406" s="54"/>
      <c r="L5406" s="54"/>
      <c r="M5406" s="54"/>
    </row>
    <row r="5407" spans="3:13" s="343" customFormat="1" x14ac:dyDescent="0.3">
      <c r="C5407" s="32"/>
      <c r="J5407" s="54"/>
      <c r="K5407" s="54"/>
      <c r="L5407" s="54"/>
      <c r="M5407" s="54"/>
    </row>
    <row r="5408" spans="3:13" s="343" customFormat="1" x14ac:dyDescent="0.3">
      <c r="C5408" s="32"/>
      <c r="J5408" s="54"/>
      <c r="K5408" s="54"/>
      <c r="L5408" s="54"/>
      <c r="M5408" s="54"/>
    </row>
    <row r="5409" spans="3:13" s="343" customFormat="1" x14ac:dyDescent="0.3">
      <c r="C5409" s="32"/>
      <c r="J5409" s="54"/>
      <c r="K5409" s="54"/>
      <c r="L5409" s="54"/>
      <c r="M5409" s="54"/>
    </row>
    <row r="5410" spans="3:13" s="343" customFormat="1" x14ac:dyDescent="0.3">
      <c r="C5410" s="32"/>
      <c r="J5410" s="54"/>
      <c r="K5410" s="54"/>
      <c r="L5410" s="54"/>
      <c r="M5410" s="54"/>
    </row>
    <row r="5411" spans="3:13" s="343" customFormat="1" x14ac:dyDescent="0.3">
      <c r="C5411" s="32"/>
      <c r="J5411" s="54"/>
      <c r="K5411" s="54"/>
      <c r="L5411" s="54"/>
      <c r="M5411" s="54"/>
    </row>
    <row r="5412" spans="3:13" s="343" customFormat="1" x14ac:dyDescent="0.3">
      <c r="C5412" s="32"/>
      <c r="J5412" s="54"/>
      <c r="K5412" s="54"/>
      <c r="L5412" s="54"/>
      <c r="M5412" s="54"/>
    </row>
    <row r="5413" spans="3:13" s="343" customFormat="1" x14ac:dyDescent="0.3">
      <c r="C5413" s="32"/>
      <c r="J5413" s="54"/>
      <c r="K5413" s="54"/>
      <c r="L5413" s="54"/>
      <c r="M5413" s="54"/>
    </row>
    <row r="5414" spans="3:13" s="343" customFormat="1" x14ac:dyDescent="0.3">
      <c r="C5414" s="32"/>
      <c r="J5414" s="54"/>
      <c r="K5414" s="54"/>
      <c r="L5414" s="54"/>
      <c r="M5414" s="54"/>
    </row>
    <row r="5415" spans="3:13" s="343" customFormat="1" x14ac:dyDescent="0.3">
      <c r="C5415" s="32"/>
      <c r="J5415" s="54"/>
      <c r="K5415" s="54"/>
      <c r="L5415" s="54"/>
      <c r="M5415" s="54"/>
    </row>
    <row r="5416" spans="3:13" s="343" customFormat="1" x14ac:dyDescent="0.3">
      <c r="C5416" s="32"/>
      <c r="J5416" s="54"/>
      <c r="K5416" s="54"/>
      <c r="L5416" s="54"/>
      <c r="M5416" s="54"/>
    </row>
    <row r="5417" spans="3:13" s="343" customFormat="1" x14ac:dyDescent="0.3">
      <c r="C5417" s="32"/>
      <c r="J5417" s="54"/>
      <c r="K5417" s="54"/>
      <c r="L5417" s="54"/>
      <c r="M5417" s="54"/>
    </row>
    <row r="5418" spans="3:13" s="343" customFormat="1" x14ac:dyDescent="0.3">
      <c r="C5418" s="32"/>
      <c r="J5418" s="54"/>
      <c r="K5418" s="54"/>
      <c r="L5418" s="54"/>
      <c r="M5418" s="54"/>
    </row>
    <row r="5419" spans="3:13" s="343" customFormat="1" x14ac:dyDescent="0.3">
      <c r="C5419" s="32"/>
      <c r="J5419" s="54"/>
      <c r="K5419" s="54"/>
      <c r="L5419" s="54"/>
      <c r="M5419" s="54"/>
    </row>
    <row r="5420" spans="3:13" s="343" customFormat="1" x14ac:dyDescent="0.3">
      <c r="C5420" s="32"/>
      <c r="J5420" s="54"/>
      <c r="K5420" s="54"/>
      <c r="L5420" s="54"/>
      <c r="M5420" s="54"/>
    </row>
    <row r="5421" spans="3:13" s="343" customFormat="1" x14ac:dyDescent="0.3">
      <c r="C5421" s="32"/>
      <c r="J5421" s="54"/>
      <c r="K5421" s="54"/>
      <c r="L5421" s="54"/>
      <c r="M5421" s="54"/>
    </row>
    <row r="5422" spans="3:13" s="343" customFormat="1" x14ac:dyDescent="0.3">
      <c r="C5422" s="32"/>
      <c r="J5422" s="54"/>
      <c r="K5422" s="54"/>
      <c r="L5422" s="54"/>
      <c r="M5422" s="54"/>
    </row>
    <row r="5423" spans="3:13" s="343" customFormat="1" x14ac:dyDescent="0.3">
      <c r="C5423" s="32"/>
      <c r="J5423" s="54"/>
      <c r="K5423" s="54"/>
      <c r="L5423" s="54"/>
      <c r="M5423" s="54"/>
    </row>
    <row r="5424" spans="3:13" s="343" customFormat="1" x14ac:dyDescent="0.3">
      <c r="C5424" s="32"/>
      <c r="J5424" s="54"/>
      <c r="K5424" s="54"/>
      <c r="L5424" s="54"/>
      <c r="M5424" s="54"/>
    </row>
    <row r="5425" spans="3:13" s="343" customFormat="1" x14ac:dyDescent="0.3">
      <c r="C5425" s="32"/>
      <c r="J5425" s="54"/>
      <c r="K5425" s="54"/>
      <c r="L5425" s="54"/>
      <c r="M5425" s="54"/>
    </row>
    <row r="5426" spans="3:13" s="343" customFormat="1" x14ac:dyDescent="0.3">
      <c r="C5426" s="32"/>
      <c r="J5426" s="54"/>
      <c r="K5426" s="54"/>
      <c r="L5426" s="54"/>
      <c r="M5426" s="54"/>
    </row>
    <row r="5427" spans="3:13" s="343" customFormat="1" x14ac:dyDescent="0.3">
      <c r="C5427" s="32"/>
      <c r="J5427" s="54"/>
      <c r="K5427" s="54"/>
      <c r="L5427" s="54"/>
      <c r="M5427" s="54"/>
    </row>
    <row r="5428" spans="3:13" s="343" customFormat="1" x14ac:dyDescent="0.3">
      <c r="C5428" s="32"/>
      <c r="J5428" s="54"/>
      <c r="K5428" s="54"/>
      <c r="L5428" s="54"/>
      <c r="M5428" s="54"/>
    </row>
    <row r="5429" spans="3:13" s="343" customFormat="1" x14ac:dyDescent="0.3">
      <c r="C5429" s="32"/>
      <c r="J5429" s="54"/>
      <c r="K5429" s="54"/>
      <c r="L5429" s="54"/>
      <c r="M5429" s="54"/>
    </row>
    <row r="5430" spans="3:13" s="343" customFormat="1" x14ac:dyDescent="0.3">
      <c r="C5430" s="32"/>
      <c r="J5430" s="54"/>
      <c r="K5430" s="54"/>
      <c r="L5430" s="54"/>
      <c r="M5430" s="54"/>
    </row>
    <row r="5431" spans="3:13" s="343" customFormat="1" x14ac:dyDescent="0.3">
      <c r="C5431" s="32"/>
      <c r="J5431" s="54"/>
      <c r="K5431" s="54"/>
      <c r="L5431" s="54"/>
      <c r="M5431" s="54"/>
    </row>
    <row r="5432" spans="3:13" s="343" customFormat="1" x14ac:dyDescent="0.3">
      <c r="C5432" s="32"/>
      <c r="J5432" s="54"/>
      <c r="K5432" s="54"/>
      <c r="L5432" s="54"/>
      <c r="M5432" s="54"/>
    </row>
    <row r="5433" spans="3:13" s="343" customFormat="1" x14ac:dyDescent="0.3">
      <c r="C5433" s="32"/>
      <c r="J5433" s="54"/>
      <c r="K5433" s="54"/>
      <c r="L5433" s="54"/>
      <c r="M5433" s="54"/>
    </row>
    <row r="5434" spans="3:13" s="343" customFormat="1" x14ac:dyDescent="0.3">
      <c r="C5434" s="32"/>
      <c r="J5434" s="54"/>
      <c r="K5434" s="54"/>
      <c r="L5434" s="54"/>
      <c r="M5434" s="54"/>
    </row>
    <row r="5435" spans="3:13" s="343" customFormat="1" x14ac:dyDescent="0.3">
      <c r="C5435" s="32"/>
      <c r="J5435" s="54"/>
      <c r="K5435" s="54"/>
      <c r="L5435" s="54"/>
      <c r="M5435" s="54"/>
    </row>
    <row r="5436" spans="3:13" s="343" customFormat="1" x14ac:dyDescent="0.3">
      <c r="C5436" s="32"/>
      <c r="J5436" s="54"/>
      <c r="K5436" s="54"/>
      <c r="L5436" s="54"/>
      <c r="M5436" s="54"/>
    </row>
    <row r="5437" spans="3:13" s="343" customFormat="1" x14ac:dyDescent="0.3">
      <c r="C5437" s="32"/>
      <c r="J5437" s="54"/>
      <c r="K5437" s="54"/>
      <c r="L5437" s="54"/>
      <c r="M5437" s="54"/>
    </row>
    <row r="5438" spans="3:13" s="343" customFormat="1" x14ac:dyDescent="0.3">
      <c r="C5438" s="32"/>
      <c r="J5438" s="54"/>
      <c r="K5438" s="54"/>
      <c r="L5438" s="54"/>
      <c r="M5438" s="54"/>
    </row>
    <row r="5439" spans="3:13" s="343" customFormat="1" x14ac:dyDescent="0.3">
      <c r="C5439" s="32"/>
      <c r="J5439" s="54"/>
      <c r="K5439" s="54"/>
      <c r="L5439" s="54"/>
      <c r="M5439" s="54"/>
    </row>
    <row r="5440" spans="3:13" s="343" customFormat="1" x14ac:dyDescent="0.3">
      <c r="C5440" s="32"/>
      <c r="J5440" s="54"/>
      <c r="K5440" s="54"/>
      <c r="L5440" s="54"/>
      <c r="M5440" s="54"/>
    </row>
    <row r="5441" spans="3:13" s="343" customFormat="1" x14ac:dyDescent="0.3">
      <c r="C5441" s="32"/>
      <c r="J5441" s="54"/>
      <c r="K5441" s="54"/>
      <c r="L5441" s="54"/>
      <c r="M5441" s="54"/>
    </row>
    <row r="5442" spans="3:13" s="343" customFormat="1" x14ac:dyDescent="0.3">
      <c r="C5442" s="32"/>
      <c r="J5442" s="54"/>
      <c r="K5442" s="54"/>
      <c r="L5442" s="54"/>
      <c r="M5442" s="54"/>
    </row>
    <row r="5443" spans="3:13" s="343" customFormat="1" x14ac:dyDescent="0.3">
      <c r="C5443" s="32"/>
      <c r="J5443" s="54"/>
      <c r="K5443" s="54"/>
      <c r="L5443" s="54"/>
      <c r="M5443" s="54"/>
    </row>
    <row r="5444" spans="3:13" s="343" customFormat="1" x14ac:dyDescent="0.3">
      <c r="C5444" s="32"/>
      <c r="J5444" s="54"/>
      <c r="K5444" s="54"/>
      <c r="L5444" s="54"/>
      <c r="M5444" s="54"/>
    </row>
    <row r="5445" spans="3:13" s="343" customFormat="1" x14ac:dyDescent="0.3">
      <c r="C5445" s="32"/>
      <c r="J5445" s="54"/>
      <c r="K5445" s="54"/>
      <c r="L5445" s="54"/>
      <c r="M5445" s="54"/>
    </row>
    <row r="5446" spans="3:13" s="343" customFormat="1" x14ac:dyDescent="0.3">
      <c r="C5446" s="32"/>
      <c r="J5446" s="54"/>
      <c r="K5446" s="54"/>
      <c r="L5446" s="54"/>
      <c r="M5446" s="54"/>
    </row>
    <row r="5447" spans="3:13" s="343" customFormat="1" x14ac:dyDescent="0.3">
      <c r="C5447" s="32"/>
      <c r="J5447" s="54"/>
      <c r="K5447" s="54"/>
      <c r="L5447" s="54"/>
      <c r="M5447" s="54"/>
    </row>
    <row r="5448" spans="3:13" s="343" customFormat="1" x14ac:dyDescent="0.3">
      <c r="C5448" s="32"/>
      <c r="J5448" s="54"/>
      <c r="K5448" s="54"/>
      <c r="L5448" s="54"/>
      <c r="M5448" s="54"/>
    </row>
    <row r="5449" spans="3:13" s="343" customFormat="1" x14ac:dyDescent="0.3">
      <c r="C5449" s="32"/>
      <c r="J5449" s="54"/>
      <c r="K5449" s="54"/>
      <c r="L5449" s="54"/>
      <c r="M5449" s="54"/>
    </row>
    <row r="5450" spans="3:13" s="343" customFormat="1" x14ac:dyDescent="0.3">
      <c r="C5450" s="32"/>
      <c r="J5450" s="54"/>
      <c r="K5450" s="54"/>
      <c r="L5450" s="54"/>
      <c r="M5450" s="54"/>
    </row>
    <row r="5451" spans="3:13" s="343" customFormat="1" x14ac:dyDescent="0.3">
      <c r="C5451" s="32"/>
      <c r="J5451" s="54"/>
      <c r="K5451" s="54"/>
      <c r="L5451" s="54"/>
      <c r="M5451" s="54"/>
    </row>
    <row r="5452" spans="3:13" s="343" customFormat="1" x14ac:dyDescent="0.3">
      <c r="C5452" s="32"/>
      <c r="J5452" s="54"/>
      <c r="K5452" s="54"/>
      <c r="L5452" s="54"/>
      <c r="M5452" s="54"/>
    </row>
    <row r="5453" spans="3:13" s="343" customFormat="1" x14ac:dyDescent="0.3">
      <c r="C5453" s="32"/>
      <c r="J5453" s="54"/>
      <c r="K5453" s="54"/>
      <c r="L5453" s="54"/>
      <c r="M5453" s="54"/>
    </row>
    <row r="5454" spans="3:13" s="343" customFormat="1" x14ac:dyDescent="0.3">
      <c r="C5454" s="32"/>
      <c r="J5454" s="54"/>
      <c r="K5454" s="54"/>
      <c r="L5454" s="54"/>
      <c r="M5454" s="54"/>
    </row>
    <row r="5455" spans="3:13" s="343" customFormat="1" x14ac:dyDescent="0.3">
      <c r="C5455" s="32"/>
      <c r="J5455" s="54"/>
      <c r="K5455" s="54"/>
      <c r="L5455" s="54"/>
      <c r="M5455" s="54"/>
    </row>
    <row r="5456" spans="3:13" s="343" customFormat="1" x14ac:dyDescent="0.3">
      <c r="C5456" s="32"/>
      <c r="J5456" s="54"/>
      <c r="K5456" s="54"/>
      <c r="L5456" s="54"/>
      <c r="M5456" s="54"/>
    </row>
    <row r="5457" spans="3:13" s="343" customFormat="1" x14ac:dyDescent="0.3">
      <c r="C5457" s="32"/>
      <c r="J5457" s="54"/>
      <c r="K5457" s="54"/>
      <c r="L5457" s="54"/>
      <c r="M5457" s="54"/>
    </row>
    <row r="5458" spans="3:13" s="343" customFormat="1" x14ac:dyDescent="0.3">
      <c r="C5458" s="32"/>
      <c r="J5458" s="54"/>
      <c r="K5458" s="54"/>
      <c r="L5458" s="54"/>
      <c r="M5458" s="54"/>
    </row>
    <row r="5459" spans="3:13" s="343" customFormat="1" x14ac:dyDescent="0.3">
      <c r="C5459" s="32"/>
      <c r="J5459" s="54"/>
      <c r="K5459" s="54"/>
      <c r="L5459" s="54"/>
      <c r="M5459" s="54"/>
    </row>
    <row r="5460" spans="3:13" s="343" customFormat="1" x14ac:dyDescent="0.3">
      <c r="C5460" s="32"/>
      <c r="J5460" s="54"/>
      <c r="K5460" s="54"/>
      <c r="L5460" s="54"/>
      <c r="M5460" s="54"/>
    </row>
    <row r="5461" spans="3:13" s="343" customFormat="1" x14ac:dyDescent="0.3">
      <c r="C5461" s="32"/>
      <c r="J5461" s="54"/>
      <c r="K5461" s="54"/>
      <c r="L5461" s="54"/>
      <c r="M5461" s="54"/>
    </row>
    <row r="5462" spans="3:13" s="343" customFormat="1" x14ac:dyDescent="0.3">
      <c r="C5462" s="32"/>
      <c r="J5462" s="54"/>
      <c r="K5462" s="54"/>
      <c r="L5462" s="54"/>
      <c r="M5462" s="54"/>
    </row>
    <row r="5463" spans="3:13" s="343" customFormat="1" x14ac:dyDescent="0.3">
      <c r="C5463" s="32"/>
      <c r="J5463" s="54"/>
      <c r="K5463" s="54"/>
      <c r="L5463" s="54"/>
      <c r="M5463" s="54"/>
    </row>
    <row r="5464" spans="3:13" s="343" customFormat="1" x14ac:dyDescent="0.3">
      <c r="C5464" s="32"/>
      <c r="J5464" s="54"/>
      <c r="K5464" s="54"/>
      <c r="L5464" s="54"/>
      <c r="M5464" s="54"/>
    </row>
    <row r="5465" spans="3:13" s="343" customFormat="1" x14ac:dyDescent="0.3">
      <c r="C5465" s="32"/>
      <c r="J5465" s="54"/>
      <c r="K5465" s="54"/>
      <c r="L5465" s="54"/>
      <c r="M5465" s="54"/>
    </row>
    <row r="5466" spans="3:13" s="343" customFormat="1" x14ac:dyDescent="0.3">
      <c r="C5466" s="32"/>
      <c r="J5466" s="54"/>
      <c r="K5466" s="54"/>
      <c r="L5466" s="54"/>
      <c r="M5466" s="54"/>
    </row>
    <row r="5467" spans="3:13" s="343" customFormat="1" x14ac:dyDescent="0.3">
      <c r="C5467" s="32"/>
      <c r="J5467" s="54"/>
      <c r="K5467" s="54"/>
      <c r="L5467" s="54"/>
      <c r="M5467" s="54"/>
    </row>
    <row r="5468" spans="3:13" s="343" customFormat="1" x14ac:dyDescent="0.3">
      <c r="C5468" s="32"/>
      <c r="J5468" s="54"/>
      <c r="K5468" s="54"/>
      <c r="L5468" s="54"/>
      <c r="M5468" s="54"/>
    </row>
    <row r="5469" spans="3:13" s="343" customFormat="1" x14ac:dyDescent="0.3">
      <c r="C5469" s="32"/>
      <c r="J5469" s="54"/>
      <c r="K5469" s="54"/>
      <c r="L5469" s="54"/>
      <c r="M5469" s="54"/>
    </row>
    <row r="5470" spans="3:13" s="343" customFormat="1" x14ac:dyDescent="0.3">
      <c r="C5470" s="32"/>
      <c r="J5470" s="54"/>
      <c r="K5470" s="54"/>
      <c r="L5470" s="54"/>
      <c r="M5470" s="54"/>
    </row>
    <row r="5471" spans="3:13" s="343" customFormat="1" x14ac:dyDescent="0.3">
      <c r="C5471" s="32"/>
      <c r="J5471" s="54"/>
      <c r="K5471" s="54"/>
      <c r="L5471" s="54"/>
      <c r="M5471" s="54"/>
    </row>
    <row r="5472" spans="3:13" s="343" customFormat="1" x14ac:dyDescent="0.3">
      <c r="C5472" s="32"/>
      <c r="J5472" s="54"/>
      <c r="K5472" s="54"/>
      <c r="L5472" s="54"/>
      <c r="M5472" s="54"/>
    </row>
    <row r="5473" spans="3:13" s="343" customFormat="1" x14ac:dyDescent="0.3">
      <c r="C5473" s="32"/>
      <c r="J5473" s="54"/>
      <c r="K5473" s="54"/>
      <c r="L5473" s="54"/>
      <c r="M5473" s="54"/>
    </row>
    <row r="5474" spans="3:13" s="343" customFormat="1" x14ac:dyDescent="0.3">
      <c r="C5474" s="32"/>
      <c r="J5474" s="54"/>
      <c r="K5474" s="54"/>
      <c r="L5474" s="54"/>
      <c r="M5474" s="54"/>
    </row>
    <row r="5475" spans="3:13" s="343" customFormat="1" x14ac:dyDescent="0.3">
      <c r="C5475" s="32"/>
      <c r="J5475" s="54"/>
      <c r="K5475" s="54"/>
      <c r="L5475" s="54"/>
      <c r="M5475" s="54"/>
    </row>
    <row r="5476" spans="3:13" s="343" customFormat="1" x14ac:dyDescent="0.3">
      <c r="C5476" s="32"/>
      <c r="J5476" s="54"/>
      <c r="K5476" s="54"/>
      <c r="L5476" s="54"/>
      <c r="M5476" s="54"/>
    </row>
    <row r="5477" spans="3:13" s="343" customFormat="1" x14ac:dyDescent="0.3">
      <c r="C5477" s="32"/>
      <c r="J5477" s="54"/>
      <c r="K5477" s="54"/>
      <c r="L5477" s="54"/>
      <c r="M5477" s="54"/>
    </row>
    <row r="5478" spans="3:13" s="343" customFormat="1" x14ac:dyDescent="0.3">
      <c r="C5478" s="32"/>
      <c r="J5478" s="54"/>
      <c r="K5478" s="54"/>
      <c r="L5478" s="54"/>
      <c r="M5478" s="54"/>
    </row>
    <row r="5479" spans="3:13" s="343" customFormat="1" x14ac:dyDescent="0.3">
      <c r="C5479" s="32"/>
      <c r="J5479" s="54"/>
      <c r="K5479" s="54"/>
      <c r="L5479" s="54"/>
      <c r="M5479" s="54"/>
    </row>
    <row r="5480" spans="3:13" s="343" customFormat="1" x14ac:dyDescent="0.3">
      <c r="C5480" s="32"/>
      <c r="J5480" s="54"/>
      <c r="K5480" s="54"/>
      <c r="L5480" s="54"/>
      <c r="M5480" s="54"/>
    </row>
    <row r="5481" spans="3:13" s="343" customFormat="1" x14ac:dyDescent="0.3">
      <c r="C5481" s="32"/>
      <c r="J5481" s="54"/>
      <c r="K5481" s="54"/>
      <c r="L5481" s="54"/>
      <c r="M5481" s="54"/>
    </row>
    <row r="5482" spans="3:13" s="343" customFormat="1" x14ac:dyDescent="0.3">
      <c r="C5482" s="32"/>
      <c r="J5482" s="54"/>
      <c r="K5482" s="54"/>
      <c r="L5482" s="54"/>
      <c r="M5482" s="54"/>
    </row>
    <row r="5483" spans="3:13" s="343" customFormat="1" x14ac:dyDescent="0.3">
      <c r="C5483" s="32"/>
      <c r="J5483" s="54"/>
      <c r="K5483" s="54"/>
      <c r="L5483" s="54"/>
      <c r="M5483" s="54"/>
    </row>
    <row r="5484" spans="3:13" s="343" customFormat="1" x14ac:dyDescent="0.3">
      <c r="C5484" s="32"/>
      <c r="J5484" s="54"/>
      <c r="K5484" s="54"/>
      <c r="L5484" s="54"/>
      <c r="M5484" s="54"/>
    </row>
    <row r="5485" spans="3:13" s="343" customFormat="1" x14ac:dyDescent="0.3">
      <c r="C5485" s="32"/>
      <c r="J5485" s="54"/>
      <c r="K5485" s="54"/>
      <c r="L5485" s="54"/>
      <c r="M5485" s="54"/>
    </row>
    <row r="5486" spans="3:13" s="343" customFormat="1" x14ac:dyDescent="0.3">
      <c r="C5486" s="32"/>
      <c r="J5486" s="54"/>
      <c r="K5486" s="54"/>
      <c r="L5486" s="54"/>
      <c r="M5486" s="54"/>
    </row>
    <row r="5487" spans="3:13" s="343" customFormat="1" x14ac:dyDescent="0.3">
      <c r="C5487" s="32"/>
      <c r="J5487" s="54"/>
      <c r="K5487" s="54"/>
      <c r="L5487" s="54"/>
      <c r="M5487" s="54"/>
    </row>
    <row r="5488" spans="3:13" s="343" customFormat="1" x14ac:dyDescent="0.3">
      <c r="C5488" s="32"/>
      <c r="J5488" s="54"/>
      <c r="K5488" s="54"/>
      <c r="L5488" s="54"/>
      <c r="M5488" s="54"/>
    </row>
    <row r="5489" spans="3:13" s="343" customFormat="1" x14ac:dyDescent="0.3">
      <c r="C5489" s="32"/>
      <c r="J5489" s="54"/>
      <c r="K5489" s="54"/>
      <c r="L5489" s="54"/>
      <c r="M5489" s="54"/>
    </row>
    <row r="5490" spans="3:13" s="343" customFormat="1" x14ac:dyDescent="0.3">
      <c r="C5490" s="32"/>
      <c r="J5490" s="54"/>
      <c r="K5490" s="54"/>
      <c r="L5490" s="54"/>
      <c r="M5490" s="54"/>
    </row>
    <row r="5491" spans="3:13" s="343" customFormat="1" x14ac:dyDescent="0.3">
      <c r="C5491" s="32"/>
      <c r="J5491" s="54"/>
      <c r="K5491" s="54"/>
      <c r="L5491" s="54"/>
      <c r="M5491" s="54"/>
    </row>
    <row r="5492" spans="3:13" s="343" customFormat="1" x14ac:dyDescent="0.3">
      <c r="C5492" s="32"/>
      <c r="J5492" s="54"/>
      <c r="K5492" s="54"/>
      <c r="L5492" s="54"/>
      <c r="M5492" s="54"/>
    </row>
    <row r="5493" spans="3:13" s="343" customFormat="1" x14ac:dyDescent="0.3">
      <c r="C5493" s="32"/>
      <c r="J5493" s="54"/>
      <c r="K5493" s="54"/>
      <c r="L5493" s="54"/>
      <c r="M5493" s="54"/>
    </row>
    <row r="5494" spans="3:13" s="343" customFormat="1" x14ac:dyDescent="0.3">
      <c r="C5494" s="32"/>
      <c r="J5494" s="54"/>
      <c r="K5494" s="54"/>
      <c r="L5494" s="54"/>
      <c r="M5494" s="54"/>
    </row>
    <row r="5495" spans="3:13" s="343" customFormat="1" x14ac:dyDescent="0.3">
      <c r="C5495" s="32"/>
      <c r="J5495" s="54"/>
      <c r="K5495" s="54"/>
      <c r="L5495" s="54"/>
      <c r="M5495" s="54"/>
    </row>
    <row r="5496" spans="3:13" s="343" customFormat="1" x14ac:dyDescent="0.3">
      <c r="C5496" s="32"/>
      <c r="J5496" s="54"/>
      <c r="K5496" s="54"/>
      <c r="L5496" s="54"/>
      <c r="M5496" s="54"/>
    </row>
    <row r="5497" spans="3:13" s="343" customFormat="1" x14ac:dyDescent="0.3">
      <c r="C5497" s="32"/>
      <c r="J5497" s="54"/>
      <c r="K5497" s="54"/>
      <c r="L5497" s="54"/>
      <c r="M5497" s="54"/>
    </row>
    <row r="5498" spans="3:13" s="343" customFormat="1" x14ac:dyDescent="0.3">
      <c r="C5498" s="32"/>
      <c r="J5498" s="54"/>
      <c r="K5498" s="54"/>
      <c r="L5498" s="54"/>
      <c r="M5498" s="54"/>
    </row>
    <row r="5499" spans="3:13" s="343" customFormat="1" x14ac:dyDescent="0.3">
      <c r="C5499" s="32"/>
      <c r="J5499" s="54"/>
      <c r="K5499" s="54"/>
      <c r="L5499" s="54"/>
      <c r="M5499" s="54"/>
    </row>
    <row r="5500" spans="3:13" s="343" customFormat="1" x14ac:dyDescent="0.3">
      <c r="C5500" s="32"/>
      <c r="J5500" s="54"/>
      <c r="K5500" s="54"/>
      <c r="L5500" s="54"/>
      <c r="M5500" s="54"/>
    </row>
    <row r="5501" spans="3:13" s="343" customFormat="1" x14ac:dyDescent="0.3">
      <c r="C5501" s="32"/>
      <c r="J5501" s="54"/>
      <c r="K5501" s="54"/>
      <c r="L5501" s="54"/>
      <c r="M5501" s="54"/>
    </row>
    <row r="5502" spans="3:13" s="343" customFormat="1" x14ac:dyDescent="0.3">
      <c r="C5502" s="32"/>
      <c r="J5502" s="54"/>
      <c r="K5502" s="54"/>
      <c r="L5502" s="54"/>
      <c r="M5502" s="54"/>
    </row>
    <row r="5503" spans="3:13" s="343" customFormat="1" x14ac:dyDescent="0.3">
      <c r="C5503" s="32"/>
      <c r="J5503" s="54"/>
      <c r="K5503" s="54"/>
      <c r="L5503" s="54"/>
      <c r="M5503" s="54"/>
    </row>
    <row r="5504" spans="3:13" s="343" customFormat="1" x14ac:dyDescent="0.3">
      <c r="C5504" s="32"/>
      <c r="J5504" s="54"/>
      <c r="K5504" s="54"/>
      <c r="L5504" s="54"/>
      <c r="M5504" s="54"/>
    </row>
    <row r="5505" spans="3:13" s="343" customFormat="1" x14ac:dyDescent="0.3">
      <c r="C5505" s="32"/>
      <c r="J5505" s="54"/>
      <c r="K5505" s="54"/>
      <c r="L5505" s="54"/>
      <c r="M5505" s="54"/>
    </row>
    <row r="5506" spans="3:13" s="343" customFormat="1" x14ac:dyDescent="0.3">
      <c r="C5506" s="32"/>
      <c r="J5506" s="54"/>
      <c r="K5506" s="54"/>
      <c r="L5506" s="54"/>
      <c r="M5506" s="54"/>
    </row>
    <row r="5507" spans="3:13" s="343" customFormat="1" x14ac:dyDescent="0.3">
      <c r="C5507" s="32"/>
      <c r="J5507" s="54"/>
      <c r="K5507" s="54"/>
      <c r="L5507" s="54"/>
      <c r="M5507" s="54"/>
    </row>
    <row r="5508" spans="3:13" s="343" customFormat="1" x14ac:dyDescent="0.3">
      <c r="C5508" s="32"/>
      <c r="J5508" s="54"/>
      <c r="K5508" s="54"/>
      <c r="L5508" s="54"/>
      <c r="M5508" s="54"/>
    </row>
    <row r="5509" spans="3:13" s="343" customFormat="1" x14ac:dyDescent="0.3">
      <c r="C5509" s="32"/>
      <c r="J5509" s="54"/>
      <c r="K5509" s="54"/>
      <c r="L5509" s="54"/>
      <c r="M5509" s="54"/>
    </row>
    <row r="5510" spans="3:13" s="343" customFormat="1" x14ac:dyDescent="0.3">
      <c r="C5510" s="32"/>
      <c r="J5510" s="54"/>
      <c r="K5510" s="54"/>
      <c r="L5510" s="54"/>
      <c r="M5510" s="54"/>
    </row>
    <row r="5511" spans="3:13" s="343" customFormat="1" x14ac:dyDescent="0.3">
      <c r="C5511" s="32"/>
      <c r="J5511" s="54"/>
      <c r="K5511" s="54"/>
      <c r="L5511" s="54"/>
      <c r="M5511" s="54"/>
    </row>
    <row r="5512" spans="3:13" s="343" customFormat="1" x14ac:dyDescent="0.3">
      <c r="C5512" s="32"/>
      <c r="J5512" s="54"/>
      <c r="K5512" s="54"/>
      <c r="L5512" s="54"/>
      <c r="M5512" s="54"/>
    </row>
    <row r="5513" spans="3:13" s="343" customFormat="1" x14ac:dyDescent="0.3">
      <c r="C5513" s="32"/>
      <c r="J5513" s="54"/>
      <c r="K5513" s="54"/>
      <c r="L5513" s="54"/>
      <c r="M5513" s="54"/>
    </row>
    <row r="5514" spans="3:13" s="343" customFormat="1" x14ac:dyDescent="0.3">
      <c r="C5514" s="32"/>
      <c r="J5514" s="54"/>
      <c r="K5514" s="54"/>
      <c r="L5514" s="54"/>
      <c r="M5514" s="54"/>
    </row>
    <row r="5515" spans="3:13" s="343" customFormat="1" x14ac:dyDescent="0.3">
      <c r="C5515" s="32"/>
      <c r="J5515" s="54"/>
      <c r="K5515" s="54"/>
      <c r="L5515" s="54"/>
      <c r="M5515" s="54"/>
    </row>
    <row r="5516" spans="3:13" s="343" customFormat="1" x14ac:dyDescent="0.3">
      <c r="C5516" s="32"/>
      <c r="J5516" s="54"/>
      <c r="K5516" s="54"/>
      <c r="L5516" s="54"/>
      <c r="M5516" s="54"/>
    </row>
    <row r="5517" spans="3:13" s="343" customFormat="1" x14ac:dyDescent="0.3">
      <c r="C5517" s="32"/>
      <c r="J5517" s="54"/>
      <c r="K5517" s="54"/>
      <c r="L5517" s="54"/>
      <c r="M5517" s="54"/>
    </row>
    <row r="5518" spans="3:13" s="343" customFormat="1" x14ac:dyDescent="0.3">
      <c r="C5518" s="32"/>
      <c r="J5518" s="54"/>
      <c r="K5518" s="54"/>
      <c r="L5518" s="54"/>
      <c r="M5518" s="54"/>
    </row>
    <row r="5519" spans="3:13" s="343" customFormat="1" x14ac:dyDescent="0.3">
      <c r="C5519" s="32"/>
      <c r="J5519" s="54"/>
      <c r="K5519" s="54"/>
      <c r="L5519" s="54"/>
      <c r="M5519" s="54"/>
    </row>
    <row r="5520" spans="3:13" s="343" customFormat="1" x14ac:dyDescent="0.3">
      <c r="C5520" s="32"/>
      <c r="J5520" s="54"/>
      <c r="K5520" s="54"/>
      <c r="L5520" s="54"/>
      <c r="M5520" s="54"/>
    </row>
    <row r="5521" spans="3:13" s="343" customFormat="1" x14ac:dyDescent="0.3">
      <c r="C5521" s="32"/>
      <c r="J5521" s="54"/>
      <c r="K5521" s="54"/>
      <c r="L5521" s="54"/>
      <c r="M5521" s="54"/>
    </row>
    <row r="5522" spans="3:13" s="343" customFormat="1" x14ac:dyDescent="0.3">
      <c r="C5522" s="32"/>
      <c r="J5522" s="54"/>
      <c r="K5522" s="54"/>
      <c r="L5522" s="54"/>
      <c r="M5522" s="54"/>
    </row>
    <row r="5523" spans="3:13" s="343" customFormat="1" x14ac:dyDescent="0.3">
      <c r="C5523" s="32"/>
      <c r="J5523" s="54"/>
      <c r="K5523" s="54"/>
      <c r="L5523" s="54"/>
      <c r="M5523" s="54"/>
    </row>
    <row r="5524" spans="3:13" s="343" customFormat="1" x14ac:dyDescent="0.3">
      <c r="C5524" s="32"/>
      <c r="J5524" s="54"/>
      <c r="K5524" s="54"/>
      <c r="L5524" s="54"/>
      <c r="M5524" s="54"/>
    </row>
    <row r="5525" spans="3:13" s="343" customFormat="1" x14ac:dyDescent="0.3">
      <c r="C5525" s="32"/>
      <c r="J5525" s="54"/>
      <c r="K5525" s="54"/>
      <c r="L5525" s="54"/>
      <c r="M5525" s="54"/>
    </row>
    <row r="5526" spans="3:13" s="343" customFormat="1" x14ac:dyDescent="0.3">
      <c r="C5526" s="32"/>
      <c r="J5526" s="54"/>
      <c r="K5526" s="54"/>
      <c r="L5526" s="54"/>
      <c r="M5526" s="54"/>
    </row>
    <row r="5527" spans="3:13" s="343" customFormat="1" x14ac:dyDescent="0.3">
      <c r="C5527" s="32"/>
      <c r="J5527" s="54"/>
      <c r="K5527" s="54"/>
      <c r="L5527" s="54"/>
      <c r="M5527" s="54"/>
    </row>
    <row r="5528" spans="3:13" s="343" customFormat="1" x14ac:dyDescent="0.3">
      <c r="C5528" s="32"/>
      <c r="J5528" s="54"/>
      <c r="K5528" s="54"/>
      <c r="L5528" s="54"/>
      <c r="M5528" s="54"/>
    </row>
    <row r="5529" spans="3:13" s="343" customFormat="1" x14ac:dyDescent="0.3">
      <c r="C5529" s="32"/>
      <c r="J5529" s="54"/>
      <c r="K5529" s="54"/>
      <c r="L5529" s="54"/>
      <c r="M5529" s="54"/>
    </row>
    <row r="5530" spans="3:13" s="343" customFormat="1" x14ac:dyDescent="0.3">
      <c r="C5530" s="32"/>
      <c r="J5530" s="54"/>
      <c r="K5530" s="54"/>
      <c r="L5530" s="54"/>
      <c r="M5530" s="54"/>
    </row>
    <row r="5531" spans="3:13" s="343" customFormat="1" x14ac:dyDescent="0.3">
      <c r="C5531" s="32"/>
      <c r="J5531" s="54"/>
      <c r="K5531" s="54"/>
      <c r="L5531" s="54"/>
      <c r="M5531" s="54"/>
    </row>
    <row r="5532" spans="3:13" s="343" customFormat="1" x14ac:dyDescent="0.3">
      <c r="C5532" s="32"/>
      <c r="J5532" s="54"/>
      <c r="K5532" s="54"/>
      <c r="L5532" s="54"/>
      <c r="M5532" s="54"/>
    </row>
    <row r="5533" spans="3:13" s="343" customFormat="1" x14ac:dyDescent="0.3">
      <c r="C5533" s="32"/>
      <c r="J5533" s="54"/>
      <c r="K5533" s="54"/>
      <c r="L5533" s="54"/>
      <c r="M5533" s="54"/>
    </row>
    <row r="5534" spans="3:13" s="343" customFormat="1" x14ac:dyDescent="0.3">
      <c r="C5534" s="32"/>
      <c r="J5534" s="54"/>
      <c r="K5534" s="54"/>
      <c r="L5534" s="54"/>
      <c r="M5534" s="54"/>
    </row>
    <row r="5535" spans="3:13" s="343" customFormat="1" x14ac:dyDescent="0.3">
      <c r="C5535" s="32"/>
      <c r="J5535" s="54"/>
      <c r="K5535" s="54"/>
      <c r="L5535" s="54"/>
      <c r="M5535" s="54"/>
    </row>
    <row r="5536" spans="3:13" s="343" customFormat="1" x14ac:dyDescent="0.3">
      <c r="C5536" s="32"/>
      <c r="J5536" s="54"/>
      <c r="K5536" s="54"/>
      <c r="L5536" s="54"/>
      <c r="M5536" s="54"/>
    </row>
    <row r="5537" spans="3:13" s="343" customFormat="1" x14ac:dyDescent="0.3">
      <c r="C5537" s="32"/>
      <c r="J5537" s="54"/>
      <c r="K5537" s="54"/>
      <c r="L5537" s="54"/>
      <c r="M5537" s="54"/>
    </row>
    <row r="5538" spans="3:13" s="343" customFormat="1" x14ac:dyDescent="0.3">
      <c r="C5538" s="32"/>
      <c r="J5538" s="54"/>
      <c r="K5538" s="54"/>
      <c r="L5538" s="54"/>
      <c r="M5538" s="54"/>
    </row>
    <row r="5539" spans="3:13" s="343" customFormat="1" x14ac:dyDescent="0.3">
      <c r="C5539" s="32"/>
      <c r="J5539" s="54"/>
      <c r="K5539" s="54"/>
      <c r="L5539" s="54"/>
      <c r="M5539" s="54"/>
    </row>
    <row r="5540" spans="3:13" s="343" customFormat="1" x14ac:dyDescent="0.3">
      <c r="C5540" s="32"/>
      <c r="J5540" s="54"/>
      <c r="K5540" s="54"/>
      <c r="L5540" s="54"/>
      <c r="M5540" s="54"/>
    </row>
    <row r="5541" spans="3:13" s="343" customFormat="1" x14ac:dyDescent="0.3">
      <c r="C5541" s="32"/>
      <c r="J5541" s="54"/>
      <c r="K5541" s="54"/>
      <c r="L5541" s="54"/>
      <c r="M5541" s="54"/>
    </row>
    <row r="5542" spans="3:13" s="343" customFormat="1" x14ac:dyDescent="0.3">
      <c r="C5542" s="32"/>
      <c r="J5542" s="54"/>
      <c r="K5542" s="54"/>
      <c r="L5542" s="54"/>
      <c r="M5542" s="54"/>
    </row>
    <row r="5543" spans="3:13" s="343" customFormat="1" x14ac:dyDescent="0.3">
      <c r="C5543" s="32"/>
      <c r="J5543" s="54"/>
      <c r="K5543" s="54"/>
      <c r="L5543" s="54"/>
      <c r="M5543" s="54"/>
    </row>
    <row r="5544" spans="3:13" s="343" customFormat="1" x14ac:dyDescent="0.3">
      <c r="C5544" s="32"/>
      <c r="J5544" s="54"/>
      <c r="K5544" s="54"/>
      <c r="L5544" s="54"/>
      <c r="M5544" s="54"/>
    </row>
    <row r="5545" spans="3:13" s="343" customFormat="1" x14ac:dyDescent="0.3">
      <c r="C5545" s="32"/>
      <c r="J5545" s="54"/>
      <c r="K5545" s="54"/>
      <c r="L5545" s="54"/>
      <c r="M5545" s="54"/>
    </row>
    <row r="5546" spans="3:13" s="343" customFormat="1" x14ac:dyDescent="0.3">
      <c r="C5546" s="32"/>
      <c r="J5546" s="54"/>
      <c r="K5546" s="54"/>
      <c r="L5546" s="54"/>
      <c r="M5546" s="54"/>
    </row>
    <row r="5547" spans="3:13" s="343" customFormat="1" x14ac:dyDescent="0.3">
      <c r="C5547" s="32"/>
      <c r="J5547" s="54"/>
      <c r="K5547" s="54"/>
      <c r="L5547" s="54"/>
      <c r="M5547" s="54"/>
    </row>
    <row r="5548" spans="3:13" s="343" customFormat="1" x14ac:dyDescent="0.3">
      <c r="C5548" s="32"/>
      <c r="J5548" s="54"/>
      <c r="K5548" s="54"/>
      <c r="L5548" s="54"/>
      <c r="M5548" s="54"/>
    </row>
    <row r="5549" spans="3:13" s="343" customFormat="1" x14ac:dyDescent="0.3">
      <c r="C5549" s="32"/>
      <c r="J5549" s="54"/>
      <c r="K5549" s="54"/>
      <c r="L5549" s="54"/>
      <c r="M5549" s="54"/>
    </row>
    <row r="5550" spans="3:13" s="343" customFormat="1" x14ac:dyDescent="0.3">
      <c r="C5550" s="32"/>
      <c r="J5550" s="54"/>
      <c r="K5550" s="54"/>
      <c r="L5550" s="54"/>
      <c r="M5550" s="54"/>
    </row>
    <row r="5551" spans="3:13" s="343" customFormat="1" x14ac:dyDescent="0.3">
      <c r="C5551" s="32"/>
      <c r="J5551" s="54"/>
      <c r="K5551" s="54"/>
      <c r="L5551" s="54"/>
      <c r="M5551" s="54"/>
    </row>
    <row r="5552" spans="3:13" s="343" customFormat="1" x14ac:dyDescent="0.3">
      <c r="C5552" s="32"/>
      <c r="J5552" s="54"/>
      <c r="K5552" s="54"/>
      <c r="L5552" s="54"/>
      <c r="M5552" s="54"/>
    </row>
    <row r="5553" spans="3:13" s="343" customFormat="1" x14ac:dyDescent="0.3">
      <c r="C5553" s="32"/>
      <c r="J5553" s="54"/>
      <c r="K5553" s="54"/>
      <c r="L5553" s="54"/>
      <c r="M5553" s="54"/>
    </row>
    <row r="5554" spans="3:13" s="343" customFormat="1" x14ac:dyDescent="0.3">
      <c r="C5554" s="32"/>
      <c r="J5554" s="54"/>
      <c r="K5554" s="54"/>
      <c r="L5554" s="54"/>
      <c r="M5554" s="54"/>
    </row>
    <row r="5555" spans="3:13" s="343" customFormat="1" x14ac:dyDescent="0.3">
      <c r="C5555" s="32"/>
      <c r="J5555" s="54"/>
      <c r="K5555" s="54"/>
      <c r="L5555" s="54"/>
      <c r="M5555" s="54"/>
    </row>
    <row r="5556" spans="3:13" s="343" customFormat="1" x14ac:dyDescent="0.3">
      <c r="C5556" s="32"/>
      <c r="J5556" s="54"/>
      <c r="K5556" s="54"/>
      <c r="L5556" s="54"/>
      <c r="M5556" s="54"/>
    </row>
    <row r="5557" spans="3:13" s="343" customFormat="1" x14ac:dyDescent="0.3">
      <c r="C5557" s="32"/>
      <c r="J5557" s="54"/>
      <c r="K5557" s="54"/>
      <c r="L5557" s="54"/>
      <c r="M5557" s="54"/>
    </row>
    <row r="5558" spans="3:13" s="343" customFormat="1" x14ac:dyDescent="0.3">
      <c r="C5558" s="32"/>
      <c r="J5558" s="54"/>
      <c r="K5558" s="54"/>
      <c r="L5558" s="54"/>
      <c r="M5558" s="54"/>
    </row>
    <row r="5559" spans="3:13" s="343" customFormat="1" x14ac:dyDescent="0.3">
      <c r="C5559" s="32"/>
      <c r="J5559" s="54"/>
      <c r="K5559" s="54"/>
      <c r="L5559" s="54"/>
      <c r="M5559" s="54"/>
    </row>
    <row r="5560" spans="3:13" s="343" customFormat="1" x14ac:dyDescent="0.3">
      <c r="C5560" s="32"/>
      <c r="J5560" s="54"/>
      <c r="K5560" s="54"/>
      <c r="L5560" s="54"/>
      <c r="M5560" s="54"/>
    </row>
    <row r="5561" spans="3:13" s="343" customFormat="1" x14ac:dyDescent="0.3">
      <c r="C5561" s="32"/>
      <c r="J5561" s="54"/>
      <c r="K5561" s="54"/>
      <c r="L5561" s="54"/>
      <c r="M5561" s="54"/>
    </row>
    <row r="5562" spans="3:13" s="343" customFormat="1" x14ac:dyDescent="0.3">
      <c r="C5562" s="32"/>
      <c r="J5562" s="54"/>
      <c r="K5562" s="54"/>
      <c r="L5562" s="54"/>
      <c r="M5562" s="54"/>
    </row>
    <row r="5563" spans="3:13" s="343" customFormat="1" x14ac:dyDescent="0.3">
      <c r="C5563" s="32"/>
      <c r="J5563" s="54"/>
      <c r="K5563" s="54"/>
      <c r="L5563" s="54"/>
      <c r="M5563" s="54"/>
    </row>
    <row r="5564" spans="3:13" s="343" customFormat="1" x14ac:dyDescent="0.3">
      <c r="C5564" s="32"/>
      <c r="J5564" s="54"/>
      <c r="K5564" s="54"/>
      <c r="L5564" s="54"/>
      <c r="M5564" s="54"/>
    </row>
    <row r="5565" spans="3:13" s="343" customFormat="1" x14ac:dyDescent="0.3">
      <c r="C5565" s="32"/>
      <c r="J5565" s="54"/>
      <c r="K5565" s="54"/>
      <c r="L5565" s="54"/>
      <c r="M5565" s="54"/>
    </row>
    <row r="5566" spans="3:13" s="343" customFormat="1" x14ac:dyDescent="0.3">
      <c r="C5566" s="32"/>
      <c r="J5566" s="54"/>
      <c r="K5566" s="54"/>
      <c r="L5566" s="54"/>
      <c r="M5566" s="54"/>
    </row>
    <row r="5567" spans="3:13" s="343" customFormat="1" x14ac:dyDescent="0.3">
      <c r="C5567" s="32"/>
      <c r="J5567" s="54"/>
      <c r="K5567" s="54"/>
      <c r="L5567" s="54"/>
      <c r="M5567" s="54"/>
    </row>
    <row r="5568" spans="3:13" s="343" customFormat="1" x14ac:dyDescent="0.3">
      <c r="C5568" s="32"/>
      <c r="J5568" s="54"/>
      <c r="K5568" s="54"/>
      <c r="L5568" s="54"/>
      <c r="M5568" s="54"/>
    </row>
    <row r="5569" spans="3:13" s="343" customFormat="1" x14ac:dyDescent="0.3">
      <c r="C5569" s="32"/>
      <c r="J5569" s="54"/>
      <c r="K5569" s="54"/>
      <c r="L5569" s="54"/>
      <c r="M5569" s="54"/>
    </row>
    <row r="5570" spans="3:13" s="343" customFormat="1" x14ac:dyDescent="0.3">
      <c r="C5570" s="32"/>
      <c r="J5570" s="54"/>
      <c r="K5570" s="54"/>
      <c r="L5570" s="54"/>
      <c r="M5570" s="54"/>
    </row>
    <row r="5571" spans="3:13" s="343" customFormat="1" x14ac:dyDescent="0.3">
      <c r="C5571" s="32"/>
      <c r="J5571" s="54"/>
      <c r="K5571" s="54"/>
      <c r="L5571" s="54"/>
      <c r="M5571" s="54"/>
    </row>
    <row r="5572" spans="3:13" s="343" customFormat="1" x14ac:dyDescent="0.3">
      <c r="C5572" s="32"/>
      <c r="J5572" s="54"/>
      <c r="K5572" s="54"/>
      <c r="L5572" s="54"/>
      <c r="M5572" s="54"/>
    </row>
    <row r="5573" spans="3:13" s="343" customFormat="1" x14ac:dyDescent="0.3">
      <c r="C5573" s="32"/>
      <c r="J5573" s="54"/>
      <c r="K5573" s="54"/>
      <c r="L5573" s="54"/>
      <c r="M5573" s="54"/>
    </row>
    <row r="5574" spans="3:13" s="343" customFormat="1" x14ac:dyDescent="0.3">
      <c r="C5574" s="32"/>
      <c r="J5574" s="54"/>
      <c r="K5574" s="54"/>
      <c r="L5574" s="54"/>
      <c r="M5574" s="54"/>
    </row>
    <row r="5575" spans="3:13" s="343" customFormat="1" x14ac:dyDescent="0.3">
      <c r="C5575" s="32"/>
      <c r="J5575" s="54"/>
      <c r="K5575" s="54"/>
      <c r="L5575" s="54"/>
      <c r="M5575" s="54"/>
    </row>
    <row r="5576" spans="3:13" s="343" customFormat="1" x14ac:dyDescent="0.3">
      <c r="C5576" s="32"/>
      <c r="J5576" s="54"/>
      <c r="K5576" s="54"/>
      <c r="L5576" s="54"/>
      <c r="M5576" s="54"/>
    </row>
    <row r="5577" spans="3:13" s="343" customFormat="1" x14ac:dyDescent="0.3">
      <c r="C5577" s="32"/>
      <c r="J5577" s="54"/>
      <c r="K5577" s="54"/>
      <c r="L5577" s="54"/>
      <c r="M5577" s="54"/>
    </row>
    <row r="5578" spans="3:13" s="343" customFormat="1" x14ac:dyDescent="0.3">
      <c r="C5578" s="32"/>
      <c r="J5578" s="54"/>
      <c r="K5578" s="54"/>
      <c r="L5578" s="54"/>
      <c r="M5578" s="54"/>
    </row>
    <row r="5579" spans="3:13" s="343" customFormat="1" x14ac:dyDescent="0.3">
      <c r="C5579" s="32"/>
      <c r="J5579" s="54"/>
      <c r="K5579" s="54"/>
      <c r="L5579" s="54"/>
      <c r="M5579" s="54"/>
    </row>
    <row r="5580" spans="3:13" s="343" customFormat="1" x14ac:dyDescent="0.3">
      <c r="C5580" s="32"/>
      <c r="J5580" s="54"/>
      <c r="K5580" s="54"/>
      <c r="L5580" s="54"/>
      <c r="M5580" s="54"/>
    </row>
    <row r="5581" spans="3:13" s="343" customFormat="1" x14ac:dyDescent="0.3">
      <c r="C5581" s="32"/>
      <c r="J5581" s="54"/>
      <c r="K5581" s="54"/>
      <c r="L5581" s="54"/>
      <c r="M5581" s="54"/>
    </row>
    <row r="5582" spans="3:13" s="343" customFormat="1" x14ac:dyDescent="0.3">
      <c r="C5582" s="32"/>
      <c r="J5582" s="54"/>
      <c r="K5582" s="54"/>
      <c r="L5582" s="54"/>
      <c r="M5582" s="54"/>
    </row>
    <row r="5583" spans="3:13" s="343" customFormat="1" x14ac:dyDescent="0.3">
      <c r="C5583" s="32"/>
      <c r="J5583" s="54"/>
      <c r="K5583" s="54"/>
      <c r="L5583" s="54"/>
      <c r="M5583" s="54"/>
    </row>
    <row r="5584" spans="3:13" s="343" customFormat="1" x14ac:dyDescent="0.3">
      <c r="C5584" s="32"/>
      <c r="J5584" s="54"/>
      <c r="K5584" s="54"/>
      <c r="L5584" s="54"/>
      <c r="M5584" s="54"/>
    </row>
    <row r="5585" spans="3:13" s="343" customFormat="1" x14ac:dyDescent="0.3">
      <c r="C5585" s="32"/>
      <c r="J5585" s="54"/>
      <c r="K5585" s="54"/>
      <c r="L5585" s="54"/>
      <c r="M5585" s="54"/>
    </row>
    <row r="5586" spans="3:13" s="343" customFormat="1" x14ac:dyDescent="0.3">
      <c r="C5586" s="32"/>
      <c r="J5586" s="54"/>
      <c r="K5586" s="54"/>
      <c r="L5586" s="54"/>
      <c r="M5586" s="54"/>
    </row>
    <row r="5587" spans="3:13" s="343" customFormat="1" x14ac:dyDescent="0.3">
      <c r="C5587" s="32"/>
      <c r="J5587" s="54"/>
      <c r="K5587" s="54"/>
      <c r="L5587" s="54"/>
      <c r="M5587" s="54"/>
    </row>
    <row r="5588" spans="3:13" s="343" customFormat="1" x14ac:dyDescent="0.3">
      <c r="C5588" s="32"/>
      <c r="J5588" s="54"/>
      <c r="K5588" s="54"/>
      <c r="L5588" s="54"/>
      <c r="M5588" s="54"/>
    </row>
    <row r="5589" spans="3:13" s="343" customFormat="1" x14ac:dyDescent="0.3">
      <c r="C5589" s="32"/>
      <c r="J5589" s="54"/>
      <c r="K5589" s="54"/>
      <c r="L5589" s="54"/>
      <c r="M5589" s="54"/>
    </row>
    <row r="5590" spans="3:13" s="343" customFormat="1" x14ac:dyDescent="0.3">
      <c r="C5590" s="32"/>
      <c r="J5590" s="54"/>
      <c r="K5590" s="54"/>
      <c r="L5590" s="54"/>
      <c r="M5590" s="54"/>
    </row>
    <row r="5591" spans="3:13" s="343" customFormat="1" x14ac:dyDescent="0.3">
      <c r="C5591" s="32"/>
      <c r="J5591" s="54"/>
      <c r="K5591" s="54"/>
      <c r="L5591" s="54"/>
      <c r="M5591" s="54"/>
    </row>
    <row r="5592" spans="3:13" s="343" customFormat="1" x14ac:dyDescent="0.3">
      <c r="C5592" s="32"/>
      <c r="J5592" s="54"/>
      <c r="K5592" s="54"/>
      <c r="L5592" s="54"/>
      <c r="M5592" s="54"/>
    </row>
    <row r="5593" spans="3:13" s="343" customFormat="1" x14ac:dyDescent="0.3">
      <c r="C5593" s="32"/>
      <c r="J5593" s="54"/>
      <c r="K5593" s="54"/>
      <c r="L5593" s="54"/>
      <c r="M5593" s="54"/>
    </row>
    <row r="5594" spans="3:13" s="343" customFormat="1" x14ac:dyDescent="0.3">
      <c r="C5594" s="32"/>
      <c r="J5594" s="54"/>
      <c r="K5594" s="54"/>
      <c r="L5594" s="54"/>
      <c r="M5594" s="54"/>
    </row>
    <row r="5595" spans="3:13" s="343" customFormat="1" x14ac:dyDescent="0.3">
      <c r="C5595" s="32"/>
      <c r="J5595" s="54"/>
      <c r="K5595" s="54"/>
      <c r="L5595" s="54"/>
      <c r="M5595" s="54"/>
    </row>
    <row r="5596" spans="3:13" s="343" customFormat="1" x14ac:dyDescent="0.3">
      <c r="C5596" s="32"/>
      <c r="J5596" s="54"/>
      <c r="K5596" s="54"/>
      <c r="L5596" s="54"/>
      <c r="M5596" s="54"/>
    </row>
    <row r="5597" spans="3:13" s="343" customFormat="1" x14ac:dyDescent="0.3">
      <c r="C5597" s="32"/>
      <c r="J5597" s="54"/>
      <c r="K5597" s="54"/>
      <c r="L5597" s="54"/>
      <c r="M5597" s="54"/>
    </row>
    <row r="5598" spans="3:13" s="343" customFormat="1" x14ac:dyDescent="0.3">
      <c r="C5598" s="32"/>
      <c r="J5598" s="54"/>
      <c r="K5598" s="54"/>
      <c r="L5598" s="54"/>
      <c r="M5598" s="54"/>
    </row>
    <row r="5599" spans="3:13" s="343" customFormat="1" x14ac:dyDescent="0.3">
      <c r="C5599" s="32"/>
      <c r="J5599" s="54"/>
      <c r="K5599" s="54"/>
      <c r="L5599" s="54"/>
      <c r="M5599" s="54"/>
    </row>
    <row r="5600" spans="3:13" s="343" customFormat="1" x14ac:dyDescent="0.3">
      <c r="C5600" s="32"/>
      <c r="J5600" s="54"/>
      <c r="K5600" s="54"/>
      <c r="L5600" s="54"/>
      <c r="M5600" s="54"/>
    </row>
    <row r="5601" spans="3:13" s="343" customFormat="1" x14ac:dyDescent="0.3">
      <c r="C5601" s="32"/>
      <c r="J5601" s="54"/>
      <c r="K5601" s="54"/>
      <c r="L5601" s="54"/>
      <c r="M5601" s="54"/>
    </row>
    <row r="5602" spans="3:13" s="343" customFormat="1" x14ac:dyDescent="0.3">
      <c r="C5602" s="32"/>
      <c r="J5602" s="54"/>
      <c r="K5602" s="54"/>
      <c r="L5602" s="54"/>
      <c r="M5602" s="54"/>
    </row>
    <row r="5603" spans="3:13" s="343" customFormat="1" x14ac:dyDescent="0.3">
      <c r="C5603" s="32"/>
      <c r="J5603" s="54"/>
      <c r="K5603" s="54"/>
      <c r="L5603" s="54"/>
      <c r="M5603" s="54"/>
    </row>
    <row r="5604" spans="3:13" s="343" customFormat="1" x14ac:dyDescent="0.3">
      <c r="C5604" s="32"/>
      <c r="J5604" s="54"/>
      <c r="K5604" s="54"/>
      <c r="L5604" s="54"/>
      <c r="M5604" s="54"/>
    </row>
    <row r="5605" spans="3:13" s="343" customFormat="1" x14ac:dyDescent="0.3">
      <c r="C5605" s="32"/>
      <c r="J5605" s="54"/>
      <c r="K5605" s="54"/>
      <c r="L5605" s="54"/>
      <c r="M5605" s="54"/>
    </row>
    <row r="5606" spans="3:13" s="343" customFormat="1" x14ac:dyDescent="0.3">
      <c r="C5606" s="32"/>
      <c r="J5606" s="54"/>
      <c r="K5606" s="54"/>
      <c r="L5606" s="54"/>
      <c r="M5606" s="54"/>
    </row>
    <row r="5607" spans="3:13" s="343" customFormat="1" x14ac:dyDescent="0.3">
      <c r="C5607" s="32"/>
      <c r="J5607" s="54"/>
      <c r="K5607" s="54"/>
      <c r="L5607" s="54"/>
      <c r="M5607" s="54"/>
    </row>
    <row r="5608" spans="3:13" s="343" customFormat="1" x14ac:dyDescent="0.3">
      <c r="C5608" s="32"/>
      <c r="J5608" s="54"/>
      <c r="K5608" s="54"/>
      <c r="L5608" s="54"/>
      <c r="M5608" s="54"/>
    </row>
    <row r="5609" spans="3:13" s="343" customFormat="1" x14ac:dyDescent="0.3">
      <c r="C5609" s="32"/>
      <c r="J5609" s="54"/>
      <c r="K5609" s="54"/>
      <c r="L5609" s="54"/>
      <c r="M5609" s="54"/>
    </row>
    <row r="5610" spans="3:13" s="343" customFormat="1" x14ac:dyDescent="0.3">
      <c r="C5610" s="32"/>
      <c r="J5610" s="54"/>
      <c r="K5610" s="54"/>
      <c r="L5610" s="54"/>
      <c r="M5610" s="54"/>
    </row>
    <row r="5611" spans="3:13" s="343" customFormat="1" x14ac:dyDescent="0.3">
      <c r="C5611" s="32"/>
      <c r="J5611" s="54"/>
      <c r="K5611" s="54"/>
      <c r="L5611" s="54"/>
      <c r="M5611" s="54"/>
    </row>
    <row r="5612" spans="3:13" s="343" customFormat="1" x14ac:dyDescent="0.3">
      <c r="C5612" s="32"/>
      <c r="J5612" s="54"/>
      <c r="K5612" s="54"/>
      <c r="L5612" s="54"/>
      <c r="M5612" s="54"/>
    </row>
    <row r="5613" spans="3:13" s="343" customFormat="1" x14ac:dyDescent="0.3">
      <c r="C5613" s="32"/>
      <c r="J5613" s="54"/>
      <c r="K5613" s="54"/>
      <c r="L5613" s="54"/>
      <c r="M5613" s="54"/>
    </row>
    <row r="5614" spans="3:13" s="343" customFormat="1" x14ac:dyDescent="0.3">
      <c r="C5614" s="32"/>
      <c r="J5614" s="54"/>
      <c r="K5614" s="54"/>
      <c r="L5614" s="54"/>
      <c r="M5614" s="54"/>
    </row>
    <row r="5615" spans="3:13" s="343" customFormat="1" x14ac:dyDescent="0.3">
      <c r="C5615" s="32"/>
      <c r="J5615" s="54"/>
      <c r="K5615" s="54"/>
      <c r="L5615" s="54"/>
      <c r="M5615" s="54"/>
    </row>
    <row r="5616" spans="3:13" s="343" customFormat="1" x14ac:dyDescent="0.3">
      <c r="C5616" s="32"/>
      <c r="J5616" s="54"/>
      <c r="K5616" s="54"/>
      <c r="L5616" s="54"/>
      <c r="M5616" s="54"/>
    </row>
    <row r="5617" spans="3:13" s="343" customFormat="1" x14ac:dyDescent="0.3">
      <c r="C5617" s="32"/>
      <c r="J5617" s="54"/>
      <c r="K5617" s="54"/>
      <c r="L5617" s="54"/>
      <c r="M5617" s="54"/>
    </row>
    <row r="5618" spans="3:13" s="343" customFormat="1" x14ac:dyDescent="0.3">
      <c r="C5618" s="32"/>
      <c r="J5618" s="54"/>
      <c r="K5618" s="54"/>
      <c r="L5618" s="54"/>
      <c r="M5618" s="54"/>
    </row>
    <row r="5619" spans="3:13" s="343" customFormat="1" x14ac:dyDescent="0.3">
      <c r="C5619" s="32"/>
      <c r="J5619" s="54"/>
      <c r="K5619" s="54"/>
      <c r="L5619" s="54"/>
      <c r="M5619" s="54"/>
    </row>
    <row r="5620" spans="3:13" s="343" customFormat="1" x14ac:dyDescent="0.3">
      <c r="C5620" s="32"/>
      <c r="J5620" s="54"/>
      <c r="K5620" s="54"/>
      <c r="L5620" s="54"/>
      <c r="M5620" s="54"/>
    </row>
    <row r="5621" spans="3:13" s="343" customFormat="1" x14ac:dyDescent="0.3">
      <c r="C5621" s="32"/>
      <c r="J5621" s="54"/>
      <c r="K5621" s="54"/>
      <c r="L5621" s="54"/>
      <c r="M5621" s="54"/>
    </row>
    <row r="5622" spans="3:13" s="343" customFormat="1" x14ac:dyDescent="0.3">
      <c r="C5622" s="32"/>
      <c r="J5622" s="54"/>
      <c r="K5622" s="54"/>
      <c r="L5622" s="54"/>
      <c r="M5622" s="54"/>
    </row>
    <row r="5623" spans="3:13" s="343" customFormat="1" x14ac:dyDescent="0.3">
      <c r="C5623" s="32"/>
      <c r="J5623" s="54"/>
      <c r="K5623" s="54"/>
      <c r="L5623" s="54"/>
      <c r="M5623" s="54"/>
    </row>
    <row r="5624" spans="3:13" s="343" customFormat="1" x14ac:dyDescent="0.3">
      <c r="C5624" s="32"/>
      <c r="J5624" s="54"/>
      <c r="K5624" s="54"/>
      <c r="L5624" s="54"/>
      <c r="M5624" s="54"/>
    </row>
    <row r="5625" spans="3:13" s="343" customFormat="1" x14ac:dyDescent="0.3">
      <c r="C5625" s="32"/>
      <c r="J5625" s="54"/>
      <c r="K5625" s="54"/>
      <c r="L5625" s="54"/>
      <c r="M5625" s="54"/>
    </row>
    <row r="5626" spans="3:13" s="343" customFormat="1" x14ac:dyDescent="0.3">
      <c r="C5626" s="32"/>
      <c r="J5626" s="54"/>
      <c r="K5626" s="54"/>
      <c r="L5626" s="54"/>
      <c r="M5626" s="54"/>
    </row>
    <row r="5627" spans="3:13" s="343" customFormat="1" x14ac:dyDescent="0.3">
      <c r="C5627" s="32"/>
      <c r="J5627" s="54"/>
      <c r="K5627" s="54"/>
      <c r="L5627" s="54"/>
      <c r="M5627" s="54"/>
    </row>
    <row r="5628" spans="3:13" s="343" customFormat="1" x14ac:dyDescent="0.3">
      <c r="C5628" s="32"/>
      <c r="J5628" s="54"/>
      <c r="K5628" s="54"/>
      <c r="L5628" s="54"/>
      <c r="M5628" s="54"/>
    </row>
    <row r="5629" spans="3:13" s="343" customFormat="1" x14ac:dyDescent="0.3">
      <c r="C5629" s="32"/>
      <c r="J5629" s="54"/>
      <c r="K5629" s="54"/>
      <c r="L5629" s="54"/>
      <c r="M5629" s="54"/>
    </row>
    <row r="5630" spans="3:13" s="343" customFormat="1" x14ac:dyDescent="0.3">
      <c r="C5630" s="32"/>
      <c r="J5630" s="54"/>
      <c r="K5630" s="54"/>
      <c r="L5630" s="54"/>
      <c r="M5630" s="54"/>
    </row>
    <row r="5631" spans="3:13" s="343" customFormat="1" x14ac:dyDescent="0.3">
      <c r="C5631" s="32"/>
      <c r="J5631" s="54"/>
      <c r="K5631" s="54"/>
      <c r="L5631" s="54"/>
      <c r="M5631" s="54"/>
    </row>
    <row r="5632" spans="3:13" s="343" customFormat="1" x14ac:dyDescent="0.3">
      <c r="C5632" s="32"/>
      <c r="J5632" s="54"/>
      <c r="K5632" s="54"/>
      <c r="L5632" s="54"/>
      <c r="M5632" s="54"/>
    </row>
    <row r="5633" spans="3:13" s="343" customFormat="1" x14ac:dyDescent="0.3">
      <c r="C5633" s="32"/>
      <c r="J5633" s="54"/>
      <c r="K5633" s="54"/>
      <c r="L5633" s="54"/>
      <c r="M5633" s="54"/>
    </row>
    <row r="5634" spans="3:13" s="343" customFormat="1" x14ac:dyDescent="0.3">
      <c r="C5634" s="32"/>
      <c r="J5634" s="54"/>
      <c r="K5634" s="54"/>
      <c r="L5634" s="54"/>
      <c r="M5634" s="54"/>
    </row>
    <row r="5635" spans="3:13" s="343" customFormat="1" x14ac:dyDescent="0.3">
      <c r="C5635" s="32"/>
      <c r="J5635" s="54"/>
      <c r="K5635" s="54"/>
      <c r="L5635" s="54"/>
      <c r="M5635" s="54"/>
    </row>
    <row r="5636" spans="3:13" s="343" customFormat="1" x14ac:dyDescent="0.3">
      <c r="C5636" s="32"/>
      <c r="J5636" s="54"/>
      <c r="K5636" s="54"/>
      <c r="L5636" s="54"/>
      <c r="M5636" s="54"/>
    </row>
    <row r="5637" spans="3:13" s="343" customFormat="1" x14ac:dyDescent="0.3">
      <c r="C5637" s="32"/>
      <c r="J5637" s="54"/>
      <c r="K5637" s="54"/>
      <c r="L5637" s="54"/>
      <c r="M5637" s="54"/>
    </row>
    <row r="5638" spans="3:13" s="343" customFormat="1" x14ac:dyDescent="0.3">
      <c r="C5638" s="32"/>
      <c r="J5638" s="54"/>
      <c r="K5638" s="54"/>
      <c r="L5638" s="54"/>
      <c r="M5638" s="54"/>
    </row>
    <row r="5639" spans="3:13" s="343" customFormat="1" x14ac:dyDescent="0.3">
      <c r="C5639" s="32"/>
      <c r="J5639" s="54"/>
      <c r="K5639" s="54"/>
      <c r="L5639" s="54"/>
      <c r="M5639" s="54"/>
    </row>
    <row r="5640" spans="3:13" s="343" customFormat="1" x14ac:dyDescent="0.3">
      <c r="C5640" s="32"/>
      <c r="J5640" s="54"/>
      <c r="K5640" s="54"/>
      <c r="L5640" s="54"/>
      <c r="M5640" s="54"/>
    </row>
    <row r="5641" spans="3:13" s="343" customFormat="1" x14ac:dyDescent="0.3">
      <c r="C5641" s="32"/>
      <c r="J5641" s="54"/>
      <c r="K5641" s="54"/>
      <c r="L5641" s="54"/>
      <c r="M5641" s="54"/>
    </row>
    <row r="5642" spans="3:13" s="343" customFormat="1" x14ac:dyDescent="0.3">
      <c r="C5642" s="32"/>
      <c r="J5642" s="54"/>
      <c r="K5642" s="54"/>
      <c r="L5642" s="54"/>
      <c r="M5642" s="54"/>
    </row>
    <row r="5643" spans="3:13" s="343" customFormat="1" x14ac:dyDescent="0.3">
      <c r="C5643" s="32"/>
      <c r="J5643" s="54"/>
      <c r="K5643" s="54"/>
      <c r="L5643" s="54"/>
      <c r="M5643" s="54"/>
    </row>
    <row r="5644" spans="3:13" s="343" customFormat="1" x14ac:dyDescent="0.3">
      <c r="C5644" s="32"/>
      <c r="J5644" s="54"/>
      <c r="K5644" s="54"/>
      <c r="L5644" s="54"/>
      <c r="M5644" s="54"/>
    </row>
    <row r="5645" spans="3:13" s="343" customFormat="1" x14ac:dyDescent="0.3">
      <c r="C5645" s="32"/>
      <c r="J5645" s="54"/>
      <c r="K5645" s="54"/>
      <c r="L5645" s="54"/>
      <c r="M5645" s="54"/>
    </row>
    <row r="5646" spans="3:13" s="343" customFormat="1" x14ac:dyDescent="0.3">
      <c r="C5646" s="32"/>
      <c r="J5646" s="54"/>
      <c r="K5646" s="54"/>
      <c r="L5646" s="54"/>
      <c r="M5646" s="54"/>
    </row>
    <row r="5647" spans="3:13" s="343" customFormat="1" x14ac:dyDescent="0.3">
      <c r="C5647" s="32"/>
      <c r="J5647" s="54"/>
      <c r="K5647" s="54"/>
      <c r="L5647" s="54"/>
      <c r="M5647" s="54"/>
    </row>
    <row r="5648" spans="3:13" s="343" customFormat="1" x14ac:dyDescent="0.3">
      <c r="C5648" s="32"/>
      <c r="J5648" s="54"/>
      <c r="K5648" s="54"/>
      <c r="L5648" s="54"/>
      <c r="M5648" s="54"/>
    </row>
    <row r="5649" spans="3:13" s="343" customFormat="1" x14ac:dyDescent="0.3">
      <c r="C5649" s="32"/>
      <c r="J5649" s="54"/>
      <c r="K5649" s="54"/>
      <c r="L5649" s="54"/>
      <c r="M5649" s="54"/>
    </row>
    <row r="5650" spans="3:13" s="343" customFormat="1" x14ac:dyDescent="0.3">
      <c r="C5650" s="32"/>
      <c r="J5650" s="54"/>
      <c r="K5650" s="54"/>
      <c r="L5650" s="54"/>
      <c r="M5650" s="54"/>
    </row>
    <row r="5651" spans="3:13" s="343" customFormat="1" x14ac:dyDescent="0.3">
      <c r="C5651" s="32"/>
      <c r="J5651" s="54"/>
      <c r="K5651" s="54"/>
      <c r="L5651" s="54"/>
      <c r="M5651" s="54"/>
    </row>
    <row r="5652" spans="3:13" s="343" customFormat="1" x14ac:dyDescent="0.3">
      <c r="C5652" s="32"/>
      <c r="J5652" s="54"/>
      <c r="K5652" s="54"/>
      <c r="L5652" s="54"/>
      <c r="M5652" s="54"/>
    </row>
    <row r="5653" spans="3:13" s="343" customFormat="1" x14ac:dyDescent="0.3">
      <c r="C5653" s="32"/>
      <c r="J5653" s="54"/>
      <c r="K5653" s="54"/>
      <c r="L5653" s="54"/>
      <c r="M5653" s="54"/>
    </row>
    <row r="5654" spans="3:13" s="343" customFormat="1" x14ac:dyDescent="0.3">
      <c r="C5654" s="32"/>
      <c r="J5654" s="54"/>
      <c r="K5654" s="54"/>
      <c r="L5654" s="54"/>
      <c r="M5654" s="54"/>
    </row>
    <row r="5655" spans="3:13" s="343" customFormat="1" x14ac:dyDescent="0.3">
      <c r="C5655" s="32"/>
      <c r="J5655" s="54"/>
      <c r="K5655" s="54"/>
      <c r="L5655" s="54"/>
      <c r="M5655" s="54"/>
    </row>
    <row r="5656" spans="3:13" s="343" customFormat="1" x14ac:dyDescent="0.3">
      <c r="C5656" s="32"/>
      <c r="J5656" s="54"/>
      <c r="K5656" s="54"/>
      <c r="L5656" s="54"/>
      <c r="M5656" s="54"/>
    </row>
    <row r="5657" spans="3:13" s="343" customFormat="1" x14ac:dyDescent="0.3">
      <c r="C5657" s="32"/>
      <c r="J5657" s="54"/>
      <c r="K5657" s="54"/>
      <c r="L5657" s="54"/>
      <c r="M5657" s="54"/>
    </row>
    <row r="5658" spans="3:13" s="343" customFormat="1" x14ac:dyDescent="0.3">
      <c r="C5658" s="32"/>
      <c r="J5658" s="54"/>
      <c r="K5658" s="54"/>
      <c r="L5658" s="54"/>
      <c r="M5658" s="54"/>
    </row>
    <row r="5659" spans="3:13" s="343" customFormat="1" x14ac:dyDescent="0.3">
      <c r="C5659" s="32"/>
      <c r="J5659" s="54"/>
      <c r="K5659" s="54"/>
      <c r="L5659" s="54"/>
      <c r="M5659" s="54"/>
    </row>
    <row r="5660" spans="3:13" s="343" customFormat="1" x14ac:dyDescent="0.3">
      <c r="C5660" s="32"/>
      <c r="J5660" s="54"/>
      <c r="K5660" s="54"/>
      <c r="L5660" s="54"/>
      <c r="M5660" s="54"/>
    </row>
    <row r="5661" spans="3:13" s="343" customFormat="1" x14ac:dyDescent="0.3">
      <c r="C5661" s="32"/>
      <c r="J5661" s="54"/>
      <c r="K5661" s="54"/>
      <c r="L5661" s="54"/>
      <c r="M5661" s="54"/>
    </row>
    <row r="5662" spans="3:13" s="343" customFormat="1" x14ac:dyDescent="0.3">
      <c r="C5662" s="32"/>
      <c r="J5662" s="54"/>
      <c r="K5662" s="54"/>
      <c r="L5662" s="54"/>
      <c r="M5662" s="54"/>
    </row>
    <row r="5663" spans="3:13" s="343" customFormat="1" x14ac:dyDescent="0.3">
      <c r="C5663" s="32"/>
      <c r="J5663" s="54"/>
      <c r="K5663" s="54"/>
      <c r="L5663" s="54"/>
      <c r="M5663" s="54"/>
    </row>
    <row r="5664" spans="3:13" s="343" customFormat="1" x14ac:dyDescent="0.3">
      <c r="C5664" s="32"/>
      <c r="J5664" s="54"/>
      <c r="K5664" s="54"/>
      <c r="L5664" s="54"/>
      <c r="M5664" s="54"/>
    </row>
    <row r="5665" spans="3:13" s="343" customFormat="1" x14ac:dyDescent="0.3">
      <c r="C5665" s="32"/>
      <c r="J5665" s="54"/>
      <c r="K5665" s="54"/>
      <c r="L5665" s="54"/>
      <c r="M5665" s="54"/>
    </row>
    <row r="5666" spans="3:13" s="343" customFormat="1" x14ac:dyDescent="0.3">
      <c r="C5666" s="32"/>
      <c r="J5666" s="54"/>
      <c r="K5666" s="54"/>
      <c r="L5666" s="54"/>
      <c r="M5666" s="54"/>
    </row>
    <row r="5667" spans="3:13" s="343" customFormat="1" x14ac:dyDescent="0.3">
      <c r="C5667" s="32"/>
      <c r="J5667" s="54"/>
      <c r="K5667" s="54"/>
      <c r="L5667" s="54"/>
      <c r="M5667" s="54"/>
    </row>
    <row r="5668" spans="3:13" s="343" customFormat="1" x14ac:dyDescent="0.3">
      <c r="C5668" s="32"/>
      <c r="J5668" s="54"/>
      <c r="K5668" s="54"/>
      <c r="L5668" s="54"/>
      <c r="M5668" s="54"/>
    </row>
    <row r="5669" spans="3:13" s="343" customFormat="1" x14ac:dyDescent="0.3">
      <c r="C5669" s="32"/>
      <c r="J5669" s="54"/>
      <c r="K5669" s="54"/>
      <c r="L5669" s="54"/>
      <c r="M5669" s="54"/>
    </row>
    <row r="5670" spans="3:13" s="343" customFormat="1" x14ac:dyDescent="0.3">
      <c r="C5670" s="32"/>
      <c r="J5670" s="54"/>
      <c r="K5670" s="54"/>
      <c r="L5670" s="54"/>
      <c r="M5670" s="54"/>
    </row>
    <row r="5671" spans="3:13" s="343" customFormat="1" x14ac:dyDescent="0.3">
      <c r="C5671" s="32"/>
      <c r="J5671" s="54"/>
      <c r="K5671" s="54"/>
      <c r="L5671" s="54"/>
      <c r="M5671" s="54"/>
    </row>
    <row r="5672" spans="3:13" s="343" customFormat="1" x14ac:dyDescent="0.3">
      <c r="C5672" s="32"/>
      <c r="J5672" s="54"/>
      <c r="K5672" s="54"/>
      <c r="L5672" s="54"/>
      <c r="M5672" s="54"/>
    </row>
    <row r="5673" spans="3:13" s="343" customFormat="1" x14ac:dyDescent="0.3">
      <c r="C5673" s="32"/>
      <c r="J5673" s="54"/>
      <c r="K5673" s="54"/>
      <c r="L5673" s="54"/>
      <c r="M5673" s="54"/>
    </row>
    <row r="5674" spans="3:13" s="343" customFormat="1" x14ac:dyDescent="0.3">
      <c r="C5674" s="32"/>
      <c r="J5674" s="54"/>
      <c r="K5674" s="54"/>
      <c r="L5674" s="54"/>
      <c r="M5674" s="54"/>
    </row>
    <row r="5675" spans="3:13" s="343" customFormat="1" x14ac:dyDescent="0.3">
      <c r="C5675" s="32"/>
      <c r="J5675" s="54"/>
      <c r="K5675" s="54"/>
      <c r="L5675" s="54"/>
      <c r="M5675" s="54"/>
    </row>
    <row r="5676" spans="3:13" s="343" customFormat="1" x14ac:dyDescent="0.3">
      <c r="C5676" s="32"/>
      <c r="J5676" s="54"/>
      <c r="K5676" s="54"/>
      <c r="L5676" s="54"/>
      <c r="M5676" s="54"/>
    </row>
    <row r="5677" spans="3:13" s="343" customFormat="1" x14ac:dyDescent="0.3">
      <c r="C5677" s="32"/>
      <c r="J5677" s="54"/>
      <c r="K5677" s="54"/>
      <c r="L5677" s="54"/>
      <c r="M5677" s="54"/>
    </row>
    <row r="5678" spans="3:13" s="343" customFormat="1" x14ac:dyDescent="0.3">
      <c r="C5678" s="32"/>
      <c r="J5678" s="54"/>
      <c r="K5678" s="54"/>
      <c r="L5678" s="54"/>
      <c r="M5678" s="54"/>
    </row>
    <row r="5679" spans="3:13" s="343" customFormat="1" x14ac:dyDescent="0.3">
      <c r="C5679" s="32"/>
      <c r="J5679" s="54"/>
      <c r="K5679" s="54"/>
      <c r="L5679" s="54"/>
      <c r="M5679" s="54"/>
    </row>
    <row r="5680" spans="3:13" s="343" customFormat="1" x14ac:dyDescent="0.3">
      <c r="C5680" s="32"/>
      <c r="J5680" s="54"/>
      <c r="K5680" s="54"/>
      <c r="L5680" s="54"/>
      <c r="M5680" s="54"/>
    </row>
    <row r="5681" spans="3:13" s="343" customFormat="1" x14ac:dyDescent="0.3">
      <c r="C5681" s="32"/>
      <c r="J5681" s="54"/>
      <c r="K5681" s="54"/>
      <c r="L5681" s="54"/>
      <c r="M5681" s="54"/>
    </row>
    <row r="5682" spans="3:13" s="343" customFormat="1" x14ac:dyDescent="0.3">
      <c r="C5682" s="32"/>
      <c r="J5682" s="54"/>
      <c r="K5682" s="54"/>
      <c r="L5682" s="54"/>
      <c r="M5682" s="54"/>
    </row>
    <row r="5683" spans="3:13" s="343" customFormat="1" x14ac:dyDescent="0.3">
      <c r="C5683" s="32"/>
      <c r="J5683" s="54"/>
      <c r="K5683" s="54"/>
      <c r="L5683" s="54"/>
      <c r="M5683" s="54"/>
    </row>
    <row r="5684" spans="3:13" s="343" customFormat="1" x14ac:dyDescent="0.3">
      <c r="C5684" s="32"/>
      <c r="J5684" s="54"/>
      <c r="K5684" s="54"/>
      <c r="L5684" s="54"/>
      <c r="M5684" s="54"/>
    </row>
    <row r="5685" spans="3:13" s="343" customFormat="1" x14ac:dyDescent="0.3">
      <c r="C5685" s="32"/>
      <c r="J5685" s="54"/>
      <c r="K5685" s="54"/>
      <c r="L5685" s="54"/>
      <c r="M5685" s="54"/>
    </row>
    <row r="5686" spans="3:13" s="343" customFormat="1" x14ac:dyDescent="0.3">
      <c r="C5686" s="32"/>
      <c r="J5686" s="54"/>
      <c r="K5686" s="54"/>
      <c r="L5686" s="54"/>
      <c r="M5686" s="54"/>
    </row>
    <row r="5687" spans="3:13" s="343" customFormat="1" x14ac:dyDescent="0.3">
      <c r="C5687" s="32"/>
      <c r="J5687" s="54"/>
      <c r="K5687" s="54"/>
      <c r="L5687" s="54"/>
      <c r="M5687" s="54"/>
    </row>
    <row r="5688" spans="3:13" s="343" customFormat="1" x14ac:dyDescent="0.3">
      <c r="C5688" s="32"/>
      <c r="J5688" s="54"/>
      <c r="K5688" s="54"/>
      <c r="L5688" s="54"/>
      <c r="M5688" s="54"/>
    </row>
    <row r="5689" spans="3:13" s="343" customFormat="1" x14ac:dyDescent="0.3">
      <c r="C5689" s="32"/>
      <c r="J5689" s="54"/>
      <c r="K5689" s="54"/>
      <c r="L5689" s="54"/>
      <c r="M5689" s="54"/>
    </row>
    <row r="5690" spans="3:13" s="343" customFormat="1" x14ac:dyDescent="0.3">
      <c r="C5690" s="32"/>
      <c r="J5690" s="54"/>
      <c r="K5690" s="54"/>
      <c r="L5690" s="54"/>
      <c r="M5690" s="54"/>
    </row>
    <row r="5691" spans="3:13" s="343" customFormat="1" x14ac:dyDescent="0.3">
      <c r="C5691" s="32"/>
      <c r="J5691" s="54"/>
      <c r="K5691" s="54"/>
      <c r="L5691" s="54"/>
      <c r="M5691" s="54"/>
    </row>
    <row r="5692" spans="3:13" s="343" customFormat="1" x14ac:dyDescent="0.3">
      <c r="C5692" s="32"/>
      <c r="J5692" s="54"/>
      <c r="K5692" s="54"/>
      <c r="L5692" s="54"/>
      <c r="M5692" s="54"/>
    </row>
    <row r="5693" spans="3:13" s="343" customFormat="1" x14ac:dyDescent="0.3">
      <c r="C5693" s="32"/>
      <c r="J5693" s="54"/>
      <c r="K5693" s="54"/>
      <c r="L5693" s="54"/>
      <c r="M5693" s="54"/>
    </row>
    <row r="5694" spans="3:13" s="343" customFormat="1" x14ac:dyDescent="0.3">
      <c r="C5694" s="32"/>
      <c r="J5694" s="54"/>
      <c r="K5694" s="54"/>
      <c r="L5694" s="54"/>
      <c r="M5694" s="54"/>
    </row>
    <row r="5695" spans="3:13" s="343" customFormat="1" x14ac:dyDescent="0.3">
      <c r="C5695" s="32"/>
      <c r="J5695" s="54"/>
      <c r="K5695" s="54"/>
      <c r="L5695" s="54"/>
      <c r="M5695" s="54"/>
    </row>
    <row r="5696" spans="3:13" s="343" customFormat="1" x14ac:dyDescent="0.3">
      <c r="C5696" s="32"/>
      <c r="J5696" s="54"/>
      <c r="K5696" s="54"/>
      <c r="L5696" s="54"/>
      <c r="M5696" s="54"/>
    </row>
    <row r="5697" spans="3:13" s="343" customFormat="1" x14ac:dyDescent="0.3">
      <c r="C5697" s="32"/>
      <c r="J5697" s="54"/>
      <c r="K5697" s="54"/>
      <c r="L5697" s="54"/>
      <c r="M5697" s="54"/>
    </row>
    <row r="5698" spans="3:13" s="343" customFormat="1" x14ac:dyDescent="0.3">
      <c r="C5698" s="32"/>
      <c r="J5698" s="54"/>
      <c r="K5698" s="54"/>
      <c r="L5698" s="54"/>
      <c r="M5698" s="54"/>
    </row>
    <row r="5699" spans="3:13" s="343" customFormat="1" x14ac:dyDescent="0.3">
      <c r="C5699" s="32"/>
      <c r="J5699" s="54"/>
      <c r="K5699" s="54"/>
      <c r="L5699" s="54"/>
      <c r="M5699" s="54"/>
    </row>
    <row r="5700" spans="3:13" s="343" customFormat="1" x14ac:dyDescent="0.3">
      <c r="C5700" s="32"/>
      <c r="J5700" s="54"/>
      <c r="K5700" s="54"/>
      <c r="L5700" s="54"/>
      <c r="M5700" s="54"/>
    </row>
    <row r="5701" spans="3:13" s="343" customFormat="1" x14ac:dyDescent="0.3">
      <c r="C5701" s="32"/>
      <c r="J5701" s="54"/>
      <c r="K5701" s="54"/>
      <c r="L5701" s="54"/>
      <c r="M5701" s="54"/>
    </row>
    <row r="5702" spans="3:13" s="343" customFormat="1" x14ac:dyDescent="0.3">
      <c r="C5702" s="32"/>
      <c r="J5702" s="54"/>
      <c r="K5702" s="54"/>
      <c r="L5702" s="54"/>
      <c r="M5702" s="54"/>
    </row>
    <row r="5703" spans="3:13" s="343" customFormat="1" x14ac:dyDescent="0.3">
      <c r="C5703" s="32"/>
      <c r="J5703" s="54"/>
      <c r="K5703" s="54"/>
      <c r="L5703" s="54"/>
      <c r="M5703" s="54"/>
    </row>
    <row r="5704" spans="3:13" s="343" customFormat="1" x14ac:dyDescent="0.3">
      <c r="C5704" s="32"/>
      <c r="J5704" s="54"/>
      <c r="K5704" s="54"/>
      <c r="L5704" s="54"/>
      <c r="M5704" s="54"/>
    </row>
    <row r="5705" spans="3:13" s="343" customFormat="1" x14ac:dyDescent="0.3">
      <c r="C5705" s="32"/>
      <c r="J5705" s="54"/>
      <c r="K5705" s="54"/>
      <c r="L5705" s="54"/>
      <c r="M5705" s="54"/>
    </row>
    <row r="5706" spans="3:13" s="343" customFormat="1" x14ac:dyDescent="0.3">
      <c r="C5706" s="32"/>
      <c r="J5706" s="54"/>
      <c r="K5706" s="54"/>
      <c r="L5706" s="54"/>
      <c r="M5706" s="54"/>
    </row>
    <row r="5707" spans="3:13" s="343" customFormat="1" x14ac:dyDescent="0.3">
      <c r="C5707" s="32"/>
      <c r="J5707" s="54"/>
      <c r="K5707" s="54"/>
      <c r="L5707" s="54"/>
      <c r="M5707" s="54"/>
    </row>
    <row r="5708" spans="3:13" s="343" customFormat="1" x14ac:dyDescent="0.3">
      <c r="C5708" s="32"/>
      <c r="J5708" s="54"/>
      <c r="K5708" s="54"/>
      <c r="L5708" s="54"/>
      <c r="M5708" s="54"/>
    </row>
    <row r="5709" spans="3:13" s="343" customFormat="1" x14ac:dyDescent="0.3">
      <c r="C5709" s="32"/>
      <c r="J5709" s="54"/>
      <c r="K5709" s="54"/>
      <c r="L5709" s="54"/>
      <c r="M5709" s="54"/>
    </row>
    <row r="5710" spans="3:13" s="343" customFormat="1" x14ac:dyDescent="0.3">
      <c r="C5710" s="32"/>
      <c r="J5710" s="54"/>
      <c r="K5710" s="54"/>
      <c r="L5710" s="54"/>
      <c r="M5710" s="54"/>
    </row>
    <row r="5711" spans="3:13" s="343" customFormat="1" x14ac:dyDescent="0.3">
      <c r="C5711" s="32"/>
      <c r="J5711" s="54"/>
      <c r="K5711" s="54"/>
      <c r="L5711" s="54"/>
      <c r="M5711" s="54"/>
    </row>
    <row r="5712" spans="3:13" s="343" customFormat="1" x14ac:dyDescent="0.3">
      <c r="C5712" s="32"/>
      <c r="J5712" s="54"/>
      <c r="K5712" s="54"/>
      <c r="L5712" s="54"/>
      <c r="M5712" s="54"/>
    </row>
    <row r="5713" spans="3:13" s="343" customFormat="1" x14ac:dyDescent="0.3">
      <c r="C5713" s="32"/>
      <c r="J5713" s="54"/>
      <c r="K5713" s="54"/>
      <c r="L5713" s="54"/>
      <c r="M5713" s="54"/>
    </row>
    <row r="5714" spans="3:13" s="343" customFormat="1" x14ac:dyDescent="0.3">
      <c r="C5714" s="32"/>
      <c r="J5714" s="54"/>
      <c r="K5714" s="54"/>
      <c r="L5714" s="54"/>
      <c r="M5714" s="54"/>
    </row>
    <row r="5715" spans="3:13" s="343" customFormat="1" x14ac:dyDescent="0.3">
      <c r="C5715" s="32"/>
      <c r="J5715" s="54"/>
      <c r="K5715" s="54"/>
      <c r="L5715" s="54"/>
      <c r="M5715" s="54"/>
    </row>
    <row r="5716" spans="3:13" s="343" customFormat="1" x14ac:dyDescent="0.3">
      <c r="C5716" s="32"/>
      <c r="J5716" s="54"/>
      <c r="K5716" s="54"/>
      <c r="L5716" s="54"/>
      <c r="M5716" s="54"/>
    </row>
    <row r="5717" spans="3:13" s="343" customFormat="1" x14ac:dyDescent="0.3">
      <c r="C5717" s="32"/>
      <c r="J5717" s="54"/>
      <c r="K5717" s="54"/>
      <c r="L5717" s="54"/>
      <c r="M5717" s="54"/>
    </row>
    <row r="5718" spans="3:13" s="343" customFormat="1" x14ac:dyDescent="0.3">
      <c r="C5718" s="32"/>
      <c r="J5718" s="54"/>
      <c r="K5718" s="54"/>
      <c r="L5718" s="54"/>
      <c r="M5718" s="54"/>
    </row>
    <row r="5719" spans="3:13" s="343" customFormat="1" x14ac:dyDescent="0.3">
      <c r="C5719" s="32"/>
      <c r="J5719" s="54"/>
      <c r="K5719" s="54"/>
      <c r="L5719" s="54"/>
      <c r="M5719" s="54"/>
    </row>
    <row r="5720" spans="3:13" s="343" customFormat="1" x14ac:dyDescent="0.3">
      <c r="C5720" s="32"/>
      <c r="J5720" s="54"/>
      <c r="K5720" s="54"/>
      <c r="L5720" s="54"/>
      <c r="M5720" s="54"/>
    </row>
    <row r="5721" spans="3:13" s="343" customFormat="1" x14ac:dyDescent="0.3">
      <c r="C5721" s="32"/>
      <c r="J5721" s="54"/>
      <c r="K5721" s="54"/>
      <c r="L5721" s="54"/>
      <c r="M5721" s="54"/>
    </row>
    <row r="5722" spans="3:13" s="343" customFormat="1" x14ac:dyDescent="0.3">
      <c r="C5722" s="32"/>
      <c r="J5722" s="54"/>
      <c r="K5722" s="54"/>
      <c r="L5722" s="54"/>
      <c r="M5722" s="54"/>
    </row>
    <row r="5723" spans="3:13" s="343" customFormat="1" x14ac:dyDescent="0.3">
      <c r="C5723" s="32"/>
      <c r="J5723" s="54"/>
      <c r="K5723" s="54"/>
      <c r="L5723" s="54"/>
      <c r="M5723" s="54"/>
    </row>
    <row r="5724" spans="3:13" s="343" customFormat="1" x14ac:dyDescent="0.3">
      <c r="C5724" s="32"/>
      <c r="J5724" s="54"/>
      <c r="K5724" s="54"/>
      <c r="L5724" s="54"/>
      <c r="M5724" s="54"/>
    </row>
    <row r="5725" spans="3:13" s="343" customFormat="1" x14ac:dyDescent="0.3">
      <c r="C5725" s="32"/>
      <c r="J5725" s="54"/>
      <c r="K5725" s="54"/>
      <c r="L5725" s="54"/>
      <c r="M5725" s="54"/>
    </row>
    <row r="5726" spans="3:13" s="343" customFormat="1" x14ac:dyDescent="0.3">
      <c r="C5726" s="32"/>
      <c r="J5726" s="54"/>
      <c r="K5726" s="54"/>
      <c r="L5726" s="54"/>
      <c r="M5726" s="54"/>
    </row>
    <row r="5727" spans="3:13" s="343" customFormat="1" x14ac:dyDescent="0.3">
      <c r="C5727" s="32"/>
      <c r="J5727" s="54"/>
      <c r="K5727" s="54"/>
      <c r="L5727" s="54"/>
      <c r="M5727" s="54"/>
    </row>
    <row r="5728" spans="3:13" s="343" customFormat="1" x14ac:dyDescent="0.3">
      <c r="C5728" s="32"/>
      <c r="J5728" s="54"/>
      <c r="K5728" s="54"/>
      <c r="L5728" s="54"/>
      <c r="M5728" s="54"/>
    </row>
    <row r="5729" spans="3:13" s="343" customFormat="1" x14ac:dyDescent="0.3">
      <c r="C5729" s="32"/>
      <c r="J5729" s="54"/>
      <c r="K5729" s="54"/>
      <c r="L5729" s="54"/>
      <c r="M5729" s="54"/>
    </row>
    <row r="5730" spans="3:13" s="343" customFormat="1" x14ac:dyDescent="0.3">
      <c r="C5730" s="32"/>
      <c r="J5730" s="54"/>
      <c r="K5730" s="54"/>
      <c r="L5730" s="54"/>
      <c r="M5730" s="54"/>
    </row>
    <row r="5731" spans="3:13" s="343" customFormat="1" x14ac:dyDescent="0.3">
      <c r="C5731" s="32"/>
      <c r="J5731" s="54"/>
      <c r="K5731" s="54"/>
      <c r="L5731" s="54"/>
      <c r="M5731" s="54"/>
    </row>
    <row r="5732" spans="3:13" s="343" customFormat="1" x14ac:dyDescent="0.3">
      <c r="C5732" s="32"/>
      <c r="J5732" s="54"/>
      <c r="K5732" s="54"/>
      <c r="L5732" s="54"/>
      <c r="M5732" s="54"/>
    </row>
    <row r="5733" spans="3:13" s="343" customFormat="1" x14ac:dyDescent="0.3">
      <c r="C5733" s="32"/>
      <c r="J5733" s="54"/>
      <c r="K5733" s="54"/>
      <c r="L5733" s="54"/>
      <c r="M5733" s="54"/>
    </row>
    <row r="5734" spans="3:13" s="343" customFormat="1" x14ac:dyDescent="0.3">
      <c r="C5734" s="32"/>
      <c r="J5734" s="54"/>
      <c r="K5734" s="54"/>
      <c r="L5734" s="54"/>
      <c r="M5734" s="54"/>
    </row>
    <row r="5735" spans="3:13" s="343" customFormat="1" x14ac:dyDescent="0.3">
      <c r="C5735" s="32"/>
      <c r="J5735" s="54"/>
      <c r="K5735" s="54"/>
      <c r="L5735" s="54"/>
      <c r="M5735" s="54"/>
    </row>
    <row r="5736" spans="3:13" s="343" customFormat="1" x14ac:dyDescent="0.3">
      <c r="C5736" s="32"/>
      <c r="J5736" s="54"/>
      <c r="K5736" s="54"/>
      <c r="L5736" s="54"/>
      <c r="M5736" s="54"/>
    </row>
    <row r="5737" spans="3:13" s="343" customFormat="1" x14ac:dyDescent="0.3">
      <c r="C5737" s="32"/>
      <c r="J5737" s="54"/>
      <c r="K5737" s="54"/>
      <c r="L5737" s="54"/>
      <c r="M5737" s="54"/>
    </row>
    <row r="5738" spans="3:13" s="343" customFormat="1" x14ac:dyDescent="0.3">
      <c r="C5738" s="32"/>
      <c r="J5738" s="54"/>
      <c r="K5738" s="54"/>
      <c r="L5738" s="54"/>
      <c r="M5738" s="54"/>
    </row>
    <row r="5739" spans="3:13" s="343" customFormat="1" x14ac:dyDescent="0.3">
      <c r="C5739" s="32"/>
      <c r="J5739" s="54"/>
      <c r="K5739" s="54"/>
      <c r="L5739" s="54"/>
      <c r="M5739" s="54"/>
    </row>
    <row r="5740" spans="3:13" s="343" customFormat="1" x14ac:dyDescent="0.3">
      <c r="C5740" s="32"/>
      <c r="J5740" s="54"/>
      <c r="K5740" s="54"/>
      <c r="L5740" s="54"/>
      <c r="M5740" s="54"/>
    </row>
    <row r="5741" spans="3:13" s="343" customFormat="1" x14ac:dyDescent="0.3">
      <c r="C5741" s="32"/>
      <c r="J5741" s="54"/>
      <c r="K5741" s="54"/>
      <c r="L5741" s="54"/>
      <c r="M5741" s="54"/>
    </row>
    <row r="5742" spans="3:13" s="343" customFormat="1" x14ac:dyDescent="0.3">
      <c r="C5742" s="32"/>
      <c r="J5742" s="54"/>
      <c r="K5742" s="54"/>
      <c r="L5742" s="54"/>
      <c r="M5742" s="54"/>
    </row>
    <row r="5743" spans="3:13" s="343" customFormat="1" x14ac:dyDescent="0.3">
      <c r="C5743" s="32"/>
      <c r="J5743" s="54"/>
      <c r="K5743" s="54"/>
      <c r="L5743" s="54"/>
      <c r="M5743" s="54"/>
    </row>
    <row r="5744" spans="3:13" s="343" customFormat="1" x14ac:dyDescent="0.3">
      <c r="C5744" s="32"/>
      <c r="J5744" s="54"/>
      <c r="K5744" s="54"/>
      <c r="L5744" s="54"/>
      <c r="M5744" s="54"/>
    </row>
    <row r="5745" spans="3:13" s="343" customFormat="1" x14ac:dyDescent="0.3">
      <c r="C5745" s="32"/>
      <c r="J5745" s="54"/>
      <c r="K5745" s="54"/>
      <c r="L5745" s="54"/>
      <c r="M5745" s="54"/>
    </row>
    <row r="5746" spans="3:13" s="343" customFormat="1" x14ac:dyDescent="0.3">
      <c r="C5746" s="32"/>
      <c r="J5746" s="54"/>
      <c r="K5746" s="54"/>
      <c r="L5746" s="54"/>
      <c r="M5746" s="54"/>
    </row>
    <row r="5747" spans="3:13" s="343" customFormat="1" x14ac:dyDescent="0.3">
      <c r="C5747" s="32"/>
      <c r="J5747" s="54"/>
      <c r="K5747" s="54"/>
      <c r="L5747" s="54"/>
      <c r="M5747" s="54"/>
    </row>
    <row r="5748" spans="3:13" s="343" customFormat="1" x14ac:dyDescent="0.3">
      <c r="C5748" s="32"/>
      <c r="J5748" s="54"/>
      <c r="K5748" s="54"/>
      <c r="L5748" s="54"/>
      <c r="M5748" s="54"/>
    </row>
    <row r="5749" spans="3:13" s="343" customFormat="1" x14ac:dyDescent="0.3">
      <c r="C5749" s="32"/>
      <c r="J5749" s="54"/>
      <c r="K5749" s="54"/>
      <c r="L5749" s="54"/>
      <c r="M5749" s="54"/>
    </row>
    <row r="5750" spans="3:13" s="343" customFormat="1" x14ac:dyDescent="0.3">
      <c r="C5750" s="32"/>
      <c r="J5750" s="54"/>
      <c r="K5750" s="54"/>
      <c r="L5750" s="54"/>
      <c r="M5750" s="54"/>
    </row>
    <row r="5751" spans="3:13" s="343" customFormat="1" x14ac:dyDescent="0.3">
      <c r="C5751" s="32"/>
      <c r="J5751" s="54"/>
      <c r="K5751" s="54"/>
      <c r="L5751" s="54"/>
      <c r="M5751" s="54"/>
    </row>
    <row r="5752" spans="3:13" s="343" customFormat="1" x14ac:dyDescent="0.3">
      <c r="C5752" s="32"/>
      <c r="J5752" s="54"/>
      <c r="K5752" s="54"/>
      <c r="L5752" s="54"/>
      <c r="M5752" s="54"/>
    </row>
    <row r="5753" spans="3:13" s="343" customFormat="1" x14ac:dyDescent="0.3">
      <c r="C5753" s="32"/>
      <c r="J5753" s="54"/>
      <c r="K5753" s="54"/>
      <c r="L5753" s="54"/>
      <c r="M5753" s="54"/>
    </row>
    <row r="5754" spans="3:13" s="343" customFormat="1" x14ac:dyDescent="0.3">
      <c r="C5754" s="32"/>
      <c r="J5754" s="54"/>
      <c r="K5754" s="54"/>
      <c r="L5754" s="54"/>
      <c r="M5754" s="54"/>
    </row>
    <row r="5755" spans="3:13" s="343" customFormat="1" x14ac:dyDescent="0.3">
      <c r="C5755" s="32"/>
      <c r="J5755" s="54"/>
      <c r="K5755" s="54"/>
      <c r="L5755" s="54"/>
      <c r="M5755" s="54"/>
    </row>
    <row r="5756" spans="3:13" s="343" customFormat="1" x14ac:dyDescent="0.3">
      <c r="C5756" s="32"/>
      <c r="J5756" s="54"/>
      <c r="K5756" s="54"/>
      <c r="L5756" s="54"/>
      <c r="M5756" s="54"/>
    </row>
    <row r="5757" spans="3:13" s="343" customFormat="1" x14ac:dyDescent="0.3">
      <c r="C5757" s="32"/>
      <c r="J5757" s="54"/>
      <c r="K5757" s="54"/>
      <c r="L5757" s="54"/>
      <c r="M5757" s="54"/>
    </row>
    <row r="5758" spans="3:13" s="343" customFormat="1" x14ac:dyDescent="0.3">
      <c r="C5758" s="32"/>
      <c r="J5758" s="54"/>
      <c r="K5758" s="54"/>
      <c r="L5758" s="54"/>
      <c r="M5758" s="54"/>
    </row>
    <row r="5759" spans="3:13" s="343" customFormat="1" x14ac:dyDescent="0.3">
      <c r="C5759" s="32"/>
      <c r="J5759" s="54"/>
      <c r="K5759" s="54"/>
      <c r="L5759" s="54"/>
      <c r="M5759" s="54"/>
    </row>
    <row r="5760" spans="3:13" s="343" customFormat="1" x14ac:dyDescent="0.3">
      <c r="C5760" s="32"/>
      <c r="J5760" s="54"/>
      <c r="K5760" s="54"/>
      <c r="L5760" s="54"/>
      <c r="M5760" s="54"/>
    </row>
    <row r="5761" spans="3:13" s="343" customFormat="1" x14ac:dyDescent="0.3">
      <c r="C5761" s="32"/>
      <c r="J5761" s="54"/>
      <c r="K5761" s="54"/>
      <c r="L5761" s="54"/>
      <c r="M5761" s="54"/>
    </row>
    <row r="5762" spans="3:13" s="343" customFormat="1" x14ac:dyDescent="0.3">
      <c r="C5762" s="32"/>
      <c r="J5762" s="54"/>
      <c r="K5762" s="54"/>
      <c r="L5762" s="54"/>
      <c r="M5762" s="54"/>
    </row>
    <row r="5763" spans="3:13" s="343" customFormat="1" x14ac:dyDescent="0.3">
      <c r="C5763" s="32"/>
      <c r="J5763" s="54"/>
      <c r="K5763" s="54"/>
      <c r="L5763" s="54"/>
      <c r="M5763" s="54"/>
    </row>
    <row r="5764" spans="3:13" s="343" customFormat="1" x14ac:dyDescent="0.3">
      <c r="C5764" s="32"/>
      <c r="J5764" s="54"/>
      <c r="K5764" s="54"/>
      <c r="L5764" s="54"/>
      <c r="M5764" s="54"/>
    </row>
    <row r="5765" spans="3:13" s="343" customFormat="1" x14ac:dyDescent="0.3">
      <c r="C5765" s="32"/>
      <c r="J5765" s="54"/>
      <c r="K5765" s="54"/>
      <c r="L5765" s="54"/>
      <c r="M5765" s="54"/>
    </row>
    <row r="5766" spans="3:13" s="343" customFormat="1" x14ac:dyDescent="0.3">
      <c r="C5766" s="32"/>
      <c r="J5766" s="54"/>
      <c r="K5766" s="54"/>
      <c r="L5766" s="54"/>
      <c r="M5766" s="54"/>
    </row>
    <row r="5767" spans="3:13" s="343" customFormat="1" x14ac:dyDescent="0.3">
      <c r="C5767" s="32"/>
      <c r="J5767" s="54"/>
      <c r="K5767" s="54"/>
      <c r="L5767" s="54"/>
      <c r="M5767" s="54"/>
    </row>
    <row r="5768" spans="3:13" s="343" customFormat="1" x14ac:dyDescent="0.3">
      <c r="C5768" s="32"/>
      <c r="J5768" s="54"/>
      <c r="K5768" s="54"/>
      <c r="L5768" s="54"/>
      <c r="M5768" s="54"/>
    </row>
    <row r="5769" spans="3:13" s="343" customFormat="1" x14ac:dyDescent="0.3">
      <c r="C5769" s="32"/>
      <c r="J5769" s="54"/>
      <c r="K5769" s="54"/>
      <c r="L5769" s="54"/>
      <c r="M5769" s="54"/>
    </row>
    <row r="5770" spans="3:13" s="343" customFormat="1" x14ac:dyDescent="0.3">
      <c r="C5770" s="32"/>
      <c r="J5770" s="54"/>
      <c r="K5770" s="54"/>
      <c r="L5770" s="54"/>
      <c r="M5770" s="54"/>
    </row>
    <row r="5771" spans="3:13" s="343" customFormat="1" x14ac:dyDescent="0.3">
      <c r="C5771" s="32"/>
      <c r="J5771" s="54"/>
      <c r="K5771" s="54"/>
      <c r="L5771" s="54"/>
      <c r="M5771" s="54"/>
    </row>
    <row r="5772" spans="3:13" s="343" customFormat="1" x14ac:dyDescent="0.3">
      <c r="C5772" s="32"/>
      <c r="J5772" s="54"/>
      <c r="K5772" s="54"/>
      <c r="L5772" s="54"/>
      <c r="M5772" s="54"/>
    </row>
    <row r="5773" spans="3:13" s="343" customFormat="1" x14ac:dyDescent="0.3">
      <c r="C5773" s="32"/>
      <c r="J5773" s="54"/>
      <c r="K5773" s="54"/>
      <c r="L5773" s="54"/>
      <c r="M5773" s="54"/>
    </row>
    <row r="5774" spans="3:13" s="343" customFormat="1" x14ac:dyDescent="0.3">
      <c r="C5774" s="32"/>
      <c r="J5774" s="54"/>
      <c r="K5774" s="54"/>
      <c r="L5774" s="54"/>
      <c r="M5774" s="54"/>
    </row>
    <row r="5775" spans="3:13" s="343" customFormat="1" x14ac:dyDescent="0.3">
      <c r="C5775" s="32"/>
      <c r="J5775" s="54"/>
      <c r="K5775" s="54"/>
      <c r="L5775" s="54"/>
      <c r="M5775" s="54"/>
    </row>
    <row r="5776" spans="3:13" s="343" customFormat="1" x14ac:dyDescent="0.3">
      <c r="C5776" s="32"/>
      <c r="J5776" s="54"/>
      <c r="K5776" s="54"/>
      <c r="L5776" s="54"/>
      <c r="M5776" s="54"/>
    </row>
    <row r="5777" spans="3:13" s="343" customFormat="1" x14ac:dyDescent="0.3">
      <c r="C5777" s="32"/>
      <c r="J5777" s="54"/>
      <c r="K5777" s="54"/>
      <c r="L5777" s="54"/>
      <c r="M5777" s="54"/>
    </row>
    <row r="5778" spans="3:13" s="343" customFormat="1" x14ac:dyDescent="0.3">
      <c r="C5778" s="32"/>
      <c r="J5778" s="54"/>
      <c r="K5778" s="54"/>
      <c r="L5778" s="54"/>
      <c r="M5778" s="54"/>
    </row>
    <row r="5779" spans="3:13" s="343" customFormat="1" x14ac:dyDescent="0.3">
      <c r="C5779" s="32"/>
      <c r="J5779" s="54"/>
      <c r="K5779" s="54"/>
      <c r="L5779" s="54"/>
      <c r="M5779" s="54"/>
    </row>
    <row r="5780" spans="3:13" s="343" customFormat="1" x14ac:dyDescent="0.3">
      <c r="C5780" s="32"/>
      <c r="J5780" s="54"/>
      <c r="K5780" s="54"/>
      <c r="L5780" s="54"/>
      <c r="M5780" s="54"/>
    </row>
    <row r="5781" spans="3:13" s="343" customFormat="1" x14ac:dyDescent="0.3">
      <c r="C5781" s="32"/>
      <c r="J5781" s="54"/>
      <c r="K5781" s="54"/>
      <c r="L5781" s="54"/>
      <c r="M5781" s="54"/>
    </row>
    <row r="5782" spans="3:13" s="343" customFormat="1" x14ac:dyDescent="0.3">
      <c r="C5782" s="32"/>
      <c r="J5782" s="54"/>
      <c r="K5782" s="54"/>
      <c r="L5782" s="54"/>
      <c r="M5782" s="54"/>
    </row>
    <row r="5783" spans="3:13" s="343" customFormat="1" x14ac:dyDescent="0.3">
      <c r="C5783" s="32"/>
      <c r="J5783" s="54"/>
      <c r="K5783" s="54"/>
      <c r="L5783" s="54"/>
      <c r="M5783" s="54"/>
    </row>
    <row r="5784" spans="3:13" s="343" customFormat="1" x14ac:dyDescent="0.3">
      <c r="C5784" s="32"/>
      <c r="J5784" s="54"/>
      <c r="K5784" s="54"/>
      <c r="L5784" s="54"/>
      <c r="M5784" s="54"/>
    </row>
    <row r="5785" spans="3:13" s="343" customFormat="1" x14ac:dyDescent="0.3">
      <c r="C5785" s="32"/>
      <c r="J5785" s="54"/>
      <c r="K5785" s="54"/>
      <c r="L5785" s="54"/>
      <c r="M5785" s="54"/>
    </row>
    <row r="5786" spans="3:13" s="343" customFormat="1" x14ac:dyDescent="0.3">
      <c r="C5786" s="32"/>
      <c r="J5786" s="54"/>
      <c r="K5786" s="54"/>
      <c r="L5786" s="54"/>
      <c r="M5786" s="54"/>
    </row>
    <row r="5787" spans="3:13" s="343" customFormat="1" x14ac:dyDescent="0.3">
      <c r="C5787" s="32"/>
      <c r="J5787" s="54"/>
      <c r="K5787" s="54"/>
      <c r="L5787" s="54"/>
      <c r="M5787" s="54"/>
    </row>
    <row r="5788" spans="3:13" s="343" customFormat="1" x14ac:dyDescent="0.3">
      <c r="C5788" s="32"/>
      <c r="J5788" s="54"/>
      <c r="K5788" s="54"/>
      <c r="L5788" s="54"/>
      <c r="M5788" s="54"/>
    </row>
    <row r="5789" spans="3:13" s="343" customFormat="1" x14ac:dyDescent="0.3">
      <c r="C5789" s="32"/>
      <c r="J5789" s="54"/>
      <c r="K5789" s="54"/>
      <c r="L5789" s="54"/>
      <c r="M5789" s="54"/>
    </row>
    <row r="5790" spans="3:13" s="343" customFormat="1" x14ac:dyDescent="0.3">
      <c r="C5790" s="32"/>
      <c r="J5790" s="54"/>
      <c r="K5790" s="54"/>
      <c r="L5790" s="54"/>
      <c r="M5790" s="54"/>
    </row>
    <row r="5791" spans="3:13" s="343" customFormat="1" x14ac:dyDescent="0.3">
      <c r="C5791" s="32"/>
      <c r="J5791" s="54"/>
      <c r="K5791" s="54"/>
      <c r="L5791" s="54"/>
      <c r="M5791" s="54"/>
    </row>
    <row r="5792" spans="3:13" s="343" customFormat="1" x14ac:dyDescent="0.3">
      <c r="C5792" s="32"/>
      <c r="J5792" s="54"/>
      <c r="K5792" s="54"/>
      <c r="L5792" s="54"/>
      <c r="M5792" s="54"/>
    </row>
    <row r="5793" spans="3:13" s="343" customFormat="1" x14ac:dyDescent="0.3">
      <c r="C5793" s="32"/>
      <c r="J5793" s="54"/>
      <c r="K5793" s="54"/>
      <c r="L5793" s="54"/>
      <c r="M5793" s="54"/>
    </row>
    <row r="5794" spans="3:13" s="343" customFormat="1" x14ac:dyDescent="0.3">
      <c r="C5794" s="32"/>
      <c r="J5794" s="54"/>
      <c r="K5794" s="54"/>
      <c r="L5794" s="54"/>
      <c r="M5794" s="54"/>
    </row>
    <row r="5795" spans="3:13" s="343" customFormat="1" x14ac:dyDescent="0.3">
      <c r="C5795" s="32"/>
      <c r="J5795" s="54"/>
      <c r="K5795" s="54"/>
      <c r="L5795" s="54"/>
      <c r="M5795" s="54"/>
    </row>
    <row r="5796" spans="3:13" s="343" customFormat="1" x14ac:dyDescent="0.3">
      <c r="C5796" s="32"/>
      <c r="J5796" s="54"/>
      <c r="K5796" s="54"/>
      <c r="L5796" s="54"/>
      <c r="M5796" s="54"/>
    </row>
    <row r="5797" spans="3:13" s="343" customFormat="1" x14ac:dyDescent="0.3">
      <c r="C5797" s="32"/>
      <c r="J5797" s="54"/>
      <c r="K5797" s="54"/>
      <c r="L5797" s="54"/>
      <c r="M5797" s="54"/>
    </row>
    <row r="5798" spans="3:13" s="343" customFormat="1" x14ac:dyDescent="0.3">
      <c r="C5798" s="32"/>
      <c r="J5798" s="54"/>
      <c r="K5798" s="54"/>
      <c r="L5798" s="54"/>
      <c r="M5798" s="54"/>
    </row>
    <row r="5799" spans="3:13" s="343" customFormat="1" x14ac:dyDescent="0.3">
      <c r="C5799" s="32"/>
      <c r="J5799" s="54"/>
      <c r="K5799" s="54"/>
      <c r="L5799" s="54"/>
      <c r="M5799" s="54"/>
    </row>
    <row r="5800" spans="3:13" s="343" customFormat="1" x14ac:dyDescent="0.3">
      <c r="C5800" s="32"/>
      <c r="J5800" s="54"/>
      <c r="K5800" s="54"/>
      <c r="L5800" s="54"/>
      <c r="M5800" s="54"/>
    </row>
    <row r="5801" spans="3:13" s="343" customFormat="1" x14ac:dyDescent="0.3">
      <c r="C5801" s="32"/>
      <c r="J5801" s="54"/>
      <c r="K5801" s="54"/>
      <c r="L5801" s="54"/>
      <c r="M5801" s="54"/>
    </row>
    <row r="5802" spans="3:13" s="343" customFormat="1" x14ac:dyDescent="0.3">
      <c r="C5802" s="32"/>
      <c r="J5802" s="54"/>
      <c r="K5802" s="54"/>
      <c r="L5802" s="54"/>
      <c r="M5802" s="54"/>
    </row>
    <row r="5803" spans="3:13" s="343" customFormat="1" x14ac:dyDescent="0.3">
      <c r="C5803" s="32"/>
      <c r="J5803" s="54"/>
      <c r="K5803" s="54"/>
      <c r="L5803" s="54"/>
      <c r="M5803" s="54"/>
    </row>
    <row r="5804" spans="3:13" s="343" customFormat="1" x14ac:dyDescent="0.3">
      <c r="C5804" s="32"/>
      <c r="J5804" s="54"/>
      <c r="K5804" s="54"/>
      <c r="L5804" s="54"/>
      <c r="M5804" s="54"/>
    </row>
    <row r="5805" spans="3:13" s="343" customFormat="1" x14ac:dyDescent="0.3">
      <c r="C5805" s="32"/>
      <c r="J5805" s="54"/>
      <c r="K5805" s="54"/>
      <c r="L5805" s="54"/>
      <c r="M5805" s="54"/>
    </row>
    <row r="5806" spans="3:13" s="343" customFormat="1" x14ac:dyDescent="0.3">
      <c r="C5806" s="32"/>
      <c r="J5806" s="54"/>
      <c r="K5806" s="54"/>
      <c r="L5806" s="54"/>
      <c r="M5806" s="54"/>
    </row>
    <row r="5807" spans="3:13" s="343" customFormat="1" x14ac:dyDescent="0.3">
      <c r="C5807" s="32"/>
      <c r="J5807" s="54"/>
      <c r="K5807" s="54"/>
      <c r="L5807" s="54"/>
      <c r="M5807" s="54"/>
    </row>
    <row r="5808" spans="3:13" s="343" customFormat="1" x14ac:dyDescent="0.3">
      <c r="C5808" s="32"/>
      <c r="J5808" s="54"/>
      <c r="K5808" s="54"/>
      <c r="L5808" s="54"/>
      <c r="M5808" s="54"/>
    </row>
    <row r="5809" spans="3:13" s="343" customFormat="1" x14ac:dyDescent="0.3">
      <c r="C5809" s="32"/>
      <c r="J5809" s="54"/>
      <c r="K5809" s="54"/>
      <c r="L5809" s="54"/>
      <c r="M5809" s="54"/>
    </row>
    <row r="5810" spans="3:13" s="343" customFormat="1" x14ac:dyDescent="0.3">
      <c r="C5810" s="32"/>
      <c r="J5810" s="54"/>
      <c r="K5810" s="54"/>
      <c r="L5810" s="54"/>
      <c r="M5810" s="54"/>
    </row>
    <row r="5811" spans="3:13" s="343" customFormat="1" x14ac:dyDescent="0.3">
      <c r="C5811" s="32"/>
      <c r="J5811" s="54"/>
      <c r="K5811" s="54"/>
      <c r="L5811" s="54"/>
      <c r="M5811" s="54"/>
    </row>
    <row r="5812" spans="3:13" s="343" customFormat="1" x14ac:dyDescent="0.3">
      <c r="C5812" s="32"/>
      <c r="J5812" s="54"/>
      <c r="K5812" s="54"/>
      <c r="L5812" s="54"/>
      <c r="M5812" s="54"/>
    </row>
    <row r="5813" spans="3:13" s="343" customFormat="1" x14ac:dyDescent="0.3">
      <c r="C5813" s="32"/>
      <c r="J5813" s="54"/>
      <c r="K5813" s="54"/>
      <c r="L5813" s="54"/>
      <c r="M5813" s="54"/>
    </row>
    <row r="5814" spans="3:13" s="343" customFormat="1" x14ac:dyDescent="0.3">
      <c r="C5814" s="32"/>
      <c r="J5814" s="54"/>
      <c r="K5814" s="54"/>
      <c r="L5814" s="54"/>
      <c r="M5814" s="54"/>
    </row>
    <row r="5815" spans="3:13" s="343" customFormat="1" x14ac:dyDescent="0.3">
      <c r="C5815" s="32"/>
      <c r="J5815" s="54"/>
      <c r="K5815" s="54"/>
      <c r="L5815" s="54"/>
      <c r="M5815" s="54"/>
    </row>
    <row r="5816" spans="3:13" s="343" customFormat="1" x14ac:dyDescent="0.3">
      <c r="C5816" s="32"/>
      <c r="J5816" s="54"/>
      <c r="K5816" s="54"/>
      <c r="L5816" s="54"/>
      <c r="M5816" s="54"/>
    </row>
    <row r="5817" spans="3:13" s="343" customFormat="1" x14ac:dyDescent="0.3">
      <c r="C5817" s="32"/>
      <c r="J5817" s="54"/>
      <c r="K5817" s="54"/>
      <c r="L5817" s="54"/>
      <c r="M5817" s="54"/>
    </row>
    <row r="5818" spans="3:13" s="343" customFormat="1" x14ac:dyDescent="0.3">
      <c r="C5818" s="32"/>
      <c r="J5818" s="54"/>
      <c r="K5818" s="54"/>
      <c r="L5818" s="54"/>
      <c r="M5818" s="54"/>
    </row>
    <row r="5819" spans="3:13" s="343" customFormat="1" x14ac:dyDescent="0.3">
      <c r="C5819" s="32"/>
      <c r="J5819" s="54"/>
      <c r="K5819" s="54"/>
      <c r="L5819" s="54"/>
      <c r="M5819" s="54"/>
    </row>
    <row r="5820" spans="3:13" s="343" customFormat="1" x14ac:dyDescent="0.3">
      <c r="C5820" s="32"/>
      <c r="J5820" s="54"/>
      <c r="K5820" s="54"/>
      <c r="L5820" s="54"/>
      <c r="M5820" s="54"/>
    </row>
    <row r="5821" spans="3:13" s="343" customFormat="1" x14ac:dyDescent="0.3">
      <c r="C5821" s="32"/>
      <c r="J5821" s="54"/>
      <c r="K5821" s="54"/>
      <c r="L5821" s="54"/>
      <c r="M5821" s="54"/>
    </row>
    <row r="5822" spans="3:13" s="343" customFormat="1" x14ac:dyDescent="0.3">
      <c r="C5822" s="32"/>
      <c r="J5822" s="54"/>
      <c r="K5822" s="54"/>
      <c r="L5822" s="54"/>
      <c r="M5822" s="54"/>
    </row>
    <row r="5823" spans="3:13" s="343" customFormat="1" x14ac:dyDescent="0.3">
      <c r="C5823" s="32"/>
      <c r="J5823" s="54"/>
      <c r="K5823" s="54"/>
      <c r="L5823" s="54"/>
      <c r="M5823" s="54"/>
    </row>
    <row r="5824" spans="3:13" s="343" customFormat="1" x14ac:dyDescent="0.3">
      <c r="C5824" s="32"/>
      <c r="J5824" s="54"/>
      <c r="K5824" s="54"/>
      <c r="L5824" s="54"/>
      <c r="M5824" s="54"/>
    </row>
    <row r="5825" spans="3:13" s="343" customFormat="1" x14ac:dyDescent="0.3">
      <c r="C5825" s="32"/>
      <c r="J5825" s="54"/>
      <c r="K5825" s="54"/>
      <c r="L5825" s="54"/>
      <c r="M5825" s="54"/>
    </row>
    <row r="5826" spans="3:13" s="343" customFormat="1" x14ac:dyDescent="0.3">
      <c r="C5826" s="32"/>
      <c r="J5826" s="54"/>
      <c r="K5826" s="54"/>
      <c r="L5826" s="54"/>
      <c r="M5826" s="54"/>
    </row>
    <row r="5827" spans="3:13" s="343" customFormat="1" x14ac:dyDescent="0.3">
      <c r="C5827" s="32"/>
      <c r="J5827" s="54"/>
      <c r="K5827" s="54"/>
      <c r="L5827" s="54"/>
      <c r="M5827" s="54"/>
    </row>
    <row r="5828" spans="3:13" s="343" customFormat="1" x14ac:dyDescent="0.3">
      <c r="C5828" s="32"/>
      <c r="J5828" s="54"/>
      <c r="K5828" s="54"/>
      <c r="L5828" s="54"/>
      <c r="M5828" s="54"/>
    </row>
    <row r="5829" spans="3:13" s="343" customFormat="1" x14ac:dyDescent="0.3">
      <c r="C5829" s="32"/>
      <c r="J5829" s="54"/>
      <c r="K5829" s="54"/>
      <c r="L5829" s="54"/>
      <c r="M5829" s="54"/>
    </row>
    <row r="5830" spans="3:13" s="343" customFormat="1" x14ac:dyDescent="0.3">
      <c r="C5830" s="32"/>
      <c r="J5830" s="54"/>
      <c r="K5830" s="54"/>
      <c r="L5830" s="54"/>
      <c r="M5830" s="54"/>
    </row>
    <row r="5831" spans="3:13" s="343" customFormat="1" x14ac:dyDescent="0.3">
      <c r="C5831" s="32"/>
      <c r="J5831" s="54"/>
      <c r="K5831" s="54"/>
      <c r="L5831" s="54"/>
      <c r="M5831" s="54"/>
    </row>
    <row r="5832" spans="3:13" s="343" customFormat="1" x14ac:dyDescent="0.3">
      <c r="C5832" s="32"/>
      <c r="J5832" s="54"/>
      <c r="K5832" s="54"/>
      <c r="L5832" s="54"/>
      <c r="M5832" s="54"/>
    </row>
    <row r="5833" spans="3:13" s="343" customFormat="1" x14ac:dyDescent="0.3">
      <c r="C5833" s="32"/>
      <c r="J5833" s="54"/>
      <c r="K5833" s="54"/>
      <c r="L5833" s="54"/>
      <c r="M5833" s="54"/>
    </row>
    <row r="5834" spans="3:13" s="343" customFormat="1" x14ac:dyDescent="0.3">
      <c r="C5834" s="32"/>
      <c r="J5834" s="54"/>
      <c r="K5834" s="54"/>
      <c r="L5834" s="54"/>
      <c r="M5834" s="54"/>
    </row>
    <row r="5835" spans="3:13" s="343" customFormat="1" x14ac:dyDescent="0.3">
      <c r="C5835" s="32"/>
      <c r="J5835" s="54"/>
      <c r="K5835" s="54"/>
      <c r="L5835" s="54"/>
      <c r="M5835" s="54"/>
    </row>
    <row r="5836" spans="3:13" s="343" customFormat="1" x14ac:dyDescent="0.3">
      <c r="C5836" s="32"/>
      <c r="J5836" s="54"/>
      <c r="K5836" s="54"/>
      <c r="L5836" s="54"/>
      <c r="M5836" s="54"/>
    </row>
    <row r="5837" spans="3:13" s="343" customFormat="1" x14ac:dyDescent="0.3">
      <c r="C5837" s="32"/>
      <c r="J5837" s="54"/>
      <c r="K5837" s="54"/>
      <c r="L5837" s="54"/>
      <c r="M5837" s="54"/>
    </row>
    <row r="5838" spans="3:13" s="343" customFormat="1" x14ac:dyDescent="0.3">
      <c r="C5838" s="32"/>
      <c r="J5838" s="54"/>
      <c r="K5838" s="54"/>
      <c r="L5838" s="54"/>
      <c r="M5838" s="54"/>
    </row>
    <row r="5839" spans="3:13" s="343" customFormat="1" x14ac:dyDescent="0.3">
      <c r="C5839" s="32"/>
      <c r="J5839" s="54"/>
      <c r="K5839" s="54"/>
      <c r="L5839" s="54"/>
      <c r="M5839" s="54"/>
    </row>
    <row r="5840" spans="3:13" s="343" customFormat="1" x14ac:dyDescent="0.3">
      <c r="C5840" s="32"/>
      <c r="J5840" s="54"/>
      <c r="K5840" s="54"/>
      <c r="L5840" s="54"/>
      <c r="M5840" s="54"/>
    </row>
    <row r="5841" spans="3:13" s="343" customFormat="1" x14ac:dyDescent="0.3">
      <c r="C5841" s="32"/>
      <c r="J5841" s="54"/>
      <c r="K5841" s="54"/>
      <c r="L5841" s="54"/>
      <c r="M5841" s="54"/>
    </row>
    <row r="5842" spans="3:13" s="343" customFormat="1" x14ac:dyDescent="0.3">
      <c r="C5842" s="32"/>
      <c r="J5842" s="54"/>
      <c r="K5842" s="54"/>
      <c r="L5842" s="54"/>
      <c r="M5842" s="54"/>
    </row>
    <row r="5843" spans="3:13" s="343" customFormat="1" x14ac:dyDescent="0.3">
      <c r="C5843" s="32"/>
      <c r="J5843" s="54"/>
      <c r="K5843" s="54"/>
      <c r="L5843" s="54"/>
      <c r="M5843" s="54"/>
    </row>
    <row r="5844" spans="3:13" s="343" customFormat="1" x14ac:dyDescent="0.3">
      <c r="C5844" s="32"/>
      <c r="J5844" s="54"/>
      <c r="K5844" s="54"/>
      <c r="L5844" s="54"/>
      <c r="M5844" s="54"/>
    </row>
    <row r="5845" spans="3:13" s="343" customFormat="1" x14ac:dyDescent="0.3">
      <c r="C5845" s="32"/>
      <c r="J5845" s="54"/>
      <c r="K5845" s="54"/>
      <c r="L5845" s="54"/>
      <c r="M5845" s="54"/>
    </row>
    <row r="5846" spans="3:13" s="343" customFormat="1" x14ac:dyDescent="0.3">
      <c r="C5846" s="32"/>
      <c r="J5846" s="54"/>
      <c r="K5846" s="54"/>
      <c r="L5846" s="54"/>
      <c r="M5846" s="54"/>
    </row>
    <row r="5847" spans="3:13" s="343" customFormat="1" x14ac:dyDescent="0.3">
      <c r="C5847" s="32"/>
      <c r="J5847" s="54"/>
      <c r="K5847" s="54"/>
      <c r="L5847" s="54"/>
      <c r="M5847" s="54"/>
    </row>
    <row r="5848" spans="3:13" s="343" customFormat="1" x14ac:dyDescent="0.3">
      <c r="C5848" s="32"/>
      <c r="J5848" s="54"/>
      <c r="K5848" s="54"/>
      <c r="L5848" s="54"/>
      <c r="M5848" s="54"/>
    </row>
    <row r="5849" spans="3:13" s="343" customFormat="1" x14ac:dyDescent="0.3">
      <c r="C5849" s="32"/>
      <c r="J5849" s="54"/>
      <c r="K5849" s="54"/>
      <c r="L5849" s="54"/>
      <c r="M5849" s="54"/>
    </row>
    <row r="5850" spans="3:13" s="343" customFormat="1" x14ac:dyDescent="0.3">
      <c r="C5850" s="32"/>
      <c r="J5850" s="54"/>
      <c r="K5850" s="54"/>
      <c r="L5850" s="54"/>
      <c r="M5850" s="54"/>
    </row>
    <row r="5851" spans="3:13" s="343" customFormat="1" x14ac:dyDescent="0.3">
      <c r="C5851" s="32"/>
      <c r="J5851" s="54"/>
      <c r="K5851" s="54"/>
      <c r="L5851" s="54"/>
      <c r="M5851" s="54"/>
    </row>
    <row r="5852" spans="3:13" s="343" customFormat="1" x14ac:dyDescent="0.3">
      <c r="C5852" s="32"/>
      <c r="J5852" s="54"/>
      <c r="K5852" s="54"/>
      <c r="L5852" s="54"/>
      <c r="M5852" s="54"/>
    </row>
    <row r="5853" spans="3:13" s="343" customFormat="1" x14ac:dyDescent="0.3">
      <c r="C5853" s="32"/>
      <c r="J5853" s="54"/>
      <c r="K5853" s="54"/>
      <c r="L5853" s="54"/>
      <c r="M5853" s="54"/>
    </row>
    <row r="5854" spans="3:13" s="343" customFormat="1" x14ac:dyDescent="0.3">
      <c r="C5854" s="32"/>
      <c r="J5854" s="54"/>
      <c r="K5854" s="54"/>
      <c r="L5854" s="54"/>
      <c r="M5854" s="54"/>
    </row>
    <row r="5855" spans="3:13" s="343" customFormat="1" x14ac:dyDescent="0.3">
      <c r="C5855" s="32"/>
      <c r="J5855" s="54"/>
      <c r="K5855" s="54"/>
      <c r="L5855" s="54"/>
      <c r="M5855" s="54"/>
    </row>
    <row r="5856" spans="3:13" s="343" customFormat="1" x14ac:dyDescent="0.3">
      <c r="C5856" s="32"/>
      <c r="J5856" s="54"/>
      <c r="K5856" s="54"/>
      <c r="L5856" s="54"/>
      <c r="M5856" s="54"/>
    </row>
    <row r="5857" spans="3:13" s="343" customFormat="1" x14ac:dyDescent="0.3">
      <c r="C5857" s="32"/>
      <c r="J5857" s="54"/>
      <c r="K5857" s="54"/>
      <c r="L5857" s="54"/>
      <c r="M5857" s="54"/>
    </row>
    <row r="5858" spans="3:13" s="343" customFormat="1" x14ac:dyDescent="0.3">
      <c r="C5858" s="32"/>
      <c r="J5858" s="54"/>
      <c r="K5858" s="54"/>
      <c r="L5858" s="54"/>
      <c r="M5858" s="54"/>
    </row>
    <row r="5859" spans="3:13" s="343" customFormat="1" x14ac:dyDescent="0.3">
      <c r="C5859" s="32"/>
      <c r="J5859" s="54"/>
      <c r="K5859" s="54"/>
      <c r="L5859" s="54"/>
      <c r="M5859" s="54"/>
    </row>
    <row r="5860" spans="3:13" s="343" customFormat="1" x14ac:dyDescent="0.3">
      <c r="C5860" s="32"/>
      <c r="J5860" s="54"/>
      <c r="K5860" s="54"/>
      <c r="L5860" s="54"/>
      <c r="M5860" s="54"/>
    </row>
    <row r="5861" spans="3:13" s="343" customFormat="1" x14ac:dyDescent="0.3">
      <c r="C5861" s="32"/>
      <c r="J5861" s="54"/>
      <c r="K5861" s="54"/>
      <c r="L5861" s="54"/>
      <c r="M5861" s="54"/>
    </row>
    <row r="5862" spans="3:13" s="343" customFormat="1" x14ac:dyDescent="0.3">
      <c r="C5862" s="32"/>
      <c r="J5862" s="54"/>
      <c r="K5862" s="54"/>
      <c r="L5862" s="54"/>
      <c r="M5862" s="54"/>
    </row>
    <row r="5863" spans="3:13" s="343" customFormat="1" x14ac:dyDescent="0.3">
      <c r="C5863" s="32"/>
      <c r="J5863" s="54"/>
      <c r="K5863" s="54"/>
      <c r="L5863" s="54"/>
      <c r="M5863" s="54"/>
    </row>
    <row r="5864" spans="3:13" s="343" customFormat="1" x14ac:dyDescent="0.3">
      <c r="C5864" s="32"/>
      <c r="J5864" s="54"/>
      <c r="K5864" s="54"/>
      <c r="L5864" s="54"/>
      <c r="M5864" s="54"/>
    </row>
    <row r="5865" spans="3:13" s="343" customFormat="1" x14ac:dyDescent="0.3">
      <c r="C5865" s="32"/>
      <c r="J5865" s="54"/>
      <c r="K5865" s="54"/>
      <c r="L5865" s="54"/>
      <c r="M5865" s="54"/>
    </row>
    <row r="5866" spans="3:13" s="343" customFormat="1" x14ac:dyDescent="0.3">
      <c r="C5866" s="32"/>
      <c r="J5866" s="54"/>
      <c r="K5866" s="54"/>
      <c r="L5866" s="54"/>
      <c r="M5866" s="54"/>
    </row>
    <row r="5867" spans="3:13" s="343" customFormat="1" x14ac:dyDescent="0.3">
      <c r="C5867" s="32"/>
      <c r="J5867" s="54"/>
      <c r="K5867" s="54"/>
      <c r="L5867" s="54"/>
      <c r="M5867" s="54"/>
    </row>
    <row r="5868" spans="3:13" s="343" customFormat="1" x14ac:dyDescent="0.3">
      <c r="C5868" s="32"/>
      <c r="J5868" s="54"/>
      <c r="K5868" s="54"/>
      <c r="L5868" s="54"/>
      <c r="M5868" s="54"/>
    </row>
    <row r="5869" spans="3:13" s="343" customFormat="1" x14ac:dyDescent="0.3">
      <c r="C5869" s="32"/>
      <c r="J5869" s="54"/>
      <c r="K5869" s="54"/>
      <c r="L5869" s="54"/>
      <c r="M5869" s="54"/>
    </row>
    <row r="5870" spans="3:13" s="343" customFormat="1" x14ac:dyDescent="0.3">
      <c r="C5870" s="32"/>
      <c r="J5870" s="54"/>
      <c r="K5870" s="54"/>
      <c r="L5870" s="54"/>
      <c r="M5870" s="54"/>
    </row>
    <row r="5871" spans="3:13" s="343" customFormat="1" x14ac:dyDescent="0.3">
      <c r="C5871" s="32"/>
      <c r="J5871" s="54"/>
      <c r="K5871" s="54"/>
      <c r="L5871" s="54"/>
      <c r="M5871" s="54"/>
    </row>
    <row r="5872" spans="3:13" s="343" customFormat="1" x14ac:dyDescent="0.3">
      <c r="C5872" s="32"/>
      <c r="J5872" s="54"/>
      <c r="K5872" s="54"/>
      <c r="L5872" s="54"/>
      <c r="M5872" s="54"/>
    </row>
    <row r="5873" spans="3:13" s="343" customFormat="1" x14ac:dyDescent="0.3">
      <c r="C5873" s="32"/>
      <c r="J5873" s="54"/>
      <c r="K5873" s="54"/>
      <c r="L5873" s="54"/>
      <c r="M5873" s="54"/>
    </row>
    <row r="5874" spans="3:13" s="343" customFormat="1" x14ac:dyDescent="0.3">
      <c r="C5874" s="32"/>
      <c r="J5874" s="54"/>
      <c r="K5874" s="54"/>
      <c r="L5874" s="54"/>
      <c r="M5874" s="54"/>
    </row>
    <row r="5875" spans="3:13" s="343" customFormat="1" x14ac:dyDescent="0.3">
      <c r="C5875" s="32"/>
      <c r="J5875" s="54"/>
      <c r="K5875" s="54"/>
      <c r="L5875" s="54"/>
      <c r="M5875" s="54"/>
    </row>
    <row r="5876" spans="3:13" s="343" customFormat="1" x14ac:dyDescent="0.3">
      <c r="C5876" s="32"/>
      <c r="J5876" s="54"/>
      <c r="K5876" s="54"/>
      <c r="L5876" s="54"/>
      <c r="M5876" s="54"/>
    </row>
    <row r="5877" spans="3:13" s="343" customFormat="1" x14ac:dyDescent="0.3">
      <c r="C5877" s="32"/>
      <c r="J5877" s="54"/>
      <c r="K5877" s="54"/>
      <c r="L5877" s="54"/>
      <c r="M5877" s="54"/>
    </row>
    <row r="5878" spans="3:13" s="343" customFormat="1" x14ac:dyDescent="0.3">
      <c r="C5878" s="32"/>
      <c r="J5878" s="54"/>
      <c r="K5878" s="54"/>
      <c r="L5878" s="54"/>
      <c r="M5878" s="54"/>
    </row>
    <row r="5879" spans="3:13" s="343" customFormat="1" x14ac:dyDescent="0.3">
      <c r="C5879" s="32"/>
      <c r="J5879" s="54"/>
      <c r="K5879" s="54"/>
      <c r="L5879" s="54"/>
      <c r="M5879" s="54"/>
    </row>
    <row r="5880" spans="3:13" s="343" customFormat="1" x14ac:dyDescent="0.3">
      <c r="C5880" s="32"/>
      <c r="J5880" s="54"/>
      <c r="K5880" s="54"/>
      <c r="L5880" s="54"/>
      <c r="M5880" s="54"/>
    </row>
    <row r="5881" spans="3:13" s="343" customFormat="1" x14ac:dyDescent="0.3">
      <c r="C5881" s="32"/>
      <c r="J5881" s="54"/>
      <c r="K5881" s="54"/>
      <c r="L5881" s="54"/>
      <c r="M5881" s="54"/>
    </row>
    <row r="5882" spans="3:13" s="343" customFormat="1" x14ac:dyDescent="0.3">
      <c r="C5882" s="32"/>
      <c r="J5882" s="54"/>
      <c r="K5882" s="54"/>
      <c r="L5882" s="54"/>
      <c r="M5882" s="54"/>
    </row>
    <row r="5883" spans="3:13" s="343" customFormat="1" x14ac:dyDescent="0.3">
      <c r="C5883" s="32"/>
      <c r="J5883" s="54"/>
      <c r="K5883" s="54"/>
      <c r="L5883" s="54"/>
      <c r="M5883" s="54"/>
    </row>
    <row r="5884" spans="3:13" s="343" customFormat="1" x14ac:dyDescent="0.3">
      <c r="C5884" s="32"/>
      <c r="J5884" s="54"/>
      <c r="K5884" s="54"/>
      <c r="L5884" s="54"/>
      <c r="M5884" s="54"/>
    </row>
    <row r="5885" spans="3:13" s="343" customFormat="1" x14ac:dyDescent="0.3">
      <c r="C5885" s="32"/>
      <c r="J5885" s="54"/>
      <c r="K5885" s="54"/>
      <c r="L5885" s="54"/>
      <c r="M5885" s="54"/>
    </row>
    <row r="5886" spans="3:13" s="343" customFormat="1" x14ac:dyDescent="0.3">
      <c r="C5886" s="32"/>
      <c r="J5886" s="54"/>
      <c r="K5886" s="54"/>
      <c r="L5886" s="54"/>
      <c r="M5886" s="54"/>
    </row>
    <row r="5887" spans="3:13" s="343" customFormat="1" x14ac:dyDescent="0.3">
      <c r="C5887" s="32"/>
      <c r="J5887" s="54"/>
      <c r="K5887" s="54"/>
      <c r="L5887" s="54"/>
      <c r="M5887" s="54"/>
    </row>
    <row r="5888" spans="3:13" s="343" customFormat="1" x14ac:dyDescent="0.3">
      <c r="C5888" s="32"/>
      <c r="J5888" s="54"/>
      <c r="K5888" s="54"/>
      <c r="L5888" s="54"/>
      <c r="M5888" s="54"/>
    </row>
    <row r="5889" spans="3:13" s="343" customFormat="1" x14ac:dyDescent="0.3">
      <c r="C5889" s="32"/>
      <c r="J5889" s="54"/>
      <c r="K5889" s="54"/>
      <c r="L5889" s="54"/>
      <c r="M5889" s="54"/>
    </row>
    <row r="5890" spans="3:13" s="343" customFormat="1" x14ac:dyDescent="0.3">
      <c r="C5890" s="32"/>
      <c r="J5890" s="54"/>
      <c r="K5890" s="54"/>
      <c r="L5890" s="54"/>
      <c r="M5890" s="54"/>
    </row>
    <row r="5891" spans="3:13" s="343" customFormat="1" x14ac:dyDescent="0.3">
      <c r="C5891" s="32"/>
      <c r="J5891" s="54"/>
      <c r="K5891" s="54"/>
      <c r="L5891" s="54"/>
      <c r="M5891" s="54"/>
    </row>
    <row r="5892" spans="3:13" s="343" customFormat="1" x14ac:dyDescent="0.3">
      <c r="C5892" s="32"/>
      <c r="J5892" s="54"/>
      <c r="K5892" s="54"/>
      <c r="L5892" s="54"/>
      <c r="M5892" s="54"/>
    </row>
    <row r="5893" spans="3:13" s="343" customFormat="1" x14ac:dyDescent="0.3">
      <c r="C5893" s="32"/>
      <c r="J5893" s="54"/>
      <c r="K5893" s="54"/>
      <c r="L5893" s="54"/>
      <c r="M5893" s="54"/>
    </row>
    <row r="5894" spans="3:13" s="343" customFormat="1" x14ac:dyDescent="0.3">
      <c r="C5894" s="32"/>
      <c r="J5894" s="54"/>
      <c r="K5894" s="54"/>
      <c r="L5894" s="54"/>
      <c r="M5894" s="54"/>
    </row>
    <row r="5895" spans="3:13" s="343" customFormat="1" x14ac:dyDescent="0.3">
      <c r="C5895" s="32"/>
      <c r="J5895" s="54"/>
      <c r="K5895" s="54"/>
      <c r="L5895" s="54"/>
      <c r="M5895" s="54"/>
    </row>
    <row r="5896" spans="3:13" s="343" customFormat="1" x14ac:dyDescent="0.3">
      <c r="C5896" s="32"/>
      <c r="J5896" s="54"/>
      <c r="K5896" s="54"/>
      <c r="L5896" s="54"/>
      <c r="M5896" s="54"/>
    </row>
    <row r="5897" spans="3:13" s="343" customFormat="1" x14ac:dyDescent="0.3">
      <c r="C5897" s="32"/>
      <c r="J5897" s="54"/>
      <c r="K5897" s="54"/>
      <c r="L5897" s="54"/>
      <c r="M5897" s="54"/>
    </row>
    <row r="5898" spans="3:13" s="343" customFormat="1" x14ac:dyDescent="0.3">
      <c r="C5898" s="32"/>
      <c r="J5898" s="54"/>
      <c r="K5898" s="54"/>
      <c r="L5898" s="54"/>
      <c r="M5898" s="54"/>
    </row>
    <row r="5899" spans="3:13" s="343" customFormat="1" x14ac:dyDescent="0.3">
      <c r="C5899" s="32"/>
      <c r="J5899" s="54"/>
      <c r="K5899" s="54"/>
      <c r="L5899" s="54"/>
      <c r="M5899" s="54"/>
    </row>
    <row r="5900" spans="3:13" s="343" customFormat="1" x14ac:dyDescent="0.3">
      <c r="C5900" s="32"/>
      <c r="J5900" s="54"/>
      <c r="K5900" s="54"/>
      <c r="L5900" s="54"/>
      <c r="M5900" s="54"/>
    </row>
    <row r="5901" spans="3:13" s="343" customFormat="1" x14ac:dyDescent="0.3">
      <c r="C5901" s="32"/>
      <c r="J5901" s="54"/>
      <c r="K5901" s="54"/>
      <c r="L5901" s="54"/>
      <c r="M5901" s="54"/>
    </row>
    <row r="5902" spans="3:13" s="343" customFormat="1" x14ac:dyDescent="0.3">
      <c r="C5902" s="32"/>
      <c r="J5902" s="54"/>
      <c r="K5902" s="54"/>
      <c r="L5902" s="54"/>
      <c r="M5902" s="54"/>
    </row>
    <row r="5903" spans="3:13" s="343" customFormat="1" x14ac:dyDescent="0.3">
      <c r="C5903" s="32"/>
      <c r="J5903" s="54"/>
      <c r="K5903" s="54"/>
      <c r="L5903" s="54"/>
      <c r="M5903" s="54"/>
    </row>
    <row r="5904" spans="3:13" s="343" customFormat="1" x14ac:dyDescent="0.3">
      <c r="C5904" s="32"/>
      <c r="J5904" s="54"/>
      <c r="K5904" s="54"/>
      <c r="L5904" s="54"/>
      <c r="M5904" s="54"/>
    </row>
    <row r="5905" spans="3:13" s="343" customFormat="1" x14ac:dyDescent="0.3">
      <c r="C5905" s="32"/>
      <c r="J5905" s="54"/>
      <c r="K5905" s="54"/>
      <c r="L5905" s="54"/>
      <c r="M5905" s="54"/>
    </row>
    <row r="5906" spans="3:13" s="343" customFormat="1" x14ac:dyDescent="0.3">
      <c r="C5906" s="32"/>
      <c r="J5906" s="54"/>
      <c r="K5906" s="54"/>
      <c r="L5906" s="54"/>
      <c r="M5906" s="54"/>
    </row>
    <row r="5907" spans="3:13" s="343" customFormat="1" x14ac:dyDescent="0.3">
      <c r="C5907" s="32"/>
      <c r="J5907" s="54"/>
      <c r="K5907" s="54"/>
      <c r="L5907" s="54"/>
      <c r="M5907" s="54"/>
    </row>
    <row r="5908" spans="3:13" s="343" customFormat="1" x14ac:dyDescent="0.3">
      <c r="C5908" s="32"/>
      <c r="J5908" s="54"/>
      <c r="K5908" s="54"/>
      <c r="L5908" s="54"/>
      <c r="M5908" s="54"/>
    </row>
    <row r="5909" spans="3:13" s="343" customFormat="1" x14ac:dyDescent="0.3">
      <c r="C5909" s="32"/>
      <c r="J5909" s="54"/>
      <c r="K5909" s="54"/>
      <c r="L5909" s="54"/>
      <c r="M5909" s="54"/>
    </row>
    <row r="5910" spans="3:13" s="343" customFormat="1" x14ac:dyDescent="0.3">
      <c r="C5910" s="32"/>
      <c r="J5910" s="54"/>
      <c r="K5910" s="54"/>
      <c r="L5910" s="54"/>
      <c r="M5910" s="54"/>
    </row>
    <row r="5911" spans="3:13" s="343" customFormat="1" x14ac:dyDescent="0.3">
      <c r="C5911" s="32"/>
      <c r="J5911" s="54"/>
      <c r="K5911" s="54"/>
      <c r="L5911" s="54"/>
      <c r="M5911" s="54"/>
    </row>
    <row r="5912" spans="3:13" s="343" customFormat="1" x14ac:dyDescent="0.3">
      <c r="C5912" s="32"/>
      <c r="J5912" s="54"/>
      <c r="K5912" s="54"/>
      <c r="L5912" s="54"/>
      <c r="M5912" s="54"/>
    </row>
    <row r="5913" spans="3:13" s="343" customFormat="1" x14ac:dyDescent="0.3">
      <c r="C5913" s="32"/>
      <c r="J5913" s="54"/>
      <c r="K5913" s="54"/>
      <c r="L5913" s="54"/>
      <c r="M5913" s="54"/>
    </row>
    <row r="5914" spans="3:13" s="343" customFormat="1" x14ac:dyDescent="0.3">
      <c r="C5914" s="32"/>
      <c r="J5914" s="54"/>
      <c r="K5914" s="54"/>
      <c r="L5914" s="54"/>
      <c r="M5914" s="54"/>
    </row>
    <row r="5915" spans="3:13" s="343" customFormat="1" x14ac:dyDescent="0.3">
      <c r="C5915" s="32"/>
      <c r="J5915" s="54"/>
      <c r="K5915" s="54"/>
      <c r="L5915" s="54"/>
      <c r="M5915" s="54"/>
    </row>
    <row r="5916" spans="3:13" s="343" customFormat="1" x14ac:dyDescent="0.3">
      <c r="C5916" s="32"/>
      <c r="J5916" s="54"/>
      <c r="K5916" s="54"/>
      <c r="L5916" s="54"/>
      <c r="M5916" s="54"/>
    </row>
    <row r="5917" spans="3:13" s="343" customFormat="1" x14ac:dyDescent="0.3">
      <c r="C5917" s="32"/>
      <c r="J5917" s="54"/>
      <c r="K5917" s="54"/>
      <c r="L5917" s="54"/>
      <c r="M5917" s="54"/>
    </row>
    <row r="5918" spans="3:13" s="343" customFormat="1" x14ac:dyDescent="0.3">
      <c r="C5918" s="32"/>
      <c r="J5918" s="54"/>
      <c r="K5918" s="54"/>
      <c r="L5918" s="54"/>
      <c r="M5918" s="54"/>
    </row>
    <row r="5919" spans="3:13" s="343" customFormat="1" x14ac:dyDescent="0.3">
      <c r="C5919" s="32"/>
      <c r="J5919" s="54"/>
      <c r="K5919" s="54"/>
      <c r="L5919" s="54"/>
      <c r="M5919" s="54"/>
    </row>
    <row r="5920" spans="3:13" s="343" customFormat="1" x14ac:dyDescent="0.3">
      <c r="C5920" s="32"/>
      <c r="J5920" s="54"/>
      <c r="K5920" s="54"/>
      <c r="L5920" s="54"/>
      <c r="M5920" s="54"/>
    </row>
    <row r="5921" spans="3:13" s="343" customFormat="1" x14ac:dyDescent="0.3">
      <c r="C5921" s="32"/>
      <c r="J5921" s="54"/>
      <c r="K5921" s="54"/>
      <c r="L5921" s="54"/>
      <c r="M5921" s="54"/>
    </row>
    <row r="5922" spans="3:13" s="343" customFormat="1" x14ac:dyDescent="0.3">
      <c r="C5922" s="32"/>
      <c r="J5922" s="54"/>
      <c r="K5922" s="54"/>
      <c r="L5922" s="54"/>
      <c r="M5922" s="54"/>
    </row>
    <row r="5923" spans="3:13" s="343" customFormat="1" x14ac:dyDescent="0.3">
      <c r="C5923" s="32"/>
      <c r="J5923" s="54"/>
      <c r="K5923" s="54"/>
      <c r="L5923" s="54"/>
      <c r="M5923" s="54"/>
    </row>
    <row r="5924" spans="3:13" s="343" customFormat="1" x14ac:dyDescent="0.3">
      <c r="C5924" s="32"/>
      <c r="J5924" s="54"/>
      <c r="K5924" s="54"/>
      <c r="L5924" s="54"/>
      <c r="M5924" s="54"/>
    </row>
    <row r="5925" spans="3:13" s="343" customFormat="1" x14ac:dyDescent="0.3">
      <c r="C5925" s="32"/>
      <c r="J5925" s="54"/>
      <c r="K5925" s="54"/>
      <c r="L5925" s="54"/>
      <c r="M5925" s="54"/>
    </row>
    <row r="5926" spans="3:13" s="343" customFormat="1" x14ac:dyDescent="0.3">
      <c r="C5926" s="32"/>
      <c r="J5926" s="54"/>
      <c r="K5926" s="54"/>
      <c r="L5926" s="54"/>
      <c r="M5926" s="54"/>
    </row>
    <row r="5927" spans="3:13" s="343" customFormat="1" x14ac:dyDescent="0.3">
      <c r="C5927" s="32"/>
      <c r="J5927" s="54"/>
      <c r="K5927" s="54"/>
      <c r="L5927" s="54"/>
      <c r="M5927" s="54"/>
    </row>
    <row r="5928" spans="3:13" s="343" customFormat="1" x14ac:dyDescent="0.3">
      <c r="C5928" s="32"/>
      <c r="J5928" s="54"/>
      <c r="K5928" s="54"/>
      <c r="L5928" s="54"/>
      <c r="M5928" s="54"/>
    </row>
    <row r="5929" spans="3:13" s="343" customFormat="1" x14ac:dyDescent="0.3">
      <c r="C5929" s="32"/>
      <c r="J5929" s="54"/>
      <c r="K5929" s="54"/>
      <c r="L5929" s="54"/>
      <c r="M5929" s="54"/>
    </row>
    <row r="5930" spans="3:13" s="343" customFormat="1" x14ac:dyDescent="0.3">
      <c r="C5930" s="32"/>
      <c r="J5930" s="54"/>
      <c r="K5930" s="54"/>
      <c r="L5930" s="54"/>
      <c r="M5930" s="54"/>
    </row>
    <row r="5931" spans="3:13" s="343" customFormat="1" x14ac:dyDescent="0.3">
      <c r="C5931" s="32"/>
      <c r="J5931" s="54"/>
      <c r="K5931" s="54"/>
      <c r="L5931" s="54"/>
      <c r="M5931" s="54"/>
    </row>
    <row r="5932" spans="3:13" s="343" customFormat="1" x14ac:dyDescent="0.3">
      <c r="C5932" s="32"/>
      <c r="J5932" s="54"/>
      <c r="K5932" s="54"/>
      <c r="L5932" s="54"/>
      <c r="M5932" s="54"/>
    </row>
    <row r="5933" spans="3:13" s="343" customFormat="1" x14ac:dyDescent="0.3">
      <c r="C5933" s="32"/>
      <c r="J5933" s="54"/>
      <c r="K5933" s="54"/>
      <c r="L5933" s="54"/>
      <c r="M5933" s="54"/>
    </row>
    <row r="5934" spans="3:13" s="343" customFormat="1" x14ac:dyDescent="0.3">
      <c r="C5934" s="32"/>
      <c r="J5934" s="54"/>
      <c r="K5934" s="54"/>
      <c r="L5934" s="54"/>
      <c r="M5934" s="54"/>
    </row>
    <row r="5935" spans="3:13" s="343" customFormat="1" x14ac:dyDescent="0.3">
      <c r="C5935" s="32"/>
      <c r="J5935" s="54"/>
      <c r="K5935" s="54"/>
      <c r="L5935" s="54"/>
      <c r="M5935" s="54"/>
    </row>
    <row r="5936" spans="3:13" s="343" customFormat="1" x14ac:dyDescent="0.3">
      <c r="C5936" s="32"/>
      <c r="J5936" s="54"/>
      <c r="K5936" s="54"/>
      <c r="L5936" s="54"/>
      <c r="M5936" s="54"/>
    </row>
    <row r="5937" spans="3:13" s="343" customFormat="1" x14ac:dyDescent="0.3">
      <c r="C5937" s="32"/>
      <c r="J5937" s="54"/>
      <c r="K5937" s="54"/>
      <c r="L5937" s="54"/>
      <c r="M5937" s="54"/>
    </row>
    <row r="5938" spans="3:13" s="343" customFormat="1" x14ac:dyDescent="0.3">
      <c r="C5938" s="32"/>
      <c r="J5938" s="54"/>
      <c r="K5938" s="54"/>
      <c r="L5938" s="54"/>
      <c r="M5938" s="54"/>
    </row>
    <row r="5939" spans="3:13" s="343" customFormat="1" x14ac:dyDescent="0.3">
      <c r="C5939" s="32"/>
      <c r="J5939" s="54"/>
      <c r="K5939" s="54"/>
      <c r="L5939" s="54"/>
      <c r="M5939" s="54"/>
    </row>
    <row r="5940" spans="3:13" s="343" customFormat="1" x14ac:dyDescent="0.3">
      <c r="C5940" s="32"/>
      <c r="J5940" s="54"/>
      <c r="K5940" s="54"/>
      <c r="L5940" s="54"/>
      <c r="M5940" s="54"/>
    </row>
    <row r="5941" spans="3:13" s="343" customFormat="1" x14ac:dyDescent="0.3">
      <c r="C5941" s="32"/>
      <c r="J5941" s="54"/>
      <c r="K5941" s="54"/>
      <c r="L5941" s="54"/>
      <c r="M5941" s="54"/>
    </row>
    <row r="5942" spans="3:13" s="343" customFormat="1" x14ac:dyDescent="0.3">
      <c r="C5942" s="32"/>
      <c r="J5942" s="54"/>
      <c r="K5942" s="54"/>
      <c r="L5942" s="54"/>
      <c r="M5942" s="54"/>
    </row>
    <row r="5943" spans="3:13" s="343" customFormat="1" x14ac:dyDescent="0.3">
      <c r="C5943" s="32"/>
      <c r="J5943" s="54"/>
      <c r="K5943" s="54"/>
      <c r="L5943" s="54"/>
      <c r="M5943" s="54"/>
    </row>
    <row r="5944" spans="3:13" s="343" customFormat="1" x14ac:dyDescent="0.3">
      <c r="C5944" s="32"/>
      <c r="J5944" s="54"/>
      <c r="K5944" s="54"/>
      <c r="L5944" s="54"/>
      <c r="M5944" s="54"/>
    </row>
    <row r="5945" spans="3:13" s="343" customFormat="1" x14ac:dyDescent="0.3">
      <c r="C5945" s="32"/>
      <c r="J5945" s="54"/>
      <c r="K5945" s="54"/>
      <c r="L5945" s="54"/>
      <c r="M5945" s="54"/>
    </row>
    <row r="5946" spans="3:13" s="343" customFormat="1" x14ac:dyDescent="0.3">
      <c r="C5946" s="32"/>
      <c r="J5946" s="54"/>
      <c r="K5946" s="54"/>
      <c r="L5946" s="54"/>
      <c r="M5946" s="54"/>
    </row>
    <row r="5947" spans="3:13" s="343" customFormat="1" x14ac:dyDescent="0.3">
      <c r="C5947" s="32"/>
      <c r="J5947" s="54"/>
      <c r="K5947" s="54"/>
      <c r="L5947" s="54"/>
      <c r="M5947" s="54"/>
    </row>
    <row r="5948" spans="3:13" s="343" customFormat="1" x14ac:dyDescent="0.3">
      <c r="C5948" s="32"/>
      <c r="J5948" s="54"/>
      <c r="K5948" s="54"/>
      <c r="L5948" s="54"/>
      <c r="M5948" s="54"/>
    </row>
    <row r="5949" spans="3:13" s="343" customFormat="1" x14ac:dyDescent="0.3">
      <c r="C5949" s="32"/>
      <c r="J5949" s="54"/>
      <c r="K5949" s="54"/>
      <c r="L5949" s="54"/>
      <c r="M5949" s="54"/>
    </row>
    <row r="5950" spans="3:13" s="343" customFormat="1" x14ac:dyDescent="0.3">
      <c r="C5950" s="32"/>
      <c r="J5950" s="54"/>
      <c r="K5950" s="54"/>
      <c r="L5950" s="54"/>
      <c r="M5950" s="54"/>
    </row>
    <row r="5951" spans="3:13" s="343" customFormat="1" x14ac:dyDescent="0.3">
      <c r="C5951" s="32"/>
      <c r="J5951" s="54"/>
      <c r="K5951" s="54"/>
      <c r="L5951" s="54"/>
      <c r="M5951" s="54"/>
    </row>
    <row r="5952" spans="3:13" s="343" customFormat="1" x14ac:dyDescent="0.3">
      <c r="C5952" s="32"/>
      <c r="J5952" s="54"/>
      <c r="K5952" s="54"/>
      <c r="L5952" s="54"/>
      <c r="M5952" s="54"/>
    </row>
    <row r="5953" spans="3:13" s="343" customFormat="1" x14ac:dyDescent="0.3">
      <c r="C5953" s="32"/>
      <c r="J5953" s="54"/>
      <c r="K5953" s="54"/>
      <c r="L5953" s="54"/>
      <c r="M5953" s="54"/>
    </row>
    <row r="5954" spans="3:13" s="343" customFormat="1" x14ac:dyDescent="0.3">
      <c r="C5954" s="32"/>
      <c r="J5954" s="54"/>
      <c r="K5954" s="54"/>
      <c r="L5954" s="54"/>
      <c r="M5954" s="54"/>
    </row>
    <row r="5955" spans="3:13" s="343" customFormat="1" x14ac:dyDescent="0.3">
      <c r="C5955" s="32"/>
      <c r="J5955" s="54"/>
      <c r="K5955" s="54"/>
      <c r="L5955" s="54"/>
      <c r="M5955" s="54"/>
    </row>
    <row r="5956" spans="3:13" s="343" customFormat="1" x14ac:dyDescent="0.3">
      <c r="C5956" s="32"/>
      <c r="J5956" s="54"/>
      <c r="K5956" s="54"/>
      <c r="L5956" s="54"/>
      <c r="M5956" s="54"/>
    </row>
    <row r="5957" spans="3:13" s="343" customFormat="1" x14ac:dyDescent="0.3">
      <c r="C5957" s="32"/>
      <c r="J5957" s="54"/>
      <c r="K5957" s="54"/>
      <c r="L5957" s="54"/>
      <c r="M5957" s="54"/>
    </row>
    <row r="5958" spans="3:13" s="343" customFormat="1" x14ac:dyDescent="0.3">
      <c r="C5958" s="32"/>
      <c r="J5958" s="54"/>
      <c r="K5958" s="54"/>
      <c r="L5958" s="54"/>
      <c r="M5958" s="54"/>
    </row>
    <row r="5959" spans="3:13" s="343" customFormat="1" x14ac:dyDescent="0.3">
      <c r="C5959" s="32"/>
      <c r="J5959" s="54"/>
      <c r="K5959" s="54"/>
      <c r="L5959" s="54"/>
      <c r="M5959" s="54"/>
    </row>
    <row r="5960" spans="3:13" s="343" customFormat="1" x14ac:dyDescent="0.3">
      <c r="C5960" s="32"/>
      <c r="J5960" s="54"/>
      <c r="K5960" s="54"/>
      <c r="L5960" s="54"/>
      <c r="M5960" s="54"/>
    </row>
    <row r="5961" spans="3:13" s="343" customFormat="1" x14ac:dyDescent="0.3">
      <c r="C5961" s="32"/>
      <c r="J5961" s="54"/>
      <c r="K5961" s="54"/>
      <c r="L5961" s="54"/>
      <c r="M5961" s="54"/>
    </row>
    <row r="5962" spans="3:13" s="343" customFormat="1" x14ac:dyDescent="0.3">
      <c r="C5962" s="32"/>
      <c r="J5962" s="54"/>
      <c r="K5962" s="54"/>
      <c r="L5962" s="54"/>
      <c r="M5962" s="54"/>
    </row>
    <row r="5963" spans="3:13" s="343" customFormat="1" x14ac:dyDescent="0.3">
      <c r="C5963" s="32"/>
      <c r="J5963" s="54"/>
      <c r="K5963" s="54"/>
      <c r="L5963" s="54"/>
      <c r="M5963" s="54"/>
    </row>
    <row r="5964" spans="3:13" s="343" customFormat="1" x14ac:dyDescent="0.3">
      <c r="C5964" s="32"/>
      <c r="J5964" s="54"/>
      <c r="K5964" s="54"/>
      <c r="L5964" s="54"/>
      <c r="M5964" s="54"/>
    </row>
    <row r="5965" spans="3:13" s="343" customFormat="1" x14ac:dyDescent="0.3">
      <c r="C5965" s="32"/>
      <c r="J5965" s="54"/>
      <c r="K5965" s="54"/>
      <c r="L5965" s="54"/>
      <c r="M5965" s="54"/>
    </row>
    <row r="5966" spans="3:13" s="343" customFormat="1" x14ac:dyDescent="0.3">
      <c r="C5966" s="32"/>
      <c r="J5966" s="54"/>
      <c r="K5966" s="54"/>
      <c r="L5966" s="54"/>
      <c r="M5966" s="54"/>
    </row>
    <row r="5967" spans="3:13" s="343" customFormat="1" x14ac:dyDescent="0.3">
      <c r="C5967" s="32"/>
      <c r="J5967" s="54"/>
      <c r="K5967" s="54"/>
      <c r="L5967" s="54"/>
      <c r="M5967" s="54"/>
    </row>
    <row r="5968" spans="3:13" s="343" customFormat="1" x14ac:dyDescent="0.3">
      <c r="C5968" s="32"/>
      <c r="J5968" s="54"/>
      <c r="K5968" s="54"/>
      <c r="L5968" s="54"/>
      <c r="M5968" s="54"/>
    </row>
    <row r="5969" spans="3:13" s="343" customFormat="1" x14ac:dyDescent="0.3">
      <c r="C5969" s="32"/>
      <c r="J5969" s="54"/>
      <c r="K5969" s="54"/>
      <c r="L5969" s="54"/>
      <c r="M5969" s="54"/>
    </row>
    <row r="5970" spans="3:13" s="343" customFormat="1" x14ac:dyDescent="0.3">
      <c r="C5970" s="32"/>
      <c r="J5970" s="54"/>
      <c r="K5970" s="54"/>
      <c r="L5970" s="54"/>
      <c r="M5970" s="54"/>
    </row>
    <row r="5971" spans="3:13" s="343" customFormat="1" x14ac:dyDescent="0.3">
      <c r="C5971" s="32"/>
      <c r="J5971" s="54"/>
      <c r="K5971" s="54"/>
      <c r="L5971" s="54"/>
      <c r="M5971" s="54"/>
    </row>
    <row r="5972" spans="3:13" s="343" customFormat="1" x14ac:dyDescent="0.3">
      <c r="C5972" s="32"/>
      <c r="J5972" s="54"/>
      <c r="K5972" s="54"/>
      <c r="L5972" s="54"/>
      <c r="M5972" s="54"/>
    </row>
    <row r="5973" spans="3:13" s="343" customFormat="1" x14ac:dyDescent="0.3">
      <c r="C5973" s="32"/>
      <c r="J5973" s="54"/>
      <c r="K5973" s="54"/>
      <c r="L5973" s="54"/>
      <c r="M5973" s="54"/>
    </row>
    <row r="5974" spans="3:13" s="343" customFormat="1" x14ac:dyDescent="0.3">
      <c r="C5974" s="32"/>
      <c r="J5974" s="54"/>
      <c r="K5974" s="54"/>
      <c r="L5974" s="54"/>
      <c r="M5974" s="54"/>
    </row>
    <row r="5975" spans="3:13" s="343" customFormat="1" x14ac:dyDescent="0.3">
      <c r="C5975" s="32"/>
      <c r="J5975" s="54"/>
      <c r="K5975" s="54"/>
      <c r="L5975" s="54"/>
      <c r="M5975" s="54"/>
    </row>
    <row r="5976" spans="3:13" s="343" customFormat="1" x14ac:dyDescent="0.3">
      <c r="C5976" s="32"/>
      <c r="J5976" s="54"/>
      <c r="K5976" s="54"/>
      <c r="L5976" s="54"/>
      <c r="M5976" s="54"/>
    </row>
    <row r="5977" spans="3:13" s="343" customFormat="1" x14ac:dyDescent="0.3">
      <c r="C5977" s="32"/>
      <c r="J5977" s="54"/>
      <c r="K5977" s="54"/>
      <c r="L5977" s="54"/>
      <c r="M5977" s="54"/>
    </row>
    <row r="5978" spans="3:13" s="343" customFormat="1" x14ac:dyDescent="0.3">
      <c r="C5978" s="32"/>
      <c r="J5978" s="54"/>
      <c r="K5978" s="54"/>
      <c r="L5978" s="54"/>
      <c r="M5978" s="54"/>
    </row>
    <row r="5979" spans="3:13" s="343" customFormat="1" x14ac:dyDescent="0.3">
      <c r="C5979" s="32"/>
      <c r="J5979" s="54"/>
      <c r="K5979" s="54"/>
      <c r="L5979" s="54"/>
      <c r="M5979" s="54"/>
    </row>
    <row r="5980" spans="3:13" s="343" customFormat="1" x14ac:dyDescent="0.3">
      <c r="C5980" s="32"/>
      <c r="J5980" s="54"/>
      <c r="K5980" s="54"/>
      <c r="L5980" s="54"/>
      <c r="M5980" s="54"/>
    </row>
    <row r="5981" spans="3:13" s="343" customFormat="1" x14ac:dyDescent="0.3">
      <c r="C5981" s="32"/>
      <c r="J5981" s="54"/>
      <c r="K5981" s="54"/>
      <c r="L5981" s="54"/>
      <c r="M5981" s="54"/>
    </row>
    <row r="5982" spans="3:13" s="343" customFormat="1" x14ac:dyDescent="0.3">
      <c r="C5982" s="32"/>
      <c r="J5982" s="54"/>
      <c r="K5982" s="54"/>
      <c r="L5982" s="54"/>
      <c r="M5982" s="54"/>
    </row>
    <row r="5983" spans="3:13" s="343" customFormat="1" x14ac:dyDescent="0.3">
      <c r="C5983" s="32"/>
      <c r="J5983" s="54"/>
      <c r="K5983" s="54"/>
      <c r="L5983" s="54"/>
      <c r="M5983" s="54"/>
    </row>
    <row r="5984" spans="3:13" s="343" customFormat="1" x14ac:dyDescent="0.3">
      <c r="C5984" s="32"/>
      <c r="J5984" s="54"/>
      <c r="K5984" s="54"/>
      <c r="L5984" s="54"/>
      <c r="M5984" s="54"/>
    </row>
    <row r="5985" spans="3:13" s="343" customFormat="1" x14ac:dyDescent="0.3">
      <c r="C5985" s="32"/>
      <c r="J5985" s="54"/>
      <c r="K5985" s="54"/>
      <c r="L5985" s="54"/>
      <c r="M5985" s="54"/>
    </row>
    <row r="5986" spans="3:13" s="343" customFormat="1" x14ac:dyDescent="0.3">
      <c r="C5986" s="32"/>
      <c r="J5986" s="54"/>
      <c r="K5986" s="54"/>
      <c r="L5986" s="54"/>
      <c r="M5986" s="54"/>
    </row>
    <row r="5987" spans="3:13" s="343" customFormat="1" x14ac:dyDescent="0.3">
      <c r="C5987" s="32"/>
      <c r="J5987" s="54"/>
      <c r="K5987" s="54"/>
      <c r="L5987" s="54"/>
      <c r="M5987" s="54"/>
    </row>
    <row r="5988" spans="3:13" s="343" customFormat="1" x14ac:dyDescent="0.3">
      <c r="C5988" s="32"/>
      <c r="J5988" s="54"/>
      <c r="K5988" s="54"/>
      <c r="L5988" s="54"/>
      <c r="M5988" s="54"/>
    </row>
    <row r="5989" spans="3:13" s="343" customFormat="1" x14ac:dyDescent="0.3">
      <c r="C5989" s="32"/>
      <c r="J5989" s="54"/>
      <c r="K5989" s="54"/>
      <c r="L5989" s="54"/>
      <c r="M5989" s="54"/>
    </row>
    <row r="5990" spans="3:13" s="343" customFormat="1" x14ac:dyDescent="0.3">
      <c r="C5990" s="32"/>
      <c r="J5990" s="54"/>
      <c r="K5990" s="54"/>
      <c r="L5990" s="54"/>
      <c r="M5990" s="54"/>
    </row>
    <row r="5991" spans="3:13" s="343" customFormat="1" x14ac:dyDescent="0.3">
      <c r="C5991" s="32"/>
      <c r="J5991" s="54"/>
      <c r="K5991" s="54"/>
      <c r="L5991" s="54"/>
      <c r="M5991" s="54"/>
    </row>
    <row r="5992" spans="3:13" s="343" customFormat="1" x14ac:dyDescent="0.3">
      <c r="C5992" s="32"/>
      <c r="J5992" s="54"/>
      <c r="K5992" s="54"/>
      <c r="L5992" s="54"/>
      <c r="M5992" s="54"/>
    </row>
    <row r="5993" spans="3:13" s="343" customFormat="1" x14ac:dyDescent="0.3">
      <c r="C5993" s="32"/>
      <c r="J5993" s="54"/>
      <c r="K5993" s="54"/>
      <c r="L5993" s="54"/>
      <c r="M5993" s="54"/>
    </row>
    <row r="5994" spans="3:13" s="343" customFormat="1" x14ac:dyDescent="0.3">
      <c r="C5994" s="32"/>
      <c r="J5994" s="54"/>
      <c r="K5994" s="54"/>
      <c r="L5994" s="54"/>
      <c r="M5994" s="54"/>
    </row>
    <row r="5995" spans="3:13" s="343" customFormat="1" x14ac:dyDescent="0.3">
      <c r="C5995" s="32"/>
      <c r="J5995" s="54"/>
      <c r="K5995" s="54"/>
      <c r="L5995" s="54"/>
      <c r="M5995" s="54"/>
    </row>
    <row r="5996" spans="3:13" s="343" customFormat="1" x14ac:dyDescent="0.3">
      <c r="C5996" s="32"/>
      <c r="J5996" s="54"/>
      <c r="K5996" s="54"/>
      <c r="L5996" s="54"/>
      <c r="M5996" s="54"/>
    </row>
    <row r="5997" spans="3:13" s="343" customFormat="1" x14ac:dyDescent="0.3">
      <c r="C5997" s="32"/>
      <c r="J5997" s="54"/>
      <c r="K5997" s="54"/>
      <c r="L5997" s="54"/>
      <c r="M5997" s="54"/>
    </row>
    <row r="5998" spans="3:13" s="343" customFormat="1" x14ac:dyDescent="0.3">
      <c r="C5998" s="32"/>
      <c r="J5998" s="54"/>
      <c r="K5998" s="54"/>
      <c r="L5998" s="54"/>
      <c r="M5998" s="54"/>
    </row>
    <row r="5999" spans="3:13" s="343" customFormat="1" x14ac:dyDescent="0.3">
      <c r="C5999" s="32"/>
      <c r="J5999" s="54"/>
      <c r="K5999" s="54"/>
      <c r="L5999" s="54"/>
      <c r="M5999" s="54"/>
    </row>
    <row r="6000" spans="3:13" s="343" customFormat="1" x14ac:dyDescent="0.3">
      <c r="C6000" s="32"/>
      <c r="J6000" s="54"/>
      <c r="K6000" s="54"/>
      <c r="L6000" s="54"/>
      <c r="M6000" s="54"/>
    </row>
    <row r="6001" spans="3:13" s="343" customFormat="1" x14ac:dyDescent="0.3">
      <c r="C6001" s="32"/>
      <c r="J6001" s="54"/>
      <c r="K6001" s="54"/>
      <c r="L6001" s="54"/>
      <c r="M6001" s="54"/>
    </row>
    <row r="6002" spans="3:13" s="343" customFormat="1" x14ac:dyDescent="0.3">
      <c r="C6002" s="32"/>
      <c r="J6002" s="54"/>
      <c r="K6002" s="54"/>
      <c r="L6002" s="54"/>
      <c r="M6002" s="54"/>
    </row>
    <row r="6003" spans="3:13" s="343" customFormat="1" x14ac:dyDescent="0.3">
      <c r="C6003" s="32"/>
      <c r="J6003" s="54"/>
      <c r="K6003" s="54"/>
      <c r="L6003" s="54"/>
      <c r="M6003" s="54"/>
    </row>
    <row r="6004" spans="3:13" s="343" customFormat="1" x14ac:dyDescent="0.3">
      <c r="C6004" s="32"/>
      <c r="J6004" s="54"/>
      <c r="K6004" s="54"/>
      <c r="L6004" s="54"/>
      <c r="M6004" s="54"/>
    </row>
    <row r="6005" spans="3:13" s="343" customFormat="1" x14ac:dyDescent="0.3">
      <c r="C6005" s="32"/>
      <c r="J6005" s="54"/>
      <c r="K6005" s="54"/>
      <c r="L6005" s="54"/>
      <c r="M6005" s="54"/>
    </row>
    <row r="6006" spans="3:13" s="343" customFormat="1" x14ac:dyDescent="0.3">
      <c r="C6006" s="32"/>
      <c r="J6006" s="54"/>
      <c r="K6006" s="54"/>
      <c r="L6006" s="54"/>
      <c r="M6006" s="54"/>
    </row>
    <row r="6007" spans="3:13" s="343" customFormat="1" x14ac:dyDescent="0.3">
      <c r="C6007" s="32"/>
      <c r="J6007" s="54"/>
      <c r="K6007" s="54"/>
      <c r="L6007" s="54"/>
      <c r="M6007" s="54"/>
    </row>
    <row r="6008" spans="3:13" s="343" customFormat="1" x14ac:dyDescent="0.3">
      <c r="C6008" s="32"/>
      <c r="J6008" s="54"/>
      <c r="K6008" s="54"/>
      <c r="L6008" s="54"/>
      <c r="M6008" s="54"/>
    </row>
    <row r="6009" spans="3:13" s="343" customFormat="1" x14ac:dyDescent="0.3">
      <c r="C6009" s="32"/>
      <c r="J6009" s="54"/>
      <c r="K6009" s="54"/>
      <c r="L6009" s="54"/>
      <c r="M6009" s="54"/>
    </row>
    <row r="6010" spans="3:13" s="343" customFormat="1" x14ac:dyDescent="0.3">
      <c r="C6010" s="32"/>
      <c r="J6010" s="54"/>
      <c r="K6010" s="54"/>
      <c r="L6010" s="54"/>
      <c r="M6010" s="54"/>
    </row>
    <row r="6011" spans="3:13" s="343" customFormat="1" x14ac:dyDescent="0.3">
      <c r="C6011" s="32"/>
      <c r="J6011" s="54"/>
      <c r="K6011" s="54"/>
      <c r="L6011" s="54"/>
      <c r="M6011" s="54"/>
    </row>
    <row r="6012" spans="3:13" s="343" customFormat="1" x14ac:dyDescent="0.3">
      <c r="C6012" s="32"/>
      <c r="J6012" s="54"/>
      <c r="K6012" s="54"/>
      <c r="L6012" s="54"/>
      <c r="M6012" s="54"/>
    </row>
    <row r="6013" spans="3:13" s="343" customFormat="1" x14ac:dyDescent="0.3">
      <c r="C6013" s="32"/>
      <c r="J6013" s="54"/>
      <c r="K6013" s="54"/>
      <c r="L6013" s="54"/>
      <c r="M6013" s="54"/>
    </row>
    <row r="6014" spans="3:13" s="343" customFormat="1" x14ac:dyDescent="0.3">
      <c r="C6014" s="32"/>
      <c r="J6014" s="54"/>
      <c r="K6014" s="54"/>
      <c r="L6014" s="54"/>
      <c r="M6014" s="54"/>
    </row>
    <row r="6015" spans="3:13" s="343" customFormat="1" x14ac:dyDescent="0.3">
      <c r="C6015" s="32"/>
      <c r="J6015" s="54"/>
      <c r="K6015" s="54"/>
      <c r="L6015" s="54"/>
      <c r="M6015" s="54"/>
    </row>
    <row r="6016" spans="3:13" s="343" customFormat="1" x14ac:dyDescent="0.3">
      <c r="C6016" s="32"/>
      <c r="J6016" s="54"/>
      <c r="K6016" s="54"/>
      <c r="L6016" s="54"/>
      <c r="M6016" s="54"/>
    </row>
    <row r="6017" spans="3:13" s="343" customFormat="1" x14ac:dyDescent="0.3">
      <c r="C6017" s="32"/>
      <c r="J6017" s="54"/>
      <c r="K6017" s="54"/>
      <c r="L6017" s="54"/>
      <c r="M6017" s="54"/>
    </row>
    <row r="6018" spans="3:13" s="343" customFormat="1" x14ac:dyDescent="0.3">
      <c r="C6018" s="32"/>
      <c r="J6018" s="54"/>
      <c r="K6018" s="54"/>
      <c r="L6018" s="54"/>
      <c r="M6018" s="54"/>
    </row>
    <row r="6019" spans="3:13" s="343" customFormat="1" x14ac:dyDescent="0.3">
      <c r="C6019" s="32"/>
      <c r="J6019" s="54"/>
      <c r="K6019" s="54"/>
      <c r="L6019" s="54"/>
      <c r="M6019" s="54"/>
    </row>
    <row r="6020" spans="3:13" s="343" customFormat="1" x14ac:dyDescent="0.3">
      <c r="C6020" s="32"/>
      <c r="J6020" s="54"/>
      <c r="K6020" s="54"/>
      <c r="L6020" s="54"/>
      <c r="M6020" s="54"/>
    </row>
    <row r="6021" spans="3:13" s="343" customFormat="1" x14ac:dyDescent="0.3">
      <c r="C6021" s="32"/>
      <c r="J6021" s="54"/>
      <c r="K6021" s="54"/>
      <c r="L6021" s="54"/>
      <c r="M6021" s="54"/>
    </row>
    <row r="6022" spans="3:13" s="343" customFormat="1" x14ac:dyDescent="0.3">
      <c r="C6022" s="32"/>
      <c r="J6022" s="54"/>
      <c r="K6022" s="54"/>
      <c r="L6022" s="54"/>
      <c r="M6022" s="54"/>
    </row>
    <row r="6023" spans="3:13" s="343" customFormat="1" x14ac:dyDescent="0.3">
      <c r="C6023" s="32"/>
      <c r="J6023" s="54"/>
      <c r="K6023" s="54"/>
      <c r="L6023" s="54"/>
      <c r="M6023" s="54"/>
    </row>
    <row r="6024" spans="3:13" s="343" customFormat="1" x14ac:dyDescent="0.3">
      <c r="C6024" s="32"/>
      <c r="J6024" s="54"/>
      <c r="K6024" s="54"/>
      <c r="L6024" s="54"/>
      <c r="M6024" s="54"/>
    </row>
    <row r="6025" spans="3:13" s="343" customFormat="1" x14ac:dyDescent="0.3">
      <c r="C6025" s="32"/>
      <c r="J6025" s="54"/>
      <c r="K6025" s="54"/>
      <c r="L6025" s="54"/>
      <c r="M6025" s="54"/>
    </row>
    <row r="6026" spans="3:13" s="343" customFormat="1" x14ac:dyDescent="0.3">
      <c r="C6026" s="32"/>
      <c r="J6026" s="54"/>
      <c r="K6026" s="54"/>
      <c r="L6026" s="54"/>
      <c r="M6026" s="54"/>
    </row>
    <row r="6027" spans="3:13" s="343" customFormat="1" x14ac:dyDescent="0.3">
      <c r="C6027" s="32"/>
      <c r="J6027" s="54"/>
      <c r="K6027" s="54"/>
      <c r="L6027" s="54"/>
      <c r="M6027" s="54"/>
    </row>
    <row r="6028" spans="3:13" s="343" customFormat="1" x14ac:dyDescent="0.3">
      <c r="C6028" s="32"/>
      <c r="J6028" s="54"/>
      <c r="K6028" s="54"/>
      <c r="L6028" s="54"/>
      <c r="M6028" s="54"/>
    </row>
    <row r="6029" spans="3:13" s="343" customFormat="1" x14ac:dyDescent="0.3">
      <c r="C6029" s="32"/>
      <c r="J6029" s="54"/>
      <c r="K6029" s="54"/>
      <c r="L6029" s="54"/>
      <c r="M6029" s="54"/>
    </row>
    <row r="6030" spans="3:13" s="343" customFormat="1" x14ac:dyDescent="0.3">
      <c r="C6030" s="32"/>
      <c r="J6030" s="54"/>
      <c r="K6030" s="54"/>
      <c r="L6030" s="54"/>
      <c r="M6030" s="54"/>
    </row>
    <row r="6031" spans="3:13" s="343" customFormat="1" x14ac:dyDescent="0.3">
      <c r="C6031" s="32"/>
      <c r="J6031" s="54"/>
      <c r="K6031" s="54"/>
      <c r="L6031" s="54"/>
      <c r="M6031" s="54"/>
    </row>
    <row r="6032" spans="3:13" s="343" customFormat="1" x14ac:dyDescent="0.3">
      <c r="C6032" s="32"/>
      <c r="J6032" s="54"/>
      <c r="K6032" s="54"/>
      <c r="L6032" s="54"/>
      <c r="M6032" s="54"/>
    </row>
    <row r="6033" spans="3:13" s="343" customFormat="1" x14ac:dyDescent="0.3">
      <c r="C6033" s="32"/>
      <c r="J6033" s="54"/>
      <c r="K6033" s="54"/>
      <c r="L6033" s="54"/>
      <c r="M6033" s="54"/>
    </row>
    <row r="6034" spans="3:13" s="343" customFormat="1" x14ac:dyDescent="0.3">
      <c r="C6034" s="32"/>
      <c r="J6034" s="54"/>
      <c r="K6034" s="54"/>
      <c r="L6034" s="54"/>
      <c r="M6034" s="54"/>
    </row>
    <row r="6035" spans="3:13" s="343" customFormat="1" x14ac:dyDescent="0.3">
      <c r="C6035" s="32"/>
      <c r="J6035" s="54"/>
      <c r="K6035" s="54"/>
      <c r="L6035" s="54"/>
      <c r="M6035" s="54"/>
    </row>
    <row r="6036" spans="3:13" s="343" customFormat="1" x14ac:dyDescent="0.3">
      <c r="C6036" s="32"/>
      <c r="J6036" s="54"/>
      <c r="K6036" s="54"/>
      <c r="L6036" s="54"/>
      <c r="M6036" s="54"/>
    </row>
    <row r="6037" spans="3:13" s="343" customFormat="1" x14ac:dyDescent="0.3">
      <c r="C6037" s="32"/>
      <c r="J6037" s="54"/>
      <c r="K6037" s="54"/>
      <c r="L6037" s="54"/>
      <c r="M6037" s="54"/>
    </row>
    <row r="6038" spans="3:13" s="343" customFormat="1" x14ac:dyDescent="0.3">
      <c r="C6038" s="32"/>
      <c r="J6038" s="54"/>
      <c r="K6038" s="54"/>
      <c r="L6038" s="54"/>
      <c r="M6038" s="54"/>
    </row>
    <row r="6039" spans="3:13" s="343" customFormat="1" x14ac:dyDescent="0.3">
      <c r="C6039" s="32"/>
      <c r="J6039" s="54"/>
      <c r="K6039" s="54"/>
      <c r="L6039" s="54"/>
      <c r="M6039" s="54"/>
    </row>
    <row r="6040" spans="3:13" s="343" customFormat="1" x14ac:dyDescent="0.3">
      <c r="C6040" s="32"/>
      <c r="J6040" s="54"/>
      <c r="K6040" s="54"/>
      <c r="L6040" s="54"/>
      <c r="M6040" s="54"/>
    </row>
    <row r="6041" spans="3:13" s="343" customFormat="1" x14ac:dyDescent="0.3">
      <c r="C6041" s="32"/>
      <c r="J6041" s="54"/>
      <c r="K6041" s="54"/>
      <c r="L6041" s="54"/>
      <c r="M6041" s="54"/>
    </row>
    <row r="6042" spans="3:13" s="343" customFormat="1" x14ac:dyDescent="0.3">
      <c r="C6042" s="32"/>
      <c r="J6042" s="54"/>
      <c r="K6042" s="54"/>
      <c r="L6042" s="54"/>
      <c r="M6042" s="54"/>
    </row>
    <row r="6043" spans="3:13" s="343" customFormat="1" x14ac:dyDescent="0.3">
      <c r="C6043" s="32"/>
      <c r="J6043" s="54"/>
      <c r="K6043" s="54"/>
      <c r="L6043" s="54"/>
      <c r="M6043" s="54"/>
    </row>
    <row r="6044" spans="3:13" s="343" customFormat="1" x14ac:dyDescent="0.3">
      <c r="C6044" s="32"/>
      <c r="J6044" s="54"/>
      <c r="K6044" s="54"/>
      <c r="L6044" s="54"/>
      <c r="M6044" s="54"/>
    </row>
    <row r="6045" spans="3:13" s="343" customFormat="1" x14ac:dyDescent="0.3">
      <c r="C6045" s="32"/>
      <c r="J6045" s="54"/>
      <c r="K6045" s="54"/>
      <c r="L6045" s="54"/>
      <c r="M6045" s="54"/>
    </row>
    <row r="6046" spans="3:13" s="343" customFormat="1" x14ac:dyDescent="0.3">
      <c r="C6046" s="32"/>
      <c r="J6046" s="54"/>
      <c r="K6046" s="54"/>
      <c r="L6046" s="54"/>
      <c r="M6046" s="54"/>
    </row>
    <row r="6047" spans="3:13" s="343" customFormat="1" x14ac:dyDescent="0.3">
      <c r="C6047" s="32"/>
      <c r="J6047" s="54"/>
      <c r="K6047" s="54"/>
      <c r="L6047" s="54"/>
      <c r="M6047" s="54"/>
    </row>
    <row r="6048" spans="3:13" s="343" customFormat="1" x14ac:dyDescent="0.3">
      <c r="C6048" s="32"/>
      <c r="J6048" s="54"/>
      <c r="K6048" s="54"/>
      <c r="L6048" s="54"/>
      <c r="M6048" s="54"/>
    </row>
    <row r="6049" spans="3:13" s="343" customFormat="1" x14ac:dyDescent="0.3">
      <c r="C6049" s="32"/>
      <c r="J6049" s="54"/>
      <c r="K6049" s="54"/>
      <c r="L6049" s="54"/>
      <c r="M6049" s="54"/>
    </row>
    <row r="6050" spans="3:13" s="343" customFormat="1" x14ac:dyDescent="0.3">
      <c r="C6050" s="32"/>
      <c r="J6050" s="54"/>
      <c r="K6050" s="54"/>
      <c r="L6050" s="54"/>
      <c r="M6050" s="54"/>
    </row>
    <row r="6051" spans="3:13" s="343" customFormat="1" x14ac:dyDescent="0.3">
      <c r="C6051" s="32"/>
      <c r="J6051" s="54"/>
      <c r="K6051" s="54"/>
      <c r="L6051" s="54"/>
      <c r="M6051" s="54"/>
    </row>
    <row r="6052" spans="3:13" s="343" customFormat="1" x14ac:dyDescent="0.3">
      <c r="C6052" s="32"/>
      <c r="J6052" s="54"/>
      <c r="K6052" s="54"/>
      <c r="L6052" s="54"/>
      <c r="M6052" s="54"/>
    </row>
    <row r="6053" spans="3:13" s="343" customFormat="1" x14ac:dyDescent="0.3">
      <c r="C6053" s="32"/>
      <c r="J6053" s="54"/>
      <c r="K6053" s="54"/>
      <c r="L6053" s="54"/>
      <c r="M6053" s="54"/>
    </row>
    <row r="6054" spans="3:13" s="343" customFormat="1" x14ac:dyDescent="0.3">
      <c r="C6054" s="32"/>
      <c r="J6054" s="54"/>
      <c r="K6054" s="54"/>
      <c r="L6054" s="54"/>
      <c r="M6054" s="54"/>
    </row>
    <row r="6055" spans="3:13" s="343" customFormat="1" x14ac:dyDescent="0.3">
      <c r="C6055" s="32"/>
      <c r="J6055" s="54"/>
      <c r="K6055" s="54"/>
      <c r="L6055" s="54"/>
      <c r="M6055" s="54"/>
    </row>
    <row r="6056" spans="3:13" s="343" customFormat="1" x14ac:dyDescent="0.3">
      <c r="C6056" s="32"/>
      <c r="J6056" s="54"/>
      <c r="K6056" s="54"/>
      <c r="L6056" s="54"/>
      <c r="M6056" s="54"/>
    </row>
    <row r="6057" spans="3:13" s="343" customFormat="1" x14ac:dyDescent="0.3">
      <c r="C6057" s="32"/>
      <c r="J6057" s="54"/>
      <c r="K6057" s="54"/>
      <c r="L6057" s="54"/>
      <c r="M6057" s="54"/>
    </row>
    <row r="6058" spans="3:13" s="343" customFormat="1" x14ac:dyDescent="0.3">
      <c r="C6058" s="32"/>
      <c r="J6058" s="54"/>
      <c r="K6058" s="54"/>
      <c r="L6058" s="54"/>
      <c r="M6058" s="54"/>
    </row>
    <row r="6059" spans="3:13" s="343" customFormat="1" x14ac:dyDescent="0.3">
      <c r="C6059" s="32"/>
      <c r="J6059" s="54"/>
      <c r="K6059" s="54"/>
      <c r="L6059" s="54"/>
      <c r="M6059" s="54"/>
    </row>
    <row r="6060" spans="3:13" s="343" customFormat="1" x14ac:dyDescent="0.3">
      <c r="C6060" s="32"/>
      <c r="J6060" s="54"/>
      <c r="K6060" s="54"/>
      <c r="L6060" s="54"/>
      <c r="M6060" s="54"/>
    </row>
    <row r="6061" spans="3:13" s="343" customFormat="1" x14ac:dyDescent="0.3">
      <c r="C6061" s="32"/>
      <c r="J6061" s="54"/>
      <c r="K6061" s="54"/>
      <c r="L6061" s="54"/>
      <c r="M6061" s="54"/>
    </row>
    <row r="6062" spans="3:13" s="343" customFormat="1" x14ac:dyDescent="0.3">
      <c r="C6062" s="32"/>
      <c r="J6062" s="54"/>
      <c r="K6062" s="54"/>
      <c r="L6062" s="54"/>
      <c r="M6062" s="54"/>
    </row>
    <row r="6063" spans="3:13" s="343" customFormat="1" x14ac:dyDescent="0.3">
      <c r="C6063" s="32"/>
      <c r="J6063" s="54"/>
      <c r="K6063" s="54"/>
      <c r="L6063" s="54"/>
      <c r="M6063" s="54"/>
    </row>
    <row r="6064" spans="3:13" s="343" customFormat="1" x14ac:dyDescent="0.3">
      <c r="C6064" s="32"/>
      <c r="J6064" s="54"/>
      <c r="K6064" s="54"/>
      <c r="L6064" s="54"/>
      <c r="M6064" s="54"/>
    </row>
    <row r="6065" spans="3:13" s="343" customFormat="1" x14ac:dyDescent="0.3">
      <c r="C6065" s="32"/>
      <c r="J6065" s="54"/>
      <c r="K6065" s="54"/>
      <c r="L6065" s="54"/>
      <c r="M6065" s="54"/>
    </row>
    <row r="6066" spans="3:13" s="343" customFormat="1" x14ac:dyDescent="0.3">
      <c r="C6066" s="32"/>
      <c r="J6066" s="54"/>
      <c r="K6066" s="54"/>
      <c r="L6066" s="54"/>
      <c r="M6066" s="54"/>
    </row>
    <row r="6067" spans="3:13" s="343" customFormat="1" x14ac:dyDescent="0.3">
      <c r="C6067" s="32"/>
      <c r="J6067" s="54"/>
      <c r="K6067" s="54"/>
      <c r="L6067" s="54"/>
      <c r="M6067" s="54"/>
    </row>
    <row r="6068" spans="3:13" s="343" customFormat="1" x14ac:dyDescent="0.3">
      <c r="C6068" s="32"/>
      <c r="J6068" s="54"/>
      <c r="K6068" s="54"/>
      <c r="L6068" s="54"/>
      <c r="M6068" s="54"/>
    </row>
    <row r="6069" spans="3:13" s="343" customFormat="1" x14ac:dyDescent="0.3">
      <c r="C6069" s="32"/>
      <c r="J6069" s="54"/>
      <c r="K6069" s="54"/>
      <c r="L6069" s="54"/>
      <c r="M6069" s="54"/>
    </row>
    <row r="6070" spans="3:13" s="343" customFormat="1" x14ac:dyDescent="0.3">
      <c r="C6070" s="32"/>
      <c r="J6070" s="54"/>
      <c r="K6070" s="54"/>
      <c r="L6070" s="54"/>
      <c r="M6070" s="54"/>
    </row>
    <row r="6071" spans="3:13" s="343" customFormat="1" x14ac:dyDescent="0.3">
      <c r="C6071" s="32"/>
      <c r="J6071" s="54"/>
      <c r="K6071" s="54"/>
      <c r="L6071" s="54"/>
      <c r="M6071" s="54"/>
    </row>
    <row r="6072" spans="3:13" s="343" customFormat="1" x14ac:dyDescent="0.3">
      <c r="C6072" s="32"/>
      <c r="J6072" s="54"/>
      <c r="K6072" s="54"/>
      <c r="L6072" s="54"/>
      <c r="M6072" s="54"/>
    </row>
    <row r="6073" spans="3:13" s="343" customFormat="1" x14ac:dyDescent="0.3">
      <c r="C6073" s="32"/>
      <c r="J6073" s="54"/>
      <c r="K6073" s="54"/>
      <c r="L6073" s="54"/>
      <c r="M6073" s="54"/>
    </row>
    <row r="6074" spans="3:13" s="343" customFormat="1" x14ac:dyDescent="0.3">
      <c r="C6074" s="32"/>
      <c r="J6074" s="54"/>
      <c r="K6074" s="54"/>
      <c r="L6074" s="54"/>
      <c r="M6074" s="54"/>
    </row>
    <row r="6075" spans="3:13" s="343" customFormat="1" x14ac:dyDescent="0.3">
      <c r="C6075" s="32"/>
      <c r="J6075" s="54"/>
      <c r="K6075" s="54"/>
      <c r="L6075" s="54"/>
      <c r="M6075" s="54"/>
    </row>
    <row r="6076" spans="3:13" s="343" customFormat="1" x14ac:dyDescent="0.3">
      <c r="C6076" s="32"/>
      <c r="J6076" s="54"/>
      <c r="K6076" s="54"/>
      <c r="L6076" s="54"/>
      <c r="M6076" s="54"/>
    </row>
    <row r="6077" spans="3:13" s="343" customFormat="1" x14ac:dyDescent="0.3">
      <c r="C6077" s="32"/>
      <c r="J6077" s="54"/>
      <c r="K6077" s="54"/>
      <c r="L6077" s="54"/>
      <c r="M6077" s="54"/>
    </row>
    <row r="6078" spans="3:13" s="343" customFormat="1" x14ac:dyDescent="0.3">
      <c r="C6078" s="32"/>
      <c r="J6078" s="54"/>
      <c r="K6078" s="54"/>
      <c r="L6078" s="54"/>
      <c r="M6078" s="54"/>
    </row>
    <row r="6079" spans="3:13" s="343" customFormat="1" x14ac:dyDescent="0.3">
      <c r="C6079" s="32"/>
      <c r="J6079" s="54"/>
      <c r="K6079" s="54"/>
      <c r="L6079" s="54"/>
      <c r="M6079" s="54"/>
    </row>
    <row r="6080" spans="3:13" s="343" customFormat="1" x14ac:dyDescent="0.3">
      <c r="C6080" s="32"/>
      <c r="J6080" s="54"/>
      <c r="K6080" s="54"/>
      <c r="L6080" s="54"/>
      <c r="M6080" s="54"/>
    </row>
    <row r="6081" spans="3:13" s="343" customFormat="1" x14ac:dyDescent="0.3">
      <c r="C6081" s="32"/>
      <c r="J6081" s="54"/>
      <c r="K6081" s="54"/>
      <c r="L6081" s="54"/>
      <c r="M6081" s="54"/>
    </row>
    <row r="6082" spans="3:13" s="343" customFormat="1" x14ac:dyDescent="0.3">
      <c r="C6082" s="32"/>
      <c r="J6082" s="54"/>
      <c r="K6082" s="54"/>
      <c r="L6082" s="54"/>
      <c r="M6082" s="54"/>
    </row>
    <row r="6083" spans="3:13" s="343" customFormat="1" x14ac:dyDescent="0.3">
      <c r="C6083" s="32"/>
      <c r="J6083" s="54"/>
      <c r="K6083" s="54"/>
      <c r="L6083" s="54"/>
      <c r="M6083" s="54"/>
    </row>
    <row r="6084" spans="3:13" s="343" customFormat="1" x14ac:dyDescent="0.3">
      <c r="C6084" s="32"/>
      <c r="J6084" s="54"/>
      <c r="K6084" s="54"/>
      <c r="L6084" s="54"/>
      <c r="M6084" s="54"/>
    </row>
    <row r="6085" spans="3:13" s="343" customFormat="1" x14ac:dyDescent="0.3">
      <c r="C6085" s="32"/>
      <c r="J6085" s="54"/>
      <c r="K6085" s="54"/>
      <c r="L6085" s="54"/>
      <c r="M6085" s="54"/>
    </row>
    <row r="6086" spans="3:13" s="343" customFormat="1" x14ac:dyDescent="0.3">
      <c r="C6086" s="32"/>
      <c r="J6086" s="54"/>
      <c r="K6086" s="54"/>
      <c r="L6086" s="54"/>
      <c r="M6086" s="54"/>
    </row>
    <row r="6087" spans="3:13" s="343" customFormat="1" x14ac:dyDescent="0.3">
      <c r="C6087" s="32"/>
      <c r="J6087" s="54"/>
      <c r="K6087" s="54"/>
      <c r="L6087" s="54"/>
      <c r="M6087" s="54"/>
    </row>
    <row r="6088" spans="3:13" s="343" customFormat="1" x14ac:dyDescent="0.3">
      <c r="C6088" s="32"/>
      <c r="J6088" s="54"/>
      <c r="K6088" s="54"/>
      <c r="L6088" s="54"/>
      <c r="M6088" s="54"/>
    </row>
    <row r="6089" spans="3:13" s="343" customFormat="1" x14ac:dyDescent="0.3">
      <c r="C6089" s="32"/>
      <c r="J6089" s="54"/>
      <c r="K6089" s="54"/>
      <c r="L6089" s="54"/>
      <c r="M6089" s="54"/>
    </row>
    <row r="6090" spans="3:13" s="343" customFormat="1" x14ac:dyDescent="0.3">
      <c r="C6090" s="32"/>
      <c r="J6090" s="54"/>
      <c r="K6090" s="54"/>
      <c r="L6090" s="54"/>
      <c r="M6090" s="54"/>
    </row>
    <row r="6091" spans="3:13" s="343" customFormat="1" x14ac:dyDescent="0.3">
      <c r="C6091" s="32"/>
      <c r="J6091" s="54"/>
      <c r="K6091" s="54"/>
      <c r="L6091" s="54"/>
      <c r="M6091" s="54"/>
    </row>
    <row r="6092" spans="3:13" s="343" customFormat="1" x14ac:dyDescent="0.3">
      <c r="C6092" s="32"/>
      <c r="J6092" s="54"/>
      <c r="K6092" s="54"/>
      <c r="L6092" s="54"/>
      <c r="M6092" s="54"/>
    </row>
    <row r="6093" spans="3:13" s="343" customFormat="1" x14ac:dyDescent="0.3">
      <c r="C6093" s="32"/>
      <c r="J6093" s="54"/>
      <c r="K6093" s="54"/>
      <c r="L6093" s="54"/>
      <c r="M6093" s="54"/>
    </row>
    <row r="6094" spans="3:13" s="343" customFormat="1" x14ac:dyDescent="0.3">
      <c r="C6094" s="32"/>
      <c r="J6094" s="54"/>
      <c r="K6094" s="54"/>
      <c r="L6094" s="54"/>
      <c r="M6094" s="54"/>
    </row>
    <row r="6095" spans="3:13" s="343" customFormat="1" x14ac:dyDescent="0.3">
      <c r="C6095" s="32"/>
      <c r="J6095" s="54"/>
      <c r="K6095" s="54"/>
      <c r="L6095" s="54"/>
      <c r="M6095" s="54"/>
    </row>
    <row r="6096" spans="3:13" s="343" customFormat="1" x14ac:dyDescent="0.3">
      <c r="C6096" s="32"/>
      <c r="J6096" s="54"/>
      <c r="K6096" s="54"/>
      <c r="L6096" s="54"/>
      <c r="M6096" s="54"/>
    </row>
    <row r="6097" spans="3:13" s="343" customFormat="1" x14ac:dyDescent="0.3">
      <c r="C6097" s="32"/>
      <c r="J6097" s="54"/>
      <c r="K6097" s="54"/>
      <c r="L6097" s="54"/>
      <c r="M6097" s="54"/>
    </row>
    <row r="6098" spans="3:13" s="343" customFormat="1" x14ac:dyDescent="0.3">
      <c r="C6098" s="32"/>
      <c r="J6098" s="54"/>
      <c r="K6098" s="54"/>
      <c r="L6098" s="54"/>
      <c r="M6098" s="54"/>
    </row>
    <row r="6099" spans="3:13" s="343" customFormat="1" x14ac:dyDescent="0.3">
      <c r="C6099" s="32"/>
      <c r="J6099" s="54"/>
      <c r="K6099" s="54"/>
      <c r="L6099" s="54"/>
      <c r="M6099" s="54"/>
    </row>
    <row r="6100" spans="3:13" s="343" customFormat="1" x14ac:dyDescent="0.3">
      <c r="C6100" s="32"/>
      <c r="J6100" s="54"/>
      <c r="K6100" s="54"/>
      <c r="L6100" s="54"/>
      <c r="M6100" s="54"/>
    </row>
    <row r="6101" spans="3:13" s="343" customFormat="1" x14ac:dyDescent="0.3">
      <c r="C6101" s="32"/>
      <c r="J6101" s="54"/>
      <c r="K6101" s="54"/>
      <c r="L6101" s="54"/>
      <c r="M6101" s="54"/>
    </row>
    <row r="6102" spans="3:13" s="343" customFormat="1" x14ac:dyDescent="0.3">
      <c r="C6102" s="32"/>
      <c r="J6102" s="54"/>
      <c r="K6102" s="54"/>
      <c r="L6102" s="54"/>
      <c r="M6102" s="54"/>
    </row>
    <row r="6103" spans="3:13" s="343" customFormat="1" x14ac:dyDescent="0.3">
      <c r="C6103" s="32"/>
      <c r="J6103" s="54"/>
      <c r="K6103" s="54"/>
      <c r="L6103" s="54"/>
      <c r="M6103" s="54"/>
    </row>
    <row r="6104" spans="3:13" s="343" customFormat="1" x14ac:dyDescent="0.3">
      <c r="C6104" s="32"/>
      <c r="J6104" s="54"/>
      <c r="K6104" s="54"/>
      <c r="L6104" s="54"/>
      <c r="M6104" s="54"/>
    </row>
    <row r="6105" spans="3:13" s="343" customFormat="1" x14ac:dyDescent="0.3">
      <c r="C6105" s="32"/>
      <c r="J6105" s="54"/>
      <c r="K6105" s="54"/>
      <c r="L6105" s="54"/>
      <c r="M6105" s="54"/>
    </row>
    <row r="6106" spans="3:13" s="343" customFormat="1" x14ac:dyDescent="0.3">
      <c r="C6106" s="32"/>
      <c r="J6106" s="54"/>
      <c r="K6106" s="54"/>
      <c r="L6106" s="54"/>
      <c r="M6106" s="54"/>
    </row>
    <row r="6107" spans="3:13" s="343" customFormat="1" x14ac:dyDescent="0.3">
      <c r="C6107" s="32"/>
      <c r="J6107" s="54"/>
      <c r="K6107" s="54"/>
      <c r="L6107" s="54"/>
      <c r="M6107" s="54"/>
    </row>
    <row r="6108" spans="3:13" s="343" customFormat="1" x14ac:dyDescent="0.3">
      <c r="C6108" s="32"/>
      <c r="J6108" s="54"/>
      <c r="K6108" s="54"/>
      <c r="L6108" s="54"/>
      <c r="M6108" s="54"/>
    </row>
    <row r="6109" spans="3:13" s="343" customFormat="1" x14ac:dyDescent="0.3">
      <c r="C6109" s="32"/>
      <c r="J6109" s="54"/>
      <c r="K6109" s="54"/>
      <c r="L6109" s="54"/>
      <c r="M6109" s="54"/>
    </row>
    <row r="6110" spans="3:13" s="343" customFormat="1" x14ac:dyDescent="0.3">
      <c r="C6110" s="32"/>
      <c r="J6110" s="54"/>
      <c r="K6110" s="54"/>
      <c r="L6110" s="54"/>
      <c r="M6110" s="54"/>
    </row>
    <row r="6111" spans="3:13" s="343" customFormat="1" x14ac:dyDescent="0.3">
      <c r="C6111" s="32"/>
      <c r="J6111" s="54"/>
      <c r="K6111" s="54"/>
      <c r="L6111" s="54"/>
      <c r="M6111" s="54"/>
    </row>
    <row r="6112" spans="3:13" s="343" customFormat="1" x14ac:dyDescent="0.3">
      <c r="C6112" s="32"/>
      <c r="J6112" s="54"/>
      <c r="K6112" s="54"/>
      <c r="L6112" s="54"/>
      <c r="M6112" s="54"/>
    </row>
    <row r="6113" spans="3:13" s="343" customFormat="1" x14ac:dyDescent="0.3">
      <c r="C6113" s="32"/>
      <c r="J6113" s="54"/>
      <c r="K6113" s="54"/>
      <c r="L6113" s="54"/>
      <c r="M6113" s="54"/>
    </row>
    <row r="6114" spans="3:13" s="343" customFormat="1" x14ac:dyDescent="0.3">
      <c r="C6114" s="32"/>
      <c r="J6114" s="54"/>
      <c r="K6114" s="54"/>
      <c r="L6114" s="54"/>
      <c r="M6114" s="54"/>
    </row>
    <row r="6115" spans="3:13" s="343" customFormat="1" x14ac:dyDescent="0.3">
      <c r="C6115" s="32"/>
      <c r="J6115" s="54"/>
      <c r="K6115" s="54"/>
      <c r="L6115" s="54"/>
      <c r="M6115" s="54"/>
    </row>
    <row r="6116" spans="3:13" s="343" customFormat="1" x14ac:dyDescent="0.3">
      <c r="C6116" s="32"/>
      <c r="J6116" s="54"/>
      <c r="K6116" s="54"/>
      <c r="L6116" s="54"/>
      <c r="M6116" s="54"/>
    </row>
    <row r="6117" spans="3:13" s="343" customFormat="1" x14ac:dyDescent="0.3">
      <c r="C6117" s="32"/>
      <c r="J6117" s="54"/>
      <c r="K6117" s="54"/>
      <c r="L6117" s="54"/>
      <c r="M6117" s="54"/>
    </row>
    <row r="6118" spans="3:13" s="343" customFormat="1" x14ac:dyDescent="0.3">
      <c r="C6118" s="32"/>
      <c r="J6118" s="54"/>
      <c r="K6118" s="54"/>
      <c r="L6118" s="54"/>
      <c r="M6118" s="54"/>
    </row>
    <row r="6119" spans="3:13" s="343" customFormat="1" x14ac:dyDescent="0.3">
      <c r="C6119" s="32"/>
      <c r="J6119" s="54"/>
      <c r="K6119" s="54"/>
      <c r="L6119" s="54"/>
      <c r="M6119" s="54"/>
    </row>
    <row r="6120" spans="3:13" s="343" customFormat="1" x14ac:dyDescent="0.3">
      <c r="C6120" s="32"/>
      <c r="J6120" s="54"/>
      <c r="K6120" s="54"/>
      <c r="L6120" s="54"/>
      <c r="M6120" s="54"/>
    </row>
    <row r="6121" spans="3:13" s="343" customFormat="1" x14ac:dyDescent="0.3">
      <c r="C6121" s="32"/>
      <c r="J6121" s="54"/>
      <c r="K6121" s="54"/>
      <c r="L6121" s="54"/>
      <c r="M6121" s="54"/>
    </row>
    <row r="6122" spans="3:13" s="343" customFormat="1" x14ac:dyDescent="0.3">
      <c r="C6122" s="32"/>
      <c r="J6122" s="54"/>
      <c r="K6122" s="54"/>
      <c r="L6122" s="54"/>
      <c r="M6122" s="54"/>
    </row>
    <row r="6123" spans="3:13" s="343" customFormat="1" x14ac:dyDescent="0.3">
      <c r="C6123" s="32"/>
      <c r="J6123" s="54"/>
      <c r="K6123" s="54"/>
      <c r="L6123" s="54"/>
      <c r="M6123" s="54"/>
    </row>
    <row r="6124" spans="3:13" s="343" customFormat="1" x14ac:dyDescent="0.3">
      <c r="C6124" s="32"/>
      <c r="J6124" s="54"/>
      <c r="K6124" s="54"/>
      <c r="L6124" s="54"/>
      <c r="M6124" s="54"/>
    </row>
    <row r="6125" spans="3:13" s="343" customFormat="1" x14ac:dyDescent="0.3">
      <c r="C6125" s="32"/>
      <c r="J6125" s="54"/>
      <c r="K6125" s="54"/>
      <c r="L6125" s="54"/>
      <c r="M6125" s="54"/>
    </row>
    <row r="6126" spans="3:13" s="343" customFormat="1" x14ac:dyDescent="0.3">
      <c r="C6126" s="32"/>
      <c r="J6126" s="54"/>
      <c r="K6126" s="54"/>
      <c r="L6126" s="54"/>
      <c r="M6126" s="54"/>
    </row>
    <row r="6127" spans="3:13" s="343" customFormat="1" x14ac:dyDescent="0.3">
      <c r="C6127" s="32"/>
      <c r="J6127" s="54"/>
      <c r="K6127" s="54"/>
      <c r="L6127" s="54"/>
      <c r="M6127" s="54"/>
    </row>
    <row r="6128" spans="3:13" s="343" customFormat="1" x14ac:dyDescent="0.3">
      <c r="C6128" s="32"/>
      <c r="J6128" s="54"/>
      <c r="K6128" s="54"/>
      <c r="L6128" s="54"/>
      <c r="M6128" s="54"/>
    </row>
    <row r="6129" spans="3:13" s="343" customFormat="1" x14ac:dyDescent="0.3">
      <c r="C6129" s="32"/>
      <c r="J6129" s="54"/>
      <c r="K6129" s="54"/>
      <c r="L6129" s="54"/>
      <c r="M6129" s="54"/>
    </row>
    <row r="6130" spans="3:13" s="343" customFormat="1" x14ac:dyDescent="0.3">
      <c r="C6130" s="32"/>
      <c r="J6130" s="54"/>
      <c r="K6130" s="54"/>
      <c r="L6130" s="54"/>
      <c r="M6130" s="54"/>
    </row>
    <row r="6131" spans="3:13" s="343" customFormat="1" x14ac:dyDescent="0.3">
      <c r="C6131" s="32"/>
      <c r="J6131" s="54"/>
      <c r="K6131" s="54"/>
      <c r="L6131" s="54"/>
      <c r="M6131" s="54"/>
    </row>
    <row r="6132" spans="3:13" s="343" customFormat="1" x14ac:dyDescent="0.3">
      <c r="C6132" s="32"/>
      <c r="J6132" s="54"/>
      <c r="K6132" s="54"/>
      <c r="L6132" s="54"/>
      <c r="M6132" s="54"/>
    </row>
    <row r="6133" spans="3:13" s="343" customFormat="1" x14ac:dyDescent="0.3">
      <c r="C6133" s="32"/>
      <c r="J6133" s="54"/>
      <c r="K6133" s="54"/>
      <c r="L6133" s="54"/>
      <c r="M6133" s="54"/>
    </row>
    <row r="6134" spans="3:13" s="343" customFormat="1" x14ac:dyDescent="0.3">
      <c r="C6134" s="32"/>
      <c r="J6134" s="54"/>
      <c r="K6134" s="54"/>
      <c r="L6134" s="54"/>
      <c r="M6134" s="54"/>
    </row>
    <row r="6135" spans="3:13" s="343" customFormat="1" x14ac:dyDescent="0.3">
      <c r="C6135" s="32"/>
      <c r="J6135" s="54"/>
      <c r="K6135" s="54"/>
      <c r="L6135" s="54"/>
      <c r="M6135" s="54"/>
    </row>
    <row r="6136" spans="3:13" s="343" customFormat="1" x14ac:dyDescent="0.3">
      <c r="C6136" s="32"/>
      <c r="J6136" s="54"/>
      <c r="K6136" s="54"/>
      <c r="L6136" s="54"/>
      <c r="M6136" s="54"/>
    </row>
    <row r="6137" spans="3:13" s="343" customFormat="1" x14ac:dyDescent="0.3">
      <c r="C6137" s="32"/>
      <c r="J6137" s="54"/>
      <c r="K6137" s="54"/>
      <c r="L6137" s="54"/>
      <c r="M6137" s="54"/>
    </row>
    <row r="6138" spans="3:13" s="343" customFormat="1" x14ac:dyDescent="0.3">
      <c r="C6138" s="32"/>
      <c r="J6138" s="54"/>
      <c r="K6138" s="54"/>
      <c r="L6138" s="54"/>
      <c r="M6138" s="54"/>
    </row>
    <row r="6139" spans="3:13" s="343" customFormat="1" x14ac:dyDescent="0.3">
      <c r="C6139" s="32"/>
      <c r="J6139" s="54"/>
      <c r="K6139" s="54"/>
      <c r="L6139" s="54"/>
      <c r="M6139" s="54"/>
    </row>
    <row r="6140" spans="3:13" s="343" customFormat="1" x14ac:dyDescent="0.3">
      <c r="C6140" s="32"/>
      <c r="J6140" s="54"/>
      <c r="K6140" s="54"/>
      <c r="L6140" s="54"/>
      <c r="M6140" s="54"/>
    </row>
    <row r="6141" spans="3:13" s="343" customFormat="1" x14ac:dyDescent="0.3">
      <c r="C6141" s="32"/>
      <c r="J6141" s="54"/>
      <c r="K6141" s="54"/>
      <c r="L6141" s="54"/>
      <c r="M6141" s="54"/>
    </row>
    <row r="6142" spans="3:13" s="343" customFormat="1" x14ac:dyDescent="0.3">
      <c r="C6142" s="32"/>
      <c r="J6142" s="54"/>
      <c r="K6142" s="54"/>
      <c r="L6142" s="54"/>
      <c r="M6142" s="54"/>
    </row>
    <row r="6143" spans="3:13" s="343" customFormat="1" x14ac:dyDescent="0.3">
      <c r="C6143" s="32"/>
      <c r="J6143" s="54"/>
      <c r="K6143" s="54"/>
      <c r="L6143" s="54"/>
      <c r="M6143" s="54"/>
    </row>
    <row r="6144" spans="3:13" s="343" customFormat="1" x14ac:dyDescent="0.3">
      <c r="C6144" s="32"/>
      <c r="J6144" s="54"/>
      <c r="K6144" s="54"/>
      <c r="L6144" s="54"/>
      <c r="M6144" s="54"/>
    </row>
    <row r="6145" spans="3:13" s="343" customFormat="1" x14ac:dyDescent="0.3">
      <c r="C6145" s="32"/>
      <c r="J6145" s="54"/>
      <c r="K6145" s="54"/>
      <c r="L6145" s="54"/>
      <c r="M6145" s="54"/>
    </row>
    <row r="6146" spans="3:13" s="343" customFormat="1" x14ac:dyDescent="0.3">
      <c r="C6146" s="32"/>
      <c r="J6146" s="54"/>
      <c r="K6146" s="54"/>
      <c r="L6146" s="54"/>
      <c r="M6146" s="54"/>
    </row>
    <row r="6147" spans="3:13" s="343" customFormat="1" x14ac:dyDescent="0.3">
      <c r="C6147" s="32"/>
      <c r="J6147" s="54"/>
      <c r="K6147" s="54"/>
      <c r="L6147" s="54"/>
      <c r="M6147" s="54"/>
    </row>
    <row r="6148" spans="3:13" s="343" customFormat="1" x14ac:dyDescent="0.3">
      <c r="C6148" s="32"/>
      <c r="J6148" s="54"/>
      <c r="K6148" s="54"/>
      <c r="L6148" s="54"/>
      <c r="M6148" s="54"/>
    </row>
    <row r="6149" spans="3:13" s="343" customFormat="1" x14ac:dyDescent="0.3">
      <c r="C6149" s="32"/>
      <c r="J6149" s="54"/>
      <c r="K6149" s="54"/>
      <c r="L6149" s="54"/>
      <c r="M6149" s="54"/>
    </row>
    <row r="6150" spans="3:13" s="343" customFormat="1" x14ac:dyDescent="0.3">
      <c r="C6150" s="32"/>
      <c r="J6150" s="54"/>
      <c r="K6150" s="54"/>
      <c r="L6150" s="54"/>
      <c r="M6150" s="54"/>
    </row>
    <row r="6151" spans="3:13" s="343" customFormat="1" x14ac:dyDescent="0.3">
      <c r="C6151" s="32"/>
      <c r="J6151" s="54"/>
      <c r="K6151" s="54"/>
      <c r="L6151" s="54"/>
      <c r="M6151" s="54"/>
    </row>
    <row r="6152" spans="3:13" s="343" customFormat="1" x14ac:dyDescent="0.3">
      <c r="C6152" s="32"/>
      <c r="J6152" s="54"/>
      <c r="K6152" s="54"/>
      <c r="L6152" s="54"/>
      <c r="M6152" s="54"/>
    </row>
    <row r="6153" spans="3:13" s="343" customFormat="1" x14ac:dyDescent="0.3">
      <c r="C6153" s="32"/>
      <c r="J6153" s="54"/>
      <c r="K6153" s="54"/>
      <c r="L6153" s="54"/>
      <c r="M6153" s="54"/>
    </row>
    <row r="6154" spans="3:13" s="343" customFormat="1" x14ac:dyDescent="0.3">
      <c r="C6154" s="32"/>
      <c r="J6154" s="54"/>
      <c r="K6154" s="54"/>
      <c r="L6154" s="54"/>
      <c r="M6154" s="54"/>
    </row>
    <row r="6155" spans="3:13" s="343" customFormat="1" x14ac:dyDescent="0.3">
      <c r="C6155" s="32"/>
      <c r="J6155" s="54"/>
      <c r="K6155" s="54"/>
      <c r="L6155" s="54"/>
      <c r="M6155" s="54"/>
    </row>
    <row r="6156" spans="3:13" s="343" customFormat="1" x14ac:dyDescent="0.3">
      <c r="C6156" s="32"/>
      <c r="J6156" s="54"/>
      <c r="K6156" s="54"/>
      <c r="L6156" s="54"/>
      <c r="M6156" s="54"/>
    </row>
    <row r="6157" spans="3:13" s="343" customFormat="1" x14ac:dyDescent="0.3">
      <c r="C6157" s="32"/>
      <c r="J6157" s="54"/>
      <c r="K6157" s="54"/>
      <c r="L6157" s="54"/>
      <c r="M6157" s="54"/>
    </row>
    <row r="6158" spans="3:13" s="343" customFormat="1" x14ac:dyDescent="0.3">
      <c r="C6158" s="32"/>
      <c r="J6158" s="54"/>
      <c r="K6158" s="54"/>
      <c r="L6158" s="54"/>
      <c r="M6158" s="54"/>
    </row>
    <row r="6159" spans="3:13" s="343" customFormat="1" x14ac:dyDescent="0.3">
      <c r="C6159" s="32"/>
      <c r="J6159" s="54"/>
      <c r="K6159" s="54"/>
      <c r="L6159" s="54"/>
      <c r="M6159" s="54"/>
    </row>
    <row r="6160" spans="3:13" s="343" customFormat="1" x14ac:dyDescent="0.3">
      <c r="C6160" s="32"/>
      <c r="J6160" s="54"/>
      <c r="K6160" s="54"/>
      <c r="L6160" s="54"/>
      <c r="M6160" s="54"/>
    </row>
    <row r="6161" spans="3:13" s="343" customFormat="1" x14ac:dyDescent="0.3">
      <c r="C6161" s="32"/>
      <c r="J6161" s="54"/>
      <c r="K6161" s="54"/>
      <c r="L6161" s="54"/>
      <c r="M6161" s="54"/>
    </row>
    <row r="6162" spans="3:13" s="343" customFormat="1" x14ac:dyDescent="0.3">
      <c r="C6162" s="32"/>
      <c r="J6162" s="54"/>
      <c r="K6162" s="54"/>
      <c r="L6162" s="54"/>
      <c r="M6162" s="54"/>
    </row>
    <row r="6163" spans="3:13" s="343" customFormat="1" x14ac:dyDescent="0.3">
      <c r="C6163" s="32"/>
      <c r="J6163" s="54"/>
      <c r="K6163" s="54"/>
      <c r="L6163" s="54"/>
      <c r="M6163" s="54"/>
    </row>
    <row r="6164" spans="3:13" s="343" customFormat="1" x14ac:dyDescent="0.3">
      <c r="C6164" s="32"/>
      <c r="J6164" s="54"/>
      <c r="K6164" s="54"/>
      <c r="L6164" s="54"/>
      <c r="M6164" s="54"/>
    </row>
    <row r="6165" spans="3:13" s="343" customFormat="1" x14ac:dyDescent="0.3">
      <c r="C6165" s="32"/>
      <c r="J6165" s="54"/>
      <c r="K6165" s="54"/>
      <c r="L6165" s="54"/>
      <c r="M6165" s="54"/>
    </row>
    <row r="6166" spans="3:13" s="343" customFormat="1" x14ac:dyDescent="0.3">
      <c r="C6166" s="32"/>
      <c r="J6166" s="54"/>
      <c r="K6166" s="54"/>
      <c r="L6166" s="54"/>
      <c r="M6166" s="54"/>
    </row>
    <row r="6167" spans="3:13" s="343" customFormat="1" x14ac:dyDescent="0.3">
      <c r="C6167" s="32"/>
      <c r="J6167" s="54"/>
      <c r="K6167" s="54"/>
      <c r="L6167" s="54"/>
      <c r="M6167" s="54"/>
    </row>
    <row r="6168" spans="3:13" s="343" customFormat="1" x14ac:dyDescent="0.3">
      <c r="C6168" s="32"/>
      <c r="J6168" s="54"/>
      <c r="K6168" s="54"/>
      <c r="L6168" s="54"/>
      <c r="M6168" s="54"/>
    </row>
    <row r="6169" spans="3:13" s="343" customFormat="1" x14ac:dyDescent="0.3">
      <c r="C6169" s="32"/>
      <c r="J6169" s="54"/>
      <c r="K6169" s="54"/>
      <c r="L6169" s="54"/>
      <c r="M6169" s="54"/>
    </row>
    <row r="6170" spans="3:13" s="343" customFormat="1" x14ac:dyDescent="0.3">
      <c r="C6170" s="32"/>
      <c r="J6170" s="54"/>
      <c r="K6170" s="54"/>
      <c r="L6170" s="54"/>
      <c r="M6170" s="54"/>
    </row>
    <row r="6171" spans="3:13" s="343" customFormat="1" x14ac:dyDescent="0.3">
      <c r="C6171" s="32"/>
      <c r="J6171" s="54"/>
      <c r="K6171" s="54"/>
      <c r="L6171" s="54"/>
      <c r="M6171" s="54"/>
    </row>
    <row r="6172" spans="3:13" s="343" customFormat="1" x14ac:dyDescent="0.3">
      <c r="C6172" s="32"/>
      <c r="J6172" s="54"/>
      <c r="K6172" s="54"/>
      <c r="L6172" s="54"/>
      <c r="M6172" s="54"/>
    </row>
    <row r="6173" spans="3:13" s="343" customFormat="1" x14ac:dyDescent="0.3">
      <c r="C6173" s="32"/>
      <c r="J6173" s="54"/>
      <c r="K6173" s="54"/>
      <c r="L6173" s="54"/>
      <c r="M6173" s="54"/>
    </row>
    <row r="6174" spans="3:13" s="343" customFormat="1" x14ac:dyDescent="0.3">
      <c r="C6174" s="32"/>
      <c r="J6174" s="54"/>
      <c r="K6174" s="54"/>
      <c r="L6174" s="54"/>
      <c r="M6174" s="54"/>
    </row>
    <row r="6175" spans="3:13" s="343" customFormat="1" x14ac:dyDescent="0.3">
      <c r="C6175" s="32"/>
      <c r="J6175" s="54"/>
      <c r="K6175" s="54"/>
      <c r="L6175" s="54"/>
      <c r="M6175" s="54"/>
    </row>
    <row r="6176" spans="3:13" s="343" customFormat="1" x14ac:dyDescent="0.3">
      <c r="C6176" s="32"/>
      <c r="J6176" s="54"/>
      <c r="K6176" s="54"/>
      <c r="L6176" s="54"/>
      <c r="M6176" s="54"/>
    </row>
    <row r="6177" spans="3:13" s="343" customFormat="1" x14ac:dyDescent="0.3">
      <c r="C6177" s="32"/>
      <c r="J6177" s="54"/>
      <c r="K6177" s="54"/>
      <c r="L6177" s="54"/>
      <c r="M6177" s="54"/>
    </row>
    <row r="6178" spans="3:13" s="343" customFormat="1" x14ac:dyDescent="0.3">
      <c r="C6178" s="32"/>
      <c r="J6178" s="54"/>
      <c r="K6178" s="54"/>
      <c r="L6178" s="54"/>
      <c r="M6178" s="54"/>
    </row>
    <row r="6179" spans="3:13" s="343" customFormat="1" x14ac:dyDescent="0.3">
      <c r="C6179" s="32"/>
      <c r="J6179" s="54"/>
      <c r="K6179" s="54"/>
      <c r="L6179" s="54"/>
      <c r="M6179" s="54"/>
    </row>
    <row r="6180" spans="3:13" s="343" customFormat="1" x14ac:dyDescent="0.3">
      <c r="C6180" s="32"/>
      <c r="J6180" s="54"/>
      <c r="K6180" s="54"/>
      <c r="L6180" s="54"/>
      <c r="M6180" s="54"/>
    </row>
    <row r="6181" spans="3:13" s="343" customFormat="1" x14ac:dyDescent="0.3">
      <c r="C6181" s="32"/>
      <c r="J6181" s="54"/>
      <c r="K6181" s="54"/>
      <c r="L6181" s="54"/>
      <c r="M6181" s="54"/>
    </row>
    <row r="6182" spans="3:13" s="343" customFormat="1" x14ac:dyDescent="0.3">
      <c r="C6182" s="32"/>
      <c r="J6182" s="54"/>
      <c r="K6182" s="54"/>
      <c r="L6182" s="54"/>
      <c r="M6182" s="54"/>
    </row>
    <row r="6183" spans="3:13" s="343" customFormat="1" x14ac:dyDescent="0.3">
      <c r="C6183" s="32"/>
      <c r="J6183" s="54"/>
      <c r="K6183" s="54"/>
      <c r="L6183" s="54"/>
      <c r="M6183" s="54"/>
    </row>
    <row r="6184" spans="3:13" s="343" customFormat="1" x14ac:dyDescent="0.3">
      <c r="C6184" s="32"/>
      <c r="J6184" s="54"/>
      <c r="K6184" s="54"/>
      <c r="L6184" s="54"/>
      <c r="M6184" s="54"/>
    </row>
    <row r="6185" spans="3:13" s="343" customFormat="1" x14ac:dyDescent="0.3">
      <c r="C6185" s="32"/>
      <c r="J6185" s="54"/>
      <c r="K6185" s="54"/>
      <c r="L6185" s="54"/>
      <c r="M6185" s="54"/>
    </row>
    <row r="6186" spans="3:13" s="343" customFormat="1" x14ac:dyDescent="0.3">
      <c r="C6186" s="32"/>
      <c r="J6186" s="54"/>
      <c r="K6186" s="54"/>
      <c r="L6186" s="54"/>
      <c r="M6186" s="54"/>
    </row>
    <row r="6187" spans="3:13" s="343" customFormat="1" x14ac:dyDescent="0.3">
      <c r="C6187" s="32"/>
      <c r="J6187" s="54"/>
      <c r="K6187" s="54"/>
      <c r="L6187" s="54"/>
      <c r="M6187" s="54"/>
    </row>
    <row r="6188" spans="3:13" s="343" customFormat="1" x14ac:dyDescent="0.3">
      <c r="C6188" s="32"/>
      <c r="J6188" s="54"/>
      <c r="K6188" s="54"/>
      <c r="L6188" s="54"/>
      <c r="M6188" s="54"/>
    </row>
    <row r="6189" spans="3:13" s="343" customFormat="1" x14ac:dyDescent="0.3">
      <c r="C6189" s="32"/>
      <c r="J6189" s="54"/>
      <c r="K6189" s="54"/>
      <c r="L6189" s="54"/>
      <c r="M6189" s="54"/>
    </row>
    <row r="6190" spans="3:13" s="343" customFormat="1" x14ac:dyDescent="0.3">
      <c r="C6190" s="32"/>
      <c r="J6190" s="54"/>
      <c r="K6190" s="54"/>
      <c r="L6190" s="54"/>
      <c r="M6190" s="54"/>
    </row>
    <row r="6191" spans="3:13" s="343" customFormat="1" x14ac:dyDescent="0.3">
      <c r="C6191" s="32"/>
      <c r="J6191" s="54"/>
      <c r="K6191" s="54"/>
      <c r="L6191" s="54"/>
      <c r="M6191" s="54"/>
    </row>
    <row r="6192" spans="3:13" s="343" customFormat="1" x14ac:dyDescent="0.3">
      <c r="C6192" s="32"/>
      <c r="J6192" s="54"/>
      <c r="K6192" s="54"/>
      <c r="L6192" s="54"/>
      <c r="M6192" s="54"/>
    </row>
    <row r="6193" spans="3:13" s="343" customFormat="1" x14ac:dyDescent="0.3">
      <c r="C6193" s="32"/>
      <c r="J6193" s="54"/>
      <c r="K6193" s="54"/>
      <c r="L6193" s="54"/>
      <c r="M6193" s="54"/>
    </row>
    <row r="6194" spans="3:13" s="343" customFormat="1" x14ac:dyDescent="0.3">
      <c r="C6194" s="32"/>
      <c r="J6194" s="54"/>
      <c r="K6194" s="54"/>
      <c r="L6194" s="54"/>
      <c r="M6194" s="54"/>
    </row>
    <row r="6195" spans="3:13" s="343" customFormat="1" x14ac:dyDescent="0.3">
      <c r="C6195" s="32"/>
      <c r="J6195" s="54"/>
      <c r="K6195" s="54"/>
      <c r="L6195" s="54"/>
      <c r="M6195" s="54"/>
    </row>
    <row r="6196" spans="3:13" s="343" customFormat="1" x14ac:dyDescent="0.3">
      <c r="C6196" s="32"/>
      <c r="J6196" s="54"/>
      <c r="K6196" s="54"/>
      <c r="L6196" s="54"/>
      <c r="M6196" s="54"/>
    </row>
    <row r="6197" spans="3:13" s="343" customFormat="1" x14ac:dyDescent="0.3">
      <c r="C6197" s="32"/>
      <c r="J6197" s="54"/>
      <c r="K6197" s="54"/>
      <c r="L6197" s="54"/>
      <c r="M6197" s="54"/>
    </row>
    <row r="6198" spans="3:13" s="343" customFormat="1" x14ac:dyDescent="0.3">
      <c r="C6198" s="32"/>
      <c r="J6198" s="54"/>
      <c r="K6198" s="54"/>
      <c r="L6198" s="54"/>
      <c r="M6198" s="54"/>
    </row>
    <row r="6199" spans="3:13" s="343" customFormat="1" x14ac:dyDescent="0.3">
      <c r="C6199" s="32"/>
      <c r="J6199" s="54"/>
      <c r="K6199" s="54"/>
      <c r="L6199" s="54"/>
      <c r="M6199" s="54"/>
    </row>
    <row r="6200" spans="3:13" s="343" customFormat="1" x14ac:dyDescent="0.3">
      <c r="C6200" s="32"/>
      <c r="J6200" s="54"/>
      <c r="K6200" s="54"/>
      <c r="L6200" s="54"/>
      <c r="M6200" s="54"/>
    </row>
    <row r="6201" spans="3:13" s="343" customFormat="1" x14ac:dyDescent="0.3">
      <c r="C6201" s="32"/>
      <c r="J6201" s="54"/>
      <c r="K6201" s="54"/>
      <c r="L6201" s="54"/>
      <c r="M6201" s="54"/>
    </row>
    <row r="6202" spans="3:13" s="343" customFormat="1" x14ac:dyDescent="0.3">
      <c r="C6202" s="32"/>
      <c r="J6202" s="54"/>
      <c r="K6202" s="54"/>
      <c r="L6202" s="54"/>
      <c r="M6202" s="54"/>
    </row>
    <row r="6203" spans="3:13" s="343" customFormat="1" x14ac:dyDescent="0.3">
      <c r="C6203" s="32"/>
      <c r="J6203" s="54"/>
      <c r="K6203" s="54"/>
      <c r="L6203" s="54"/>
      <c r="M6203" s="54"/>
    </row>
    <row r="6204" spans="3:13" s="343" customFormat="1" x14ac:dyDescent="0.3">
      <c r="C6204" s="32"/>
      <c r="J6204" s="54"/>
      <c r="K6204" s="54"/>
      <c r="L6204" s="54"/>
      <c r="M6204" s="54"/>
    </row>
    <row r="6205" spans="3:13" s="343" customFormat="1" x14ac:dyDescent="0.3">
      <c r="C6205" s="32"/>
      <c r="J6205" s="54"/>
      <c r="K6205" s="54"/>
      <c r="L6205" s="54"/>
      <c r="M6205" s="54"/>
    </row>
    <row r="6206" spans="3:13" s="343" customFormat="1" x14ac:dyDescent="0.3">
      <c r="C6206" s="32"/>
      <c r="J6206" s="54"/>
      <c r="K6206" s="54"/>
      <c r="L6206" s="54"/>
      <c r="M6206" s="54"/>
    </row>
    <row r="6207" spans="3:13" s="343" customFormat="1" x14ac:dyDescent="0.3">
      <c r="C6207" s="32"/>
      <c r="J6207" s="54"/>
      <c r="K6207" s="54"/>
      <c r="L6207" s="54"/>
      <c r="M6207" s="54"/>
    </row>
    <row r="6208" spans="3:13" s="343" customFormat="1" x14ac:dyDescent="0.3">
      <c r="C6208" s="32"/>
      <c r="J6208" s="54"/>
      <c r="K6208" s="54"/>
      <c r="L6208" s="54"/>
      <c r="M6208" s="54"/>
    </row>
    <row r="6209" spans="3:13" s="343" customFormat="1" x14ac:dyDescent="0.3">
      <c r="C6209" s="32"/>
      <c r="J6209" s="54"/>
      <c r="K6209" s="54"/>
      <c r="L6209" s="54"/>
      <c r="M6209" s="54"/>
    </row>
    <row r="6210" spans="3:13" s="343" customFormat="1" x14ac:dyDescent="0.3">
      <c r="C6210" s="32"/>
      <c r="J6210" s="54"/>
      <c r="K6210" s="54"/>
      <c r="L6210" s="54"/>
      <c r="M6210" s="54"/>
    </row>
    <row r="6211" spans="3:13" s="343" customFormat="1" x14ac:dyDescent="0.3">
      <c r="C6211" s="32"/>
      <c r="J6211" s="54"/>
      <c r="K6211" s="54"/>
      <c r="L6211" s="54"/>
      <c r="M6211" s="54"/>
    </row>
    <row r="6212" spans="3:13" s="343" customFormat="1" x14ac:dyDescent="0.3">
      <c r="C6212" s="32"/>
      <c r="J6212" s="54"/>
      <c r="K6212" s="54"/>
      <c r="L6212" s="54"/>
      <c r="M6212" s="54"/>
    </row>
    <row r="6213" spans="3:13" s="343" customFormat="1" x14ac:dyDescent="0.3">
      <c r="C6213" s="32"/>
      <c r="J6213" s="54"/>
      <c r="K6213" s="54"/>
      <c r="L6213" s="54"/>
      <c r="M6213" s="54"/>
    </row>
    <row r="6214" spans="3:13" s="343" customFormat="1" x14ac:dyDescent="0.3">
      <c r="C6214" s="32"/>
      <c r="J6214" s="54"/>
      <c r="K6214" s="54"/>
      <c r="L6214" s="54"/>
      <c r="M6214" s="54"/>
    </row>
    <row r="6215" spans="3:13" s="343" customFormat="1" x14ac:dyDescent="0.3">
      <c r="C6215" s="32"/>
      <c r="J6215" s="54"/>
      <c r="K6215" s="54"/>
      <c r="L6215" s="54"/>
      <c r="M6215" s="54"/>
    </row>
    <row r="6216" spans="3:13" s="343" customFormat="1" x14ac:dyDescent="0.3">
      <c r="C6216" s="32"/>
      <c r="J6216" s="54"/>
      <c r="K6216" s="54"/>
      <c r="L6216" s="54"/>
      <c r="M6216" s="54"/>
    </row>
    <row r="6217" spans="3:13" s="343" customFormat="1" x14ac:dyDescent="0.3">
      <c r="C6217" s="32"/>
      <c r="J6217" s="54"/>
      <c r="K6217" s="54"/>
      <c r="L6217" s="54"/>
      <c r="M6217" s="54"/>
    </row>
    <row r="6218" spans="3:13" s="343" customFormat="1" x14ac:dyDescent="0.3">
      <c r="C6218" s="32"/>
      <c r="J6218" s="54"/>
      <c r="K6218" s="54"/>
      <c r="L6218" s="54"/>
      <c r="M6218" s="54"/>
    </row>
    <row r="6219" spans="3:13" s="343" customFormat="1" x14ac:dyDescent="0.3">
      <c r="C6219" s="32"/>
      <c r="J6219" s="54"/>
      <c r="K6219" s="54"/>
      <c r="L6219" s="54"/>
      <c r="M6219" s="54"/>
    </row>
    <row r="6220" spans="3:13" s="343" customFormat="1" x14ac:dyDescent="0.3">
      <c r="C6220" s="32"/>
      <c r="J6220" s="54"/>
      <c r="K6220" s="54"/>
      <c r="L6220" s="54"/>
      <c r="M6220" s="54"/>
    </row>
    <row r="6221" spans="3:13" s="343" customFormat="1" x14ac:dyDescent="0.3">
      <c r="C6221" s="32"/>
      <c r="J6221" s="54"/>
      <c r="K6221" s="54"/>
      <c r="L6221" s="54"/>
      <c r="M6221" s="54"/>
    </row>
    <row r="6222" spans="3:13" s="343" customFormat="1" x14ac:dyDescent="0.3">
      <c r="C6222" s="32"/>
      <c r="J6222" s="54"/>
      <c r="K6222" s="54"/>
      <c r="L6222" s="54"/>
      <c r="M6222" s="54"/>
    </row>
    <row r="6223" spans="3:13" s="343" customFormat="1" x14ac:dyDescent="0.3">
      <c r="C6223" s="32"/>
      <c r="J6223" s="54"/>
      <c r="K6223" s="54"/>
      <c r="L6223" s="54"/>
      <c r="M6223" s="54"/>
    </row>
    <row r="6224" spans="3:13" s="343" customFormat="1" x14ac:dyDescent="0.3">
      <c r="C6224" s="32"/>
      <c r="J6224" s="54"/>
      <c r="K6224" s="54"/>
      <c r="L6224" s="54"/>
      <c r="M6224" s="54"/>
    </row>
    <row r="6225" spans="3:13" s="343" customFormat="1" x14ac:dyDescent="0.3">
      <c r="C6225" s="32"/>
      <c r="J6225" s="54"/>
      <c r="K6225" s="54"/>
      <c r="L6225" s="54"/>
      <c r="M6225" s="54"/>
    </row>
    <row r="6226" spans="3:13" s="343" customFormat="1" x14ac:dyDescent="0.3">
      <c r="C6226" s="32"/>
      <c r="J6226" s="54"/>
      <c r="K6226" s="54"/>
      <c r="L6226" s="54"/>
      <c r="M6226" s="54"/>
    </row>
    <row r="6227" spans="3:13" s="343" customFormat="1" x14ac:dyDescent="0.3">
      <c r="C6227" s="32"/>
      <c r="J6227" s="54"/>
      <c r="K6227" s="54"/>
      <c r="L6227" s="54"/>
      <c r="M6227" s="54"/>
    </row>
    <row r="6228" spans="3:13" s="343" customFormat="1" x14ac:dyDescent="0.3">
      <c r="C6228" s="32"/>
      <c r="J6228" s="54"/>
      <c r="K6228" s="54"/>
      <c r="L6228" s="54"/>
      <c r="M6228" s="54"/>
    </row>
    <row r="6229" spans="3:13" s="343" customFormat="1" x14ac:dyDescent="0.3">
      <c r="C6229" s="32"/>
      <c r="J6229" s="54"/>
      <c r="K6229" s="54"/>
      <c r="L6229" s="54"/>
      <c r="M6229" s="54"/>
    </row>
    <row r="6230" spans="3:13" s="343" customFormat="1" x14ac:dyDescent="0.3">
      <c r="C6230" s="32"/>
      <c r="J6230" s="54"/>
      <c r="K6230" s="54"/>
      <c r="L6230" s="54"/>
      <c r="M6230" s="54"/>
    </row>
    <row r="6231" spans="3:13" s="343" customFormat="1" x14ac:dyDescent="0.3">
      <c r="C6231" s="32"/>
      <c r="J6231" s="54"/>
      <c r="K6231" s="54"/>
      <c r="L6231" s="54"/>
      <c r="M6231" s="54"/>
    </row>
    <row r="6232" spans="3:13" s="343" customFormat="1" x14ac:dyDescent="0.3">
      <c r="C6232" s="32"/>
      <c r="J6232" s="54"/>
      <c r="K6232" s="54"/>
      <c r="L6232" s="54"/>
      <c r="M6232" s="54"/>
    </row>
    <row r="6233" spans="3:13" s="343" customFormat="1" x14ac:dyDescent="0.3">
      <c r="C6233" s="32"/>
      <c r="J6233" s="54"/>
      <c r="K6233" s="54"/>
      <c r="L6233" s="54"/>
      <c r="M6233" s="54"/>
    </row>
    <row r="6234" spans="3:13" s="343" customFormat="1" x14ac:dyDescent="0.3">
      <c r="C6234" s="32"/>
      <c r="J6234" s="54"/>
      <c r="K6234" s="54"/>
      <c r="L6234" s="54"/>
      <c r="M6234" s="54"/>
    </row>
    <row r="6235" spans="3:13" s="343" customFormat="1" x14ac:dyDescent="0.3">
      <c r="C6235" s="32"/>
      <c r="J6235" s="54"/>
      <c r="K6235" s="54"/>
      <c r="L6235" s="54"/>
      <c r="M6235" s="54"/>
    </row>
    <row r="6236" spans="3:13" s="343" customFormat="1" x14ac:dyDescent="0.3">
      <c r="C6236" s="32"/>
      <c r="J6236" s="54"/>
      <c r="K6236" s="54"/>
      <c r="L6236" s="54"/>
      <c r="M6236" s="54"/>
    </row>
    <row r="6237" spans="3:13" s="343" customFormat="1" x14ac:dyDescent="0.3">
      <c r="C6237" s="32"/>
      <c r="J6237" s="54"/>
      <c r="K6237" s="54"/>
      <c r="L6237" s="54"/>
      <c r="M6237" s="54"/>
    </row>
    <row r="6238" spans="3:13" s="343" customFormat="1" x14ac:dyDescent="0.3">
      <c r="C6238" s="32"/>
      <c r="J6238" s="54"/>
      <c r="K6238" s="54"/>
      <c r="L6238" s="54"/>
      <c r="M6238" s="54"/>
    </row>
    <row r="6239" spans="3:13" s="343" customFormat="1" x14ac:dyDescent="0.3">
      <c r="C6239" s="32"/>
      <c r="J6239" s="54"/>
      <c r="K6239" s="54"/>
      <c r="L6239" s="54"/>
      <c r="M6239" s="54"/>
    </row>
    <row r="6240" spans="3:13" s="343" customFormat="1" x14ac:dyDescent="0.3">
      <c r="C6240" s="32"/>
      <c r="J6240" s="54"/>
      <c r="K6240" s="54"/>
      <c r="L6240" s="54"/>
      <c r="M6240" s="54"/>
    </row>
    <row r="6241" spans="3:13" s="343" customFormat="1" x14ac:dyDescent="0.3">
      <c r="C6241" s="32"/>
      <c r="J6241" s="54"/>
      <c r="K6241" s="54"/>
      <c r="L6241" s="54"/>
      <c r="M6241" s="54"/>
    </row>
    <row r="6242" spans="3:13" s="343" customFormat="1" x14ac:dyDescent="0.3">
      <c r="C6242" s="32"/>
      <c r="J6242" s="54"/>
      <c r="K6242" s="54"/>
      <c r="L6242" s="54"/>
      <c r="M6242" s="54"/>
    </row>
    <row r="6243" spans="3:13" s="343" customFormat="1" x14ac:dyDescent="0.3">
      <c r="C6243" s="32"/>
      <c r="J6243" s="54"/>
      <c r="K6243" s="54"/>
      <c r="L6243" s="54"/>
      <c r="M6243" s="54"/>
    </row>
    <row r="6244" spans="3:13" s="343" customFormat="1" x14ac:dyDescent="0.3">
      <c r="C6244" s="32"/>
      <c r="J6244" s="54"/>
      <c r="K6244" s="54"/>
      <c r="L6244" s="54"/>
      <c r="M6244" s="54"/>
    </row>
    <row r="6245" spans="3:13" s="343" customFormat="1" x14ac:dyDescent="0.3">
      <c r="C6245" s="32"/>
      <c r="J6245" s="54"/>
      <c r="K6245" s="54"/>
      <c r="L6245" s="54"/>
      <c r="M6245" s="54"/>
    </row>
    <row r="6246" spans="3:13" s="343" customFormat="1" x14ac:dyDescent="0.3">
      <c r="C6246" s="32"/>
      <c r="J6246" s="54"/>
      <c r="K6246" s="54"/>
      <c r="L6246" s="54"/>
      <c r="M6246" s="54"/>
    </row>
    <row r="6247" spans="3:13" s="343" customFormat="1" x14ac:dyDescent="0.3">
      <c r="C6247" s="32"/>
      <c r="J6247" s="54"/>
      <c r="K6247" s="54"/>
      <c r="L6247" s="54"/>
      <c r="M6247" s="54"/>
    </row>
    <row r="6248" spans="3:13" s="343" customFormat="1" x14ac:dyDescent="0.3">
      <c r="C6248" s="32"/>
      <c r="J6248" s="54"/>
      <c r="K6248" s="54"/>
      <c r="L6248" s="54"/>
      <c r="M6248" s="54"/>
    </row>
    <row r="6249" spans="3:13" s="343" customFormat="1" x14ac:dyDescent="0.3">
      <c r="C6249" s="32"/>
      <c r="J6249" s="54"/>
      <c r="K6249" s="54"/>
      <c r="L6249" s="54"/>
      <c r="M6249" s="54"/>
    </row>
    <row r="6250" spans="3:13" s="343" customFormat="1" x14ac:dyDescent="0.3">
      <c r="C6250" s="32"/>
      <c r="J6250" s="54"/>
      <c r="K6250" s="54"/>
      <c r="L6250" s="54"/>
      <c r="M6250" s="54"/>
    </row>
    <row r="6251" spans="3:13" s="343" customFormat="1" x14ac:dyDescent="0.3">
      <c r="C6251" s="32"/>
      <c r="J6251" s="54"/>
      <c r="K6251" s="54"/>
      <c r="L6251" s="54"/>
      <c r="M6251" s="54"/>
    </row>
    <row r="6252" spans="3:13" s="343" customFormat="1" x14ac:dyDescent="0.3">
      <c r="C6252" s="32"/>
      <c r="J6252" s="54"/>
      <c r="K6252" s="54"/>
      <c r="L6252" s="54"/>
      <c r="M6252" s="54"/>
    </row>
    <row r="6253" spans="3:13" s="343" customFormat="1" x14ac:dyDescent="0.3">
      <c r="C6253" s="32"/>
      <c r="J6253" s="54"/>
      <c r="K6253" s="54"/>
      <c r="L6253" s="54"/>
      <c r="M6253" s="54"/>
    </row>
    <row r="6254" spans="3:13" s="343" customFormat="1" x14ac:dyDescent="0.3">
      <c r="C6254" s="32"/>
      <c r="J6254" s="54"/>
      <c r="K6254" s="54"/>
      <c r="L6254" s="54"/>
      <c r="M6254" s="54"/>
    </row>
    <row r="6255" spans="3:13" s="343" customFormat="1" x14ac:dyDescent="0.3">
      <c r="C6255" s="32"/>
      <c r="J6255" s="54"/>
      <c r="K6255" s="54"/>
      <c r="L6255" s="54"/>
      <c r="M6255" s="54"/>
    </row>
    <row r="6256" spans="3:13" s="343" customFormat="1" x14ac:dyDescent="0.3">
      <c r="C6256" s="32"/>
      <c r="J6256" s="54"/>
      <c r="K6256" s="54"/>
      <c r="L6256" s="54"/>
      <c r="M6256" s="54"/>
    </row>
    <row r="6257" spans="3:13" s="343" customFormat="1" x14ac:dyDescent="0.3">
      <c r="C6257" s="32"/>
      <c r="J6257" s="54"/>
      <c r="K6257" s="54"/>
      <c r="L6257" s="54"/>
      <c r="M6257" s="54"/>
    </row>
    <row r="6258" spans="3:13" s="343" customFormat="1" x14ac:dyDescent="0.3">
      <c r="C6258" s="32"/>
      <c r="J6258" s="54"/>
      <c r="K6258" s="54"/>
      <c r="L6258" s="54"/>
      <c r="M6258" s="54"/>
    </row>
    <row r="6259" spans="3:13" s="343" customFormat="1" x14ac:dyDescent="0.3">
      <c r="C6259" s="32"/>
      <c r="J6259" s="54"/>
      <c r="K6259" s="54"/>
      <c r="L6259" s="54"/>
      <c r="M6259" s="54"/>
    </row>
    <row r="6260" spans="3:13" s="343" customFormat="1" x14ac:dyDescent="0.3">
      <c r="C6260" s="32"/>
      <c r="J6260" s="54"/>
      <c r="K6260" s="54"/>
      <c r="L6260" s="54"/>
      <c r="M6260" s="54"/>
    </row>
    <row r="6261" spans="3:13" s="343" customFormat="1" x14ac:dyDescent="0.3">
      <c r="C6261" s="32"/>
      <c r="J6261" s="54"/>
      <c r="K6261" s="54"/>
      <c r="L6261" s="54"/>
      <c r="M6261" s="54"/>
    </row>
    <row r="6262" spans="3:13" s="343" customFormat="1" x14ac:dyDescent="0.3">
      <c r="C6262" s="32"/>
      <c r="J6262" s="54"/>
      <c r="K6262" s="54"/>
      <c r="L6262" s="54"/>
      <c r="M6262" s="54"/>
    </row>
    <row r="6263" spans="3:13" s="343" customFormat="1" x14ac:dyDescent="0.3">
      <c r="C6263" s="32"/>
      <c r="J6263" s="54"/>
      <c r="K6263" s="54"/>
      <c r="L6263" s="54"/>
      <c r="M6263" s="54"/>
    </row>
    <row r="6264" spans="3:13" s="343" customFormat="1" x14ac:dyDescent="0.3">
      <c r="C6264" s="32"/>
      <c r="J6264" s="54"/>
      <c r="K6264" s="54"/>
      <c r="L6264" s="54"/>
      <c r="M6264" s="54"/>
    </row>
    <row r="6265" spans="3:13" s="343" customFormat="1" x14ac:dyDescent="0.3">
      <c r="C6265" s="32"/>
      <c r="J6265" s="54"/>
      <c r="K6265" s="54"/>
      <c r="L6265" s="54"/>
      <c r="M6265" s="54"/>
    </row>
    <row r="6266" spans="3:13" s="343" customFormat="1" x14ac:dyDescent="0.3">
      <c r="C6266" s="32"/>
      <c r="J6266" s="54"/>
      <c r="K6266" s="54"/>
      <c r="L6266" s="54"/>
      <c r="M6266" s="54"/>
    </row>
    <row r="6267" spans="3:13" s="343" customFormat="1" x14ac:dyDescent="0.3">
      <c r="C6267" s="32"/>
      <c r="J6267" s="54"/>
      <c r="K6267" s="54"/>
      <c r="L6267" s="54"/>
      <c r="M6267" s="54"/>
    </row>
    <row r="6268" spans="3:13" s="343" customFormat="1" x14ac:dyDescent="0.3">
      <c r="C6268" s="32"/>
      <c r="J6268" s="54"/>
      <c r="K6268" s="54"/>
      <c r="L6268" s="54"/>
      <c r="M6268" s="54"/>
    </row>
    <row r="6269" spans="3:13" s="343" customFormat="1" x14ac:dyDescent="0.3">
      <c r="C6269" s="32"/>
      <c r="J6269" s="54"/>
      <c r="K6269" s="54"/>
      <c r="L6269" s="54"/>
      <c r="M6269" s="54"/>
    </row>
    <row r="6270" spans="3:13" s="343" customFormat="1" x14ac:dyDescent="0.3">
      <c r="C6270" s="32"/>
      <c r="J6270" s="54"/>
      <c r="K6270" s="54"/>
      <c r="L6270" s="54"/>
      <c r="M6270" s="54"/>
    </row>
    <row r="6271" spans="3:13" s="343" customFormat="1" x14ac:dyDescent="0.3">
      <c r="C6271" s="32"/>
      <c r="J6271" s="54"/>
      <c r="K6271" s="54"/>
      <c r="L6271" s="54"/>
      <c r="M6271" s="54"/>
    </row>
    <row r="6272" spans="3:13" s="343" customFormat="1" x14ac:dyDescent="0.3">
      <c r="C6272" s="32"/>
      <c r="J6272" s="54"/>
      <c r="K6272" s="54"/>
      <c r="L6272" s="54"/>
      <c r="M6272" s="54"/>
    </row>
    <row r="6273" spans="3:13" s="343" customFormat="1" x14ac:dyDescent="0.3">
      <c r="C6273" s="32"/>
      <c r="J6273" s="54"/>
      <c r="K6273" s="54"/>
      <c r="L6273" s="54"/>
      <c r="M6273" s="54"/>
    </row>
    <row r="6274" spans="3:13" s="343" customFormat="1" x14ac:dyDescent="0.3">
      <c r="C6274" s="32"/>
      <c r="J6274" s="54"/>
      <c r="K6274" s="54"/>
      <c r="L6274" s="54"/>
      <c r="M6274" s="54"/>
    </row>
    <row r="6275" spans="3:13" s="343" customFormat="1" x14ac:dyDescent="0.3">
      <c r="C6275" s="32"/>
      <c r="J6275" s="54"/>
      <c r="K6275" s="54"/>
      <c r="L6275" s="54"/>
      <c r="M6275" s="54"/>
    </row>
    <row r="6276" spans="3:13" s="343" customFormat="1" x14ac:dyDescent="0.3">
      <c r="C6276" s="32"/>
      <c r="J6276" s="54"/>
      <c r="K6276" s="54"/>
      <c r="L6276" s="54"/>
      <c r="M6276" s="54"/>
    </row>
    <row r="6277" spans="3:13" s="343" customFormat="1" x14ac:dyDescent="0.3">
      <c r="C6277" s="32"/>
      <c r="J6277" s="54"/>
      <c r="K6277" s="54"/>
      <c r="L6277" s="54"/>
      <c r="M6277" s="54"/>
    </row>
    <row r="6278" spans="3:13" s="343" customFormat="1" x14ac:dyDescent="0.3">
      <c r="C6278" s="32"/>
      <c r="J6278" s="54"/>
      <c r="K6278" s="54"/>
      <c r="L6278" s="54"/>
      <c r="M6278" s="54"/>
    </row>
    <row r="6279" spans="3:13" s="343" customFormat="1" x14ac:dyDescent="0.3">
      <c r="C6279" s="32"/>
      <c r="J6279" s="54"/>
      <c r="K6279" s="54"/>
      <c r="L6279" s="54"/>
      <c r="M6279" s="54"/>
    </row>
    <row r="6280" spans="3:13" s="343" customFormat="1" x14ac:dyDescent="0.3">
      <c r="C6280" s="32"/>
      <c r="J6280" s="54"/>
      <c r="K6280" s="54"/>
      <c r="L6280" s="54"/>
      <c r="M6280" s="54"/>
    </row>
    <row r="6281" spans="3:13" s="343" customFormat="1" x14ac:dyDescent="0.3">
      <c r="C6281" s="32"/>
      <c r="J6281" s="54"/>
      <c r="K6281" s="54"/>
      <c r="L6281" s="54"/>
      <c r="M6281" s="54"/>
    </row>
    <row r="6282" spans="3:13" s="343" customFormat="1" x14ac:dyDescent="0.3">
      <c r="C6282" s="32"/>
      <c r="J6282" s="54"/>
      <c r="K6282" s="54"/>
      <c r="L6282" s="54"/>
      <c r="M6282" s="54"/>
    </row>
    <row r="6283" spans="3:13" s="343" customFormat="1" x14ac:dyDescent="0.3">
      <c r="C6283" s="32"/>
      <c r="J6283" s="54"/>
      <c r="K6283" s="54"/>
      <c r="L6283" s="54"/>
      <c r="M6283" s="54"/>
    </row>
    <row r="6284" spans="3:13" s="343" customFormat="1" x14ac:dyDescent="0.3">
      <c r="C6284" s="32"/>
      <c r="J6284" s="54"/>
      <c r="K6284" s="54"/>
      <c r="L6284" s="54"/>
      <c r="M6284" s="54"/>
    </row>
    <row r="6285" spans="3:13" s="343" customFormat="1" x14ac:dyDescent="0.3">
      <c r="C6285" s="32"/>
      <c r="J6285" s="54"/>
      <c r="K6285" s="54"/>
      <c r="L6285" s="54"/>
      <c r="M6285" s="54"/>
    </row>
    <row r="6286" spans="3:13" s="343" customFormat="1" x14ac:dyDescent="0.3">
      <c r="C6286" s="32"/>
      <c r="J6286" s="54"/>
      <c r="K6286" s="54"/>
      <c r="L6286" s="54"/>
      <c r="M6286" s="54"/>
    </row>
    <row r="6287" spans="3:13" s="343" customFormat="1" x14ac:dyDescent="0.3">
      <c r="C6287" s="32"/>
      <c r="J6287" s="54"/>
      <c r="K6287" s="54"/>
      <c r="L6287" s="54"/>
      <c r="M6287" s="54"/>
    </row>
    <row r="6288" spans="3:13" s="343" customFormat="1" x14ac:dyDescent="0.3">
      <c r="C6288" s="32"/>
      <c r="J6288" s="54"/>
      <c r="K6288" s="54"/>
      <c r="L6288" s="54"/>
      <c r="M6288" s="54"/>
    </row>
    <row r="6289" spans="3:13" s="343" customFormat="1" x14ac:dyDescent="0.3">
      <c r="C6289" s="32"/>
      <c r="J6289" s="54"/>
      <c r="K6289" s="54"/>
      <c r="L6289" s="54"/>
      <c r="M6289" s="54"/>
    </row>
    <row r="6290" spans="3:13" s="343" customFormat="1" x14ac:dyDescent="0.3">
      <c r="C6290" s="32"/>
      <c r="J6290" s="54"/>
      <c r="K6290" s="54"/>
      <c r="L6290" s="54"/>
      <c r="M6290" s="54"/>
    </row>
    <row r="6291" spans="3:13" s="343" customFormat="1" x14ac:dyDescent="0.3">
      <c r="C6291" s="32"/>
      <c r="J6291" s="54"/>
      <c r="K6291" s="54"/>
      <c r="L6291" s="54"/>
      <c r="M6291" s="54"/>
    </row>
    <row r="6292" spans="3:13" s="343" customFormat="1" x14ac:dyDescent="0.3">
      <c r="C6292" s="32"/>
      <c r="J6292" s="54"/>
      <c r="K6292" s="54"/>
      <c r="L6292" s="54"/>
      <c r="M6292" s="54"/>
    </row>
    <row r="6293" spans="3:13" s="343" customFormat="1" x14ac:dyDescent="0.3">
      <c r="C6293" s="32"/>
      <c r="J6293" s="54"/>
      <c r="K6293" s="54"/>
      <c r="L6293" s="54"/>
      <c r="M6293" s="54"/>
    </row>
    <row r="6294" spans="3:13" s="343" customFormat="1" x14ac:dyDescent="0.3">
      <c r="C6294" s="32"/>
      <c r="J6294" s="54"/>
      <c r="K6294" s="54"/>
      <c r="L6294" s="54"/>
      <c r="M6294" s="54"/>
    </row>
    <row r="6295" spans="3:13" s="343" customFormat="1" x14ac:dyDescent="0.3">
      <c r="C6295" s="32"/>
      <c r="J6295" s="54"/>
      <c r="K6295" s="54"/>
      <c r="L6295" s="54"/>
      <c r="M6295" s="54"/>
    </row>
    <row r="6296" spans="3:13" s="343" customFormat="1" x14ac:dyDescent="0.3">
      <c r="C6296" s="32"/>
      <c r="J6296" s="54"/>
      <c r="K6296" s="54"/>
      <c r="L6296" s="54"/>
      <c r="M6296" s="54"/>
    </row>
    <row r="6297" spans="3:13" s="343" customFormat="1" x14ac:dyDescent="0.3">
      <c r="C6297" s="32"/>
      <c r="J6297" s="54"/>
      <c r="K6297" s="54"/>
      <c r="L6297" s="54"/>
      <c r="M6297" s="54"/>
    </row>
    <row r="6298" spans="3:13" s="343" customFormat="1" x14ac:dyDescent="0.3">
      <c r="C6298" s="32"/>
      <c r="J6298" s="54"/>
      <c r="K6298" s="54"/>
      <c r="L6298" s="54"/>
      <c r="M6298" s="54"/>
    </row>
    <row r="6299" spans="3:13" s="343" customFormat="1" x14ac:dyDescent="0.3">
      <c r="C6299" s="32"/>
      <c r="J6299" s="54"/>
      <c r="K6299" s="54"/>
      <c r="L6299" s="54"/>
      <c r="M6299" s="54"/>
    </row>
    <row r="6300" spans="3:13" s="343" customFormat="1" x14ac:dyDescent="0.3">
      <c r="C6300" s="32"/>
      <c r="J6300" s="54"/>
      <c r="K6300" s="54"/>
      <c r="L6300" s="54"/>
      <c r="M6300" s="54"/>
    </row>
    <row r="6301" spans="3:13" s="343" customFormat="1" x14ac:dyDescent="0.3">
      <c r="C6301" s="32"/>
      <c r="J6301" s="54"/>
      <c r="K6301" s="54"/>
      <c r="L6301" s="54"/>
      <c r="M6301" s="54"/>
    </row>
    <row r="6302" spans="3:13" s="343" customFormat="1" x14ac:dyDescent="0.3">
      <c r="C6302" s="32"/>
      <c r="J6302" s="54"/>
      <c r="K6302" s="54"/>
      <c r="L6302" s="54"/>
      <c r="M6302" s="54"/>
    </row>
    <row r="6303" spans="3:13" s="343" customFormat="1" x14ac:dyDescent="0.3">
      <c r="C6303" s="32"/>
      <c r="J6303" s="54"/>
      <c r="K6303" s="54"/>
      <c r="L6303" s="54"/>
      <c r="M6303" s="54"/>
    </row>
    <row r="6304" spans="3:13" s="343" customFormat="1" x14ac:dyDescent="0.3">
      <c r="C6304" s="32"/>
      <c r="J6304" s="54"/>
      <c r="K6304" s="54"/>
      <c r="L6304" s="54"/>
      <c r="M6304" s="54"/>
    </row>
    <row r="6305" spans="3:13" s="343" customFormat="1" x14ac:dyDescent="0.3">
      <c r="C6305" s="32"/>
      <c r="J6305" s="54"/>
      <c r="K6305" s="54"/>
      <c r="L6305" s="54"/>
      <c r="M6305" s="54"/>
    </row>
    <row r="6306" spans="3:13" s="343" customFormat="1" x14ac:dyDescent="0.3">
      <c r="C6306" s="32"/>
      <c r="J6306" s="54"/>
      <c r="K6306" s="54"/>
      <c r="L6306" s="54"/>
      <c r="M6306" s="54"/>
    </row>
    <row r="6307" spans="3:13" s="343" customFormat="1" x14ac:dyDescent="0.3">
      <c r="C6307" s="32"/>
      <c r="J6307" s="54"/>
      <c r="K6307" s="54"/>
      <c r="L6307" s="54"/>
      <c r="M6307" s="54"/>
    </row>
    <row r="6308" spans="3:13" s="343" customFormat="1" x14ac:dyDescent="0.3">
      <c r="C6308" s="32"/>
      <c r="J6308" s="54"/>
      <c r="K6308" s="54"/>
      <c r="L6308" s="54"/>
      <c r="M6308" s="54"/>
    </row>
    <row r="6309" spans="3:13" s="343" customFormat="1" x14ac:dyDescent="0.3">
      <c r="C6309" s="32"/>
      <c r="J6309" s="54"/>
      <c r="K6309" s="54"/>
      <c r="L6309" s="54"/>
      <c r="M6309" s="54"/>
    </row>
    <row r="6310" spans="3:13" s="343" customFormat="1" x14ac:dyDescent="0.3">
      <c r="C6310" s="32"/>
      <c r="J6310" s="54"/>
      <c r="K6310" s="54"/>
      <c r="L6310" s="54"/>
      <c r="M6310" s="54"/>
    </row>
    <row r="6311" spans="3:13" s="343" customFormat="1" x14ac:dyDescent="0.3">
      <c r="C6311" s="32"/>
      <c r="J6311" s="54"/>
      <c r="K6311" s="54"/>
      <c r="L6311" s="54"/>
      <c r="M6311" s="54"/>
    </row>
    <row r="6312" spans="3:13" s="343" customFormat="1" x14ac:dyDescent="0.3">
      <c r="C6312" s="32"/>
      <c r="J6312" s="54"/>
      <c r="K6312" s="54"/>
      <c r="L6312" s="54"/>
      <c r="M6312" s="54"/>
    </row>
    <row r="6313" spans="3:13" s="343" customFormat="1" x14ac:dyDescent="0.3">
      <c r="C6313" s="32"/>
      <c r="J6313" s="54"/>
      <c r="K6313" s="54"/>
      <c r="L6313" s="54"/>
      <c r="M6313" s="54"/>
    </row>
    <row r="6314" spans="3:13" s="343" customFormat="1" x14ac:dyDescent="0.3">
      <c r="C6314" s="32"/>
      <c r="J6314" s="54"/>
      <c r="K6314" s="54"/>
      <c r="L6314" s="54"/>
      <c r="M6314" s="54"/>
    </row>
    <row r="6315" spans="3:13" s="343" customFormat="1" x14ac:dyDescent="0.3">
      <c r="C6315" s="32"/>
      <c r="J6315" s="54"/>
      <c r="K6315" s="54"/>
      <c r="L6315" s="54"/>
      <c r="M6315" s="54"/>
    </row>
    <row r="6316" spans="3:13" s="343" customFormat="1" x14ac:dyDescent="0.3">
      <c r="C6316" s="32"/>
      <c r="J6316" s="54"/>
      <c r="K6316" s="54"/>
      <c r="L6316" s="54"/>
      <c r="M6316" s="54"/>
    </row>
    <row r="6317" spans="3:13" s="343" customFormat="1" x14ac:dyDescent="0.3">
      <c r="C6317" s="32"/>
      <c r="J6317" s="54"/>
      <c r="K6317" s="54"/>
      <c r="L6317" s="54"/>
      <c r="M6317" s="54"/>
    </row>
    <row r="6318" spans="3:13" s="343" customFormat="1" x14ac:dyDescent="0.3">
      <c r="C6318" s="32"/>
      <c r="J6318" s="54"/>
      <c r="K6318" s="54"/>
      <c r="L6318" s="54"/>
      <c r="M6318" s="54"/>
    </row>
    <row r="6319" spans="3:13" s="343" customFormat="1" x14ac:dyDescent="0.3">
      <c r="C6319" s="32"/>
      <c r="J6319" s="54"/>
      <c r="K6319" s="54"/>
      <c r="L6319" s="54"/>
      <c r="M6319" s="54"/>
    </row>
    <row r="6320" spans="3:13" s="343" customFormat="1" x14ac:dyDescent="0.3">
      <c r="C6320" s="32"/>
      <c r="J6320" s="54"/>
      <c r="K6320" s="54"/>
      <c r="L6320" s="54"/>
      <c r="M6320" s="54"/>
    </row>
    <row r="6321" spans="3:13" s="343" customFormat="1" x14ac:dyDescent="0.3">
      <c r="C6321" s="32"/>
      <c r="J6321" s="54"/>
      <c r="K6321" s="54"/>
      <c r="L6321" s="54"/>
      <c r="M6321" s="54"/>
    </row>
    <row r="6322" spans="3:13" s="343" customFormat="1" x14ac:dyDescent="0.3">
      <c r="C6322" s="32"/>
      <c r="J6322" s="54"/>
      <c r="K6322" s="54"/>
      <c r="L6322" s="54"/>
      <c r="M6322" s="54"/>
    </row>
    <row r="6323" spans="3:13" s="343" customFormat="1" x14ac:dyDescent="0.3">
      <c r="C6323" s="32"/>
      <c r="J6323" s="54"/>
      <c r="K6323" s="54"/>
      <c r="L6323" s="54"/>
      <c r="M6323" s="54"/>
    </row>
    <row r="6324" spans="3:13" s="343" customFormat="1" x14ac:dyDescent="0.3">
      <c r="C6324" s="32"/>
      <c r="J6324" s="54"/>
      <c r="K6324" s="54"/>
      <c r="L6324" s="54"/>
      <c r="M6324" s="54"/>
    </row>
    <row r="6325" spans="3:13" s="343" customFormat="1" x14ac:dyDescent="0.3">
      <c r="C6325" s="32"/>
      <c r="J6325" s="54"/>
      <c r="K6325" s="54"/>
      <c r="L6325" s="54"/>
      <c r="M6325" s="54"/>
    </row>
    <row r="6326" spans="3:13" s="343" customFormat="1" x14ac:dyDescent="0.3">
      <c r="C6326" s="32"/>
      <c r="J6326" s="54"/>
      <c r="K6326" s="54"/>
      <c r="L6326" s="54"/>
      <c r="M6326" s="54"/>
    </row>
    <row r="6327" spans="3:13" s="343" customFormat="1" x14ac:dyDescent="0.3">
      <c r="C6327" s="32"/>
      <c r="J6327" s="54"/>
      <c r="K6327" s="54"/>
      <c r="L6327" s="54"/>
      <c r="M6327" s="54"/>
    </row>
    <row r="6328" spans="3:13" s="343" customFormat="1" x14ac:dyDescent="0.3">
      <c r="C6328" s="32"/>
      <c r="J6328" s="54"/>
      <c r="K6328" s="54"/>
      <c r="L6328" s="54"/>
      <c r="M6328" s="54"/>
    </row>
    <row r="6329" spans="3:13" s="343" customFormat="1" x14ac:dyDescent="0.3">
      <c r="C6329" s="32"/>
      <c r="J6329" s="54"/>
      <c r="K6329" s="54"/>
      <c r="L6329" s="54"/>
      <c r="M6329" s="54"/>
    </row>
    <row r="6330" spans="3:13" s="343" customFormat="1" x14ac:dyDescent="0.3">
      <c r="C6330" s="32"/>
      <c r="J6330" s="54"/>
      <c r="K6330" s="54"/>
      <c r="L6330" s="54"/>
      <c r="M6330" s="54"/>
    </row>
    <row r="6331" spans="3:13" s="343" customFormat="1" x14ac:dyDescent="0.3">
      <c r="C6331" s="32"/>
      <c r="J6331" s="54"/>
      <c r="K6331" s="54"/>
      <c r="L6331" s="54"/>
      <c r="M6331" s="54"/>
    </row>
    <row r="6332" spans="3:13" s="343" customFormat="1" x14ac:dyDescent="0.3">
      <c r="C6332" s="32"/>
      <c r="J6332" s="54"/>
      <c r="K6332" s="54"/>
      <c r="L6332" s="54"/>
      <c r="M6332" s="54"/>
    </row>
    <row r="6333" spans="3:13" s="343" customFormat="1" x14ac:dyDescent="0.3">
      <c r="C6333" s="32"/>
      <c r="J6333" s="54"/>
      <c r="K6333" s="54"/>
      <c r="L6333" s="54"/>
      <c r="M6333" s="54"/>
    </row>
    <row r="6334" spans="3:13" s="343" customFormat="1" x14ac:dyDescent="0.3">
      <c r="C6334" s="32"/>
      <c r="J6334" s="54"/>
      <c r="K6334" s="54"/>
      <c r="L6334" s="54"/>
      <c r="M6334" s="54"/>
    </row>
    <row r="6335" spans="3:13" s="343" customFormat="1" x14ac:dyDescent="0.3">
      <c r="C6335" s="32"/>
      <c r="J6335" s="54"/>
      <c r="K6335" s="54"/>
      <c r="L6335" s="54"/>
      <c r="M6335" s="54"/>
    </row>
    <row r="6336" spans="3:13" s="343" customFormat="1" x14ac:dyDescent="0.3">
      <c r="C6336" s="32"/>
      <c r="J6336" s="54"/>
      <c r="K6336" s="54"/>
      <c r="L6336" s="54"/>
      <c r="M6336" s="54"/>
    </row>
    <row r="6337" spans="3:13" s="343" customFormat="1" x14ac:dyDescent="0.3">
      <c r="C6337" s="32"/>
      <c r="J6337" s="54"/>
      <c r="K6337" s="54"/>
      <c r="L6337" s="54"/>
      <c r="M6337" s="54"/>
    </row>
    <row r="6338" spans="3:13" s="343" customFormat="1" x14ac:dyDescent="0.3">
      <c r="C6338" s="32"/>
      <c r="J6338" s="54"/>
      <c r="K6338" s="54"/>
      <c r="L6338" s="54"/>
      <c r="M6338" s="54"/>
    </row>
    <row r="6339" spans="3:13" s="343" customFormat="1" x14ac:dyDescent="0.3">
      <c r="C6339" s="32"/>
      <c r="J6339" s="54"/>
      <c r="K6339" s="54"/>
      <c r="L6339" s="54"/>
      <c r="M6339" s="54"/>
    </row>
    <row r="6340" spans="3:13" s="343" customFormat="1" x14ac:dyDescent="0.3">
      <c r="C6340" s="32"/>
      <c r="J6340" s="54"/>
      <c r="K6340" s="54"/>
      <c r="L6340" s="54"/>
      <c r="M6340" s="54"/>
    </row>
    <row r="6341" spans="3:13" s="343" customFormat="1" x14ac:dyDescent="0.3">
      <c r="C6341" s="32"/>
      <c r="J6341" s="54"/>
      <c r="K6341" s="54"/>
      <c r="L6341" s="54"/>
      <c r="M6341" s="54"/>
    </row>
    <row r="6342" spans="3:13" s="343" customFormat="1" x14ac:dyDescent="0.3">
      <c r="C6342" s="32"/>
      <c r="J6342" s="54"/>
      <c r="K6342" s="54"/>
      <c r="L6342" s="54"/>
      <c r="M6342" s="54"/>
    </row>
    <row r="6343" spans="3:13" s="343" customFormat="1" x14ac:dyDescent="0.3">
      <c r="C6343" s="32"/>
      <c r="J6343" s="54"/>
      <c r="K6343" s="54"/>
      <c r="L6343" s="54"/>
      <c r="M6343" s="54"/>
    </row>
    <row r="6344" spans="3:13" s="343" customFormat="1" x14ac:dyDescent="0.3">
      <c r="C6344" s="32"/>
      <c r="J6344" s="54"/>
      <c r="K6344" s="54"/>
      <c r="L6344" s="54"/>
      <c r="M6344" s="54"/>
    </row>
    <row r="6345" spans="3:13" s="343" customFormat="1" x14ac:dyDescent="0.3">
      <c r="C6345" s="32"/>
      <c r="J6345" s="54"/>
      <c r="K6345" s="54"/>
      <c r="L6345" s="54"/>
      <c r="M6345" s="54"/>
    </row>
    <row r="6346" spans="3:13" s="343" customFormat="1" x14ac:dyDescent="0.3">
      <c r="C6346" s="32"/>
      <c r="J6346" s="54"/>
      <c r="K6346" s="54"/>
      <c r="L6346" s="54"/>
      <c r="M6346" s="54"/>
    </row>
    <row r="6347" spans="3:13" s="343" customFormat="1" x14ac:dyDescent="0.3">
      <c r="C6347" s="32"/>
      <c r="J6347" s="54"/>
      <c r="K6347" s="54"/>
      <c r="L6347" s="54"/>
      <c r="M6347" s="54"/>
    </row>
    <row r="6348" spans="3:13" s="343" customFormat="1" x14ac:dyDescent="0.3">
      <c r="C6348" s="32"/>
      <c r="J6348" s="54"/>
      <c r="K6348" s="54"/>
      <c r="L6348" s="54"/>
      <c r="M6348" s="54"/>
    </row>
    <row r="6349" spans="3:13" s="343" customFormat="1" x14ac:dyDescent="0.3">
      <c r="C6349" s="32"/>
      <c r="J6349" s="54"/>
      <c r="K6349" s="54"/>
      <c r="L6349" s="54"/>
      <c r="M6349" s="54"/>
    </row>
    <row r="6350" spans="3:13" s="343" customFormat="1" x14ac:dyDescent="0.3">
      <c r="C6350" s="32"/>
      <c r="J6350" s="54"/>
      <c r="K6350" s="54"/>
      <c r="L6350" s="54"/>
      <c r="M6350" s="54"/>
    </row>
    <row r="6351" spans="3:13" s="343" customFormat="1" x14ac:dyDescent="0.3">
      <c r="C6351" s="32"/>
      <c r="J6351" s="54"/>
      <c r="K6351" s="54"/>
      <c r="L6351" s="54"/>
      <c r="M6351" s="54"/>
    </row>
    <row r="6352" spans="3:13" s="343" customFormat="1" x14ac:dyDescent="0.3">
      <c r="C6352" s="32"/>
      <c r="J6352" s="54"/>
      <c r="K6352" s="54"/>
      <c r="L6352" s="54"/>
      <c r="M6352" s="54"/>
    </row>
    <row r="6353" spans="3:13" s="343" customFormat="1" x14ac:dyDescent="0.3">
      <c r="C6353" s="32"/>
      <c r="J6353" s="54"/>
      <c r="K6353" s="54"/>
      <c r="L6353" s="54"/>
      <c r="M6353" s="54"/>
    </row>
    <row r="6354" spans="3:13" s="343" customFormat="1" x14ac:dyDescent="0.3">
      <c r="C6354" s="32"/>
      <c r="J6354" s="54"/>
      <c r="K6354" s="54"/>
      <c r="L6354" s="54"/>
      <c r="M6354" s="54"/>
    </row>
    <row r="6355" spans="3:13" s="343" customFormat="1" x14ac:dyDescent="0.3">
      <c r="C6355" s="32"/>
      <c r="J6355" s="54"/>
      <c r="K6355" s="54"/>
      <c r="L6355" s="54"/>
      <c r="M6355" s="54"/>
    </row>
    <row r="6356" spans="3:13" s="343" customFormat="1" x14ac:dyDescent="0.3">
      <c r="C6356" s="32"/>
      <c r="J6356" s="54"/>
      <c r="K6356" s="54"/>
      <c r="L6356" s="54"/>
      <c r="M6356" s="54"/>
    </row>
    <row r="6357" spans="3:13" s="343" customFormat="1" x14ac:dyDescent="0.3">
      <c r="C6357" s="32"/>
      <c r="J6357" s="54"/>
      <c r="K6357" s="54"/>
      <c r="L6357" s="54"/>
      <c r="M6357" s="54"/>
    </row>
    <row r="6358" spans="3:13" s="343" customFormat="1" x14ac:dyDescent="0.3">
      <c r="C6358" s="32"/>
      <c r="J6358" s="54"/>
      <c r="K6358" s="54"/>
      <c r="L6358" s="54"/>
      <c r="M6358" s="54"/>
    </row>
    <row r="6359" spans="3:13" s="343" customFormat="1" x14ac:dyDescent="0.3">
      <c r="C6359" s="32"/>
      <c r="J6359" s="54"/>
      <c r="K6359" s="54"/>
      <c r="L6359" s="54"/>
      <c r="M6359" s="54"/>
    </row>
    <row r="6360" spans="3:13" s="343" customFormat="1" x14ac:dyDescent="0.3">
      <c r="C6360" s="32"/>
      <c r="J6360" s="54"/>
      <c r="K6360" s="54"/>
      <c r="L6360" s="54"/>
      <c r="M6360" s="54"/>
    </row>
    <row r="6361" spans="3:13" s="343" customFormat="1" x14ac:dyDescent="0.3">
      <c r="C6361" s="32"/>
      <c r="J6361" s="54"/>
      <c r="K6361" s="54"/>
      <c r="L6361" s="54"/>
      <c r="M6361" s="54"/>
    </row>
    <row r="6362" spans="3:13" s="343" customFormat="1" x14ac:dyDescent="0.3">
      <c r="C6362" s="32"/>
      <c r="J6362" s="54"/>
      <c r="K6362" s="54"/>
      <c r="L6362" s="54"/>
      <c r="M6362" s="54"/>
    </row>
    <row r="6363" spans="3:13" s="343" customFormat="1" x14ac:dyDescent="0.3">
      <c r="C6363" s="32"/>
      <c r="J6363" s="54"/>
      <c r="K6363" s="54"/>
      <c r="L6363" s="54"/>
      <c r="M6363" s="54"/>
    </row>
    <row r="6364" spans="3:13" s="343" customFormat="1" x14ac:dyDescent="0.3">
      <c r="C6364" s="32"/>
      <c r="J6364" s="54"/>
      <c r="K6364" s="54"/>
      <c r="L6364" s="54"/>
      <c r="M6364" s="54"/>
    </row>
    <row r="6365" spans="3:13" s="343" customFormat="1" x14ac:dyDescent="0.3">
      <c r="C6365" s="32"/>
      <c r="J6365" s="54"/>
      <c r="K6365" s="54"/>
      <c r="L6365" s="54"/>
      <c r="M6365" s="54"/>
    </row>
    <row r="6366" spans="3:13" s="343" customFormat="1" x14ac:dyDescent="0.3">
      <c r="C6366" s="32"/>
      <c r="J6366" s="54"/>
      <c r="K6366" s="54"/>
      <c r="L6366" s="54"/>
      <c r="M6366" s="54"/>
    </row>
    <row r="6367" spans="3:13" s="343" customFormat="1" x14ac:dyDescent="0.3">
      <c r="C6367" s="32"/>
      <c r="J6367" s="54"/>
      <c r="K6367" s="54"/>
      <c r="L6367" s="54"/>
      <c r="M6367" s="54"/>
    </row>
    <row r="6368" spans="3:13" s="343" customFormat="1" x14ac:dyDescent="0.3">
      <c r="C6368" s="32"/>
      <c r="J6368" s="54"/>
      <c r="K6368" s="54"/>
      <c r="L6368" s="54"/>
      <c r="M6368" s="54"/>
    </row>
    <row r="6369" spans="3:13" s="343" customFormat="1" x14ac:dyDescent="0.3">
      <c r="C6369" s="32"/>
      <c r="J6369" s="54"/>
      <c r="K6369" s="54"/>
      <c r="L6369" s="54"/>
      <c r="M6369" s="54"/>
    </row>
    <row r="6370" spans="3:13" s="343" customFormat="1" x14ac:dyDescent="0.3">
      <c r="C6370" s="32"/>
      <c r="J6370" s="54"/>
      <c r="K6370" s="54"/>
      <c r="L6370" s="54"/>
      <c r="M6370" s="54"/>
    </row>
    <row r="6371" spans="3:13" s="343" customFormat="1" x14ac:dyDescent="0.3">
      <c r="C6371" s="32"/>
      <c r="J6371" s="54"/>
      <c r="K6371" s="54"/>
      <c r="L6371" s="54"/>
      <c r="M6371" s="54"/>
    </row>
    <row r="6372" spans="3:13" s="343" customFormat="1" x14ac:dyDescent="0.3">
      <c r="C6372" s="32"/>
      <c r="J6372" s="54"/>
      <c r="K6372" s="54"/>
      <c r="L6372" s="54"/>
      <c r="M6372" s="54"/>
    </row>
    <row r="6373" spans="3:13" s="343" customFormat="1" x14ac:dyDescent="0.3">
      <c r="C6373" s="32"/>
      <c r="J6373" s="54"/>
      <c r="K6373" s="54"/>
      <c r="L6373" s="54"/>
      <c r="M6373" s="54"/>
    </row>
    <row r="6374" spans="3:13" s="343" customFormat="1" x14ac:dyDescent="0.3">
      <c r="C6374" s="32"/>
      <c r="J6374" s="54"/>
      <c r="K6374" s="54"/>
      <c r="L6374" s="54"/>
      <c r="M6374" s="54"/>
    </row>
    <row r="6375" spans="3:13" s="343" customFormat="1" x14ac:dyDescent="0.3">
      <c r="C6375" s="32"/>
      <c r="J6375" s="54"/>
      <c r="K6375" s="54"/>
      <c r="L6375" s="54"/>
      <c r="M6375" s="54"/>
    </row>
    <row r="6376" spans="3:13" s="343" customFormat="1" x14ac:dyDescent="0.3">
      <c r="C6376" s="32"/>
      <c r="J6376" s="54"/>
      <c r="K6376" s="54"/>
      <c r="L6376" s="54"/>
      <c r="M6376" s="54"/>
    </row>
    <row r="6377" spans="3:13" s="343" customFormat="1" x14ac:dyDescent="0.3">
      <c r="C6377" s="32"/>
      <c r="J6377" s="54"/>
      <c r="K6377" s="54"/>
      <c r="L6377" s="54"/>
      <c r="M6377" s="54"/>
    </row>
    <row r="6378" spans="3:13" s="343" customFormat="1" x14ac:dyDescent="0.3">
      <c r="C6378" s="32"/>
      <c r="J6378" s="54"/>
      <c r="K6378" s="54"/>
      <c r="L6378" s="54"/>
      <c r="M6378" s="54"/>
    </row>
    <row r="6379" spans="3:13" s="343" customFormat="1" x14ac:dyDescent="0.3">
      <c r="C6379" s="32"/>
      <c r="J6379" s="54"/>
      <c r="K6379" s="54"/>
      <c r="L6379" s="54"/>
      <c r="M6379" s="54"/>
    </row>
    <row r="6380" spans="3:13" s="343" customFormat="1" x14ac:dyDescent="0.3">
      <c r="C6380" s="32"/>
      <c r="J6380" s="54"/>
      <c r="K6380" s="54"/>
      <c r="L6380" s="54"/>
      <c r="M6380" s="54"/>
    </row>
    <row r="6381" spans="3:13" s="343" customFormat="1" x14ac:dyDescent="0.3">
      <c r="C6381" s="32"/>
      <c r="J6381" s="54"/>
      <c r="K6381" s="54"/>
      <c r="L6381" s="54"/>
      <c r="M6381" s="54"/>
    </row>
    <row r="6382" spans="3:13" s="343" customFormat="1" x14ac:dyDescent="0.3">
      <c r="C6382" s="32"/>
      <c r="J6382" s="54"/>
      <c r="K6382" s="54"/>
      <c r="L6382" s="54"/>
      <c r="M6382" s="54"/>
    </row>
    <row r="6383" spans="3:13" s="343" customFormat="1" x14ac:dyDescent="0.3">
      <c r="C6383" s="32"/>
      <c r="J6383" s="54"/>
      <c r="K6383" s="54"/>
      <c r="L6383" s="54"/>
      <c r="M6383" s="54"/>
    </row>
    <row r="6384" spans="3:13" s="343" customFormat="1" x14ac:dyDescent="0.3">
      <c r="C6384" s="32"/>
      <c r="J6384" s="54"/>
      <c r="K6384" s="54"/>
      <c r="L6384" s="54"/>
      <c r="M6384" s="54"/>
    </row>
    <row r="6385" spans="3:13" s="343" customFormat="1" x14ac:dyDescent="0.3">
      <c r="C6385" s="32"/>
      <c r="J6385" s="54"/>
      <c r="K6385" s="54"/>
      <c r="L6385" s="54"/>
      <c r="M6385" s="54"/>
    </row>
    <row r="6386" spans="3:13" s="343" customFormat="1" x14ac:dyDescent="0.3">
      <c r="C6386" s="32"/>
      <c r="J6386" s="54"/>
      <c r="K6386" s="54"/>
      <c r="L6386" s="54"/>
      <c r="M6386" s="54"/>
    </row>
    <row r="6387" spans="3:13" s="343" customFormat="1" x14ac:dyDescent="0.3">
      <c r="C6387" s="32"/>
      <c r="J6387" s="54"/>
      <c r="K6387" s="54"/>
      <c r="L6387" s="54"/>
      <c r="M6387" s="54"/>
    </row>
    <row r="6388" spans="3:13" s="343" customFormat="1" x14ac:dyDescent="0.3">
      <c r="C6388" s="32"/>
      <c r="J6388" s="54"/>
      <c r="K6388" s="54"/>
      <c r="L6388" s="54"/>
      <c r="M6388" s="54"/>
    </row>
    <row r="6389" spans="3:13" s="343" customFormat="1" x14ac:dyDescent="0.3">
      <c r="C6389" s="32"/>
      <c r="J6389" s="54"/>
      <c r="K6389" s="54"/>
      <c r="L6389" s="54"/>
      <c r="M6389" s="54"/>
    </row>
    <row r="6390" spans="3:13" s="343" customFormat="1" x14ac:dyDescent="0.3">
      <c r="C6390" s="32"/>
      <c r="J6390" s="54"/>
      <c r="K6390" s="54"/>
      <c r="L6390" s="54"/>
      <c r="M6390" s="54"/>
    </row>
    <row r="6391" spans="3:13" s="343" customFormat="1" x14ac:dyDescent="0.3">
      <c r="C6391" s="32"/>
      <c r="J6391" s="54"/>
      <c r="K6391" s="54"/>
      <c r="L6391" s="54"/>
      <c r="M6391" s="54"/>
    </row>
    <row r="6392" spans="3:13" s="343" customFormat="1" x14ac:dyDescent="0.3">
      <c r="C6392" s="32"/>
      <c r="J6392" s="54"/>
      <c r="K6392" s="54"/>
      <c r="L6392" s="54"/>
      <c r="M6392" s="54"/>
    </row>
    <row r="6393" spans="3:13" s="343" customFormat="1" x14ac:dyDescent="0.3">
      <c r="C6393" s="32"/>
      <c r="J6393" s="54"/>
      <c r="K6393" s="54"/>
      <c r="L6393" s="54"/>
      <c r="M6393" s="54"/>
    </row>
    <row r="6394" spans="3:13" s="343" customFormat="1" x14ac:dyDescent="0.3">
      <c r="C6394" s="32"/>
      <c r="J6394" s="54"/>
      <c r="K6394" s="54"/>
      <c r="L6394" s="54"/>
      <c r="M6394" s="54"/>
    </row>
    <row r="6395" spans="3:13" s="343" customFormat="1" x14ac:dyDescent="0.3">
      <c r="C6395" s="32"/>
      <c r="J6395" s="54"/>
      <c r="K6395" s="54"/>
      <c r="L6395" s="54"/>
      <c r="M6395" s="54"/>
    </row>
    <row r="6396" spans="3:13" s="343" customFormat="1" x14ac:dyDescent="0.3">
      <c r="C6396" s="32"/>
      <c r="J6396" s="54"/>
      <c r="K6396" s="54"/>
      <c r="L6396" s="54"/>
      <c r="M6396" s="54"/>
    </row>
    <row r="6397" spans="3:13" s="343" customFormat="1" x14ac:dyDescent="0.3">
      <c r="C6397" s="32"/>
      <c r="J6397" s="54"/>
      <c r="K6397" s="54"/>
      <c r="L6397" s="54"/>
      <c r="M6397" s="54"/>
    </row>
    <row r="6398" spans="3:13" s="343" customFormat="1" x14ac:dyDescent="0.3">
      <c r="C6398" s="32"/>
      <c r="J6398" s="54"/>
      <c r="K6398" s="54"/>
      <c r="L6398" s="54"/>
      <c r="M6398" s="54"/>
    </row>
    <row r="6399" spans="3:13" s="343" customFormat="1" x14ac:dyDescent="0.3">
      <c r="C6399" s="32"/>
      <c r="J6399" s="54"/>
      <c r="K6399" s="54"/>
      <c r="L6399" s="54"/>
      <c r="M6399" s="54"/>
    </row>
    <row r="6400" spans="3:13" s="343" customFormat="1" x14ac:dyDescent="0.3">
      <c r="C6400" s="32"/>
      <c r="J6400" s="54"/>
      <c r="K6400" s="54"/>
      <c r="L6400" s="54"/>
      <c r="M6400" s="54"/>
    </row>
    <row r="6401" spans="3:13" s="343" customFormat="1" x14ac:dyDescent="0.3">
      <c r="C6401" s="32"/>
      <c r="J6401" s="54"/>
      <c r="K6401" s="54"/>
      <c r="L6401" s="54"/>
      <c r="M6401" s="54"/>
    </row>
    <row r="6402" spans="3:13" s="343" customFormat="1" x14ac:dyDescent="0.3">
      <c r="C6402" s="32"/>
      <c r="J6402" s="54"/>
      <c r="K6402" s="54"/>
      <c r="L6402" s="54"/>
      <c r="M6402" s="54"/>
    </row>
    <row r="6403" spans="3:13" s="343" customFormat="1" x14ac:dyDescent="0.3">
      <c r="C6403" s="32"/>
      <c r="J6403" s="54"/>
      <c r="K6403" s="54"/>
      <c r="L6403" s="54"/>
      <c r="M6403" s="54"/>
    </row>
    <row r="6404" spans="3:13" s="343" customFormat="1" x14ac:dyDescent="0.3">
      <c r="C6404" s="32"/>
      <c r="J6404" s="54"/>
      <c r="K6404" s="54"/>
      <c r="L6404" s="54"/>
      <c r="M6404" s="54"/>
    </row>
    <row r="6405" spans="3:13" s="343" customFormat="1" x14ac:dyDescent="0.3">
      <c r="C6405" s="32"/>
      <c r="J6405" s="54"/>
      <c r="K6405" s="54"/>
      <c r="L6405" s="54"/>
      <c r="M6405" s="54"/>
    </row>
    <row r="6406" spans="3:13" s="343" customFormat="1" x14ac:dyDescent="0.3">
      <c r="C6406" s="32"/>
      <c r="J6406" s="54"/>
      <c r="K6406" s="54"/>
      <c r="L6406" s="54"/>
      <c r="M6406" s="54"/>
    </row>
    <row r="6407" spans="3:13" s="343" customFormat="1" x14ac:dyDescent="0.3">
      <c r="C6407" s="32"/>
      <c r="J6407" s="54"/>
      <c r="K6407" s="54"/>
      <c r="L6407" s="54"/>
      <c r="M6407" s="54"/>
    </row>
    <row r="6408" spans="3:13" s="343" customFormat="1" x14ac:dyDescent="0.3">
      <c r="C6408" s="32"/>
      <c r="J6408" s="54"/>
      <c r="K6408" s="54"/>
      <c r="L6408" s="54"/>
      <c r="M6408" s="54"/>
    </row>
    <row r="6409" spans="3:13" s="343" customFormat="1" x14ac:dyDescent="0.3">
      <c r="C6409" s="32"/>
      <c r="J6409" s="54"/>
      <c r="K6409" s="54"/>
      <c r="L6409" s="54"/>
      <c r="M6409" s="54"/>
    </row>
    <row r="6410" spans="3:13" s="343" customFormat="1" x14ac:dyDescent="0.3">
      <c r="C6410" s="32"/>
      <c r="J6410" s="54"/>
      <c r="K6410" s="54"/>
      <c r="L6410" s="54"/>
      <c r="M6410" s="54"/>
    </row>
    <row r="6411" spans="3:13" s="343" customFormat="1" x14ac:dyDescent="0.3">
      <c r="C6411" s="32"/>
      <c r="J6411" s="54"/>
      <c r="K6411" s="54"/>
      <c r="L6411" s="54"/>
      <c r="M6411" s="54"/>
    </row>
    <row r="6412" spans="3:13" s="343" customFormat="1" x14ac:dyDescent="0.3">
      <c r="C6412" s="32"/>
      <c r="J6412" s="54"/>
      <c r="K6412" s="54"/>
      <c r="L6412" s="54"/>
      <c r="M6412" s="54"/>
    </row>
    <row r="6413" spans="3:13" s="343" customFormat="1" x14ac:dyDescent="0.3">
      <c r="C6413" s="32"/>
      <c r="J6413" s="54"/>
      <c r="K6413" s="54"/>
      <c r="L6413" s="54"/>
      <c r="M6413" s="54"/>
    </row>
    <row r="6414" spans="3:13" s="343" customFormat="1" x14ac:dyDescent="0.3">
      <c r="C6414" s="32"/>
      <c r="J6414" s="54"/>
      <c r="K6414" s="54"/>
      <c r="L6414" s="54"/>
      <c r="M6414" s="54"/>
    </row>
    <row r="6415" spans="3:13" s="343" customFormat="1" x14ac:dyDescent="0.3">
      <c r="C6415" s="32"/>
      <c r="J6415" s="54"/>
      <c r="K6415" s="54"/>
      <c r="L6415" s="54"/>
      <c r="M6415" s="54"/>
    </row>
    <row r="6416" spans="3:13" s="343" customFormat="1" x14ac:dyDescent="0.3">
      <c r="C6416" s="32"/>
      <c r="J6416" s="54"/>
      <c r="K6416" s="54"/>
      <c r="L6416" s="54"/>
      <c r="M6416" s="54"/>
    </row>
    <row r="6417" spans="3:13" s="343" customFormat="1" x14ac:dyDescent="0.3">
      <c r="C6417" s="32"/>
      <c r="J6417" s="54"/>
      <c r="K6417" s="54"/>
      <c r="L6417" s="54"/>
      <c r="M6417" s="54"/>
    </row>
    <row r="6418" spans="3:13" s="343" customFormat="1" x14ac:dyDescent="0.3">
      <c r="C6418" s="32"/>
      <c r="J6418" s="54"/>
      <c r="K6418" s="54"/>
      <c r="L6418" s="54"/>
      <c r="M6418" s="54"/>
    </row>
    <row r="6419" spans="3:13" s="343" customFormat="1" x14ac:dyDescent="0.3">
      <c r="C6419" s="32"/>
      <c r="J6419" s="54"/>
      <c r="K6419" s="54"/>
      <c r="L6419" s="54"/>
      <c r="M6419" s="54"/>
    </row>
    <row r="6420" spans="3:13" s="343" customFormat="1" x14ac:dyDescent="0.3">
      <c r="C6420" s="32"/>
      <c r="J6420" s="54"/>
      <c r="K6420" s="54"/>
      <c r="L6420" s="54"/>
      <c r="M6420" s="54"/>
    </row>
    <row r="6421" spans="3:13" s="343" customFormat="1" x14ac:dyDescent="0.3">
      <c r="C6421" s="32"/>
      <c r="J6421" s="54"/>
      <c r="K6421" s="54"/>
      <c r="L6421" s="54"/>
      <c r="M6421" s="54"/>
    </row>
    <row r="6422" spans="3:13" s="343" customFormat="1" x14ac:dyDescent="0.3">
      <c r="C6422" s="32"/>
      <c r="J6422" s="54"/>
      <c r="K6422" s="54"/>
      <c r="L6422" s="54"/>
      <c r="M6422" s="54"/>
    </row>
    <row r="6423" spans="3:13" s="343" customFormat="1" x14ac:dyDescent="0.3">
      <c r="C6423" s="32"/>
      <c r="J6423" s="54"/>
      <c r="K6423" s="54"/>
      <c r="L6423" s="54"/>
      <c r="M6423" s="54"/>
    </row>
    <row r="6424" spans="3:13" s="343" customFormat="1" x14ac:dyDescent="0.3">
      <c r="C6424" s="32"/>
      <c r="J6424" s="54"/>
      <c r="K6424" s="54"/>
      <c r="L6424" s="54"/>
      <c r="M6424" s="54"/>
    </row>
    <row r="6425" spans="3:13" s="343" customFormat="1" x14ac:dyDescent="0.3">
      <c r="C6425" s="32"/>
      <c r="J6425" s="54"/>
      <c r="K6425" s="54"/>
      <c r="L6425" s="54"/>
      <c r="M6425" s="54"/>
    </row>
    <row r="6426" spans="3:13" s="343" customFormat="1" x14ac:dyDescent="0.3">
      <c r="C6426" s="32"/>
      <c r="J6426" s="54"/>
      <c r="K6426" s="54"/>
      <c r="L6426" s="54"/>
      <c r="M6426" s="54"/>
    </row>
    <row r="6427" spans="3:13" s="343" customFormat="1" x14ac:dyDescent="0.3">
      <c r="C6427" s="32"/>
      <c r="J6427" s="54"/>
      <c r="K6427" s="54"/>
      <c r="L6427" s="54"/>
      <c r="M6427" s="54"/>
    </row>
    <row r="6428" spans="3:13" s="343" customFormat="1" x14ac:dyDescent="0.3">
      <c r="C6428" s="32"/>
      <c r="J6428" s="54"/>
      <c r="K6428" s="54"/>
      <c r="L6428" s="54"/>
      <c r="M6428" s="54"/>
    </row>
    <row r="6429" spans="3:13" s="343" customFormat="1" x14ac:dyDescent="0.3">
      <c r="C6429" s="32"/>
      <c r="J6429" s="54"/>
      <c r="K6429" s="54"/>
      <c r="L6429" s="54"/>
      <c r="M6429" s="54"/>
    </row>
    <row r="6430" spans="3:13" s="343" customFormat="1" x14ac:dyDescent="0.3">
      <c r="C6430" s="32"/>
      <c r="J6430" s="54"/>
      <c r="K6430" s="54"/>
      <c r="L6430" s="54"/>
      <c r="M6430" s="54"/>
    </row>
    <row r="6431" spans="3:13" s="343" customFormat="1" x14ac:dyDescent="0.3">
      <c r="C6431" s="32"/>
      <c r="J6431" s="54"/>
      <c r="K6431" s="54"/>
      <c r="L6431" s="54"/>
      <c r="M6431" s="54"/>
    </row>
    <row r="6432" spans="3:13" s="343" customFormat="1" x14ac:dyDescent="0.3">
      <c r="C6432" s="32"/>
      <c r="J6432" s="54"/>
      <c r="K6432" s="54"/>
      <c r="L6432" s="54"/>
      <c r="M6432" s="54"/>
    </row>
    <row r="6433" spans="3:13" s="343" customFormat="1" x14ac:dyDescent="0.3">
      <c r="C6433" s="32"/>
      <c r="J6433" s="54"/>
      <c r="K6433" s="54"/>
      <c r="L6433" s="54"/>
      <c r="M6433" s="54"/>
    </row>
    <row r="6434" spans="3:13" s="343" customFormat="1" x14ac:dyDescent="0.3">
      <c r="C6434" s="32"/>
      <c r="J6434" s="54"/>
      <c r="K6434" s="54"/>
      <c r="L6434" s="54"/>
      <c r="M6434" s="54"/>
    </row>
    <row r="6435" spans="3:13" s="343" customFormat="1" x14ac:dyDescent="0.3">
      <c r="C6435" s="32"/>
      <c r="J6435" s="54"/>
      <c r="K6435" s="54"/>
      <c r="L6435" s="54"/>
      <c r="M6435" s="54"/>
    </row>
    <row r="6436" spans="3:13" s="343" customFormat="1" x14ac:dyDescent="0.3">
      <c r="C6436" s="32"/>
      <c r="J6436" s="54"/>
      <c r="K6436" s="54"/>
      <c r="L6436" s="54"/>
      <c r="M6436" s="54"/>
    </row>
    <row r="6437" spans="3:13" s="343" customFormat="1" x14ac:dyDescent="0.3">
      <c r="C6437" s="32"/>
      <c r="J6437" s="54"/>
      <c r="K6437" s="54"/>
      <c r="L6437" s="54"/>
      <c r="M6437" s="54"/>
    </row>
    <row r="6438" spans="3:13" s="343" customFormat="1" x14ac:dyDescent="0.3">
      <c r="C6438" s="32"/>
      <c r="J6438" s="54"/>
      <c r="K6438" s="54"/>
      <c r="L6438" s="54"/>
      <c r="M6438" s="54"/>
    </row>
    <row r="6439" spans="3:13" s="343" customFormat="1" x14ac:dyDescent="0.3">
      <c r="C6439" s="32"/>
      <c r="J6439" s="54"/>
      <c r="K6439" s="54"/>
      <c r="L6439" s="54"/>
      <c r="M6439" s="54"/>
    </row>
    <row r="6440" spans="3:13" s="343" customFormat="1" x14ac:dyDescent="0.3">
      <c r="C6440" s="32"/>
      <c r="J6440" s="54"/>
      <c r="K6440" s="54"/>
      <c r="L6440" s="54"/>
      <c r="M6440" s="54"/>
    </row>
    <row r="6441" spans="3:13" s="343" customFormat="1" x14ac:dyDescent="0.3">
      <c r="C6441" s="32"/>
      <c r="J6441" s="54"/>
      <c r="K6441" s="54"/>
      <c r="L6441" s="54"/>
      <c r="M6441" s="54"/>
    </row>
    <row r="6442" spans="3:13" s="343" customFormat="1" x14ac:dyDescent="0.3">
      <c r="C6442" s="32"/>
      <c r="J6442" s="54"/>
      <c r="K6442" s="54"/>
      <c r="L6442" s="54"/>
      <c r="M6442" s="54"/>
    </row>
    <row r="6443" spans="3:13" s="343" customFormat="1" x14ac:dyDescent="0.3">
      <c r="C6443" s="32"/>
      <c r="J6443" s="54"/>
      <c r="K6443" s="54"/>
      <c r="L6443" s="54"/>
      <c r="M6443" s="54"/>
    </row>
    <row r="6444" spans="3:13" s="343" customFormat="1" x14ac:dyDescent="0.3">
      <c r="C6444" s="32"/>
      <c r="J6444" s="54"/>
      <c r="K6444" s="54"/>
      <c r="L6444" s="54"/>
      <c r="M6444" s="54"/>
    </row>
    <row r="6445" spans="3:13" s="343" customFormat="1" x14ac:dyDescent="0.3">
      <c r="C6445" s="32"/>
      <c r="J6445" s="54"/>
      <c r="K6445" s="54"/>
      <c r="L6445" s="54"/>
      <c r="M6445" s="54"/>
    </row>
    <row r="6446" spans="3:13" s="343" customFormat="1" x14ac:dyDescent="0.3">
      <c r="C6446" s="32"/>
      <c r="J6446" s="54"/>
      <c r="K6446" s="54"/>
      <c r="L6446" s="54"/>
      <c r="M6446" s="54"/>
    </row>
    <row r="6447" spans="3:13" s="343" customFormat="1" x14ac:dyDescent="0.3">
      <c r="C6447" s="32"/>
      <c r="J6447" s="54"/>
      <c r="K6447" s="54"/>
      <c r="L6447" s="54"/>
      <c r="M6447" s="54"/>
    </row>
    <row r="6448" spans="3:13" s="343" customFormat="1" x14ac:dyDescent="0.3">
      <c r="C6448" s="32"/>
      <c r="J6448" s="54"/>
      <c r="K6448" s="54"/>
      <c r="L6448" s="54"/>
      <c r="M6448" s="54"/>
    </row>
    <row r="6449" spans="3:13" s="343" customFormat="1" x14ac:dyDescent="0.3">
      <c r="C6449" s="32"/>
      <c r="J6449" s="54"/>
      <c r="K6449" s="54"/>
      <c r="L6449" s="54"/>
      <c r="M6449" s="54"/>
    </row>
    <row r="6450" spans="3:13" s="343" customFormat="1" x14ac:dyDescent="0.3">
      <c r="C6450" s="32"/>
      <c r="J6450" s="54"/>
      <c r="K6450" s="54"/>
      <c r="L6450" s="54"/>
      <c r="M6450" s="54"/>
    </row>
    <row r="6451" spans="3:13" s="343" customFormat="1" x14ac:dyDescent="0.3">
      <c r="C6451" s="32"/>
      <c r="J6451" s="54"/>
      <c r="K6451" s="54"/>
      <c r="L6451" s="54"/>
      <c r="M6451" s="54"/>
    </row>
    <row r="6452" spans="3:13" s="343" customFormat="1" x14ac:dyDescent="0.3">
      <c r="C6452" s="32"/>
      <c r="J6452" s="54"/>
      <c r="K6452" s="54"/>
      <c r="L6452" s="54"/>
      <c r="M6452" s="54"/>
    </row>
    <row r="6453" spans="3:13" s="343" customFormat="1" x14ac:dyDescent="0.3">
      <c r="C6453" s="32"/>
      <c r="J6453" s="54"/>
      <c r="K6453" s="54"/>
      <c r="L6453" s="54"/>
      <c r="M6453" s="54"/>
    </row>
    <row r="6454" spans="3:13" s="343" customFormat="1" x14ac:dyDescent="0.3">
      <c r="C6454" s="32"/>
      <c r="J6454" s="54"/>
      <c r="K6454" s="54"/>
      <c r="L6454" s="54"/>
      <c r="M6454" s="54"/>
    </row>
    <row r="6455" spans="3:13" s="343" customFormat="1" x14ac:dyDescent="0.3">
      <c r="C6455" s="32"/>
      <c r="J6455" s="54"/>
      <c r="K6455" s="54"/>
      <c r="L6455" s="54"/>
      <c r="M6455" s="54"/>
    </row>
    <row r="6456" spans="3:13" s="343" customFormat="1" x14ac:dyDescent="0.3">
      <c r="C6456" s="32"/>
      <c r="J6456" s="54"/>
      <c r="K6456" s="54"/>
      <c r="L6456" s="54"/>
      <c r="M6456" s="54"/>
    </row>
    <row r="6457" spans="3:13" s="343" customFormat="1" x14ac:dyDescent="0.3">
      <c r="C6457" s="32"/>
      <c r="J6457" s="54"/>
      <c r="K6457" s="54"/>
      <c r="L6457" s="54"/>
      <c r="M6457" s="54"/>
    </row>
    <row r="6458" spans="3:13" s="343" customFormat="1" x14ac:dyDescent="0.3">
      <c r="C6458" s="32"/>
      <c r="J6458" s="54"/>
      <c r="K6458" s="54"/>
      <c r="L6458" s="54"/>
      <c r="M6458" s="54"/>
    </row>
    <row r="6459" spans="3:13" s="343" customFormat="1" x14ac:dyDescent="0.3">
      <c r="C6459" s="32"/>
      <c r="J6459" s="54"/>
      <c r="K6459" s="54"/>
      <c r="L6459" s="54"/>
      <c r="M6459" s="54"/>
    </row>
    <row r="6460" spans="3:13" s="343" customFormat="1" x14ac:dyDescent="0.3">
      <c r="C6460" s="32"/>
      <c r="J6460" s="54"/>
      <c r="K6460" s="54"/>
      <c r="L6460" s="54"/>
      <c r="M6460" s="54"/>
    </row>
    <row r="6461" spans="3:13" s="343" customFormat="1" x14ac:dyDescent="0.3">
      <c r="C6461" s="32"/>
      <c r="J6461" s="54"/>
      <c r="K6461" s="54"/>
      <c r="L6461" s="54"/>
      <c r="M6461" s="54"/>
    </row>
    <row r="6462" spans="3:13" s="343" customFormat="1" x14ac:dyDescent="0.3">
      <c r="C6462" s="32"/>
      <c r="J6462" s="54"/>
      <c r="K6462" s="54"/>
      <c r="L6462" s="54"/>
      <c r="M6462" s="54"/>
    </row>
    <row r="6463" spans="3:13" s="343" customFormat="1" x14ac:dyDescent="0.3">
      <c r="C6463" s="32"/>
      <c r="J6463" s="54"/>
      <c r="K6463" s="54"/>
      <c r="L6463" s="54"/>
      <c r="M6463" s="54"/>
    </row>
    <row r="6464" spans="3:13" s="343" customFormat="1" x14ac:dyDescent="0.3">
      <c r="C6464" s="32"/>
      <c r="J6464" s="54"/>
      <c r="K6464" s="54"/>
      <c r="L6464" s="54"/>
      <c r="M6464" s="54"/>
    </row>
    <row r="6465" spans="3:13" s="343" customFormat="1" x14ac:dyDescent="0.3">
      <c r="C6465" s="32"/>
      <c r="J6465" s="54"/>
      <c r="K6465" s="54"/>
      <c r="L6465" s="54"/>
      <c r="M6465" s="54"/>
    </row>
    <row r="6466" spans="3:13" s="343" customFormat="1" x14ac:dyDescent="0.3">
      <c r="C6466" s="32"/>
      <c r="J6466" s="54"/>
      <c r="K6466" s="54"/>
      <c r="L6466" s="54"/>
      <c r="M6466" s="54"/>
    </row>
    <row r="6467" spans="3:13" s="343" customFormat="1" x14ac:dyDescent="0.3">
      <c r="C6467" s="32"/>
      <c r="J6467" s="54"/>
      <c r="K6467" s="54"/>
      <c r="L6467" s="54"/>
      <c r="M6467" s="54"/>
    </row>
    <row r="6468" spans="3:13" s="343" customFormat="1" x14ac:dyDescent="0.3">
      <c r="C6468" s="32"/>
      <c r="J6468" s="54"/>
      <c r="K6468" s="54"/>
      <c r="L6468" s="54"/>
      <c r="M6468" s="54"/>
    </row>
    <row r="6469" spans="3:13" s="343" customFormat="1" x14ac:dyDescent="0.3">
      <c r="C6469" s="32"/>
      <c r="J6469" s="54"/>
      <c r="K6469" s="54"/>
      <c r="L6469" s="54"/>
      <c r="M6469" s="54"/>
    </row>
    <row r="6470" spans="3:13" s="343" customFormat="1" x14ac:dyDescent="0.3">
      <c r="C6470" s="32"/>
      <c r="J6470" s="54"/>
      <c r="K6470" s="54"/>
      <c r="L6470" s="54"/>
      <c r="M6470" s="54"/>
    </row>
    <row r="6471" spans="3:13" s="343" customFormat="1" x14ac:dyDescent="0.3">
      <c r="C6471" s="32"/>
      <c r="J6471" s="54"/>
      <c r="K6471" s="54"/>
      <c r="L6471" s="54"/>
      <c r="M6471" s="54"/>
    </row>
    <row r="6472" spans="3:13" s="343" customFormat="1" x14ac:dyDescent="0.3">
      <c r="C6472" s="32"/>
      <c r="J6472" s="54"/>
      <c r="K6472" s="54"/>
      <c r="L6472" s="54"/>
      <c r="M6472" s="54"/>
    </row>
    <row r="6473" spans="3:13" s="343" customFormat="1" x14ac:dyDescent="0.3">
      <c r="C6473" s="32"/>
      <c r="J6473" s="54"/>
      <c r="K6473" s="54"/>
      <c r="L6473" s="54"/>
      <c r="M6473" s="54"/>
    </row>
    <row r="6474" spans="3:13" s="343" customFormat="1" x14ac:dyDescent="0.3">
      <c r="C6474" s="32"/>
      <c r="J6474" s="54"/>
      <c r="K6474" s="54"/>
      <c r="L6474" s="54"/>
      <c r="M6474" s="54"/>
    </row>
    <row r="6475" spans="3:13" s="343" customFormat="1" x14ac:dyDescent="0.3">
      <c r="C6475" s="32"/>
      <c r="J6475" s="54"/>
      <c r="K6475" s="54"/>
      <c r="L6475" s="54"/>
      <c r="M6475" s="54"/>
    </row>
    <row r="6476" spans="3:13" s="343" customFormat="1" x14ac:dyDescent="0.3">
      <c r="C6476" s="32"/>
      <c r="J6476" s="54"/>
      <c r="K6476" s="54"/>
      <c r="L6476" s="54"/>
      <c r="M6476" s="54"/>
    </row>
    <row r="6477" spans="3:13" s="343" customFormat="1" x14ac:dyDescent="0.3">
      <c r="C6477" s="32"/>
      <c r="J6477" s="54"/>
      <c r="K6477" s="54"/>
      <c r="L6477" s="54"/>
      <c r="M6477" s="54"/>
    </row>
    <row r="6478" spans="3:13" s="343" customFormat="1" x14ac:dyDescent="0.3">
      <c r="C6478" s="32"/>
      <c r="J6478" s="54"/>
      <c r="K6478" s="54"/>
      <c r="L6478" s="54"/>
      <c r="M6478" s="54"/>
    </row>
    <row r="6479" spans="3:13" s="343" customFormat="1" x14ac:dyDescent="0.3">
      <c r="C6479" s="32"/>
      <c r="J6479" s="54"/>
      <c r="K6479" s="54"/>
      <c r="L6479" s="54"/>
      <c r="M6479" s="54"/>
    </row>
    <row r="6480" spans="3:13" s="343" customFormat="1" x14ac:dyDescent="0.3">
      <c r="C6480" s="32"/>
      <c r="J6480" s="54"/>
      <c r="K6480" s="54"/>
      <c r="L6480" s="54"/>
      <c r="M6480" s="54"/>
    </row>
    <row r="6481" spans="3:13" s="343" customFormat="1" x14ac:dyDescent="0.3">
      <c r="C6481" s="32"/>
      <c r="J6481" s="54"/>
      <c r="K6481" s="54"/>
      <c r="L6481" s="54"/>
      <c r="M6481" s="54"/>
    </row>
    <row r="6482" spans="3:13" s="343" customFormat="1" x14ac:dyDescent="0.3">
      <c r="C6482" s="32"/>
      <c r="J6482" s="54"/>
      <c r="K6482" s="54"/>
      <c r="L6482" s="54"/>
      <c r="M6482" s="54"/>
    </row>
    <row r="6483" spans="3:13" s="343" customFormat="1" x14ac:dyDescent="0.3">
      <c r="C6483" s="32"/>
      <c r="J6483" s="54"/>
      <c r="K6483" s="54"/>
      <c r="L6483" s="54"/>
      <c r="M6483" s="54"/>
    </row>
    <row r="6484" spans="3:13" s="343" customFormat="1" x14ac:dyDescent="0.3">
      <c r="C6484" s="32"/>
      <c r="J6484" s="54"/>
      <c r="K6484" s="54"/>
      <c r="L6484" s="54"/>
      <c r="M6484" s="54"/>
    </row>
    <row r="6485" spans="3:13" s="343" customFormat="1" x14ac:dyDescent="0.3">
      <c r="C6485" s="32"/>
      <c r="J6485" s="54"/>
      <c r="K6485" s="54"/>
      <c r="L6485" s="54"/>
      <c r="M6485" s="54"/>
    </row>
    <row r="6486" spans="3:13" s="343" customFormat="1" x14ac:dyDescent="0.3">
      <c r="C6486" s="32"/>
      <c r="J6486" s="54"/>
      <c r="K6486" s="54"/>
      <c r="L6486" s="54"/>
      <c r="M6486" s="54"/>
    </row>
    <row r="6487" spans="3:13" s="343" customFormat="1" x14ac:dyDescent="0.3">
      <c r="C6487" s="32"/>
      <c r="J6487" s="54"/>
      <c r="K6487" s="54"/>
      <c r="L6487" s="54"/>
      <c r="M6487" s="54"/>
    </row>
    <row r="6488" spans="3:13" s="343" customFormat="1" x14ac:dyDescent="0.3">
      <c r="C6488" s="32"/>
      <c r="J6488" s="54"/>
      <c r="K6488" s="54"/>
      <c r="L6488" s="54"/>
      <c r="M6488" s="54"/>
    </row>
    <row r="6489" spans="3:13" s="343" customFormat="1" x14ac:dyDescent="0.3">
      <c r="C6489" s="32"/>
      <c r="J6489" s="54"/>
      <c r="K6489" s="54"/>
      <c r="L6489" s="54"/>
      <c r="M6489" s="54"/>
    </row>
    <row r="6490" spans="3:13" s="343" customFormat="1" x14ac:dyDescent="0.3">
      <c r="C6490" s="32"/>
      <c r="J6490" s="54"/>
      <c r="K6490" s="54"/>
      <c r="L6490" s="54"/>
      <c r="M6490" s="54"/>
    </row>
    <row r="6491" spans="3:13" s="343" customFormat="1" x14ac:dyDescent="0.3">
      <c r="C6491" s="32"/>
      <c r="J6491" s="54"/>
      <c r="K6491" s="54"/>
      <c r="L6491" s="54"/>
      <c r="M6491" s="54"/>
    </row>
    <row r="6492" spans="3:13" s="343" customFormat="1" x14ac:dyDescent="0.3">
      <c r="C6492" s="32"/>
      <c r="J6492" s="54"/>
      <c r="K6492" s="54"/>
      <c r="L6492" s="54"/>
      <c r="M6492" s="54"/>
    </row>
    <row r="6493" spans="3:13" s="343" customFormat="1" x14ac:dyDescent="0.3">
      <c r="C6493" s="32"/>
      <c r="J6493" s="54"/>
      <c r="K6493" s="54"/>
      <c r="L6493" s="54"/>
      <c r="M6493" s="54"/>
    </row>
    <row r="6494" spans="3:13" s="343" customFormat="1" x14ac:dyDescent="0.3">
      <c r="C6494" s="32"/>
      <c r="J6494" s="54"/>
      <c r="K6494" s="54"/>
      <c r="L6494" s="54"/>
      <c r="M6494" s="54"/>
    </row>
    <row r="6495" spans="3:13" s="343" customFormat="1" x14ac:dyDescent="0.3">
      <c r="C6495" s="32"/>
      <c r="J6495" s="54"/>
      <c r="K6495" s="54"/>
      <c r="L6495" s="54"/>
      <c r="M6495" s="54"/>
    </row>
    <row r="6496" spans="3:13" s="343" customFormat="1" x14ac:dyDescent="0.3">
      <c r="C6496" s="32"/>
      <c r="J6496" s="54"/>
      <c r="K6496" s="54"/>
      <c r="L6496" s="54"/>
      <c r="M6496" s="54"/>
    </row>
    <row r="6497" spans="3:13" s="343" customFormat="1" x14ac:dyDescent="0.3">
      <c r="C6497" s="32"/>
      <c r="J6497" s="54"/>
      <c r="K6497" s="54"/>
      <c r="L6497" s="54"/>
      <c r="M6497" s="54"/>
    </row>
    <row r="6498" spans="3:13" s="343" customFormat="1" x14ac:dyDescent="0.3">
      <c r="C6498" s="32"/>
      <c r="J6498" s="54"/>
      <c r="K6498" s="54"/>
      <c r="L6498" s="54"/>
      <c r="M6498" s="54"/>
    </row>
    <row r="6499" spans="3:13" s="343" customFormat="1" x14ac:dyDescent="0.3">
      <c r="C6499" s="32"/>
      <c r="J6499" s="54"/>
      <c r="K6499" s="54"/>
      <c r="L6499" s="54"/>
      <c r="M6499" s="54"/>
    </row>
    <row r="6500" spans="3:13" s="343" customFormat="1" x14ac:dyDescent="0.3">
      <c r="C6500" s="32"/>
      <c r="J6500" s="54"/>
      <c r="K6500" s="54"/>
      <c r="L6500" s="54"/>
      <c r="M6500" s="54"/>
    </row>
    <row r="6501" spans="3:13" s="343" customFormat="1" x14ac:dyDescent="0.3">
      <c r="C6501" s="32"/>
      <c r="J6501" s="54"/>
      <c r="K6501" s="54"/>
      <c r="L6501" s="54"/>
      <c r="M6501" s="54"/>
    </row>
    <row r="6502" spans="3:13" s="343" customFormat="1" x14ac:dyDescent="0.3">
      <c r="C6502" s="32"/>
      <c r="J6502" s="54"/>
      <c r="K6502" s="54"/>
      <c r="L6502" s="54"/>
      <c r="M6502" s="54"/>
    </row>
    <row r="6503" spans="3:13" s="343" customFormat="1" x14ac:dyDescent="0.3">
      <c r="C6503" s="32"/>
      <c r="J6503" s="54"/>
      <c r="K6503" s="54"/>
      <c r="L6503" s="54"/>
      <c r="M6503" s="54"/>
    </row>
    <row r="6504" spans="3:13" s="343" customFormat="1" x14ac:dyDescent="0.3">
      <c r="C6504" s="32"/>
      <c r="J6504" s="54"/>
      <c r="K6504" s="54"/>
      <c r="L6504" s="54"/>
      <c r="M6504" s="54"/>
    </row>
    <row r="6505" spans="3:13" s="343" customFormat="1" x14ac:dyDescent="0.3">
      <c r="C6505" s="32"/>
      <c r="J6505" s="54"/>
      <c r="K6505" s="54"/>
      <c r="L6505" s="54"/>
      <c r="M6505" s="54"/>
    </row>
    <row r="6506" spans="3:13" s="343" customFormat="1" x14ac:dyDescent="0.3">
      <c r="C6506" s="32"/>
      <c r="J6506" s="54"/>
      <c r="K6506" s="54"/>
      <c r="L6506" s="54"/>
      <c r="M6506" s="54"/>
    </row>
    <row r="6507" spans="3:13" s="343" customFormat="1" x14ac:dyDescent="0.3">
      <c r="C6507" s="32"/>
      <c r="J6507" s="54"/>
      <c r="K6507" s="54"/>
      <c r="L6507" s="54"/>
      <c r="M6507" s="54"/>
    </row>
    <row r="6508" spans="3:13" s="343" customFormat="1" x14ac:dyDescent="0.3">
      <c r="C6508" s="32"/>
      <c r="J6508" s="54"/>
      <c r="K6508" s="54"/>
      <c r="L6508" s="54"/>
      <c r="M6508" s="54"/>
    </row>
    <row r="6509" spans="3:13" s="343" customFormat="1" x14ac:dyDescent="0.3">
      <c r="C6509" s="32"/>
      <c r="J6509" s="54"/>
      <c r="K6509" s="54"/>
      <c r="L6509" s="54"/>
      <c r="M6509" s="54"/>
    </row>
    <row r="6510" spans="3:13" s="343" customFormat="1" x14ac:dyDescent="0.3">
      <c r="C6510" s="32"/>
      <c r="J6510" s="54"/>
      <c r="K6510" s="54"/>
      <c r="L6510" s="54"/>
      <c r="M6510" s="54"/>
    </row>
    <row r="6511" spans="3:13" s="343" customFormat="1" x14ac:dyDescent="0.3">
      <c r="C6511" s="32"/>
      <c r="J6511" s="54"/>
      <c r="K6511" s="54"/>
      <c r="L6511" s="54"/>
      <c r="M6511" s="54"/>
    </row>
    <row r="6512" spans="3:13" s="343" customFormat="1" x14ac:dyDescent="0.3">
      <c r="C6512" s="32"/>
      <c r="J6512" s="54"/>
      <c r="K6512" s="54"/>
      <c r="L6512" s="54"/>
      <c r="M6512" s="54"/>
    </row>
    <row r="6513" spans="3:13" s="343" customFormat="1" x14ac:dyDescent="0.3">
      <c r="C6513" s="32"/>
      <c r="J6513" s="54"/>
      <c r="K6513" s="54"/>
      <c r="L6513" s="54"/>
      <c r="M6513" s="54"/>
    </row>
    <row r="6514" spans="3:13" s="343" customFormat="1" x14ac:dyDescent="0.3">
      <c r="C6514" s="32"/>
      <c r="J6514" s="54"/>
      <c r="K6514" s="54"/>
      <c r="L6514" s="54"/>
      <c r="M6514" s="54"/>
    </row>
    <row r="6515" spans="3:13" s="343" customFormat="1" x14ac:dyDescent="0.3">
      <c r="C6515" s="32"/>
      <c r="J6515" s="54"/>
      <c r="K6515" s="54"/>
      <c r="L6515" s="54"/>
      <c r="M6515" s="54"/>
    </row>
    <row r="6516" spans="3:13" s="343" customFormat="1" x14ac:dyDescent="0.3">
      <c r="C6516" s="32"/>
      <c r="J6516" s="54"/>
      <c r="K6516" s="54"/>
      <c r="L6516" s="54"/>
      <c r="M6516" s="54"/>
    </row>
    <row r="6517" spans="3:13" s="343" customFormat="1" x14ac:dyDescent="0.3">
      <c r="C6517" s="32"/>
      <c r="J6517" s="54"/>
      <c r="K6517" s="54"/>
      <c r="L6517" s="54"/>
      <c r="M6517" s="54"/>
    </row>
    <row r="6518" spans="3:13" s="343" customFormat="1" x14ac:dyDescent="0.3">
      <c r="C6518" s="32"/>
      <c r="J6518" s="54"/>
      <c r="K6518" s="54"/>
      <c r="L6518" s="54"/>
      <c r="M6518" s="54"/>
    </row>
    <row r="6519" spans="3:13" s="343" customFormat="1" x14ac:dyDescent="0.3">
      <c r="C6519" s="32"/>
      <c r="J6519" s="54"/>
      <c r="K6519" s="54"/>
      <c r="L6519" s="54"/>
      <c r="M6519" s="54"/>
    </row>
    <row r="6520" spans="3:13" s="343" customFormat="1" x14ac:dyDescent="0.3">
      <c r="C6520" s="32"/>
      <c r="J6520" s="54"/>
      <c r="K6520" s="54"/>
      <c r="L6520" s="54"/>
      <c r="M6520" s="54"/>
    </row>
    <row r="6521" spans="3:13" s="343" customFormat="1" x14ac:dyDescent="0.3">
      <c r="C6521" s="32"/>
      <c r="J6521" s="54"/>
      <c r="K6521" s="54"/>
      <c r="L6521" s="54"/>
      <c r="M6521" s="54"/>
    </row>
    <row r="6522" spans="3:13" s="343" customFormat="1" x14ac:dyDescent="0.3">
      <c r="C6522" s="32"/>
      <c r="J6522" s="54"/>
      <c r="K6522" s="54"/>
      <c r="L6522" s="54"/>
      <c r="M6522" s="54"/>
    </row>
    <row r="6523" spans="3:13" s="343" customFormat="1" x14ac:dyDescent="0.3">
      <c r="C6523" s="32"/>
      <c r="J6523" s="54"/>
      <c r="K6523" s="54"/>
      <c r="L6523" s="54"/>
      <c r="M6523" s="54"/>
    </row>
    <row r="6524" spans="3:13" s="343" customFormat="1" x14ac:dyDescent="0.3">
      <c r="C6524" s="32"/>
      <c r="J6524" s="54"/>
      <c r="K6524" s="54"/>
      <c r="L6524" s="54"/>
      <c r="M6524" s="54"/>
    </row>
    <row r="6525" spans="3:13" s="343" customFormat="1" x14ac:dyDescent="0.3">
      <c r="C6525" s="32"/>
      <c r="J6525" s="54"/>
      <c r="K6525" s="54"/>
      <c r="L6525" s="54"/>
      <c r="M6525" s="54"/>
    </row>
    <row r="6526" spans="3:13" s="343" customFormat="1" x14ac:dyDescent="0.3">
      <c r="C6526" s="32"/>
      <c r="J6526" s="54"/>
      <c r="K6526" s="54"/>
      <c r="L6526" s="54"/>
      <c r="M6526" s="54"/>
    </row>
    <row r="6527" spans="3:13" s="343" customFormat="1" x14ac:dyDescent="0.3">
      <c r="C6527" s="32"/>
      <c r="J6527" s="54"/>
      <c r="K6527" s="54"/>
      <c r="L6527" s="54"/>
      <c r="M6527" s="54"/>
    </row>
    <row r="6528" spans="3:13" s="343" customFormat="1" x14ac:dyDescent="0.3">
      <c r="C6528" s="32"/>
      <c r="J6528" s="54"/>
      <c r="K6528" s="54"/>
      <c r="L6528" s="54"/>
      <c r="M6528" s="54"/>
    </row>
    <row r="6529" spans="3:13" s="343" customFormat="1" x14ac:dyDescent="0.3">
      <c r="C6529" s="32"/>
      <c r="J6529" s="54"/>
      <c r="K6529" s="54"/>
      <c r="L6529" s="54"/>
      <c r="M6529" s="54"/>
    </row>
    <row r="6530" spans="3:13" s="343" customFormat="1" x14ac:dyDescent="0.3">
      <c r="C6530" s="32"/>
      <c r="J6530" s="54"/>
      <c r="K6530" s="54"/>
      <c r="L6530" s="54"/>
      <c r="M6530" s="54"/>
    </row>
    <row r="6531" spans="3:13" s="343" customFormat="1" x14ac:dyDescent="0.3">
      <c r="C6531" s="32"/>
      <c r="J6531" s="54"/>
      <c r="K6531" s="54"/>
      <c r="L6531" s="54"/>
      <c r="M6531" s="54"/>
    </row>
    <row r="6532" spans="3:13" s="343" customFormat="1" x14ac:dyDescent="0.3">
      <c r="C6532" s="32"/>
      <c r="J6532" s="54"/>
      <c r="K6532" s="54"/>
      <c r="L6532" s="54"/>
      <c r="M6532" s="54"/>
    </row>
    <row r="6533" spans="3:13" s="343" customFormat="1" x14ac:dyDescent="0.3">
      <c r="C6533" s="32"/>
      <c r="J6533" s="54"/>
      <c r="K6533" s="54"/>
      <c r="L6533" s="54"/>
      <c r="M6533" s="54"/>
    </row>
    <row r="6534" spans="3:13" s="343" customFormat="1" x14ac:dyDescent="0.3">
      <c r="C6534" s="32"/>
      <c r="J6534" s="54"/>
      <c r="K6534" s="54"/>
      <c r="L6534" s="54"/>
      <c r="M6534" s="54"/>
    </row>
    <row r="6535" spans="3:13" s="343" customFormat="1" x14ac:dyDescent="0.3">
      <c r="C6535" s="32"/>
      <c r="J6535" s="54"/>
      <c r="K6535" s="54"/>
      <c r="L6535" s="54"/>
      <c r="M6535" s="54"/>
    </row>
    <row r="6536" spans="3:13" s="343" customFormat="1" x14ac:dyDescent="0.3">
      <c r="C6536" s="32"/>
      <c r="J6536" s="54"/>
      <c r="K6536" s="54"/>
      <c r="L6536" s="54"/>
      <c r="M6536" s="54"/>
    </row>
    <row r="6537" spans="3:13" s="343" customFormat="1" x14ac:dyDescent="0.3">
      <c r="C6537" s="32"/>
      <c r="J6537" s="54"/>
      <c r="K6537" s="54"/>
      <c r="L6537" s="54"/>
      <c r="M6537" s="54"/>
    </row>
    <row r="6538" spans="3:13" s="343" customFormat="1" x14ac:dyDescent="0.3">
      <c r="C6538" s="32"/>
      <c r="J6538" s="54"/>
      <c r="K6538" s="54"/>
      <c r="L6538" s="54"/>
      <c r="M6538" s="54"/>
    </row>
    <row r="6539" spans="3:13" s="343" customFormat="1" x14ac:dyDescent="0.3">
      <c r="C6539" s="32"/>
      <c r="J6539" s="54"/>
      <c r="K6539" s="54"/>
      <c r="L6539" s="54"/>
      <c r="M6539" s="54"/>
    </row>
    <row r="6540" spans="3:13" s="343" customFormat="1" x14ac:dyDescent="0.3">
      <c r="C6540" s="32"/>
      <c r="J6540" s="54"/>
      <c r="K6540" s="54"/>
      <c r="L6540" s="54"/>
      <c r="M6540" s="54"/>
    </row>
    <row r="6541" spans="3:13" s="343" customFormat="1" x14ac:dyDescent="0.3">
      <c r="C6541" s="32"/>
      <c r="J6541" s="54"/>
      <c r="K6541" s="54"/>
      <c r="L6541" s="54"/>
      <c r="M6541" s="54"/>
    </row>
    <row r="6542" spans="3:13" s="343" customFormat="1" x14ac:dyDescent="0.3">
      <c r="C6542" s="32"/>
      <c r="J6542" s="54"/>
      <c r="K6542" s="54"/>
      <c r="L6542" s="54"/>
      <c r="M6542" s="54"/>
    </row>
    <row r="6543" spans="3:13" s="343" customFormat="1" x14ac:dyDescent="0.3">
      <c r="C6543" s="32"/>
      <c r="J6543" s="54"/>
      <c r="K6543" s="54"/>
      <c r="L6543" s="54"/>
      <c r="M6543" s="54"/>
    </row>
    <row r="6544" spans="3:13" s="343" customFormat="1" x14ac:dyDescent="0.3">
      <c r="C6544" s="32"/>
      <c r="J6544" s="54"/>
      <c r="K6544" s="54"/>
      <c r="L6544" s="54"/>
      <c r="M6544" s="54"/>
    </row>
    <row r="6545" spans="3:13" s="343" customFormat="1" x14ac:dyDescent="0.3">
      <c r="C6545" s="32"/>
      <c r="J6545" s="54"/>
      <c r="K6545" s="54"/>
      <c r="L6545" s="54"/>
      <c r="M6545" s="54"/>
    </row>
    <row r="6546" spans="3:13" s="343" customFormat="1" x14ac:dyDescent="0.3">
      <c r="C6546" s="32"/>
      <c r="J6546" s="54"/>
      <c r="K6546" s="54"/>
      <c r="L6546" s="54"/>
      <c r="M6546" s="54"/>
    </row>
    <row r="6547" spans="3:13" s="343" customFormat="1" x14ac:dyDescent="0.3">
      <c r="C6547" s="32"/>
      <c r="J6547" s="54"/>
      <c r="K6547" s="54"/>
      <c r="L6547" s="54"/>
      <c r="M6547" s="54"/>
    </row>
    <row r="6548" spans="3:13" s="343" customFormat="1" x14ac:dyDescent="0.3">
      <c r="C6548" s="32"/>
      <c r="J6548" s="54"/>
      <c r="K6548" s="54"/>
      <c r="L6548" s="54"/>
      <c r="M6548" s="54"/>
    </row>
    <row r="6549" spans="3:13" s="343" customFormat="1" x14ac:dyDescent="0.3">
      <c r="C6549" s="32"/>
      <c r="J6549" s="54"/>
      <c r="K6549" s="54"/>
      <c r="L6549" s="54"/>
      <c r="M6549" s="54"/>
    </row>
    <row r="6550" spans="3:13" s="343" customFormat="1" x14ac:dyDescent="0.3">
      <c r="C6550" s="32"/>
      <c r="J6550" s="54"/>
      <c r="K6550" s="54"/>
      <c r="L6550" s="54"/>
      <c r="M6550" s="54"/>
    </row>
    <row r="6551" spans="3:13" s="343" customFormat="1" x14ac:dyDescent="0.3">
      <c r="C6551" s="32"/>
      <c r="J6551" s="54"/>
      <c r="K6551" s="54"/>
      <c r="L6551" s="54"/>
      <c r="M6551" s="54"/>
    </row>
    <row r="6552" spans="3:13" s="343" customFormat="1" x14ac:dyDescent="0.3">
      <c r="C6552" s="32"/>
      <c r="J6552" s="54"/>
      <c r="K6552" s="54"/>
      <c r="L6552" s="54"/>
      <c r="M6552" s="54"/>
    </row>
    <row r="6553" spans="3:13" s="343" customFormat="1" x14ac:dyDescent="0.3">
      <c r="C6553" s="32"/>
      <c r="J6553" s="54"/>
      <c r="K6553" s="54"/>
      <c r="L6553" s="54"/>
      <c r="M6553" s="54"/>
    </row>
    <row r="6554" spans="3:13" s="343" customFormat="1" x14ac:dyDescent="0.3">
      <c r="C6554" s="32"/>
      <c r="J6554" s="54"/>
      <c r="K6554" s="54"/>
      <c r="L6554" s="54"/>
      <c r="M6554" s="54"/>
    </row>
    <row r="6555" spans="3:13" s="343" customFormat="1" x14ac:dyDescent="0.3">
      <c r="C6555" s="32"/>
      <c r="J6555" s="54"/>
      <c r="K6555" s="54"/>
      <c r="L6555" s="54"/>
      <c r="M6555" s="54"/>
    </row>
    <row r="6556" spans="3:13" s="343" customFormat="1" x14ac:dyDescent="0.3">
      <c r="C6556" s="32"/>
      <c r="J6556" s="54"/>
      <c r="K6556" s="54"/>
      <c r="L6556" s="54"/>
      <c r="M6556" s="54"/>
    </row>
    <row r="6557" spans="3:13" s="343" customFormat="1" x14ac:dyDescent="0.3">
      <c r="C6557" s="32"/>
      <c r="J6557" s="54"/>
      <c r="K6557" s="54"/>
      <c r="L6557" s="54"/>
      <c r="M6557" s="54"/>
    </row>
    <row r="6558" spans="3:13" s="343" customFormat="1" x14ac:dyDescent="0.3">
      <c r="C6558" s="32"/>
      <c r="J6558" s="54"/>
      <c r="K6558" s="54"/>
      <c r="L6558" s="54"/>
      <c r="M6558" s="54"/>
    </row>
    <row r="6559" spans="3:13" s="343" customFormat="1" x14ac:dyDescent="0.3">
      <c r="C6559" s="32"/>
      <c r="J6559" s="54"/>
      <c r="K6559" s="54"/>
      <c r="L6559" s="54"/>
      <c r="M6559" s="54"/>
    </row>
    <row r="6560" spans="3:13" s="343" customFormat="1" x14ac:dyDescent="0.3">
      <c r="C6560" s="32"/>
      <c r="J6560" s="54"/>
      <c r="K6560" s="54"/>
      <c r="L6560" s="54"/>
      <c r="M6560" s="54"/>
    </row>
    <row r="6561" spans="3:13" s="343" customFormat="1" x14ac:dyDescent="0.3">
      <c r="C6561" s="32"/>
      <c r="J6561" s="54"/>
      <c r="K6561" s="54"/>
      <c r="L6561" s="54"/>
      <c r="M6561" s="54"/>
    </row>
    <row r="6562" spans="3:13" s="343" customFormat="1" x14ac:dyDescent="0.3">
      <c r="C6562" s="32"/>
      <c r="J6562" s="54"/>
      <c r="K6562" s="54"/>
      <c r="L6562" s="54"/>
      <c r="M6562" s="54"/>
    </row>
    <row r="6563" spans="3:13" s="343" customFormat="1" x14ac:dyDescent="0.3">
      <c r="C6563" s="32"/>
      <c r="J6563" s="54"/>
      <c r="K6563" s="54"/>
      <c r="L6563" s="54"/>
      <c r="M6563" s="54"/>
    </row>
    <row r="6564" spans="3:13" s="343" customFormat="1" x14ac:dyDescent="0.3">
      <c r="C6564" s="32"/>
      <c r="J6564" s="54"/>
      <c r="K6564" s="54"/>
      <c r="L6564" s="54"/>
      <c r="M6564" s="54"/>
    </row>
    <row r="6565" spans="3:13" s="343" customFormat="1" x14ac:dyDescent="0.3">
      <c r="C6565" s="32"/>
      <c r="J6565" s="54"/>
      <c r="K6565" s="54"/>
      <c r="L6565" s="54"/>
      <c r="M6565" s="54"/>
    </row>
    <row r="6566" spans="3:13" s="343" customFormat="1" x14ac:dyDescent="0.3">
      <c r="C6566" s="32"/>
      <c r="J6566" s="54"/>
      <c r="K6566" s="54"/>
      <c r="L6566" s="54"/>
      <c r="M6566" s="54"/>
    </row>
    <row r="6567" spans="3:13" s="343" customFormat="1" x14ac:dyDescent="0.3">
      <c r="C6567" s="32"/>
      <c r="J6567" s="54"/>
      <c r="K6567" s="54"/>
      <c r="L6567" s="54"/>
      <c r="M6567" s="54"/>
    </row>
    <row r="6568" spans="3:13" s="343" customFormat="1" x14ac:dyDescent="0.3">
      <c r="C6568" s="32"/>
      <c r="J6568" s="54"/>
      <c r="K6568" s="54"/>
      <c r="L6568" s="54"/>
      <c r="M6568" s="54"/>
    </row>
    <row r="6569" spans="3:13" s="343" customFormat="1" x14ac:dyDescent="0.3">
      <c r="C6569" s="32"/>
      <c r="J6569" s="54"/>
      <c r="K6569" s="54"/>
      <c r="L6569" s="54"/>
      <c r="M6569" s="54"/>
    </row>
    <row r="6570" spans="3:13" s="343" customFormat="1" x14ac:dyDescent="0.3">
      <c r="C6570" s="32"/>
      <c r="J6570" s="54"/>
      <c r="K6570" s="54"/>
      <c r="L6570" s="54"/>
      <c r="M6570" s="54"/>
    </row>
    <row r="6571" spans="3:13" s="343" customFormat="1" x14ac:dyDescent="0.3">
      <c r="C6571" s="32"/>
      <c r="J6571" s="54"/>
      <c r="K6571" s="54"/>
      <c r="L6571" s="54"/>
      <c r="M6571" s="54"/>
    </row>
    <row r="6572" spans="3:13" s="343" customFormat="1" x14ac:dyDescent="0.3">
      <c r="C6572" s="32"/>
      <c r="J6572" s="54"/>
      <c r="K6572" s="54"/>
      <c r="L6572" s="54"/>
      <c r="M6572" s="54"/>
    </row>
    <row r="6573" spans="3:13" s="343" customFormat="1" x14ac:dyDescent="0.3">
      <c r="C6573" s="32"/>
      <c r="J6573" s="54"/>
      <c r="K6573" s="54"/>
      <c r="L6573" s="54"/>
      <c r="M6573" s="54"/>
    </row>
    <row r="6574" spans="3:13" s="343" customFormat="1" x14ac:dyDescent="0.3">
      <c r="C6574" s="32"/>
      <c r="J6574" s="54"/>
      <c r="K6574" s="54"/>
      <c r="L6574" s="54"/>
      <c r="M6574" s="54"/>
    </row>
    <row r="6575" spans="3:13" s="343" customFormat="1" x14ac:dyDescent="0.3">
      <c r="C6575" s="32"/>
      <c r="J6575" s="54"/>
      <c r="K6575" s="54"/>
      <c r="L6575" s="54"/>
      <c r="M6575" s="54"/>
    </row>
    <row r="6576" spans="3:13" s="343" customFormat="1" x14ac:dyDescent="0.3">
      <c r="C6576" s="32"/>
      <c r="J6576" s="54"/>
      <c r="K6576" s="54"/>
      <c r="L6576" s="54"/>
      <c r="M6576" s="54"/>
    </row>
    <row r="6577" spans="3:13" s="343" customFormat="1" x14ac:dyDescent="0.3">
      <c r="C6577" s="32"/>
      <c r="J6577" s="54"/>
      <c r="K6577" s="54"/>
      <c r="L6577" s="54"/>
      <c r="M6577" s="54"/>
    </row>
    <row r="6578" spans="3:13" s="343" customFormat="1" x14ac:dyDescent="0.3">
      <c r="C6578" s="32"/>
      <c r="J6578" s="54"/>
      <c r="K6578" s="54"/>
      <c r="L6578" s="54"/>
      <c r="M6578" s="54"/>
    </row>
    <row r="6579" spans="3:13" s="343" customFormat="1" x14ac:dyDescent="0.3">
      <c r="C6579" s="32"/>
      <c r="J6579" s="54"/>
      <c r="K6579" s="54"/>
      <c r="L6579" s="54"/>
      <c r="M6579" s="54"/>
    </row>
    <row r="6580" spans="3:13" s="343" customFormat="1" x14ac:dyDescent="0.3">
      <c r="C6580" s="32"/>
      <c r="J6580" s="54"/>
      <c r="K6580" s="54"/>
      <c r="L6580" s="54"/>
      <c r="M6580" s="54"/>
    </row>
    <row r="6581" spans="3:13" s="343" customFormat="1" x14ac:dyDescent="0.3">
      <c r="C6581" s="32"/>
      <c r="J6581" s="54"/>
      <c r="K6581" s="54"/>
      <c r="L6581" s="54"/>
      <c r="M6581" s="54"/>
    </row>
    <row r="6582" spans="3:13" s="343" customFormat="1" x14ac:dyDescent="0.3">
      <c r="C6582" s="32"/>
      <c r="J6582" s="54"/>
      <c r="K6582" s="54"/>
      <c r="L6582" s="54"/>
      <c r="M6582" s="54"/>
    </row>
    <row r="6583" spans="3:13" s="343" customFormat="1" x14ac:dyDescent="0.3">
      <c r="C6583" s="32"/>
      <c r="J6583" s="54"/>
      <c r="K6583" s="54"/>
      <c r="L6583" s="54"/>
      <c r="M6583" s="54"/>
    </row>
    <row r="6584" spans="3:13" s="343" customFormat="1" x14ac:dyDescent="0.3">
      <c r="C6584" s="32"/>
      <c r="J6584" s="54"/>
      <c r="K6584" s="54"/>
      <c r="L6584" s="54"/>
      <c r="M6584" s="54"/>
    </row>
    <row r="6585" spans="3:13" s="343" customFormat="1" x14ac:dyDescent="0.3">
      <c r="C6585" s="32"/>
      <c r="J6585" s="54"/>
      <c r="K6585" s="54"/>
      <c r="L6585" s="54"/>
      <c r="M6585" s="54"/>
    </row>
    <row r="6586" spans="3:13" s="343" customFormat="1" x14ac:dyDescent="0.3">
      <c r="C6586" s="32"/>
      <c r="J6586" s="54"/>
      <c r="K6586" s="54"/>
      <c r="L6586" s="54"/>
      <c r="M6586" s="54"/>
    </row>
    <row r="6587" spans="3:13" s="343" customFormat="1" x14ac:dyDescent="0.3">
      <c r="C6587" s="32"/>
      <c r="J6587" s="54"/>
      <c r="K6587" s="54"/>
      <c r="L6587" s="54"/>
      <c r="M6587" s="54"/>
    </row>
    <row r="6588" spans="3:13" s="343" customFormat="1" x14ac:dyDescent="0.3">
      <c r="C6588" s="32"/>
      <c r="J6588" s="54"/>
      <c r="K6588" s="54"/>
      <c r="L6588" s="54"/>
      <c r="M6588" s="54"/>
    </row>
    <row r="6589" spans="3:13" s="343" customFormat="1" x14ac:dyDescent="0.3">
      <c r="C6589" s="32"/>
      <c r="J6589" s="54"/>
      <c r="K6589" s="54"/>
      <c r="L6589" s="54"/>
      <c r="M6589" s="54"/>
    </row>
    <row r="6590" spans="3:13" s="343" customFormat="1" x14ac:dyDescent="0.3">
      <c r="C6590" s="32"/>
      <c r="J6590" s="54"/>
      <c r="K6590" s="54"/>
      <c r="L6590" s="54"/>
      <c r="M6590" s="54"/>
    </row>
    <row r="6591" spans="3:13" s="343" customFormat="1" x14ac:dyDescent="0.3">
      <c r="C6591" s="32"/>
      <c r="J6591" s="54"/>
      <c r="K6591" s="54"/>
      <c r="L6591" s="54"/>
      <c r="M6591" s="54"/>
    </row>
    <row r="6592" spans="3:13" s="343" customFormat="1" x14ac:dyDescent="0.3">
      <c r="C6592" s="32"/>
      <c r="J6592" s="54"/>
      <c r="K6592" s="54"/>
      <c r="L6592" s="54"/>
      <c r="M6592" s="54"/>
    </row>
    <row r="6593" spans="3:13" s="343" customFormat="1" x14ac:dyDescent="0.3">
      <c r="C6593" s="32"/>
      <c r="J6593" s="54"/>
      <c r="K6593" s="54"/>
      <c r="L6593" s="54"/>
      <c r="M6593" s="54"/>
    </row>
    <row r="6594" spans="3:13" s="343" customFormat="1" x14ac:dyDescent="0.3">
      <c r="C6594" s="32"/>
      <c r="J6594" s="54"/>
      <c r="K6594" s="54"/>
      <c r="L6594" s="54"/>
      <c r="M6594" s="54"/>
    </row>
    <row r="6595" spans="3:13" s="343" customFormat="1" x14ac:dyDescent="0.3">
      <c r="C6595" s="32"/>
      <c r="J6595" s="54"/>
      <c r="K6595" s="54"/>
      <c r="L6595" s="54"/>
      <c r="M6595" s="54"/>
    </row>
    <row r="6596" spans="3:13" s="343" customFormat="1" x14ac:dyDescent="0.3">
      <c r="C6596" s="32"/>
      <c r="J6596" s="54"/>
      <c r="K6596" s="54"/>
      <c r="L6596" s="54"/>
      <c r="M6596" s="54"/>
    </row>
    <row r="6597" spans="3:13" s="343" customFormat="1" x14ac:dyDescent="0.3">
      <c r="C6597" s="32"/>
      <c r="J6597" s="54"/>
      <c r="K6597" s="54"/>
      <c r="L6597" s="54"/>
      <c r="M6597" s="54"/>
    </row>
    <row r="6598" spans="3:13" s="343" customFormat="1" x14ac:dyDescent="0.3">
      <c r="C6598" s="32"/>
      <c r="J6598" s="54"/>
      <c r="K6598" s="54"/>
      <c r="L6598" s="54"/>
      <c r="M6598" s="54"/>
    </row>
    <row r="6599" spans="3:13" s="343" customFormat="1" x14ac:dyDescent="0.3">
      <c r="C6599" s="32"/>
      <c r="J6599" s="54"/>
      <c r="K6599" s="54"/>
      <c r="L6599" s="54"/>
      <c r="M6599" s="54"/>
    </row>
    <row r="6600" spans="3:13" s="343" customFormat="1" x14ac:dyDescent="0.3">
      <c r="C6600" s="32"/>
      <c r="J6600" s="54"/>
      <c r="K6600" s="54"/>
      <c r="L6600" s="54"/>
      <c r="M6600" s="54"/>
    </row>
    <row r="6601" spans="3:13" s="343" customFormat="1" x14ac:dyDescent="0.3">
      <c r="C6601" s="32"/>
      <c r="J6601" s="54"/>
      <c r="K6601" s="54"/>
      <c r="L6601" s="54"/>
      <c r="M6601" s="54"/>
    </row>
    <row r="6602" spans="3:13" s="343" customFormat="1" x14ac:dyDescent="0.3">
      <c r="C6602" s="32"/>
      <c r="J6602" s="54"/>
      <c r="K6602" s="54"/>
      <c r="L6602" s="54"/>
      <c r="M6602" s="54"/>
    </row>
    <row r="6603" spans="3:13" s="343" customFormat="1" x14ac:dyDescent="0.3">
      <c r="C6603" s="32"/>
      <c r="J6603" s="54"/>
      <c r="K6603" s="54"/>
      <c r="L6603" s="54"/>
      <c r="M6603" s="54"/>
    </row>
    <row r="6604" spans="3:13" s="343" customFormat="1" x14ac:dyDescent="0.3">
      <c r="C6604" s="32"/>
      <c r="J6604" s="54"/>
      <c r="K6604" s="54"/>
      <c r="L6604" s="54"/>
      <c r="M6604" s="54"/>
    </row>
    <row r="6605" spans="3:13" s="343" customFormat="1" x14ac:dyDescent="0.3">
      <c r="C6605" s="32"/>
      <c r="J6605" s="54"/>
      <c r="K6605" s="54"/>
      <c r="L6605" s="54"/>
      <c r="M6605" s="54"/>
    </row>
    <row r="6606" spans="3:13" s="343" customFormat="1" x14ac:dyDescent="0.3">
      <c r="C6606" s="32"/>
      <c r="J6606" s="54"/>
      <c r="K6606" s="54"/>
      <c r="L6606" s="54"/>
      <c r="M6606" s="54"/>
    </row>
    <row r="6607" spans="3:13" s="343" customFormat="1" x14ac:dyDescent="0.3">
      <c r="C6607" s="32"/>
      <c r="J6607" s="54"/>
      <c r="K6607" s="54"/>
      <c r="L6607" s="54"/>
      <c r="M6607" s="54"/>
    </row>
    <row r="6608" spans="3:13" s="343" customFormat="1" x14ac:dyDescent="0.3">
      <c r="C6608" s="32"/>
      <c r="J6608" s="54"/>
      <c r="K6608" s="54"/>
      <c r="L6608" s="54"/>
      <c r="M6608" s="54"/>
    </row>
    <row r="6609" spans="3:13" s="343" customFormat="1" x14ac:dyDescent="0.3">
      <c r="C6609" s="32"/>
      <c r="J6609" s="54"/>
      <c r="K6609" s="54"/>
      <c r="L6609" s="54"/>
      <c r="M6609" s="54"/>
    </row>
    <row r="6610" spans="3:13" s="343" customFormat="1" x14ac:dyDescent="0.3">
      <c r="C6610" s="32"/>
      <c r="J6610" s="54"/>
      <c r="K6610" s="54"/>
      <c r="L6610" s="54"/>
      <c r="M6610" s="54"/>
    </row>
    <row r="6611" spans="3:13" s="343" customFormat="1" x14ac:dyDescent="0.3">
      <c r="C6611" s="32"/>
      <c r="J6611" s="54"/>
      <c r="K6611" s="54"/>
      <c r="L6611" s="54"/>
      <c r="M6611" s="54"/>
    </row>
    <row r="6612" spans="3:13" s="343" customFormat="1" x14ac:dyDescent="0.3">
      <c r="C6612" s="32"/>
      <c r="J6612" s="54"/>
      <c r="K6612" s="54"/>
      <c r="L6612" s="54"/>
      <c r="M6612" s="54"/>
    </row>
    <row r="6613" spans="3:13" s="343" customFormat="1" x14ac:dyDescent="0.3">
      <c r="C6613" s="32"/>
      <c r="J6613" s="54"/>
      <c r="K6613" s="54"/>
      <c r="L6613" s="54"/>
      <c r="M6613" s="54"/>
    </row>
    <row r="6614" spans="3:13" s="343" customFormat="1" x14ac:dyDescent="0.3">
      <c r="C6614" s="32"/>
      <c r="J6614" s="54"/>
      <c r="K6614" s="54"/>
      <c r="L6614" s="54"/>
      <c r="M6614" s="54"/>
    </row>
    <row r="6615" spans="3:13" s="343" customFormat="1" x14ac:dyDescent="0.3">
      <c r="C6615" s="32"/>
      <c r="J6615" s="54"/>
      <c r="K6615" s="54"/>
      <c r="L6615" s="54"/>
      <c r="M6615" s="54"/>
    </row>
    <row r="6616" spans="3:13" s="343" customFormat="1" x14ac:dyDescent="0.3">
      <c r="C6616" s="32"/>
      <c r="J6616" s="54"/>
      <c r="K6616" s="54"/>
      <c r="L6616" s="54"/>
      <c r="M6616" s="54"/>
    </row>
    <row r="6617" spans="3:13" s="343" customFormat="1" x14ac:dyDescent="0.3">
      <c r="C6617" s="32"/>
      <c r="J6617" s="54"/>
      <c r="K6617" s="54"/>
      <c r="L6617" s="54"/>
      <c r="M6617" s="54"/>
    </row>
    <row r="6618" spans="3:13" s="343" customFormat="1" x14ac:dyDescent="0.3">
      <c r="C6618" s="32"/>
      <c r="J6618" s="54"/>
      <c r="K6618" s="54"/>
      <c r="L6618" s="54"/>
      <c r="M6618" s="54"/>
    </row>
    <row r="6619" spans="3:13" s="343" customFormat="1" x14ac:dyDescent="0.3">
      <c r="C6619" s="32"/>
      <c r="J6619" s="54"/>
      <c r="K6619" s="54"/>
      <c r="L6619" s="54"/>
      <c r="M6619" s="54"/>
    </row>
    <row r="6620" spans="3:13" s="343" customFormat="1" x14ac:dyDescent="0.3">
      <c r="C6620" s="32"/>
      <c r="J6620" s="54"/>
      <c r="K6620" s="54"/>
      <c r="L6620" s="54"/>
      <c r="M6620" s="54"/>
    </row>
    <row r="6621" spans="3:13" s="343" customFormat="1" x14ac:dyDescent="0.3">
      <c r="C6621" s="32"/>
      <c r="J6621" s="54"/>
      <c r="K6621" s="54"/>
      <c r="L6621" s="54"/>
      <c r="M6621" s="54"/>
    </row>
    <row r="6622" spans="3:13" s="343" customFormat="1" x14ac:dyDescent="0.3">
      <c r="C6622" s="32"/>
      <c r="J6622" s="54"/>
      <c r="K6622" s="54"/>
      <c r="L6622" s="54"/>
      <c r="M6622" s="54"/>
    </row>
    <row r="6623" spans="3:13" s="343" customFormat="1" x14ac:dyDescent="0.3">
      <c r="C6623" s="32"/>
      <c r="J6623" s="54"/>
      <c r="K6623" s="54"/>
      <c r="L6623" s="54"/>
      <c r="M6623" s="54"/>
    </row>
    <row r="6624" spans="3:13" s="343" customFormat="1" x14ac:dyDescent="0.3">
      <c r="C6624" s="32"/>
      <c r="J6624" s="54"/>
      <c r="K6624" s="54"/>
      <c r="L6624" s="54"/>
      <c r="M6624" s="54"/>
    </row>
    <row r="6625" spans="3:13" s="343" customFormat="1" x14ac:dyDescent="0.3">
      <c r="C6625" s="32"/>
      <c r="J6625" s="54"/>
      <c r="K6625" s="54"/>
      <c r="L6625" s="54"/>
      <c r="M6625" s="54"/>
    </row>
    <row r="6626" spans="3:13" s="343" customFormat="1" x14ac:dyDescent="0.3">
      <c r="C6626" s="32"/>
      <c r="J6626" s="54"/>
      <c r="K6626" s="54"/>
      <c r="L6626" s="54"/>
      <c r="M6626" s="54"/>
    </row>
    <row r="6627" spans="3:13" s="343" customFormat="1" x14ac:dyDescent="0.3">
      <c r="C6627" s="32"/>
      <c r="J6627" s="54"/>
      <c r="K6627" s="54"/>
      <c r="L6627" s="54"/>
      <c r="M6627" s="54"/>
    </row>
    <row r="6628" spans="3:13" s="343" customFormat="1" x14ac:dyDescent="0.3">
      <c r="C6628" s="32"/>
      <c r="J6628" s="54"/>
      <c r="K6628" s="54"/>
      <c r="L6628" s="54"/>
      <c r="M6628" s="54"/>
    </row>
    <row r="6629" spans="3:13" s="343" customFormat="1" x14ac:dyDescent="0.3">
      <c r="C6629" s="32"/>
      <c r="J6629" s="54"/>
      <c r="K6629" s="54"/>
      <c r="L6629" s="54"/>
      <c r="M6629" s="54"/>
    </row>
    <row r="6630" spans="3:13" s="343" customFormat="1" x14ac:dyDescent="0.3">
      <c r="C6630" s="32"/>
      <c r="J6630" s="54"/>
      <c r="K6630" s="54"/>
      <c r="L6630" s="54"/>
      <c r="M6630" s="54"/>
    </row>
    <row r="6631" spans="3:13" s="343" customFormat="1" x14ac:dyDescent="0.3">
      <c r="C6631" s="32"/>
      <c r="J6631" s="54"/>
      <c r="K6631" s="54"/>
      <c r="L6631" s="54"/>
      <c r="M6631" s="54"/>
    </row>
    <row r="6632" spans="3:13" s="343" customFormat="1" x14ac:dyDescent="0.3">
      <c r="C6632" s="32"/>
      <c r="J6632" s="54"/>
      <c r="K6632" s="54"/>
      <c r="L6632" s="54"/>
      <c r="M6632" s="54"/>
    </row>
    <row r="6633" spans="3:13" s="343" customFormat="1" x14ac:dyDescent="0.3">
      <c r="C6633" s="32"/>
      <c r="J6633" s="54"/>
      <c r="K6633" s="54"/>
      <c r="L6633" s="54"/>
      <c r="M6633" s="54"/>
    </row>
    <row r="6634" spans="3:13" s="343" customFormat="1" x14ac:dyDescent="0.3">
      <c r="C6634" s="32"/>
      <c r="J6634" s="54"/>
      <c r="K6634" s="54"/>
      <c r="L6634" s="54"/>
      <c r="M6634" s="54"/>
    </row>
    <row r="6635" spans="3:13" s="343" customFormat="1" x14ac:dyDescent="0.3">
      <c r="C6635" s="32"/>
      <c r="J6635" s="54"/>
      <c r="K6635" s="54"/>
      <c r="L6635" s="54"/>
      <c r="M6635" s="54"/>
    </row>
    <row r="6636" spans="3:13" s="343" customFormat="1" x14ac:dyDescent="0.3">
      <c r="C6636" s="32"/>
      <c r="J6636" s="54"/>
      <c r="K6636" s="54"/>
      <c r="L6636" s="54"/>
      <c r="M6636" s="54"/>
    </row>
    <row r="6637" spans="3:13" s="343" customFormat="1" x14ac:dyDescent="0.3">
      <c r="C6637" s="32"/>
      <c r="J6637" s="54"/>
      <c r="K6637" s="54"/>
      <c r="L6637" s="54"/>
      <c r="M6637" s="54"/>
    </row>
    <row r="6638" spans="3:13" s="343" customFormat="1" x14ac:dyDescent="0.3">
      <c r="C6638" s="32"/>
      <c r="J6638" s="54"/>
      <c r="K6638" s="54"/>
      <c r="L6638" s="54"/>
      <c r="M6638" s="54"/>
    </row>
    <row r="6639" spans="3:13" s="343" customFormat="1" x14ac:dyDescent="0.3">
      <c r="C6639" s="32"/>
      <c r="J6639" s="54"/>
      <c r="K6639" s="54"/>
      <c r="L6639" s="54"/>
      <c r="M6639" s="54"/>
    </row>
    <row r="6640" spans="3:13" s="343" customFormat="1" x14ac:dyDescent="0.3">
      <c r="C6640" s="32"/>
      <c r="J6640" s="54"/>
      <c r="K6640" s="54"/>
      <c r="L6640" s="54"/>
      <c r="M6640" s="54"/>
    </row>
    <row r="6641" spans="3:13" s="343" customFormat="1" x14ac:dyDescent="0.3">
      <c r="C6641" s="32"/>
      <c r="J6641" s="54"/>
      <c r="K6641" s="54"/>
      <c r="L6641" s="54"/>
      <c r="M6641" s="54"/>
    </row>
    <row r="6642" spans="3:13" s="343" customFormat="1" x14ac:dyDescent="0.3">
      <c r="C6642" s="32"/>
      <c r="J6642" s="54"/>
      <c r="K6642" s="54"/>
      <c r="L6642" s="54"/>
      <c r="M6642" s="54"/>
    </row>
    <row r="6643" spans="3:13" s="343" customFormat="1" x14ac:dyDescent="0.3">
      <c r="C6643" s="32"/>
      <c r="J6643" s="54"/>
      <c r="K6643" s="54"/>
      <c r="L6643" s="54"/>
      <c r="M6643" s="54"/>
    </row>
    <row r="6644" spans="3:13" s="343" customFormat="1" x14ac:dyDescent="0.3">
      <c r="C6644" s="32"/>
      <c r="J6644" s="54"/>
      <c r="K6644" s="54"/>
      <c r="L6644" s="54"/>
      <c r="M6644" s="54"/>
    </row>
    <row r="6645" spans="3:13" s="343" customFormat="1" x14ac:dyDescent="0.3">
      <c r="C6645" s="32"/>
      <c r="J6645" s="54"/>
      <c r="K6645" s="54"/>
      <c r="L6645" s="54"/>
      <c r="M6645" s="54"/>
    </row>
    <row r="6646" spans="3:13" s="343" customFormat="1" x14ac:dyDescent="0.3">
      <c r="C6646" s="32"/>
      <c r="J6646" s="54"/>
      <c r="K6646" s="54"/>
      <c r="L6646" s="54"/>
      <c r="M6646" s="54"/>
    </row>
    <row r="6647" spans="3:13" s="343" customFormat="1" x14ac:dyDescent="0.3">
      <c r="C6647" s="32"/>
      <c r="J6647" s="54"/>
      <c r="K6647" s="54"/>
      <c r="L6647" s="54"/>
      <c r="M6647" s="54"/>
    </row>
    <row r="6648" spans="3:13" s="343" customFormat="1" x14ac:dyDescent="0.3">
      <c r="C6648" s="32"/>
      <c r="J6648" s="54"/>
      <c r="K6648" s="54"/>
      <c r="L6648" s="54"/>
      <c r="M6648" s="54"/>
    </row>
    <row r="6649" spans="3:13" s="343" customFormat="1" x14ac:dyDescent="0.3">
      <c r="C6649" s="32"/>
      <c r="J6649" s="54"/>
      <c r="K6649" s="54"/>
      <c r="L6649" s="54"/>
      <c r="M6649" s="54"/>
    </row>
    <row r="6650" spans="3:13" s="343" customFormat="1" x14ac:dyDescent="0.3">
      <c r="C6650" s="32"/>
      <c r="J6650" s="54"/>
      <c r="K6650" s="54"/>
      <c r="L6650" s="54"/>
      <c r="M6650" s="54"/>
    </row>
    <row r="6651" spans="3:13" s="343" customFormat="1" x14ac:dyDescent="0.3">
      <c r="C6651" s="32"/>
      <c r="J6651" s="54"/>
      <c r="K6651" s="54"/>
      <c r="L6651" s="54"/>
      <c r="M6651" s="54"/>
    </row>
    <row r="6652" spans="3:13" s="343" customFormat="1" x14ac:dyDescent="0.3">
      <c r="C6652" s="32"/>
      <c r="J6652" s="54"/>
      <c r="K6652" s="54"/>
      <c r="L6652" s="54"/>
      <c r="M6652" s="54"/>
    </row>
    <row r="6653" spans="3:13" s="343" customFormat="1" x14ac:dyDescent="0.3">
      <c r="C6653" s="32"/>
      <c r="J6653" s="54"/>
      <c r="K6653" s="54"/>
      <c r="L6653" s="54"/>
      <c r="M6653" s="54"/>
    </row>
    <row r="6654" spans="3:13" s="343" customFormat="1" x14ac:dyDescent="0.3">
      <c r="C6654" s="32"/>
      <c r="J6654" s="54"/>
      <c r="K6654" s="54"/>
      <c r="L6654" s="54"/>
      <c r="M6654" s="54"/>
    </row>
    <row r="6655" spans="3:13" s="343" customFormat="1" x14ac:dyDescent="0.3">
      <c r="C6655" s="32"/>
      <c r="J6655" s="54"/>
      <c r="K6655" s="54"/>
      <c r="L6655" s="54"/>
      <c r="M6655" s="54"/>
    </row>
    <row r="6656" spans="3:13" s="343" customFormat="1" x14ac:dyDescent="0.3">
      <c r="C6656" s="32"/>
      <c r="J6656" s="54"/>
      <c r="K6656" s="54"/>
      <c r="L6656" s="54"/>
      <c r="M6656" s="54"/>
    </row>
    <row r="6657" spans="3:13" s="343" customFormat="1" x14ac:dyDescent="0.3">
      <c r="C6657" s="32"/>
      <c r="J6657" s="54"/>
      <c r="K6657" s="54"/>
      <c r="L6657" s="54"/>
      <c r="M6657" s="54"/>
    </row>
    <row r="6658" spans="3:13" s="343" customFormat="1" x14ac:dyDescent="0.3">
      <c r="C6658" s="32"/>
      <c r="J6658" s="54"/>
      <c r="K6658" s="54"/>
      <c r="L6658" s="54"/>
      <c r="M6658" s="54"/>
    </row>
    <row r="6659" spans="3:13" s="343" customFormat="1" x14ac:dyDescent="0.3">
      <c r="C6659" s="32"/>
      <c r="J6659" s="54"/>
      <c r="K6659" s="54"/>
      <c r="L6659" s="54"/>
      <c r="M6659" s="54"/>
    </row>
    <row r="6660" spans="3:13" s="343" customFormat="1" x14ac:dyDescent="0.3">
      <c r="C6660" s="32"/>
      <c r="J6660" s="54"/>
      <c r="K6660" s="54"/>
      <c r="L6660" s="54"/>
      <c r="M6660" s="54"/>
    </row>
    <row r="6661" spans="3:13" s="343" customFormat="1" x14ac:dyDescent="0.3">
      <c r="C6661" s="32"/>
      <c r="J6661" s="54"/>
      <c r="K6661" s="54"/>
      <c r="L6661" s="54"/>
      <c r="M6661" s="54"/>
    </row>
    <row r="6662" spans="3:13" s="343" customFormat="1" x14ac:dyDescent="0.3">
      <c r="C6662" s="32"/>
      <c r="J6662" s="54"/>
      <c r="K6662" s="54"/>
      <c r="L6662" s="54"/>
      <c r="M6662" s="54"/>
    </row>
    <row r="6663" spans="3:13" s="343" customFormat="1" x14ac:dyDescent="0.3">
      <c r="C6663" s="32"/>
      <c r="J6663" s="54"/>
      <c r="K6663" s="54"/>
      <c r="L6663" s="54"/>
      <c r="M6663" s="54"/>
    </row>
    <row r="6664" spans="3:13" s="343" customFormat="1" x14ac:dyDescent="0.3">
      <c r="C6664" s="32"/>
      <c r="J6664" s="54"/>
      <c r="K6664" s="54"/>
      <c r="L6664" s="54"/>
      <c r="M6664" s="54"/>
    </row>
    <row r="6665" spans="3:13" s="343" customFormat="1" x14ac:dyDescent="0.3">
      <c r="C6665" s="32"/>
      <c r="J6665" s="54"/>
      <c r="K6665" s="54"/>
      <c r="L6665" s="54"/>
      <c r="M6665" s="54"/>
    </row>
    <row r="6666" spans="3:13" s="343" customFormat="1" x14ac:dyDescent="0.3">
      <c r="C6666" s="32"/>
      <c r="J6666" s="54"/>
      <c r="K6666" s="54"/>
      <c r="L6666" s="54"/>
      <c r="M6666" s="54"/>
    </row>
    <row r="6667" spans="3:13" s="343" customFormat="1" x14ac:dyDescent="0.3">
      <c r="C6667" s="32"/>
      <c r="J6667" s="54"/>
      <c r="K6667" s="54"/>
      <c r="L6667" s="54"/>
      <c r="M6667" s="54"/>
    </row>
    <row r="6668" spans="3:13" s="343" customFormat="1" x14ac:dyDescent="0.3">
      <c r="C6668" s="32"/>
      <c r="J6668" s="54"/>
      <c r="K6668" s="54"/>
      <c r="L6668" s="54"/>
      <c r="M6668" s="54"/>
    </row>
    <row r="6669" spans="3:13" s="343" customFormat="1" x14ac:dyDescent="0.3">
      <c r="C6669" s="32"/>
      <c r="J6669" s="54"/>
      <c r="K6669" s="54"/>
      <c r="L6669" s="54"/>
      <c r="M6669" s="54"/>
    </row>
    <row r="6670" spans="3:13" s="343" customFormat="1" x14ac:dyDescent="0.3">
      <c r="C6670" s="32"/>
      <c r="J6670" s="54"/>
      <c r="K6670" s="54"/>
      <c r="L6670" s="54"/>
      <c r="M6670" s="54"/>
    </row>
    <row r="6671" spans="3:13" s="343" customFormat="1" x14ac:dyDescent="0.3">
      <c r="C6671" s="32"/>
      <c r="J6671" s="54"/>
      <c r="K6671" s="54"/>
      <c r="L6671" s="54"/>
      <c r="M6671" s="54"/>
    </row>
    <row r="6672" spans="3:13" s="343" customFormat="1" x14ac:dyDescent="0.3">
      <c r="C6672" s="32"/>
      <c r="J6672" s="54"/>
      <c r="K6672" s="54"/>
      <c r="L6672" s="54"/>
      <c r="M6672" s="54"/>
    </row>
    <row r="6673" spans="3:13" s="343" customFormat="1" x14ac:dyDescent="0.3">
      <c r="C6673" s="32"/>
      <c r="J6673" s="54"/>
      <c r="K6673" s="54"/>
      <c r="L6673" s="54"/>
      <c r="M6673" s="54"/>
    </row>
    <row r="6674" spans="3:13" s="343" customFormat="1" x14ac:dyDescent="0.3">
      <c r="C6674" s="32"/>
      <c r="J6674" s="54"/>
      <c r="K6674" s="54"/>
      <c r="L6674" s="54"/>
      <c r="M6674" s="54"/>
    </row>
    <row r="6675" spans="3:13" s="343" customFormat="1" x14ac:dyDescent="0.3">
      <c r="C6675" s="32"/>
      <c r="J6675" s="54"/>
      <c r="K6675" s="54"/>
      <c r="L6675" s="54"/>
      <c r="M6675" s="54"/>
    </row>
    <row r="6676" spans="3:13" s="343" customFormat="1" x14ac:dyDescent="0.3">
      <c r="C6676" s="32"/>
      <c r="J6676" s="54"/>
      <c r="K6676" s="54"/>
      <c r="L6676" s="54"/>
      <c r="M6676" s="54"/>
    </row>
    <row r="6677" spans="3:13" s="343" customFormat="1" x14ac:dyDescent="0.3">
      <c r="C6677" s="32"/>
      <c r="J6677" s="54"/>
      <c r="K6677" s="54"/>
      <c r="L6677" s="54"/>
      <c r="M6677" s="54"/>
    </row>
    <row r="6678" spans="3:13" s="343" customFormat="1" x14ac:dyDescent="0.3">
      <c r="C6678" s="32"/>
      <c r="J6678" s="54"/>
      <c r="K6678" s="54"/>
      <c r="L6678" s="54"/>
      <c r="M6678" s="54"/>
    </row>
    <row r="6679" spans="3:13" s="343" customFormat="1" x14ac:dyDescent="0.3">
      <c r="C6679" s="32"/>
      <c r="J6679" s="54"/>
      <c r="K6679" s="54"/>
      <c r="L6679" s="54"/>
      <c r="M6679" s="54"/>
    </row>
    <row r="6680" spans="3:13" s="343" customFormat="1" x14ac:dyDescent="0.3">
      <c r="C6680" s="32"/>
      <c r="J6680" s="54"/>
      <c r="K6680" s="54"/>
      <c r="L6680" s="54"/>
      <c r="M6680" s="54"/>
    </row>
    <row r="6681" spans="3:13" s="343" customFormat="1" x14ac:dyDescent="0.3">
      <c r="C6681" s="32"/>
      <c r="J6681" s="54"/>
      <c r="K6681" s="54"/>
      <c r="L6681" s="54"/>
      <c r="M6681" s="54"/>
    </row>
    <row r="6682" spans="3:13" s="343" customFormat="1" x14ac:dyDescent="0.3">
      <c r="C6682" s="32"/>
      <c r="J6682" s="54"/>
      <c r="K6682" s="54"/>
      <c r="L6682" s="54"/>
      <c r="M6682" s="54"/>
    </row>
    <row r="6683" spans="3:13" s="343" customFormat="1" x14ac:dyDescent="0.3">
      <c r="C6683" s="32"/>
      <c r="J6683" s="54"/>
      <c r="K6683" s="54"/>
      <c r="L6683" s="54"/>
      <c r="M6683" s="54"/>
    </row>
    <row r="6684" spans="3:13" s="343" customFormat="1" x14ac:dyDescent="0.3">
      <c r="C6684" s="32"/>
      <c r="J6684" s="54"/>
      <c r="K6684" s="54"/>
      <c r="L6684" s="54"/>
      <c r="M6684" s="54"/>
    </row>
    <row r="6685" spans="3:13" s="343" customFormat="1" x14ac:dyDescent="0.3">
      <c r="C6685" s="32"/>
      <c r="J6685" s="54"/>
      <c r="K6685" s="54"/>
      <c r="L6685" s="54"/>
      <c r="M6685" s="54"/>
    </row>
    <row r="6686" spans="3:13" s="343" customFormat="1" x14ac:dyDescent="0.3">
      <c r="C6686" s="32"/>
      <c r="J6686" s="54"/>
      <c r="K6686" s="54"/>
      <c r="L6686" s="54"/>
      <c r="M6686" s="54"/>
    </row>
    <row r="6687" spans="3:13" s="343" customFormat="1" x14ac:dyDescent="0.3">
      <c r="C6687" s="32"/>
      <c r="J6687" s="54"/>
      <c r="K6687" s="54"/>
      <c r="L6687" s="54"/>
      <c r="M6687" s="54"/>
    </row>
    <row r="6688" spans="3:13" s="343" customFormat="1" x14ac:dyDescent="0.3">
      <c r="C6688" s="32"/>
      <c r="J6688" s="54"/>
      <c r="K6688" s="54"/>
      <c r="L6688" s="54"/>
      <c r="M6688" s="54"/>
    </row>
    <row r="6689" spans="3:13" s="343" customFormat="1" x14ac:dyDescent="0.3">
      <c r="C6689" s="32"/>
      <c r="J6689" s="54"/>
      <c r="K6689" s="54"/>
      <c r="L6689" s="54"/>
      <c r="M6689" s="54"/>
    </row>
    <row r="6690" spans="3:13" s="343" customFormat="1" x14ac:dyDescent="0.3">
      <c r="C6690" s="32"/>
      <c r="J6690" s="54"/>
      <c r="K6690" s="54"/>
      <c r="L6690" s="54"/>
      <c r="M6690" s="54"/>
    </row>
    <row r="6691" spans="3:13" s="343" customFormat="1" x14ac:dyDescent="0.3">
      <c r="C6691" s="32"/>
      <c r="J6691" s="54"/>
      <c r="K6691" s="54"/>
      <c r="L6691" s="54"/>
      <c r="M6691" s="54"/>
    </row>
    <row r="6692" spans="3:13" s="343" customFormat="1" x14ac:dyDescent="0.3">
      <c r="C6692" s="32"/>
      <c r="J6692" s="54"/>
      <c r="K6692" s="54"/>
      <c r="L6692" s="54"/>
      <c r="M6692" s="54"/>
    </row>
    <row r="6693" spans="3:13" s="343" customFormat="1" x14ac:dyDescent="0.3">
      <c r="C6693" s="32"/>
      <c r="J6693" s="54"/>
      <c r="K6693" s="54"/>
      <c r="L6693" s="54"/>
      <c r="M6693" s="54"/>
    </row>
    <row r="6694" spans="3:13" s="343" customFormat="1" x14ac:dyDescent="0.3">
      <c r="C6694" s="32"/>
      <c r="J6694" s="54"/>
      <c r="K6694" s="54"/>
      <c r="L6694" s="54"/>
      <c r="M6694" s="54"/>
    </row>
    <row r="6695" spans="3:13" s="343" customFormat="1" x14ac:dyDescent="0.3">
      <c r="C6695" s="32"/>
      <c r="J6695" s="54"/>
      <c r="K6695" s="54"/>
      <c r="L6695" s="54"/>
      <c r="M6695" s="54"/>
    </row>
    <row r="6696" spans="3:13" s="343" customFormat="1" x14ac:dyDescent="0.3">
      <c r="C6696" s="32"/>
      <c r="J6696" s="54"/>
      <c r="K6696" s="54"/>
      <c r="L6696" s="54"/>
      <c r="M6696" s="54"/>
    </row>
    <row r="6697" spans="3:13" s="343" customFormat="1" x14ac:dyDescent="0.3">
      <c r="C6697" s="32"/>
      <c r="J6697" s="54"/>
      <c r="K6697" s="54"/>
      <c r="L6697" s="54"/>
      <c r="M6697" s="54"/>
    </row>
    <row r="6698" spans="3:13" s="343" customFormat="1" x14ac:dyDescent="0.3">
      <c r="C6698" s="32"/>
      <c r="J6698" s="54"/>
      <c r="K6698" s="54"/>
      <c r="L6698" s="54"/>
      <c r="M6698" s="54"/>
    </row>
    <row r="6699" spans="3:13" s="343" customFormat="1" x14ac:dyDescent="0.3">
      <c r="C6699" s="32"/>
      <c r="J6699" s="54"/>
      <c r="K6699" s="54"/>
      <c r="L6699" s="54"/>
      <c r="M6699" s="54"/>
    </row>
    <row r="6700" spans="3:13" s="343" customFormat="1" x14ac:dyDescent="0.3">
      <c r="C6700" s="32"/>
      <c r="J6700" s="54"/>
      <c r="K6700" s="54"/>
      <c r="L6700" s="54"/>
      <c r="M6700" s="54"/>
    </row>
    <row r="6701" spans="3:13" s="343" customFormat="1" x14ac:dyDescent="0.3">
      <c r="C6701" s="32"/>
      <c r="J6701" s="54"/>
      <c r="K6701" s="54"/>
      <c r="L6701" s="54"/>
      <c r="M6701" s="54"/>
    </row>
    <row r="6702" spans="3:13" s="343" customFormat="1" x14ac:dyDescent="0.3">
      <c r="C6702" s="32"/>
      <c r="J6702" s="54"/>
      <c r="K6702" s="54"/>
      <c r="L6702" s="54"/>
      <c r="M6702" s="54"/>
    </row>
    <row r="6703" spans="3:13" s="343" customFormat="1" x14ac:dyDescent="0.3">
      <c r="C6703" s="32"/>
      <c r="J6703" s="54"/>
      <c r="K6703" s="54"/>
      <c r="L6703" s="54"/>
      <c r="M6703" s="54"/>
    </row>
    <row r="6704" spans="3:13" s="343" customFormat="1" x14ac:dyDescent="0.3">
      <c r="C6704" s="32"/>
      <c r="J6704" s="54"/>
      <c r="K6704" s="54"/>
      <c r="L6704" s="54"/>
      <c r="M6704" s="54"/>
    </row>
    <row r="6705" spans="3:13" s="343" customFormat="1" x14ac:dyDescent="0.3">
      <c r="C6705" s="32"/>
      <c r="J6705" s="54"/>
      <c r="K6705" s="54"/>
      <c r="L6705" s="54"/>
      <c r="M6705" s="54"/>
    </row>
    <row r="6706" spans="3:13" s="343" customFormat="1" x14ac:dyDescent="0.3">
      <c r="C6706" s="32"/>
      <c r="J6706" s="54"/>
      <c r="K6706" s="54"/>
      <c r="L6706" s="54"/>
      <c r="M6706" s="54"/>
    </row>
    <row r="6707" spans="3:13" s="343" customFormat="1" x14ac:dyDescent="0.3">
      <c r="C6707" s="32"/>
      <c r="J6707" s="54"/>
      <c r="K6707" s="54"/>
      <c r="L6707" s="54"/>
      <c r="M6707" s="54"/>
    </row>
    <row r="6708" spans="3:13" s="343" customFormat="1" x14ac:dyDescent="0.3">
      <c r="C6708" s="32"/>
      <c r="J6708" s="54"/>
      <c r="K6708" s="54"/>
      <c r="L6708" s="54"/>
      <c r="M6708" s="54"/>
    </row>
    <row r="6709" spans="3:13" s="343" customFormat="1" x14ac:dyDescent="0.3">
      <c r="C6709" s="32"/>
      <c r="J6709" s="54"/>
      <c r="K6709" s="54"/>
      <c r="L6709" s="54"/>
      <c r="M6709" s="54"/>
    </row>
    <row r="6710" spans="3:13" s="343" customFormat="1" x14ac:dyDescent="0.3">
      <c r="C6710" s="32"/>
      <c r="J6710" s="54"/>
      <c r="K6710" s="54"/>
      <c r="L6710" s="54"/>
      <c r="M6710" s="54"/>
    </row>
    <row r="6711" spans="3:13" s="343" customFormat="1" x14ac:dyDescent="0.3">
      <c r="C6711" s="32"/>
      <c r="J6711" s="54"/>
      <c r="K6711" s="54"/>
      <c r="L6711" s="54"/>
      <c r="M6711" s="54"/>
    </row>
    <row r="6712" spans="3:13" s="343" customFormat="1" x14ac:dyDescent="0.3">
      <c r="C6712" s="32"/>
      <c r="J6712" s="54"/>
      <c r="K6712" s="54"/>
      <c r="L6712" s="54"/>
      <c r="M6712" s="54"/>
    </row>
    <row r="6713" spans="3:13" s="343" customFormat="1" x14ac:dyDescent="0.3">
      <c r="C6713" s="32"/>
      <c r="J6713" s="54"/>
      <c r="K6713" s="54"/>
      <c r="L6713" s="54"/>
      <c r="M6713" s="54"/>
    </row>
    <row r="6714" spans="3:13" s="343" customFormat="1" x14ac:dyDescent="0.3">
      <c r="C6714" s="32"/>
      <c r="J6714" s="54"/>
      <c r="K6714" s="54"/>
      <c r="L6714" s="54"/>
      <c r="M6714" s="54"/>
    </row>
    <row r="6715" spans="3:13" s="343" customFormat="1" x14ac:dyDescent="0.3">
      <c r="C6715" s="32"/>
      <c r="J6715" s="54"/>
      <c r="K6715" s="54"/>
      <c r="L6715" s="54"/>
      <c r="M6715" s="54"/>
    </row>
    <row r="6716" spans="3:13" s="343" customFormat="1" x14ac:dyDescent="0.3">
      <c r="C6716" s="32"/>
      <c r="J6716" s="54"/>
      <c r="K6716" s="54"/>
      <c r="L6716" s="54"/>
      <c r="M6716" s="54"/>
    </row>
    <row r="6717" spans="3:13" s="343" customFormat="1" x14ac:dyDescent="0.3">
      <c r="C6717" s="32"/>
      <c r="J6717" s="54"/>
      <c r="K6717" s="54"/>
      <c r="L6717" s="54"/>
      <c r="M6717" s="54"/>
    </row>
    <row r="6718" spans="3:13" s="343" customFormat="1" x14ac:dyDescent="0.3">
      <c r="C6718" s="32"/>
      <c r="J6718" s="54"/>
      <c r="K6718" s="54"/>
      <c r="L6718" s="54"/>
      <c r="M6718" s="54"/>
    </row>
    <row r="6719" spans="3:13" s="343" customFormat="1" x14ac:dyDescent="0.3">
      <c r="C6719" s="32"/>
      <c r="J6719" s="54"/>
      <c r="K6719" s="54"/>
      <c r="L6719" s="54"/>
      <c r="M6719" s="54"/>
    </row>
    <row r="6720" spans="3:13" s="343" customFormat="1" x14ac:dyDescent="0.3">
      <c r="C6720" s="32"/>
      <c r="J6720" s="54"/>
      <c r="K6720" s="54"/>
      <c r="L6720" s="54"/>
      <c r="M6720" s="54"/>
    </row>
    <row r="6721" spans="3:13" s="343" customFormat="1" x14ac:dyDescent="0.3">
      <c r="C6721" s="32"/>
      <c r="J6721" s="54"/>
      <c r="K6721" s="54"/>
      <c r="L6721" s="54"/>
      <c r="M6721" s="54"/>
    </row>
    <row r="6722" spans="3:13" s="343" customFormat="1" x14ac:dyDescent="0.3">
      <c r="C6722" s="32"/>
      <c r="J6722" s="54"/>
      <c r="K6722" s="54"/>
      <c r="L6722" s="54"/>
      <c r="M6722" s="54"/>
    </row>
    <row r="6723" spans="3:13" s="343" customFormat="1" x14ac:dyDescent="0.3">
      <c r="C6723" s="32"/>
      <c r="J6723" s="54"/>
      <c r="K6723" s="54"/>
      <c r="L6723" s="54"/>
      <c r="M6723" s="54"/>
    </row>
    <row r="6724" spans="3:13" s="343" customFormat="1" x14ac:dyDescent="0.3">
      <c r="C6724" s="32"/>
      <c r="J6724" s="54"/>
      <c r="K6724" s="54"/>
      <c r="L6724" s="54"/>
      <c r="M6724" s="54"/>
    </row>
    <row r="6725" spans="3:13" s="343" customFormat="1" x14ac:dyDescent="0.3">
      <c r="C6725" s="32"/>
      <c r="J6725" s="54"/>
      <c r="K6725" s="54"/>
      <c r="L6725" s="54"/>
      <c r="M6725" s="54"/>
    </row>
    <row r="6726" spans="3:13" s="343" customFormat="1" x14ac:dyDescent="0.3">
      <c r="C6726" s="32"/>
      <c r="J6726" s="54"/>
      <c r="K6726" s="54"/>
      <c r="L6726" s="54"/>
      <c r="M6726" s="54"/>
    </row>
    <row r="6727" spans="3:13" s="343" customFormat="1" x14ac:dyDescent="0.3">
      <c r="C6727" s="32"/>
      <c r="J6727" s="54"/>
      <c r="K6727" s="54"/>
      <c r="L6727" s="54"/>
      <c r="M6727" s="54"/>
    </row>
    <row r="6728" spans="3:13" s="343" customFormat="1" x14ac:dyDescent="0.3">
      <c r="C6728" s="32"/>
      <c r="J6728" s="54"/>
      <c r="K6728" s="54"/>
      <c r="L6728" s="54"/>
      <c r="M6728" s="54"/>
    </row>
    <row r="6729" spans="3:13" s="343" customFormat="1" x14ac:dyDescent="0.3">
      <c r="C6729" s="32"/>
      <c r="J6729" s="54"/>
      <c r="K6729" s="54"/>
      <c r="L6729" s="54"/>
      <c r="M6729" s="54"/>
    </row>
    <row r="6730" spans="3:13" s="343" customFormat="1" x14ac:dyDescent="0.3">
      <c r="C6730" s="32"/>
      <c r="J6730" s="54"/>
      <c r="K6730" s="54"/>
      <c r="L6730" s="54"/>
      <c r="M6730" s="54"/>
    </row>
    <row r="6731" spans="3:13" s="343" customFormat="1" x14ac:dyDescent="0.3">
      <c r="C6731" s="32"/>
      <c r="J6731" s="54"/>
      <c r="K6731" s="54"/>
      <c r="L6731" s="54"/>
      <c r="M6731" s="54"/>
    </row>
    <row r="6732" spans="3:13" s="343" customFormat="1" x14ac:dyDescent="0.3">
      <c r="C6732" s="32"/>
      <c r="J6732" s="54"/>
      <c r="K6732" s="54"/>
      <c r="L6732" s="54"/>
      <c r="M6732" s="54"/>
    </row>
    <row r="6733" spans="3:13" s="343" customFormat="1" x14ac:dyDescent="0.3">
      <c r="C6733" s="32"/>
      <c r="J6733" s="54"/>
      <c r="K6733" s="54"/>
      <c r="L6733" s="54"/>
      <c r="M6733" s="54"/>
    </row>
    <row r="6734" spans="3:13" s="343" customFormat="1" x14ac:dyDescent="0.3">
      <c r="C6734" s="32"/>
      <c r="J6734" s="54"/>
      <c r="K6734" s="54"/>
      <c r="L6734" s="54"/>
      <c r="M6734" s="54"/>
    </row>
    <row r="6735" spans="3:13" s="343" customFormat="1" x14ac:dyDescent="0.3">
      <c r="C6735" s="32"/>
      <c r="J6735" s="54"/>
      <c r="K6735" s="54"/>
      <c r="L6735" s="54"/>
      <c r="M6735" s="54"/>
    </row>
    <row r="6736" spans="3:13" s="343" customFormat="1" x14ac:dyDescent="0.3">
      <c r="C6736" s="32"/>
      <c r="J6736" s="54"/>
      <c r="K6736" s="54"/>
      <c r="L6736" s="54"/>
      <c r="M6736" s="54"/>
    </row>
    <row r="6737" spans="3:13" s="343" customFormat="1" x14ac:dyDescent="0.3">
      <c r="C6737" s="32"/>
      <c r="J6737" s="54"/>
      <c r="K6737" s="54"/>
      <c r="L6737" s="54"/>
      <c r="M6737" s="54"/>
    </row>
    <row r="6738" spans="3:13" s="343" customFormat="1" x14ac:dyDescent="0.3">
      <c r="C6738" s="32"/>
      <c r="J6738" s="54"/>
      <c r="K6738" s="54"/>
      <c r="L6738" s="54"/>
      <c r="M6738" s="54"/>
    </row>
    <row r="6739" spans="3:13" s="343" customFormat="1" x14ac:dyDescent="0.3">
      <c r="C6739" s="32"/>
      <c r="J6739" s="54"/>
      <c r="K6739" s="54"/>
      <c r="L6739" s="54"/>
      <c r="M6739" s="54"/>
    </row>
    <row r="6740" spans="3:13" s="343" customFormat="1" x14ac:dyDescent="0.3">
      <c r="C6740" s="32"/>
      <c r="J6740" s="54"/>
      <c r="K6740" s="54"/>
      <c r="L6740" s="54"/>
      <c r="M6740" s="54"/>
    </row>
    <row r="6741" spans="3:13" s="343" customFormat="1" x14ac:dyDescent="0.3">
      <c r="C6741" s="32"/>
      <c r="J6741" s="54"/>
      <c r="K6741" s="54"/>
      <c r="L6741" s="54"/>
      <c r="M6741" s="54"/>
    </row>
    <row r="6742" spans="3:13" s="343" customFormat="1" x14ac:dyDescent="0.3">
      <c r="C6742" s="32"/>
      <c r="J6742" s="54"/>
      <c r="K6742" s="54"/>
      <c r="L6742" s="54"/>
      <c r="M6742" s="54"/>
    </row>
    <row r="6743" spans="3:13" s="343" customFormat="1" x14ac:dyDescent="0.3">
      <c r="C6743" s="32"/>
      <c r="J6743" s="54"/>
      <c r="K6743" s="54"/>
      <c r="L6743" s="54"/>
      <c r="M6743" s="54"/>
    </row>
    <row r="6744" spans="3:13" s="343" customFormat="1" x14ac:dyDescent="0.3">
      <c r="C6744" s="32"/>
      <c r="J6744" s="54"/>
      <c r="K6744" s="54"/>
      <c r="L6744" s="54"/>
      <c r="M6744" s="54"/>
    </row>
    <row r="6745" spans="3:13" s="343" customFormat="1" x14ac:dyDescent="0.3">
      <c r="C6745" s="32"/>
      <c r="J6745" s="54"/>
      <c r="K6745" s="54"/>
      <c r="L6745" s="54"/>
      <c r="M6745" s="54"/>
    </row>
    <row r="6746" spans="3:13" s="343" customFormat="1" x14ac:dyDescent="0.3">
      <c r="C6746" s="32"/>
      <c r="J6746" s="54"/>
      <c r="K6746" s="54"/>
      <c r="L6746" s="54"/>
      <c r="M6746" s="54"/>
    </row>
    <row r="6747" spans="3:13" s="343" customFormat="1" x14ac:dyDescent="0.3">
      <c r="C6747" s="32"/>
      <c r="J6747" s="54"/>
      <c r="K6747" s="54"/>
      <c r="L6747" s="54"/>
      <c r="M6747" s="54"/>
    </row>
    <row r="6748" spans="3:13" s="343" customFormat="1" x14ac:dyDescent="0.3">
      <c r="C6748" s="32"/>
      <c r="J6748" s="54"/>
      <c r="K6748" s="54"/>
      <c r="L6748" s="54"/>
      <c r="M6748" s="54"/>
    </row>
    <row r="6749" spans="3:13" s="343" customFormat="1" x14ac:dyDescent="0.3">
      <c r="C6749" s="32"/>
      <c r="J6749" s="54"/>
      <c r="K6749" s="54"/>
      <c r="L6749" s="54"/>
      <c r="M6749" s="54"/>
    </row>
    <row r="6750" spans="3:13" s="343" customFormat="1" x14ac:dyDescent="0.3">
      <c r="C6750" s="32"/>
      <c r="J6750" s="54"/>
      <c r="K6750" s="54"/>
      <c r="L6750" s="54"/>
      <c r="M6750" s="54"/>
    </row>
    <row r="6751" spans="3:13" s="343" customFormat="1" x14ac:dyDescent="0.3">
      <c r="C6751" s="32"/>
      <c r="J6751" s="54"/>
      <c r="K6751" s="54"/>
      <c r="L6751" s="54"/>
      <c r="M6751" s="54"/>
    </row>
    <row r="6752" spans="3:13" s="343" customFormat="1" x14ac:dyDescent="0.3">
      <c r="C6752" s="32"/>
      <c r="J6752" s="54"/>
      <c r="K6752" s="54"/>
      <c r="L6752" s="54"/>
      <c r="M6752" s="54"/>
    </row>
    <row r="6753" spans="3:13" s="343" customFormat="1" x14ac:dyDescent="0.3">
      <c r="C6753" s="32"/>
      <c r="J6753" s="54"/>
      <c r="K6753" s="54"/>
      <c r="L6753" s="54"/>
      <c r="M6753" s="54"/>
    </row>
    <row r="6754" spans="3:13" s="343" customFormat="1" x14ac:dyDescent="0.3">
      <c r="C6754" s="32"/>
      <c r="J6754" s="54"/>
      <c r="K6754" s="54"/>
      <c r="L6754" s="54"/>
      <c r="M6754" s="54"/>
    </row>
    <row r="6755" spans="3:13" s="343" customFormat="1" x14ac:dyDescent="0.3">
      <c r="C6755" s="32"/>
      <c r="J6755" s="54"/>
      <c r="K6755" s="54"/>
      <c r="L6755" s="54"/>
      <c r="M6755" s="54"/>
    </row>
    <row r="6756" spans="3:13" s="343" customFormat="1" x14ac:dyDescent="0.3">
      <c r="C6756" s="32"/>
      <c r="J6756" s="54"/>
      <c r="K6756" s="54"/>
      <c r="L6756" s="54"/>
      <c r="M6756" s="54"/>
    </row>
    <row r="6757" spans="3:13" s="343" customFormat="1" x14ac:dyDescent="0.3">
      <c r="C6757" s="32"/>
      <c r="J6757" s="54"/>
      <c r="K6757" s="54"/>
      <c r="L6757" s="54"/>
      <c r="M6757" s="54"/>
    </row>
    <row r="6758" spans="3:13" s="343" customFormat="1" x14ac:dyDescent="0.3">
      <c r="C6758" s="32"/>
      <c r="J6758" s="54"/>
      <c r="K6758" s="54"/>
      <c r="L6758" s="54"/>
      <c r="M6758" s="54"/>
    </row>
    <row r="6759" spans="3:13" s="343" customFormat="1" x14ac:dyDescent="0.3">
      <c r="C6759" s="32"/>
      <c r="J6759" s="54"/>
      <c r="K6759" s="54"/>
      <c r="L6759" s="54"/>
      <c r="M6759" s="54"/>
    </row>
    <row r="6760" spans="3:13" s="343" customFormat="1" x14ac:dyDescent="0.3">
      <c r="C6760" s="32"/>
      <c r="J6760" s="54"/>
      <c r="K6760" s="54"/>
      <c r="L6760" s="54"/>
      <c r="M6760" s="54"/>
    </row>
    <row r="6761" spans="3:13" s="343" customFormat="1" x14ac:dyDescent="0.3">
      <c r="C6761" s="32"/>
      <c r="J6761" s="54"/>
      <c r="K6761" s="54"/>
      <c r="L6761" s="54"/>
      <c r="M6761" s="54"/>
    </row>
    <row r="6762" spans="3:13" s="343" customFormat="1" x14ac:dyDescent="0.3">
      <c r="C6762" s="32"/>
      <c r="J6762" s="54"/>
      <c r="K6762" s="54"/>
      <c r="L6762" s="54"/>
      <c r="M6762" s="54"/>
    </row>
    <row r="6763" spans="3:13" s="343" customFormat="1" x14ac:dyDescent="0.3">
      <c r="C6763" s="32"/>
      <c r="J6763" s="54"/>
      <c r="K6763" s="54"/>
      <c r="L6763" s="54"/>
      <c r="M6763" s="54"/>
    </row>
    <row r="6764" spans="3:13" s="343" customFormat="1" x14ac:dyDescent="0.3">
      <c r="C6764" s="32"/>
      <c r="J6764" s="54"/>
      <c r="K6764" s="54"/>
      <c r="L6764" s="54"/>
      <c r="M6764" s="54"/>
    </row>
    <row r="6765" spans="3:13" s="343" customFormat="1" x14ac:dyDescent="0.3">
      <c r="C6765" s="32"/>
      <c r="J6765" s="54"/>
      <c r="K6765" s="54"/>
      <c r="L6765" s="54"/>
      <c r="M6765" s="54"/>
    </row>
    <row r="6766" spans="3:13" s="343" customFormat="1" x14ac:dyDescent="0.3">
      <c r="C6766" s="32"/>
      <c r="J6766" s="54"/>
      <c r="K6766" s="54"/>
      <c r="L6766" s="54"/>
      <c r="M6766" s="54"/>
    </row>
    <row r="6767" spans="3:13" s="343" customFormat="1" x14ac:dyDescent="0.3">
      <c r="C6767" s="32"/>
      <c r="J6767" s="54"/>
      <c r="K6767" s="54"/>
      <c r="L6767" s="54"/>
      <c r="M6767" s="54"/>
    </row>
    <row r="6768" spans="3:13" s="343" customFormat="1" x14ac:dyDescent="0.3">
      <c r="C6768" s="32"/>
      <c r="J6768" s="54"/>
      <c r="K6768" s="54"/>
      <c r="L6768" s="54"/>
      <c r="M6768" s="54"/>
    </row>
    <row r="6769" spans="3:13" s="343" customFormat="1" x14ac:dyDescent="0.3">
      <c r="C6769" s="32"/>
      <c r="J6769" s="54"/>
      <c r="K6769" s="54"/>
      <c r="L6769" s="54"/>
      <c r="M6769" s="54"/>
    </row>
    <row r="6770" spans="3:13" s="343" customFormat="1" x14ac:dyDescent="0.3">
      <c r="C6770" s="32"/>
      <c r="J6770" s="54"/>
      <c r="K6770" s="54"/>
      <c r="L6770" s="54"/>
      <c r="M6770" s="54"/>
    </row>
    <row r="6771" spans="3:13" s="343" customFormat="1" x14ac:dyDescent="0.3">
      <c r="C6771" s="32"/>
      <c r="J6771" s="54"/>
      <c r="K6771" s="54"/>
      <c r="L6771" s="54"/>
      <c r="M6771" s="54"/>
    </row>
    <row r="6772" spans="3:13" s="343" customFormat="1" x14ac:dyDescent="0.3">
      <c r="C6772" s="32"/>
      <c r="J6772" s="54"/>
      <c r="K6772" s="54"/>
      <c r="L6772" s="54"/>
      <c r="M6772" s="54"/>
    </row>
    <row r="6773" spans="3:13" s="343" customFormat="1" x14ac:dyDescent="0.3">
      <c r="C6773" s="32"/>
      <c r="J6773" s="54"/>
      <c r="K6773" s="54"/>
      <c r="L6773" s="54"/>
      <c r="M6773" s="54"/>
    </row>
    <row r="6774" spans="3:13" s="343" customFormat="1" x14ac:dyDescent="0.3">
      <c r="C6774" s="32"/>
      <c r="J6774" s="54"/>
      <c r="K6774" s="54"/>
      <c r="L6774" s="54"/>
      <c r="M6774" s="54"/>
    </row>
    <row r="6775" spans="3:13" s="343" customFormat="1" x14ac:dyDescent="0.3">
      <c r="C6775" s="32"/>
      <c r="J6775" s="54"/>
      <c r="K6775" s="54"/>
      <c r="L6775" s="54"/>
      <c r="M6775" s="54"/>
    </row>
    <row r="6776" spans="3:13" s="343" customFormat="1" x14ac:dyDescent="0.3">
      <c r="C6776" s="32"/>
      <c r="J6776" s="54"/>
      <c r="K6776" s="54"/>
      <c r="L6776" s="54"/>
      <c r="M6776" s="54"/>
    </row>
    <row r="6777" spans="3:13" s="343" customFormat="1" x14ac:dyDescent="0.3">
      <c r="C6777" s="32"/>
      <c r="J6777" s="54"/>
      <c r="K6777" s="54"/>
      <c r="L6777" s="54"/>
      <c r="M6777" s="54"/>
    </row>
    <row r="6778" spans="3:13" s="343" customFormat="1" x14ac:dyDescent="0.3">
      <c r="C6778" s="32"/>
      <c r="J6778" s="54"/>
      <c r="K6778" s="54"/>
      <c r="L6778" s="54"/>
      <c r="M6778" s="54"/>
    </row>
    <row r="6779" spans="3:13" s="343" customFormat="1" x14ac:dyDescent="0.3">
      <c r="C6779" s="32"/>
      <c r="J6779" s="54"/>
      <c r="K6779" s="54"/>
      <c r="L6779" s="54"/>
      <c r="M6779" s="54"/>
    </row>
    <row r="6780" spans="3:13" s="343" customFormat="1" x14ac:dyDescent="0.3">
      <c r="C6780" s="32"/>
      <c r="J6780" s="54"/>
      <c r="K6780" s="54"/>
      <c r="L6780" s="54"/>
      <c r="M6780" s="54"/>
    </row>
    <row r="6781" spans="3:13" s="343" customFormat="1" x14ac:dyDescent="0.3">
      <c r="C6781" s="32"/>
      <c r="J6781" s="54"/>
      <c r="K6781" s="54"/>
      <c r="L6781" s="54"/>
      <c r="M6781" s="54"/>
    </row>
    <row r="6782" spans="3:13" s="343" customFormat="1" x14ac:dyDescent="0.3">
      <c r="C6782" s="32"/>
      <c r="J6782" s="54"/>
      <c r="K6782" s="54"/>
      <c r="L6782" s="54"/>
      <c r="M6782" s="54"/>
    </row>
    <row r="6783" spans="3:13" s="343" customFormat="1" x14ac:dyDescent="0.3">
      <c r="C6783" s="32"/>
      <c r="J6783" s="54"/>
      <c r="K6783" s="54"/>
      <c r="L6783" s="54"/>
      <c r="M6783" s="54"/>
    </row>
    <row r="6784" spans="3:13" s="343" customFormat="1" x14ac:dyDescent="0.3">
      <c r="C6784" s="32"/>
      <c r="J6784" s="54"/>
      <c r="K6784" s="54"/>
      <c r="L6784" s="54"/>
      <c r="M6784" s="54"/>
    </row>
    <row r="6785" spans="3:13" s="343" customFormat="1" x14ac:dyDescent="0.3">
      <c r="C6785" s="32"/>
      <c r="J6785" s="54"/>
      <c r="K6785" s="54"/>
      <c r="L6785" s="54"/>
      <c r="M6785" s="54"/>
    </row>
    <row r="6786" spans="3:13" s="343" customFormat="1" x14ac:dyDescent="0.3">
      <c r="C6786" s="32"/>
      <c r="J6786" s="54"/>
      <c r="K6786" s="54"/>
      <c r="L6786" s="54"/>
      <c r="M6786" s="54"/>
    </row>
    <row r="6787" spans="3:13" s="343" customFormat="1" x14ac:dyDescent="0.3">
      <c r="C6787" s="32"/>
      <c r="J6787" s="54"/>
      <c r="K6787" s="54"/>
      <c r="L6787" s="54"/>
      <c r="M6787" s="54"/>
    </row>
    <row r="6788" spans="3:13" s="343" customFormat="1" x14ac:dyDescent="0.3">
      <c r="C6788" s="32"/>
      <c r="J6788" s="54"/>
      <c r="K6788" s="54"/>
      <c r="L6788" s="54"/>
      <c r="M6788" s="54"/>
    </row>
    <row r="6789" spans="3:13" s="343" customFormat="1" x14ac:dyDescent="0.3">
      <c r="C6789" s="32"/>
      <c r="J6789" s="54"/>
      <c r="K6789" s="54"/>
      <c r="L6789" s="54"/>
      <c r="M6789" s="54"/>
    </row>
    <row r="6790" spans="3:13" s="343" customFormat="1" x14ac:dyDescent="0.3">
      <c r="C6790" s="32"/>
      <c r="J6790" s="54"/>
      <c r="K6790" s="54"/>
      <c r="L6790" s="54"/>
      <c r="M6790" s="54"/>
    </row>
    <row r="6791" spans="3:13" s="343" customFormat="1" x14ac:dyDescent="0.3">
      <c r="C6791" s="32"/>
      <c r="J6791" s="54"/>
      <c r="K6791" s="54"/>
      <c r="L6791" s="54"/>
      <c r="M6791" s="54"/>
    </row>
    <row r="6792" spans="3:13" s="343" customFormat="1" x14ac:dyDescent="0.3">
      <c r="C6792" s="32"/>
      <c r="J6792" s="54"/>
      <c r="K6792" s="54"/>
      <c r="L6792" s="54"/>
      <c r="M6792" s="54"/>
    </row>
    <row r="6793" spans="3:13" s="343" customFormat="1" x14ac:dyDescent="0.3">
      <c r="C6793" s="32"/>
      <c r="J6793" s="54"/>
      <c r="K6793" s="54"/>
      <c r="L6793" s="54"/>
      <c r="M6793" s="54"/>
    </row>
    <row r="6794" spans="3:13" s="343" customFormat="1" x14ac:dyDescent="0.3">
      <c r="C6794" s="32"/>
      <c r="J6794" s="54"/>
      <c r="K6794" s="54"/>
      <c r="L6794" s="54"/>
      <c r="M6794" s="54"/>
    </row>
    <row r="6795" spans="3:13" s="343" customFormat="1" x14ac:dyDescent="0.3">
      <c r="C6795" s="32"/>
      <c r="J6795" s="54"/>
      <c r="K6795" s="54"/>
      <c r="L6795" s="54"/>
      <c r="M6795" s="54"/>
    </row>
    <row r="6796" spans="3:13" s="343" customFormat="1" x14ac:dyDescent="0.3">
      <c r="C6796" s="32"/>
      <c r="J6796" s="54"/>
      <c r="K6796" s="54"/>
      <c r="L6796" s="54"/>
      <c r="M6796" s="54"/>
    </row>
    <row r="6797" spans="3:13" s="343" customFormat="1" x14ac:dyDescent="0.3">
      <c r="C6797" s="32"/>
      <c r="J6797" s="54"/>
      <c r="K6797" s="54"/>
      <c r="L6797" s="54"/>
      <c r="M6797" s="54"/>
    </row>
    <row r="6798" spans="3:13" s="343" customFormat="1" x14ac:dyDescent="0.3">
      <c r="C6798" s="32"/>
      <c r="J6798" s="54"/>
      <c r="K6798" s="54"/>
      <c r="L6798" s="54"/>
      <c r="M6798" s="54"/>
    </row>
    <row r="6799" spans="3:13" s="343" customFormat="1" x14ac:dyDescent="0.3">
      <c r="C6799" s="32"/>
      <c r="J6799" s="54"/>
      <c r="K6799" s="54"/>
      <c r="L6799" s="54"/>
      <c r="M6799" s="54"/>
    </row>
    <row r="6800" spans="3:13" s="343" customFormat="1" x14ac:dyDescent="0.3">
      <c r="C6800" s="32"/>
      <c r="J6800" s="54"/>
      <c r="K6800" s="54"/>
      <c r="L6800" s="54"/>
      <c r="M6800" s="54"/>
    </row>
    <row r="6801" spans="3:13" s="343" customFormat="1" x14ac:dyDescent="0.3">
      <c r="C6801" s="32"/>
      <c r="J6801" s="54"/>
      <c r="K6801" s="54"/>
      <c r="L6801" s="54"/>
      <c r="M6801" s="54"/>
    </row>
    <row r="6802" spans="3:13" s="343" customFormat="1" x14ac:dyDescent="0.3">
      <c r="C6802" s="32"/>
      <c r="J6802" s="54"/>
      <c r="K6802" s="54"/>
      <c r="L6802" s="54"/>
      <c r="M6802" s="54"/>
    </row>
    <row r="6803" spans="3:13" s="343" customFormat="1" x14ac:dyDescent="0.3">
      <c r="C6803" s="32"/>
      <c r="J6803" s="54"/>
      <c r="K6803" s="54"/>
      <c r="L6803" s="54"/>
      <c r="M6803" s="54"/>
    </row>
    <row r="6804" spans="3:13" s="343" customFormat="1" x14ac:dyDescent="0.3">
      <c r="C6804" s="32"/>
      <c r="J6804" s="54"/>
      <c r="K6804" s="54"/>
      <c r="L6804" s="54"/>
      <c r="M6804" s="54"/>
    </row>
    <row r="6805" spans="3:13" s="343" customFormat="1" x14ac:dyDescent="0.3">
      <c r="C6805" s="32"/>
      <c r="J6805" s="54"/>
      <c r="K6805" s="54"/>
      <c r="L6805" s="54"/>
      <c r="M6805" s="54"/>
    </row>
    <row r="6806" spans="3:13" s="343" customFormat="1" x14ac:dyDescent="0.3">
      <c r="C6806" s="32"/>
      <c r="J6806" s="54"/>
      <c r="K6806" s="54"/>
      <c r="L6806" s="54"/>
      <c r="M6806" s="54"/>
    </row>
    <row r="6807" spans="3:13" s="343" customFormat="1" x14ac:dyDescent="0.3">
      <c r="C6807" s="32"/>
      <c r="J6807" s="54"/>
      <c r="K6807" s="54"/>
      <c r="L6807" s="54"/>
      <c r="M6807" s="54"/>
    </row>
    <row r="6808" spans="3:13" s="343" customFormat="1" x14ac:dyDescent="0.3">
      <c r="C6808" s="32"/>
      <c r="J6808" s="54"/>
      <c r="K6808" s="54"/>
      <c r="L6808" s="54"/>
      <c r="M6808" s="54"/>
    </row>
    <row r="6809" spans="3:13" s="343" customFormat="1" x14ac:dyDescent="0.3">
      <c r="C6809" s="32"/>
      <c r="J6809" s="54"/>
      <c r="K6809" s="54"/>
      <c r="L6809" s="54"/>
      <c r="M6809" s="54"/>
    </row>
    <row r="6810" spans="3:13" s="343" customFormat="1" x14ac:dyDescent="0.3">
      <c r="C6810" s="32"/>
      <c r="J6810" s="54"/>
      <c r="K6810" s="54"/>
      <c r="L6810" s="54"/>
      <c r="M6810" s="54"/>
    </row>
    <row r="6811" spans="3:13" s="343" customFormat="1" x14ac:dyDescent="0.3">
      <c r="C6811" s="32"/>
      <c r="J6811" s="54"/>
      <c r="K6811" s="54"/>
      <c r="L6811" s="54"/>
      <c r="M6811" s="54"/>
    </row>
    <row r="6812" spans="3:13" s="343" customFormat="1" x14ac:dyDescent="0.3">
      <c r="C6812" s="32"/>
      <c r="J6812" s="54"/>
      <c r="K6812" s="54"/>
      <c r="L6812" s="54"/>
      <c r="M6812" s="54"/>
    </row>
    <row r="6813" spans="3:13" s="343" customFormat="1" x14ac:dyDescent="0.3">
      <c r="C6813" s="32"/>
      <c r="J6813" s="54"/>
      <c r="K6813" s="54"/>
      <c r="L6813" s="54"/>
      <c r="M6813" s="54"/>
    </row>
    <row r="6814" spans="3:13" s="343" customFormat="1" x14ac:dyDescent="0.3">
      <c r="C6814" s="32"/>
      <c r="J6814" s="54"/>
      <c r="K6814" s="54"/>
      <c r="L6814" s="54"/>
      <c r="M6814" s="54"/>
    </row>
    <row r="6815" spans="3:13" s="343" customFormat="1" x14ac:dyDescent="0.3">
      <c r="C6815" s="32"/>
      <c r="J6815" s="54"/>
      <c r="K6815" s="54"/>
      <c r="L6815" s="54"/>
      <c r="M6815" s="54"/>
    </row>
    <row r="6816" spans="3:13" s="343" customFormat="1" x14ac:dyDescent="0.3">
      <c r="C6816" s="32"/>
      <c r="J6816" s="54"/>
      <c r="K6816" s="54"/>
      <c r="L6816" s="54"/>
      <c r="M6816" s="54"/>
    </row>
    <row r="6817" spans="3:13" s="343" customFormat="1" x14ac:dyDescent="0.3">
      <c r="C6817" s="32"/>
      <c r="J6817" s="54"/>
      <c r="K6817" s="54"/>
      <c r="L6817" s="54"/>
      <c r="M6817" s="54"/>
    </row>
    <row r="6818" spans="3:13" s="343" customFormat="1" x14ac:dyDescent="0.3">
      <c r="C6818" s="32"/>
      <c r="J6818" s="54"/>
      <c r="K6818" s="54"/>
      <c r="L6818" s="54"/>
      <c r="M6818" s="54"/>
    </row>
    <row r="6819" spans="3:13" s="343" customFormat="1" x14ac:dyDescent="0.3">
      <c r="C6819" s="32"/>
      <c r="J6819" s="54"/>
      <c r="K6819" s="54"/>
      <c r="L6819" s="54"/>
      <c r="M6819" s="54"/>
    </row>
    <row r="6820" spans="3:13" s="343" customFormat="1" x14ac:dyDescent="0.3">
      <c r="C6820" s="32"/>
      <c r="J6820" s="54"/>
      <c r="K6820" s="54"/>
      <c r="L6820" s="54"/>
      <c r="M6820" s="54"/>
    </row>
    <row r="6821" spans="3:13" s="343" customFormat="1" x14ac:dyDescent="0.3">
      <c r="C6821" s="32"/>
      <c r="J6821" s="54"/>
      <c r="K6821" s="54"/>
      <c r="L6821" s="54"/>
      <c r="M6821" s="54"/>
    </row>
    <row r="6822" spans="3:13" s="343" customFormat="1" x14ac:dyDescent="0.3">
      <c r="C6822" s="32"/>
      <c r="J6822" s="54"/>
      <c r="K6822" s="54"/>
      <c r="L6822" s="54"/>
      <c r="M6822" s="54"/>
    </row>
    <row r="6823" spans="3:13" s="343" customFormat="1" x14ac:dyDescent="0.3">
      <c r="C6823" s="32"/>
      <c r="J6823" s="54"/>
      <c r="K6823" s="54"/>
      <c r="L6823" s="54"/>
      <c r="M6823" s="54"/>
    </row>
    <row r="6824" spans="3:13" s="343" customFormat="1" x14ac:dyDescent="0.3">
      <c r="C6824" s="32"/>
      <c r="J6824" s="54"/>
      <c r="K6824" s="54"/>
      <c r="L6824" s="54"/>
      <c r="M6824" s="54"/>
    </row>
    <row r="6825" spans="3:13" s="343" customFormat="1" x14ac:dyDescent="0.3">
      <c r="C6825" s="32"/>
      <c r="J6825" s="54"/>
      <c r="K6825" s="54"/>
      <c r="L6825" s="54"/>
      <c r="M6825" s="54"/>
    </row>
    <row r="6826" spans="3:13" s="343" customFormat="1" x14ac:dyDescent="0.3">
      <c r="C6826" s="32"/>
      <c r="J6826" s="54"/>
      <c r="K6826" s="54"/>
      <c r="L6826" s="54"/>
      <c r="M6826" s="54"/>
    </row>
    <row r="6827" spans="3:13" s="343" customFormat="1" x14ac:dyDescent="0.3">
      <c r="C6827" s="32"/>
      <c r="J6827" s="54"/>
      <c r="K6827" s="54"/>
      <c r="L6827" s="54"/>
      <c r="M6827" s="54"/>
    </row>
    <row r="6828" spans="3:13" s="343" customFormat="1" x14ac:dyDescent="0.3">
      <c r="C6828" s="32"/>
      <c r="J6828" s="54"/>
      <c r="K6828" s="54"/>
      <c r="L6828" s="54"/>
      <c r="M6828" s="54"/>
    </row>
    <row r="6829" spans="3:13" s="343" customFormat="1" x14ac:dyDescent="0.3">
      <c r="C6829" s="32"/>
      <c r="J6829" s="54"/>
      <c r="K6829" s="54"/>
      <c r="L6829" s="54"/>
      <c r="M6829" s="54"/>
    </row>
    <row r="6830" spans="3:13" s="343" customFormat="1" x14ac:dyDescent="0.3">
      <c r="C6830" s="32"/>
      <c r="J6830" s="54"/>
      <c r="K6830" s="54"/>
      <c r="L6830" s="54"/>
      <c r="M6830" s="54"/>
    </row>
    <row r="6831" spans="3:13" s="343" customFormat="1" x14ac:dyDescent="0.3">
      <c r="C6831" s="32"/>
      <c r="J6831" s="54"/>
      <c r="K6831" s="54"/>
      <c r="L6831" s="54"/>
      <c r="M6831" s="54"/>
    </row>
    <row r="6832" spans="3:13" s="343" customFormat="1" x14ac:dyDescent="0.3">
      <c r="C6832" s="32"/>
      <c r="J6832" s="54"/>
      <c r="K6832" s="54"/>
      <c r="L6832" s="54"/>
      <c r="M6832" s="54"/>
    </row>
    <row r="6833" spans="3:13" s="343" customFormat="1" x14ac:dyDescent="0.3">
      <c r="C6833" s="32"/>
      <c r="J6833" s="54"/>
      <c r="K6833" s="54"/>
      <c r="L6833" s="54"/>
      <c r="M6833" s="54"/>
    </row>
    <row r="6834" spans="3:13" s="343" customFormat="1" x14ac:dyDescent="0.3">
      <c r="C6834" s="32"/>
      <c r="J6834" s="54"/>
      <c r="K6834" s="54"/>
      <c r="L6834" s="54"/>
      <c r="M6834" s="54"/>
    </row>
    <row r="6835" spans="3:13" s="343" customFormat="1" x14ac:dyDescent="0.3">
      <c r="C6835" s="32"/>
      <c r="J6835" s="54"/>
      <c r="K6835" s="54"/>
      <c r="L6835" s="54"/>
      <c r="M6835" s="54"/>
    </row>
    <row r="6836" spans="3:13" s="343" customFormat="1" x14ac:dyDescent="0.3">
      <c r="C6836" s="32"/>
      <c r="J6836" s="54"/>
      <c r="K6836" s="54"/>
      <c r="L6836" s="54"/>
      <c r="M6836" s="54"/>
    </row>
    <row r="6837" spans="3:13" s="343" customFormat="1" x14ac:dyDescent="0.3">
      <c r="C6837" s="32"/>
      <c r="J6837" s="54"/>
      <c r="K6837" s="54"/>
      <c r="L6837" s="54"/>
      <c r="M6837" s="54"/>
    </row>
    <row r="6838" spans="3:13" s="343" customFormat="1" x14ac:dyDescent="0.3">
      <c r="C6838" s="32"/>
      <c r="J6838" s="54"/>
      <c r="K6838" s="54"/>
      <c r="L6838" s="54"/>
      <c r="M6838" s="54"/>
    </row>
    <row r="6839" spans="3:13" s="343" customFormat="1" x14ac:dyDescent="0.3">
      <c r="C6839" s="32"/>
      <c r="J6839" s="54"/>
      <c r="K6839" s="54"/>
      <c r="L6839" s="54"/>
      <c r="M6839" s="54"/>
    </row>
    <row r="6840" spans="3:13" s="343" customFormat="1" x14ac:dyDescent="0.3">
      <c r="C6840" s="32"/>
      <c r="J6840" s="54"/>
      <c r="K6840" s="54"/>
      <c r="L6840" s="54"/>
      <c r="M6840" s="54"/>
    </row>
    <row r="6841" spans="3:13" s="343" customFormat="1" x14ac:dyDescent="0.3">
      <c r="C6841" s="32"/>
      <c r="J6841" s="54"/>
      <c r="K6841" s="54"/>
      <c r="L6841" s="54"/>
      <c r="M6841" s="54"/>
    </row>
    <row r="6842" spans="3:13" s="343" customFormat="1" x14ac:dyDescent="0.3">
      <c r="C6842" s="32"/>
      <c r="J6842" s="54"/>
      <c r="K6842" s="54"/>
      <c r="L6842" s="54"/>
      <c r="M6842" s="54"/>
    </row>
    <row r="6843" spans="3:13" s="343" customFormat="1" x14ac:dyDescent="0.3">
      <c r="C6843" s="32"/>
      <c r="J6843" s="54"/>
      <c r="K6843" s="54"/>
      <c r="L6843" s="54"/>
      <c r="M6843" s="54"/>
    </row>
    <row r="6844" spans="3:13" s="343" customFormat="1" x14ac:dyDescent="0.3">
      <c r="C6844" s="32"/>
      <c r="J6844" s="54"/>
      <c r="K6844" s="54"/>
      <c r="L6844" s="54"/>
      <c r="M6844" s="54"/>
    </row>
    <row r="6845" spans="3:13" s="343" customFormat="1" x14ac:dyDescent="0.3">
      <c r="C6845" s="32"/>
      <c r="J6845" s="54"/>
      <c r="K6845" s="54"/>
      <c r="L6845" s="54"/>
      <c r="M6845" s="54"/>
    </row>
    <row r="6846" spans="3:13" s="343" customFormat="1" x14ac:dyDescent="0.3">
      <c r="C6846" s="32"/>
      <c r="J6846" s="54"/>
      <c r="K6846" s="54"/>
      <c r="L6846" s="54"/>
      <c r="M6846" s="54"/>
    </row>
    <row r="6847" spans="3:13" s="343" customFormat="1" x14ac:dyDescent="0.3">
      <c r="C6847" s="32"/>
      <c r="J6847" s="54"/>
      <c r="K6847" s="54"/>
      <c r="L6847" s="54"/>
      <c r="M6847" s="54"/>
    </row>
    <row r="6848" spans="3:13" s="343" customFormat="1" x14ac:dyDescent="0.3">
      <c r="C6848" s="32"/>
      <c r="J6848" s="54"/>
      <c r="K6848" s="54"/>
      <c r="L6848" s="54"/>
      <c r="M6848" s="54"/>
    </row>
    <row r="6849" spans="3:13" s="343" customFormat="1" x14ac:dyDescent="0.3">
      <c r="C6849" s="32"/>
      <c r="J6849" s="54"/>
      <c r="K6849" s="54"/>
      <c r="L6849" s="54"/>
      <c r="M6849" s="54"/>
    </row>
    <row r="6850" spans="3:13" s="343" customFormat="1" x14ac:dyDescent="0.3">
      <c r="C6850" s="32"/>
      <c r="J6850" s="54"/>
      <c r="K6850" s="54"/>
      <c r="L6850" s="54"/>
      <c r="M6850" s="54"/>
    </row>
    <row r="6851" spans="3:13" s="343" customFormat="1" x14ac:dyDescent="0.3">
      <c r="C6851" s="32"/>
      <c r="J6851" s="54"/>
      <c r="K6851" s="54"/>
      <c r="L6851" s="54"/>
      <c r="M6851" s="54"/>
    </row>
    <row r="6852" spans="3:13" s="343" customFormat="1" x14ac:dyDescent="0.3">
      <c r="C6852" s="32"/>
      <c r="J6852" s="54"/>
      <c r="K6852" s="54"/>
      <c r="L6852" s="54"/>
      <c r="M6852" s="54"/>
    </row>
    <row r="6853" spans="3:13" s="343" customFormat="1" x14ac:dyDescent="0.3">
      <c r="C6853" s="32"/>
      <c r="J6853" s="54"/>
      <c r="K6853" s="54"/>
      <c r="L6853" s="54"/>
      <c r="M6853" s="54"/>
    </row>
    <row r="6854" spans="3:13" s="343" customFormat="1" x14ac:dyDescent="0.3">
      <c r="C6854" s="32"/>
      <c r="J6854" s="54"/>
      <c r="K6854" s="54"/>
      <c r="L6854" s="54"/>
      <c r="M6854" s="54"/>
    </row>
    <row r="6855" spans="3:13" s="343" customFormat="1" x14ac:dyDescent="0.3">
      <c r="C6855" s="32"/>
      <c r="J6855" s="54"/>
      <c r="K6855" s="54"/>
      <c r="L6855" s="54"/>
      <c r="M6855" s="54"/>
    </row>
    <row r="6856" spans="3:13" s="343" customFormat="1" x14ac:dyDescent="0.3">
      <c r="C6856" s="32"/>
      <c r="J6856" s="54"/>
      <c r="K6856" s="54"/>
      <c r="L6856" s="54"/>
      <c r="M6856" s="54"/>
    </row>
    <row r="6857" spans="3:13" s="343" customFormat="1" x14ac:dyDescent="0.3">
      <c r="C6857" s="32"/>
      <c r="J6857" s="54"/>
      <c r="K6857" s="54"/>
      <c r="L6857" s="54"/>
      <c r="M6857" s="54"/>
    </row>
    <row r="6858" spans="3:13" s="343" customFormat="1" x14ac:dyDescent="0.3">
      <c r="C6858" s="32"/>
      <c r="J6858" s="54"/>
      <c r="K6858" s="54"/>
      <c r="L6858" s="54"/>
      <c r="M6858" s="54"/>
    </row>
    <row r="6859" spans="3:13" s="343" customFormat="1" x14ac:dyDescent="0.3">
      <c r="C6859" s="32"/>
      <c r="J6859" s="54"/>
      <c r="K6859" s="54"/>
      <c r="L6859" s="54"/>
      <c r="M6859" s="54"/>
    </row>
    <row r="6860" spans="3:13" s="343" customFormat="1" x14ac:dyDescent="0.3">
      <c r="C6860" s="32"/>
      <c r="J6860" s="54"/>
      <c r="K6860" s="54"/>
      <c r="L6860" s="54"/>
      <c r="M6860" s="54"/>
    </row>
    <row r="6861" spans="3:13" s="343" customFormat="1" x14ac:dyDescent="0.3">
      <c r="C6861" s="32"/>
      <c r="J6861" s="54"/>
      <c r="K6861" s="54"/>
      <c r="L6861" s="54"/>
      <c r="M6861" s="54"/>
    </row>
    <row r="6862" spans="3:13" s="343" customFormat="1" x14ac:dyDescent="0.3">
      <c r="C6862" s="32"/>
      <c r="J6862" s="54"/>
      <c r="K6862" s="54"/>
      <c r="L6862" s="54"/>
      <c r="M6862" s="54"/>
    </row>
    <row r="6863" spans="3:13" s="343" customFormat="1" x14ac:dyDescent="0.3">
      <c r="C6863" s="32"/>
      <c r="J6863" s="54"/>
      <c r="K6863" s="54"/>
      <c r="L6863" s="54"/>
      <c r="M6863" s="54"/>
    </row>
    <row r="6864" spans="3:13" s="343" customFormat="1" x14ac:dyDescent="0.3">
      <c r="C6864" s="32"/>
      <c r="J6864" s="54"/>
      <c r="K6864" s="54"/>
      <c r="L6864" s="54"/>
      <c r="M6864" s="54"/>
    </row>
    <row r="6865" spans="3:13" s="343" customFormat="1" x14ac:dyDescent="0.3">
      <c r="C6865" s="32"/>
      <c r="J6865" s="54"/>
      <c r="K6865" s="54"/>
      <c r="L6865" s="54"/>
      <c r="M6865" s="54"/>
    </row>
    <row r="6866" spans="3:13" s="343" customFormat="1" x14ac:dyDescent="0.3">
      <c r="C6866" s="32"/>
      <c r="J6866" s="54"/>
      <c r="K6866" s="54"/>
      <c r="L6866" s="54"/>
      <c r="M6866" s="54"/>
    </row>
    <row r="6867" spans="3:13" s="343" customFormat="1" x14ac:dyDescent="0.3">
      <c r="C6867" s="32"/>
      <c r="J6867" s="54"/>
      <c r="K6867" s="54"/>
      <c r="L6867" s="54"/>
      <c r="M6867" s="54"/>
    </row>
    <row r="6868" spans="3:13" s="343" customFormat="1" x14ac:dyDescent="0.3">
      <c r="C6868" s="32"/>
      <c r="J6868" s="54"/>
      <c r="K6868" s="54"/>
      <c r="L6868" s="54"/>
      <c r="M6868" s="54"/>
    </row>
    <row r="6869" spans="3:13" s="343" customFormat="1" x14ac:dyDescent="0.3">
      <c r="C6869" s="32"/>
      <c r="J6869" s="54"/>
      <c r="K6869" s="54"/>
      <c r="L6869" s="54"/>
      <c r="M6869" s="54"/>
    </row>
    <row r="6870" spans="3:13" s="343" customFormat="1" x14ac:dyDescent="0.3">
      <c r="C6870" s="32"/>
      <c r="J6870" s="54"/>
      <c r="K6870" s="54"/>
      <c r="L6870" s="54"/>
      <c r="M6870" s="54"/>
    </row>
    <row r="6871" spans="3:13" s="343" customFormat="1" x14ac:dyDescent="0.3">
      <c r="C6871" s="32"/>
      <c r="J6871" s="54"/>
      <c r="K6871" s="54"/>
      <c r="L6871" s="54"/>
      <c r="M6871" s="54"/>
    </row>
    <row r="6872" spans="3:13" s="343" customFormat="1" x14ac:dyDescent="0.3">
      <c r="C6872" s="32"/>
      <c r="J6872" s="54"/>
      <c r="K6872" s="54"/>
      <c r="L6872" s="54"/>
      <c r="M6872" s="54"/>
    </row>
    <row r="6873" spans="3:13" s="343" customFormat="1" x14ac:dyDescent="0.3">
      <c r="C6873" s="32"/>
      <c r="J6873" s="54"/>
      <c r="K6873" s="54"/>
      <c r="L6873" s="54"/>
      <c r="M6873" s="54"/>
    </row>
    <row r="6874" spans="3:13" s="343" customFormat="1" x14ac:dyDescent="0.3">
      <c r="C6874" s="32"/>
      <c r="J6874" s="54"/>
      <c r="K6874" s="54"/>
      <c r="L6874" s="54"/>
      <c r="M6874" s="54"/>
    </row>
    <row r="6875" spans="3:13" s="343" customFormat="1" x14ac:dyDescent="0.3">
      <c r="C6875" s="32"/>
      <c r="J6875" s="54"/>
      <c r="K6875" s="54"/>
      <c r="L6875" s="54"/>
      <c r="M6875" s="54"/>
    </row>
    <row r="6876" spans="3:13" s="343" customFormat="1" x14ac:dyDescent="0.3">
      <c r="C6876" s="32"/>
      <c r="J6876" s="54"/>
      <c r="K6876" s="54"/>
      <c r="L6876" s="54"/>
      <c r="M6876" s="54"/>
    </row>
    <row r="6877" spans="3:13" s="343" customFormat="1" x14ac:dyDescent="0.3">
      <c r="C6877" s="32"/>
      <c r="J6877" s="54"/>
      <c r="K6877" s="54"/>
      <c r="L6877" s="54"/>
      <c r="M6877" s="54"/>
    </row>
    <row r="6878" spans="3:13" s="343" customFormat="1" x14ac:dyDescent="0.3">
      <c r="C6878" s="32"/>
      <c r="J6878" s="54"/>
      <c r="K6878" s="54"/>
      <c r="L6878" s="54"/>
      <c r="M6878" s="54"/>
    </row>
    <row r="6879" spans="3:13" s="343" customFormat="1" x14ac:dyDescent="0.3">
      <c r="C6879" s="32"/>
      <c r="J6879" s="54"/>
      <c r="K6879" s="54"/>
      <c r="L6879" s="54"/>
      <c r="M6879" s="54"/>
    </row>
    <row r="6880" spans="3:13" s="343" customFormat="1" x14ac:dyDescent="0.3">
      <c r="C6880" s="32"/>
      <c r="J6880" s="54"/>
      <c r="K6880" s="54"/>
      <c r="L6880" s="54"/>
      <c r="M6880" s="54"/>
    </row>
    <row r="6881" spans="3:13" s="343" customFormat="1" x14ac:dyDescent="0.3">
      <c r="C6881" s="32"/>
      <c r="J6881" s="54"/>
      <c r="K6881" s="54"/>
      <c r="L6881" s="54"/>
      <c r="M6881" s="54"/>
    </row>
    <row r="6882" spans="3:13" s="343" customFormat="1" x14ac:dyDescent="0.3">
      <c r="C6882" s="32"/>
      <c r="J6882" s="54"/>
      <c r="K6882" s="54"/>
      <c r="L6882" s="54"/>
      <c r="M6882" s="54"/>
    </row>
    <row r="6883" spans="3:13" s="343" customFormat="1" x14ac:dyDescent="0.3">
      <c r="C6883" s="32"/>
      <c r="J6883" s="54"/>
      <c r="K6883" s="54"/>
      <c r="L6883" s="54"/>
      <c r="M6883" s="54"/>
    </row>
    <row r="6884" spans="3:13" s="343" customFormat="1" x14ac:dyDescent="0.3">
      <c r="C6884" s="32"/>
      <c r="J6884" s="54"/>
      <c r="K6884" s="54"/>
      <c r="L6884" s="54"/>
      <c r="M6884" s="54"/>
    </row>
    <row r="6885" spans="3:13" s="343" customFormat="1" x14ac:dyDescent="0.3">
      <c r="C6885" s="32"/>
      <c r="J6885" s="54"/>
      <c r="K6885" s="54"/>
      <c r="L6885" s="54"/>
      <c r="M6885" s="54"/>
    </row>
    <row r="6886" spans="3:13" s="343" customFormat="1" x14ac:dyDescent="0.3">
      <c r="C6886" s="32"/>
      <c r="J6886" s="54"/>
      <c r="K6886" s="54"/>
      <c r="L6886" s="54"/>
      <c r="M6886" s="54"/>
    </row>
    <row r="6887" spans="3:13" s="343" customFormat="1" x14ac:dyDescent="0.3">
      <c r="C6887" s="32"/>
      <c r="J6887" s="54"/>
      <c r="K6887" s="54"/>
      <c r="L6887" s="54"/>
      <c r="M6887" s="54"/>
    </row>
    <row r="6888" spans="3:13" s="343" customFormat="1" x14ac:dyDescent="0.3">
      <c r="C6888" s="32"/>
      <c r="J6888" s="54"/>
      <c r="K6888" s="54"/>
      <c r="L6888" s="54"/>
      <c r="M6888" s="54"/>
    </row>
    <row r="6889" spans="3:13" s="343" customFormat="1" x14ac:dyDescent="0.3">
      <c r="C6889" s="32"/>
      <c r="J6889" s="54"/>
      <c r="K6889" s="54"/>
      <c r="L6889" s="54"/>
      <c r="M6889" s="54"/>
    </row>
    <row r="6890" spans="3:13" s="343" customFormat="1" x14ac:dyDescent="0.3">
      <c r="C6890" s="32"/>
      <c r="J6890" s="54"/>
      <c r="K6890" s="54"/>
      <c r="L6890" s="54"/>
      <c r="M6890" s="54"/>
    </row>
    <row r="6891" spans="3:13" s="343" customFormat="1" x14ac:dyDescent="0.3">
      <c r="C6891" s="32"/>
      <c r="J6891" s="54"/>
      <c r="K6891" s="54"/>
      <c r="L6891" s="54"/>
      <c r="M6891" s="54"/>
    </row>
    <row r="6892" spans="3:13" s="343" customFormat="1" x14ac:dyDescent="0.3">
      <c r="C6892" s="32"/>
      <c r="J6892" s="54"/>
      <c r="K6892" s="54"/>
      <c r="L6892" s="54"/>
      <c r="M6892" s="54"/>
    </row>
    <row r="6893" spans="3:13" s="343" customFormat="1" x14ac:dyDescent="0.3">
      <c r="C6893" s="32"/>
      <c r="J6893" s="54"/>
      <c r="K6893" s="54"/>
      <c r="L6893" s="54"/>
      <c r="M6893" s="54"/>
    </row>
    <row r="6894" spans="3:13" s="343" customFormat="1" x14ac:dyDescent="0.3">
      <c r="C6894" s="32"/>
      <c r="J6894" s="54"/>
      <c r="K6894" s="54"/>
      <c r="L6894" s="54"/>
      <c r="M6894" s="54"/>
    </row>
    <row r="6895" spans="3:13" s="343" customFormat="1" x14ac:dyDescent="0.3">
      <c r="C6895" s="32"/>
      <c r="J6895" s="54"/>
      <c r="K6895" s="54"/>
      <c r="L6895" s="54"/>
      <c r="M6895" s="54"/>
    </row>
    <row r="6896" spans="3:13" s="343" customFormat="1" x14ac:dyDescent="0.3">
      <c r="C6896" s="32"/>
      <c r="J6896" s="54"/>
      <c r="K6896" s="54"/>
      <c r="L6896" s="54"/>
      <c r="M6896" s="54"/>
    </row>
    <row r="6897" spans="3:13" s="343" customFormat="1" x14ac:dyDescent="0.3">
      <c r="C6897" s="32"/>
      <c r="J6897" s="54"/>
      <c r="K6897" s="54"/>
      <c r="L6897" s="54"/>
      <c r="M6897" s="54"/>
    </row>
    <row r="6898" spans="3:13" s="343" customFormat="1" x14ac:dyDescent="0.3">
      <c r="C6898" s="32"/>
      <c r="J6898" s="54"/>
      <c r="K6898" s="54"/>
      <c r="L6898" s="54"/>
      <c r="M6898" s="54"/>
    </row>
    <row r="6899" spans="3:13" s="343" customFormat="1" x14ac:dyDescent="0.3">
      <c r="C6899" s="32"/>
      <c r="J6899" s="54"/>
      <c r="K6899" s="54"/>
      <c r="L6899" s="54"/>
      <c r="M6899" s="54"/>
    </row>
    <row r="6900" spans="3:13" s="343" customFormat="1" x14ac:dyDescent="0.3">
      <c r="C6900" s="32"/>
      <c r="J6900" s="54"/>
      <c r="K6900" s="54"/>
      <c r="L6900" s="54"/>
      <c r="M6900" s="54"/>
    </row>
    <row r="6901" spans="3:13" s="343" customFormat="1" x14ac:dyDescent="0.3">
      <c r="C6901" s="32"/>
      <c r="J6901" s="54"/>
      <c r="K6901" s="54"/>
      <c r="L6901" s="54"/>
      <c r="M6901" s="54"/>
    </row>
    <row r="6902" spans="3:13" s="343" customFormat="1" x14ac:dyDescent="0.3">
      <c r="C6902" s="32"/>
      <c r="J6902" s="54"/>
      <c r="K6902" s="54"/>
      <c r="L6902" s="54"/>
      <c r="M6902" s="54"/>
    </row>
    <row r="6903" spans="3:13" s="343" customFormat="1" x14ac:dyDescent="0.3">
      <c r="C6903" s="32"/>
      <c r="J6903" s="54"/>
      <c r="K6903" s="54"/>
      <c r="L6903" s="54"/>
      <c r="M6903" s="54"/>
    </row>
    <row r="6904" spans="3:13" s="343" customFormat="1" x14ac:dyDescent="0.3">
      <c r="C6904" s="32"/>
      <c r="J6904" s="54"/>
      <c r="K6904" s="54"/>
      <c r="L6904" s="54"/>
      <c r="M6904" s="54"/>
    </row>
    <row r="6905" spans="3:13" s="343" customFormat="1" x14ac:dyDescent="0.3">
      <c r="C6905" s="32"/>
      <c r="J6905" s="54"/>
      <c r="K6905" s="54"/>
      <c r="L6905" s="54"/>
      <c r="M6905" s="54"/>
    </row>
    <row r="6906" spans="3:13" s="343" customFormat="1" x14ac:dyDescent="0.3">
      <c r="C6906" s="32"/>
      <c r="J6906" s="54"/>
      <c r="K6906" s="54"/>
      <c r="L6906" s="54"/>
      <c r="M6906" s="54"/>
    </row>
    <row r="6907" spans="3:13" s="343" customFormat="1" x14ac:dyDescent="0.3">
      <c r="C6907" s="32"/>
      <c r="J6907" s="54"/>
      <c r="K6907" s="54"/>
      <c r="L6907" s="54"/>
      <c r="M6907" s="54"/>
    </row>
    <row r="6908" spans="3:13" s="343" customFormat="1" x14ac:dyDescent="0.3">
      <c r="C6908" s="32"/>
      <c r="J6908" s="54"/>
      <c r="K6908" s="54"/>
      <c r="L6908" s="54"/>
      <c r="M6908" s="54"/>
    </row>
    <row r="6909" spans="3:13" s="343" customFormat="1" x14ac:dyDescent="0.3">
      <c r="C6909" s="32"/>
      <c r="J6909" s="54"/>
      <c r="K6909" s="54"/>
      <c r="L6909" s="54"/>
      <c r="M6909" s="54"/>
    </row>
    <row r="6910" spans="3:13" s="343" customFormat="1" x14ac:dyDescent="0.3">
      <c r="C6910" s="32"/>
      <c r="J6910" s="54"/>
      <c r="K6910" s="54"/>
      <c r="L6910" s="54"/>
      <c r="M6910" s="54"/>
    </row>
    <row r="6911" spans="3:13" s="343" customFormat="1" x14ac:dyDescent="0.3">
      <c r="C6911" s="32"/>
      <c r="J6911" s="54"/>
      <c r="K6911" s="54"/>
      <c r="L6911" s="54"/>
      <c r="M6911" s="54"/>
    </row>
    <row r="6912" spans="3:13" s="343" customFormat="1" x14ac:dyDescent="0.3">
      <c r="C6912" s="32"/>
      <c r="J6912" s="54"/>
      <c r="K6912" s="54"/>
      <c r="L6912" s="54"/>
      <c r="M6912" s="54"/>
    </row>
    <row r="6913" spans="3:13" s="343" customFormat="1" x14ac:dyDescent="0.3">
      <c r="C6913" s="32"/>
      <c r="J6913" s="54"/>
      <c r="K6913" s="54"/>
      <c r="L6913" s="54"/>
      <c r="M6913" s="54"/>
    </row>
    <row r="6914" spans="3:13" s="343" customFormat="1" x14ac:dyDescent="0.3">
      <c r="C6914" s="32"/>
      <c r="J6914" s="54"/>
      <c r="K6914" s="54"/>
      <c r="L6914" s="54"/>
      <c r="M6914" s="54"/>
    </row>
    <row r="6915" spans="3:13" s="343" customFormat="1" x14ac:dyDescent="0.3">
      <c r="C6915" s="32"/>
      <c r="J6915" s="54"/>
      <c r="K6915" s="54"/>
      <c r="L6915" s="54"/>
      <c r="M6915" s="54"/>
    </row>
    <row r="6916" spans="3:13" s="343" customFormat="1" x14ac:dyDescent="0.3">
      <c r="C6916" s="32"/>
      <c r="J6916" s="54"/>
      <c r="K6916" s="54"/>
      <c r="L6916" s="54"/>
      <c r="M6916" s="54"/>
    </row>
    <row r="6917" spans="3:13" s="343" customFormat="1" x14ac:dyDescent="0.3">
      <c r="C6917" s="32"/>
      <c r="J6917" s="54"/>
      <c r="K6917" s="54"/>
      <c r="L6917" s="54"/>
      <c r="M6917" s="54"/>
    </row>
    <row r="6918" spans="3:13" s="343" customFormat="1" x14ac:dyDescent="0.3">
      <c r="C6918" s="32"/>
      <c r="J6918" s="54"/>
      <c r="K6918" s="54"/>
      <c r="L6918" s="54"/>
      <c r="M6918" s="54"/>
    </row>
    <row r="6919" spans="3:13" s="343" customFormat="1" x14ac:dyDescent="0.3">
      <c r="C6919" s="32"/>
      <c r="J6919" s="54"/>
      <c r="K6919" s="54"/>
      <c r="L6919" s="54"/>
      <c r="M6919" s="54"/>
    </row>
    <row r="6920" spans="3:13" s="343" customFormat="1" x14ac:dyDescent="0.3">
      <c r="C6920" s="32"/>
      <c r="J6920" s="54"/>
      <c r="K6920" s="54"/>
      <c r="L6920" s="54"/>
      <c r="M6920" s="54"/>
    </row>
    <row r="6921" spans="3:13" s="343" customFormat="1" x14ac:dyDescent="0.3">
      <c r="C6921" s="32"/>
      <c r="J6921" s="54"/>
      <c r="K6921" s="54"/>
      <c r="L6921" s="54"/>
      <c r="M6921" s="54"/>
    </row>
    <row r="6922" spans="3:13" s="343" customFormat="1" x14ac:dyDescent="0.3">
      <c r="C6922" s="32"/>
      <c r="J6922" s="54"/>
      <c r="K6922" s="54"/>
      <c r="L6922" s="54"/>
      <c r="M6922" s="54"/>
    </row>
    <row r="6923" spans="3:13" s="343" customFormat="1" x14ac:dyDescent="0.3">
      <c r="C6923" s="32"/>
      <c r="J6923" s="54"/>
      <c r="K6923" s="54"/>
      <c r="L6923" s="54"/>
      <c r="M6923" s="54"/>
    </row>
    <row r="6924" spans="3:13" s="343" customFormat="1" x14ac:dyDescent="0.3">
      <c r="C6924" s="32"/>
      <c r="J6924" s="54"/>
      <c r="K6924" s="54"/>
      <c r="L6924" s="54"/>
      <c r="M6924" s="54"/>
    </row>
    <row r="6925" spans="3:13" s="343" customFormat="1" x14ac:dyDescent="0.3">
      <c r="C6925" s="32"/>
      <c r="J6925" s="54"/>
      <c r="K6925" s="54"/>
      <c r="L6925" s="54"/>
      <c r="M6925" s="54"/>
    </row>
    <row r="6926" spans="3:13" s="343" customFormat="1" x14ac:dyDescent="0.3">
      <c r="C6926" s="32"/>
      <c r="J6926" s="54"/>
      <c r="K6926" s="54"/>
      <c r="L6926" s="54"/>
      <c r="M6926" s="54"/>
    </row>
    <row r="6927" spans="3:13" s="343" customFormat="1" x14ac:dyDescent="0.3">
      <c r="C6927" s="32"/>
      <c r="J6927" s="54"/>
      <c r="K6927" s="54"/>
      <c r="L6927" s="54"/>
      <c r="M6927" s="54"/>
    </row>
    <row r="6928" spans="3:13" s="343" customFormat="1" x14ac:dyDescent="0.3">
      <c r="C6928" s="32"/>
      <c r="J6928" s="54"/>
      <c r="K6928" s="54"/>
      <c r="L6928" s="54"/>
      <c r="M6928" s="54"/>
    </row>
    <row r="6929" spans="3:13" s="343" customFormat="1" x14ac:dyDescent="0.3">
      <c r="C6929" s="32"/>
      <c r="J6929" s="54"/>
      <c r="K6929" s="54"/>
      <c r="L6929" s="54"/>
      <c r="M6929" s="54"/>
    </row>
    <row r="6930" spans="3:13" s="343" customFormat="1" x14ac:dyDescent="0.3">
      <c r="C6930" s="32"/>
      <c r="J6930" s="54"/>
      <c r="K6930" s="54"/>
      <c r="L6930" s="54"/>
      <c r="M6930" s="54"/>
    </row>
    <row r="6931" spans="3:13" s="343" customFormat="1" x14ac:dyDescent="0.3">
      <c r="C6931" s="32"/>
      <c r="J6931" s="54"/>
      <c r="K6931" s="54"/>
      <c r="L6931" s="54"/>
      <c r="M6931" s="54"/>
    </row>
    <row r="6932" spans="3:13" s="343" customFormat="1" x14ac:dyDescent="0.3">
      <c r="C6932" s="32"/>
      <c r="J6932" s="54"/>
      <c r="K6932" s="54"/>
      <c r="L6932" s="54"/>
      <c r="M6932" s="54"/>
    </row>
    <row r="6933" spans="3:13" s="343" customFormat="1" x14ac:dyDescent="0.3">
      <c r="C6933" s="32"/>
      <c r="J6933" s="54"/>
      <c r="K6933" s="54"/>
      <c r="L6933" s="54"/>
      <c r="M6933" s="54"/>
    </row>
    <row r="6934" spans="3:13" s="343" customFormat="1" x14ac:dyDescent="0.3">
      <c r="C6934" s="32"/>
      <c r="J6934" s="54"/>
      <c r="K6934" s="54"/>
      <c r="L6934" s="54"/>
      <c r="M6934" s="54"/>
    </row>
    <row r="6935" spans="3:13" s="343" customFormat="1" x14ac:dyDescent="0.3">
      <c r="C6935" s="32"/>
      <c r="J6935" s="54"/>
      <c r="K6935" s="54"/>
      <c r="L6935" s="54"/>
      <c r="M6935" s="54"/>
    </row>
    <row r="6936" spans="3:13" s="343" customFormat="1" x14ac:dyDescent="0.3">
      <c r="C6936" s="32"/>
      <c r="J6936" s="54"/>
      <c r="K6936" s="54"/>
      <c r="L6936" s="54"/>
      <c r="M6936" s="54"/>
    </row>
    <row r="6937" spans="3:13" s="343" customFormat="1" x14ac:dyDescent="0.3">
      <c r="C6937" s="32"/>
      <c r="J6937" s="54"/>
      <c r="K6937" s="54"/>
      <c r="L6937" s="54"/>
      <c r="M6937" s="54"/>
    </row>
    <row r="6938" spans="3:13" s="343" customFormat="1" x14ac:dyDescent="0.3">
      <c r="C6938" s="32"/>
      <c r="J6938" s="54"/>
      <c r="K6938" s="54"/>
      <c r="L6938" s="54"/>
      <c r="M6938" s="54"/>
    </row>
    <row r="6939" spans="3:13" s="343" customFormat="1" x14ac:dyDescent="0.3">
      <c r="C6939" s="32"/>
      <c r="J6939" s="54"/>
      <c r="K6939" s="54"/>
      <c r="L6939" s="54"/>
      <c r="M6939" s="54"/>
    </row>
    <row r="6940" spans="3:13" s="343" customFormat="1" x14ac:dyDescent="0.3">
      <c r="C6940" s="32"/>
      <c r="J6940" s="54"/>
      <c r="K6940" s="54"/>
      <c r="L6940" s="54"/>
      <c r="M6940" s="54"/>
    </row>
    <row r="6941" spans="3:13" s="343" customFormat="1" x14ac:dyDescent="0.3">
      <c r="C6941" s="32"/>
      <c r="J6941" s="54"/>
      <c r="K6941" s="54"/>
      <c r="L6941" s="54"/>
      <c r="M6941" s="54"/>
    </row>
    <row r="6942" spans="3:13" s="343" customFormat="1" x14ac:dyDescent="0.3">
      <c r="C6942" s="32"/>
      <c r="J6942" s="54"/>
      <c r="K6942" s="54"/>
      <c r="L6942" s="54"/>
      <c r="M6942" s="54"/>
    </row>
    <row r="6943" spans="3:13" s="343" customFormat="1" x14ac:dyDescent="0.3">
      <c r="C6943" s="32"/>
      <c r="J6943" s="54"/>
      <c r="K6943" s="54"/>
      <c r="L6943" s="54"/>
      <c r="M6943" s="54"/>
    </row>
    <row r="6944" spans="3:13" s="343" customFormat="1" x14ac:dyDescent="0.3">
      <c r="C6944" s="32"/>
      <c r="J6944" s="54"/>
      <c r="K6944" s="54"/>
      <c r="L6944" s="54"/>
      <c r="M6944" s="54"/>
    </row>
    <row r="6945" spans="3:13" s="343" customFormat="1" x14ac:dyDescent="0.3">
      <c r="C6945" s="32"/>
      <c r="J6945" s="54"/>
      <c r="K6945" s="54"/>
      <c r="L6945" s="54"/>
      <c r="M6945" s="54"/>
    </row>
    <row r="6946" spans="3:13" s="343" customFormat="1" x14ac:dyDescent="0.3">
      <c r="C6946" s="32"/>
      <c r="J6946" s="54"/>
      <c r="K6946" s="54"/>
      <c r="L6946" s="54"/>
      <c r="M6946" s="54"/>
    </row>
    <row r="6947" spans="3:13" s="343" customFormat="1" x14ac:dyDescent="0.3">
      <c r="C6947" s="32"/>
      <c r="J6947" s="54"/>
      <c r="K6947" s="54"/>
      <c r="L6947" s="54"/>
      <c r="M6947" s="54"/>
    </row>
    <row r="6948" spans="3:13" s="343" customFormat="1" x14ac:dyDescent="0.3">
      <c r="C6948" s="32"/>
      <c r="J6948" s="54"/>
      <c r="K6948" s="54"/>
      <c r="L6948" s="54"/>
      <c r="M6948" s="54"/>
    </row>
    <row r="6949" spans="3:13" s="343" customFormat="1" x14ac:dyDescent="0.3">
      <c r="C6949" s="32"/>
      <c r="J6949" s="54"/>
      <c r="K6949" s="54"/>
      <c r="L6949" s="54"/>
      <c r="M6949" s="54"/>
    </row>
    <row r="6950" spans="3:13" s="343" customFormat="1" x14ac:dyDescent="0.3">
      <c r="C6950" s="32"/>
      <c r="J6950" s="54"/>
      <c r="K6950" s="54"/>
      <c r="L6950" s="54"/>
      <c r="M6950" s="54"/>
    </row>
    <row r="6951" spans="3:13" s="343" customFormat="1" x14ac:dyDescent="0.3">
      <c r="C6951" s="32"/>
      <c r="J6951" s="54"/>
      <c r="K6951" s="54"/>
      <c r="L6951" s="54"/>
      <c r="M6951" s="54"/>
    </row>
    <row r="6952" spans="3:13" s="343" customFormat="1" x14ac:dyDescent="0.3">
      <c r="C6952" s="32"/>
      <c r="J6952" s="54"/>
      <c r="K6952" s="54"/>
      <c r="L6952" s="54"/>
      <c r="M6952" s="54"/>
    </row>
    <row r="6953" spans="3:13" s="343" customFormat="1" x14ac:dyDescent="0.3">
      <c r="C6953" s="32"/>
      <c r="J6953" s="54"/>
      <c r="K6953" s="54"/>
      <c r="L6953" s="54"/>
      <c r="M6953" s="54"/>
    </row>
    <row r="6954" spans="3:13" s="343" customFormat="1" x14ac:dyDescent="0.3">
      <c r="C6954" s="32"/>
      <c r="J6954" s="54"/>
      <c r="K6954" s="54"/>
      <c r="L6954" s="54"/>
      <c r="M6954" s="54"/>
    </row>
    <row r="6955" spans="3:13" s="343" customFormat="1" x14ac:dyDescent="0.3">
      <c r="C6955" s="32"/>
      <c r="J6955" s="54"/>
      <c r="K6955" s="54"/>
      <c r="L6955" s="54"/>
      <c r="M6955" s="54"/>
    </row>
    <row r="6956" spans="3:13" s="343" customFormat="1" x14ac:dyDescent="0.3">
      <c r="C6956" s="32"/>
      <c r="J6956" s="54"/>
      <c r="K6956" s="54"/>
      <c r="L6956" s="54"/>
      <c r="M6956" s="54"/>
    </row>
    <row r="6957" spans="3:13" s="343" customFormat="1" x14ac:dyDescent="0.3">
      <c r="C6957" s="32"/>
      <c r="J6957" s="54"/>
      <c r="K6957" s="54"/>
      <c r="L6957" s="54"/>
      <c r="M6957" s="54"/>
    </row>
    <row r="6958" spans="3:13" s="343" customFormat="1" x14ac:dyDescent="0.3">
      <c r="C6958" s="32"/>
      <c r="J6958" s="54"/>
      <c r="K6958" s="54"/>
      <c r="L6958" s="54"/>
      <c r="M6958" s="54"/>
    </row>
    <row r="6959" spans="3:13" s="343" customFormat="1" x14ac:dyDescent="0.3">
      <c r="C6959" s="32"/>
      <c r="J6959" s="54"/>
      <c r="K6959" s="54"/>
      <c r="L6959" s="54"/>
      <c r="M6959" s="54"/>
    </row>
    <row r="6960" spans="3:13" s="343" customFormat="1" x14ac:dyDescent="0.3">
      <c r="C6960" s="32"/>
      <c r="J6960" s="54"/>
      <c r="K6960" s="54"/>
      <c r="L6960" s="54"/>
      <c r="M6960" s="54"/>
    </row>
    <row r="6961" spans="3:13" s="343" customFormat="1" x14ac:dyDescent="0.3">
      <c r="C6961" s="32"/>
      <c r="J6961" s="54"/>
      <c r="K6961" s="54"/>
      <c r="L6961" s="54"/>
      <c r="M6961" s="54"/>
    </row>
    <row r="6962" spans="3:13" s="343" customFormat="1" x14ac:dyDescent="0.3">
      <c r="C6962" s="32"/>
      <c r="J6962" s="54"/>
      <c r="K6962" s="54"/>
      <c r="L6962" s="54"/>
      <c r="M6962" s="54"/>
    </row>
    <row r="6963" spans="3:13" s="343" customFormat="1" x14ac:dyDescent="0.3">
      <c r="C6963" s="32"/>
      <c r="J6963" s="54"/>
      <c r="K6963" s="54"/>
      <c r="L6963" s="54"/>
      <c r="M6963" s="54"/>
    </row>
    <row r="6964" spans="3:13" s="343" customFormat="1" x14ac:dyDescent="0.3">
      <c r="C6964" s="32"/>
      <c r="J6964" s="54"/>
      <c r="K6964" s="54"/>
      <c r="L6964" s="54"/>
      <c r="M6964" s="54"/>
    </row>
    <row r="6965" spans="3:13" s="343" customFormat="1" x14ac:dyDescent="0.3">
      <c r="C6965" s="32"/>
      <c r="J6965" s="54"/>
      <c r="K6965" s="54"/>
      <c r="L6965" s="54"/>
      <c r="M6965" s="54"/>
    </row>
    <row r="6966" spans="3:13" s="343" customFormat="1" x14ac:dyDescent="0.3">
      <c r="C6966" s="32"/>
      <c r="J6966" s="54"/>
      <c r="K6966" s="54"/>
      <c r="L6966" s="54"/>
      <c r="M6966" s="54"/>
    </row>
    <row r="6967" spans="3:13" s="343" customFormat="1" x14ac:dyDescent="0.3">
      <c r="C6967" s="32"/>
      <c r="J6967" s="54"/>
      <c r="K6967" s="54"/>
      <c r="L6967" s="54"/>
      <c r="M6967" s="54"/>
    </row>
    <row r="6968" spans="3:13" s="343" customFormat="1" x14ac:dyDescent="0.3">
      <c r="C6968" s="32"/>
      <c r="J6968" s="54"/>
      <c r="K6968" s="54"/>
      <c r="L6968" s="54"/>
      <c r="M6968" s="54"/>
    </row>
    <row r="6969" spans="3:13" s="343" customFormat="1" x14ac:dyDescent="0.3">
      <c r="C6969" s="32"/>
      <c r="J6969" s="54"/>
      <c r="K6969" s="54"/>
      <c r="L6969" s="54"/>
      <c r="M6969" s="54"/>
    </row>
    <row r="6970" spans="3:13" s="343" customFormat="1" x14ac:dyDescent="0.3">
      <c r="C6970" s="32"/>
      <c r="J6970" s="54"/>
      <c r="K6970" s="54"/>
      <c r="L6970" s="54"/>
      <c r="M6970" s="54"/>
    </row>
    <row r="6971" spans="3:13" s="343" customFormat="1" x14ac:dyDescent="0.3">
      <c r="C6971" s="32"/>
      <c r="J6971" s="54"/>
      <c r="K6971" s="54"/>
      <c r="L6971" s="54"/>
      <c r="M6971" s="54"/>
    </row>
    <row r="6972" spans="3:13" s="343" customFormat="1" x14ac:dyDescent="0.3">
      <c r="C6972" s="32"/>
      <c r="J6972" s="54"/>
      <c r="K6972" s="54"/>
      <c r="L6972" s="54"/>
      <c r="M6972" s="54"/>
    </row>
    <row r="6973" spans="3:13" s="343" customFormat="1" x14ac:dyDescent="0.3">
      <c r="C6973" s="32"/>
      <c r="J6973" s="54"/>
      <c r="K6973" s="54"/>
      <c r="L6973" s="54"/>
      <c r="M6973" s="54"/>
    </row>
    <row r="6974" spans="3:13" s="343" customFormat="1" x14ac:dyDescent="0.3">
      <c r="C6974" s="32"/>
      <c r="J6974" s="54"/>
      <c r="K6974" s="54"/>
      <c r="L6974" s="54"/>
      <c r="M6974" s="54"/>
    </row>
    <row r="6975" spans="3:13" s="343" customFormat="1" x14ac:dyDescent="0.3">
      <c r="C6975" s="32"/>
      <c r="J6975" s="54"/>
      <c r="K6975" s="54"/>
      <c r="L6975" s="54"/>
      <c r="M6975" s="54"/>
    </row>
    <row r="6976" spans="3:13" s="343" customFormat="1" x14ac:dyDescent="0.3">
      <c r="C6976" s="32"/>
      <c r="J6976" s="54"/>
      <c r="K6976" s="54"/>
      <c r="L6976" s="54"/>
      <c r="M6976" s="54"/>
    </row>
    <row r="6977" spans="3:13" s="343" customFormat="1" x14ac:dyDescent="0.3">
      <c r="C6977" s="32"/>
      <c r="J6977" s="54"/>
      <c r="K6977" s="54"/>
      <c r="L6977" s="54"/>
      <c r="M6977" s="54"/>
    </row>
    <row r="6978" spans="3:13" s="343" customFormat="1" x14ac:dyDescent="0.3">
      <c r="C6978" s="32"/>
      <c r="J6978" s="54"/>
      <c r="K6978" s="54"/>
      <c r="L6978" s="54"/>
      <c r="M6978" s="54"/>
    </row>
    <row r="6979" spans="3:13" s="343" customFormat="1" x14ac:dyDescent="0.3">
      <c r="C6979" s="32"/>
      <c r="J6979" s="54"/>
      <c r="K6979" s="54"/>
      <c r="L6979" s="54"/>
      <c r="M6979" s="54"/>
    </row>
    <row r="6980" spans="3:13" s="343" customFormat="1" x14ac:dyDescent="0.3">
      <c r="C6980" s="32"/>
      <c r="J6980" s="54"/>
      <c r="K6980" s="54"/>
      <c r="L6980" s="54"/>
      <c r="M6980" s="54"/>
    </row>
    <row r="6981" spans="3:13" s="343" customFormat="1" x14ac:dyDescent="0.3">
      <c r="C6981" s="32"/>
      <c r="J6981" s="54"/>
      <c r="K6981" s="54"/>
      <c r="L6981" s="54"/>
      <c r="M6981" s="54"/>
    </row>
    <row r="6982" spans="3:13" s="343" customFormat="1" x14ac:dyDescent="0.3">
      <c r="C6982" s="32"/>
      <c r="J6982" s="54"/>
      <c r="K6982" s="54"/>
      <c r="L6982" s="54"/>
      <c r="M6982" s="54"/>
    </row>
    <row r="6983" spans="3:13" s="343" customFormat="1" x14ac:dyDescent="0.3">
      <c r="C6983" s="32"/>
      <c r="J6983" s="54"/>
      <c r="K6983" s="54"/>
      <c r="L6983" s="54"/>
      <c r="M6983" s="54"/>
    </row>
    <row r="6984" spans="3:13" s="343" customFormat="1" x14ac:dyDescent="0.3">
      <c r="C6984" s="32"/>
      <c r="J6984" s="54"/>
      <c r="K6984" s="54"/>
      <c r="L6984" s="54"/>
      <c r="M6984" s="54"/>
    </row>
    <row r="6985" spans="3:13" s="343" customFormat="1" x14ac:dyDescent="0.3">
      <c r="C6985" s="32"/>
      <c r="J6985" s="54"/>
      <c r="K6985" s="54"/>
      <c r="L6985" s="54"/>
      <c r="M6985" s="54"/>
    </row>
    <row r="6986" spans="3:13" s="343" customFormat="1" x14ac:dyDescent="0.3">
      <c r="C6986" s="32"/>
      <c r="J6986" s="54"/>
      <c r="K6986" s="54"/>
      <c r="L6986" s="54"/>
      <c r="M6986" s="54"/>
    </row>
    <row r="6987" spans="3:13" s="343" customFormat="1" x14ac:dyDescent="0.3">
      <c r="C6987" s="32"/>
      <c r="J6987" s="54"/>
      <c r="K6987" s="54"/>
      <c r="L6987" s="54"/>
      <c r="M6987" s="54"/>
    </row>
    <row r="6988" spans="3:13" s="343" customFormat="1" x14ac:dyDescent="0.3">
      <c r="C6988" s="32"/>
      <c r="J6988" s="54"/>
      <c r="K6988" s="54"/>
      <c r="L6988" s="54"/>
      <c r="M6988" s="54"/>
    </row>
    <row r="6989" spans="3:13" s="343" customFormat="1" x14ac:dyDescent="0.3">
      <c r="C6989" s="32"/>
      <c r="J6989" s="54"/>
      <c r="K6989" s="54"/>
      <c r="L6989" s="54"/>
      <c r="M6989" s="54"/>
    </row>
    <row r="6990" spans="3:13" s="343" customFormat="1" x14ac:dyDescent="0.3">
      <c r="C6990" s="32"/>
      <c r="J6990" s="54"/>
      <c r="K6990" s="54"/>
      <c r="L6990" s="54"/>
      <c r="M6990" s="54"/>
    </row>
    <row r="6991" spans="3:13" s="343" customFormat="1" x14ac:dyDescent="0.3">
      <c r="C6991" s="32"/>
      <c r="J6991" s="54"/>
      <c r="K6991" s="54"/>
      <c r="L6991" s="54"/>
      <c r="M6991" s="54"/>
    </row>
    <row r="6992" spans="3:13" s="343" customFormat="1" x14ac:dyDescent="0.3">
      <c r="C6992" s="32"/>
      <c r="J6992" s="54"/>
      <c r="K6992" s="54"/>
      <c r="L6992" s="54"/>
      <c r="M6992" s="54"/>
    </row>
    <row r="6993" spans="3:13" s="343" customFormat="1" x14ac:dyDescent="0.3">
      <c r="C6993" s="32"/>
      <c r="J6993" s="54"/>
      <c r="K6993" s="54"/>
      <c r="L6993" s="54"/>
      <c r="M6993" s="54"/>
    </row>
    <row r="6994" spans="3:13" s="343" customFormat="1" x14ac:dyDescent="0.3">
      <c r="C6994" s="32"/>
      <c r="J6994" s="54"/>
      <c r="K6994" s="54"/>
      <c r="L6994" s="54"/>
      <c r="M6994" s="54"/>
    </row>
    <row r="6995" spans="3:13" s="343" customFormat="1" x14ac:dyDescent="0.3">
      <c r="C6995" s="32"/>
      <c r="J6995" s="54"/>
      <c r="K6995" s="54"/>
      <c r="L6995" s="54"/>
      <c r="M6995" s="54"/>
    </row>
    <row r="6996" spans="3:13" s="343" customFormat="1" x14ac:dyDescent="0.3">
      <c r="C6996" s="32"/>
      <c r="J6996" s="54"/>
      <c r="K6996" s="54"/>
      <c r="L6996" s="54"/>
      <c r="M6996" s="54"/>
    </row>
    <row r="6997" spans="3:13" s="343" customFormat="1" x14ac:dyDescent="0.3">
      <c r="C6997" s="32"/>
      <c r="J6997" s="54"/>
      <c r="K6997" s="54"/>
      <c r="L6997" s="54"/>
      <c r="M6997" s="54"/>
    </row>
    <row r="6998" spans="3:13" s="343" customFormat="1" x14ac:dyDescent="0.3">
      <c r="C6998" s="32"/>
      <c r="J6998" s="54"/>
      <c r="K6998" s="54"/>
      <c r="L6998" s="54"/>
      <c r="M6998" s="54"/>
    </row>
    <row r="6999" spans="3:13" s="343" customFormat="1" x14ac:dyDescent="0.3">
      <c r="C6999" s="32"/>
      <c r="J6999" s="54"/>
      <c r="K6999" s="54"/>
      <c r="L6999" s="54"/>
      <c r="M6999" s="54"/>
    </row>
    <row r="7000" spans="3:13" s="343" customFormat="1" x14ac:dyDescent="0.3">
      <c r="C7000" s="32"/>
      <c r="J7000" s="54"/>
      <c r="K7000" s="54"/>
      <c r="L7000" s="54"/>
      <c r="M7000" s="54"/>
    </row>
    <row r="7001" spans="3:13" s="343" customFormat="1" x14ac:dyDescent="0.3">
      <c r="C7001" s="32"/>
      <c r="J7001" s="54"/>
      <c r="K7001" s="54"/>
      <c r="L7001" s="54"/>
      <c r="M7001" s="54"/>
    </row>
    <row r="7002" spans="3:13" s="343" customFormat="1" x14ac:dyDescent="0.3">
      <c r="C7002" s="32"/>
      <c r="J7002" s="54"/>
      <c r="K7002" s="54"/>
      <c r="L7002" s="54"/>
      <c r="M7002" s="54"/>
    </row>
    <row r="7003" spans="3:13" s="343" customFormat="1" x14ac:dyDescent="0.3">
      <c r="C7003" s="32"/>
      <c r="J7003" s="54"/>
      <c r="K7003" s="54"/>
      <c r="L7003" s="54"/>
      <c r="M7003" s="54"/>
    </row>
    <row r="7004" spans="3:13" s="343" customFormat="1" x14ac:dyDescent="0.3">
      <c r="C7004" s="32"/>
      <c r="J7004" s="54"/>
      <c r="K7004" s="54"/>
      <c r="L7004" s="54"/>
      <c r="M7004" s="54"/>
    </row>
    <row r="7005" spans="3:13" s="343" customFormat="1" x14ac:dyDescent="0.3">
      <c r="C7005" s="32"/>
      <c r="J7005" s="54"/>
      <c r="K7005" s="54"/>
      <c r="L7005" s="54"/>
      <c r="M7005" s="54"/>
    </row>
    <row r="7006" spans="3:13" s="343" customFormat="1" x14ac:dyDescent="0.3">
      <c r="C7006" s="32"/>
      <c r="J7006" s="54"/>
      <c r="K7006" s="54"/>
      <c r="L7006" s="54"/>
      <c r="M7006" s="54"/>
    </row>
    <row r="7007" spans="3:13" s="343" customFormat="1" x14ac:dyDescent="0.3">
      <c r="C7007" s="32"/>
      <c r="J7007" s="54"/>
      <c r="K7007" s="54"/>
      <c r="L7007" s="54"/>
      <c r="M7007" s="54"/>
    </row>
    <row r="7008" spans="3:13" s="343" customFormat="1" x14ac:dyDescent="0.3">
      <c r="C7008" s="32"/>
      <c r="J7008" s="54"/>
      <c r="K7008" s="54"/>
      <c r="L7008" s="54"/>
      <c r="M7008" s="54"/>
    </row>
    <row r="7009" spans="3:13" s="343" customFormat="1" x14ac:dyDescent="0.3">
      <c r="C7009" s="32"/>
      <c r="J7009" s="54"/>
      <c r="K7009" s="54"/>
      <c r="L7009" s="54"/>
      <c r="M7009" s="54"/>
    </row>
    <row r="7010" spans="3:13" s="343" customFormat="1" x14ac:dyDescent="0.3">
      <c r="C7010" s="32"/>
      <c r="J7010" s="54"/>
      <c r="K7010" s="54"/>
      <c r="L7010" s="54"/>
      <c r="M7010" s="54"/>
    </row>
    <row r="7011" spans="3:13" s="343" customFormat="1" x14ac:dyDescent="0.3">
      <c r="C7011" s="32"/>
      <c r="J7011" s="54"/>
      <c r="K7011" s="54"/>
      <c r="L7011" s="54"/>
      <c r="M7011" s="54"/>
    </row>
    <row r="7012" spans="3:13" s="343" customFormat="1" x14ac:dyDescent="0.3">
      <c r="C7012" s="32"/>
      <c r="J7012" s="54"/>
      <c r="K7012" s="54"/>
      <c r="L7012" s="54"/>
      <c r="M7012" s="54"/>
    </row>
    <row r="7013" spans="3:13" s="343" customFormat="1" x14ac:dyDescent="0.3">
      <c r="C7013" s="32"/>
      <c r="J7013" s="54"/>
      <c r="K7013" s="54"/>
      <c r="L7013" s="54"/>
      <c r="M7013" s="54"/>
    </row>
    <row r="7014" spans="3:13" s="343" customFormat="1" x14ac:dyDescent="0.3">
      <c r="C7014" s="32"/>
      <c r="J7014" s="54"/>
      <c r="K7014" s="54"/>
      <c r="L7014" s="54"/>
      <c r="M7014" s="54"/>
    </row>
    <row r="7015" spans="3:13" s="343" customFormat="1" x14ac:dyDescent="0.3">
      <c r="C7015" s="32"/>
      <c r="J7015" s="54"/>
      <c r="K7015" s="54"/>
      <c r="L7015" s="54"/>
      <c r="M7015" s="54"/>
    </row>
    <row r="7016" spans="3:13" s="343" customFormat="1" x14ac:dyDescent="0.3">
      <c r="C7016" s="32"/>
      <c r="J7016" s="54"/>
      <c r="K7016" s="54"/>
      <c r="L7016" s="54"/>
      <c r="M7016" s="54"/>
    </row>
    <row r="7017" spans="3:13" s="343" customFormat="1" x14ac:dyDescent="0.3">
      <c r="C7017" s="32"/>
      <c r="J7017" s="54"/>
      <c r="K7017" s="54"/>
      <c r="L7017" s="54"/>
      <c r="M7017" s="54"/>
    </row>
    <row r="7018" spans="3:13" s="343" customFormat="1" x14ac:dyDescent="0.3">
      <c r="C7018" s="32"/>
      <c r="J7018" s="54"/>
      <c r="K7018" s="54"/>
      <c r="L7018" s="54"/>
      <c r="M7018" s="54"/>
    </row>
    <row r="7019" spans="3:13" s="343" customFormat="1" x14ac:dyDescent="0.3">
      <c r="C7019" s="32"/>
      <c r="J7019" s="54"/>
      <c r="K7019" s="54"/>
      <c r="L7019" s="54"/>
      <c r="M7019" s="54"/>
    </row>
    <row r="7020" spans="3:13" s="343" customFormat="1" x14ac:dyDescent="0.3">
      <c r="C7020" s="32"/>
      <c r="J7020" s="54"/>
      <c r="K7020" s="54"/>
      <c r="L7020" s="54"/>
      <c r="M7020" s="54"/>
    </row>
    <row r="7021" spans="3:13" s="343" customFormat="1" x14ac:dyDescent="0.3">
      <c r="C7021" s="32"/>
      <c r="J7021" s="54"/>
      <c r="K7021" s="54"/>
      <c r="L7021" s="54"/>
      <c r="M7021" s="54"/>
    </row>
    <row r="7022" spans="3:13" s="343" customFormat="1" x14ac:dyDescent="0.3">
      <c r="C7022" s="32"/>
      <c r="J7022" s="54"/>
      <c r="K7022" s="54"/>
      <c r="L7022" s="54"/>
      <c r="M7022" s="54"/>
    </row>
    <row r="7023" spans="3:13" s="343" customFormat="1" x14ac:dyDescent="0.3">
      <c r="C7023" s="32"/>
      <c r="J7023" s="54"/>
      <c r="K7023" s="54"/>
      <c r="L7023" s="54"/>
      <c r="M7023" s="54"/>
    </row>
    <row r="7024" spans="3:13" s="343" customFormat="1" x14ac:dyDescent="0.3">
      <c r="C7024" s="32"/>
      <c r="J7024" s="54"/>
      <c r="K7024" s="54"/>
      <c r="L7024" s="54"/>
      <c r="M7024" s="54"/>
    </row>
    <row r="7025" spans="3:13" s="343" customFormat="1" x14ac:dyDescent="0.3">
      <c r="C7025" s="32"/>
      <c r="J7025" s="54"/>
      <c r="K7025" s="54"/>
      <c r="L7025" s="54"/>
      <c r="M7025" s="54"/>
    </row>
    <row r="7026" spans="3:13" s="343" customFormat="1" x14ac:dyDescent="0.3">
      <c r="C7026" s="32"/>
      <c r="J7026" s="54"/>
      <c r="K7026" s="54"/>
      <c r="L7026" s="54"/>
      <c r="M7026" s="54"/>
    </row>
    <row r="7027" spans="3:13" s="343" customFormat="1" x14ac:dyDescent="0.3">
      <c r="C7027" s="32"/>
      <c r="J7027" s="54"/>
      <c r="K7027" s="54"/>
      <c r="L7027" s="54"/>
      <c r="M7027" s="54"/>
    </row>
    <row r="7028" spans="3:13" s="343" customFormat="1" x14ac:dyDescent="0.3">
      <c r="C7028" s="32"/>
      <c r="J7028" s="54"/>
      <c r="K7028" s="54"/>
      <c r="L7028" s="54"/>
      <c r="M7028" s="54"/>
    </row>
    <row r="7029" spans="3:13" s="343" customFormat="1" x14ac:dyDescent="0.3">
      <c r="C7029" s="32"/>
      <c r="J7029" s="54"/>
      <c r="K7029" s="54"/>
      <c r="L7029" s="54"/>
      <c r="M7029" s="54"/>
    </row>
    <row r="7030" spans="3:13" s="343" customFormat="1" x14ac:dyDescent="0.3">
      <c r="C7030" s="32"/>
      <c r="J7030" s="54"/>
      <c r="K7030" s="54"/>
      <c r="L7030" s="54"/>
      <c r="M7030" s="54"/>
    </row>
    <row r="7031" spans="3:13" s="343" customFormat="1" x14ac:dyDescent="0.3">
      <c r="C7031" s="32"/>
      <c r="J7031" s="54"/>
      <c r="K7031" s="54"/>
      <c r="L7031" s="54"/>
      <c r="M7031" s="54"/>
    </row>
    <row r="7032" spans="3:13" s="343" customFormat="1" x14ac:dyDescent="0.3">
      <c r="C7032" s="32"/>
      <c r="J7032" s="54"/>
      <c r="K7032" s="54"/>
      <c r="L7032" s="54"/>
      <c r="M7032" s="54"/>
    </row>
    <row r="7033" spans="3:13" s="343" customFormat="1" x14ac:dyDescent="0.3">
      <c r="C7033" s="32"/>
      <c r="J7033" s="54"/>
      <c r="K7033" s="54"/>
      <c r="L7033" s="54"/>
      <c r="M7033" s="54"/>
    </row>
    <row r="7034" spans="3:13" s="343" customFormat="1" x14ac:dyDescent="0.3">
      <c r="C7034" s="32"/>
      <c r="J7034" s="54"/>
      <c r="K7034" s="54"/>
      <c r="L7034" s="54"/>
      <c r="M7034" s="54"/>
    </row>
    <row r="7035" spans="3:13" s="343" customFormat="1" x14ac:dyDescent="0.3">
      <c r="C7035" s="32"/>
      <c r="J7035" s="54"/>
      <c r="K7035" s="54"/>
      <c r="L7035" s="54"/>
      <c r="M7035" s="54"/>
    </row>
    <row r="7036" spans="3:13" s="343" customFormat="1" x14ac:dyDescent="0.3">
      <c r="C7036" s="32"/>
      <c r="J7036" s="54"/>
      <c r="K7036" s="54"/>
      <c r="L7036" s="54"/>
      <c r="M7036" s="54"/>
    </row>
    <row r="7037" spans="3:13" s="343" customFormat="1" x14ac:dyDescent="0.3">
      <c r="C7037" s="32"/>
      <c r="J7037" s="54"/>
      <c r="K7037" s="54"/>
      <c r="L7037" s="54"/>
      <c r="M7037" s="54"/>
    </row>
    <row r="7038" spans="3:13" s="343" customFormat="1" x14ac:dyDescent="0.3">
      <c r="C7038" s="32"/>
      <c r="J7038" s="54"/>
      <c r="K7038" s="54"/>
      <c r="L7038" s="54"/>
      <c r="M7038" s="54"/>
    </row>
    <row r="7039" spans="3:13" s="343" customFormat="1" x14ac:dyDescent="0.3">
      <c r="C7039" s="32"/>
      <c r="J7039" s="54"/>
      <c r="K7039" s="54"/>
      <c r="L7039" s="54"/>
      <c r="M7039" s="54"/>
    </row>
    <row r="7040" spans="3:13" s="343" customFormat="1" x14ac:dyDescent="0.3">
      <c r="C7040" s="32"/>
      <c r="J7040" s="54"/>
      <c r="K7040" s="54"/>
      <c r="L7040" s="54"/>
      <c r="M7040" s="54"/>
    </row>
    <row r="7041" spans="3:13" s="343" customFormat="1" x14ac:dyDescent="0.3">
      <c r="C7041" s="32"/>
      <c r="J7041" s="54"/>
      <c r="K7041" s="54"/>
      <c r="L7041" s="54"/>
      <c r="M7041" s="54"/>
    </row>
    <row r="7042" spans="3:13" s="343" customFormat="1" x14ac:dyDescent="0.3">
      <c r="C7042" s="32"/>
      <c r="J7042" s="54"/>
      <c r="K7042" s="54"/>
      <c r="L7042" s="54"/>
      <c r="M7042" s="54"/>
    </row>
    <row r="7043" spans="3:13" s="343" customFormat="1" x14ac:dyDescent="0.3">
      <c r="C7043" s="32"/>
      <c r="J7043" s="54"/>
      <c r="K7043" s="54"/>
      <c r="L7043" s="54"/>
      <c r="M7043" s="54"/>
    </row>
    <row r="7044" spans="3:13" s="343" customFormat="1" x14ac:dyDescent="0.3">
      <c r="C7044" s="32"/>
      <c r="J7044" s="54"/>
      <c r="K7044" s="54"/>
      <c r="L7044" s="54"/>
      <c r="M7044" s="54"/>
    </row>
    <row r="7045" spans="3:13" s="343" customFormat="1" x14ac:dyDescent="0.3">
      <c r="C7045" s="32"/>
      <c r="J7045" s="54"/>
      <c r="K7045" s="54"/>
      <c r="L7045" s="54"/>
      <c r="M7045" s="54"/>
    </row>
    <row r="7046" spans="3:13" s="343" customFormat="1" x14ac:dyDescent="0.3">
      <c r="C7046" s="32"/>
      <c r="J7046" s="54"/>
      <c r="K7046" s="54"/>
      <c r="L7046" s="54"/>
      <c r="M7046" s="54"/>
    </row>
    <row r="7047" spans="3:13" s="343" customFormat="1" x14ac:dyDescent="0.3">
      <c r="C7047" s="32"/>
      <c r="J7047" s="54"/>
      <c r="K7047" s="54"/>
      <c r="L7047" s="54"/>
      <c r="M7047" s="54"/>
    </row>
    <row r="7048" spans="3:13" s="343" customFormat="1" x14ac:dyDescent="0.3">
      <c r="C7048" s="32"/>
      <c r="J7048" s="54"/>
      <c r="K7048" s="54"/>
      <c r="L7048" s="54"/>
      <c r="M7048" s="54"/>
    </row>
    <row r="7049" spans="3:13" s="343" customFormat="1" x14ac:dyDescent="0.3">
      <c r="C7049" s="32"/>
      <c r="J7049" s="54"/>
      <c r="K7049" s="54"/>
      <c r="L7049" s="54"/>
      <c r="M7049" s="54"/>
    </row>
    <row r="7050" spans="3:13" s="343" customFormat="1" x14ac:dyDescent="0.3">
      <c r="C7050" s="32"/>
      <c r="J7050" s="54"/>
      <c r="K7050" s="54"/>
      <c r="L7050" s="54"/>
      <c r="M7050" s="54"/>
    </row>
    <row r="7051" spans="3:13" s="343" customFormat="1" x14ac:dyDescent="0.3">
      <c r="C7051" s="32"/>
      <c r="J7051" s="54"/>
      <c r="K7051" s="54"/>
      <c r="L7051" s="54"/>
      <c r="M7051" s="54"/>
    </row>
    <row r="7052" spans="3:13" s="343" customFormat="1" x14ac:dyDescent="0.3">
      <c r="C7052" s="32"/>
      <c r="J7052" s="54"/>
      <c r="K7052" s="54"/>
      <c r="L7052" s="54"/>
      <c r="M7052" s="54"/>
    </row>
    <row r="7053" spans="3:13" s="343" customFormat="1" x14ac:dyDescent="0.3">
      <c r="C7053" s="32"/>
      <c r="J7053" s="54"/>
      <c r="K7053" s="54"/>
      <c r="L7053" s="54"/>
      <c r="M7053" s="54"/>
    </row>
    <row r="7054" spans="3:13" s="343" customFormat="1" x14ac:dyDescent="0.3">
      <c r="C7054" s="32"/>
      <c r="J7054" s="54"/>
      <c r="K7054" s="54"/>
      <c r="L7054" s="54"/>
      <c r="M7054" s="54"/>
    </row>
    <row r="7055" spans="3:13" s="343" customFormat="1" x14ac:dyDescent="0.3">
      <c r="C7055" s="32"/>
      <c r="J7055" s="54"/>
      <c r="K7055" s="54"/>
      <c r="L7055" s="54"/>
      <c r="M7055" s="54"/>
    </row>
    <row r="7056" spans="3:13" s="343" customFormat="1" x14ac:dyDescent="0.3">
      <c r="C7056" s="32"/>
      <c r="J7056" s="54"/>
      <c r="K7056" s="54"/>
      <c r="L7056" s="54"/>
      <c r="M7056" s="54"/>
    </row>
    <row r="7057" spans="3:13" s="343" customFormat="1" x14ac:dyDescent="0.3">
      <c r="C7057" s="32"/>
      <c r="J7057" s="54"/>
      <c r="K7057" s="54"/>
      <c r="L7057" s="54"/>
      <c r="M7057" s="54"/>
    </row>
    <row r="7058" spans="3:13" s="343" customFormat="1" x14ac:dyDescent="0.3">
      <c r="C7058" s="32"/>
      <c r="J7058" s="54"/>
      <c r="K7058" s="54"/>
      <c r="L7058" s="54"/>
      <c r="M7058" s="54"/>
    </row>
    <row r="7059" spans="3:13" s="343" customFormat="1" x14ac:dyDescent="0.3">
      <c r="C7059" s="32"/>
      <c r="J7059" s="54"/>
      <c r="K7059" s="54"/>
      <c r="L7059" s="54"/>
      <c r="M7059" s="54"/>
    </row>
    <row r="7060" spans="3:13" s="343" customFormat="1" x14ac:dyDescent="0.3">
      <c r="C7060" s="32"/>
      <c r="J7060" s="54"/>
      <c r="K7060" s="54"/>
      <c r="L7060" s="54"/>
      <c r="M7060" s="54"/>
    </row>
    <row r="7061" spans="3:13" s="343" customFormat="1" x14ac:dyDescent="0.3">
      <c r="C7061" s="32"/>
      <c r="J7061" s="54"/>
      <c r="K7061" s="54"/>
      <c r="L7061" s="54"/>
      <c r="M7061" s="54"/>
    </row>
    <row r="7062" spans="3:13" s="343" customFormat="1" x14ac:dyDescent="0.3">
      <c r="C7062" s="32"/>
      <c r="J7062" s="54"/>
      <c r="K7062" s="54"/>
      <c r="L7062" s="54"/>
      <c r="M7062" s="54"/>
    </row>
    <row r="7063" spans="3:13" s="343" customFormat="1" x14ac:dyDescent="0.3">
      <c r="C7063" s="32"/>
      <c r="J7063" s="54"/>
      <c r="K7063" s="54"/>
      <c r="L7063" s="54"/>
      <c r="M7063" s="54"/>
    </row>
    <row r="7064" spans="3:13" s="343" customFormat="1" x14ac:dyDescent="0.3">
      <c r="C7064" s="32"/>
      <c r="J7064" s="54"/>
      <c r="K7064" s="54"/>
      <c r="L7064" s="54"/>
      <c r="M7064" s="54"/>
    </row>
    <row r="7065" spans="3:13" s="343" customFormat="1" x14ac:dyDescent="0.3">
      <c r="C7065" s="32"/>
      <c r="J7065" s="54"/>
      <c r="K7065" s="54"/>
      <c r="L7065" s="54"/>
      <c r="M7065" s="54"/>
    </row>
    <row r="7066" spans="3:13" s="343" customFormat="1" x14ac:dyDescent="0.3">
      <c r="C7066" s="32"/>
      <c r="J7066" s="54"/>
      <c r="K7066" s="54"/>
      <c r="L7066" s="54"/>
      <c r="M7066" s="54"/>
    </row>
    <row r="7067" spans="3:13" s="343" customFormat="1" x14ac:dyDescent="0.3">
      <c r="C7067" s="32"/>
      <c r="J7067" s="54"/>
      <c r="K7067" s="54"/>
      <c r="L7067" s="54"/>
      <c r="M7067" s="54"/>
    </row>
    <row r="7068" spans="3:13" s="343" customFormat="1" x14ac:dyDescent="0.3">
      <c r="C7068" s="32"/>
      <c r="J7068" s="54"/>
      <c r="K7068" s="54"/>
      <c r="L7068" s="54"/>
      <c r="M7068" s="54"/>
    </row>
    <row r="7069" spans="3:13" s="343" customFormat="1" x14ac:dyDescent="0.3">
      <c r="C7069" s="32"/>
      <c r="J7069" s="54"/>
      <c r="K7069" s="54"/>
      <c r="L7069" s="54"/>
      <c r="M7069" s="54"/>
    </row>
    <row r="7070" spans="3:13" s="343" customFormat="1" x14ac:dyDescent="0.3">
      <c r="C7070" s="32"/>
      <c r="J7070" s="54"/>
      <c r="K7070" s="54"/>
      <c r="L7070" s="54"/>
      <c r="M7070" s="54"/>
    </row>
    <row r="7071" spans="3:13" s="343" customFormat="1" x14ac:dyDescent="0.3">
      <c r="C7071" s="32"/>
      <c r="J7071" s="54"/>
      <c r="K7071" s="54"/>
      <c r="L7071" s="54"/>
      <c r="M7071" s="54"/>
    </row>
    <row r="7072" spans="3:13" s="343" customFormat="1" x14ac:dyDescent="0.3">
      <c r="C7072" s="32"/>
      <c r="J7072" s="54"/>
      <c r="K7072" s="54"/>
      <c r="L7072" s="54"/>
      <c r="M7072" s="54"/>
    </row>
    <row r="7073" spans="3:13" s="343" customFormat="1" x14ac:dyDescent="0.3">
      <c r="C7073" s="32"/>
      <c r="J7073" s="54"/>
      <c r="K7073" s="54"/>
      <c r="L7073" s="54"/>
      <c r="M7073" s="54"/>
    </row>
    <row r="7074" spans="3:13" s="343" customFormat="1" x14ac:dyDescent="0.3">
      <c r="C7074" s="32"/>
      <c r="J7074" s="54"/>
      <c r="K7074" s="54"/>
      <c r="L7074" s="54"/>
      <c r="M7074" s="54"/>
    </row>
    <row r="7075" spans="3:13" s="343" customFormat="1" x14ac:dyDescent="0.3">
      <c r="C7075" s="32"/>
      <c r="J7075" s="54"/>
      <c r="K7075" s="54"/>
      <c r="L7075" s="54"/>
      <c r="M7075" s="54"/>
    </row>
    <row r="7076" spans="3:13" s="343" customFormat="1" x14ac:dyDescent="0.3">
      <c r="C7076" s="32"/>
      <c r="J7076" s="54"/>
      <c r="K7076" s="54"/>
      <c r="L7076" s="54"/>
      <c r="M7076" s="54"/>
    </row>
    <row r="7077" spans="3:13" s="343" customFormat="1" x14ac:dyDescent="0.3">
      <c r="C7077" s="32"/>
      <c r="J7077" s="54"/>
      <c r="K7077" s="54"/>
      <c r="L7077" s="54"/>
      <c r="M7077" s="54"/>
    </row>
    <row r="7078" spans="3:13" s="343" customFormat="1" x14ac:dyDescent="0.3">
      <c r="C7078" s="32"/>
      <c r="J7078" s="54"/>
      <c r="K7078" s="54"/>
      <c r="L7078" s="54"/>
      <c r="M7078" s="54"/>
    </row>
    <row r="7079" spans="3:13" s="343" customFormat="1" x14ac:dyDescent="0.3">
      <c r="C7079" s="32"/>
      <c r="J7079" s="54"/>
      <c r="K7079" s="54"/>
      <c r="L7079" s="54"/>
      <c r="M7079" s="54"/>
    </row>
    <row r="7080" spans="3:13" s="343" customFormat="1" x14ac:dyDescent="0.3">
      <c r="C7080" s="32"/>
      <c r="J7080" s="54"/>
      <c r="K7080" s="54"/>
      <c r="L7080" s="54"/>
      <c r="M7080" s="54"/>
    </row>
    <row r="7081" spans="3:13" s="343" customFormat="1" x14ac:dyDescent="0.3">
      <c r="C7081" s="32"/>
      <c r="J7081" s="54"/>
      <c r="K7081" s="54"/>
      <c r="L7081" s="54"/>
      <c r="M7081" s="54"/>
    </row>
    <row r="7082" spans="3:13" s="343" customFormat="1" x14ac:dyDescent="0.3">
      <c r="C7082" s="32"/>
      <c r="J7082" s="54"/>
      <c r="K7082" s="54"/>
      <c r="L7082" s="54"/>
      <c r="M7082" s="54"/>
    </row>
    <row r="7083" spans="3:13" s="343" customFormat="1" x14ac:dyDescent="0.3">
      <c r="C7083" s="32"/>
      <c r="J7083" s="54"/>
      <c r="K7083" s="54"/>
      <c r="L7083" s="54"/>
      <c r="M7083" s="54"/>
    </row>
    <row r="7084" spans="3:13" s="343" customFormat="1" x14ac:dyDescent="0.3">
      <c r="C7084" s="32"/>
      <c r="J7084" s="54"/>
      <c r="K7084" s="54"/>
      <c r="L7084" s="54"/>
      <c r="M7084" s="54"/>
    </row>
    <row r="7085" spans="3:13" s="343" customFormat="1" x14ac:dyDescent="0.3">
      <c r="C7085" s="32"/>
      <c r="J7085" s="54"/>
      <c r="K7085" s="54"/>
      <c r="L7085" s="54"/>
      <c r="M7085" s="54"/>
    </row>
    <row r="7086" spans="3:13" s="343" customFormat="1" x14ac:dyDescent="0.3">
      <c r="C7086" s="32"/>
      <c r="J7086" s="54"/>
      <c r="K7086" s="54"/>
      <c r="L7086" s="54"/>
      <c r="M7086" s="54"/>
    </row>
    <row r="7087" spans="3:13" s="343" customFormat="1" x14ac:dyDescent="0.3">
      <c r="C7087" s="32"/>
      <c r="J7087" s="54"/>
      <c r="K7087" s="54"/>
      <c r="L7087" s="54"/>
      <c r="M7087" s="54"/>
    </row>
    <row r="7088" spans="3:13" s="343" customFormat="1" x14ac:dyDescent="0.3">
      <c r="C7088" s="32"/>
      <c r="J7088" s="54"/>
      <c r="K7088" s="54"/>
      <c r="L7088" s="54"/>
      <c r="M7088" s="54"/>
    </row>
    <row r="7089" spans="3:13" s="343" customFormat="1" x14ac:dyDescent="0.3">
      <c r="C7089" s="32"/>
      <c r="J7089" s="54"/>
      <c r="K7089" s="54"/>
      <c r="L7089" s="54"/>
      <c r="M7089" s="54"/>
    </row>
    <row r="7090" spans="3:13" s="343" customFormat="1" x14ac:dyDescent="0.3">
      <c r="C7090" s="32"/>
      <c r="J7090" s="54"/>
      <c r="K7090" s="54"/>
      <c r="L7090" s="54"/>
      <c r="M7090" s="54"/>
    </row>
    <row r="7091" spans="3:13" s="343" customFormat="1" x14ac:dyDescent="0.3">
      <c r="C7091" s="32"/>
      <c r="J7091" s="54"/>
      <c r="K7091" s="54"/>
      <c r="L7091" s="54"/>
      <c r="M7091" s="54"/>
    </row>
    <row r="7092" spans="3:13" s="343" customFormat="1" x14ac:dyDescent="0.3">
      <c r="C7092" s="32"/>
      <c r="J7092" s="54"/>
      <c r="K7092" s="54"/>
      <c r="L7092" s="54"/>
      <c r="M7092" s="54"/>
    </row>
    <row r="7093" spans="3:13" s="343" customFormat="1" x14ac:dyDescent="0.3">
      <c r="C7093" s="32"/>
      <c r="J7093" s="54"/>
      <c r="K7093" s="54"/>
      <c r="L7093" s="54"/>
      <c r="M7093" s="54"/>
    </row>
    <row r="7094" spans="3:13" s="343" customFormat="1" x14ac:dyDescent="0.3">
      <c r="C7094" s="32"/>
      <c r="J7094" s="54"/>
      <c r="K7094" s="54"/>
      <c r="L7094" s="54"/>
      <c r="M7094" s="54"/>
    </row>
    <row r="7095" spans="3:13" s="343" customFormat="1" x14ac:dyDescent="0.3">
      <c r="C7095" s="32"/>
      <c r="J7095" s="54"/>
      <c r="K7095" s="54"/>
      <c r="L7095" s="54"/>
      <c r="M7095" s="54"/>
    </row>
    <row r="7096" spans="3:13" s="343" customFormat="1" x14ac:dyDescent="0.3">
      <c r="C7096" s="32"/>
      <c r="J7096" s="54"/>
      <c r="K7096" s="54"/>
      <c r="L7096" s="54"/>
      <c r="M7096" s="54"/>
    </row>
    <row r="7097" spans="3:13" s="343" customFormat="1" x14ac:dyDescent="0.3">
      <c r="C7097" s="32"/>
      <c r="J7097" s="54"/>
      <c r="K7097" s="54"/>
      <c r="L7097" s="54"/>
      <c r="M7097" s="54"/>
    </row>
    <row r="7098" spans="3:13" s="343" customFormat="1" x14ac:dyDescent="0.3">
      <c r="C7098" s="32"/>
      <c r="J7098" s="54"/>
      <c r="K7098" s="54"/>
      <c r="L7098" s="54"/>
      <c r="M7098" s="54"/>
    </row>
    <row r="7099" spans="3:13" s="343" customFormat="1" x14ac:dyDescent="0.3">
      <c r="C7099" s="32"/>
      <c r="J7099" s="54"/>
      <c r="K7099" s="54"/>
      <c r="L7099" s="54"/>
      <c r="M7099" s="54"/>
    </row>
    <row r="7100" spans="3:13" s="343" customFormat="1" x14ac:dyDescent="0.3">
      <c r="C7100" s="32"/>
      <c r="J7100" s="54"/>
      <c r="K7100" s="54"/>
      <c r="L7100" s="54"/>
      <c r="M7100" s="54"/>
    </row>
    <row r="7101" spans="3:13" s="343" customFormat="1" x14ac:dyDescent="0.3">
      <c r="C7101" s="32"/>
      <c r="J7101" s="54"/>
      <c r="K7101" s="54"/>
      <c r="L7101" s="54"/>
      <c r="M7101" s="54"/>
    </row>
    <row r="7102" spans="3:13" s="343" customFormat="1" x14ac:dyDescent="0.3">
      <c r="C7102" s="32"/>
      <c r="J7102" s="54"/>
      <c r="K7102" s="54"/>
      <c r="L7102" s="54"/>
      <c r="M7102" s="54"/>
    </row>
    <row r="7103" spans="3:13" s="343" customFormat="1" x14ac:dyDescent="0.3">
      <c r="C7103" s="32"/>
      <c r="J7103" s="54"/>
      <c r="K7103" s="54"/>
      <c r="L7103" s="54"/>
      <c r="M7103" s="54"/>
    </row>
    <row r="7104" spans="3:13" s="343" customFormat="1" x14ac:dyDescent="0.3">
      <c r="C7104" s="32"/>
      <c r="J7104" s="54"/>
      <c r="K7104" s="54"/>
      <c r="L7104" s="54"/>
      <c r="M7104" s="54"/>
    </row>
    <row r="7105" spans="3:13" s="343" customFormat="1" x14ac:dyDescent="0.3">
      <c r="C7105" s="32"/>
      <c r="J7105" s="54"/>
      <c r="K7105" s="54"/>
      <c r="L7105" s="54"/>
      <c r="M7105" s="54"/>
    </row>
    <row r="7106" spans="3:13" s="343" customFormat="1" x14ac:dyDescent="0.3">
      <c r="C7106" s="32"/>
      <c r="J7106" s="54"/>
      <c r="K7106" s="54"/>
      <c r="L7106" s="54"/>
      <c r="M7106" s="54"/>
    </row>
    <row r="7107" spans="3:13" s="343" customFormat="1" x14ac:dyDescent="0.3">
      <c r="C7107" s="32"/>
      <c r="J7107" s="54"/>
      <c r="K7107" s="54"/>
      <c r="L7107" s="54"/>
      <c r="M7107" s="54"/>
    </row>
    <row r="7108" spans="3:13" s="343" customFormat="1" x14ac:dyDescent="0.3">
      <c r="C7108" s="32"/>
      <c r="J7108" s="54"/>
      <c r="K7108" s="54"/>
      <c r="L7108" s="54"/>
      <c r="M7108" s="54"/>
    </row>
    <row r="7109" spans="3:13" s="343" customFormat="1" x14ac:dyDescent="0.3">
      <c r="C7109" s="32"/>
      <c r="J7109" s="54"/>
      <c r="K7109" s="54"/>
      <c r="L7109" s="54"/>
      <c r="M7109" s="54"/>
    </row>
    <row r="7110" spans="3:13" s="343" customFormat="1" x14ac:dyDescent="0.3">
      <c r="C7110" s="32"/>
      <c r="J7110" s="54"/>
      <c r="K7110" s="54"/>
      <c r="L7110" s="54"/>
      <c r="M7110" s="54"/>
    </row>
    <row r="7111" spans="3:13" s="343" customFormat="1" x14ac:dyDescent="0.3">
      <c r="C7111" s="32"/>
      <c r="J7111" s="54"/>
      <c r="K7111" s="54"/>
      <c r="L7111" s="54"/>
      <c r="M7111" s="54"/>
    </row>
    <row r="7112" spans="3:13" s="343" customFormat="1" x14ac:dyDescent="0.3">
      <c r="C7112" s="32"/>
      <c r="J7112" s="54"/>
      <c r="K7112" s="54"/>
      <c r="L7112" s="54"/>
      <c r="M7112" s="54"/>
    </row>
    <row r="7113" spans="3:13" s="343" customFormat="1" x14ac:dyDescent="0.3">
      <c r="C7113" s="32"/>
      <c r="J7113" s="54"/>
      <c r="K7113" s="54"/>
      <c r="L7113" s="54"/>
      <c r="M7113" s="54"/>
    </row>
    <row r="7114" spans="3:13" s="343" customFormat="1" x14ac:dyDescent="0.3">
      <c r="C7114" s="32"/>
      <c r="J7114" s="54"/>
      <c r="K7114" s="54"/>
      <c r="L7114" s="54"/>
      <c r="M7114" s="54"/>
    </row>
    <row r="7115" spans="3:13" s="343" customFormat="1" x14ac:dyDescent="0.3">
      <c r="C7115" s="32"/>
      <c r="J7115" s="54"/>
      <c r="K7115" s="54"/>
      <c r="L7115" s="54"/>
      <c r="M7115" s="54"/>
    </row>
    <row r="7116" spans="3:13" s="343" customFormat="1" x14ac:dyDescent="0.3">
      <c r="C7116" s="32"/>
      <c r="J7116" s="54"/>
      <c r="K7116" s="54"/>
      <c r="L7116" s="54"/>
      <c r="M7116" s="54"/>
    </row>
    <row r="7117" spans="3:13" s="343" customFormat="1" x14ac:dyDescent="0.3">
      <c r="C7117" s="32"/>
      <c r="J7117" s="54"/>
      <c r="K7117" s="54"/>
      <c r="L7117" s="54"/>
      <c r="M7117" s="54"/>
    </row>
    <row r="7118" spans="3:13" s="343" customFormat="1" x14ac:dyDescent="0.3">
      <c r="C7118" s="32"/>
      <c r="J7118" s="54"/>
      <c r="K7118" s="54"/>
      <c r="L7118" s="54"/>
      <c r="M7118" s="54"/>
    </row>
    <row r="7119" spans="3:13" s="343" customFormat="1" x14ac:dyDescent="0.3">
      <c r="C7119" s="32"/>
      <c r="J7119" s="54"/>
      <c r="K7119" s="54"/>
      <c r="L7119" s="54"/>
      <c r="M7119" s="54"/>
    </row>
    <row r="7120" spans="3:13" s="343" customFormat="1" x14ac:dyDescent="0.3">
      <c r="C7120" s="32"/>
      <c r="J7120" s="54"/>
      <c r="K7120" s="54"/>
      <c r="L7120" s="54"/>
      <c r="M7120" s="54"/>
    </row>
    <row r="7121" spans="3:13" s="343" customFormat="1" x14ac:dyDescent="0.3">
      <c r="C7121" s="32"/>
      <c r="J7121" s="54"/>
      <c r="K7121" s="54"/>
      <c r="L7121" s="54"/>
      <c r="M7121" s="54"/>
    </row>
    <row r="7122" spans="3:13" s="343" customFormat="1" x14ac:dyDescent="0.3">
      <c r="C7122" s="32"/>
      <c r="J7122" s="54"/>
      <c r="K7122" s="54"/>
      <c r="L7122" s="54"/>
      <c r="M7122" s="54"/>
    </row>
    <row r="7123" spans="3:13" s="343" customFormat="1" x14ac:dyDescent="0.3">
      <c r="C7123" s="32"/>
      <c r="J7123" s="54"/>
      <c r="K7123" s="54"/>
      <c r="L7123" s="54"/>
      <c r="M7123" s="54"/>
    </row>
    <row r="7124" spans="3:13" s="343" customFormat="1" x14ac:dyDescent="0.3">
      <c r="C7124" s="32"/>
      <c r="J7124" s="54"/>
      <c r="K7124" s="54"/>
      <c r="L7124" s="54"/>
      <c r="M7124" s="54"/>
    </row>
    <row r="7125" spans="3:13" s="343" customFormat="1" x14ac:dyDescent="0.3">
      <c r="C7125" s="32"/>
      <c r="J7125" s="54"/>
      <c r="K7125" s="54"/>
      <c r="L7125" s="54"/>
      <c r="M7125" s="54"/>
    </row>
    <row r="7126" spans="3:13" s="343" customFormat="1" x14ac:dyDescent="0.3">
      <c r="C7126" s="32"/>
      <c r="J7126" s="54"/>
      <c r="K7126" s="54"/>
      <c r="L7126" s="54"/>
      <c r="M7126" s="54"/>
    </row>
    <row r="7127" spans="3:13" s="343" customFormat="1" x14ac:dyDescent="0.3">
      <c r="C7127" s="32"/>
      <c r="J7127" s="54"/>
      <c r="K7127" s="54"/>
      <c r="L7127" s="54"/>
      <c r="M7127" s="54"/>
    </row>
    <row r="7128" spans="3:13" s="343" customFormat="1" x14ac:dyDescent="0.3">
      <c r="C7128" s="32"/>
      <c r="J7128" s="54"/>
      <c r="K7128" s="54"/>
      <c r="L7128" s="54"/>
      <c r="M7128" s="54"/>
    </row>
    <row r="7129" spans="3:13" s="343" customFormat="1" x14ac:dyDescent="0.3">
      <c r="C7129" s="32"/>
      <c r="J7129" s="54"/>
      <c r="K7129" s="54"/>
      <c r="L7129" s="54"/>
      <c r="M7129" s="54"/>
    </row>
    <row r="7130" spans="3:13" s="343" customFormat="1" x14ac:dyDescent="0.3">
      <c r="C7130" s="32"/>
      <c r="J7130" s="54"/>
      <c r="K7130" s="54"/>
      <c r="L7130" s="54"/>
      <c r="M7130" s="54"/>
    </row>
    <row r="7131" spans="3:13" s="343" customFormat="1" x14ac:dyDescent="0.3">
      <c r="C7131" s="32"/>
      <c r="J7131" s="54"/>
      <c r="K7131" s="54"/>
      <c r="L7131" s="54"/>
      <c r="M7131" s="54"/>
    </row>
    <row r="7132" spans="3:13" s="343" customFormat="1" x14ac:dyDescent="0.3">
      <c r="C7132" s="32"/>
      <c r="J7132" s="54"/>
      <c r="K7132" s="54"/>
      <c r="L7132" s="54"/>
      <c r="M7132" s="54"/>
    </row>
    <row r="7133" spans="3:13" s="343" customFormat="1" x14ac:dyDescent="0.3">
      <c r="C7133" s="32"/>
      <c r="J7133" s="54"/>
      <c r="K7133" s="54"/>
      <c r="L7133" s="54"/>
      <c r="M7133" s="54"/>
    </row>
    <row r="7134" spans="3:13" s="343" customFormat="1" x14ac:dyDescent="0.3">
      <c r="C7134" s="32"/>
      <c r="J7134" s="54"/>
      <c r="K7134" s="54"/>
      <c r="L7134" s="54"/>
      <c r="M7134" s="54"/>
    </row>
    <row r="7135" spans="3:13" s="343" customFormat="1" x14ac:dyDescent="0.3">
      <c r="C7135" s="32"/>
      <c r="J7135" s="54"/>
      <c r="K7135" s="54"/>
      <c r="L7135" s="54"/>
      <c r="M7135" s="54"/>
    </row>
    <row r="7136" spans="3:13" s="343" customFormat="1" x14ac:dyDescent="0.3">
      <c r="C7136" s="32"/>
      <c r="J7136" s="54"/>
      <c r="K7136" s="54"/>
      <c r="L7136" s="54"/>
      <c r="M7136" s="54"/>
    </row>
    <row r="7137" spans="3:13" s="343" customFormat="1" x14ac:dyDescent="0.3">
      <c r="C7137" s="32"/>
      <c r="J7137" s="54"/>
      <c r="K7137" s="54"/>
      <c r="L7137" s="54"/>
      <c r="M7137" s="54"/>
    </row>
    <row r="7138" spans="3:13" s="343" customFormat="1" x14ac:dyDescent="0.3">
      <c r="C7138" s="32"/>
      <c r="J7138" s="54"/>
      <c r="K7138" s="54"/>
      <c r="L7138" s="54"/>
      <c r="M7138" s="54"/>
    </row>
    <row r="7139" spans="3:13" s="343" customFormat="1" x14ac:dyDescent="0.3">
      <c r="C7139" s="32"/>
      <c r="J7139" s="54"/>
      <c r="K7139" s="54"/>
      <c r="L7139" s="54"/>
      <c r="M7139" s="54"/>
    </row>
    <row r="7140" spans="3:13" s="343" customFormat="1" x14ac:dyDescent="0.3">
      <c r="C7140" s="32"/>
      <c r="J7140" s="54"/>
      <c r="K7140" s="54"/>
      <c r="L7140" s="54"/>
      <c r="M7140" s="54"/>
    </row>
    <row r="7141" spans="3:13" s="343" customFormat="1" x14ac:dyDescent="0.3">
      <c r="C7141" s="32"/>
      <c r="J7141" s="54"/>
      <c r="K7141" s="54"/>
      <c r="L7141" s="54"/>
      <c r="M7141" s="54"/>
    </row>
    <row r="7142" spans="3:13" s="343" customFormat="1" x14ac:dyDescent="0.3">
      <c r="C7142" s="32"/>
      <c r="J7142" s="54"/>
      <c r="K7142" s="54"/>
      <c r="L7142" s="54"/>
      <c r="M7142" s="54"/>
    </row>
    <row r="7143" spans="3:13" s="343" customFormat="1" x14ac:dyDescent="0.3">
      <c r="C7143" s="32"/>
      <c r="J7143" s="54"/>
      <c r="K7143" s="54"/>
      <c r="L7143" s="54"/>
      <c r="M7143" s="54"/>
    </row>
    <row r="7144" spans="3:13" s="343" customFormat="1" x14ac:dyDescent="0.3">
      <c r="C7144" s="32"/>
      <c r="J7144" s="54"/>
      <c r="K7144" s="54"/>
      <c r="L7144" s="54"/>
      <c r="M7144" s="54"/>
    </row>
    <row r="7145" spans="3:13" s="343" customFormat="1" x14ac:dyDescent="0.3">
      <c r="C7145" s="32"/>
      <c r="J7145" s="54"/>
      <c r="K7145" s="54"/>
      <c r="L7145" s="54"/>
      <c r="M7145" s="54"/>
    </row>
    <row r="7146" spans="3:13" s="343" customFormat="1" x14ac:dyDescent="0.3">
      <c r="C7146" s="32"/>
      <c r="J7146" s="54"/>
      <c r="K7146" s="54"/>
      <c r="L7146" s="54"/>
      <c r="M7146" s="54"/>
    </row>
    <row r="7147" spans="3:13" s="343" customFormat="1" x14ac:dyDescent="0.3">
      <c r="C7147" s="32"/>
      <c r="J7147" s="54"/>
      <c r="K7147" s="54"/>
      <c r="L7147" s="54"/>
      <c r="M7147" s="54"/>
    </row>
    <row r="7148" spans="3:13" s="343" customFormat="1" x14ac:dyDescent="0.3">
      <c r="C7148" s="32"/>
      <c r="J7148" s="54"/>
      <c r="K7148" s="54"/>
      <c r="L7148" s="54"/>
      <c r="M7148" s="54"/>
    </row>
    <row r="7149" spans="3:13" s="343" customFormat="1" x14ac:dyDescent="0.3">
      <c r="C7149" s="32"/>
      <c r="J7149" s="54"/>
      <c r="K7149" s="54"/>
      <c r="L7149" s="54"/>
      <c r="M7149" s="54"/>
    </row>
    <row r="7150" spans="3:13" s="343" customFormat="1" x14ac:dyDescent="0.3">
      <c r="C7150" s="32"/>
      <c r="J7150" s="54"/>
      <c r="K7150" s="54"/>
      <c r="L7150" s="54"/>
      <c r="M7150" s="54"/>
    </row>
    <row r="7151" spans="3:13" s="343" customFormat="1" x14ac:dyDescent="0.3">
      <c r="C7151" s="32"/>
      <c r="J7151" s="54"/>
      <c r="K7151" s="54"/>
      <c r="L7151" s="54"/>
      <c r="M7151" s="54"/>
    </row>
    <row r="7152" spans="3:13" s="343" customFormat="1" x14ac:dyDescent="0.3">
      <c r="C7152" s="32"/>
      <c r="J7152" s="54"/>
      <c r="K7152" s="54"/>
      <c r="L7152" s="54"/>
      <c r="M7152" s="54"/>
    </row>
    <row r="7153" spans="3:13" s="343" customFormat="1" x14ac:dyDescent="0.3">
      <c r="C7153" s="32"/>
      <c r="J7153" s="54"/>
      <c r="K7153" s="54"/>
      <c r="L7153" s="54"/>
      <c r="M7153" s="54"/>
    </row>
    <row r="7154" spans="3:13" s="343" customFormat="1" x14ac:dyDescent="0.3">
      <c r="C7154" s="32"/>
      <c r="J7154" s="54"/>
      <c r="K7154" s="54"/>
      <c r="L7154" s="54"/>
      <c r="M7154" s="54"/>
    </row>
    <row r="7155" spans="3:13" s="343" customFormat="1" x14ac:dyDescent="0.3">
      <c r="C7155" s="32"/>
      <c r="J7155" s="54"/>
      <c r="K7155" s="54"/>
      <c r="L7155" s="54"/>
      <c r="M7155" s="54"/>
    </row>
    <row r="7156" spans="3:13" s="343" customFormat="1" x14ac:dyDescent="0.3">
      <c r="C7156" s="32"/>
      <c r="J7156" s="54"/>
      <c r="K7156" s="54"/>
      <c r="L7156" s="54"/>
      <c r="M7156" s="54"/>
    </row>
    <row r="7157" spans="3:13" s="343" customFormat="1" x14ac:dyDescent="0.3">
      <c r="C7157" s="32"/>
      <c r="J7157" s="54"/>
      <c r="K7157" s="54"/>
      <c r="L7157" s="54"/>
      <c r="M7157" s="54"/>
    </row>
    <row r="7158" spans="3:13" s="343" customFormat="1" x14ac:dyDescent="0.3">
      <c r="C7158" s="32"/>
      <c r="J7158" s="54"/>
      <c r="K7158" s="54"/>
      <c r="L7158" s="54"/>
      <c r="M7158" s="54"/>
    </row>
    <row r="7159" spans="3:13" s="343" customFormat="1" x14ac:dyDescent="0.3">
      <c r="C7159" s="32"/>
      <c r="J7159" s="54"/>
      <c r="K7159" s="54"/>
      <c r="L7159" s="54"/>
      <c r="M7159" s="54"/>
    </row>
    <row r="7160" spans="3:13" s="343" customFormat="1" x14ac:dyDescent="0.3">
      <c r="C7160" s="32"/>
      <c r="J7160" s="54"/>
      <c r="K7160" s="54"/>
      <c r="L7160" s="54"/>
      <c r="M7160" s="54"/>
    </row>
    <row r="7161" spans="3:13" s="343" customFormat="1" x14ac:dyDescent="0.3">
      <c r="C7161" s="32"/>
      <c r="J7161" s="54"/>
      <c r="K7161" s="54"/>
      <c r="L7161" s="54"/>
      <c r="M7161" s="54"/>
    </row>
    <row r="7162" spans="3:13" s="343" customFormat="1" x14ac:dyDescent="0.3">
      <c r="C7162" s="32"/>
      <c r="J7162" s="54"/>
      <c r="K7162" s="54"/>
      <c r="L7162" s="54"/>
      <c r="M7162" s="54"/>
    </row>
    <row r="7163" spans="3:13" s="343" customFormat="1" x14ac:dyDescent="0.3">
      <c r="C7163" s="32"/>
      <c r="J7163" s="54"/>
      <c r="K7163" s="54"/>
      <c r="L7163" s="54"/>
      <c r="M7163" s="54"/>
    </row>
    <row r="7164" spans="3:13" s="343" customFormat="1" x14ac:dyDescent="0.3">
      <c r="C7164" s="32"/>
      <c r="J7164" s="54"/>
      <c r="K7164" s="54"/>
      <c r="L7164" s="54"/>
      <c r="M7164" s="54"/>
    </row>
    <row r="7165" spans="3:13" s="343" customFormat="1" x14ac:dyDescent="0.3">
      <c r="C7165" s="32"/>
      <c r="J7165" s="54"/>
      <c r="K7165" s="54"/>
      <c r="L7165" s="54"/>
      <c r="M7165" s="54"/>
    </row>
    <row r="7166" spans="3:13" s="343" customFormat="1" x14ac:dyDescent="0.3">
      <c r="C7166" s="32"/>
      <c r="J7166" s="54"/>
      <c r="K7166" s="54"/>
      <c r="L7166" s="54"/>
      <c r="M7166" s="54"/>
    </row>
    <row r="7167" spans="3:13" s="343" customFormat="1" x14ac:dyDescent="0.3">
      <c r="C7167" s="32"/>
      <c r="J7167" s="54"/>
      <c r="K7167" s="54"/>
      <c r="L7167" s="54"/>
      <c r="M7167" s="54"/>
    </row>
    <row r="7168" spans="3:13" s="343" customFormat="1" x14ac:dyDescent="0.3">
      <c r="C7168" s="32"/>
      <c r="J7168" s="54"/>
      <c r="K7168" s="54"/>
      <c r="L7168" s="54"/>
      <c r="M7168" s="54"/>
    </row>
    <row r="7169" spans="3:13" s="343" customFormat="1" x14ac:dyDescent="0.3">
      <c r="C7169" s="32"/>
      <c r="J7169" s="54"/>
      <c r="K7169" s="54"/>
      <c r="L7169" s="54"/>
      <c r="M7169" s="54"/>
    </row>
    <row r="7170" spans="3:13" s="343" customFormat="1" x14ac:dyDescent="0.3">
      <c r="C7170" s="32"/>
      <c r="J7170" s="54"/>
      <c r="K7170" s="54"/>
      <c r="L7170" s="54"/>
      <c r="M7170" s="54"/>
    </row>
    <row r="7171" spans="3:13" s="343" customFormat="1" x14ac:dyDescent="0.3">
      <c r="C7171" s="32"/>
      <c r="J7171" s="54"/>
      <c r="K7171" s="54"/>
      <c r="L7171" s="54"/>
      <c r="M7171" s="54"/>
    </row>
    <row r="7172" spans="3:13" s="343" customFormat="1" x14ac:dyDescent="0.3">
      <c r="C7172" s="32"/>
      <c r="J7172" s="54"/>
      <c r="K7172" s="54"/>
      <c r="L7172" s="54"/>
      <c r="M7172" s="54"/>
    </row>
    <row r="7173" spans="3:13" s="343" customFormat="1" x14ac:dyDescent="0.3">
      <c r="C7173" s="32"/>
      <c r="J7173" s="54"/>
      <c r="K7173" s="54"/>
      <c r="L7173" s="54"/>
      <c r="M7173" s="54"/>
    </row>
    <row r="7174" spans="3:13" s="343" customFormat="1" x14ac:dyDescent="0.3">
      <c r="C7174" s="32"/>
      <c r="J7174" s="54"/>
      <c r="K7174" s="54"/>
      <c r="L7174" s="54"/>
      <c r="M7174" s="54"/>
    </row>
    <row r="7175" spans="3:13" s="343" customFormat="1" x14ac:dyDescent="0.3">
      <c r="C7175" s="32"/>
      <c r="J7175" s="54"/>
      <c r="K7175" s="54"/>
      <c r="L7175" s="54"/>
      <c r="M7175" s="54"/>
    </row>
    <row r="7176" spans="3:13" s="343" customFormat="1" x14ac:dyDescent="0.3">
      <c r="C7176" s="32"/>
      <c r="J7176" s="54"/>
      <c r="K7176" s="54"/>
      <c r="L7176" s="54"/>
      <c r="M7176" s="54"/>
    </row>
    <row r="7177" spans="3:13" s="343" customFormat="1" x14ac:dyDescent="0.3">
      <c r="C7177" s="32"/>
      <c r="J7177" s="54"/>
      <c r="K7177" s="54"/>
      <c r="L7177" s="54"/>
      <c r="M7177" s="54"/>
    </row>
    <row r="7178" spans="3:13" s="343" customFormat="1" x14ac:dyDescent="0.3">
      <c r="C7178" s="32"/>
      <c r="J7178" s="54"/>
      <c r="K7178" s="54"/>
      <c r="L7178" s="54"/>
      <c r="M7178" s="54"/>
    </row>
    <row r="7179" spans="3:13" s="343" customFormat="1" x14ac:dyDescent="0.3">
      <c r="C7179" s="32"/>
      <c r="J7179" s="54"/>
      <c r="K7179" s="54"/>
      <c r="L7179" s="54"/>
      <c r="M7179" s="54"/>
    </row>
    <row r="7180" spans="3:13" s="343" customFormat="1" x14ac:dyDescent="0.3">
      <c r="C7180" s="32"/>
      <c r="J7180" s="54"/>
      <c r="K7180" s="54"/>
      <c r="L7180" s="54"/>
      <c r="M7180" s="54"/>
    </row>
    <row r="7181" spans="3:13" s="343" customFormat="1" x14ac:dyDescent="0.3">
      <c r="C7181" s="32"/>
      <c r="J7181" s="54"/>
      <c r="K7181" s="54"/>
      <c r="L7181" s="54"/>
      <c r="M7181" s="54"/>
    </row>
    <row r="7182" spans="3:13" s="343" customFormat="1" x14ac:dyDescent="0.3">
      <c r="C7182" s="32"/>
      <c r="J7182" s="54"/>
      <c r="K7182" s="54"/>
      <c r="L7182" s="54"/>
      <c r="M7182" s="54"/>
    </row>
    <row r="7183" spans="3:13" s="343" customFormat="1" x14ac:dyDescent="0.3">
      <c r="C7183" s="32"/>
      <c r="J7183" s="54"/>
      <c r="K7183" s="54"/>
      <c r="L7183" s="54"/>
      <c r="M7183" s="54"/>
    </row>
    <row r="7184" spans="3:13" s="343" customFormat="1" x14ac:dyDescent="0.3">
      <c r="C7184" s="32"/>
      <c r="J7184" s="54"/>
      <c r="K7184" s="54"/>
      <c r="L7184" s="54"/>
      <c r="M7184" s="54"/>
    </row>
    <row r="7185" spans="3:13" s="343" customFormat="1" x14ac:dyDescent="0.3">
      <c r="C7185" s="32"/>
      <c r="J7185" s="54"/>
      <c r="K7185" s="54"/>
      <c r="L7185" s="54"/>
      <c r="M7185" s="54"/>
    </row>
    <row r="7186" spans="3:13" s="343" customFormat="1" x14ac:dyDescent="0.3">
      <c r="C7186" s="32"/>
      <c r="J7186" s="54"/>
      <c r="K7186" s="54"/>
      <c r="L7186" s="54"/>
      <c r="M7186" s="54"/>
    </row>
    <row r="7187" spans="3:13" s="343" customFormat="1" x14ac:dyDescent="0.3">
      <c r="C7187" s="32"/>
      <c r="J7187" s="54"/>
      <c r="K7187" s="54"/>
      <c r="L7187" s="54"/>
      <c r="M7187" s="54"/>
    </row>
    <row r="7188" spans="3:13" s="343" customFormat="1" x14ac:dyDescent="0.3">
      <c r="C7188" s="32"/>
      <c r="J7188" s="54"/>
      <c r="K7188" s="54"/>
      <c r="L7188" s="54"/>
      <c r="M7188" s="54"/>
    </row>
    <row r="7189" spans="3:13" s="343" customFormat="1" x14ac:dyDescent="0.3">
      <c r="C7189" s="32"/>
      <c r="J7189" s="54"/>
      <c r="K7189" s="54"/>
      <c r="L7189" s="54"/>
      <c r="M7189" s="54"/>
    </row>
    <row r="7190" spans="3:13" s="343" customFormat="1" x14ac:dyDescent="0.3">
      <c r="C7190" s="32"/>
      <c r="J7190" s="54"/>
      <c r="K7190" s="54"/>
      <c r="L7190" s="54"/>
      <c r="M7190" s="54"/>
    </row>
    <row r="7191" spans="3:13" s="343" customFormat="1" x14ac:dyDescent="0.3">
      <c r="C7191" s="32"/>
      <c r="J7191" s="54"/>
      <c r="K7191" s="54"/>
      <c r="L7191" s="54"/>
      <c r="M7191" s="54"/>
    </row>
    <row r="7192" spans="3:13" s="343" customFormat="1" x14ac:dyDescent="0.3">
      <c r="C7192" s="32"/>
      <c r="J7192" s="54"/>
      <c r="K7192" s="54"/>
      <c r="L7192" s="54"/>
      <c r="M7192" s="54"/>
    </row>
    <row r="7193" spans="3:13" s="343" customFormat="1" x14ac:dyDescent="0.3">
      <c r="C7193" s="32"/>
      <c r="J7193" s="54"/>
      <c r="K7193" s="54"/>
      <c r="L7193" s="54"/>
      <c r="M7193" s="54"/>
    </row>
    <row r="7194" spans="3:13" s="343" customFormat="1" x14ac:dyDescent="0.3">
      <c r="C7194" s="32"/>
      <c r="J7194" s="54"/>
      <c r="K7194" s="54"/>
      <c r="L7194" s="54"/>
      <c r="M7194" s="54"/>
    </row>
    <row r="7195" spans="3:13" s="343" customFormat="1" x14ac:dyDescent="0.3">
      <c r="C7195" s="32"/>
      <c r="J7195" s="54"/>
      <c r="K7195" s="54"/>
      <c r="L7195" s="54"/>
      <c r="M7195" s="54"/>
    </row>
    <row r="7196" spans="3:13" s="343" customFormat="1" x14ac:dyDescent="0.3">
      <c r="C7196" s="32"/>
      <c r="J7196" s="54"/>
      <c r="K7196" s="54"/>
      <c r="L7196" s="54"/>
      <c r="M7196" s="54"/>
    </row>
    <row r="7197" spans="3:13" s="343" customFormat="1" x14ac:dyDescent="0.3">
      <c r="C7197" s="32"/>
      <c r="J7197" s="54"/>
      <c r="K7197" s="54"/>
      <c r="L7197" s="54"/>
      <c r="M7197" s="54"/>
    </row>
    <row r="7198" spans="3:13" s="343" customFormat="1" x14ac:dyDescent="0.3">
      <c r="C7198" s="32"/>
      <c r="J7198" s="54"/>
      <c r="K7198" s="54"/>
      <c r="L7198" s="54"/>
      <c r="M7198" s="54"/>
    </row>
    <row r="7199" spans="3:13" s="343" customFormat="1" x14ac:dyDescent="0.3">
      <c r="C7199" s="32"/>
      <c r="J7199" s="54"/>
      <c r="K7199" s="54"/>
      <c r="L7199" s="54"/>
      <c r="M7199" s="54"/>
    </row>
    <row r="7200" spans="3:13" s="343" customFormat="1" x14ac:dyDescent="0.3">
      <c r="C7200" s="32"/>
      <c r="J7200" s="54"/>
      <c r="K7200" s="54"/>
      <c r="L7200" s="54"/>
      <c r="M7200" s="54"/>
    </row>
    <row r="7201" spans="3:13" s="343" customFormat="1" x14ac:dyDescent="0.3">
      <c r="C7201" s="32"/>
      <c r="J7201" s="54"/>
      <c r="K7201" s="54"/>
      <c r="L7201" s="54"/>
      <c r="M7201" s="54"/>
    </row>
    <row r="7202" spans="3:13" s="343" customFormat="1" x14ac:dyDescent="0.3">
      <c r="C7202" s="32"/>
      <c r="J7202" s="54"/>
      <c r="K7202" s="54"/>
      <c r="L7202" s="54"/>
      <c r="M7202" s="54"/>
    </row>
    <row r="7203" spans="3:13" s="343" customFormat="1" x14ac:dyDescent="0.3">
      <c r="C7203" s="32"/>
      <c r="J7203" s="54"/>
      <c r="K7203" s="54"/>
      <c r="L7203" s="54"/>
      <c r="M7203" s="54"/>
    </row>
    <row r="7204" spans="3:13" s="343" customFormat="1" x14ac:dyDescent="0.3">
      <c r="C7204" s="32"/>
      <c r="J7204" s="54"/>
      <c r="K7204" s="54"/>
      <c r="L7204" s="54"/>
      <c r="M7204" s="54"/>
    </row>
    <row r="7205" spans="3:13" s="343" customFormat="1" x14ac:dyDescent="0.3">
      <c r="C7205" s="32"/>
      <c r="J7205" s="54"/>
      <c r="K7205" s="54"/>
      <c r="L7205" s="54"/>
      <c r="M7205" s="54"/>
    </row>
    <row r="7206" spans="3:13" s="343" customFormat="1" x14ac:dyDescent="0.3">
      <c r="C7206" s="32"/>
      <c r="J7206" s="54"/>
      <c r="K7206" s="54"/>
      <c r="L7206" s="54"/>
      <c r="M7206" s="54"/>
    </row>
    <row r="7207" spans="3:13" s="343" customFormat="1" x14ac:dyDescent="0.3">
      <c r="C7207" s="32"/>
      <c r="J7207" s="54"/>
      <c r="K7207" s="54"/>
      <c r="L7207" s="54"/>
      <c r="M7207" s="54"/>
    </row>
    <row r="7208" spans="3:13" s="343" customFormat="1" x14ac:dyDescent="0.3">
      <c r="C7208" s="32"/>
      <c r="J7208" s="54"/>
      <c r="K7208" s="54"/>
      <c r="L7208" s="54"/>
      <c r="M7208" s="54"/>
    </row>
    <row r="7209" spans="3:13" s="343" customFormat="1" x14ac:dyDescent="0.3">
      <c r="C7209" s="32"/>
      <c r="J7209" s="54"/>
      <c r="K7209" s="54"/>
      <c r="L7209" s="54"/>
      <c r="M7209" s="54"/>
    </row>
    <row r="7210" spans="3:13" s="343" customFormat="1" x14ac:dyDescent="0.3">
      <c r="C7210" s="32"/>
      <c r="J7210" s="54"/>
      <c r="K7210" s="54"/>
      <c r="L7210" s="54"/>
      <c r="M7210" s="54"/>
    </row>
    <row r="7211" spans="3:13" s="343" customFormat="1" x14ac:dyDescent="0.3">
      <c r="C7211" s="32"/>
      <c r="J7211" s="54"/>
      <c r="K7211" s="54"/>
      <c r="L7211" s="54"/>
      <c r="M7211" s="54"/>
    </row>
    <row r="7212" spans="3:13" s="343" customFormat="1" x14ac:dyDescent="0.3">
      <c r="C7212" s="32"/>
      <c r="J7212" s="54"/>
      <c r="K7212" s="54"/>
      <c r="L7212" s="54"/>
      <c r="M7212" s="54"/>
    </row>
    <row r="7213" spans="3:13" s="343" customFormat="1" x14ac:dyDescent="0.3">
      <c r="C7213" s="32"/>
      <c r="J7213" s="54"/>
      <c r="K7213" s="54"/>
      <c r="L7213" s="54"/>
      <c r="M7213" s="54"/>
    </row>
    <row r="7214" spans="3:13" s="343" customFormat="1" x14ac:dyDescent="0.3">
      <c r="C7214" s="32"/>
      <c r="J7214" s="54"/>
      <c r="K7214" s="54"/>
      <c r="L7214" s="54"/>
      <c r="M7214" s="54"/>
    </row>
    <row r="7215" spans="3:13" s="343" customFormat="1" x14ac:dyDescent="0.3">
      <c r="C7215" s="32"/>
      <c r="J7215" s="54"/>
      <c r="K7215" s="54"/>
      <c r="L7215" s="54"/>
      <c r="M7215" s="54"/>
    </row>
    <row r="7216" spans="3:13" s="343" customFormat="1" x14ac:dyDescent="0.3">
      <c r="C7216" s="32"/>
      <c r="J7216" s="54"/>
      <c r="K7216" s="54"/>
      <c r="L7216" s="54"/>
      <c r="M7216" s="54"/>
    </row>
    <row r="7217" spans="3:13" s="343" customFormat="1" x14ac:dyDescent="0.3">
      <c r="C7217" s="32"/>
      <c r="J7217" s="54"/>
      <c r="K7217" s="54"/>
      <c r="L7217" s="54"/>
      <c r="M7217" s="54"/>
    </row>
    <row r="7218" spans="3:13" s="343" customFormat="1" x14ac:dyDescent="0.3">
      <c r="C7218" s="32"/>
      <c r="J7218" s="54"/>
      <c r="K7218" s="54"/>
      <c r="L7218" s="54"/>
      <c r="M7218" s="54"/>
    </row>
    <row r="7219" spans="3:13" s="343" customFormat="1" x14ac:dyDescent="0.3">
      <c r="C7219" s="32"/>
      <c r="J7219" s="54"/>
      <c r="K7219" s="54"/>
      <c r="L7219" s="54"/>
      <c r="M7219" s="54"/>
    </row>
    <row r="7220" spans="3:13" s="343" customFormat="1" x14ac:dyDescent="0.3">
      <c r="C7220" s="32"/>
      <c r="J7220" s="54"/>
      <c r="K7220" s="54"/>
      <c r="L7220" s="54"/>
      <c r="M7220" s="54"/>
    </row>
    <row r="7221" spans="3:13" s="343" customFormat="1" x14ac:dyDescent="0.3">
      <c r="C7221" s="32"/>
      <c r="J7221" s="54"/>
      <c r="K7221" s="54"/>
      <c r="L7221" s="54"/>
      <c r="M7221" s="54"/>
    </row>
    <row r="7222" spans="3:13" s="343" customFormat="1" x14ac:dyDescent="0.3">
      <c r="C7222" s="32"/>
      <c r="J7222" s="54"/>
      <c r="K7222" s="54"/>
      <c r="L7222" s="54"/>
      <c r="M7222" s="54"/>
    </row>
    <row r="7223" spans="3:13" s="343" customFormat="1" x14ac:dyDescent="0.3">
      <c r="C7223" s="32"/>
      <c r="J7223" s="54"/>
      <c r="K7223" s="54"/>
      <c r="L7223" s="54"/>
      <c r="M7223" s="54"/>
    </row>
    <row r="7224" spans="3:13" s="343" customFormat="1" x14ac:dyDescent="0.3">
      <c r="C7224" s="32"/>
      <c r="J7224" s="54"/>
      <c r="K7224" s="54"/>
      <c r="L7224" s="54"/>
      <c r="M7224" s="54"/>
    </row>
    <row r="7225" spans="3:13" s="343" customFormat="1" x14ac:dyDescent="0.3">
      <c r="C7225" s="32"/>
      <c r="J7225" s="54"/>
      <c r="K7225" s="54"/>
      <c r="L7225" s="54"/>
      <c r="M7225" s="54"/>
    </row>
    <row r="7226" spans="3:13" s="343" customFormat="1" x14ac:dyDescent="0.3">
      <c r="C7226" s="32"/>
      <c r="J7226" s="54"/>
      <c r="K7226" s="54"/>
      <c r="L7226" s="54"/>
      <c r="M7226" s="54"/>
    </row>
    <row r="7227" spans="3:13" s="343" customFormat="1" x14ac:dyDescent="0.3">
      <c r="C7227" s="32"/>
      <c r="J7227" s="54"/>
      <c r="K7227" s="54"/>
      <c r="L7227" s="54"/>
      <c r="M7227" s="54"/>
    </row>
    <row r="7228" spans="3:13" s="343" customFormat="1" x14ac:dyDescent="0.3">
      <c r="C7228" s="32"/>
      <c r="J7228" s="54"/>
      <c r="K7228" s="54"/>
      <c r="L7228" s="54"/>
      <c r="M7228" s="54"/>
    </row>
    <row r="7229" spans="3:13" s="343" customFormat="1" x14ac:dyDescent="0.3">
      <c r="C7229" s="32"/>
      <c r="J7229" s="54"/>
      <c r="K7229" s="54"/>
      <c r="L7229" s="54"/>
      <c r="M7229" s="54"/>
    </row>
    <row r="7230" spans="3:13" s="343" customFormat="1" x14ac:dyDescent="0.3">
      <c r="C7230" s="32"/>
      <c r="J7230" s="54"/>
      <c r="K7230" s="54"/>
      <c r="L7230" s="54"/>
      <c r="M7230" s="54"/>
    </row>
    <row r="7231" spans="3:13" s="343" customFormat="1" x14ac:dyDescent="0.3">
      <c r="C7231" s="32"/>
      <c r="J7231" s="54"/>
      <c r="K7231" s="54"/>
      <c r="L7231" s="54"/>
      <c r="M7231" s="54"/>
    </row>
    <row r="7232" spans="3:13" s="343" customFormat="1" x14ac:dyDescent="0.3">
      <c r="C7232" s="32"/>
      <c r="J7232" s="54"/>
      <c r="K7232" s="54"/>
      <c r="L7232" s="54"/>
      <c r="M7232" s="54"/>
    </row>
    <row r="7233" spans="3:13" s="343" customFormat="1" x14ac:dyDescent="0.3">
      <c r="C7233" s="32"/>
      <c r="J7233" s="54"/>
      <c r="K7233" s="54"/>
      <c r="L7233" s="54"/>
      <c r="M7233" s="54"/>
    </row>
    <row r="7234" spans="3:13" s="343" customFormat="1" x14ac:dyDescent="0.3">
      <c r="C7234" s="32"/>
      <c r="J7234" s="54"/>
      <c r="K7234" s="54"/>
      <c r="L7234" s="54"/>
      <c r="M7234" s="54"/>
    </row>
    <row r="7235" spans="3:13" s="343" customFormat="1" x14ac:dyDescent="0.3">
      <c r="C7235" s="32"/>
      <c r="J7235" s="54"/>
      <c r="K7235" s="54"/>
      <c r="L7235" s="54"/>
      <c r="M7235" s="54"/>
    </row>
    <row r="7236" spans="3:13" s="343" customFormat="1" x14ac:dyDescent="0.3">
      <c r="C7236" s="32"/>
      <c r="J7236" s="54"/>
      <c r="K7236" s="54"/>
      <c r="L7236" s="54"/>
      <c r="M7236" s="54"/>
    </row>
    <row r="7237" spans="3:13" s="343" customFormat="1" x14ac:dyDescent="0.3">
      <c r="C7237" s="32"/>
      <c r="J7237" s="54"/>
      <c r="K7237" s="54"/>
      <c r="L7237" s="54"/>
      <c r="M7237" s="54"/>
    </row>
    <row r="7238" spans="3:13" s="343" customFormat="1" x14ac:dyDescent="0.3">
      <c r="C7238" s="32"/>
      <c r="J7238" s="54"/>
      <c r="K7238" s="54"/>
      <c r="L7238" s="54"/>
      <c r="M7238" s="54"/>
    </row>
    <row r="7239" spans="3:13" s="343" customFormat="1" x14ac:dyDescent="0.3">
      <c r="C7239" s="32"/>
      <c r="J7239" s="54"/>
      <c r="K7239" s="54"/>
      <c r="L7239" s="54"/>
      <c r="M7239" s="54"/>
    </row>
    <row r="7240" spans="3:13" s="343" customFormat="1" x14ac:dyDescent="0.3">
      <c r="C7240" s="32"/>
      <c r="J7240" s="54"/>
      <c r="K7240" s="54"/>
      <c r="L7240" s="54"/>
      <c r="M7240" s="54"/>
    </row>
    <row r="7241" spans="3:13" s="343" customFormat="1" x14ac:dyDescent="0.3">
      <c r="C7241" s="32"/>
      <c r="J7241" s="54"/>
      <c r="K7241" s="54"/>
      <c r="L7241" s="54"/>
      <c r="M7241" s="54"/>
    </row>
    <row r="7242" spans="3:13" s="343" customFormat="1" x14ac:dyDescent="0.3">
      <c r="C7242" s="32"/>
      <c r="J7242" s="54"/>
      <c r="K7242" s="54"/>
      <c r="L7242" s="54"/>
      <c r="M7242" s="54"/>
    </row>
    <row r="7243" spans="3:13" s="343" customFormat="1" x14ac:dyDescent="0.3">
      <c r="C7243" s="32"/>
      <c r="J7243" s="54"/>
      <c r="K7243" s="54"/>
      <c r="L7243" s="54"/>
      <c r="M7243" s="54"/>
    </row>
    <row r="7244" spans="3:13" s="343" customFormat="1" x14ac:dyDescent="0.3">
      <c r="C7244" s="32"/>
      <c r="J7244" s="54"/>
      <c r="K7244" s="54"/>
      <c r="L7244" s="54"/>
      <c r="M7244" s="54"/>
    </row>
    <row r="7245" spans="3:13" s="343" customFormat="1" x14ac:dyDescent="0.3">
      <c r="C7245" s="32"/>
      <c r="J7245" s="54"/>
      <c r="K7245" s="54"/>
      <c r="L7245" s="54"/>
      <c r="M7245" s="54"/>
    </row>
    <row r="7246" spans="3:13" s="343" customFormat="1" x14ac:dyDescent="0.3">
      <c r="C7246" s="32"/>
      <c r="J7246" s="54"/>
      <c r="K7246" s="54"/>
      <c r="L7246" s="54"/>
      <c r="M7246" s="54"/>
    </row>
    <row r="7247" spans="3:13" s="343" customFormat="1" x14ac:dyDescent="0.3">
      <c r="C7247" s="32"/>
      <c r="J7247" s="54"/>
      <c r="K7247" s="54"/>
      <c r="L7247" s="54"/>
      <c r="M7247" s="54"/>
    </row>
    <row r="7248" spans="3:13" s="343" customFormat="1" x14ac:dyDescent="0.3">
      <c r="C7248" s="32"/>
      <c r="J7248" s="54"/>
      <c r="K7248" s="54"/>
      <c r="L7248" s="54"/>
      <c r="M7248" s="54"/>
    </row>
    <row r="7249" spans="3:13" s="343" customFormat="1" x14ac:dyDescent="0.3">
      <c r="C7249" s="32"/>
      <c r="J7249" s="54"/>
      <c r="K7249" s="54"/>
      <c r="L7249" s="54"/>
      <c r="M7249" s="54"/>
    </row>
    <row r="7250" spans="3:13" s="343" customFormat="1" x14ac:dyDescent="0.3">
      <c r="C7250" s="32"/>
      <c r="J7250" s="54"/>
      <c r="K7250" s="54"/>
      <c r="L7250" s="54"/>
      <c r="M7250" s="54"/>
    </row>
    <row r="7251" spans="3:13" s="343" customFormat="1" x14ac:dyDescent="0.3">
      <c r="C7251" s="32"/>
      <c r="J7251" s="54"/>
      <c r="K7251" s="54"/>
      <c r="L7251" s="54"/>
      <c r="M7251" s="54"/>
    </row>
    <row r="7252" spans="3:13" s="343" customFormat="1" x14ac:dyDescent="0.3">
      <c r="C7252" s="32"/>
      <c r="J7252" s="54"/>
      <c r="K7252" s="54"/>
      <c r="L7252" s="54"/>
      <c r="M7252" s="54"/>
    </row>
    <row r="7253" spans="3:13" s="343" customFormat="1" x14ac:dyDescent="0.3">
      <c r="C7253" s="32"/>
      <c r="J7253" s="54"/>
      <c r="K7253" s="54"/>
      <c r="L7253" s="54"/>
      <c r="M7253" s="54"/>
    </row>
    <row r="7254" spans="3:13" s="343" customFormat="1" x14ac:dyDescent="0.3">
      <c r="C7254" s="32"/>
      <c r="J7254" s="54"/>
      <c r="K7254" s="54"/>
      <c r="L7254" s="54"/>
      <c r="M7254" s="54"/>
    </row>
    <row r="7255" spans="3:13" s="343" customFormat="1" x14ac:dyDescent="0.3">
      <c r="C7255" s="32"/>
      <c r="J7255" s="54"/>
      <c r="K7255" s="54"/>
      <c r="L7255" s="54"/>
      <c r="M7255" s="54"/>
    </row>
    <row r="7256" spans="3:13" s="343" customFormat="1" x14ac:dyDescent="0.3">
      <c r="C7256" s="32"/>
      <c r="J7256" s="54"/>
      <c r="K7256" s="54"/>
      <c r="L7256" s="54"/>
      <c r="M7256" s="54"/>
    </row>
    <row r="7257" spans="3:13" s="343" customFormat="1" x14ac:dyDescent="0.3">
      <c r="C7257" s="32"/>
      <c r="J7257" s="54"/>
      <c r="K7257" s="54"/>
      <c r="L7257" s="54"/>
      <c r="M7257" s="54"/>
    </row>
    <row r="7258" spans="3:13" s="343" customFormat="1" x14ac:dyDescent="0.3">
      <c r="C7258" s="32"/>
      <c r="J7258" s="54"/>
      <c r="K7258" s="54"/>
      <c r="L7258" s="54"/>
      <c r="M7258" s="54"/>
    </row>
    <row r="7259" spans="3:13" s="343" customFormat="1" x14ac:dyDescent="0.3">
      <c r="C7259" s="32"/>
      <c r="J7259" s="54"/>
      <c r="K7259" s="54"/>
      <c r="L7259" s="54"/>
      <c r="M7259" s="54"/>
    </row>
    <row r="7260" spans="3:13" s="343" customFormat="1" x14ac:dyDescent="0.3">
      <c r="C7260" s="32"/>
      <c r="J7260" s="54"/>
      <c r="K7260" s="54"/>
      <c r="L7260" s="54"/>
      <c r="M7260" s="54"/>
    </row>
    <row r="7261" spans="3:13" s="343" customFormat="1" x14ac:dyDescent="0.3">
      <c r="C7261" s="32"/>
      <c r="J7261" s="54"/>
      <c r="K7261" s="54"/>
      <c r="L7261" s="54"/>
      <c r="M7261" s="54"/>
    </row>
    <row r="7262" spans="3:13" s="343" customFormat="1" x14ac:dyDescent="0.3">
      <c r="C7262" s="32"/>
      <c r="J7262" s="54"/>
      <c r="K7262" s="54"/>
      <c r="L7262" s="54"/>
      <c r="M7262" s="54"/>
    </row>
    <row r="7263" spans="3:13" s="343" customFormat="1" x14ac:dyDescent="0.3">
      <c r="C7263" s="32"/>
      <c r="J7263" s="54"/>
      <c r="K7263" s="54"/>
      <c r="L7263" s="54"/>
      <c r="M7263" s="54"/>
    </row>
    <row r="7264" spans="3:13" s="343" customFormat="1" x14ac:dyDescent="0.3">
      <c r="C7264" s="32"/>
      <c r="J7264" s="54"/>
      <c r="K7264" s="54"/>
      <c r="L7264" s="54"/>
      <c r="M7264" s="54"/>
    </row>
    <row r="7265" spans="3:13" s="343" customFormat="1" x14ac:dyDescent="0.3">
      <c r="C7265" s="32"/>
      <c r="J7265" s="54"/>
      <c r="K7265" s="54"/>
      <c r="L7265" s="54"/>
      <c r="M7265" s="54"/>
    </row>
    <row r="7266" spans="3:13" s="343" customFormat="1" x14ac:dyDescent="0.3">
      <c r="C7266" s="32"/>
      <c r="J7266" s="54"/>
      <c r="K7266" s="54"/>
      <c r="L7266" s="54"/>
      <c r="M7266" s="54"/>
    </row>
    <row r="7267" spans="3:13" s="343" customFormat="1" x14ac:dyDescent="0.3">
      <c r="C7267" s="32"/>
      <c r="J7267" s="54"/>
      <c r="K7267" s="54"/>
      <c r="L7267" s="54"/>
      <c r="M7267" s="54"/>
    </row>
    <row r="7268" spans="3:13" s="343" customFormat="1" x14ac:dyDescent="0.3">
      <c r="C7268" s="32"/>
      <c r="J7268" s="54"/>
      <c r="K7268" s="54"/>
      <c r="L7268" s="54"/>
      <c r="M7268" s="54"/>
    </row>
    <row r="7269" spans="3:13" s="343" customFormat="1" x14ac:dyDescent="0.3">
      <c r="C7269" s="32"/>
      <c r="J7269" s="54"/>
      <c r="K7269" s="54"/>
      <c r="L7269" s="54"/>
      <c r="M7269" s="54"/>
    </row>
    <row r="7270" spans="3:13" s="343" customFormat="1" x14ac:dyDescent="0.3">
      <c r="C7270" s="32"/>
      <c r="J7270" s="54"/>
      <c r="K7270" s="54"/>
      <c r="L7270" s="54"/>
      <c r="M7270" s="54"/>
    </row>
    <row r="7271" spans="3:13" s="343" customFormat="1" x14ac:dyDescent="0.3">
      <c r="C7271" s="32"/>
      <c r="J7271" s="54"/>
      <c r="K7271" s="54"/>
      <c r="L7271" s="54"/>
      <c r="M7271" s="54"/>
    </row>
    <row r="7272" spans="3:13" s="343" customFormat="1" x14ac:dyDescent="0.3">
      <c r="C7272" s="32"/>
      <c r="J7272" s="54"/>
      <c r="K7272" s="54"/>
      <c r="L7272" s="54"/>
      <c r="M7272" s="54"/>
    </row>
    <row r="7273" spans="3:13" s="343" customFormat="1" x14ac:dyDescent="0.3">
      <c r="C7273" s="32"/>
      <c r="J7273" s="54"/>
      <c r="K7273" s="54"/>
      <c r="L7273" s="54"/>
      <c r="M7273" s="54"/>
    </row>
    <row r="7274" spans="3:13" s="343" customFormat="1" x14ac:dyDescent="0.3">
      <c r="C7274" s="32"/>
      <c r="J7274" s="54"/>
      <c r="K7274" s="54"/>
      <c r="L7274" s="54"/>
      <c r="M7274" s="54"/>
    </row>
    <row r="7275" spans="3:13" s="343" customFormat="1" x14ac:dyDescent="0.3">
      <c r="C7275" s="32"/>
      <c r="J7275" s="54"/>
      <c r="K7275" s="54"/>
      <c r="L7275" s="54"/>
      <c r="M7275" s="54"/>
    </row>
    <row r="7276" spans="3:13" s="343" customFormat="1" x14ac:dyDescent="0.3">
      <c r="C7276" s="32"/>
      <c r="J7276" s="54"/>
      <c r="K7276" s="54"/>
      <c r="L7276" s="54"/>
      <c r="M7276" s="54"/>
    </row>
    <row r="7277" spans="3:13" s="343" customFormat="1" x14ac:dyDescent="0.3">
      <c r="C7277" s="32"/>
      <c r="J7277" s="54"/>
      <c r="K7277" s="54"/>
      <c r="L7277" s="54"/>
      <c r="M7277" s="54"/>
    </row>
    <row r="7278" spans="3:13" s="343" customFormat="1" x14ac:dyDescent="0.3">
      <c r="C7278" s="32"/>
      <c r="J7278" s="54"/>
      <c r="K7278" s="54"/>
      <c r="L7278" s="54"/>
      <c r="M7278" s="54"/>
    </row>
    <row r="7279" spans="3:13" s="343" customFormat="1" x14ac:dyDescent="0.3">
      <c r="C7279" s="32"/>
      <c r="J7279" s="54"/>
      <c r="K7279" s="54"/>
      <c r="L7279" s="54"/>
      <c r="M7279" s="54"/>
    </row>
    <row r="7280" spans="3:13" s="343" customFormat="1" x14ac:dyDescent="0.3">
      <c r="C7280" s="32"/>
      <c r="J7280" s="54"/>
      <c r="K7280" s="54"/>
      <c r="L7280" s="54"/>
      <c r="M7280" s="54"/>
    </row>
    <row r="7281" spans="3:13" s="343" customFormat="1" x14ac:dyDescent="0.3">
      <c r="C7281" s="32"/>
      <c r="J7281" s="54"/>
      <c r="K7281" s="54"/>
      <c r="L7281" s="54"/>
      <c r="M7281" s="54"/>
    </row>
    <row r="7282" spans="3:13" s="343" customFormat="1" x14ac:dyDescent="0.3">
      <c r="C7282" s="32"/>
      <c r="J7282" s="54"/>
      <c r="K7282" s="54"/>
      <c r="L7282" s="54"/>
      <c r="M7282" s="54"/>
    </row>
    <row r="7283" spans="3:13" s="343" customFormat="1" x14ac:dyDescent="0.3">
      <c r="C7283" s="32"/>
      <c r="J7283" s="54"/>
      <c r="K7283" s="54"/>
      <c r="L7283" s="54"/>
      <c r="M7283" s="54"/>
    </row>
    <row r="7284" spans="3:13" s="343" customFormat="1" x14ac:dyDescent="0.3">
      <c r="C7284" s="32"/>
      <c r="J7284" s="54"/>
      <c r="K7284" s="54"/>
      <c r="L7284" s="54"/>
      <c r="M7284" s="54"/>
    </row>
    <row r="7285" spans="3:13" s="343" customFormat="1" x14ac:dyDescent="0.3">
      <c r="C7285" s="32"/>
      <c r="J7285" s="54"/>
      <c r="K7285" s="54"/>
      <c r="L7285" s="54"/>
      <c r="M7285" s="54"/>
    </row>
    <row r="7286" spans="3:13" s="343" customFormat="1" x14ac:dyDescent="0.3">
      <c r="C7286" s="32"/>
      <c r="J7286" s="54"/>
      <c r="K7286" s="54"/>
      <c r="L7286" s="54"/>
      <c r="M7286" s="54"/>
    </row>
    <row r="7287" spans="3:13" s="343" customFormat="1" x14ac:dyDescent="0.3">
      <c r="C7287" s="32"/>
      <c r="J7287" s="54"/>
      <c r="K7287" s="54"/>
      <c r="L7287" s="54"/>
      <c r="M7287" s="54"/>
    </row>
    <row r="7288" spans="3:13" s="343" customFormat="1" x14ac:dyDescent="0.3">
      <c r="C7288" s="32"/>
      <c r="J7288" s="54"/>
      <c r="K7288" s="54"/>
      <c r="L7288" s="54"/>
      <c r="M7288" s="54"/>
    </row>
    <row r="7289" spans="3:13" s="343" customFormat="1" x14ac:dyDescent="0.3">
      <c r="C7289" s="32"/>
      <c r="J7289" s="54"/>
      <c r="K7289" s="54"/>
      <c r="L7289" s="54"/>
      <c r="M7289" s="54"/>
    </row>
    <row r="7290" spans="3:13" s="343" customFormat="1" x14ac:dyDescent="0.3">
      <c r="C7290" s="32"/>
      <c r="J7290" s="54"/>
      <c r="K7290" s="54"/>
      <c r="L7290" s="54"/>
      <c r="M7290" s="54"/>
    </row>
    <row r="7291" spans="3:13" s="343" customFormat="1" x14ac:dyDescent="0.3">
      <c r="C7291" s="32"/>
      <c r="J7291" s="54"/>
      <c r="K7291" s="54"/>
      <c r="L7291" s="54"/>
      <c r="M7291" s="54"/>
    </row>
    <row r="7292" spans="3:13" s="343" customFormat="1" x14ac:dyDescent="0.3">
      <c r="C7292" s="32"/>
      <c r="J7292" s="54"/>
      <c r="K7292" s="54"/>
      <c r="L7292" s="54"/>
      <c r="M7292" s="54"/>
    </row>
    <row r="7293" spans="3:13" s="343" customFormat="1" x14ac:dyDescent="0.3">
      <c r="C7293" s="32"/>
      <c r="J7293" s="54"/>
      <c r="K7293" s="54"/>
      <c r="L7293" s="54"/>
      <c r="M7293" s="54"/>
    </row>
    <row r="7294" spans="3:13" s="343" customFormat="1" x14ac:dyDescent="0.3">
      <c r="C7294" s="32"/>
      <c r="J7294" s="54"/>
      <c r="K7294" s="54"/>
      <c r="L7294" s="54"/>
      <c r="M7294" s="54"/>
    </row>
    <row r="7295" spans="3:13" s="343" customFormat="1" x14ac:dyDescent="0.3">
      <c r="C7295" s="32"/>
      <c r="J7295" s="54"/>
      <c r="K7295" s="54"/>
      <c r="L7295" s="54"/>
      <c r="M7295" s="54"/>
    </row>
    <row r="7296" spans="3:13" s="343" customFormat="1" x14ac:dyDescent="0.3">
      <c r="C7296" s="32"/>
      <c r="J7296" s="54"/>
      <c r="K7296" s="54"/>
      <c r="L7296" s="54"/>
      <c r="M7296" s="54"/>
    </row>
    <row r="7297" spans="3:13" s="343" customFormat="1" x14ac:dyDescent="0.3">
      <c r="C7297" s="32"/>
      <c r="J7297" s="54"/>
      <c r="K7297" s="54"/>
      <c r="L7297" s="54"/>
      <c r="M7297" s="54"/>
    </row>
    <row r="7298" spans="3:13" s="343" customFormat="1" x14ac:dyDescent="0.3">
      <c r="C7298" s="32"/>
      <c r="J7298" s="54"/>
      <c r="K7298" s="54"/>
      <c r="L7298" s="54"/>
      <c r="M7298" s="54"/>
    </row>
    <row r="7299" spans="3:13" s="343" customFormat="1" x14ac:dyDescent="0.3">
      <c r="C7299" s="32"/>
      <c r="J7299" s="54"/>
      <c r="K7299" s="54"/>
      <c r="L7299" s="54"/>
      <c r="M7299" s="54"/>
    </row>
    <row r="7300" spans="3:13" s="343" customFormat="1" x14ac:dyDescent="0.3">
      <c r="C7300" s="32"/>
      <c r="J7300" s="54"/>
      <c r="K7300" s="54"/>
      <c r="L7300" s="54"/>
      <c r="M7300" s="54"/>
    </row>
    <row r="7301" spans="3:13" s="343" customFormat="1" x14ac:dyDescent="0.3">
      <c r="C7301" s="32"/>
      <c r="J7301" s="54"/>
      <c r="K7301" s="54"/>
      <c r="L7301" s="54"/>
      <c r="M7301" s="54"/>
    </row>
    <row r="7302" spans="3:13" s="343" customFormat="1" x14ac:dyDescent="0.3">
      <c r="C7302" s="32"/>
      <c r="J7302" s="54"/>
      <c r="K7302" s="54"/>
      <c r="L7302" s="54"/>
      <c r="M7302" s="54"/>
    </row>
    <row r="7303" spans="3:13" s="343" customFormat="1" x14ac:dyDescent="0.3">
      <c r="C7303" s="32"/>
      <c r="J7303" s="54"/>
      <c r="K7303" s="54"/>
      <c r="L7303" s="54"/>
      <c r="M7303" s="54"/>
    </row>
    <row r="7304" spans="3:13" s="343" customFormat="1" x14ac:dyDescent="0.3">
      <c r="C7304" s="32"/>
      <c r="J7304" s="54"/>
      <c r="K7304" s="54"/>
      <c r="L7304" s="54"/>
      <c r="M7304" s="54"/>
    </row>
    <row r="7305" spans="3:13" s="343" customFormat="1" x14ac:dyDescent="0.3">
      <c r="C7305" s="32"/>
      <c r="J7305" s="54"/>
      <c r="K7305" s="54"/>
      <c r="L7305" s="54"/>
      <c r="M7305" s="54"/>
    </row>
    <row r="7306" spans="3:13" s="343" customFormat="1" x14ac:dyDescent="0.3">
      <c r="C7306" s="32"/>
      <c r="J7306" s="54"/>
      <c r="K7306" s="54"/>
      <c r="L7306" s="54"/>
      <c r="M7306" s="54"/>
    </row>
    <row r="7307" spans="3:13" s="343" customFormat="1" x14ac:dyDescent="0.3">
      <c r="C7307" s="32"/>
      <c r="J7307" s="54"/>
      <c r="K7307" s="54"/>
      <c r="L7307" s="54"/>
      <c r="M7307" s="54"/>
    </row>
    <row r="7308" spans="3:13" s="343" customFormat="1" x14ac:dyDescent="0.3">
      <c r="C7308" s="32"/>
      <c r="J7308" s="54"/>
      <c r="K7308" s="54"/>
      <c r="L7308" s="54"/>
      <c r="M7308" s="54"/>
    </row>
    <row r="7309" spans="3:13" s="343" customFormat="1" x14ac:dyDescent="0.3">
      <c r="C7309" s="32"/>
      <c r="J7309" s="54"/>
      <c r="K7309" s="54"/>
      <c r="L7309" s="54"/>
      <c r="M7309" s="54"/>
    </row>
    <row r="7310" spans="3:13" s="343" customFormat="1" x14ac:dyDescent="0.3">
      <c r="C7310" s="32"/>
      <c r="J7310" s="54"/>
      <c r="K7310" s="54"/>
      <c r="L7310" s="54"/>
      <c r="M7310" s="54"/>
    </row>
    <row r="7311" spans="3:13" s="343" customFormat="1" x14ac:dyDescent="0.3">
      <c r="C7311" s="32"/>
      <c r="J7311" s="54"/>
      <c r="K7311" s="54"/>
      <c r="L7311" s="54"/>
      <c r="M7311" s="54"/>
    </row>
    <row r="7312" spans="3:13" s="343" customFormat="1" x14ac:dyDescent="0.3">
      <c r="C7312" s="32"/>
      <c r="J7312" s="54"/>
      <c r="K7312" s="54"/>
      <c r="L7312" s="54"/>
      <c r="M7312" s="54"/>
    </row>
    <row r="7313" spans="3:13" s="343" customFormat="1" x14ac:dyDescent="0.3">
      <c r="C7313" s="32"/>
      <c r="J7313" s="54"/>
      <c r="K7313" s="54"/>
      <c r="L7313" s="54"/>
      <c r="M7313" s="54"/>
    </row>
    <row r="7314" spans="3:13" s="343" customFormat="1" x14ac:dyDescent="0.3">
      <c r="C7314" s="32"/>
      <c r="J7314" s="54"/>
      <c r="K7314" s="54"/>
      <c r="L7314" s="54"/>
      <c r="M7314" s="54"/>
    </row>
    <row r="7315" spans="3:13" s="343" customFormat="1" x14ac:dyDescent="0.3">
      <c r="C7315" s="32"/>
      <c r="J7315" s="54"/>
      <c r="K7315" s="54"/>
      <c r="L7315" s="54"/>
      <c r="M7315" s="54"/>
    </row>
    <row r="7316" spans="3:13" s="343" customFormat="1" x14ac:dyDescent="0.3">
      <c r="C7316" s="32"/>
      <c r="J7316" s="54"/>
      <c r="K7316" s="54"/>
      <c r="L7316" s="54"/>
      <c r="M7316" s="54"/>
    </row>
    <row r="7317" spans="3:13" s="343" customFormat="1" x14ac:dyDescent="0.3">
      <c r="C7317" s="32"/>
      <c r="J7317" s="54"/>
      <c r="K7317" s="54"/>
      <c r="L7317" s="54"/>
      <c r="M7317" s="54"/>
    </row>
    <row r="7318" spans="3:13" s="343" customFormat="1" x14ac:dyDescent="0.3">
      <c r="C7318" s="32"/>
      <c r="J7318" s="54"/>
      <c r="K7318" s="54"/>
      <c r="L7318" s="54"/>
      <c r="M7318" s="54"/>
    </row>
    <row r="7319" spans="3:13" s="343" customFormat="1" x14ac:dyDescent="0.3">
      <c r="C7319" s="32"/>
      <c r="J7319" s="54"/>
      <c r="K7319" s="54"/>
      <c r="L7319" s="54"/>
      <c r="M7319" s="54"/>
    </row>
    <row r="7320" spans="3:13" s="343" customFormat="1" x14ac:dyDescent="0.3">
      <c r="C7320" s="32"/>
      <c r="J7320" s="54"/>
      <c r="K7320" s="54"/>
      <c r="L7320" s="54"/>
      <c r="M7320" s="54"/>
    </row>
    <row r="7321" spans="3:13" s="343" customFormat="1" x14ac:dyDescent="0.3">
      <c r="C7321" s="32"/>
      <c r="J7321" s="54"/>
      <c r="K7321" s="54"/>
      <c r="L7321" s="54"/>
      <c r="M7321" s="54"/>
    </row>
    <row r="7322" spans="3:13" s="343" customFormat="1" x14ac:dyDescent="0.3">
      <c r="C7322" s="32"/>
      <c r="J7322" s="54"/>
      <c r="K7322" s="54"/>
      <c r="L7322" s="54"/>
      <c r="M7322" s="54"/>
    </row>
    <row r="7323" spans="3:13" s="343" customFormat="1" x14ac:dyDescent="0.3">
      <c r="C7323" s="32"/>
      <c r="J7323" s="54"/>
      <c r="K7323" s="54"/>
      <c r="L7323" s="54"/>
      <c r="M7323" s="54"/>
    </row>
    <row r="7324" spans="3:13" s="343" customFormat="1" x14ac:dyDescent="0.3">
      <c r="C7324" s="32"/>
      <c r="J7324" s="54"/>
      <c r="K7324" s="54"/>
      <c r="L7324" s="54"/>
      <c r="M7324" s="54"/>
    </row>
    <row r="7325" spans="3:13" s="343" customFormat="1" x14ac:dyDescent="0.3">
      <c r="C7325" s="32"/>
      <c r="J7325" s="54"/>
      <c r="K7325" s="54"/>
      <c r="L7325" s="54"/>
      <c r="M7325" s="54"/>
    </row>
    <row r="7326" spans="3:13" s="343" customFormat="1" x14ac:dyDescent="0.3">
      <c r="C7326" s="32"/>
      <c r="J7326" s="54"/>
      <c r="K7326" s="54"/>
      <c r="L7326" s="54"/>
      <c r="M7326" s="54"/>
    </row>
    <row r="7327" spans="3:13" s="343" customFormat="1" x14ac:dyDescent="0.3">
      <c r="C7327" s="32"/>
      <c r="J7327" s="54"/>
      <c r="K7327" s="54"/>
      <c r="L7327" s="54"/>
      <c r="M7327" s="54"/>
    </row>
    <row r="7328" spans="3:13" s="343" customFormat="1" x14ac:dyDescent="0.3">
      <c r="C7328" s="32"/>
      <c r="J7328" s="54"/>
      <c r="K7328" s="54"/>
      <c r="L7328" s="54"/>
      <c r="M7328" s="54"/>
    </row>
    <row r="7329" spans="3:13" s="343" customFormat="1" x14ac:dyDescent="0.3">
      <c r="C7329" s="32"/>
      <c r="J7329" s="54"/>
      <c r="K7329" s="54"/>
      <c r="L7329" s="54"/>
      <c r="M7329" s="54"/>
    </row>
    <row r="7330" spans="3:13" s="343" customFormat="1" x14ac:dyDescent="0.3">
      <c r="C7330" s="32"/>
      <c r="J7330" s="54"/>
      <c r="K7330" s="54"/>
      <c r="L7330" s="54"/>
      <c r="M7330" s="54"/>
    </row>
    <row r="7331" spans="3:13" s="343" customFormat="1" x14ac:dyDescent="0.3">
      <c r="C7331" s="32"/>
      <c r="J7331" s="54"/>
      <c r="K7331" s="54"/>
      <c r="L7331" s="54"/>
      <c r="M7331" s="54"/>
    </row>
    <row r="7332" spans="3:13" s="343" customFormat="1" x14ac:dyDescent="0.3">
      <c r="C7332" s="32"/>
      <c r="J7332" s="54"/>
      <c r="K7332" s="54"/>
      <c r="L7332" s="54"/>
      <c r="M7332" s="54"/>
    </row>
    <row r="7333" spans="3:13" s="343" customFormat="1" x14ac:dyDescent="0.3">
      <c r="C7333" s="32"/>
      <c r="J7333" s="54"/>
      <c r="K7333" s="54"/>
      <c r="L7333" s="54"/>
      <c r="M7333" s="54"/>
    </row>
    <row r="7334" spans="3:13" s="343" customFormat="1" x14ac:dyDescent="0.3">
      <c r="C7334" s="32"/>
      <c r="J7334" s="54"/>
      <c r="K7334" s="54"/>
      <c r="L7334" s="54"/>
      <c r="M7334" s="54"/>
    </row>
    <row r="7335" spans="3:13" s="343" customFormat="1" x14ac:dyDescent="0.3">
      <c r="C7335" s="32"/>
      <c r="J7335" s="54"/>
      <c r="K7335" s="54"/>
      <c r="L7335" s="54"/>
      <c r="M7335" s="54"/>
    </row>
    <row r="7336" spans="3:13" s="343" customFormat="1" x14ac:dyDescent="0.3">
      <c r="C7336" s="32"/>
      <c r="J7336" s="54"/>
      <c r="K7336" s="54"/>
      <c r="L7336" s="54"/>
      <c r="M7336" s="54"/>
    </row>
    <row r="7337" spans="3:13" s="343" customFormat="1" x14ac:dyDescent="0.3">
      <c r="C7337" s="32"/>
      <c r="J7337" s="54"/>
      <c r="K7337" s="54"/>
      <c r="L7337" s="54"/>
      <c r="M7337" s="54"/>
    </row>
    <row r="7338" spans="3:13" s="343" customFormat="1" x14ac:dyDescent="0.3">
      <c r="C7338" s="32"/>
      <c r="J7338" s="54"/>
      <c r="K7338" s="54"/>
      <c r="L7338" s="54"/>
      <c r="M7338" s="54"/>
    </row>
    <row r="7339" spans="3:13" s="343" customFormat="1" x14ac:dyDescent="0.3">
      <c r="C7339" s="32"/>
      <c r="J7339" s="54"/>
      <c r="K7339" s="54"/>
      <c r="L7339" s="54"/>
      <c r="M7339" s="54"/>
    </row>
    <row r="7340" spans="3:13" s="343" customFormat="1" x14ac:dyDescent="0.3">
      <c r="C7340" s="32"/>
      <c r="J7340" s="54"/>
      <c r="K7340" s="54"/>
      <c r="L7340" s="54"/>
      <c r="M7340" s="54"/>
    </row>
    <row r="7341" spans="3:13" s="343" customFormat="1" x14ac:dyDescent="0.3">
      <c r="C7341" s="32"/>
      <c r="J7341" s="54"/>
      <c r="K7341" s="54"/>
      <c r="L7341" s="54"/>
      <c r="M7341" s="54"/>
    </row>
    <row r="7342" spans="3:13" s="343" customFormat="1" x14ac:dyDescent="0.3">
      <c r="C7342" s="32"/>
      <c r="J7342" s="54"/>
      <c r="K7342" s="54"/>
      <c r="L7342" s="54"/>
      <c r="M7342" s="54"/>
    </row>
    <row r="7343" spans="3:13" s="343" customFormat="1" x14ac:dyDescent="0.3">
      <c r="C7343" s="32"/>
      <c r="J7343" s="54"/>
      <c r="K7343" s="54"/>
      <c r="L7343" s="54"/>
      <c r="M7343" s="54"/>
    </row>
    <row r="7344" spans="3:13" s="343" customFormat="1" x14ac:dyDescent="0.3">
      <c r="C7344" s="32"/>
      <c r="J7344" s="54"/>
      <c r="K7344" s="54"/>
      <c r="L7344" s="54"/>
      <c r="M7344" s="54"/>
    </row>
    <row r="7345" spans="3:13" s="343" customFormat="1" x14ac:dyDescent="0.3">
      <c r="C7345" s="32"/>
      <c r="J7345" s="54"/>
      <c r="K7345" s="54"/>
      <c r="L7345" s="54"/>
      <c r="M7345" s="54"/>
    </row>
    <row r="7346" spans="3:13" s="343" customFormat="1" x14ac:dyDescent="0.3">
      <c r="C7346" s="32"/>
      <c r="J7346" s="54"/>
      <c r="K7346" s="54"/>
      <c r="L7346" s="54"/>
      <c r="M7346" s="54"/>
    </row>
    <row r="7347" spans="3:13" s="343" customFormat="1" x14ac:dyDescent="0.3">
      <c r="C7347" s="32"/>
      <c r="J7347" s="54"/>
      <c r="K7347" s="54"/>
      <c r="L7347" s="54"/>
      <c r="M7347" s="54"/>
    </row>
    <row r="7348" spans="3:13" s="343" customFormat="1" x14ac:dyDescent="0.3">
      <c r="C7348" s="32"/>
      <c r="J7348" s="54"/>
      <c r="K7348" s="54"/>
      <c r="L7348" s="54"/>
      <c r="M7348" s="54"/>
    </row>
    <row r="7349" spans="3:13" s="343" customFormat="1" x14ac:dyDescent="0.3">
      <c r="C7349" s="32"/>
      <c r="J7349" s="54"/>
      <c r="K7349" s="54"/>
      <c r="L7349" s="54"/>
      <c r="M7349" s="54"/>
    </row>
    <row r="7350" spans="3:13" s="343" customFormat="1" x14ac:dyDescent="0.3">
      <c r="C7350" s="32"/>
      <c r="J7350" s="54"/>
      <c r="K7350" s="54"/>
      <c r="L7350" s="54"/>
      <c r="M7350" s="54"/>
    </row>
    <row r="7351" spans="3:13" s="343" customFormat="1" x14ac:dyDescent="0.3">
      <c r="C7351" s="32"/>
      <c r="J7351" s="54"/>
      <c r="K7351" s="54"/>
      <c r="L7351" s="54"/>
      <c r="M7351" s="54"/>
    </row>
    <row r="7352" spans="3:13" s="343" customFormat="1" x14ac:dyDescent="0.3">
      <c r="C7352" s="32"/>
      <c r="J7352" s="54"/>
      <c r="K7352" s="54"/>
      <c r="L7352" s="54"/>
      <c r="M7352" s="54"/>
    </row>
    <row r="7353" spans="3:13" s="343" customFormat="1" x14ac:dyDescent="0.3">
      <c r="C7353" s="32"/>
      <c r="J7353" s="54"/>
      <c r="K7353" s="54"/>
      <c r="L7353" s="54"/>
      <c r="M7353" s="54"/>
    </row>
    <row r="7354" spans="3:13" s="343" customFormat="1" x14ac:dyDescent="0.3">
      <c r="C7354" s="32"/>
      <c r="J7354" s="54"/>
      <c r="K7354" s="54"/>
      <c r="L7354" s="54"/>
      <c r="M7354" s="54"/>
    </row>
    <row r="7355" spans="3:13" s="343" customFormat="1" x14ac:dyDescent="0.3">
      <c r="C7355" s="32"/>
      <c r="J7355" s="54"/>
      <c r="K7355" s="54"/>
      <c r="L7355" s="54"/>
      <c r="M7355" s="54"/>
    </row>
    <row r="7356" spans="3:13" s="343" customFormat="1" x14ac:dyDescent="0.3">
      <c r="C7356" s="32"/>
      <c r="J7356" s="54"/>
      <c r="K7356" s="54"/>
      <c r="L7356" s="54"/>
      <c r="M7356" s="54"/>
    </row>
    <row r="7357" spans="3:13" s="343" customFormat="1" x14ac:dyDescent="0.3">
      <c r="C7357" s="32"/>
      <c r="J7357" s="54"/>
      <c r="K7357" s="54"/>
      <c r="L7357" s="54"/>
      <c r="M7357" s="54"/>
    </row>
    <row r="7358" spans="3:13" s="343" customFormat="1" x14ac:dyDescent="0.3">
      <c r="C7358" s="32"/>
      <c r="J7358" s="54"/>
      <c r="K7358" s="54"/>
      <c r="L7358" s="54"/>
      <c r="M7358" s="54"/>
    </row>
    <row r="7359" spans="3:13" s="343" customFormat="1" x14ac:dyDescent="0.3">
      <c r="C7359" s="32"/>
      <c r="J7359" s="54"/>
      <c r="K7359" s="54"/>
      <c r="L7359" s="54"/>
      <c r="M7359" s="54"/>
    </row>
    <row r="7360" spans="3:13" s="343" customFormat="1" x14ac:dyDescent="0.3">
      <c r="C7360" s="32"/>
      <c r="J7360" s="54"/>
      <c r="K7360" s="54"/>
      <c r="L7360" s="54"/>
      <c r="M7360" s="54"/>
    </row>
    <row r="7361" spans="3:13" s="343" customFormat="1" x14ac:dyDescent="0.3">
      <c r="C7361" s="32"/>
      <c r="J7361" s="54"/>
      <c r="K7361" s="54"/>
      <c r="L7361" s="54"/>
      <c r="M7361" s="54"/>
    </row>
    <row r="7362" spans="3:13" s="343" customFormat="1" x14ac:dyDescent="0.3">
      <c r="C7362" s="32"/>
      <c r="J7362" s="54"/>
      <c r="K7362" s="54"/>
      <c r="L7362" s="54"/>
      <c r="M7362" s="54"/>
    </row>
    <row r="7363" spans="3:13" s="343" customFormat="1" x14ac:dyDescent="0.3">
      <c r="C7363" s="32"/>
      <c r="J7363" s="54"/>
      <c r="K7363" s="54"/>
      <c r="L7363" s="54"/>
      <c r="M7363" s="54"/>
    </row>
    <row r="7364" spans="3:13" s="343" customFormat="1" x14ac:dyDescent="0.3">
      <c r="C7364" s="32"/>
      <c r="J7364" s="54"/>
      <c r="K7364" s="54"/>
      <c r="L7364" s="54"/>
      <c r="M7364" s="54"/>
    </row>
    <row r="7365" spans="3:13" s="343" customFormat="1" x14ac:dyDescent="0.3">
      <c r="C7365" s="32"/>
      <c r="J7365" s="54"/>
      <c r="K7365" s="54"/>
      <c r="L7365" s="54"/>
      <c r="M7365" s="54"/>
    </row>
    <row r="7366" spans="3:13" s="343" customFormat="1" x14ac:dyDescent="0.3">
      <c r="C7366" s="32"/>
      <c r="J7366" s="54"/>
      <c r="K7366" s="54"/>
      <c r="L7366" s="54"/>
      <c r="M7366" s="54"/>
    </row>
    <row r="7367" spans="3:13" s="343" customFormat="1" x14ac:dyDescent="0.3">
      <c r="C7367" s="32"/>
      <c r="J7367" s="54"/>
      <c r="K7367" s="54"/>
      <c r="L7367" s="54"/>
      <c r="M7367" s="54"/>
    </row>
    <row r="7368" spans="3:13" s="343" customFormat="1" x14ac:dyDescent="0.3">
      <c r="C7368" s="32"/>
      <c r="J7368" s="54"/>
      <c r="K7368" s="54"/>
      <c r="L7368" s="54"/>
      <c r="M7368" s="54"/>
    </row>
    <row r="7369" spans="3:13" s="343" customFormat="1" x14ac:dyDescent="0.3">
      <c r="C7369" s="32"/>
      <c r="J7369" s="54"/>
      <c r="K7369" s="54"/>
      <c r="L7369" s="54"/>
      <c r="M7369" s="54"/>
    </row>
    <row r="7370" spans="3:13" s="343" customFormat="1" x14ac:dyDescent="0.3">
      <c r="C7370" s="32"/>
      <c r="J7370" s="54"/>
      <c r="K7370" s="54"/>
      <c r="L7370" s="54"/>
      <c r="M7370" s="54"/>
    </row>
    <row r="7371" spans="3:13" s="343" customFormat="1" x14ac:dyDescent="0.3">
      <c r="C7371" s="32"/>
      <c r="J7371" s="54"/>
      <c r="K7371" s="54"/>
      <c r="L7371" s="54"/>
      <c r="M7371" s="54"/>
    </row>
    <row r="7372" spans="3:13" s="343" customFormat="1" x14ac:dyDescent="0.3">
      <c r="C7372" s="32"/>
      <c r="J7372" s="54"/>
      <c r="K7372" s="54"/>
      <c r="L7372" s="54"/>
      <c r="M7372" s="54"/>
    </row>
    <row r="7373" spans="3:13" s="343" customFormat="1" x14ac:dyDescent="0.3">
      <c r="C7373" s="32"/>
      <c r="J7373" s="54"/>
      <c r="K7373" s="54"/>
      <c r="L7373" s="54"/>
      <c r="M7373" s="54"/>
    </row>
    <row r="7374" spans="3:13" s="343" customFormat="1" x14ac:dyDescent="0.3">
      <c r="C7374" s="32"/>
      <c r="J7374" s="54"/>
      <c r="K7374" s="54"/>
      <c r="L7374" s="54"/>
      <c r="M7374" s="54"/>
    </row>
    <row r="7375" spans="3:13" s="343" customFormat="1" x14ac:dyDescent="0.3">
      <c r="C7375" s="32"/>
      <c r="J7375" s="54"/>
      <c r="K7375" s="54"/>
      <c r="L7375" s="54"/>
      <c r="M7375" s="54"/>
    </row>
    <row r="7376" spans="3:13" s="343" customFormat="1" x14ac:dyDescent="0.3">
      <c r="C7376" s="32"/>
      <c r="J7376" s="54"/>
      <c r="K7376" s="54"/>
      <c r="L7376" s="54"/>
      <c r="M7376" s="54"/>
    </row>
    <row r="7377" spans="3:13" s="343" customFormat="1" x14ac:dyDescent="0.3">
      <c r="C7377" s="32"/>
      <c r="J7377" s="54"/>
      <c r="K7377" s="54"/>
      <c r="L7377" s="54"/>
      <c r="M7377" s="54"/>
    </row>
    <row r="7378" spans="3:13" s="343" customFormat="1" x14ac:dyDescent="0.3">
      <c r="C7378" s="32"/>
      <c r="J7378" s="54"/>
      <c r="K7378" s="54"/>
      <c r="L7378" s="54"/>
      <c r="M7378" s="54"/>
    </row>
    <row r="7379" spans="3:13" s="343" customFormat="1" x14ac:dyDescent="0.3">
      <c r="C7379" s="32"/>
      <c r="J7379" s="54"/>
      <c r="K7379" s="54"/>
      <c r="L7379" s="54"/>
      <c r="M7379" s="54"/>
    </row>
    <row r="7380" spans="3:13" s="343" customFormat="1" x14ac:dyDescent="0.3">
      <c r="C7380" s="32"/>
      <c r="J7380" s="54"/>
      <c r="K7380" s="54"/>
      <c r="L7380" s="54"/>
      <c r="M7380" s="54"/>
    </row>
    <row r="7381" spans="3:13" s="343" customFormat="1" x14ac:dyDescent="0.3">
      <c r="C7381" s="32"/>
      <c r="J7381" s="54"/>
      <c r="K7381" s="54"/>
      <c r="L7381" s="54"/>
      <c r="M7381" s="54"/>
    </row>
    <row r="7382" spans="3:13" s="343" customFormat="1" x14ac:dyDescent="0.3">
      <c r="C7382" s="32"/>
      <c r="J7382" s="54"/>
      <c r="K7382" s="54"/>
      <c r="L7382" s="54"/>
      <c r="M7382" s="54"/>
    </row>
    <row r="7383" spans="3:13" s="343" customFormat="1" x14ac:dyDescent="0.3">
      <c r="C7383" s="32"/>
      <c r="J7383" s="54"/>
      <c r="K7383" s="54"/>
      <c r="L7383" s="54"/>
      <c r="M7383" s="54"/>
    </row>
    <row r="7384" spans="3:13" s="343" customFormat="1" x14ac:dyDescent="0.3">
      <c r="C7384" s="32"/>
      <c r="J7384" s="54"/>
      <c r="K7384" s="54"/>
      <c r="L7384" s="54"/>
      <c r="M7384" s="54"/>
    </row>
    <row r="7385" spans="3:13" s="343" customFormat="1" x14ac:dyDescent="0.3">
      <c r="C7385" s="32"/>
      <c r="J7385" s="54"/>
      <c r="K7385" s="54"/>
      <c r="L7385" s="54"/>
      <c r="M7385" s="54"/>
    </row>
    <row r="7386" spans="3:13" s="343" customFormat="1" x14ac:dyDescent="0.3">
      <c r="C7386" s="32"/>
      <c r="J7386" s="54"/>
      <c r="K7386" s="54"/>
      <c r="L7386" s="54"/>
      <c r="M7386" s="54"/>
    </row>
    <row r="7387" spans="3:13" s="343" customFormat="1" x14ac:dyDescent="0.3">
      <c r="C7387" s="32"/>
      <c r="J7387" s="54"/>
      <c r="K7387" s="54"/>
      <c r="L7387" s="54"/>
      <c r="M7387" s="54"/>
    </row>
    <row r="7388" spans="3:13" s="343" customFormat="1" x14ac:dyDescent="0.3">
      <c r="C7388" s="32"/>
      <c r="J7388" s="54"/>
      <c r="K7388" s="54"/>
      <c r="L7388" s="54"/>
      <c r="M7388" s="54"/>
    </row>
    <row r="7389" spans="3:13" s="343" customFormat="1" x14ac:dyDescent="0.3">
      <c r="C7389" s="32"/>
      <c r="J7389" s="54"/>
      <c r="K7389" s="54"/>
      <c r="L7389" s="54"/>
      <c r="M7389" s="54"/>
    </row>
    <row r="7390" spans="3:13" s="343" customFormat="1" x14ac:dyDescent="0.3">
      <c r="C7390" s="32"/>
      <c r="J7390" s="54"/>
      <c r="K7390" s="54"/>
      <c r="L7390" s="54"/>
      <c r="M7390" s="54"/>
    </row>
    <row r="7391" spans="3:13" s="343" customFormat="1" x14ac:dyDescent="0.3">
      <c r="C7391" s="32"/>
      <c r="J7391" s="54"/>
      <c r="K7391" s="54"/>
      <c r="L7391" s="54"/>
      <c r="M7391" s="54"/>
    </row>
    <row r="7392" spans="3:13" s="343" customFormat="1" x14ac:dyDescent="0.3">
      <c r="C7392" s="32"/>
      <c r="J7392" s="54"/>
      <c r="K7392" s="54"/>
      <c r="L7392" s="54"/>
      <c r="M7392" s="54"/>
    </row>
    <row r="7393" spans="3:13" s="343" customFormat="1" x14ac:dyDescent="0.3">
      <c r="C7393" s="32"/>
      <c r="J7393" s="54"/>
      <c r="K7393" s="54"/>
      <c r="L7393" s="54"/>
      <c r="M7393" s="54"/>
    </row>
    <row r="7394" spans="3:13" s="343" customFormat="1" x14ac:dyDescent="0.3">
      <c r="C7394" s="32"/>
      <c r="J7394" s="54"/>
      <c r="K7394" s="54"/>
      <c r="L7394" s="54"/>
      <c r="M7394" s="54"/>
    </row>
    <row r="7395" spans="3:13" s="343" customFormat="1" x14ac:dyDescent="0.3">
      <c r="C7395" s="32"/>
      <c r="J7395" s="54"/>
      <c r="K7395" s="54"/>
      <c r="L7395" s="54"/>
      <c r="M7395" s="54"/>
    </row>
    <row r="7396" spans="3:13" s="343" customFormat="1" x14ac:dyDescent="0.3">
      <c r="C7396" s="32"/>
      <c r="J7396" s="54"/>
      <c r="K7396" s="54"/>
      <c r="L7396" s="54"/>
      <c r="M7396" s="54"/>
    </row>
    <row r="7397" spans="3:13" s="343" customFormat="1" x14ac:dyDescent="0.3">
      <c r="C7397" s="32"/>
      <c r="J7397" s="54"/>
      <c r="K7397" s="54"/>
      <c r="L7397" s="54"/>
      <c r="M7397" s="54"/>
    </row>
    <row r="7398" spans="3:13" s="343" customFormat="1" x14ac:dyDescent="0.3">
      <c r="C7398" s="32"/>
      <c r="J7398" s="54"/>
      <c r="K7398" s="54"/>
      <c r="L7398" s="54"/>
      <c r="M7398" s="54"/>
    </row>
    <row r="7399" spans="3:13" s="343" customFormat="1" x14ac:dyDescent="0.3">
      <c r="C7399" s="32"/>
      <c r="J7399" s="54"/>
      <c r="K7399" s="54"/>
      <c r="L7399" s="54"/>
      <c r="M7399" s="54"/>
    </row>
    <row r="7400" spans="3:13" s="343" customFormat="1" x14ac:dyDescent="0.3">
      <c r="C7400" s="32"/>
      <c r="J7400" s="54"/>
      <c r="K7400" s="54"/>
      <c r="L7400" s="54"/>
      <c r="M7400" s="54"/>
    </row>
    <row r="7401" spans="3:13" s="343" customFormat="1" x14ac:dyDescent="0.3">
      <c r="C7401" s="32"/>
      <c r="J7401" s="54"/>
      <c r="K7401" s="54"/>
      <c r="L7401" s="54"/>
      <c r="M7401" s="54"/>
    </row>
    <row r="7402" spans="3:13" s="343" customFormat="1" x14ac:dyDescent="0.3">
      <c r="C7402" s="32"/>
      <c r="J7402" s="54"/>
      <c r="K7402" s="54"/>
      <c r="L7402" s="54"/>
      <c r="M7402" s="54"/>
    </row>
    <row r="7403" spans="3:13" s="343" customFormat="1" x14ac:dyDescent="0.3">
      <c r="C7403" s="32"/>
      <c r="J7403" s="54"/>
      <c r="K7403" s="54"/>
      <c r="L7403" s="54"/>
      <c r="M7403" s="54"/>
    </row>
    <row r="7404" spans="3:13" s="343" customFormat="1" x14ac:dyDescent="0.3">
      <c r="C7404" s="32"/>
      <c r="J7404" s="54"/>
      <c r="K7404" s="54"/>
      <c r="L7404" s="54"/>
      <c r="M7404" s="54"/>
    </row>
    <row r="7405" spans="3:13" s="343" customFormat="1" x14ac:dyDescent="0.3">
      <c r="C7405" s="32"/>
      <c r="J7405" s="54"/>
      <c r="K7405" s="54"/>
      <c r="L7405" s="54"/>
      <c r="M7405" s="54"/>
    </row>
    <row r="7406" spans="3:13" s="343" customFormat="1" x14ac:dyDescent="0.3">
      <c r="C7406" s="32"/>
      <c r="J7406" s="54"/>
      <c r="K7406" s="54"/>
      <c r="L7406" s="54"/>
      <c r="M7406" s="54"/>
    </row>
    <row r="7407" spans="3:13" s="343" customFormat="1" x14ac:dyDescent="0.3">
      <c r="C7407" s="32"/>
      <c r="J7407" s="54"/>
      <c r="K7407" s="54"/>
      <c r="L7407" s="54"/>
      <c r="M7407" s="54"/>
    </row>
    <row r="7408" spans="3:13" s="343" customFormat="1" x14ac:dyDescent="0.3">
      <c r="C7408" s="32"/>
      <c r="J7408" s="54"/>
      <c r="K7408" s="54"/>
      <c r="L7408" s="54"/>
      <c r="M7408" s="54"/>
    </row>
    <row r="7409" spans="3:13" s="343" customFormat="1" x14ac:dyDescent="0.3">
      <c r="C7409" s="32"/>
      <c r="J7409" s="54"/>
      <c r="K7409" s="54"/>
      <c r="L7409" s="54"/>
      <c r="M7409" s="54"/>
    </row>
    <row r="7410" spans="3:13" s="343" customFormat="1" x14ac:dyDescent="0.3">
      <c r="C7410" s="32"/>
      <c r="J7410" s="54"/>
      <c r="K7410" s="54"/>
      <c r="L7410" s="54"/>
      <c r="M7410" s="54"/>
    </row>
    <row r="7411" spans="3:13" s="343" customFormat="1" x14ac:dyDescent="0.3">
      <c r="C7411" s="32"/>
      <c r="J7411" s="54"/>
      <c r="K7411" s="54"/>
      <c r="L7411" s="54"/>
      <c r="M7411" s="54"/>
    </row>
    <row r="7412" spans="3:13" s="343" customFormat="1" x14ac:dyDescent="0.3">
      <c r="C7412" s="32"/>
      <c r="J7412" s="54"/>
      <c r="K7412" s="54"/>
      <c r="L7412" s="54"/>
      <c r="M7412" s="54"/>
    </row>
    <row r="7413" spans="3:13" s="343" customFormat="1" x14ac:dyDescent="0.3">
      <c r="C7413" s="32"/>
      <c r="J7413" s="54"/>
      <c r="K7413" s="54"/>
      <c r="L7413" s="54"/>
      <c r="M7413" s="54"/>
    </row>
    <row r="7414" spans="3:13" s="343" customFormat="1" x14ac:dyDescent="0.3">
      <c r="C7414" s="32"/>
      <c r="J7414" s="54"/>
      <c r="K7414" s="54"/>
      <c r="L7414" s="54"/>
      <c r="M7414" s="54"/>
    </row>
    <row r="7415" spans="3:13" s="343" customFormat="1" x14ac:dyDescent="0.3">
      <c r="C7415" s="32"/>
      <c r="J7415" s="54"/>
      <c r="K7415" s="54"/>
      <c r="L7415" s="54"/>
      <c r="M7415" s="54"/>
    </row>
    <row r="7416" spans="3:13" s="343" customFormat="1" x14ac:dyDescent="0.3">
      <c r="C7416" s="32"/>
      <c r="J7416" s="54"/>
      <c r="K7416" s="54"/>
      <c r="L7416" s="54"/>
      <c r="M7416" s="54"/>
    </row>
    <row r="7417" spans="3:13" s="343" customFormat="1" x14ac:dyDescent="0.3">
      <c r="C7417" s="32"/>
      <c r="J7417" s="54"/>
      <c r="K7417" s="54"/>
      <c r="L7417" s="54"/>
      <c r="M7417" s="54"/>
    </row>
    <row r="7418" spans="3:13" s="343" customFormat="1" x14ac:dyDescent="0.3">
      <c r="C7418" s="32"/>
      <c r="J7418" s="54"/>
      <c r="K7418" s="54"/>
      <c r="L7418" s="54"/>
      <c r="M7418" s="54"/>
    </row>
    <row r="7419" spans="3:13" s="343" customFormat="1" x14ac:dyDescent="0.3">
      <c r="C7419" s="32"/>
      <c r="J7419" s="54"/>
      <c r="K7419" s="54"/>
      <c r="L7419" s="54"/>
      <c r="M7419" s="54"/>
    </row>
    <row r="7420" spans="3:13" s="343" customFormat="1" x14ac:dyDescent="0.3">
      <c r="C7420" s="32"/>
      <c r="J7420" s="54"/>
      <c r="K7420" s="54"/>
      <c r="L7420" s="54"/>
      <c r="M7420" s="54"/>
    </row>
    <row r="7421" spans="3:13" s="343" customFormat="1" x14ac:dyDescent="0.3">
      <c r="C7421" s="32"/>
      <c r="J7421" s="54"/>
      <c r="K7421" s="54"/>
      <c r="L7421" s="54"/>
      <c r="M7421" s="54"/>
    </row>
    <row r="7422" spans="3:13" s="343" customFormat="1" x14ac:dyDescent="0.3">
      <c r="C7422" s="32"/>
      <c r="J7422" s="54"/>
      <c r="K7422" s="54"/>
      <c r="L7422" s="54"/>
      <c r="M7422" s="54"/>
    </row>
    <row r="7423" spans="3:13" s="343" customFormat="1" x14ac:dyDescent="0.3">
      <c r="C7423" s="32"/>
      <c r="J7423" s="54"/>
      <c r="K7423" s="54"/>
      <c r="L7423" s="54"/>
      <c r="M7423" s="54"/>
    </row>
    <row r="7424" spans="3:13" s="343" customFormat="1" x14ac:dyDescent="0.3">
      <c r="C7424" s="32"/>
      <c r="J7424" s="54"/>
      <c r="K7424" s="54"/>
      <c r="L7424" s="54"/>
      <c r="M7424" s="54"/>
    </row>
    <row r="7425" spans="3:13" s="343" customFormat="1" x14ac:dyDescent="0.3">
      <c r="C7425" s="32"/>
      <c r="J7425" s="54"/>
      <c r="K7425" s="54"/>
      <c r="L7425" s="54"/>
      <c r="M7425" s="54"/>
    </row>
    <row r="7426" spans="3:13" s="343" customFormat="1" x14ac:dyDescent="0.3">
      <c r="C7426" s="32"/>
      <c r="J7426" s="54"/>
      <c r="K7426" s="54"/>
      <c r="L7426" s="54"/>
      <c r="M7426" s="54"/>
    </row>
    <row r="7427" spans="3:13" s="343" customFormat="1" x14ac:dyDescent="0.3">
      <c r="C7427" s="32"/>
      <c r="J7427" s="54"/>
      <c r="K7427" s="54"/>
      <c r="L7427" s="54"/>
      <c r="M7427" s="54"/>
    </row>
    <row r="7428" spans="3:13" s="343" customFormat="1" x14ac:dyDescent="0.3">
      <c r="C7428" s="32"/>
      <c r="J7428" s="54"/>
      <c r="K7428" s="54"/>
      <c r="L7428" s="54"/>
      <c r="M7428" s="54"/>
    </row>
    <row r="7429" spans="3:13" s="343" customFormat="1" x14ac:dyDescent="0.3">
      <c r="C7429" s="32"/>
      <c r="J7429" s="54"/>
      <c r="K7429" s="54"/>
      <c r="L7429" s="54"/>
      <c r="M7429" s="54"/>
    </row>
    <row r="7430" spans="3:13" s="343" customFormat="1" x14ac:dyDescent="0.3">
      <c r="C7430" s="32"/>
      <c r="J7430" s="54"/>
      <c r="K7430" s="54"/>
      <c r="L7430" s="54"/>
      <c r="M7430" s="54"/>
    </row>
    <row r="7431" spans="3:13" s="343" customFormat="1" x14ac:dyDescent="0.3">
      <c r="C7431" s="32"/>
      <c r="J7431" s="54"/>
      <c r="K7431" s="54"/>
      <c r="L7431" s="54"/>
      <c r="M7431" s="54"/>
    </row>
    <row r="7432" spans="3:13" s="343" customFormat="1" x14ac:dyDescent="0.3">
      <c r="C7432" s="32"/>
      <c r="J7432" s="54"/>
      <c r="K7432" s="54"/>
      <c r="L7432" s="54"/>
      <c r="M7432" s="54"/>
    </row>
    <row r="7433" spans="3:13" s="343" customFormat="1" x14ac:dyDescent="0.3">
      <c r="C7433" s="32"/>
      <c r="J7433" s="54"/>
      <c r="K7433" s="54"/>
      <c r="L7433" s="54"/>
      <c r="M7433" s="54"/>
    </row>
    <row r="7434" spans="3:13" s="343" customFormat="1" x14ac:dyDescent="0.3">
      <c r="C7434" s="32"/>
      <c r="J7434" s="54"/>
      <c r="K7434" s="54"/>
      <c r="L7434" s="54"/>
      <c r="M7434" s="54"/>
    </row>
    <row r="7435" spans="3:13" s="343" customFormat="1" x14ac:dyDescent="0.3">
      <c r="C7435" s="32"/>
      <c r="J7435" s="54"/>
      <c r="K7435" s="54"/>
      <c r="L7435" s="54"/>
      <c r="M7435" s="54"/>
    </row>
    <row r="7436" spans="3:13" s="343" customFormat="1" x14ac:dyDescent="0.3">
      <c r="C7436" s="32"/>
      <c r="J7436" s="54"/>
      <c r="K7436" s="54"/>
      <c r="L7436" s="54"/>
      <c r="M7436" s="54"/>
    </row>
    <row r="7437" spans="3:13" s="343" customFormat="1" x14ac:dyDescent="0.3">
      <c r="C7437" s="32"/>
      <c r="J7437" s="54"/>
      <c r="K7437" s="54"/>
      <c r="L7437" s="54"/>
      <c r="M7437" s="54"/>
    </row>
    <row r="7438" spans="3:13" s="343" customFormat="1" x14ac:dyDescent="0.3">
      <c r="C7438" s="32"/>
      <c r="J7438" s="54"/>
      <c r="K7438" s="54"/>
      <c r="L7438" s="54"/>
      <c r="M7438" s="54"/>
    </row>
    <row r="7439" spans="3:13" s="343" customFormat="1" x14ac:dyDescent="0.3">
      <c r="C7439" s="32"/>
      <c r="J7439" s="54"/>
      <c r="K7439" s="54"/>
      <c r="L7439" s="54"/>
      <c r="M7439" s="54"/>
    </row>
    <row r="7440" spans="3:13" s="343" customFormat="1" x14ac:dyDescent="0.3">
      <c r="C7440" s="32"/>
      <c r="J7440" s="54"/>
      <c r="K7440" s="54"/>
      <c r="L7440" s="54"/>
      <c r="M7440" s="54"/>
    </row>
    <row r="7441" spans="3:13" s="343" customFormat="1" x14ac:dyDescent="0.3">
      <c r="C7441" s="32"/>
      <c r="J7441" s="54"/>
      <c r="K7441" s="54"/>
      <c r="L7441" s="54"/>
      <c r="M7441" s="54"/>
    </row>
    <row r="7442" spans="3:13" s="343" customFormat="1" x14ac:dyDescent="0.3">
      <c r="C7442" s="32"/>
      <c r="J7442" s="54"/>
      <c r="K7442" s="54"/>
      <c r="L7442" s="54"/>
      <c r="M7442" s="54"/>
    </row>
    <row r="7443" spans="3:13" s="343" customFormat="1" x14ac:dyDescent="0.3">
      <c r="C7443" s="32"/>
      <c r="J7443" s="54"/>
      <c r="K7443" s="54"/>
      <c r="L7443" s="54"/>
      <c r="M7443" s="54"/>
    </row>
    <row r="7444" spans="3:13" s="343" customFormat="1" x14ac:dyDescent="0.3">
      <c r="C7444" s="32"/>
      <c r="J7444" s="54"/>
      <c r="K7444" s="54"/>
      <c r="L7444" s="54"/>
      <c r="M7444" s="54"/>
    </row>
    <row r="7445" spans="3:13" s="343" customFormat="1" x14ac:dyDescent="0.3">
      <c r="C7445" s="32"/>
      <c r="J7445" s="54"/>
      <c r="K7445" s="54"/>
      <c r="L7445" s="54"/>
      <c r="M7445" s="54"/>
    </row>
    <row r="7446" spans="3:13" s="343" customFormat="1" x14ac:dyDescent="0.3">
      <c r="C7446" s="32"/>
      <c r="J7446" s="54"/>
      <c r="K7446" s="54"/>
      <c r="L7446" s="54"/>
      <c r="M7446" s="54"/>
    </row>
    <row r="7447" spans="3:13" s="343" customFormat="1" x14ac:dyDescent="0.3">
      <c r="C7447" s="32"/>
      <c r="J7447" s="54"/>
      <c r="K7447" s="54"/>
      <c r="L7447" s="54"/>
      <c r="M7447" s="54"/>
    </row>
    <row r="7448" spans="3:13" s="343" customFormat="1" x14ac:dyDescent="0.3">
      <c r="C7448" s="32"/>
      <c r="J7448" s="54"/>
      <c r="K7448" s="54"/>
      <c r="L7448" s="54"/>
      <c r="M7448" s="54"/>
    </row>
    <row r="7449" spans="3:13" s="343" customFormat="1" x14ac:dyDescent="0.3">
      <c r="C7449" s="32"/>
      <c r="J7449" s="54"/>
      <c r="K7449" s="54"/>
      <c r="L7449" s="54"/>
      <c r="M7449" s="54"/>
    </row>
    <row r="7450" spans="3:13" s="343" customFormat="1" x14ac:dyDescent="0.3">
      <c r="C7450" s="32"/>
      <c r="J7450" s="54"/>
      <c r="K7450" s="54"/>
      <c r="L7450" s="54"/>
      <c r="M7450" s="54"/>
    </row>
    <row r="7451" spans="3:13" s="343" customFormat="1" x14ac:dyDescent="0.3">
      <c r="C7451" s="32"/>
      <c r="J7451" s="54"/>
      <c r="K7451" s="54"/>
      <c r="L7451" s="54"/>
      <c r="M7451" s="54"/>
    </row>
    <row r="7452" spans="3:13" s="343" customFormat="1" x14ac:dyDescent="0.3">
      <c r="C7452" s="32"/>
      <c r="J7452" s="54"/>
      <c r="K7452" s="54"/>
      <c r="L7452" s="54"/>
      <c r="M7452" s="54"/>
    </row>
    <row r="7453" spans="3:13" s="343" customFormat="1" x14ac:dyDescent="0.3">
      <c r="C7453" s="32"/>
      <c r="J7453" s="54"/>
      <c r="K7453" s="54"/>
      <c r="L7453" s="54"/>
      <c r="M7453" s="54"/>
    </row>
    <row r="7454" spans="3:13" s="343" customFormat="1" x14ac:dyDescent="0.3">
      <c r="C7454" s="32"/>
      <c r="J7454" s="54"/>
      <c r="K7454" s="54"/>
      <c r="L7454" s="54"/>
      <c r="M7454" s="54"/>
    </row>
    <row r="7455" spans="3:13" s="343" customFormat="1" x14ac:dyDescent="0.3">
      <c r="C7455" s="32"/>
      <c r="J7455" s="54"/>
      <c r="K7455" s="54"/>
      <c r="L7455" s="54"/>
      <c r="M7455" s="54"/>
    </row>
    <row r="7456" spans="3:13" s="343" customFormat="1" x14ac:dyDescent="0.3">
      <c r="C7456" s="32"/>
      <c r="J7456" s="54"/>
      <c r="K7456" s="54"/>
      <c r="L7456" s="54"/>
      <c r="M7456" s="54"/>
    </row>
    <row r="7457" spans="3:13" s="343" customFormat="1" x14ac:dyDescent="0.3">
      <c r="C7457" s="32"/>
      <c r="J7457" s="54"/>
      <c r="K7457" s="54"/>
      <c r="L7457" s="54"/>
      <c r="M7457" s="54"/>
    </row>
    <row r="7458" spans="3:13" s="343" customFormat="1" x14ac:dyDescent="0.3">
      <c r="C7458" s="32"/>
      <c r="J7458" s="54"/>
      <c r="K7458" s="54"/>
      <c r="L7458" s="54"/>
      <c r="M7458" s="54"/>
    </row>
    <row r="7459" spans="3:13" s="343" customFormat="1" x14ac:dyDescent="0.3">
      <c r="C7459" s="32"/>
      <c r="J7459" s="54"/>
      <c r="K7459" s="54"/>
      <c r="L7459" s="54"/>
      <c r="M7459" s="54"/>
    </row>
    <row r="7460" spans="3:13" s="343" customFormat="1" x14ac:dyDescent="0.3">
      <c r="C7460" s="32"/>
      <c r="J7460" s="54"/>
      <c r="K7460" s="54"/>
      <c r="L7460" s="54"/>
      <c r="M7460" s="54"/>
    </row>
    <row r="7461" spans="3:13" s="343" customFormat="1" x14ac:dyDescent="0.3">
      <c r="C7461" s="32"/>
      <c r="J7461" s="54"/>
      <c r="K7461" s="54"/>
      <c r="L7461" s="54"/>
      <c r="M7461" s="54"/>
    </row>
    <row r="7462" spans="3:13" s="343" customFormat="1" x14ac:dyDescent="0.3">
      <c r="C7462" s="32"/>
      <c r="J7462" s="54"/>
      <c r="K7462" s="54"/>
      <c r="L7462" s="54"/>
      <c r="M7462" s="54"/>
    </row>
    <row r="7463" spans="3:13" s="343" customFormat="1" x14ac:dyDescent="0.3">
      <c r="C7463" s="32"/>
      <c r="J7463" s="54"/>
      <c r="K7463" s="54"/>
      <c r="L7463" s="54"/>
      <c r="M7463" s="54"/>
    </row>
    <row r="7464" spans="3:13" s="343" customFormat="1" x14ac:dyDescent="0.3">
      <c r="C7464" s="32"/>
      <c r="J7464" s="54"/>
      <c r="K7464" s="54"/>
      <c r="L7464" s="54"/>
      <c r="M7464" s="54"/>
    </row>
    <row r="7465" spans="3:13" s="343" customFormat="1" x14ac:dyDescent="0.3">
      <c r="C7465" s="32"/>
      <c r="J7465" s="54"/>
      <c r="K7465" s="54"/>
      <c r="L7465" s="54"/>
      <c r="M7465" s="54"/>
    </row>
    <row r="7466" spans="3:13" s="343" customFormat="1" x14ac:dyDescent="0.3">
      <c r="C7466" s="32"/>
      <c r="J7466" s="54"/>
      <c r="K7466" s="54"/>
      <c r="L7466" s="54"/>
      <c r="M7466" s="54"/>
    </row>
    <row r="7467" spans="3:13" s="343" customFormat="1" x14ac:dyDescent="0.3">
      <c r="C7467" s="32"/>
      <c r="J7467" s="54"/>
      <c r="K7467" s="54"/>
      <c r="L7467" s="54"/>
      <c r="M7467" s="54"/>
    </row>
    <row r="7468" spans="3:13" s="343" customFormat="1" x14ac:dyDescent="0.3">
      <c r="C7468" s="32"/>
      <c r="J7468" s="54"/>
      <c r="K7468" s="54"/>
      <c r="L7468" s="54"/>
      <c r="M7468" s="54"/>
    </row>
    <row r="7469" spans="3:13" s="343" customFormat="1" x14ac:dyDescent="0.3">
      <c r="C7469" s="32"/>
      <c r="J7469" s="54"/>
      <c r="K7469" s="54"/>
      <c r="L7469" s="54"/>
      <c r="M7469" s="54"/>
    </row>
    <row r="7470" spans="3:13" s="343" customFormat="1" x14ac:dyDescent="0.3">
      <c r="C7470" s="32"/>
      <c r="J7470" s="54"/>
      <c r="K7470" s="54"/>
      <c r="L7470" s="54"/>
      <c r="M7470" s="54"/>
    </row>
    <row r="7471" spans="3:13" s="343" customFormat="1" x14ac:dyDescent="0.3">
      <c r="C7471" s="32"/>
      <c r="J7471" s="54"/>
      <c r="K7471" s="54"/>
      <c r="L7471" s="54"/>
      <c r="M7471" s="54"/>
    </row>
    <row r="7472" spans="3:13" s="343" customFormat="1" x14ac:dyDescent="0.3">
      <c r="C7472" s="32"/>
      <c r="J7472" s="54"/>
      <c r="K7472" s="54"/>
      <c r="L7472" s="54"/>
      <c r="M7472" s="54"/>
    </row>
    <row r="7473" spans="3:13" s="343" customFormat="1" x14ac:dyDescent="0.3">
      <c r="C7473" s="32"/>
      <c r="J7473" s="54"/>
      <c r="K7473" s="54"/>
      <c r="L7473" s="54"/>
      <c r="M7473" s="54"/>
    </row>
    <row r="7474" spans="3:13" s="343" customFormat="1" x14ac:dyDescent="0.3">
      <c r="C7474" s="32"/>
      <c r="J7474" s="54"/>
      <c r="K7474" s="54"/>
      <c r="L7474" s="54"/>
      <c r="M7474" s="54"/>
    </row>
    <row r="7475" spans="3:13" s="343" customFormat="1" x14ac:dyDescent="0.3">
      <c r="C7475" s="32"/>
      <c r="J7475" s="54"/>
      <c r="K7475" s="54"/>
      <c r="L7475" s="54"/>
      <c r="M7475" s="54"/>
    </row>
    <row r="7476" spans="3:13" s="343" customFormat="1" x14ac:dyDescent="0.3">
      <c r="C7476" s="32"/>
      <c r="J7476" s="54"/>
      <c r="K7476" s="54"/>
      <c r="L7476" s="54"/>
      <c r="M7476" s="54"/>
    </row>
    <row r="7477" spans="3:13" s="343" customFormat="1" x14ac:dyDescent="0.3">
      <c r="C7477" s="32"/>
      <c r="J7477" s="54"/>
      <c r="K7477" s="54"/>
      <c r="L7477" s="54"/>
      <c r="M7477" s="54"/>
    </row>
    <row r="7478" spans="3:13" s="343" customFormat="1" x14ac:dyDescent="0.3">
      <c r="C7478" s="32"/>
      <c r="J7478" s="54"/>
      <c r="K7478" s="54"/>
      <c r="L7478" s="54"/>
      <c r="M7478" s="54"/>
    </row>
    <row r="7479" spans="3:13" s="343" customFormat="1" x14ac:dyDescent="0.3">
      <c r="C7479" s="32"/>
      <c r="J7479" s="54"/>
      <c r="K7479" s="54"/>
      <c r="L7479" s="54"/>
      <c r="M7479" s="54"/>
    </row>
    <row r="7480" spans="3:13" s="343" customFormat="1" x14ac:dyDescent="0.3">
      <c r="C7480" s="32"/>
      <c r="J7480" s="54"/>
      <c r="K7480" s="54"/>
      <c r="L7480" s="54"/>
      <c r="M7480" s="54"/>
    </row>
    <row r="7481" spans="3:13" s="343" customFormat="1" x14ac:dyDescent="0.3">
      <c r="C7481" s="32"/>
      <c r="J7481" s="54"/>
      <c r="K7481" s="54"/>
      <c r="L7481" s="54"/>
      <c r="M7481" s="54"/>
    </row>
    <row r="7482" spans="3:13" s="343" customFormat="1" x14ac:dyDescent="0.3">
      <c r="C7482" s="32"/>
      <c r="J7482" s="54"/>
      <c r="K7482" s="54"/>
      <c r="L7482" s="54"/>
      <c r="M7482" s="54"/>
    </row>
    <row r="7483" spans="3:13" s="343" customFormat="1" x14ac:dyDescent="0.3">
      <c r="C7483" s="32"/>
      <c r="J7483" s="54"/>
      <c r="K7483" s="54"/>
      <c r="L7483" s="54"/>
      <c r="M7483" s="54"/>
    </row>
    <row r="7484" spans="3:13" s="343" customFormat="1" x14ac:dyDescent="0.3">
      <c r="C7484" s="32"/>
      <c r="J7484" s="54"/>
      <c r="K7484" s="54"/>
      <c r="L7484" s="54"/>
      <c r="M7484" s="54"/>
    </row>
    <row r="7485" spans="3:13" s="343" customFormat="1" x14ac:dyDescent="0.3">
      <c r="C7485" s="32"/>
      <c r="J7485" s="54"/>
      <c r="K7485" s="54"/>
      <c r="L7485" s="54"/>
      <c r="M7485" s="54"/>
    </row>
    <row r="7486" spans="3:13" s="343" customFormat="1" x14ac:dyDescent="0.3">
      <c r="C7486" s="32"/>
      <c r="J7486" s="54"/>
      <c r="K7486" s="54"/>
      <c r="L7486" s="54"/>
      <c r="M7486" s="54"/>
    </row>
    <row r="7487" spans="3:13" s="343" customFormat="1" x14ac:dyDescent="0.3">
      <c r="C7487" s="32"/>
      <c r="J7487" s="54"/>
      <c r="K7487" s="54"/>
      <c r="L7487" s="54"/>
      <c r="M7487" s="54"/>
    </row>
    <row r="7488" spans="3:13" s="343" customFormat="1" x14ac:dyDescent="0.3">
      <c r="C7488" s="32"/>
      <c r="J7488" s="54"/>
      <c r="K7488" s="54"/>
      <c r="L7488" s="54"/>
      <c r="M7488" s="54"/>
    </row>
    <row r="7489" spans="3:13" s="343" customFormat="1" x14ac:dyDescent="0.3">
      <c r="C7489" s="32"/>
      <c r="J7489" s="54"/>
      <c r="K7489" s="54"/>
      <c r="L7489" s="54"/>
      <c r="M7489" s="54"/>
    </row>
    <row r="7490" spans="3:13" s="343" customFormat="1" x14ac:dyDescent="0.3">
      <c r="C7490" s="32"/>
      <c r="J7490" s="54"/>
      <c r="K7490" s="54"/>
      <c r="L7490" s="54"/>
      <c r="M7490" s="54"/>
    </row>
    <row r="7491" spans="3:13" s="343" customFormat="1" x14ac:dyDescent="0.3">
      <c r="C7491" s="32"/>
      <c r="J7491" s="54"/>
      <c r="K7491" s="54"/>
      <c r="L7491" s="54"/>
      <c r="M7491" s="54"/>
    </row>
    <row r="7492" spans="3:13" s="343" customFormat="1" x14ac:dyDescent="0.3">
      <c r="C7492" s="32"/>
      <c r="J7492" s="54"/>
      <c r="K7492" s="54"/>
      <c r="L7492" s="54"/>
      <c r="M7492" s="54"/>
    </row>
    <row r="7493" spans="3:13" s="343" customFormat="1" x14ac:dyDescent="0.3">
      <c r="C7493" s="32"/>
      <c r="J7493" s="54"/>
      <c r="K7493" s="54"/>
      <c r="L7493" s="54"/>
      <c r="M7493" s="54"/>
    </row>
    <row r="7494" spans="3:13" s="343" customFormat="1" x14ac:dyDescent="0.3">
      <c r="C7494" s="32"/>
      <c r="J7494" s="54"/>
      <c r="K7494" s="54"/>
      <c r="L7494" s="54"/>
      <c r="M7494" s="54"/>
    </row>
    <row r="7495" spans="3:13" s="343" customFormat="1" x14ac:dyDescent="0.3">
      <c r="C7495" s="32"/>
      <c r="J7495" s="54"/>
      <c r="K7495" s="54"/>
      <c r="L7495" s="54"/>
      <c r="M7495" s="54"/>
    </row>
    <row r="7496" spans="3:13" s="343" customFormat="1" x14ac:dyDescent="0.3">
      <c r="C7496" s="32"/>
      <c r="J7496" s="54"/>
      <c r="K7496" s="54"/>
      <c r="L7496" s="54"/>
      <c r="M7496" s="54"/>
    </row>
    <row r="7497" spans="3:13" s="343" customFormat="1" x14ac:dyDescent="0.3">
      <c r="C7497" s="32"/>
      <c r="J7497" s="54"/>
      <c r="K7497" s="54"/>
      <c r="L7497" s="54"/>
      <c r="M7497" s="54"/>
    </row>
    <row r="7498" spans="3:13" s="343" customFormat="1" x14ac:dyDescent="0.3">
      <c r="C7498" s="32"/>
      <c r="J7498" s="54"/>
      <c r="K7498" s="54"/>
      <c r="L7498" s="54"/>
      <c r="M7498" s="54"/>
    </row>
    <row r="7499" spans="3:13" s="343" customFormat="1" x14ac:dyDescent="0.3">
      <c r="C7499" s="32"/>
      <c r="J7499" s="54"/>
      <c r="K7499" s="54"/>
      <c r="L7499" s="54"/>
      <c r="M7499" s="54"/>
    </row>
    <row r="7500" spans="3:13" s="343" customFormat="1" x14ac:dyDescent="0.3">
      <c r="C7500" s="32"/>
      <c r="J7500" s="54"/>
      <c r="K7500" s="54"/>
      <c r="L7500" s="54"/>
      <c r="M7500" s="54"/>
    </row>
    <row r="7501" spans="3:13" s="343" customFormat="1" x14ac:dyDescent="0.3">
      <c r="C7501" s="32"/>
      <c r="J7501" s="54"/>
      <c r="K7501" s="54"/>
      <c r="L7501" s="54"/>
      <c r="M7501" s="54"/>
    </row>
    <row r="7502" spans="3:13" s="343" customFormat="1" x14ac:dyDescent="0.3">
      <c r="C7502" s="32"/>
      <c r="J7502" s="54"/>
      <c r="K7502" s="54"/>
      <c r="L7502" s="54"/>
      <c r="M7502" s="54"/>
    </row>
    <row r="7503" spans="3:13" s="343" customFormat="1" x14ac:dyDescent="0.3">
      <c r="C7503" s="32"/>
      <c r="J7503" s="54"/>
      <c r="K7503" s="54"/>
      <c r="L7503" s="54"/>
      <c r="M7503" s="54"/>
    </row>
    <row r="7504" spans="3:13" s="343" customFormat="1" x14ac:dyDescent="0.3">
      <c r="C7504" s="32"/>
      <c r="J7504" s="54"/>
      <c r="K7504" s="54"/>
      <c r="L7504" s="54"/>
      <c r="M7504" s="54"/>
    </row>
    <row r="7505" spans="3:13" s="343" customFormat="1" x14ac:dyDescent="0.3">
      <c r="C7505" s="32"/>
      <c r="J7505" s="54"/>
      <c r="K7505" s="54"/>
      <c r="L7505" s="54"/>
      <c r="M7505" s="54"/>
    </row>
    <row r="7506" spans="3:13" s="343" customFormat="1" x14ac:dyDescent="0.3">
      <c r="C7506" s="32"/>
      <c r="J7506" s="54"/>
      <c r="K7506" s="54"/>
      <c r="L7506" s="54"/>
      <c r="M7506" s="54"/>
    </row>
    <row r="7507" spans="3:13" s="343" customFormat="1" x14ac:dyDescent="0.3">
      <c r="C7507" s="32"/>
      <c r="J7507" s="54"/>
      <c r="K7507" s="54"/>
      <c r="L7507" s="54"/>
      <c r="M7507" s="54"/>
    </row>
    <row r="7508" spans="3:13" s="343" customFormat="1" x14ac:dyDescent="0.3">
      <c r="C7508" s="32"/>
      <c r="J7508" s="54"/>
      <c r="K7508" s="54"/>
      <c r="L7508" s="54"/>
      <c r="M7508" s="54"/>
    </row>
    <row r="7509" spans="3:13" s="343" customFormat="1" x14ac:dyDescent="0.3">
      <c r="C7509" s="32"/>
      <c r="J7509" s="54"/>
      <c r="K7509" s="54"/>
      <c r="L7509" s="54"/>
      <c r="M7509" s="54"/>
    </row>
    <row r="7510" spans="3:13" s="343" customFormat="1" x14ac:dyDescent="0.3">
      <c r="C7510" s="32"/>
      <c r="J7510" s="54"/>
      <c r="K7510" s="54"/>
      <c r="L7510" s="54"/>
      <c r="M7510" s="54"/>
    </row>
    <row r="7511" spans="3:13" s="343" customFormat="1" x14ac:dyDescent="0.3">
      <c r="C7511" s="32"/>
      <c r="J7511" s="54"/>
      <c r="K7511" s="54"/>
      <c r="L7511" s="54"/>
      <c r="M7511" s="54"/>
    </row>
    <row r="7512" spans="3:13" s="343" customFormat="1" x14ac:dyDescent="0.3">
      <c r="C7512" s="32"/>
      <c r="J7512" s="54"/>
      <c r="K7512" s="54"/>
      <c r="L7512" s="54"/>
      <c r="M7512" s="54"/>
    </row>
    <row r="7513" spans="3:13" s="343" customFormat="1" x14ac:dyDescent="0.3">
      <c r="C7513" s="32"/>
      <c r="J7513" s="54"/>
      <c r="K7513" s="54"/>
      <c r="L7513" s="54"/>
      <c r="M7513" s="54"/>
    </row>
    <row r="7514" spans="3:13" s="343" customFormat="1" x14ac:dyDescent="0.3">
      <c r="C7514" s="32"/>
      <c r="J7514" s="54"/>
      <c r="K7514" s="54"/>
      <c r="L7514" s="54"/>
      <c r="M7514" s="54"/>
    </row>
    <row r="7515" spans="3:13" s="343" customFormat="1" x14ac:dyDescent="0.3">
      <c r="C7515" s="32"/>
      <c r="J7515" s="54"/>
      <c r="K7515" s="54"/>
      <c r="L7515" s="54"/>
      <c r="M7515" s="54"/>
    </row>
    <row r="7516" spans="3:13" s="343" customFormat="1" x14ac:dyDescent="0.3">
      <c r="C7516" s="32"/>
      <c r="J7516" s="54"/>
      <c r="K7516" s="54"/>
      <c r="L7516" s="54"/>
      <c r="M7516" s="54"/>
    </row>
    <row r="7517" spans="3:13" s="343" customFormat="1" x14ac:dyDescent="0.3">
      <c r="C7517" s="32"/>
      <c r="J7517" s="54"/>
      <c r="K7517" s="54"/>
      <c r="L7517" s="54"/>
      <c r="M7517" s="54"/>
    </row>
    <row r="7518" spans="3:13" s="343" customFormat="1" x14ac:dyDescent="0.3">
      <c r="C7518" s="32"/>
      <c r="J7518" s="54"/>
      <c r="K7518" s="54"/>
      <c r="L7518" s="54"/>
      <c r="M7518" s="54"/>
    </row>
    <row r="7519" spans="3:13" s="343" customFormat="1" x14ac:dyDescent="0.3">
      <c r="C7519" s="32"/>
      <c r="J7519" s="54"/>
      <c r="K7519" s="54"/>
      <c r="L7519" s="54"/>
      <c r="M7519" s="54"/>
    </row>
    <row r="7520" spans="3:13" s="343" customFormat="1" x14ac:dyDescent="0.3">
      <c r="C7520" s="32"/>
      <c r="J7520" s="54"/>
      <c r="K7520" s="54"/>
      <c r="L7520" s="54"/>
      <c r="M7520" s="54"/>
    </row>
    <row r="7521" spans="3:13" s="343" customFormat="1" x14ac:dyDescent="0.3">
      <c r="C7521" s="32"/>
      <c r="J7521" s="54"/>
      <c r="K7521" s="54"/>
      <c r="L7521" s="54"/>
      <c r="M7521" s="54"/>
    </row>
    <row r="7522" spans="3:13" s="343" customFormat="1" x14ac:dyDescent="0.3">
      <c r="C7522" s="32"/>
      <c r="J7522" s="54"/>
      <c r="K7522" s="54"/>
      <c r="L7522" s="54"/>
      <c r="M7522" s="54"/>
    </row>
    <row r="7523" spans="3:13" s="343" customFormat="1" x14ac:dyDescent="0.3">
      <c r="C7523" s="32"/>
      <c r="J7523" s="54"/>
      <c r="K7523" s="54"/>
      <c r="L7523" s="54"/>
      <c r="M7523" s="54"/>
    </row>
    <row r="7524" spans="3:13" s="343" customFormat="1" x14ac:dyDescent="0.3">
      <c r="C7524" s="32"/>
      <c r="J7524" s="54"/>
      <c r="K7524" s="54"/>
      <c r="L7524" s="54"/>
      <c r="M7524" s="54"/>
    </row>
    <row r="7525" spans="3:13" s="343" customFormat="1" x14ac:dyDescent="0.3">
      <c r="C7525" s="32"/>
      <c r="J7525" s="54"/>
      <c r="K7525" s="54"/>
      <c r="L7525" s="54"/>
      <c r="M7525" s="54"/>
    </row>
    <row r="7526" spans="3:13" s="343" customFormat="1" x14ac:dyDescent="0.3">
      <c r="C7526" s="32"/>
      <c r="J7526" s="54"/>
      <c r="K7526" s="54"/>
      <c r="L7526" s="54"/>
      <c r="M7526" s="54"/>
    </row>
    <row r="7527" spans="3:13" s="343" customFormat="1" x14ac:dyDescent="0.3">
      <c r="C7527" s="32"/>
      <c r="J7527" s="54"/>
      <c r="K7527" s="54"/>
      <c r="L7527" s="54"/>
      <c r="M7527" s="54"/>
    </row>
    <row r="7528" spans="3:13" s="343" customFormat="1" x14ac:dyDescent="0.3">
      <c r="C7528" s="32"/>
      <c r="J7528" s="54"/>
      <c r="K7528" s="54"/>
      <c r="L7528" s="54"/>
      <c r="M7528" s="54"/>
    </row>
    <row r="7529" spans="3:13" s="343" customFormat="1" x14ac:dyDescent="0.3">
      <c r="C7529" s="32"/>
      <c r="J7529" s="54"/>
      <c r="K7529" s="54"/>
      <c r="L7529" s="54"/>
      <c r="M7529" s="54"/>
    </row>
    <row r="7530" spans="3:13" s="343" customFormat="1" x14ac:dyDescent="0.3">
      <c r="C7530" s="32"/>
      <c r="J7530" s="54"/>
      <c r="K7530" s="54"/>
      <c r="L7530" s="54"/>
      <c r="M7530" s="54"/>
    </row>
    <row r="7531" spans="3:13" s="343" customFormat="1" x14ac:dyDescent="0.3">
      <c r="C7531" s="32"/>
      <c r="J7531" s="54"/>
      <c r="K7531" s="54"/>
      <c r="L7531" s="54"/>
      <c r="M7531" s="54"/>
    </row>
    <row r="7532" spans="3:13" s="343" customFormat="1" x14ac:dyDescent="0.3">
      <c r="C7532" s="32"/>
      <c r="J7532" s="54"/>
      <c r="K7532" s="54"/>
      <c r="L7532" s="54"/>
      <c r="M7532" s="54"/>
    </row>
    <row r="7533" spans="3:13" s="343" customFormat="1" x14ac:dyDescent="0.3">
      <c r="C7533" s="32"/>
      <c r="J7533" s="54"/>
      <c r="K7533" s="54"/>
      <c r="L7533" s="54"/>
      <c r="M7533" s="54"/>
    </row>
    <row r="7534" spans="3:13" s="343" customFormat="1" x14ac:dyDescent="0.3">
      <c r="C7534" s="32"/>
      <c r="J7534" s="54"/>
      <c r="K7534" s="54"/>
      <c r="L7534" s="54"/>
      <c r="M7534" s="54"/>
    </row>
    <row r="7535" spans="3:13" s="343" customFormat="1" x14ac:dyDescent="0.3">
      <c r="C7535" s="32"/>
      <c r="J7535" s="54"/>
      <c r="K7535" s="54"/>
      <c r="L7535" s="54"/>
      <c r="M7535" s="54"/>
    </row>
    <row r="7536" spans="3:13" s="343" customFormat="1" x14ac:dyDescent="0.3">
      <c r="C7536" s="32"/>
      <c r="J7536" s="54"/>
      <c r="K7536" s="54"/>
      <c r="L7536" s="54"/>
      <c r="M7536" s="54"/>
    </row>
    <row r="7537" spans="3:13" s="343" customFormat="1" x14ac:dyDescent="0.3">
      <c r="C7537" s="32"/>
      <c r="J7537" s="54"/>
      <c r="K7537" s="54"/>
      <c r="L7537" s="54"/>
      <c r="M7537" s="54"/>
    </row>
    <row r="7538" spans="3:13" s="343" customFormat="1" x14ac:dyDescent="0.3">
      <c r="C7538" s="32"/>
      <c r="J7538" s="54"/>
      <c r="K7538" s="54"/>
      <c r="L7538" s="54"/>
      <c r="M7538" s="54"/>
    </row>
    <row r="7539" spans="3:13" s="343" customFormat="1" x14ac:dyDescent="0.3">
      <c r="C7539" s="32"/>
      <c r="J7539" s="54"/>
      <c r="K7539" s="54"/>
      <c r="L7539" s="54"/>
      <c r="M7539" s="54"/>
    </row>
    <row r="7540" spans="3:13" s="343" customFormat="1" x14ac:dyDescent="0.3">
      <c r="C7540" s="32"/>
      <c r="J7540" s="54"/>
      <c r="K7540" s="54"/>
      <c r="L7540" s="54"/>
      <c r="M7540" s="54"/>
    </row>
    <row r="7541" spans="3:13" s="343" customFormat="1" x14ac:dyDescent="0.3">
      <c r="C7541" s="32"/>
      <c r="J7541" s="54"/>
      <c r="K7541" s="54"/>
      <c r="L7541" s="54"/>
      <c r="M7541" s="54"/>
    </row>
    <row r="7542" spans="3:13" s="343" customFormat="1" x14ac:dyDescent="0.3">
      <c r="C7542" s="32"/>
      <c r="J7542" s="54"/>
      <c r="K7542" s="54"/>
      <c r="L7542" s="54"/>
      <c r="M7542" s="54"/>
    </row>
    <row r="7543" spans="3:13" s="343" customFormat="1" x14ac:dyDescent="0.3">
      <c r="C7543" s="32"/>
      <c r="J7543" s="54"/>
      <c r="K7543" s="54"/>
      <c r="L7543" s="54"/>
      <c r="M7543" s="54"/>
    </row>
    <row r="7544" spans="3:13" s="343" customFormat="1" x14ac:dyDescent="0.3">
      <c r="C7544" s="32"/>
      <c r="J7544" s="54"/>
      <c r="K7544" s="54"/>
      <c r="L7544" s="54"/>
      <c r="M7544" s="54"/>
    </row>
    <row r="7545" spans="3:13" s="343" customFormat="1" x14ac:dyDescent="0.3">
      <c r="C7545" s="32"/>
      <c r="J7545" s="54"/>
      <c r="K7545" s="54"/>
      <c r="L7545" s="54"/>
      <c r="M7545" s="54"/>
    </row>
    <row r="7546" spans="3:13" s="343" customFormat="1" x14ac:dyDescent="0.3">
      <c r="C7546" s="32"/>
      <c r="J7546" s="54"/>
      <c r="K7546" s="54"/>
      <c r="L7546" s="54"/>
      <c r="M7546" s="54"/>
    </row>
    <row r="7547" spans="3:13" s="343" customFormat="1" x14ac:dyDescent="0.3">
      <c r="C7547" s="32"/>
      <c r="J7547" s="54"/>
      <c r="K7547" s="54"/>
      <c r="L7547" s="54"/>
      <c r="M7547" s="54"/>
    </row>
    <row r="7548" spans="3:13" s="343" customFormat="1" x14ac:dyDescent="0.3">
      <c r="C7548" s="32"/>
      <c r="J7548" s="54"/>
      <c r="K7548" s="54"/>
      <c r="L7548" s="54"/>
      <c r="M7548" s="54"/>
    </row>
    <row r="7549" spans="3:13" s="343" customFormat="1" x14ac:dyDescent="0.3">
      <c r="C7549" s="32"/>
      <c r="J7549" s="54"/>
      <c r="K7549" s="54"/>
      <c r="L7549" s="54"/>
      <c r="M7549" s="54"/>
    </row>
    <row r="7550" spans="3:13" s="343" customFormat="1" x14ac:dyDescent="0.3">
      <c r="C7550" s="32"/>
      <c r="J7550" s="54"/>
      <c r="K7550" s="54"/>
      <c r="L7550" s="54"/>
      <c r="M7550" s="54"/>
    </row>
    <row r="7551" spans="3:13" s="343" customFormat="1" x14ac:dyDescent="0.3">
      <c r="C7551" s="32"/>
      <c r="J7551" s="54"/>
      <c r="K7551" s="54"/>
      <c r="L7551" s="54"/>
      <c r="M7551" s="54"/>
    </row>
    <row r="7552" spans="3:13" s="343" customFormat="1" x14ac:dyDescent="0.3">
      <c r="C7552" s="32"/>
      <c r="J7552" s="54"/>
      <c r="K7552" s="54"/>
      <c r="L7552" s="54"/>
      <c r="M7552" s="54"/>
    </row>
    <row r="7553" spans="3:13" s="343" customFormat="1" x14ac:dyDescent="0.3">
      <c r="C7553" s="32"/>
      <c r="J7553" s="54"/>
      <c r="K7553" s="54"/>
      <c r="L7553" s="54"/>
      <c r="M7553" s="54"/>
    </row>
    <row r="7554" spans="3:13" s="343" customFormat="1" x14ac:dyDescent="0.3">
      <c r="C7554" s="32"/>
      <c r="J7554" s="54"/>
      <c r="K7554" s="54"/>
      <c r="L7554" s="54"/>
      <c r="M7554" s="54"/>
    </row>
    <row r="7555" spans="3:13" s="343" customFormat="1" x14ac:dyDescent="0.3">
      <c r="C7555" s="32"/>
      <c r="J7555" s="54"/>
      <c r="K7555" s="54"/>
      <c r="L7555" s="54"/>
      <c r="M7555" s="54"/>
    </row>
    <row r="7556" spans="3:13" s="343" customFormat="1" x14ac:dyDescent="0.3">
      <c r="C7556" s="32"/>
      <c r="J7556" s="54"/>
      <c r="K7556" s="54"/>
      <c r="L7556" s="54"/>
      <c r="M7556" s="54"/>
    </row>
    <row r="7557" spans="3:13" s="343" customFormat="1" x14ac:dyDescent="0.3">
      <c r="C7557" s="32"/>
      <c r="J7557" s="54"/>
      <c r="K7557" s="54"/>
      <c r="L7557" s="54"/>
      <c r="M7557" s="54"/>
    </row>
    <row r="7558" spans="3:13" s="343" customFormat="1" x14ac:dyDescent="0.3">
      <c r="C7558" s="32"/>
      <c r="J7558" s="54"/>
      <c r="K7558" s="54"/>
      <c r="L7558" s="54"/>
      <c r="M7558" s="54"/>
    </row>
    <row r="7559" spans="3:13" s="343" customFormat="1" x14ac:dyDescent="0.3">
      <c r="C7559" s="32"/>
      <c r="J7559" s="54"/>
      <c r="K7559" s="54"/>
      <c r="L7559" s="54"/>
      <c r="M7559" s="54"/>
    </row>
    <row r="7560" spans="3:13" s="343" customFormat="1" x14ac:dyDescent="0.3">
      <c r="C7560" s="32"/>
      <c r="J7560" s="54"/>
      <c r="K7560" s="54"/>
      <c r="L7560" s="54"/>
      <c r="M7560" s="54"/>
    </row>
    <row r="7561" spans="3:13" s="343" customFormat="1" x14ac:dyDescent="0.3">
      <c r="C7561" s="32"/>
      <c r="J7561" s="54"/>
      <c r="K7561" s="54"/>
      <c r="L7561" s="54"/>
      <c r="M7561" s="54"/>
    </row>
    <row r="7562" spans="3:13" s="343" customFormat="1" x14ac:dyDescent="0.3">
      <c r="C7562" s="32"/>
      <c r="J7562" s="54"/>
      <c r="K7562" s="54"/>
      <c r="L7562" s="54"/>
      <c r="M7562" s="54"/>
    </row>
    <row r="7563" spans="3:13" s="343" customFormat="1" x14ac:dyDescent="0.3">
      <c r="C7563" s="32"/>
      <c r="J7563" s="54"/>
      <c r="K7563" s="54"/>
      <c r="L7563" s="54"/>
      <c r="M7563" s="54"/>
    </row>
    <row r="7564" spans="3:13" s="343" customFormat="1" x14ac:dyDescent="0.3">
      <c r="C7564" s="32"/>
      <c r="J7564" s="54"/>
      <c r="K7564" s="54"/>
      <c r="L7564" s="54"/>
      <c r="M7564" s="54"/>
    </row>
    <row r="7565" spans="3:13" s="343" customFormat="1" x14ac:dyDescent="0.3">
      <c r="C7565" s="32"/>
      <c r="J7565" s="54"/>
      <c r="K7565" s="54"/>
      <c r="L7565" s="54"/>
      <c r="M7565" s="54"/>
    </row>
    <row r="7566" spans="3:13" s="343" customFormat="1" x14ac:dyDescent="0.3">
      <c r="C7566" s="32"/>
      <c r="J7566" s="54"/>
      <c r="K7566" s="54"/>
      <c r="L7566" s="54"/>
      <c r="M7566" s="54"/>
    </row>
    <row r="7567" spans="3:13" s="343" customFormat="1" x14ac:dyDescent="0.3">
      <c r="C7567" s="32"/>
      <c r="J7567" s="54"/>
      <c r="K7567" s="54"/>
      <c r="L7567" s="54"/>
      <c r="M7567" s="54"/>
    </row>
    <row r="7568" spans="3:13" s="343" customFormat="1" x14ac:dyDescent="0.3">
      <c r="C7568" s="32"/>
      <c r="J7568" s="54"/>
      <c r="K7568" s="54"/>
      <c r="L7568" s="54"/>
      <c r="M7568" s="54"/>
    </row>
    <row r="7569" spans="3:13" s="343" customFormat="1" x14ac:dyDescent="0.3">
      <c r="C7569" s="32"/>
      <c r="J7569" s="54"/>
      <c r="K7569" s="54"/>
      <c r="L7569" s="54"/>
      <c r="M7569" s="54"/>
    </row>
    <row r="7570" spans="3:13" s="343" customFormat="1" x14ac:dyDescent="0.3">
      <c r="C7570" s="32"/>
      <c r="J7570" s="54"/>
      <c r="K7570" s="54"/>
      <c r="L7570" s="54"/>
      <c r="M7570" s="54"/>
    </row>
    <row r="7571" spans="3:13" s="343" customFormat="1" x14ac:dyDescent="0.3">
      <c r="C7571" s="32"/>
      <c r="J7571" s="54"/>
      <c r="K7571" s="54"/>
      <c r="L7571" s="54"/>
      <c r="M7571" s="54"/>
    </row>
    <row r="7572" spans="3:13" s="343" customFormat="1" x14ac:dyDescent="0.3">
      <c r="C7572" s="32"/>
      <c r="J7572" s="54"/>
      <c r="K7572" s="54"/>
      <c r="L7572" s="54"/>
      <c r="M7572" s="54"/>
    </row>
    <row r="7573" spans="3:13" s="343" customFormat="1" x14ac:dyDescent="0.3">
      <c r="C7573" s="32"/>
      <c r="J7573" s="54"/>
      <c r="K7573" s="54"/>
      <c r="L7573" s="54"/>
      <c r="M7573" s="54"/>
    </row>
    <row r="7574" spans="3:13" s="343" customFormat="1" x14ac:dyDescent="0.3">
      <c r="C7574" s="32"/>
      <c r="J7574" s="54"/>
      <c r="K7574" s="54"/>
      <c r="L7574" s="54"/>
      <c r="M7574" s="54"/>
    </row>
    <row r="7575" spans="3:13" s="343" customFormat="1" x14ac:dyDescent="0.3">
      <c r="C7575" s="32"/>
      <c r="J7575" s="54"/>
      <c r="K7575" s="54"/>
      <c r="L7575" s="54"/>
      <c r="M7575" s="54"/>
    </row>
    <row r="7576" spans="3:13" s="343" customFormat="1" x14ac:dyDescent="0.3">
      <c r="C7576" s="32"/>
      <c r="J7576" s="54"/>
      <c r="K7576" s="54"/>
      <c r="L7576" s="54"/>
      <c r="M7576" s="54"/>
    </row>
    <row r="7577" spans="3:13" s="343" customFormat="1" x14ac:dyDescent="0.3">
      <c r="C7577" s="32"/>
      <c r="J7577" s="54"/>
      <c r="K7577" s="54"/>
      <c r="L7577" s="54"/>
      <c r="M7577" s="54"/>
    </row>
    <row r="7578" spans="3:13" s="343" customFormat="1" x14ac:dyDescent="0.3">
      <c r="C7578" s="32"/>
      <c r="J7578" s="54"/>
      <c r="K7578" s="54"/>
      <c r="L7578" s="54"/>
      <c r="M7578" s="54"/>
    </row>
    <row r="7579" spans="3:13" s="343" customFormat="1" x14ac:dyDescent="0.3">
      <c r="C7579" s="32"/>
      <c r="J7579" s="54"/>
      <c r="K7579" s="54"/>
      <c r="L7579" s="54"/>
      <c r="M7579" s="54"/>
    </row>
    <row r="7580" spans="3:13" s="343" customFormat="1" x14ac:dyDescent="0.3">
      <c r="C7580" s="32"/>
      <c r="J7580" s="54"/>
      <c r="K7580" s="54"/>
      <c r="L7580" s="54"/>
      <c r="M7580" s="54"/>
    </row>
    <row r="7581" spans="3:13" s="343" customFormat="1" x14ac:dyDescent="0.3">
      <c r="C7581" s="32"/>
      <c r="J7581" s="54"/>
      <c r="K7581" s="54"/>
      <c r="L7581" s="54"/>
      <c r="M7581" s="54"/>
    </row>
    <row r="7582" spans="3:13" s="343" customFormat="1" x14ac:dyDescent="0.3">
      <c r="C7582" s="32"/>
      <c r="J7582" s="54"/>
      <c r="K7582" s="54"/>
      <c r="L7582" s="54"/>
      <c r="M7582" s="54"/>
    </row>
    <row r="7583" spans="3:13" s="343" customFormat="1" x14ac:dyDescent="0.3">
      <c r="C7583" s="32"/>
      <c r="J7583" s="54"/>
      <c r="K7583" s="54"/>
      <c r="L7583" s="54"/>
      <c r="M7583" s="54"/>
    </row>
    <row r="7584" spans="3:13" s="343" customFormat="1" x14ac:dyDescent="0.3">
      <c r="C7584" s="32"/>
      <c r="J7584" s="54"/>
      <c r="K7584" s="54"/>
      <c r="L7584" s="54"/>
      <c r="M7584" s="54"/>
    </row>
    <row r="7585" spans="3:13" s="343" customFormat="1" x14ac:dyDescent="0.3">
      <c r="C7585" s="32"/>
      <c r="J7585" s="54"/>
      <c r="K7585" s="54"/>
      <c r="L7585" s="54"/>
      <c r="M7585" s="54"/>
    </row>
    <row r="7586" spans="3:13" s="343" customFormat="1" x14ac:dyDescent="0.3">
      <c r="C7586" s="32"/>
      <c r="J7586" s="54"/>
      <c r="K7586" s="54"/>
      <c r="L7586" s="54"/>
      <c r="M7586" s="54"/>
    </row>
    <row r="7587" spans="3:13" s="343" customFormat="1" x14ac:dyDescent="0.3">
      <c r="C7587" s="32"/>
      <c r="J7587" s="54"/>
      <c r="K7587" s="54"/>
      <c r="L7587" s="54"/>
      <c r="M7587" s="54"/>
    </row>
    <row r="7588" spans="3:13" s="343" customFormat="1" x14ac:dyDescent="0.3">
      <c r="C7588" s="32"/>
      <c r="J7588" s="54"/>
      <c r="K7588" s="54"/>
      <c r="L7588" s="54"/>
      <c r="M7588" s="54"/>
    </row>
    <row r="7589" spans="3:13" s="343" customFormat="1" x14ac:dyDescent="0.3">
      <c r="C7589" s="32"/>
      <c r="J7589" s="54"/>
      <c r="K7589" s="54"/>
      <c r="L7589" s="54"/>
      <c r="M7589" s="54"/>
    </row>
    <row r="7590" spans="3:13" s="343" customFormat="1" x14ac:dyDescent="0.3">
      <c r="C7590" s="32"/>
      <c r="J7590" s="54"/>
      <c r="K7590" s="54"/>
      <c r="L7590" s="54"/>
      <c r="M7590" s="54"/>
    </row>
    <row r="7591" spans="3:13" s="343" customFormat="1" x14ac:dyDescent="0.3">
      <c r="C7591" s="32"/>
      <c r="J7591" s="54"/>
      <c r="K7591" s="54"/>
      <c r="L7591" s="54"/>
      <c r="M7591" s="54"/>
    </row>
    <row r="7592" spans="3:13" s="343" customFormat="1" x14ac:dyDescent="0.3">
      <c r="C7592" s="32"/>
      <c r="J7592" s="54"/>
      <c r="K7592" s="54"/>
      <c r="L7592" s="54"/>
      <c r="M7592" s="54"/>
    </row>
    <row r="7593" spans="3:13" s="343" customFormat="1" x14ac:dyDescent="0.3">
      <c r="C7593" s="32"/>
      <c r="J7593" s="54"/>
      <c r="K7593" s="54"/>
      <c r="L7593" s="54"/>
      <c r="M7593" s="54"/>
    </row>
    <row r="7594" spans="3:13" s="343" customFormat="1" x14ac:dyDescent="0.3">
      <c r="C7594" s="32"/>
      <c r="J7594" s="54"/>
      <c r="K7594" s="54"/>
      <c r="L7594" s="54"/>
      <c r="M7594" s="54"/>
    </row>
    <row r="7595" spans="3:13" s="343" customFormat="1" x14ac:dyDescent="0.3">
      <c r="C7595" s="32"/>
      <c r="J7595" s="54"/>
      <c r="K7595" s="54"/>
      <c r="L7595" s="54"/>
      <c r="M7595" s="54"/>
    </row>
    <row r="7596" spans="3:13" s="343" customFormat="1" x14ac:dyDescent="0.3">
      <c r="C7596" s="32"/>
      <c r="J7596" s="54"/>
      <c r="K7596" s="54"/>
      <c r="L7596" s="54"/>
      <c r="M7596" s="54"/>
    </row>
    <row r="7597" spans="3:13" s="343" customFormat="1" x14ac:dyDescent="0.3">
      <c r="C7597" s="32"/>
      <c r="J7597" s="54"/>
      <c r="K7597" s="54"/>
      <c r="L7597" s="54"/>
      <c r="M7597" s="54"/>
    </row>
    <row r="7598" spans="3:13" s="343" customFormat="1" x14ac:dyDescent="0.3">
      <c r="C7598" s="32"/>
      <c r="J7598" s="54"/>
      <c r="K7598" s="54"/>
      <c r="L7598" s="54"/>
      <c r="M7598" s="54"/>
    </row>
    <row r="7599" spans="3:13" s="343" customFormat="1" x14ac:dyDescent="0.3">
      <c r="C7599" s="32"/>
      <c r="J7599" s="54"/>
      <c r="K7599" s="54"/>
      <c r="L7599" s="54"/>
      <c r="M7599" s="54"/>
    </row>
    <row r="7600" spans="3:13" s="343" customFormat="1" x14ac:dyDescent="0.3">
      <c r="C7600" s="32"/>
      <c r="J7600" s="54"/>
      <c r="K7600" s="54"/>
      <c r="L7600" s="54"/>
      <c r="M7600" s="54"/>
    </row>
    <row r="7601" spans="3:13" s="343" customFormat="1" x14ac:dyDescent="0.3">
      <c r="C7601" s="32"/>
      <c r="J7601" s="54"/>
      <c r="K7601" s="54"/>
      <c r="L7601" s="54"/>
      <c r="M7601" s="54"/>
    </row>
    <row r="7602" spans="3:13" s="343" customFormat="1" x14ac:dyDescent="0.3">
      <c r="C7602" s="32"/>
      <c r="J7602" s="54"/>
      <c r="K7602" s="54"/>
      <c r="L7602" s="54"/>
      <c r="M7602" s="54"/>
    </row>
    <row r="7603" spans="3:13" s="343" customFormat="1" x14ac:dyDescent="0.3">
      <c r="C7603" s="32"/>
      <c r="J7603" s="54"/>
      <c r="K7603" s="54"/>
      <c r="L7603" s="54"/>
      <c r="M7603" s="54"/>
    </row>
    <row r="7604" spans="3:13" s="343" customFormat="1" x14ac:dyDescent="0.3">
      <c r="C7604" s="32"/>
      <c r="J7604" s="54"/>
      <c r="K7604" s="54"/>
      <c r="L7604" s="54"/>
      <c r="M7604" s="54"/>
    </row>
    <row r="7605" spans="3:13" s="343" customFormat="1" x14ac:dyDescent="0.3">
      <c r="C7605" s="32"/>
      <c r="J7605" s="54"/>
      <c r="K7605" s="54"/>
      <c r="L7605" s="54"/>
      <c r="M7605" s="54"/>
    </row>
    <row r="7606" spans="3:13" s="343" customFormat="1" x14ac:dyDescent="0.3">
      <c r="C7606" s="32"/>
      <c r="J7606" s="54"/>
      <c r="K7606" s="54"/>
      <c r="L7606" s="54"/>
      <c r="M7606" s="54"/>
    </row>
    <row r="7607" spans="3:13" s="343" customFormat="1" x14ac:dyDescent="0.3">
      <c r="C7607" s="32"/>
      <c r="J7607" s="54"/>
      <c r="K7607" s="54"/>
      <c r="L7607" s="54"/>
      <c r="M7607" s="54"/>
    </row>
    <row r="7608" spans="3:13" s="343" customFormat="1" x14ac:dyDescent="0.3">
      <c r="C7608" s="32"/>
      <c r="J7608" s="54"/>
      <c r="K7608" s="54"/>
      <c r="L7608" s="54"/>
      <c r="M7608" s="54"/>
    </row>
    <row r="7609" spans="3:13" s="343" customFormat="1" x14ac:dyDescent="0.3">
      <c r="C7609" s="32"/>
      <c r="J7609" s="54"/>
      <c r="K7609" s="54"/>
      <c r="L7609" s="54"/>
      <c r="M7609" s="54"/>
    </row>
    <row r="7610" spans="3:13" s="343" customFormat="1" x14ac:dyDescent="0.3">
      <c r="C7610" s="32"/>
      <c r="J7610" s="54"/>
      <c r="K7610" s="54"/>
      <c r="L7610" s="54"/>
      <c r="M7610" s="54"/>
    </row>
    <row r="7611" spans="3:13" s="343" customFormat="1" x14ac:dyDescent="0.3">
      <c r="C7611" s="32"/>
      <c r="J7611" s="54"/>
      <c r="K7611" s="54"/>
      <c r="L7611" s="54"/>
      <c r="M7611" s="54"/>
    </row>
    <row r="7612" spans="3:13" s="343" customFormat="1" x14ac:dyDescent="0.3">
      <c r="C7612" s="32"/>
      <c r="J7612" s="54"/>
      <c r="K7612" s="54"/>
      <c r="L7612" s="54"/>
      <c r="M7612" s="54"/>
    </row>
    <row r="7613" spans="3:13" s="343" customFormat="1" x14ac:dyDescent="0.3">
      <c r="C7613" s="32"/>
      <c r="J7613" s="54"/>
      <c r="K7613" s="54"/>
      <c r="L7613" s="54"/>
      <c r="M7613" s="54"/>
    </row>
    <row r="7614" spans="3:13" s="343" customFormat="1" x14ac:dyDescent="0.3">
      <c r="C7614" s="32"/>
      <c r="J7614" s="54"/>
      <c r="K7614" s="54"/>
      <c r="L7614" s="54"/>
      <c r="M7614" s="54"/>
    </row>
    <row r="7615" spans="3:13" s="343" customFormat="1" x14ac:dyDescent="0.3">
      <c r="C7615" s="32"/>
      <c r="J7615" s="54"/>
      <c r="K7615" s="54"/>
      <c r="L7615" s="54"/>
      <c r="M7615" s="54"/>
    </row>
    <row r="7616" spans="3:13" s="343" customFormat="1" x14ac:dyDescent="0.3">
      <c r="C7616" s="32"/>
      <c r="J7616" s="54"/>
      <c r="K7616" s="54"/>
      <c r="L7616" s="54"/>
      <c r="M7616" s="54"/>
    </row>
    <row r="7617" spans="3:13" s="343" customFormat="1" x14ac:dyDescent="0.3">
      <c r="C7617" s="32"/>
      <c r="J7617" s="54"/>
      <c r="K7617" s="54"/>
      <c r="L7617" s="54"/>
      <c r="M7617" s="54"/>
    </row>
    <row r="7618" spans="3:13" s="343" customFormat="1" x14ac:dyDescent="0.3">
      <c r="C7618" s="32"/>
      <c r="J7618" s="54"/>
      <c r="K7618" s="54"/>
      <c r="L7618" s="54"/>
      <c r="M7618" s="54"/>
    </row>
    <row r="7619" spans="3:13" s="343" customFormat="1" x14ac:dyDescent="0.3">
      <c r="C7619" s="32"/>
      <c r="J7619" s="54"/>
      <c r="K7619" s="54"/>
      <c r="L7619" s="54"/>
      <c r="M7619" s="54"/>
    </row>
    <row r="7620" spans="3:13" s="343" customFormat="1" x14ac:dyDescent="0.3">
      <c r="C7620" s="32"/>
      <c r="J7620" s="54"/>
      <c r="K7620" s="54"/>
      <c r="L7620" s="54"/>
      <c r="M7620" s="54"/>
    </row>
    <row r="7621" spans="3:13" s="343" customFormat="1" x14ac:dyDescent="0.3">
      <c r="C7621" s="32"/>
      <c r="J7621" s="54"/>
      <c r="K7621" s="54"/>
      <c r="L7621" s="54"/>
      <c r="M7621" s="54"/>
    </row>
    <row r="7622" spans="3:13" s="343" customFormat="1" x14ac:dyDescent="0.3">
      <c r="C7622" s="32"/>
      <c r="J7622" s="54"/>
      <c r="K7622" s="54"/>
      <c r="L7622" s="54"/>
      <c r="M7622" s="54"/>
    </row>
    <row r="7623" spans="3:13" s="343" customFormat="1" x14ac:dyDescent="0.3">
      <c r="C7623" s="32"/>
      <c r="J7623" s="54"/>
      <c r="K7623" s="54"/>
      <c r="L7623" s="54"/>
      <c r="M7623" s="54"/>
    </row>
    <row r="7624" spans="3:13" s="343" customFormat="1" x14ac:dyDescent="0.3">
      <c r="C7624" s="32"/>
      <c r="J7624" s="54"/>
      <c r="K7624" s="54"/>
      <c r="L7624" s="54"/>
      <c r="M7624" s="54"/>
    </row>
    <row r="7625" spans="3:13" s="343" customFormat="1" x14ac:dyDescent="0.3">
      <c r="C7625" s="32"/>
      <c r="J7625" s="54"/>
      <c r="K7625" s="54"/>
      <c r="L7625" s="54"/>
      <c r="M7625" s="54"/>
    </row>
    <row r="7626" spans="3:13" s="343" customFormat="1" x14ac:dyDescent="0.3">
      <c r="C7626" s="32"/>
      <c r="J7626" s="54"/>
      <c r="K7626" s="54"/>
      <c r="L7626" s="54"/>
      <c r="M7626" s="54"/>
    </row>
    <row r="7627" spans="3:13" s="343" customFormat="1" x14ac:dyDescent="0.3">
      <c r="C7627" s="32"/>
      <c r="J7627" s="54"/>
      <c r="K7627" s="54"/>
      <c r="L7627" s="54"/>
      <c r="M7627" s="54"/>
    </row>
    <row r="7628" spans="3:13" s="343" customFormat="1" x14ac:dyDescent="0.3">
      <c r="C7628" s="32"/>
      <c r="J7628" s="54"/>
      <c r="K7628" s="54"/>
      <c r="L7628" s="54"/>
      <c r="M7628" s="54"/>
    </row>
    <row r="7629" spans="3:13" s="343" customFormat="1" x14ac:dyDescent="0.3">
      <c r="C7629" s="32"/>
      <c r="J7629" s="54"/>
      <c r="K7629" s="54"/>
      <c r="L7629" s="54"/>
      <c r="M7629" s="54"/>
    </row>
    <row r="7630" spans="3:13" s="343" customFormat="1" x14ac:dyDescent="0.3">
      <c r="C7630" s="32"/>
      <c r="J7630" s="54"/>
      <c r="K7630" s="54"/>
      <c r="L7630" s="54"/>
      <c r="M7630" s="54"/>
    </row>
    <row r="7631" spans="3:13" s="343" customFormat="1" x14ac:dyDescent="0.3">
      <c r="C7631" s="32"/>
      <c r="J7631" s="54"/>
      <c r="K7631" s="54"/>
      <c r="L7631" s="54"/>
      <c r="M7631" s="54"/>
    </row>
    <row r="7632" spans="3:13" s="343" customFormat="1" x14ac:dyDescent="0.3">
      <c r="C7632" s="32"/>
      <c r="J7632" s="54"/>
      <c r="K7632" s="54"/>
      <c r="L7632" s="54"/>
      <c r="M7632" s="54"/>
    </row>
    <row r="7633" spans="3:13" s="343" customFormat="1" x14ac:dyDescent="0.3">
      <c r="C7633" s="32"/>
      <c r="J7633" s="54"/>
      <c r="K7633" s="54"/>
      <c r="L7633" s="54"/>
      <c r="M7633" s="54"/>
    </row>
    <row r="7634" spans="3:13" s="343" customFormat="1" x14ac:dyDescent="0.3">
      <c r="C7634" s="32"/>
      <c r="J7634" s="54"/>
      <c r="K7634" s="54"/>
      <c r="L7634" s="54"/>
      <c r="M7634" s="54"/>
    </row>
    <row r="7635" spans="3:13" s="343" customFormat="1" x14ac:dyDescent="0.3">
      <c r="C7635" s="32"/>
      <c r="J7635" s="54"/>
      <c r="K7635" s="54"/>
      <c r="L7635" s="54"/>
      <c r="M7635" s="54"/>
    </row>
    <row r="7636" spans="3:13" s="343" customFormat="1" x14ac:dyDescent="0.3">
      <c r="C7636" s="32"/>
      <c r="J7636" s="54"/>
      <c r="K7636" s="54"/>
      <c r="L7636" s="54"/>
      <c r="M7636" s="54"/>
    </row>
    <row r="7637" spans="3:13" s="343" customFormat="1" x14ac:dyDescent="0.3">
      <c r="C7637" s="32"/>
      <c r="J7637" s="54"/>
      <c r="K7637" s="54"/>
      <c r="L7637" s="54"/>
      <c r="M7637" s="54"/>
    </row>
    <row r="7638" spans="3:13" s="343" customFormat="1" x14ac:dyDescent="0.3">
      <c r="C7638" s="32"/>
      <c r="J7638" s="54"/>
      <c r="K7638" s="54"/>
      <c r="L7638" s="54"/>
      <c r="M7638" s="54"/>
    </row>
    <row r="7639" spans="3:13" s="343" customFormat="1" x14ac:dyDescent="0.3">
      <c r="C7639" s="32"/>
      <c r="J7639" s="54"/>
      <c r="K7639" s="54"/>
      <c r="L7639" s="54"/>
      <c r="M7639" s="54"/>
    </row>
    <row r="7640" spans="3:13" s="343" customFormat="1" x14ac:dyDescent="0.3">
      <c r="C7640" s="32"/>
      <c r="J7640" s="54"/>
      <c r="K7640" s="54"/>
      <c r="L7640" s="54"/>
      <c r="M7640" s="54"/>
    </row>
    <row r="7641" spans="3:13" s="343" customFormat="1" x14ac:dyDescent="0.3">
      <c r="C7641" s="32"/>
      <c r="J7641" s="54"/>
      <c r="K7641" s="54"/>
      <c r="L7641" s="54"/>
      <c r="M7641" s="54"/>
    </row>
    <row r="7642" spans="3:13" s="343" customFormat="1" x14ac:dyDescent="0.3">
      <c r="C7642" s="32"/>
      <c r="J7642" s="54"/>
      <c r="K7642" s="54"/>
      <c r="L7642" s="54"/>
      <c r="M7642" s="54"/>
    </row>
    <row r="7643" spans="3:13" s="343" customFormat="1" x14ac:dyDescent="0.3">
      <c r="C7643" s="32"/>
      <c r="J7643" s="54"/>
      <c r="K7643" s="54"/>
      <c r="L7643" s="54"/>
      <c r="M7643" s="54"/>
    </row>
    <row r="7644" spans="3:13" s="343" customFormat="1" x14ac:dyDescent="0.3">
      <c r="C7644" s="32"/>
      <c r="J7644" s="54"/>
      <c r="K7644" s="54"/>
      <c r="L7644" s="54"/>
      <c r="M7644" s="54"/>
    </row>
    <row r="7645" spans="3:13" s="343" customFormat="1" x14ac:dyDescent="0.3">
      <c r="C7645" s="32"/>
      <c r="J7645" s="54"/>
      <c r="K7645" s="54"/>
      <c r="L7645" s="54"/>
      <c r="M7645" s="54"/>
    </row>
    <row r="7646" spans="3:13" s="343" customFormat="1" x14ac:dyDescent="0.3">
      <c r="C7646" s="32"/>
      <c r="J7646" s="54"/>
      <c r="K7646" s="54"/>
      <c r="L7646" s="54"/>
      <c r="M7646" s="54"/>
    </row>
    <row r="7647" spans="3:13" s="343" customFormat="1" x14ac:dyDescent="0.3">
      <c r="C7647" s="32"/>
      <c r="J7647" s="54"/>
      <c r="K7647" s="54"/>
      <c r="L7647" s="54"/>
      <c r="M7647" s="54"/>
    </row>
    <row r="7648" spans="3:13" s="343" customFormat="1" x14ac:dyDescent="0.3">
      <c r="C7648" s="32"/>
      <c r="J7648" s="54"/>
      <c r="K7648" s="54"/>
      <c r="L7648" s="54"/>
      <c r="M7648" s="54"/>
    </row>
    <row r="7649" spans="3:13" s="343" customFormat="1" x14ac:dyDescent="0.3">
      <c r="C7649" s="32"/>
      <c r="J7649" s="54"/>
      <c r="K7649" s="54"/>
      <c r="L7649" s="54"/>
      <c r="M7649" s="54"/>
    </row>
    <row r="7650" spans="3:13" s="343" customFormat="1" x14ac:dyDescent="0.3">
      <c r="C7650" s="32"/>
      <c r="J7650" s="54"/>
      <c r="K7650" s="54"/>
      <c r="L7650" s="54"/>
      <c r="M7650" s="54"/>
    </row>
    <row r="7651" spans="3:13" s="343" customFormat="1" x14ac:dyDescent="0.3">
      <c r="C7651" s="32"/>
      <c r="J7651" s="54"/>
      <c r="K7651" s="54"/>
      <c r="L7651" s="54"/>
      <c r="M7651" s="54"/>
    </row>
    <row r="7652" spans="3:13" s="343" customFormat="1" x14ac:dyDescent="0.3">
      <c r="C7652" s="32"/>
      <c r="J7652" s="54"/>
      <c r="K7652" s="54"/>
      <c r="L7652" s="54"/>
      <c r="M7652" s="54"/>
    </row>
    <row r="7653" spans="3:13" s="343" customFormat="1" x14ac:dyDescent="0.3">
      <c r="C7653" s="32"/>
      <c r="J7653" s="54"/>
      <c r="K7653" s="54"/>
      <c r="L7653" s="54"/>
      <c r="M7653" s="54"/>
    </row>
    <row r="7654" spans="3:13" s="343" customFormat="1" x14ac:dyDescent="0.3">
      <c r="C7654" s="32"/>
      <c r="J7654" s="54"/>
      <c r="K7654" s="54"/>
      <c r="L7654" s="54"/>
      <c r="M7654" s="54"/>
    </row>
    <row r="7655" spans="3:13" s="343" customFormat="1" x14ac:dyDescent="0.3">
      <c r="C7655" s="32"/>
      <c r="J7655" s="54"/>
      <c r="K7655" s="54"/>
      <c r="L7655" s="54"/>
      <c r="M7655" s="54"/>
    </row>
    <row r="7656" spans="3:13" s="343" customFormat="1" x14ac:dyDescent="0.3">
      <c r="C7656" s="32"/>
      <c r="J7656" s="54"/>
      <c r="K7656" s="54"/>
      <c r="L7656" s="54"/>
      <c r="M7656" s="54"/>
    </row>
    <row r="7657" spans="3:13" s="343" customFormat="1" x14ac:dyDescent="0.3">
      <c r="C7657" s="32"/>
      <c r="J7657" s="54"/>
      <c r="K7657" s="54"/>
      <c r="L7657" s="54"/>
      <c r="M7657" s="54"/>
    </row>
    <row r="7658" spans="3:13" s="343" customFormat="1" x14ac:dyDescent="0.3">
      <c r="C7658" s="32"/>
      <c r="J7658" s="54"/>
      <c r="K7658" s="54"/>
      <c r="L7658" s="54"/>
      <c r="M7658" s="54"/>
    </row>
    <row r="7659" spans="3:13" s="343" customFormat="1" x14ac:dyDescent="0.3">
      <c r="C7659" s="32"/>
      <c r="J7659" s="54"/>
      <c r="K7659" s="54"/>
      <c r="L7659" s="54"/>
      <c r="M7659" s="54"/>
    </row>
    <row r="7660" spans="3:13" s="343" customFormat="1" x14ac:dyDescent="0.3">
      <c r="C7660" s="32"/>
      <c r="J7660" s="54"/>
      <c r="K7660" s="54"/>
      <c r="L7660" s="54"/>
      <c r="M7660" s="54"/>
    </row>
    <row r="7661" spans="3:13" s="343" customFormat="1" x14ac:dyDescent="0.3">
      <c r="C7661" s="32"/>
      <c r="J7661" s="54"/>
      <c r="K7661" s="54"/>
      <c r="L7661" s="54"/>
      <c r="M7661" s="54"/>
    </row>
    <row r="7662" spans="3:13" s="343" customFormat="1" x14ac:dyDescent="0.3">
      <c r="C7662" s="32"/>
      <c r="J7662" s="54"/>
      <c r="K7662" s="54"/>
      <c r="L7662" s="54"/>
      <c r="M7662" s="54"/>
    </row>
    <row r="7663" spans="3:13" s="343" customFormat="1" x14ac:dyDescent="0.3">
      <c r="C7663" s="32"/>
      <c r="J7663" s="54"/>
      <c r="K7663" s="54"/>
      <c r="L7663" s="54"/>
      <c r="M7663" s="54"/>
    </row>
    <row r="7664" spans="3:13" s="343" customFormat="1" x14ac:dyDescent="0.3">
      <c r="C7664" s="32"/>
      <c r="J7664" s="54"/>
      <c r="K7664" s="54"/>
      <c r="L7664" s="54"/>
      <c r="M7664" s="54"/>
    </row>
    <row r="7665" spans="3:13" s="343" customFormat="1" x14ac:dyDescent="0.3">
      <c r="C7665" s="32"/>
      <c r="J7665" s="54"/>
      <c r="K7665" s="54"/>
      <c r="L7665" s="54"/>
      <c r="M7665" s="54"/>
    </row>
    <row r="7666" spans="3:13" s="343" customFormat="1" x14ac:dyDescent="0.3">
      <c r="C7666" s="32"/>
      <c r="J7666" s="54"/>
      <c r="K7666" s="54"/>
      <c r="L7666" s="54"/>
      <c r="M7666" s="54"/>
    </row>
    <row r="7667" spans="3:13" s="343" customFormat="1" x14ac:dyDescent="0.3">
      <c r="C7667" s="32"/>
      <c r="J7667" s="54"/>
      <c r="K7667" s="54"/>
      <c r="L7667" s="54"/>
      <c r="M7667" s="54"/>
    </row>
    <row r="7668" spans="3:13" s="343" customFormat="1" x14ac:dyDescent="0.3">
      <c r="C7668" s="32"/>
      <c r="J7668" s="54"/>
      <c r="K7668" s="54"/>
      <c r="L7668" s="54"/>
      <c r="M7668" s="54"/>
    </row>
    <row r="7669" spans="3:13" s="343" customFormat="1" x14ac:dyDescent="0.3">
      <c r="C7669" s="32"/>
      <c r="J7669" s="54"/>
      <c r="K7669" s="54"/>
      <c r="L7669" s="54"/>
      <c r="M7669" s="54"/>
    </row>
    <row r="7670" spans="3:13" s="343" customFormat="1" x14ac:dyDescent="0.3">
      <c r="C7670" s="32"/>
      <c r="J7670" s="54"/>
      <c r="K7670" s="54"/>
      <c r="L7670" s="54"/>
      <c r="M7670" s="54"/>
    </row>
    <row r="7671" spans="3:13" s="343" customFormat="1" x14ac:dyDescent="0.3">
      <c r="C7671" s="32"/>
      <c r="J7671" s="54"/>
      <c r="K7671" s="54"/>
      <c r="L7671" s="54"/>
      <c r="M7671" s="54"/>
    </row>
    <row r="7672" spans="3:13" s="343" customFormat="1" x14ac:dyDescent="0.3">
      <c r="C7672" s="32"/>
      <c r="J7672" s="54"/>
      <c r="K7672" s="54"/>
      <c r="L7672" s="54"/>
      <c r="M7672" s="54"/>
    </row>
    <row r="7673" spans="3:13" s="343" customFormat="1" x14ac:dyDescent="0.3">
      <c r="C7673" s="32"/>
      <c r="J7673" s="54"/>
      <c r="K7673" s="54"/>
      <c r="L7673" s="54"/>
      <c r="M7673" s="54"/>
    </row>
    <row r="7674" spans="3:13" s="343" customFormat="1" x14ac:dyDescent="0.3">
      <c r="C7674" s="32"/>
      <c r="J7674" s="54"/>
      <c r="K7674" s="54"/>
      <c r="L7674" s="54"/>
      <c r="M7674" s="54"/>
    </row>
    <row r="7675" spans="3:13" s="343" customFormat="1" x14ac:dyDescent="0.3">
      <c r="C7675" s="32"/>
      <c r="J7675" s="54"/>
      <c r="K7675" s="54"/>
      <c r="L7675" s="54"/>
      <c r="M7675" s="54"/>
    </row>
    <row r="7676" spans="3:13" s="343" customFormat="1" x14ac:dyDescent="0.3">
      <c r="C7676" s="32"/>
      <c r="J7676" s="54"/>
      <c r="K7676" s="54"/>
      <c r="L7676" s="54"/>
      <c r="M7676" s="54"/>
    </row>
    <row r="7677" spans="3:13" s="343" customFormat="1" x14ac:dyDescent="0.3">
      <c r="C7677" s="32"/>
      <c r="J7677" s="54"/>
      <c r="K7677" s="54"/>
      <c r="L7677" s="54"/>
      <c r="M7677" s="54"/>
    </row>
    <row r="7678" spans="3:13" s="343" customFormat="1" x14ac:dyDescent="0.3">
      <c r="C7678" s="32"/>
      <c r="J7678" s="54"/>
      <c r="K7678" s="54"/>
      <c r="L7678" s="54"/>
      <c r="M7678" s="54"/>
    </row>
    <row r="7679" spans="3:13" s="343" customFormat="1" x14ac:dyDescent="0.3">
      <c r="C7679" s="32"/>
      <c r="J7679" s="54"/>
      <c r="K7679" s="54"/>
      <c r="L7679" s="54"/>
      <c r="M7679" s="54"/>
    </row>
    <row r="7680" spans="3:13" s="343" customFormat="1" x14ac:dyDescent="0.3">
      <c r="C7680" s="32"/>
      <c r="J7680" s="54"/>
      <c r="K7680" s="54"/>
      <c r="L7680" s="54"/>
      <c r="M7680" s="54"/>
    </row>
    <row r="7681" spans="3:13" s="343" customFormat="1" x14ac:dyDescent="0.3">
      <c r="C7681" s="32"/>
      <c r="J7681" s="54"/>
      <c r="K7681" s="54"/>
      <c r="L7681" s="54"/>
      <c r="M7681" s="54"/>
    </row>
    <row r="7682" spans="3:13" s="343" customFormat="1" x14ac:dyDescent="0.3">
      <c r="C7682" s="32"/>
      <c r="J7682" s="54"/>
      <c r="K7682" s="54"/>
      <c r="L7682" s="54"/>
      <c r="M7682" s="54"/>
    </row>
    <row r="7683" spans="3:13" s="343" customFormat="1" x14ac:dyDescent="0.3">
      <c r="C7683" s="32"/>
      <c r="J7683" s="54"/>
      <c r="K7683" s="54"/>
      <c r="L7683" s="54"/>
      <c r="M7683" s="54"/>
    </row>
    <row r="7684" spans="3:13" s="343" customFormat="1" x14ac:dyDescent="0.3">
      <c r="C7684" s="32"/>
      <c r="J7684" s="54"/>
      <c r="K7684" s="54"/>
      <c r="L7684" s="54"/>
      <c r="M7684" s="54"/>
    </row>
    <row r="7685" spans="3:13" s="343" customFormat="1" x14ac:dyDescent="0.3">
      <c r="C7685" s="32"/>
      <c r="J7685" s="54"/>
      <c r="K7685" s="54"/>
      <c r="L7685" s="54"/>
      <c r="M7685" s="54"/>
    </row>
    <row r="7686" spans="3:13" s="343" customFormat="1" x14ac:dyDescent="0.3">
      <c r="C7686" s="32"/>
      <c r="J7686" s="54"/>
      <c r="K7686" s="54"/>
      <c r="L7686" s="54"/>
      <c r="M7686" s="54"/>
    </row>
    <row r="7687" spans="3:13" s="343" customFormat="1" x14ac:dyDescent="0.3">
      <c r="C7687" s="32"/>
      <c r="J7687" s="54"/>
      <c r="K7687" s="54"/>
      <c r="L7687" s="54"/>
      <c r="M7687" s="54"/>
    </row>
    <row r="7688" spans="3:13" s="343" customFormat="1" x14ac:dyDescent="0.3">
      <c r="C7688" s="32"/>
      <c r="J7688" s="54"/>
      <c r="K7688" s="54"/>
      <c r="L7688" s="54"/>
      <c r="M7688" s="54"/>
    </row>
    <row r="7689" spans="3:13" s="343" customFormat="1" x14ac:dyDescent="0.3">
      <c r="C7689" s="32"/>
      <c r="J7689" s="54"/>
      <c r="K7689" s="54"/>
      <c r="L7689" s="54"/>
      <c r="M7689" s="54"/>
    </row>
    <row r="7690" spans="3:13" s="343" customFormat="1" x14ac:dyDescent="0.3">
      <c r="C7690" s="32"/>
      <c r="J7690" s="54"/>
      <c r="K7690" s="54"/>
      <c r="L7690" s="54"/>
      <c r="M7690" s="54"/>
    </row>
    <row r="7691" spans="3:13" s="343" customFormat="1" x14ac:dyDescent="0.3">
      <c r="C7691" s="32"/>
      <c r="J7691" s="54"/>
      <c r="K7691" s="54"/>
      <c r="L7691" s="54"/>
      <c r="M7691" s="54"/>
    </row>
    <row r="7692" spans="3:13" s="343" customFormat="1" x14ac:dyDescent="0.3">
      <c r="C7692" s="32"/>
      <c r="J7692" s="54"/>
      <c r="K7692" s="54"/>
      <c r="L7692" s="54"/>
      <c r="M7692" s="54"/>
    </row>
    <row r="7693" spans="3:13" s="343" customFormat="1" x14ac:dyDescent="0.3">
      <c r="C7693" s="32"/>
      <c r="J7693" s="54"/>
      <c r="K7693" s="54"/>
      <c r="L7693" s="54"/>
      <c r="M7693" s="54"/>
    </row>
    <row r="7694" spans="3:13" s="343" customFormat="1" x14ac:dyDescent="0.3">
      <c r="C7694" s="32"/>
      <c r="J7694" s="54"/>
      <c r="K7694" s="54"/>
      <c r="L7694" s="54"/>
      <c r="M7694" s="54"/>
    </row>
    <row r="7695" spans="3:13" s="343" customFormat="1" x14ac:dyDescent="0.3">
      <c r="C7695" s="32"/>
      <c r="J7695" s="54"/>
      <c r="K7695" s="54"/>
      <c r="L7695" s="54"/>
      <c r="M7695" s="54"/>
    </row>
    <row r="7696" spans="3:13" s="343" customFormat="1" x14ac:dyDescent="0.3">
      <c r="C7696" s="32"/>
      <c r="J7696" s="54"/>
      <c r="K7696" s="54"/>
      <c r="L7696" s="54"/>
      <c r="M7696" s="54"/>
    </row>
    <row r="7697" spans="3:13" s="343" customFormat="1" x14ac:dyDescent="0.3">
      <c r="C7697" s="32"/>
      <c r="J7697" s="54"/>
      <c r="K7697" s="54"/>
      <c r="L7697" s="54"/>
      <c r="M7697" s="54"/>
    </row>
    <row r="7698" spans="3:13" s="343" customFormat="1" x14ac:dyDescent="0.3">
      <c r="C7698" s="32"/>
      <c r="J7698" s="54"/>
      <c r="K7698" s="54"/>
      <c r="L7698" s="54"/>
      <c r="M7698" s="54"/>
    </row>
    <row r="7699" spans="3:13" s="343" customFormat="1" x14ac:dyDescent="0.3">
      <c r="C7699" s="32"/>
      <c r="J7699" s="54"/>
      <c r="K7699" s="54"/>
      <c r="L7699" s="54"/>
      <c r="M7699" s="54"/>
    </row>
    <row r="7700" spans="3:13" s="343" customFormat="1" x14ac:dyDescent="0.3">
      <c r="C7700" s="32"/>
      <c r="J7700" s="54"/>
      <c r="K7700" s="54"/>
      <c r="L7700" s="54"/>
      <c r="M7700" s="54"/>
    </row>
    <row r="7701" spans="3:13" s="343" customFormat="1" x14ac:dyDescent="0.3">
      <c r="C7701" s="32"/>
      <c r="J7701" s="54"/>
      <c r="K7701" s="54"/>
      <c r="L7701" s="54"/>
      <c r="M7701" s="54"/>
    </row>
    <row r="7702" spans="3:13" s="343" customFormat="1" x14ac:dyDescent="0.3">
      <c r="C7702" s="32"/>
      <c r="J7702" s="54"/>
      <c r="K7702" s="54"/>
      <c r="L7702" s="54"/>
      <c r="M7702" s="54"/>
    </row>
    <row r="7703" spans="3:13" s="343" customFormat="1" x14ac:dyDescent="0.3">
      <c r="C7703" s="32"/>
      <c r="J7703" s="54"/>
      <c r="K7703" s="54"/>
      <c r="L7703" s="54"/>
      <c r="M7703" s="54"/>
    </row>
    <row r="7704" spans="3:13" s="343" customFormat="1" x14ac:dyDescent="0.3">
      <c r="C7704" s="32"/>
      <c r="J7704" s="54"/>
      <c r="K7704" s="54"/>
      <c r="L7704" s="54"/>
      <c r="M7704" s="54"/>
    </row>
    <row r="7705" spans="3:13" s="343" customFormat="1" x14ac:dyDescent="0.3">
      <c r="C7705" s="32"/>
      <c r="J7705" s="54"/>
      <c r="K7705" s="54"/>
      <c r="L7705" s="54"/>
      <c r="M7705" s="54"/>
    </row>
    <row r="7706" spans="3:13" s="343" customFormat="1" x14ac:dyDescent="0.3">
      <c r="C7706" s="32"/>
      <c r="J7706" s="54"/>
      <c r="K7706" s="54"/>
      <c r="L7706" s="54"/>
      <c r="M7706" s="54"/>
    </row>
    <row r="7707" spans="3:13" s="343" customFormat="1" x14ac:dyDescent="0.3">
      <c r="C7707" s="32"/>
      <c r="J7707" s="54"/>
      <c r="K7707" s="54"/>
      <c r="L7707" s="54"/>
      <c r="M7707" s="54"/>
    </row>
    <row r="7708" spans="3:13" s="343" customFormat="1" x14ac:dyDescent="0.3">
      <c r="C7708" s="32"/>
      <c r="J7708" s="54"/>
      <c r="K7708" s="54"/>
      <c r="L7708" s="54"/>
      <c r="M7708" s="54"/>
    </row>
    <row r="7709" spans="3:13" s="343" customFormat="1" x14ac:dyDescent="0.3">
      <c r="C7709" s="32"/>
      <c r="J7709" s="54"/>
      <c r="K7709" s="54"/>
      <c r="L7709" s="54"/>
      <c r="M7709" s="54"/>
    </row>
    <row r="7710" spans="3:13" s="343" customFormat="1" x14ac:dyDescent="0.3">
      <c r="C7710" s="32"/>
      <c r="J7710" s="54"/>
      <c r="K7710" s="54"/>
      <c r="L7710" s="54"/>
      <c r="M7710" s="54"/>
    </row>
    <row r="7711" spans="3:13" s="343" customFormat="1" x14ac:dyDescent="0.3">
      <c r="C7711" s="32"/>
      <c r="J7711" s="54"/>
      <c r="K7711" s="54"/>
      <c r="L7711" s="54"/>
      <c r="M7711" s="54"/>
    </row>
    <row r="7712" spans="3:13" s="343" customFormat="1" x14ac:dyDescent="0.3">
      <c r="C7712" s="32"/>
      <c r="J7712" s="54"/>
      <c r="K7712" s="54"/>
      <c r="L7712" s="54"/>
      <c r="M7712" s="54"/>
    </row>
    <row r="7713" spans="3:13" s="343" customFormat="1" x14ac:dyDescent="0.3">
      <c r="C7713" s="32"/>
      <c r="J7713" s="54"/>
      <c r="K7713" s="54"/>
      <c r="L7713" s="54"/>
      <c r="M7713" s="54"/>
    </row>
    <row r="7714" spans="3:13" s="343" customFormat="1" x14ac:dyDescent="0.3">
      <c r="C7714" s="32"/>
      <c r="J7714" s="54"/>
      <c r="K7714" s="54"/>
      <c r="L7714" s="54"/>
      <c r="M7714" s="54"/>
    </row>
    <row r="7715" spans="3:13" s="343" customFormat="1" x14ac:dyDescent="0.3">
      <c r="C7715" s="32"/>
      <c r="J7715" s="54"/>
      <c r="K7715" s="54"/>
      <c r="L7715" s="54"/>
      <c r="M7715" s="54"/>
    </row>
    <row r="7716" spans="3:13" s="343" customFormat="1" x14ac:dyDescent="0.3">
      <c r="C7716" s="32"/>
      <c r="J7716" s="54"/>
      <c r="K7716" s="54"/>
      <c r="L7716" s="54"/>
      <c r="M7716" s="54"/>
    </row>
    <row r="7717" spans="3:13" s="343" customFormat="1" x14ac:dyDescent="0.3">
      <c r="C7717" s="32"/>
      <c r="J7717" s="54"/>
      <c r="K7717" s="54"/>
      <c r="L7717" s="54"/>
      <c r="M7717" s="54"/>
    </row>
    <row r="7718" spans="3:13" s="343" customFormat="1" x14ac:dyDescent="0.3">
      <c r="C7718" s="32"/>
      <c r="J7718" s="54"/>
      <c r="K7718" s="54"/>
      <c r="L7718" s="54"/>
      <c r="M7718" s="54"/>
    </row>
    <row r="7719" spans="3:13" s="343" customFormat="1" x14ac:dyDescent="0.3">
      <c r="C7719" s="32"/>
      <c r="J7719" s="54"/>
      <c r="K7719" s="54"/>
      <c r="L7719" s="54"/>
      <c r="M7719" s="54"/>
    </row>
    <row r="7720" spans="3:13" s="343" customFormat="1" x14ac:dyDescent="0.3">
      <c r="C7720" s="32"/>
      <c r="J7720" s="54"/>
      <c r="K7720" s="54"/>
      <c r="L7720" s="54"/>
      <c r="M7720" s="54"/>
    </row>
    <row r="7721" spans="3:13" s="343" customFormat="1" x14ac:dyDescent="0.3">
      <c r="C7721" s="32"/>
      <c r="J7721" s="54"/>
      <c r="K7721" s="54"/>
      <c r="L7721" s="54"/>
      <c r="M7721" s="54"/>
    </row>
    <row r="7722" spans="3:13" s="343" customFormat="1" x14ac:dyDescent="0.3">
      <c r="C7722" s="32"/>
      <c r="J7722" s="54"/>
      <c r="K7722" s="54"/>
      <c r="L7722" s="54"/>
      <c r="M7722" s="54"/>
    </row>
    <row r="7723" spans="3:13" s="343" customFormat="1" x14ac:dyDescent="0.3">
      <c r="C7723" s="32"/>
      <c r="J7723" s="54"/>
      <c r="K7723" s="54"/>
      <c r="L7723" s="54"/>
      <c r="M7723" s="54"/>
    </row>
    <row r="7724" spans="3:13" s="343" customFormat="1" x14ac:dyDescent="0.3">
      <c r="C7724" s="32"/>
      <c r="J7724" s="54"/>
      <c r="K7724" s="54"/>
      <c r="L7724" s="54"/>
      <c r="M7724" s="54"/>
    </row>
    <row r="7725" spans="3:13" s="343" customFormat="1" x14ac:dyDescent="0.3">
      <c r="C7725" s="32"/>
      <c r="J7725" s="54"/>
      <c r="K7725" s="54"/>
      <c r="L7725" s="54"/>
      <c r="M7725" s="54"/>
    </row>
    <row r="7726" spans="3:13" s="343" customFormat="1" x14ac:dyDescent="0.3">
      <c r="C7726" s="32"/>
      <c r="J7726" s="54"/>
      <c r="K7726" s="54"/>
      <c r="L7726" s="54"/>
      <c r="M7726" s="54"/>
    </row>
    <row r="7727" spans="3:13" s="343" customFormat="1" x14ac:dyDescent="0.3">
      <c r="C7727" s="32"/>
      <c r="J7727" s="54"/>
      <c r="K7727" s="54"/>
      <c r="L7727" s="54"/>
      <c r="M7727" s="54"/>
    </row>
    <row r="7728" spans="3:13" s="343" customFormat="1" x14ac:dyDescent="0.3">
      <c r="C7728" s="32"/>
      <c r="J7728" s="54"/>
      <c r="K7728" s="54"/>
      <c r="L7728" s="54"/>
      <c r="M7728" s="54"/>
    </row>
    <row r="7729" spans="3:13" s="343" customFormat="1" x14ac:dyDescent="0.3">
      <c r="C7729" s="32"/>
      <c r="J7729" s="54"/>
      <c r="K7729" s="54"/>
      <c r="L7729" s="54"/>
      <c r="M7729" s="54"/>
    </row>
    <row r="7730" spans="3:13" s="343" customFormat="1" x14ac:dyDescent="0.3">
      <c r="C7730" s="32"/>
      <c r="J7730" s="54"/>
      <c r="K7730" s="54"/>
      <c r="L7730" s="54"/>
      <c r="M7730" s="54"/>
    </row>
    <row r="7731" spans="3:13" s="343" customFormat="1" x14ac:dyDescent="0.3">
      <c r="C7731" s="32"/>
      <c r="J7731" s="54"/>
      <c r="K7731" s="54"/>
      <c r="L7731" s="54"/>
      <c r="M7731" s="54"/>
    </row>
    <row r="7732" spans="3:13" s="343" customFormat="1" x14ac:dyDescent="0.3">
      <c r="C7732" s="32"/>
      <c r="J7732" s="54"/>
      <c r="K7732" s="54"/>
      <c r="L7732" s="54"/>
      <c r="M7732" s="54"/>
    </row>
    <row r="7733" spans="3:13" s="343" customFormat="1" x14ac:dyDescent="0.3">
      <c r="C7733" s="32"/>
      <c r="J7733" s="54"/>
      <c r="K7733" s="54"/>
      <c r="L7733" s="54"/>
      <c r="M7733" s="54"/>
    </row>
    <row r="7734" spans="3:13" s="343" customFormat="1" x14ac:dyDescent="0.3">
      <c r="C7734" s="32"/>
      <c r="J7734" s="54"/>
      <c r="K7734" s="54"/>
      <c r="L7734" s="54"/>
      <c r="M7734" s="54"/>
    </row>
    <row r="7735" spans="3:13" s="343" customFormat="1" x14ac:dyDescent="0.3">
      <c r="C7735" s="32"/>
      <c r="J7735" s="54"/>
      <c r="K7735" s="54"/>
      <c r="L7735" s="54"/>
      <c r="M7735" s="54"/>
    </row>
    <row r="7736" spans="3:13" s="343" customFormat="1" x14ac:dyDescent="0.3">
      <c r="C7736" s="32"/>
      <c r="J7736" s="54"/>
      <c r="K7736" s="54"/>
      <c r="L7736" s="54"/>
      <c r="M7736" s="54"/>
    </row>
    <row r="7737" spans="3:13" s="343" customFormat="1" x14ac:dyDescent="0.3">
      <c r="C7737" s="32"/>
      <c r="J7737" s="54"/>
      <c r="K7737" s="54"/>
      <c r="L7737" s="54"/>
      <c r="M7737" s="54"/>
    </row>
    <row r="7738" spans="3:13" s="343" customFormat="1" x14ac:dyDescent="0.3">
      <c r="C7738" s="32"/>
      <c r="J7738" s="54"/>
      <c r="K7738" s="54"/>
      <c r="L7738" s="54"/>
      <c r="M7738" s="54"/>
    </row>
    <row r="7739" spans="3:13" s="343" customFormat="1" x14ac:dyDescent="0.3">
      <c r="C7739" s="32"/>
      <c r="J7739" s="54"/>
      <c r="K7739" s="54"/>
      <c r="L7739" s="54"/>
      <c r="M7739" s="54"/>
    </row>
    <row r="7740" spans="3:13" s="343" customFormat="1" x14ac:dyDescent="0.3">
      <c r="C7740" s="32"/>
      <c r="J7740" s="54"/>
      <c r="K7740" s="54"/>
      <c r="L7740" s="54"/>
      <c r="M7740" s="54"/>
    </row>
    <row r="7741" spans="3:13" s="343" customFormat="1" x14ac:dyDescent="0.3">
      <c r="C7741" s="32"/>
      <c r="J7741" s="54"/>
      <c r="K7741" s="54"/>
      <c r="L7741" s="54"/>
      <c r="M7741" s="54"/>
    </row>
    <row r="7742" spans="3:13" s="343" customFormat="1" x14ac:dyDescent="0.3">
      <c r="C7742" s="32"/>
      <c r="J7742" s="54"/>
      <c r="K7742" s="54"/>
      <c r="L7742" s="54"/>
      <c r="M7742" s="54"/>
    </row>
    <row r="7743" spans="3:13" s="343" customFormat="1" x14ac:dyDescent="0.3">
      <c r="C7743" s="32"/>
      <c r="J7743" s="54"/>
      <c r="K7743" s="54"/>
      <c r="L7743" s="54"/>
      <c r="M7743" s="54"/>
    </row>
    <row r="7744" spans="3:13" s="343" customFormat="1" x14ac:dyDescent="0.3">
      <c r="C7744" s="32"/>
      <c r="J7744" s="54"/>
      <c r="K7744" s="54"/>
      <c r="L7744" s="54"/>
      <c r="M7744" s="54"/>
    </row>
    <row r="7745" spans="3:13" s="343" customFormat="1" x14ac:dyDescent="0.3">
      <c r="C7745" s="32"/>
      <c r="J7745" s="54"/>
      <c r="K7745" s="54"/>
      <c r="L7745" s="54"/>
      <c r="M7745" s="54"/>
    </row>
    <row r="7746" spans="3:13" s="343" customFormat="1" x14ac:dyDescent="0.3">
      <c r="C7746" s="32"/>
      <c r="J7746" s="54"/>
      <c r="K7746" s="54"/>
      <c r="L7746" s="54"/>
      <c r="M7746" s="54"/>
    </row>
    <row r="7747" spans="3:13" s="343" customFormat="1" x14ac:dyDescent="0.3">
      <c r="C7747" s="32"/>
      <c r="J7747" s="54"/>
      <c r="K7747" s="54"/>
      <c r="L7747" s="54"/>
      <c r="M7747" s="54"/>
    </row>
    <row r="7748" spans="3:13" s="343" customFormat="1" x14ac:dyDescent="0.3">
      <c r="C7748" s="32"/>
      <c r="J7748" s="54"/>
      <c r="K7748" s="54"/>
      <c r="L7748" s="54"/>
      <c r="M7748" s="54"/>
    </row>
    <row r="7749" spans="3:13" s="343" customFormat="1" x14ac:dyDescent="0.3">
      <c r="C7749" s="32"/>
      <c r="J7749" s="54"/>
      <c r="K7749" s="54"/>
      <c r="L7749" s="54"/>
      <c r="M7749" s="54"/>
    </row>
    <row r="7750" spans="3:13" s="343" customFormat="1" x14ac:dyDescent="0.3">
      <c r="C7750" s="32"/>
      <c r="J7750" s="54"/>
      <c r="K7750" s="54"/>
      <c r="L7750" s="54"/>
      <c r="M7750" s="54"/>
    </row>
    <row r="7751" spans="3:13" s="343" customFormat="1" x14ac:dyDescent="0.3">
      <c r="C7751" s="32"/>
      <c r="J7751" s="54"/>
      <c r="K7751" s="54"/>
      <c r="L7751" s="54"/>
      <c r="M7751" s="54"/>
    </row>
    <row r="7752" spans="3:13" s="343" customFormat="1" x14ac:dyDescent="0.3">
      <c r="C7752" s="32"/>
      <c r="J7752" s="54"/>
      <c r="K7752" s="54"/>
      <c r="L7752" s="54"/>
      <c r="M7752" s="54"/>
    </row>
    <row r="7753" spans="3:13" s="343" customFormat="1" x14ac:dyDescent="0.3">
      <c r="C7753" s="32"/>
      <c r="J7753" s="54"/>
      <c r="K7753" s="54"/>
      <c r="L7753" s="54"/>
      <c r="M7753" s="54"/>
    </row>
    <row r="7754" spans="3:13" s="343" customFormat="1" x14ac:dyDescent="0.3">
      <c r="C7754" s="32"/>
      <c r="J7754" s="54"/>
      <c r="K7754" s="54"/>
      <c r="L7754" s="54"/>
      <c r="M7754" s="54"/>
    </row>
    <row r="7755" spans="3:13" s="343" customFormat="1" x14ac:dyDescent="0.3">
      <c r="C7755" s="32"/>
      <c r="J7755" s="54"/>
      <c r="K7755" s="54"/>
      <c r="L7755" s="54"/>
      <c r="M7755" s="54"/>
    </row>
    <row r="7756" spans="3:13" s="343" customFormat="1" x14ac:dyDescent="0.3">
      <c r="C7756" s="32"/>
      <c r="J7756" s="54"/>
      <c r="K7756" s="54"/>
      <c r="L7756" s="54"/>
      <c r="M7756" s="54"/>
    </row>
    <row r="7757" spans="3:13" s="343" customFormat="1" x14ac:dyDescent="0.3">
      <c r="C7757" s="32"/>
      <c r="J7757" s="54"/>
      <c r="K7757" s="54"/>
      <c r="L7757" s="54"/>
      <c r="M7757" s="54"/>
    </row>
    <row r="7758" spans="3:13" s="343" customFormat="1" x14ac:dyDescent="0.3">
      <c r="C7758" s="32"/>
      <c r="J7758" s="54"/>
      <c r="K7758" s="54"/>
      <c r="L7758" s="54"/>
      <c r="M7758" s="54"/>
    </row>
    <row r="7759" spans="3:13" s="343" customFormat="1" x14ac:dyDescent="0.3">
      <c r="C7759" s="32"/>
      <c r="J7759" s="54"/>
      <c r="K7759" s="54"/>
      <c r="L7759" s="54"/>
      <c r="M7759" s="54"/>
    </row>
    <row r="7760" spans="3:13" s="343" customFormat="1" x14ac:dyDescent="0.3">
      <c r="C7760" s="32"/>
      <c r="J7760" s="54"/>
      <c r="K7760" s="54"/>
      <c r="L7760" s="54"/>
      <c r="M7760" s="54"/>
    </row>
    <row r="7761" spans="3:13" s="343" customFormat="1" x14ac:dyDescent="0.3">
      <c r="C7761" s="32"/>
      <c r="J7761" s="54"/>
      <c r="K7761" s="54"/>
      <c r="L7761" s="54"/>
      <c r="M7761" s="54"/>
    </row>
    <row r="7762" spans="3:13" s="343" customFormat="1" x14ac:dyDescent="0.3">
      <c r="C7762" s="32"/>
      <c r="J7762" s="54"/>
      <c r="K7762" s="54"/>
      <c r="L7762" s="54"/>
      <c r="M7762" s="54"/>
    </row>
    <row r="7763" spans="3:13" s="343" customFormat="1" x14ac:dyDescent="0.3">
      <c r="C7763" s="32"/>
      <c r="J7763" s="54"/>
      <c r="K7763" s="54"/>
      <c r="L7763" s="54"/>
      <c r="M7763" s="54"/>
    </row>
    <row r="7764" spans="3:13" s="343" customFormat="1" x14ac:dyDescent="0.3">
      <c r="C7764" s="32"/>
      <c r="J7764" s="54"/>
      <c r="K7764" s="54"/>
      <c r="L7764" s="54"/>
      <c r="M7764" s="54"/>
    </row>
    <row r="7765" spans="3:13" s="343" customFormat="1" x14ac:dyDescent="0.3">
      <c r="C7765" s="32"/>
      <c r="J7765" s="54"/>
      <c r="K7765" s="54"/>
      <c r="L7765" s="54"/>
      <c r="M7765" s="54"/>
    </row>
    <row r="7766" spans="3:13" s="343" customFormat="1" x14ac:dyDescent="0.3">
      <c r="C7766" s="32"/>
      <c r="J7766" s="54"/>
      <c r="K7766" s="54"/>
      <c r="L7766" s="54"/>
      <c r="M7766" s="54"/>
    </row>
    <row r="7767" spans="3:13" s="343" customFormat="1" x14ac:dyDescent="0.3">
      <c r="C7767" s="32"/>
      <c r="J7767" s="54"/>
      <c r="K7767" s="54"/>
      <c r="L7767" s="54"/>
      <c r="M7767" s="54"/>
    </row>
    <row r="7768" spans="3:13" s="343" customFormat="1" x14ac:dyDescent="0.3">
      <c r="C7768" s="32"/>
      <c r="J7768" s="54"/>
      <c r="K7768" s="54"/>
      <c r="L7768" s="54"/>
      <c r="M7768" s="54"/>
    </row>
    <row r="7769" spans="3:13" s="343" customFormat="1" x14ac:dyDescent="0.3">
      <c r="C7769" s="32"/>
      <c r="J7769" s="54"/>
      <c r="K7769" s="54"/>
      <c r="L7769" s="54"/>
      <c r="M7769" s="54"/>
    </row>
    <row r="7770" spans="3:13" s="343" customFormat="1" x14ac:dyDescent="0.3">
      <c r="C7770" s="32"/>
      <c r="J7770" s="54"/>
      <c r="K7770" s="54"/>
      <c r="L7770" s="54"/>
      <c r="M7770" s="54"/>
    </row>
    <row r="7771" spans="3:13" s="343" customFormat="1" x14ac:dyDescent="0.3">
      <c r="C7771" s="32"/>
      <c r="J7771" s="54"/>
      <c r="K7771" s="54"/>
      <c r="L7771" s="54"/>
      <c r="M7771" s="54"/>
    </row>
    <row r="7772" spans="3:13" s="343" customFormat="1" x14ac:dyDescent="0.3">
      <c r="C7772" s="32"/>
      <c r="J7772" s="54"/>
      <c r="K7772" s="54"/>
      <c r="L7772" s="54"/>
      <c r="M7772" s="54"/>
    </row>
    <row r="7773" spans="3:13" s="343" customFormat="1" x14ac:dyDescent="0.3">
      <c r="C7773" s="32"/>
      <c r="J7773" s="54"/>
      <c r="K7773" s="54"/>
      <c r="L7773" s="54"/>
      <c r="M7773" s="54"/>
    </row>
    <row r="7774" spans="3:13" s="343" customFormat="1" x14ac:dyDescent="0.3">
      <c r="C7774" s="32"/>
      <c r="J7774" s="54"/>
      <c r="K7774" s="54"/>
      <c r="L7774" s="54"/>
      <c r="M7774" s="54"/>
    </row>
    <row r="7775" spans="3:13" s="343" customFormat="1" x14ac:dyDescent="0.3">
      <c r="C7775" s="32"/>
      <c r="J7775" s="54"/>
      <c r="K7775" s="54"/>
      <c r="L7775" s="54"/>
      <c r="M7775" s="54"/>
    </row>
    <row r="7776" spans="3:13" s="343" customFormat="1" x14ac:dyDescent="0.3">
      <c r="C7776" s="32"/>
      <c r="J7776" s="54"/>
      <c r="K7776" s="54"/>
      <c r="L7776" s="54"/>
      <c r="M7776" s="54"/>
    </row>
    <row r="7777" spans="3:13" s="343" customFormat="1" x14ac:dyDescent="0.3">
      <c r="C7777" s="32"/>
      <c r="J7777" s="54"/>
      <c r="K7777" s="54"/>
      <c r="L7777" s="54"/>
      <c r="M7777" s="54"/>
    </row>
    <row r="7778" spans="3:13" s="343" customFormat="1" x14ac:dyDescent="0.3">
      <c r="C7778" s="32"/>
      <c r="J7778" s="54"/>
      <c r="K7778" s="54"/>
      <c r="L7778" s="54"/>
      <c r="M7778" s="54"/>
    </row>
    <row r="7779" spans="3:13" s="343" customFormat="1" x14ac:dyDescent="0.3">
      <c r="C7779" s="32"/>
      <c r="J7779" s="54"/>
      <c r="K7779" s="54"/>
      <c r="L7779" s="54"/>
      <c r="M7779" s="54"/>
    </row>
    <row r="7780" spans="3:13" s="343" customFormat="1" x14ac:dyDescent="0.3">
      <c r="C7780" s="32"/>
      <c r="J7780" s="54"/>
      <c r="K7780" s="54"/>
      <c r="L7780" s="54"/>
      <c r="M7780" s="54"/>
    </row>
    <row r="7781" spans="3:13" s="343" customFormat="1" x14ac:dyDescent="0.3">
      <c r="C7781" s="32"/>
      <c r="J7781" s="54"/>
      <c r="K7781" s="54"/>
      <c r="L7781" s="54"/>
      <c r="M7781" s="54"/>
    </row>
    <row r="7782" spans="3:13" s="343" customFormat="1" x14ac:dyDescent="0.3">
      <c r="C7782" s="32"/>
      <c r="J7782" s="54"/>
      <c r="K7782" s="54"/>
      <c r="L7782" s="54"/>
      <c r="M7782" s="54"/>
    </row>
    <row r="7783" spans="3:13" s="343" customFormat="1" x14ac:dyDescent="0.3">
      <c r="C7783" s="32"/>
      <c r="J7783" s="54"/>
      <c r="K7783" s="54"/>
      <c r="L7783" s="54"/>
      <c r="M7783" s="54"/>
    </row>
    <row r="7784" spans="3:13" s="343" customFormat="1" x14ac:dyDescent="0.3">
      <c r="C7784" s="32"/>
      <c r="J7784" s="54"/>
      <c r="K7784" s="54"/>
      <c r="L7784" s="54"/>
      <c r="M7784" s="54"/>
    </row>
    <row r="7785" spans="3:13" s="343" customFormat="1" x14ac:dyDescent="0.3">
      <c r="C7785" s="32"/>
      <c r="J7785" s="54"/>
      <c r="K7785" s="54"/>
      <c r="L7785" s="54"/>
      <c r="M7785" s="54"/>
    </row>
    <row r="7786" spans="3:13" s="343" customFormat="1" x14ac:dyDescent="0.3">
      <c r="C7786" s="32"/>
      <c r="J7786" s="54"/>
      <c r="K7786" s="54"/>
      <c r="L7786" s="54"/>
      <c r="M7786" s="54"/>
    </row>
    <row r="7787" spans="3:13" s="343" customFormat="1" x14ac:dyDescent="0.3">
      <c r="C7787" s="32"/>
      <c r="J7787" s="54"/>
      <c r="K7787" s="54"/>
      <c r="L7787" s="54"/>
      <c r="M7787" s="54"/>
    </row>
    <row r="7788" spans="3:13" s="343" customFormat="1" x14ac:dyDescent="0.3">
      <c r="C7788" s="32"/>
      <c r="J7788" s="54"/>
      <c r="K7788" s="54"/>
      <c r="L7788" s="54"/>
      <c r="M7788" s="54"/>
    </row>
    <row r="7789" spans="3:13" s="343" customFormat="1" x14ac:dyDescent="0.3">
      <c r="C7789" s="32"/>
      <c r="J7789" s="54"/>
      <c r="K7789" s="54"/>
      <c r="L7789" s="54"/>
      <c r="M7789" s="54"/>
    </row>
    <row r="7790" spans="3:13" s="343" customFormat="1" x14ac:dyDescent="0.3">
      <c r="C7790" s="32"/>
      <c r="J7790" s="54"/>
      <c r="K7790" s="54"/>
      <c r="L7790" s="54"/>
      <c r="M7790" s="54"/>
    </row>
    <row r="7791" spans="3:13" s="343" customFormat="1" x14ac:dyDescent="0.3">
      <c r="C7791" s="32"/>
      <c r="J7791" s="54"/>
      <c r="K7791" s="54"/>
      <c r="L7791" s="54"/>
      <c r="M7791" s="54"/>
    </row>
    <row r="7792" spans="3:13" s="343" customFormat="1" x14ac:dyDescent="0.3">
      <c r="C7792" s="32"/>
      <c r="J7792" s="54"/>
      <c r="K7792" s="54"/>
      <c r="L7792" s="54"/>
      <c r="M7792" s="54"/>
    </row>
    <row r="7793" spans="3:13" s="343" customFormat="1" x14ac:dyDescent="0.3">
      <c r="C7793" s="32"/>
      <c r="J7793" s="54"/>
      <c r="K7793" s="54"/>
      <c r="L7793" s="54"/>
      <c r="M7793" s="54"/>
    </row>
    <row r="7794" spans="3:13" s="343" customFormat="1" x14ac:dyDescent="0.3">
      <c r="C7794" s="32"/>
      <c r="J7794" s="54"/>
      <c r="K7794" s="54"/>
      <c r="L7794" s="54"/>
      <c r="M7794" s="54"/>
    </row>
    <row r="7795" spans="3:13" s="343" customFormat="1" x14ac:dyDescent="0.3">
      <c r="C7795" s="32"/>
      <c r="J7795" s="54"/>
      <c r="K7795" s="54"/>
      <c r="L7795" s="54"/>
      <c r="M7795" s="54"/>
    </row>
    <row r="7796" spans="3:13" s="343" customFormat="1" x14ac:dyDescent="0.3">
      <c r="C7796" s="32"/>
      <c r="J7796" s="54"/>
      <c r="K7796" s="54"/>
      <c r="L7796" s="54"/>
      <c r="M7796" s="54"/>
    </row>
    <row r="7797" spans="3:13" s="343" customFormat="1" x14ac:dyDescent="0.3">
      <c r="C7797" s="32"/>
      <c r="J7797" s="54"/>
      <c r="K7797" s="54"/>
      <c r="L7797" s="54"/>
      <c r="M7797" s="54"/>
    </row>
    <row r="7798" spans="3:13" s="343" customFormat="1" x14ac:dyDescent="0.3">
      <c r="C7798" s="32"/>
      <c r="J7798" s="54"/>
      <c r="K7798" s="54"/>
      <c r="L7798" s="54"/>
      <c r="M7798" s="54"/>
    </row>
    <row r="7799" spans="3:13" s="343" customFormat="1" x14ac:dyDescent="0.3">
      <c r="C7799" s="32"/>
      <c r="J7799" s="54"/>
      <c r="K7799" s="54"/>
      <c r="L7799" s="54"/>
      <c r="M7799" s="54"/>
    </row>
    <row r="7800" spans="3:13" s="343" customFormat="1" x14ac:dyDescent="0.3">
      <c r="C7800" s="32"/>
      <c r="J7800" s="54"/>
      <c r="K7800" s="54"/>
      <c r="L7800" s="54"/>
      <c r="M7800" s="54"/>
    </row>
    <row r="7801" spans="3:13" s="343" customFormat="1" x14ac:dyDescent="0.3">
      <c r="C7801" s="32"/>
      <c r="J7801" s="54"/>
      <c r="K7801" s="54"/>
      <c r="L7801" s="54"/>
      <c r="M7801" s="54"/>
    </row>
    <row r="7802" spans="3:13" s="343" customFormat="1" x14ac:dyDescent="0.3">
      <c r="C7802" s="32"/>
      <c r="J7802" s="54"/>
      <c r="K7802" s="54"/>
      <c r="L7802" s="54"/>
      <c r="M7802" s="54"/>
    </row>
    <row r="7803" spans="3:13" s="343" customFormat="1" x14ac:dyDescent="0.3">
      <c r="C7803" s="32"/>
      <c r="J7803" s="54"/>
      <c r="K7803" s="54"/>
      <c r="L7803" s="54"/>
      <c r="M7803" s="54"/>
    </row>
    <row r="7804" spans="3:13" s="343" customFormat="1" x14ac:dyDescent="0.3">
      <c r="C7804" s="32"/>
      <c r="J7804" s="54"/>
      <c r="K7804" s="54"/>
      <c r="L7804" s="54"/>
      <c r="M7804" s="54"/>
    </row>
    <row r="7805" spans="3:13" s="343" customFormat="1" x14ac:dyDescent="0.3">
      <c r="C7805" s="32"/>
      <c r="J7805" s="54"/>
      <c r="K7805" s="54"/>
      <c r="L7805" s="54"/>
      <c r="M7805" s="54"/>
    </row>
    <row r="7806" spans="3:13" s="343" customFormat="1" x14ac:dyDescent="0.3">
      <c r="C7806" s="32"/>
      <c r="J7806" s="54"/>
      <c r="K7806" s="54"/>
      <c r="L7806" s="54"/>
      <c r="M7806" s="54"/>
    </row>
    <row r="7807" spans="3:13" s="343" customFormat="1" x14ac:dyDescent="0.3">
      <c r="C7807" s="32"/>
      <c r="J7807" s="54"/>
      <c r="K7807" s="54"/>
      <c r="L7807" s="54"/>
      <c r="M7807" s="54"/>
    </row>
    <row r="7808" spans="3:13" s="343" customFormat="1" x14ac:dyDescent="0.3">
      <c r="C7808" s="32"/>
      <c r="J7808" s="54"/>
      <c r="K7808" s="54"/>
      <c r="L7808" s="54"/>
      <c r="M7808" s="54"/>
    </row>
    <row r="7809" spans="3:13" s="343" customFormat="1" x14ac:dyDescent="0.3">
      <c r="C7809" s="32"/>
      <c r="J7809" s="54"/>
      <c r="K7809" s="54"/>
      <c r="L7809" s="54"/>
      <c r="M7809" s="54"/>
    </row>
    <row r="7810" spans="3:13" s="343" customFormat="1" x14ac:dyDescent="0.3">
      <c r="C7810" s="32"/>
      <c r="J7810" s="54"/>
      <c r="K7810" s="54"/>
      <c r="L7810" s="54"/>
      <c r="M7810" s="54"/>
    </row>
    <row r="7811" spans="3:13" s="343" customFormat="1" x14ac:dyDescent="0.3">
      <c r="C7811" s="32"/>
      <c r="J7811" s="54"/>
      <c r="K7811" s="54"/>
      <c r="L7811" s="54"/>
      <c r="M7811" s="54"/>
    </row>
    <row r="7812" spans="3:13" s="343" customFormat="1" x14ac:dyDescent="0.3">
      <c r="C7812" s="32"/>
      <c r="J7812" s="54"/>
      <c r="K7812" s="54"/>
      <c r="L7812" s="54"/>
      <c r="M7812" s="54"/>
    </row>
    <row r="7813" spans="3:13" s="343" customFormat="1" x14ac:dyDescent="0.3">
      <c r="C7813" s="32"/>
      <c r="J7813" s="54"/>
      <c r="K7813" s="54"/>
      <c r="L7813" s="54"/>
      <c r="M7813" s="54"/>
    </row>
    <row r="7814" spans="3:13" s="343" customFormat="1" x14ac:dyDescent="0.3">
      <c r="C7814" s="32"/>
      <c r="J7814" s="54"/>
      <c r="K7814" s="54"/>
      <c r="L7814" s="54"/>
      <c r="M7814" s="54"/>
    </row>
    <row r="7815" spans="3:13" s="343" customFormat="1" x14ac:dyDescent="0.3">
      <c r="C7815" s="32"/>
      <c r="J7815" s="54"/>
      <c r="K7815" s="54"/>
      <c r="L7815" s="54"/>
      <c r="M7815" s="54"/>
    </row>
    <row r="7816" spans="3:13" s="343" customFormat="1" x14ac:dyDescent="0.3">
      <c r="C7816" s="32"/>
      <c r="J7816" s="54"/>
      <c r="K7816" s="54"/>
      <c r="L7816" s="54"/>
      <c r="M7816" s="54"/>
    </row>
    <row r="7817" spans="3:13" s="343" customFormat="1" x14ac:dyDescent="0.3">
      <c r="C7817" s="32"/>
      <c r="J7817" s="54"/>
      <c r="K7817" s="54"/>
      <c r="L7817" s="54"/>
      <c r="M7817" s="54"/>
    </row>
    <row r="7818" spans="3:13" s="343" customFormat="1" x14ac:dyDescent="0.3">
      <c r="C7818" s="32"/>
      <c r="J7818" s="54"/>
      <c r="K7818" s="54"/>
      <c r="L7818" s="54"/>
      <c r="M7818" s="54"/>
    </row>
    <row r="7819" spans="3:13" s="343" customFormat="1" x14ac:dyDescent="0.3">
      <c r="C7819" s="32"/>
      <c r="J7819" s="54"/>
      <c r="K7819" s="54"/>
      <c r="L7819" s="54"/>
      <c r="M7819" s="54"/>
    </row>
    <row r="7820" spans="3:13" s="343" customFormat="1" x14ac:dyDescent="0.3">
      <c r="C7820" s="32"/>
      <c r="J7820" s="54"/>
      <c r="K7820" s="54"/>
      <c r="L7820" s="54"/>
      <c r="M7820" s="54"/>
    </row>
    <row r="7821" spans="3:13" s="343" customFormat="1" x14ac:dyDescent="0.3">
      <c r="C7821" s="32"/>
      <c r="J7821" s="54"/>
      <c r="K7821" s="54"/>
      <c r="L7821" s="54"/>
      <c r="M7821" s="54"/>
    </row>
    <row r="7822" spans="3:13" s="343" customFormat="1" x14ac:dyDescent="0.3">
      <c r="C7822" s="32"/>
      <c r="J7822" s="54"/>
      <c r="K7822" s="54"/>
      <c r="L7822" s="54"/>
      <c r="M7822" s="54"/>
    </row>
    <row r="7823" spans="3:13" s="343" customFormat="1" x14ac:dyDescent="0.3">
      <c r="C7823" s="32"/>
      <c r="J7823" s="54"/>
      <c r="K7823" s="54"/>
      <c r="L7823" s="54"/>
      <c r="M7823" s="54"/>
    </row>
    <row r="7824" spans="3:13" s="343" customFormat="1" x14ac:dyDescent="0.3">
      <c r="C7824" s="32"/>
      <c r="J7824" s="54"/>
      <c r="K7824" s="54"/>
      <c r="L7824" s="54"/>
      <c r="M7824" s="54"/>
    </row>
    <row r="7825" spans="3:13" s="343" customFormat="1" x14ac:dyDescent="0.3">
      <c r="C7825" s="32"/>
      <c r="J7825" s="54"/>
      <c r="K7825" s="54"/>
      <c r="L7825" s="54"/>
      <c r="M7825" s="54"/>
    </row>
    <row r="7826" spans="3:13" s="343" customFormat="1" x14ac:dyDescent="0.3">
      <c r="C7826" s="32"/>
      <c r="J7826" s="54"/>
      <c r="K7826" s="54"/>
      <c r="L7826" s="54"/>
      <c r="M7826" s="54"/>
    </row>
    <row r="7827" spans="3:13" s="343" customFormat="1" x14ac:dyDescent="0.3">
      <c r="C7827" s="32"/>
      <c r="J7827" s="54"/>
      <c r="K7827" s="54"/>
      <c r="L7827" s="54"/>
      <c r="M7827" s="54"/>
    </row>
    <row r="7828" spans="3:13" s="343" customFormat="1" x14ac:dyDescent="0.3">
      <c r="C7828" s="32"/>
      <c r="J7828" s="54"/>
      <c r="K7828" s="54"/>
      <c r="L7828" s="54"/>
      <c r="M7828" s="54"/>
    </row>
    <row r="7829" spans="3:13" s="343" customFormat="1" x14ac:dyDescent="0.3">
      <c r="C7829" s="32"/>
      <c r="J7829" s="54"/>
      <c r="K7829" s="54"/>
      <c r="L7829" s="54"/>
      <c r="M7829" s="54"/>
    </row>
    <row r="7830" spans="3:13" s="343" customFormat="1" x14ac:dyDescent="0.3">
      <c r="C7830" s="32"/>
      <c r="J7830" s="54"/>
      <c r="K7830" s="54"/>
      <c r="L7830" s="54"/>
      <c r="M7830" s="54"/>
    </row>
    <row r="7831" spans="3:13" s="343" customFormat="1" x14ac:dyDescent="0.3">
      <c r="C7831" s="32"/>
      <c r="J7831" s="54"/>
      <c r="K7831" s="54"/>
      <c r="L7831" s="54"/>
      <c r="M7831" s="54"/>
    </row>
    <row r="7832" spans="3:13" s="343" customFormat="1" x14ac:dyDescent="0.3">
      <c r="C7832" s="32"/>
      <c r="J7832" s="54"/>
      <c r="K7832" s="54"/>
      <c r="L7832" s="54"/>
      <c r="M7832" s="54"/>
    </row>
    <row r="7833" spans="3:13" s="343" customFormat="1" x14ac:dyDescent="0.3">
      <c r="C7833" s="32"/>
      <c r="J7833" s="54"/>
      <c r="K7833" s="54"/>
      <c r="L7833" s="54"/>
      <c r="M7833" s="54"/>
    </row>
    <row r="7834" spans="3:13" s="343" customFormat="1" x14ac:dyDescent="0.3">
      <c r="C7834" s="32"/>
      <c r="J7834" s="54"/>
      <c r="K7834" s="54"/>
      <c r="L7834" s="54"/>
      <c r="M7834" s="54"/>
    </row>
    <row r="7835" spans="3:13" s="343" customFormat="1" x14ac:dyDescent="0.3">
      <c r="C7835" s="32"/>
      <c r="J7835" s="54"/>
      <c r="K7835" s="54"/>
      <c r="L7835" s="54"/>
      <c r="M7835" s="54"/>
    </row>
    <row r="7836" spans="3:13" s="343" customFormat="1" x14ac:dyDescent="0.3">
      <c r="C7836" s="32"/>
      <c r="J7836" s="54"/>
      <c r="K7836" s="54"/>
      <c r="L7836" s="54"/>
      <c r="M7836" s="54"/>
    </row>
    <row r="7837" spans="3:13" s="343" customFormat="1" x14ac:dyDescent="0.3">
      <c r="C7837" s="32"/>
      <c r="J7837" s="54"/>
      <c r="K7837" s="54"/>
      <c r="L7837" s="54"/>
      <c r="M7837" s="54"/>
    </row>
    <row r="7838" spans="3:13" s="343" customFormat="1" x14ac:dyDescent="0.3">
      <c r="C7838" s="32"/>
      <c r="J7838" s="54"/>
      <c r="K7838" s="54"/>
      <c r="L7838" s="54"/>
      <c r="M7838" s="54"/>
    </row>
    <row r="7839" spans="3:13" s="343" customFormat="1" x14ac:dyDescent="0.3">
      <c r="C7839" s="32"/>
      <c r="J7839" s="54"/>
      <c r="K7839" s="54"/>
      <c r="L7839" s="54"/>
      <c r="M7839" s="54"/>
    </row>
    <row r="7840" spans="3:13" s="343" customFormat="1" x14ac:dyDescent="0.3">
      <c r="C7840" s="32"/>
      <c r="J7840" s="54"/>
      <c r="K7840" s="54"/>
      <c r="L7840" s="54"/>
      <c r="M7840" s="54"/>
    </row>
    <row r="7841" spans="3:13" s="343" customFormat="1" x14ac:dyDescent="0.3">
      <c r="C7841" s="32"/>
      <c r="J7841" s="54"/>
      <c r="K7841" s="54"/>
      <c r="L7841" s="54"/>
      <c r="M7841" s="54"/>
    </row>
    <row r="7842" spans="3:13" s="343" customFormat="1" x14ac:dyDescent="0.3">
      <c r="C7842" s="32"/>
      <c r="J7842" s="54"/>
      <c r="K7842" s="54"/>
      <c r="L7842" s="54"/>
      <c r="M7842" s="54"/>
    </row>
    <row r="7843" spans="3:13" s="343" customFormat="1" x14ac:dyDescent="0.3">
      <c r="C7843" s="32"/>
      <c r="J7843" s="54"/>
      <c r="K7843" s="54"/>
      <c r="L7843" s="54"/>
      <c r="M7843" s="54"/>
    </row>
    <row r="7844" spans="3:13" s="343" customFormat="1" x14ac:dyDescent="0.3">
      <c r="C7844" s="32"/>
      <c r="J7844" s="54"/>
      <c r="K7844" s="54"/>
      <c r="L7844" s="54"/>
      <c r="M7844" s="54"/>
    </row>
    <row r="7845" spans="3:13" s="343" customFormat="1" x14ac:dyDescent="0.3">
      <c r="C7845" s="32"/>
      <c r="J7845" s="54"/>
      <c r="K7845" s="54"/>
      <c r="L7845" s="54"/>
      <c r="M7845" s="54"/>
    </row>
    <row r="7846" spans="3:13" s="343" customFormat="1" x14ac:dyDescent="0.3">
      <c r="C7846" s="32"/>
      <c r="J7846" s="54"/>
      <c r="K7846" s="54"/>
      <c r="L7846" s="54"/>
      <c r="M7846" s="54"/>
    </row>
    <row r="7847" spans="3:13" s="343" customFormat="1" x14ac:dyDescent="0.3">
      <c r="C7847" s="32"/>
      <c r="J7847" s="54"/>
      <c r="K7847" s="54"/>
      <c r="L7847" s="54"/>
      <c r="M7847" s="54"/>
    </row>
    <row r="7848" spans="3:13" s="343" customFormat="1" x14ac:dyDescent="0.3">
      <c r="C7848" s="32"/>
      <c r="J7848" s="54"/>
      <c r="K7848" s="54"/>
      <c r="L7848" s="54"/>
      <c r="M7848" s="54"/>
    </row>
    <row r="7849" spans="3:13" s="343" customFormat="1" x14ac:dyDescent="0.3">
      <c r="C7849" s="32"/>
      <c r="J7849" s="54"/>
      <c r="K7849" s="54"/>
      <c r="L7849" s="54"/>
      <c r="M7849" s="54"/>
    </row>
    <row r="7850" spans="3:13" s="343" customFormat="1" x14ac:dyDescent="0.3">
      <c r="C7850" s="32"/>
      <c r="J7850" s="54"/>
      <c r="K7850" s="54"/>
      <c r="L7850" s="54"/>
      <c r="M7850" s="54"/>
    </row>
    <row r="7851" spans="3:13" s="343" customFormat="1" x14ac:dyDescent="0.3">
      <c r="C7851" s="32"/>
      <c r="J7851" s="54"/>
      <c r="K7851" s="54"/>
      <c r="L7851" s="54"/>
      <c r="M7851" s="54"/>
    </row>
    <row r="7852" spans="3:13" s="343" customFormat="1" x14ac:dyDescent="0.3">
      <c r="C7852" s="32"/>
      <c r="J7852" s="54"/>
      <c r="K7852" s="54"/>
      <c r="L7852" s="54"/>
      <c r="M7852" s="54"/>
    </row>
    <row r="7853" spans="3:13" s="343" customFormat="1" x14ac:dyDescent="0.3">
      <c r="C7853" s="32"/>
      <c r="J7853" s="54"/>
      <c r="K7853" s="54"/>
      <c r="L7853" s="54"/>
      <c r="M7853" s="54"/>
    </row>
    <row r="7854" spans="3:13" s="343" customFormat="1" x14ac:dyDescent="0.3">
      <c r="C7854" s="32"/>
      <c r="J7854" s="54"/>
      <c r="K7854" s="54"/>
      <c r="L7854" s="54"/>
      <c r="M7854" s="54"/>
    </row>
    <row r="7855" spans="3:13" s="343" customFormat="1" x14ac:dyDescent="0.3">
      <c r="C7855" s="32"/>
      <c r="J7855" s="54"/>
      <c r="K7855" s="54"/>
      <c r="L7855" s="54"/>
      <c r="M7855" s="54"/>
    </row>
    <row r="7856" spans="3:13" s="343" customFormat="1" x14ac:dyDescent="0.3">
      <c r="C7856" s="32"/>
      <c r="J7856" s="54"/>
      <c r="K7856" s="54"/>
      <c r="L7856" s="54"/>
      <c r="M7856" s="54"/>
    </row>
    <row r="7857" spans="3:13" s="343" customFormat="1" x14ac:dyDescent="0.3">
      <c r="C7857" s="32"/>
      <c r="J7857" s="54"/>
      <c r="K7857" s="54"/>
      <c r="L7857" s="54"/>
      <c r="M7857" s="54"/>
    </row>
    <row r="7858" spans="3:13" s="343" customFormat="1" x14ac:dyDescent="0.3">
      <c r="C7858" s="32"/>
      <c r="J7858" s="54"/>
      <c r="K7858" s="54"/>
      <c r="L7858" s="54"/>
      <c r="M7858" s="54"/>
    </row>
    <row r="7859" spans="3:13" s="343" customFormat="1" x14ac:dyDescent="0.3">
      <c r="C7859" s="32"/>
      <c r="J7859" s="54"/>
      <c r="K7859" s="54"/>
      <c r="L7859" s="54"/>
      <c r="M7859" s="54"/>
    </row>
    <row r="7860" spans="3:13" s="343" customFormat="1" x14ac:dyDescent="0.3">
      <c r="C7860" s="32"/>
      <c r="J7860" s="54"/>
      <c r="K7860" s="54"/>
      <c r="L7860" s="54"/>
      <c r="M7860" s="54"/>
    </row>
    <row r="7861" spans="3:13" s="343" customFormat="1" x14ac:dyDescent="0.3">
      <c r="C7861" s="32"/>
      <c r="J7861" s="54"/>
      <c r="K7861" s="54"/>
      <c r="L7861" s="54"/>
      <c r="M7861" s="54"/>
    </row>
    <row r="7862" spans="3:13" s="343" customFormat="1" x14ac:dyDescent="0.3">
      <c r="C7862" s="32"/>
      <c r="J7862" s="54"/>
      <c r="K7862" s="54"/>
      <c r="L7862" s="54"/>
      <c r="M7862" s="54"/>
    </row>
    <row r="7863" spans="3:13" s="343" customFormat="1" x14ac:dyDescent="0.3">
      <c r="C7863" s="32"/>
      <c r="J7863" s="54"/>
      <c r="K7863" s="54"/>
      <c r="L7863" s="54"/>
      <c r="M7863" s="54"/>
    </row>
    <row r="7864" spans="3:13" s="343" customFormat="1" x14ac:dyDescent="0.3">
      <c r="C7864" s="32"/>
      <c r="J7864" s="54"/>
      <c r="K7864" s="54"/>
      <c r="L7864" s="54"/>
      <c r="M7864" s="54"/>
    </row>
    <row r="7865" spans="3:13" s="343" customFormat="1" x14ac:dyDescent="0.3">
      <c r="C7865" s="32"/>
      <c r="J7865" s="54"/>
      <c r="K7865" s="54"/>
      <c r="L7865" s="54"/>
      <c r="M7865" s="54"/>
    </row>
    <row r="7866" spans="3:13" s="343" customFormat="1" x14ac:dyDescent="0.3">
      <c r="C7866" s="32"/>
      <c r="J7866" s="54"/>
      <c r="K7866" s="54"/>
      <c r="L7866" s="54"/>
      <c r="M7866" s="54"/>
    </row>
    <row r="7867" spans="3:13" s="343" customFormat="1" x14ac:dyDescent="0.3">
      <c r="C7867" s="32"/>
      <c r="J7867" s="54"/>
      <c r="K7867" s="54"/>
      <c r="L7867" s="54"/>
      <c r="M7867" s="54"/>
    </row>
    <row r="7868" spans="3:13" s="343" customFormat="1" x14ac:dyDescent="0.3">
      <c r="C7868" s="32"/>
      <c r="J7868" s="54"/>
      <c r="K7868" s="54"/>
      <c r="L7868" s="54"/>
      <c r="M7868" s="54"/>
    </row>
    <row r="7869" spans="3:13" s="343" customFormat="1" x14ac:dyDescent="0.3">
      <c r="C7869" s="32"/>
      <c r="J7869" s="54"/>
      <c r="K7869" s="54"/>
      <c r="L7869" s="54"/>
      <c r="M7869" s="54"/>
    </row>
    <row r="7870" spans="3:13" s="343" customFormat="1" x14ac:dyDescent="0.3">
      <c r="C7870" s="32"/>
      <c r="J7870" s="54"/>
      <c r="K7870" s="54"/>
      <c r="L7870" s="54"/>
      <c r="M7870" s="54"/>
    </row>
    <row r="7871" spans="3:13" s="343" customFormat="1" x14ac:dyDescent="0.3">
      <c r="C7871" s="32"/>
      <c r="J7871" s="54"/>
      <c r="K7871" s="54"/>
      <c r="L7871" s="54"/>
      <c r="M7871" s="54"/>
    </row>
    <row r="7872" spans="3:13" s="343" customFormat="1" x14ac:dyDescent="0.3">
      <c r="C7872" s="32"/>
      <c r="J7872" s="54"/>
      <c r="K7872" s="54"/>
      <c r="L7872" s="54"/>
      <c r="M7872" s="54"/>
    </row>
    <row r="7873" spans="3:13" s="343" customFormat="1" x14ac:dyDescent="0.3">
      <c r="C7873" s="32"/>
      <c r="J7873" s="54"/>
      <c r="K7873" s="54"/>
      <c r="L7873" s="54"/>
      <c r="M7873" s="54"/>
    </row>
    <row r="7874" spans="3:13" s="343" customFormat="1" x14ac:dyDescent="0.3">
      <c r="C7874" s="32"/>
      <c r="J7874" s="54"/>
      <c r="K7874" s="54"/>
      <c r="L7874" s="54"/>
      <c r="M7874" s="54"/>
    </row>
    <row r="7875" spans="3:13" s="343" customFormat="1" x14ac:dyDescent="0.3">
      <c r="C7875" s="32"/>
      <c r="J7875" s="54"/>
      <c r="K7875" s="54"/>
      <c r="L7875" s="54"/>
      <c r="M7875" s="54"/>
    </row>
    <row r="7876" spans="3:13" s="343" customFormat="1" x14ac:dyDescent="0.3">
      <c r="C7876" s="32"/>
      <c r="J7876" s="54"/>
      <c r="K7876" s="54"/>
      <c r="L7876" s="54"/>
      <c r="M7876" s="54"/>
    </row>
    <row r="7877" spans="3:13" s="343" customFormat="1" x14ac:dyDescent="0.3">
      <c r="C7877" s="32"/>
      <c r="J7877" s="54"/>
      <c r="K7877" s="54"/>
      <c r="L7877" s="54"/>
      <c r="M7877" s="54"/>
    </row>
    <row r="7878" spans="3:13" s="343" customFormat="1" x14ac:dyDescent="0.3">
      <c r="C7878" s="32"/>
      <c r="J7878" s="54"/>
      <c r="K7878" s="54"/>
      <c r="L7878" s="54"/>
      <c r="M7878" s="54"/>
    </row>
    <row r="7879" spans="3:13" s="343" customFormat="1" x14ac:dyDescent="0.3">
      <c r="C7879" s="32"/>
      <c r="J7879" s="54"/>
      <c r="K7879" s="54"/>
      <c r="L7879" s="54"/>
      <c r="M7879" s="54"/>
    </row>
    <row r="7880" spans="3:13" s="343" customFormat="1" x14ac:dyDescent="0.3">
      <c r="C7880" s="32"/>
      <c r="J7880" s="54"/>
      <c r="K7880" s="54"/>
      <c r="L7880" s="54"/>
      <c r="M7880" s="54"/>
    </row>
    <row r="7881" spans="3:13" s="343" customFormat="1" x14ac:dyDescent="0.3">
      <c r="C7881" s="32"/>
      <c r="J7881" s="54"/>
      <c r="K7881" s="54"/>
      <c r="L7881" s="54"/>
      <c r="M7881" s="54"/>
    </row>
    <row r="7882" spans="3:13" s="343" customFormat="1" x14ac:dyDescent="0.3">
      <c r="C7882" s="32"/>
      <c r="J7882" s="54"/>
      <c r="K7882" s="54"/>
      <c r="L7882" s="54"/>
      <c r="M7882" s="54"/>
    </row>
    <row r="7883" spans="3:13" s="343" customFormat="1" x14ac:dyDescent="0.3">
      <c r="C7883" s="32"/>
      <c r="J7883" s="54"/>
      <c r="K7883" s="54"/>
      <c r="L7883" s="54"/>
      <c r="M7883" s="54"/>
    </row>
    <row r="7884" spans="3:13" s="343" customFormat="1" x14ac:dyDescent="0.3">
      <c r="C7884" s="32"/>
      <c r="J7884" s="54"/>
      <c r="K7884" s="54"/>
      <c r="L7884" s="54"/>
      <c r="M7884" s="54"/>
    </row>
    <row r="7885" spans="3:13" s="343" customFormat="1" x14ac:dyDescent="0.3">
      <c r="C7885" s="32"/>
      <c r="J7885" s="54"/>
      <c r="K7885" s="54"/>
      <c r="L7885" s="54"/>
      <c r="M7885" s="54"/>
    </row>
    <row r="7886" spans="3:13" s="343" customFormat="1" x14ac:dyDescent="0.3">
      <c r="C7886" s="32"/>
      <c r="J7886" s="54"/>
      <c r="K7886" s="54"/>
      <c r="L7886" s="54"/>
      <c r="M7886" s="54"/>
    </row>
    <row r="7887" spans="3:13" s="343" customFormat="1" x14ac:dyDescent="0.3">
      <c r="C7887" s="32"/>
      <c r="J7887" s="54"/>
      <c r="K7887" s="54"/>
      <c r="L7887" s="54"/>
      <c r="M7887" s="54"/>
    </row>
    <row r="7888" spans="3:13" s="343" customFormat="1" x14ac:dyDescent="0.3">
      <c r="C7888" s="32"/>
      <c r="J7888" s="54"/>
      <c r="K7888" s="54"/>
      <c r="L7888" s="54"/>
      <c r="M7888" s="54"/>
    </row>
    <row r="7889" spans="3:13" s="343" customFormat="1" x14ac:dyDescent="0.3">
      <c r="C7889" s="32"/>
      <c r="J7889" s="54"/>
      <c r="K7889" s="54"/>
      <c r="L7889" s="54"/>
      <c r="M7889" s="54"/>
    </row>
    <row r="7890" spans="3:13" s="343" customFormat="1" x14ac:dyDescent="0.3">
      <c r="C7890" s="32"/>
      <c r="J7890" s="54"/>
      <c r="K7890" s="54"/>
      <c r="L7890" s="54"/>
      <c r="M7890" s="54"/>
    </row>
    <row r="7891" spans="3:13" s="343" customFormat="1" x14ac:dyDescent="0.3">
      <c r="C7891" s="32"/>
      <c r="J7891" s="54"/>
      <c r="K7891" s="54"/>
      <c r="L7891" s="54"/>
      <c r="M7891" s="54"/>
    </row>
    <row r="7892" spans="3:13" s="343" customFormat="1" x14ac:dyDescent="0.3">
      <c r="C7892" s="32"/>
      <c r="J7892" s="54"/>
      <c r="K7892" s="54"/>
      <c r="L7892" s="54"/>
      <c r="M7892" s="54"/>
    </row>
    <row r="7893" spans="3:13" s="343" customFormat="1" x14ac:dyDescent="0.3">
      <c r="C7893" s="32"/>
      <c r="J7893" s="54"/>
      <c r="K7893" s="54"/>
      <c r="L7893" s="54"/>
      <c r="M7893" s="54"/>
    </row>
    <row r="7894" spans="3:13" s="343" customFormat="1" x14ac:dyDescent="0.3">
      <c r="C7894" s="32"/>
      <c r="J7894" s="54"/>
      <c r="K7894" s="54"/>
      <c r="L7894" s="54"/>
      <c r="M7894" s="54"/>
    </row>
    <row r="7895" spans="3:13" s="343" customFormat="1" x14ac:dyDescent="0.3">
      <c r="C7895" s="32"/>
      <c r="J7895" s="54"/>
      <c r="K7895" s="54"/>
      <c r="L7895" s="54"/>
      <c r="M7895" s="54"/>
    </row>
    <row r="7896" spans="3:13" s="343" customFormat="1" x14ac:dyDescent="0.3">
      <c r="C7896" s="32"/>
      <c r="J7896" s="54"/>
      <c r="K7896" s="54"/>
      <c r="L7896" s="54"/>
      <c r="M7896" s="54"/>
    </row>
    <row r="7897" spans="3:13" s="343" customFormat="1" x14ac:dyDescent="0.3">
      <c r="C7897" s="32"/>
      <c r="J7897" s="54"/>
      <c r="K7897" s="54"/>
      <c r="L7897" s="54"/>
      <c r="M7897" s="54"/>
    </row>
    <row r="7898" spans="3:13" s="343" customFormat="1" x14ac:dyDescent="0.3">
      <c r="C7898" s="32"/>
      <c r="J7898" s="54"/>
      <c r="K7898" s="54"/>
      <c r="L7898" s="54"/>
      <c r="M7898" s="54"/>
    </row>
    <row r="7899" spans="3:13" s="343" customFormat="1" x14ac:dyDescent="0.3">
      <c r="C7899" s="32"/>
      <c r="J7899" s="54"/>
      <c r="K7899" s="54"/>
      <c r="L7899" s="54"/>
      <c r="M7899" s="54"/>
    </row>
    <row r="7900" spans="3:13" s="343" customFormat="1" x14ac:dyDescent="0.3">
      <c r="C7900" s="32"/>
      <c r="J7900" s="54"/>
      <c r="K7900" s="54"/>
      <c r="L7900" s="54"/>
      <c r="M7900" s="54"/>
    </row>
    <row r="7901" spans="3:13" s="343" customFormat="1" x14ac:dyDescent="0.3">
      <c r="C7901" s="32"/>
      <c r="J7901" s="54"/>
      <c r="K7901" s="54"/>
      <c r="L7901" s="54"/>
      <c r="M7901" s="54"/>
    </row>
    <row r="7902" spans="3:13" s="343" customFormat="1" x14ac:dyDescent="0.3">
      <c r="C7902" s="32"/>
      <c r="J7902" s="54"/>
      <c r="K7902" s="54"/>
      <c r="L7902" s="54"/>
      <c r="M7902" s="54"/>
    </row>
    <row r="7903" spans="3:13" s="343" customFormat="1" x14ac:dyDescent="0.3">
      <c r="C7903" s="32"/>
      <c r="J7903" s="54"/>
      <c r="K7903" s="54"/>
      <c r="L7903" s="54"/>
      <c r="M7903" s="54"/>
    </row>
    <row r="7904" spans="3:13" s="343" customFormat="1" x14ac:dyDescent="0.3">
      <c r="C7904" s="32"/>
      <c r="J7904" s="54"/>
      <c r="K7904" s="54"/>
      <c r="L7904" s="54"/>
      <c r="M7904" s="54"/>
    </row>
    <row r="7905" spans="3:13" s="343" customFormat="1" x14ac:dyDescent="0.3">
      <c r="C7905" s="32"/>
      <c r="J7905" s="54"/>
      <c r="K7905" s="54"/>
      <c r="L7905" s="54"/>
      <c r="M7905" s="54"/>
    </row>
    <row r="7906" spans="3:13" s="343" customFormat="1" x14ac:dyDescent="0.3">
      <c r="C7906" s="32"/>
      <c r="J7906" s="54"/>
      <c r="K7906" s="54"/>
      <c r="L7906" s="54"/>
      <c r="M7906" s="54"/>
    </row>
    <row r="7907" spans="3:13" s="343" customFormat="1" x14ac:dyDescent="0.3">
      <c r="C7907" s="32"/>
      <c r="J7907" s="54"/>
      <c r="K7907" s="54"/>
      <c r="L7907" s="54"/>
      <c r="M7907" s="54"/>
    </row>
    <row r="7908" spans="3:13" s="343" customFormat="1" x14ac:dyDescent="0.3">
      <c r="C7908" s="32"/>
      <c r="J7908" s="54"/>
      <c r="K7908" s="54"/>
      <c r="L7908" s="54"/>
      <c r="M7908" s="54"/>
    </row>
    <row r="7909" spans="3:13" s="343" customFormat="1" x14ac:dyDescent="0.3">
      <c r="C7909" s="32"/>
      <c r="J7909" s="54"/>
      <c r="K7909" s="54"/>
      <c r="L7909" s="54"/>
      <c r="M7909" s="54"/>
    </row>
    <row r="7910" spans="3:13" s="343" customFormat="1" x14ac:dyDescent="0.3">
      <c r="C7910" s="32"/>
      <c r="J7910" s="54"/>
      <c r="K7910" s="54"/>
      <c r="L7910" s="54"/>
      <c r="M7910" s="54"/>
    </row>
    <row r="7911" spans="3:13" s="343" customFormat="1" x14ac:dyDescent="0.3">
      <c r="C7911" s="32"/>
      <c r="J7911" s="54"/>
      <c r="K7911" s="54"/>
      <c r="L7911" s="54"/>
      <c r="M7911" s="54"/>
    </row>
    <row r="7912" spans="3:13" s="343" customFormat="1" x14ac:dyDescent="0.3">
      <c r="C7912" s="32"/>
      <c r="J7912" s="54"/>
      <c r="K7912" s="54"/>
      <c r="L7912" s="54"/>
      <c r="M7912" s="54"/>
    </row>
    <row r="7913" spans="3:13" s="343" customFormat="1" x14ac:dyDescent="0.3">
      <c r="C7913" s="32"/>
      <c r="J7913" s="54"/>
      <c r="K7913" s="54"/>
      <c r="L7913" s="54"/>
      <c r="M7913" s="54"/>
    </row>
    <row r="7914" spans="3:13" s="343" customFormat="1" x14ac:dyDescent="0.3">
      <c r="C7914" s="32"/>
      <c r="J7914" s="54"/>
      <c r="K7914" s="54"/>
      <c r="L7914" s="54"/>
      <c r="M7914" s="54"/>
    </row>
    <row r="7915" spans="3:13" s="343" customFormat="1" x14ac:dyDescent="0.3">
      <c r="C7915" s="32"/>
      <c r="J7915" s="54"/>
      <c r="K7915" s="54"/>
      <c r="L7915" s="54"/>
      <c r="M7915" s="54"/>
    </row>
    <row r="7916" spans="3:13" s="343" customFormat="1" x14ac:dyDescent="0.3">
      <c r="C7916" s="32"/>
      <c r="J7916" s="54"/>
      <c r="K7916" s="54"/>
      <c r="L7916" s="54"/>
      <c r="M7916" s="54"/>
    </row>
    <row r="7917" spans="3:13" s="343" customFormat="1" x14ac:dyDescent="0.3">
      <c r="C7917" s="32"/>
      <c r="J7917" s="54"/>
      <c r="K7917" s="54"/>
      <c r="L7917" s="54"/>
      <c r="M7917" s="54"/>
    </row>
    <row r="7918" spans="3:13" s="343" customFormat="1" x14ac:dyDescent="0.3">
      <c r="C7918" s="32"/>
      <c r="J7918" s="54"/>
      <c r="K7918" s="54"/>
      <c r="L7918" s="54"/>
      <c r="M7918" s="54"/>
    </row>
    <row r="7919" spans="3:13" s="343" customFormat="1" x14ac:dyDescent="0.3">
      <c r="C7919" s="32"/>
      <c r="J7919" s="54"/>
      <c r="K7919" s="54"/>
      <c r="L7919" s="54"/>
      <c r="M7919" s="54"/>
    </row>
    <row r="7920" spans="3:13" s="343" customFormat="1" x14ac:dyDescent="0.3">
      <c r="C7920" s="32"/>
      <c r="J7920" s="54"/>
      <c r="K7920" s="54"/>
      <c r="L7920" s="54"/>
      <c r="M7920" s="54"/>
    </row>
    <row r="7921" spans="3:13" s="343" customFormat="1" x14ac:dyDescent="0.3">
      <c r="C7921" s="32"/>
      <c r="J7921" s="54"/>
      <c r="K7921" s="54"/>
      <c r="L7921" s="54"/>
      <c r="M7921" s="54"/>
    </row>
    <row r="7922" spans="3:13" s="343" customFormat="1" x14ac:dyDescent="0.3">
      <c r="C7922" s="32"/>
      <c r="J7922" s="54"/>
      <c r="K7922" s="54"/>
      <c r="L7922" s="54"/>
      <c r="M7922" s="54"/>
    </row>
    <row r="7923" spans="3:13" s="343" customFormat="1" x14ac:dyDescent="0.3">
      <c r="C7923" s="32"/>
      <c r="J7923" s="54"/>
      <c r="K7923" s="54"/>
      <c r="L7923" s="54"/>
      <c r="M7923" s="54"/>
    </row>
    <row r="7924" spans="3:13" s="343" customFormat="1" x14ac:dyDescent="0.3">
      <c r="C7924" s="32"/>
      <c r="J7924" s="54"/>
      <c r="K7924" s="54"/>
      <c r="L7924" s="54"/>
      <c r="M7924" s="54"/>
    </row>
    <row r="7925" spans="3:13" s="343" customFormat="1" x14ac:dyDescent="0.3">
      <c r="C7925" s="32"/>
      <c r="J7925" s="54"/>
      <c r="K7925" s="54"/>
      <c r="L7925" s="54"/>
      <c r="M7925" s="54"/>
    </row>
    <row r="7926" spans="3:13" s="343" customFormat="1" x14ac:dyDescent="0.3">
      <c r="C7926" s="32"/>
      <c r="J7926" s="54"/>
      <c r="K7926" s="54"/>
      <c r="L7926" s="54"/>
      <c r="M7926" s="54"/>
    </row>
    <row r="7927" spans="3:13" s="343" customFormat="1" x14ac:dyDescent="0.3">
      <c r="C7927" s="32"/>
      <c r="J7927" s="54"/>
      <c r="K7927" s="54"/>
      <c r="L7927" s="54"/>
      <c r="M7927" s="54"/>
    </row>
    <row r="7928" spans="3:13" s="343" customFormat="1" x14ac:dyDescent="0.3">
      <c r="C7928" s="32"/>
      <c r="J7928" s="54"/>
      <c r="K7928" s="54"/>
      <c r="L7928" s="54"/>
      <c r="M7928" s="54"/>
    </row>
    <row r="7929" spans="3:13" s="343" customFormat="1" x14ac:dyDescent="0.3">
      <c r="C7929" s="32"/>
      <c r="J7929" s="54"/>
      <c r="K7929" s="54"/>
      <c r="L7929" s="54"/>
      <c r="M7929" s="54"/>
    </row>
    <row r="7930" spans="3:13" s="343" customFormat="1" x14ac:dyDescent="0.3">
      <c r="C7930" s="32"/>
      <c r="J7930" s="54"/>
      <c r="K7930" s="54"/>
      <c r="L7930" s="54"/>
      <c r="M7930" s="54"/>
    </row>
    <row r="7931" spans="3:13" s="343" customFormat="1" x14ac:dyDescent="0.3">
      <c r="C7931" s="32"/>
      <c r="J7931" s="54"/>
      <c r="K7931" s="54"/>
      <c r="L7931" s="54"/>
      <c r="M7931" s="54"/>
    </row>
    <row r="7932" spans="3:13" s="343" customFormat="1" x14ac:dyDescent="0.3">
      <c r="C7932" s="32"/>
      <c r="J7932" s="54"/>
      <c r="K7932" s="54"/>
      <c r="L7932" s="54"/>
      <c r="M7932" s="54"/>
    </row>
    <row r="7933" spans="3:13" s="343" customFormat="1" x14ac:dyDescent="0.3">
      <c r="C7933" s="32"/>
      <c r="J7933" s="54"/>
      <c r="K7933" s="54"/>
      <c r="L7933" s="54"/>
      <c r="M7933" s="54"/>
    </row>
    <row r="7934" spans="3:13" s="343" customFormat="1" x14ac:dyDescent="0.3">
      <c r="C7934" s="32"/>
      <c r="J7934" s="54"/>
      <c r="K7934" s="54"/>
      <c r="L7934" s="54"/>
      <c r="M7934" s="54"/>
    </row>
    <row r="7935" spans="3:13" s="343" customFormat="1" x14ac:dyDescent="0.3">
      <c r="C7935" s="32"/>
      <c r="J7935" s="54"/>
      <c r="K7935" s="54"/>
      <c r="L7935" s="54"/>
      <c r="M7935" s="54"/>
    </row>
    <row r="7936" spans="3:13" s="343" customFormat="1" x14ac:dyDescent="0.3">
      <c r="C7936" s="32"/>
      <c r="J7936" s="54"/>
      <c r="K7936" s="54"/>
      <c r="L7936" s="54"/>
      <c r="M7936" s="54"/>
    </row>
    <row r="7937" spans="3:13" s="343" customFormat="1" x14ac:dyDescent="0.3">
      <c r="C7937" s="32"/>
      <c r="J7937" s="54"/>
      <c r="K7937" s="54"/>
      <c r="L7937" s="54"/>
      <c r="M7937" s="54"/>
    </row>
    <row r="7938" spans="3:13" s="343" customFormat="1" x14ac:dyDescent="0.3">
      <c r="C7938" s="32"/>
      <c r="J7938" s="54"/>
      <c r="K7938" s="54"/>
      <c r="L7938" s="54"/>
      <c r="M7938" s="54"/>
    </row>
    <row r="7939" spans="3:13" s="343" customFormat="1" x14ac:dyDescent="0.3">
      <c r="C7939" s="32"/>
      <c r="J7939" s="54"/>
      <c r="K7939" s="54"/>
      <c r="L7939" s="54"/>
      <c r="M7939" s="54"/>
    </row>
    <row r="7940" spans="3:13" s="343" customFormat="1" x14ac:dyDescent="0.3">
      <c r="C7940" s="32"/>
      <c r="J7940" s="54"/>
      <c r="K7940" s="54"/>
      <c r="L7940" s="54"/>
      <c r="M7940" s="54"/>
    </row>
    <row r="7941" spans="3:13" s="343" customFormat="1" x14ac:dyDescent="0.3">
      <c r="C7941" s="32"/>
      <c r="J7941" s="54"/>
      <c r="K7941" s="54"/>
      <c r="L7941" s="54"/>
      <c r="M7941" s="54"/>
    </row>
    <row r="7942" spans="3:13" s="343" customFormat="1" x14ac:dyDescent="0.3">
      <c r="C7942" s="32"/>
      <c r="J7942" s="54"/>
      <c r="K7942" s="54"/>
      <c r="L7942" s="54"/>
      <c r="M7942" s="54"/>
    </row>
    <row r="7943" spans="3:13" s="343" customFormat="1" x14ac:dyDescent="0.3">
      <c r="C7943" s="32"/>
      <c r="J7943" s="54"/>
      <c r="K7943" s="54"/>
      <c r="L7943" s="54"/>
      <c r="M7943" s="54"/>
    </row>
    <row r="7944" spans="3:13" s="343" customFormat="1" x14ac:dyDescent="0.3">
      <c r="C7944" s="32"/>
      <c r="J7944" s="54"/>
      <c r="K7944" s="54"/>
      <c r="L7944" s="54"/>
      <c r="M7944" s="54"/>
    </row>
    <row r="7945" spans="3:13" s="343" customFormat="1" x14ac:dyDescent="0.3">
      <c r="C7945" s="32"/>
      <c r="J7945" s="54"/>
      <c r="K7945" s="54"/>
      <c r="L7945" s="54"/>
      <c r="M7945" s="54"/>
    </row>
    <row r="7946" spans="3:13" s="343" customFormat="1" x14ac:dyDescent="0.3">
      <c r="C7946" s="32"/>
      <c r="J7946" s="54"/>
      <c r="K7946" s="54"/>
      <c r="L7946" s="54"/>
      <c r="M7946" s="54"/>
    </row>
    <row r="7947" spans="3:13" s="343" customFormat="1" x14ac:dyDescent="0.3">
      <c r="C7947" s="32"/>
      <c r="J7947" s="54"/>
      <c r="K7947" s="54"/>
      <c r="L7947" s="54"/>
      <c r="M7947" s="54"/>
    </row>
    <row r="7948" spans="3:13" s="343" customFormat="1" x14ac:dyDescent="0.3">
      <c r="C7948" s="32"/>
      <c r="J7948" s="54"/>
      <c r="K7948" s="54"/>
      <c r="L7948" s="54"/>
      <c r="M7948" s="54"/>
    </row>
    <row r="7949" spans="3:13" s="343" customFormat="1" x14ac:dyDescent="0.3">
      <c r="C7949" s="32"/>
      <c r="J7949" s="54"/>
      <c r="K7949" s="54"/>
      <c r="L7949" s="54"/>
      <c r="M7949" s="54"/>
    </row>
    <row r="7950" spans="3:13" s="343" customFormat="1" x14ac:dyDescent="0.3">
      <c r="C7950" s="32"/>
      <c r="J7950" s="54"/>
      <c r="K7950" s="54"/>
      <c r="L7950" s="54"/>
      <c r="M7950" s="54"/>
    </row>
    <row r="7951" spans="3:13" s="343" customFormat="1" x14ac:dyDescent="0.3">
      <c r="C7951" s="32"/>
      <c r="J7951" s="54"/>
      <c r="K7951" s="54"/>
      <c r="L7951" s="54"/>
      <c r="M7951" s="54"/>
    </row>
    <row r="7952" spans="3:13" s="343" customFormat="1" x14ac:dyDescent="0.3">
      <c r="C7952" s="32"/>
      <c r="J7952" s="54"/>
      <c r="K7952" s="54"/>
      <c r="L7952" s="54"/>
      <c r="M7952" s="54"/>
    </row>
    <row r="7953" spans="3:13" s="343" customFormat="1" x14ac:dyDescent="0.3">
      <c r="C7953" s="32"/>
      <c r="J7953" s="54"/>
      <c r="K7953" s="54"/>
      <c r="L7953" s="54"/>
      <c r="M7953" s="54"/>
    </row>
    <row r="7954" spans="3:13" s="343" customFormat="1" x14ac:dyDescent="0.3">
      <c r="C7954" s="32"/>
      <c r="J7954" s="54"/>
      <c r="K7954" s="54"/>
      <c r="L7954" s="54"/>
      <c r="M7954" s="54"/>
    </row>
    <row r="7955" spans="3:13" s="343" customFormat="1" x14ac:dyDescent="0.3">
      <c r="C7955" s="32"/>
      <c r="J7955" s="54"/>
      <c r="K7955" s="54"/>
      <c r="L7955" s="54"/>
      <c r="M7955" s="54"/>
    </row>
    <row r="7956" spans="3:13" s="343" customFormat="1" x14ac:dyDescent="0.3">
      <c r="C7956" s="32"/>
      <c r="J7956" s="54"/>
      <c r="K7956" s="54"/>
      <c r="L7956" s="54"/>
      <c r="M7956" s="54"/>
    </row>
    <row r="7957" spans="3:13" s="343" customFormat="1" x14ac:dyDescent="0.3">
      <c r="C7957" s="32"/>
      <c r="J7957" s="54"/>
      <c r="K7957" s="54"/>
      <c r="L7957" s="54"/>
      <c r="M7957" s="54"/>
    </row>
    <row r="7958" spans="3:13" s="343" customFormat="1" x14ac:dyDescent="0.3">
      <c r="C7958" s="32"/>
      <c r="J7958" s="54"/>
      <c r="K7958" s="54"/>
      <c r="L7958" s="54"/>
      <c r="M7958" s="54"/>
    </row>
    <row r="7959" spans="3:13" s="343" customFormat="1" x14ac:dyDescent="0.3">
      <c r="C7959" s="32"/>
      <c r="J7959" s="54"/>
      <c r="K7959" s="54"/>
      <c r="L7959" s="54"/>
      <c r="M7959" s="54"/>
    </row>
    <row r="7960" spans="3:13" s="343" customFormat="1" x14ac:dyDescent="0.3">
      <c r="C7960" s="32"/>
      <c r="J7960" s="54"/>
      <c r="K7960" s="54"/>
      <c r="L7960" s="54"/>
      <c r="M7960" s="54"/>
    </row>
    <row r="7961" spans="3:13" s="343" customFormat="1" x14ac:dyDescent="0.3">
      <c r="C7961" s="32"/>
      <c r="J7961" s="54"/>
      <c r="K7961" s="54"/>
      <c r="L7961" s="54"/>
      <c r="M7961" s="54"/>
    </row>
    <row r="7962" spans="3:13" s="343" customFormat="1" x14ac:dyDescent="0.3">
      <c r="C7962" s="32"/>
      <c r="J7962" s="54"/>
      <c r="K7962" s="54"/>
      <c r="L7962" s="54"/>
      <c r="M7962" s="54"/>
    </row>
    <row r="7963" spans="3:13" s="343" customFormat="1" x14ac:dyDescent="0.3">
      <c r="C7963" s="32"/>
      <c r="J7963" s="54"/>
      <c r="K7963" s="54"/>
      <c r="L7963" s="54"/>
      <c r="M7963" s="54"/>
    </row>
    <row r="7964" spans="3:13" s="343" customFormat="1" x14ac:dyDescent="0.3">
      <c r="C7964" s="32"/>
      <c r="J7964" s="54"/>
      <c r="K7964" s="54"/>
      <c r="L7964" s="54"/>
      <c r="M7964" s="54"/>
    </row>
    <row r="7965" spans="3:13" s="343" customFormat="1" x14ac:dyDescent="0.3">
      <c r="C7965" s="32"/>
      <c r="J7965" s="54"/>
      <c r="K7965" s="54"/>
      <c r="L7965" s="54"/>
      <c r="M7965" s="54"/>
    </row>
    <row r="7966" spans="3:13" s="343" customFormat="1" x14ac:dyDescent="0.3">
      <c r="C7966" s="32"/>
      <c r="J7966" s="54"/>
      <c r="K7966" s="54"/>
      <c r="L7966" s="54"/>
      <c r="M7966" s="54"/>
    </row>
    <row r="7967" spans="3:13" s="343" customFormat="1" x14ac:dyDescent="0.3">
      <c r="C7967" s="32"/>
      <c r="J7967" s="54"/>
      <c r="K7967" s="54"/>
      <c r="L7967" s="54"/>
      <c r="M7967" s="54"/>
    </row>
    <row r="7968" spans="3:13" s="343" customFormat="1" x14ac:dyDescent="0.3">
      <c r="C7968" s="32"/>
      <c r="J7968" s="54"/>
      <c r="K7968" s="54"/>
      <c r="L7968" s="54"/>
      <c r="M7968" s="54"/>
    </row>
    <row r="7969" spans="3:13" s="343" customFormat="1" x14ac:dyDescent="0.3">
      <c r="C7969" s="32"/>
      <c r="J7969" s="54"/>
      <c r="K7969" s="54"/>
      <c r="L7969" s="54"/>
      <c r="M7969" s="54"/>
    </row>
    <row r="7970" spans="3:13" s="343" customFormat="1" x14ac:dyDescent="0.3">
      <c r="C7970" s="32"/>
      <c r="J7970" s="54"/>
      <c r="K7970" s="54"/>
      <c r="L7970" s="54"/>
      <c r="M7970" s="54"/>
    </row>
    <row r="7971" spans="3:13" s="343" customFormat="1" x14ac:dyDescent="0.3">
      <c r="C7971" s="32"/>
      <c r="J7971" s="54"/>
      <c r="K7971" s="54"/>
      <c r="L7971" s="54"/>
      <c r="M7971" s="54"/>
    </row>
    <row r="7972" spans="3:13" s="343" customFormat="1" x14ac:dyDescent="0.3">
      <c r="C7972" s="32"/>
      <c r="J7972" s="54"/>
      <c r="K7972" s="54"/>
      <c r="L7972" s="54"/>
      <c r="M7972" s="54"/>
    </row>
    <row r="7973" spans="3:13" s="343" customFormat="1" x14ac:dyDescent="0.3">
      <c r="C7973" s="32"/>
      <c r="J7973" s="54"/>
      <c r="K7973" s="54"/>
      <c r="L7973" s="54"/>
      <c r="M7973" s="54"/>
    </row>
    <row r="7974" spans="3:13" s="343" customFormat="1" x14ac:dyDescent="0.3">
      <c r="C7974" s="32"/>
      <c r="J7974" s="54"/>
      <c r="K7974" s="54"/>
      <c r="L7974" s="54"/>
      <c r="M7974" s="54"/>
    </row>
    <row r="7975" spans="3:13" s="343" customFormat="1" x14ac:dyDescent="0.3">
      <c r="C7975" s="32"/>
      <c r="J7975" s="54"/>
      <c r="K7975" s="54"/>
      <c r="L7975" s="54"/>
      <c r="M7975" s="54"/>
    </row>
    <row r="7976" spans="3:13" s="343" customFormat="1" x14ac:dyDescent="0.3">
      <c r="C7976" s="32"/>
      <c r="J7976" s="54"/>
      <c r="K7976" s="54"/>
      <c r="L7976" s="54"/>
      <c r="M7976" s="54"/>
    </row>
    <row r="7977" spans="3:13" s="343" customFormat="1" x14ac:dyDescent="0.3">
      <c r="C7977" s="32"/>
      <c r="J7977" s="54"/>
      <c r="K7977" s="54"/>
      <c r="L7977" s="54"/>
      <c r="M7977" s="54"/>
    </row>
    <row r="7978" spans="3:13" s="343" customFormat="1" x14ac:dyDescent="0.3">
      <c r="C7978" s="32"/>
      <c r="J7978" s="54"/>
      <c r="K7978" s="54"/>
      <c r="L7978" s="54"/>
      <c r="M7978" s="54"/>
    </row>
    <row r="7979" spans="3:13" s="343" customFormat="1" x14ac:dyDescent="0.3">
      <c r="C7979" s="32"/>
      <c r="J7979" s="54"/>
      <c r="K7979" s="54"/>
      <c r="L7979" s="54"/>
      <c r="M7979" s="54"/>
    </row>
    <row r="7980" spans="3:13" s="343" customFormat="1" x14ac:dyDescent="0.3">
      <c r="C7980" s="32"/>
      <c r="J7980" s="54"/>
      <c r="K7980" s="54"/>
      <c r="L7980" s="54"/>
      <c r="M7980" s="54"/>
    </row>
    <row r="7981" spans="3:13" s="343" customFormat="1" x14ac:dyDescent="0.3">
      <c r="C7981" s="32"/>
      <c r="J7981" s="54"/>
      <c r="K7981" s="54"/>
      <c r="L7981" s="54"/>
      <c r="M7981" s="54"/>
    </row>
    <row r="7982" spans="3:13" s="343" customFormat="1" x14ac:dyDescent="0.3">
      <c r="C7982" s="32"/>
      <c r="J7982" s="54"/>
      <c r="K7982" s="54"/>
      <c r="L7982" s="54"/>
      <c r="M7982" s="54"/>
    </row>
    <row r="7983" spans="3:13" s="343" customFormat="1" x14ac:dyDescent="0.3">
      <c r="C7983" s="32"/>
      <c r="J7983" s="54"/>
      <c r="K7983" s="54"/>
      <c r="L7983" s="54"/>
      <c r="M7983" s="54"/>
    </row>
    <row r="7984" spans="3:13" s="343" customFormat="1" x14ac:dyDescent="0.3">
      <c r="C7984" s="32"/>
      <c r="J7984" s="54"/>
      <c r="K7984" s="54"/>
      <c r="L7984" s="54"/>
      <c r="M7984" s="54"/>
    </row>
    <row r="7985" spans="3:13" s="343" customFormat="1" x14ac:dyDescent="0.3">
      <c r="C7985" s="32"/>
      <c r="J7985" s="54"/>
      <c r="K7985" s="54"/>
      <c r="L7985" s="54"/>
      <c r="M7985" s="54"/>
    </row>
    <row r="7986" spans="3:13" s="343" customFormat="1" x14ac:dyDescent="0.3">
      <c r="C7986" s="32"/>
      <c r="J7986" s="54"/>
      <c r="K7986" s="54"/>
      <c r="L7986" s="54"/>
      <c r="M7986" s="54"/>
    </row>
    <row r="7987" spans="3:13" s="343" customFormat="1" x14ac:dyDescent="0.3">
      <c r="C7987" s="32"/>
      <c r="J7987" s="54"/>
      <c r="K7987" s="54"/>
      <c r="L7987" s="54"/>
      <c r="M7987" s="54"/>
    </row>
    <row r="7988" spans="3:13" s="343" customFormat="1" x14ac:dyDescent="0.3">
      <c r="C7988" s="32"/>
      <c r="J7988" s="54"/>
      <c r="K7988" s="54"/>
      <c r="L7988" s="54"/>
      <c r="M7988" s="54"/>
    </row>
    <row r="7989" spans="3:13" s="343" customFormat="1" x14ac:dyDescent="0.3">
      <c r="C7989" s="32"/>
      <c r="J7989" s="54"/>
      <c r="K7989" s="54"/>
      <c r="L7989" s="54"/>
      <c r="M7989" s="54"/>
    </row>
    <row r="7990" spans="3:13" s="343" customFormat="1" x14ac:dyDescent="0.3">
      <c r="C7990" s="32"/>
      <c r="J7990" s="54"/>
      <c r="K7990" s="54"/>
      <c r="L7990" s="54"/>
      <c r="M7990" s="54"/>
    </row>
    <row r="7991" spans="3:13" s="343" customFormat="1" x14ac:dyDescent="0.3">
      <c r="C7991" s="32"/>
      <c r="J7991" s="54"/>
      <c r="K7991" s="54"/>
      <c r="L7991" s="54"/>
      <c r="M7991" s="54"/>
    </row>
    <row r="7992" spans="3:13" s="343" customFormat="1" x14ac:dyDescent="0.3">
      <c r="C7992" s="32"/>
      <c r="J7992" s="54"/>
      <c r="K7992" s="54"/>
      <c r="L7992" s="54"/>
      <c r="M7992" s="54"/>
    </row>
    <row r="7993" spans="3:13" s="343" customFormat="1" x14ac:dyDescent="0.3">
      <c r="C7993" s="32"/>
      <c r="J7993" s="54"/>
      <c r="K7993" s="54"/>
      <c r="L7993" s="54"/>
      <c r="M7993" s="54"/>
    </row>
    <row r="7994" spans="3:13" s="343" customFormat="1" x14ac:dyDescent="0.3">
      <c r="C7994" s="32"/>
      <c r="J7994" s="54"/>
      <c r="K7994" s="54"/>
      <c r="L7994" s="54"/>
      <c r="M7994" s="54"/>
    </row>
    <row r="7995" spans="3:13" s="343" customFormat="1" x14ac:dyDescent="0.3">
      <c r="C7995" s="32"/>
      <c r="J7995" s="54"/>
      <c r="K7995" s="54"/>
      <c r="L7995" s="54"/>
      <c r="M7995" s="54"/>
    </row>
    <row r="7996" spans="3:13" s="343" customFormat="1" x14ac:dyDescent="0.3">
      <c r="C7996" s="32"/>
      <c r="J7996" s="54"/>
      <c r="K7996" s="54"/>
      <c r="L7996" s="54"/>
      <c r="M7996" s="54"/>
    </row>
    <row r="7997" spans="3:13" s="343" customFormat="1" x14ac:dyDescent="0.3">
      <c r="C7997" s="32"/>
      <c r="J7997" s="54"/>
      <c r="K7997" s="54"/>
      <c r="L7997" s="54"/>
      <c r="M7997" s="54"/>
    </row>
    <row r="7998" spans="3:13" s="343" customFormat="1" x14ac:dyDescent="0.3">
      <c r="C7998" s="32"/>
      <c r="J7998" s="54"/>
      <c r="K7998" s="54"/>
      <c r="L7998" s="54"/>
      <c r="M7998" s="54"/>
    </row>
    <row r="7999" spans="3:13" s="343" customFormat="1" x14ac:dyDescent="0.3">
      <c r="C7999" s="32"/>
      <c r="J7999" s="54"/>
      <c r="K7999" s="54"/>
      <c r="L7999" s="54"/>
      <c r="M7999" s="54"/>
    </row>
    <row r="8000" spans="3:13" s="343" customFormat="1" x14ac:dyDescent="0.3">
      <c r="C8000" s="32"/>
      <c r="J8000" s="54"/>
      <c r="K8000" s="54"/>
      <c r="L8000" s="54"/>
      <c r="M8000" s="54"/>
    </row>
    <row r="8001" spans="3:13" s="343" customFormat="1" x14ac:dyDescent="0.3">
      <c r="C8001" s="32"/>
      <c r="J8001" s="54"/>
      <c r="K8001" s="54"/>
      <c r="L8001" s="54"/>
      <c r="M8001" s="54"/>
    </row>
    <row r="8002" spans="3:13" s="343" customFormat="1" x14ac:dyDescent="0.3">
      <c r="C8002" s="32"/>
      <c r="J8002" s="54"/>
      <c r="K8002" s="54"/>
      <c r="L8002" s="54"/>
      <c r="M8002" s="54"/>
    </row>
    <row r="8003" spans="3:13" s="343" customFormat="1" x14ac:dyDescent="0.3">
      <c r="C8003" s="32"/>
      <c r="J8003" s="54"/>
      <c r="K8003" s="54"/>
      <c r="L8003" s="54"/>
      <c r="M8003" s="54"/>
    </row>
    <row r="8004" spans="3:13" s="343" customFormat="1" x14ac:dyDescent="0.3">
      <c r="C8004" s="32"/>
      <c r="J8004" s="54"/>
      <c r="K8004" s="54"/>
      <c r="L8004" s="54"/>
      <c r="M8004" s="54"/>
    </row>
    <row r="8005" spans="3:13" s="343" customFormat="1" x14ac:dyDescent="0.3">
      <c r="C8005" s="32"/>
      <c r="J8005" s="54"/>
      <c r="K8005" s="54"/>
      <c r="L8005" s="54"/>
      <c r="M8005" s="54"/>
    </row>
    <row r="8006" spans="3:13" s="343" customFormat="1" x14ac:dyDescent="0.3">
      <c r="C8006" s="32"/>
      <c r="J8006" s="54"/>
      <c r="K8006" s="54"/>
      <c r="L8006" s="54"/>
      <c r="M8006" s="54"/>
    </row>
    <row r="8007" spans="3:13" s="343" customFormat="1" x14ac:dyDescent="0.3">
      <c r="C8007" s="32"/>
      <c r="J8007" s="54"/>
      <c r="K8007" s="54"/>
      <c r="L8007" s="54"/>
      <c r="M8007" s="54"/>
    </row>
    <row r="8008" spans="3:13" s="343" customFormat="1" x14ac:dyDescent="0.3">
      <c r="C8008" s="32"/>
      <c r="J8008" s="54"/>
      <c r="K8008" s="54"/>
      <c r="L8008" s="54"/>
      <c r="M8008" s="54"/>
    </row>
    <row r="8009" spans="3:13" s="343" customFormat="1" x14ac:dyDescent="0.3">
      <c r="C8009" s="32"/>
      <c r="J8009" s="54"/>
      <c r="K8009" s="54"/>
      <c r="L8009" s="54"/>
      <c r="M8009" s="54"/>
    </row>
    <row r="8010" spans="3:13" s="343" customFormat="1" x14ac:dyDescent="0.3">
      <c r="C8010" s="32"/>
      <c r="J8010" s="54"/>
      <c r="K8010" s="54"/>
      <c r="L8010" s="54"/>
      <c r="M8010" s="54"/>
    </row>
    <row r="8011" spans="3:13" s="343" customFormat="1" x14ac:dyDescent="0.3">
      <c r="C8011" s="32"/>
      <c r="J8011" s="54"/>
      <c r="K8011" s="54"/>
      <c r="L8011" s="54"/>
      <c r="M8011" s="54"/>
    </row>
    <row r="8012" spans="3:13" s="343" customFormat="1" x14ac:dyDescent="0.3">
      <c r="C8012" s="32"/>
      <c r="J8012" s="54"/>
      <c r="K8012" s="54"/>
      <c r="L8012" s="54"/>
      <c r="M8012" s="54"/>
    </row>
    <row r="8013" spans="3:13" s="343" customFormat="1" x14ac:dyDescent="0.3">
      <c r="C8013" s="32"/>
      <c r="J8013" s="54"/>
      <c r="K8013" s="54"/>
      <c r="L8013" s="54"/>
      <c r="M8013" s="54"/>
    </row>
    <row r="8014" spans="3:13" s="343" customFormat="1" x14ac:dyDescent="0.3">
      <c r="C8014" s="32"/>
      <c r="J8014" s="54"/>
      <c r="K8014" s="54"/>
      <c r="L8014" s="54"/>
      <c r="M8014" s="54"/>
    </row>
    <row r="8015" spans="3:13" s="343" customFormat="1" x14ac:dyDescent="0.3">
      <c r="C8015" s="32"/>
      <c r="J8015" s="54"/>
      <c r="K8015" s="54"/>
      <c r="L8015" s="54"/>
      <c r="M8015" s="54"/>
    </row>
    <row r="8016" spans="3:13" s="343" customFormat="1" x14ac:dyDescent="0.3">
      <c r="C8016" s="32"/>
      <c r="J8016" s="54"/>
      <c r="K8016" s="54"/>
      <c r="L8016" s="54"/>
      <c r="M8016" s="54"/>
    </row>
    <row r="8017" spans="3:13" s="343" customFormat="1" x14ac:dyDescent="0.3">
      <c r="C8017" s="32"/>
      <c r="J8017" s="54"/>
      <c r="K8017" s="54"/>
      <c r="L8017" s="54"/>
      <c r="M8017" s="54"/>
    </row>
    <row r="8018" spans="3:13" s="343" customFormat="1" x14ac:dyDescent="0.3">
      <c r="C8018" s="32"/>
      <c r="J8018" s="54"/>
      <c r="K8018" s="54"/>
      <c r="L8018" s="54"/>
      <c r="M8018" s="54"/>
    </row>
    <row r="8019" spans="3:13" s="343" customFormat="1" x14ac:dyDescent="0.3">
      <c r="C8019" s="32"/>
      <c r="J8019" s="54"/>
      <c r="K8019" s="54"/>
      <c r="L8019" s="54"/>
      <c r="M8019" s="54"/>
    </row>
    <row r="8020" spans="3:13" s="343" customFormat="1" x14ac:dyDescent="0.3">
      <c r="C8020" s="32"/>
      <c r="J8020" s="54"/>
      <c r="K8020" s="54"/>
      <c r="L8020" s="54"/>
      <c r="M8020" s="54"/>
    </row>
    <row r="8021" spans="3:13" s="343" customFormat="1" x14ac:dyDescent="0.3">
      <c r="C8021" s="32"/>
      <c r="J8021" s="54"/>
      <c r="K8021" s="54"/>
      <c r="L8021" s="54"/>
      <c r="M8021" s="54"/>
    </row>
    <row r="8022" spans="3:13" s="343" customFormat="1" x14ac:dyDescent="0.3">
      <c r="C8022" s="32"/>
      <c r="J8022" s="54"/>
      <c r="K8022" s="54"/>
      <c r="L8022" s="54"/>
      <c r="M8022" s="54"/>
    </row>
    <row r="8023" spans="3:13" s="343" customFormat="1" x14ac:dyDescent="0.3">
      <c r="C8023" s="32"/>
      <c r="J8023" s="54"/>
      <c r="K8023" s="54"/>
      <c r="L8023" s="54"/>
      <c r="M8023" s="54"/>
    </row>
    <row r="8024" spans="3:13" s="343" customFormat="1" x14ac:dyDescent="0.3">
      <c r="C8024" s="32"/>
      <c r="J8024" s="54"/>
      <c r="K8024" s="54"/>
      <c r="L8024" s="54"/>
      <c r="M8024" s="54"/>
    </row>
    <row r="8025" spans="3:13" s="343" customFormat="1" x14ac:dyDescent="0.3">
      <c r="C8025" s="32"/>
      <c r="J8025" s="54"/>
      <c r="K8025" s="54"/>
      <c r="L8025" s="54"/>
      <c r="M8025" s="54"/>
    </row>
    <row r="8026" spans="3:13" s="343" customFormat="1" x14ac:dyDescent="0.3">
      <c r="C8026" s="32"/>
      <c r="J8026" s="54"/>
      <c r="K8026" s="54"/>
      <c r="L8026" s="54"/>
      <c r="M8026" s="54"/>
    </row>
    <row r="8027" spans="3:13" s="343" customFormat="1" x14ac:dyDescent="0.3">
      <c r="C8027" s="32"/>
      <c r="J8027" s="54"/>
      <c r="K8027" s="54"/>
      <c r="L8027" s="54"/>
      <c r="M8027" s="54"/>
    </row>
    <row r="8028" spans="3:13" s="343" customFormat="1" x14ac:dyDescent="0.3">
      <c r="C8028" s="32"/>
      <c r="J8028" s="54"/>
      <c r="K8028" s="54"/>
      <c r="L8028" s="54"/>
      <c r="M8028" s="54"/>
    </row>
    <row r="8029" spans="3:13" s="343" customFormat="1" x14ac:dyDescent="0.3">
      <c r="C8029" s="32"/>
      <c r="J8029" s="54"/>
      <c r="K8029" s="54"/>
      <c r="L8029" s="54"/>
      <c r="M8029" s="54"/>
    </row>
    <row r="8030" spans="3:13" s="343" customFormat="1" x14ac:dyDescent="0.3">
      <c r="C8030" s="32"/>
      <c r="J8030" s="54"/>
      <c r="K8030" s="54"/>
      <c r="L8030" s="54"/>
      <c r="M8030" s="54"/>
    </row>
    <row r="8031" spans="3:13" s="343" customFormat="1" x14ac:dyDescent="0.3">
      <c r="C8031" s="32"/>
      <c r="J8031" s="54"/>
      <c r="K8031" s="54"/>
      <c r="L8031" s="54"/>
      <c r="M8031" s="54"/>
    </row>
    <row r="8032" spans="3:13" s="343" customFormat="1" x14ac:dyDescent="0.3">
      <c r="C8032" s="32"/>
      <c r="J8032" s="54"/>
      <c r="K8032" s="54"/>
      <c r="L8032" s="54"/>
      <c r="M8032" s="54"/>
    </row>
    <row r="8033" spans="3:13" s="343" customFormat="1" x14ac:dyDescent="0.3">
      <c r="C8033" s="32"/>
      <c r="J8033" s="54"/>
      <c r="K8033" s="54"/>
      <c r="L8033" s="54"/>
      <c r="M8033" s="54"/>
    </row>
    <row r="8034" spans="3:13" s="343" customFormat="1" x14ac:dyDescent="0.3">
      <c r="C8034" s="32"/>
      <c r="J8034" s="54"/>
      <c r="K8034" s="54"/>
      <c r="L8034" s="54"/>
      <c r="M8034" s="54"/>
    </row>
    <row r="8035" spans="3:13" s="343" customFormat="1" x14ac:dyDescent="0.3">
      <c r="C8035" s="32"/>
      <c r="J8035" s="54"/>
      <c r="K8035" s="54"/>
      <c r="L8035" s="54"/>
      <c r="M8035" s="54"/>
    </row>
    <row r="8036" spans="3:13" s="343" customFormat="1" x14ac:dyDescent="0.3">
      <c r="C8036" s="32"/>
      <c r="J8036" s="54"/>
      <c r="K8036" s="54"/>
      <c r="L8036" s="54"/>
      <c r="M8036" s="54"/>
    </row>
    <row r="8037" spans="3:13" s="343" customFormat="1" x14ac:dyDescent="0.3">
      <c r="C8037" s="32"/>
      <c r="J8037" s="54"/>
      <c r="K8037" s="54"/>
      <c r="L8037" s="54"/>
      <c r="M8037" s="54"/>
    </row>
    <row r="8038" spans="3:13" s="343" customFormat="1" x14ac:dyDescent="0.3">
      <c r="C8038" s="32"/>
      <c r="J8038" s="54"/>
      <c r="K8038" s="54"/>
      <c r="L8038" s="54"/>
      <c r="M8038" s="54"/>
    </row>
    <row r="8039" spans="3:13" s="343" customFormat="1" x14ac:dyDescent="0.3">
      <c r="C8039" s="32"/>
      <c r="J8039" s="54"/>
      <c r="K8039" s="54"/>
      <c r="L8039" s="54"/>
      <c r="M8039" s="54"/>
    </row>
    <row r="8040" spans="3:13" s="343" customFormat="1" x14ac:dyDescent="0.3">
      <c r="C8040" s="32"/>
      <c r="J8040" s="54"/>
      <c r="K8040" s="54"/>
      <c r="L8040" s="54"/>
      <c r="M8040" s="54"/>
    </row>
    <row r="8041" spans="3:13" s="343" customFormat="1" x14ac:dyDescent="0.3">
      <c r="C8041" s="32"/>
      <c r="J8041" s="54"/>
      <c r="K8041" s="54"/>
      <c r="L8041" s="54"/>
      <c r="M8041" s="54"/>
    </row>
    <row r="8042" spans="3:13" s="343" customFormat="1" x14ac:dyDescent="0.3">
      <c r="C8042" s="32"/>
      <c r="J8042" s="54"/>
      <c r="K8042" s="54"/>
      <c r="L8042" s="54"/>
      <c r="M8042" s="54"/>
    </row>
    <row r="8043" spans="3:13" s="343" customFormat="1" x14ac:dyDescent="0.3">
      <c r="C8043" s="32"/>
      <c r="J8043" s="54"/>
      <c r="K8043" s="54"/>
      <c r="L8043" s="54"/>
      <c r="M8043" s="54"/>
    </row>
    <row r="8044" spans="3:13" s="343" customFormat="1" x14ac:dyDescent="0.3">
      <c r="C8044" s="32"/>
      <c r="J8044" s="54"/>
      <c r="K8044" s="54"/>
      <c r="L8044" s="54"/>
      <c r="M8044" s="54"/>
    </row>
    <row r="8045" spans="3:13" s="343" customFormat="1" x14ac:dyDescent="0.3">
      <c r="C8045" s="32"/>
      <c r="J8045" s="54"/>
      <c r="K8045" s="54"/>
      <c r="L8045" s="54"/>
      <c r="M8045" s="54"/>
    </row>
    <row r="8046" spans="3:13" s="343" customFormat="1" x14ac:dyDescent="0.3">
      <c r="C8046" s="32"/>
      <c r="J8046" s="54"/>
      <c r="K8046" s="54"/>
      <c r="L8046" s="54"/>
      <c r="M8046" s="54"/>
    </row>
    <row r="8047" spans="3:13" s="343" customFormat="1" x14ac:dyDescent="0.3">
      <c r="C8047" s="32"/>
      <c r="J8047" s="54"/>
      <c r="K8047" s="54"/>
      <c r="L8047" s="54"/>
      <c r="M8047" s="54"/>
    </row>
    <row r="8048" spans="3:13" s="343" customFormat="1" x14ac:dyDescent="0.3">
      <c r="C8048" s="32"/>
      <c r="J8048" s="54"/>
      <c r="K8048" s="54"/>
      <c r="L8048" s="54"/>
      <c r="M8048" s="54"/>
    </row>
    <row r="8049" spans="3:13" s="343" customFormat="1" x14ac:dyDescent="0.3">
      <c r="C8049" s="32"/>
      <c r="J8049" s="54"/>
      <c r="K8049" s="54"/>
      <c r="L8049" s="54"/>
      <c r="M8049" s="54"/>
    </row>
    <row r="8050" spans="3:13" s="343" customFormat="1" x14ac:dyDescent="0.3">
      <c r="C8050" s="32"/>
      <c r="J8050" s="54"/>
      <c r="K8050" s="54"/>
      <c r="L8050" s="54"/>
      <c r="M8050" s="54"/>
    </row>
    <row r="8051" spans="3:13" s="343" customFormat="1" x14ac:dyDescent="0.3">
      <c r="C8051" s="32"/>
      <c r="J8051" s="54"/>
      <c r="K8051" s="54"/>
      <c r="L8051" s="54"/>
      <c r="M8051" s="54"/>
    </row>
    <row r="8052" spans="3:13" s="343" customFormat="1" x14ac:dyDescent="0.3">
      <c r="C8052" s="32"/>
      <c r="J8052" s="54"/>
      <c r="K8052" s="54"/>
      <c r="L8052" s="54"/>
      <c r="M8052" s="54"/>
    </row>
    <row r="8053" spans="3:13" s="343" customFormat="1" x14ac:dyDescent="0.3">
      <c r="C8053" s="32"/>
      <c r="J8053" s="54"/>
      <c r="K8053" s="54"/>
      <c r="L8053" s="54"/>
      <c r="M8053" s="54"/>
    </row>
    <row r="8054" spans="3:13" s="343" customFormat="1" x14ac:dyDescent="0.3">
      <c r="C8054" s="32"/>
      <c r="J8054" s="54"/>
      <c r="K8054" s="54"/>
      <c r="L8054" s="54"/>
      <c r="M8054" s="54"/>
    </row>
    <row r="8055" spans="3:13" s="343" customFormat="1" x14ac:dyDescent="0.3">
      <c r="C8055" s="32"/>
      <c r="J8055" s="54"/>
      <c r="K8055" s="54"/>
      <c r="L8055" s="54"/>
      <c r="M8055" s="54"/>
    </row>
    <row r="8056" spans="3:13" s="343" customFormat="1" x14ac:dyDescent="0.3">
      <c r="C8056" s="32"/>
      <c r="J8056" s="54"/>
      <c r="K8056" s="54"/>
      <c r="L8056" s="54"/>
      <c r="M8056" s="54"/>
    </row>
    <row r="8057" spans="3:13" s="343" customFormat="1" x14ac:dyDescent="0.3">
      <c r="C8057" s="32"/>
      <c r="J8057" s="54"/>
      <c r="K8057" s="54"/>
      <c r="L8057" s="54"/>
      <c r="M8057" s="54"/>
    </row>
    <row r="8058" spans="3:13" s="343" customFormat="1" x14ac:dyDescent="0.3">
      <c r="C8058" s="32"/>
      <c r="J8058" s="54"/>
      <c r="K8058" s="54"/>
      <c r="L8058" s="54"/>
      <c r="M8058" s="54"/>
    </row>
    <row r="8059" spans="3:13" s="343" customFormat="1" x14ac:dyDescent="0.3">
      <c r="C8059" s="32"/>
      <c r="J8059" s="54"/>
      <c r="K8059" s="54"/>
      <c r="L8059" s="54"/>
      <c r="M8059" s="54"/>
    </row>
    <row r="8060" spans="3:13" s="343" customFormat="1" x14ac:dyDescent="0.3">
      <c r="C8060" s="32"/>
      <c r="J8060" s="54"/>
      <c r="K8060" s="54"/>
      <c r="L8060" s="54"/>
      <c r="M8060" s="54"/>
    </row>
    <row r="8061" spans="3:13" s="343" customFormat="1" x14ac:dyDescent="0.3">
      <c r="C8061" s="32"/>
      <c r="J8061" s="54"/>
      <c r="K8061" s="54"/>
      <c r="L8061" s="54"/>
      <c r="M8061" s="54"/>
    </row>
    <row r="8062" spans="3:13" s="343" customFormat="1" x14ac:dyDescent="0.3">
      <c r="C8062" s="32"/>
      <c r="J8062" s="54"/>
      <c r="K8062" s="54"/>
      <c r="L8062" s="54"/>
      <c r="M8062" s="54"/>
    </row>
    <row r="8063" spans="3:13" s="343" customFormat="1" x14ac:dyDescent="0.3">
      <c r="C8063" s="32"/>
      <c r="J8063" s="54"/>
      <c r="K8063" s="54"/>
      <c r="L8063" s="54"/>
      <c r="M8063" s="54"/>
    </row>
    <row r="8064" spans="3:13" s="343" customFormat="1" x14ac:dyDescent="0.3">
      <c r="C8064" s="32"/>
      <c r="J8064" s="54"/>
      <c r="K8064" s="54"/>
      <c r="L8064" s="54"/>
      <c r="M8064" s="54"/>
    </row>
    <row r="8065" spans="3:13" s="343" customFormat="1" x14ac:dyDescent="0.3">
      <c r="C8065" s="32"/>
      <c r="J8065" s="54"/>
      <c r="K8065" s="54"/>
      <c r="L8065" s="54"/>
      <c r="M8065" s="54"/>
    </row>
    <row r="8066" spans="3:13" s="343" customFormat="1" x14ac:dyDescent="0.3">
      <c r="C8066" s="32"/>
      <c r="J8066" s="54"/>
      <c r="K8066" s="54"/>
      <c r="L8066" s="54"/>
      <c r="M8066" s="54"/>
    </row>
    <row r="8067" spans="3:13" s="343" customFormat="1" x14ac:dyDescent="0.3">
      <c r="C8067" s="32"/>
      <c r="J8067" s="54"/>
      <c r="K8067" s="54"/>
      <c r="L8067" s="54"/>
      <c r="M8067" s="54"/>
    </row>
    <row r="8068" spans="3:13" s="343" customFormat="1" x14ac:dyDescent="0.3">
      <c r="C8068" s="32"/>
      <c r="J8068" s="54"/>
      <c r="K8068" s="54"/>
      <c r="L8068" s="54"/>
      <c r="M8068" s="54"/>
    </row>
    <row r="8069" spans="3:13" s="343" customFormat="1" x14ac:dyDescent="0.3">
      <c r="C8069" s="32"/>
      <c r="J8069" s="54"/>
      <c r="K8069" s="54"/>
      <c r="L8069" s="54"/>
      <c r="M8069" s="54"/>
    </row>
    <row r="8070" spans="3:13" s="343" customFormat="1" x14ac:dyDescent="0.3">
      <c r="C8070" s="32"/>
      <c r="J8070" s="54"/>
      <c r="K8070" s="54"/>
      <c r="L8070" s="54"/>
      <c r="M8070" s="54"/>
    </row>
    <row r="8071" spans="3:13" s="343" customFormat="1" x14ac:dyDescent="0.3">
      <c r="C8071" s="32"/>
      <c r="J8071" s="54"/>
      <c r="K8071" s="54"/>
      <c r="L8071" s="54"/>
      <c r="M8071" s="54"/>
    </row>
    <row r="8072" spans="3:13" s="343" customFormat="1" x14ac:dyDescent="0.3">
      <c r="C8072" s="32"/>
      <c r="J8072" s="54"/>
      <c r="K8072" s="54"/>
      <c r="L8072" s="54"/>
      <c r="M8072" s="54"/>
    </row>
    <row r="8073" spans="3:13" s="343" customFormat="1" x14ac:dyDescent="0.3">
      <c r="C8073" s="32"/>
      <c r="J8073" s="54"/>
      <c r="K8073" s="54"/>
      <c r="L8073" s="54"/>
      <c r="M8073" s="54"/>
    </row>
    <row r="8074" spans="3:13" s="343" customFormat="1" x14ac:dyDescent="0.3">
      <c r="C8074" s="32"/>
      <c r="J8074" s="54"/>
      <c r="K8074" s="54"/>
      <c r="L8074" s="54"/>
      <c r="M8074" s="54"/>
    </row>
    <row r="8075" spans="3:13" s="343" customFormat="1" x14ac:dyDescent="0.3">
      <c r="C8075" s="32"/>
      <c r="J8075" s="54"/>
      <c r="K8075" s="54"/>
      <c r="L8075" s="54"/>
      <c r="M8075" s="54"/>
    </row>
    <row r="8076" spans="3:13" s="343" customFormat="1" x14ac:dyDescent="0.3">
      <c r="C8076" s="32"/>
      <c r="J8076" s="54"/>
      <c r="K8076" s="54"/>
      <c r="L8076" s="54"/>
      <c r="M8076" s="54"/>
    </row>
    <row r="8077" spans="3:13" s="343" customFormat="1" x14ac:dyDescent="0.3">
      <c r="C8077" s="32"/>
      <c r="J8077" s="54"/>
      <c r="K8077" s="54"/>
      <c r="L8077" s="54"/>
      <c r="M8077" s="54"/>
    </row>
    <row r="8078" spans="3:13" s="343" customFormat="1" x14ac:dyDescent="0.3">
      <c r="C8078" s="32"/>
      <c r="J8078" s="54"/>
      <c r="K8078" s="54"/>
      <c r="L8078" s="54"/>
      <c r="M8078" s="54"/>
    </row>
    <row r="8079" spans="3:13" s="343" customFormat="1" x14ac:dyDescent="0.3">
      <c r="C8079" s="32"/>
      <c r="J8079" s="54"/>
      <c r="K8079" s="54"/>
      <c r="L8079" s="54"/>
      <c r="M8079" s="54"/>
    </row>
    <row r="8080" spans="3:13" s="343" customFormat="1" x14ac:dyDescent="0.3">
      <c r="C8080" s="32"/>
      <c r="J8080" s="54"/>
      <c r="K8080" s="54"/>
      <c r="L8080" s="54"/>
      <c r="M8080" s="54"/>
    </row>
    <row r="8081" spans="3:13" s="343" customFormat="1" x14ac:dyDescent="0.3">
      <c r="C8081" s="32"/>
      <c r="J8081" s="54"/>
      <c r="K8081" s="54"/>
      <c r="L8081" s="54"/>
      <c r="M8081" s="54"/>
    </row>
    <row r="8082" spans="3:13" s="343" customFormat="1" x14ac:dyDescent="0.3">
      <c r="C8082" s="32"/>
      <c r="J8082" s="54"/>
      <c r="K8082" s="54"/>
      <c r="L8082" s="54"/>
      <c r="M8082" s="54"/>
    </row>
    <row r="8083" spans="3:13" s="343" customFormat="1" x14ac:dyDescent="0.3">
      <c r="C8083" s="32"/>
      <c r="J8083" s="54"/>
      <c r="K8083" s="54"/>
      <c r="L8083" s="54"/>
      <c r="M8083" s="54"/>
    </row>
    <row r="8084" spans="3:13" s="343" customFormat="1" x14ac:dyDescent="0.3">
      <c r="C8084" s="32"/>
      <c r="J8084" s="54"/>
      <c r="K8084" s="54"/>
      <c r="L8084" s="54"/>
      <c r="M8084" s="54"/>
    </row>
    <row r="8085" spans="3:13" s="343" customFormat="1" x14ac:dyDescent="0.3">
      <c r="C8085" s="32"/>
      <c r="J8085" s="54"/>
      <c r="K8085" s="54"/>
      <c r="L8085" s="54"/>
      <c r="M8085" s="54"/>
    </row>
    <row r="8086" spans="3:13" s="343" customFormat="1" x14ac:dyDescent="0.3">
      <c r="C8086" s="32"/>
      <c r="J8086" s="54"/>
      <c r="K8086" s="54"/>
      <c r="L8086" s="54"/>
      <c r="M8086" s="54"/>
    </row>
    <row r="8087" spans="3:13" s="343" customFormat="1" x14ac:dyDescent="0.3">
      <c r="C8087" s="32"/>
      <c r="J8087" s="54"/>
      <c r="K8087" s="54"/>
      <c r="L8087" s="54"/>
      <c r="M8087" s="54"/>
    </row>
    <row r="8088" spans="3:13" s="343" customFormat="1" x14ac:dyDescent="0.3">
      <c r="C8088" s="32"/>
      <c r="J8088" s="54"/>
      <c r="K8088" s="54"/>
      <c r="L8088" s="54"/>
      <c r="M8088" s="54"/>
    </row>
    <row r="8089" spans="3:13" s="343" customFormat="1" x14ac:dyDescent="0.3">
      <c r="C8089" s="32"/>
      <c r="J8089" s="54"/>
      <c r="K8089" s="54"/>
      <c r="L8089" s="54"/>
      <c r="M8089" s="54"/>
    </row>
    <row r="8090" spans="3:13" s="343" customFormat="1" x14ac:dyDescent="0.3">
      <c r="C8090" s="32"/>
      <c r="J8090" s="54"/>
      <c r="K8090" s="54"/>
      <c r="L8090" s="54"/>
      <c r="M8090" s="54"/>
    </row>
    <row r="8091" spans="3:13" s="343" customFormat="1" x14ac:dyDescent="0.3">
      <c r="C8091" s="32"/>
      <c r="J8091" s="54"/>
      <c r="K8091" s="54"/>
      <c r="L8091" s="54"/>
      <c r="M8091" s="54"/>
    </row>
    <row r="8092" spans="3:13" s="343" customFormat="1" x14ac:dyDescent="0.3">
      <c r="C8092" s="32"/>
      <c r="J8092" s="54"/>
      <c r="K8092" s="54"/>
      <c r="L8092" s="54"/>
      <c r="M8092" s="54"/>
    </row>
    <row r="8093" spans="3:13" s="343" customFormat="1" x14ac:dyDescent="0.3">
      <c r="C8093" s="32"/>
      <c r="J8093" s="54"/>
      <c r="K8093" s="54"/>
      <c r="L8093" s="54"/>
      <c r="M8093" s="54"/>
    </row>
    <row r="8094" spans="3:13" s="343" customFormat="1" x14ac:dyDescent="0.3">
      <c r="C8094" s="32"/>
      <c r="J8094" s="54"/>
      <c r="K8094" s="54"/>
      <c r="L8094" s="54"/>
      <c r="M8094" s="54"/>
    </row>
    <row r="8095" spans="3:13" s="343" customFormat="1" x14ac:dyDescent="0.3">
      <c r="C8095" s="32"/>
      <c r="J8095" s="54"/>
      <c r="K8095" s="54"/>
      <c r="L8095" s="54"/>
      <c r="M8095" s="54"/>
    </row>
    <row r="8096" spans="3:13" s="343" customFormat="1" x14ac:dyDescent="0.3">
      <c r="C8096" s="32"/>
      <c r="J8096" s="54"/>
      <c r="K8096" s="54"/>
      <c r="L8096" s="54"/>
      <c r="M8096" s="54"/>
    </row>
    <row r="8097" spans="3:13" s="343" customFormat="1" x14ac:dyDescent="0.3">
      <c r="C8097" s="32"/>
      <c r="J8097" s="54"/>
      <c r="K8097" s="54"/>
      <c r="L8097" s="54"/>
      <c r="M8097" s="54"/>
    </row>
    <row r="8098" spans="3:13" s="343" customFormat="1" x14ac:dyDescent="0.3">
      <c r="C8098" s="32"/>
      <c r="J8098" s="54"/>
      <c r="K8098" s="54"/>
      <c r="L8098" s="54"/>
      <c r="M8098" s="54"/>
    </row>
    <row r="8099" spans="3:13" s="343" customFormat="1" x14ac:dyDescent="0.3">
      <c r="C8099" s="32"/>
      <c r="J8099" s="54"/>
      <c r="K8099" s="54"/>
      <c r="L8099" s="54"/>
      <c r="M8099" s="54"/>
    </row>
    <row r="8100" spans="3:13" s="343" customFormat="1" x14ac:dyDescent="0.3">
      <c r="C8100" s="32"/>
      <c r="J8100" s="54"/>
      <c r="K8100" s="54"/>
      <c r="L8100" s="54"/>
      <c r="M8100" s="54"/>
    </row>
    <row r="8101" spans="3:13" s="343" customFormat="1" x14ac:dyDescent="0.3">
      <c r="C8101" s="32"/>
      <c r="J8101" s="54"/>
      <c r="K8101" s="54"/>
      <c r="L8101" s="54"/>
      <c r="M8101" s="54"/>
    </row>
    <row r="8102" spans="3:13" s="343" customFormat="1" x14ac:dyDescent="0.3">
      <c r="C8102" s="32"/>
      <c r="J8102" s="54"/>
      <c r="K8102" s="54"/>
      <c r="L8102" s="54"/>
      <c r="M8102" s="54"/>
    </row>
    <row r="8103" spans="3:13" s="343" customFormat="1" x14ac:dyDescent="0.3">
      <c r="C8103" s="32"/>
      <c r="J8103" s="54"/>
      <c r="K8103" s="54"/>
      <c r="L8103" s="54"/>
      <c r="M8103" s="54"/>
    </row>
    <row r="8104" spans="3:13" s="343" customFormat="1" x14ac:dyDescent="0.3">
      <c r="C8104" s="32"/>
      <c r="J8104" s="54"/>
      <c r="K8104" s="54"/>
      <c r="L8104" s="54"/>
      <c r="M8104" s="54"/>
    </row>
    <row r="8105" spans="3:13" s="343" customFormat="1" x14ac:dyDescent="0.3">
      <c r="C8105" s="32"/>
      <c r="J8105" s="54"/>
      <c r="K8105" s="54"/>
      <c r="L8105" s="54"/>
      <c r="M8105" s="54"/>
    </row>
    <row r="8106" spans="3:13" s="343" customFormat="1" x14ac:dyDescent="0.3">
      <c r="C8106" s="32"/>
      <c r="J8106" s="54"/>
      <c r="K8106" s="54"/>
      <c r="L8106" s="54"/>
      <c r="M8106" s="54"/>
    </row>
    <row r="8107" spans="3:13" s="343" customFormat="1" x14ac:dyDescent="0.3">
      <c r="C8107" s="32"/>
      <c r="J8107" s="54"/>
      <c r="K8107" s="54"/>
      <c r="L8107" s="54"/>
      <c r="M8107" s="54"/>
    </row>
    <row r="8108" spans="3:13" s="343" customFormat="1" x14ac:dyDescent="0.3">
      <c r="C8108" s="32"/>
      <c r="J8108" s="54"/>
      <c r="K8108" s="54"/>
      <c r="L8108" s="54"/>
      <c r="M8108" s="54"/>
    </row>
    <row r="8109" spans="3:13" s="343" customFormat="1" x14ac:dyDescent="0.3">
      <c r="C8109" s="32"/>
      <c r="J8109" s="54"/>
      <c r="K8109" s="54"/>
      <c r="L8109" s="54"/>
      <c r="M8109" s="54"/>
    </row>
    <row r="8110" spans="3:13" s="343" customFormat="1" x14ac:dyDescent="0.3">
      <c r="C8110" s="32"/>
      <c r="J8110" s="54"/>
      <c r="K8110" s="54"/>
      <c r="L8110" s="54"/>
      <c r="M8110" s="54"/>
    </row>
    <row r="8111" spans="3:13" s="343" customFormat="1" x14ac:dyDescent="0.3">
      <c r="C8111" s="32"/>
      <c r="J8111" s="54"/>
      <c r="K8111" s="54"/>
      <c r="L8111" s="54"/>
      <c r="M8111" s="54"/>
    </row>
    <row r="8112" spans="3:13" s="343" customFormat="1" x14ac:dyDescent="0.3">
      <c r="C8112" s="32"/>
      <c r="J8112" s="54"/>
      <c r="K8112" s="54"/>
      <c r="L8112" s="54"/>
      <c r="M8112" s="54"/>
    </row>
    <row r="8113" spans="3:13" s="343" customFormat="1" x14ac:dyDescent="0.3">
      <c r="C8113" s="32"/>
      <c r="J8113" s="54"/>
      <c r="K8113" s="54"/>
      <c r="L8113" s="54"/>
      <c r="M8113" s="54"/>
    </row>
    <row r="8114" spans="3:13" s="343" customFormat="1" x14ac:dyDescent="0.3">
      <c r="C8114" s="32"/>
      <c r="J8114" s="54"/>
      <c r="K8114" s="54"/>
      <c r="L8114" s="54"/>
      <c r="M8114" s="54"/>
    </row>
    <row r="8115" spans="3:13" s="343" customFormat="1" x14ac:dyDescent="0.3">
      <c r="C8115" s="32"/>
      <c r="J8115" s="54"/>
      <c r="K8115" s="54"/>
      <c r="L8115" s="54"/>
      <c r="M8115" s="54"/>
    </row>
    <row r="8116" spans="3:13" s="343" customFormat="1" x14ac:dyDescent="0.3">
      <c r="C8116" s="32"/>
      <c r="J8116" s="54"/>
      <c r="K8116" s="54"/>
      <c r="L8116" s="54"/>
      <c r="M8116" s="54"/>
    </row>
    <row r="8117" spans="3:13" s="343" customFormat="1" x14ac:dyDescent="0.3">
      <c r="C8117" s="32"/>
      <c r="J8117" s="54"/>
      <c r="K8117" s="54"/>
      <c r="L8117" s="54"/>
      <c r="M8117" s="54"/>
    </row>
    <row r="8118" spans="3:13" s="343" customFormat="1" x14ac:dyDescent="0.3">
      <c r="C8118" s="32"/>
      <c r="J8118" s="54"/>
      <c r="K8118" s="54"/>
      <c r="L8118" s="54"/>
      <c r="M8118" s="54"/>
    </row>
    <row r="8119" spans="3:13" s="343" customFormat="1" x14ac:dyDescent="0.3">
      <c r="C8119" s="32"/>
      <c r="J8119" s="54"/>
      <c r="K8119" s="54"/>
      <c r="L8119" s="54"/>
      <c r="M8119" s="54"/>
    </row>
    <row r="8120" spans="3:13" s="343" customFormat="1" x14ac:dyDescent="0.3">
      <c r="C8120" s="32"/>
      <c r="J8120" s="54"/>
      <c r="K8120" s="54"/>
      <c r="L8120" s="54"/>
      <c r="M8120" s="54"/>
    </row>
    <row r="8121" spans="3:13" s="343" customFormat="1" x14ac:dyDescent="0.3">
      <c r="C8121" s="32"/>
      <c r="J8121" s="54"/>
      <c r="K8121" s="54"/>
      <c r="L8121" s="54"/>
      <c r="M8121" s="54"/>
    </row>
    <row r="8122" spans="3:13" s="343" customFormat="1" x14ac:dyDescent="0.3">
      <c r="C8122" s="32"/>
      <c r="J8122" s="54"/>
      <c r="K8122" s="54"/>
      <c r="L8122" s="54"/>
      <c r="M8122" s="54"/>
    </row>
    <row r="8123" spans="3:13" s="343" customFormat="1" x14ac:dyDescent="0.3">
      <c r="C8123" s="32"/>
      <c r="J8123" s="54"/>
      <c r="K8123" s="54"/>
      <c r="L8123" s="54"/>
      <c r="M8123" s="54"/>
    </row>
    <row r="8124" spans="3:13" s="343" customFormat="1" x14ac:dyDescent="0.3">
      <c r="C8124" s="32"/>
      <c r="J8124" s="54"/>
      <c r="K8124" s="54"/>
      <c r="L8124" s="54"/>
      <c r="M8124" s="54"/>
    </row>
    <row r="8125" spans="3:13" s="343" customFormat="1" x14ac:dyDescent="0.3">
      <c r="C8125" s="32"/>
      <c r="J8125" s="54"/>
      <c r="K8125" s="54"/>
      <c r="L8125" s="54"/>
      <c r="M8125" s="54"/>
    </row>
    <row r="8126" spans="3:13" s="343" customFormat="1" x14ac:dyDescent="0.3">
      <c r="C8126" s="32"/>
      <c r="J8126" s="54"/>
      <c r="K8126" s="54"/>
      <c r="L8126" s="54"/>
      <c r="M8126" s="54"/>
    </row>
    <row r="8127" spans="3:13" s="343" customFormat="1" x14ac:dyDescent="0.3">
      <c r="C8127" s="32"/>
      <c r="J8127" s="54"/>
      <c r="K8127" s="54"/>
      <c r="L8127" s="54"/>
      <c r="M8127" s="54"/>
    </row>
    <row r="8128" spans="3:13" s="343" customFormat="1" x14ac:dyDescent="0.3">
      <c r="C8128" s="32"/>
      <c r="J8128" s="54"/>
      <c r="K8128" s="54"/>
      <c r="L8128" s="54"/>
      <c r="M8128" s="54"/>
    </row>
    <row r="8129" spans="3:13" s="343" customFormat="1" x14ac:dyDescent="0.3">
      <c r="C8129" s="32"/>
      <c r="J8129" s="54"/>
      <c r="K8129" s="54"/>
      <c r="L8129" s="54"/>
      <c r="M8129" s="54"/>
    </row>
    <row r="8130" spans="3:13" s="343" customFormat="1" x14ac:dyDescent="0.3">
      <c r="C8130" s="32"/>
      <c r="J8130" s="54"/>
      <c r="K8130" s="54"/>
      <c r="L8130" s="54"/>
      <c r="M8130" s="54"/>
    </row>
    <row r="8131" spans="3:13" s="343" customFormat="1" x14ac:dyDescent="0.3">
      <c r="C8131" s="32"/>
      <c r="J8131" s="54"/>
      <c r="K8131" s="54"/>
      <c r="L8131" s="54"/>
      <c r="M8131" s="54"/>
    </row>
    <row r="8132" spans="3:13" s="343" customFormat="1" x14ac:dyDescent="0.3">
      <c r="C8132" s="32"/>
      <c r="J8132" s="54"/>
      <c r="K8132" s="54"/>
      <c r="L8132" s="54"/>
      <c r="M8132" s="54"/>
    </row>
    <row r="8133" spans="3:13" s="343" customFormat="1" x14ac:dyDescent="0.3">
      <c r="C8133" s="32"/>
      <c r="J8133" s="54"/>
      <c r="K8133" s="54"/>
      <c r="L8133" s="54"/>
      <c r="M8133" s="54"/>
    </row>
    <row r="8134" spans="3:13" s="343" customFormat="1" x14ac:dyDescent="0.3">
      <c r="C8134" s="32"/>
      <c r="J8134" s="54"/>
      <c r="K8134" s="54"/>
      <c r="L8134" s="54"/>
      <c r="M8134" s="54"/>
    </row>
    <row r="8135" spans="3:13" s="343" customFormat="1" x14ac:dyDescent="0.3">
      <c r="C8135" s="32"/>
      <c r="J8135" s="54"/>
      <c r="K8135" s="54"/>
      <c r="L8135" s="54"/>
      <c r="M8135" s="54"/>
    </row>
    <row r="8136" spans="3:13" s="343" customFormat="1" x14ac:dyDescent="0.3">
      <c r="C8136" s="32"/>
      <c r="J8136" s="54"/>
      <c r="K8136" s="54"/>
      <c r="L8136" s="54"/>
      <c r="M8136" s="54"/>
    </row>
    <row r="8137" spans="3:13" s="343" customFormat="1" x14ac:dyDescent="0.3">
      <c r="C8137" s="32"/>
      <c r="J8137" s="54"/>
      <c r="K8137" s="54"/>
      <c r="L8137" s="54"/>
      <c r="M8137" s="54"/>
    </row>
    <row r="8138" spans="3:13" s="343" customFormat="1" x14ac:dyDescent="0.3">
      <c r="C8138" s="32"/>
      <c r="J8138" s="54"/>
      <c r="K8138" s="54"/>
      <c r="L8138" s="54"/>
      <c r="M8138" s="54"/>
    </row>
    <row r="8139" spans="3:13" s="343" customFormat="1" x14ac:dyDescent="0.3">
      <c r="C8139" s="32"/>
      <c r="J8139" s="54"/>
      <c r="K8139" s="54"/>
      <c r="L8139" s="54"/>
      <c r="M8139" s="54"/>
    </row>
    <row r="8140" spans="3:13" s="343" customFormat="1" x14ac:dyDescent="0.3">
      <c r="C8140" s="32"/>
      <c r="J8140" s="54"/>
      <c r="K8140" s="54"/>
      <c r="L8140" s="54"/>
      <c r="M8140" s="54"/>
    </row>
    <row r="8141" spans="3:13" s="343" customFormat="1" x14ac:dyDescent="0.3">
      <c r="C8141" s="32"/>
      <c r="J8141" s="54"/>
      <c r="K8141" s="54"/>
      <c r="L8141" s="54"/>
      <c r="M8141" s="54"/>
    </row>
    <row r="8142" spans="3:13" s="343" customFormat="1" x14ac:dyDescent="0.3">
      <c r="C8142" s="32"/>
      <c r="J8142" s="54"/>
      <c r="K8142" s="54"/>
      <c r="L8142" s="54"/>
      <c r="M8142" s="54"/>
    </row>
    <row r="8143" spans="3:13" s="343" customFormat="1" x14ac:dyDescent="0.3">
      <c r="C8143" s="32"/>
      <c r="J8143" s="54"/>
      <c r="K8143" s="54"/>
      <c r="L8143" s="54"/>
      <c r="M8143" s="54"/>
    </row>
    <row r="8144" spans="3:13" s="343" customFormat="1" x14ac:dyDescent="0.3">
      <c r="C8144" s="32"/>
      <c r="J8144" s="54"/>
      <c r="K8144" s="54"/>
      <c r="L8144" s="54"/>
      <c r="M8144" s="54"/>
    </row>
    <row r="8145" spans="3:13" s="343" customFormat="1" x14ac:dyDescent="0.3">
      <c r="C8145" s="32"/>
      <c r="J8145" s="54"/>
      <c r="K8145" s="54"/>
      <c r="L8145" s="54"/>
      <c r="M8145" s="54"/>
    </row>
    <row r="8146" spans="3:13" s="343" customFormat="1" x14ac:dyDescent="0.3">
      <c r="C8146" s="32"/>
      <c r="J8146" s="54"/>
      <c r="K8146" s="54"/>
      <c r="L8146" s="54"/>
      <c r="M8146" s="54"/>
    </row>
    <row r="8147" spans="3:13" s="343" customFormat="1" x14ac:dyDescent="0.3">
      <c r="C8147" s="32"/>
      <c r="J8147" s="54"/>
      <c r="K8147" s="54"/>
      <c r="L8147" s="54"/>
      <c r="M8147" s="54"/>
    </row>
    <row r="8148" spans="3:13" s="343" customFormat="1" x14ac:dyDescent="0.3">
      <c r="C8148" s="32"/>
      <c r="J8148" s="54"/>
      <c r="K8148" s="54"/>
      <c r="L8148" s="54"/>
      <c r="M8148" s="54"/>
    </row>
    <row r="8149" spans="3:13" s="343" customFormat="1" x14ac:dyDescent="0.3">
      <c r="C8149" s="32"/>
      <c r="J8149" s="54"/>
      <c r="K8149" s="54"/>
      <c r="L8149" s="54"/>
      <c r="M8149" s="54"/>
    </row>
    <row r="8150" spans="3:13" s="343" customFormat="1" x14ac:dyDescent="0.3">
      <c r="C8150" s="32"/>
      <c r="J8150" s="54"/>
      <c r="K8150" s="54"/>
      <c r="L8150" s="54"/>
      <c r="M8150" s="54"/>
    </row>
    <row r="8151" spans="3:13" s="343" customFormat="1" x14ac:dyDescent="0.3">
      <c r="C8151" s="32"/>
      <c r="J8151" s="54"/>
      <c r="K8151" s="54"/>
      <c r="L8151" s="54"/>
      <c r="M8151" s="54"/>
    </row>
    <row r="8152" spans="3:13" s="343" customFormat="1" x14ac:dyDescent="0.3">
      <c r="C8152" s="32"/>
      <c r="J8152" s="54"/>
      <c r="K8152" s="54"/>
      <c r="L8152" s="54"/>
      <c r="M8152" s="54"/>
    </row>
    <row r="8153" spans="3:13" s="343" customFormat="1" x14ac:dyDescent="0.3">
      <c r="C8153" s="32"/>
      <c r="J8153" s="54"/>
      <c r="K8153" s="54"/>
      <c r="L8153" s="54"/>
      <c r="M8153" s="54"/>
    </row>
    <row r="8154" spans="3:13" s="343" customFormat="1" x14ac:dyDescent="0.3">
      <c r="C8154" s="32"/>
      <c r="J8154" s="54"/>
      <c r="K8154" s="54"/>
      <c r="L8154" s="54"/>
      <c r="M8154" s="54"/>
    </row>
    <row r="8155" spans="3:13" s="343" customFormat="1" x14ac:dyDescent="0.3">
      <c r="C8155" s="32"/>
      <c r="J8155" s="54"/>
      <c r="K8155" s="54"/>
      <c r="L8155" s="54"/>
      <c r="M8155" s="54"/>
    </row>
    <row r="8156" spans="3:13" s="343" customFormat="1" x14ac:dyDescent="0.3">
      <c r="C8156" s="32"/>
      <c r="J8156" s="54"/>
      <c r="K8156" s="54"/>
      <c r="L8156" s="54"/>
      <c r="M8156" s="54"/>
    </row>
    <row r="8157" spans="3:13" s="343" customFormat="1" x14ac:dyDescent="0.3">
      <c r="C8157" s="32"/>
      <c r="J8157" s="54"/>
      <c r="K8157" s="54"/>
      <c r="L8157" s="54"/>
      <c r="M8157" s="54"/>
    </row>
    <row r="8158" spans="3:13" s="343" customFormat="1" x14ac:dyDescent="0.3">
      <c r="C8158" s="32"/>
      <c r="J8158" s="54"/>
      <c r="K8158" s="54"/>
      <c r="L8158" s="54"/>
      <c r="M8158" s="54"/>
    </row>
    <row r="8159" spans="3:13" s="343" customFormat="1" x14ac:dyDescent="0.3">
      <c r="C8159" s="32"/>
      <c r="J8159" s="54"/>
      <c r="K8159" s="54"/>
      <c r="L8159" s="54"/>
      <c r="M8159" s="54"/>
    </row>
    <row r="8160" spans="3:13" s="343" customFormat="1" x14ac:dyDescent="0.3">
      <c r="C8160" s="32"/>
      <c r="J8160" s="54"/>
      <c r="K8160" s="54"/>
      <c r="L8160" s="54"/>
      <c r="M8160" s="54"/>
    </row>
    <row r="8161" spans="3:13" s="343" customFormat="1" x14ac:dyDescent="0.3">
      <c r="C8161" s="32"/>
      <c r="J8161" s="54"/>
      <c r="K8161" s="54"/>
      <c r="L8161" s="54"/>
      <c r="M8161" s="54"/>
    </row>
    <row r="8162" spans="3:13" s="343" customFormat="1" x14ac:dyDescent="0.3">
      <c r="C8162" s="32"/>
      <c r="J8162" s="54"/>
      <c r="K8162" s="54"/>
      <c r="L8162" s="54"/>
      <c r="M8162" s="54"/>
    </row>
    <row r="8163" spans="3:13" s="343" customFormat="1" x14ac:dyDescent="0.3">
      <c r="C8163" s="32"/>
      <c r="J8163" s="54"/>
      <c r="K8163" s="54"/>
      <c r="L8163" s="54"/>
      <c r="M8163" s="54"/>
    </row>
    <row r="8164" spans="3:13" s="343" customFormat="1" x14ac:dyDescent="0.3">
      <c r="C8164" s="32"/>
      <c r="J8164" s="54"/>
      <c r="K8164" s="54"/>
      <c r="L8164" s="54"/>
      <c r="M8164" s="54"/>
    </row>
    <row r="8165" spans="3:13" s="343" customFormat="1" x14ac:dyDescent="0.3">
      <c r="C8165" s="32"/>
      <c r="J8165" s="54"/>
      <c r="K8165" s="54"/>
      <c r="L8165" s="54"/>
      <c r="M8165" s="54"/>
    </row>
    <row r="8166" spans="3:13" s="343" customFormat="1" x14ac:dyDescent="0.3">
      <c r="C8166" s="32"/>
      <c r="J8166" s="54"/>
      <c r="K8166" s="54"/>
      <c r="L8166" s="54"/>
      <c r="M8166" s="54"/>
    </row>
    <row r="8167" spans="3:13" s="343" customFormat="1" x14ac:dyDescent="0.3">
      <c r="C8167" s="32"/>
      <c r="J8167" s="54"/>
      <c r="K8167" s="54"/>
      <c r="L8167" s="54"/>
      <c r="M8167" s="54"/>
    </row>
    <row r="8168" spans="3:13" s="343" customFormat="1" x14ac:dyDescent="0.3">
      <c r="C8168" s="32"/>
      <c r="J8168" s="54"/>
      <c r="K8168" s="54"/>
      <c r="L8168" s="54"/>
      <c r="M8168" s="54"/>
    </row>
    <row r="8169" spans="3:13" s="343" customFormat="1" x14ac:dyDescent="0.3">
      <c r="C8169" s="32"/>
      <c r="J8169" s="54"/>
      <c r="K8169" s="54"/>
      <c r="L8169" s="54"/>
      <c r="M8169" s="54"/>
    </row>
    <row r="8170" spans="3:13" s="343" customFormat="1" x14ac:dyDescent="0.3">
      <c r="C8170" s="32"/>
      <c r="J8170" s="54"/>
      <c r="K8170" s="54"/>
      <c r="L8170" s="54"/>
      <c r="M8170" s="54"/>
    </row>
    <row r="8171" spans="3:13" s="343" customFormat="1" x14ac:dyDescent="0.3">
      <c r="C8171" s="32"/>
      <c r="J8171" s="54"/>
      <c r="K8171" s="54"/>
      <c r="L8171" s="54"/>
      <c r="M8171" s="54"/>
    </row>
    <row r="8172" spans="3:13" s="343" customFormat="1" x14ac:dyDescent="0.3">
      <c r="C8172" s="32"/>
      <c r="J8172" s="54"/>
      <c r="K8172" s="54"/>
      <c r="L8172" s="54"/>
      <c r="M8172" s="54"/>
    </row>
    <row r="8173" spans="3:13" s="343" customFormat="1" x14ac:dyDescent="0.3">
      <c r="C8173" s="32"/>
      <c r="J8173" s="54"/>
      <c r="K8173" s="54"/>
      <c r="L8173" s="54"/>
      <c r="M8173" s="54"/>
    </row>
    <row r="8174" spans="3:13" s="343" customFormat="1" x14ac:dyDescent="0.3">
      <c r="C8174" s="32"/>
      <c r="J8174" s="54"/>
      <c r="K8174" s="54"/>
      <c r="L8174" s="54"/>
      <c r="M8174" s="54"/>
    </row>
    <row r="8175" spans="3:13" s="343" customFormat="1" x14ac:dyDescent="0.3">
      <c r="C8175" s="32"/>
      <c r="J8175" s="54"/>
      <c r="K8175" s="54"/>
      <c r="L8175" s="54"/>
      <c r="M8175" s="54"/>
    </row>
    <row r="8176" spans="3:13" s="343" customFormat="1" x14ac:dyDescent="0.3">
      <c r="C8176" s="32"/>
      <c r="J8176" s="54"/>
      <c r="K8176" s="54"/>
      <c r="L8176" s="54"/>
      <c r="M8176" s="54"/>
    </row>
    <row r="8177" spans="3:13" s="343" customFormat="1" x14ac:dyDescent="0.3">
      <c r="C8177" s="32"/>
      <c r="J8177" s="54"/>
      <c r="K8177" s="54"/>
      <c r="L8177" s="54"/>
      <c r="M8177" s="54"/>
    </row>
    <row r="8178" spans="3:13" s="343" customFormat="1" x14ac:dyDescent="0.3">
      <c r="C8178" s="32"/>
      <c r="J8178" s="54"/>
      <c r="K8178" s="54"/>
      <c r="L8178" s="54"/>
      <c r="M8178" s="54"/>
    </row>
    <row r="8179" spans="3:13" s="343" customFormat="1" x14ac:dyDescent="0.3">
      <c r="C8179" s="32"/>
      <c r="J8179" s="54"/>
      <c r="K8179" s="54"/>
      <c r="L8179" s="54"/>
      <c r="M8179" s="54"/>
    </row>
    <row r="8180" spans="3:13" s="343" customFormat="1" x14ac:dyDescent="0.3">
      <c r="C8180" s="32"/>
      <c r="J8180" s="54"/>
      <c r="K8180" s="54"/>
      <c r="L8180" s="54"/>
      <c r="M8180" s="54"/>
    </row>
    <row r="8181" spans="3:13" s="343" customFormat="1" x14ac:dyDescent="0.3">
      <c r="C8181" s="32"/>
      <c r="J8181" s="54"/>
      <c r="K8181" s="54"/>
      <c r="L8181" s="54"/>
      <c r="M8181" s="54"/>
    </row>
    <row r="8182" spans="3:13" s="343" customFormat="1" x14ac:dyDescent="0.3">
      <c r="C8182" s="32"/>
      <c r="J8182" s="54"/>
      <c r="K8182" s="54"/>
      <c r="L8182" s="54"/>
      <c r="M8182" s="54"/>
    </row>
    <row r="8183" spans="3:13" s="343" customFormat="1" x14ac:dyDescent="0.3">
      <c r="C8183" s="32"/>
      <c r="J8183" s="54"/>
      <c r="K8183" s="54"/>
      <c r="L8183" s="54"/>
      <c r="M8183" s="54"/>
    </row>
    <row r="8184" spans="3:13" s="343" customFormat="1" x14ac:dyDescent="0.3">
      <c r="C8184" s="32"/>
      <c r="J8184" s="54"/>
      <c r="K8184" s="54"/>
      <c r="L8184" s="54"/>
      <c r="M8184" s="54"/>
    </row>
    <row r="8185" spans="3:13" s="343" customFormat="1" x14ac:dyDescent="0.3">
      <c r="C8185" s="32"/>
      <c r="J8185" s="54"/>
      <c r="K8185" s="54"/>
      <c r="L8185" s="54"/>
      <c r="M8185" s="54"/>
    </row>
    <row r="8186" spans="3:13" s="343" customFormat="1" x14ac:dyDescent="0.3">
      <c r="C8186" s="32"/>
      <c r="J8186" s="54"/>
      <c r="K8186" s="54"/>
      <c r="L8186" s="54"/>
      <c r="M8186" s="54"/>
    </row>
    <row r="8187" spans="3:13" s="343" customFormat="1" x14ac:dyDescent="0.3">
      <c r="C8187" s="32"/>
      <c r="J8187" s="54"/>
      <c r="K8187" s="54"/>
      <c r="L8187" s="54"/>
      <c r="M8187" s="54"/>
    </row>
    <row r="8188" spans="3:13" s="343" customFormat="1" x14ac:dyDescent="0.3">
      <c r="C8188" s="32"/>
      <c r="J8188" s="54"/>
      <c r="K8188" s="54"/>
      <c r="L8188" s="54"/>
      <c r="M8188" s="54"/>
    </row>
    <row r="8189" spans="3:13" s="343" customFormat="1" x14ac:dyDescent="0.3">
      <c r="C8189" s="32"/>
      <c r="J8189" s="54"/>
      <c r="K8189" s="54"/>
      <c r="L8189" s="54"/>
      <c r="M8189" s="54"/>
    </row>
    <row r="8190" spans="3:13" s="343" customFormat="1" x14ac:dyDescent="0.3">
      <c r="C8190" s="32"/>
      <c r="J8190" s="54"/>
      <c r="K8190" s="54"/>
      <c r="L8190" s="54"/>
      <c r="M8190" s="54"/>
    </row>
    <row r="8191" spans="3:13" s="343" customFormat="1" x14ac:dyDescent="0.3">
      <c r="C8191" s="32"/>
      <c r="J8191" s="54"/>
      <c r="K8191" s="54"/>
      <c r="L8191" s="54"/>
      <c r="M8191" s="54"/>
    </row>
    <row r="8192" spans="3:13" s="343" customFormat="1" x14ac:dyDescent="0.3">
      <c r="C8192" s="32"/>
      <c r="J8192" s="54"/>
      <c r="K8192" s="54"/>
      <c r="L8192" s="54"/>
      <c r="M8192" s="54"/>
    </row>
    <row r="8193" spans="3:13" s="343" customFormat="1" x14ac:dyDescent="0.3">
      <c r="C8193" s="32"/>
      <c r="J8193" s="54"/>
      <c r="K8193" s="54"/>
      <c r="L8193" s="54"/>
      <c r="M8193" s="54"/>
    </row>
    <row r="8194" spans="3:13" s="343" customFormat="1" x14ac:dyDescent="0.3">
      <c r="C8194" s="32"/>
      <c r="J8194" s="54"/>
      <c r="K8194" s="54"/>
      <c r="L8194" s="54"/>
      <c r="M8194" s="54"/>
    </row>
    <row r="8195" spans="3:13" s="343" customFormat="1" x14ac:dyDescent="0.3">
      <c r="C8195" s="32"/>
      <c r="J8195" s="54"/>
      <c r="K8195" s="54"/>
      <c r="L8195" s="54"/>
      <c r="M8195" s="54"/>
    </row>
    <row r="8196" spans="3:13" s="343" customFormat="1" x14ac:dyDescent="0.3">
      <c r="C8196" s="32"/>
      <c r="J8196" s="54"/>
      <c r="K8196" s="54"/>
      <c r="L8196" s="54"/>
      <c r="M8196" s="54"/>
    </row>
    <row r="8197" spans="3:13" s="343" customFormat="1" x14ac:dyDescent="0.3">
      <c r="C8197" s="32"/>
      <c r="J8197" s="54"/>
      <c r="K8197" s="54"/>
      <c r="L8197" s="54"/>
      <c r="M8197" s="54"/>
    </row>
    <row r="8198" spans="3:13" s="343" customFormat="1" x14ac:dyDescent="0.3">
      <c r="C8198" s="32"/>
      <c r="J8198" s="54"/>
      <c r="K8198" s="54"/>
      <c r="L8198" s="54"/>
      <c r="M8198" s="54"/>
    </row>
    <row r="8199" spans="3:13" s="343" customFormat="1" x14ac:dyDescent="0.3">
      <c r="C8199" s="32"/>
      <c r="J8199" s="54"/>
      <c r="K8199" s="54"/>
      <c r="L8199" s="54"/>
      <c r="M8199" s="54"/>
    </row>
    <row r="8200" spans="3:13" s="343" customFormat="1" x14ac:dyDescent="0.3">
      <c r="C8200" s="32"/>
      <c r="J8200" s="54"/>
      <c r="K8200" s="54"/>
      <c r="L8200" s="54"/>
      <c r="M8200" s="54"/>
    </row>
    <row r="8201" spans="3:13" s="343" customFormat="1" x14ac:dyDescent="0.3">
      <c r="C8201" s="32"/>
      <c r="J8201" s="54"/>
      <c r="K8201" s="54"/>
      <c r="L8201" s="54"/>
      <c r="M8201" s="54"/>
    </row>
    <row r="8202" spans="3:13" s="343" customFormat="1" x14ac:dyDescent="0.3">
      <c r="C8202" s="32"/>
      <c r="J8202" s="54"/>
      <c r="K8202" s="54"/>
      <c r="L8202" s="54"/>
      <c r="M8202" s="54"/>
    </row>
    <row r="8203" spans="3:13" s="343" customFormat="1" x14ac:dyDescent="0.3">
      <c r="C8203" s="32"/>
      <c r="J8203" s="54"/>
      <c r="K8203" s="54"/>
      <c r="L8203" s="54"/>
      <c r="M8203" s="54"/>
    </row>
    <row r="8204" spans="3:13" s="343" customFormat="1" x14ac:dyDescent="0.3">
      <c r="C8204" s="32"/>
      <c r="J8204" s="54"/>
      <c r="K8204" s="54"/>
      <c r="L8204" s="54"/>
      <c r="M8204" s="54"/>
    </row>
    <row r="8205" spans="3:13" s="343" customFormat="1" x14ac:dyDescent="0.3">
      <c r="C8205" s="32"/>
      <c r="J8205" s="54"/>
      <c r="K8205" s="54"/>
      <c r="L8205" s="54"/>
      <c r="M8205" s="54"/>
    </row>
    <row r="8206" spans="3:13" s="343" customFormat="1" x14ac:dyDescent="0.3">
      <c r="C8206" s="32"/>
      <c r="J8206" s="54"/>
      <c r="K8206" s="54"/>
      <c r="L8206" s="54"/>
      <c r="M8206" s="54"/>
    </row>
    <row r="8207" spans="3:13" s="343" customFormat="1" x14ac:dyDescent="0.3">
      <c r="C8207" s="32"/>
      <c r="J8207" s="54"/>
      <c r="K8207" s="54"/>
      <c r="L8207" s="54"/>
      <c r="M8207" s="54"/>
    </row>
    <row r="8208" spans="3:13" s="343" customFormat="1" x14ac:dyDescent="0.3">
      <c r="C8208" s="32"/>
      <c r="J8208" s="54"/>
      <c r="K8208" s="54"/>
      <c r="L8208" s="54"/>
      <c r="M8208" s="54"/>
    </row>
    <row r="8209" spans="3:13" s="343" customFormat="1" x14ac:dyDescent="0.3">
      <c r="C8209" s="32"/>
      <c r="J8209" s="54"/>
      <c r="K8209" s="54"/>
      <c r="L8209" s="54"/>
      <c r="M8209" s="54"/>
    </row>
    <row r="8210" spans="3:13" s="343" customFormat="1" x14ac:dyDescent="0.3">
      <c r="C8210" s="32"/>
      <c r="J8210" s="54"/>
      <c r="K8210" s="54"/>
      <c r="L8210" s="54"/>
      <c r="M8210" s="54"/>
    </row>
    <row r="8211" spans="3:13" s="343" customFormat="1" x14ac:dyDescent="0.3">
      <c r="C8211" s="32"/>
      <c r="J8211" s="54"/>
      <c r="K8211" s="54"/>
      <c r="L8211" s="54"/>
      <c r="M8211" s="54"/>
    </row>
    <row r="8212" spans="3:13" s="343" customFormat="1" x14ac:dyDescent="0.3">
      <c r="C8212" s="32"/>
      <c r="J8212" s="54"/>
      <c r="K8212" s="54"/>
      <c r="L8212" s="54"/>
      <c r="M8212" s="54"/>
    </row>
    <row r="8213" spans="3:13" s="343" customFormat="1" x14ac:dyDescent="0.3">
      <c r="C8213" s="32"/>
      <c r="J8213" s="54"/>
      <c r="K8213" s="54"/>
      <c r="L8213" s="54"/>
      <c r="M8213" s="54"/>
    </row>
    <row r="8214" spans="3:13" s="343" customFormat="1" x14ac:dyDescent="0.3">
      <c r="C8214" s="32"/>
      <c r="J8214" s="54"/>
      <c r="K8214" s="54"/>
      <c r="L8214" s="54"/>
      <c r="M8214" s="54"/>
    </row>
    <row r="8215" spans="3:13" s="343" customFormat="1" x14ac:dyDescent="0.3">
      <c r="C8215" s="32"/>
      <c r="J8215" s="54"/>
      <c r="K8215" s="54"/>
      <c r="L8215" s="54"/>
      <c r="M8215" s="54"/>
    </row>
    <row r="8216" spans="3:13" s="343" customFormat="1" x14ac:dyDescent="0.3">
      <c r="C8216" s="32"/>
      <c r="J8216" s="54"/>
      <c r="K8216" s="54"/>
      <c r="L8216" s="54"/>
      <c r="M8216" s="54"/>
    </row>
    <row r="8217" spans="3:13" s="343" customFormat="1" x14ac:dyDescent="0.3">
      <c r="C8217" s="32"/>
      <c r="J8217" s="54"/>
      <c r="K8217" s="54"/>
      <c r="L8217" s="54"/>
      <c r="M8217" s="54"/>
    </row>
    <row r="8218" spans="3:13" s="343" customFormat="1" x14ac:dyDescent="0.3">
      <c r="C8218" s="32"/>
      <c r="J8218" s="54"/>
      <c r="K8218" s="54"/>
      <c r="L8218" s="54"/>
      <c r="M8218" s="54"/>
    </row>
    <row r="8219" spans="3:13" s="343" customFormat="1" x14ac:dyDescent="0.3">
      <c r="C8219" s="32"/>
      <c r="J8219" s="54"/>
      <c r="K8219" s="54"/>
      <c r="L8219" s="54"/>
      <c r="M8219" s="54"/>
    </row>
    <row r="8220" spans="3:13" s="343" customFormat="1" x14ac:dyDescent="0.3">
      <c r="C8220" s="32"/>
      <c r="J8220" s="54"/>
      <c r="K8220" s="54"/>
      <c r="L8220" s="54"/>
      <c r="M8220" s="54"/>
    </row>
    <row r="8221" spans="3:13" s="343" customFormat="1" x14ac:dyDescent="0.3">
      <c r="C8221" s="32"/>
      <c r="J8221" s="54"/>
      <c r="K8221" s="54"/>
      <c r="L8221" s="54"/>
      <c r="M8221" s="54"/>
    </row>
    <row r="8222" spans="3:13" s="343" customFormat="1" x14ac:dyDescent="0.3">
      <c r="C8222" s="32"/>
      <c r="J8222" s="54"/>
      <c r="K8222" s="54"/>
      <c r="L8222" s="54"/>
      <c r="M8222" s="54"/>
    </row>
    <row r="8223" spans="3:13" s="343" customFormat="1" x14ac:dyDescent="0.3">
      <c r="C8223" s="32"/>
      <c r="J8223" s="54"/>
      <c r="K8223" s="54"/>
      <c r="L8223" s="54"/>
      <c r="M8223" s="54"/>
    </row>
    <row r="8224" spans="3:13" s="343" customFormat="1" x14ac:dyDescent="0.3">
      <c r="C8224" s="32"/>
      <c r="J8224" s="54"/>
      <c r="K8224" s="54"/>
      <c r="L8224" s="54"/>
      <c r="M8224" s="54"/>
    </row>
    <row r="8225" spans="3:13" s="343" customFormat="1" x14ac:dyDescent="0.3">
      <c r="C8225" s="32"/>
      <c r="J8225" s="54"/>
      <c r="K8225" s="54"/>
      <c r="L8225" s="54"/>
      <c r="M8225" s="54"/>
    </row>
    <row r="8226" spans="3:13" s="343" customFormat="1" x14ac:dyDescent="0.3">
      <c r="C8226" s="32"/>
      <c r="J8226" s="54"/>
      <c r="K8226" s="54"/>
      <c r="L8226" s="54"/>
      <c r="M8226" s="54"/>
    </row>
    <row r="8227" spans="3:13" s="343" customFormat="1" x14ac:dyDescent="0.3">
      <c r="C8227" s="32"/>
      <c r="J8227" s="54"/>
      <c r="K8227" s="54"/>
      <c r="L8227" s="54"/>
      <c r="M8227" s="54"/>
    </row>
    <row r="8228" spans="3:13" s="343" customFormat="1" x14ac:dyDescent="0.3">
      <c r="C8228" s="32"/>
      <c r="J8228" s="54"/>
      <c r="K8228" s="54"/>
      <c r="L8228" s="54"/>
      <c r="M8228" s="54"/>
    </row>
    <row r="8229" spans="3:13" s="343" customFormat="1" x14ac:dyDescent="0.3">
      <c r="C8229" s="32"/>
      <c r="J8229" s="54"/>
      <c r="K8229" s="54"/>
      <c r="L8229" s="54"/>
      <c r="M8229" s="54"/>
    </row>
    <row r="8230" spans="3:13" s="343" customFormat="1" x14ac:dyDescent="0.3">
      <c r="C8230" s="32"/>
      <c r="J8230" s="54"/>
      <c r="K8230" s="54"/>
      <c r="L8230" s="54"/>
      <c r="M8230" s="54"/>
    </row>
    <row r="8231" spans="3:13" s="343" customFormat="1" x14ac:dyDescent="0.3">
      <c r="C8231" s="32"/>
      <c r="J8231" s="54"/>
      <c r="K8231" s="54"/>
      <c r="L8231" s="54"/>
      <c r="M8231" s="54"/>
    </row>
    <row r="8232" spans="3:13" s="343" customFormat="1" x14ac:dyDescent="0.3">
      <c r="C8232" s="32"/>
      <c r="J8232" s="54"/>
      <c r="K8232" s="54"/>
      <c r="L8232" s="54"/>
      <c r="M8232" s="54"/>
    </row>
    <row r="8233" spans="3:13" s="343" customFormat="1" x14ac:dyDescent="0.3">
      <c r="C8233" s="32"/>
      <c r="J8233" s="54"/>
      <c r="K8233" s="54"/>
      <c r="L8233" s="54"/>
      <c r="M8233" s="54"/>
    </row>
    <row r="8234" spans="3:13" s="343" customFormat="1" x14ac:dyDescent="0.3">
      <c r="C8234" s="32"/>
      <c r="J8234" s="54"/>
      <c r="K8234" s="54"/>
      <c r="L8234" s="54"/>
      <c r="M8234" s="54"/>
    </row>
    <row r="8235" spans="3:13" s="343" customFormat="1" x14ac:dyDescent="0.3">
      <c r="C8235" s="32"/>
      <c r="J8235" s="54"/>
      <c r="K8235" s="54"/>
      <c r="L8235" s="54"/>
      <c r="M8235" s="54"/>
    </row>
    <row r="8236" spans="3:13" s="343" customFormat="1" x14ac:dyDescent="0.3">
      <c r="C8236" s="32"/>
      <c r="J8236" s="54"/>
      <c r="K8236" s="54"/>
      <c r="L8236" s="54"/>
      <c r="M8236" s="54"/>
    </row>
    <row r="8237" spans="3:13" s="343" customFormat="1" x14ac:dyDescent="0.3">
      <c r="C8237" s="32"/>
      <c r="J8237" s="54"/>
      <c r="K8237" s="54"/>
      <c r="L8237" s="54"/>
      <c r="M8237" s="54"/>
    </row>
    <row r="8238" spans="3:13" s="343" customFormat="1" x14ac:dyDescent="0.3">
      <c r="C8238" s="32"/>
      <c r="J8238" s="54"/>
      <c r="K8238" s="54"/>
      <c r="L8238" s="54"/>
      <c r="M8238" s="54"/>
    </row>
    <row r="8239" spans="3:13" s="343" customFormat="1" x14ac:dyDescent="0.3">
      <c r="C8239" s="32"/>
      <c r="J8239" s="54"/>
      <c r="K8239" s="54"/>
      <c r="L8239" s="54"/>
      <c r="M8239" s="54"/>
    </row>
    <row r="8240" spans="3:13" s="343" customFormat="1" x14ac:dyDescent="0.3">
      <c r="C8240" s="32"/>
      <c r="J8240" s="54"/>
      <c r="K8240" s="54"/>
      <c r="L8240" s="54"/>
      <c r="M8240" s="54"/>
    </row>
    <row r="8241" spans="3:13" s="343" customFormat="1" x14ac:dyDescent="0.3">
      <c r="C8241" s="32"/>
      <c r="J8241" s="54"/>
      <c r="K8241" s="54"/>
      <c r="L8241" s="54"/>
      <c r="M8241" s="54"/>
    </row>
    <row r="8242" spans="3:13" s="343" customFormat="1" x14ac:dyDescent="0.3">
      <c r="C8242" s="32"/>
      <c r="J8242" s="54"/>
      <c r="K8242" s="54"/>
      <c r="L8242" s="54"/>
      <c r="M8242" s="54"/>
    </row>
    <row r="8243" spans="3:13" s="343" customFormat="1" x14ac:dyDescent="0.3">
      <c r="C8243" s="32"/>
      <c r="J8243" s="54"/>
      <c r="K8243" s="54"/>
      <c r="L8243" s="54"/>
      <c r="M8243" s="54"/>
    </row>
    <row r="8244" spans="3:13" s="343" customFormat="1" x14ac:dyDescent="0.3">
      <c r="C8244" s="32"/>
      <c r="J8244" s="54"/>
      <c r="K8244" s="54"/>
      <c r="L8244" s="54"/>
      <c r="M8244" s="54"/>
    </row>
    <row r="8245" spans="3:13" s="343" customFormat="1" x14ac:dyDescent="0.3">
      <c r="C8245" s="32"/>
      <c r="J8245" s="54"/>
      <c r="K8245" s="54"/>
      <c r="L8245" s="54"/>
      <c r="M8245" s="54"/>
    </row>
    <row r="8246" spans="3:13" s="343" customFormat="1" x14ac:dyDescent="0.3">
      <c r="C8246" s="32"/>
      <c r="J8246" s="54"/>
      <c r="K8246" s="54"/>
      <c r="L8246" s="54"/>
      <c r="M8246" s="54"/>
    </row>
    <row r="8247" spans="3:13" s="343" customFormat="1" x14ac:dyDescent="0.3">
      <c r="C8247" s="32"/>
      <c r="J8247" s="54"/>
      <c r="K8247" s="54"/>
      <c r="L8247" s="54"/>
      <c r="M8247" s="54"/>
    </row>
    <row r="8248" spans="3:13" s="343" customFormat="1" x14ac:dyDescent="0.3">
      <c r="C8248" s="32"/>
      <c r="J8248" s="54"/>
      <c r="K8248" s="54"/>
      <c r="L8248" s="54"/>
      <c r="M8248" s="54"/>
    </row>
    <row r="8249" spans="3:13" s="343" customFormat="1" x14ac:dyDescent="0.3">
      <c r="C8249" s="32"/>
      <c r="J8249" s="54"/>
      <c r="K8249" s="54"/>
      <c r="L8249" s="54"/>
      <c r="M8249" s="54"/>
    </row>
    <row r="8250" spans="3:13" s="343" customFormat="1" x14ac:dyDescent="0.3">
      <c r="C8250" s="32"/>
      <c r="J8250" s="54"/>
      <c r="K8250" s="54"/>
      <c r="L8250" s="54"/>
      <c r="M8250" s="54"/>
    </row>
    <row r="8251" spans="3:13" s="343" customFormat="1" x14ac:dyDescent="0.3">
      <c r="C8251" s="32"/>
      <c r="J8251" s="54"/>
      <c r="K8251" s="54"/>
      <c r="L8251" s="54"/>
      <c r="M8251" s="54"/>
    </row>
    <row r="8252" spans="3:13" s="343" customFormat="1" x14ac:dyDescent="0.3">
      <c r="C8252" s="32"/>
      <c r="J8252" s="54"/>
      <c r="K8252" s="54"/>
      <c r="L8252" s="54"/>
      <c r="M8252" s="54"/>
    </row>
    <row r="8253" spans="3:13" s="343" customFormat="1" x14ac:dyDescent="0.3">
      <c r="C8253" s="32"/>
      <c r="J8253" s="54"/>
      <c r="K8253" s="54"/>
      <c r="L8253" s="54"/>
      <c r="M8253" s="54"/>
    </row>
    <row r="8254" spans="3:13" s="343" customFormat="1" x14ac:dyDescent="0.3">
      <c r="C8254" s="32"/>
      <c r="J8254" s="54"/>
      <c r="K8254" s="54"/>
      <c r="L8254" s="54"/>
      <c r="M8254" s="54"/>
    </row>
    <row r="8255" spans="3:13" s="343" customFormat="1" x14ac:dyDescent="0.3">
      <c r="C8255" s="32"/>
      <c r="J8255" s="54"/>
      <c r="K8255" s="54"/>
      <c r="L8255" s="54"/>
      <c r="M8255" s="54"/>
    </row>
    <row r="8256" spans="3:13" s="343" customFormat="1" x14ac:dyDescent="0.3">
      <c r="C8256" s="32"/>
      <c r="J8256" s="54"/>
      <c r="K8256" s="54"/>
      <c r="L8256" s="54"/>
      <c r="M8256" s="54"/>
    </row>
    <row r="8257" spans="3:13" s="343" customFormat="1" x14ac:dyDescent="0.3">
      <c r="C8257" s="32"/>
      <c r="J8257" s="54"/>
      <c r="K8257" s="54"/>
      <c r="L8257" s="54"/>
      <c r="M8257" s="54"/>
    </row>
    <row r="8258" spans="3:13" s="343" customFormat="1" x14ac:dyDescent="0.3">
      <c r="C8258" s="32"/>
      <c r="J8258" s="54"/>
      <c r="K8258" s="54"/>
      <c r="L8258" s="54"/>
      <c r="M8258" s="54"/>
    </row>
    <row r="8259" spans="3:13" s="343" customFormat="1" x14ac:dyDescent="0.3">
      <c r="C8259" s="32"/>
      <c r="J8259" s="54"/>
      <c r="K8259" s="54"/>
      <c r="L8259" s="54"/>
      <c r="M8259" s="54"/>
    </row>
    <row r="8260" spans="3:13" s="343" customFormat="1" x14ac:dyDescent="0.3">
      <c r="C8260" s="32"/>
      <c r="J8260" s="54"/>
      <c r="K8260" s="54"/>
      <c r="L8260" s="54"/>
      <c r="M8260" s="54"/>
    </row>
    <row r="8261" spans="3:13" s="343" customFormat="1" x14ac:dyDescent="0.3">
      <c r="C8261" s="32"/>
      <c r="J8261" s="54"/>
      <c r="K8261" s="54"/>
      <c r="L8261" s="54"/>
      <c r="M8261" s="54"/>
    </row>
    <row r="8262" spans="3:13" s="343" customFormat="1" x14ac:dyDescent="0.3">
      <c r="C8262" s="32"/>
      <c r="J8262" s="54"/>
      <c r="K8262" s="54"/>
      <c r="L8262" s="54"/>
      <c r="M8262" s="54"/>
    </row>
    <row r="8263" spans="3:13" s="343" customFormat="1" x14ac:dyDescent="0.3">
      <c r="C8263" s="32"/>
      <c r="J8263" s="54"/>
      <c r="K8263" s="54"/>
      <c r="L8263" s="54"/>
      <c r="M8263" s="54"/>
    </row>
    <row r="8264" spans="3:13" s="343" customFormat="1" x14ac:dyDescent="0.3">
      <c r="C8264" s="32"/>
      <c r="J8264" s="54"/>
      <c r="K8264" s="54"/>
      <c r="L8264" s="54"/>
      <c r="M8264" s="54"/>
    </row>
    <row r="8265" spans="3:13" s="343" customFormat="1" x14ac:dyDescent="0.3">
      <c r="C8265" s="32"/>
      <c r="J8265" s="54"/>
      <c r="K8265" s="54"/>
      <c r="L8265" s="54"/>
      <c r="M8265" s="54"/>
    </row>
    <row r="8266" spans="3:13" s="343" customFormat="1" x14ac:dyDescent="0.3">
      <c r="C8266" s="32"/>
      <c r="J8266" s="54"/>
      <c r="K8266" s="54"/>
      <c r="L8266" s="54"/>
      <c r="M8266" s="54"/>
    </row>
    <row r="8267" spans="3:13" s="343" customFormat="1" x14ac:dyDescent="0.3">
      <c r="C8267" s="32"/>
      <c r="J8267" s="54"/>
      <c r="K8267" s="54"/>
      <c r="L8267" s="54"/>
      <c r="M8267" s="54"/>
    </row>
    <row r="8268" spans="3:13" s="343" customFormat="1" x14ac:dyDescent="0.3">
      <c r="C8268" s="32"/>
      <c r="J8268" s="54"/>
      <c r="K8268" s="54"/>
      <c r="L8268" s="54"/>
      <c r="M8268" s="54"/>
    </row>
    <row r="8269" spans="3:13" s="343" customFormat="1" x14ac:dyDescent="0.3">
      <c r="C8269" s="32"/>
      <c r="J8269" s="54"/>
      <c r="K8269" s="54"/>
      <c r="L8269" s="54"/>
      <c r="M8269" s="54"/>
    </row>
    <row r="8270" spans="3:13" s="343" customFormat="1" x14ac:dyDescent="0.3">
      <c r="C8270" s="32"/>
      <c r="J8270" s="54"/>
      <c r="K8270" s="54"/>
      <c r="L8270" s="54"/>
      <c r="M8270" s="54"/>
    </row>
    <row r="8271" spans="3:13" s="343" customFormat="1" x14ac:dyDescent="0.3">
      <c r="C8271" s="32"/>
      <c r="J8271" s="54"/>
      <c r="K8271" s="54"/>
      <c r="L8271" s="54"/>
      <c r="M8271" s="54"/>
    </row>
    <row r="8272" spans="3:13" s="343" customFormat="1" x14ac:dyDescent="0.3">
      <c r="C8272" s="32"/>
      <c r="J8272" s="54"/>
      <c r="K8272" s="54"/>
      <c r="L8272" s="54"/>
      <c r="M8272" s="54"/>
    </row>
    <row r="8273" spans="3:13" s="343" customFormat="1" x14ac:dyDescent="0.3">
      <c r="C8273" s="32"/>
      <c r="J8273" s="54"/>
      <c r="K8273" s="54"/>
      <c r="L8273" s="54"/>
      <c r="M8273" s="54"/>
    </row>
    <row r="8274" spans="3:13" s="343" customFormat="1" x14ac:dyDescent="0.3">
      <c r="C8274" s="32"/>
      <c r="J8274" s="54"/>
      <c r="K8274" s="54"/>
      <c r="L8274" s="54"/>
      <c r="M8274" s="54"/>
    </row>
    <row r="8275" spans="3:13" s="343" customFormat="1" x14ac:dyDescent="0.3">
      <c r="C8275" s="32"/>
      <c r="J8275" s="54"/>
      <c r="K8275" s="54"/>
      <c r="L8275" s="54"/>
      <c r="M8275" s="54"/>
    </row>
    <row r="8276" spans="3:13" s="343" customFormat="1" x14ac:dyDescent="0.3">
      <c r="C8276" s="32"/>
      <c r="J8276" s="54"/>
      <c r="K8276" s="54"/>
      <c r="L8276" s="54"/>
      <c r="M8276" s="54"/>
    </row>
    <row r="8277" spans="3:13" s="343" customFormat="1" x14ac:dyDescent="0.3">
      <c r="C8277" s="32"/>
      <c r="J8277" s="54"/>
      <c r="K8277" s="54"/>
      <c r="L8277" s="54"/>
      <c r="M8277" s="54"/>
    </row>
    <row r="8278" spans="3:13" s="343" customFormat="1" x14ac:dyDescent="0.3">
      <c r="C8278" s="32"/>
      <c r="J8278" s="54"/>
      <c r="K8278" s="54"/>
      <c r="L8278" s="54"/>
      <c r="M8278" s="54"/>
    </row>
    <row r="8279" spans="3:13" s="343" customFormat="1" x14ac:dyDescent="0.3">
      <c r="C8279" s="32"/>
      <c r="J8279" s="54"/>
      <c r="K8279" s="54"/>
      <c r="L8279" s="54"/>
      <c r="M8279" s="54"/>
    </row>
    <row r="8280" spans="3:13" s="343" customFormat="1" x14ac:dyDescent="0.3">
      <c r="C8280" s="32"/>
      <c r="J8280" s="54"/>
      <c r="K8280" s="54"/>
      <c r="L8280" s="54"/>
      <c r="M8280" s="54"/>
    </row>
    <row r="8281" spans="3:13" s="343" customFormat="1" x14ac:dyDescent="0.3">
      <c r="C8281" s="32"/>
      <c r="J8281" s="54"/>
      <c r="K8281" s="54"/>
      <c r="L8281" s="54"/>
      <c r="M8281" s="54"/>
    </row>
    <row r="8282" spans="3:13" s="343" customFormat="1" x14ac:dyDescent="0.3">
      <c r="C8282" s="32"/>
      <c r="J8282" s="54"/>
      <c r="K8282" s="54"/>
      <c r="L8282" s="54"/>
      <c r="M8282" s="54"/>
    </row>
    <row r="8283" spans="3:13" s="343" customFormat="1" x14ac:dyDescent="0.3">
      <c r="C8283" s="32"/>
      <c r="J8283" s="54"/>
      <c r="K8283" s="54"/>
      <c r="L8283" s="54"/>
      <c r="M8283" s="54"/>
    </row>
    <row r="8284" spans="3:13" s="343" customFormat="1" x14ac:dyDescent="0.3">
      <c r="C8284" s="32"/>
      <c r="J8284" s="54"/>
      <c r="K8284" s="54"/>
      <c r="L8284" s="54"/>
      <c r="M8284" s="54"/>
    </row>
    <row r="8285" spans="3:13" s="343" customFormat="1" x14ac:dyDescent="0.3">
      <c r="C8285" s="32"/>
      <c r="J8285" s="54"/>
      <c r="K8285" s="54"/>
      <c r="L8285" s="54"/>
      <c r="M8285" s="54"/>
    </row>
    <row r="8286" spans="3:13" s="343" customFormat="1" x14ac:dyDescent="0.3">
      <c r="C8286" s="32"/>
      <c r="J8286" s="54"/>
      <c r="K8286" s="54"/>
      <c r="L8286" s="54"/>
      <c r="M8286" s="54"/>
    </row>
    <row r="8287" spans="3:13" s="343" customFormat="1" x14ac:dyDescent="0.3">
      <c r="C8287" s="32"/>
      <c r="J8287" s="54"/>
      <c r="K8287" s="54"/>
      <c r="L8287" s="54"/>
      <c r="M8287" s="54"/>
    </row>
    <row r="8288" spans="3:13" s="343" customFormat="1" x14ac:dyDescent="0.3">
      <c r="C8288" s="32"/>
      <c r="J8288" s="54"/>
      <c r="K8288" s="54"/>
      <c r="L8288" s="54"/>
      <c r="M8288" s="54"/>
    </row>
    <row r="8289" spans="3:13" s="343" customFormat="1" x14ac:dyDescent="0.3">
      <c r="C8289" s="32"/>
      <c r="J8289" s="54"/>
      <c r="K8289" s="54"/>
      <c r="L8289" s="54"/>
      <c r="M8289" s="54"/>
    </row>
    <row r="8290" spans="3:13" s="343" customFormat="1" x14ac:dyDescent="0.3">
      <c r="C8290" s="32"/>
      <c r="J8290" s="54"/>
      <c r="K8290" s="54"/>
      <c r="L8290" s="54"/>
      <c r="M8290" s="54"/>
    </row>
    <row r="8291" spans="3:13" s="343" customFormat="1" x14ac:dyDescent="0.3">
      <c r="C8291" s="32"/>
      <c r="J8291" s="54"/>
      <c r="K8291" s="54"/>
      <c r="L8291" s="54"/>
      <c r="M8291" s="54"/>
    </row>
    <row r="8292" spans="3:13" s="343" customFormat="1" x14ac:dyDescent="0.3">
      <c r="C8292" s="32"/>
      <c r="J8292" s="54"/>
      <c r="K8292" s="54"/>
      <c r="L8292" s="54"/>
      <c r="M8292" s="54"/>
    </row>
    <row r="8293" spans="3:13" s="343" customFormat="1" x14ac:dyDescent="0.3">
      <c r="C8293" s="32"/>
      <c r="J8293" s="54"/>
      <c r="K8293" s="54"/>
      <c r="L8293" s="54"/>
      <c r="M8293" s="54"/>
    </row>
    <row r="8294" spans="3:13" s="343" customFormat="1" x14ac:dyDescent="0.3">
      <c r="C8294" s="32"/>
      <c r="J8294" s="54"/>
      <c r="K8294" s="54"/>
      <c r="L8294" s="54"/>
      <c r="M8294" s="54"/>
    </row>
    <row r="8295" spans="3:13" s="343" customFormat="1" x14ac:dyDescent="0.3">
      <c r="C8295" s="32"/>
      <c r="J8295" s="54"/>
      <c r="K8295" s="54"/>
      <c r="L8295" s="54"/>
      <c r="M8295" s="54"/>
    </row>
    <row r="8296" spans="3:13" s="343" customFormat="1" x14ac:dyDescent="0.3">
      <c r="C8296" s="32"/>
      <c r="J8296" s="54"/>
      <c r="K8296" s="54"/>
      <c r="L8296" s="54"/>
      <c r="M8296" s="54"/>
    </row>
    <row r="8297" spans="3:13" s="343" customFormat="1" x14ac:dyDescent="0.3">
      <c r="C8297" s="32"/>
      <c r="J8297" s="54"/>
      <c r="K8297" s="54"/>
      <c r="L8297" s="54"/>
      <c r="M8297" s="54"/>
    </row>
    <row r="8298" spans="3:13" s="343" customFormat="1" x14ac:dyDescent="0.3">
      <c r="C8298" s="32"/>
      <c r="J8298" s="54"/>
      <c r="K8298" s="54"/>
      <c r="L8298" s="54"/>
      <c r="M8298" s="54"/>
    </row>
    <row r="8299" spans="3:13" s="343" customFormat="1" x14ac:dyDescent="0.3">
      <c r="C8299" s="32"/>
      <c r="J8299" s="54"/>
      <c r="K8299" s="54"/>
      <c r="L8299" s="54"/>
      <c r="M8299" s="54"/>
    </row>
    <row r="8300" spans="3:13" s="343" customFormat="1" x14ac:dyDescent="0.3">
      <c r="C8300" s="32"/>
      <c r="J8300" s="54"/>
      <c r="K8300" s="54"/>
      <c r="L8300" s="54"/>
      <c r="M8300" s="54"/>
    </row>
    <row r="8301" spans="3:13" s="343" customFormat="1" x14ac:dyDescent="0.3">
      <c r="C8301" s="32"/>
      <c r="J8301" s="54"/>
      <c r="K8301" s="54"/>
      <c r="L8301" s="54"/>
      <c r="M8301" s="54"/>
    </row>
    <row r="8302" spans="3:13" s="343" customFormat="1" x14ac:dyDescent="0.3">
      <c r="C8302" s="32"/>
      <c r="J8302" s="54"/>
      <c r="K8302" s="54"/>
      <c r="L8302" s="54"/>
      <c r="M8302" s="54"/>
    </row>
    <row r="8303" spans="3:13" s="343" customFormat="1" x14ac:dyDescent="0.3">
      <c r="C8303" s="32"/>
      <c r="J8303" s="54"/>
      <c r="K8303" s="54"/>
      <c r="L8303" s="54"/>
      <c r="M8303" s="54"/>
    </row>
    <row r="8304" spans="3:13" s="343" customFormat="1" x14ac:dyDescent="0.3">
      <c r="C8304" s="32"/>
      <c r="J8304" s="54"/>
      <c r="K8304" s="54"/>
      <c r="L8304" s="54"/>
      <c r="M8304" s="54"/>
    </row>
    <row r="8305" spans="3:13" s="343" customFormat="1" x14ac:dyDescent="0.3">
      <c r="C8305" s="32"/>
      <c r="J8305" s="54"/>
      <c r="K8305" s="54"/>
      <c r="L8305" s="54"/>
      <c r="M8305" s="54"/>
    </row>
    <row r="8306" spans="3:13" s="343" customFormat="1" x14ac:dyDescent="0.3">
      <c r="C8306" s="32"/>
      <c r="J8306" s="54"/>
      <c r="K8306" s="54"/>
      <c r="L8306" s="54"/>
      <c r="M8306" s="54"/>
    </row>
    <row r="8307" spans="3:13" s="343" customFormat="1" x14ac:dyDescent="0.3">
      <c r="C8307" s="32"/>
      <c r="J8307" s="54"/>
      <c r="K8307" s="54"/>
      <c r="L8307" s="54"/>
      <c r="M8307" s="54"/>
    </row>
    <row r="8308" spans="3:13" s="343" customFormat="1" x14ac:dyDescent="0.3">
      <c r="C8308" s="32"/>
      <c r="J8308" s="54"/>
      <c r="K8308" s="54"/>
      <c r="L8308" s="54"/>
      <c r="M8308" s="54"/>
    </row>
    <row r="8309" spans="3:13" s="343" customFormat="1" x14ac:dyDescent="0.3">
      <c r="C8309" s="32"/>
      <c r="J8309" s="54"/>
      <c r="K8309" s="54"/>
      <c r="L8309" s="54"/>
      <c r="M8309" s="54"/>
    </row>
    <row r="8310" spans="3:13" s="343" customFormat="1" x14ac:dyDescent="0.3">
      <c r="C8310" s="32"/>
      <c r="J8310" s="54"/>
      <c r="K8310" s="54"/>
      <c r="L8310" s="54"/>
      <c r="M8310" s="54"/>
    </row>
    <row r="8311" spans="3:13" s="343" customFormat="1" x14ac:dyDescent="0.3">
      <c r="C8311" s="32"/>
      <c r="J8311" s="54"/>
      <c r="K8311" s="54"/>
      <c r="L8311" s="54"/>
      <c r="M8311" s="54"/>
    </row>
    <row r="8312" spans="3:13" s="343" customFormat="1" x14ac:dyDescent="0.3">
      <c r="C8312" s="32"/>
      <c r="J8312" s="54"/>
      <c r="K8312" s="54"/>
      <c r="L8312" s="54"/>
      <c r="M8312" s="54"/>
    </row>
    <row r="8313" spans="3:13" s="343" customFormat="1" x14ac:dyDescent="0.3">
      <c r="C8313" s="32"/>
      <c r="J8313" s="54"/>
      <c r="K8313" s="54"/>
      <c r="L8313" s="54"/>
      <c r="M8313" s="54"/>
    </row>
    <row r="8314" spans="3:13" s="343" customFormat="1" x14ac:dyDescent="0.3">
      <c r="C8314" s="32"/>
      <c r="J8314" s="54"/>
      <c r="K8314" s="54"/>
      <c r="L8314" s="54"/>
      <c r="M8314" s="54"/>
    </row>
    <row r="8315" spans="3:13" s="343" customFormat="1" x14ac:dyDescent="0.3">
      <c r="C8315" s="32"/>
      <c r="J8315" s="54"/>
      <c r="K8315" s="54"/>
      <c r="L8315" s="54"/>
      <c r="M8315" s="54"/>
    </row>
    <row r="8316" spans="3:13" s="343" customFormat="1" x14ac:dyDescent="0.3">
      <c r="C8316" s="32"/>
      <c r="J8316" s="54"/>
      <c r="K8316" s="54"/>
      <c r="L8316" s="54"/>
      <c r="M8316" s="54"/>
    </row>
    <row r="8317" spans="3:13" s="343" customFormat="1" x14ac:dyDescent="0.3">
      <c r="C8317" s="32"/>
      <c r="J8317" s="54"/>
      <c r="K8317" s="54"/>
      <c r="L8317" s="54"/>
      <c r="M8317" s="54"/>
    </row>
    <row r="8318" spans="3:13" s="343" customFormat="1" x14ac:dyDescent="0.3">
      <c r="C8318" s="32"/>
      <c r="J8318" s="54"/>
      <c r="K8318" s="54"/>
      <c r="L8318" s="54"/>
      <c r="M8318" s="54"/>
    </row>
    <row r="8319" spans="3:13" s="343" customFormat="1" x14ac:dyDescent="0.3">
      <c r="C8319" s="32"/>
      <c r="J8319" s="54"/>
      <c r="K8319" s="54"/>
      <c r="L8319" s="54"/>
      <c r="M8319" s="54"/>
    </row>
    <row r="8320" spans="3:13" s="343" customFormat="1" x14ac:dyDescent="0.3">
      <c r="C8320" s="32"/>
      <c r="J8320" s="54"/>
      <c r="K8320" s="54"/>
      <c r="L8320" s="54"/>
      <c r="M8320" s="54"/>
    </row>
    <row r="8321" spans="3:13" s="343" customFormat="1" x14ac:dyDescent="0.3">
      <c r="C8321" s="32"/>
      <c r="J8321" s="54"/>
      <c r="K8321" s="54"/>
      <c r="L8321" s="54"/>
      <c r="M8321" s="54"/>
    </row>
    <row r="8322" spans="3:13" s="343" customFormat="1" x14ac:dyDescent="0.3">
      <c r="C8322" s="32"/>
      <c r="J8322" s="54"/>
      <c r="K8322" s="54"/>
      <c r="L8322" s="54"/>
      <c r="M8322" s="54"/>
    </row>
    <row r="8323" spans="3:13" s="343" customFormat="1" x14ac:dyDescent="0.3">
      <c r="C8323" s="32"/>
      <c r="J8323" s="54"/>
      <c r="K8323" s="54"/>
      <c r="L8323" s="54"/>
      <c r="M8323" s="54"/>
    </row>
    <row r="8324" spans="3:13" s="343" customFormat="1" x14ac:dyDescent="0.3">
      <c r="C8324" s="32"/>
      <c r="J8324" s="54"/>
      <c r="K8324" s="54"/>
      <c r="L8324" s="54"/>
      <c r="M8324" s="54"/>
    </row>
    <row r="8325" spans="3:13" s="343" customFormat="1" x14ac:dyDescent="0.3">
      <c r="C8325" s="32"/>
      <c r="J8325" s="54"/>
      <c r="K8325" s="54"/>
      <c r="L8325" s="54"/>
      <c r="M8325" s="54"/>
    </row>
    <row r="8326" spans="3:13" s="343" customFormat="1" x14ac:dyDescent="0.3">
      <c r="C8326" s="32"/>
      <c r="J8326" s="54"/>
      <c r="K8326" s="54"/>
      <c r="L8326" s="54"/>
      <c r="M8326" s="54"/>
    </row>
    <row r="8327" spans="3:13" s="343" customFormat="1" x14ac:dyDescent="0.3">
      <c r="C8327" s="32"/>
      <c r="J8327" s="54"/>
      <c r="K8327" s="54"/>
      <c r="L8327" s="54"/>
      <c r="M8327" s="54"/>
    </row>
    <row r="8328" spans="3:13" s="343" customFormat="1" x14ac:dyDescent="0.3">
      <c r="C8328" s="32"/>
      <c r="J8328" s="54"/>
      <c r="K8328" s="54"/>
      <c r="L8328" s="54"/>
      <c r="M8328" s="54"/>
    </row>
    <row r="8329" spans="3:13" s="343" customFormat="1" x14ac:dyDescent="0.3">
      <c r="C8329" s="32"/>
      <c r="J8329" s="54"/>
      <c r="K8329" s="54"/>
      <c r="L8329" s="54"/>
      <c r="M8329" s="54"/>
    </row>
    <row r="8330" spans="3:13" s="343" customFormat="1" x14ac:dyDescent="0.3">
      <c r="C8330" s="32"/>
      <c r="J8330" s="54"/>
      <c r="K8330" s="54"/>
      <c r="L8330" s="54"/>
      <c r="M8330" s="54"/>
    </row>
    <row r="8331" spans="3:13" s="343" customFormat="1" x14ac:dyDescent="0.3">
      <c r="C8331" s="32"/>
      <c r="J8331" s="54"/>
      <c r="K8331" s="54"/>
      <c r="L8331" s="54"/>
      <c r="M8331" s="54"/>
    </row>
    <row r="8332" spans="3:13" s="343" customFormat="1" x14ac:dyDescent="0.3">
      <c r="C8332" s="32"/>
      <c r="J8332" s="54"/>
      <c r="K8332" s="54"/>
      <c r="L8332" s="54"/>
      <c r="M8332" s="54"/>
    </row>
    <row r="8333" spans="3:13" s="343" customFormat="1" x14ac:dyDescent="0.3">
      <c r="C8333" s="32"/>
      <c r="J8333" s="54"/>
      <c r="K8333" s="54"/>
      <c r="L8333" s="54"/>
      <c r="M8333" s="54"/>
    </row>
    <row r="8334" spans="3:13" s="343" customFormat="1" x14ac:dyDescent="0.3">
      <c r="C8334" s="32"/>
      <c r="J8334" s="54"/>
      <c r="K8334" s="54"/>
      <c r="L8334" s="54"/>
      <c r="M8334" s="54"/>
    </row>
    <row r="8335" spans="3:13" s="343" customFormat="1" x14ac:dyDescent="0.3">
      <c r="C8335" s="32"/>
      <c r="J8335" s="54"/>
      <c r="K8335" s="54"/>
      <c r="L8335" s="54"/>
      <c r="M8335" s="54"/>
    </row>
    <row r="8336" spans="3:13" s="343" customFormat="1" x14ac:dyDescent="0.3">
      <c r="C8336" s="32"/>
      <c r="J8336" s="54"/>
      <c r="K8336" s="54"/>
      <c r="L8336" s="54"/>
      <c r="M8336" s="54"/>
    </row>
    <row r="8337" spans="3:13" s="343" customFormat="1" x14ac:dyDescent="0.3">
      <c r="C8337" s="32"/>
      <c r="J8337" s="54"/>
      <c r="K8337" s="54"/>
      <c r="L8337" s="54"/>
      <c r="M8337" s="54"/>
    </row>
    <row r="8338" spans="3:13" s="343" customFormat="1" x14ac:dyDescent="0.3">
      <c r="C8338" s="32"/>
      <c r="J8338" s="54"/>
      <c r="K8338" s="54"/>
      <c r="L8338" s="54"/>
      <c r="M8338" s="54"/>
    </row>
    <row r="8339" spans="3:13" s="343" customFormat="1" x14ac:dyDescent="0.3">
      <c r="C8339" s="32"/>
      <c r="J8339" s="54"/>
      <c r="K8339" s="54"/>
      <c r="L8339" s="54"/>
      <c r="M8339" s="54"/>
    </row>
    <row r="8340" spans="3:13" s="343" customFormat="1" x14ac:dyDescent="0.3">
      <c r="C8340" s="32"/>
      <c r="J8340" s="54"/>
      <c r="K8340" s="54"/>
      <c r="L8340" s="54"/>
      <c r="M8340" s="54"/>
    </row>
    <row r="8341" spans="3:13" s="343" customFormat="1" x14ac:dyDescent="0.3">
      <c r="C8341" s="32"/>
      <c r="J8341" s="54"/>
      <c r="K8341" s="54"/>
      <c r="L8341" s="54"/>
      <c r="M8341" s="54"/>
    </row>
    <row r="8342" spans="3:13" s="343" customFormat="1" x14ac:dyDescent="0.3">
      <c r="C8342" s="32"/>
      <c r="J8342" s="54"/>
      <c r="K8342" s="54"/>
      <c r="L8342" s="54"/>
      <c r="M8342" s="54"/>
    </row>
    <row r="8343" spans="3:13" s="343" customFormat="1" x14ac:dyDescent="0.3">
      <c r="C8343" s="32"/>
      <c r="J8343" s="54"/>
      <c r="K8343" s="54"/>
      <c r="L8343" s="54"/>
      <c r="M8343" s="54"/>
    </row>
    <row r="8344" spans="3:13" s="343" customFormat="1" x14ac:dyDescent="0.3">
      <c r="C8344" s="32"/>
      <c r="J8344" s="54"/>
      <c r="K8344" s="54"/>
      <c r="L8344" s="54"/>
      <c r="M8344" s="54"/>
    </row>
    <row r="8345" spans="3:13" s="343" customFormat="1" x14ac:dyDescent="0.3">
      <c r="C8345" s="32"/>
      <c r="J8345" s="54"/>
      <c r="K8345" s="54"/>
      <c r="L8345" s="54"/>
      <c r="M8345" s="54"/>
    </row>
    <row r="8346" spans="3:13" s="343" customFormat="1" x14ac:dyDescent="0.3">
      <c r="C8346" s="32"/>
      <c r="J8346" s="54"/>
      <c r="K8346" s="54"/>
      <c r="L8346" s="54"/>
      <c r="M8346" s="54"/>
    </row>
    <row r="8347" spans="3:13" s="343" customFormat="1" x14ac:dyDescent="0.3">
      <c r="C8347" s="32"/>
      <c r="J8347" s="54"/>
      <c r="K8347" s="54"/>
      <c r="L8347" s="54"/>
      <c r="M8347" s="54"/>
    </row>
    <row r="8348" spans="3:13" s="343" customFormat="1" x14ac:dyDescent="0.3">
      <c r="C8348" s="32"/>
      <c r="J8348" s="54"/>
      <c r="K8348" s="54"/>
      <c r="L8348" s="54"/>
      <c r="M8348" s="54"/>
    </row>
    <row r="8349" spans="3:13" s="343" customFormat="1" x14ac:dyDescent="0.3">
      <c r="C8349" s="32"/>
      <c r="J8349" s="54"/>
      <c r="K8349" s="54"/>
      <c r="L8349" s="54"/>
      <c r="M8349" s="54"/>
    </row>
    <row r="8350" spans="3:13" s="343" customFormat="1" x14ac:dyDescent="0.3">
      <c r="C8350" s="32"/>
      <c r="J8350" s="54"/>
      <c r="K8350" s="54"/>
      <c r="L8350" s="54"/>
      <c r="M8350" s="54"/>
    </row>
    <row r="8351" spans="3:13" s="343" customFormat="1" x14ac:dyDescent="0.3">
      <c r="C8351" s="32"/>
      <c r="J8351" s="54"/>
      <c r="K8351" s="54"/>
      <c r="L8351" s="54"/>
      <c r="M8351" s="54"/>
    </row>
    <row r="8352" spans="3:13" s="343" customFormat="1" x14ac:dyDescent="0.3">
      <c r="C8352" s="32"/>
      <c r="J8352" s="54"/>
      <c r="K8352" s="54"/>
      <c r="L8352" s="54"/>
      <c r="M8352" s="54"/>
    </row>
    <row r="8353" spans="3:13" s="343" customFormat="1" x14ac:dyDescent="0.3">
      <c r="C8353" s="32"/>
      <c r="J8353" s="54"/>
      <c r="K8353" s="54"/>
      <c r="L8353" s="54"/>
      <c r="M8353" s="54"/>
    </row>
    <row r="8354" spans="3:13" s="343" customFormat="1" x14ac:dyDescent="0.3">
      <c r="C8354" s="32"/>
      <c r="J8354" s="54"/>
      <c r="K8354" s="54"/>
      <c r="L8354" s="54"/>
      <c r="M8354" s="54"/>
    </row>
    <row r="8355" spans="3:13" s="343" customFormat="1" x14ac:dyDescent="0.3">
      <c r="C8355" s="32"/>
      <c r="J8355" s="54"/>
      <c r="K8355" s="54"/>
      <c r="L8355" s="54"/>
      <c r="M8355" s="54"/>
    </row>
    <row r="8356" spans="3:13" s="343" customFormat="1" x14ac:dyDescent="0.3">
      <c r="C8356" s="32"/>
      <c r="J8356" s="54"/>
      <c r="K8356" s="54"/>
      <c r="L8356" s="54"/>
      <c r="M8356" s="54"/>
    </row>
    <row r="8357" spans="3:13" s="343" customFormat="1" x14ac:dyDescent="0.3">
      <c r="C8357" s="32"/>
      <c r="J8357" s="54"/>
      <c r="K8357" s="54"/>
      <c r="L8357" s="54"/>
      <c r="M8357" s="54"/>
    </row>
    <row r="8358" spans="3:13" s="343" customFormat="1" x14ac:dyDescent="0.3">
      <c r="C8358" s="32"/>
      <c r="J8358" s="54"/>
      <c r="K8358" s="54"/>
      <c r="L8358" s="54"/>
      <c r="M8358" s="54"/>
    </row>
    <row r="8359" spans="3:13" s="343" customFormat="1" x14ac:dyDescent="0.3">
      <c r="C8359" s="32"/>
      <c r="J8359" s="54"/>
      <c r="K8359" s="54"/>
      <c r="L8359" s="54"/>
      <c r="M8359" s="54"/>
    </row>
    <row r="8360" spans="3:13" s="343" customFormat="1" x14ac:dyDescent="0.3">
      <c r="C8360" s="32"/>
      <c r="J8360" s="54"/>
      <c r="K8360" s="54"/>
      <c r="L8360" s="54"/>
      <c r="M8360" s="54"/>
    </row>
    <row r="8361" spans="3:13" s="343" customFormat="1" x14ac:dyDescent="0.3">
      <c r="C8361" s="32"/>
      <c r="J8361" s="54"/>
      <c r="K8361" s="54"/>
      <c r="L8361" s="54"/>
      <c r="M8361" s="54"/>
    </row>
    <row r="8362" spans="3:13" s="343" customFormat="1" x14ac:dyDescent="0.3">
      <c r="C8362" s="32"/>
      <c r="J8362" s="54"/>
      <c r="K8362" s="54"/>
      <c r="L8362" s="54"/>
      <c r="M8362" s="54"/>
    </row>
    <row r="8363" spans="3:13" s="343" customFormat="1" x14ac:dyDescent="0.3">
      <c r="C8363" s="32"/>
      <c r="J8363" s="54"/>
      <c r="K8363" s="54"/>
      <c r="L8363" s="54"/>
      <c r="M8363" s="54"/>
    </row>
    <row r="8364" spans="3:13" s="343" customFormat="1" x14ac:dyDescent="0.3">
      <c r="C8364" s="32"/>
      <c r="J8364" s="54"/>
      <c r="K8364" s="54"/>
      <c r="L8364" s="54"/>
      <c r="M8364" s="54"/>
    </row>
    <row r="8365" spans="3:13" s="343" customFormat="1" x14ac:dyDescent="0.3">
      <c r="C8365" s="32"/>
      <c r="J8365" s="54"/>
      <c r="K8365" s="54"/>
      <c r="L8365" s="54"/>
      <c r="M8365" s="54"/>
    </row>
    <row r="8366" spans="3:13" s="343" customFormat="1" x14ac:dyDescent="0.3">
      <c r="C8366" s="32"/>
      <c r="J8366" s="54"/>
      <c r="K8366" s="54"/>
      <c r="L8366" s="54"/>
      <c r="M8366" s="54"/>
    </row>
    <row r="8367" spans="3:13" s="343" customFormat="1" x14ac:dyDescent="0.3">
      <c r="C8367" s="32"/>
      <c r="J8367" s="54"/>
      <c r="K8367" s="54"/>
      <c r="L8367" s="54"/>
      <c r="M8367" s="54"/>
    </row>
    <row r="8368" spans="3:13" s="343" customFormat="1" x14ac:dyDescent="0.3">
      <c r="C8368" s="32"/>
      <c r="J8368" s="54"/>
      <c r="K8368" s="54"/>
      <c r="L8368" s="54"/>
      <c r="M8368" s="54"/>
    </row>
    <row r="8369" spans="3:13" s="343" customFormat="1" x14ac:dyDescent="0.3">
      <c r="C8369" s="32"/>
      <c r="J8369" s="54"/>
      <c r="K8369" s="54"/>
      <c r="L8369" s="54"/>
      <c r="M8369" s="54"/>
    </row>
    <row r="8370" spans="3:13" s="343" customFormat="1" x14ac:dyDescent="0.3">
      <c r="C8370" s="32"/>
      <c r="J8370" s="54"/>
      <c r="K8370" s="54"/>
      <c r="L8370" s="54"/>
      <c r="M8370" s="54"/>
    </row>
    <row r="8371" spans="3:13" s="343" customFormat="1" x14ac:dyDescent="0.3">
      <c r="C8371" s="32"/>
      <c r="J8371" s="54"/>
      <c r="K8371" s="54"/>
      <c r="L8371" s="54"/>
      <c r="M8371" s="54"/>
    </row>
    <row r="8372" spans="3:13" s="343" customFormat="1" x14ac:dyDescent="0.3">
      <c r="C8372" s="32"/>
      <c r="J8372" s="54"/>
      <c r="K8372" s="54"/>
      <c r="L8372" s="54"/>
      <c r="M8372" s="54"/>
    </row>
    <row r="8373" spans="3:13" s="343" customFormat="1" x14ac:dyDescent="0.3">
      <c r="C8373" s="32"/>
      <c r="J8373" s="54"/>
      <c r="K8373" s="54"/>
      <c r="L8373" s="54"/>
      <c r="M8373" s="54"/>
    </row>
    <row r="8374" spans="3:13" s="343" customFormat="1" x14ac:dyDescent="0.3">
      <c r="C8374" s="32"/>
      <c r="J8374" s="54"/>
      <c r="K8374" s="54"/>
      <c r="L8374" s="54"/>
      <c r="M8374" s="54"/>
    </row>
    <row r="8375" spans="3:13" s="343" customFormat="1" x14ac:dyDescent="0.3">
      <c r="C8375" s="32"/>
      <c r="J8375" s="54"/>
      <c r="K8375" s="54"/>
      <c r="L8375" s="54"/>
      <c r="M8375" s="54"/>
    </row>
    <row r="8376" spans="3:13" s="343" customFormat="1" x14ac:dyDescent="0.3">
      <c r="C8376" s="32"/>
      <c r="J8376" s="54"/>
      <c r="K8376" s="54"/>
      <c r="L8376" s="54"/>
      <c r="M8376" s="54"/>
    </row>
    <row r="8377" spans="3:13" s="343" customFormat="1" x14ac:dyDescent="0.3">
      <c r="C8377" s="32"/>
      <c r="J8377" s="54"/>
      <c r="K8377" s="54"/>
      <c r="L8377" s="54"/>
      <c r="M8377" s="54"/>
    </row>
    <row r="8378" spans="3:13" s="343" customFormat="1" x14ac:dyDescent="0.3">
      <c r="C8378" s="32"/>
      <c r="J8378" s="54"/>
      <c r="K8378" s="54"/>
      <c r="L8378" s="54"/>
      <c r="M8378" s="54"/>
    </row>
    <row r="8379" spans="3:13" s="343" customFormat="1" x14ac:dyDescent="0.3">
      <c r="C8379" s="32"/>
      <c r="J8379" s="54"/>
      <c r="K8379" s="54"/>
      <c r="L8379" s="54"/>
      <c r="M8379" s="54"/>
    </row>
    <row r="8380" spans="3:13" s="343" customFormat="1" x14ac:dyDescent="0.3">
      <c r="C8380" s="32"/>
      <c r="J8380" s="54"/>
      <c r="K8380" s="54"/>
      <c r="L8380" s="54"/>
      <c r="M8380" s="54"/>
    </row>
    <row r="8381" spans="3:13" s="343" customFormat="1" x14ac:dyDescent="0.3">
      <c r="C8381" s="32"/>
      <c r="J8381" s="54"/>
      <c r="K8381" s="54"/>
      <c r="L8381" s="54"/>
      <c r="M8381" s="54"/>
    </row>
    <row r="8382" spans="3:13" s="343" customFormat="1" x14ac:dyDescent="0.3">
      <c r="C8382" s="32"/>
      <c r="J8382" s="54"/>
      <c r="K8382" s="54"/>
      <c r="L8382" s="54"/>
      <c r="M8382" s="54"/>
    </row>
    <row r="8383" spans="3:13" s="343" customFormat="1" x14ac:dyDescent="0.3">
      <c r="C8383" s="32"/>
      <c r="J8383" s="54"/>
      <c r="K8383" s="54"/>
      <c r="L8383" s="54"/>
      <c r="M8383" s="54"/>
    </row>
    <row r="8384" spans="3:13" s="343" customFormat="1" x14ac:dyDescent="0.3">
      <c r="C8384" s="32"/>
      <c r="J8384" s="54"/>
      <c r="K8384" s="54"/>
      <c r="L8384" s="54"/>
      <c r="M8384" s="54"/>
    </row>
    <row r="8385" spans="3:13" s="343" customFormat="1" x14ac:dyDescent="0.3">
      <c r="C8385" s="32"/>
      <c r="J8385" s="54"/>
      <c r="K8385" s="54"/>
      <c r="L8385" s="54"/>
      <c r="M8385" s="54"/>
    </row>
    <row r="8386" spans="3:13" s="343" customFormat="1" x14ac:dyDescent="0.3">
      <c r="C8386" s="32"/>
      <c r="J8386" s="54"/>
      <c r="K8386" s="54"/>
      <c r="L8386" s="54"/>
      <c r="M8386" s="54"/>
    </row>
    <row r="8387" spans="3:13" s="343" customFormat="1" x14ac:dyDescent="0.3">
      <c r="C8387" s="32"/>
      <c r="J8387" s="54"/>
      <c r="K8387" s="54"/>
      <c r="L8387" s="54"/>
      <c r="M8387" s="54"/>
    </row>
    <row r="8388" spans="3:13" s="343" customFormat="1" x14ac:dyDescent="0.3">
      <c r="C8388" s="32"/>
      <c r="J8388" s="54"/>
      <c r="K8388" s="54"/>
      <c r="L8388" s="54"/>
      <c r="M8388" s="54"/>
    </row>
    <row r="8389" spans="3:13" s="343" customFormat="1" x14ac:dyDescent="0.3">
      <c r="C8389" s="32"/>
      <c r="J8389" s="54"/>
      <c r="K8389" s="54"/>
      <c r="L8389" s="54"/>
      <c r="M8389" s="54"/>
    </row>
    <row r="8390" spans="3:13" s="343" customFormat="1" x14ac:dyDescent="0.3">
      <c r="C8390" s="32"/>
      <c r="J8390" s="54"/>
      <c r="K8390" s="54"/>
      <c r="L8390" s="54"/>
      <c r="M8390" s="54"/>
    </row>
    <row r="8391" spans="3:13" s="343" customFormat="1" x14ac:dyDescent="0.3">
      <c r="C8391" s="32"/>
      <c r="J8391" s="54"/>
      <c r="K8391" s="54"/>
      <c r="L8391" s="54"/>
      <c r="M8391" s="54"/>
    </row>
    <row r="8392" spans="3:13" s="343" customFormat="1" x14ac:dyDescent="0.3">
      <c r="C8392" s="32"/>
      <c r="J8392" s="54"/>
      <c r="K8392" s="54"/>
      <c r="L8392" s="54"/>
      <c r="M8392" s="54"/>
    </row>
    <row r="8393" spans="3:13" s="343" customFormat="1" x14ac:dyDescent="0.3">
      <c r="C8393" s="32"/>
      <c r="J8393" s="54"/>
      <c r="K8393" s="54"/>
      <c r="L8393" s="54"/>
      <c r="M8393" s="54"/>
    </row>
    <row r="8394" spans="3:13" s="343" customFormat="1" x14ac:dyDescent="0.3">
      <c r="C8394" s="32"/>
      <c r="J8394" s="54"/>
      <c r="K8394" s="54"/>
      <c r="L8394" s="54"/>
      <c r="M8394" s="54"/>
    </row>
    <row r="8395" spans="3:13" s="343" customFormat="1" x14ac:dyDescent="0.3">
      <c r="C8395" s="32"/>
      <c r="J8395" s="54"/>
      <c r="K8395" s="54"/>
      <c r="L8395" s="54"/>
      <c r="M8395" s="54"/>
    </row>
    <row r="8396" spans="3:13" s="343" customFormat="1" x14ac:dyDescent="0.3">
      <c r="C8396" s="32"/>
      <c r="J8396" s="54"/>
      <c r="K8396" s="54"/>
      <c r="L8396" s="54"/>
      <c r="M8396" s="54"/>
    </row>
    <row r="8397" spans="3:13" s="343" customFormat="1" x14ac:dyDescent="0.3">
      <c r="C8397" s="32"/>
      <c r="J8397" s="54"/>
      <c r="K8397" s="54"/>
      <c r="L8397" s="54"/>
      <c r="M8397" s="54"/>
    </row>
    <row r="8398" spans="3:13" s="343" customFormat="1" x14ac:dyDescent="0.3">
      <c r="C8398" s="32"/>
      <c r="J8398" s="54"/>
      <c r="K8398" s="54"/>
      <c r="L8398" s="54"/>
      <c r="M8398" s="54"/>
    </row>
    <row r="8399" spans="3:13" s="343" customFormat="1" x14ac:dyDescent="0.3">
      <c r="C8399" s="32"/>
      <c r="J8399" s="54"/>
      <c r="K8399" s="54"/>
      <c r="L8399" s="54"/>
      <c r="M8399" s="54"/>
    </row>
    <row r="8400" spans="3:13" s="343" customFormat="1" x14ac:dyDescent="0.3">
      <c r="C8400" s="32"/>
      <c r="J8400" s="54"/>
      <c r="K8400" s="54"/>
      <c r="L8400" s="54"/>
      <c r="M8400" s="54"/>
    </row>
    <row r="8401" spans="3:13" s="343" customFormat="1" x14ac:dyDescent="0.3">
      <c r="C8401" s="32"/>
      <c r="J8401" s="54"/>
      <c r="K8401" s="54"/>
      <c r="L8401" s="54"/>
      <c r="M8401" s="54"/>
    </row>
    <row r="8402" spans="3:13" s="343" customFormat="1" x14ac:dyDescent="0.3">
      <c r="C8402" s="32"/>
      <c r="J8402" s="54"/>
      <c r="K8402" s="54"/>
      <c r="L8402" s="54"/>
      <c r="M8402" s="54"/>
    </row>
    <row r="8403" spans="3:13" s="343" customFormat="1" x14ac:dyDescent="0.3">
      <c r="C8403" s="32"/>
      <c r="J8403" s="54"/>
      <c r="K8403" s="54"/>
      <c r="L8403" s="54"/>
      <c r="M8403" s="54"/>
    </row>
    <row r="8404" spans="3:13" s="343" customFormat="1" x14ac:dyDescent="0.3">
      <c r="C8404" s="32"/>
      <c r="J8404" s="54"/>
      <c r="K8404" s="54"/>
      <c r="L8404" s="54"/>
      <c r="M8404" s="54"/>
    </row>
    <row r="8405" spans="3:13" s="343" customFormat="1" x14ac:dyDescent="0.3">
      <c r="C8405" s="32"/>
      <c r="J8405" s="54"/>
      <c r="K8405" s="54"/>
      <c r="L8405" s="54"/>
      <c r="M8405" s="54"/>
    </row>
    <row r="8406" spans="3:13" s="343" customFormat="1" x14ac:dyDescent="0.3">
      <c r="C8406" s="32"/>
      <c r="J8406" s="54"/>
      <c r="K8406" s="54"/>
      <c r="L8406" s="54"/>
      <c r="M8406" s="54"/>
    </row>
    <row r="8407" spans="3:13" s="343" customFormat="1" x14ac:dyDescent="0.3">
      <c r="C8407" s="32"/>
      <c r="J8407" s="54"/>
      <c r="K8407" s="54"/>
      <c r="L8407" s="54"/>
      <c r="M8407" s="54"/>
    </row>
    <row r="8408" spans="3:13" s="343" customFormat="1" x14ac:dyDescent="0.3">
      <c r="C8408" s="32"/>
      <c r="J8408" s="54"/>
      <c r="K8408" s="54"/>
      <c r="L8408" s="54"/>
      <c r="M8408" s="54"/>
    </row>
    <row r="8409" spans="3:13" s="343" customFormat="1" x14ac:dyDescent="0.3">
      <c r="C8409" s="32"/>
      <c r="J8409" s="54"/>
      <c r="K8409" s="54"/>
      <c r="L8409" s="54"/>
      <c r="M8409" s="54"/>
    </row>
    <row r="8410" spans="3:13" s="343" customFormat="1" x14ac:dyDescent="0.3">
      <c r="C8410" s="32"/>
      <c r="J8410" s="54"/>
      <c r="K8410" s="54"/>
      <c r="L8410" s="54"/>
      <c r="M8410" s="54"/>
    </row>
    <row r="8411" spans="3:13" s="343" customFormat="1" x14ac:dyDescent="0.3">
      <c r="C8411" s="32"/>
      <c r="J8411" s="54"/>
      <c r="K8411" s="54"/>
      <c r="L8411" s="54"/>
      <c r="M8411" s="54"/>
    </row>
    <row r="8412" spans="3:13" s="343" customFormat="1" x14ac:dyDescent="0.3">
      <c r="C8412" s="32"/>
      <c r="J8412" s="54"/>
      <c r="K8412" s="54"/>
      <c r="L8412" s="54"/>
      <c r="M8412" s="54"/>
    </row>
    <row r="8413" spans="3:13" s="343" customFormat="1" x14ac:dyDescent="0.3">
      <c r="C8413" s="32"/>
      <c r="J8413" s="54"/>
      <c r="K8413" s="54"/>
      <c r="L8413" s="54"/>
      <c r="M8413" s="54"/>
    </row>
    <row r="8414" spans="3:13" s="343" customFormat="1" x14ac:dyDescent="0.3">
      <c r="C8414" s="32"/>
      <c r="J8414" s="54"/>
      <c r="K8414" s="54"/>
      <c r="L8414" s="54"/>
      <c r="M8414" s="54"/>
    </row>
    <row r="8415" spans="3:13" s="343" customFormat="1" x14ac:dyDescent="0.3">
      <c r="C8415" s="32"/>
      <c r="J8415" s="54"/>
      <c r="K8415" s="54"/>
      <c r="L8415" s="54"/>
      <c r="M8415" s="54"/>
    </row>
    <row r="8416" spans="3:13" s="343" customFormat="1" x14ac:dyDescent="0.3">
      <c r="C8416" s="32"/>
      <c r="J8416" s="54"/>
      <c r="K8416" s="54"/>
      <c r="L8416" s="54"/>
      <c r="M8416" s="54"/>
    </row>
    <row r="8417" spans="3:13" s="343" customFormat="1" x14ac:dyDescent="0.3">
      <c r="C8417" s="32"/>
      <c r="J8417" s="54"/>
      <c r="K8417" s="54"/>
      <c r="L8417" s="54"/>
      <c r="M8417" s="54"/>
    </row>
    <row r="8418" spans="3:13" s="343" customFormat="1" x14ac:dyDescent="0.3">
      <c r="C8418" s="32"/>
      <c r="J8418" s="54"/>
      <c r="K8418" s="54"/>
      <c r="L8418" s="54"/>
      <c r="M8418" s="54"/>
    </row>
    <row r="8419" spans="3:13" s="343" customFormat="1" x14ac:dyDescent="0.3">
      <c r="C8419" s="32"/>
      <c r="J8419" s="54"/>
      <c r="K8419" s="54"/>
      <c r="L8419" s="54"/>
      <c r="M8419" s="54"/>
    </row>
    <row r="8420" spans="3:13" s="343" customFormat="1" x14ac:dyDescent="0.3">
      <c r="C8420" s="32"/>
      <c r="J8420" s="54"/>
      <c r="K8420" s="54"/>
      <c r="L8420" s="54"/>
      <c r="M8420" s="54"/>
    </row>
    <row r="8421" spans="3:13" s="343" customFormat="1" x14ac:dyDescent="0.3">
      <c r="C8421" s="32"/>
      <c r="J8421" s="54"/>
      <c r="K8421" s="54"/>
      <c r="L8421" s="54"/>
      <c r="M8421" s="54"/>
    </row>
    <row r="8422" spans="3:13" s="343" customFormat="1" x14ac:dyDescent="0.3">
      <c r="C8422" s="32"/>
      <c r="J8422" s="54"/>
      <c r="K8422" s="54"/>
      <c r="L8422" s="54"/>
      <c r="M8422" s="54"/>
    </row>
    <row r="8423" spans="3:13" s="343" customFormat="1" x14ac:dyDescent="0.3">
      <c r="C8423" s="32"/>
      <c r="J8423" s="54"/>
      <c r="K8423" s="54"/>
      <c r="L8423" s="54"/>
      <c r="M8423" s="54"/>
    </row>
    <row r="8424" spans="3:13" s="343" customFormat="1" x14ac:dyDescent="0.3">
      <c r="C8424" s="32"/>
      <c r="J8424" s="54"/>
      <c r="K8424" s="54"/>
      <c r="L8424" s="54"/>
      <c r="M8424" s="54"/>
    </row>
    <row r="8425" spans="3:13" s="343" customFormat="1" x14ac:dyDescent="0.3">
      <c r="C8425" s="32"/>
      <c r="J8425" s="54"/>
      <c r="K8425" s="54"/>
      <c r="L8425" s="54"/>
      <c r="M8425" s="54"/>
    </row>
    <row r="8426" spans="3:13" s="343" customFormat="1" x14ac:dyDescent="0.3">
      <c r="C8426" s="32"/>
      <c r="J8426" s="54"/>
      <c r="K8426" s="54"/>
      <c r="L8426" s="54"/>
      <c r="M8426" s="54"/>
    </row>
    <row r="8427" spans="3:13" s="343" customFormat="1" x14ac:dyDescent="0.3">
      <c r="C8427" s="32"/>
      <c r="J8427" s="54"/>
      <c r="K8427" s="54"/>
      <c r="L8427" s="54"/>
      <c r="M8427" s="54"/>
    </row>
    <row r="8428" spans="3:13" s="343" customFormat="1" x14ac:dyDescent="0.3">
      <c r="C8428" s="32"/>
      <c r="J8428" s="54"/>
      <c r="K8428" s="54"/>
      <c r="L8428" s="54"/>
      <c r="M8428" s="54"/>
    </row>
    <row r="8429" spans="3:13" s="343" customFormat="1" x14ac:dyDescent="0.3">
      <c r="C8429" s="32"/>
      <c r="J8429" s="54"/>
      <c r="K8429" s="54"/>
      <c r="L8429" s="54"/>
      <c r="M8429" s="54"/>
    </row>
    <row r="8430" spans="3:13" s="343" customFormat="1" x14ac:dyDescent="0.3">
      <c r="C8430" s="32"/>
      <c r="J8430" s="54"/>
      <c r="K8430" s="54"/>
      <c r="L8430" s="54"/>
      <c r="M8430" s="54"/>
    </row>
    <row r="8431" spans="3:13" s="343" customFormat="1" x14ac:dyDescent="0.3">
      <c r="C8431" s="32"/>
      <c r="J8431" s="54"/>
      <c r="K8431" s="54"/>
      <c r="L8431" s="54"/>
      <c r="M8431" s="54"/>
    </row>
    <row r="8432" spans="3:13" s="343" customFormat="1" x14ac:dyDescent="0.3">
      <c r="C8432" s="32"/>
      <c r="J8432" s="54"/>
      <c r="K8432" s="54"/>
      <c r="L8432" s="54"/>
      <c r="M8432" s="54"/>
    </row>
    <row r="8433" spans="3:13" s="343" customFormat="1" x14ac:dyDescent="0.3">
      <c r="C8433" s="32"/>
      <c r="J8433" s="54"/>
      <c r="K8433" s="54"/>
      <c r="L8433" s="54"/>
      <c r="M8433" s="54"/>
    </row>
    <row r="8434" spans="3:13" s="343" customFormat="1" x14ac:dyDescent="0.3">
      <c r="C8434" s="32"/>
      <c r="J8434" s="54"/>
      <c r="K8434" s="54"/>
      <c r="L8434" s="54"/>
      <c r="M8434" s="54"/>
    </row>
    <row r="8435" spans="3:13" s="343" customFormat="1" x14ac:dyDescent="0.3">
      <c r="C8435" s="32"/>
      <c r="J8435" s="54"/>
      <c r="K8435" s="54"/>
      <c r="L8435" s="54"/>
      <c r="M8435" s="54"/>
    </row>
    <row r="8436" spans="3:13" s="343" customFormat="1" x14ac:dyDescent="0.3">
      <c r="C8436" s="32"/>
      <c r="J8436" s="54"/>
      <c r="K8436" s="54"/>
      <c r="L8436" s="54"/>
      <c r="M8436" s="54"/>
    </row>
    <row r="8437" spans="3:13" s="343" customFormat="1" x14ac:dyDescent="0.3">
      <c r="C8437" s="32"/>
      <c r="J8437" s="54"/>
      <c r="K8437" s="54"/>
      <c r="L8437" s="54"/>
      <c r="M8437" s="54"/>
    </row>
    <row r="8438" spans="3:13" s="343" customFormat="1" x14ac:dyDescent="0.3">
      <c r="C8438" s="32"/>
      <c r="J8438" s="54"/>
      <c r="K8438" s="54"/>
      <c r="L8438" s="54"/>
      <c r="M8438" s="54"/>
    </row>
    <row r="8439" spans="3:13" s="343" customFormat="1" x14ac:dyDescent="0.3">
      <c r="C8439" s="32"/>
      <c r="J8439" s="54"/>
      <c r="K8439" s="54"/>
      <c r="L8439" s="54"/>
      <c r="M8439" s="54"/>
    </row>
    <row r="8440" spans="3:13" s="343" customFormat="1" x14ac:dyDescent="0.3">
      <c r="C8440" s="32"/>
      <c r="J8440" s="54"/>
      <c r="K8440" s="54"/>
      <c r="L8440" s="54"/>
      <c r="M8440" s="54"/>
    </row>
    <row r="8441" spans="3:13" s="343" customFormat="1" x14ac:dyDescent="0.3">
      <c r="C8441" s="32"/>
      <c r="J8441" s="54"/>
      <c r="K8441" s="54"/>
      <c r="L8441" s="54"/>
      <c r="M8441" s="54"/>
    </row>
    <row r="8442" spans="3:13" s="343" customFormat="1" x14ac:dyDescent="0.3">
      <c r="C8442" s="32"/>
      <c r="J8442" s="54"/>
      <c r="K8442" s="54"/>
      <c r="L8442" s="54"/>
      <c r="M8442" s="54"/>
    </row>
    <row r="8443" spans="3:13" s="343" customFormat="1" x14ac:dyDescent="0.3">
      <c r="C8443" s="32"/>
      <c r="J8443" s="54"/>
      <c r="K8443" s="54"/>
      <c r="L8443" s="54"/>
      <c r="M8443" s="54"/>
    </row>
    <row r="8444" spans="3:13" s="343" customFormat="1" x14ac:dyDescent="0.3">
      <c r="C8444" s="32"/>
      <c r="J8444" s="54"/>
      <c r="K8444" s="54"/>
      <c r="L8444" s="54"/>
      <c r="M8444" s="54"/>
    </row>
    <row r="8445" spans="3:13" s="343" customFormat="1" x14ac:dyDescent="0.3">
      <c r="C8445" s="32"/>
      <c r="J8445" s="54"/>
      <c r="K8445" s="54"/>
      <c r="L8445" s="54"/>
      <c r="M8445" s="54"/>
    </row>
    <row r="8446" spans="3:13" s="343" customFormat="1" x14ac:dyDescent="0.3">
      <c r="C8446" s="32"/>
      <c r="J8446" s="54"/>
      <c r="K8446" s="54"/>
      <c r="L8446" s="54"/>
      <c r="M8446" s="54"/>
    </row>
    <row r="8447" spans="3:13" s="343" customFormat="1" x14ac:dyDescent="0.3">
      <c r="C8447" s="32"/>
      <c r="J8447" s="54"/>
      <c r="K8447" s="54"/>
      <c r="L8447" s="54"/>
      <c r="M8447" s="54"/>
    </row>
    <row r="8448" spans="3:13" s="343" customFormat="1" x14ac:dyDescent="0.3">
      <c r="C8448" s="32"/>
      <c r="J8448" s="54"/>
      <c r="K8448" s="54"/>
      <c r="L8448" s="54"/>
      <c r="M8448" s="54"/>
    </row>
    <row r="8449" spans="3:13" s="343" customFormat="1" x14ac:dyDescent="0.3">
      <c r="C8449" s="32"/>
      <c r="J8449" s="54"/>
      <c r="K8449" s="54"/>
      <c r="L8449" s="54"/>
      <c r="M8449" s="54"/>
    </row>
    <row r="8450" spans="3:13" s="343" customFormat="1" x14ac:dyDescent="0.3">
      <c r="C8450" s="32"/>
      <c r="J8450" s="54"/>
      <c r="K8450" s="54"/>
      <c r="L8450" s="54"/>
      <c r="M8450" s="54"/>
    </row>
    <row r="8451" spans="3:13" s="343" customFormat="1" x14ac:dyDescent="0.3">
      <c r="C8451" s="32"/>
      <c r="J8451" s="54"/>
      <c r="K8451" s="54"/>
      <c r="L8451" s="54"/>
      <c r="M8451" s="54"/>
    </row>
    <row r="8452" spans="3:13" s="343" customFormat="1" x14ac:dyDescent="0.3">
      <c r="C8452" s="32"/>
      <c r="J8452" s="54"/>
      <c r="K8452" s="54"/>
      <c r="L8452" s="54"/>
      <c r="M8452" s="54"/>
    </row>
    <row r="8453" spans="3:13" s="343" customFormat="1" x14ac:dyDescent="0.3">
      <c r="C8453" s="32"/>
      <c r="J8453" s="54"/>
      <c r="K8453" s="54"/>
      <c r="L8453" s="54"/>
      <c r="M8453" s="54"/>
    </row>
    <row r="8454" spans="3:13" s="343" customFormat="1" x14ac:dyDescent="0.3">
      <c r="C8454" s="32"/>
      <c r="J8454" s="54"/>
      <c r="K8454" s="54"/>
      <c r="L8454" s="54"/>
      <c r="M8454" s="54"/>
    </row>
    <row r="8455" spans="3:13" s="343" customFormat="1" x14ac:dyDescent="0.3">
      <c r="C8455" s="32"/>
      <c r="J8455" s="54"/>
      <c r="K8455" s="54"/>
      <c r="L8455" s="54"/>
      <c r="M8455" s="54"/>
    </row>
    <row r="8456" spans="3:13" s="343" customFormat="1" x14ac:dyDescent="0.3">
      <c r="C8456" s="32"/>
      <c r="J8456" s="54"/>
      <c r="K8456" s="54"/>
      <c r="L8456" s="54"/>
      <c r="M8456" s="54"/>
    </row>
    <row r="8457" spans="3:13" s="343" customFormat="1" x14ac:dyDescent="0.3">
      <c r="C8457" s="32"/>
      <c r="J8457" s="54"/>
      <c r="K8457" s="54"/>
      <c r="L8457" s="54"/>
      <c r="M8457" s="54"/>
    </row>
    <row r="8458" spans="3:13" s="343" customFormat="1" x14ac:dyDescent="0.3">
      <c r="C8458" s="32"/>
      <c r="J8458" s="54"/>
      <c r="K8458" s="54"/>
      <c r="L8458" s="54"/>
      <c r="M8458" s="54"/>
    </row>
    <row r="8459" spans="3:13" s="343" customFormat="1" x14ac:dyDescent="0.3">
      <c r="C8459" s="32"/>
      <c r="J8459" s="54"/>
      <c r="K8459" s="54"/>
      <c r="L8459" s="54"/>
      <c r="M8459" s="54"/>
    </row>
    <row r="8460" spans="3:13" s="343" customFormat="1" x14ac:dyDescent="0.3">
      <c r="C8460" s="32"/>
      <c r="J8460" s="54"/>
      <c r="K8460" s="54"/>
      <c r="L8460" s="54"/>
      <c r="M8460" s="54"/>
    </row>
    <row r="8461" spans="3:13" s="343" customFormat="1" x14ac:dyDescent="0.3">
      <c r="C8461" s="32"/>
      <c r="J8461" s="54"/>
      <c r="K8461" s="54"/>
      <c r="L8461" s="54"/>
      <c r="M8461" s="54"/>
    </row>
    <row r="8462" spans="3:13" s="343" customFormat="1" x14ac:dyDescent="0.3">
      <c r="C8462" s="32"/>
      <c r="J8462" s="54"/>
      <c r="K8462" s="54"/>
      <c r="L8462" s="54"/>
      <c r="M8462" s="54"/>
    </row>
    <row r="8463" spans="3:13" s="343" customFormat="1" x14ac:dyDescent="0.3">
      <c r="C8463" s="32"/>
      <c r="J8463" s="54"/>
      <c r="K8463" s="54"/>
      <c r="L8463" s="54"/>
      <c r="M8463" s="54"/>
    </row>
    <row r="8464" spans="3:13" s="343" customFormat="1" x14ac:dyDescent="0.3">
      <c r="C8464" s="32"/>
      <c r="J8464" s="54"/>
      <c r="K8464" s="54"/>
      <c r="L8464" s="54"/>
      <c r="M8464" s="54"/>
    </row>
    <row r="8465" spans="3:13" s="343" customFormat="1" x14ac:dyDescent="0.3">
      <c r="C8465" s="32"/>
      <c r="J8465" s="54"/>
      <c r="K8465" s="54"/>
      <c r="L8465" s="54"/>
      <c r="M8465" s="54"/>
    </row>
    <row r="8466" spans="3:13" s="343" customFormat="1" x14ac:dyDescent="0.3">
      <c r="C8466" s="32"/>
      <c r="J8466" s="54"/>
      <c r="K8466" s="54"/>
      <c r="L8466" s="54"/>
      <c r="M8466" s="54"/>
    </row>
    <row r="8467" spans="3:13" s="343" customFormat="1" x14ac:dyDescent="0.3">
      <c r="C8467" s="32"/>
      <c r="J8467" s="54"/>
      <c r="K8467" s="54"/>
      <c r="L8467" s="54"/>
      <c r="M8467" s="54"/>
    </row>
    <row r="8468" spans="3:13" s="343" customFormat="1" x14ac:dyDescent="0.3">
      <c r="C8468" s="32"/>
      <c r="J8468" s="54"/>
      <c r="K8468" s="54"/>
      <c r="L8468" s="54"/>
      <c r="M8468" s="54"/>
    </row>
    <row r="8469" spans="3:13" s="343" customFormat="1" x14ac:dyDescent="0.3">
      <c r="C8469" s="32"/>
      <c r="J8469" s="54"/>
      <c r="K8469" s="54"/>
      <c r="L8469" s="54"/>
      <c r="M8469" s="54"/>
    </row>
    <row r="8470" spans="3:13" s="343" customFormat="1" x14ac:dyDescent="0.3">
      <c r="C8470" s="32"/>
      <c r="J8470" s="54"/>
      <c r="K8470" s="54"/>
      <c r="L8470" s="54"/>
      <c r="M8470" s="54"/>
    </row>
    <row r="8471" spans="3:13" s="343" customFormat="1" x14ac:dyDescent="0.3">
      <c r="C8471" s="32"/>
      <c r="J8471" s="54"/>
      <c r="K8471" s="54"/>
      <c r="L8471" s="54"/>
      <c r="M8471" s="54"/>
    </row>
    <row r="8472" spans="3:13" s="343" customFormat="1" x14ac:dyDescent="0.3">
      <c r="C8472" s="32"/>
      <c r="J8472" s="54"/>
      <c r="K8472" s="54"/>
      <c r="L8472" s="54"/>
      <c r="M8472" s="54"/>
    </row>
    <row r="8473" spans="3:13" s="343" customFormat="1" x14ac:dyDescent="0.3">
      <c r="C8473" s="32"/>
      <c r="J8473" s="54"/>
      <c r="K8473" s="54"/>
      <c r="L8473" s="54"/>
      <c r="M8473" s="54"/>
    </row>
    <row r="8474" spans="3:13" s="343" customFormat="1" x14ac:dyDescent="0.3">
      <c r="C8474" s="32"/>
      <c r="J8474" s="54"/>
      <c r="K8474" s="54"/>
      <c r="L8474" s="54"/>
      <c r="M8474" s="54"/>
    </row>
    <row r="8475" spans="3:13" s="343" customFormat="1" x14ac:dyDescent="0.3">
      <c r="C8475" s="32"/>
      <c r="J8475" s="54"/>
      <c r="K8475" s="54"/>
      <c r="L8475" s="54"/>
      <c r="M8475" s="54"/>
    </row>
    <row r="8476" spans="3:13" s="343" customFormat="1" x14ac:dyDescent="0.3">
      <c r="C8476" s="32"/>
      <c r="J8476" s="54"/>
      <c r="K8476" s="54"/>
      <c r="L8476" s="54"/>
      <c r="M8476" s="54"/>
    </row>
    <row r="8477" spans="3:13" s="343" customFormat="1" x14ac:dyDescent="0.3">
      <c r="C8477" s="32"/>
      <c r="J8477" s="54"/>
      <c r="K8477" s="54"/>
      <c r="L8477" s="54"/>
      <c r="M8477" s="54"/>
    </row>
    <row r="8478" spans="3:13" s="343" customFormat="1" x14ac:dyDescent="0.3">
      <c r="C8478" s="32"/>
      <c r="J8478" s="54"/>
      <c r="K8478" s="54"/>
      <c r="L8478" s="54"/>
      <c r="M8478" s="54"/>
    </row>
    <row r="8479" spans="3:13" s="343" customFormat="1" x14ac:dyDescent="0.3">
      <c r="C8479" s="32"/>
      <c r="J8479" s="54"/>
      <c r="K8479" s="54"/>
      <c r="L8479" s="54"/>
      <c r="M8479" s="54"/>
    </row>
    <row r="8480" spans="3:13" s="343" customFormat="1" x14ac:dyDescent="0.3">
      <c r="C8480" s="32"/>
      <c r="J8480" s="54"/>
      <c r="K8480" s="54"/>
      <c r="L8480" s="54"/>
      <c r="M8480" s="54"/>
    </row>
    <row r="8481" spans="3:13" s="343" customFormat="1" x14ac:dyDescent="0.3">
      <c r="C8481" s="32"/>
      <c r="J8481" s="54"/>
      <c r="K8481" s="54"/>
      <c r="L8481" s="54"/>
      <c r="M8481" s="54"/>
    </row>
    <row r="8482" spans="3:13" s="343" customFormat="1" x14ac:dyDescent="0.3">
      <c r="C8482" s="32"/>
      <c r="J8482" s="54"/>
      <c r="K8482" s="54"/>
      <c r="L8482" s="54"/>
      <c r="M8482" s="54"/>
    </row>
    <row r="8483" spans="3:13" s="343" customFormat="1" x14ac:dyDescent="0.3">
      <c r="C8483" s="32"/>
      <c r="J8483" s="54"/>
      <c r="K8483" s="54"/>
      <c r="L8483" s="54"/>
      <c r="M8483" s="54"/>
    </row>
    <row r="8484" spans="3:13" s="343" customFormat="1" x14ac:dyDescent="0.3">
      <c r="C8484" s="32"/>
      <c r="J8484" s="54"/>
      <c r="K8484" s="54"/>
      <c r="L8484" s="54"/>
      <c r="M8484" s="54"/>
    </row>
    <row r="8485" spans="3:13" s="343" customFormat="1" x14ac:dyDescent="0.3">
      <c r="C8485" s="32"/>
      <c r="J8485" s="54"/>
      <c r="K8485" s="54"/>
      <c r="L8485" s="54"/>
      <c r="M8485" s="54"/>
    </row>
    <row r="8486" spans="3:13" s="343" customFormat="1" x14ac:dyDescent="0.3">
      <c r="C8486" s="32"/>
      <c r="J8486" s="54"/>
      <c r="K8486" s="54"/>
      <c r="L8486" s="54"/>
      <c r="M8486" s="54"/>
    </row>
    <row r="8487" spans="3:13" s="343" customFormat="1" x14ac:dyDescent="0.3">
      <c r="C8487" s="32"/>
      <c r="J8487" s="54"/>
      <c r="K8487" s="54"/>
      <c r="L8487" s="54"/>
      <c r="M8487" s="54"/>
    </row>
    <row r="8488" spans="3:13" s="343" customFormat="1" x14ac:dyDescent="0.3">
      <c r="C8488" s="32"/>
      <c r="J8488" s="54"/>
      <c r="K8488" s="54"/>
      <c r="L8488" s="54"/>
      <c r="M8488" s="54"/>
    </row>
    <row r="8489" spans="3:13" s="343" customFormat="1" x14ac:dyDescent="0.3">
      <c r="C8489" s="32"/>
      <c r="J8489" s="54"/>
      <c r="K8489" s="54"/>
      <c r="L8489" s="54"/>
      <c r="M8489" s="54"/>
    </row>
    <row r="8490" spans="3:13" s="343" customFormat="1" x14ac:dyDescent="0.3">
      <c r="C8490" s="32"/>
      <c r="J8490" s="54"/>
      <c r="K8490" s="54"/>
      <c r="L8490" s="54"/>
      <c r="M8490" s="54"/>
    </row>
    <row r="8491" spans="3:13" s="343" customFormat="1" x14ac:dyDescent="0.3">
      <c r="C8491" s="32"/>
      <c r="J8491" s="54"/>
      <c r="K8491" s="54"/>
      <c r="L8491" s="54"/>
      <c r="M8491" s="54"/>
    </row>
    <row r="8492" spans="3:13" s="343" customFormat="1" x14ac:dyDescent="0.3">
      <c r="C8492" s="32"/>
      <c r="J8492" s="54"/>
      <c r="K8492" s="54"/>
      <c r="L8492" s="54"/>
      <c r="M8492" s="54"/>
    </row>
    <row r="8493" spans="3:13" s="343" customFormat="1" x14ac:dyDescent="0.3">
      <c r="C8493" s="32"/>
      <c r="J8493" s="54"/>
      <c r="K8493" s="54"/>
      <c r="L8493" s="54"/>
      <c r="M8493" s="54"/>
    </row>
    <row r="8494" spans="3:13" s="343" customFormat="1" x14ac:dyDescent="0.3">
      <c r="C8494" s="32"/>
      <c r="J8494" s="54"/>
      <c r="K8494" s="54"/>
      <c r="L8494" s="54"/>
      <c r="M8494" s="54"/>
    </row>
    <row r="8495" spans="3:13" s="343" customFormat="1" x14ac:dyDescent="0.3">
      <c r="C8495" s="32"/>
      <c r="J8495" s="54"/>
      <c r="K8495" s="54"/>
      <c r="L8495" s="54"/>
      <c r="M8495" s="54"/>
    </row>
    <row r="8496" spans="3:13" s="343" customFormat="1" x14ac:dyDescent="0.3">
      <c r="C8496" s="32"/>
      <c r="J8496" s="54"/>
      <c r="K8496" s="54"/>
      <c r="L8496" s="54"/>
      <c r="M8496" s="54"/>
    </row>
    <row r="8497" spans="3:13" s="343" customFormat="1" x14ac:dyDescent="0.3">
      <c r="C8497" s="32"/>
      <c r="J8497" s="54"/>
      <c r="K8497" s="54"/>
      <c r="L8497" s="54"/>
      <c r="M8497" s="54"/>
    </row>
    <row r="8498" spans="3:13" s="343" customFormat="1" x14ac:dyDescent="0.3">
      <c r="C8498" s="32"/>
      <c r="J8498" s="54"/>
      <c r="K8498" s="54"/>
      <c r="L8498" s="54"/>
      <c r="M8498" s="54"/>
    </row>
    <row r="8499" spans="3:13" s="343" customFormat="1" x14ac:dyDescent="0.3">
      <c r="C8499" s="32"/>
      <c r="J8499" s="54"/>
      <c r="K8499" s="54"/>
      <c r="L8499" s="54"/>
      <c r="M8499" s="54"/>
    </row>
    <row r="8500" spans="3:13" s="343" customFormat="1" x14ac:dyDescent="0.3">
      <c r="C8500" s="32"/>
      <c r="J8500" s="54"/>
      <c r="K8500" s="54"/>
      <c r="L8500" s="54"/>
      <c r="M8500" s="54"/>
    </row>
    <row r="8501" spans="3:13" s="343" customFormat="1" x14ac:dyDescent="0.3">
      <c r="C8501" s="32"/>
      <c r="J8501" s="54"/>
      <c r="K8501" s="54"/>
      <c r="L8501" s="54"/>
      <c r="M8501" s="54"/>
    </row>
    <row r="8502" spans="3:13" s="343" customFormat="1" x14ac:dyDescent="0.3">
      <c r="C8502" s="32"/>
      <c r="J8502" s="54"/>
      <c r="K8502" s="54"/>
      <c r="L8502" s="54"/>
      <c r="M8502" s="54"/>
    </row>
    <row r="8503" spans="3:13" s="343" customFormat="1" x14ac:dyDescent="0.3">
      <c r="C8503" s="32"/>
      <c r="J8503" s="54"/>
      <c r="K8503" s="54"/>
      <c r="L8503" s="54"/>
      <c r="M8503" s="54"/>
    </row>
    <row r="8504" spans="3:13" s="343" customFormat="1" x14ac:dyDescent="0.3">
      <c r="C8504" s="32"/>
      <c r="J8504" s="54"/>
      <c r="K8504" s="54"/>
      <c r="L8504" s="54"/>
      <c r="M8504" s="54"/>
    </row>
    <row r="8505" spans="3:13" s="343" customFormat="1" x14ac:dyDescent="0.3">
      <c r="C8505" s="32"/>
      <c r="J8505" s="54"/>
      <c r="K8505" s="54"/>
      <c r="L8505" s="54"/>
      <c r="M8505" s="54"/>
    </row>
    <row r="8506" spans="3:13" s="343" customFormat="1" x14ac:dyDescent="0.3">
      <c r="C8506" s="32"/>
      <c r="J8506" s="54"/>
      <c r="K8506" s="54"/>
      <c r="L8506" s="54"/>
      <c r="M8506" s="54"/>
    </row>
    <row r="8507" spans="3:13" s="343" customFormat="1" x14ac:dyDescent="0.3">
      <c r="C8507" s="32"/>
      <c r="J8507" s="54"/>
      <c r="K8507" s="54"/>
      <c r="L8507" s="54"/>
      <c r="M8507" s="54"/>
    </row>
    <row r="8508" spans="3:13" s="343" customFormat="1" x14ac:dyDescent="0.3">
      <c r="C8508" s="32"/>
      <c r="J8508" s="54"/>
      <c r="K8508" s="54"/>
      <c r="L8508" s="54"/>
      <c r="M8508" s="54"/>
    </row>
    <row r="8509" spans="3:13" s="343" customFormat="1" x14ac:dyDescent="0.3">
      <c r="C8509" s="32"/>
      <c r="J8509" s="54"/>
      <c r="K8509" s="54"/>
      <c r="L8509" s="54"/>
      <c r="M8509" s="54"/>
    </row>
    <row r="8510" spans="3:13" s="343" customFormat="1" x14ac:dyDescent="0.3">
      <c r="C8510" s="32"/>
      <c r="J8510" s="54"/>
      <c r="K8510" s="54"/>
      <c r="L8510" s="54"/>
      <c r="M8510" s="54"/>
    </row>
    <row r="8511" spans="3:13" s="343" customFormat="1" x14ac:dyDescent="0.3">
      <c r="C8511" s="32"/>
      <c r="J8511" s="54"/>
      <c r="K8511" s="54"/>
      <c r="L8511" s="54"/>
      <c r="M8511" s="54"/>
    </row>
    <row r="8512" spans="3:13" s="343" customFormat="1" x14ac:dyDescent="0.3">
      <c r="C8512" s="32"/>
      <c r="J8512" s="54"/>
      <c r="K8512" s="54"/>
      <c r="L8512" s="54"/>
      <c r="M8512" s="54"/>
    </row>
    <row r="8513" spans="3:13" s="343" customFormat="1" x14ac:dyDescent="0.3">
      <c r="C8513" s="32"/>
      <c r="J8513" s="54"/>
      <c r="K8513" s="54"/>
      <c r="L8513" s="54"/>
      <c r="M8513" s="54"/>
    </row>
    <row r="8514" spans="3:13" s="343" customFormat="1" x14ac:dyDescent="0.3">
      <c r="C8514" s="32"/>
      <c r="J8514" s="54"/>
      <c r="K8514" s="54"/>
      <c r="L8514" s="54"/>
      <c r="M8514" s="54"/>
    </row>
    <row r="8515" spans="3:13" s="343" customFormat="1" x14ac:dyDescent="0.3">
      <c r="C8515" s="32"/>
      <c r="J8515" s="54"/>
      <c r="K8515" s="54"/>
      <c r="L8515" s="54"/>
      <c r="M8515" s="54"/>
    </row>
    <row r="8516" spans="3:13" s="343" customFormat="1" x14ac:dyDescent="0.3">
      <c r="C8516" s="32"/>
      <c r="J8516" s="54"/>
      <c r="K8516" s="54"/>
      <c r="L8516" s="54"/>
      <c r="M8516" s="54"/>
    </row>
    <row r="8517" spans="3:13" s="343" customFormat="1" x14ac:dyDescent="0.3">
      <c r="C8517" s="32"/>
      <c r="J8517" s="54"/>
      <c r="K8517" s="54"/>
      <c r="L8517" s="54"/>
      <c r="M8517" s="54"/>
    </row>
    <row r="8518" spans="3:13" s="343" customFormat="1" x14ac:dyDescent="0.3">
      <c r="C8518" s="32"/>
      <c r="J8518" s="54"/>
      <c r="K8518" s="54"/>
      <c r="L8518" s="54"/>
      <c r="M8518" s="54"/>
    </row>
    <row r="8519" spans="3:13" s="343" customFormat="1" x14ac:dyDescent="0.3">
      <c r="C8519" s="32"/>
      <c r="J8519" s="54"/>
      <c r="K8519" s="54"/>
      <c r="L8519" s="54"/>
      <c r="M8519" s="54"/>
    </row>
    <row r="8520" spans="3:13" s="343" customFormat="1" x14ac:dyDescent="0.3">
      <c r="C8520" s="32"/>
      <c r="J8520" s="54"/>
      <c r="K8520" s="54"/>
      <c r="L8520" s="54"/>
      <c r="M8520" s="54"/>
    </row>
    <row r="8521" spans="3:13" s="343" customFormat="1" x14ac:dyDescent="0.3">
      <c r="C8521" s="32"/>
      <c r="J8521" s="54"/>
      <c r="K8521" s="54"/>
      <c r="L8521" s="54"/>
      <c r="M8521" s="54"/>
    </row>
    <row r="8522" spans="3:13" s="343" customFormat="1" x14ac:dyDescent="0.3">
      <c r="C8522" s="32"/>
      <c r="J8522" s="54"/>
      <c r="K8522" s="54"/>
      <c r="L8522" s="54"/>
      <c r="M8522" s="54"/>
    </row>
    <row r="8523" spans="3:13" s="343" customFormat="1" x14ac:dyDescent="0.3">
      <c r="C8523" s="32"/>
      <c r="J8523" s="54"/>
      <c r="K8523" s="54"/>
      <c r="L8523" s="54"/>
      <c r="M8523" s="54"/>
    </row>
    <row r="8524" spans="3:13" s="343" customFormat="1" x14ac:dyDescent="0.3">
      <c r="C8524" s="32"/>
      <c r="J8524" s="54"/>
      <c r="K8524" s="54"/>
      <c r="L8524" s="54"/>
      <c r="M8524" s="54"/>
    </row>
    <row r="8525" spans="3:13" s="343" customFormat="1" x14ac:dyDescent="0.3">
      <c r="C8525" s="32"/>
      <c r="J8525" s="54"/>
      <c r="K8525" s="54"/>
      <c r="L8525" s="54"/>
      <c r="M8525" s="54"/>
    </row>
    <row r="8526" spans="3:13" s="343" customFormat="1" x14ac:dyDescent="0.3">
      <c r="C8526" s="32"/>
      <c r="J8526" s="54"/>
      <c r="K8526" s="54"/>
      <c r="L8526" s="54"/>
      <c r="M8526" s="54"/>
    </row>
    <row r="8527" spans="3:13" s="343" customFormat="1" x14ac:dyDescent="0.3">
      <c r="C8527" s="32"/>
      <c r="J8527" s="54"/>
      <c r="K8527" s="54"/>
      <c r="L8527" s="54"/>
      <c r="M8527" s="54"/>
    </row>
    <row r="8528" spans="3:13" s="343" customFormat="1" x14ac:dyDescent="0.3">
      <c r="C8528" s="32"/>
      <c r="J8528" s="54"/>
      <c r="K8528" s="54"/>
      <c r="L8528" s="54"/>
      <c r="M8528" s="54"/>
    </row>
    <row r="8529" spans="3:13" s="343" customFormat="1" x14ac:dyDescent="0.3">
      <c r="C8529" s="32"/>
      <c r="J8529" s="54"/>
      <c r="K8529" s="54"/>
      <c r="L8529" s="54"/>
      <c r="M8529" s="54"/>
    </row>
    <row r="8530" spans="3:13" s="343" customFormat="1" x14ac:dyDescent="0.3">
      <c r="C8530" s="32"/>
      <c r="J8530" s="54"/>
      <c r="K8530" s="54"/>
      <c r="L8530" s="54"/>
      <c r="M8530" s="54"/>
    </row>
    <row r="8531" spans="3:13" s="343" customFormat="1" x14ac:dyDescent="0.3">
      <c r="C8531" s="32"/>
      <c r="J8531" s="54"/>
      <c r="K8531" s="54"/>
      <c r="L8531" s="54"/>
      <c r="M8531" s="54"/>
    </row>
    <row r="8532" spans="3:13" s="343" customFormat="1" x14ac:dyDescent="0.3">
      <c r="C8532" s="32"/>
      <c r="J8532" s="54"/>
      <c r="K8532" s="54"/>
      <c r="L8532" s="54"/>
      <c r="M8532" s="54"/>
    </row>
    <row r="8533" spans="3:13" s="343" customFormat="1" x14ac:dyDescent="0.3">
      <c r="C8533" s="32"/>
      <c r="J8533" s="54"/>
      <c r="K8533" s="54"/>
      <c r="L8533" s="54"/>
      <c r="M8533" s="54"/>
    </row>
    <row r="8534" spans="3:13" s="343" customFormat="1" x14ac:dyDescent="0.3">
      <c r="C8534" s="32"/>
      <c r="J8534" s="54"/>
      <c r="K8534" s="54"/>
      <c r="L8534" s="54"/>
      <c r="M8534" s="54"/>
    </row>
    <row r="8535" spans="3:13" s="343" customFormat="1" x14ac:dyDescent="0.3">
      <c r="C8535" s="32"/>
      <c r="J8535" s="54"/>
      <c r="K8535" s="54"/>
      <c r="L8535" s="54"/>
      <c r="M8535" s="54"/>
    </row>
    <row r="8536" spans="3:13" s="343" customFormat="1" x14ac:dyDescent="0.3">
      <c r="C8536" s="32"/>
      <c r="J8536" s="54"/>
      <c r="K8536" s="54"/>
      <c r="L8536" s="54"/>
      <c r="M8536" s="54"/>
    </row>
    <row r="8537" spans="3:13" s="343" customFormat="1" x14ac:dyDescent="0.3">
      <c r="C8537" s="32"/>
      <c r="J8537" s="54"/>
      <c r="K8537" s="54"/>
      <c r="L8537" s="54"/>
      <c r="M8537" s="54"/>
    </row>
    <row r="8538" spans="3:13" s="343" customFormat="1" x14ac:dyDescent="0.3">
      <c r="C8538" s="32"/>
      <c r="J8538" s="54"/>
      <c r="K8538" s="54"/>
      <c r="L8538" s="54"/>
      <c r="M8538" s="54"/>
    </row>
    <row r="8539" spans="3:13" s="343" customFormat="1" x14ac:dyDescent="0.3">
      <c r="C8539" s="32"/>
      <c r="J8539" s="54"/>
      <c r="K8539" s="54"/>
      <c r="L8539" s="54"/>
      <c r="M8539" s="54"/>
    </row>
    <row r="8540" spans="3:13" s="343" customFormat="1" x14ac:dyDescent="0.3">
      <c r="C8540" s="32"/>
      <c r="J8540" s="54"/>
      <c r="K8540" s="54"/>
      <c r="L8540" s="54"/>
      <c r="M8540" s="54"/>
    </row>
    <row r="8541" spans="3:13" s="343" customFormat="1" x14ac:dyDescent="0.3">
      <c r="C8541" s="32"/>
      <c r="J8541" s="54"/>
      <c r="K8541" s="54"/>
      <c r="L8541" s="54"/>
      <c r="M8541" s="54"/>
    </row>
    <row r="8542" spans="3:13" s="343" customFormat="1" x14ac:dyDescent="0.3">
      <c r="C8542" s="32"/>
      <c r="J8542" s="54"/>
      <c r="K8542" s="54"/>
      <c r="L8542" s="54"/>
      <c r="M8542" s="54"/>
    </row>
    <row r="8543" spans="3:13" s="343" customFormat="1" x14ac:dyDescent="0.3">
      <c r="C8543" s="32"/>
      <c r="J8543" s="54"/>
      <c r="K8543" s="54"/>
      <c r="L8543" s="54"/>
      <c r="M8543" s="54"/>
    </row>
    <row r="8544" spans="3:13" s="343" customFormat="1" x14ac:dyDescent="0.3">
      <c r="C8544" s="32"/>
      <c r="J8544" s="54"/>
      <c r="K8544" s="54"/>
      <c r="L8544" s="54"/>
      <c r="M8544" s="54"/>
    </row>
    <row r="8545" spans="3:13" s="343" customFormat="1" x14ac:dyDescent="0.3">
      <c r="C8545" s="32"/>
      <c r="J8545" s="54"/>
      <c r="K8545" s="54"/>
      <c r="L8545" s="54"/>
      <c r="M8545" s="54"/>
    </row>
    <row r="8546" spans="3:13" s="343" customFormat="1" x14ac:dyDescent="0.3">
      <c r="C8546" s="32"/>
      <c r="J8546" s="54"/>
      <c r="K8546" s="54"/>
      <c r="L8546" s="54"/>
      <c r="M8546" s="54"/>
    </row>
    <row r="8547" spans="3:13" s="343" customFormat="1" x14ac:dyDescent="0.3">
      <c r="C8547" s="32"/>
      <c r="J8547" s="54"/>
      <c r="K8547" s="54"/>
      <c r="L8547" s="54"/>
      <c r="M8547" s="54"/>
    </row>
    <row r="8548" spans="3:13" s="343" customFormat="1" x14ac:dyDescent="0.3">
      <c r="C8548" s="32"/>
      <c r="J8548" s="54"/>
      <c r="K8548" s="54"/>
      <c r="L8548" s="54"/>
      <c r="M8548" s="54"/>
    </row>
    <row r="8549" spans="3:13" s="343" customFormat="1" x14ac:dyDescent="0.3">
      <c r="C8549" s="32"/>
      <c r="J8549" s="54"/>
      <c r="K8549" s="54"/>
      <c r="L8549" s="54"/>
      <c r="M8549" s="54"/>
    </row>
    <row r="8550" spans="3:13" s="343" customFormat="1" x14ac:dyDescent="0.3">
      <c r="C8550" s="32"/>
      <c r="J8550" s="54"/>
      <c r="K8550" s="54"/>
      <c r="L8550" s="54"/>
      <c r="M8550" s="54"/>
    </row>
    <row r="8551" spans="3:13" s="343" customFormat="1" x14ac:dyDescent="0.3">
      <c r="C8551" s="32"/>
      <c r="J8551" s="54"/>
      <c r="K8551" s="54"/>
      <c r="L8551" s="54"/>
      <c r="M8551" s="54"/>
    </row>
    <row r="8552" spans="3:13" s="343" customFormat="1" x14ac:dyDescent="0.3">
      <c r="C8552" s="32"/>
      <c r="J8552" s="54"/>
      <c r="K8552" s="54"/>
      <c r="L8552" s="54"/>
      <c r="M8552" s="54"/>
    </row>
    <row r="8553" spans="3:13" s="343" customFormat="1" x14ac:dyDescent="0.3">
      <c r="C8553" s="32"/>
      <c r="J8553" s="54"/>
      <c r="K8553" s="54"/>
      <c r="L8553" s="54"/>
      <c r="M8553" s="54"/>
    </row>
    <row r="8554" spans="3:13" s="343" customFormat="1" x14ac:dyDescent="0.3">
      <c r="C8554" s="32"/>
      <c r="J8554" s="54"/>
      <c r="K8554" s="54"/>
      <c r="L8554" s="54"/>
      <c r="M8554" s="54"/>
    </row>
    <row r="8555" spans="3:13" s="343" customFormat="1" x14ac:dyDescent="0.3">
      <c r="C8555" s="32"/>
      <c r="J8555" s="54"/>
      <c r="K8555" s="54"/>
      <c r="L8555" s="54"/>
      <c r="M8555" s="54"/>
    </row>
    <row r="8556" spans="3:13" s="343" customFormat="1" x14ac:dyDescent="0.3">
      <c r="C8556" s="32"/>
      <c r="J8556" s="54"/>
      <c r="K8556" s="54"/>
      <c r="L8556" s="54"/>
      <c r="M8556" s="54"/>
    </row>
    <row r="8557" spans="3:13" s="343" customFormat="1" x14ac:dyDescent="0.3">
      <c r="C8557" s="32"/>
      <c r="J8557" s="54"/>
      <c r="K8557" s="54"/>
      <c r="L8557" s="54"/>
      <c r="M8557" s="54"/>
    </row>
    <row r="8558" spans="3:13" s="343" customFormat="1" x14ac:dyDescent="0.3">
      <c r="C8558" s="32"/>
      <c r="J8558" s="54"/>
      <c r="K8558" s="54"/>
      <c r="L8558" s="54"/>
      <c r="M8558" s="54"/>
    </row>
    <row r="8559" spans="3:13" s="343" customFormat="1" x14ac:dyDescent="0.3">
      <c r="C8559" s="32"/>
      <c r="J8559" s="54"/>
      <c r="K8559" s="54"/>
      <c r="L8559" s="54"/>
      <c r="M8559" s="54"/>
    </row>
    <row r="8560" spans="3:13" s="343" customFormat="1" x14ac:dyDescent="0.3">
      <c r="C8560" s="32"/>
      <c r="J8560" s="54"/>
      <c r="K8560" s="54"/>
      <c r="L8560" s="54"/>
      <c r="M8560" s="54"/>
    </row>
    <row r="8561" spans="3:13" s="343" customFormat="1" x14ac:dyDescent="0.3">
      <c r="C8561" s="32"/>
      <c r="J8561" s="54"/>
      <c r="K8561" s="54"/>
      <c r="L8561" s="54"/>
      <c r="M8561" s="54"/>
    </row>
    <row r="8562" spans="3:13" s="343" customFormat="1" x14ac:dyDescent="0.3">
      <c r="C8562" s="32"/>
      <c r="J8562" s="54"/>
      <c r="K8562" s="54"/>
      <c r="L8562" s="54"/>
      <c r="M8562" s="54"/>
    </row>
    <row r="8563" spans="3:13" s="343" customFormat="1" x14ac:dyDescent="0.3">
      <c r="C8563" s="32"/>
      <c r="J8563" s="54"/>
      <c r="K8563" s="54"/>
      <c r="L8563" s="54"/>
      <c r="M8563" s="54"/>
    </row>
    <row r="8564" spans="3:13" s="343" customFormat="1" x14ac:dyDescent="0.3">
      <c r="C8564" s="32"/>
      <c r="J8564" s="54"/>
      <c r="K8564" s="54"/>
      <c r="L8564" s="54"/>
      <c r="M8564" s="54"/>
    </row>
    <row r="8565" spans="3:13" s="343" customFormat="1" x14ac:dyDescent="0.3">
      <c r="C8565" s="32"/>
      <c r="J8565" s="54"/>
      <c r="K8565" s="54"/>
      <c r="L8565" s="54"/>
      <c r="M8565" s="54"/>
    </row>
    <row r="8566" spans="3:13" s="343" customFormat="1" x14ac:dyDescent="0.3">
      <c r="C8566" s="32"/>
      <c r="J8566" s="54"/>
      <c r="K8566" s="54"/>
      <c r="L8566" s="54"/>
      <c r="M8566" s="54"/>
    </row>
    <row r="8567" spans="3:13" s="343" customFormat="1" x14ac:dyDescent="0.3">
      <c r="C8567" s="32"/>
      <c r="J8567" s="54"/>
      <c r="K8567" s="54"/>
      <c r="L8567" s="54"/>
      <c r="M8567" s="54"/>
    </row>
    <row r="8568" spans="3:13" s="343" customFormat="1" x14ac:dyDescent="0.3">
      <c r="C8568" s="32"/>
      <c r="J8568" s="54"/>
      <c r="K8568" s="54"/>
      <c r="L8568" s="54"/>
      <c r="M8568" s="54"/>
    </row>
    <row r="8569" spans="3:13" s="343" customFormat="1" x14ac:dyDescent="0.3">
      <c r="C8569" s="32"/>
      <c r="J8569" s="54"/>
      <c r="K8569" s="54"/>
      <c r="L8569" s="54"/>
      <c r="M8569" s="54"/>
    </row>
    <row r="8570" spans="3:13" s="343" customFormat="1" x14ac:dyDescent="0.3">
      <c r="C8570" s="32"/>
      <c r="J8570" s="54"/>
      <c r="K8570" s="54"/>
      <c r="L8570" s="54"/>
      <c r="M8570" s="54"/>
    </row>
    <row r="8571" spans="3:13" s="343" customFormat="1" x14ac:dyDescent="0.3">
      <c r="C8571" s="32"/>
      <c r="J8571" s="54"/>
      <c r="K8571" s="54"/>
      <c r="L8571" s="54"/>
      <c r="M8571" s="54"/>
    </row>
    <row r="8572" spans="3:13" s="343" customFormat="1" x14ac:dyDescent="0.3">
      <c r="C8572" s="32"/>
      <c r="J8572" s="54"/>
      <c r="K8572" s="54"/>
      <c r="L8572" s="54"/>
      <c r="M8572" s="54"/>
    </row>
    <row r="8573" spans="3:13" s="343" customFormat="1" x14ac:dyDescent="0.3">
      <c r="C8573" s="32"/>
      <c r="J8573" s="54"/>
      <c r="K8573" s="54"/>
      <c r="L8573" s="54"/>
      <c r="M8573" s="54"/>
    </row>
    <row r="8574" spans="3:13" s="343" customFormat="1" x14ac:dyDescent="0.3">
      <c r="C8574" s="32"/>
      <c r="J8574" s="54"/>
      <c r="K8574" s="54"/>
      <c r="L8574" s="54"/>
      <c r="M8574" s="54"/>
    </row>
    <row r="8575" spans="3:13" s="343" customFormat="1" x14ac:dyDescent="0.3">
      <c r="C8575" s="32"/>
      <c r="J8575" s="54"/>
      <c r="K8575" s="54"/>
      <c r="L8575" s="54"/>
      <c r="M8575" s="54"/>
    </row>
    <row r="8576" spans="3:13" s="343" customFormat="1" x14ac:dyDescent="0.3">
      <c r="C8576" s="32"/>
      <c r="J8576" s="54"/>
      <c r="K8576" s="54"/>
      <c r="L8576" s="54"/>
      <c r="M8576" s="54"/>
    </row>
    <row r="8577" spans="3:13" s="343" customFormat="1" x14ac:dyDescent="0.3">
      <c r="C8577" s="32"/>
      <c r="J8577" s="54"/>
      <c r="K8577" s="54"/>
      <c r="L8577" s="54"/>
      <c r="M8577" s="54"/>
    </row>
    <row r="8578" spans="3:13" s="343" customFormat="1" x14ac:dyDescent="0.3">
      <c r="C8578" s="32"/>
      <c r="J8578" s="54"/>
      <c r="K8578" s="54"/>
      <c r="L8578" s="54"/>
      <c r="M8578" s="54"/>
    </row>
    <row r="8579" spans="3:13" s="343" customFormat="1" x14ac:dyDescent="0.3">
      <c r="C8579" s="32"/>
      <c r="J8579" s="54"/>
      <c r="K8579" s="54"/>
      <c r="L8579" s="54"/>
      <c r="M8579" s="54"/>
    </row>
    <row r="8580" spans="3:13" s="343" customFormat="1" x14ac:dyDescent="0.3">
      <c r="C8580" s="32"/>
      <c r="J8580" s="54"/>
      <c r="K8580" s="54"/>
      <c r="L8580" s="54"/>
      <c r="M8580" s="54"/>
    </row>
    <row r="8581" spans="3:13" s="343" customFormat="1" x14ac:dyDescent="0.3">
      <c r="C8581" s="32"/>
      <c r="J8581" s="54"/>
      <c r="K8581" s="54"/>
      <c r="L8581" s="54"/>
      <c r="M8581" s="54"/>
    </row>
    <row r="8582" spans="3:13" s="343" customFormat="1" x14ac:dyDescent="0.3">
      <c r="C8582" s="32"/>
      <c r="J8582" s="54"/>
      <c r="K8582" s="54"/>
      <c r="L8582" s="54"/>
      <c r="M8582" s="54"/>
    </row>
    <row r="8583" spans="3:13" s="343" customFormat="1" x14ac:dyDescent="0.3">
      <c r="C8583" s="32"/>
      <c r="J8583" s="54"/>
      <c r="K8583" s="54"/>
      <c r="L8583" s="54"/>
      <c r="M8583" s="54"/>
    </row>
    <row r="8584" spans="3:13" s="343" customFormat="1" x14ac:dyDescent="0.3">
      <c r="C8584" s="32"/>
      <c r="J8584" s="54"/>
      <c r="K8584" s="54"/>
      <c r="L8584" s="54"/>
      <c r="M8584" s="54"/>
    </row>
    <row r="8585" spans="3:13" s="343" customFormat="1" x14ac:dyDescent="0.3">
      <c r="C8585" s="32"/>
      <c r="J8585" s="54"/>
      <c r="K8585" s="54"/>
      <c r="L8585" s="54"/>
      <c r="M8585" s="54"/>
    </row>
    <row r="8586" spans="3:13" s="343" customFormat="1" x14ac:dyDescent="0.3">
      <c r="C8586" s="32"/>
      <c r="J8586" s="54"/>
      <c r="K8586" s="54"/>
      <c r="L8586" s="54"/>
      <c r="M8586" s="54"/>
    </row>
    <row r="8587" spans="3:13" s="343" customFormat="1" x14ac:dyDescent="0.3">
      <c r="C8587" s="32"/>
      <c r="J8587" s="54"/>
      <c r="K8587" s="54"/>
      <c r="L8587" s="54"/>
      <c r="M8587" s="54"/>
    </row>
    <row r="8588" spans="3:13" s="343" customFormat="1" x14ac:dyDescent="0.3">
      <c r="C8588" s="32"/>
      <c r="J8588" s="54"/>
      <c r="K8588" s="54"/>
      <c r="L8588" s="54"/>
      <c r="M8588" s="54"/>
    </row>
    <row r="8589" spans="3:13" s="343" customFormat="1" x14ac:dyDescent="0.3">
      <c r="C8589" s="32"/>
      <c r="J8589" s="54"/>
      <c r="K8589" s="54"/>
      <c r="L8589" s="54"/>
      <c r="M8589" s="54"/>
    </row>
    <row r="8590" spans="3:13" s="343" customFormat="1" x14ac:dyDescent="0.3">
      <c r="C8590" s="32"/>
      <c r="J8590" s="54"/>
      <c r="K8590" s="54"/>
      <c r="L8590" s="54"/>
      <c r="M8590" s="54"/>
    </row>
    <row r="8591" spans="3:13" s="343" customFormat="1" x14ac:dyDescent="0.3">
      <c r="C8591" s="32"/>
      <c r="J8591" s="54"/>
      <c r="K8591" s="54"/>
      <c r="L8591" s="54"/>
      <c r="M8591" s="54"/>
    </row>
    <row r="8592" spans="3:13" s="343" customFormat="1" x14ac:dyDescent="0.3">
      <c r="C8592" s="32"/>
      <c r="J8592" s="54"/>
      <c r="K8592" s="54"/>
      <c r="L8592" s="54"/>
      <c r="M8592" s="54"/>
    </row>
    <row r="8593" spans="3:13" s="343" customFormat="1" x14ac:dyDescent="0.3">
      <c r="C8593" s="32"/>
      <c r="J8593" s="54"/>
      <c r="K8593" s="54"/>
      <c r="L8593" s="54"/>
      <c r="M8593" s="54"/>
    </row>
    <row r="8594" spans="3:13" s="343" customFormat="1" x14ac:dyDescent="0.3">
      <c r="C8594" s="32"/>
      <c r="J8594" s="54"/>
      <c r="K8594" s="54"/>
      <c r="L8594" s="54"/>
      <c r="M8594" s="54"/>
    </row>
    <row r="8595" spans="3:13" s="343" customFormat="1" x14ac:dyDescent="0.3">
      <c r="C8595" s="32"/>
      <c r="J8595" s="54"/>
      <c r="K8595" s="54"/>
      <c r="L8595" s="54"/>
      <c r="M8595" s="54"/>
    </row>
    <row r="8596" spans="3:13" s="343" customFormat="1" x14ac:dyDescent="0.3">
      <c r="C8596" s="32"/>
      <c r="J8596" s="54"/>
      <c r="K8596" s="54"/>
      <c r="L8596" s="54"/>
      <c r="M8596" s="54"/>
    </row>
    <row r="8597" spans="3:13" s="343" customFormat="1" x14ac:dyDescent="0.3">
      <c r="C8597" s="32"/>
      <c r="J8597" s="54"/>
      <c r="K8597" s="54"/>
      <c r="L8597" s="54"/>
      <c r="M8597" s="54"/>
    </row>
    <row r="8598" spans="3:13" s="343" customFormat="1" x14ac:dyDescent="0.3">
      <c r="C8598" s="32"/>
      <c r="J8598" s="54"/>
      <c r="K8598" s="54"/>
      <c r="L8598" s="54"/>
      <c r="M8598" s="54"/>
    </row>
    <row r="8599" spans="3:13" s="343" customFormat="1" x14ac:dyDescent="0.3">
      <c r="C8599" s="32"/>
      <c r="J8599" s="54"/>
      <c r="K8599" s="54"/>
      <c r="L8599" s="54"/>
      <c r="M8599" s="54"/>
    </row>
    <row r="8600" spans="3:13" s="343" customFormat="1" x14ac:dyDescent="0.3">
      <c r="C8600" s="32"/>
      <c r="J8600" s="54"/>
      <c r="K8600" s="54"/>
      <c r="L8600" s="54"/>
      <c r="M8600" s="54"/>
    </row>
    <row r="8601" spans="3:13" s="343" customFormat="1" x14ac:dyDescent="0.3">
      <c r="C8601" s="32"/>
      <c r="J8601" s="54"/>
      <c r="K8601" s="54"/>
      <c r="L8601" s="54"/>
      <c r="M8601" s="54"/>
    </row>
    <row r="8602" spans="3:13" s="343" customFormat="1" x14ac:dyDescent="0.3">
      <c r="C8602" s="32"/>
      <c r="J8602" s="54"/>
      <c r="K8602" s="54"/>
      <c r="L8602" s="54"/>
      <c r="M8602" s="54"/>
    </row>
    <row r="8603" spans="3:13" s="343" customFormat="1" x14ac:dyDescent="0.3">
      <c r="C8603" s="32"/>
      <c r="J8603" s="54"/>
      <c r="K8603" s="54"/>
      <c r="L8603" s="54"/>
      <c r="M8603" s="54"/>
    </row>
    <row r="8604" spans="3:13" s="343" customFormat="1" x14ac:dyDescent="0.3">
      <c r="C8604" s="32"/>
      <c r="J8604" s="54"/>
      <c r="K8604" s="54"/>
      <c r="L8604" s="54"/>
      <c r="M8604" s="54"/>
    </row>
    <row r="8605" spans="3:13" s="343" customFormat="1" x14ac:dyDescent="0.3">
      <c r="C8605" s="32"/>
      <c r="J8605" s="54"/>
      <c r="K8605" s="54"/>
      <c r="L8605" s="54"/>
      <c r="M8605" s="54"/>
    </row>
    <row r="8606" spans="3:13" s="343" customFormat="1" x14ac:dyDescent="0.3">
      <c r="C8606" s="32"/>
      <c r="J8606" s="54"/>
      <c r="K8606" s="54"/>
      <c r="L8606" s="54"/>
      <c r="M8606" s="54"/>
    </row>
    <row r="8607" spans="3:13" s="343" customFormat="1" x14ac:dyDescent="0.3">
      <c r="C8607" s="32"/>
      <c r="J8607" s="54"/>
      <c r="K8607" s="54"/>
      <c r="L8607" s="54"/>
      <c r="M8607" s="54"/>
    </row>
    <row r="8608" spans="3:13" s="343" customFormat="1" x14ac:dyDescent="0.3">
      <c r="C8608" s="32"/>
      <c r="J8608" s="54"/>
      <c r="K8608" s="54"/>
      <c r="L8608" s="54"/>
      <c r="M8608" s="54"/>
    </row>
    <row r="8609" spans="3:13" s="343" customFormat="1" x14ac:dyDescent="0.3">
      <c r="C8609" s="32"/>
      <c r="J8609" s="54"/>
      <c r="K8609" s="54"/>
      <c r="L8609" s="54"/>
      <c r="M8609" s="54"/>
    </row>
    <row r="8610" spans="3:13" s="343" customFormat="1" x14ac:dyDescent="0.3">
      <c r="C8610" s="32"/>
      <c r="J8610" s="54"/>
      <c r="K8610" s="54"/>
      <c r="L8610" s="54"/>
      <c r="M8610" s="54"/>
    </row>
    <row r="8611" spans="3:13" s="343" customFormat="1" x14ac:dyDescent="0.3">
      <c r="C8611" s="32"/>
      <c r="J8611" s="54"/>
      <c r="K8611" s="54"/>
      <c r="L8611" s="54"/>
      <c r="M8611" s="54"/>
    </row>
    <row r="8612" spans="3:13" s="343" customFormat="1" x14ac:dyDescent="0.3">
      <c r="C8612" s="32"/>
      <c r="J8612" s="54"/>
      <c r="K8612" s="54"/>
      <c r="L8612" s="54"/>
      <c r="M8612" s="54"/>
    </row>
    <row r="8613" spans="3:13" s="343" customFormat="1" x14ac:dyDescent="0.3">
      <c r="C8613" s="32"/>
      <c r="J8613" s="54"/>
      <c r="K8613" s="54"/>
      <c r="L8613" s="54"/>
      <c r="M8613" s="54"/>
    </row>
    <row r="8614" spans="3:13" s="343" customFormat="1" x14ac:dyDescent="0.3">
      <c r="C8614" s="32"/>
      <c r="J8614" s="54"/>
      <c r="K8614" s="54"/>
      <c r="L8614" s="54"/>
      <c r="M8614" s="54"/>
    </row>
    <row r="8615" spans="3:13" s="343" customFormat="1" x14ac:dyDescent="0.3">
      <c r="C8615" s="32"/>
      <c r="J8615" s="54"/>
      <c r="K8615" s="54"/>
      <c r="L8615" s="54"/>
      <c r="M8615" s="54"/>
    </row>
    <row r="8616" spans="3:13" s="343" customFormat="1" x14ac:dyDescent="0.3">
      <c r="C8616" s="32"/>
      <c r="J8616" s="54"/>
      <c r="K8616" s="54"/>
      <c r="L8616" s="54"/>
      <c r="M8616" s="54"/>
    </row>
    <row r="8617" spans="3:13" s="343" customFormat="1" x14ac:dyDescent="0.3">
      <c r="C8617" s="32"/>
      <c r="J8617" s="54"/>
      <c r="K8617" s="54"/>
      <c r="L8617" s="54"/>
      <c r="M8617" s="54"/>
    </row>
    <row r="8618" spans="3:13" s="343" customFormat="1" x14ac:dyDescent="0.3">
      <c r="C8618" s="32"/>
      <c r="J8618" s="54"/>
      <c r="K8618" s="54"/>
      <c r="L8618" s="54"/>
      <c r="M8618" s="54"/>
    </row>
    <row r="8619" spans="3:13" s="343" customFormat="1" x14ac:dyDescent="0.3">
      <c r="C8619" s="32"/>
      <c r="J8619" s="54"/>
      <c r="K8619" s="54"/>
      <c r="L8619" s="54"/>
      <c r="M8619" s="54"/>
    </row>
    <row r="8620" spans="3:13" s="343" customFormat="1" x14ac:dyDescent="0.3">
      <c r="C8620" s="32"/>
      <c r="J8620" s="54"/>
      <c r="K8620" s="54"/>
      <c r="L8620" s="54"/>
      <c r="M8620" s="54"/>
    </row>
    <row r="8621" spans="3:13" s="343" customFormat="1" x14ac:dyDescent="0.3">
      <c r="C8621" s="32"/>
      <c r="J8621" s="54"/>
      <c r="K8621" s="54"/>
      <c r="L8621" s="54"/>
      <c r="M8621" s="54"/>
    </row>
    <row r="8622" spans="3:13" s="343" customFormat="1" x14ac:dyDescent="0.3">
      <c r="C8622" s="32"/>
      <c r="J8622" s="54"/>
      <c r="K8622" s="54"/>
      <c r="L8622" s="54"/>
      <c r="M8622" s="54"/>
    </row>
    <row r="8623" spans="3:13" s="343" customFormat="1" x14ac:dyDescent="0.3">
      <c r="C8623" s="32"/>
      <c r="J8623" s="54"/>
      <c r="K8623" s="54"/>
      <c r="L8623" s="54"/>
      <c r="M8623" s="54"/>
    </row>
    <row r="8624" spans="3:13" s="343" customFormat="1" x14ac:dyDescent="0.3">
      <c r="C8624" s="32"/>
      <c r="J8624" s="54"/>
      <c r="K8624" s="54"/>
      <c r="L8624" s="54"/>
      <c r="M8624" s="54"/>
    </row>
    <row r="8625" spans="3:13" s="343" customFormat="1" x14ac:dyDescent="0.3">
      <c r="C8625" s="32"/>
      <c r="J8625" s="54"/>
      <c r="K8625" s="54"/>
      <c r="L8625" s="54"/>
      <c r="M8625" s="54"/>
    </row>
    <row r="8626" spans="3:13" s="343" customFormat="1" x14ac:dyDescent="0.3">
      <c r="C8626" s="32"/>
      <c r="J8626" s="54"/>
      <c r="K8626" s="54"/>
      <c r="L8626" s="54"/>
      <c r="M8626" s="54"/>
    </row>
    <row r="8627" spans="3:13" s="343" customFormat="1" x14ac:dyDescent="0.3">
      <c r="C8627" s="32"/>
      <c r="J8627" s="54"/>
      <c r="K8627" s="54"/>
      <c r="L8627" s="54"/>
      <c r="M8627" s="54"/>
    </row>
    <row r="8628" spans="3:13" s="343" customFormat="1" x14ac:dyDescent="0.3">
      <c r="C8628" s="32"/>
      <c r="J8628" s="54"/>
      <c r="K8628" s="54"/>
      <c r="L8628" s="54"/>
      <c r="M8628" s="54"/>
    </row>
    <row r="8629" spans="3:13" s="343" customFormat="1" x14ac:dyDescent="0.3">
      <c r="C8629" s="32"/>
      <c r="J8629" s="54"/>
      <c r="K8629" s="54"/>
      <c r="L8629" s="54"/>
      <c r="M8629" s="54"/>
    </row>
    <row r="8630" spans="3:13" s="343" customFormat="1" x14ac:dyDescent="0.3">
      <c r="C8630" s="32"/>
      <c r="J8630" s="54"/>
      <c r="K8630" s="54"/>
      <c r="L8630" s="54"/>
      <c r="M8630" s="54"/>
    </row>
    <row r="8631" spans="3:13" s="343" customFormat="1" x14ac:dyDescent="0.3">
      <c r="C8631" s="32"/>
      <c r="J8631" s="54"/>
      <c r="K8631" s="54"/>
      <c r="L8631" s="54"/>
      <c r="M8631" s="54"/>
    </row>
    <row r="8632" spans="3:13" s="343" customFormat="1" x14ac:dyDescent="0.3">
      <c r="C8632" s="32"/>
      <c r="J8632" s="54"/>
      <c r="K8632" s="54"/>
      <c r="L8632" s="54"/>
      <c r="M8632" s="54"/>
    </row>
    <row r="8633" spans="3:13" s="343" customFormat="1" x14ac:dyDescent="0.3">
      <c r="C8633" s="32"/>
      <c r="J8633" s="54"/>
      <c r="K8633" s="54"/>
      <c r="L8633" s="54"/>
      <c r="M8633" s="54"/>
    </row>
    <row r="8634" spans="3:13" s="343" customFormat="1" x14ac:dyDescent="0.3">
      <c r="C8634" s="32"/>
      <c r="J8634" s="54"/>
      <c r="K8634" s="54"/>
      <c r="L8634" s="54"/>
      <c r="M8634" s="54"/>
    </row>
    <row r="8635" spans="3:13" s="343" customFormat="1" x14ac:dyDescent="0.3">
      <c r="C8635" s="32"/>
      <c r="J8635" s="54"/>
      <c r="K8635" s="54"/>
      <c r="L8635" s="54"/>
      <c r="M8635" s="54"/>
    </row>
    <row r="8636" spans="3:13" s="343" customFormat="1" x14ac:dyDescent="0.3">
      <c r="C8636" s="32"/>
      <c r="J8636" s="54"/>
      <c r="K8636" s="54"/>
      <c r="L8636" s="54"/>
      <c r="M8636" s="54"/>
    </row>
    <row r="8637" spans="3:13" s="343" customFormat="1" x14ac:dyDescent="0.3">
      <c r="C8637" s="32"/>
      <c r="J8637" s="54"/>
      <c r="K8637" s="54"/>
      <c r="L8637" s="54"/>
      <c r="M8637" s="54"/>
    </row>
    <row r="8638" spans="3:13" s="343" customFormat="1" x14ac:dyDescent="0.3">
      <c r="C8638" s="32"/>
      <c r="J8638" s="54"/>
      <c r="K8638" s="54"/>
      <c r="L8638" s="54"/>
      <c r="M8638" s="54"/>
    </row>
    <row r="8639" spans="3:13" s="343" customFormat="1" x14ac:dyDescent="0.3">
      <c r="C8639" s="32"/>
      <c r="J8639" s="54"/>
      <c r="K8639" s="54"/>
      <c r="L8639" s="54"/>
      <c r="M8639" s="54"/>
    </row>
    <row r="8640" spans="3:13" s="343" customFormat="1" x14ac:dyDescent="0.3">
      <c r="C8640" s="32"/>
      <c r="J8640" s="54"/>
      <c r="K8640" s="54"/>
      <c r="L8640" s="54"/>
      <c r="M8640" s="54"/>
    </row>
    <row r="8641" spans="3:13" s="343" customFormat="1" x14ac:dyDescent="0.3">
      <c r="C8641" s="32"/>
      <c r="J8641" s="54"/>
      <c r="K8641" s="54"/>
      <c r="L8641" s="54"/>
      <c r="M8641" s="54"/>
    </row>
    <row r="8642" spans="3:13" s="343" customFormat="1" x14ac:dyDescent="0.3">
      <c r="C8642" s="32"/>
      <c r="J8642" s="54"/>
      <c r="K8642" s="54"/>
      <c r="L8642" s="54"/>
      <c r="M8642" s="54"/>
    </row>
    <row r="8643" spans="3:13" s="343" customFormat="1" x14ac:dyDescent="0.3">
      <c r="C8643" s="32"/>
      <c r="J8643" s="54"/>
      <c r="K8643" s="54"/>
      <c r="L8643" s="54"/>
      <c r="M8643" s="54"/>
    </row>
    <row r="8644" spans="3:13" s="343" customFormat="1" x14ac:dyDescent="0.3">
      <c r="C8644" s="32"/>
      <c r="J8644" s="54"/>
      <c r="K8644" s="54"/>
      <c r="L8644" s="54"/>
      <c r="M8644" s="54"/>
    </row>
    <row r="8645" spans="3:13" s="343" customFormat="1" x14ac:dyDescent="0.3">
      <c r="C8645" s="32"/>
      <c r="J8645" s="54"/>
      <c r="K8645" s="54"/>
      <c r="L8645" s="54"/>
      <c r="M8645" s="54"/>
    </row>
    <row r="8646" spans="3:13" s="343" customFormat="1" x14ac:dyDescent="0.3">
      <c r="C8646" s="32"/>
      <c r="J8646" s="54"/>
      <c r="K8646" s="54"/>
      <c r="L8646" s="54"/>
      <c r="M8646" s="54"/>
    </row>
    <row r="8647" spans="3:13" s="343" customFormat="1" x14ac:dyDescent="0.3">
      <c r="C8647" s="32"/>
      <c r="J8647" s="54"/>
      <c r="K8647" s="54"/>
      <c r="L8647" s="54"/>
      <c r="M8647" s="54"/>
    </row>
    <row r="8648" spans="3:13" s="343" customFormat="1" x14ac:dyDescent="0.3">
      <c r="C8648" s="32"/>
      <c r="J8648" s="54"/>
      <c r="K8648" s="54"/>
      <c r="L8648" s="54"/>
      <c r="M8648" s="54"/>
    </row>
    <row r="8649" spans="3:13" s="343" customFormat="1" x14ac:dyDescent="0.3">
      <c r="C8649" s="32"/>
      <c r="J8649" s="54"/>
      <c r="K8649" s="54"/>
      <c r="L8649" s="54"/>
      <c r="M8649" s="54"/>
    </row>
    <row r="8650" spans="3:13" s="343" customFormat="1" x14ac:dyDescent="0.3">
      <c r="C8650" s="32"/>
      <c r="J8650" s="54"/>
      <c r="K8650" s="54"/>
      <c r="L8650" s="54"/>
      <c r="M8650" s="54"/>
    </row>
    <row r="8651" spans="3:13" s="343" customFormat="1" x14ac:dyDescent="0.3">
      <c r="C8651" s="32"/>
      <c r="J8651" s="54"/>
      <c r="K8651" s="54"/>
      <c r="L8651" s="54"/>
      <c r="M8651" s="54"/>
    </row>
    <row r="8652" spans="3:13" s="343" customFormat="1" x14ac:dyDescent="0.3">
      <c r="C8652" s="32"/>
      <c r="J8652" s="54"/>
      <c r="K8652" s="54"/>
      <c r="L8652" s="54"/>
      <c r="M8652" s="54"/>
    </row>
    <row r="8653" spans="3:13" s="343" customFormat="1" x14ac:dyDescent="0.3">
      <c r="C8653" s="32"/>
      <c r="J8653" s="54"/>
      <c r="K8653" s="54"/>
      <c r="L8653" s="54"/>
      <c r="M8653" s="54"/>
    </row>
    <row r="8654" spans="3:13" s="343" customFormat="1" x14ac:dyDescent="0.3">
      <c r="C8654" s="32"/>
      <c r="J8654" s="54"/>
      <c r="K8654" s="54"/>
      <c r="L8654" s="54"/>
      <c r="M8654" s="54"/>
    </row>
    <row r="8655" spans="3:13" s="343" customFormat="1" x14ac:dyDescent="0.3">
      <c r="C8655" s="32"/>
      <c r="J8655" s="54"/>
      <c r="K8655" s="54"/>
      <c r="L8655" s="54"/>
      <c r="M8655" s="54"/>
    </row>
    <row r="8656" spans="3:13" s="343" customFormat="1" x14ac:dyDescent="0.3">
      <c r="C8656" s="32"/>
      <c r="J8656" s="54"/>
      <c r="K8656" s="54"/>
      <c r="L8656" s="54"/>
      <c r="M8656" s="54"/>
    </row>
    <row r="8657" spans="3:13" s="343" customFormat="1" x14ac:dyDescent="0.3">
      <c r="C8657" s="32"/>
      <c r="J8657" s="54"/>
      <c r="K8657" s="54"/>
      <c r="L8657" s="54"/>
      <c r="M8657" s="54"/>
    </row>
    <row r="8658" spans="3:13" s="343" customFormat="1" x14ac:dyDescent="0.3">
      <c r="C8658" s="32"/>
      <c r="J8658" s="54"/>
      <c r="K8658" s="54"/>
      <c r="L8658" s="54"/>
      <c r="M8658" s="54"/>
    </row>
    <row r="8659" spans="3:13" s="343" customFormat="1" x14ac:dyDescent="0.3">
      <c r="C8659" s="32"/>
      <c r="J8659" s="54"/>
      <c r="K8659" s="54"/>
      <c r="L8659" s="54"/>
      <c r="M8659" s="54"/>
    </row>
    <row r="8660" spans="3:13" s="343" customFormat="1" x14ac:dyDescent="0.3">
      <c r="C8660" s="32"/>
      <c r="J8660" s="54"/>
      <c r="K8660" s="54"/>
      <c r="L8660" s="54"/>
      <c r="M8660" s="54"/>
    </row>
    <row r="8661" spans="3:13" s="343" customFormat="1" x14ac:dyDescent="0.3">
      <c r="C8661" s="32"/>
      <c r="J8661" s="54"/>
      <c r="K8661" s="54"/>
      <c r="L8661" s="54"/>
      <c r="M8661" s="54"/>
    </row>
    <row r="8662" spans="3:13" s="343" customFormat="1" x14ac:dyDescent="0.3">
      <c r="C8662" s="32"/>
      <c r="J8662" s="54"/>
      <c r="K8662" s="54"/>
      <c r="L8662" s="54"/>
      <c r="M8662" s="54"/>
    </row>
    <row r="8663" spans="3:13" s="343" customFormat="1" x14ac:dyDescent="0.3">
      <c r="C8663" s="32"/>
      <c r="J8663" s="54"/>
      <c r="K8663" s="54"/>
      <c r="L8663" s="54"/>
      <c r="M8663" s="54"/>
    </row>
    <row r="8664" spans="3:13" s="343" customFormat="1" x14ac:dyDescent="0.3">
      <c r="C8664" s="32"/>
      <c r="J8664" s="54"/>
      <c r="K8664" s="54"/>
      <c r="L8664" s="54"/>
      <c r="M8664" s="54"/>
    </row>
    <row r="8665" spans="3:13" s="343" customFormat="1" x14ac:dyDescent="0.3">
      <c r="C8665" s="32"/>
      <c r="J8665" s="54"/>
      <c r="K8665" s="54"/>
      <c r="L8665" s="54"/>
      <c r="M8665" s="54"/>
    </row>
    <row r="8666" spans="3:13" s="343" customFormat="1" x14ac:dyDescent="0.3">
      <c r="C8666" s="32"/>
      <c r="J8666" s="54"/>
      <c r="K8666" s="54"/>
      <c r="L8666" s="54"/>
      <c r="M8666" s="54"/>
    </row>
    <row r="8667" spans="3:13" s="343" customFormat="1" x14ac:dyDescent="0.3">
      <c r="C8667" s="32"/>
      <c r="J8667" s="54"/>
      <c r="K8667" s="54"/>
      <c r="L8667" s="54"/>
      <c r="M8667" s="54"/>
    </row>
    <row r="8668" spans="3:13" s="343" customFormat="1" x14ac:dyDescent="0.3">
      <c r="C8668" s="32"/>
      <c r="J8668" s="54"/>
      <c r="K8668" s="54"/>
      <c r="L8668" s="54"/>
      <c r="M8668" s="54"/>
    </row>
    <row r="8669" spans="3:13" s="343" customFormat="1" x14ac:dyDescent="0.3">
      <c r="C8669" s="32"/>
      <c r="J8669" s="54"/>
      <c r="K8669" s="54"/>
      <c r="L8669" s="54"/>
      <c r="M8669" s="54"/>
    </row>
    <row r="8670" spans="3:13" s="343" customFormat="1" x14ac:dyDescent="0.3">
      <c r="C8670" s="32"/>
      <c r="J8670" s="54"/>
      <c r="K8670" s="54"/>
      <c r="L8670" s="54"/>
      <c r="M8670" s="54"/>
    </row>
    <row r="8671" spans="3:13" s="343" customFormat="1" x14ac:dyDescent="0.3">
      <c r="C8671" s="32"/>
      <c r="J8671" s="54"/>
      <c r="K8671" s="54"/>
      <c r="L8671" s="54"/>
      <c r="M8671" s="54"/>
    </row>
    <row r="8672" spans="3:13" s="343" customFormat="1" x14ac:dyDescent="0.3">
      <c r="C8672" s="32"/>
      <c r="J8672" s="54"/>
      <c r="K8672" s="54"/>
      <c r="L8672" s="54"/>
      <c r="M8672" s="54"/>
    </row>
    <row r="8673" spans="3:13" s="343" customFormat="1" x14ac:dyDescent="0.3">
      <c r="C8673" s="32"/>
      <c r="J8673" s="54"/>
      <c r="K8673" s="54"/>
      <c r="L8673" s="54"/>
      <c r="M8673" s="54"/>
    </row>
    <row r="8674" spans="3:13" s="343" customFormat="1" x14ac:dyDescent="0.3">
      <c r="C8674" s="32"/>
      <c r="J8674" s="54"/>
      <c r="K8674" s="54"/>
      <c r="L8674" s="54"/>
      <c r="M8674" s="54"/>
    </row>
    <row r="8675" spans="3:13" s="343" customFormat="1" x14ac:dyDescent="0.3">
      <c r="C8675" s="32"/>
      <c r="J8675" s="54"/>
      <c r="K8675" s="54"/>
      <c r="L8675" s="54"/>
      <c r="M8675" s="54"/>
    </row>
    <row r="8676" spans="3:13" s="343" customFormat="1" x14ac:dyDescent="0.3">
      <c r="C8676" s="32"/>
      <c r="J8676" s="54"/>
      <c r="K8676" s="54"/>
      <c r="L8676" s="54"/>
      <c r="M8676" s="54"/>
    </row>
    <row r="8677" spans="3:13" s="343" customFormat="1" x14ac:dyDescent="0.3">
      <c r="C8677" s="32"/>
      <c r="J8677" s="54"/>
      <c r="K8677" s="54"/>
      <c r="L8677" s="54"/>
      <c r="M8677" s="54"/>
    </row>
    <row r="8678" spans="3:13" s="343" customFormat="1" x14ac:dyDescent="0.3">
      <c r="C8678" s="32"/>
      <c r="J8678" s="54"/>
      <c r="K8678" s="54"/>
      <c r="L8678" s="54"/>
      <c r="M8678" s="54"/>
    </row>
    <row r="8679" spans="3:13" s="343" customFormat="1" x14ac:dyDescent="0.3">
      <c r="C8679" s="32"/>
      <c r="J8679" s="54"/>
      <c r="K8679" s="54"/>
      <c r="L8679" s="54"/>
      <c r="M8679" s="54"/>
    </row>
    <row r="8680" spans="3:13" s="343" customFormat="1" x14ac:dyDescent="0.3">
      <c r="C8680" s="32"/>
      <c r="J8680" s="54"/>
      <c r="K8680" s="54"/>
      <c r="L8680" s="54"/>
      <c r="M8680" s="54"/>
    </row>
    <row r="8681" spans="3:13" s="343" customFormat="1" x14ac:dyDescent="0.3">
      <c r="C8681" s="32"/>
      <c r="J8681" s="54"/>
      <c r="K8681" s="54"/>
      <c r="L8681" s="54"/>
      <c r="M8681" s="54"/>
    </row>
    <row r="8682" spans="3:13" s="343" customFormat="1" x14ac:dyDescent="0.3">
      <c r="C8682" s="32"/>
      <c r="J8682" s="54"/>
      <c r="K8682" s="54"/>
      <c r="L8682" s="54"/>
      <c r="M8682" s="54"/>
    </row>
    <row r="8683" spans="3:13" s="343" customFormat="1" x14ac:dyDescent="0.3">
      <c r="C8683" s="32"/>
      <c r="J8683" s="54"/>
      <c r="K8683" s="54"/>
      <c r="L8683" s="54"/>
      <c r="M8683" s="54"/>
    </row>
    <row r="8684" spans="3:13" s="343" customFormat="1" x14ac:dyDescent="0.3">
      <c r="C8684" s="32"/>
      <c r="J8684" s="54"/>
      <c r="K8684" s="54"/>
      <c r="L8684" s="54"/>
      <c r="M8684" s="54"/>
    </row>
    <row r="8685" spans="3:13" s="343" customFormat="1" x14ac:dyDescent="0.3">
      <c r="C8685" s="32"/>
      <c r="J8685" s="54"/>
      <c r="K8685" s="54"/>
      <c r="L8685" s="54"/>
      <c r="M8685" s="54"/>
    </row>
    <row r="8686" spans="3:13" s="343" customFormat="1" x14ac:dyDescent="0.3">
      <c r="C8686" s="32"/>
      <c r="J8686" s="54"/>
      <c r="K8686" s="54"/>
      <c r="L8686" s="54"/>
      <c r="M8686" s="54"/>
    </row>
    <row r="8687" spans="3:13" s="343" customFormat="1" x14ac:dyDescent="0.3">
      <c r="C8687" s="32"/>
      <c r="J8687" s="54"/>
      <c r="K8687" s="54"/>
      <c r="L8687" s="54"/>
      <c r="M8687" s="54"/>
    </row>
    <row r="8688" spans="3:13" s="343" customFormat="1" x14ac:dyDescent="0.3">
      <c r="C8688" s="32"/>
      <c r="J8688" s="54"/>
      <c r="K8688" s="54"/>
      <c r="L8688" s="54"/>
      <c r="M8688" s="54"/>
    </row>
    <row r="8689" spans="3:13" s="343" customFormat="1" x14ac:dyDescent="0.3">
      <c r="C8689" s="32"/>
      <c r="J8689" s="54"/>
      <c r="K8689" s="54"/>
      <c r="L8689" s="54"/>
      <c r="M8689" s="54"/>
    </row>
    <row r="8690" spans="3:13" s="343" customFormat="1" x14ac:dyDescent="0.3">
      <c r="C8690" s="32"/>
      <c r="J8690" s="54"/>
      <c r="K8690" s="54"/>
      <c r="L8690" s="54"/>
      <c r="M8690" s="54"/>
    </row>
    <row r="8691" spans="3:13" s="343" customFormat="1" x14ac:dyDescent="0.3">
      <c r="C8691" s="32"/>
      <c r="J8691" s="54"/>
      <c r="K8691" s="54"/>
      <c r="L8691" s="54"/>
      <c r="M8691" s="54"/>
    </row>
    <row r="8692" spans="3:13" s="343" customFormat="1" x14ac:dyDescent="0.3">
      <c r="C8692" s="32"/>
      <c r="J8692" s="54"/>
      <c r="K8692" s="54"/>
      <c r="L8692" s="54"/>
      <c r="M8692" s="54"/>
    </row>
    <row r="8693" spans="3:13" s="343" customFormat="1" x14ac:dyDescent="0.3">
      <c r="C8693" s="32"/>
      <c r="J8693" s="54"/>
      <c r="K8693" s="54"/>
      <c r="L8693" s="54"/>
      <c r="M8693" s="54"/>
    </row>
    <row r="8694" spans="3:13" s="343" customFormat="1" x14ac:dyDescent="0.3">
      <c r="C8694" s="32"/>
      <c r="J8694" s="54"/>
      <c r="K8694" s="54"/>
      <c r="L8694" s="54"/>
      <c r="M8694" s="54"/>
    </row>
    <row r="8695" spans="3:13" s="343" customFormat="1" x14ac:dyDescent="0.3">
      <c r="C8695" s="32"/>
      <c r="J8695" s="54"/>
      <c r="K8695" s="54"/>
      <c r="L8695" s="54"/>
      <c r="M8695" s="54"/>
    </row>
    <row r="8696" spans="3:13" s="343" customFormat="1" x14ac:dyDescent="0.3">
      <c r="C8696" s="32"/>
      <c r="J8696" s="54"/>
      <c r="K8696" s="54"/>
      <c r="L8696" s="54"/>
      <c r="M8696" s="54"/>
    </row>
    <row r="8697" spans="3:13" s="343" customFormat="1" x14ac:dyDescent="0.3">
      <c r="C8697" s="32"/>
      <c r="J8697" s="54"/>
      <c r="K8697" s="54"/>
      <c r="L8697" s="54"/>
      <c r="M8697" s="54"/>
    </row>
    <row r="8698" spans="3:13" s="343" customFormat="1" x14ac:dyDescent="0.3">
      <c r="C8698" s="32"/>
      <c r="J8698" s="54"/>
      <c r="K8698" s="54"/>
      <c r="L8698" s="54"/>
      <c r="M8698" s="54"/>
    </row>
    <row r="8699" spans="3:13" s="343" customFormat="1" x14ac:dyDescent="0.3">
      <c r="C8699" s="32"/>
      <c r="J8699" s="54"/>
      <c r="K8699" s="54"/>
      <c r="L8699" s="54"/>
      <c r="M8699" s="54"/>
    </row>
    <row r="8700" spans="3:13" s="343" customFormat="1" x14ac:dyDescent="0.3">
      <c r="C8700" s="32"/>
      <c r="J8700" s="54"/>
      <c r="K8700" s="54"/>
      <c r="L8700" s="54"/>
      <c r="M8700" s="54"/>
    </row>
    <row r="8701" spans="3:13" s="343" customFormat="1" x14ac:dyDescent="0.3">
      <c r="C8701" s="32"/>
      <c r="J8701" s="54"/>
      <c r="K8701" s="54"/>
      <c r="L8701" s="54"/>
      <c r="M8701" s="54"/>
    </row>
    <row r="8702" spans="3:13" s="343" customFormat="1" x14ac:dyDescent="0.3">
      <c r="C8702" s="32"/>
      <c r="J8702" s="54"/>
      <c r="K8702" s="54"/>
      <c r="L8702" s="54"/>
      <c r="M8702" s="54"/>
    </row>
    <row r="8703" spans="3:13" s="343" customFormat="1" x14ac:dyDescent="0.3">
      <c r="C8703" s="32"/>
      <c r="J8703" s="54"/>
      <c r="K8703" s="54"/>
      <c r="L8703" s="54"/>
      <c r="M8703" s="54"/>
    </row>
    <row r="8704" spans="3:13" s="343" customFormat="1" x14ac:dyDescent="0.3">
      <c r="C8704" s="32"/>
      <c r="J8704" s="54"/>
      <c r="K8704" s="54"/>
      <c r="L8704" s="54"/>
      <c r="M8704" s="54"/>
    </row>
    <row r="8705" spans="3:13" s="343" customFormat="1" x14ac:dyDescent="0.3">
      <c r="C8705" s="32"/>
      <c r="J8705" s="54"/>
      <c r="K8705" s="54"/>
      <c r="L8705" s="54"/>
      <c r="M8705" s="54"/>
    </row>
    <row r="8706" spans="3:13" s="343" customFormat="1" x14ac:dyDescent="0.3">
      <c r="C8706" s="32"/>
      <c r="J8706" s="54"/>
      <c r="K8706" s="54"/>
      <c r="L8706" s="54"/>
      <c r="M8706" s="54"/>
    </row>
    <row r="8707" spans="3:13" s="343" customFormat="1" x14ac:dyDescent="0.3">
      <c r="C8707" s="32"/>
      <c r="J8707" s="54"/>
      <c r="K8707" s="54"/>
      <c r="L8707" s="54"/>
      <c r="M8707" s="54"/>
    </row>
    <row r="8708" spans="3:13" s="343" customFormat="1" x14ac:dyDescent="0.3">
      <c r="C8708" s="32"/>
      <c r="J8708" s="54"/>
      <c r="K8708" s="54"/>
      <c r="L8708" s="54"/>
      <c r="M8708" s="54"/>
    </row>
    <row r="8709" spans="3:13" s="343" customFormat="1" x14ac:dyDescent="0.3">
      <c r="C8709" s="32"/>
      <c r="J8709" s="54"/>
      <c r="K8709" s="54"/>
      <c r="L8709" s="54"/>
      <c r="M8709" s="54"/>
    </row>
    <row r="8710" spans="3:13" s="343" customFormat="1" x14ac:dyDescent="0.3">
      <c r="C8710" s="32"/>
      <c r="J8710" s="54"/>
      <c r="K8710" s="54"/>
      <c r="L8710" s="54"/>
      <c r="M8710" s="54"/>
    </row>
    <row r="8711" spans="3:13" s="343" customFormat="1" x14ac:dyDescent="0.3">
      <c r="C8711" s="32"/>
      <c r="J8711" s="54"/>
      <c r="K8711" s="54"/>
      <c r="L8711" s="54"/>
      <c r="M8711" s="54"/>
    </row>
    <row r="8712" spans="3:13" s="343" customFormat="1" x14ac:dyDescent="0.3">
      <c r="C8712" s="32"/>
      <c r="J8712" s="54"/>
      <c r="K8712" s="54"/>
      <c r="L8712" s="54"/>
      <c r="M8712" s="54"/>
    </row>
    <row r="8713" spans="3:13" s="343" customFormat="1" x14ac:dyDescent="0.3">
      <c r="C8713" s="32"/>
      <c r="J8713" s="54"/>
      <c r="K8713" s="54"/>
      <c r="L8713" s="54"/>
      <c r="M8713" s="54"/>
    </row>
    <row r="8714" spans="3:13" s="343" customFormat="1" x14ac:dyDescent="0.3">
      <c r="C8714" s="32"/>
      <c r="J8714" s="54"/>
      <c r="K8714" s="54"/>
      <c r="L8714" s="54"/>
      <c r="M8714" s="54"/>
    </row>
    <row r="8715" spans="3:13" s="343" customFormat="1" x14ac:dyDescent="0.3">
      <c r="C8715" s="32"/>
      <c r="J8715" s="54"/>
      <c r="K8715" s="54"/>
      <c r="L8715" s="54"/>
      <c r="M8715" s="54"/>
    </row>
    <row r="8716" spans="3:13" s="343" customFormat="1" x14ac:dyDescent="0.3">
      <c r="C8716" s="32"/>
      <c r="J8716" s="54"/>
      <c r="K8716" s="54"/>
      <c r="L8716" s="54"/>
      <c r="M8716" s="54"/>
    </row>
    <row r="8717" spans="3:13" s="343" customFormat="1" x14ac:dyDescent="0.3">
      <c r="C8717" s="32"/>
      <c r="J8717" s="54"/>
      <c r="K8717" s="54"/>
      <c r="L8717" s="54"/>
      <c r="M8717" s="54"/>
    </row>
    <row r="8718" spans="3:13" s="343" customFormat="1" x14ac:dyDescent="0.3">
      <c r="C8718" s="32"/>
      <c r="J8718" s="54"/>
      <c r="K8718" s="54"/>
      <c r="L8718" s="54"/>
      <c r="M8718" s="54"/>
    </row>
    <row r="8719" spans="3:13" s="343" customFormat="1" x14ac:dyDescent="0.3">
      <c r="C8719" s="32"/>
      <c r="J8719" s="54"/>
      <c r="K8719" s="54"/>
      <c r="L8719" s="54"/>
      <c r="M8719" s="54"/>
    </row>
    <row r="8720" spans="3:13" s="343" customFormat="1" x14ac:dyDescent="0.3">
      <c r="C8720" s="32"/>
      <c r="J8720" s="54"/>
      <c r="K8720" s="54"/>
      <c r="L8720" s="54"/>
      <c r="M8720" s="54"/>
    </row>
    <row r="8721" spans="3:13" s="343" customFormat="1" x14ac:dyDescent="0.3">
      <c r="C8721" s="32"/>
      <c r="J8721" s="54"/>
      <c r="K8721" s="54"/>
      <c r="L8721" s="54"/>
      <c r="M8721" s="54"/>
    </row>
    <row r="8722" spans="3:13" s="343" customFormat="1" x14ac:dyDescent="0.3">
      <c r="C8722" s="32"/>
      <c r="J8722" s="54"/>
      <c r="K8722" s="54"/>
      <c r="L8722" s="54"/>
      <c r="M8722" s="54"/>
    </row>
    <row r="8723" spans="3:13" s="343" customFormat="1" x14ac:dyDescent="0.3">
      <c r="C8723" s="32"/>
      <c r="J8723" s="54"/>
      <c r="K8723" s="54"/>
      <c r="L8723" s="54"/>
      <c r="M8723" s="54"/>
    </row>
    <row r="8724" spans="3:13" s="343" customFormat="1" x14ac:dyDescent="0.3">
      <c r="C8724" s="32"/>
      <c r="J8724" s="54"/>
      <c r="K8724" s="54"/>
      <c r="L8724" s="54"/>
      <c r="M8724" s="54"/>
    </row>
    <row r="8725" spans="3:13" s="343" customFormat="1" x14ac:dyDescent="0.3">
      <c r="C8725" s="32"/>
      <c r="J8725" s="54"/>
      <c r="K8725" s="54"/>
      <c r="L8725" s="54"/>
      <c r="M8725" s="54"/>
    </row>
    <row r="8726" spans="3:13" s="343" customFormat="1" x14ac:dyDescent="0.3">
      <c r="C8726" s="32"/>
      <c r="J8726" s="54"/>
      <c r="K8726" s="54"/>
      <c r="L8726" s="54"/>
      <c r="M8726" s="54"/>
    </row>
    <row r="8727" spans="3:13" s="343" customFormat="1" x14ac:dyDescent="0.3">
      <c r="C8727" s="32"/>
      <c r="J8727" s="54"/>
      <c r="K8727" s="54"/>
      <c r="L8727" s="54"/>
      <c r="M8727" s="54"/>
    </row>
    <row r="8728" spans="3:13" s="343" customFormat="1" x14ac:dyDescent="0.3">
      <c r="C8728" s="32"/>
      <c r="J8728" s="54"/>
      <c r="K8728" s="54"/>
      <c r="L8728" s="54"/>
      <c r="M8728" s="54"/>
    </row>
    <row r="8729" spans="3:13" s="343" customFormat="1" x14ac:dyDescent="0.3">
      <c r="C8729" s="32"/>
      <c r="J8729" s="54"/>
      <c r="K8729" s="54"/>
      <c r="L8729" s="54"/>
      <c r="M8729" s="54"/>
    </row>
    <row r="8730" spans="3:13" s="343" customFormat="1" x14ac:dyDescent="0.3">
      <c r="C8730" s="32"/>
      <c r="J8730" s="54"/>
      <c r="K8730" s="54"/>
      <c r="L8730" s="54"/>
      <c r="M8730" s="54"/>
    </row>
    <row r="8731" spans="3:13" s="343" customFormat="1" x14ac:dyDescent="0.3">
      <c r="C8731" s="32"/>
      <c r="J8731" s="54"/>
      <c r="K8731" s="54"/>
      <c r="L8731" s="54"/>
      <c r="M8731" s="54"/>
    </row>
    <row r="8732" spans="3:13" s="343" customFormat="1" x14ac:dyDescent="0.3">
      <c r="C8732" s="32"/>
      <c r="J8732" s="54"/>
      <c r="K8732" s="54"/>
      <c r="L8732" s="54"/>
      <c r="M8732" s="54"/>
    </row>
    <row r="8733" spans="3:13" s="343" customFormat="1" x14ac:dyDescent="0.3">
      <c r="C8733" s="32"/>
      <c r="J8733" s="54"/>
      <c r="K8733" s="54"/>
      <c r="L8733" s="54"/>
      <c r="M8733" s="54"/>
    </row>
    <row r="8734" spans="3:13" s="343" customFormat="1" x14ac:dyDescent="0.3">
      <c r="C8734" s="32"/>
      <c r="J8734" s="54"/>
      <c r="K8734" s="54"/>
      <c r="L8734" s="54"/>
      <c r="M8734" s="54"/>
    </row>
    <row r="8735" spans="3:13" s="343" customFormat="1" x14ac:dyDescent="0.3">
      <c r="C8735" s="32"/>
      <c r="J8735" s="54"/>
      <c r="K8735" s="54"/>
      <c r="L8735" s="54"/>
      <c r="M8735" s="54"/>
    </row>
    <row r="8736" spans="3:13" s="343" customFormat="1" x14ac:dyDescent="0.3">
      <c r="C8736" s="32"/>
      <c r="J8736" s="54"/>
      <c r="K8736" s="54"/>
      <c r="L8736" s="54"/>
      <c r="M8736" s="54"/>
    </row>
    <row r="8737" spans="3:13" s="343" customFormat="1" x14ac:dyDescent="0.3">
      <c r="C8737" s="32"/>
      <c r="J8737" s="54"/>
      <c r="K8737" s="54"/>
      <c r="L8737" s="54"/>
      <c r="M8737" s="54"/>
    </row>
    <row r="8738" spans="3:13" s="343" customFormat="1" x14ac:dyDescent="0.3">
      <c r="C8738" s="32"/>
      <c r="J8738" s="54"/>
      <c r="K8738" s="54"/>
      <c r="L8738" s="54"/>
      <c r="M8738" s="54"/>
    </row>
    <row r="8739" spans="3:13" s="343" customFormat="1" x14ac:dyDescent="0.3">
      <c r="C8739" s="32"/>
      <c r="J8739" s="54"/>
      <c r="K8739" s="54"/>
      <c r="L8739" s="54"/>
      <c r="M8739" s="54"/>
    </row>
    <row r="8740" spans="3:13" s="343" customFormat="1" x14ac:dyDescent="0.3">
      <c r="C8740" s="32"/>
      <c r="J8740" s="54"/>
      <c r="K8740" s="54"/>
      <c r="L8740" s="54"/>
      <c r="M8740" s="54"/>
    </row>
    <row r="8741" spans="3:13" s="343" customFormat="1" x14ac:dyDescent="0.3">
      <c r="C8741" s="32"/>
      <c r="J8741" s="54"/>
      <c r="K8741" s="54"/>
      <c r="L8741" s="54"/>
      <c r="M8741" s="54"/>
    </row>
    <row r="8742" spans="3:13" s="343" customFormat="1" x14ac:dyDescent="0.3">
      <c r="C8742" s="32"/>
      <c r="J8742" s="54"/>
      <c r="K8742" s="54"/>
      <c r="L8742" s="54"/>
      <c r="M8742" s="54"/>
    </row>
    <row r="8743" spans="3:13" s="343" customFormat="1" x14ac:dyDescent="0.3">
      <c r="C8743" s="32"/>
      <c r="J8743" s="54"/>
      <c r="K8743" s="54"/>
      <c r="L8743" s="54"/>
      <c r="M8743" s="54"/>
    </row>
    <row r="8744" spans="3:13" s="343" customFormat="1" x14ac:dyDescent="0.3">
      <c r="C8744" s="32"/>
      <c r="J8744" s="54"/>
      <c r="K8744" s="54"/>
      <c r="L8744" s="54"/>
      <c r="M8744" s="54"/>
    </row>
    <row r="8745" spans="3:13" s="343" customFormat="1" x14ac:dyDescent="0.3">
      <c r="C8745" s="32"/>
      <c r="J8745" s="54"/>
      <c r="K8745" s="54"/>
      <c r="L8745" s="54"/>
      <c r="M8745" s="54"/>
    </row>
    <row r="8746" spans="3:13" s="343" customFormat="1" x14ac:dyDescent="0.3">
      <c r="C8746" s="32"/>
      <c r="J8746" s="54"/>
      <c r="K8746" s="54"/>
      <c r="L8746" s="54"/>
      <c r="M8746" s="54"/>
    </row>
    <row r="8747" spans="3:13" s="343" customFormat="1" x14ac:dyDescent="0.3">
      <c r="C8747" s="32"/>
      <c r="J8747" s="54"/>
      <c r="K8747" s="54"/>
      <c r="L8747" s="54"/>
      <c r="M8747" s="54"/>
    </row>
    <row r="8748" spans="3:13" s="343" customFormat="1" x14ac:dyDescent="0.3">
      <c r="C8748" s="32"/>
      <c r="J8748" s="54"/>
      <c r="K8748" s="54"/>
      <c r="L8748" s="54"/>
      <c r="M8748" s="54"/>
    </row>
    <row r="8749" spans="3:13" s="343" customFormat="1" x14ac:dyDescent="0.3">
      <c r="C8749" s="32"/>
      <c r="J8749" s="54"/>
      <c r="K8749" s="54"/>
      <c r="L8749" s="54"/>
      <c r="M8749" s="54"/>
    </row>
    <row r="8750" spans="3:13" s="343" customFormat="1" x14ac:dyDescent="0.3">
      <c r="C8750" s="32"/>
      <c r="J8750" s="54"/>
      <c r="K8750" s="54"/>
      <c r="L8750" s="54"/>
      <c r="M8750" s="54"/>
    </row>
    <row r="8751" spans="3:13" s="343" customFormat="1" x14ac:dyDescent="0.3">
      <c r="C8751" s="32"/>
      <c r="J8751" s="54"/>
      <c r="K8751" s="54"/>
      <c r="L8751" s="54"/>
      <c r="M8751" s="54"/>
    </row>
    <row r="8752" spans="3:13" s="343" customFormat="1" x14ac:dyDescent="0.3">
      <c r="C8752" s="32"/>
      <c r="J8752" s="54"/>
      <c r="K8752" s="54"/>
      <c r="L8752" s="54"/>
      <c r="M8752" s="54"/>
    </row>
    <row r="8753" spans="3:13" s="343" customFormat="1" x14ac:dyDescent="0.3">
      <c r="C8753" s="32"/>
      <c r="J8753" s="54"/>
      <c r="K8753" s="54"/>
      <c r="L8753" s="54"/>
      <c r="M8753" s="54"/>
    </row>
    <row r="8754" spans="3:13" s="343" customFormat="1" x14ac:dyDescent="0.3">
      <c r="C8754" s="32"/>
      <c r="J8754" s="54"/>
      <c r="K8754" s="54"/>
      <c r="L8754" s="54"/>
      <c r="M8754" s="54"/>
    </row>
    <row r="8755" spans="3:13" s="343" customFormat="1" x14ac:dyDescent="0.3">
      <c r="C8755" s="32"/>
      <c r="J8755" s="54"/>
      <c r="K8755" s="54"/>
      <c r="L8755" s="54"/>
      <c r="M8755" s="54"/>
    </row>
    <row r="8756" spans="3:13" s="343" customFormat="1" x14ac:dyDescent="0.3">
      <c r="C8756" s="32"/>
      <c r="J8756" s="54"/>
      <c r="K8756" s="54"/>
      <c r="L8756" s="54"/>
      <c r="M8756" s="54"/>
    </row>
    <row r="8757" spans="3:13" s="343" customFormat="1" x14ac:dyDescent="0.3">
      <c r="C8757" s="32"/>
      <c r="J8757" s="54"/>
      <c r="K8757" s="54"/>
      <c r="L8757" s="54"/>
      <c r="M8757" s="54"/>
    </row>
    <row r="8758" spans="3:13" s="343" customFormat="1" x14ac:dyDescent="0.3">
      <c r="C8758" s="32"/>
      <c r="J8758" s="54"/>
      <c r="K8758" s="54"/>
      <c r="L8758" s="54"/>
      <c r="M8758" s="54"/>
    </row>
    <row r="8759" spans="3:13" s="343" customFormat="1" x14ac:dyDescent="0.3">
      <c r="C8759" s="32"/>
      <c r="J8759" s="54"/>
      <c r="K8759" s="54"/>
      <c r="L8759" s="54"/>
      <c r="M8759" s="54"/>
    </row>
    <row r="8760" spans="3:13" s="343" customFormat="1" x14ac:dyDescent="0.3">
      <c r="C8760" s="32"/>
      <c r="J8760" s="54"/>
      <c r="K8760" s="54"/>
      <c r="L8760" s="54"/>
      <c r="M8760" s="54"/>
    </row>
    <row r="8761" spans="3:13" s="343" customFormat="1" x14ac:dyDescent="0.3">
      <c r="C8761" s="32"/>
      <c r="J8761" s="54"/>
      <c r="K8761" s="54"/>
      <c r="L8761" s="54"/>
      <c r="M8761" s="54"/>
    </row>
    <row r="8762" spans="3:13" s="343" customFormat="1" x14ac:dyDescent="0.3">
      <c r="C8762" s="32"/>
      <c r="J8762" s="54"/>
      <c r="K8762" s="54"/>
      <c r="L8762" s="54"/>
      <c r="M8762" s="54"/>
    </row>
    <row r="8763" spans="3:13" s="343" customFormat="1" x14ac:dyDescent="0.3">
      <c r="C8763" s="32"/>
      <c r="J8763" s="54"/>
      <c r="K8763" s="54"/>
      <c r="L8763" s="54"/>
      <c r="M8763" s="54"/>
    </row>
    <row r="8764" spans="3:13" s="343" customFormat="1" x14ac:dyDescent="0.3">
      <c r="C8764" s="32"/>
      <c r="J8764" s="54"/>
      <c r="K8764" s="54"/>
      <c r="L8764" s="54"/>
      <c r="M8764" s="54"/>
    </row>
    <row r="8765" spans="3:13" s="343" customFormat="1" x14ac:dyDescent="0.3">
      <c r="C8765" s="32"/>
      <c r="J8765" s="54"/>
      <c r="K8765" s="54"/>
      <c r="L8765" s="54"/>
      <c r="M8765" s="54"/>
    </row>
    <row r="8766" spans="3:13" s="343" customFormat="1" x14ac:dyDescent="0.3">
      <c r="C8766" s="32"/>
      <c r="J8766" s="54"/>
      <c r="K8766" s="54"/>
      <c r="L8766" s="54"/>
      <c r="M8766" s="54"/>
    </row>
    <row r="8767" spans="3:13" s="343" customFormat="1" x14ac:dyDescent="0.3">
      <c r="C8767" s="32"/>
      <c r="J8767" s="54"/>
      <c r="K8767" s="54"/>
      <c r="L8767" s="54"/>
      <c r="M8767" s="54"/>
    </row>
    <row r="8768" spans="3:13" s="343" customFormat="1" x14ac:dyDescent="0.3">
      <c r="C8768" s="32"/>
      <c r="J8768" s="54"/>
      <c r="K8768" s="54"/>
      <c r="L8768" s="54"/>
      <c r="M8768" s="54"/>
    </row>
    <row r="8769" spans="3:13" s="343" customFormat="1" x14ac:dyDescent="0.3">
      <c r="C8769" s="32"/>
      <c r="J8769" s="54"/>
      <c r="K8769" s="54"/>
      <c r="L8769" s="54"/>
      <c r="M8769" s="54"/>
    </row>
    <row r="8770" spans="3:13" s="343" customFormat="1" x14ac:dyDescent="0.3">
      <c r="C8770" s="32"/>
      <c r="J8770" s="54"/>
      <c r="K8770" s="54"/>
      <c r="L8770" s="54"/>
      <c r="M8770" s="54"/>
    </row>
    <row r="8771" spans="3:13" s="343" customFormat="1" x14ac:dyDescent="0.3">
      <c r="C8771" s="32"/>
      <c r="J8771" s="54"/>
      <c r="K8771" s="54"/>
      <c r="L8771" s="54"/>
      <c r="M8771" s="54"/>
    </row>
    <row r="8772" spans="3:13" s="343" customFormat="1" x14ac:dyDescent="0.3">
      <c r="C8772" s="32"/>
      <c r="J8772" s="54"/>
      <c r="K8772" s="54"/>
      <c r="L8772" s="54"/>
      <c r="M8772" s="54"/>
    </row>
    <row r="8773" spans="3:13" s="343" customFormat="1" x14ac:dyDescent="0.3">
      <c r="C8773" s="32"/>
      <c r="J8773" s="54"/>
      <c r="K8773" s="54"/>
      <c r="L8773" s="54"/>
      <c r="M8773" s="54"/>
    </row>
    <row r="8774" spans="3:13" s="343" customFormat="1" x14ac:dyDescent="0.3">
      <c r="C8774" s="32"/>
      <c r="J8774" s="54"/>
      <c r="K8774" s="54"/>
      <c r="L8774" s="54"/>
      <c r="M8774" s="54"/>
    </row>
    <row r="8775" spans="3:13" s="343" customFormat="1" x14ac:dyDescent="0.3">
      <c r="C8775" s="32"/>
      <c r="J8775" s="54"/>
      <c r="K8775" s="54"/>
      <c r="L8775" s="54"/>
      <c r="M8775" s="54"/>
    </row>
    <row r="8776" spans="3:13" s="343" customFormat="1" x14ac:dyDescent="0.3">
      <c r="C8776" s="32"/>
      <c r="J8776" s="54"/>
      <c r="K8776" s="54"/>
      <c r="L8776" s="54"/>
      <c r="M8776" s="54"/>
    </row>
    <row r="8777" spans="3:13" s="343" customFormat="1" x14ac:dyDescent="0.3">
      <c r="C8777" s="32"/>
      <c r="J8777" s="54"/>
      <c r="K8777" s="54"/>
      <c r="L8777" s="54"/>
      <c r="M8777" s="54"/>
    </row>
    <row r="8778" spans="3:13" s="343" customFormat="1" x14ac:dyDescent="0.3">
      <c r="C8778" s="32"/>
      <c r="J8778" s="54"/>
      <c r="K8778" s="54"/>
      <c r="L8778" s="54"/>
      <c r="M8778" s="54"/>
    </row>
    <row r="8779" spans="3:13" s="343" customFormat="1" x14ac:dyDescent="0.3">
      <c r="C8779" s="32"/>
      <c r="J8779" s="54"/>
      <c r="K8779" s="54"/>
      <c r="L8779" s="54"/>
      <c r="M8779" s="54"/>
    </row>
    <row r="8780" spans="3:13" s="343" customFormat="1" x14ac:dyDescent="0.3">
      <c r="C8780" s="32"/>
      <c r="J8780" s="54"/>
      <c r="K8780" s="54"/>
      <c r="L8780" s="54"/>
      <c r="M8780" s="54"/>
    </row>
    <row r="8781" spans="3:13" s="343" customFormat="1" x14ac:dyDescent="0.3">
      <c r="C8781" s="32"/>
      <c r="J8781" s="54"/>
      <c r="K8781" s="54"/>
      <c r="L8781" s="54"/>
      <c r="M8781" s="54"/>
    </row>
    <row r="8782" spans="3:13" s="343" customFormat="1" x14ac:dyDescent="0.3">
      <c r="C8782" s="32"/>
      <c r="J8782" s="54"/>
      <c r="K8782" s="54"/>
      <c r="L8782" s="54"/>
      <c r="M8782" s="54"/>
    </row>
    <row r="8783" spans="3:13" s="343" customFormat="1" x14ac:dyDescent="0.3">
      <c r="C8783" s="32"/>
      <c r="J8783" s="54"/>
      <c r="K8783" s="54"/>
      <c r="L8783" s="54"/>
      <c r="M8783" s="54"/>
    </row>
    <row r="8784" spans="3:13" s="343" customFormat="1" x14ac:dyDescent="0.3">
      <c r="C8784" s="32"/>
      <c r="J8784" s="54"/>
      <c r="K8784" s="54"/>
      <c r="L8784" s="54"/>
      <c r="M8784" s="54"/>
    </row>
    <row r="8785" spans="3:13" s="343" customFormat="1" x14ac:dyDescent="0.3">
      <c r="C8785" s="32"/>
      <c r="J8785" s="54"/>
      <c r="K8785" s="54"/>
      <c r="L8785" s="54"/>
      <c r="M8785" s="54"/>
    </row>
    <row r="8786" spans="3:13" s="343" customFormat="1" x14ac:dyDescent="0.3">
      <c r="C8786" s="32"/>
      <c r="J8786" s="54"/>
      <c r="K8786" s="54"/>
      <c r="L8786" s="54"/>
      <c r="M8786" s="54"/>
    </row>
    <row r="8787" spans="3:13" s="343" customFormat="1" x14ac:dyDescent="0.3">
      <c r="C8787" s="32"/>
      <c r="J8787" s="54"/>
      <c r="K8787" s="54"/>
      <c r="L8787" s="54"/>
      <c r="M8787" s="54"/>
    </row>
    <row r="8788" spans="3:13" s="343" customFormat="1" x14ac:dyDescent="0.3">
      <c r="C8788" s="32"/>
      <c r="J8788" s="54"/>
      <c r="K8788" s="54"/>
      <c r="L8788" s="54"/>
      <c r="M8788" s="54"/>
    </row>
    <row r="8789" spans="3:13" s="343" customFormat="1" x14ac:dyDescent="0.3">
      <c r="C8789" s="32"/>
      <c r="J8789" s="54"/>
      <c r="K8789" s="54"/>
      <c r="L8789" s="54"/>
      <c r="M8789" s="54"/>
    </row>
    <row r="8790" spans="3:13" s="343" customFormat="1" x14ac:dyDescent="0.3">
      <c r="C8790" s="32"/>
      <c r="J8790" s="54"/>
      <c r="K8790" s="54"/>
      <c r="L8790" s="54"/>
      <c r="M8790" s="54"/>
    </row>
    <row r="8791" spans="3:13" s="343" customFormat="1" x14ac:dyDescent="0.3">
      <c r="C8791" s="32"/>
      <c r="J8791" s="54"/>
      <c r="K8791" s="54"/>
      <c r="L8791" s="54"/>
      <c r="M8791" s="54"/>
    </row>
    <row r="8792" spans="3:13" s="343" customFormat="1" x14ac:dyDescent="0.3">
      <c r="C8792" s="32"/>
      <c r="J8792" s="54"/>
      <c r="K8792" s="54"/>
      <c r="L8792" s="54"/>
      <c r="M8792" s="54"/>
    </row>
    <row r="8793" spans="3:13" s="343" customFormat="1" x14ac:dyDescent="0.3">
      <c r="C8793" s="32"/>
      <c r="J8793" s="54"/>
      <c r="K8793" s="54"/>
      <c r="L8793" s="54"/>
      <c r="M8793" s="54"/>
    </row>
    <row r="8794" spans="3:13" s="343" customFormat="1" x14ac:dyDescent="0.3">
      <c r="C8794" s="32"/>
      <c r="J8794" s="54"/>
      <c r="K8794" s="54"/>
      <c r="L8794" s="54"/>
      <c r="M8794" s="54"/>
    </row>
    <row r="8795" spans="3:13" s="343" customFormat="1" x14ac:dyDescent="0.3">
      <c r="C8795" s="32"/>
      <c r="J8795" s="54"/>
      <c r="K8795" s="54"/>
      <c r="L8795" s="54"/>
      <c r="M8795" s="54"/>
    </row>
    <row r="8796" spans="3:13" s="343" customFormat="1" x14ac:dyDescent="0.3">
      <c r="C8796" s="32"/>
      <c r="J8796" s="54"/>
      <c r="K8796" s="54"/>
      <c r="L8796" s="54"/>
      <c r="M8796" s="54"/>
    </row>
    <row r="8797" spans="3:13" s="343" customFormat="1" x14ac:dyDescent="0.3">
      <c r="C8797" s="32"/>
      <c r="J8797" s="54"/>
      <c r="K8797" s="54"/>
      <c r="L8797" s="54"/>
      <c r="M8797" s="54"/>
    </row>
    <row r="8798" spans="3:13" s="343" customFormat="1" x14ac:dyDescent="0.3">
      <c r="C8798" s="32"/>
      <c r="J8798" s="54"/>
      <c r="K8798" s="54"/>
      <c r="L8798" s="54"/>
      <c r="M8798" s="54"/>
    </row>
    <row r="8799" spans="3:13" s="343" customFormat="1" x14ac:dyDescent="0.3">
      <c r="C8799" s="32"/>
      <c r="J8799" s="54"/>
      <c r="K8799" s="54"/>
      <c r="L8799" s="54"/>
      <c r="M8799" s="54"/>
    </row>
    <row r="8800" spans="3:13" s="343" customFormat="1" x14ac:dyDescent="0.3">
      <c r="C8800" s="32"/>
      <c r="J8800" s="54"/>
      <c r="K8800" s="54"/>
      <c r="L8800" s="54"/>
      <c r="M8800" s="54"/>
    </row>
    <row r="8801" spans="3:13" s="343" customFormat="1" x14ac:dyDescent="0.3">
      <c r="C8801" s="32"/>
      <c r="J8801" s="54"/>
      <c r="K8801" s="54"/>
      <c r="L8801" s="54"/>
      <c r="M8801" s="54"/>
    </row>
    <row r="8802" spans="3:13" s="343" customFormat="1" x14ac:dyDescent="0.3">
      <c r="C8802" s="32"/>
      <c r="J8802" s="54"/>
      <c r="K8802" s="54"/>
      <c r="L8802" s="54"/>
      <c r="M8802" s="54"/>
    </row>
    <row r="8803" spans="3:13" s="343" customFormat="1" x14ac:dyDescent="0.3">
      <c r="C8803" s="32"/>
      <c r="J8803" s="54"/>
      <c r="K8803" s="54"/>
      <c r="L8803" s="54"/>
      <c r="M8803" s="54"/>
    </row>
    <row r="8804" spans="3:13" s="343" customFormat="1" x14ac:dyDescent="0.3">
      <c r="C8804" s="32"/>
      <c r="J8804" s="54"/>
      <c r="K8804" s="54"/>
      <c r="L8804" s="54"/>
      <c r="M8804" s="54"/>
    </row>
    <row r="8805" spans="3:13" s="343" customFormat="1" x14ac:dyDescent="0.3">
      <c r="C8805" s="32"/>
      <c r="J8805" s="54"/>
      <c r="K8805" s="54"/>
      <c r="L8805" s="54"/>
      <c r="M8805" s="54"/>
    </row>
    <row r="8806" spans="3:13" s="343" customFormat="1" x14ac:dyDescent="0.3">
      <c r="C8806" s="32"/>
      <c r="J8806" s="54"/>
      <c r="K8806" s="54"/>
      <c r="L8806" s="54"/>
      <c r="M8806" s="54"/>
    </row>
    <row r="8807" spans="3:13" s="343" customFormat="1" x14ac:dyDescent="0.3">
      <c r="C8807" s="32"/>
      <c r="J8807" s="54"/>
      <c r="K8807" s="54"/>
      <c r="L8807" s="54"/>
      <c r="M8807" s="54"/>
    </row>
    <row r="8808" spans="3:13" s="343" customFormat="1" x14ac:dyDescent="0.3">
      <c r="C8808" s="32"/>
      <c r="J8808" s="54"/>
      <c r="K8808" s="54"/>
      <c r="L8808" s="54"/>
      <c r="M8808" s="54"/>
    </row>
    <row r="8809" spans="3:13" s="343" customFormat="1" x14ac:dyDescent="0.3">
      <c r="C8809" s="32"/>
      <c r="J8809" s="54"/>
      <c r="K8809" s="54"/>
      <c r="L8809" s="54"/>
      <c r="M8809" s="54"/>
    </row>
    <row r="8810" spans="3:13" s="343" customFormat="1" x14ac:dyDescent="0.3">
      <c r="C8810" s="32"/>
      <c r="J8810" s="54"/>
      <c r="K8810" s="54"/>
      <c r="L8810" s="54"/>
      <c r="M8810" s="54"/>
    </row>
    <row r="8811" spans="3:13" s="343" customFormat="1" x14ac:dyDescent="0.3">
      <c r="C8811" s="32"/>
      <c r="J8811" s="54"/>
      <c r="K8811" s="54"/>
      <c r="L8811" s="54"/>
      <c r="M8811" s="54"/>
    </row>
    <row r="8812" spans="3:13" s="343" customFormat="1" x14ac:dyDescent="0.3">
      <c r="C8812" s="32"/>
      <c r="J8812" s="54"/>
      <c r="K8812" s="54"/>
      <c r="L8812" s="54"/>
      <c r="M8812" s="54"/>
    </row>
    <row r="8813" spans="3:13" s="343" customFormat="1" x14ac:dyDescent="0.3">
      <c r="C8813" s="32"/>
      <c r="J8813" s="54"/>
      <c r="K8813" s="54"/>
      <c r="L8813" s="54"/>
      <c r="M8813" s="54"/>
    </row>
    <row r="8814" spans="3:13" s="343" customFormat="1" x14ac:dyDescent="0.3">
      <c r="C8814" s="32"/>
      <c r="J8814" s="54"/>
      <c r="K8814" s="54"/>
      <c r="L8814" s="54"/>
      <c r="M8814" s="54"/>
    </row>
    <row r="8815" spans="3:13" s="343" customFormat="1" x14ac:dyDescent="0.3">
      <c r="C8815" s="32"/>
      <c r="J8815" s="54"/>
      <c r="K8815" s="54"/>
      <c r="L8815" s="54"/>
      <c r="M8815" s="54"/>
    </row>
    <row r="8816" spans="3:13" s="343" customFormat="1" x14ac:dyDescent="0.3">
      <c r="C8816" s="32"/>
      <c r="J8816" s="54"/>
      <c r="K8816" s="54"/>
      <c r="L8816" s="54"/>
      <c r="M8816" s="54"/>
    </row>
    <row r="8817" spans="3:13" s="343" customFormat="1" x14ac:dyDescent="0.3">
      <c r="C8817" s="32"/>
      <c r="J8817" s="54"/>
      <c r="K8817" s="54"/>
      <c r="L8817" s="54"/>
      <c r="M8817" s="54"/>
    </row>
    <row r="8818" spans="3:13" s="343" customFormat="1" x14ac:dyDescent="0.3">
      <c r="C8818" s="32"/>
      <c r="J8818" s="54"/>
      <c r="K8818" s="54"/>
      <c r="L8818" s="54"/>
      <c r="M8818" s="54"/>
    </row>
    <row r="8819" spans="3:13" s="343" customFormat="1" x14ac:dyDescent="0.3">
      <c r="C8819" s="32"/>
      <c r="J8819" s="54"/>
      <c r="K8819" s="54"/>
      <c r="L8819" s="54"/>
      <c r="M8819" s="54"/>
    </row>
    <row r="8820" spans="3:13" s="343" customFormat="1" x14ac:dyDescent="0.3">
      <c r="C8820" s="32"/>
      <c r="J8820" s="54"/>
      <c r="K8820" s="54"/>
      <c r="L8820" s="54"/>
      <c r="M8820" s="54"/>
    </row>
    <row r="8821" spans="3:13" s="343" customFormat="1" x14ac:dyDescent="0.3">
      <c r="C8821" s="32"/>
      <c r="J8821" s="54"/>
      <c r="K8821" s="54"/>
      <c r="L8821" s="54"/>
      <c r="M8821" s="54"/>
    </row>
    <row r="8822" spans="3:13" s="343" customFormat="1" x14ac:dyDescent="0.3">
      <c r="C8822" s="32"/>
      <c r="J8822" s="54"/>
      <c r="K8822" s="54"/>
      <c r="L8822" s="54"/>
      <c r="M8822" s="54"/>
    </row>
    <row r="8823" spans="3:13" s="343" customFormat="1" x14ac:dyDescent="0.3">
      <c r="C8823" s="32"/>
      <c r="J8823" s="54"/>
      <c r="K8823" s="54"/>
      <c r="L8823" s="54"/>
      <c r="M8823" s="54"/>
    </row>
    <row r="8824" spans="3:13" s="343" customFormat="1" x14ac:dyDescent="0.3">
      <c r="C8824" s="32"/>
      <c r="J8824" s="54"/>
      <c r="K8824" s="54"/>
      <c r="L8824" s="54"/>
      <c r="M8824" s="54"/>
    </row>
    <row r="8825" spans="3:13" s="343" customFormat="1" x14ac:dyDescent="0.3">
      <c r="C8825" s="32"/>
      <c r="J8825" s="54"/>
      <c r="K8825" s="54"/>
      <c r="L8825" s="54"/>
      <c r="M8825" s="54"/>
    </row>
    <row r="8826" spans="3:13" s="343" customFormat="1" x14ac:dyDescent="0.3">
      <c r="C8826" s="32"/>
      <c r="J8826" s="54"/>
      <c r="K8826" s="54"/>
      <c r="L8826" s="54"/>
      <c r="M8826" s="54"/>
    </row>
    <row r="8827" spans="3:13" s="343" customFormat="1" x14ac:dyDescent="0.3">
      <c r="C8827" s="32"/>
      <c r="J8827" s="54"/>
      <c r="K8827" s="54"/>
      <c r="L8827" s="54"/>
      <c r="M8827" s="54"/>
    </row>
    <row r="8828" spans="3:13" s="343" customFormat="1" x14ac:dyDescent="0.3">
      <c r="C8828" s="32"/>
      <c r="J8828" s="54"/>
      <c r="K8828" s="54"/>
      <c r="L8828" s="54"/>
      <c r="M8828" s="54"/>
    </row>
    <row r="8829" spans="3:13" s="343" customFormat="1" x14ac:dyDescent="0.3">
      <c r="C8829" s="32"/>
      <c r="J8829" s="54"/>
      <c r="K8829" s="54"/>
      <c r="L8829" s="54"/>
      <c r="M8829" s="54"/>
    </row>
    <row r="8830" spans="3:13" s="343" customFormat="1" x14ac:dyDescent="0.3">
      <c r="C8830" s="32"/>
      <c r="J8830" s="54"/>
      <c r="K8830" s="54"/>
      <c r="L8830" s="54"/>
      <c r="M8830" s="54"/>
    </row>
    <row r="8831" spans="3:13" s="343" customFormat="1" x14ac:dyDescent="0.3">
      <c r="C8831" s="32"/>
      <c r="J8831" s="54"/>
      <c r="K8831" s="54"/>
      <c r="L8831" s="54"/>
      <c r="M8831" s="54"/>
    </row>
    <row r="8832" spans="3:13" s="343" customFormat="1" x14ac:dyDescent="0.3">
      <c r="C8832" s="32"/>
      <c r="J8832" s="54"/>
      <c r="K8832" s="54"/>
      <c r="L8832" s="54"/>
      <c r="M8832" s="54"/>
    </row>
    <row r="8833" spans="3:13" s="343" customFormat="1" x14ac:dyDescent="0.3">
      <c r="C8833" s="32"/>
      <c r="J8833" s="54"/>
      <c r="K8833" s="54"/>
      <c r="L8833" s="54"/>
      <c r="M8833" s="54"/>
    </row>
    <row r="8834" spans="3:13" s="343" customFormat="1" x14ac:dyDescent="0.3">
      <c r="C8834" s="32"/>
      <c r="J8834" s="54"/>
      <c r="K8834" s="54"/>
      <c r="L8834" s="54"/>
      <c r="M8834" s="54"/>
    </row>
    <row r="8835" spans="3:13" s="343" customFormat="1" x14ac:dyDescent="0.3">
      <c r="C8835" s="32"/>
      <c r="J8835" s="54"/>
      <c r="K8835" s="54"/>
      <c r="L8835" s="54"/>
      <c r="M8835" s="54"/>
    </row>
    <row r="8836" spans="3:13" s="343" customFormat="1" x14ac:dyDescent="0.3">
      <c r="C8836" s="32"/>
      <c r="J8836" s="54"/>
      <c r="K8836" s="54"/>
      <c r="L8836" s="54"/>
      <c r="M8836" s="54"/>
    </row>
    <row r="8837" spans="3:13" s="343" customFormat="1" x14ac:dyDescent="0.3">
      <c r="C8837" s="32"/>
      <c r="J8837" s="54"/>
      <c r="K8837" s="54"/>
      <c r="L8837" s="54"/>
      <c r="M8837" s="54"/>
    </row>
    <row r="8838" spans="3:13" s="343" customFormat="1" x14ac:dyDescent="0.3">
      <c r="C8838" s="32"/>
      <c r="J8838" s="54"/>
      <c r="K8838" s="54"/>
      <c r="L8838" s="54"/>
      <c r="M8838" s="54"/>
    </row>
    <row r="8839" spans="3:13" s="343" customFormat="1" x14ac:dyDescent="0.3">
      <c r="C8839" s="32"/>
      <c r="J8839" s="54"/>
      <c r="K8839" s="54"/>
      <c r="L8839" s="54"/>
      <c r="M8839" s="54"/>
    </row>
    <row r="8840" spans="3:13" s="343" customFormat="1" x14ac:dyDescent="0.3">
      <c r="C8840" s="32"/>
      <c r="J8840" s="54"/>
      <c r="K8840" s="54"/>
      <c r="L8840" s="54"/>
      <c r="M8840" s="54"/>
    </row>
    <row r="8841" spans="3:13" s="343" customFormat="1" x14ac:dyDescent="0.3">
      <c r="C8841" s="32"/>
      <c r="J8841" s="54"/>
      <c r="K8841" s="54"/>
      <c r="L8841" s="54"/>
      <c r="M8841" s="54"/>
    </row>
    <row r="8842" spans="3:13" s="343" customFormat="1" x14ac:dyDescent="0.3">
      <c r="C8842" s="32"/>
      <c r="J8842" s="54"/>
      <c r="K8842" s="54"/>
      <c r="L8842" s="54"/>
      <c r="M8842" s="54"/>
    </row>
    <row r="8843" spans="3:13" s="343" customFormat="1" x14ac:dyDescent="0.3">
      <c r="C8843" s="32"/>
      <c r="J8843" s="54"/>
      <c r="K8843" s="54"/>
      <c r="L8843" s="54"/>
      <c r="M8843" s="54"/>
    </row>
    <row r="8844" spans="3:13" s="343" customFormat="1" x14ac:dyDescent="0.3">
      <c r="C8844" s="32"/>
      <c r="J8844" s="54"/>
      <c r="K8844" s="54"/>
      <c r="L8844" s="54"/>
      <c r="M8844" s="54"/>
    </row>
    <row r="8845" spans="3:13" s="343" customFormat="1" x14ac:dyDescent="0.3">
      <c r="C8845" s="32"/>
      <c r="J8845" s="54"/>
      <c r="K8845" s="54"/>
      <c r="L8845" s="54"/>
      <c r="M8845" s="54"/>
    </row>
    <row r="8846" spans="3:13" s="343" customFormat="1" x14ac:dyDescent="0.3">
      <c r="C8846" s="32"/>
      <c r="J8846" s="54"/>
      <c r="K8846" s="54"/>
      <c r="L8846" s="54"/>
      <c r="M8846" s="54"/>
    </row>
    <row r="8847" spans="3:13" s="343" customFormat="1" x14ac:dyDescent="0.3">
      <c r="C8847" s="32"/>
      <c r="J8847" s="54"/>
      <c r="K8847" s="54"/>
      <c r="L8847" s="54"/>
      <c r="M8847" s="54"/>
    </row>
    <row r="8848" spans="3:13" s="343" customFormat="1" x14ac:dyDescent="0.3">
      <c r="C8848" s="32"/>
      <c r="J8848" s="54"/>
      <c r="K8848" s="54"/>
      <c r="L8848" s="54"/>
      <c r="M8848" s="54"/>
    </row>
    <row r="8849" spans="3:13" s="343" customFormat="1" x14ac:dyDescent="0.3">
      <c r="C8849" s="32"/>
      <c r="J8849" s="54"/>
      <c r="K8849" s="54"/>
      <c r="L8849" s="54"/>
      <c r="M8849" s="54"/>
    </row>
    <row r="8850" spans="3:13" s="343" customFormat="1" x14ac:dyDescent="0.3">
      <c r="C8850" s="32"/>
      <c r="J8850" s="54"/>
      <c r="K8850" s="54"/>
      <c r="L8850" s="54"/>
      <c r="M8850" s="54"/>
    </row>
    <row r="8851" spans="3:13" s="343" customFormat="1" x14ac:dyDescent="0.3">
      <c r="C8851" s="32"/>
      <c r="J8851" s="54"/>
      <c r="K8851" s="54"/>
      <c r="L8851" s="54"/>
      <c r="M8851" s="54"/>
    </row>
    <row r="8852" spans="3:13" s="343" customFormat="1" x14ac:dyDescent="0.3">
      <c r="C8852" s="32"/>
      <c r="J8852" s="54"/>
      <c r="K8852" s="54"/>
      <c r="L8852" s="54"/>
      <c r="M8852" s="54"/>
    </row>
    <row r="8853" spans="3:13" s="343" customFormat="1" x14ac:dyDescent="0.3">
      <c r="C8853" s="32"/>
      <c r="J8853" s="54"/>
      <c r="K8853" s="54"/>
      <c r="L8853" s="54"/>
      <c r="M8853" s="54"/>
    </row>
    <row r="8854" spans="3:13" s="343" customFormat="1" x14ac:dyDescent="0.3">
      <c r="C8854" s="32"/>
      <c r="J8854" s="54"/>
      <c r="K8854" s="54"/>
      <c r="L8854" s="54"/>
      <c r="M8854" s="54"/>
    </row>
    <row r="8855" spans="3:13" s="343" customFormat="1" x14ac:dyDescent="0.3">
      <c r="C8855" s="32"/>
      <c r="J8855" s="54"/>
      <c r="K8855" s="54"/>
      <c r="L8855" s="54"/>
      <c r="M8855" s="54"/>
    </row>
    <row r="8856" spans="3:13" s="343" customFormat="1" x14ac:dyDescent="0.3">
      <c r="C8856" s="32"/>
      <c r="J8856" s="54"/>
      <c r="K8856" s="54"/>
      <c r="L8856" s="54"/>
      <c r="M8856" s="54"/>
    </row>
    <row r="8857" spans="3:13" s="343" customFormat="1" x14ac:dyDescent="0.3">
      <c r="C8857" s="32"/>
      <c r="J8857" s="54"/>
      <c r="K8857" s="54"/>
      <c r="L8857" s="54"/>
      <c r="M8857" s="54"/>
    </row>
    <row r="8858" spans="3:13" s="343" customFormat="1" x14ac:dyDescent="0.3">
      <c r="C8858" s="32"/>
      <c r="J8858" s="54"/>
      <c r="K8858" s="54"/>
      <c r="L8858" s="54"/>
      <c r="M8858" s="54"/>
    </row>
    <row r="8859" spans="3:13" s="343" customFormat="1" x14ac:dyDescent="0.3">
      <c r="C8859" s="32"/>
      <c r="J8859" s="54"/>
      <c r="K8859" s="54"/>
      <c r="L8859" s="54"/>
      <c r="M8859" s="54"/>
    </row>
    <row r="8860" spans="3:13" s="343" customFormat="1" x14ac:dyDescent="0.3">
      <c r="C8860" s="32"/>
      <c r="J8860" s="54"/>
      <c r="K8860" s="54"/>
      <c r="L8860" s="54"/>
      <c r="M8860" s="54"/>
    </row>
    <row r="8861" spans="3:13" s="343" customFormat="1" x14ac:dyDescent="0.3">
      <c r="C8861" s="32"/>
      <c r="J8861" s="54"/>
      <c r="K8861" s="54"/>
      <c r="L8861" s="54"/>
      <c r="M8861" s="54"/>
    </row>
    <row r="8862" spans="3:13" s="343" customFormat="1" x14ac:dyDescent="0.3">
      <c r="C8862" s="32"/>
      <c r="J8862" s="54"/>
      <c r="K8862" s="54"/>
      <c r="L8862" s="54"/>
      <c r="M8862" s="54"/>
    </row>
    <row r="8863" spans="3:13" s="343" customFormat="1" x14ac:dyDescent="0.3">
      <c r="C8863" s="32"/>
      <c r="J8863" s="54"/>
      <c r="K8863" s="54"/>
      <c r="L8863" s="54"/>
      <c r="M8863" s="54"/>
    </row>
    <row r="8864" spans="3:13" s="343" customFormat="1" x14ac:dyDescent="0.3">
      <c r="C8864" s="32"/>
      <c r="J8864" s="54"/>
      <c r="K8864" s="54"/>
      <c r="L8864" s="54"/>
      <c r="M8864" s="54"/>
    </row>
    <row r="8865" spans="3:13" s="343" customFormat="1" x14ac:dyDescent="0.3">
      <c r="C8865" s="32"/>
      <c r="J8865" s="54"/>
      <c r="K8865" s="54"/>
      <c r="L8865" s="54"/>
      <c r="M8865" s="54"/>
    </row>
    <row r="8866" spans="3:13" s="343" customFormat="1" x14ac:dyDescent="0.3">
      <c r="C8866" s="32"/>
      <c r="J8866" s="54"/>
      <c r="K8866" s="54"/>
      <c r="L8866" s="54"/>
      <c r="M8866" s="54"/>
    </row>
    <row r="8867" spans="3:13" s="343" customFormat="1" x14ac:dyDescent="0.3">
      <c r="C8867" s="32"/>
      <c r="J8867" s="54"/>
      <c r="K8867" s="54"/>
      <c r="L8867" s="54"/>
      <c r="M8867" s="54"/>
    </row>
    <row r="8868" spans="3:13" s="343" customFormat="1" x14ac:dyDescent="0.3">
      <c r="C8868" s="32"/>
      <c r="J8868" s="54"/>
      <c r="K8868" s="54"/>
      <c r="L8868" s="54"/>
      <c r="M8868" s="54"/>
    </row>
    <row r="8869" spans="3:13" s="343" customFormat="1" x14ac:dyDescent="0.3">
      <c r="C8869" s="32"/>
      <c r="J8869" s="54"/>
      <c r="K8869" s="54"/>
      <c r="L8869" s="54"/>
      <c r="M8869" s="54"/>
    </row>
    <row r="8870" spans="3:13" s="343" customFormat="1" x14ac:dyDescent="0.3">
      <c r="C8870" s="32"/>
      <c r="J8870" s="54"/>
      <c r="K8870" s="54"/>
      <c r="L8870" s="54"/>
      <c r="M8870" s="54"/>
    </row>
    <row r="8871" spans="3:13" s="343" customFormat="1" x14ac:dyDescent="0.3">
      <c r="C8871" s="32"/>
      <c r="J8871" s="54"/>
      <c r="K8871" s="54"/>
      <c r="L8871" s="54"/>
      <c r="M8871" s="54"/>
    </row>
    <row r="8872" spans="3:13" s="343" customFormat="1" x14ac:dyDescent="0.3">
      <c r="C8872" s="32"/>
      <c r="J8872" s="54"/>
      <c r="K8872" s="54"/>
      <c r="L8872" s="54"/>
      <c r="M8872" s="54"/>
    </row>
    <row r="8873" spans="3:13" s="343" customFormat="1" x14ac:dyDescent="0.3">
      <c r="C8873" s="32"/>
      <c r="J8873" s="54"/>
      <c r="K8873" s="54"/>
      <c r="L8873" s="54"/>
      <c r="M8873" s="54"/>
    </row>
    <row r="8874" spans="3:13" s="343" customFormat="1" x14ac:dyDescent="0.3">
      <c r="C8874" s="32"/>
      <c r="J8874" s="54"/>
      <c r="K8874" s="54"/>
      <c r="L8874" s="54"/>
      <c r="M8874" s="54"/>
    </row>
    <row r="8875" spans="3:13" s="343" customFormat="1" x14ac:dyDescent="0.3">
      <c r="C8875" s="32"/>
      <c r="J8875" s="54"/>
      <c r="K8875" s="54"/>
      <c r="L8875" s="54"/>
      <c r="M8875" s="54"/>
    </row>
    <row r="8876" spans="3:13" s="343" customFormat="1" x14ac:dyDescent="0.3">
      <c r="C8876" s="32"/>
      <c r="J8876" s="54"/>
      <c r="K8876" s="54"/>
      <c r="L8876" s="54"/>
      <c r="M8876" s="54"/>
    </row>
    <row r="8877" spans="3:13" s="343" customFormat="1" x14ac:dyDescent="0.3">
      <c r="C8877" s="32"/>
      <c r="J8877" s="54"/>
      <c r="K8877" s="54"/>
      <c r="L8877" s="54"/>
      <c r="M8877" s="54"/>
    </row>
    <row r="8878" spans="3:13" s="343" customFormat="1" x14ac:dyDescent="0.3">
      <c r="C8878" s="32"/>
      <c r="J8878" s="54"/>
      <c r="K8878" s="54"/>
      <c r="L8878" s="54"/>
      <c r="M8878" s="54"/>
    </row>
    <row r="8879" spans="3:13" s="343" customFormat="1" x14ac:dyDescent="0.3">
      <c r="C8879" s="32"/>
      <c r="J8879" s="54"/>
      <c r="K8879" s="54"/>
      <c r="L8879" s="54"/>
      <c r="M8879" s="54"/>
    </row>
    <row r="8880" spans="3:13" s="343" customFormat="1" x14ac:dyDescent="0.3">
      <c r="C8880" s="32"/>
      <c r="J8880" s="54"/>
      <c r="K8880" s="54"/>
      <c r="L8880" s="54"/>
      <c r="M8880" s="54"/>
    </row>
    <row r="8881" spans="3:13" s="343" customFormat="1" x14ac:dyDescent="0.3">
      <c r="C8881" s="32"/>
      <c r="J8881" s="54"/>
      <c r="K8881" s="54"/>
      <c r="L8881" s="54"/>
      <c r="M8881" s="54"/>
    </row>
    <row r="8882" spans="3:13" s="343" customFormat="1" x14ac:dyDescent="0.3">
      <c r="C8882" s="32"/>
      <c r="J8882" s="54"/>
      <c r="K8882" s="54"/>
      <c r="L8882" s="54"/>
      <c r="M8882" s="54"/>
    </row>
    <row r="8883" spans="3:13" s="343" customFormat="1" x14ac:dyDescent="0.3">
      <c r="C8883" s="32"/>
      <c r="J8883" s="54"/>
      <c r="K8883" s="54"/>
      <c r="L8883" s="54"/>
      <c r="M8883" s="54"/>
    </row>
    <row r="8884" spans="3:13" s="343" customFormat="1" x14ac:dyDescent="0.3">
      <c r="C8884" s="32"/>
      <c r="J8884" s="54"/>
      <c r="K8884" s="54"/>
      <c r="L8884" s="54"/>
      <c r="M8884" s="54"/>
    </row>
    <row r="8885" spans="3:13" s="343" customFormat="1" x14ac:dyDescent="0.3">
      <c r="C8885" s="32"/>
      <c r="J8885" s="54"/>
      <c r="K8885" s="54"/>
      <c r="L8885" s="54"/>
      <c r="M8885" s="54"/>
    </row>
    <row r="8886" spans="3:13" s="343" customFormat="1" x14ac:dyDescent="0.3">
      <c r="C8886" s="32"/>
      <c r="J8886" s="54"/>
      <c r="K8886" s="54"/>
      <c r="L8886" s="54"/>
      <c r="M8886" s="54"/>
    </row>
    <row r="8887" spans="3:13" s="343" customFormat="1" x14ac:dyDescent="0.3">
      <c r="C8887" s="32"/>
      <c r="J8887" s="54"/>
      <c r="K8887" s="54"/>
      <c r="L8887" s="54"/>
      <c r="M8887" s="54"/>
    </row>
    <row r="8888" spans="3:13" s="343" customFormat="1" x14ac:dyDescent="0.3">
      <c r="C8888" s="32"/>
      <c r="J8888" s="54"/>
      <c r="K8888" s="54"/>
      <c r="L8888" s="54"/>
      <c r="M8888" s="54"/>
    </row>
    <row r="8889" spans="3:13" s="343" customFormat="1" x14ac:dyDescent="0.3">
      <c r="C8889" s="32"/>
      <c r="J8889" s="54"/>
      <c r="K8889" s="54"/>
      <c r="L8889" s="54"/>
      <c r="M8889" s="54"/>
    </row>
    <row r="8890" spans="3:13" s="343" customFormat="1" x14ac:dyDescent="0.3">
      <c r="C8890" s="32"/>
      <c r="J8890" s="54"/>
      <c r="K8890" s="54"/>
      <c r="L8890" s="54"/>
      <c r="M8890" s="54"/>
    </row>
    <row r="8891" spans="3:13" s="343" customFormat="1" x14ac:dyDescent="0.3">
      <c r="C8891" s="32"/>
      <c r="J8891" s="54"/>
      <c r="K8891" s="54"/>
      <c r="L8891" s="54"/>
      <c r="M8891" s="54"/>
    </row>
    <row r="8892" spans="3:13" s="343" customFormat="1" x14ac:dyDescent="0.3">
      <c r="C8892" s="32"/>
      <c r="J8892" s="54"/>
      <c r="K8892" s="54"/>
      <c r="L8892" s="54"/>
      <c r="M8892" s="54"/>
    </row>
    <row r="8893" spans="3:13" s="343" customFormat="1" x14ac:dyDescent="0.3">
      <c r="C8893" s="32"/>
      <c r="J8893" s="54"/>
      <c r="K8893" s="54"/>
      <c r="L8893" s="54"/>
      <c r="M8893" s="54"/>
    </row>
    <row r="8894" spans="3:13" s="343" customFormat="1" x14ac:dyDescent="0.3">
      <c r="C8894" s="32"/>
      <c r="J8894" s="54"/>
      <c r="K8894" s="54"/>
      <c r="L8894" s="54"/>
      <c r="M8894" s="54"/>
    </row>
    <row r="8895" spans="3:13" s="343" customFormat="1" x14ac:dyDescent="0.3">
      <c r="C8895" s="32"/>
      <c r="J8895" s="54"/>
      <c r="K8895" s="54"/>
      <c r="L8895" s="54"/>
      <c r="M8895" s="54"/>
    </row>
    <row r="8896" spans="3:13" s="343" customFormat="1" x14ac:dyDescent="0.3">
      <c r="C8896" s="32"/>
      <c r="J8896" s="54"/>
      <c r="K8896" s="54"/>
      <c r="L8896" s="54"/>
      <c r="M8896" s="54"/>
    </row>
    <row r="8897" spans="3:13" s="343" customFormat="1" x14ac:dyDescent="0.3">
      <c r="C8897" s="32"/>
      <c r="J8897" s="54"/>
      <c r="K8897" s="54"/>
      <c r="L8897" s="54"/>
      <c r="M8897" s="54"/>
    </row>
    <row r="8898" spans="3:13" s="343" customFormat="1" x14ac:dyDescent="0.3">
      <c r="C8898" s="32"/>
      <c r="J8898" s="54"/>
      <c r="K8898" s="54"/>
      <c r="L8898" s="54"/>
      <c r="M8898" s="54"/>
    </row>
    <row r="8899" spans="3:13" s="343" customFormat="1" x14ac:dyDescent="0.3">
      <c r="C8899" s="32"/>
      <c r="J8899" s="54"/>
      <c r="K8899" s="54"/>
      <c r="L8899" s="54"/>
      <c r="M8899" s="54"/>
    </row>
    <row r="8900" spans="3:13" s="343" customFormat="1" x14ac:dyDescent="0.3">
      <c r="C8900" s="32"/>
      <c r="J8900" s="54"/>
      <c r="K8900" s="54"/>
      <c r="L8900" s="54"/>
      <c r="M8900" s="54"/>
    </row>
    <row r="8901" spans="3:13" s="343" customFormat="1" x14ac:dyDescent="0.3">
      <c r="C8901" s="32"/>
      <c r="J8901" s="54"/>
      <c r="K8901" s="54"/>
      <c r="L8901" s="54"/>
      <c r="M8901" s="54"/>
    </row>
    <row r="8902" spans="3:13" s="343" customFormat="1" x14ac:dyDescent="0.3">
      <c r="C8902" s="32"/>
      <c r="J8902" s="54"/>
      <c r="K8902" s="54"/>
      <c r="L8902" s="54"/>
      <c r="M8902" s="54"/>
    </row>
    <row r="8903" spans="3:13" s="343" customFormat="1" x14ac:dyDescent="0.3">
      <c r="C8903" s="32"/>
      <c r="J8903" s="54"/>
      <c r="K8903" s="54"/>
      <c r="L8903" s="54"/>
      <c r="M8903" s="54"/>
    </row>
    <row r="8904" spans="3:13" s="343" customFormat="1" x14ac:dyDescent="0.3">
      <c r="C8904" s="32"/>
      <c r="J8904" s="54"/>
      <c r="K8904" s="54"/>
      <c r="L8904" s="54"/>
      <c r="M8904" s="54"/>
    </row>
    <row r="8905" spans="3:13" s="343" customFormat="1" x14ac:dyDescent="0.3">
      <c r="C8905" s="32"/>
      <c r="J8905" s="54"/>
      <c r="K8905" s="54"/>
      <c r="L8905" s="54"/>
      <c r="M8905" s="54"/>
    </row>
    <row r="8906" spans="3:13" s="343" customFormat="1" x14ac:dyDescent="0.3">
      <c r="C8906" s="32"/>
      <c r="J8906" s="54"/>
      <c r="K8906" s="54"/>
      <c r="L8906" s="54"/>
      <c r="M8906" s="54"/>
    </row>
    <row r="8907" spans="3:13" s="343" customFormat="1" x14ac:dyDescent="0.3">
      <c r="C8907" s="32"/>
      <c r="J8907" s="54"/>
      <c r="K8907" s="54"/>
      <c r="L8907" s="54"/>
      <c r="M8907" s="54"/>
    </row>
    <row r="8908" spans="3:13" s="343" customFormat="1" x14ac:dyDescent="0.3">
      <c r="C8908" s="32"/>
      <c r="J8908" s="54"/>
      <c r="K8908" s="54"/>
      <c r="L8908" s="54"/>
      <c r="M8908" s="54"/>
    </row>
    <row r="8909" spans="3:13" s="343" customFormat="1" x14ac:dyDescent="0.3">
      <c r="C8909" s="32"/>
      <c r="J8909" s="54"/>
      <c r="K8909" s="54"/>
      <c r="L8909" s="54"/>
      <c r="M8909" s="54"/>
    </row>
    <row r="8910" spans="3:13" s="343" customFormat="1" x14ac:dyDescent="0.3">
      <c r="C8910" s="32"/>
      <c r="J8910" s="54"/>
      <c r="K8910" s="54"/>
      <c r="L8910" s="54"/>
      <c r="M8910" s="54"/>
    </row>
    <row r="8911" spans="3:13" s="343" customFormat="1" x14ac:dyDescent="0.3">
      <c r="C8911" s="32"/>
      <c r="J8911" s="54"/>
      <c r="K8911" s="54"/>
      <c r="L8911" s="54"/>
      <c r="M8911" s="54"/>
    </row>
    <row r="8912" spans="3:13" s="343" customFormat="1" x14ac:dyDescent="0.3">
      <c r="C8912" s="32"/>
      <c r="J8912" s="54"/>
      <c r="K8912" s="54"/>
      <c r="L8912" s="54"/>
      <c r="M8912" s="54"/>
    </row>
    <row r="8913" spans="3:13" s="343" customFormat="1" x14ac:dyDescent="0.3">
      <c r="C8913" s="32"/>
      <c r="J8913" s="54"/>
      <c r="K8913" s="54"/>
      <c r="L8913" s="54"/>
      <c r="M8913" s="54"/>
    </row>
    <row r="8914" spans="3:13" s="343" customFormat="1" x14ac:dyDescent="0.3">
      <c r="C8914" s="32"/>
      <c r="J8914" s="54"/>
      <c r="K8914" s="54"/>
      <c r="L8914" s="54"/>
      <c r="M8914" s="54"/>
    </row>
    <row r="8915" spans="3:13" s="343" customFormat="1" x14ac:dyDescent="0.3">
      <c r="C8915" s="32"/>
      <c r="J8915" s="54"/>
      <c r="K8915" s="54"/>
      <c r="L8915" s="54"/>
      <c r="M8915" s="54"/>
    </row>
    <row r="8916" spans="3:13" s="343" customFormat="1" x14ac:dyDescent="0.3">
      <c r="C8916" s="32"/>
      <c r="J8916" s="54"/>
      <c r="K8916" s="54"/>
      <c r="L8916" s="54"/>
      <c r="M8916" s="54"/>
    </row>
    <row r="8917" spans="3:13" s="343" customFormat="1" x14ac:dyDescent="0.3">
      <c r="C8917" s="32"/>
      <c r="J8917" s="54"/>
      <c r="K8917" s="54"/>
      <c r="L8917" s="54"/>
      <c r="M8917" s="54"/>
    </row>
    <row r="8918" spans="3:13" s="343" customFormat="1" x14ac:dyDescent="0.3">
      <c r="C8918" s="32"/>
      <c r="J8918" s="54"/>
      <c r="K8918" s="54"/>
      <c r="L8918" s="54"/>
      <c r="M8918" s="54"/>
    </row>
    <row r="8919" spans="3:13" s="343" customFormat="1" x14ac:dyDescent="0.3">
      <c r="C8919" s="32"/>
      <c r="J8919" s="54"/>
      <c r="K8919" s="54"/>
      <c r="L8919" s="54"/>
      <c r="M8919" s="54"/>
    </row>
    <row r="8920" spans="3:13" s="343" customFormat="1" x14ac:dyDescent="0.3">
      <c r="C8920" s="32"/>
      <c r="J8920" s="54"/>
      <c r="K8920" s="54"/>
      <c r="L8920" s="54"/>
      <c r="M8920" s="54"/>
    </row>
    <row r="8921" spans="3:13" s="343" customFormat="1" x14ac:dyDescent="0.3">
      <c r="C8921" s="32"/>
      <c r="J8921" s="54"/>
      <c r="K8921" s="54"/>
      <c r="L8921" s="54"/>
      <c r="M8921" s="54"/>
    </row>
    <row r="8922" spans="3:13" s="343" customFormat="1" x14ac:dyDescent="0.3">
      <c r="C8922" s="32"/>
      <c r="J8922" s="54"/>
      <c r="K8922" s="54"/>
      <c r="L8922" s="54"/>
      <c r="M8922" s="54"/>
    </row>
    <row r="8923" spans="3:13" s="343" customFormat="1" x14ac:dyDescent="0.3">
      <c r="C8923" s="32"/>
      <c r="J8923" s="54"/>
      <c r="K8923" s="54"/>
      <c r="L8923" s="54"/>
      <c r="M8923" s="54"/>
    </row>
    <row r="8924" spans="3:13" s="343" customFormat="1" x14ac:dyDescent="0.3">
      <c r="C8924" s="32"/>
      <c r="J8924" s="54"/>
      <c r="K8924" s="54"/>
      <c r="L8924" s="54"/>
      <c r="M8924" s="54"/>
    </row>
    <row r="8925" spans="3:13" s="343" customFormat="1" x14ac:dyDescent="0.3">
      <c r="C8925" s="32"/>
      <c r="J8925" s="54"/>
      <c r="K8925" s="54"/>
      <c r="L8925" s="54"/>
      <c r="M8925" s="54"/>
    </row>
    <row r="8926" spans="3:13" s="343" customFormat="1" x14ac:dyDescent="0.3">
      <c r="C8926" s="32"/>
      <c r="J8926" s="54"/>
      <c r="K8926" s="54"/>
      <c r="L8926" s="54"/>
      <c r="M8926" s="54"/>
    </row>
    <row r="8927" spans="3:13" s="343" customFormat="1" x14ac:dyDescent="0.3">
      <c r="C8927" s="32"/>
      <c r="J8927" s="54"/>
      <c r="K8927" s="54"/>
      <c r="L8927" s="54"/>
      <c r="M8927" s="54"/>
    </row>
    <row r="8928" spans="3:13" s="343" customFormat="1" x14ac:dyDescent="0.3">
      <c r="C8928" s="32"/>
      <c r="J8928" s="54"/>
      <c r="K8928" s="54"/>
      <c r="L8928" s="54"/>
      <c r="M8928" s="54"/>
    </row>
    <row r="8929" spans="3:13" s="343" customFormat="1" x14ac:dyDescent="0.3">
      <c r="C8929" s="32"/>
      <c r="J8929" s="54"/>
      <c r="K8929" s="54"/>
      <c r="L8929" s="54"/>
      <c r="M8929" s="54"/>
    </row>
    <row r="8930" spans="3:13" s="343" customFormat="1" x14ac:dyDescent="0.3">
      <c r="C8930" s="32"/>
      <c r="J8930" s="54"/>
      <c r="K8930" s="54"/>
      <c r="L8930" s="54"/>
      <c r="M8930" s="54"/>
    </row>
    <row r="8931" spans="3:13" s="343" customFormat="1" x14ac:dyDescent="0.3">
      <c r="C8931" s="32"/>
      <c r="J8931" s="54"/>
      <c r="K8931" s="54"/>
      <c r="L8931" s="54"/>
      <c r="M8931" s="54"/>
    </row>
    <row r="8932" spans="3:13" s="343" customFormat="1" x14ac:dyDescent="0.3">
      <c r="C8932" s="32"/>
      <c r="J8932" s="54"/>
      <c r="K8932" s="54"/>
      <c r="L8932" s="54"/>
      <c r="M8932" s="54"/>
    </row>
    <row r="8933" spans="3:13" s="343" customFormat="1" x14ac:dyDescent="0.3">
      <c r="C8933" s="32"/>
      <c r="J8933" s="54"/>
      <c r="K8933" s="54"/>
      <c r="L8933" s="54"/>
      <c r="M8933" s="54"/>
    </row>
    <row r="8934" spans="3:13" s="343" customFormat="1" x14ac:dyDescent="0.3">
      <c r="C8934" s="32"/>
      <c r="J8934" s="54"/>
      <c r="K8934" s="54"/>
      <c r="L8934" s="54"/>
      <c r="M8934" s="54"/>
    </row>
    <row r="8935" spans="3:13" s="343" customFormat="1" x14ac:dyDescent="0.3">
      <c r="C8935" s="32"/>
      <c r="J8935" s="54"/>
      <c r="K8935" s="54"/>
      <c r="L8935" s="54"/>
      <c r="M8935" s="54"/>
    </row>
    <row r="8936" spans="3:13" s="343" customFormat="1" x14ac:dyDescent="0.3">
      <c r="C8936" s="32"/>
      <c r="J8936" s="54"/>
      <c r="K8936" s="54"/>
      <c r="L8936" s="54"/>
      <c r="M8936" s="54"/>
    </row>
    <row r="8937" spans="3:13" s="343" customFormat="1" x14ac:dyDescent="0.3">
      <c r="C8937" s="32"/>
      <c r="J8937" s="54"/>
      <c r="K8937" s="54"/>
      <c r="L8937" s="54"/>
      <c r="M8937" s="54"/>
    </row>
    <row r="8938" spans="3:13" s="343" customFormat="1" x14ac:dyDescent="0.3">
      <c r="C8938" s="32"/>
      <c r="J8938" s="54"/>
      <c r="K8938" s="54"/>
      <c r="L8938" s="54"/>
      <c r="M8938" s="54"/>
    </row>
    <row r="8939" spans="3:13" s="343" customFormat="1" x14ac:dyDescent="0.3">
      <c r="C8939" s="32"/>
      <c r="J8939" s="54"/>
      <c r="K8939" s="54"/>
      <c r="L8939" s="54"/>
      <c r="M8939" s="54"/>
    </row>
    <row r="8940" spans="3:13" s="343" customFormat="1" x14ac:dyDescent="0.3">
      <c r="C8940" s="32"/>
      <c r="J8940" s="54"/>
      <c r="K8940" s="54"/>
      <c r="L8940" s="54"/>
      <c r="M8940" s="54"/>
    </row>
    <row r="8941" spans="3:13" s="343" customFormat="1" x14ac:dyDescent="0.3">
      <c r="C8941" s="32"/>
      <c r="J8941" s="54"/>
      <c r="K8941" s="54"/>
      <c r="L8941" s="54"/>
      <c r="M8941" s="54"/>
    </row>
    <row r="8942" spans="3:13" s="343" customFormat="1" x14ac:dyDescent="0.3">
      <c r="C8942" s="32"/>
      <c r="J8942" s="54"/>
      <c r="K8942" s="54"/>
      <c r="L8942" s="54"/>
      <c r="M8942" s="54"/>
    </row>
    <row r="8943" spans="3:13" s="343" customFormat="1" x14ac:dyDescent="0.3">
      <c r="C8943" s="32"/>
      <c r="J8943" s="54"/>
      <c r="K8943" s="54"/>
      <c r="L8943" s="54"/>
      <c r="M8943" s="54"/>
    </row>
    <row r="8944" spans="3:13" s="343" customFormat="1" x14ac:dyDescent="0.3">
      <c r="C8944" s="32"/>
      <c r="J8944" s="54"/>
      <c r="K8944" s="54"/>
      <c r="L8944" s="54"/>
      <c r="M8944" s="54"/>
    </row>
    <row r="8945" spans="3:13" s="343" customFormat="1" x14ac:dyDescent="0.3">
      <c r="C8945" s="32"/>
      <c r="J8945" s="54"/>
      <c r="K8945" s="54"/>
      <c r="L8945" s="54"/>
      <c r="M8945" s="54"/>
    </row>
    <row r="8946" spans="3:13" s="343" customFormat="1" x14ac:dyDescent="0.3">
      <c r="C8946" s="32"/>
      <c r="J8946" s="54"/>
      <c r="K8946" s="54"/>
      <c r="L8946" s="54"/>
      <c r="M8946" s="54"/>
    </row>
    <row r="8947" spans="3:13" s="343" customFormat="1" x14ac:dyDescent="0.3">
      <c r="C8947" s="32"/>
      <c r="J8947" s="54"/>
      <c r="K8947" s="54"/>
      <c r="L8947" s="54"/>
      <c r="M8947" s="54"/>
    </row>
    <row r="8948" spans="3:13" s="343" customFormat="1" x14ac:dyDescent="0.3">
      <c r="C8948" s="32"/>
      <c r="J8948" s="54"/>
      <c r="K8948" s="54"/>
      <c r="L8948" s="54"/>
      <c r="M8948" s="54"/>
    </row>
    <row r="8949" spans="3:13" s="343" customFormat="1" x14ac:dyDescent="0.3">
      <c r="C8949" s="32"/>
      <c r="J8949" s="54"/>
      <c r="K8949" s="54"/>
      <c r="L8949" s="54"/>
      <c r="M8949" s="54"/>
    </row>
    <row r="8950" spans="3:13" s="343" customFormat="1" x14ac:dyDescent="0.3">
      <c r="C8950" s="32"/>
      <c r="J8950" s="54"/>
      <c r="K8950" s="54"/>
      <c r="L8950" s="54"/>
      <c r="M8950" s="54"/>
    </row>
    <row r="8951" spans="3:13" s="343" customFormat="1" x14ac:dyDescent="0.3">
      <c r="C8951" s="32"/>
      <c r="J8951" s="54"/>
      <c r="K8951" s="54"/>
      <c r="L8951" s="54"/>
      <c r="M8951" s="54"/>
    </row>
    <row r="8952" spans="3:13" s="343" customFormat="1" x14ac:dyDescent="0.3">
      <c r="C8952" s="32"/>
      <c r="J8952" s="54"/>
      <c r="K8952" s="54"/>
      <c r="L8952" s="54"/>
      <c r="M8952" s="54"/>
    </row>
    <row r="8953" spans="3:13" s="343" customFormat="1" x14ac:dyDescent="0.3">
      <c r="C8953" s="32"/>
      <c r="J8953" s="54"/>
      <c r="K8953" s="54"/>
      <c r="L8953" s="54"/>
      <c r="M8953" s="54"/>
    </row>
    <row r="8954" spans="3:13" s="343" customFormat="1" x14ac:dyDescent="0.3">
      <c r="C8954" s="32"/>
      <c r="J8954" s="54"/>
      <c r="K8954" s="54"/>
      <c r="L8954" s="54"/>
      <c r="M8954" s="54"/>
    </row>
    <row r="8955" spans="3:13" s="343" customFormat="1" x14ac:dyDescent="0.3">
      <c r="C8955" s="32"/>
      <c r="J8955" s="54"/>
      <c r="K8955" s="54"/>
      <c r="L8955" s="54"/>
      <c r="M8955" s="54"/>
    </row>
    <row r="8956" spans="3:13" s="343" customFormat="1" x14ac:dyDescent="0.3">
      <c r="C8956" s="32"/>
      <c r="J8956" s="54"/>
      <c r="K8956" s="54"/>
      <c r="L8956" s="54"/>
      <c r="M8956" s="54"/>
    </row>
    <row r="8957" spans="3:13" s="343" customFormat="1" x14ac:dyDescent="0.3">
      <c r="C8957" s="32"/>
      <c r="J8957" s="54"/>
      <c r="K8957" s="54"/>
      <c r="L8957" s="54"/>
      <c r="M8957" s="54"/>
    </row>
    <row r="8958" spans="3:13" s="343" customFormat="1" x14ac:dyDescent="0.3">
      <c r="C8958" s="32"/>
      <c r="J8958" s="54"/>
      <c r="K8958" s="54"/>
      <c r="L8958" s="54"/>
      <c r="M8958" s="54"/>
    </row>
    <row r="8959" spans="3:13" s="343" customFormat="1" x14ac:dyDescent="0.3">
      <c r="C8959" s="32"/>
      <c r="J8959" s="54"/>
      <c r="K8959" s="54"/>
      <c r="L8959" s="54"/>
      <c r="M8959" s="54"/>
    </row>
    <row r="8960" spans="3:13" s="343" customFormat="1" x14ac:dyDescent="0.3">
      <c r="C8960" s="32"/>
      <c r="J8960" s="54"/>
      <c r="K8960" s="54"/>
      <c r="L8960" s="54"/>
      <c r="M8960" s="54"/>
    </row>
    <row r="8961" spans="3:13" s="343" customFormat="1" x14ac:dyDescent="0.3">
      <c r="C8961" s="32"/>
      <c r="J8961" s="54"/>
      <c r="K8961" s="54"/>
      <c r="L8961" s="54"/>
      <c r="M8961" s="54"/>
    </row>
    <row r="8962" spans="3:13" s="343" customFormat="1" x14ac:dyDescent="0.3">
      <c r="C8962" s="32"/>
      <c r="J8962" s="54"/>
      <c r="K8962" s="54"/>
      <c r="L8962" s="54"/>
      <c r="M8962" s="54"/>
    </row>
    <row r="8963" spans="3:13" s="343" customFormat="1" x14ac:dyDescent="0.3">
      <c r="C8963" s="32"/>
      <c r="J8963" s="54"/>
      <c r="K8963" s="54"/>
      <c r="L8963" s="54"/>
      <c r="M8963" s="54"/>
    </row>
    <row r="8964" spans="3:13" s="343" customFormat="1" x14ac:dyDescent="0.3">
      <c r="C8964" s="32"/>
      <c r="J8964" s="54"/>
      <c r="K8964" s="54"/>
      <c r="L8964" s="54"/>
      <c r="M8964" s="54"/>
    </row>
    <row r="8965" spans="3:13" s="343" customFormat="1" x14ac:dyDescent="0.3">
      <c r="C8965" s="32"/>
      <c r="J8965" s="54"/>
      <c r="K8965" s="54"/>
      <c r="L8965" s="54"/>
      <c r="M8965" s="54"/>
    </row>
    <row r="8966" spans="3:13" s="343" customFormat="1" x14ac:dyDescent="0.3">
      <c r="C8966" s="32"/>
      <c r="J8966" s="54"/>
      <c r="K8966" s="54"/>
      <c r="L8966" s="54"/>
      <c r="M8966" s="54"/>
    </row>
    <row r="8967" spans="3:13" s="343" customFormat="1" x14ac:dyDescent="0.3">
      <c r="C8967" s="32"/>
      <c r="J8967" s="54"/>
      <c r="K8967" s="54"/>
      <c r="L8967" s="54"/>
      <c r="M8967" s="54"/>
    </row>
    <row r="8968" spans="3:13" s="343" customFormat="1" x14ac:dyDescent="0.3">
      <c r="C8968" s="32"/>
      <c r="J8968" s="54"/>
      <c r="K8968" s="54"/>
      <c r="L8968" s="54"/>
      <c r="M8968" s="54"/>
    </row>
    <row r="8969" spans="3:13" s="343" customFormat="1" x14ac:dyDescent="0.3">
      <c r="C8969" s="32"/>
      <c r="J8969" s="54"/>
      <c r="K8969" s="54"/>
      <c r="L8969" s="54"/>
      <c r="M8969" s="54"/>
    </row>
    <row r="8970" spans="3:13" s="343" customFormat="1" x14ac:dyDescent="0.3">
      <c r="C8970" s="32"/>
      <c r="J8970" s="54"/>
      <c r="K8970" s="54"/>
      <c r="L8970" s="54"/>
      <c r="M8970" s="54"/>
    </row>
    <row r="8971" spans="3:13" s="343" customFormat="1" x14ac:dyDescent="0.3">
      <c r="C8971" s="32"/>
      <c r="J8971" s="54"/>
      <c r="K8971" s="54"/>
      <c r="L8971" s="54"/>
      <c r="M8971" s="54"/>
    </row>
    <row r="8972" spans="3:13" s="343" customFormat="1" x14ac:dyDescent="0.3">
      <c r="C8972" s="32"/>
      <c r="J8972" s="54"/>
      <c r="K8972" s="54"/>
      <c r="L8972" s="54"/>
      <c r="M8972" s="54"/>
    </row>
    <row r="8973" spans="3:13" s="343" customFormat="1" x14ac:dyDescent="0.3">
      <c r="C8973" s="32"/>
      <c r="J8973" s="54"/>
      <c r="K8973" s="54"/>
      <c r="L8973" s="54"/>
      <c r="M8973" s="54"/>
    </row>
    <row r="8974" spans="3:13" s="343" customFormat="1" x14ac:dyDescent="0.3">
      <c r="C8974" s="32"/>
      <c r="J8974" s="54"/>
      <c r="K8974" s="54"/>
      <c r="L8974" s="54"/>
      <c r="M8974" s="54"/>
    </row>
    <row r="8975" spans="3:13" s="343" customFormat="1" x14ac:dyDescent="0.3">
      <c r="C8975" s="32"/>
      <c r="J8975" s="54"/>
      <c r="K8975" s="54"/>
      <c r="L8975" s="54"/>
      <c r="M8975" s="54"/>
    </row>
    <row r="8976" spans="3:13" s="343" customFormat="1" x14ac:dyDescent="0.3">
      <c r="C8976" s="32"/>
      <c r="J8976" s="54"/>
      <c r="K8976" s="54"/>
      <c r="L8976" s="54"/>
      <c r="M8976" s="54"/>
    </row>
    <row r="8977" spans="3:13" s="343" customFormat="1" x14ac:dyDescent="0.3">
      <c r="C8977" s="32"/>
      <c r="J8977" s="54"/>
      <c r="K8977" s="54"/>
      <c r="L8977" s="54"/>
      <c r="M8977" s="54"/>
    </row>
    <row r="8978" spans="3:13" s="343" customFormat="1" x14ac:dyDescent="0.3">
      <c r="C8978" s="32"/>
      <c r="J8978" s="54"/>
      <c r="K8978" s="54"/>
      <c r="L8978" s="54"/>
      <c r="M8978" s="54"/>
    </row>
    <row r="8979" spans="3:13" s="343" customFormat="1" x14ac:dyDescent="0.3">
      <c r="C8979" s="32"/>
      <c r="J8979" s="54"/>
      <c r="K8979" s="54"/>
      <c r="L8979" s="54"/>
      <c r="M8979" s="54"/>
    </row>
    <row r="8980" spans="3:13" s="343" customFormat="1" x14ac:dyDescent="0.3">
      <c r="C8980" s="32"/>
      <c r="J8980" s="54"/>
      <c r="K8980" s="54"/>
      <c r="L8980" s="54"/>
      <c r="M8980" s="54"/>
    </row>
    <row r="8981" spans="3:13" s="343" customFormat="1" x14ac:dyDescent="0.3">
      <c r="C8981" s="32"/>
      <c r="J8981" s="54"/>
      <c r="K8981" s="54"/>
      <c r="L8981" s="54"/>
      <c r="M8981" s="54"/>
    </row>
    <row r="8982" spans="3:13" s="343" customFormat="1" x14ac:dyDescent="0.3">
      <c r="C8982" s="32"/>
      <c r="J8982" s="54"/>
      <c r="K8982" s="54"/>
      <c r="L8982" s="54"/>
      <c r="M8982" s="54"/>
    </row>
    <row r="8983" spans="3:13" s="343" customFormat="1" x14ac:dyDescent="0.3">
      <c r="C8983" s="32"/>
      <c r="J8983" s="54"/>
      <c r="K8983" s="54"/>
      <c r="L8983" s="54"/>
      <c r="M8983" s="54"/>
    </row>
    <row r="8984" spans="3:13" s="343" customFormat="1" x14ac:dyDescent="0.3">
      <c r="C8984" s="32"/>
      <c r="J8984" s="54"/>
      <c r="K8984" s="54"/>
      <c r="L8984" s="54"/>
      <c r="M8984" s="54"/>
    </row>
    <row r="8985" spans="3:13" s="343" customFormat="1" x14ac:dyDescent="0.3">
      <c r="C8985" s="32"/>
      <c r="J8985" s="54"/>
      <c r="K8985" s="54"/>
      <c r="L8985" s="54"/>
      <c r="M8985" s="54"/>
    </row>
    <row r="8986" spans="3:13" s="343" customFormat="1" x14ac:dyDescent="0.3">
      <c r="C8986" s="32"/>
      <c r="J8986" s="54"/>
      <c r="K8986" s="54"/>
      <c r="L8986" s="54"/>
      <c r="M8986" s="54"/>
    </row>
    <row r="8987" spans="3:13" s="343" customFormat="1" x14ac:dyDescent="0.3">
      <c r="C8987" s="32"/>
      <c r="J8987" s="54"/>
      <c r="K8987" s="54"/>
      <c r="L8987" s="54"/>
      <c r="M8987" s="54"/>
    </row>
    <row r="8988" spans="3:13" s="343" customFormat="1" x14ac:dyDescent="0.3">
      <c r="C8988" s="32"/>
      <c r="J8988" s="54"/>
      <c r="K8988" s="54"/>
      <c r="L8988" s="54"/>
      <c r="M8988" s="54"/>
    </row>
    <row r="8989" spans="3:13" s="343" customFormat="1" x14ac:dyDescent="0.3">
      <c r="C8989" s="32"/>
      <c r="J8989" s="54"/>
      <c r="K8989" s="54"/>
      <c r="L8989" s="54"/>
      <c r="M8989" s="54"/>
    </row>
    <row r="8990" spans="3:13" s="343" customFormat="1" x14ac:dyDescent="0.3">
      <c r="C8990" s="32"/>
      <c r="J8990" s="54"/>
      <c r="K8990" s="54"/>
      <c r="L8990" s="54"/>
      <c r="M8990" s="54"/>
    </row>
    <row r="8991" spans="3:13" s="343" customFormat="1" x14ac:dyDescent="0.3">
      <c r="C8991" s="32"/>
      <c r="J8991" s="54"/>
      <c r="K8991" s="54"/>
      <c r="L8991" s="54"/>
      <c r="M8991" s="54"/>
    </row>
    <row r="8992" spans="3:13" s="343" customFormat="1" x14ac:dyDescent="0.3">
      <c r="C8992" s="32"/>
      <c r="J8992" s="54"/>
      <c r="K8992" s="54"/>
      <c r="L8992" s="54"/>
      <c r="M8992" s="54"/>
    </row>
    <row r="8993" spans="3:13" s="343" customFormat="1" x14ac:dyDescent="0.3">
      <c r="C8993" s="32"/>
      <c r="J8993" s="54"/>
      <c r="K8993" s="54"/>
      <c r="L8993" s="54"/>
      <c r="M8993" s="54"/>
    </row>
    <row r="8994" spans="3:13" s="343" customFormat="1" x14ac:dyDescent="0.3">
      <c r="C8994" s="32"/>
      <c r="J8994" s="54"/>
      <c r="K8994" s="54"/>
      <c r="L8994" s="54"/>
      <c r="M8994" s="54"/>
    </row>
    <row r="8995" spans="3:13" s="343" customFormat="1" x14ac:dyDescent="0.3">
      <c r="C8995" s="32"/>
      <c r="J8995" s="54"/>
      <c r="K8995" s="54"/>
      <c r="L8995" s="54"/>
      <c r="M8995" s="54"/>
    </row>
    <row r="8996" spans="3:13" s="343" customFormat="1" x14ac:dyDescent="0.3">
      <c r="C8996" s="32"/>
      <c r="J8996" s="54"/>
      <c r="K8996" s="54"/>
      <c r="L8996" s="54"/>
      <c r="M8996" s="54"/>
    </row>
    <row r="8997" spans="3:13" s="343" customFormat="1" x14ac:dyDescent="0.3">
      <c r="C8997" s="32"/>
      <c r="J8997" s="54"/>
      <c r="K8997" s="54"/>
      <c r="L8997" s="54"/>
      <c r="M8997" s="54"/>
    </row>
    <row r="8998" spans="3:13" s="343" customFormat="1" x14ac:dyDescent="0.3">
      <c r="C8998" s="32"/>
      <c r="J8998" s="54"/>
      <c r="K8998" s="54"/>
      <c r="L8998" s="54"/>
      <c r="M8998" s="54"/>
    </row>
    <row r="8999" spans="3:13" s="343" customFormat="1" x14ac:dyDescent="0.3">
      <c r="C8999" s="32"/>
      <c r="J8999" s="54"/>
      <c r="K8999" s="54"/>
      <c r="L8999" s="54"/>
      <c r="M8999" s="54"/>
    </row>
    <row r="9000" spans="3:13" s="343" customFormat="1" x14ac:dyDescent="0.3">
      <c r="C9000" s="32"/>
      <c r="J9000" s="54"/>
      <c r="K9000" s="54"/>
      <c r="L9000" s="54"/>
      <c r="M9000" s="54"/>
    </row>
    <row r="9001" spans="3:13" s="343" customFormat="1" x14ac:dyDescent="0.3">
      <c r="C9001" s="32"/>
      <c r="J9001" s="54"/>
      <c r="K9001" s="54"/>
      <c r="L9001" s="54"/>
      <c r="M9001" s="54"/>
    </row>
    <row r="9002" spans="3:13" s="343" customFormat="1" x14ac:dyDescent="0.3">
      <c r="C9002" s="32"/>
      <c r="J9002" s="54"/>
      <c r="K9002" s="54"/>
      <c r="L9002" s="54"/>
      <c r="M9002" s="54"/>
    </row>
    <row r="9003" spans="3:13" s="343" customFormat="1" x14ac:dyDescent="0.3">
      <c r="C9003" s="32"/>
      <c r="J9003" s="54"/>
      <c r="K9003" s="54"/>
      <c r="L9003" s="54"/>
      <c r="M9003" s="54"/>
    </row>
    <row r="9004" spans="3:13" s="343" customFormat="1" x14ac:dyDescent="0.3">
      <c r="C9004" s="32"/>
      <c r="J9004" s="54"/>
      <c r="K9004" s="54"/>
      <c r="L9004" s="54"/>
      <c r="M9004" s="54"/>
    </row>
    <row r="9005" spans="3:13" s="343" customFormat="1" x14ac:dyDescent="0.3">
      <c r="C9005" s="32"/>
      <c r="J9005" s="54"/>
      <c r="K9005" s="54"/>
      <c r="L9005" s="54"/>
      <c r="M9005" s="54"/>
    </row>
    <row r="9006" spans="3:13" s="343" customFormat="1" x14ac:dyDescent="0.3">
      <c r="C9006" s="32"/>
      <c r="J9006" s="54"/>
      <c r="K9006" s="54"/>
      <c r="L9006" s="54"/>
      <c r="M9006" s="54"/>
    </row>
    <row r="9007" spans="3:13" s="343" customFormat="1" x14ac:dyDescent="0.3">
      <c r="C9007" s="32"/>
      <c r="J9007" s="54"/>
      <c r="K9007" s="54"/>
      <c r="L9007" s="54"/>
      <c r="M9007" s="54"/>
    </row>
    <row r="9008" spans="3:13" s="343" customFormat="1" x14ac:dyDescent="0.3">
      <c r="C9008" s="32"/>
      <c r="J9008" s="54"/>
      <c r="K9008" s="54"/>
      <c r="L9008" s="54"/>
      <c r="M9008" s="54"/>
    </row>
    <row r="9009" spans="3:13" s="343" customFormat="1" x14ac:dyDescent="0.3">
      <c r="C9009" s="32"/>
      <c r="J9009" s="54"/>
      <c r="K9009" s="54"/>
      <c r="L9009" s="54"/>
      <c r="M9009" s="54"/>
    </row>
    <row r="9010" spans="3:13" s="343" customFormat="1" x14ac:dyDescent="0.3">
      <c r="C9010" s="32"/>
      <c r="J9010" s="54"/>
      <c r="K9010" s="54"/>
      <c r="L9010" s="54"/>
      <c r="M9010" s="54"/>
    </row>
    <row r="9011" spans="3:13" s="343" customFormat="1" x14ac:dyDescent="0.3">
      <c r="C9011" s="32"/>
      <c r="J9011" s="54"/>
      <c r="K9011" s="54"/>
      <c r="L9011" s="54"/>
      <c r="M9011" s="54"/>
    </row>
    <row r="9012" spans="3:13" s="343" customFormat="1" x14ac:dyDescent="0.3">
      <c r="C9012" s="32"/>
      <c r="J9012" s="54"/>
      <c r="K9012" s="54"/>
      <c r="L9012" s="54"/>
      <c r="M9012" s="54"/>
    </row>
    <row r="9013" spans="3:13" s="343" customFormat="1" x14ac:dyDescent="0.3">
      <c r="C9013" s="32"/>
      <c r="J9013" s="54"/>
      <c r="K9013" s="54"/>
      <c r="L9013" s="54"/>
      <c r="M9013" s="54"/>
    </row>
    <row r="9014" spans="3:13" s="343" customFormat="1" x14ac:dyDescent="0.3">
      <c r="C9014" s="32"/>
      <c r="J9014" s="54"/>
      <c r="K9014" s="54"/>
      <c r="L9014" s="54"/>
      <c r="M9014" s="54"/>
    </row>
    <row r="9015" spans="3:13" s="343" customFormat="1" x14ac:dyDescent="0.3">
      <c r="C9015" s="32"/>
      <c r="J9015" s="54"/>
      <c r="K9015" s="54"/>
      <c r="L9015" s="54"/>
      <c r="M9015" s="54"/>
    </row>
    <row r="9016" spans="3:13" s="343" customFormat="1" x14ac:dyDescent="0.3">
      <c r="C9016" s="32"/>
      <c r="J9016" s="54"/>
      <c r="K9016" s="54"/>
      <c r="L9016" s="54"/>
      <c r="M9016" s="54"/>
    </row>
    <row r="9017" spans="3:13" s="343" customFormat="1" x14ac:dyDescent="0.3">
      <c r="C9017" s="32"/>
      <c r="J9017" s="54"/>
      <c r="K9017" s="54"/>
      <c r="L9017" s="54"/>
      <c r="M9017" s="54"/>
    </row>
    <row r="9018" spans="3:13" s="343" customFormat="1" x14ac:dyDescent="0.3">
      <c r="C9018" s="32"/>
      <c r="J9018" s="54"/>
      <c r="K9018" s="54"/>
      <c r="L9018" s="54"/>
      <c r="M9018" s="54"/>
    </row>
    <row r="9019" spans="3:13" s="343" customFormat="1" x14ac:dyDescent="0.3">
      <c r="C9019" s="32"/>
      <c r="J9019" s="54"/>
      <c r="K9019" s="54"/>
      <c r="L9019" s="54"/>
      <c r="M9019" s="54"/>
    </row>
    <row r="9020" spans="3:13" s="343" customFormat="1" x14ac:dyDescent="0.3">
      <c r="C9020" s="32"/>
      <c r="J9020" s="54"/>
      <c r="K9020" s="54"/>
      <c r="L9020" s="54"/>
      <c r="M9020" s="54"/>
    </row>
    <row r="9021" spans="3:13" s="343" customFormat="1" x14ac:dyDescent="0.3">
      <c r="C9021" s="32"/>
      <c r="J9021" s="54"/>
      <c r="K9021" s="54"/>
      <c r="L9021" s="54"/>
      <c r="M9021" s="54"/>
    </row>
    <row r="9022" spans="3:13" s="343" customFormat="1" x14ac:dyDescent="0.3">
      <c r="C9022" s="32"/>
      <c r="J9022" s="54"/>
      <c r="K9022" s="54"/>
      <c r="L9022" s="54"/>
      <c r="M9022" s="54"/>
    </row>
    <row r="9023" spans="3:13" s="343" customFormat="1" x14ac:dyDescent="0.3">
      <c r="C9023" s="32"/>
      <c r="J9023" s="54"/>
      <c r="K9023" s="54"/>
      <c r="L9023" s="54"/>
      <c r="M9023" s="54"/>
    </row>
    <row r="9024" spans="3:13" s="343" customFormat="1" x14ac:dyDescent="0.3">
      <c r="C9024" s="32"/>
      <c r="J9024" s="54"/>
      <c r="K9024" s="54"/>
      <c r="L9024" s="54"/>
      <c r="M9024" s="54"/>
    </row>
    <row r="9025" spans="3:13" s="343" customFormat="1" x14ac:dyDescent="0.3">
      <c r="C9025" s="32"/>
      <c r="J9025" s="54"/>
      <c r="K9025" s="54"/>
      <c r="L9025" s="54"/>
      <c r="M9025" s="54"/>
    </row>
    <row r="9026" spans="3:13" s="343" customFormat="1" x14ac:dyDescent="0.3">
      <c r="C9026" s="32"/>
      <c r="J9026" s="54"/>
      <c r="K9026" s="54"/>
      <c r="L9026" s="54"/>
      <c r="M9026" s="54"/>
    </row>
    <row r="9027" spans="3:13" s="343" customFormat="1" x14ac:dyDescent="0.3">
      <c r="C9027" s="32"/>
      <c r="J9027" s="54"/>
      <c r="K9027" s="54"/>
      <c r="L9027" s="54"/>
      <c r="M9027" s="54"/>
    </row>
    <row r="9028" spans="3:13" s="343" customFormat="1" x14ac:dyDescent="0.3">
      <c r="C9028" s="32"/>
      <c r="J9028" s="54"/>
      <c r="K9028" s="54"/>
      <c r="L9028" s="54"/>
      <c r="M9028" s="54"/>
    </row>
    <row r="9029" spans="3:13" s="343" customFormat="1" x14ac:dyDescent="0.3">
      <c r="C9029" s="32"/>
      <c r="J9029" s="54"/>
      <c r="K9029" s="54"/>
      <c r="L9029" s="54"/>
      <c r="M9029" s="54"/>
    </row>
    <row r="9030" spans="3:13" s="343" customFormat="1" x14ac:dyDescent="0.3">
      <c r="C9030" s="32"/>
      <c r="J9030" s="54"/>
      <c r="K9030" s="54"/>
      <c r="L9030" s="54"/>
      <c r="M9030" s="54"/>
    </row>
    <row r="9031" spans="3:13" s="343" customFormat="1" x14ac:dyDescent="0.3">
      <c r="C9031" s="32"/>
      <c r="J9031" s="54"/>
      <c r="K9031" s="54"/>
      <c r="L9031" s="54"/>
      <c r="M9031" s="54"/>
    </row>
    <row r="9032" spans="3:13" s="343" customFormat="1" x14ac:dyDescent="0.3">
      <c r="C9032" s="32"/>
      <c r="J9032" s="54"/>
      <c r="K9032" s="54"/>
      <c r="L9032" s="54"/>
      <c r="M9032" s="54"/>
    </row>
    <row r="9033" spans="3:13" s="343" customFormat="1" x14ac:dyDescent="0.3">
      <c r="C9033" s="32"/>
      <c r="J9033" s="54"/>
      <c r="K9033" s="54"/>
      <c r="L9033" s="54"/>
      <c r="M9033" s="54"/>
    </row>
    <row r="9034" spans="3:13" s="343" customFormat="1" x14ac:dyDescent="0.3">
      <c r="C9034" s="32"/>
      <c r="J9034" s="54"/>
      <c r="K9034" s="54"/>
      <c r="L9034" s="54"/>
      <c r="M9034" s="54"/>
    </row>
    <row r="9035" spans="3:13" s="343" customFormat="1" x14ac:dyDescent="0.3">
      <c r="C9035" s="32"/>
      <c r="J9035" s="54"/>
      <c r="K9035" s="54"/>
      <c r="L9035" s="54"/>
      <c r="M9035" s="54"/>
    </row>
    <row r="9036" spans="3:13" s="343" customFormat="1" x14ac:dyDescent="0.3">
      <c r="C9036" s="32"/>
      <c r="J9036" s="54"/>
      <c r="K9036" s="54"/>
      <c r="L9036" s="54"/>
      <c r="M9036" s="54"/>
    </row>
    <row r="9037" spans="3:13" s="343" customFormat="1" x14ac:dyDescent="0.3">
      <c r="C9037" s="32"/>
      <c r="J9037" s="54"/>
      <c r="K9037" s="54"/>
      <c r="L9037" s="54"/>
      <c r="M9037" s="54"/>
    </row>
    <row r="9038" spans="3:13" s="343" customFormat="1" x14ac:dyDescent="0.3">
      <c r="C9038" s="32"/>
      <c r="J9038" s="54"/>
      <c r="K9038" s="54"/>
      <c r="L9038" s="54"/>
      <c r="M9038" s="54"/>
    </row>
    <row r="9039" spans="3:13" s="343" customFormat="1" x14ac:dyDescent="0.3">
      <c r="C9039" s="32"/>
      <c r="J9039" s="54"/>
      <c r="K9039" s="54"/>
      <c r="L9039" s="54"/>
      <c r="M9039" s="54"/>
    </row>
    <row r="9040" spans="3:13" s="343" customFormat="1" x14ac:dyDescent="0.3">
      <c r="C9040" s="32"/>
      <c r="J9040" s="54"/>
      <c r="K9040" s="54"/>
      <c r="L9040" s="54"/>
      <c r="M9040" s="54"/>
    </row>
    <row r="9041" spans="3:13" s="343" customFormat="1" x14ac:dyDescent="0.3">
      <c r="C9041" s="32"/>
      <c r="J9041" s="54"/>
      <c r="K9041" s="54"/>
      <c r="L9041" s="54"/>
      <c r="M9041" s="54"/>
    </row>
    <row r="9042" spans="3:13" s="343" customFormat="1" x14ac:dyDescent="0.3">
      <c r="C9042" s="32"/>
      <c r="J9042" s="54"/>
      <c r="K9042" s="54"/>
      <c r="L9042" s="54"/>
      <c r="M9042" s="54"/>
    </row>
    <row r="9043" spans="3:13" s="343" customFormat="1" x14ac:dyDescent="0.3">
      <c r="C9043" s="32"/>
      <c r="J9043" s="54"/>
      <c r="K9043" s="54"/>
      <c r="L9043" s="54"/>
      <c r="M9043" s="54"/>
    </row>
    <row r="9044" spans="3:13" s="343" customFormat="1" x14ac:dyDescent="0.3">
      <c r="C9044" s="32"/>
      <c r="J9044" s="54"/>
      <c r="K9044" s="54"/>
      <c r="L9044" s="54"/>
      <c r="M9044" s="54"/>
    </row>
    <row r="9045" spans="3:13" s="343" customFormat="1" x14ac:dyDescent="0.3">
      <c r="C9045" s="32"/>
      <c r="J9045" s="54"/>
      <c r="K9045" s="54"/>
      <c r="L9045" s="54"/>
      <c r="M9045" s="54"/>
    </row>
    <row r="9046" spans="3:13" s="343" customFormat="1" x14ac:dyDescent="0.3">
      <c r="C9046" s="32"/>
      <c r="J9046" s="54"/>
      <c r="K9046" s="54"/>
      <c r="L9046" s="54"/>
      <c r="M9046" s="54"/>
    </row>
    <row r="9047" spans="3:13" s="343" customFormat="1" x14ac:dyDescent="0.3">
      <c r="C9047" s="32"/>
      <c r="J9047" s="54"/>
      <c r="K9047" s="54"/>
      <c r="L9047" s="54"/>
      <c r="M9047" s="54"/>
    </row>
    <row r="9048" spans="3:13" s="343" customFormat="1" x14ac:dyDescent="0.3">
      <c r="C9048" s="32"/>
      <c r="J9048" s="54"/>
      <c r="K9048" s="54"/>
      <c r="L9048" s="54"/>
      <c r="M9048" s="54"/>
    </row>
    <row r="9049" spans="3:13" s="343" customFormat="1" x14ac:dyDescent="0.3">
      <c r="C9049" s="32"/>
      <c r="J9049" s="54"/>
      <c r="K9049" s="54"/>
      <c r="L9049" s="54"/>
      <c r="M9049" s="54"/>
    </row>
    <row r="9050" spans="3:13" s="343" customFormat="1" x14ac:dyDescent="0.3">
      <c r="C9050" s="32"/>
      <c r="J9050" s="54"/>
      <c r="K9050" s="54"/>
      <c r="L9050" s="54"/>
      <c r="M9050" s="54"/>
    </row>
    <row r="9051" spans="3:13" s="343" customFormat="1" x14ac:dyDescent="0.3">
      <c r="C9051" s="32"/>
      <c r="J9051" s="54"/>
      <c r="K9051" s="54"/>
      <c r="L9051" s="54"/>
      <c r="M9051" s="54"/>
    </row>
    <row r="9052" spans="3:13" s="343" customFormat="1" x14ac:dyDescent="0.3">
      <c r="C9052" s="32"/>
      <c r="J9052" s="54"/>
      <c r="K9052" s="54"/>
      <c r="L9052" s="54"/>
      <c r="M9052" s="54"/>
    </row>
    <row r="9053" spans="3:13" s="343" customFormat="1" x14ac:dyDescent="0.3">
      <c r="C9053" s="32"/>
      <c r="J9053" s="54"/>
      <c r="K9053" s="54"/>
      <c r="L9053" s="54"/>
      <c r="M9053" s="54"/>
    </row>
    <row r="9054" spans="3:13" s="343" customFormat="1" x14ac:dyDescent="0.3">
      <c r="C9054" s="32"/>
      <c r="J9054" s="54"/>
      <c r="K9054" s="54"/>
      <c r="L9054" s="54"/>
      <c r="M9054" s="54"/>
    </row>
    <row r="9055" spans="3:13" s="343" customFormat="1" x14ac:dyDescent="0.3">
      <c r="C9055" s="32"/>
      <c r="J9055" s="54"/>
      <c r="K9055" s="54"/>
      <c r="L9055" s="54"/>
      <c r="M9055" s="54"/>
    </row>
    <row r="9056" spans="3:13" s="343" customFormat="1" x14ac:dyDescent="0.3">
      <c r="C9056" s="32"/>
      <c r="J9056" s="54"/>
      <c r="K9056" s="54"/>
      <c r="L9056" s="54"/>
      <c r="M9056" s="54"/>
    </row>
    <row r="9057" spans="3:13" s="343" customFormat="1" x14ac:dyDescent="0.3">
      <c r="C9057" s="32"/>
      <c r="J9057" s="54"/>
      <c r="K9057" s="54"/>
      <c r="L9057" s="54"/>
      <c r="M9057" s="54"/>
    </row>
    <row r="9058" spans="3:13" s="343" customFormat="1" x14ac:dyDescent="0.3">
      <c r="C9058" s="32"/>
      <c r="J9058" s="54"/>
      <c r="K9058" s="54"/>
      <c r="L9058" s="54"/>
      <c r="M9058" s="54"/>
    </row>
    <row r="9059" spans="3:13" s="343" customFormat="1" x14ac:dyDescent="0.3">
      <c r="C9059" s="32"/>
      <c r="J9059" s="54"/>
      <c r="K9059" s="54"/>
      <c r="L9059" s="54"/>
      <c r="M9059" s="54"/>
    </row>
    <row r="9060" spans="3:13" s="343" customFormat="1" x14ac:dyDescent="0.3">
      <c r="C9060" s="32"/>
      <c r="J9060" s="54"/>
      <c r="K9060" s="54"/>
      <c r="L9060" s="54"/>
      <c r="M9060" s="54"/>
    </row>
    <row r="9061" spans="3:13" s="343" customFormat="1" x14ac:dyDescent="0.3">
      <c r="C9061" s="32"/>
      <c r="J9061" s="54"/>
      <c r="K9061" s="54"/>
      <c r="L9061" s="54"/>
      <c r="M9061" s="54"/>
    </row>
    <row r="9062" spans="3:13" s="343" customFormat="1" x14ac:dyDescent="0.3">
      <c r="C9062" s="32"/>
      <c r="J9062" s="54"/>
      <c r="K9062" s="54"/>
      <c r="L9062" s="54"/>
      <c r="M9062" s="54"/>
    </row>
    <row r="9063" spans="3:13" s="343" customFormat="1" x14ac:dyDescent="0.3">
      <c r="C9063" s="32"/>
      <c r="J9063" s="54"/>
      <c r="K9063" s="54"/>
      <c r="L9063" s="54"/>
      <c r="M9063" s="54"/>
    </row>
    <row r="9064" spans="3:13" s="343" customFormat="1" x14ac:dyDescent="0.3">
      <c r="C9064" s="32"/>
      <c r="J9064" s="54"/>
      <c r="K9064" s="54"/>
      <c r="L9064" s="54"/>
      <c r="M9064" s="54"/>
    </row>
    <row r="9065" spans="3:13" s="343" customFormat="1" x14ac:dyDescent="0.3">
      <c r="C9065" s="32"/>
      <c r="J9065" s="54"/>
      <c r="K9065" s="54"/>
      <c r="L9065" s="54"/>
      <c r="M9065" s="54"/>
    </row>
    <row r="9066" spans="3:13" s="343" customFormat="1" x14ac:dyDescent="0.3">
      <c r="C9066" s="32"/>
      <c r="J9066" s="54"/>
      <c r="K9066" s="54"/>
      <c r="L9066" s="54"/>
      <c r="M9066" s="54"/>
    </row>
    <row r="9067" spans="3:13" s="343" customFormat="1" x14ac:dyDescent="0.3">
      <c r="C9067" s="32"/>
      <c r="J9067" s="54"/>
      <c r="K9067" s="54"/>
      <c r="L9067" s="54"/>
      <c r="M9067" s="54"/>
    </row>
    <row r="9068" spans="3:13" s="343" customFormat="1" x14ac:dyDescent="0.3">
      <c r="C9068" s="32"/>
      <c r="J9068" s="54"/>
      <c r="K9068" s="54"/>
      <c r="L9068" s="54"/>
      <c r="M9068" s="54"/>
    </row>
    <row r="9069" spans="3:13" s="343" customFormat="1" x14ac:dyDescent="0.3">
      <c r="C9069" s="32"/>
      <c r="J9069" s="54"/>
      <c r="K9069" s="54"/>
      <c r="L9069" s="54"/>
      <c r="M9069" s="54"/>
    </row>
    <row r="9070" spans="3:13" s="343" customFormat="1" x14ac:dyDescent="0.3">
      <c r="C9070" s="32"/>
      <c r="J9070" s="54"/>
      <c r="K9070" s="54"/>
      <c r="L9070" s="54"/>
      <c r="M9070" s="54"/>
    </row>
    <row r="9071" spans="3:13" s="343" customFormat="1" x14ac:dyDescent="0.3">
      <c r="C9071" s="32"/>
      <c r="J9071" s="54"/>
      <c r="K9071" s="54"/>
      <c r="L9071" s="54"/>
      <c r="M9071" s="54"/>
    </row>
    <row r="9072" spans="3:13" s="343" customFormat="1" x14ac:dyDescent="0.3">
      <c r="C9072" s="32"/>
      <c r="J9072" s="54"/>
      <c r="K9072" s="54"/>
      <c r="L9072" s="54"/>
      <c r="M9072" s="54"/>
    </row>
    <row r="9073" spans="3:13" s="343" customFormat="1" x14ac:dyDescent="0.3">
      <c r="C9073" s="32"/>
      <c r="J9073" s="54"/>
      <c r="K9073" s="54"/>
      <c r="L9073" s="54"/>
      <c r="M9073" s="54"/>
    </row>
    <row r="9074" spans="3:13" s="343" customFormat="1" x14ac:dyDescent="0.3">
      <c r="C9074" s="32"/>
      <c r="J9074" s="54"/>
      <c r="K9074" s="54"/>
      <c r="L9074" s="54"/>
      <c r="M9074" s="54"/>
    </row>
    <row r="9075" spans="3:13" s="343" customFormat="1" x14ac:dyDescent="0.3">
      <c r="C9075" s="32"/>
      <c r="J9075" s="54"/>
      <c r="K9075" s="54"/>
      <c r="L9075" s="54"/>
      <c r="M9075" s="54"/>
    </row>
    <row r="9076" spans="3:13" s="343" customFormat="1" x14ac:dyDescent="0.3">
      <c r="C9076" s="32"/>
      <c r="J9076" s="54"/>
      <c r="K9076" s="54"/>
      <c r="L9076" s="54"/>
      <c r="M9076" s="54"/>
    </row>
    <row r="9077" spans="3:13" s="343" customFormat="1" x14ac:dyDescent="0.3">
      <c r="C9077" s="32"/>
      <c r="J9077" s="54"/>
      <c r="K9077" s="54"/>
      <c r="L9077" s="54"/>
      <c r="M9077" s="54"/>
    </row>
    <row r="9078" spans="3:13" s="343" customFormat="1" x14ac:dyDescent="0.3">
      <c r="C9078" s="32"/>
      <c r="J9078" s="54"/>
      <c r="K9078" s="54"/>
      <c r="L9078" s="54"/>
      <c r="M9078" s="54"/>
    </row>
    <row r="9079" spans="3:13" s="343" customFormat="1" x14ac:dyDescent="0.3">
      <c r="C9079" s="32"/>
      <c r="J9079" s="54"/>
      <c r="K9079" s="54"/>
      <c r="L9079" s="54"/>
      <c r="M9079" s="54"/>
    </row>
    <row r="9080" spans="3:13" s="343" customFormat="1" x14ac:dyDescent="0.3">
      <c r="C9080" s="32"/>
      <c r="J9080" s="54"/>
      <c r="K9080" s="54"/>
      <c r="L9080" s="54"/>
      <c r="M9080" s="54"/>
    </row>
    <row r="9081" spans="3:13" s="343" customFormat="1" x14ac:dyDescent="0.3">
      <c r="C9081" s="32"/>
      <c r="J9081" s="54"/>
      <c r="K9081" s="54"/>
      <c r="L9081" s="54"/>
      <c r="M9081" s="54"/>
    </row>
    <row r="9082" spans="3:13" s="343" customFormat="1" x14ac:dyDescent="0.3">
      <c r="C9082" s="32"/>
      <c r="J9082" s="54"/>
      <c r="K9082" s="54"/>
      <c r="L9082" s="54"/>
      <c r="M9082" s="54"/>
    </row>
    <row r="9083" spans="3:13" s="343" customFormat="1" x14ac:dyDescent="0.3">
      <c r="C9083" s="32"/>
      <c r="J9083" s="54"/>
      <c r="K9083" s="54"/>
      <c r="L9083" s="54"/>
      <c r="M9083" s="54"/>
    </row>
    <row r="9084" spans="3:13" s="343" customFormat="1" x14ac:dyDescent="0.3">
      <c r="C9084" s="32"/>
      <c r="J9084" s="54"/>
      <c r="K9084" s="54"/>
      <c r="L9084" s="54"/>
      <c r="M9084" s="54"/>
    </row>
    <row r="9085" spans="3:13" s="343" customFormat="1" x14ac:dyDescent="0.3">
      <c r="C9085" s="32"/>
      <c r="J9085" s="54"/>
      <c r="K9085" s="54"/>
      <c r="L9085" s="54"/>
      <c r="M9085" s="54"/>
    </row>
    <row r="9086" spans="3:13" s="343" customFormat="1" x14ac:dyDescent="0.3">
      <c r="C9086" s="32"/>
      <c r="J9086" s="54"/>
      <c r="K9086" s="54"/>
      <c r="L9086" s="54"/>
      <c r="M9086" s="54"/>
    </row>
    <row r="9087" spans="3:13" s="343" customFormat="1" x14ac:dyDescent="0.3">
      <c r="C9087" s="32"/>
      <c r="J9087" s="54"/>
      <c r="K9087" s="54"/>
      <c r="L9087" s="54"/>
      <c r="M9087" s="54"/>
    </row>
    <row r="9088" spans="3:13" s="343" customFormat="1" x14ac:dyDescent="0.3">
      <c r="C9088" s="32"/>
      <c r="J9088" s="54"/>
      <c r="K9088" s="54"/>
      <c r="L9088" s="54"/>
      <c r="M9088" s="54"/>
    </row>
    <row r="9089" spans="3:13" s="343" customFormat="1" x14ac:dyDescent="0.3">
      <c r="C9089" s="32"/>
      <c r="J9089" s="54"/>
      <c r="K9089" s="54"/>
      <c r="L9089" s="54"/>
      <c r="M9089" s="54"/>
    </row>
    <row r="9090" spans="3:13" s="343" customFormat="1" x14ac:dyDescent="0.3">
      <c r="C9090" s="32"/>
      <c r="J9090" s="54"/>
      <c r="K9090" s="54"/>
      <c r="L9090" s="54"/>
      <c r="M9090" s="54"/>
    </row>
    <row r="9091" spans="3:13" s="343" customFormat="1" x14ac:dyDescent="0.3">
      <c r="C9091" s="32"/>
      <c r="J9091" s="54"/>
      <c r="K9091" s="54"/>
      <c r="L9091" s="54"/>
      <c r="M9091" s="54"/>
    </row>
    <row r="9092" spans="3:13" s="343" customFormat="1" x14ac:dyDescent="0.3">
      <c r="C9092" s="32"/>
      <c r="J9092" s="54"/>
      <c r="K9092" s="54"/>
      <c r="L9092" s="54"/>
      <c r="M9092" s="54"/>
    </row>
    <row r="9093" spans="3:13" s="343" customFormat="1" x14ac:dyDescent="0.3">
      <c r="C9093" s="32"/>
      <c r="J9093" s="54"/>
      <c r="K9093" s="54"/>
      <c r="L9093" s="54"/>
      <c r="M9093" s="54"/>
    </row>
    <row r="9094" spans="3:13" s="343" customFormat="1" x14ac:dyDescent="0.3">
      <c r="C9094" s="32"/>
      <c r="J9094" s="54"/>
      <c r="K9094" s="54"/>
      <c r="L9094" s="54"/>
      <c r="M9094" s="54"/>
    </row>
    <row r="9095" spans="3:13" s="343" customFormat="1" x14ac:dyDescent="0.3">
      <c r="C9095" s="32"/>
      <c r="J9095" s="54"/>
      <c r="K9095" s="54"/>
      <c r="L9095" s="54"/>
      <c r="M9095" s="54"/>
    </row>
    <row r="9096" spans="3:13" s="343" customFormat="1" x14ac:dyDescent="0.3">
      <c r="C9096" s="32"/>
      <c r="J9096" s="54"/>
      <c r="K9096" s="54"/>
      <c r="L9096" s="54"/>
      <c r="M9096" s="54"/>
    </row>
    <row r="9097" spans="3:13" s="343" customFormat="1" x14ac:dyDescent="0.3">
      <c r="C9097" s="32"/>
      <c r="J9097" s="54"/>
      <c r="K9097" s="54"/>
      <c r="L9097" s="54"/>
      <c r="M9097" s="54"/>
    </row>
    <row r="9098" spans="3:13" s="343" customFormat="1" x14ac:dyDescent="0.3">
      <c r="C9098" s="32"/>
      <c r="J9098" s="54"/>
      <c r="K9098" s="54"/>
      <c r="L9098" s="54"/>
      <c r="M9098" s="54"/>
    </row>
    <row r="9099" spans="3:13" s="343" customFormat="1" x14ac:dyDescent="0.3">
      <c r="C9099" s="32"/>
      <c r="J9099" s="54"/>
      <c r="K9099" s="54"/>
      <c r="L9099" s="54"/>
      <c r="M9099" s="54"/>
    </row>
    <row r="9100" spans="3:13" s="343" customFormat="1" x14ac:dyDescent="0.3">
      <c r="C9100" s="32"/>
      <c r="J9100" s="54"/>
      <c r="K9100" s="54"/>
      <c r="L9100" s="54"/>
      <c r="M9100" s="54"/>
    </row>
    <row r="9101" spans="3:13" s="343" customFormat="1" x14ac:dyDescent="0.3">
      <c r="C9101" s="32"/>
      <c r="J9101" s="54"/>
      <c r="K9101" s="54"/>
      <c r="L9101" s="54"/>
      <c r="M9101" s="54"/>
    </row>
    <row r="9102" spans="3:13" s="343" customFormat="1" x14ac:dyDescent="0.3">
      <c r="C9102" s="32"/>
      <c r="J9102" s="54"/>
      <c r="K9102" s="54"/>
      <c r="L9102" s="54"/>
      <c r="M9102" s="54"/>
    </row>
    <row r="9103" spans="3:13" s="343" customFormat="1" x14ac:dyDescent="0.3">
      <c r="C9103" s="32"/>
      <c r="J9103" s="54"/>
      <c r="K9103" s="54"/>
      <c r="L9103" s="54"/>
      <c r="M9103" s="54"/>
    </row>
    <row r="9104" spans="3:13" s="343" customFormat="1" x14ac:dyDescent="0.3">
      <c r="C9104" s="32"/>
      <c r="J9104" s="54"/>
      <c r="K9104" s="54"/>
      <c r="L9104" s="54"/>
      <c r="M9104" s="54"/>
    </row>
    <row r="9105" spans="3:13" s="343" customFormat="1" x14ac:dyDescent="0.3">
      <c r="C9105" s="32"/>
      <c r="J9105" s="54"/>
      <c r="K9105" s="54"/>
      <c r="L9105" s="54"/>
      <c r="M9105" s="54"/>
    </row>
    <row r="9106" spans="3:13" s="343" customFormat="1" x14ac:dyDescent="0.3">
      <c r="C9106" s="32"/>
      <c r="J9106" s="54"/>
      <c r="K9106" s="54"/>
      <c r="L9106" s="54"/>
      <c r="M9106" s="54"/>
    </row>
    <row r="9107" spans="3:13" s="343" customFormat="1" x14ac:dyDescent="0.3">
      <c r="C9107" s="32"/>
      <c r="J9107" s="54"/>
      <c r="K9107" s="54"/>
      <c r="L9107" s="54"/>
      <c r="M9107" s="54"/>
    </row>
    <row r="9108" spans="3:13" s="343" customFormat="1" x14ac:dyDescent="0.3">
      <c r="C9108" s="32"/>
      <c r="J9108" s="54"/>
      <c r="K9108" s="54"/>
      <c r="L9108" s="54"/>
      <c r="M9108" s="54"/>
    </row>
    <row r="9109" spans="3:13" s="343" customFormat="1" x14ac:dyDescent="0.3">
      <c r="C9109" s="32"/>
      <c r="J9109" s="54"/>
      <c r="K9109" s="54"/>
      <c r="L9109" s="54"/>
      <c r="M9109" s="54"/>
    </row>
    <row r="9110" spans="3:13" s="343" customFormat="1" x14ac:dyDescent="0.3">
      <c r="C9110" s="32"/>
      <c r="J9110" s="54"/>
      <c r="K9110" s="54"/>
      <c r="L9110" s="54"/>
      <c r="M9110" s="54"/>
    </row>
    <row r="9111" spans="3:13" s="343" customFormat="1" x14ac:dyDescent="0.3">
      <c r="C9111" s="32"/>
      <c r="J9111" s="54"/>
      <c r="K9111" s="54"/>
      <c r="L9111" s="54"/>
      <c r="M9111" s="54"/>
    </row>
    <row r="9112" spans="3:13" s="343" customFormat="1" x14ac:dyDescent="0.3">
      <c r="C9112" s="32"/>
      <c r="J9112" s="54"/>
      <c r="K9112" s="54"/>
      <c r="L9112" s="54"/>
      <c r="M9112" s="54"/>
    </row>
    <row r="9113" spans="3:13" s="343" customFormat="1" x14ac:dyDescent="0.3">
      <c r="C9113" s="32"/>
      <c r="J9113" s="54"/>
      <c r="K9113" s="54"/>
      <c r="L9113" s="54"/>
      <c r="M9113" s="54"/>
    </row>
    <row r="9114" spans="3:13" s="343" customFormat="1" x14ac:dyDescent="0.3">
      <c r="C9114" s="32"/>
      <c r="J9114" s="54"/>
      <c r="K9114" s="54"/>
      <c r="L9114" s="54"/>
      <c r="M9114" s="54"/>
    </row>
    <row r="9115" spans="3:13" s="343" customFormat="1" x14ac:dyDescent="0.3">
      <c r="C9115" s="32"/>
      <c r="J9115" s="54"/>
      <c r="K9115" s="54"/>
      <c r="L9115" s="54"/>
      <c r="M9115" s="54"/>
    </row>
    <row r="9116" spans="3:13" s="343" customFormat="1" x14ac:dyDescent="0.3">
      <c r="C9116" s="32"/>
      <c r="J9116" s="54"/>
      <c r="K9116" s="54"/>
      <c r="L9116" s="54"/>
      <c r="M9116" s="54"/>
    </row>
    <row r="9117" spans="3:13" s="343" customFormat="1" x14ac:dyDescent="0.3">
      <c r="C9117" s="32"/>
      <c r="J9117" s="54"/>
      <c r="K9117" s="54"/>
      <c r="L9117" s="54"/>
      <c r="M9117" s="54"/>
    </row>
    <row r="9118" spans="3:13" s="343" customFormat="1" x14ac:dyDescent="0.3">
      <c r="C9118" s="32"/>
      <c r="J9118" s="54"/>
      <c r="K9118" s="54"/>
      <c r="L9118" s="54"/>
      <c r="M9118" s="54"/>
    </row>
    <row r="9119" spans="3:13" s="343" customFormat="1" x14ac:dyDescent="0.3">
      <c r="C9119" s="32"/>
      <c r="J9119" s="54"/>
      <c r="K9119" s="54"/>
      <c r="L9119" s="54"/>
      <c r="M9119" s="54"/>
    </row>
    <row r="9120" spans="3:13" s="343" customFormat="1" x14ac:dyDescent="0.3">
      <c r="C9120" s="32"/>
      <c r="J9120" s="54"/>
      <c r="K9120" s="54"/>
      <c r="L9120" s="54"/>
      <c r="M9120" s="54"/>
    </row>
    <row r="9121" spans="3:13" s="343" customFormat="1" x14ac:dyDescent="0.3">
      <c r="C9121" s="32"/>
      <c r="J9121" s="54"/>
      <c r="K9121" s="54"/>
      <c r="L9121" s="54"/>
      <c r="M9121" s="54"/>
    </row>
    <row r="9122" spans="3:13" s="343" customFormat="1" x14ac:dyDescent="0.3">
      <c r="C9122" s="32"/>
      <c r="J9122" s="54"/>
      <c r="K9122" s="54"/>
      <c r="L9122" s="54"/>
      <c r="M9122" s="54"/>
    </row>
    <row r="9123" spans="3:13" s="343" customFormat="1" x14ac:dyDescent="0.3">
      <c r="C9123" s="32"/>
      <c r="J9123" s="54"/>
      <c r="K9123" s="54"/>
      <c r="L9123" s="54"/>
      <c r="M9123" s="54"/>
    </row>
    <row r="9124" spans="3:13" s="343" customFormat="1" x14ac:dyDescent="0.3">
      <c r="C9124" s="32"/>
      <c r="J9124" s="54"/>
      <c r="K9124" s="54"/>
      <c r="L9124" s="54"/>
      <c r="M9124" s="54"/>
    </row>
    <row r="9125" spans="3:13" s="343" customFormat="1" x14ac:dyDescent="0.3">
      <c r="C9125" s="32"/>
      <c r="J9125" s="54"/>
      <c r="K9125" s="54"/>
      <c r="L9125" s="54"/>
      <c r="M9125" s="54"/>
    </row>
    <row r="9126" spans="3:13" s="343" customFormat="1" x14ac:dyDescent="0.3">
      <c r="C9126" s="32"/>
      <c r="J9126" s="54"/>
      <c r="K9126" s="54"/>
      <c r="L9126" s="54"/>
      <c r="M9126" s="54"/>
    </row>
    <row r="9127" spans="3:13" s="343" customFormat="1" x14ac:dyDescent="0.3">
      <c r="C9127" s="32"/>
      <c r="J9127" s="54"/>
      <c r="K9127" s="54"/>
      <c r="L9127" s="54"/>
      <c r="M9127" s="54"/>
    </row>
    <row r="9128" spans="3:13" s="343" customFormat="1" x14ac:dyDescent="0.3">
      <c r="C9128" s="32"/>
      <c r="J9128" s="54"/>
      <c r="K9128" s="54"/>
      <c r="L9128" s="54"/>
      <c r="M9128" s="54"/>
    </row>
    <row r="9129" spans="3:13" s="343" customFormat="1" x14ac:dyDescent="0.3">
      <c r="C9129" s="32"/>
      <c r="J9129" s="54"/>
      <c r="K9129" s="54"/>
      <c r="L9129" s="54"/>
      <c r="M9129" s="54"/>
    </row>
    <row r="9130" spans="3:13" s="343" customFormat="1" x14ac:dyDescent="0.3">
      <c r="C9130" s="32"/>
      <c r="J9130" s="54"/>
      <c r="K9130" s="54"/>
      <c r="L9130" s="54"/>
      <c r="M9130" s="54"/>
    </row>
    <row r="9131" spans="3:13" s="343" customFormat="1" x14ac:dyDescent="0.3">
      <c r="C9131" s="32"/>
      <c r="J9131" s="54"/>
      <c r="K9131" s="54"/>
      <c r="L9131" s="54"/>
      <c r="M9131" s="54"/>
    </row>
    <row r="9132" spans="3:13" s="343" customFormat="1" x14ac:dyDescent="0.3">
      <c r="C9132" s="32"/>
      <c r="J9132" s="54"/>
      <c r="K9132" s="54"/>
      <c r="L9132" s="54"/>
      <c r="M9132" s="54"/>
    </row>
    <row r="9133" spans="3:13" s="343" customFormat="1" x14ac:dyDescent="0.3">
      <c r="C9133" s="32"/>
      <c r="J9133" s="54"/>
      <c r="K9133" s="54"/>
      <c r="L9133" s="54"/>
      <c r="M9133" s="54"/>
    </row>
    <row r="9134" spans="3:13" s="343" customFormat="1" x14ac:dyDescent="0.3">
      <c r="C9134" s="32"/>
      <c r="J9134" s="54"/>
      <c r="K9134" s="54"/>
      <c r="L9134" s="54"/>
      <c r="M9134" s="54"/>
    </row>
    <row r="9135" spans="3:13" s="343" customFormat="1" x14ac:dyDescent="0.3">
      <c r="C9135" s="32"/>
      <c r="J9135" s="54"/>
      <c r="K9135" s="54"/>
      <c r="L9135" s="54"/>
      <c r="M9135" s="54"/>
    </row>
    <row r="9136" spans="3:13" s="343" customFormat="1" x14ac:dyDescent="0.3">
      <c r="C9136" s="32"/>
      <c r="J9136" s="54"/>
      <c r="K9136" s="54"/>
      <c r="L9136" s="54"/>
      <c r="M9136" s="54"/>
    </row>
    <row r="9137" spans="3:13" s="343" customFormat="1" x14ac:dyDescent="0.3">
      <c r="C9137" s="32"/>
      <c r="J9137" s="54"/>
      <c r="K9137" s="54"/>
      <c r="L9137" s="54"/>
      <c r="M9137" s="54"/>
    </row>
    <row r="9138" spans="3:13" s="343" customFormat="1" x14ac:dyDescent="0.3">
      <c r="C9138" s="32"/>
      <c r="J9138" s="54"/>
      <c r="K9138" s="54"/>
      <c r="L9138" s="54"/>
      <c r="M9138" s="54"/>
    </row>
    <row r="9139" spans="3:13" s="343" customFormat="1" x14ac:dyDescent="0.3">
      <c r="C9139" s="32"/>
      <c r="J9139" s="54"/>
      <c r="K9139" s="54"/>
      <c r="L9139" s="54"/>
      <c r="M9139" s="54"/>
    </row>
    <row r="9140" spans="3:13" s="343" customFormat="1" x14ac:dyDescent="0.3">
      <c r="C9140" s="32"/>
      <c r="J9140" s="54"/>
      <c r="K9140" s="54"/>
      <c r="L9140" s="54"/>
      <c r="M9140" s="54"/>
    </row>
    <row r="9141" spans="3:13" s="343" customFormat="1" x14ac:dyDescent="0.3">
      <c r="C9141" s="32"/>
      <c r="J9141" s="54"/>
      <c r="K9141" s="54"/>
      <c r="L9141" s="54"/>
      <c r="M9141" s="54"/>
    </row>
    <row r="9142" spans="3:13" s="343" customFormat="1" x14ac:dyDescent="0.3">
      <c r="C9142" s="32"/>
      <c r="J9142" s="54"/>
      <c r="K9142" s="54"/>
      <c r="L9142" s="54"/>
      <c r="M9142" s="54"/>
    </row>
    <row r="9143" spans="3:13" s="343" customFormat="1" x14ac:dyDescent="0.3">
      <c r="C9143" s="32"/>
      <c r="J9143" s="54"/>
      <c r="K9143" s="54"/>
      <c r="L9143" s="54"/>
      <c r="M9143" s="54"/>
    </row>
    <row r="9144" spans="3:13" s="343" customFormat="1" x14ac:dyDescent="0.3">
      <c r="C9144" s="32"/>
      <c r="J9144" s="54"/>
      <c r="K9144" s="54"/>
      <c r="L9144" s="54"/>
      <c r="M9144" s="54"/>
    </row>
    <row r="9145" spans="3:13" s="343" customFormat="1" x14ac:dyDescent="0.3">
      <c r="C9145" s="32"/>
      <c r="J9145" s="54"/>
      <c r="K9145" s="54"/>
      <c r="L9145" s="54"/>
      <c r="M9145" s="54"/>
    </row>
    <row r="9146" spans="3:13" s="343" customFormat="1" x14ac:dyDescent="0.3">
      <c r="C9146" s="32"/>
      <c r="J9146" s="54"/>
      <c r="K9146" s="54"/>
      <c r="L9146" s="54"/>
      <c r="M9146" s="54"/>
    </row>
    <row r="9147" spans="3:13" s="343" customFormat="1" x14ac:dyDescent="0.3">
      <c r="C9147" s="32"/>
      <c r="J9147" s="54"/>
      <c r="K9147" s="54"/>
      <c r="L9147" s="54"/>
      <c r="M9147" s="54"/>
    </row>
    <row r="9148" spans="3:13" s="343" customFormat="1" x14ac:dyDescent="0.3">
      <c r="C9148" s="32"/>
      <c r="J9148" s="54"/>
      <c r="K9148" s="54"/>
      <c r="L9148" s="54"/>
      <c r="M9148" s="54"/>
    </row>
    <row r="9149" spans="3:13" s="343" customFormat="1" x14ac:dyDescent="0.3">
      <c r="C9149" s="32"/>
      <c r="J9149" s="54"/>
      <c r="K9149" s="54"/>
      <c r="L9149" s="54"/>
      <c r="M9149" s="54"/>
    </row>
    <row r="9150" spans="3:13" s="343" customFormat="1" x14ac:dyDescent="0.3">
      <c r="C9150" s="32"/>
      <c r="J9150" s="54"/>
      <c r="K9150" s="54"/>
      <c r="L9150" s="54"/>
      <c r="M9150" s="54"/>
    </row>
    <row r="9151" spans="3:13" s="343" customFormat="1" x14ac:dyDescent="0.3">
      <c r="C9151" s="32"/>
      <c r="J9151" s="54"/>
      <c r="K9151" s="54"/>
      <c r="L9151" s="54"/>
      <c r="M9151" s="54"/>
    </row>
    <row r="9152" spans="3:13" s="343" customFormat="1" x14ac:dyDescent="0.3">
      <c r="C9152" s="32"/>
      <c r="J9152" s="54"/>
      <c r="K9152" s="54"/>
      <c r="L9152" s="54"/>
      <c r="M9152" s="54"/>
    </row>
    <row r="9153" spans="3:13" s="343" customFormat="1" x14ac:dyDescent="0.3">
      <c r="C9153" s="32"/>
      <c r="J9153" s="54"/>
      <c r="K9153" s="54"/>
      <c r="L9153" s="54"/>
      <c r="M9153" s="54"/>
    </row>
    <row r="9154" spans="3:13" s="343" customFormat="1" x14ac:dyDescent="0.3">
      <c r="C9154" s="32"/>
      <c r="J9154" s="54"/>
      <c r="K9154" s="54"/>
      <c r="L9154" s="54"/>
      <c r="M9154" s="54"/>
    </row>
    <row r="9155" spans="3:13" s="343" customFormat="1" x14ac:dyDescent="0.3">
      <c r="C9155" s="32"/>
      <c r="J9155" s="54"/>
      <c r="K9155" s="54"/>
      <c r="L9155" s="54"/>
      <c r="M9155" s="54"/>
    </row>
    <row r="9156" spans="3:13" s="343" customFormat="1" x14ac:dyDescent="0.3">
      <c r="C9156" s="32"/>
      <c r="J9156" s="54"/>
      <c r="K9156" s="54"/>
      <c r="L9156" s="54"/>
      <c r="M9156" s="54"/>
    </row>
    <row r="9157" spans="3:13" s="343" customFormat="1" x14ac:dyDescent="0.3">
      <c r="C9157" s="32"/>
      <c r="J9157" s="54"/>
      <c r="K9157" s="54"/>
      <c r="L9157" s="54"/>
      <c r="M9157" s="54"/>
    </row>
    <row r="9158" spans="3:13" s="343" customFormat="1" x14ac:dyDescent="0.3">
      <c r="C9158" s="32"/>
      <c r="J9158" s="54"/>
      <c r="K9158" s="54"/>
      <c r="L9158" s="54"/>
      <c r="M9158" s="54"/>
    </row>
    <row r="9159" spans="3:13" s="343" customFormat="1" x14ac:dyDescent="0.3">
      <c r="C9159" s="32"/>
      <c r="J9159" s="54"/>
      <c r="K9159" s="54"/>
      <c r="L9159" s="54"/>
      <c r="M9159" s="54"/>
    </row>
    <row r="9160" spans="3:13" s="343" customFormat="1" x14ac:dyDescent="0.3">
      <c r="C9160" s="32"/>
      <c r="J9160" s="54"/>
      <c r="K9160" s="54"/>
      <c r="L9160" s="54"/>
      <c r="M9160" s="54"/>
    </row>
    <row r="9161" spans="3:13" s="343" customFormat="1" x14ac:dyDescent="0.3">
      <c r="C9161" s="32"/>
      <c r="J9161" s="54"/>
      <c r="K9161" s="54"/>
      <c r="L9161" s="54"/>
      <c r="M9161" s="54"/>
    </row>
    <row r="9162" spans="3:13" s="343" customFormat="1" x14ac:dyDescent="0.3">
      <c r="C9162" s="32"/>
      <c r="J9162" s="54"/>
      <c r="K9162" s="54"/>
      <c r="L9162" s="54"/>
      <c r="M9162" s="54"/>
    </row>
    <row r="9163" spans="3:13" s="343" customFormat="1" x14ac:dyDescent="0.3">
      <c r="C9163" s="32"/>
      <c r="J9163" s="54"/>
      <c r="K9163" s="54"/>
      <c r="L9163" s="54"/>
      <c r="M9163" s="54"/>
    </row>
    <row r="9164" spans="3:13" s="343" customFormat="1" x14ac:dyDescent="0.3">
      <c r="C9164" s="32"/>
      <c r="J9164" s="54"/>
      <c r="K9164" s="54"/>
      <c r="L9164" s="54"/>
      <c r="M9164" s="54"/>
    </row>
    <row r="9165" spans="3:13" s="343" customFormat="1" x14ac:dyDescent="0.3">
      <c r="C9165" s="32"/>
      <c r="J9165" s="54"/>
      <c r="K9165" s="54"/>
      <c r="L9165" s="54"/>
      <c r="M9165" s="54"/>
    </row>
    <row r="9166" spans="3:13" s="343" customFormat="1" x14ac:dyDescent="0.3">
      <c r="C9166" s="32"/>
      <c r="J9166" s="54"/>
      <c r="K9166" s="54"/>
      <c r="L9166" s="54"/>
      <c r="M9166" s="54"/>
    </row>
    <row r="9167" spans="3:13" s="343" customFormat="1" x14ac:dyDescent="0.3">
      <c r="C9167" s="32"/>
      <c r="J9167" s="54"/>
      <c r="K9167" s="54"/>
      <c r="L9167" s="54"/>
      <c r="M9167" s="54"/>
    </row>
    <row r="9168" spans="3:13" s="343" customFormat="1" x14ac:dyDescent="0.3">
      <c r="C9168" s="32"/>
      <c r="J9168" s="54"/>
      <c r="K9168" s="54"/>
      <c r="L9168" s="54"/>
      <c r="M9168" s="54"/>
    </row>
    <row r="9169" spans="3:13" s="343" customFormat="1" x14ac:dyDescent="0.3">
      <c r="C9169" s="32"/>
      <c r="J9169" s="54"/>
      <c r="K9169" s="54"/>
      <c r="L9169" s="54"/>
      <c r="M9169" s="54"/>
    </row>
    <row r="9170" spans="3:13" s="343" customFormat="1" x14ac:dyDescent="0.3">
      <c r="C9170" s="32"/>
      <c r="J9170" s="54"/>
      <c r="K9170" s="54"/>
      <c r="L9170" s="54"/>
      <c r="M9170" s="54"/>
    </row>
    <row r="9171" spans="3:13" s="343" customFormat="1" x14ac:dyDescent="0.3">
      <c r="C9171" s="32"/>
      <c r="J9171" s="54"/>
      <c r="K9171" s="54"/>
      <c r="L9171" s="54"/>
      <c r="M9171" s="54"/>
    </row>
    <row r="9172" spans="3:13" s="343" customFormat="1" x14ac:dyDescent="0.3">
      <c r="C9172" s="32"/>
      <c r="J9172" s="54"/>
      <c r="K9172" s="54"/>
      <c r="L9172" s="54"/>
      <c r="M9172" s="54"/>
    </row>
    <row r="9173" spans="3:13" s="343" customFormat="1" x14ac:dyDescent="0.3">
      <c r="C9173" s="32"/>
      <c r="J9173" s="54"/>
      <c r="K9173" s="54"/>
      <c r="L9173" s="54"/>
      <c r="M9173" s="54"/>
    </row>
    <row r="9174" spans="3:13" s="343" customFormat="1" x14ac:dyDescent="0.3">
      <c r="C9174" s="32"/>
      <c r="J9174" s="54"/>
      <c r="K9174" s="54"/>
      <c r="L9174" s="54"/>
      <c r="M9174" s="54"/>
    </row>
    <row r="9175" spans="3:13" s="343" customFormat="1" x14ac:dyDescent="0.3">
      <c r="C9175" s="32"/>
      <c r="J9175" s="54"/>
      <c r="K9175" s="54"/>
      <c r="L9175" s="54"/>
      <c r="M9175" s="54"/>
    </row>
    <row r="9176" spans="3:13" s="343" customFormat="1" x14ac:dyDescent="0.3">
      <c r="C9176" s="32"/>
      <c r="J9176" s="54"/>
      <c r="K9176" s="54"/>
      <c r="L9176" s="54"/>
      <c r="M9176" s="54"/>
    </row>
    <row r="9177" spans="3:13" s="343" customFormat="1" x14ac:dyDescent="0.3">
      <c r="C9177" s="32"/>
      <c r="J9177" s="54"/>
      <c r="K9177" s="54"/>
      <c r="L9177" s="54"/>
      <c r="M9177" s="54"/>
    </row>
    <row r="9178" spans="3:13" s="343" customFormat="1" x14ac:dyDescent="0.3">
      <c r="C9178" s="32"/>
      <c r="J9178" s="54"/>
      <c r="K9178" s="54"/>
      <c r="L9178" s="54"/>
      <c r="M9178" s="54"/>
    </row>
    <row r="9179" spans="3:13" s="343" customFormat="1" x14ac:dyDescent="0.3">
      <c r="C9179" s="32"/>
      <c r="J9179" s="54"/>
      <c r="K9179" s="54"/>
      <c r="L9179" s="54"/>
      <c r="M9179" s="54"/>
    </row>
    <row r="9180" spans="3:13" s="343" customFormat="1" x14ac:dyDescent="0.3">
      <c r="C9180" s="32"/>
      <c r="J9180" s="54"/>
      <c r="K9180" s="54"/>
      <c r="L9180" s="54"/>
      <c r="M9180" s="54"/>
    </row>
    <row r="9181" spans="3:13" s="343" customFormat="1" x14ac:dyDescent="0.3">
      <c r="C9181" s="32"/>
      <c r="J9181" s="54"/>
      <c r="K9181" s="54"/>
      <c r="L9181" s="54"/>
      <c r="M9181" s="54"/>
    </row>
    <row r="9182" spans="3:13" s="343" customFormat="1" x14ac:dyDescent="0.3">
      <c r="C9182" s="32"/>
      <c r="J9182" s="54"/>
      <c r="K9182" s="54"/>
      <c r="L9182" s="54"/>
      <c r="M9182" s="54"/>
    </row>
    <row r="9183" spans="3:13" s="343" customFormat="1" x14ac:dyDescent="0.3">
      <c r="C9183" s="32"/>
      <c r="J9183" s="54"/>
      <c r="K9183" s="54"/>
      <c r="L9183" s="54"/>
      <c r="M9183" s="54"/>
    </row>
    <row r="9184" spans="3:13" s="343" customFormat="1" x14ac:dyDescent="0.3">
      <c r="C9184" s="32"/>
      <c r="J9184" s="54"/>
      <c r="K9184" s="54"/>
      <c r="L9184" s="54"/>
      <c r="M9184" s="54"/>
    </row>
    <row r="9185" spans="3:13" s="343" customFormat="1" x14ac:dyDescent="0.3">
      <c r="C9185" s="32"/>
      <c r="J9185" s="54"/>
      <c r="K9185" s="54"/>
      <c r="L9185" s="54"/>
      <c r="M9185" s="54"/>
    </row>
    <row r="9186" spans="3:13" s="343" customFormat="1" x14ac:dyDescent="0.3">
      <c r="C9186" s="32"/>
      <c r="J9186" s="54"/>
      <c r="K9186" s="54"/>
      <c r="L9186" s="54"/>
      <c r="M9186" s="54"/>
    </row>
    <row r="9187" spans="3:13" s="343" customFormat="1" x14ac:dyDescent="0.3">
      <c r="C9187" s="32"/>
      <c r="J9187" s="54"/>
      <c r="K9187" s="54"/>
      <c r="L9187" s="54"/>
      <c r="M9187" s="54"/>
    </row>
    <row r="9188" spans="3:13" s="343" customFormat="1" x14ac:dyDescent="0.3">
      <c r="C9188" s="32"/>
      <c r="J9188" s="54"/>
      <c r="K9188" s="54"/>
      <c r="L9188" s="54"/>
      <c r="M9188" s="54"/>
    </row>
    <row r="9189" spans="3:13" s="343" customFormat="1" x14ac:dyDescent="0.3">
      <c r="C9189" s="32"/>
      <c r="J9189" s="54"/>
      <c r="K9189" s="54"/>
      <c r="L9189" s="54"/>
      <c r="M9189" s="54"/>
    </row>
    <row r="9190" spans="3:13" s="343" customFormat="1" x14ac:dyDescent="0.3">
      <c r="C9190" s="32"/>
      <c r="J9190" s="54"/>
      <c r="K9190" s="54"/>
      <c r="L9190" s="54"/>
      <c r="M9190" s="54"/>
    </row>
    <row r="9191" spans="3:13" s="343" customFormat="1" x14ac:dyDescent="0.3">
      <c r="C9191" s="32"/>
      <c r="J9191" s="54"/>
      <c r="K9191" s="54"/>
      <c r="L9191" s="54"/>
      <c r="M9191" s="54"/>
    </row>
    <row r="9192" spans="3:13" s="343" customFormat="1" x14ac:dyDescent="0.3">
      <c r="C9192" s="32"/>
      <c r="J9192" s="54"/>
      <c r="K9192" s="54"/>
      <c r="L9192" s="54"/>
      <c r="M9192" s="54"/>
    </row>
    <row r="9193" spans="3:13" s="343" customFormat="1" x14ac:dyDescent="0.3">
      <c r="C9193" s="32"/>
      <c r="J9193" s="54"/>
      <c r="K9193" s="54"/>
      <c r="L9193" s="54"/>
      <c r="M9193" s="54"/>
    </row>
    <row r="9194" spans="3:13" s="343" customFormat="1" x14ac:dyDescent="0.3">
      <c r="C9194" s="32"/>
      <c r="J9194" s="54"/>
      <c r="K9194" s="54"/>
      <c r="L9194" s="54"/>
      <c r="M9194" s="54"/>
    </row>
    <row r="9195" spans="3:13" s="343" customFormat="1" x14ac:dyDescent="0.3">
      <c r="C9195" s="32"/>
      <c r="J9195" s="54"/>
      <c r="K9195" s="54"/>
      <c r="L9195" s="54"/>
      <c r="M9195" s="54"/>
    </row>
    <row r="9196" spans="3:13" s="343" customFormat="1" x14ac:dyDescent="0.3">
      <c r="C9196" s="32"/>
      <c r="J9196" s="54"/>
      <c r="K9196" s="54"/>
      <c r="L9196" s="54"/>
      <c r="M9196" s="54"/>
    </row>
    <row r="9197" spans="3:13" s="343" customFormat="1" x14ac:dyDescent="0.3">
      <c r="C9197" s="32"/>
      <c r="J9197" s="54"/>
      <c r="K9197" s="54"/>
      <c r="L9197" s="54"/>
      <c r="M9197" s="54"/>
    </row>
    <row r="9198" spans="3:13" s="343" customFormat="1" x14ac:dyDescent="0.3">
      <c r="C9198" s="32"/>
      <c r="J9198" s="54"/>
      <c r="K9198" s="54"/>
      <c r="L9198" s="54"/>
      <c r="M9198" s="54"/>
    </row>
    <row r="9199" spans="3:13" s="343" customFormat="1" x14ac:dyDescent="0.3">
      <c r="C9199" s="32"/>
      <c r="J9199" s="54"/>
      <c r="K9199" s="54"/>
      <c r="L9199" s="54"/>
      <c r="M9199" s="54"/>
    </row>
    <row r="9200" spans="3:13" s="343" customFormat="1" x14ac:dyDescent="0.3">
      <c r="C9200" s="32"/>
      <c r="J9200" s="54"/>
      <c r="K9200" s="54"/>
      <c r="L9200" s="54"/>
      <c r="M9200" s="54"/>
    </row>
    <row r="9201" spans="3:13" s="343" customFormat="1" x14ac:dyDescent="0.3">
      <c r="C9201" s="32"/>
      <c r="J9201" s="54"/>
      <c r="K9201" s="54"/>
      <c r="L9201" s="54"/>
      <c r="M9201" s="54"/>
    </row>
    <row r="9202" spans="3:13" s="343" customFormat="1" x14ac:dyDescent="0.3">
      <c r="C9202" s="32"/>
      <c r="J9202" s="54"/>
      <c r="K9202" s="54"/>
      <c r="L9202" s="54"/>
      <c r="M9202" s="54"/>
    </row>
    <row r="9203" spans="3:13" s="343" customFormat="1" x14ac:dyDescent="0.3">
      <c r="C9203" s="32"/>
      <c r="J9203" s="54"/>
      <c r="K9203" s="54"/>
      <c r="L9203" s="54"/>
      <c r="M9203" s="54"/>
    </row>
    <row r="9204" spans="3:13" s="343" customFormat="1" x14ac:dyDescent="0.3">
      <c r="C9204" s="32"/>
      <c r="J9204" s="54"/>
      <c r="K9204" s="54"/>
      <c r="L9204" s="54"/>
      <c r="M9204" s="54"/>
    </row>
    <row r="9205" spans="3:13" s="343" customFormat="1" x14ac:dyDescent="0.3">
      <c r="C9205" s="32"/>
      <c r="J9205" s="54"/>
      <c r="K9205" s="54"/>
      <c r="L9205" s="54"/>
      <c r="M9205" s="54"/>
    </row>
    <row r="9206" spans="3:13" s="343" customFormat="1" x14ac:dyDescent="0.3">
      <c r="C9206" s="32"/>
      <c r="J9206" s="54"/>
      <c r="K9206" s="54"/>
      <c r="L9206" s="54"/>
      <c r="M9206" s="54"/>
    </row>
    <row r="9207" spans="3:13" s="343" customFormat="1" x14ac:dyDescent="0.3">
      <c r="C9207" s="32"/>
      <c r="J9207" s="54"/>
      <c r="K9207" s="54"/>
      <c r="L9207" s="54"/>
      <c r="M9207" s="54"/>
    </row>
    <row r="9208" spans="3:13" s="343" customFormat="1" x14ac:dyDescent="0.3">
      <c r="C9208" s="32"/>
      <c r="J9208" s="54"/>
      <c r="K9208" s="54"/>
      <c r="L9208" s="54"/>
      <c r="M9208" s="54"/>
    </row>
    <row r="9209" spans="3:13" s="343" customFormat="1" x14ac:dyDescent="0.3">
      <c r="C9209" s="32"/>
      <c r="J9209" s="54"/>
      <c r="K9209" s="54"/>
      <c r="L9209" s="54"/>
      <c r="M9209" s="54"/>
    </row>
    <row r="9210" spans="3:13" s="343" customFormat="1" x14ac:dyDescent="0.3">
      <c r="C9210" s="32"/>
      <c r="J9210" s="54"/>
      <c r="K9210" s="54"/>
      <c r="L9210" s="54"/>
      <c r="M9210" s="54"/>
    </row>
    <row r="9211" spans="3:13" s="343" customFormat="1" x14ac:dyDescent="0.3">
      <c r="C9211" s="32"/>
      <c r="J9211" s="54"/>
      <c r="K9211" s="54"/>
      <c r="L9211" s="54"/>
      <c r="M9211" s="54"/>
    </row>
    <row r="9212" spans="3:13" s="343" customFormat="1" x14ac:dyDescent="0.3">
      <c r="C9212" s="32"/>
      <c r="J9212" s="54"/>
      <c r="K9212" s="54"/>
      <c r="L9212" s="54"/>
      <c r="M9212" s="54"/>
    </row>
    <row r="9213" spans="3:13" s="343" customFormat="1" x14ac:dyDescent="0.3">
      <c r="C9213" s="32"/>
      <c r="J9213" s="54"/>
      <c r="K9213" s="54"/>
      <c r="L9213" s="54"/>
      <c r="M9213" s="54"/>
    </row>
    <row r="9214" spans="3:13" s="343" customFormat="1" x14ac:dyDescent="0.3">
      <c r="C9214" s="32"/>
      <c r="J9214" s="54"/>
      <c r="K9214" s="54"/>
      <c r="L9214" s="54"/>
      <c r="M9214" s="54"/>
    </row>
    <row r="9215" spans="3:13" s="343" customFormat="1" x14ac:dyDescent="0.3">
      <c r="C9215" s="32"/>
      <c r="J9215" s="54"/>
      <c r="K9215" s="54"/>
      <c r="L9215" s="54"/>
      <c r="M9215" s="54"/>
    </row>
    <row r="9216" spans="3:13" s="343" customFormat="1" x14ac:dyDescent="0.3">
      <c r="C9216" s="32"/>
      <c r="J9216" s="54"/>
      <c r="K9216" s="54"/>
      <c r="L9216" s="54"/>
      <c r="M9216" s="54"/>
    </row>
    <row r="9217" spans="3:13" s="343" customFormat="1" x14ac:dyDescent="0.3">
      <c r="C9217" s="32"/>
      <c r="J9217" s="54"/>
      <c r="K9217" s="54"/>
      <c r="L9217" s="54"/>
      <c r="M9217" s="54"/>
    </row>
    <row r="9218" spans="3:13" s="343" customFormat="1" x14ac:dyDescent="0.3">
      <c r="C9218" s="32"/>
      <c r="J9218" s="54"/>
      <c r="K9218" s="54"/>
      <c r="L9218" s="54"/>
      <c r="M9218" s="54"/>
    </row>
    <row r="9219" spans="3:13" s="343" customFormat="1" x14ac:dyDescent="0.3">
      <c r="C9219" s="32"/>
      <c r="J9219" s="54"/>
      <c r="K9219" s="54"/>
      <c r="L9219" s="54"/>
      <c r="M9219" s="54"/>
    </row>
    <row r="9220" spans="3:13" s="343" customFormat="1" x14ac:dyDescent="0.3">
      <c r="C9220" s="32"/>
      <c r="J9220" s="54"/>
      <c r="K9220" s="54"/>
      <c r="L9220" s="54"/>
      <c r="M9220" s="54"/>
    </row>
    <row r="9221" spans="3:13" s="343" customFormat="1" x14ac:dyDescent="0.3">
      <c r="C9221" s="32"/>
      <c r="J9221" s="54"/>
      <c r="K9221" s="54"/>
      <c r="L9221" s="54"/>
      <c r="M9221" s="54"/>
    </row>
    <row r="9222" spans="3:13" s="343" customFormat="1" x14ac:dyDescent="0.3">
      <c r="C9222" s="32"/>
      <c r="J9222" s="54"/>
      <c r="K9222" s="54"/>
      <c r="L9222" s="54"/>
      <c r="M9222" s="54"/>
    </row>
    <row r="9223" spans="3:13" s="343" customFormat="1" x14ac:dyDescent="0.3">
      <c r="C9223" s="32"/>
      <c r="J9223" s="54"/>
      <c r="K9223" s="54"/>
      <c r="L9223" s="54"/>
      <c r="M9223" s="54"/>
    </row>
    <row r="9224" spans="3:13" s="343" customFormat="1" x14ac:dyDescent="0.3">
      <c r="C9224" s="32"/>
      <c r="J9224" s="54"/>
      <c r="K9224" s="54"/>
      <c r="L9224" s="54"/>
      <c r="M9224" s="54"/>
    </row>
    <row r="9225" spans="3:13" s="343" customFormat="1" x14ac:dyDescent="0.3">
      <c r="C9225" s="32"/>
      <c r="J9225" s="54"/>
      <c r="K9225" s="54"/>
      <c r="L9225" s="54"/>
      <c r="M9225" s="54"/>
    </row>
    <row r="9226" spans="3:13" s="343" customFormat="1" x14ac:dyDescent="0.3">
      <c r="C9226" s="32"/>
      <c r="J9226" s="54"/>
      <c r="K9226" s="54"/>
      <c r="L9226" s="54"/>
      <c r="M9226" s="54"/>
    </row>
    <row r="9227" spans="3:13" s="343" customFormat="1" x14ac:dyDescent="0.3">
      <c r="C9227" s="32"/>
      <c r="J9227" s="54"/>
      <c r="K9227" s="54"/>
      <c r="L9227" s="54"/>
      <c r="M9227" s="54"/>
    </row>
    <row r="9228" spans="3:13" s="343" customFormat="1" x14ac:dyDescent="0.3">
      <c r="C9228" s="32"/>
      <c r="J9228" s="54"/>
      <c r="K9228" s="54"/>
      <c r="L9228" s="54"/>
      <c r="M9228" s="54"/>
    </row>
    <row r="9229" spans="3:13" s="343" customFormat="1" x14ac:dyDescent="0.3">
      <c r="C9229" s="32"/>
      <c r="J9229" s="54"/>
      <c r="K9229" s="54"/>
      <c r="L9229" s="54"/>
      <c r="M9229" s="54"/>
    </row>
    <row r="9230" spans="3:13" s="343" customFormat="1" x14ac:dyDescent="0.3">
      <c r="C9230" s="32"/>
      <c r="J9230" s="54"/>
      <c r="K9230" s="54"/>
      <c r="L9230" s="54"/>
      <c r="M9230" s="54"/>
    </row>
    <row r="9231" spans="3:13" s="343" customFormat="1" x14ac:dyDescent="0.3">
      <c r="C9231" s="32"/>
      <c r="J9231" s="54"/>
      <c r="K9231" s="54"/>
      <c r="L9231" s="54"/>
      <c r="M9231" s="54"/>
    </row>
    <row r="9232" spans="3:13" s="343" customFormat="1" x14ac:dyDescent="0.3">
      <c r="C9232" s="32"/>
      <c r="J9232" s="54"/>
      <c r="K9232" s="54"/>
      <c r="L9232" s="54"/>
      <c r="M9232" s="54"/>
    </row>
    <row r="9233" spans="3:13" s="343" customFormat="1" x14ac:dyDescent="0.3">
      <c r="C9233" s="32"/>
      <c r="J9233" s="54"/>
      <c r="K9233" s="54"/>
      <c r="L9233" s="54"/>
      <c r="M9233" s="54"/>
    </row>
    <row r="9234" spans="3:13" s="343" customFormat="1" x14ac:dyDescent="0.3">
      <c r="C9234" s="32"/>
      <c r="J9234" s="54"/>
      <c r="K9234" s="54"/>
      <c r="L9234" s="54"/>
      <c r="M9234" s="54"/>
    </row>
    <row r="9235" spans="3:13" s="343" customFormat="1" x14ac:dyDescent="0.3">
      <c r="C9235" s="32"/>
      <c r="J9235" s="54"/>
      <c r="K9235" s="54"/>
      <c r="L9235" s="54"/>
      <c r="M9235" s="54"/>
    </row>
    <row r="9236" spans="3:13" s="343" customFormat="1" x14ac:dyDescent="0.3">
      <c r="C9236" s="32"/>
      <c r="J9236" s="54"/>
      <c r="K9236" s="54"/>
      <c r="L9236" s="54"/>
      <c r="M9236" s="54"/>
    </row>
    <row r="9237" spans="3:13" s="343" customFormat="1" x14ac:dyDescent="0.3">
      <c r="C9237" s="32"/>
      <c r="J9237" s="54"/>
      <c r="K9237" s="54"/>
      <c r="L9237" s="54"/>
      <c r="M9237" s="54"/>
    </row>
    <row r="9238" spans="3:13" s="343" customFormat="1" x14ac:dyDescent="0.3">
      <c r="C9238" s="32"/>
      <c r="J9238" s="54"/>
      <c r="K9238" s="54"/>
      <c r="L9238" s="54"/>
      <c r="M9238" s="54"/>
    </row>
    <row r="9239" spans="3:13" s="343" customFormat="1" x14ac:dyDescent="0.3">
      <c r="C9239" s="32"/>
      <c r="J9239" s="54"/>
      <c r="K9239" s="54"/>
      <c r="L9239" s="54"/>
      <c r="M9239" s="54"/>
    </row>
    <row r="9240" spans="3:13" s="343" customFormat="1" x14ac:dyDescent="0.3">
      <c r="C9240" s="32"/>
      <c r="J9240" s="54"/>
      <c r="K9240" s="54"/>
      <c r="L9240" s="54"/>
      <c r="M9240" s="54"/>
    </row>
    <row r="9241" spans="3:13" s="343" customFormat="1" x14ac:dyDescent="0.3">
      <c r="C9241" s="32"/>
      <c r="J9241" s="54"/>
      <c r="K9241" s="54"/>
      <c r="L9241" s="54"/>
      <c r="M9241" s="54"/>
    </row>
    <row r="9242" spans="3:13" s="343" customFormat="1" x14ac:dyDescent="0.3">
      <c r="C9242" s="32"/>
      <c r="J9242" s="54"/>
      <c r="K9242" s="54"/>
      <c r="L9242" s="54"/>
      <c r="M9242" s="54"/>
    </row>
    <row r="9243" spans="3:13" s="343" customFormat="1" x14ac:dyDescent="0.3">
      <c r="C9243" s="32"/>
      <c r="J9243" s="54"/>
      <c r="K9243" s="54"/>
      <c r="L9243" s="54"/>
      <c r="M9243" s="54"/>
    </row>
    <row r="9244" spans="3:13" s="343" customFormat="1" x14ac:dyDescent="0.3">
      <c r="C9244" s="32"/>
      <c r="J9244" s="54"/>
      <c r="K9244" s="54"/>
      <c r="L9244" s="54"/>
      <c r="M9244" s="54"/>
    </row>
    <row r="9245" spans="3:13" s="343" customFormat="1" x14ac:dyDescent="0.3">
      <c r="C9245" s="32"/>
      <c r="J9245" s="54"/>
      <c r="K9245" s="54"/>
      <c r="L9245" s="54"/>
      <c r="M9245" s="54"/>
    </row>
    <row r="9246" spans="3:13" s="343" customFormat="1" x14ac:dyDescent="0.3">
      <c r="C9246" s="32"/>
      <c r="J9246" s="54"/>
      <c r="K9246" s="54"/>
      <c r="L9246" s="54"/>
      <c r="M9246" s="54"/>
    </row>
    <row r="9247" spans="3:13" s="343" customFormat="1" x14ac:dyDescent="0.3">
      <c r="C9247" s="32"/>
      <c r="J9247" s="54"/>
      <c r="K9247" s="54"/>
      <c r="L9247" s="54"/>
      <c r="M9247" s="54"/>
    </row>
    <row r="9248" spans="3:13" s="343" customFormat="1" x14ac:dyDescent="0.3">
      <c r="C9248" s="32"/>
      <c r="J9248" s="54"/>
      <c r="K9248" s="54"/>
      <c r="L9248" s="54"/>
      <c r="M9248" s="54"/>
    </row>
    <row r="9249" spans="3:13" s="343" customFormat="1" x14ac:dyDescent="0.3">
      <c r="C9249" s="32"/>
      <c r="J9249" s="54"/>
      <c r="K9249" s="54"/>
      <c r="L9249" s="54"/>
      <c r="M9249" s="54"/>
    </row>
    <row r="9250" spans="3:13" s="343" customFormat="1" x14ac:dyDescent="0.3">
      <c r="C9250" s="32"/>
      <c r="J9250" s="54"/>
      <c r="K9250" s="54"/>
      <c r="L9250" s="54"/>
      <c r="M9250" s="54"/>
    </row>
    <row r="9251" spans="3:13" s="343" customFormat="1" x14ac:dyDescent="0.3">
      <c r="C9251" s="32"/>
      <c r="J9251" s="54"/>
      <c r="K9251" s="54"/>
      <c r="L9251" s="54"/>
      <c r="M9251" s="54"/>
    </row>
    <row r="9252" spans="3:13" s="343" customFormat="1" x14ac:dyDescent="0.3">
      <c r="C9252" s="32"/>
      <c r="J9252" s="54"/>
      <c r="K9252" s="54"/>
      <c r="L9252" s="54"/>
      <c r="M9252" s="54"/>
    </row>
    <row r="9253" spans="3:13" s="343" customFormat="1" x14ac:dyDescent="0.3">
      <c r="C9253" s="32"/>
      <c r="J9253" s="54"/>
      <c r="K9253" s="54"/>
      <c r="L9253" s="54"/>
      <c r="M9253" s="54"/>
    </row>
    <row r="9254" spans="3:13" s="343" customFormat="1" x14ac:dyDescent="0.3">
      <c r="C9254" s="32"/>
      <c r="J9254" s="54"/>
      <c r="K9254" s="54"/>
      <c r="L9254" s="54"/>
      <c r="M9254" s="54"/>
    </row>
    <row r="9255" spans="3:13" s="343" customFormat="1" x14ac:dyDescent="0.3">
      <c r="C9255" s="32"/>
      <c r="J9255" s="54"/>
      <c r="K9255" s="54"/>
      <c r="L9255" s="54"/>
      <c r="M9255" s="54"/>
    </row>
    <row r="9256" spans="3:13" s="343" customFormat="1" x14ac:dyDescent="0.3">
      <c r="C9256" s="32"/>
      <c r="J9256" s="54"/>
      <c r="K9256" s="54"/>
      <c r="L9256" s="54"/>
      <c r="M9256" s="54"/>
    </row>
    <row r="9257" spans="3:13" s="343" customFormat="1" x14ac:dyDescent="0.3">
      <c r="C9257" s="32"/>
      <c r="J9257" s="54"/>
      <c r="K9257" s="54"/>
      <c r="L9257" s="54"/>
      <c r="M9257" s="54"/>
    </row>
    <row r="9258" spans="3:13" s="343" customFormat="1" x14ac:dyDescent="0.3">
      <c r="C9258" s="32"/>
      <c r="J9258" s="54"/>
      <c r="K9258" s="54"/>
      <c r="L9258" s="54"/>
      <c r="M9258" s="54"/>
    </row>
    <row r="9259" spans="3:13" s="343" customFormat="1" x14ac:dyDescent="0.3">
      <c r="C9259" s="32"/>
      <c r="J9259" s="54"/>
      <c r="K9259" s="54"/>
      <c r="L9259" s="54"/>
      <c r="M9259" s="54"/>
    </row>
    <row r="9260" spans="3:13" s="343" customFormat="1" x14ac:dyDescent="0.3">
      <c r="C9260" s="32"/>
      <c r="J9260" s="54"/>
      <c r="K9260" s="54"/>
      <c r="L9260" s="54"/>
      <c r="M9260" s="54"/>
    </row>
    <row r="9261" spans="3:13" s="343" customFormat="1" x14ac:dyDescent="0.3">
      <c r="C9261" s="32"/>
      <c r="J9261" s="54"/>
      <c r="K9261" s="54"/>
      <c r="L9261" s="54"/>
      <c r="M9261" s="54"/>
    </row>
    <row r="9262" spans="3:13" s="343" customFormat="1" x14ac:dyDescent="0.3">
      <c r="C9262" s="32"/>
      <c r="J9262" s="54"/>
      <c r="K9262" s="54"/>
      <c r="L9262" s="54"/>
      <c r="M9262" s="54"/>
    </row>
    <row r="9263" spans="3:13" s="343" customFormat="1" x14ac:dyDescent="0.3">
      <c r="C9263" s="32"/>
      <c r="J9263" s="54"/>
      <c r="K9263" s="54"/>
      <c r="L9263" s="54"/>
      <c r="M9263" s="54"/>
    </row>
    <row r="9264" spans="3:13" s="343" customFormat="1" x14ac:dyDescent="0.3">
      <c r="C9264" s="32"/>
      <c r="J9264" s="54"/>
      <c r="K9264" s="54"/>
      <c r="L9264" s="54"/>
      <c r="M9264" s="54"/>
    </row>
    <row r="9265" spans="3:13" s="343" customFormat="1" x14ac:dyDescent="0.3">
      <c r="C9265" s="32"/>
      <c r="J9265" s="54"/>
      <c r="K9265" s="54"/>
      <c r="L9265" s="54"/>
      <c r="M9265" s="54"/>
    </row>
    <row r="9266" spans="3:13" s="343" customFormat="1" x14ac:dyDescent="0.3">
      <c r="C9266" s="32"/>
      <c r="J9266" s="54"/>
      <c r="K9266" s="54"/>
      <c r="L9266" s="54"/>
      <c r="M9266" s="54"/>
    </row>
    <row r="9267" spans="3:13" s="343" customFormat="1" x14ac:dyDescent="0.3">
      <c r="C9267" s="32"/>
      <c r="J9267" s="54"/>
      <c r="K9267" s="54"/>
      <c r="L9267" s="54"/>
      <c r="M9267" s="54"/>
    </row>
    <row r="9268" spans="3:13" s="343" customFormat="1" x14ac:dyDescent="0.3">
      <c r="C9268" s="32"/>
      <c r="J9268" s="54"/>
      <c r="K9268" s="54"/>
      <c r="L9268" s="54"/>
      <c r="M9268" s="54"/>
    </row>
    <row r="9269" spans="3:13" s="343" customFormat="1" x14ac:dyDescent="0.3">
      <c r="C9269" s="32"/>
      <c r="J9269" s="54"/>
      <c r="K9269" s="54"/>
      <c r="L9269" s="54"/>
      <c r="M9269" s="54"/>
    </row>
    <row r="9270" spans="3:13" s="343" customFormat="1" x14ac:dyDescent="0.3">
      <c r="C9270" s="32"/>
      <c r="J9270" s="54"/>
      <c r="K9270" s="54"/>
      <c r="L9270" s="54"/>
      <c r="M9270" s="54"/>
    </row>
    <row r="9271" spans="3:13" s="343" customFormat="1" x14ac:dyDescent="0.3">
      <c r="C9271" s="32"/>
      <c r="J9271" s="54"/>
      <c r="K9271" s="54"/>
      <c r="L9271" s="54"/>
      <c r="M9271" s="54"/>
    </row>
    <row r="9272" spans="3:13" s="343" customFormat="1" x14ac:dyDescent="0.3">
      <c r="C9272" s="32"/>
      <c r="J9272" s="54"/>
      <c r="K9272" s="54"/>
      <c r="L9272" s="54"/>
      <c r="M9272" s="54"/>
    </row>
    <row r="9273" spans="3:13" s="343" customFormat="1" x14ac:dyDescent="0.3">
      <c r="C9273" s="32"/>
      <c r="J9273" s="54"/>
      <c r="K9273" s="54"/>
      <c r="L9273" s="54"/>
      <c r="M9273" s="54"/>
    </row>
    <row r="9274" spans="3:13" s="343" customFormat="1" x14ac:dyDescent="0.3">
      <c r="C9274" s="32"/>
      <c r="J9274" s="54"/>
      <c r="K9274" s="54"/>
      <c r="L9274" s="54"/>
      <c r="M9274" s="54"/>
    </row>
    <row r="9275" spans="3:13" s="343" customFormat="1" x14ac:dyDescent="0.3">
      <c r="C9275" s="32"/>
      <c r="J9275" s="54"/>
      <c r="K9275" s="54"/>
      <c r="L9275" s="54"/>
      <c r="M9275" s="54"/>
    </row>
    <row r="9276" spans="3:13" s="343" customFormat="1" x14ac:dyDescent="0.3">
      <c r="C9276" s="32"/>
      <c r="J9276" s="54"/>
      <c r="K9276" s="54"/>
      <c r="L9276" s="54"/>
      <c r="M9276" s="54"/>
    </row>
    <row r="9277" spans="3:13" s="343" customFormat="1" x14ac:dyDescent="0.3">
      <c r="C9277" s="32"/>
      <c r="J9277" s="54"/>
      <c r="K9277" s="54"/>
      <c r="L9277" s="54"/>
      <c r="M9277" s="54"/>
    </row>
    <row r="9278" spans="3:13" s="343" customFormat="1" x14ac:dyDescent="0.3">
      <c r="C9278" s="32"/>
      <c r="J9278" s="54"/>
      <c r="K9278" s="54"/>
      <c r="L9278" s="54"/>
      <c r="M9278" s="54"/>
    </row>
    <row r="9279" spans="3:13" s="343" customFormat="1" x14ac:dyDescent="0.3">
      <c r="C9279" s="32"/>
      <c r="J9279" s="54"/>
      <c r="K9279" s="54"/>
      <c r="L9279" s="54"/>
      <c r="M9279" s="54"/>
    </row>
    <row r="9280" spans="3:13" s="343" customFormat="1" x14ac:dyDescent="0.3">
      <c r="C9280" s="32"/>
      <c r="J9280" s="54"/>
      <c r="K9280" s="54"/>
      <c r="L9280" s="54"/>
      <c r="M9280" s="54"/>
    </row>
    <row r="9281" spans="3:13" s="343" customFormat="1" x14ac:dyDescent="0.3">
      <c r="C9281" s="32"/>
      <c r="J9281" s="54"/>
      <c r="K9281" s="54"/>
      <c r="L9281" s="54"/>
      <c r="M9281" s="54"/>
    </row>
    <row r="9282" spans="3:13" s="343" customFormat="1" x14ac:dyDescent="0.3">
      <c r="C9282" s="32"/>
      <c r="J9282" s="54"/>
      <c r="K9282" s="54"/>
      <c r="L9282" s="54"/>
      <c r="M9282" s="54"/>
    </row>
    <row r="9283" spans="3:13" s="343" customFormat="1" x14ac:dyDescent="0.3">
      <c r="C9283" s="32"/>
      <c r="J9283" s="54"/>
      <c r="K9283" s="54"/>
      <c r="L9283" s="54"/>
      <c r="M9283" s="54"/>
    </row>
    <row r="9284" spans="3:13" s="343" customFormat="1" x14ac:dyDescent="0.3">
      <c r="C9284" s="32"/>
      <c r="J9284" s="54"/>
      <c r="K9284" s="54"/>
      <c r="L9284" s="54"/>
      <c r="M9284" s="54"/>
    </row>
    <row r="9285" spans="3:13" s="343" customFormat="1" x14ac:dyDescent="0.3">
      <c r="C9285" s="32"/>
      <c r="J9285" s="54"/>
      <c r="K9285" s="54"/>
      <c r="L9285" s="54"/>
      <c r="M9285" s="54"/>
    </row>
    <row r="9286" spans="3:13" s="343" customFormat="1" x14ac:dyDescent="0.3">
      <c r="C9286" s="32"/>
      <c r="J9286" s="54"/>
      <c r="K9286" s="54"/>
      <c r="L9286" s="54"/>
      <c r="M9286" s="54"/>
    </row>
    <row r="9287" spans="3:13" s="343" customFormat="1" x14ac:dyDescent="0.3">
      <c r="C9287" s="32"/>
      <c r="J9287" s="54"/>
      <c r="K9287" s="54"/>
      <c r="L9287" s="54"/>
      <c r="M9287" s="54"/>
    </row>
    <row r="9288" spans="3:13" s="343" customFormat="1" x14ac:dyDescent="0.3">
      <c r="C9288" s="32"/>
      <c r="J9288" s="54"/>
      <c r="K9288" s="54"/>
      <c r="L9288" s="54"/>
      <c r="M9288" s="54"/>
    </row>
    <row r="9289" spans="3:13" s="343" customFormat="1" x14ac:dyDescent="0.3">
      <c r="C9289" s="32"/>
      <c r="J9289" s="54"/>
      <c r="K9289" s="54"/>
      <c r="L9289" s="54"/>
      <c r="M9289" s="54"/>
    </row>
    <row r="9290" spans="3:13" s="343" customFormat="1" x14ac:dyDescent="0.3">
      <c r="C9290" s="32"/>
      <c r="J9290" s="54"/>
      <c r="K9290" s="54"/>
      <c r="L9290" s="54"/>
      <c r="M9290" s="54"/>
    </row>
    <row r="9291" spans="3:13" s="343" customFormat="1" x14ac:dyDescent="0.3">
      <c r="C9291" s="32"/>
      <c r="J9291" s="54"/>
      <c r="K9291" s="54"/>
      <c r="L9291" s="54"/>
      <c r="M9291" s="54"/>
    </row>
    <row r="9292" spans="3:13" s="343" customFormat="1" x14ac:dyDescent="0.3">
      <c r="C9292" s="32"/>
      <c r="J9292" s="54"/>
      <c r="K9292" s="54"/>
      <c r="L9292" s="54"/>
      <c r="M9292" s="54"/>
    </row>
    <row r="9293" spans="3:13" s="343" customFormat="1" x14ac:dyDescent="0.3">
      <c r="C9293" s="32"/>
      <c r="J9293" s="54"/>
      <c r="K9293" s="54"/>
      <c r="L9293" s="54"/>
      <c r="M9293" s="54"/>
    </row>
    <row r="9294" spans="3:13" s="343" customFormat="1" x14ac:dyDescent="0.3">
      <c r="C9294" s="32"/>
      <c r="J9294" s="54"/>
      <c r="K9294" s="54"/>
      <c r="L9294" s="54"/>
      <c r="M9294" s="54"/>
    </row>
    <row r="9295" spans="3:13" s="343" customFormat="1" x14ac:dyDescent="0.3">
      <c r="C9295" s="32"/>
      <c r="J9295" s="54"/>
      <c r="K9295" s="54"/>
      <c r="L9295" s="54"/>
      <c r="M9295" s="54"/>
    </row>
    <row r="9296" spans="3:13" s="343" customFormat="1" x14ac:dyDescent="0.3">
      <c r="C9296" s="32"/>
      <c r="J9296" s="54"/>
      <c r="K9296" s="54"/>
      <c r="L9296" s="54"/>
      <c r="M9296" s="54"/>
    </row>
    <row r="9297" spans="3:13" s="343" customFormat="1" x14ac:dyDescent="0.3">
      <c r="C9297" s="32"/>
      <c r="J9297" s="54"/>
      <c r="K9297" s="54"/>
      <c r="L9297" s="54"/>
      <c r="M9297" s="54"/>
    </row>
    <row r="9298" spans="3:13" s="343" customFormat="1" x14ac:dyDescent="0.3">
      <c r="C9298" s="32"/>
      <c r="J9298" s="54"/>
      <c r="K9298" s="54"/>
      <c r="L9298" s="54"/>
      <c r="M9298" s="54"/>
    </row>
    <row r="9299" spans="3:13" s="343" customFormat="1" x14ac:dyDescent="0.3">
      <c r="C9299" s="32"/>
      <c r="J9299" s="54"/>
      <c r="K9299" s="54"/>
      <c r="L9299" s="54"/>
      <c r="M9299" s="54"/>
    </row>
    <row r="9300" spans="3:13" s="343" customFormat="1" x14ac:dyDescent="0.3">
      <c r="C9300" s="32"/>
      <c r="J9300" s="54"/>
      <c r="K9300" s="54"/>
      <c r="L9300" s="54"/>
      <c r="M9300" s="54"/>
    </row>
    <row r="9301" spans="3:13" s="343" customFormat="1" x14ac:dyDescent="0.3">
      <c r="C9301" s="32"/>
      <c r="J9301" s="54"/>
      <c r="K9301" s="54"/>
      <c r="L9301" s="54"/>
      <c r="M9301" s="54"/>
    </row>
    <row r="9302" spans="3:13" s="343" customFormat="1" x14ac:dyDescent="0.3">
      <c r="C9302" s="32"/>
      <c r="J9302" s="54"/>
      <c r="K9302" s="54"/>
      <c r="L9302" s="54"/>
      <c r="M9302" s="54"/>
    </row>
    <row r="9303" spans="3:13" s="343" customFormat="1" x14ac:dyDescent="0.3">
      <c r="C9303" s="32"/>
      <c r="J9303" s="54"/>
      <c r="K9303" s="54"/>
      <c r="L9303" s="54"/>
      <c r="M9303" s="54"/>
    </row>
    <row r="9304" spans="3:13" s="343" customFormat="1" x14ac:dyDescent="0.3">
      <c r="C9304" s="32"/>
      <c r="J9304" s="54"/>
      <c r="K9304" s="54"/>
      <c r="L9304" s="54"/>
      <c r="M9304" s="54"/>
    </row>
    <row r="9305" spans="3:13" s="343" customFormat="1" x14ac:dyDescent="0.3">
      <c r="C9305" s="32"/>
      <c r="J9305" s="54"/>
      <c r="K9305" s="54"/>
      <c r="L9305" s="54"/>
      <c r="M9305" s="54"/>
    </row>
    <row r="9306" spans="3:13" s="343" customFormat="1" x14ac:dyDescent="0.3">
      <c r="C9306" s="32"/>
      <c r="J9306" s="54"/>
      <c r="K9306" s="54"/>
      <c r="L9306" s="54"/>
      <c r="M9306" s="54"/>
    </row>
    <row r="9307" spans="3:13" s="343" customFormat="1" x14ac:dyDescent="0.3">
      <c r="C9307" s="32"/>
      <c r="J9307" s="54"/>
      <c r="K9307" s="54"/>
      <c r="L9307" s="54"/>
      <c r="M9307" s="54"/>
    </row>
    <row r="9308" spans="3:13" s="343" customFormat="1" x14ac:dyDescent="0.3">
      <c r="C9308" s="32"/>
      <c r="J9308" s="54"/>
      <c r="K9308" s="54"/>
      <c r="L9308" s="54"/>
      <c r="M9308" s="54"/>
    </row>
    <row r="9309" spans="3:13" s="343" customFormat="1" x14ac:dyDescent="0.3">
      <c r="C9309" s="32"/>
      <c r="J9309" s="54"/>
      <c r="K9309" s="54"/>
      <c r="L9309" s="54"/>
      <c r="M9309" s="54"/>
    </row>
    <row r="9310" spans="3:13" s="343" customFormat="1" x14ac:dyDescent="0.3">
      <c r="C9310" s="32"/>
      <c r="J9310" s="54"/>
      <c r="K9310" s="54"/>
      <c r="L9310" s="54"/>
      <c r="M9310" s="54"/>
    </row>
    <row r="9311" spans="3:13" s="343" customFormat="1" x14ac:dyDescent="0.3">
      <c r="C9311" s="32"/>
      <c r="J9311" s="54"/>
      <c r="K9311" s="54"/>
      <c r="L9311" s="54"/>
      <c r="M9311" s="54"/>
    </row>
    <row r="9312" spans="3:13" s="343" customFormat="1" x14ac:dyDescent="0.3">
      <c r="C9312" s="32"/>
      <c r="J9312" s="54"/>
      <c r="K9312" s="54"/>
      <c r="L9312" s="54"/>
      <c r="M9312" s="54"/>
    </row>
    <row r="9313" spans="3:13" s="343" customFormat="1" x14ac:dyDescent="0.3">
      <c r="C9313" s="32"/>
      <c r="J9313" s="54"/>
      <c r="K9313" s="54"/>
      <c r="L9313" s="54"/>
      <c r="M9313" s="54"/>
    </row>
    <row r="9314" spans="3:13" s="343" customFormat="1" x14ac:dyDescent="0.3">
      <c r="C9314" s="32"/>
      <c r="J9314" s="54"/>
      <c r="K9314" s="54"/>
      <c r="L9314" s="54"/>
      <c r="M9314" s="54"/>
    </row>
    <row r="9315" spans="3:13" s="343" customFormat="1" x14ac:dyDescent="0.3">
      <c r="C9315" s="32"/>
      <c r="J9315" s="54"/>
      <c r="K9315" s="54"/>
      <c r="L9315" s="54"/>
      <c r="M9315" s="54"/>
    </row>
    <row r="9316" spans="3:13" s="343" customFormat="1" x14ac:dyDescent="0.3">
      <c r="C9316" s="32"/>
      <c r="J9316" s="54"/>
      <c r="K9316" s="54"/>
      <c r="L9316" s="54"/>
      <c r="M9316" s="54"/>
    </row>
    <row r="9317" spans="3:13" s="343" customFormat="1" x14ac:dyDescent="0.3">
      <c r="C9317" s="32"/>
      <c r="J9317" s="54"/>
      <c r="K9317" s="54"/>
      <c r="L9317" s="54"/>
      <c r="M9317" s="54"/>
    </row>
    <row r="9318" spans="3:13" s="343" customFormat="1" x14ac:dyDescent="0.3">
      <c r="C9318" s="32"/>
      <c r="J9318" s="54"/>
      <c r="K9318" s="54"/>
      <c r="L9318" s="54"/>
      <c r="M9318" s="54"/>
    </row>
    <row r="9319" spans="3:13" s="343" customFormat="1" x14ac:dyDescent="0.3">
      <c r="C9319" s="32"/>
      <c r="J9319" s="54"/>
      <c r="K9319" s="54"/>
      <c r="L9319" s="54"/>
      <c r="M9319" s="54"/>
    </row>
    <row r="9320" spans="3:13" s="343" customFormat="1" x14ac:dyDescent="0.3">
      <c r="C9320" s="32"/>
      <c r="J9320" s="54"/>
      <c r="K9320" s="54"/>
      <c r="L9320" s="54"/>
      <c r="M9320" s="54"/>
    </row>
    <row r="9321" spans="3:13" s="343" customFormat="1" x14ac:dyDescent="0.3">
      <c r="C9321" s="32"/>
      <c r="J9321" s="54"/>
      <c r="K9321" s="54"/>
      <c r="L9321" s="54"/>
      <c r="M9321" s="54"/>
    </row>
    <row r="9322" spans="3:13" s="343" customFormat="1" x14ac:dyDescent="0.3">
      <c r="C9322" s="32"/>
      <c r="J9322" s="54"/>
      <c r="K9322" s="54"/>
      <c r="L9322" s="54"/>
      <c r="M9322" s="54"/>
    </row>
    <row r="9323" spans="3:13" s="343" customFormat="1" x14ac:dyDescent="0.3">
      <c r="C9323" s="32"/>
      <c r="J9323" s="54"/>
      <c r="K9323" s="54"/>
      <c r="L9323" s="54"/>
      <c r="M9323" s="54"/>
    </row>
    <row r="9324" spans="3:13" s="343" customFormat="1" x14ac:dyDescent="0.3">
      <c r="C9324" s="32"/>
      <c r="J9324" s="54"/>
      <c r="K9324" s="54"/>
      <c r="L9324" s="54"/>
      <c r="M9324" s="54"/>
    </row>
    <row r="9325" spans="3:13" s="343" customFormat="1" x14ac:dyDescent="0.3">
      <c r="C9325" s="32"/>
      <c r="J9325" s="54"/>
      <c r="K9325" s="54"/>
      <c r="L9325" s="54"/>
      <c r="M9325" s="54"/>
    </row>
    <row r="9326" spans="3:13" s="343" customFormat="1" x14ac:dyDescent="0.3">
      <c r="C9326" s="32"/>
      <c r="J9326" s="54"/>
      <c r="K9326" s="54"/>
      <c r="L9326" s="54"/>
      <c r="M9326" s="54"/>
    </row>
    <row r="9327" spans="3:13" s="343" customFormat="1" x14ac:dyDescent="0.3">
      <c r="C9327" s="32"/>
      <c r="J9327" s="54"/>
      <c r="K9327" s="54"/>
      <c r="L9327" s="54"/>
      <c r="M9327" s="54"/>
    </row>
    <row r="9328" spans="3:13" s="343" customFormat="1" x14ac:dyDescent="0.3">
      <c r="C9328" s="32"/>
      <c r="J9328" s="54"/>
      <c r="K9328" s="54"/>
      <c r="L9328" s="54"/>
      <c r="M9328" s="54"/>
    </row>
    <row r="9329" spans="3:13" s="343" customFormat="1" x14ac:dyDescent="0.3">
      <c r="C9329" s="32"/>
      <c r="J9329" s="54"/>
      <c r="K9329" s="54"/>
      <c r="L9329" s="54"/>
      <c r="M9329" s="54"/>
    </row>
    <row r="9330" spans="3:13" s="343" customFormat="1" x14ac:dyDescent="0.3">
      <c r="C9330" s="32"/>
      <c r="J9330" s="54"/>
      <c r="K9330" s="54"/>
      <c r="L9330" s="54"/>
      <c r="M9330" s="54"/>
    </row>
    <row r="9331" spans="3:13" s="343" customFormat="1" x14ac:dyDescent="0.3">
      <c r="C9331" s="32"/>
      <c r="J9331" s="54"/>
      <c r="K9331" s="54"/>
      <c r="L9331" s="54"/>
      <c r="M9331" s="54"/>
    </row>
    <row r="9332" spans="3:13" s="343" customFormat="1" x14ac:dyDescent="0.3">
      <c r="C9332" s="32"/>
      <c r="J9332" s="54"/>
      <c r="K9332" s="54"/>
      <c r="L9332" s="54"/>
      <c r="M9332" s="54"/>
    </row>
    <row r="9333" spans="3:13" s="343" customFormat="1" x14ac:dyDescent="0.3">
      <c r="C9333" s="32"/>
      <c r="J9333" s="54"/>
      <c r="K9333" s="54"/>
      <c r="L9333" s="54"/>
      <c r="M9333" s="54"/>
    </row>
    <row r="9334" spans="3:13" s="343" customFormat="1" x14ac:dyDescent="0.3">
      <c r="C9334" s="32"/>
      <c r="J9334" s="54"/>
      <c r="K9334" s="54"/>
      <c r="L9334" s="54"/>
      <c r="M9334" s="54"/>
    </row>
    <row r="9335" spans="3:13" s="343" customFormat="1" x14ac:dyDescent="0.3">
      <c r="C9335" s="32"/>
      <c r="J9335" s="54"/>
      <c r="K9335" s="54"/>
      <c r="L9335" s="54"/>
      <c r="M9335" s="54"/>
    </row>
    <row r="9336" spans="3:13" s="343" customFormat="1" x14ac:dyDescent="0.3">
      <c r="C9336" s="32"/>
      <c r="J9336" s="54"/>
      <c r="K9336" s="54"/>
      <c r="L9336" s="54"/>
      <c r="M9336" s="54"/>
    </row>
    <row r="9337" spans="3:13" s="343" customFormat="1" x14ac:dyDescent="0.3">
      <c r="C9337" s="32"/>
      <c r="J9337" s="54"/>
      <c r="K9337" s="54"/>
      <c r="L9337" s="54"/>
      <c r="M9337" s="54"/>
    </row>
    <row r="9338" spans="3:13" s="343" customFormat="1" x14ac:dyDescent="0.3">
      <c r="C9338" s="32"/>
      <c r="J9338" s="54"/>
      <c r="K9338" s="54"/>
      <c r="L9338" s="54"/>
      <c r="M9338" s="54"/>
    </row>
    <row r="9339" spans="3:13" s="343" customFormat="1" x14ac:dyDescent="0.3">
      <c r="C9339" s="32"/>
      <c r="J9339" s="54"/>
      <c r="K9339" s="54"/>
      <c r="L9339" s="54"/>
      <c r="M9339" s="54"/>
    </row>
    <row r="9340" spans="3:13" s="343" customFormat="1" x14ac:dyDescent="0.3">
      <c r="C9340" s="32"/>
      <c r="J9340" s="54"/>
      <c r="K9340" s="54"/>
      <c r="L9340" s="54"/>
      <c r="M9340" s="54"/>
    </row>
    <row r="9341" spans="3:13" s="343" customFormat="1" x14ac:dyDescent="0.3">
      <c r="C9341" s="32"/>
      <c r="J9341" s="54"/>
      <c r="K9341" s="54"/>
      <c r="L9341" s="54"/>
      <c r="M9341" s="54"/>
    </row>
    <row r="9342" spans="3:13" s="343" customFormat="1" x14ac:dyDescent="0.3">
      <c r="C9342" s="32"/>
      <c r="J9342" s="54"/>
      <c r="K9342" s="54"/>
      <c r="L9342" s="54"/>
      <c r="M9342" s="54"/>
    </row>
    <row r="9343" spans="3:13" s="343" customFormat="1" x14ac:dyDescent="0.3">
      <c r="C9343" s="32"/>
      <c r="J9343" s="54"/>
      <c r="K9343" s="54"/>
      <c r="L9343" s="54"/>
      <c r="M9343" s="54"/>
    </row>
    <row r="9344" spans="3:13" s="343" customFormat="1" x14ac:dyDescent="0.3">
      <c r="C9344" s="32"/>
      <c r="J9344" s="54"/>
      <c r="K9344" s="54"/>
      <c r="L9344" s="54"/>
      <c r="M9344" s="54"/>
    </row>
    <row r="9345" spans="3:13" s="343" customFormat="1" x14ac:dyDescent="0.3">
      <c r="C9345" s="32"/>
      <c r="J9345" s="54"/>
      <c r="K9345" s="54"/>
      <c r="L9345" s="54"/>
      <c r="M9345" s="54"/>
    </row>
    <row r="9346" spans="3:13" s="343" customFormat="1" x14ac:dyDescent="0.3">
      <c r="C9346" s="32"/>
      <c r="J9346" s="54"/>
      <c r="K9346" s="54"/>
      <c r="L9346" s="54"/>
      <c r="M9346" s="54"/>
    </row>
    <row r="9347" spans="3:13" s="343" customFormat="1" x14ac:dyDescent="0.3">
      <c r="C9347" s="32"/>
      <c r="J9347" s="54"/>
      <c r="K9347" s="54"/>
      <c r="L9347" s="54"/>
      <c r="M9347" s="54"/>
    </row>
    <row r="9348" spans="3:13" s="343" customFormat="1" x14ac:dyDescent="0.3">
      <c r="C9348" s="32"/>
      <c r="J9348" s="54"/>
      <c r="K9348" s="54"/>
      <c r="L9348" s="54"/>
      <c r="M9348" s="54"/>
    </row>
    <row r="9349" spans="3:13" s="343" customFormat="1" x14ac:dyDescent="0.3">
      <c r="C9349" s="32"/>
      <c r="J9349" s="54"/>
      <c r="K9349" s="54"/>
      <c r="L9349" s="54"/>
      <c r="M9349" s="54"/>
    </row>
    <row r="9350" spans="3:13" s="343" customFormat="1" x14ac:dyDescent="0.3">
      <c r="C9350" s="32"/>
      <c r="J9350" s="54"/>
      <c r="K9350" s="54"/>
      <c r="L9350" s="54"/>
      <c r="M9350" s="54"/>
    </row>
    <row r="9351" spans="3:13" s="343" customFormat="1" x14ac:dyDescent="0.3">
      <c r="C9351" s="32"/>
      <c r="J9351" s="54"/>
      <c r="K9351" s="54"/>
      <c r="L9351" s="54"/>
      <c r="M9351" s="54"/>
    </row>
    <row r="9352" spans="3:13" s="343" customFormat="1" x14ac:dyDescent="0.3">
      <c r="C9352" s="32"/>
      <c r="J9352" s="54"/>
      <c r="K9352" s="54"/>
      <c r="L9352" s="54"/>
      <c r="M9352" s="54"/>
    </row>
    <row r="9353" spans="3:13" s="343" customFormat="1" x14ac:dyDescent="0.3">
      <c r="C9353" s="32"/>
      <c r="J9353" s="54"/>
      <c r="K9353" s="54"/>
      <c r="L9353" s="54"/>
      <c r="M9353" s="54"/>
    </row>
    <row r="9354" spans="3:13" s="343" customFormat="1" x14ac:dyDescent="0.3">
      <c r="C9354" s="32"/>
      <c r="J9354" s="54"/>
      <c r="K9354" s="54"/>
      <c r="L9354" s="54"/>
      <c r="M9354" s="54"/>
    </row>
    <row r="9355" spans="3:13" s="343" customFormat="1" x14ac:dyDescent="0.3">
      <c r="C9355" s="32"/>
      <c r="J9355" s="54"/>
      <c r="K9355" s="54"/>
      <c r="L9355" s="54"/>
      <c r="M9355" s="54"/>
    </row>
    <row r="9356" spans="3:13" s="343" customFormat="1" x14ac:dyDescent="0.3">
      <c r="C9356" s="32"/>
      <c r="J9356" s="54"/>
      <c r="K9356" s="54"/>
      <c r="L9356" s="54"/>
      <c r="M9356" s="54"/>
    </row>
    <row r="9357" spans="3:13" s="343" customFormat="1" x14ac:dyDescent="0.3">
      <c r="C9357" s="32"/>
      <c r="J9357" s="54"/>
      <c r="K9357" s="54"/>
      <c r="L9357" s="54"/>
      <c r="M9357" s="54"/>
    </row>
    <row r="9358" spans="3:13" s="343" customFormat="1" x14ac:dyDescent="0.3">
      <c r="C9358" s="32"/>
      <c r="J9358" s="54"/>
      <c r="K9358" s="54"/>
      <c r="L9358" s="54"/>
      <c r="M9358" s="54"/>
    </row>
    <row r="9359" spans="3:13" s="343" customFormat="1" x14ac:dyDescent="0.3">
      <c r="C9359" s="32"/>
      <c r="J9359" s="54"/>
      <c r="K9359" s="54"/>
      <c r="L9359" s="54"/>
      <c r="M9359" s="54"/>
    </row>
    <row r="9360" spans="3:13" s="343" customFormat="1" x14ac:dyDescent="0.3">
      <c r="C9360" s="32"/>
      <c r="J9360" s="54"/>
      <c r="K9360" s="54"/>
      <c r="L9360" s="54"/>
      <c r="M9360" s="54"/>
    </row>
    <row r="9361" spans="3:13" s="343" customFormat="1" x14ac:dyDescent="0.3">
      <c r="C9361" s="32"/>
      <c r="J9361" s="54"/>
      <c r="K9361" s="54"/>
      <c r="L9361" s="54"/>
      <c r="M9361" s="54"/>
    </row>
    <row r="9362" spans="3:13" s="343" customFormat="1" x14ac:dyDescent="0.3">
      <c r="C9362" s="32"/>
      <c r="J9362" s="54"/>
      <c r="K9362" s="54"/>
      <c r="L9362" s="54"/>
      <c r="M9362" s="54"/>
    </row>
    <row r="9363" spans="3:13" s="343" customFormat="1" x14ac:dyDescent="0.3">
      <c r="C9363" s="32"/>
      <c r="J9363" s="54"/>
      <c r="K9363" s="54"/>
      <c r="L9363" s="54"/>
      <c r="M9363" s="54"/>
    </row>
    <row r="9364" spans="3:13" s="343" customFormat="1" x14ac:dyDescent="0.3">
      <c r="C9364" s="32"/>
      <c r="J9364" s="54"/>
      <c r="K9364" s="54"/>
      <c r="L9364" s="54"/>
      <c r="M9364" s="54"/>
    </row>
    <row r="9365" spans="3:13" s="343" customFormat="1" x14ac:dyDescent="0.3">
      <c r="C9365" s="32"/>
      <c r="J9365" s="54"/>
      <c r="K9365" s="54"/>
      <c r="L9365" s="54"/>
      <c r="M9365" s="54"/>
    </row>
    <row r="9366" spans="3:13" s="343" customFormat="1" x14ac:dyDescent="0.3">
      <c r="C9366" s="32"/>
      <c r="J9366" s="54"/>
      <c r="K9366" s="54"/>
      <c r="L9366" s="54"/>
      <c r="M9366" s="54"/>
    </row>
    <row r="9367" spans="3:13" s="343" customFormat="1" x14ac:dyDescent="0.3">
      <c r="C9367" s="32"/>
      <c r="J9367" s="54"/>
      <c r="K9367" s="54"/>
      <c r="L9367" s="54"/>
      <c r="M9367" s="54"/>
    </row>
    <row r="9368" spans="3:13" s="343" customFormat="1" x14ac:dyDescent="0.3">
      <c r="C9368" s="32"/>
      <c r="J9368" s="54"/>
      <c r="K9368" s="54"/>
      <c r="L9368" s="54"/>
      <c r="M9368" s="54"/>
    </row>
    <row r="9369" spans="3:13" s="343" customFormat="1" x14ac:dyDescent="0.3">
      <c r="C9369" s="32"/>
      <c r="J9369" s="54"/>
      <c r="K9369" s="54"/>
      <c r="L9369" s="54"/>
      <c r="M9369" s="54"/>
    </row>
    <row r="9370" spans="3:13" s="343" customFormat="1" x14ac:dyDescent="0.3">
      <c r="C9370" s="32"/>
      <c r="J9370" s="54"/>
      <c r="K9370" s="54"/>
      <c r="L9370" s="54"/>
      <c r="M9370" s="54"/>
    </row>
    <row r="9371" spans="3:13" s="343" customFormat="1" x14ac:dyDescent="0.3">
      <c r="C9371" s="32"/>
      <c r="J9371" s="54"/>
      <c r="K9371" s="54"/>
      <c r="L9371" s="54"/>
      <c r="M9371" s="54"/>
    </row>
    <row r="9372" spans="3:13" s="343" customFormat="1" x14ac:dyDescent="0.3">
      <c r="C9372" s="32"/>
      <c r="J9372" s="54"/>
      <c r="K9372" s="54"/>
      <c r="L9372" s="54"/>
      <c r="M9372" s="54"/>
    </row>
    <row r="9373" spans="3:13" s="343" customFormat="1" x14ac:dyDescent="0.3">
      <c r="C9373" s="32"/>
      <c r="J9373" s="54"/>
      <c r="K9373" s="54"/>
      <c r="L9373" s="54"/>
      <c r="M9373" s="54"/>
    </row>
    <row r="9374" spans="3:13" s="343" customFormat="1" x14ac:dyDescent="0.3">
      <c r="C9374" s="32"/>
      <c r="J9374" s="54"/>
      <c r="K9374" s="54"/>
      <c r="L9374" s="54"/>
      <c r="M9374" s="54"/>
    </row>
    <row r="9375" spans="3:13" s="343" customFormat="1" x14ac:dyDescent="0.3">
      <c r="C9375" s="32"/>
      <c r="J9375" s="54"/>
      <c r="K9375" s="54"/>
      <c r="L9375" s="54"/>
      <c r="M9375" s="54"/>
    </row>
    <row r="9376" spans="3:13" s="343" customFormat="1" x14ac:dyDescent="0.3">
      <c r="C9376" s="32"/>
      <c r="J9376" s="54"/>
      <c r="K9376" s="54"/>
      <c r="L9376" s="54"/>
      <c r="M9376" s="54"/>
    </row>
    <row r="9377" spans="3:13" s="343" customFormat="1" x14ac:dyDescent="0.3">
      <c r="C9377" s="32"/>
      <c r="J9377" s="54"/>
      <c r="K9377" s="54"/>
      <c r="L9377" s="54"/>
      <c r="M9377" s="54"/>
    </row>
    <row r="9378" spans="3:13" s="343" customFormat="1" x14ac:dyDescent="0.3">
      <c r="C9378" s="32"/>
      <c r="J9378" s="54"/>
      <c r="K9378" s="54"/>
      <c r="L9378" s="54"/>
      <c r="M9378" s="54"/>
    </row>
    <row r="9379" spans="3:13" s="343" customFormat="1" x14ac:dyDescent="0.3">
      <c r="C9379" s="32"/>
      <c r="J9379" s="54"/>
      <c r="K9379" s="54"/>
      <c r="L9379" s="54"/>
      <c r="M9379" s="54"/>
    </row>
    <row r="9380" spans="3:13" s="343" customFormat="1" x14ac:dyDescent="0.3">
      <c r="C9380" s="32"/>
      <c r="J9380" s="54"/>
      <c r="K9380" s="54"/>
      <c r="L9380" s="54"/>
      <c r="M9380" s="54"/>
    </row>
    <row r="9381" spans="3:13" s="343" customFormat="1" x14ac:dyDescent="0.3">
      <c r="C9381" s="32"/>
      <c r="J9381" s="54"/>
      <c r="K9381" s="54"/>
      <c r="L9381" s="54"/>
      <c r="M9381" s="54"/>
    </row>
    <row r="9382" spans="3:13" s="343" customFormat="1" x14ac:dyDescent="0.3">
      <c r="C9382" s="32"/>
      <c r="J9382" s="54"/>
      <c r="K9382" s="54"/>
      <c r="L9382" s="54"/>
      <c r="M9382" s="54"/>
    </row>
    <row r="9383" spans="3:13" s="343" customFormat="1" x14ac:dyDescent="0.3">
      <c r="C9383" s="32"/>
      <c r="J9383" s="54"/>
      <c r="K9383" s="54"/>
      <c r="L9383" s="54"/>
      <c r="M9383" s="54"/>
    </row>
    <row r="9384" spans="3:13" s="343" customFormat="1" x14ac:dyDescent="0.3">
      <c r="C9384" s="32"/>
      <c r="J9384" s="54"/>
      <c r="K9384" s="54"/>
      <c r="L9384" s="54"/>
      <c r="M9384" s="54"/>
    </row>
    <row r="9385" spans="3:13" s="343" customFormat="1" x14ac:dyDescent="0.3">
      <c r="C9385" s="32"/>
      <c r="J9385" s="54"/>
      <c r="K9385" s="54"/>
      <c r="L9385" s="54"/>
      <c r="M9385" s="54"/>
    </row>
    <row r="9386" spans="3:13" s="343" customFormat="1" x14ac:dyDescent="0.3">
      <c r="C9386" s="32"/>
      <c r="J9386" s="54"/>
      <c r="K9386" s="54"/>
      <c r="L9386" s="54"/>
      <c r="M9386" s="54"/>
    </row>
    <row r="9387" spans="3:13" s="343" customFormat="1" x14ac:dyDescent="0.3">
      <c r="C9387" s="32"/>
      <c r="J9387" s="54"/>
      <c r="K9387" s="54"/>
      <c r="L9387" s="54"/>
      <c r="M9387" s="54"/>
    </row>
    <row r="9388" spans="3:13" s="343" customFormat="1" x14ac:dyDescent="0.3">
      <c r="C9388" s="32"/>
      <c r="J9388" s="54"/>
      <c r="K9388" s="54"/>
      <c r="L9388" s="54"/>
      <c r="M9388" s="54"/>
    </row>
    <row r="9389" spans="3:13" s="343" customFormat="1" x14ac:dyDescent="0.3">
      <c r="C9389" s="32"/>
      <c r="J9389" s="54"/>
      <c r="K9389" s="54"/>
      <c r="L9389" s="54"/>
      <c r="M9389" s="54"/>
    </row>
    <row r="9390" spans="3:13" s="343" customFormat="1" x14ac:dyDescent="0.3">
      <c r="C9390" s="32"/>
      <c r="J9390" s="54"/>
      <c r="K9390" s="54"/>
      <c r="L9390" s="54"/>
      <c r="M9390" s="54"/>
    </row>
    <row r="9391" spans="3:13" s="343" customFormat="1" x14ac:dyDescent="0.3">
      <c r="C9391" s="32"/>
      <c r="J9391" s="54"/>
      <c r="K9391" s="54"/>
      <c r="L9391" s="54"/>
      <c r="M9391" s="54"/>
    </row>
    <row r="9392" spans="3:13" s="343" customFormat="1" x14ac:dyDescent="0.3">
      <c r="C9392" s="32"/>
      <c r="J9392" s="54"/>
      <c r="K9392" s="54"/>
      <c r="L9392" s="54"/>
      <c r="M9392" s="54"/>
    </row>
    <row r="9393" spans="3:13" s="343" customFormat="1" x14ac:dyDescent="0.3">
      <c r="C9393" s="32"/>
      <c r="J9393" s="54"/>
      <c r="K9393" s="54"/>
      <c r="L9393" s="54"/>
      <c r="M9393" s="54"/>
    </row>
    <row r="9394" spans="3:13" s="343" customFormat="1" x14ac:dyDescent="0.3">
      <c r="C9394" s="32"/>
      <c r="J9394" s="54"/>
      <c r="K9394" s="54"/>
      <c r="L9394" s="54"/>
      <c r="M9394" s="54"/>
    </row>
    <row r="9395" spans="3:13" s="343" customFormat="1" x14ac:dyDescent="0.3">
      <c r="C9395" s="32"/>
      <c r="J9395" s="54"/>
      <c r="K9395" s="54"/>
      <c r="L9395" s="54"/>
      <c r="M9395" s="54"/>
    </row>
    <row r="9396" spans="3:13" s="343" customFormat="1" x14ac:dyDescent="0.3">
      <c r="C9396" s="32"/>
      <c r="J9396" s="54"/>
      <c r="K9396" s="54"/>
      <c r="L9396" s="54"/>
      <c r="M9396" s="54"/>
    </row>
    <row r="9397" spans="3:13" s="343" customFormat="1" x14ac:dyDescent="0.3">
      <c r="C9397" s="32"/>
      <c r="J9397" s="54"/>
      <c r="K9397" s="54"/>
      <c r="L9397" s="54"/>
      <c r="M9397" s="54"/>
    </row>
    <row r="9398" spans="3:13" s="343" customFormat="1" x14ac:dyDescent="0.3">
      <c r="C9398" s="32"/>
      <c r="J9398" s="54"/>
      <c r="K9398" s="54"/>
      <c r="L9398" s="54"/>
      <c r="M9398" s="54"/>
    </row>
    <row r="9399" spans="3:13" s="343" customFormat="1" x14ac:dyDescent="0.3">
      <c r="C9399" s="32"/>
      <c r="J9399" s="54"/>
      <c r="K9399" s="54"/>
      <c r="L9399" s="54"/>
      <c r="M9399" s="54"/>
    </row>
    <row r="9400" spans="3:13" s="343" customFormat="1" x14ac:dyDescent="0.3">
      <c r="C9400" s="32"/>
      <c r="J9400" s="54"/>
      <c r="K9400" s="54"/>
      <c r="L9400" s="54"/>
      <c r="M9400" s="54"/>
    </row>
    <row r="9401" spans="3:13" s="343" customFormat="1" x14ac:dyDescent="0.3">
      <c r="C9401" s="32"/>
      <c r="J9401" s="54"/>
      <c r="K9401" s="54"/>
      <c r="L9401" s="54"/>
      <c r="M9401" s="54"/>
    </row>
    <row r="9402" spans="3:13" s="343" customFormat="1" x14ac:dyDescent="0.3">
      <c r="C9402" s="32"/>
      <c r="J9402" s="54"/>
      <c r="K9402" s="54"/>
      <c r="L9402" s="54"/>
      <c r="M9402" s="54"/>
    </row>
    <row r="9403" spans="3:13" s="343" customFormat="1" x14ac:dyDescent="0.3">
      <c r="C9403" s="32"/>
      <c r="J9403" s="54"/>
      <c r="K9403" s="54"/>
      <c r="L9403" s="54"/>
      <c r="M9403" s="54"/>
    </row>
    <row r="9404" spans="3:13" s="343" customFormat="1" x14ac:dyDescent="0.3">
      <c r="C9404" s="32"/>
      <c r="J9404" s="54"/>
      <c r="K9404" s="54"/>
      <c r="L9404" s="54"/>
      <c r="M9404" s="54"/>
    </row>
    <row r="9405" spans="3:13" s="343" customFormat="1" x14ac:dyDescent="0.3">
      <c r="C9405" s="32"/>
      <c r="J9405" s="54"/>
      <c r="K9405" s="54"/>
      <c r="L9405" s="54"/>
      <c r="M9405" s="54"/>
    </row>
    <row r="9406" spans="3:13" s="343" customFormat="1" x14ac:dyDescent="0.3">
      <c r="C9406" s="32"/>
      <c r="J9406" s="54"/>
      <c r="K9406" s="54"/>
      <c r="L9406" s="54"/>
      <c r="M9406" s="54"/>
    </row>
    <row r="9407" spans="3:13" s="343" customFormat="1" x14ac:dyDescent="0.3">
      <c r="C9407" s="32"/>
      <c r="J9407" s="54"/>
      <c r="K9407" s="54"/>
      <c r="L9407" s="54"/>
      <c r="M9407" s="54"/>
    </row>
    <row r="9408" spans="3:13" s="343" customFormat="1" x14ac:dyDescent="0.3">
      <c r="C9408" s="32"/>
      <c r="J9408" s="54"/>
      <c r="K9408" s="54"/>
      <c r="L9408" s="54"/>
      <c r="M9408" s="54"/>
    </row>
    <row r="9409" spans="3:13" s="343" customFormat="1" x14ac:dyDescent="0.3">
      <c r="C9409" s="32"/>
      <c r="J9409" s="54"/>
      <c r="K9409" s="54"/>
      <c r="L9409" s="54"/>
      <c r="M9409" s="54"/>
    </row>
    <row r="9410" spans="3:13" s="343" customFormat="1" x14ac:dyDescent="0.3">
      <c r="C9410" s="32"/>
      <c r="J9410" s="54"/>
      <c r="K9410" s="54"/>
      <c r="L9410" s="54"/>
      <c r="M9410" s="54"/>
    </row>
    <row r="9411" spans="3:13" s="343" customFormat="1" x14ac:dyDescent="0.3">
      <c r="C9411" s="32"/>
      <c r="J9411" s="54"/>
      <c r="K9411" s="54"/>
      <c r="L9411" s="54"/>
      <c r="M9411" s="54"/>
    </row>
    <row r="9412" spans="3:13" s="343" customFormat="1" x14ac:dyDescent="0.3">
      <c r="C9412" s="32"/>
      <c r="J9412" s="54"/>
      <c r="K9412" s="54"/>
      <c r="L9412" s="54"/>
      <c r="M9412" s="54"/>
    </row>
    <row r="9413" spans="3:13" s="343" customFormat="1" x14ac:dyDescent="0.3">
      <c r="C9413" s="32"/>
      <c r="J9413" s="54"/>
      <c r="K9413" s="54"/>
      <c r="L9413" s="54"/>
      <c r="M9413" s="54"/>
    </row>
    <row r="9414" spans="3:13" s="343" customFormat="1" x14ac:dyDescent="0.3">
      <c r="C9414" s="32"/>
      <c r="J9414" s="54"/>
      <c r="K9414" s="54"/>
      <c r="L9414" s="54"/>
      <c r="M9414" s="54"/>
    </row>
    <row r="9415" spans="3:13" s="343" customFormat="1" x14ac:dyDescent="0.3">
      <c r="C9415" s="32"/>
      <c r="J9415" s="54"/>
      <c r="K9415" s="54"/>
      <c r="L9415" s="54"/>
      <c r="M9415" s="54"/>
    </row>
    <row r="9416" spans="3:13" s="343" customFormat="1" x14ac:dyDescent="0.3">
      <c r="C9416" s="32"/>
      <c r="J9416" s="54"/>
      <c r="K9416" s="54"/>
      <c r="L9416" s="54"/>
      <c r="M9416" s="54"/>
    </row>
    <row r="9417" spans="3:13" s="343" customFormat="1" x14ac:dyDescent="0.3">
      <c r="C9417" s="32"/>
      <c r="J9417" s="54"/>
      <c r="K9417" s="54"/>
      <c r="L9417" s="54"/>
      <c r="M9417" s="54"/>
    </row>
    <row r="9418" spans="3:13" s="343" customFormat="1" x14ac:dyDescent="0.3">
      <c r="C9418" s="32"/>
      <c r="J9418" s="54"/>
      <c r="K9418" s="54"/>
      <c r="L9418" s="54"/>
      <c r="M9418" s="54"/>
    </row>
    <row r="9419" spans="3:13" s="343" customFormat="1" x14ac:dyDescent="0.3">
      <c r="C9419" s="32"/>
      <c r="J9419" s="54"/>
      <c r="K9419" s="54"/>
      <c r="L9419" s="54"/>
      <c r="M9419" s="54"/>
    </row>
    <row r="9420" spans="3:13" s="343" customFormat="1" x14ac:dyDescent="0.3">
      <c r="C9420" s="32"/>
      <c r="J9420" s="54"/>
      <c r="K9420" s="54"/>
      <c r="L9420" s="54"/>
      <c r="M9420" s="54"/>
    </row>
    <row r="9421" spans="3:13" s="343" customFormat="1" x14ac:dyDescent="0.3">
      <c r="C9421" s="32"/>
      <c r="J9421" s="54"/>
      <c r="K9421" s="54"/>
      <c r="L9421" s="54"/>
      <c r="M9421" s="54"/>
    </row>
    <row r="9422" spans="3:13" s="343" customFormat="1" x14ac:dyDescent="0.3">
      <c r="C9422" s="32"/>
      <c r="J9422" s="54"/>
      <c r="K9422" s="54"/>
      <c r="L9422" s="54"/>
      <c r="M9422" s="54"/>
    </row>
    <row r="9423" spans="3:13" s="343" customFormat="1" x14ac:dyDescent="0.3">
      <c r="C9423" s="32"/>
      <c r="J9423" s="54"/>
      <c r="K9423" s="54"/>
      <c r="L9423" s="54"/>
      <c r="M9423" s="54"/>
    </row>
    <row r="9424" spans="3:13" s="343" customFormat="1" x14ac:dyDescent="0.3">
      <c r="C9424" s="32"/>
      <c r="J9424" s="54"/>
      <c r="K9424" s="54"/>
      <c r="L9424" s="54"/>
      <c r="M9424" s="54"/>
    </row>
    <row r="9425" spans="3:13" s="343" customFormat="1" x14ac:dyDescent="0.3">
      <c r="C9425" s="32"/>
      <c r="J9425" s="54"/>
      <c r="K9425" s="54"/>
      <c r="L9425" s="54"/>
      <c r="M9425" s="54"/>
    </row>
    <row r="9426" spans="3:13" s="343" customFormat="1" x14ac:dyDescent="0.3">
      <c r="C9426" s="32"/>
      <c r="J9426" s="54"/>
      <c r="K9426" s="54"/>
      <c r="L9426" s="54"/>
      <c r="M9426" s="54"/>
    </row>
    <row r="9427" spans="3:13" s="343" customFormat="1" x14ac:dyDescent="0.3">
      <c r="C9427" s="32"/>
      <c r="J9427" s="54"/>
      <c r="K9427" s="54"/>
      <c r="L9427" s="54"/>
      <c r="M9427" s="54"/>
    </row>
    <row r="9428" spans="3:13" s="343" customFormat="1" x14ac:dyDescent="0.3">
      <c r="C9428" s="32"/>
      <c r="J9428" s="54"/>
      <c r="K9428" s="54"/>
      <c r="L9428" s="54"/>
      <c r="M9428" s="54"/>
    </row>
    <row r="9429" spans="3:13" s="343" customFormat="1" x14ac:dyDescent="0.3">
      <c r="C9429" s="32"/>
      <c r="J9429" s="54"/>
      <c r="K9429" s="54"/>
      <c r="L9429" s="54"/>
      <c r="M9429" s="54"/>
    </row>
    <row r="9430" spans="3:13" s="343" customFormat="1" x14ac:dyDescent="0.3">
      <c r="C9430" s="32"/>
      <c r="J9430" s="54"/>
      <c r="K9430" s="54"/>
      <c r="L9430" s="54"/>
      <c r="M9430" s="54"/>
    </row>
    <row r="9431" spans="3:13" s="343" customFormat="1" x14ac:dyDescent="0.3">
      <c r="C9431" s="32"/>
      <c r="J9431" s="54"/>
      <c r="K9431" s="54"/>
      <c r="L9431" s="54"/>
      <c r="M9431" s="54"/>
    </row>
    <row r="9432" spans="3:13" s="343" customFormat="1" x14ac:dyDescent="0.3">
      <c r="C9432" s="32"/>
      <c r="J9432" s="54"/>
      <c r="K9432" s="54"/>
      <c r="L9432" s="54"/>
      <c r="M9432" s="54"/>
    </row>
    <row r="9433" spans="3:13" s="343" customFormat="1" x14ac:dyDescent="0.3">
      <c r="C9433" s="32"/>
      <c r="J9433" s="54"/>
      <c r="K9433" s="54"/>
      <c r="L9433" s="54"/>
      <c r="M9433" s="54"/>
    </row>
    <row r="9434" spans="3:13" s="343" customFormat="1" x14ac:dyDescent="0.3">
      <c r="C9434" s="32"/>
      <c r="J9434" s="54"/>
      <c r="K9434" s="54"/>
      <c r="L9434" s="54"/>
      <c r="M9434" s="54"/>
    </row>
    <row r="9435" spans="3:13" s="343" customFormat="1" x14ac:dyDescent="0.3">
      <c r="C9435" s="32"/>
      <c r="J9435" s="54"/>
      <c r="K9435" s="54"/>
      <c r="L9435" s="54"/>
      <c r="M9435" s="54"/>
    </row>
    <row r="9436" spans="3:13" s="343" customFormat="1" x14ac:dyDescent="0.3">
      <c r="C9436" s="32"/>
      <c r="J9436" s="54"/>
      <c r="K9436" s="54"/>
      <c r="L9436" s="54"/>
      <c r="M9436" s="54"/>
    </row>
    <row r="9437" spans="3:13" s="343" customFormat="1" x14ac:dyDescent="0.3">
      <c r="C9437" s="32"/>
      <c r="J9437" s="54"/>
      <c r="K9437" s="54"/>
      <c r="L9437" s="54"/>
      <c r="M9437" s="54"/>
    </row>
    <row r="9438" spans="3:13" s="343" customFormat="1" x14ac:dyDescent="0.3">
      <c r="C9438" s="32"/>
      <c r="J9438" s="54"/>
      <c r="K9438" s="54"/>
      <c r="L9438" s="54"/>
      <c r="M9438" s="54"/>
    </row>
    <row r="9439" spans="3:13" s="343" customFormat="1" x14ac:dyDescent="0.3">
      <c r="C9439" s="32"/>
      <c r="J9439" s="54"/>
      <c r="K9439" s="54"/>
      <c r="L9439" s="54"/>
      <c r="M9439" s="54"/>
    </row>
    <row r="9440" spans="3:13" s="343" customFormat="1" x14ac:dyDescent="0.3">
      <c r="C9440" s="32"/>
      <c r="J9440" s="54"/>
      <c r="K9440" s="54"/>
      <c r="L9440" s="54"/>
      <c r="M9440" s="54"/>
    </row>
    <row r="9441" spans="3:13" s="343" customFormat="1" x14ac:dyDescent="0.3">
      <c r="C9441" s="32"/>
      <c r="J9441" s="54"/>
      <c r="K9441" s="54"/>
      <c r="L9441" s="54"/>
      <c r="M9441" s="54"/>
    </row>
    <row r="9442" spans="3:13" s="343" customFormat="1" x14ac:dyDescent="0.3">
      <c r="C9442" s="32"/>
      <c r="J9442" s="54"/>
      <c r="K9442" s="54"/>
      <c r="L9442" s="54"/>
      <c r="M9442" s="54"/>
    </row>
    <row r="9443" spans="3:13" s="343" customFormat="1" x14ac:dyDescent="0.3">
      <c r="C9443" s="32"/>
      <c r="J9443" s="54"/>
      <c r="K9443" s="54"/>
      <c r="L9443" s="54"/>
      <c r="M9443" s="54"/>
    </row>
    <row r="9444" spans="3:13" s="343" customFormat="1" x14ac:dyDescent="0.3">
      <c r="C9444" s="32"/>
      <c r="J9444" s="54"/>
      <c r="K9444" s="54"/>
      <c r="L9444" s="54"/>
      <c r="M9444" s="54"/>
    </row>
    <row r="9445" spans="3:13" s="343" customFormat="1" x14ac:dyDescent="0.3">
      <c r="C9445" s="32"/>
      <c r="J9445" s="54"/>
      <c r="K9445" s="54"/>
      <c r="L9445" s="54"/>
      <c r="M9445" s="54"/>
    </row>
    <row r="9446" spans="3:13" s="343" customFormat="1" x14ac:dyDescent="0.3">
      <c r="C9446" s="32"/>
      <c r="J9446" s="54"/>
      <c r="K9446" s="54"/>
      <c r="L9446" s="54"/>
      <c r="M9446" s="54"/>
    </row>
    <row r="9447" spans="3:13" s="343" customFormat="1" x14ac:dyDescent="0.3">
      <c r="C9447" s="32"/>
      <c r="J9447" s="54"/>
      <c r="K9447" s="54"/>
      <c r="L9447" s="54"/>
      <c r="M9447" s="54"/>
    </row>
    <row r="9448" spans="3:13" s="343" customFormat="1" x14ac:dyDescent="0.3">
      <c r="C9448" s="32"/>
      <c r="J9448" s="54"/>
      <c r="K9448" s="54"/>
      <c r="L9448" s="54"/>
      <c r="M9448" s="54"/>
    </row>
    <row r="9449" spans="3:13" s="343" customFormat="1" x14ac:dyDescent="0.3">
      <c r="C9449" s="32"/>
      <c r="J9449" s="54"/>
      <c r="K9449" s="54"/>
      <c r="L9449" s="54"/>
      <c r="M9449" s="54"/>
    </row>
    <row r="9450" spans="3:13" s="343" customFormat="1" x14ac:dyDescent="0.3">
      <c r="C9450" s="32"/>
      <c r="J9450" s="54"/>
      <c r="K9450" s="54"/>
      <c r="L9450" s="54"/>
      <c r="M9450" s="54"/>
    </row>
    <row r="9451" spans="3:13" s="343" customFormat="1" x14ac:dyDescent="0.3">
      <c r="C9451" s="32"/>
      <c r="J9451" s="54"/>
      <c r="K9451" s="54"/>
      <c r="L9451" s="54"/>
      <c r="M9451" s="54"/>
    </row>
    <row r="9452" spans="3:13" s="343" customFormat="1" x14ac:dyDescent="0.3">
      <c r="C9452" s="32"/>
      <c r="J9452" s="54"/>
      <c r="K9452" s="54"/>
      <c r="L9452" s="54"/>
      <c r="M9452" s="54"/>
    </row>
    <row r="9453" spans="3:13" s="343" customFormat="1" x14ac:dyDescent="0.3">
      <c r="C9453" s="32"/>
      <c r="J9453" s="54"/>
      <c r="K9453" s="54"/>
      <c r="L9453" s="54"/>
      <c r="M9453" s="54"/>
    </row>
    <row r="9454" spans="3:13" s="343" customFormat="1" x14ac:dyDescent="0.3">
      <c r="C9454" s="32"/>
      <c r="J9454" s="54"/>
      <c r="K9454" s="54"/>
      <c r="L9454" s="54"/>
      <c r="M9454" s="54"/>
    </row>
    <row r="9455" spans="3:13" s="343" customFormat="1" x14ac:dyDescent="0.3">
      <c r="C9455" s="32"/>
      <c r="J9455" s="54"/>
      <c r="K9455" s="54"/>
      <c r="L9455" s="54"/>
      <c r="M9455" s="54"/>
    </row>
    <row r="9456" spans="3:13" s="343" customFormat="1" x14ac:dyDescent="0.3">
      <c r="C9456" s="32"/>
      <c r="J9456" s="54"/>
      <c r="K9456" s="54"/>
      <c r="L9456" s="54"/>
      <c r="M9456" s="54"/>
    </row>
    <row r="9457" spans="3:13" s="343" customFormat="1" x14ac:dyDescent="0.3">
      <c r="C9457" s="32"/>
      <c r="J9457" s="54"/>
      <c r="K9457" s="54"/>
      <c r="L9457" s="54"/>
      <c r="M9457" s="54"/>
    </row>
    <row r="9458" spans="3:13" s="343" customFormat="1" x14ac:dyDescent="0.3">
      <c r="C9458" s="32"/>
      <c r="J9458" s="54"/>
      <c r="K9458" s="54"/>
      <c r="L9458" s="54"/>
      <c r="M9458" s="54"/>
    </row>
    <row r="9459" spans="3:13" s="343" customFormat="1" x14ac:dyDescent="0.3">
      <c r="C9459" s="32"/>
      <c r="J9459" s="54"/>
      <c r="K9459" s="54"/>
      <c r="L9459" s="54"/>
      <c r="M9459" s="54"/>
    </row>
    <row r="9460" spans="3:13" s="343" customFormat="1" x14ac:dyDescent="0.3">
      <c r="C9460" s="32"/>
      <c r="J9460" s="54"/>
      <c r="K9460" s="54"/>
      <c r="L9460" s="54"/>
      <c r="M9460" s="54"/>
    </row>
    <row r="9461" spans="3:13" s="343" customFormat="1" x14ac:dyDescent="0.3">
      <c r="C9461" s="32"/>
      <c r="J9461" s="54"/>
      <c r="K9461" s="54"/>
      <c r="L9461" s="54"/>
      <c r="M9461" s="54"/>
    </row>
    <row r="9462" spans="3:13" s="343" customFormat="1" x14ac:dyDescent="0.3">
      <c r="C9462" s="32"/>
      <c r="J9462" s="54"/>
      <c r="K9462" s="54"/>
      <c r="L9462" s="54"/>
      <c r="M9462" s="54"/>
    </row>
    <row r="9463" spans="3:13" s="343" customFormat="1" x14ac:dyDescent="0.3">
      <c r="C9463" s="32"/>
      <c r="J9463" s="54"/>
      <c r="K9463" s="54"/>
      <c r="L9463" s="54"/>
      <c r="M9463" s="54"/>
    </row>
    <row r="9464" spans="3:13" s="343" customFormat="1" x14ac:dyDescent="0.3">
      <c r="C9464" s="32"/>
      <c r="J9464" s="54"/>
      <c r="K9464" s="54"/>
      <c r="L9464" s="54"/>
      <c r="M9464" s="54"/>
    </row>
    <row r="9465" spans="3:13" s="343" customFormat="1" x14ac:dyDescent="0.3">
      <c r="C9465" s="32"/>
      <c r="J9465" s="54"/>
      <c r="K9465" s="54"/>
      <c r="L9465" s="54"/>
      <c r="M9465" s="54"/>
    </row>
    <row r="9466" spans="3:13" s="343" customFormat="1" x14ac:dyDescent="0.3">
      <c r="C9466" s="32"/>
      <c r="J9466" s="54"/>
      <c r="K9466" s="54"/>
      <c r="L9466" s="54"/>
      <c r="M9466" s="54"/>
    </row>
    <row r="9467" spans="3:13" s="343" customFormat="1" x14ac:dyDescent="0.3">
      <c r="C9467" s="32"/>
      <c r="J9467" s="54"/>
      <c r="K9467" s="54"/>
      <c r="L9467" s="54"/>
      <c r="M9467" s="54"/>
    </row>
    <row r="9468" spans="3:13" s="343" customFormat="1" x14ac:dyDescent="0.3">
      <c r="C9468" s="32"/>
      <c r="J9468" s="54"/>
      <c r="K9468" s="54"/>
      <c r="L9468" s="54"/>
      <c r="M9468" s="54"/>
    </row>
    <row r="9469" spans="3:13" s="343" customFormat="1" x14ac:dyDescent="0.3">
      <c r="C9469" s="32"/>
      <c r="J9469" s="54"/>
      <c r="K9469" s="54"/>
      <c r="L9469" s="54"/>
      <c r="M9469" s="54"/>
    </row>
    <row r="9470" spans="3:13" s="343" customFormat="1" x14ac:dyDescent="0.3">
      <c r="C9470" s="32"/>
      <c r="J9470" s="54"/>
      <c r="K9470" s="54"/>
      <c r="L9470" s="54"/>
      <c r="M9470" s="54"/>
    </row>
    <row r="9471" spans="3:13" s="343" customFormat="1" x14ac:dyDescent="0.3">
      <c r="C9471" s="32"/>
      <c r="J9471" s="54"/>
      <c r="K9471" s="54"/>
      <c r="L9471" s="54"/>
      <c r="M9471" s="54"/>
    </row>
    <row r="9472" spans="3:13" s="343" customFormat="1" x14ac:dyDescent="0.3">
      <c r="C9472" s="32"/>
      <c r="J9472" s="54"/>
      <c r="K9472" s="54"/>
      <c r="L9472" s="54"/>
      <c r="M9472" s="54"/>
    </row>
    <row r="9473" spans="3:13" s="343" customFormat="1" x14ac:dyDescent="0.3">
      <c r="C9473" s="32"/>
      <c r="J9473" s="54"/>
      <c r="K9473" s="54"/>
      <c r="L9473" s="54"/>
      <c r="M9473" s="54"/>
    </row>
    <row r="9474" spans="3:13" s="343" customFormat="1" x14ac:dyDescent="0.3">
      <c r="C9474" s="32"/>
      <c r="J9474" s="54"/>
      <c r="K9474" s="54"/>
      <c r="L9474" s="54"/>
      <c r="M9474" s="54"/>
    </row>
    <row r="9475" spans="3:13" s="343" customFormat="1" x14ac:dyDescent="0.3">
      <c r="C9475" s="32"/>
      <c r="J9475" s="54"/>
      <c r="K9475" s="54"/>
      <c r="L9475" s="54"/>
      <c r="M9475" s="54"/>
    </row>
    <row r="9476" spans="3:13" s="343" customFormat="1" x14ac:dyDescent="0.3">
      <c r="C9476" s="32"/>
      <c r="J9476" s="54"/>
      <c r="K9476" s="54"/>
      <c r="L9476" s="54"/>
      <c r="M9476" s="54"/>
    </row>
    <row r="9477" spans="3:13" s="343" customFormat="1" x14ac:dyDescent="0.3">
      <c r="C9477" s="32"/>
      <c r="J9477" s="54"/>
      <c r="K9477" s="54"/>
      <c r="L9477" s="54"/>
      <c r="M9477" s="54"/>
    </row>
    <row r="9478" spans="3:13" s="343" customFormat="1" x14ac:dyDescent="0.3">
      <c r="C9478" s="32"/>
      <c r="J9478" s="54"/>
      <c r="K9478" s="54"/>
      <c r="L9478" s="54"/>
      <c r="M9478" s="54"/>
    </row>
    <row r="9479" spans="3:13" s="343" customFormat="1" x14ac:dyDescent="0.3">
      <c r="C9479" s="32"/>
      <c r="J9479" s="54"/>
      <c r="K9479" s="54"/>
      <c r="L9479" s="54"/>
      <c r="M9479" s="54"/>
    </row>
    <row r="9480" spans="3:13" s="343" customFormat="1" x14ac:dyDescent="0.3">
      <c r="C9480" s="32"/>
      <c r="J9480" s="54"/>
      <c r="K9480" s="54"/>
      <c r="L9480" s="54"/>
      <c r="M9480" s="54"/>
    </row>
    <row r="9481" spans="3:13" s="343" customFormat="1" x14ac:dyDescent="0.3">
      <c r="C9481" s="32"/>
      <c r="J9481" s="54"/>
      <c r="K9481" s="54"/>
      <c r="L9481" s="54"/>
      <c r="M9481" s="54"/>
    </row>
    <row r="9482" spans="3:13" s="343" customFormat="1" x14ac:dyDescent="0.3">
      <c r="C9482" s="32"/>
      <c r="J9482" s="54"/>
      <c r="K9482" s="54"/>
      <c r="L9482" s="54"/>
      <c r="M9482" s="54"/>
    </row>
    <row r="9483" spans="3:13" s="343" customFormat="1" x14ac:dyDescent="0.3">
      <c r="C9483" s="32"/>
      <c r="J9483" s="54"/>
      <c r="K9483" s="54"/>
      <c r="L9483" s="54"/>
      <c r="M9483" s="54"/>
    </row>
    <row r="9484" spans="3:13" s="343" customFormat="1" x14ac:dyDescent="0.3">
      <c r="C9484" s="32"/>
      <c r="J9484" s="54"/>
      <c r="K9484" s="54"/>
      <c r="L9484" s="54"/>
      <c r="M9484" s="54"/>
    </row>
    <row r="9485" spans="3:13" s="343" customFormat="1" x14ac:dyDescent="0.3">
      <c r="C9485" s="32"/>
      <c r="J9485" s="54"/>
      <c r="K9485" s="54"/>
      <c r="L9485" s="54"/>
      <c r="M9485" s="54"/>
    </row>
    <row r="9486" spans="3:13" s="343" customFormat="1" x14ac:dyDescent="0.3">
      <c r="C9486" s="32"/>
      <c r="J9486" s="54"/>
      <c r="K9486" s="54"/>
      <c r="L9486" s="54"/>
      <c r="M9486" s="54"/>
    </row>
    <row r="9487" spans="3:13" s="343" customFormat="1" x14ac:dyDescent="0.3">
      <c r="C9487" s="32"/>
      <c r="J9487" s="54"/>
      <c r="K9487" s="54"/>
      <c r="L9487" s="54"/>
      <c r="M9487" s="54"/>
    </row>
    <row r="9488" spans="3:13" s="343" customFormat="1" x14ac:dyDescent="0.3">
      <c r="C9488" s="32"/>
      <c r="J9488" s="54"/>
      <c r="K9488" s="54"/>
      <c r="L9488" s="54"/>
      <c r="M9488" s="54"/>
    </row>
    <row r="9489" spans="3:13" s="343" customFormat="1" x14ac:dyDescent="0.3">
      <c r="C9489" s="32"/>
      <c r="J9489" s="54"/>
      <c r="K9489" s="54"/>
      <c r="L9489" s="54"/>
      <c r="M9489" s="54"/>
    </row>
    <row r="9490" spans="3:13" s="343" customFormat="1" x14ac:dyDescent="0.3">
      <c r="C9490" s="32"/>
      <c r="J9490" s="54"/>
      <c r="K9490" s="54"/>
      <c r="L9490" s="54"/>
      <c r="M9490" s="54"/>
    </row>
    <row r="9491" spans="3:13" s="343" customFormat="1" x14ac:dyDescent="0.3">
      <c r="C9491" s="32"/>
      <c r="J9491" s="54"/>
      <c r="K9491" s="54"/>
      <c r="L9491" s="54"/>
      <c r="M9491" s="54"/>
    </row>
    <row r="9492" spans="3:13" s="343" customFormat="1" x14ac:dyDescent="0.3">
      <c r="C9492" s="32"/>
      <c r="J9492" s="54"/>
      <c r="K9492" s="54"/>
      <c r="L9492" s="54"/>
      <c r="M9492" s="54"/>
    </row>
    <row r="9493" spans="3:13" s="343" customFormat="1" x14ac:dyDescent="0.3">
      <c r="C9493" s="32"/>
      <c r="J9493" s="54"/>
      <c r="K9493" s="54"/>
      <c r="L9493" s="54"/>
      <c r="M9493" s="54"/>
    </row>
    <row r="9494" spans="3:13" s="343" customFormat="1" x14ac:dyDescent="0.3">
      <c r="C9494" s="32"/>
      <c r="J9494" s="54"/>
      <c r="K9494" s="54"/>
      <c r="L9494" s="54"/>
      <c r="M9494" s="54"/>
    </row>
    <row r="9495" spans="3:13" s="343" customFormat="1" x14ac:dyDescent="0.3">
      <c r="C9495" s="32"/>
      <c r="J9495" s="54"/>
      <c r="K9495" s="54"/>
      <c r="L9495" s="54"/>
      <c r="M9495" s="54"/>
    </row>
    <row r="9496" spans="3:13" s="343" customFormat="1" x14ac:dyDescent="0.3">
      <c r="C9496" s="32"/>
      <c r="J9496" s="54"/>
      <c r="K9496" s="54"/>
      <c r="L9496" s="54"/>
      <c r="M9496" s="54"/>
    </row>
    <row r="9497" spans="3:13" s="343" customFormat="1" x14ac:dyDescent="0.3">
      <c r="C9497" s="32"/>
      <c r="J9497" s="54"/>
      <c r="K9497" s="54"/>
      <c r="L9497" s="54"/>
      <c r="M9497" s="54"/>
    </row>
    <row r="9498" spans="3:13" s="343" customFormat="1" x14ac:dyDescent="0.3">
      <c r="C9498" s="32"/>
      <c r="J9498" s="54"/>
      <c r="K9498" s="54"/>
      <c r="L9498" s="54"/>
      <c r="M9498" s="54"/>
    </row>
    <row r="9499" spans="3:13" s="343" customFormat="1" x14ac:dyDescent="0.3">
      <c r="C9499" s="32"/>
      <c r="J9499" s="54"/>
      <c r="K9499" s="54"/>
      <c r="L9499" s="54"/>
      <c r="M9499" s="54"/>
    </row>
    <row r="9500" spans="3:13" s="343" customFormat="1" x14ac:dyDescent="0.3">
      <c r="C9500" s="32"/>
      <c r="J9500" s="54"/>
      <c r="K9500" s="54"/>
      <c r="L9500" s="54"/>
      <c r="M9500" s="54"/>
    </row>
    <row r="9501" spans="3:13" s="343" customFormat="1" x14ac:dyDescent="0.3">
      <c r="C9501" s="32"/>
      <c r="J9501" s="54"/>
      <c r="K9501" s="54"/>
      <c r="L9501" s="54"/>
      <c r="M9501" s="54"/>
    </row>
    <row r="9502" spans="3:13" s="343" customFormat="1" x14ac:dyDescent="0.3">
      <c r="C9502" s="32"/>
      <c r="J9502" s="54"/>
      <c r="K9502" s="54"/>
      <c r="L9502" s="54"/>
      <c r="M9502" s="54"/>
    </row>
    <row r="9503" spans="3:13" s="343" customFormat="1" x14ac:dyDescent="0.3">
      <c r="C9503" s="32"/>
      <c r="J9503" s="54"/>
      <c r="K9503" s="54"/>
      <c r="L9503" s="54"/>
      <c r="M9503" s="54"/>
    </row>
    <row r="9504" spans="3:13" s="343" customFormat="1" x14ac:dyDescent="0.3">
      <c r="C9504" s="32"/>
      <c r="J9504" s="54"/>
      <c r="K9504" s="54"/>
      <c r="L9504" s="54"/>
      <c r="M9504" s="54"/>
    </row>
    <row r="9505" spans="3:13" s="343" customFormat="1" x14ac:dyDescent="0.3">
      <c r="C9505" s="32"/>
      <c r="J9505" s="54"/>
      <c r="K9505" s="54"/>
      <c r="L9505" s="54"/>
      <c r="M9505" s="54"/>
    </row>
    <row r="9506" spans="3:13" s="343" customFormat="1" x14ac:dyDescent="0.3">
      <c r="C9506" s="32"/>
      <c r="J9506" s="54"/>
      <c r="K9506" s="54"/>
      <c r="L9506" s="54"/>
      <c r="M9506" s="54"/>
    </row>
    <row r="9507" spans="3:13" s="343" customFormat="1" x14ac:dyDescent="0.3">
      <c r="C9507" s="32"/>
      <c r="J9507" s="54"/>
      <c r="K9507" s="54"/>
      <c r="L9507" s="54"/>
      <c r="M9507" s="54"/>
    </row>
    <row r="9508" spans="3:13" s="343" customFormat="1" x14ac:dyDescent="0.3">
      <c r="C9508" s="32"/>
      <c r="J9508" s="54"/>
      <c r="K9508" s="54"/>
      <c r="L9508" s="54"/>
      <c r="M9508" s="54"/>
    </row>
    <row r="9509" spans="3:13" s="343" customFormat="1" x14ac:dyDescent="0.3">
      <c r="C9509" s="32"/>
      <c r="J9509" s="54"/>
      <c r="K9509" s="54"/>
      <c r="L9509" s="54"/>
      <c r="M9509" s="54"/>
    </row>
    <row r="9510" spans="3:13" s="343" customFormat="1" x14ac:dyDescent="0.3">
      <c r="C9510" s="32"/>
      <c r="J9510" s="54"/>
      <c r="K9510" s="54"/>
      <c r="L9510" s="54"/>
      <c r="M9510" s="54"/>
    </row>
    <row r="9511" spans="3:13" s="343" customFormat="1" x14ac:dyDescent="0.3">
      <c r="C9511" s="32"/>
      <c r="J9511" s="54"/>
      <c r="K9511" s="54"/>
      <c r="L9511" s="54"/>
      <c r="M9511" s="54"/>
    </row>
    <row r="9512" spans="3:13" s="343" customFormat="1" x14ac:dyDescent="0.3">
      <c r="C9512" s="32"/>
      <c r="J9512" s="54"/>
      <c r="K9512" s="54"/>
      <c r="L9512" s="54"/>
      <c r="M9512" s="54"/>
    </row>
    <row r="9513" spans="3:13" s="343" customFormat="1" x14ac:dyDescent="0.3">
      <c r="C9513" s="32"/>
      <c r="J9513" s="54"/>
      <c r="K9513" s="54"/>
      <c r="L9513" s="54"/>
      <c r="M9513" s="54"/>
    </row>
    <row r="9514" spans="3:13" s="343" customFormat="1" x14ac:dyDescent="0.3">
      <c r="C9514" s="32"/>
      <c r="J9514" s="54"/>
      <c r="K9514" s="54"/>
      <c r="L9514" s="54"/>
      <c r="M9514" s="54"/>
    </row>
    <row r="9515" spans="3:13" s="343" customFormat="1" x14ac:dyDescent="0.3">
      <c r="C9515" s="32"/>
      <c r="J9515" s="54"/>
      <c r="K9515" s="54"/>
      <c r="L9515" s="54"/>
      <c r="M9515" s="54"/>
    </row>
    <row r="9516" spans="3:13" s="343" customFormat="1" x14ac:dyDescent="0.3">
      <c r="C9516" s="32"/>
      <c r="J9516" s="54"/>
      <c r="K9516" s="54"/>
      <c r="L9516" s="54"/>
      <c r="M9516" s="54"/>
    </row>
    <row r="9517" spans="3:13" s="343" customFormat="1" x14ac:dyDescent="0.3">
      <c r="C9517" s="32"/>
      <c r="J9517" s="54"/>
      <c r="K9517" s="54"/>
      <c r="L9517" s="54"/>
      <c r="M9517" s="54"/>
    </row>
    <row r="9518" spans="3:13" s="343" customFormat="1" x14ac:dyDescent="0.3">
      <c r="C9518" s="32"/>
      <c r="J9518" s="54"/>
      <c r="K9518" s="54"/>
      <c r="L9518" s="54"/>
      <c r="M9518" s="54"/>
    </row>
    <row r="9519" spans="3:13" s="343" customFormat="1" x14ac:dyDescent="0.3">
      <c r="C9519" s="32"/>
      <c r="J9519" s="54"/>
      <c r="K9519" s="54"/>
      <c r="L9519" s="54"/>
      <c r="M9519" s="54"/>
    </row>
    <row r="9520" spans="3:13" s="343" customFormat="1" x14ac:dyDescent="0.3">
      <c r="C9520" s="32"/>
      <c r="J9520" s="54"/>
      <c r="K9520" s="54"/>
      <c r="L9520" s="54"/>
      <c r="M9520" s="54"/>
    </row>
    <row r="9521" spans="3:13" s="343" customFormat="1" x14ac:dyDescent="0.3">
      <c r="C9521" s="32"/>
      <c r="J9521" s="54"/>
      <c r="K9521" s="54"/>
      <c r="L9521" s="54"/>
      <c r="M9521" s="54"/>
    </row>
    <row r="9522" spans="3:13" s="343" customFormat="1" x14ac:dyDescent="0.3">
      <c r="C9522" s="32"/>
      <c r="J9522" s="54"/>
      <c r="K9522" s="54"/>
      <c r="L9522" s="54"/>
      <c r="M9522" s="54"/>
    </row>
    <row r="9523" spans="3:13" s="343" customFormat="1" x14ac:dyDescent="0.3">
      <c r="C9523" s="32"/>
      <c r="J9523" s="54"/>
      <c r="K9523" s="54"/>
      <c r="L9523" s="54"/>
      <c r="M9523" s="54"/>
    </row>
    <row r="9524" spans="3:13" s="343" customFormat="1" x14ac:dyDescent="0.3">
      <c r="C9524" s="32"/>
      <c r="J9524" s="54"/>
      <c r="K9524" s="54"/>
      <c r="L9524" s="54"/>
      <c r="M9524" s="54"/>
    </row>
    <row r="9525" spans="3:13" s="343" customFormat="1" x14ac:dyDescent="0.3">
      <c r="C9525" s="32"/>
      <c r="J9525" s="54"/>
      <c r="K9525" s="54"/>
      <c r="L9525" s="54"/>
      <c r="M9525" s="54"/>
    </row>
    <row r="9526" spans="3:13" s="343" customFormat="1" x14ac:dyDescent="0.3">
      <c r="C9526" s="32"/>
      <c r="J9526" s="54"/>
      <c r="K9526" s="54"/>
      <c r="L9526" s="54"/>
      <c r="M9526" s="54"/>
    </row>
    <row r="9527" spans="3:13" s="343" customFormat="1" x14ac:dyDescent="0.3">
      <c r="C9527" s="32"/>
      <c r="J9527" s="54"/>
      <c r="K9527" s="54"/>
      <c r="L9527" s="54"/>
      <c r="M9527" s="54"/>
    </row>
    <row r="9528" spans="3:13" s="343" customFormat="1" x14ac:dyDescent="0.3">
      <c r="C9528" s="32"/>
      <c r="J9528" s="54"/>
      <c r="K9528" s="54"/>
      <c r="L9528" s="54"/>
      <c r="M9528" s="54"/>
    </row>
    <row r="9529" spans="3:13" s="343" customFormat="1" x14ac:dyDescent="0.3">
      <c r="C9529" s="32"/>
      <c r="J9529" s="54"/>
      <c r="K9529" s="54"/>
      <c r="L9529" s="54"/>
      <c r="M9529" s="54"/>
    </row>
    <row r="9530" spans="3:13" s="343" customFormat="1" x14ac:dyDescent="0.3">
      <c r="C9530" s="32"/>
      <c r="J9530" s="54"/>
      <c r="K9530" s="54"/>
      <c r="L9530" s="54"/>
      <c r="M9530" s="54"/>
    </row>
    <row r="9531" spans="3:13" s="343" customFormat="1" x14ac:dyDescent="0.3">
      <c r="C9531" s="32"/>
      <c r="J9531" s="54"/>
      <c r="K9531" s="54"/>
      <c r="L9531" s="54"/>
      <c r="M9531" s="54"/>
    </row>
    <row r="9532" spans="3:13" s="343" customFormat="1" x14ac:dyDescent="0.3">
      <c r="C9532" s="32"/>
      <c r="J9532" s="54"/>
      <c r="K9532" s="54"/>
      <c r="L9532" s="54"/>
      <c r="M9532" s="54"/>
    </row>
    <row r="9533" spans="3:13" s="343" customFormat="1" x14ac:dyDescent="0.3">
      <c r="C9533" s="32"/>
      <c r="J9533" s="54"/>
      <c r="K9533" s="54"/>
      <c r="L9533" s="54"/>
      <c r="M9533" s="54"/>
    </row>
    <row r="9534" spans="3:13" s="343" customFormat="1" x14ac:dyDescent="0.3">
      <c r="C9534" s="32"/>
      <c r="J9534" s="54"/>
      <c r="K9534" s="54"/>
      <c r="L9534" s="54"/>
      <c r="M9534" s="54"/>
    </row>
    <row r="9535" spans="3:13" s="343" customFormat="1" x14ac:dyDescent="0.3">
      <c r="C9535" s="32"/>
      <c r="J9535" s="54"/>
      <c r="K9535" s="54"/>
      <c r="L9535" s="54"/>
      <c r="M9535" s="54"/>
    </row>
    <row r="9536" spans="3:13" s="343" customFormat="1" x14ac:dyDescent="0.3">
      <c r="C9536" s="32"/>
      <c r="J9536" s="54"/>
      <c r="K9536" s="54"/>
      <c r="L9536" s="54"/>
      <c r="M9536" s="54"/>
    </row>
    <row r="9537" spans="3:13" s="343" customFormat="1" x14ac:dyDescent="0.3">
      <c r="C9537" s="32"/>
      <c r="J9537" s="54"/>
      <c r="K9537" s="54"/>
      <c r="L9537" s="54"/>
      <c r="M9537" s="54"/>
    </row>
    <row r="9538" spans="3:13" s="343" customFormat="1" x14ac:dyDescent="0.3">
      <c r="C9538" s="32"/>
      <c r="J9538" s="54"/>
      <c r="K9538" s="54"/>
      <c r="L9538" s="54"/>
      <c r="M9538" s="54"/>
    </row>
    <row r="9539" spans="3:13" s="343" customFormat="1" x14ac:dyDescent="0.3">
      <c r="C9539" s="32"/>
      <c r="J9539" s="54"/>
      <c r="K9539" s="54"/>
      <c r="L9539" s="54"/>
      <c r="M9539" s="54"/>
    </row>
    <row r="9540" spans="3:13" s="343" customFormat="1" x14ac:dyDescent="0.3">
      <c r="C9540" s="32"/>
      <c r="J9540" s="54"/>
      <c r="K9540" s="54"/>
      <c r="L9540" s="54"/>
      <c r="M9540" s="54"/>
    </row>
    <row r="9541" spans="3:13" s="343" customFormat="1" x14ac:dyDescent="0.3">
      <c r="C9541" s="32"/>
      <c r="J9541" s="54"/>
      <c r="K9541" s="54"/>
      <c r="L9541" s="54"/>
      <c r="M9541" s="54"/>
    </row>
    <row r="9542" spans="3:13" s="343" customFormat="1" x14ac:dyDescent="0.3">
      <c r="C9542" s="32"/>
      <c r="J9542" s="54"/>
      <c r="K9542" s="54"/>
      <c r="L9542" s="54"/>
      <c r="M9542" s="54"/>
    </row>
    <row r="9543" spans="3:13" s="343" customFormat="1" x14ac:dyDescent="0.3">
      <c r="C9543" s="32"/>
      <c r="J9543" s="54"/>
      <c r="K9543" s="54"/>
      <c r="L9543" s="54"/>
      <c r="M9543" s="54"/>
    </row>
    <row r="9544" spans="3:13" s="343" customFormat="1" x14ac:dyDescent="0.3">
      <c r="C9544" s="32"/>
      <c r="J9544" s="54"/>
      <c r="K9544" s="54"/>
      <c r="L9544" s="54"/>
      <c r="M9544" s="54"/>
    </row>
    <row r="9545" spans="3:13" s="343" customFormat="1" x14ac:dyDescent="0.3">
      <c r="C9545" s="32"/>
      <c r="J9545" s="54"/>
      <c r="K9545" s="54"/>
      <c r="L9545" s="54"/>
      <c r="M9545" s="54"/>
    </row>
    <row r="9546" spans="3:13" s="343" customFormat="1" x14ac:dyDescent="0.3">
      <c r="C9546" s="32"/>
      <c r="J9546" s="54"/>
      <c r="K9546" s="54"/>
      <c r="L9546" s="54"/>
      <c r="M9546" s="54"/>
    </row>
    <row r="9547" spans="3:13" s="343" customFormat="1" x14ac:dyDescent="0.3">
      <c r="C9547" s="32"/>
      <c r="J9547" s="54"/>
      <c r="K9547" s="54"/>
      <c r="L9547" s="54"/>
      <c r="M9547" s="54"/>
    </row>
    <row r="9548" spans="3:13" s="343" customFormat="1" x14ac:dyDescent="0.3">
      <c r="C9548" s="32"/>
      <c r="J9548" s="54"/>
      <c r="K9548" s="54"/>
      <c r="L9548" s="54"/>
      <c r="M9548" s="54"/>
    </row>
    <row r="9549" spans="3:13" s="343" customFormat="1" x14ac:dyDescent="0.3">
      <c r="C9549" s="32"/>
      <c r="J9549" s="54"/>
      <c r="K9549" s="54"/>
      <c r="L9549" s="54"/>
      <c r="M9549" s="54"/>
    </row>
    <row r="9550" spans="3:13" s="343" customFormat="1" x14ac:dyDescent="0.3">
      <c r="C9550" s="32"/>
      <c r="J9550" s="54"/>
      <c r="K9550" s="54"/>
      <c r="L9550" s="54"/>
      <c r="M9550" s="54"/>
    </row>
    <row r="9551" spans="3:13" s="343" customFormat="1" x14ac:dyDescent="0.3">
      <c r="C9551" s="32"/>
      <c r="J9551" s="54"/>
      <c r="K9551" s="54"/>
      <c r="L9551" s="54"/>
      <c r="M9551" s="54"/>
    </row>
    <row r="9552" spans="3:13" s="343" customFormat="1" x14ac:dyDescent="0.3">
      <c r="C9552" s="32"/>
      <c r="J9552" s="54"/>
      <c r="K9552" s="54"/>
      <c r="L9552" s="54"/>
      <c r="M9552" s="54"/>
    </row>
    <row r="9553" spans="3:13" s="343" customFormat="1" x14ac:dyDescent="0.3">
      <c r="C9553" s="32"/>
      <c r="J9553" s="54"/>
      <c r="K9553" s="54"/>
      <c r="L9553" s="54"/>
      <c r="M9553" s="54"/>
    </row>
    <row r="9554" spans="3:13" s="343" customFormat="1" x14ac:dyDescent="0.3">
      <c r="C9554" s="32"/>
      <c r="J9554" s="54"/>
      <c r="K9554" s="54"/>
      <c r="L9554" s="54"/>
      <c r="M9554" s="54"/>
    </row>
    <row r="9555" spans="3:13" s="343" customFormat="1" x14ac:dyDescent="0.3">
      <c r="C9555" s="32"/>
      <c r="J9555" s="54"/>
      <c r="K9555" s="54"/>
      <c r="L9555" s="54"/>
      <c r="M9555" s="54"/>
    </row>
    <row r="9556" spans="3:13" s="343" customFormat="1" x14ac:dyDescent="0.3">
      <c r="C9556" s="32"/>
      <c r="J9556" s="54"/>
      <c r="K9556" s="54"/>
      <c r="L9556" s="54"/>
      <c r="M9556" s="54"/>
    </row>
    <row r="9557" spans="3:13" s="343" customFormat="1" x14ac:dyDescent="0.3">
      <c r="C9557" s="32"/>
      <c r="J9557" s="54"/>
      <c r="K9557" s="54"/>
      <c r="L9557" s="54"/>
      <c r="M9557" s="54"/>
    </row>
    <row r="9558" spans="3:13" s="343" customFormat="1" x14ac:dyDescent="0.3">
      <c r="C9558" s="32"/>
      <c r="J9558" s="54"/>
      <c r="K9558" s="54"/>
      <c r="L9558" s="54"/>
      <c r="M9558" s="54"/>
    </row>
    <row r="9559" spans="3:13" s="343" customFormat="1" x14ac:dyDescent="0.3">
      <c r="C9559" s="32"/>
      <c r="J9559" s="54"/>
      <c r="K9559" s="54"/>
      <c r="L9559" s="54"/>
      <c r="M9559" s="54"/>
    </row>
    <row r="9560" spans="3:13" s="343" customFormat="1" x14ac:dyDescent="0.3">
      <c r="C9560" s="32"/>
      <c r="J9560" s="54"/>
      <c r="K9560" s="54"/>
      <c r="L9560" s="54"/>
      <c r="M9560" s="54"/>
    </row>
    <row r="9561" spans="3:13" s="343" customFormat="1" x14ac:dyDescent="0.3">
      <c r="C9561" s="32"/>
      <c r="J9561" s="54"/>
      <c r="K9561" s="54"/>
      <c r="L9561" s="54"/>
      <c r="M9561" s="54"/>
    </row>
    <row r="9562" spans="3:13" s="343" customFormat="1" x14ac:dyDescent="0.3">
      <c r="C9562" s="32"/>
      <c r="J9562" s="54"/>
      <c r="K9562" s="54"/>
      <c r="L9562" s="54"/>
      <c r="M9562" s="54"/>
    </row>
    <row r="9563" spans="3:13" s="343" customFormat="1" x14ac:dyDescent="0.3">
      <c r="C9563" s="32"/>
      <c r="J9563" s="54"/>
      <c r="K9563" s="54"/>
      <c r="L9563" s="54"/>
      <c r="M9563" s="54"/>
    </row>
    <row r="9564" spans="3:13" s="343" customFormat="1" x14ac:dyDescent="0.3">
      <c r="C9564" s="32"/>
      <c r="J9564" s="54"/>
      <c r="K9564" s="54"/>
      <c r="L9564" s="54"/>
      <c r="M9564" s="54"/>
    </row>
    <row r="9565" spans="3:13" s="343" customFormat="1" x14ac:dyDescent="0.3">
      <c r="C9565" s="32"/>
      <c r="J9565" s="54"/>
      <c r="K9565" s="54"/>
      <c r="L9565" s="54"/>
      <c r="M9565" s="54"/>
    </row>
    <row r="9566" spans="3:13" s="343" customFormat="1" x14ac:dyDescent="0.3">
      <c r="C9566" s="32"/>
      <c r="J9566" s="54"/>
      <c r="K9566" s="54"/>
      <c r="L9566" s="54"/>
      <c r="M9566" s="54"/>
    </row>
    <row r="9567" spans="3:13" s="343" customFormat="1" x14ac:dyDescent="0.3">
      <c r="C9567" s="32"/>
      <c r="J9567" s="54"/>
      <c r="K9567" s="54"/>
      <c r="L9567" s="54"/>
      <c r="M9567" s="54"/>
    </row>
    <row r="9568" spans="3:13" s="343" customFormat="1" x14ac:dyDescent="0.3">
      <c r="C9568" s="32"/>
      <c r="J9568" s="54"/>
      <c r="K9568" s="54"/>
      <c r="L9568" s="54"/>
      <c r="M9568" s="54"/>
    </row>
    <row r="9569" spans="3:13" s="343" customFormat="1" x14ac:dyDescent="0.3">
      <c r="C9569" s="32"/>
      <c r="J9569" s="54"/>
      <c r="K9569" s="54"/>
      <c r="L9569" s="54"/>
      <c r="M9569" s="54"/>
    </row>
    <row r="9570" spans="3:13" s="343" customFormat="1" x14ac:dyDescent="0.3">
      <c r="C9570" s="32"/>
      <c r="J9570" s="54"/>
      <c r="K9570" s="54"/>
      <c r="L9570" s="54"/>
      <c r="M9570" s="54"/>
    </row>
    <row r="9571" spans="3:13" s="343" customFormat="1" x14ac:dyDescent="0.3">
      <c r="C9571" s="32"/>
      <c r="J9571" s="54"/>
      <c r="K9571" s="54"/>
      <c r="L9571" s="54"/>
      <c r="M9571" s="54"/>
    </row>
    <row r="9572" spans="3:13" s="343" customFormat="1" x14ac:dyDescent="0.3">
      <c r="C9572" s="32"/>
      <c r="J9572" s="54"/>
      <c r="K9572" s="54"/>
      <c r="L9572" s="54"/>
      <c r="M9572" s="54"/>
    </row>
    <row r="9573" spans="3:13" s="343" customFormat="1" x14ac:dyDescent="0.3">
      <c r="C9573" s="32"/>
      <c r="J9573" s="54"/>
      <c r="K9573" s="54"/>
      <c r="L9573" s="54"/>
      <c r="M9573" s="54"/>
    </row>
    <row r="9574" spans="3:13" s="343" customFormat="1" x14ac:dyDescent="0.3">
      <c r="C9574" s="32"/>
      <c r="J9574" s="54"/>
      <c r="K9574" s="54"/>
      <c r="L9574" s="54"/>
      <c r="M9574" s="54"/>
    </row>
    <row r="9575" spans="3:13" s="343" customFormat="1" x14ac:dyDescent="0.3">
      <c r="C9575" s="32"/>
      <c r="J9575" s="54"/>
      <c r="K9575" s="54"/>
      <c r="L9575" s="54"/>
      <c r="M9575" s="54"/>
    </row>
    <row r="9576" spans="3:13" s="343" customFormat="1" x14ac:dyDescent="0.3">
      <c r="C9576" s="32"/>
      <c r="J9576" s="54"/>
      <c r="K9576" s="54"/>
      <c r="L9576" s="54"/>
      <c r="M9576" s="54"/>
    </row>
    <row r="9577" spans="3:13" s="343" customFormat="1" x14ac:dyDescent="0.3">
      <c r="C9577" s="32"/>
      <c r="J9577" s="54"/>
      <c r="K9577" s="54"/>
      <c r="L9577" s="54"/>
      <c r="M9577" s="54"/>
    </row>
    <row r="9578" spans="3:13" s="343" customFormat="1" x14ac:dyDescent="0.3">
      <c r="C9578" s="32"/>
      <c r="J9578" s="54"/>
      <c r="K9578" s="54"/>
      <c r="L9578" s="54"/>
      <c r="M9578" s="54"/>
    </row>
    <row r="9579" spans="3:13" s="343" customFormat="1" x14ac:dyDescent="0.3">
      <c r="C9579" s="32"/>
      <c r="J9579" s="54"/>
      <c r="K9579" s="54"/>
      <c r="L9579" s="54"/>
      <c r="M9579" s="54"/>
    </row>
    <row r="9580" spans="3:13" s="343" customFormat="1" x14ac:dyDescent="0.3">
      <c r="C9580" s="32"/>
      <c r="J9580" s="54"/>
      <c r="K9580" s="54"/>
      <c r="L9580" s="54"/>
      <c r="M9580" s="54"/>
    </row>
    <row r="9581" spans="3:13" s="343" customFormat="1" x14ac:dyDescent="0.3">
      <c r="C9581" s="32"/>
      <c r="J9581" s="54"/>
      <c r="K9581" s="54"/>
      <c r="L9581" s="54"/>
      <c r="M9581" s="54"/>
    </row>
    <row r="9582" spans="3:13" s="343" customFormat="1" x14ac:dyDescent="0.3">
      <c r="C9582" s="32"/>
      <c r="J9582" s="54"/>
      <c r="K9582" s="54"/>
      <c r="L9582" s="54"/>
      <c r="M9582" s="54"/>
    </row>
    <row r="9583" spans="3:13" s="343" customFormat="1" x14ac:dyDescent="0.3">
      <c r="C9583" s="32"/>
      <c r="J9583" s="54"/>
      <c r="K9583" s="54"/>
      <c r="L9583" s="54"/>
      <c r="M9583" s="54"/>
    </row>
    <row r="9584" spans="3:13" s="343" customFormat="1" x14ac:dyDescent="0.3">
      <c r="C9584" s="32"/>
      <c r="J9584" s="54"/>
      <c r="K9584" s="54"/>
      <c r="L9584" s="54"/>
      <c r="M9584" s="54"/>
    </row>
    <row r="9585" spans="3:13" s="343" customFormat="1" x14ac:dyDescent="0.3">
      <c r="C9585" s="32"/>
      <c r="J9585" s="54"/>
      <c r="K9585" s="54"/>
      <c r="L9585" s="54"/>
      <c r="M9585" s="54"/>
    </row>
    <row r="9586" spans="3:13" s="343" customFormat="1" x14ac:dyDescent="0.3">
      <c r="C9586" s="32"/>
      <c r="J9586" s="54"/>
      <c r="K9586" s="54"/>
      <c r="L9586" s="54"/>
      <c r="M9586" s="54"/>
    </row>
    <row r="9587" spans="3:13" s="343" customFormat="1" x14ac:dyDescent="0.3">
      <c r="C9587" s="32"/>
      <c r="J9587" s="54"/>
      <c r="K9587" s="54"/>
      <c r="L9587" s="54"/>
      <c r="M9587" s="54"/>
    </row>
    <row r="9588" spans="3:13" s="343" customFormat="1" x14ac:dyDescent="0.3">
      <c r="C9588" s="32"/>
      <c r="J9588" s="54"/>
      <c r="K9588" s="54"/>
      <c r="L9588" s="54"/>
      <c r="M9588" s="54"/>
    </row>
    <row r="9589" spans="3:13" s="343" customFormat="1" x14ac:dyDescent="0.3">
      <c r="C9589" s="32"/>
      <c r="J9589" s="54"/>
      <c r="K9589" s="54"/>
      <c r="L9589" s="54"/>
      <c r="M9589" s="54"/>
    </row>
    <row r="9590" spans="3:13" s="343" customFormat="1" x14ac:dyDescent="0.3">
      <c r="C9590" s="32"/>
      <c r="J9590" s="54"/>
      <c r="K9590" s="54"/>
      <c r="L9590" s="54"/>
      <c r="M9590" s="54"/>
    </row>
    <row r="9591" spans="3:13" s="343" customFormat="1" x14ac:dyDescent="0.3">
      <c r="C9591" s="32"/>
      <c r="J9591" s="54"/>
      <c r="K9591" s="54"/>
      <c r="L9591" s="54"/>
      <c r="M9591" s="54"/>
    </row>
    <row r="9592" spans="3:13" s="343" customFormat="1" x14ac:dyDescent="0.3">
      <c r="C9592" s="32"/>
      <c r="J9592" s="54"/>
      <c r="K9592" s="54"/>
      <c r="L9592" s="54"/>
      <c r="M9592" s="54"/>
    </row>
    <row r="9593" spans="3:13" s="343" customFormat="1" x14ac:dyDescent="0.3">
      <c r="C9593" s="32"/>
      <c r="J9593" s="54"/>
      <c r="K9593" s="54"/>
      <c r="L9593" s="54"/>
      <c r="M9593" s="54"/>
    </row>
    <row r="9594" spans="3:13" s="343" customFormat="1" x14ac:dyDescent="0.3">
      <c r="C9594" s="32"/>
      <c r="J9594" s="54"/>
      <c r="K9594" s="54"/>
      <c r="L9594" s="54"/>
      <c r="M9594" s="54"/>
    </row>
    <row r="9595" spans="3:13" s="343" customFormat="1" x14ac:dyDescent="0.3">
      <c r="C9595" s="32"/>
      <c r="J9595" s="54"/>
      <c r="K9595" s="54"/>
      <c r="L9595" s="54"/>
      <c r="M9595" s="54"/>
    </row>
    <row r="9596" spans="3:13" s="343" customFormat="1" x14ac:dyDescent="0.3">
      <c r="C9596" s="32"/>
      <c r="J9596" s="54"/>
      <c r="K9596" s="54"/>
      <c r="L9596" s="54"/>
      <c r="M9596" s="54"/>
    </row>
    <row r="9597" spans="3:13" s="343" customFormat="1" x14ac:dyDescent="0.3">
      <c r="C9597" s="32"/>
      <c r="J9597" s="54"/>
      <c r="K9597" s="54"/>
      <c r="L9597" s="54"/>
      <c r="M9597" s="54"/>
    </row>
    <row r="9598" spans="3:13" s="343" customFormat="1" x14ac:dyDescent="0.3">
      <c r="C9598" s="32"/>
      <c r="J9598" s="54"/>
      <c r="K9598" s="54"/>
      <c r="L9598" s="54"/>
      <c r="M9598" s="54"/>
    </row>
    <row r="9599" spans="3:13" s="343" customFormat="1" x14ac:dyDescent="0.3">
      <c r="C9599" s="32"/>
      <c r="J9599" s="54"/>
      <c r="K9599" s="54"/>
      <c r="L9599" s="54"/>
      <c r="M9599" s="54"/>
    </row>
    <row r="9600" spans="3:13" s="343" customFormat="1" x14ac:dyDescent="0.3">
      <c r="C9600" s="32"/>
      <c r="J9600" s="54"/>
      <c r="K9600" s="54"/>
      <c r="L9600" s="54"/>
      <c r="M9600" s="54"/>
    </row>
    <row r="9601" spans="3:13" s="343" customFormat="1" x14ac:dyDescent="0.3">
      <c r="C9601" s="32"/>
      <c r="J9601" s="54"/>
      <c r="K9601" s="54"/>
      <c r="L9601" s="54"/>
      <c r="M9601" s="54"/>
    </row>
    <row r="9602" spans="3:13" s="343" customFormat="1" x14ac:dyDescent="0.3">
      <c r="C9602" s="32"/>
      <c r="J9602" s="54"/>
      <c r="K9602" s="54"/>
      <c r="L9602" s="54"/>
      <c r="M9602" s="54"/>
    </row>
    <row r="9603" spans="3:13" s="343" customFormat="1" x14ac:dyDescent="0.3">
      <c r="C9603" s="32"/>
      <c r="J9603" s="54"/>
      <c r="K9603" s="54"/>
      <c r="L9603" s="54"/>
      <c r="M9603" s="54"/>
    </row>
    <row r="9604" spans="3:13" s="343" customFormat="1" x14ac:dyDescent="0.3">
      <c r="C9604" s="32"/>
      <c r="J9604" s="54"/>
      <c r="K9604" s="54"/>
      <c r="L9604" s="54"/>
      <c r="M9604" s="54"/>
    </row>
    <row r="9605" spans="3:13" s="343" customFormat="1" x14ac:dyDescent="0.3">
      <c r="C9605" s="32"/>
      <c r="J9605" s="54"/>
      <c r="K9605" s="54"/>
      <c r="L9605" s="54"/>
      <c r="M9605" s="54"/>
    </row>
    <row r="9606" spans="3:13" s="343" customFormat="1" x14ac:dyDescent="0.3">
      <c r="C9606" s="32"/>
      <c r="J9606" s="54"/>
      <c r="K9606" s="54"/>
      <c r="L9606" s="54"/>
      <c r="M9606" s="54"/>
    </row>
    <row r="9607" spans="3:13" s="343" customFormat="1" x14ac:dyDescent="0.3">
      <c r="C9607" s="32"/>
      <c r="J9607" s="54"/>
      <c r="K9607" s="54"/>
      <c r="L9607" s="54"/>
      <c r="M9607" s="54"/>
    </row>
    <row r="9608" spans="3:13" s="343" customFormat="1" x14ac:dyDescent="0.3">
      <c r="C9608" s="32"/>
      <c r="J9608" s="54"/>
      <c r="K9608" s="54"/>
      <c r="L9608" s="54"/>
      <c r="M9608" s="54"/>
    </row>
    <row r="9609" spans="3:13" s="343" customFormat="1" x14ac:dyDescent="0.3">
      <c r="C9609" s="32"/>
      <c r="J9609" s="54"/>
      <c r="K9609" s="54"/>
      <c r="L9609" s="54"/>
      <c r="M9609" s="54"/>
    </row>
    <row r="9610" spans="3:13" s="343" customFormat="1" x14ac:dyDescent="0.3">
      <c r="C9610" s="32"/>
      <c r="J9610" s="54"/>
      <c r="K9610" s="54"/>
      <c r="L9610" s="54"/>
      <c r="M9610" s="54"/>
    </row>
    <row r="9611" spans="3:13" s="343" customFormat="1" x14ac:dyDescent="0.3">
      <c r="C9611" s="32"/>
      <c r="J9611" s="54"/>
      <c r="K9611" s="54"/>
      <c r="L9611" s="54"/>
      <c r="M9611" s="54"/>
    </row>
    <row r="9612" spans="3:13" s="343" customFormat="1" x14ac:dyDescent="0.3">
      <c r="C9612" s="32"/>
      <c r="J9612" s="54"/>
      <c r="K9612" s="54"/>
      <c r="L9612" s="54"/>
      <c r="M9612" s="54"/>
    </row>
    <row r="9613" spans="3:13" s="343" customFormat="1" x14ac:dyDescent="0.3">
      <c r="C9613" s="32"/>
      <c r="J9613" s="54"/>
      <c r="K9613" s="54"/>
      <c r="L9613" s="54"/>
      <c r="M9613" s="54"/>
    </row>
    <row r="9614" spans="3:13" s="343" customFormat="1" x14ac:dyDescent="0.3">
      <c r="C9614" s="32"/>
      <c r="J9614" s="54"/>
      <c r="K9614" s="54"/>
      <c r="L9614" s="54"/>
      <c r="M9614" s="54"/>
    </row>
    <row r="9615" spans="3:13" s="343" customFormat="1" x14ac:dyDescent="0.3">
      <c r="C9615" s="32"/>
      <c r="J9615" s="54"/>
      <c r="K9615" s="54"/>
      <c r="L9615" s="54"/>
      <c r="M9615" s="54"/>
    </row>
    <row r="9616" spans="3:13" s="343" customFormat="1" x14ac:dyDescent="0.3">
      <c r="C9616" s="32"/>
      <c r="J9616" s="54"/>
      <c r="K9616" s="54"/>
      <c r="L9616" s="54"/>
      <c r="M9616" s="54"/>
    </row>
    <row r="9617" spans="3:13" s="343" customFormat="1" x14ac:dyDescent="0.3">
      <c r="C9617" s="32"/>
      <c r="J9617" s="54"/>
      <c r="K9617" s="54"/>
      <c r="L9617" s="54"/>
      <c r="M9617" s="54"/>
    </row>
    <row r="9618" spans="3:13" s="343" customFormat="1" x14ac:dyDescent="0.3">
      <c r="C9618" s="32"/>
      <c r="J9618" s="54"/>
      <c r="K9618" s="54"/>
      <c r="L9618" s="54"/>
      <c r="M9618" s="54"/>
    </row>
    <row r="9619" spans="3:13" s="343" customFormat="1" x14ac:dyDescent="0.3">
      <c r="C9619" s="32"/>
      <c r="J9619" s="54"/>
      <c r="K9619" s="54"/>
      <c r="L9619" s="54"/>
      <c r="M9619" s="54"/>
    </row>
    <row r="9620" spans="3:13" s="343" customFormat="1" x14ac:dyDescent="0.3">
      <c r="C9620" s="32"/>
      <c r="J9620" s="54"/>
      <c r="K9620" s="54"/>
      <c r="L9620" s="54"/>
      <c r="M9620" s="54"/>
    </row>
    <row r="9621" spans="3:13" s="343" customFormat="1" x14ac:dyDescent="0.3">
      <c r="C9621" s="32"/>
      <c r="J9621" s="54"/>
      <c r="K9621" s="54"/>
      <c r="L9621" s="54"/>
      <c r="M9621" s="54"/>
    </row>
    <row r="9622" spans="3:13" s="343" customFormat="1" x14ac:dyDescent="0.3">
      <c r="C9622" s="32"/>
      <c r="J9622" s="54"/>
      <c r="K9622" s="54"/>
      <c r="L9622" s="54"/>
      <c r="M9622" s="54"/>
    </row>
    <row r="9623" spans="3:13" s="343" customFormat="1" x14ac:dyDescent="0.3">
      <c r="C9623" s="32"/>
      <c r="J9623" s="54"/>
      <c r="K9623" s="54"/>
      <c r="L9623" s="54"/>
      <c r="M9623" s="54"/>
    </row>
    <row r="9624" spans="3:13" s="343" customFormat="1" x14ac:dyDescent="0.3">
      <c r="C9624" s="32"/>
      <c r="J9624" s="54"/>
      <c r="K9624" s="54"/>
      <c r="L9624" s="54"/>
      <c r="M9624" s="54"/>
    </row>
    <row r="9625" spans="3:13" s="343" customFormat="1" x14ac:dyDescent="0.3">
      <c r="C9625" s="32"/>
      <c r="J9625" s="54"/>
      <c r="K9625" s="54"/>
      <c r="L9625" s="54"/>
      <c r="M9625" s="54"/>
    </row>
    <row r="9626" spans="3:13" s="343" customFormat="1" x14ac:dyDescent="0.3">
      <c r="C9626" s="32"/>
      <c r="J9626" s="54"/>
      <c r="K9626" s="54"/>
      <c r="L9626" s="54"/>
      <c r="M9626" s="54"/>
    </row>
    <row r="9627" spans="3:13" s="343" customFormat="1" x14ac:dyDescent="0.3">
      <c r="C9627" s="32"/>
      <c r="J9627" s="54"/>
      <c r="K9627" s="54"/>
      <c r="L9627" s="54"/>
      <c r="M9627" s="54"/>
    </row>
    <row r="9628" spans="3:13" s="343" customFormat="1" x14ac:dyDescent="0.3">
      <c r="C9628" s="32"/>
      <c r="J9628" s="54"/>
      <c r="K9628" s="54"/>
      <c r="L9628" s="54"/>
      <c r="M9628" s="54"/>
    </row>
    <row r="9629" spans="3:13" s="343" customFormat="1" x14ac:dyDescent="0.3">
      <c r="C9629" s="32"/>
      <c r="J9629" s="54"/>
      <c r="K9629" s="54"/>
      <c r="L9629" s="54"/>
      <c r="M9629" s="54"/>
    </row>
    <row r="9630" spans="3:13" s="343" customFormat="1" x14ac:dyDescent="0.3">
      <c r="C9630" s="32"/>
      <c r="J9630" s="54"/>
      <c r="K9630" s="54"/>
      <c r="L9630" s="54"/>
      <c r="M9630" s="54"/>
    </row>
    <row r="9631" spans="3:13" s="343" customFormat="1" x14ac:dyDescent="0.3">
      <c r="C9631" s="32"/>
      <c r="J9631" s="54"/>
      <c r="K9631" s="54"/>
      <c r="L9631" s="54"/>
      <c r="M9631" s="54"/>
    </row>
    <row r="9632" spans="3:13" s="343" customFormat="1" x14ac:dyDescent="0.3">
      <c r="C9632" s="32"/>
      <c r="J9632" s="54"/>
      <c r="K9632" s="54"/>
      <c r="L9632" s="54"/>
      <c r="M9632" s="54"/>
    </row>
    <row r="9633" spans="3:13" s="343" customFormat="1" x14ac:dyDescent="0.3">
      <c r="C9633" s="32"/>
      <c r="J9633" s="54"/>
      <c r="K9633" s="54"/>
      <c r="L9633" s="54"/>
      <c r="M9633" s="54"/>
    </row>
    <row r="9634" spans="3:13" s="343" customFormat="1" x14ac:dyDescent="0.3">
      <c r="C9634" s="32"/>
      <c r="J9634" s="54"/>
      <c r="K9634" s="54"/>
      <c r="L9634" s="54"/>
      <c r="M9634" s="54"/>
    </row>
    <row r="9635" spans="3:13" s="343" customFormat="1" x14ac:dyDescent="0.3">
      <c r="C9635" s="32"/>
      <c r="J9635" s="54"/>
      <c r="K9635" s="54"/>
      <c r="L9635" s="54"/>
      <c r="M9635" s="54"/>
    </row>
    <row r="9636" spans="3:13" s="343" customFormat="1" x14ac:dyDescent="0.3">
      <c r="C9636" s="32"/>
      <c r="J9636" s="54"/>
      <c r="K9636" s="54"/>
      <c r="L9636" s="54"/>
      <c r="M9636" s="54"/>
    </row>
    <row r="9637" spans="3:13" s="343" customFormat="1" x14ac:dyDescent="0.3">
      <c r="C9637" s="32"/>
      <c r="J9637" s="54"/>
      <c r="K9637" s="54"/>
      <c r="L9637" s="54"/>
      <c r="M9637" s="54"/>
    </row>
    <row r="9638" spans="3:13" s="343" customFormat="1" x14ac:dyDescent="0.3">
      <c r="C9638" s="32"/>
      <c r="J9638" s="54"/>
      <c r="K9638" s="54"/>
      <c r="L9638" s="54"/>
      <c r="M9638" s="54"/>
    </row>
    <row r="9639" spans="3:13" s="343" customFormat="1" x14ac:dyDescent="0.3">
      <c r="C9639" s="32"/>
      <c r="J9639" s="54"/>
      <c r="K9639" s="54"/>
      <c r="L9639" s="54"/>
      <c r="M9639" s="54"/>
    </row>
    <row r="9640" spans="3:13" s="343" customFormat="1" x14ac:dyDescent="0.3">
      <c r="C9640" s="32"/>
      <c r="J9640" s="54"/>
      <c r="K9640" s="54"/>
      <c r="L9640" s="54"/>
      <c r="M9640" s="54"/>
    </row>
    <row r="9641" spans="3:13" s="343" customFormat="1" x14ac:dyDescent="0.3">
      <c r="C9641" s="32"/>
      <c r="J9641" s="54"/>
      <c r="K9641" s="54"/>
      <c r="L9641" s="54"/>
      <c r="M9641" s="54"/>
    </row>
    <row r="9642" spans="3:13" s="343" customFormat="1" x14ac:dyDescent="0.3">
      <c r="C9642" s="32"/>
      <c r="J9642" s="54"/>
      <c r="K9642" s="54"/>
      <c r="L9642" s="54"/>
      <c r="M9642" s="54"/>
    </row>
    <row r="9643" spans="3:13" s="343" customFormat="1" x14ac:dyDescent="0.3">
      <c r="C9643" s="32"/>
      <c r="J9643" s="54"/>
      <c r="K9643" s="54"/>
      <c r="L9643" s="54"/>
      <c r="M9643" s="54"/>
    </row>
    <row r="9644" spans="3:13" s="343" customFormat="1" x14ac:dyDescent="0.3">
      <c r="C9644" s="32"/>
      <c r="J9644" s="54"/>
      <c r="K9644" s="54"/>
      <c r="L9644" s="54"/>
      <c r="M9644" s="54"/>
    </row>
    <row r="9645" spans="3:13" s="343" customFormat="1" x14ac:dyDescent="0.3">
      <c r="C9645" s="32"/>
      <c r="J9645" s="54"/>
      <c r="K9645" s="54"/>
      <c r="L9645" s="54"/>
      <c r="M9645" s="54"/>
    </row>
    <row r="9646" spans="3:13" s="343" customFormat="1" x14ac:dyDescent="0.3">
      <c r="C9646" s="32"/>
      <c r="J9646" s="54"/>
      <c r="K9646" s="54"/>
      <c r="L9646" s="54"/>
      <c r="M9646" s="54"/>
    </row>
    <row r="9647" spans="3:13" s="343" customFormat="1" x14ac:dyDescent="0.3">
      <c r="C9647" s="32"/>
      <c r="J9647" s="54"/>
      <c r="K9647" s="54"/>
      <c r="L9647" s="54"/>
      <c r="M9647" s="54"/>
    </row>
    <row r="9648" spans="3:13" s="343" customFormat="1" x14ac:dyDescent="0.3">
      <c r="C9648" s="32"/>
      <c r="J9648" s="54"/>
      <c r="K9648" s="54"/>
      <c r="L9648" s="54"/>
      <c r="M9648" s="54"/>
    </row>
    <row r="9649" spans="3:13" s="343" customFormat="1" x14ac:dyDescent="0.3">
      <c r="C9649" s="32"/>
      <c r="J9649" s="54"/>
      <c r="K9649" s="54"/>
      <c r="L9649" s="54"/>
      <c r="M9649" s="54"/>
    </row>
    <row r="9650" spans="3:13" s="343" customFormat="1" x14ac:dyDescent="0.3">
      <c r="C9650" s="32"/>
      <c r="J9650" s="54"/>
      <c r="K9650" s="54"/>
      <c r="L9650" s="54"/>
      <c r="M9650" s="54"/>
    </row>
    <row r="9651" spans="3:13" s="343" customFormat="1" x14ac:dyDescent="0.3">
      <c r="C9651" s="32"/>
      <c r="J9651" s="54"/>
      <c r="K9651" s="54"/>
      <c r="L9651" s="54"/>
      <c r="M9651" s="54"/>
    </row>
    <row r="9652" spans="3:13" s="343" customFormat="1" x14ac:dyDescent="0.3">
      <c r="C9652" s="32"/>
      <c r="J9652" s="54"/>
      <c r="K9652" s="54"/>
      <c r="L9652" s="54"/>
      <c r="M9652" s="54"/>
    </row>
    <row r="9653" spans="3:13" s="343" customFormat="1" x14ac:dyDescent="0.3">
      <c r="C9653" s="32"/>
      <c r="J9653" s="54"/>
      <c r="K9653" s="54"/>
      <c r="L9653" s="54"/>
      <c r="M9653" s="54"/>
    </row>
    <row r="9654" spans="3:13" s="343" customFormat="1" x14ac:dyDescent="0.3">
      <c r="C9654" s="32"/>
      <c r="J9654" s="54"/>
      <c r="K9654" s="54"/>
      <c r="L9654" s="54"/>
      <c r="M9654" s="54"/>
    </row>
    <row r="9655" spans="3:13" s="343" customFormat="1" x14ac:dyDescent="0.3">
      <c r="C9655" s="32"/>
      <c r="J9655" s="54"/>
      <c r="K9655" s="54"/>
      <c r="L9655" s="54"/>
      <c r="M9655" s="54"/>
    </row>
    <row r="9656" spans="3:13" s="343" customFormat="1" x14ac:dyDescent="0.3">
      <c r="C9656" s="32"/>
      <c r="J9656" s="54"/>
      <c r="K9656" s="54"/>
      <c r="L9656" s="54"/>
      <c r="M9656" s="54"/>
    </row>
    <row r="9657" spans="3:13" s="343" customFormat="1" x14ac:dyDescent="0.3">
      <c r="C9657" s="32"/>
      <c r="J9657" s="54"/>
      <c r="K9657" s="54"/>
      <c r="L9657" s="54"/>
      <c r="M9657" s="54"/>
    </row>
    <row r="9658" spans="3:13" s="343" customFormat="1" x14ac:dyDescent="0.3">
      <c r="C9658" s="32"/>
      <c r="J9658" s="54"/>
      <c r="K9658" s="54"/>
      <c r="L9658" s="54"/>
      <c r="M9658" s="54"/>
    </row>
    <row r="9659" spans="3:13" s="343" customFormat="1" x14ac:dyDescent="0.3">
      <c r="C9659" s="32"/>
      <c r="J9659" s="54"/>
      <c r="K9659" s="54"/>
      <c r="L9659" s="54"/>
      <c r="M9659" s="54"/>
    </row>
    <row r="9660" spans="3:13" s="343" customFormat="1" x14ac:dyDescent="0.3">
      <c r="C9660" s="32"/>
      <c r="J9660" s="54"/>
      <c r="K9660" s="54"/>
      <c r="L9660" s="54"/>
      <c r="M9660" s="54"/>
    </row>
    <row r="9661" spans="3:13" s="343" customFormat="1" x14ac:dyDescent="0.3">
      <c r="C9661" s="32"/>
      <c r="J9661" s="54"/>
      <c r="K9661" s="54"/>
      <c r="L9661" s="54"/>
      <c r="M9661" s="54"/>
    </row>
    <row r="9662" spans="3:13" s="343" customFormat="1" x14ac:dyDescent="0.3">
      <c r="C9662" s="32"/>
      <c r="J9662" s="54"/>
      <c r="K9662" s="54"/>
      <c r="L9662" s="54"/>
      <c r="M9662" s="54"/>
    </row>
    <row r="9663" spans="3:13" s="343" customFormat="1" x14ac:dyDescent="0.3">
      <c r="C9663" s="32"/>
      <c r="J9663" s="54"/>
      <c r="K9663" s="54"/>
      <c r="L9663" s="54"/>
      <c r="M9663" s="54"/>
    </row>
    <row r="9664" spans="3:13" s="343" customFormat="1" x14ac:dyDescent="0.3">
      <c r="C9664" s="32"/>
      <c r="J9664" s="54"/>
      <c r="K9664" s="54"/>
      <c r="L9664" s="54"/>
      <c r="M9664" s="54"/>
    </row>
    <row r="9665" spans="3:13" s="343" customFormat="1" x14ac:dyDescent="0.3">
      <c r="C9665" s="32"/>
      <c r="J9665" s="54"/>
      <c r="K9665" s="54"/>
      <c r="L9665" s="54"/>
      <c r="M9665" s="54"/>
    </row>
    <row r="9666" spans="3:13" s="343" customFormat="1" x14ac:dyDescent="0.3">
      <c r="C9666" s="32"/>
      <c r="J9666" s="54"/>
      <c r="K9666" s="54"/>
      <c r="L9666" s="54"/>
      <c r="M9666" s="54"/>
    </row>
    <row r="9667" spans="3:13" s="343" customFormat="1" x14ac:dyDescent="0.3">
      <c r="C9667" s="32"/>
      <c r="J9667" s="54"/>
      <c r="K9667" s="54"/>
      <c r="L9667" s="54"/>
      <c r="M9667" s="54"/>
    </row>
    <row r="9668" spans="3:13" s="343" customFormat="1" x14ac:dyDescent="0.3">
      <c r="C9668" s="32"/>
      <c r="J9668" s="54"/>
      <c r="K9668" s="54"/>
      <c r="L9668" s="54"/>
      <c r="M9668" s="54"/>
    </row>
    <row r="9669" spans="3:13" s="343" customFormat="1" x14ac:dyDescent="0.3">
      <c r="C9669" s="32"/>
      <c r="J9669" s="54"/>
      <c r="K9669" s="54"/>
      <c r="L9669" s="54"/>
      <c r="M9669" s="54"/>
    </row>
    <row r="9670" spans="3:13" s="343" customFormat="1" x14ac:dyDescent="0.3">
      <c r="C9670" s="32"/>
      <c r="J9670" s="54"/>
      <c r="K9670" s="54"/>
      <c r="L9670" s="54"/>
      <c r="M9670" s="54"/>
    </row>
    <row r="9671" spans="3:13" s="343" customFormat="1" x14ac:dyDescent="0.3">
      <c r="C9671" s="32"/>
      <c r="J9671" s="54"/>
      <c r="K9671" s="54"/>
      <c r="L9671" s="54"/>
      <c r="M9671" s="54"/>
    </row>
    <row r="9672" spans="3:13" s="343" customFormat="1" x14ac:dyDescent="0.3">
      <c r="C9672" s="32"/>
      <c r="J9672" s="54"/>
      <c r="K9672" s="54"/>
      <c r="L9672" s="54"/>
      <c r="M9672" s="54"/>
    </row>
    <row r="9673" spans="3:13" s="343" customFormat="1" x14ac:dyDescent="0.3">
      <c r="C9673" s="32"/>
      <c r="J9673" s="54"/>
      <c r="K9673" s="54"/>
      <c r="L9673" s="54"/>
      <c r="M9673" s="54"/>
    </row>
    <row r="9674" spans="3:13" s="343" customFormat="1" x14ac:dyDescent="0.3">
      <c r="C9674" s="32"/>
      <c r="J9674" s="54"/>
      <c r="K9674" s="54"/>
      <c r="L9674" s="54"/>
      <c r="M9674" s="54"/>
    </row>
    <row r="9675" spans="3:13" s="343" customFormat="1" x14ac:dyDescent="0.3">
      <c r="C9675" s="32"/>
      <c r="J9675" s="54"/>
      <c r="K9675" s="54"/>
      <c r="L9675" s="54"/>
      <c r="M9675" s="54"/>
    </row>
    <row r="9676" spans="3:13" s="343" customFormat="1" x14ac:dyDescent="0.3">
      <c r="C9676" s="32"/>
      <c r="J9676" s="54"/>
      <c r="K9676" s="54"/>
      <c r="L9676" s="54"/>
      <c r="M9676" s="54"/>
    </row>
    <row r="9677" spans="3:13" s="343" customFormat="1" x14ac:dyDescent="0.3">
      <c r="C9677" s="32"/>
      <c r="J9677" s="54"/>
      <c r="K9677" s="54"/>
      <c r="L9677" s="54"/>
      <c r="M9677" s="54"/>
    </row>
    <row r="9678" spans="3:13" s="343" customFormat="1" x14ac:dyDescent="0.3">
      <c r="C9678" s="32"/>
      <c r="J9678" s="54"/>
      <c r="K9678" s="54"/>
      <c r="L9678" s="54"/>
      <c r="M9678" s="54"/>
    </row>
    <row r="9679" spans="3:13" s="343" customFormat="1" x14ac:dyDescent="0.3">
      <c r="C9679" s="32"/>
      <c r="J9679" s="54"/>
      <c r="K9679" s="54"/>
      <c r="L9679" s="54"/>
      <c r="M9679" s="54"/>
    </row>
    <row r="9680" spans="3:13" s="343" customFormat="1" x14ac:dyDescent="0.3">
      <c r="C9680" s="32"/>
      <c r="J9680" s="54"/>
      <c r="K9680" s="54"/>
      <c r="L9680" s="54"/>
      <c r="M9680" s="54"/>
    </row>
    <row r="9681" spans="3:13" s="343" customFormat="1" x14ac:dyDescent="0.3">
      <c r="C9681" s="32"/>
      <c r="J9681" s="54"/>
      <c r="K9681" s="54"/>
      <c r="L9681" s="54"/>
      <c r="M9681" s="54"/>
    </row>
    <row r="9682" spans="3:13" s="343" customFormat="1" x14ac:dyDescent="0.3">
      <c r="C9682" s="32"/>
      <c r="J9682" s="54"/>
      <c r="K9682" s="54"/>
      <c r="L9682" s="54"/>
      <c r="M9682" s="54"/>
    </row>
    <row r="9683" spans="3:13" s="343" customFormat="1" x14ac:dyDescent="0.3">
      <c r="C9683" s="32"/>
      <c r="J9683" s="54"/>
      <c r="K9683" s="54"/>
      <c r="L9683" s="54"/>
      <c r="M9683" s="54"/>
    </row>
    <row r="9684" spans="3:13" s="343" customFormat="1" x14ac:dyDescent="0.3">
      <c r="C9684" s="32"/>
      <c r="J9684" s="54"/>
      <c r="K9684" s="54"/>
      <c r="L9684" s="54"/>
      <c r="M9684" s="54"/>
    </row>
    <row r="9685" spans="3:13" s="343" customFormat="1" x14ac:dyDescent="0.3">
      <c r="C9685" s="32"/>
      <c r="J9685" s="54"/>
      <c r="K9685" s="54"/>
      <c r="L9685" s="54"/>
      <c r="M9685" s="54"/>
    </row>
    <row r="9686" spans="3:13" s="343" customFormat="1" x14ac:dyDescent="0.3">
      <c r="C9686" s="32"/>
      <c r="J9686" s="54"/>
      <c r="K9686" s="54"/>
      <c r="L9686" s="54"/>
      <c r="M9686" s="54"/>
    </row>
    <row r="9687" spans="3:13" s="343" customFormat="1" x14ac:dyDescent="0.3">
      <c r="C9687" s="32"/>
      <c r="J9687" s="54"/>
      <c r="K9687" s="54"/>
      <c r="L9687" s="54"/>
      <c r="M9687" s="54"/>
    </row>
    <row r="9688" spans="3:13" s="343" customFormat="1" x14ac:dyDescent="0.3">
      <c r="C9688" s="32"/>
      <c r="J9688" s="54"/>
      <c r="K9688" s="54"/>
      <c r="L9688" s="54"/>
      <c r="M9688" s="54"/>
    </row>
    <row r="9689" spans="3:13" s="343" customFormat="1" x14ac:dyDescent="0.3">
      <c r="C9689" s="32"/>
      <c r="J9689" s="54"/>
      <c r="K9689" s="54"/>
      <c r="L9689" s="54"/>
      <c r="M9689" s="54"/>
    </row>
    <row r="9690" spans="3:13" s="343" customFormat="1" x14ac:dyDescent="0.3">
      <c r="C9690" s="32"/>
      <c r="J9690" s="54"/>
      <c r="K9690" s="54"/>
      <c r="L9690" s="54"/>
      <c r="M9690" s="54"/>
    </row>
    <row r="9691" spans="3:13" s="343" customFormat="1" x14ac:dyDescent="0.3">
      <c r="C9691" s="32"/>
      <c r="J9691" s="54"/>
      <c r="K9691" s="54"/>
      <c r="L9691" s="54"/>
      <c r="M9691" s="54"/>
    </row>
    <row r="9692" spans="3:13" s="343" customFormat="1" x14ac:dyDescent="0.3">
      <c r="C9692" s="32"/>
      <c r="J9692" s="54"/>
      <c r="K9692" s="54"/>
      <c r="L9692" s="54"/>
      <c r="M9692" s="54"/>
    </row>
    <row r="9693" spans="3:13" s="343" customFormat="1" x14ac:dyDescent="0.3">
      <c r="C9693" s="32"/>
      <c r="J9693" s="54"/>
      <c r="K9693" s="54"/>
      <c r="L9693" s="54"/>
      <c r="M9693" s="54"/>
    </row>
    <row r="9694" spans="3:13" s="343" customFormat="1" x14ac:dyDescent="0.3">
      <c r="C9694" s="32"/>
      <c r="J9694" s="54"/>
      <c r="K9694" s="54"/>
      <c r="L9694" s="54"/>
      <c r="M9694" s="54"/>
    </row>
    <row r="9695" spans="3:13" s="343" customFormat="1" x14ac:dyDescent="0.3">
      <c r="C9695" s="32"/>
      <c r="J9695" s="54"/>
      <c r="K9695" s="54"/>
      <c r="L9695" s="54"/>
      <c r="M9695" s="54"/>
    </row>
    <row r="9696" spans="3:13" s="343" customFormat="1" x14ac:dyDescent="0.3">
      <c r="C9696" s="32"/>
      <c r="J9696" s="54"/>
      <c r="K9696" s="54"/>
      <c r="L9696" s="54"/>
      <c r="M9696" s="54"/>
    </row>
    <row r="9697" spans="3:13" s="343" customFormat="1" x14ac:dyDescent="0.3">
      <c r="C9697" s="32"/>
      <c r="J9697" s="54"/>
      <c r="K9697" s="54"/>
      <c r="L9697" s="54"/>
      <c r="M9697" s="54"/>
    </row>
    <row r="9698" spans="3:13" s="343" customFormat="1" x14ac:dyDescent="0.3">
      <c r="C9698" s="32"/>
      <c r="J9698" s="54"/>
      <c r="K9698" s="54"/>
      <c r="L9698" s="54"/>
      <c r="M9698" s="54"/>
    </row>
    <row r="9699" spans="3:13" s="343" customFormat="1" x14ac:dyDescent="0.3">
      <c r="C9699" s="32"/>
      <c r="J9699" s="54"/>
      <c r="K9699" s="54"/>
      <c r="L9699" s="54"/>
      <c r="M9699" s="54"/>
    </row>
    <row r="9700" spans="3:13" s="343" customFormat="1" x14ac:dyDescent="0.3">
      <c r="C9700" s="32"/>
      <c r="J9700" s="54"/>
      <c r="K9700" s="54"/>
      <c r="L9700" s="54"/>
      <c r="M9700" s="54"/>
    </row>
    <row r="9701" spans="3:13" s="343" customFormat="1" x14ac:dyDescent="0.3">
      <c r="C9701" s="32"/>
      <c r="J9701" s="54"/>
      <c r="K9701" s="54"/>
      <c r="L9701" s="54"/>
      <c r="M9701" s="54"/>
    </row>
    <row r="9702" spans="3:13" s="343" customFormat="1" x14ac:dyDescent="0.3">
      <c r="C9702" s="32"/>
      <c r="J9702" s="54"/>
      <c r="K9702" s="54"/>
      <c r="L9702" s="54"/>
      <c r="M9702" s="54"/>
    </row>
    <row r="9703" spans="3:13" s="343" customFormat="1" x14ac:dyDescent="0.3">
      <c r="C9703" s="32"/>
      <c r="J9703" s="54"/>
      <c r="K9703" s="54"/>
      <c r="L9703" s="54"/>
      <c r="M9703" s="54"/>
    </row>
    <row r="9704" spans="3:13" s="343" customFormat="1" x14ac:dyDescent="0.3">
      <c r="C9704" s="32"/>
      <c r="J9704" s="54"/>
      <c r="K9704" s="54"/>
      <c r="L9704" s="54"/>
      <c r="M9704" s="54"/>
    </row>
    <row r="9705" spans="3:13" s="343" customFormat="1" x14ac:dyDescent="0.3">
      <c r="C9705" s="32"/>
      <c r="J9705" s="54"/>
      <c r="K9705" s="54"/>
      <c r="L9705" s="54"/>
      <c r="M9705" s="54"/>
    </row>
    <row r="9706" spans="3:13" s="343" customFormat="1" x14ac:dyDescent="0.3">
      <c r="C9706" s="32"/>
      <c r="J9706" s="54"/>
      <c r="K9706" s="54"/>
      <c r="L9706" s="54"/>
      <c r="M9706" s="54"/>
    </row>
    <row r="9707" spans="3:13" s="343" customFormat="1" x14ac:dyDescent="0.3">
      <c r="C9707" s="32"/>
      <c r="J9707" s="54"/>
      <c r="K9707" s="54"/>
      <c r="L9707" s="54"/>
      <c r="M9707" s="54"/>
    </row>
    <row r="9708" spans="3:13" s="343" customFormat="1" x14ac:dyDescent="0.3">
      <c r="C9708" s="32"/>
      <c r="J9708" s="54"/>
      <c r="K9708" s="54"/>
      <c r="L9708" s="54"/>
      <c r="M9708" s="54"/>
    </row>
    <row r="9709" spans="3:13" s="343" customFormat="1" x14ac:dyDescent="0.3">
      <c r="C9709" s="32"/>
      <c r="J9709" s="54"/>
      <c r="K9709" s="54"/>
      <c r="L9709" s="54"/>
      <c r="M9709" s="54"/>
    </row>
    <row r="9710" spans="3:13" s="343" customFormat="1" x14ac:dyDescent="0.3">
      <c r="C9710" s="32"/>
      <c r="J9710" s="54"/>
      <c r="K9710" s="54"/>
      <c r="L9710" s="54"/>
      <c r="M9710" s="54"/>
    </row>
    <row r="9711" spans="3:13" s="343" customFormat="1" x14ac:dyDescent="0.3">
      <c r="C9711" s="32"/>
      <c r="J9711" s="54"/>
      <c r="K9711" s="54"/>
      <c r="L9711" s="54"/>
      <c r="M9711" s="54"/>
    </row>
    <row r="9712" spans="3:13" s="343" customFormat="1" x14ac:dyDescent="0.3">
      <c r="C9712" s="32"/>
      <c r="J9712" s="54"/>
      <c r="K9712" s="54"/>
      <c r="L9712" s="54"/>
      <c r="M9712" s="54"/>
    </row>
    <row r="9713" spans="3:13" s="343" customFormat="1" x14ac:dyDescent="0.3">
      <c r="C9713" s="32"/>
      <c r="J9713" s="54"/>
      <c r="K9713" s="54"/>
      <c r="L9713" s="54"/>
      <c r="M9713" s="54"/>
    </row>
    <row r="9714" spans="3:13" s="343" customFormat="1" x14ac:dyDescent="0.3">
      <c r="C9714" s="32"/>
      <c r="J9714" s="54"/>
      <c r="K9714" s="54"/>
      <c r="L9714" s="54"/>
      <c r="M9714" s="54"/>
    </row>
    <row r="9715" spans="3:13" s="343" customFormat="1" x14ac:dyDescent="0.3">
      <c r="C9715" s="32"/>
      <c r="J9715" s="54"/>
      <c r="K9715" s="54"/>
      <c r="L9715" s="54"/>
      <c r="M9715" s="54"/>
    </row>
    <row r="9716" spans="3:13" s="343" customFormat="1" x14ac:dyDescent="0.3">
      <c r="C9716" s="32"/>
      <c r="J9716" s="54"/>
      <c r="K9716" s="54"/>
      <c r="L9716" s="54"/>
      <c r="M9716" s="54"/>
    </row>
    <row r="9717" spans="3:13" s="343" customFormat="1" x14ac:dyDescent="0.3">
      <c r="C9717" s="32"/>
      <c r="J9717" s="54"/>
      <c r="K9717" s="54"/>
      <c r="L9717" s="54"/>
      <c r="M9717" s="54"/>
    </row>
    <row r="9718" spans="3:13" s="343" customFormat="1" x14ac:dyDescent="0.3">
      <c r="C9718" s="32"/>
      <c r="J9718" s="54"/>
      <c r="K9718" s="54"/>
      <c r="L9718" s="54"/>
      <c r="M9718" s="54"/>
    </row>
    <row r="9719" spans="3:13" s="343" customFormat="1" x14ac:dyDescent="0.3">
      <c r="C9719" s="32"/>
      <c r="J9719" s="54"/>
      <c r="K9719" s="54"/>
      <c r="L9719" s="54"/>
      <c r="M9719" s="54"/>
    </row>
    <row r="9720" spans="3:13" s="343" customFormat="1" x14ac:dyDescent="0.3">
      <c r="C9720" s="32"/>
      <c r="J9720" s="54"/>
      <c r="K9720" s="54"/>
      <c r="L9720" s="54"/>
      <c r="M9720" s="54"/>
    </row>
    <row r="9721" spans="3:13" s="343" customFormat="1" x14ac:dyDescent="0.3">
      <c r="C9721" s="32"/>
      <c r="J9721" s="54"/>
      <c r="K9721" s="54"/>
      <c r="L9721" s="54"/>
      <c r="M9721" s="54"/>
    </row>
    <row r="9722" spans="3:13" s="343" customFormat="1" x14ac:dyDescent="0.3">
      <c r="C9722" s="32"/>
      <c r="J9722" s="54"/>
      <c r="K9722" s="54"/>
      <c r="L9722" s="54"/>
      <c r="M9722" s="54"/>
    </row>
    <row r="9723" spans="3:13" s="343" customFormat="1" x14ac:dyDescent="0.3">
      <c r="C9723" s="32"/>
      <c r="J9723" s="54"/>
      <c r="K9723" s="54"/>
      <c r="L9723" s="54"/>
      <c r="M9723" s="54"/>
    </row>
    <row r="9724" spans="3:13" s="343" customFormat="1" x14ac:dyDescent="0.3">
      <c r="C9724" s="32"/>
      <c r="J9724" s="54"/>
      <c r="K9724" s="54"/>
      <c r="L9724" s="54"/>
      <c r="M9724" s="54"/>
    </row>
    <row r="9725" spans="3:13" s="343" customFormat="1" x14ac:dyDescent="0.3">
      <c r="C9725" s="32"/>
      <c r="J9725" s="54"/>
      <c r="K9725" s="54"/>
      <c r="L9725" s="54"/>
      <c r="M9725" s="54"/>
    </row>
    <row r="9726" spans="3:13" s="343" customFormat="1" x14ac:dyDescent="0.3">
      <c r="C9726" s="32"/>
      <c r="J9726" s="54"/>
      <c r="K9726" s="54"/>
      <c r="L9726" s="54"/>
      <c r="M9726" s="54"/>
    </row>
    <row r="9727" spans="3:13" s="343" customFormat="1" x14ac:dyDescent="0.3">
      <c r="C9727" s="32"/>
      <c r="J9727" s="54"/>
      <c r="K9727" s="54"/>
      <c r="L9727" s="54"/>
      <c r="M9727" s="54"/>
    </row>
    <row r="9728" spans="3:13" s="343" customFormat="1" x14ac:dyDescent="0.3">
      <c r="C9728" s="32"/>
      <c r="J9728" s="54"/>
      <c r="K9728" s="54"/>
      <c r="L9728" s="54"/>
      <c r="M9728" s="54"/>
    </row>
    <row r="9729" spans="3:13" s="343" customFormat="1" x14ac:dyDescent="0.3">
      <c r="C9729" s="32"/>
      <c r="J9729" s="54"/>
      <c r="K9729" s="54"/>
      <c r="L9729" s="54"/>
      <c r="M9729" s="54"/>
    </row>
    <row r="9730" spans="3:13" s="343" customFormat="1" x14ac:dyDescent="0.3">
      <c r="C9730" s="32"/>
      <c r="J9730" s="54"/>
      <c r="K9730" s="54"/>
      <c r="L9730" s="54"/>
      <c r="M9730" s="54"/>
    </row>
    <row r="9731" spans="3:13" s="343" customFormat="1" x14ac:dyDescent="0.3">
      <c r="C9731" s="32"/>
      <c r="J9731" s="54"/>
      <c r="K9731" s="54"/>
      <c r="L9731" s="54"/>
      <c r="M9731" s="54"/>
    </row>
    <row r="9732" spans="3:13" s="343" customFormat="1" x14ac:dyDescent="0.3">
      <c r="C9732" s="32"/>
      <c r="J9732" s="54"/>
      <c r="K9732" s="54"/>
      <c r="L9732" s="54"/>
      <c r="M9732" s="54"/>
    </row>
    <row r="9733" spans="3:13" s="343" customFormat="1" x14ac:dyDescent="0.3">
      <c r="C9733" s="32"/>
      <c r="J9733" s="54"/>
      <c r="K9733" s="54"/>
      <c r="L9733" s="54"/>
      <c r="M9733" s="54"/>
    </row>
    <row r="9734" spans="3:13" s="343" customFormat="1" x14ac:dyDescent="0.3">
      <c r="C9734" s="32"/>
      <c r="J9734" s="54"/>
      <c r="K9734" s="54"/>
      <c r="L9734" s="54"/>
      <c r="M9734" s="54"/>
    </row>
    <row r="9735" spans="3:13" s="343" customFormat="1" x14ac:dyDescent="0.3">
      <c r="C9735" s="32"/>
      <c r="J9735" s="54"/>
      <c r="K9735" s="54"/>
      <c r="L9735" s="54"/>
      <c r="M9735" s="54"/>
    </row>
    <row r="9736" spans="3:13" s="343" customFormat="1" x14ac:dyDescent="0.3">
      <c r="C9736" s="32"/>
      <c r="J9736" s="54"/>
      <c r="K9736" s="54"/>
      <c r="L9736" s="54"/>
      <c r="M9736" s="54"/>
    </row>
    <row r="9737" spans="3:13" s="343" customFormat="1" x14ac:dyDescent="0.3">
      <c r="C9737" s="32"/>
      <c r="J9737" s="54"/>
      <c r="K9737" s="54"/>
      <c r="L9737" s="54"/>
      <c r="M9737" s="54"/>
    </row>
    <row r="9738" spans="3:13" s="343" customFormat="1" x14ac:dyDescent="0.3">
      <c r="C9738" s="32"/>
      <c r="J9738" s="54"/>
      <c r="K9738" s="54"/>
      <c r="L9738" s="54"/>
      <c r="M9738" s="54"/>
    </row>
    <row r="9739" spans="3:13" s="343" customFormat="1" x14ac:dyDescent="0.3">
      <c r="C9739" s="32"/>
      <c r="J9739" s="54"/>
      <c r="K9739" s="54"/>
      <c r="L9739" s="54"/>
      <c r="M9739" s="54"/>
    </row>
    <row r="9740" spans="3:13" s="343" customFormat="1" x14ac:dyDescent="0.3">
      <c r="C9740" s="32"/>
      <c r="J9740" s="54"/>
      <c r="K9740" s="54"/>
      <c r="L9740" s="54"/>
      <c r="M9740" s="54"/>
    </row>
    <row r="9741" spans="3:13" s="343" customFormat="1" x14ac:dyDescent="0.3">
      <c r="C9741" s="32"/>
      <c r="J9741" s="54"/>
      <c r="K9741" s="54"/>
      <c r="L9741" s="54"/>
      <c r="M9741" s="54"/>
    </row>
    <row r="9742" spans="3:13" s="343" customFormat="1" x14ac:dyDescent="0.3">
      <c r="C9742" s="32"/>
      <c r="J9742" s="54"/>
      <c r="K9742" s="54"/>
      <c r="L9742" s="54"/>
      <c r="M9742" s="54"/>
    </row>
    <row r="9743" spans="3:13" s="343" customFormat="1" x14ac:dyDescent="0.3">
      <c r="C9743" s="32"/>
      <c r="J9743" s="54"/>
      <c r="K9743" s="54"/>
      <c r="L9743" s="54"/>
      <c r="M9743" s="54"/>
    </row>
    <row r="9744" spans="3:13" s="343" customFormat="1" x14ac:dyDescent="0.3">
      <c r="C9744" s="32"/>
      <c r="J9744" s="54"/>
      <c r="K9744" s="54"/>
      <c r="L9744" s="54"/>
      <c r="M9744" s="54"/>
    </row>
    <row r="9745" spans="3:13" s="343" customFormat="1" x14ac:dyDescent="0.3">
      <c r="C9745" s="32"/>
      <c r="J9745" s="54"/>
      <c r="K9745" s="54"/>
      <c r="L9745" s="54"/>
      <c r="M9745" s="54"/>
    </row>
    <row r="9746" spans="3:13" s="343" customFormat="1" x14ac:dyDescent="0.3">
      <c r="C9746" s="32"/>
      <c r="J9746" s="54"/>
      <c r="K9746" s="54"/>
      <c r="L9746" s="54"/>
      <c r="M9746" s="54"/>
    </row>
    <row r="9747" spans="3:13" s="343" customFormat="1" x14ac:dyDescent="0.3">
      <c r="C9747" s="32"/>
      <c r="J9747" s="54"/>
      <c r="K9747" s="54"/>
      <c r="L9747" s="54"/>
      <c r="M9747" s="54"/>
    </row>
    <row r="9748" spans="3:13" s="343" customFormat="1" x14ac:dyDescent="0.3">
      <c r="C9748" s="32"/>
      <c r="J9748" s="54"/>
      <c r="K9748" s="54"/>
      <c r="L9748" s="54"/>
      <c r="M9748" s="54"/>
    </row>
    <row r="9749" spans="3:13" s="343" customFormat="1" x14ac:dyDescent="0.3">
      <c r="C9749" s="32"/>
      <c r="J9749" s="54"/>
      <c r="K9749" s="54"/>
      <c r="L9749" s="54"/>
      <c r="M9749" s="54"/>
    </row>
    <row r="9750" spans="3:13" s="343" customFormat="1" x14ac:dyDescent="0.3">
      <c r="C9750" s="32"/>
      <c r="J9750" s="54"/>
      <c r="K9750" s="54"/>
      <c r="L9750" s="54"/>
      <c r="M9750" s="54"/>
    </row>
    <row r="9751" spans="3:13" s="343" customFormat="1" x14ac:dyDescent="0.3">
      <c r="C9751" s="32"/>
      <c r="J9751" s="54"/>
      <c r="K9751" s="54"/>
      <c r="L9751" s="54"/>
      <c r="M9751" s="54"/>
    </row>
    <row r="9752" spans="3:13" s="343" customFormat="1" x14ac:dyDescent="0.3">
      <c r="C9752" s="32"/>
      <c r="J9752" s="54"/>
      <c r="K9752" s="54"/>
      <c r="L9752" s="54"/>
      <c r="M9752" s="54"/>
    </row>
    <row r="9753" spans="3:13" s="343" customFormat="1" x14ac:dyDescent="0.3">
      <c r="C9753" s="32"/>
      <c r="J9753" s="54"/>
      <c r="K9753" s="54"/>
      <c r="L9753" s="54"/>
      <c r="M9753" s="54"/>
    </row>
    <row r="9754" spans="3:13" s="343" customFormat="1" x14ac:dyDescent="0.3">
      <c r="C9754" s="32"/>
      <c r="J9754" s="54"/>
      <c r="K9754" s="54"/>
      <c r="L9754" s="54"/>
      <c r="M9754" s="54"/>
    </row>
    <row r="9755" spans="3:13" s="343" customFormat="1" x14ac:dyDescent="0.3">
      <c r="C9755" s="32"/>
      <c r="J9755" s="54"/>
      <c r="K9755" s="54"/>
      <c r="L9755" s="54"/>
      <c r="M9755" s="54"/>
    </row>
    <row r="9756" spans="3:13" s="343" customFormat="1" x14ac:dyDescent="0.3">
      <c r="C9756" s="32"/>
      <c r="J9756" s="54"/>
      <c r="K9756" s="54"/>
      <c r="L9756" s="54"/>
      <c r="M9756" s="54"/>
    </row>
    <row r="9757" spans="3:13" s="343" customFormat="1" x14ac:dyDescent="0.3">
      <c r="C9757" s="32"/>
      <c r="J9757" s="54"/>
      <c r="K9757" s="54"/>
      <c r="L9757" s="54"/>
      <c r="M9757" s="54"/>
    </row>
    <row r="9758" spans="3:13" s="343" customFormat="1" x14ac:dyDescent="0.3">
      <c r="C9758" s="32"/>
      <c r="J9758" s="54"/>
      <c r="K9758" s="54"/>
      <c r="L9758" s="54"/>
      <c r="M9758" s="54"/>
    </row>
    <row r="9759" spans="3:13" s="343" customFormat="1" x14ac:dyDescent="0.3">
      <c r="C9759" s="32"/>
      <c r="J9759" s="54"/>
      <c r="K9759" s="54"/>
      <c r="L9759" s="54"/>
      <c r="M9759" s="54"/>
    </row>
    <row r="9760" spans="3:13" s="343" customFormat="1" x14ac:dyDescent="0.3">
      <c r="C9760" s="32"/>
      <c r="J9760" s="54"/>
      <c r="K9760" s="54"/>
      <c r="L9760" s="54"/>
      <c r="M9760" s="54"/>
    </row>
    <row r="9761" spans="3:13" s="343" customFormat="1" x14ac:dyDescent="0.3">
      <c r="C9761" s="32"/>
      <c r="J9761" s="54"/>
      <c r="K9761" s="54"/>
      <c r="L9761" s="54"/>
      <c r="M9761" s="54"/>
    </row>
    <row r="9762" spans="3:13" s="343" customFormat="1" x14ac:dyDescent="0.3">
      <c r="C9762" s="32"/>
      <c r="J9762" s="54"/>
      <c r="K9762" s="54"/>
      <c r="L9762" s="54"/>
      <c r="M9762" s="54"/>
    </row>
    <row r="9763" spans="3:13" s="343" customFormat="1" x14ac:dyDescent="0.3">
      <c r="C9763" s="32"/>
      <c r="J9763" s="54"/>
      <c r="K9763" s="54"/>
      <c r="L9763" s="54"/>
      <c r="M9763" s="54"/>
    </row>
    <row r="9764" spans="3:13" s="343" customFormat="1" x14ac:dyDescent="0.3">
      <c r="C9764" s="32"/>
      <c r="J9764" s="54"/>
      <c r="K9764" s="54"/>
      <c r="L9764" s="54"/>
      <c r="M9764" s="54"/>
    </row>
    <row r="9765" spans="3:13" s="343" customFormat="1" x14ac:dyDescent="0.3">
      <c r="C9765" s="32"/>
      <c r="J9765" s="54"/>
      <c r="K9765" s="54"/>
      <c r="L9765" s="54"/>
      <c r="M9765" s="54"/>
    </row>
    <row r="9766" spans="3:13" s="343" customFormat="1" x14ac:dyDescent="0.3">
      <c r="C9766" s="32"/>
      <c r="J9766" s="54"/>
      <c r="K9766" s="54"/>
      <c r="L9766" s="54"/>
      <c r="M9766" s="54"/>
    </row>
    <row r="9767" spans="3:13" s="343" customFormat="1" x14ac:dyDescent="0.3">
      <c r="C9767" s="32"/>
      <c r="J9767" s="54"/>
      <c r="K9767" s="54"/>
      <c r="L9767" s="54"/>
      <c r="M9767" s="54"/>
    </row>
    <row r="9768" spans="3:13" s="343" customFormat="1" x14ac:dyDescent="0.3">
      <c r="C9768" s="32"/>
      <c r="J9768" s="54"/>
      <c r="K9768" s="54"/>
      <c r="L9768" s="54"/>
      <c r="M9768" s="54"/>
    </row>
    <row r="9769" spans="3:13" s="343" customFormat="1" x14ac:dyDescent="0.3">
      <c r="C9769" s="32"/>
      <c r="J9769" s="54"/>
      <c r="K9769" s="54"/>
      <c r="L9769" s="54"/>
      <c r="M9769" s="54"/>
    </row>
    <row r="9770" spans="3:13" s="343" customFormat="1" x14ac:dyDescent="0.3">
      <c r="C9770" s="32"/>
      <c r="J9770" s="54"/>
      <c r="K9770" s="54"/>
      <c r="L9770" s="54"/>
      <c r="M9770" s="54"/>
    </row>
    <row r="9771" spans="3:13" s="343" customFormat="1" x14ac:dyDescent="0.3">
      <c r="C9771" s="32"/>
      <c r="J9771" s="54"/>
      <c r="K9771" s="54"/>
      <c r="L9771" s="54"/>
      <c r="M9771" s="54"/>
    </row>
    <row r="9772" spans="3:13" s="343" customFormat="1" x14ac:dyDescent="0.3">
      <c r="C9772" s="32"/>
      <c r="J9772" s="54"/>
      <c r="K9772" s="54"/>
      <c r="L9772" s="54"/>
      <c r="M9772" s="54"/>
    </row>
    <row r="9773" spans="3:13" s="343" customFormat="1" x14ac:dyDescent="0.3">
      <c r="C9773" s="32"/>
      <c r="J9773" s="54"/>
      <c r="K9773" s="54"/>
      <c r="L9773" s="54"/>
      <c r="M9773" s="54"/>
    </row>
    <row r="9774" spans="3:13" s="343" customFormat="1" x14ac:dyDescent="0.3">
      <c r="C9774" s="32"/>
      <c r="J9774" s="54"/>
      <c r="K9774" s="54"/>
      <c r="L9774" s="54"/>
      <c r="M9774" s="54"/>
    </row>
    <row r="9775" spans="3:13" s="343" customFormat="1" x14ac:dyDescent="0.3">
      <c r="C9775" s="32"/>
      <c r="J9775" s="54"/>
      <c r="K9775" s="54"/>
      <c r="L9775" s="54"/>
      <c r="M9775" s="54"/>
    </row>
    <row r="9776" spans="3:13" s="343" customFormat="1" x14ac:dyDescent="0.3">
      <c r="C9776" s="32"/>
      <c r="J9776" s="54"/>
      <c r="K9776" s="54"/>
      <c r="L9776" s="54"/>
      <c r="M9776" s="54"/>
    </row>
    <row r="9777" spans="3:13" s="343" customFormat="1" x14ac:dyDescent="0.3">
      <c r="C9777" s="32"/>
      <c r="J9777" s="54"/>
      <c r="K9777" s="54"/>
      <c r="L9777" s="54"/>
      <c r="M9777" s="54"/>
    </row>
    <row r="9778" spans="3:13" s="343" customFormat="1" x14ac:dyDescent="0.3">
      <c r="C9778" s="32"/>
      <c r="J9778" s="54"/>
      <c r="K9778" s="54"/>
      <c r="L9778" s="54"/>
      <c r="M9778" s="54"/>
    </row>
    <row r="9779" spans="3:13" s="343" customFormat="1" x14ac:dyDescent="0.3">
      <c r="C9779" s="32"/>
      <c r="J9779" s="54"/>
      <c r="K9779" s="54"/>
      <c r="L9779" s="54"/>
      <c r="M9779" s="54"/>
    </row>
    <row r="9780" spans="3:13" s="343" customFormat="1" x14ac:dyDescent="0.3">
      <c r="C9780" s="32"/>
      <c r="J9780" s="54"/>
      <c r="K9780" s="54"/>
      <c r="L9780" s="54"/>
      <c r="M9780" s="54"/>
    </row>
    <row r="9781" spans="3:13" s="343" customFormat="1" x14ac:dyDescent="0.3">
      <c r="C9781" s="32"/>
      <c r="J9781" s="54"/>
      <c r="K9781" s="54"/>
      <c r="L9781" s="54"/>
      <c r="M9781" s="54"/>
    </row>
    <row r="9782" spans="3:13" s="343" customFormat="1" x14ac:dyDescent="0.3">
      <c r="C9782" s="32"/>
      <c r="J9782" s="54"/>
      <c r="K9782" s="54"/>
      <c r="L9782" s="54"/>
      <c r="M9782" s="54"/>
    </row>
    <row r="9783" spans="3:13" s="343" customFormat="1" x14ac:dyDescent="0.3">
      <c r="C9783" s="32"/>
      <c r="J9783" s="54"/>
      <c r="K9783" s="54"/>
      <c r="L9783" s="54"/>
      <c r="M9783" s="54"/>
    </row>
    <row r="9784" spans="3:13" s="343" customFormat="1" x14ac:dyDescent="0.3">
      <c r="C9784" s="32"/>
      <c r="J9784" s="54"/>
      <c r="K9784" s="54"/>
      <c r="L9784" s="54"/>
      <c r="M9784" s="54"/>
    </row>
    <row r="9785" spans="3:13" s="343" customFormat="1" x14ac:dyDescent="0.3">
      <c r="C9785" s="32"/>
      <c r="J9785" s="54"/>
      <c r="K9785" s="54"/>
      <c r="L9785" s="54"/>
      <c r="M9785" s="54"/>
    </row>
    <row r="9786" spans="3:13" s="343" customFormat="1" x14ac:dyDescent="0.3">
      <c r="C9786" s="32"/>
      <c r="J9786" s="54"/>
      <c r="K9786" s="54"/>
      <c r="L9786" s="54"/>
      <c r="M9786" s="54"/>
    </row>
    <row r="9787" spans="3:13" s="343" customFormat="1" x14ac:dyDescent="0.3">
      <c r="C9787" s="32"/>
      <c r="J9787" s="54"/>
      <c r="K9787" s="54"/>
      <c r="L9787" s="54"/>
      <c r="M9787" s="54"/>
    </row>
    <row r="9788" spans="3:13" s="343" customFormat="1" x14ac:dyDescent="0.3">
      <c r="C9788" s="32"/>
      <c r="J9788" s="54"/>
      <c r="K9788" s="54"/>
      <c r="L9788" s="54"/>
      <c r="M9788" s="54"/>
    </row>
    <row r="9789" spans="3:13" s="343" customFormat="1" x14ac:dyDescent="0.3">
      <c r="C9789" s="32"/>
      <c r="J9789" s="54"/>
      <c r="K9789" s="54"/>
      <c r="L9789" s="54"/>
      <c r="M9789" s="54"/>
    </row>
    <row r="9790" spans="3:13" s="343" customFormat="1" x14ac:dyDescent="0.3">
      <c r="C9790" s="32"/>
      <c r="J9790" s="54"/>
      <c r="K9790" s="54"/>
      <c r="L9790" s="54"/>
      <c r="M9790" s="54"/>
    </row>
    <row r="9791" spans="3:13" s="343" customFormat="1" x14ac:dyDescent="0.3">
      <c r="C9791" s="32"/>
      <c r="J9791" s="54"/>
      <c r="K9791" s="54"/>
      <c r="L9791" s="54"/>
      <c r="M9791" s="54"/>
    </row>
    <row r="9792" spans="3:13" s="343" customFormat="1" x14ac:dyDescent="0.3">
      <c r="C9792" s="32"/>
      <c r="J9792" s="54"/>
      <c r="K9792" s="54"/>
      <c r="L9792" s="54"/>
      <c r="M9792" s="54"/>
    </row>
    <row r="9793" spans="3:13" s="343" customFormat="1" x14ac:dyDescent="0.3">
      <c r="C9793" s="32"/>
      <c r="J9793" s="54"/>
      <c r="K9793" s="54"/>
      <c r="L9793" s="54"/>
      <c r="M9793" s="54"/>
    </row>
    <row r="9794" spans="3:13" s="343" customFormat="1" x14ac:dyDescent="0.3">
      <c r="C9794" s="32"/>
      <c r="J9794" s="54"/>
      <c r="K9794" s="54"/>
      <c r="L9794" s="54"/>
      <c r="M9794" s="54"/>
    </row>
    <row r="9795" spans="3:13" s="343" customFormat="1" x14ac:dyDescent="0.3">
      <c r="C9795" s="32"/>
      <c r="J9795" s="54"/>
      <c r="K9795" s="54"/>
      <c r="L9795" s="54"/>
      <c r="M9795" s="54"/>
    </row>
    <row r="9796" spans="3:13" s="343" customFormat="1" x14ac:dyDescent="0.3">
      <c r="C9796" s="32"/>
      <c r="J9796" s="54"/>
      <c r="K9796" s="54"/>
      <c r="L9796" s="54"/>
      <c r="M9796" s="54"/>
    </row>
    <row r="9797" spans="3:13" s="343" customFormat="1" x14ac:dyDescent="0.3">
      <c r="C9797" s="32"/>
      <c r="J9797" s="54"/>
      <c r="K9797" s="54"/>
      <c r="L9797" s="54"/>
      <c r="M9797" s="54"/>
    </row>
    <row r="9798" spans="3:13" s="343" customFormat="1" x14ac:dyDescent="0.3">
      <c r="C9798" s="32"/>
      <c r="J9798" s="54"/>
      <c r="K9798" s="54"/>
      <c r="L9798" s="54"/>
      <c r="M9798" s="54"/>
    </row>
    <row r="9799" spans="3:13" s="343" customFormat="1" x14ac:dyDescent="0.3">
      <c r="C9799" s="32"/>
      <c r="J9799" s="54"/>
      <c r="K9799" s="54"/>
      <c r="L9799" s="54"/>
      <c r="M9799" s="54"/>
    </row>
    <row r="9800" spans="3:13" s="343" customFormat="1" x14ac:dyDescent="0.3">
      <c r="C9800" s="32"/>
      <c r="J9800" s="54"/>
      <c r="K9800" s="54"/>
      <c r="L9800" s="54"/>
      <c r="M9800" s="54"/>
    </row>
    <row r="9801" spans="3:13" s="343" customFormat="1" x14ac:dyDescent="0.3">
      <c r="C9801" s="32"/>
      <c r="J9801" s="54"/>
      <c r="K9801" s="54"/>
      <c r="L9801" s="54"/>
      <c r="M9801" s="54"/>
    </row>
    <row r="9802" spans="3:13" s="343" customFormat="1" x14ac:dyDescent="0.3">
      <c r="C9802" s="32"/>
      <c r="J9802" s="54"/>
      <c r="K9802" s="54"/>
      <c r="L9802" s="54"/>
      <c r="M9802" s="54"/>
    </row>
    <row r="9803" spans="3:13" s="343" customFormat="1" x14ac:dyDescent="0.3">
      <c r="C9803" s="32"/>
      <c r="J9803" s="54"/>
      <c r="K9803" s="54"/>
      <c r="L9803" s="54"/>
      <c r="M9803" s="54"/>
    </row>
    <row r="9804" spans="3:13" s="343" customFormat="1" x14ac:dyDescent="0.3">
      <c r="C9804" s="32"/>
      <c r="J9804" s="54"/>
      <c r="K9804" s="54"/>
      <c r="L9804" s="54"/>
      <c r="M9804" s="54"/>
    </row>
    <row r="9805" spans="3:13" s="343" customFormat="1" x14ac:dyDescent="0.3">
      <c r="C9805" s="32"/>
      <c r="J9805" s="54"/>
      <c r="K9805" s="54"/>
      <c r="L9805" s="54"/>
      <c r="M9805" s="54"/>
    </row>
    <row r="9806" spans="3:13" s="343" customFormat="1" x14ac:dyDescent="0.3">
      <c r="C9806" s="32"/>
      <c r="J9806" s="54"/>
      <c r="K9806" s="54"/>
      <c r="L9806" s="54"/>
      <c r="M9806" s="54"/>
    </row>
    <row r="9807" spans="3:13" s="343" customFormat="1" x14ac:dyDescent="0.3">
      <c r="C9807" s="32"/>
      <c r="J9807" s="54"/>
      <c r="K9807" s="54"/>
      <c r="L9807" s="54"/>
      <c r="M9807" s="54"/>
    </row>
    <row r="9808" spans="3:13" s="343" customFormat="1" x14ac:dyDescent="0.3">
      <c r="C9808" s="32"/>
      <c r="J9808" s="54"/>
      <c r="K9808" s="54"/>
      <c r="L9808" s="54"/>
      <c r="M9808" s="54"/>
    </row>
    <row r="9809" spans="3:13" s="343" customFormat="1" x14ac:dyDescent="0.3">
      <c r="C9809" s="32"/>
      <c r="J9809" s="54"/>
      <c r="K9809" s="54"/>
      <c r="L9809" s="54"/>
      <c r="M9809" s="54"/>
    </row>
    <row r="9810" spans="3:13" s="343" customFormat="1" x14ac:dyDescent="0.3">
      <c r="C9810" s="32"/>
      <c r="J9810" s="54"/>
      <c r="K9810" s="54"/>
      <c r="L9810" s="54"/>
      <c r="M9810" s="54"/>
    </row>
    <row r="9811" spans="3:13" s="343" customFormat="1" x14ac:dyDescent="0.3">
      <c r="C9811" s="32"/>
      <c r="J9811" s="54"/>
      <c r="K9811" s="54"/>
      <c r="L9811" s="54"/>
      <c r="M9811" s="54"/>
    </row>
    <row r="9812" spans="3:13" s="343" customFormat="1" x14ac:dyDescent="0.3">
      <c r="C9812" s="32"/>
      <c r="J9812" s="54"/>
      <c r="K9812" s="54"/>
      <c r="L9812" s="54"/>
      <c r="M9812" s="54"/>
    </row>
    <row r="9813" spans="3:13" s="343" customFormat="1" x14ac:dyDescent="0.3">
      <c r="C9813" s="32"/>
      <c r="J9813" s="54"/>
      <c r="K9813" s="54"/>
      <c r="L9813" s="54"/>
      <c r="M9813" s="54"/>
    </row>
    <row r="9814" spans="3:13" s="343" customFormat="1" x14ac:dyDescent="0.3">
      <c r="C9814" s="32"/>
      <c r="J9814" s="54"/>
      <c r="K9814" s="54"/>
      <c r="L9814" s="54"/>
      <c r="M9814" s="54"/>
    </row>
    <row r="9815" spans="3:13" s="343" customFormat="1" x14ac:dyDescent="0.3">
      <c r="C9815" s="32"/>
      <c r="J9815" s="54"/>
      <c r="K9815" s="54"/>
      <c r="L9815" s="54"/>
      <c r="M9815" s="54"/>
    </row>
    <row r="9816" spans="3:13" s="343" customFormat="1" x14ac:dyDescent="0.3">
      <c r="C9816" s="32"/>
      <c r="J9816" s="54"/>
      <c r="K9816" s="54"/>
      <c r="L9816" s="54"/>
      <c r="M9816" s="54"/>
    </row>
    <row r="9817" spans="3:13" s="343" customFormat="1" x14ac:dyDescent="0.3">
      <c r="C9817" s="32"/>
      <c r="J9817" s="54"/>
      <c r="K9817" s="54"/>
      <c r="L9817" s="54"/>
      <c r="M9817" s="54"/>
    </row>
    <row r="9818" spans="3:13" s="343" customFormat="1" x14ac:dyDescent="0.3">
      <c r="C9818" s="32"/>
      <c r="J9818" s="54"/>
      <c r="K9818" s="54"/>
      <c r="L9818" s="54"/>
      <c r="M9818" s="54"/>
    </row>
    <row r="9819" spans="3:13" s="343" customFormat="1" x14ac:dyDescent="0.3">
      <c r="C9819" s="32"/>
      <c r="J9819" s="54"/>
      <c r="K9819" s="54"/>
      <c r="L9819" s="54"/>
      <c r="M9819" s="54"/>
    </row>
    <row r="9820" spans="3:13" s="343" customFormat="1" x14ac:dyDescent="0.3">
      <c r="C9820" s="32"/>
      <c r="J9820" s="54"/>
      <c r="K9820" s="54"/>
      <c r="L9820" s="54"/>
      <c r="M9820" s="54"/>
    </row>
    <row r="9821" spans="3:13" s="343" customFormat="1" x14ac:dyDescent="0.3">
      <c r="C9821" s="32"/>
      <c r="J9821" s="54"/>
      <c r="K9821" s="54"/>
      <c r="L9821" s="54"/>
      <c r="M9821" s="54"/>
    </row>
    <row r="9822" spans="3:13" s="343" customFormat="1" x14ac:dyDescent="0.3">
      <c r="C9822" s="32"/>
      <c r="J9822" s="54"/>
      <c r="K9822" s="54"/>
      <c r="L9822" s="54"/>
      <c r="M9822" s="54"/>
    </row>
    <row r="9823" spans="3:13" s="343" customFormat="1" x14ac:dyDescent="0.3">
      <c r="C9823" s="32"/>
      <c r="J9823" s="54"/>
      <c r="K9823" s="54"/>
      <c r="L9823" s="54"/>
      <c r="M9823" s="54"/>
    </row>
    <row r="9824" spans="3:13" s="343" customFormat="1" x14ac:dyDescent="0.3">
      <c r="C9824" s="32"/>
      <c r="J9824" s="54"/>
      <c r="K9824" s="54"/>
      <c r="L9824" s="54"/>
      <c r="M9824" s="54"/>
    </row>
    <row r="9825" spans="3:13" s="343" customFormat="1" x14ac:dyDescent="0.3">
      <c r="C9825" s="32"/>
      <c r="J9825" s="54"/>
      <c r="K9825" s="54"/>
      <c r="L9825" s="54"/>
      <c r="M9825" s="54"/>
    </row>
    <row r="9826" spans="3:13" s="343" customFormat="1" x14ac:dyDescent="0.3">
      <c r="C9826" s="32"/>
      <c r="J9826" s="54"/>
      <c r="K9826" s="54"/>
      <c r="L9826" s="54"/>
      <c r="M9826" s="54"/>
    </row>
    <row r="9827" spans="3:13" s="343" customFormat="1" x14ac:dyDescent="0.3">
      <c r="C9827" s="32"/>
      <c r="J9827" s="54"/>
      <c r="K9827" s="54"/>
      <c r="L9827" s="54"/>
      <c r="M9827" s="54"/>
    </row>
    <row r="9828" spans="3:13" s="343" customFormat="1" x14ac:dyDescent="0.3">
      <c r="C9828" s="32"/>
      <c r="J9828" s="54"/>
      <c r="K9828" s="54"/>
      <c r="L9828" s="54"/>
      <c r="M9828" s="54"/>
    </row>
    <row r="9829" spans="3:13" s="343" customFormat="1" x14ac:dyDescent="0.3">
      <c r="C9829" s="32"/>
      <c r="J9829" s="54"/>
      <c r="K9829" s="54"/>
      <c r="L9829" s="54"/>
      <c r="M9829" s="54"/>
    </row>
    <row r="9830" spans="3:13" s="343" customFormat="1" x14ac:dyDescent="0.3">
      <c r="C9830" s="32"/>
      <c r="J9830" s="54"/>
      <c r="K9830" s="54"/>
      <c r="L9830" s="54"/>
      <c r="M9830" s="54"/>
    </row>
    <row r="9831" spans="3:13" s="343" customFormat="1" x14ac:dyDescent="0.3">
      <c r="C9831" s="32"/>
      <c r="J9831" s="54"/>
      <c r="K9831" s="54"/>
      <c r="L9831" s="54"/>
      <c r="M9831" s="54"/>
    </row>
    <row r="9832" spans="3:13" s="343" customFormat="1" x14ac:dyDescent="0.3">
      <c r="C9832" s="32"/>
      <c r="J9832" s="54"/>
      <c r="K9832" s="54"/>
      <c r="L9832" s="54"/>
      <c r="M9832" s="54"/>
    </row>
    <row r="9833" spans="3:13" s="343" customFormat="1" x14ac:dyDescent="0.3">
      <c r="C9833" s="32"/>
      <c r="J9833" s="54"/>
      <c r="K9833" s="54"/>
      <c r="L9833" s="54"/>
      <c r="M9833" s="54"/>
    </row>
    <row r="9834" spans="3:13" s="343" customFormat="1" x14ac:dyDescent="0.3">
      <c r="C9834" s="32"/>
      <c r="J9834" s="54"/>
      <c r="K9834" s="54"/>
      <c r="L9834" s="54"/>
      <c r="M9834" s="54"/>
    </row>
    <row r="9835" spans="3:13" s="343" customFormat="1" x14ac:dyDescent="0.3">
      <c r="C9835" s="32"/>
      <c r="J9835" s="54"/>
      <c r="K9835" s="54"/>
      <c r="L9835" s="54"/>
      <c r="M9835" s="54"/>
    </row>
    <row r="9836" spans="3:13" s="343" customFormat="1" x14ac:dyDescent="0.3">
      <c r="C9836" s="32"/>
      <c r="J9836" s="54"/>
      <c r="K9836" s="54"/>
      <c r="L9836" s="54"/>
      <c r="M9836" s="54"/>
    </row>
    <row r="9837" spans="3:13" s="343" customFormat="1" x14ac:dyDescent="0.3">
      <c r="C9837" s="32"/>
      <c r="J9837" s="54"/>
      <c r="K9837" s="54"/>
      <c r="L9837" s="54"/>
      <c r="M9837" s="54"/>
    </row>
    <row r="9838" spans="3:13" s="343" customFormat="1" x14ac:dyDescent="0.3">
      <c r="C9838" s="32"/>
      <c r="J9838" s="54"/>
      <c r="K9838" s="54"/>
      <c r="L9838" s="54"/>
      <c r="M9838" s="54"/>
    </row>
    <row r="9839" spans="3:13" s="343" customFormat="1" x14ac:dyDescent="0.3">
      <c r="C9839" s="32"/>
      <c r="J9839" s="54"/>
      <c r="K9839" s="54"/>
      <c r="L9839" s="54"/>
      <c r="M9839" s="54"/>
    </row>
    <row r="9840" spans="3:13" s="343" customFormat="1" x14ac:dyDescent="0.3">
      <c r="C9840" s="32"/>
      <c r="J9840" s="54"/>
      <c r="K9840" s="54"/>
      <c r="L9840" s="54"/>
      <c r="M9840" s="54"/>
    </row>
    <row r="9841" spans="3:13" s="343" customFormat="1" x14ac:dyDescent="0.3">
      <c r="C9841" s="32"/>
      <c r="J9841" s="54"/>
      <c r="K9841" s="54"/>
      <c r="L9841" s="54"/>
      <c r="M9841" s="54"/>
    </row>
    <row r="9842" spans="3:13" s="343" customFormat="1" x14ac:dyDescent="0.3">
      <c r="C9842" s="32"/>
      <c r="J9842" s="54"/>
      <c r="K9842" s="54"/>
      <c r="L9842" s="54"/>
      <c r="M9842" s="54"/>
    </row>
    <row r="9843" spans="3:13" s="343" customFormat="1" x14ac:dyDescent="0.3">
      <c r="C9843" s="32"/>
      <c r="J9843" s="54"/>
      <c r="K9843" s="54"/>
      <c r="L9843" s="54"/>
      <c r="M9843" s="54"/>
    </row>
    <row r="9844" spans="3:13" s="343" customFormat="1" x14ac:dyDescent="0.3">
      <c r="C9844" s="32"/>
      <c r="J9844" s="54"/>
      <c r="K9844" s="54"/>
      <c r="L9844" s="54"/>
      <c r="M9844" s="54"/>
    </row>
    <row r="9845" spans="3:13" s="343" customFormat="1" x14ac:dyDescent="0.3">
      <c r="C9845" s="32"/>
      <c r="J9845" s="54"/>
      <c r="K9845" s="54"/>
      <c r="L9845" s="54"/>
      <c r="M9845" s="54"/>
    </row>
    <row r="9846" spans="3:13" s="343" customFormat="1" x14ac:dyDescent="0.3">
      <c r="C9846" s="32"/>
      <c r="J9846" s="54"/>
      <c r="K9846" s="54"/>
      <c r="L9846" s="54"/>
      <c r="M9846" s="54"/>
    </row>
    <row r="9847" spans="3:13" s="343" customFormat="1" x14ac:dyDescent="0.3">
      <c r="C9847" s="32"/>
      <c r="J9847" s="54"/>
      <c r="K9847" s="54"/>
      <c r="L9847" s="54"/>
      <c r="M9847" s="54"/>
    </row>
    <row r="9848" spans="3:13" s="343" customFormat="1" x14ac:dyDescent="0.3">
      <c r="C9848" s="32"/>
      <c r="J9848" s="54"/>
      <c r="K9848" s="54"/>
      <c r="L9848" s="54"/>
      <c r="M9848" s="54"/>
    </row>
    <row r="9849" spans="3:13" s="343" customFormat="1" x14ac:dyDescent="0.3">
      <c r="C9849" s="32"/>
      <c r="J9849" s="54"/>
      <c r="K9849" s="54"/>
      <c r="L9849" s="54"/>
      <c r="M9849" s="54"/>
    </row>
    <row r="9850" spans="3:13" s="343" customFormat="1" x14ac:dyDescent="0.3">
      <c r="C9850" s="32"/>
      <c r="J9850" s="54"/>
      <c r="K9850" s="54"/>
      <c r="L9850" s="54"/>
      <c r="M9850" s="54"/>
    </row>
    <row r="9851" spans="3:13" s="343" customFormat="1" x14ac:dyDescent="0.3">
      <c r="C9851" s="32"/>
      <c r="J9851" s="54"/>
      <c r="K9851" s="54"/>
      <c r="L9851" s="54"/>
      <c r="M9851" s="54"/>
    </row>
    <row r="9852" spans="3:13" s="343" customFormat="1" x14ac:dyDescent="0.3">
      <c r="C9852" s="32"/>
      <c r="J9852" s="54"/>
      <c r="K9852" s="54"/>
      <c r="L9852" s="54"/>
      <c r="M9852" s="54"/>
    </row>
    <row r="9853" spans="3:13" s="343" customFormat="1" x14ac:dyDescent="0.3">
      <c r="C9853" s="32"/>
      <c r="J9853" s="54"/>
      <c r="K9853" s="54"/>
      <c r="L9853" s="54"/>
      <c r="M9853" s="54"/>
    </row>
    <row r="9854" spans="3:13" s="343" customFormat="1" x14ac:dyDescent="0.3">
      <c r="C9854" s="32"/>
      <c r="J9854" s="54"/>
      <c r="K9854" s="54"/>
      <c r="L9854" s="54"/>
      <c r="M9854" s="54"/>
    </row>
    <row r="9855" spans="3:13" s="343" customFormat="1" x14ac:dyDescent="0.3">
      <c r="C9855" s="32"/>
      <c r="J9855" s="54"/>
      <c r="K9855" s="54"/>
      <c r="L9855" s="54"/>
      <c r="M9855" s="54"/>
    </row>
    <row r="9856" spans="3:13" s="343" customFormat="1" x14ac:dyDescent="0.3">
      <c r="C9856" s="32"/>
      <c r="J9856" s="54"/>
      <c r="K9856" s="54"/>
      <c r="L9856" s="54"/>
      <c r="M9856" s="54"/>
    </row>
    <row r="9857" spans="3:13" s="343" customFormat="1" x14ac:dyDescent="0.3">
      <c r="C9857" s="32"/>
      <c r="J9857" s="54"/>
      <c r="K9857" s="54"/>
      <c r="L9857" s="54"/>
      <c r="M9857" s="54"/>
    </row>
    <row r="9858" spans="3:13" s="343" customFormat="1" x14ac:dyDescent="0.3">
      <c r="C9858" s="32"/>
      <c r="J9858" s="54"/>
      <c r="K9858" s="54"/>
      <c r="L9858" s="54"/>
      <c r="M9858" s="54"/>
    </row>
    <row r="9859" spans="3:13" s="343" customFormat="1" x14ac:dyDescent="0.3">
      <c r="C9859" s="32"/>
      <c r="J9859" s="54"/>
      <c r="K9859" s="54"/>
      <c r="L9859" s="54"/>
      <c r="M9859" s="54"/>
    </row>
    <row r="9860" spans="3:13" s="343" customFormat="1" x14ac:dyDescent="0.3">
      <c r="C9860" s="32"/>
      <c r="J9860" s="54"/>
      <c r="K9860" s="54"/>
      <c r="L9860" s="54"/>
      <c r="M9860" s="54"/>
    </row>
    <row r="9861" spans="3:13" s="343" customFormat="1" x14ac:dyDescent="0.3">
      <c r="C9861" s="32"/>
      <c r="J9861" s="54"/>
      <c r="K9861" s="54"/>
      <c r="L9861" s="54"/>
      <c r="M9861" s="54"/>
    </row>
    <row r="9862" spans="3:13" s="343" customFormat="1" x14ac:dyDescent="0.3">
      <c r="C9862" s="32"/>
      <c r="J9862" s="54"/>
      <c r="K9862" s="54"/>
      <c r="L9862" s="54"/>
      <c r="M9862" s="54"/>
    </row>
    <row r="9863" spans="3:13" s="343" customFormat="1" x14ac:dyDescent="0.3">
      <c r="C9863" s="32"/>
      <c r="J9863" s="54"/>
      <c r="K9863" s="54"/>
      <c r="L9863" s="54"/>
      <c r="M9863" s="54"/>
    </row>
    <row r="9864" spans="3:13" s="343" customFormat="1" x14ac:dyDescent="0.3">
      <c r="C9864" s="32"/>
      <c r="J9864" s="54"/>
      <c r="K9864" s="54"/>
      <c r="L9864" s="54"/>
      <c r="M9864" s="54"/>
    </row>
    <row r="9865" spans="3:13" s="343" customFormat="1" x14ac:dyDescent="0.3">
      <c r="C9865" s="32"/>
      <c r="J9865" s="54"/>
      <c r="K9865" s="54"/>
      <c r="L9865" s="54"/>
      <c r="M9865" s="54"/>
    </row>
    <row r="9866" spans="3:13" s="343" customFormat="1" x14ac:dyDescent="0.3">
      <c r="C9866" s="32"/>
      <c r="J9866" s="54"/>
      <c r="K9866" s="54"/>
      <c r="L9866" s="54"/>
      <c r="M9866" s="54"/>
    </row>
    <row r="9867" spans="3:13" s="343" customFormat="1" x14ac:dyDescent="0.3">
      <c r="C9867" s="32"/>
      <c r="J9867" s="54"/>
      <c r="K9867" s="54"/>
      <c r="L9867" s="54"/>
      <c r="M9867" s="54"/>
    </row>
    <row r="9868" spans="3:13" s="343" customFormat="1" x14ac:dyDescent="0.3">
      <c r="C9868" s="32"/>
      <c r="J9868" s="54"/>
      <c r="K9868" s="54"/>
      <c r="L9868" s="54"/>
      <c r="M9868" s="54"/>
    </row>
    <row r="9869" spans="3:13" s="343" customFormat="1" x14ac:dyDescent="0.3">
      <c r="C9869" s="32"/>
      <c r="J9869" s="54"/>
      <c r="K9869" s="54"/>
      <c r="L9869" s="54"/>
      <c r="M9869" s="54"/>
    </row>
    <row r="9870" spans="3:13" s="343" customFormat="1" x14ac:dyDescent="0.3">
      <c r="C9870" s="32"/>
      <c r="J9870" s="54"/>
      <c r="K9870" s="54"/>
      <c r="L9870" s="54"/>
      <c r="M9870" s="54"/>
    </row>
    <row r="9871" spans="3:13" s="343" customFormat="1" x14ac:dyDescent="0.3">
      <c r="C9871" s="32"/>
      <c r="J9871" s="54"/>
      <c r="K9871" s="54"/>
      <c r="L9871" s="54"/>
      <c r="M9871" s="54"/>
    </row>
    <row r="9872" spans="3:13" s="343" customFormat="1" x14ac:dyDescent="0.3">
      <c r="C9872" s="32"/>
      <c r="J9872" s="54"/>
      <c r="K9872" s="54"/>
      <c r="L9872" s="54"/>
      <c r="M9872" s="54"/>
    </row>
    <row r="9873" spans="3:13" s="343" customFormat="1" x14ac:dyDescent="0.3">
      <c r="C9873" s="32"/>
      <c r="J9873" s="54"/>
      <c r="K9873" s="54"/>
      <c r="L9873" s="54"/>
      <c r="M9873" s="54"/>
    </row>
    <row r="9874" spans="3:13" s="343" customFormat="1" x14ac:dyDescent="0.3">
      <c r="C9874" s="32"/>
      <c r="J9874" s="54"/>
      <c r="K9874" s="54"/>
      <c r="L9874" s="54"/>
      <c r="M9874" s="54"/>
    </row>
    <row r="9875" spans="3:13" s="343" customFormat="1" x14ac:dyDescent="0.3">
      <c r="C9875" s="32"/>
      <c r="J9875" s="54"/>
      <c r="K9875" s="54"/>
      <c r="L9875" s="54"/>
      <c r="M9875" s="54"/>
    </row>
    <row r="9876" spans="3:13" s="343" customFormat="1" x14ac:dyDescent="0.3">
      <c r="C9876" s="32"/>
      <c r="J9876" s="54"/>
      <c r="K9876" s="54"/>
      <c r="L9876" s="54"/>
      <c r="M9876" s="54"/>
    </row>
    <row r="9877" spans="3:13" s="343" customFormat="1" x14ac:dyDescent="0.3">
      <c r="C9877" s="32"/>
      <c r="J9877" s="54"/>
      <c r="K9877" s="54"/>
      <c r="L9877" s="54"/>
      <c r="M9877" s="54"/>
    </row>
    <row r="9878" spans="3:13" s="343" customFormat="1" x14ac:dyDescent="0.3">
      <c r="C9878" s="32"/>
      <c r="J9878" s="54"/>
      <c r="K9878" s="54"/>
      <c r="L9878" s="54"/>
      <c r="M9878" s="54"/>
    </row>
    <row r="9879" spans="3:13" s="343" customFormat="1" x14ac:dyDescent="0.3">
      <c r="C9879" s="32"/>
      <c r="J9879" s="54"/>
      <c r="K9879" s="54"/>
      <c r="L9879" s="54"/>
      <c r="M9879" s="54"/>
    </row>
    <row r="9880" spans="3:13" s="343" customFormat="1" x14ac:dyDescent="0.3">
      <c r="C9880" s="32"/>
      <c r="J9880" s="54"/>
      <c r="K9880" s="54"/>
      <c r="L9880" s="54"/>
      <c r="M9880" s="54"/>
    </row>
    <row r="9881" spans="3:13" s="343" customFormat="1" x14ac:dyDescent="0.3">
      <c r="C9881" s="32"/>
      <c r="J9881" s="54"/>
      <c r="K9881" s="54"/>
      <c r="L9881" s="54"/>
      <c r="M9881" s="54"/>
    </row>
    <row r="9882" spans="3:13" s="343" customFormat="1" x14ac:dyDescent="0.3">
      <c r="C9882" s="32"/>
      <c r="J9882" s="54"/>
      <c r="K9882" s="54"/>
      <c r="L9882" s="54"/>
      <c r="M9882" s="54"/>
    </row>
    <row r="9883" spans="3:13" s="343" customFormat="1" x14ac:dyDescent="0.3">
      <c r="C9883" s="32"/>
      <c r="J9883" s="54"/>
      <c r="K9883" s="54"/>
      <c r="L9883" s="54"/>
      <c r="M9883" s="54"/>
    </row>
    <row r="9884" spans="3:13" s="343" customFormat="1" x14ac:dyDescent="0.3">
      <c r="C9884" s="32"/>
      <c r="J9884" s="54"/>
      <c r="K9884" s="54"/>
      <c r="L9884" s="54"/>
      <c r="M9884" s="54"/>
    </row>
    <row r="9885" spans="3:13" s="343" customFormat="1" x14ac:dyDescent="0.3">
      <c r="C9885" s="32"/>
      <c r="J9885" s="54"/>
      <c r="K9885" s="54"/>
      <c r="L9885" s="54"/>
      <c r="M9885" s="54"/>
    </row>
    <row r="9886" spans="3:13" s="343" customFormat="1" x14ac:dyDescent="0.3">
      <c r="C9886" s="32"/>
      <c r="J9886" s="54"/>
      <c r="K9886" s="54"/>
      <c r="L9886" s="54"/>
      <c r="M9886" s="54"/>
    </row>
    <row r="9887" spans="3:13" s="343" customFormat="1" x14ac:dyDescent="0.3">
      <c r="C9887" s="32"/>
      <c r="J9887" s="54"/>
      <c r="K9887" s="54"/>
      <c r="L9887" s="54"/>
      <c r="M9887" s="54"/>
    </row>
    <row r="9888" spans="3:13" s="343" customFormat="1" x14ac:dyDescent="0.3">
      <c r="C9888" s="32"/>
      <c r="J9888" s="54"/>
      <c r="K9888" s="54"/>
      <c r="L9888" s="54"/>
      <c r="M9888" s="54"/>
    </row>
    <row r="9889" spans="3:13" s="343" customFormat="1" x14ac:dyDescent="0.3">
      <c r="C9889" s="32"/>
      <c r="J9889" s="54"/>
      <c r="K9889" s="54"/>
      <c r="L9889" s="54"/>
      <c r="M9889" s="54"/>
    </row>
    <row r="9890" spans="3:13" s="343" customFormat="1" x14ac:dyDescent="0.3">
      <c r="C9890" s="32"/>
      <c r="J9890" s="54"/>
      <c r="K9890" s="54"/>
      <c r="L9890" s="54"/>
      <c r="M9890" s="54"/>
    </row>
    <row r="9891" spans="3:13" s="343" customFormat="1" x14ac:dyDescent="0.3">
      <c r="C9891" s="32"/>
      <c r="J9891" s="54"/>
      <c r="K9891" s="54"/>
      <c r="L9891" s="54"/>
      <c r="M9891" s="54"/>
    </row>
    <row r="9892" spans="3:13" s="343" customFormat="1" x14ac:dyDescent="0.3">
      <c r="C9892" s="32"/>
      <c r="J9892" s="54"/>
      <c r="K9892" s="54"/>
      <c r="L9892" s="54"/>
      <c r="M9892" s="54"/>
    </row>
    <row r="9893" spans="3:13" s="343" customFormat="1" x14ac:dyDescent="0.3">
      <c r="C9893" s="32"/>
      <c r="J9893" s="54"/>
      <c r="K9893" s="54"/>
      <c r="L9893" s="54"/>
      <c r="M9893" s="54"/>
    </row>
    <row r="9894" spans="3:13" s="343" customFormat="1" x14ac:dyDescent="0.3">
      <c r="C9894" s="32"/>
      <c r="J9894" s="54"/>
      <c r="K9894" s="54"/>
      <c r="L9894" s="54"/>
      <c r="M9894" s="54"/>
    </row>
    <row r="9895" spans="3:13" s="343" customFormat="1" x14ac:dyDescent="0.3">
      <c r="C9895" s="32"/>
      <c r="J9895" s="54"/>
      <c r="K9895" s="54"/>
      <c r="L9895" s="54"/>
      <c r="M9895" s="54"/>
    </row>
    <row r="9896" spans="3:13" s="343" customFormat="1" x14ac:dyDescent="0.3">
      <c r="C9896" s="32"/>
      <c r="J9896" s="54"/>
      <c r="K9896" s="54"/>
      <c r="L9896" s="54"/>
      <c r="M9896" s="54"/>
    </row>
    <row r="9897" spans="3:13" s="343" customFormat="1" x14ac:dyDescent="0.3">
      <c r="C9897" s="32"/>
      <c r="J9897" s="54"/>
      <c r="K9897" s="54"/>
      <c r="L9897" s="54"/>
      <c r="M9897" s="54"/>
    </row>
    <row r="9898" spans="3:13" s="343" customFormat="1" x14ac:dyDescent="0.3">
      <c r="C9898" s="32"/>
      <c r="J9898" s="54"/>
      <c r="K9898" s="54"/>
      <c r="L9898" s="54"/>
      <c r="M9898" s="54"/>
    </row>
    <row r="9899" spans="3:13" s="343" customFormat="1" x14ac:dyDescent="0.3">
      <c r="C9899" s="32"/>
      <c r="J9899" s="54"/>
      <c r="K9899" s="54"/>
      <c r="L9899" s="54"/>
      <c r="M9899" s="54"/>
    </row>
    <row r="9900" spans="3:13" s="343" customFormat="1" x14ac:dyDescent="0.3">
      <c r="C9900" s="32"/>
      <c r="J9900" s="54"/>
      <c r="K9900" s="54"/>
      <c r="L9900" s="54"/>
      <c r="M9900" s="54"/>
    </row>
    <row r="9901" spans="3:13" s="343" customFormat="1" x14ac:dyDescent="0.3">
      <c r="C9901" s="32"/>
      <c r="J9901" s="54"/>
      <c r="K9901" s="54"/>
      <c r="L9901" s="54"/>
      <c r="M9901" s="54"/>
    </row>
    <row r="9902" spans="3:13" s="343" customFormat="1" x14ac:dyDescent="0.3">
      <c r="C9902" s="32"/>
      <c r="J9902" s="54"/>
      <c r="K9902" s="54"/>
      <c r="L9902" s="54"/>
      <c r="M9902" s="54"/>
    </row>
    <row r="9903" spans="3:13" s="343" customFormat="1" x14ac:dyDescent="0.3">
      <c r="C9903" s="32"/>
      <c r="J9903" s="54"/>
      <c r="K9903" s="54"/>
      <c r="L9903" s="54"/>
      <c r="M9903" s="54"/>
    </row>
    <row r="9904" spans="3:13" s="343" customFormat="1" x14ac:dyDescent="0.3">
      <c r="C9904" s="32"/>
      <c r="J9904" s="54"/>
      <c r="K9904" s="54"/>
      <c r="L9904" s="54"/>
      <c r="M9904" s="54"/>
    </row>
    <row r="9905" spans="3:13" s="343" customFormat="1" x14ac:dyDescent="0.3">
      <c r="C9905" s="32"/>
      <c r="J9905" s="54"/>
      <c r="K9905" s="54"/>
      <c r="L9905" s="54"/>
      <c r="M9905" s="54"/>
    </row>
    <row r="9906" spans="3:13" s="343" customFormat="1" x14ac:dyDescent="0.3">
      <c r="C9906" s="32"/>
      <c r="J9906" s="54"/>
      <c r="K9906" s="54"/>
      <c r="L9906" s="54"/>
      <c r="M9906" s="54"/>
    </row>
    <row r="9907" spans="3:13" s="343" customFormat="1" x14ac:dyDescent="0.3">
      <c r="C9907" s="32"/>
      <c r="J9907" s="54"/>
      <c r="K9907" s="54"/>
      <c r="L9907" s="54"/>
      <c r="M9907" s="54"/>
    </row>
    <row r="9908" spans="3:13" s="343" customFormat="1" x14ac:dyDescent="0.3">
      <c r="C9908" s="32"/>
      <c r="J9908" s="54"/>
      <c r="K9908" s="54"/>
      <c r="L9908" s="54"/>
      <c r="M9908" s="54"/>
    </row>
    <row r="9909" spans="3:13" s="343" customFormat="1" x14ac:dyDescent="0.3">
      <c r="C9909" s="32"/>
      <c r="J9909" s="54"/>
      <c r="K9909" s="54"/>
      <c r="L9909" s="54"/>
      <c r="M9909" s="54"/>
    </row>
    <row r="9910" spans="3:13" s="343" customFormat="1" x14ac:dyDescent="0.3">
      <c r="C9910" s="32"/>
      <c r="J9910" s="54"/>
      <c r="K9910" s="54"/>
      <c r="L9910" s="54"/>
      <c r="M9910" s="54"/>
    </row>
    <row r="9911" spans="3:13" s="343" customFormat="1" x14ac:dyDescent="0.3">
      <c r="C9911" s="32"/>
      <c r="J9911" s="54"/>
      <c r="K9911" s="54"/>
      <c r="L9911" s="54"/>
      <c r="M9911" s="54"/>
    </row>
    <row r="9912" spans="3:13" s="343" customFormat="1" x14ac:dyDescent="0.3">
      <c r="C9912" s="32"/>
      <c r="J9912" s="54"/>
      <c r="K9912" s="54"/>
      <c r="L9912" s="54"/>
      <c r="M9912" s="54"/>
    </row>
    <row r="9913" spans="3:13" s="343" customFormat="1" x14ac:dyDescent="0.3">
      <c r="C9913" s="32"/>
      <c r="J9913" s="54"/>
      <c r="K9913" s="54"/>
      <c r="L9913" s="54"/>
      <c r="M9913" s="54"/>
    </row>
    <row r="9914" spans="3:13" s="343" customFormat="1" x14ac:dyDescent="0.3">
      <c r="C9914" s="32"/>
      <c r="J9914" s="54"/>
      <c r="K9914" s="54"/>
      <c r="L9914" s="54"/>
      <c r="M9914" s="54"/>
    </row>
    <row r="9915" spans="3:13" s="343" customFormat="1" x14ac:dyDescent="0.3">
      <c r="C9915" s="32"/>
      <c r="J9915" s="54"/>
      <c r="K9915" s="54"/>
      <c r="L9915" s="54"/>
      <c r="M9915" s="54"/>
    </row>
    <row r="9916" spans="3:13" s="343" customFormat="1" x14ac:dyDescent="0.3">
      <c r="C9916" s="32"/>
      <c r="J9916" s="54"/>
      <c r="K9916" s="54"/>
      <c r="L9916" s="54"/>
      <c r="M9916" s="54"/>
    </row>
    <row r="9917" spans="3:13" s="343" customFormat="1" x14ac:dyDescent="0.3">
      <c r="C9917" s="32"/>
      <c r="J9917" s="54"/>
      <c r="K9917" s="54"/>
      <c r="L9917" s="54"/>
      <c r="M9917" s="54"/>
    </row>
    <row r="9918" spans="3:13" s="343" customFormat="1" x14ac:dyDescent="0.3">
      <c r="C9918" s="32"/>
      <c r="J9918" s="54"/>
      <c r="K9918" s="54"/>
      <c r="L9918" s="54"/>
      <c r="M9918" s="54"/>
    </row>
    <row r="9919" spans="3:13" s="343" customFormat="1" x14ac:dyDescent="0.3">
      <c r="C9919" s="32"/>
      <c r="J9919" s="54"/>
      <c r="K9919" s="54"/>
      <c r="L9919" s="54"/>
      <c r="M9919" s="54"/>
    </row>
    <row r="9920" spans="3:13" s="343" customFormat="1" x14ac:dyDescent="0.3">
      <c r="C9920" s="32"/>
      <c r="J9920" s="54"/>
      <c r="K9920" s="54"/>
      <c r="L9920" s="54"/>
      <c r="M9920" s="54"/>
    </row>
    <row r="9921" spans="3:13" s="343" customFormat="1" x14ac:dyDescent="0.3">
      <c r="C9921" s="32"/>
      <c r="J9921" s="54"/>
      <c r="K9921" s="54"/>
      <c r="L9921" s="54"/>
      <c r="M9921" s="54"/>
    </row>
    <row r="9922" spans="3:13" s="343" customFormat="1" x14ac:dyDescent="0.3">
      <c r="C9922" s="32"/>
      <c r="J9922" s="54"/>
      <c r="K9922" s="54"/>
      <c r="L9922" s="54"/>
      <c r="M9922" s="54"/>
    </row>
    <row r="9923" spans="3:13" s="343" customFormat="1" x14ac:dyDescent="0.3">
      <c r="C9923" s="32"/>
      <c r="J9923" s="54"/>
      <c r="K9923" s="54"/>
      <c r="L9923" s="54"/>
      <c r="M9923" s="54"/>
    </row>
    <row r="9924" spans="3:13" s="343" customFormat="1" x14ac:dyDescent="0.3">
      <c r="C9924" s="32"/>
      <c r="J9924" s="54"/>
      <c r="K9924" s="54"/>
      <c r="L9924" s="54"/>
      <c r="M9924" s="54"/>
    </row>
    <row r="9925" spans="3:13" s="343" customFormat="1" x14ac:dyDescent="0.3">
      <c r="C9925" s="32"/>
      <c r="J9925" s="54"/>
      <c r="K9925" s="54"/>
      <c r="L9925" s="54"/>
      <c r="M9925" s="54"/>
    </row>
    <row r="9926" spans="3:13" s="343" customFormat="1" x14ac:dyDescent="0.3">
      <c r="C9926" s="32"/>
      <c r="J9926" s="54"/>
      <c r="K9926" s="54"/>
      <c r="L9926" s="54"/>
      <c r="M9926" s="54"/>
    </row>
    <row r="9927" spans="3:13" s="343" customFormat="1" x14ac:dyDescent="0.3">
      <c r="C9927" s="32"/>
      <c r="J9927" s="54"/>
      <c r="K9927" s="54"/>
      <c r="L9927" s="54"/>
      <c r="M9927" s="54"/>
    </row>
    <row r="9928" spans="3:13" s="343" customFormat="1" x14ac:dyDescent="0.3">
      <c r="C9928" s="32"/>
      <c r="J9928" s="54"/>
      <c r="K9928" s="54"/>
      <c r="L9928" s="54"/>
      <c r="M9928" s="54"/>
    </row>
    <row r="9929" spans="3:13" s="343" customFormat="1" x14ac:dyDescent="0.3">
      <c r="C9929" s="32"/>
      <c r="J9929" s="54"/>
      <c r="K9929" s="54"/>
      <c r="L9929" s="54"/>
      <c r="M9929" s="54"/>
    </row>
    <row r="9930" spans="3:13" s="343" customFormat="1" x14ac:dyDescent="0.3">
      <c r="C9930" s="32"/>
      <c r="J9930" s="54"/>
      <c r="K9930" s="54"/>
      <c r="L9930" s="54"/>
      <c r="M9930" s="54"/>
    </row>
    <row r="9931" spans="3:13" s="343" customFormat="1" x14ac:dyDescent="0.3">
      <c r="C9931" s="32"/>
      <c r="J9931" s="54"/>
      <c r="K9931" s="54"/>
      <c r="L9931" s="54"/>
      <c r="M9931" s="54"/>
    </row>
    <row r="9932" spans="3:13" s="343" customFormat="1" x14ac:dyDescent="0.3">
      <c r="C9932" s="32"/>
      <c r="J9932" s="54"/>
      <c r="K9932" s="54"/>
      <c r="L9932" s="54"/>
      <c r="M9932" s="54"/>
    </row>
    <row r="9933" spans="3:13" s="343" customFormat="1" x14ac:dyDescent="0.3">
      <c r="C9933" s="32"/>
      <c r="J9933" s="54"/>
      <c r="K9933" s="54"/>
      <c r="L9933" s="54"/>
      <c r="M9933" s="54"/>
    </row>
    <row r="9934" spans="3:13" s="343" customFormat="1" x14ac:dyDescent="0.3">
      <c r="C9934" s="32"/>
      <c r="J9934" s="54"/>
      <c r="K9934" s="54"/>
      <c r="L9934" s="54"/>
      <c r="M9934" s="54"/>
    </row>
    <row r="9935" spans="3:13" s="343" customFormat="1" x14ac:dyDescent="0.3">
      <c r="C9935" s="32"/>
      <c r="J9935" s="54"/>
      <c r="K9935" s="54"/>
      <c r="L9935" s="54"/>
      <c r="M9935" s="54"/>
    </row>
    <row r="9936" spans="3:13" s="343" customFormat="1" x14ac:dyDescent="0.3">
      <c r="C9936" s="32"/>
      <c r="J9936" s="54"/>
      <c r="K9936" s="54"/>
      <c r="L9936" s="54"/>
      <c r="M9936" s="54"/>
    </row>
    <row r="9937" spans="3:13" s="343" customFormat="1" x14ac:dyDescent="0.3">
      <c r="C9937" s="32"/>
      <c r="J9937" s="54"/>
      <c r="K9937" s="54"/>
      <c r="L9937" s="54"/>
      <c r="M9937" s="54"/>
    </row>
    <row r="9938" spans="3:13" s="343" customFormat="1" x14ac:dyDescent="0.3">
      <c r="C9938" s="32"/>
      <c r="J9938" s="54"/>
      <c r="K9938" s="54"/>
      <c r="L9938" s="54"/>
      <c r="M9938" s="54"/>
    </row>
    <row r="9939" spans="3:13" s="343" customFormat="1" x14ac:dyDescent="0.3">
      <c r="C9939" s="32"/>
      <c r="J9939" s="54"/>
      <c r="K9939" s="54"/>
      <c r="L9939" s="54"/>
      <c r="M9939" s="54"/>
    </row>
    <row r="9940" spans="3:13" s="343" customFormat="1" x14ac:dyDescent="0.3">
      <c r="C9940" s="32"/>
      <c r="J9940" s="54"/>
      <c r="K9940" s="54"/>
      <c r="L9940" s="54"/>
      <c r="M9940" s="54"/>
    </row>
    <row r="9941" spans="3:13" s="343" customFormat="1" x14ac:dyDescent="0.3">
      <c r="C9941" s="32"/>
      <c r="J9941" s="54"/>
      <c r="K9941" s="54"/>
      <c r="L9941" s="54"/>
      <c r="M9941" s="54"/>
    </row>
    <row r="9942" spans="3:13" s="343" customFormat="1" x14ac:dyDescent="0.3">
      <c r="C9942" s="32"/>
      <c r="J9942" s="54"/>
      <c r="K9942" s="54"/>
      <c r="L9942" s="54"/>
      <c r="M9942" s="54"/>
    </row>
    <row r="9943" spans="3:13" s="343" customFormat="1" x14ac:dyDescent="0.3">
      <c r="C9943" s="32"/>
      <c r="J9943" s="54"/>
      <c r="K9943" s="54"/>
      <c r="L9943" s="54"/>
      <c r="M9943" s="54"/>
    </row>
    <row r="9944" spans="3:13" s="343" customFormat="1" x14ac:dyDescent="0.3">
      <c r="C9944" s="32"/>
      <c r="J9944" s="54"/>
      <c r="K9944" s="54"/>
      <c r="L9944" s="54"/>
      <c r="M9944" s="54"/>
    </row>
    <row r="9945" spans="3:13" s="343" customFormat="1" x14ac:dyDescent="0.3">
      <c r="C9945" s="32"/>
      <c r="J9945" s="54"/>
      <c r="K9945" s="54"/>
      <c r="L9945" s="54"/>
      <c r="M9945" s="54"/>
    </row>
    <row r="9946" spans="3:13" s="343" customFormat="1" x14ac:dyDescent="0.3">
      <c r="C9946" s="32"/>
      <c r="J9946" s="54"/>
      <c r="K9946" s="54"/>
      <c r="L9946" s="54"/>
      <c r="M9946" s="54"/>
    </row>
    <row r="9947" spans="3:13" s="343" customFormat="1" x14ac:dyDescent="0.3">
      <c r="C9947" s="32"/>
      <c r="J9947" s="54"/>
      <c r="K9947" s="54"/>
      <c r="L9947" s="54"/>
      <c r="M9947" s="54"/>
    </row>
    <row r="9948" spans="3:13" s="343" customFormat="1" x14ac:dyDescent="0.3">
      <c r="C9948" s="32"/>
      <c r="J9948" s="54"/>
      <c r="K9948" s="54"/>
      <c r="L9948" s="54"/>
      <c r="M9948" s="54"/>
    </row>
    <row r="9949" spans="3:13" s="343" customFormat="1" x14ac:dyDescent="0.3">
      <c r="C9949" s="32"/>
      <c r="J9949" s="54"/>
      <c r="K9949" s="54"/>
      <c r="L9949" s="54"/>
      <c r="M9949" s="54"/>
    </row>
    <row r="9950" spans="3:13" s="343" customFormat="1" x14ac:dyDescent="0.3">
      <c r="C9950" s="32"/>
      <c r="J9950" s="54"/>
      <c r="K9950" s="54"/>
      <c r="L9950" s="54"/>
      <c r="M9950" s="54"/>
    </row>
    <row r="9951" spans="3:13" s="343" customFormat="1" x14ac:dyDescent="0.3">
      <c r="C9951" s="32"/>
      <c r="J9951" s="54"/>
      <c r="K9951" s="54"/>
      <c r="L9951" s="54"/>
      <c r="M9951" s="54"/>
    </row>
    <row r="9952" spans="3:13" s="343" customFormat="1" x14ac:dyDescent="0.3">
      <c r="C9952" s="32"/>
      <c r="J9952" s="54"/>
      <c r="K9952" s="54"/>
      <c r="L9952" s="54"/>
      <c r="M9952" s="54"/>
    </row>
    <row r="9953" spans="3:13" s="343" customFormat="1" x14ac:dyDescent="0.3">
      <c r="C9953" s="32"/>
      <c r="J9953" s="54"/>
      <c r="K9953" s="54"/>
      <c r="L9953" s="54"/>
      <c r="M9953" s="54"/>
    </row>
    <row r="9954" spans="3:13" s="343" customFormat="1" x14ac:dyDescent="0.3">
      <c r="C9954" s="32"/>
      <c r="J9954" s="54"/>
      <c r="K9954" s="54"/>
      <c r="L9954" s="54"/>
      <c r="M9954" s="54"/>
    </row>
    <row r="9955" spans="3:13" s="343" customFormat="1" x14ac:dyDescent="0.3">
      <c r="C9955" s="32"/>
      <c r="J9955" s="54"/>
      <c r="K9955" s="54"/>
      <c r="L9955" s="54"/>
      <c r="M9955" s="54"/>
    </row>
    <row r="9956" spans="3:13" s="343" customFormat="1" x14ac:dyDescent="0.3">
      <c r="C9956" s="32"/>
      <c r="J9956" s="54"/>
      <c r="K9956" s="54"/>
      <c r="L9956" s="54"/>
      <c r="M9956" s="54"/>
    </row>
    <row r="9957" spans="3:13" s="343" customFormat="1" x14ac:dyDescent="0.3">
      <c r="C9957" s="32"/>
      <c r="J9957" s="54"/>
      <c r="K9957" s="54"/>
      <c r="L9957" s="54"/>
      <c r="M9957" s="54"/>
    </row>
    <row r="9958" spans="3:13" s="343" customFormat="1" x14ac:dyDescent="0.3">
      <c r="C9958" s="32"/>
      <c r="J9958" s="54"/>
      <c r="K9958" s="54"/>
      <c r="L9958" s="54"/>
      <c r="M9958" s="54"/>
    </row>
    <row r="9959" spans="3:13" s="343" customFormat="1" x14ac:dyDescent="0.3">
      <c r="C9959" s="32"/>
      <c r="J9959" s="54"/>
      <c r="K9959" s="54"/>
      <c r="L9959" s="54"/>
      <c r="M9959" s="54"/>
    </row>
    <row r="9960" spans="3:13" s="343" customFormat="1" x14ac:dyDescent="0.3">
      <c r="C9960" s="32"/>
      <c r="J9960" s="54"/>
      <c r="K9960" s="54"/>
      <c r="L9960" s="54"/>
      <c r="M9960" s="54"/>
    </row>
    <row r="9961" spans="3:13" s="343" customFormat="1" x14ac:dyDescent="0.3">
      <c r="C9961" s="32"/>
      <c r="J9961" s="54"/>
      <c r="K9961" s="54"/>
      <c r="L9961" s="54"/>
      <c r="M9961" s="54"/>
    </row>
    <row r="9962" spans="3:13" s="343" customFormat="1" x14ac:dyDescent="0.3">
      <c r="C9962" s="32"/>
      <c r="J9962" s="54"/>
      <c r="K9962" s="54"/>
      <c r="L9962" s="54"/>
      <c r="M9962" s="54"/>
    </row>
    <row r="9963" spans="3:13" s="343" customFormat="1" x14ac:dyDescent="0.3">
      <c r="C9963" s="32"/>
      <c r="J9963" s="54"/>
      <c r="K9963" s="54"/>
      <c r="L9963" s="54"/>
      <c r="M9963" s="54"/>
    </row>
    <row r="9964" spans="3:13" s="343" customFormat="1" x14ac:dyDescent="0.3">
      <c r="C9964" s="32"/>
      <c r="J9964" s="54"/>
      <c r="K9964" s="54"/>
      <c r="L9964" s="54"/>
      <c r="M9964" s="54"/>
    </row>
    <row r="9965" spans="3:13" s="343" customFormat="1" x14ac:dyDescent="0.3">
      <c r="C9965" s="32"/>
      <c r="J9965" s="54"/>
      <c r="K9965" s="54"/>
      <c r="L9965" s="54"/>
      <c r="M9965" s="54"/>
    </row>
    <row r="9966" spans="3:13" s="343" customFormat="1" x14ac:dyDescent="0.3">
      <c r="C9966" s="32"/>
      <c r="J9966" s="54"/>
      <c r="K9966" s="54"/>
      <c r="L9966" s="54"/>
      <c r="M9966" s="54"/>
    </row>
    <row r="9967" spans="3:13" s="343" customFormat="1" x14ac:dyDescent="0.3">
      <c r="C9967" s="32"/>
      <c r="J9967" s="54"/>
      <c r="K9967" s="54"/>
      <c r="L9967" s="54"/>
      <c r="M9967" s="54"/>
    </row>
    <row r="9968" spans="3:13" s="343" customFormat="1" x14ac:dyDescent="0.3">
      <c r="C9968" s="32"/>
      <c r="J9968" s="54"/>
      <c r="K9968" s="54"/>
      <c r="L9968" s="54"/>
      <c r="M9968" s="54"/>
    </row>
    <row r="9969" spans="3:13" s="343" customFormat="1" x14ac:dyDescent="0.3">
      <c r="C9969" s="32"/>
      <c r="J9969" s="54"/>
      <c r="K9969" s="54"/>
      <c r="L9969" s="54"/>
      <c r="M9969" s="54"/>
    </row>
    <row r="9970" spans="3:13" s="343" customFormat="1" x14ac:dyDescent="0.3">
      <c r="C9970" s="32"/>
      <c r="J9970" s="54"/>
      <c r="K9970" s="54"/>
      <c r="L9970" s="54"/>
      <c r="M9970" s="54"/>
    </row>
    <row r="9971" spans="3:13" s="343" customFormat="1" x14ac:dyDescent="0.3">
      <c r="C9971" s="32"/>
      <c r="J9971" s="54"/>
      <c r="K9971" s="54"/>
      <c r="L9971" s="54"/>
      <c r="M9971" s="54"/>
    </row>
    <row r="9972" spans="3:13" s="343" customFormat="1" x14ac:dyDescent="0.3">
      <c r="C9972" s="32"/>
      <c r="J9972" s="54"/>
      <c r="K9972" s="54"/>
      <c r="L9972" s="54"/>
      <c r="M9972" s="54"/>
    </row>
    <row r="9973" spans="3:13" s="343" customFormat="1" x14ac:dyDescent="0.3">
      <c r="C9973" s="32"/>
      <c r="J9973" s="54"/>
      <c r="K9973" s="54"/>
      <c r="L9973" s="54"/>
      <c r="M9973" s="54"/>
    </row>
    <row r="9974" spans="3:13" s="343" customFormat="1" x14ac:dyDescent="0.3">
      <c r="C9974" s="32"/>
      <c r="J9974" s="54"/>
      <c r="K9974" s="54"/>
      <c r="L9974" s="54"/>
      <c r="M9974" s="54"/>
    </row>
    <row r="9975" spans="3:13" s="343" customFormat="1" x14ac:dyDescent="0.3">
      <c r="C9975" s="32"/>
      <c r="J9975" s="54"/>
      <c r="K9975" s="54"/>
      <c r="L9975" s="54"/>
      <c r="M9975" s="54"/>
    </row>
    <row r="9976" spans="3:13" s="343" customFormat="1" x14ac:dyDescent="0.3">
      <c r="C9976" s="32"/>
      <c r="J9976" s="54"/>
      <c r="K9976" s="54"/>
      <c r="L9976" s="54"/>
      <c r="M9976" s="54"/>
    </row>
    <row r="9977" spans="3:13" s="343" customFormat="1" x14ac:dyDescent="0.3">
      <c r="C9977" s="32"/>
      <c r="J9977" s="54"/>
      <c r="K9977" s="54"/>
      <c r="L9977" s="54"/>
      <c r="M9977" s="54"/>
    </row>
    <row r="9978" spans="3:13" s="343" customFormat="1" x14ac:dyDescent="0.3">
      <c r="C9978" s="32"/>
      <c r="J9978" s="54"/>
      <c r="K9978" s="54"/>
      <c r="L9978" s="54"/>
      <c r="M9978" s="54"/>
    </row>
    <row r="9979" spans="3:13" s="343" customFormat="1" x14ac:dyDescent="0.3">
      <c r="C9979" s="32"/>
      <c r="J9979" s="54"/>
      <c r="K9979" s="54"/>
      <c r="L9979" s="54"/>
      <c r="M9979" s="54"/>
    </row>
    <row r="9980" spans="3:13" s="343" customFormat="1" x14ac:dyDescent="0.3">
      <c r="C9980" s="32"/>
      <c r="J9980" s="54"/>
      <c r="K9980" s="54"/>
      <c r="L9980" s="54"/>
      <c r="M9980" s="54"/>
    </row>
    <row r="9981" spans="3:13" s="343" customFormat="1" x14ac:dyDescent="0.3">
      <c r="C9981" s="32"/>
      <c r="J9981" s="54"/>
      <c r="K9981" s="54"/>
      <c r="L9981" s="54"/>
      <c r="M9981" s="54"/>
    </row>
    <row r="9982" spans="3:13" s="343" customFormat="1" x14ac:dyDescent="0.3">
      <c r="C9982" s="32"/>
      <c r="J9982" s="54"/>
      <c r="K9982" s="54"/>
      <c r="L9982" s="54"/>
      <c r="M9982" s="54"/>
    </row>
    <row r="9983" spans="3:13" s="343" customFormat="1" x14ac:dyDescent="0.3">
      <c r="C9983" s="32"/>
      <c r="J9983" s="54"/>
      <c r="K9983" s="54"/>
      <c r="L9983" s="54"/>
      <c r="M9983" s="54"/>
    </row>
    <row r="9984" spans="3:13" s="343" customFormat="1" x14ac:dyDescent="0.3">
      <c r="C9984" s="32"/>
      <c r="J9984" s="54"/>
      <c r="K9984" s="54"/>
      <c r="L9984" s="54"/>
      <c r="M9984" s="54"/>
    </row>
    <row r="9985" spans="3:13" s="343" customFormat="1" x14ac:dyDescent="0.3">
      <c r="C9985" s="32"/>
      <c r="J9985" s="54"/>
      <c r="K9985" s="54"/>
      <c r="L9985" s="54"/>
      <c r="M9985" s="54"/>
    </row>
    <row r="9986" spans="3:13" s="343" customFormat="1" x14ac:dyDescent="0.3">
      <c r="C9986" s="32"/>
      <c r="J9986" s="54"/>
      <c r="K9986" s="54"/>
      <c r="L9986" s="54"/>
      <c r="M9986" s="54"/>
    </row>
    <row r="9987" spans="3:13" s="343" customFormat="1" x14ac:dyDescent="0.3">
      <c r="C9987" s="32"/>
      <c r="J9987" s="54"/>
      <c r="K9987" s="54"/>
      <c r="L9987" s="54"/>
      <c r="M9987" s="54"/>
    </row>
    <row r="9988" spans="3:13" s="343" customFormat="1" x14ac:dyDescent="0.3">
      <c r="C9988" s="32"/>
      <c r="J9988" s="54"/>
      <c r="K9988" s="54"/>
      <c r="L9988" s="54"/>
      <c r="M9988" s="54"/>
    </row>
    <row r="9989" spans="3:13" s="343" customFormat="1" x14ac:dyDescent="0.3">
      <c r="C9989" s="32"/>
      <c r="J9989" s="54"/>
      <c r="K9989" s="54"/>
      <c r="L9989" s="54"/>
      <c r="M9989" s="54"/>
    </row>
    <row r="9990" spans="3:13" s="343" customFormat="1" x14ac:dyDescent="0.3">
      <c r="C9990" s="32"/>
      <c r="J9990" s="54"/>
      <c r="K9990" s="54"/>
      <c r="L9990" s="54"/>
      <c r="M9990" s="54"/>
    </row>
    <row r="9991" spans="3:13" s="343" customFormat="1" x14ac:dyDescent="0.3">
      <c r="C9991" s="32"/>
      <c r="J9991" s="54"/>
      <c r="K9991" s="54"/>
      <c r="L9991" s="54"/>
      <c r="M9991" s="54"/>
    </row>
    <row r="9992" spans="3:13" s="343" customFormat="1" x14ac:dyDescent="0.3">
      <c r="C9992" s="32"/>
      <c r="J9992" s="54"/>
      <c r="K9992" s="54"/>
      <c r="L9992" s="54"/>
      <c r="M9992" s="54"/>
    </row>
    <row r="9993" spans="3:13" s="343" customFormat="1" x14ac:dyDescent="0.3">
      <c r="C9993" s="32"/>
      <c r="J9993" s="54"/>
      <c r="K9993" s="54"/>
      <c r="L9993" s="54"/>
      <c r="M9993" s="54"/>
    </row>
    <row r="9994" spans="3:13" s="343" customFormat="1" x14ac:dyDescent="0.3">
      <c r="C9994" s="32"/>
      <c r="J9994" s="54"/>
      <c r="K9994" s="54"/>
      <c r="L9994" s="54"/>
      <c r="M9994" s="54"/>
    </row>
    <row r="9995" spans="3:13" s="343" customFormat="1" x14ac:dyDescent="0.3">
      <c r="C9995" s="32"/>
      <c r="J9995" s="54"/>
      <c r="K9995" s="54"/>
      <c r="L9995" s="54"/>
      <c r="M9995" s="54"/>
    </row>
    <row r="9996" spans="3:13" s="343" customFormat="1" x14ac:dyDescent="0.3">
      <c r="C9996" s="32"/>
      <c r="J9996" s="54"/>
      <c r="K9996" s="54"/>
      <c r="L9996" s="54"/>
      <c r="M9996" s="54"/>
    </row>
    <row r="9997" spans="3:13" s="343" customFormat="1" x14ac:dyDescent="0.3">
      <c r="C9997" s="32"/>
      <c r="J9997" s="54"/>
      <c r="K9997" s="54"/>
      <c r="L9997" s="54"/>
      <c r="M9997" s="54"/>
    </row>
    <row r="9998" spans="3:13" s="343" customFormat="1" x14ac:dyDescent="0.3">
      <c r="C9998" s="32"/>
      <c r="J9998" s="54"/>
      <c r="K9998" s="54"/>
      <c r="L9998" s="54"/>
      <c r="M9998" s="54"/>
    </row>
    <row r="9999" spans="3:13" s="343" customFormat="1" x14ac:dyDescent="0.3">
      <c r="C9999" s="32"/>
      <c r="J9999" s="54"/>
      <c r="K9999" s="54"/>
      <c r="L9999" s="54"/>
      <c r="M9999" s="54"/>
    </row>
    <row r="10000" spans="3:13" s="343" customFormat="1" x14ac:dyDescent="0.3">
      <c r="C10000" s="32"/>
      <c r="J10000" s="54"/>
      <c r="K10000" s="54"/>
      <c r="L10000" s="54"/>
      <c r="M10000" s="54"/>
    </row>
    <row r="10001" spans="3:13" s="343" customFormat="1" x14ac:dyDescent="0.3">
      <c r="C10001" s="32"/>
      <c r="J10001" s="54"/>
      <c r="K10001" s="54"/>
      <c r="L10001" s="54"/>
      <c r="M10001" s="54"/>
    </row>
    <row r="10002" spans="3:13" s="343" customFormat="1" x14ac:dyDescent="0.3">
      <c r="C10002" s="32"/>
      <c r="J10002" s="54"/>
      <c r="K10002" s="54"/>
      <c r="L10002" s="54"/>
      <c r="M10002" s="54"/>
    </row>
    <row r="10003" spans="3:13" s="343" customFormat="1" x14ac:dyDescent="0.3">
      <c r="C10003" s="32"/>
      <c r="J10003" s="54"/>
      <c r="K10003" s="54"/>
      <c r="L10003" s="54"/>
      <c r="M10003" s="54"/>
    </row>
    <row r="10004" spans="3:13" s="343" customFormat="1" x14ac:dyDescent="0.3">
      <c r="C10004" s="32"/>
      <c r="J10004" s="54"/>
      <c r="K10004" s="54"/>
      <c r="L10004" s="54"/>
      <c r="M10004" s="54"/>
    </row>
    <row r="10005" spans="3:13" s="343" customFormat="1" x14ac:dyDescent="0.3">
      <c r="C10005" s="32"/>
      <c r="J10005" s="54"/>
      <c r="K10005" s="54"/>
      <c r="L10005" s="54"/>
      <c r="M10005" s="54"/>
    </row>
    <row r="10006" spans="3:13" s="343" customFormat="1" x14ac:dyDescent="0.3">
      <c r="C10006" s="32"/>
      <c r="J10006" s="54"/>
      <c r="K10006" s="54"/>
      <c r="L10006" s="54"/>
      <c r="M10006" s="54"/>
    </row>
    <row r="10007" spans="3:13" s="343" customFormat="1" x14ac:dyDescent="0.3">
      <c r="C10007" s="32"/>
      <c r="J10007" s="54"/>
      <c r="K10007" s="54"/>
      <c r="L10007" s="54"/>
      <c r="M10007" s="54"/>
    </row>
    <row r="10008" spans="3:13" s="343" customFormat="1" x14ac:dyDescent="0.3">
      <c r="C10008" s="32"/>
      <c r="J10008" s="54"/>
      <c r="K10008" s="54"/>
      <c r="L10008" s="54"/>
      <c r="M10008" s="54"/>
    </row>
    <row r="10009" spans="3:13" s="343" customFormat="1" x14ac:dyDescent="0.3">
      <c r="C10009" s="32"/>
      <c r="J10009" s="54"/>
      <c r="K10009" s="54"/>
      <c r="L10009" s="54"/>
      <c r="M10009" s="54"/>
    </row>
    <row r="10010" spans="3:13" s="343" customFormat="1" x14ac:dyDescent="0.3">
      <c r="C10010" s="32"/>
      <c r="J10010" s="54"/>
      <c r="K10010" s="54"/>
      <c r="L10010" s="54"/>
      <c r="M10010" s="54"/>
    </row>
    <row r="10011" spans="3:13" s="343" customFormat="1" x14ac:dyDescent="0.3">
      <c r="C10011" s="32"/>
      <c r="J10011" s="54"/>
      <c r="K10011" s="54"/>
      <c r="L10011" s="54"/>
      <c r="M10011" s="54"/>
    </row>
    <row r="10012" spans="3:13" s="343" customFormat="1" x14ac:dyDescent="0.3">
      <c r="C10012" s="32"/>
      <c r="J10012" s="54"/>
      <c r="K10012" s="54"/>
      <c r="L10012" s="54"/>
      <c r="M10012" s="54"/>
    </row>
    <row r="10013" spans="3:13" s="343" customFormat="1" x14ac:dyDescent="0.3">
      <c r="C10013" s="32"/>
      <c r="J10013" s="54"/>
      <c r="K10013" s="54"/>
      <c r="L10013" s="54"/>
      <c r="M10013" s="54"/>
    </row>
    <row r="10014" spans="3:13" s="343" customFormat="1" x14ac:dyDescent="0.3">
      <c r="C10014" s="32"/>
      <c r="J10014" s="54"/>
      <c r="K10014" s="54"/>
      <c r="L10014" s="54"/>
      <c r="M10014" s="54"/>
    </row>
    <row r="10015" spans="3:13" s="343" customFormat="1" x14ac:dyDescent="0.3">
      <c r="C10015" s="32"/>
      <c r="J10015" s="54"/>
      <c r="K10015" s="54"/>
      <c r="L10015" s="54"/>
      <c r="M10015" s="54"/>
    </row>
    <row r="10016" spans="3:13" s="343" customFormat="1" x14ac:dyDescent="0.3">
      <c r="C10016" s="32"/>
      <c r="J10016" s="54"/>
      <c r="K10016" s="54"/>
      <c r="L10016" s="54"/>
      <c r="M10016" s="54"/>
    </row>
    <row r="10017" spans="3:13" s="343" customFormat="1" x14ac:dyDescent="0.3">
      <c r="C10017" s="32"/>
      <c r="J10017" s="54"/>
      <c r="K10017" s="54"/>
      <c r="L10017" s="54"/>
      <c r="M10017" s="54"/>
    </row>
    <row r="10018" spans="3:13" s="343" customFormat="1" x14ac:dyDescent="0.3">
      <c r="C10018" s="32"/>
      <c r="J10018" s="54"/>
      <c r="K10018" s="54"/>
      <c r="L10018" s="54"/>
      <c r="M10018" s="54"/>
    </row>
    <row r="10019" spans="3:13" s="343" customFormat="1" x14ac:dyDescent="0.3">
      <c r="C10019" s="32"/>
      <c r="J10019" s="54"/>
      <c r="K10019" s="54"/>
      <c r="L10019" s="54"/>
      <c r="M10019" s="54"/>
    </row>
    <row r="10020" spans="3:13" s="343" customFormat="1" x14ac:dyDescent="0.3">
      <c r="C10020" s="32"/>
      <c r="J10020" s="54"/>
      <c r="K10020" s="54"/>
      <c r="L10020" s="54"/>
      <c r="M10020" s="54"/>
    </row>
    <row r="10021" spans="3:13" s="343" customFormat="1" x14ac:dyDescent="0.3">
      <c r="C10021" s="32"/>
      <c r="J10021" s="54"/>
      <c r="K10021" s="54"/>
      <c r="L10021" s="54"/>
      <c r="M10021" s="54"/>
    </row>
    <row r="10022" spans="3:13" s="343" customFormat="1" x14ac:dyDescent="0.3">
      <c r="C10022" s="32"/>
      <c r="J10022" s="54"/>
      <c r="K10022" s="54"/>
      <c r="L10022" s="54"/>
      <c r="M10022" s="54"/>
    </row>
    <row r="10023" spans="3:13" s="343" customFormat="1" x14ac:dyDescent="0.3">
      <c r="C10023" s="32"/>
      <c r="J10023" s="54"/>
      <c r="K10023" s="54"/>
      <c r="L10023" s="54"/>
      <c r="M10023" s="54"/>
    </row>
    <row r="10024" spans="3:13" s="343" customFormat="1" x14ac:dyDescent="0.3">
      <c r="C10024" s="32"/>
      <c r="J10024" s="54"/>
      <c r="K10024" s="54"/>
      <c r="L10024" s="54"/>
      <c r="M10024" s="54"/>
    </row>
    <row r="10025" spans="3:13" s="343" customFormat="1" x14ac:dyDescent="0.3">
      <c r="C10025" s="32"/>
      <c r="J10025" s="54"/>
      <c r="K10025" s="54"/>
      <c r="L10025" s="54"/>
      <c r="M10025" s="54"/>
    </row>
    <row r="10026" spans="3:13" s="343" customFormat="1" x14ac:dyDescent="0.3">
      <c r="C10026" s="32"/>
      <c r="J10026" s="54"/>
      <c r="K10026" s="54"/>
      <c r="L10026" s="54"/>
      <c r="M10026" s="54"/>
    </row>
    <row r="10027" spans="3:13" s="343" customFormat="1" x14ac:dyDescent="0.3">
      <c r="C10027" s="32"/>
      <c r="J10027" s="54"/>
      <c r="K10027" s="54"/>
      <c r="L10027" s="54"/>
      <c r="M10027" s="54"/>
    </row>
    <row r="10028" spans="3:13" s="343" customFormat="1" x14ac:dyDescent="0.3">
      <c r="C10028" s="32"/>
      <c r="J10028" s="54"/>
      <c r="K10028" s="54"/>
      <c r="L10028" s="54"/>
      <c r="M10028" s="54"/>
    </row>
    <row r="10029" spans="3:13" s="343" customFormat="1" x14ac:dyDescent="0.3">
      <c r="C10029" s="32"/>
      <c r="J10029" s="54"/>
      <c r="K10029" s="54"/>
      <c r="L10029" s="54"/>
      <c r="M10029" s="54"/>
    </row>
    <row r="10030" spans="3:13" s="343" customFormat="1" x14ac:dyDescent="0.3">
      <c r="C10030" s="32"/>
      <c r="J10030" s="54"/>
      <c r="K10030" s="54"/>
      <c r="L10030" s="54"/>
      <c r="M10030" s="54"/>
    </row>
    <row r="10031" spans="3:13" s="343" customFormat="1" x14ac:dyDescent="0.3">
      <c r="C10031" s="32"/>
      <c r="J10031" s="54"/>
      <c r="K10031" s="54"/>
      <c r="L10031" s="54"/>
      <c r="M10031" s="54"/>
    </row>
    <row r="10032" spans="3:13" s="343" customFormat="1" x14ac:dyDescent="0.3">
      <c r="C10032" s="32"/>
      <c r="J10032" s="54"/>
      <c r="K10032" s="54"/>
      <c r="L10032" s="54"/>
      <c r="M10032" s="54"/>
    </row>
    <row r="10033" spans="3:13" s="343" customFormat="1" x14ac:dyDescent="0.3">
      <c r="C10033" s="32"/>
      <c r="J10033" s="54"/>
      <c r="K10033" s="54"/>
      <c r="L10033" s="54"/>
      <c r="M10033" s="54"/>
    </row>
    <row r="10034" spans="3:13" s="343" customFormat="1" x14ac:dyDescent="0.3">
      <c r="C10034" s="32"/>
      <c r="J10034" s="54"/>
      <c r="K10034" s="54"/>
      <c r="L10034" s="54"/>
      <c r="M10034" s="54"/>
    </row>
    <row r="10035" spans="3:13" s="343" customFormat="1" x14ac:dyDescent="0.3">
      <c r="C10035" s="32"/>
      <c r="J10035" s="54"/>
      <c r="K10035" s="54"/>
      <c r="L10035" s="54"/>
      <c r="M10035" s="54"/>
    </row>
    <row r="10036" spans="3:13" s="343" customFormat="1" x14ac:dyDescent="0.3">
      <c r="C10036" s="32"/>
      <c r="J10036" s="54"/>
      <c r="K10036" s="54"/>
      <c r="L10036" s="54"/>
      <c r="M10036" s="54"/>
    </row>
    <row r="10037" spans="3:13" s="343" customFormat="1" x14ac:dyDescent="0.3">
      <c r="C10037" s="32"/>
      <c r="J10037" s="54"/>
      <c r="K10037" s="54"/>
      <c r="L10037" s="54"/>
      <c r="M10037" s="54"/>
    </row>
    <row r="10038" spans="3:13" s="343" customFormat="1" x14ac:dyDescent="0.3">
      <c r="C10038" s="32"/>
      <c r="J10038" s="54"/>
      <c r="K10038" s="54"/>
      <c r="L10038" s="54"/>
      <c r="M10038" s="54"/>
    </row>
    <row r="10039" spans="3:13" s="343" customFormat="1" x14ac:dyDescent="0.3">
      <c r="C10039" s="32"/>
      <c r="J10039" s="54"/>
      <c r="K10039" s="54"/>
      <c r="L10039" s="54"/>
      <c r="M10039" s="54"/>
    </row>
    <row r="10040" spans="3:13" s="343" customFormat="1" x14ac:dyDescent="0.3">
      <c r="C10040" s="32"/>
      <c r="J10040" s="54"/>
      <c r="K10040" s="54"/>
      <c r="L10040" s="54"/>
      <c r="M10040" s="54"/>
    </row>
    <row r="10041" spans="3:13" s="343" customFormat="1" x14ac:dyDescent="0.3">
      <c r="C10041" s="32"/>
      <c r="J10041" s="54"/>
      <c r="K10041" s="54"/>
      <c r="L10041" s="54"/>
      <c r="M10041" s="54"/>
    </row>
    <row r="10042" spans="3:13" s="343" customFormat="1" x14ac:dyDescent="0.3">
      <c r="C10042" s="32"/>
      <c r="J10042" s="54"/>
      <c r="K10042" s="54"/>
      <c r="L10042" s="54"/>
      <c r="M10042" s="54"/>
    </row>
    <row r="10043" spans="3:13" s="343" customFormat="1" x14ac:dyDescent="0.3">
      <c r="C10043" s="32"/>
      <c r="J10043" s="54"/>
      <c r="K10043" s="54"/>
      <c r="L10043" s="54"/>
      <c r="M10043" s="54"/>
    </row>
    <row r="10044" spans="3:13" s="343" customFormat="1" x14ac:dyDescent="0.3">
      <c r="C10044" s="32"/>
      <c r="J10044" s="54"/>
      <c r="K10044" s="54"/>
      <c r="L10044" s="54"/>
      <c r="M10044" s="54"/>
    </row>
    <row r="10045" spans="3:13" s="343" customFormat="1" x14ac:dyDescent="0.3">
      <c r="C10045" s="32"/>
      <c r="J10045" s="54"/>
      <c r="K10045" s="54"/>
      <c r="L10045" s="54"/>
      <c r="M10045" s="54"/>
    </row>
    <row r="10046" spans="3:13" s="343" customFormat="1" x14ac:dyDescent="0.3">
      <c r="C10046" s="32"/>
      <c r="J10046" s="54"/>
      <c r="K10046" s="54"/>
      <c r="L10046" s="54"/>
      <c r="M10046" s="54"/>
    </row>
    <row r="10047" spans="3:13" s="343" customFormat="1" x14ac:dyDescent="0.3">
      <c r="C10047" s="32"/>
      <c r="J10047" s="54"/>
      <c r="K10047" s="54"/>
      <c r="L10047" s="54"/>
      <c r="M10047" s="54"/>
    </row>
    <row r="10048" spans="3:13" s="343" customFormat="1" x14ac:dyDescent="0.3">
      <c r="C10048" s="32"/>
      <c r="J10048" s="54"/>
      <c r="K10048" s="54"/>
      <c r="L10048" s="54"/>
      <c r="M10048" s="54"/>
    </row>
    <row r="10049" spans="3:13" s="343" customFormat="1" x14ac:dyDescent="0.3">
      <c r="C10049" s="32"/>
      <c r="J10049" s="54"/>
      <c r="K10049" s="54"/>
      <c r="L10049" s="54"/>
      <c r="M10049" s="54"/>
    </row>
    <row r="10050" spans="3:13" s="343" customFormat="1" x14ac:dyDescent="0.3">
      <c r="C10050" s="32"/>
      <c r="J10050" s="54"/>
      <c r="K10050" s="54"/>
      <c r="L10050" s="54"/>
      <c r="M10050" s="54"/>
    </row>
    <row r="10051" spans="3:13" s="343" customFormat="1" x14ac:dyDescent="0.3">
      <c r="C10051" s="32"/>
      <c r="J10051" s="54"/>
      <c r="K10051" s="54"/>
      <c r="L10051" s="54"/>
      <c r="M10051" s="54"/>
    </row>
    <row r="10052" spans="3:13" s="343" customFormat="1" x14ac:dyDescent="0.3">
      <c r="C10052" s="32"/>
      <c r="J10052" s="54"/>
      <c r="K10052" s="54"/>
      <c r="L10052" s="54"/>
      <c r="M10052" s="54"/>
    </row>
    <row r="10053" spans="3:13" s="343" customFormat="1" x14ac:dyDescent="0.3">
      <c r="C10053" s="32"/>
      <c r="J10053" s="54"/>
      <c r="K10053" s="54"/>
      <c r="L10053" s="54"/>
      <c r="M10053" s="54"/>
    </row>
    <row r="10054" spans="3:13" s="343" customFormat="1" x14ac:dyDescent="0.3">
      <c r="C10054" s="32"/>
      <c r="J10054" s="54"/>
      <c r="K10054" s="54"/>
      <c r="L10054" s="54"/>
      <c r="M10054" s="54"/>
    </row>
    <row r="10055" spans="3:13" s="343" customFormat="1" x14ac:dyDescent="0.3">
      <c r="C10055" s="32"/>
      <c r="J10055" s="54"/>
      <c r="K10055" s="54"/>
      <c r="L10055" s="54"/>
      <c r="M10055" s="54"/>
    </row>
    <row r="10056" spans="3:13" s="343" customFormat="1" x14ac:dyDescent="0.3">
      <c r="C10056" s="32"/>
      <c r="J10056" s="54"/>
      <c r="K10056" s="54"/>
      <c r="L10056" s="54"/>
      <c r="M10056" s="54"/>
    </row>
    <row r="10057" spans="3:13" s="343" customFormat="1" x14ac:dyDescent="0.3">
      <c r="C10057" s="32"/>
      <c r="J10057" s="54"/>
      <c r="K10057" s="54"/>
      <c r="L10057" s="54"/>
      <c r="M10057" s="54"/>
    </row>
    <row r="10058" spans="3:13" s="343" customFormat="1" x14ac:dyDescent="0.3">
      <c r="C10058" s="32"/>
      <c r="J10058" s="54"/>
      <c r="K10058" s="54"/>
      <c r="L10058" s="54"/>
      <c r="M10058" s="54"/>
    </row>
    <row r="10059" spans="3:13" s="343" customFormat="1" x14ac:dyDescent="0.3">
      <c r="C10059" s="32"/>
      <c r="J10059" s="54"/>
      <c r="K10059" s="54"/>
      <c r="L10059" s="54"/>
      <c r="M10059" s="54"/>
    </row>
    <row r="10060" spans="3:13" s="343" customFormat="1" x14ac:dyDescent="0.3">
      <c r="C10060" s="32"/>
      <c r="J10060" s="54"/>
      <c r="K10060" s="54"/>
      <c r="L10060" s="54"/>
      <c r="M10060" s="54"/>
    </row>
    <row r="10061" spans="3:13" s="343" customFormat="1" x14ac:dyDescent="0.3">
      <c r="C10061" s="32"/>
      <c r="J10061" s="54"/>
      <c r="K10061" s="54"/>
      <c r="L10061" s="54"/>
      <c r="M10061" s="54"/>
    </row>
    <row r="10062" spans="3:13" s="343" customFormat="1" x14ac:dyDescent="0.3">
      <c r="C10062" s="32"/>
      <c r="J10062" s="54"/>
      <c r="K10062" s="54"/>
      <c r="L10062" s="54"/>
      <c r="M10062" s="54"/>
    </row>
    <row r="10063" spans="3:13" s="343" customFormat="1" x14ac:dyDescent="0.3">
      <c r="C10063" s="32"/>
      <c r="J10063" s="54"/>
      <c r="K10063" s="54"/>
      <c r="L10063" s="54"/>
      <c r="M10063" s="54"/>
    </row>
    <row r="10064" spans="3:13" s="343" customFormat="1" x14ac:dyDescent="0.3">
      <c r="C10064" s="32"/>
      <c r="J10064" s="54"/>
      <c r="K10064" s="54"/>
      <c r="L10064" s="54"/>
      <c r="M10064" s="54"/>
    </row>
    <row r="10065" spans="3:13" s="343" customFormat="1" x14ac:dyDescent="0.3">
      <c r="C10065" s="32"/>
      <c r="J10065" s="54"/>
      <c r="K10065" s="54"/>
      <c r="L10065" s="54"/>
      <c r="M10065" s="54"/>
    </row>
    <row r="10066" spans="3:13" s="343" customFormat="1" x14ac:dyDescent="0.3">
      <c r="C10066" s="32"/>
      <c r="J10066" s="54"/>
      <c r="K10066" s="54"/>
      <c r="L10066" s="54"/>
      <c r="M10066" s="54"/>
    </row>
    <row r="10067" spans="3:13" s="343" customFormat="1" x14ac:dyDescent="0.3">
      <c r="C10067" s="32"/>
      <c r="J10067" s="54"/>
      <c r="K10067" s="54"/>
      <c r="L10067" s="54"/>
      <c r="M10067" s="54"/>
    </row>
    <row r="10068" spans="3:13" s="343" customFormat="1" x14ac:dyDescent="0.3">
      <c r="C10068" s="32"/>
      <c r="J10068" s="54"/>
      <c r="K10068" s="54"/>
      <c r="L10068" s="54"/>
      <c r="M10068" s="54"/>
    </row>
    <row r="10069" spans="3:13" s="343" customFormat="1" x14ac:dyDescent="0.3">
      <c r="C10069" s="32"/>
      <c r="J10069" s="54"/>
      <c r="K10069" s="54"/>
      <c r="L10069" s="54"/>
      <c r="M10069" s="54"/>
    </row>
    <row r="10070" spans="3:13" s="343" customFormat="1" x14ac:dyDescent="0.3">
      <c r="C10070" s="32"/>
      <c r="J10070" s="54"/>
      <c r="K10070" s="54"/>
      <c r="L10070" s="54"/>
      <c r="M10070" s="54"/>
    </row>
    <row r="10071" spans="3:13" s="343" customFormat="1" x14ac:dyDescent="0.3">
      <c r="C10071" s="32"/>
      <c r="J10071" s="54"/>
      <c r="K10071" s="54"/>
      <c r="L10071" s="54"/>
      <c r="M10071" s="54"/>
    </row>
    <row r="10072" spans="3:13" s="343" customFormat="1" x14ac:dyDescent="0.3">
      <c r="C10072" s="32"/>
      <c r="J10072" s="54"/>
      <c r="K10072" s="54"/>
      <c r="L10072" s="54"/>
      <c r="M10072" s="54"/>
    </row>
    <row r="10073" spans="3:13" s="343" customFormat="1" x14ac:dyDescent="0.3">
      <c r="C10073" s="32"/>
      <c r="J10073" s="54"/>
      <c r="K10073" s="54"/>
      <c r="L10073" s="54"/>
      <c r="M10073" s="54"/>
    </row>
    <row r="10074" spans="3:13" s="343" customFormat="1" x14ac:dyDescent="0.3">
      <c r="C10074" s="32"/>
      <c r="J10074" s="54"/>
      <c r="K10074" s="54"/>
      <c r="L10074" s="54"/>
      <c r="M10074" s="54"/>
    </row>
    <row r="10075" spans="3:13" s="343" customFormat="1" x14ac:dyDescent="0.3">
      <c r="C10075" s="32"/>
      <c r="J10075" s="54"/>
      <c r="K10075" s="54"/>
      <c r="L10075" s="54"/>
      <c r="M10075" s="54"/>
    </row>
    <row r="10076" spans="3:13" s="343" customFormat="1" x14ac:dyDescent="0.3">
      <c r="C10076" s="32"/>
      <c r="J10076" s="54"/>
      <c r="K10076" s="54"/>
      <c r="L10076" s="54"/>
      <c r="M10076" s="54"/>
    </row>
    <row r="10077" spans="3:13" s="343" customFormat="1" x14ac:dyDescent="0.3">
      <c r="C10077" s="32"/>
      <c r="J10077" s="54"/>
      <c r="K10077" s="54"/>
      <c r="L10077" s="54"/>
      <c r="M10077" s="54"/>
    </row>
    <row r="10078" spans="3:13" s="343" customFormat="1" x14ac:dyDescent="0.3">
      <c r="C10078" s="32"/>
      <c r="J10078" s="54"/>
      <c r="K10078" s="54"/>
      <c r="L10078" s="54"/>
      <c r="M10078" s="54"/>
    </row>
    <row r="10079" spans="3:13" s="343" customFormat="1" x14ac:dyDescent="0.3">
      <c r="C10079" s="32"/>
      <c r="J10079" s="54"/>
      <c r="K10079" s="54"/>
      <c r="L10079" s="54"/>
      <c r="M10079" s="54"/>
    </row>
    <row r="10080" spans="3:13" s="343" customFormat="1" x14ac:dyDescent="0.3">
      <c r="C10080" s="32"/>
      <c r="J10080" s="54"/>
      <c r="K10080" s="54"/>
      <c r="L10080" s="54"/>
      <c r="M10080" s="54"/>
    </row>
    <row r="10081" spans="3:13" s="343" customFormat="1" x14ac:dyDescent="0.3">
      <c r="C10081" s="32"/>
      <c r="J10081" s="54"/>
      <c r="K10081" s="54"/>
      <c r="L10081" s="54"/>
      <c r="M10081" s="54"/>
    </row>
    <row r="10082" spans="3:13" s="343" customFormat="1" x14ac:dyDescent="0.3">
      <c r="C10082" s="32"/>
      <c r="J10082" s="54"/>
      <c r="K10082" s="54"/>
      <c r="L10082" s="54"/>
      <c r="M10082" s="54"/>
    </row>
    <row r="10083" spans="3:13" s="343" customFormat="1" x14ac:dyDescent="0.3">
      <c r="C10083" s="32"/>
      <c r="J10083" s="54"/>
      <c r="K10083" s="54"/>
      <c r="L10083" s="54"/>
      <c r="M10083" s="54"/>
    </row>
    <row r="10084" spans="3:13" s="343" customFormat="1" x14ac:dyDescent="0.3">
      <c r="C10084" s="32"/>
      <c r="J10084" s="54"/>
      <c r="K10084" s="54"/>
      <c r="L10084" s="54"/>
      <c r="M10084" s="54"/>
    </row>
    <row r="10085" spans="3:13" s="343" customFormat="1" x14ac:dyDescent="0.3">
      <c r="C10085" s="32"/>
      <c r="J10085" s="54"/>
      <c r="K10085" s="54"/>
      <c r="L10085" s="54"/>
      <c r="M10085" s="54"/>
    </row>
    <row r="10086" spans="3:13" s="343" customFormat="1" x14ac:dyDescent="0.3">
      <c r="C10086" s="32"/>
      <c r="J10086" s="54"/>
      <c r="K10086" s="54"/>
      <c r="L10086" s="54"/>
      <c r="M10086" s="54"/>
    </row>
    <row r="10087" spans="3:13" s="343" customFormat="1" x14ac:dyDescent="0.3">
      <c r="C10087" s="32"/>
      <c r="J10087" s="54"/>
      <c r="K10087" s="54"/>
      <c r="L10087" s="54"/>
      <c r="M10087" s="54"/>
    </row>
    <row r="10088" spans="3:13" s="343" customFormat="1" x14ac:dyDescent="0.3">
      <c r="C10088" s="32"/>
      <c r="J10088" s="54"/>
      <c r="K10088" s="54"/>
      <c r="L10088" s="54"/>
      <c r="M10088" s="54"/>
    </row>
    <row r="10089" spans="3:13" s="343" customFormat="1" x14ac:dyDescent="0.3">
      <c r="C10089" s="32"/>
      <c r="J10089" s="54"/>
      <c r="K10089" s="54"/>
      <c r="L10089" s="54"/>
      <c r="M10089" s="54"/>
    </row>
    <row r="10090" spans="3:13" s="343" customFormat="1" x14ac:dyDescent="0.3">
      <c r="C10090" s="32"/>
      <c r="J10090" s="54"/>
      <c r="K10090" s="54"/>
      <c r="L10090" s="54"/>
      <c r="M10090" s="54"/>
    </row>
    <row r="10091" spans="3:13" s="343" customFormat="1" x14ac:dyDescent="0.3">
      <c r="C10091" s="32"/>
      <c r="J10091" s="54"/>
      <c r="K10091" s="54"/>
      <c r="L10091" s="54"/>
      <c r="M10091" s="54"/>
    </row>
    <row r="10092" spans="3:13" s="343" customFormat="1" x14ac:dyDescent="0.3">
      <c r="C10092" s="32"/>
      <c r="J10092" s="54"/>
      <c r="K10092" s="54"/>
      <c r="L10092" s="54"/>
      <c r="M10092" s="54"/>
    </row>
    <row r="10093" spans="3:13" s="343" customFormat="1" x14ac:dyDescent="0.3">
      <c r="C10093" s="32"/>
      <c r="J10093" s="54"/>
      <c r="K10093" s="54"/>
      <c r="L10093" s="54"/>
      <c r="M10093" s="54"/>
    </row>
    <row r="10094" spans="3:13" s="343" customFormat="1" x14ac:dyDescent="0.3">
      <c r="C10094" s="32"/>
      <c r="J10094" s="54"/>
      <c r="K10094" s="54"/>
      <c r="L10094" s="54"/>
      <c r="M10094" s="54"/>
    </row>
    <row r="10095" spans="3:13" s="343" customFormat="1" x14ac:dyDescent="0.3">
      <c r="C10095" s="32"/>
      <c r="J10095" s="54"/>
      <c r="K10095" s="54"/>
      <c r="L10095" s="54"/>
      <c r="M10095" s="54"/>
    </row>
    <row r="10096" spans="3:13" s="343" customFormat="1" x14ac:dyDescent="0.3">
      <c r="C10096" s="32"/>
      <c r="J10096" s="54"/>
      <c r="K10096" s="54"/>
      <c r="L10096" s="54"/>
      <c r="M10096" s="54"/>
    </row>
    <row r="10097" spans="3:13" s="343" customFormat="1" x14ac:dyDescent="0.3">
      <c r="C10097" s="32"/>
      <c r="J10097" s="54"/>
      <c r="K10097" s="54"/>
      <c r="L10097" s="54"/>
      <c r="M10097" s="54"/>
    </row>
    <row r="10098" spans="3:13" s="343" customFormat="1" x14ac:dyDescent="0.3">
      <c r="C10098" s="32"/>
      <c r="J10098" s="54"/>
      <c r="K10098" s="54"/>
      <c r="L10098" s="54"/>
      <c r="M10098" s="54"/>
    </row>
    <row r="10099" spans="3:13" s="343" customFormat="1" x14ac:dyDescent="0.3">
      <c r="C10099" s="32"/>
      <c r="J10099" s="54"/>
      <c r="K10099" s="54"/>
      <c r="L10099" s="54"/>
      <c r="M10099" s="54"/>
    </row>
    <row r="10100" spans="3:13" s="343" customFormat="1" x14ac:dyDescent="0.3">
      <c r="C10100" s="32"/>
      <c r="J10100" s="54"/>
      <c r="K10100" s="54"/>
      <c r="L10100" s="54"/>
      <c r="M10100" s="54"/>
    </row>
    <row r="10101" spans="3:13" s="343" customFormat="1" x14ac:dyDescent="0.3">
      <c r="C10101" s="32"/>
      <c r="J10101" s="54"/>
      <c r="K10101" s="54"/>
      <c r="L10101" s="54"/>
      <c r="M10101" s="54"/>
    </row>
    <row r="10102" spans="3:13" s="343" customFormat="1" x14ac:dyDescent="0.3">
      <c r="C10102" s="32"/>
      <c r="J10102" s="54"/>
      <c r="K10102" s="54"/>
      <c r="L10102" s="54"/>
      <c r="M10102" s="54"/>
    </row>
    <row r="10103" spans="3:13" s="343" customFormat="1" x14ac:dyDescent="0.3">
      <c r="C10103" s="32"/>
      <c r="J10103" s="54"/>
      <c r="K10103" s="54"/>
      <c r="L10103" s="54"/>
      <c r="M10103" s="54"/>
    </row>
    <row r="10104" spans="3:13" s="343" customFormat="1" x14ac:dyDescent="0.3">
      <c r="C10104" s="32"/>
      <c r="J10104" s="54"/>
      <c r="K10104" s="54"/>
      <c r="L10104" s="54"/>
      <c r="M10104" s="54"/>
    </row>
    <row r="10105" spans="3:13" s="343" customFormat="1" x14ac:dyDescent="0.3">
      <c r="C10105" s="32"/>
      <c r="J10105" s="54"/>
      <c r="K10105" s="54"/>
      <c r="L10105" s="54"/>
      <c r="M10105" s="54"/>
    </row>
    <row r="10106" spans="3:13" s="343" customFormat="1" x14ac:dyDescent="0.3">
      <c r="C10106" s="32"/>
      <c r="J10106" s="54"/>
      <c r="K10106" s="54"/>
      <c r="L10106" s="54"/>
      <c r="M10106" s="54"/>
    </row>
    <row r="10107" spans="3:13" s="343" customFormat="1" x14ac:dyDescent="0.3">
      <c r="C10107" s="32"/>
      <c r="J10107" s="54"/>
      <c r="K10107" s="54"/>
      <c r="L10107" s="54"/>
      <c r="M10107" s="54"/>
    </row>
    <row r="10108" spans="3:13" s="343" customFormat="1" x14ac:dyDescent="0.3">
      <c r="C10108" s="32"/>
      <c r="J10108" s="54"/>
      <c r="K10108" s="54"/>
      <c r="L10108" s="54"/>
      <c r="M10108" s="54"/>
    </row>
    <row r="10109" spans="3:13" s="343" customFormat="1" x14ac:dyDescent="0.3">
      <c r="C10109" s="32"/>
      <c r="J10109" s="54"/>
      <c r="K10109" s="54"/>
      <c r="L10109" s="54"/>
      <c r="M10109" s="54"/>
    </row>
    <row r="10110" spans="3:13" s="343" customFormat="1" x14ac:dyDescent="0.3">
      <c r="C10110" s="32"/>
      <c r="J10110" s="54"/>
      <c r="K10110" s="54"/>
      <c r="L10110" s="54"/>
      <c r="M10110" s="54"/>
    </row>
    <row r="10111" spans="3:13" s="343" customFormat="1" x14ac:dyDescent="0.3">
      <c r="C10111" s="32"/>
      <c r="J10111" s="54"/>
      <c r="K10111" s="54"/>
      <c r="L10111" s="54"/>
      <c r="M10111" s="54"/>
    </row>
    <row r="10112" spans="3:13" s="343" customFormat="1" x14ac:dyDescent="0.3">
      <c r="C10112" s="32"/>
      <c r="J10112" s="54"/>
      <c r="K10112" s="54"/>
      <c r="L10112" s="54"/>
      <c r="M10112" s="54"/>
    </row>
    <row r="10113" spans="3:13" s="343" customFormat="1" x14ac:dyDescent="0.3">
      <c r="C10113" s="32"/>
      <c r="J10113" s="54"/>
      <c r="K10113" s="54"/>
      <c r="L10113" s="54"/>
      <c r="M10113" s="54"/>
    </row>
    <row r="10114" spans="3:13" s="343" customFormat="1" x14ac:dyDescent="0.3">
      <c r="C10114" s="32"/>
      <c r="J10114" s="54"/>
      <c r="K10114" s="54"/>
      <c r="L10114" s="54"/>
      <c r="M10114" s="54"/>
    </row>
    <row r="10115" spans="3:13" s="343" customFormat="1" x14ac:dyDescent="0.3">
      <c r="C10115" s="32"/>
      <c r="J10115" s="54"/>
      <c r="K10115" s="54"/>
      <c r="L10115" s="54"/>
      <c r="M10115" s="54"/>
    </row>
    <row r="10116" spans="3:13" s="343" customFormat="1" x14ac:dyDescent="0.3">
      <c r="C10116" s="32"/>
      <c r="J10116" s="54"/>
      <c r="K10116" s="54"/>
      <c r="L10116" s="54"/>
      <c r="M10116" s="54"/>
    </row>
    <row r="10117" spans="3:13" s="343" customFormat="1" x14ac:dyDescent="0.3">
      <c r="C10117" s="32"/>
      <c r="J10117" s="54"/>
      <c r="K10117" s="54"/>
      <c r="L10117" s="54"/>
      <c r="M10117" s="54"/>
    </row>
    <row r="10118" spans="3:13" s="343" customFormat="1" x14ac:dyDescent="0.3">
      <c r="C10118" s="32"/>
      <c r="J10118" s="54"/>
      <c r="K10118" s="54"/>
      <c r="L10118" s="54"/>
      <c r="M10118" s="54"/>
    </row>
    <row r="10119" spans="3:13" s="343" customFormat="1" x14ac:dyDescent="0.3">
      <c r="C10119" s="32"/>
      <c r="J10119" s="54"/>
      <c r="K10119" s="54"/>
      <c r="L10119" s="54"/>
      <c r="M10119" s="54"/>
    </row>
    <row r="10120" spans="3:13" s="343" customFormat="1" x14ac:dyDescent="0.3">
      <c r="C10120" s="32"/>
      <c r="J10120" s="54"/>
      <c r="K10120" s="54"/>
      <c r="L10120" s="54"/>
      <c r="M10120" s="54"/>
    </row>
    <row r="10121" spans="3:13" s="343" customFormat="1" x14ac:dyDescent="0.3">
      <c r="C10121" s="32"/>
      <c r="J10121" s="54"/>
      <c r="K10121" s="54"/>
      <c r="L10121" s="54"/>
      <c r="M10121" s="54"/>
    </row>
    <row r="10122" spans="3:13" s="343" customFormat="1" x14ac:dyDescent="0.3">
      <c r="C10122" s="32"/>
      <c r="J10122" s="54"/>
      <c r="K10122" s="54"/>
      <c r="L10122" s="54"/>
      <c r="M10122" s="54"/>
    </row>
    <row r="10123" spans="3:13" s="343" customFormat="1" x14ac:dyDescent="0.3">
      <c r="C10123" s="32"/>
      <c r="J10123" s="54"/>
      <c r="K10123" s="54"/>
      <c r="L10123" s="54"/>
      <c r="M10123" s="54"/>
    </row>
    <row r="10124" spans="3:13" s="343" customFormat="1" x14ac:dyDescent="0.3">
      <c r="C10124" s="32"/>
      <c r="J10124" s="54"/>
      <c r="K10124" s="54"/>
      <c r="L10124" s="54"/>
      <c r="M10124" s="54"/>
    </row>
    <row r="10125" spans="3:13" s="343" customFormat="1" x14ac:dyDescent="0.3">
      <c r="C10125" s="32"/>
      <c r="J10125" s="54"/>
      <c r="K10125" s="54"/>
      <c r="L10125" s="54"/>
      <c r="M10125" s="54"/>
    </row>
    <row r="10126" spans="3:13" s="343" customFormat="1" x14ac:dyDescent="0.3">
      <c r="C10126" s="32"/>
      <c r="J10126" s="54"/>
      <c r="K10126" s="54"/>
      <c r="L10126" s="54"/>
      <c r="M10126" s="54"/>
    </row>
    <row r="10127" spans="3:13" s="343" customFormat="1" x14ac:dyDescent="0.3">
      <c r="C10127" s="32"/>
      <c r="J10127" s="54"/>
      <c r="K10127" s="54"/>
      <c r="L10127" s="54"/>
      <c r="M10127" s="54"/>
    </row>
    <row r="10128" spans="3:13" s="343" customFormat="1" x14ac:dyDescent="0.3">
      <c r="C10128" s="32"/>
      <c r="J10128" s="54"/>
      <c r="K10128" s="54"/>
      <c r="L10128" s="54"/>
      <c r="M10128" s="54"/>
    </row>
    <row r="10129" spans="3:13" s="343" customFormat="1" x14ac:dyDescent="0.3">
      <c r="C10129" s="32"/>
      <c r="J10129" s="54"/>
      <c r="K10129" s="54"/>
      <c r="L10129" s="54"/>
      <c r="M10129" s="54"/>
    </row>
    <row r="10130" spans="3:13" s="343" customFormat="1" x14ac:dyDescent="0.3">
      <c r="C10130" s="32"/>
      <c r="J10130" s="54"/>
      <c r="K10130" s="54"/>
      <c r="L10130" s="54"/>
      <c r="M10130" s="54"/>
    </row>
    <row r="10131" spans="3:13" s="343" customFormat="1" x14ac:dyDescent="0.3">
      <c r="C10131" s="32"/>
      <c r="J10131" s="54"/>
      <c r="K10131" s="54"/>
      <c r="L10131" s="54"/>
      <c r="M10131" s="54"/>
    </row>
    <row r="10132" spans="3:13" s="343" customFormat="1" x14ac:dyDescent="0.3">
      <c r="C10132" s="32"/>
      <c r="J10132" s="54"/>
      <c r="K10132" s="54"/>
      <c r="L10132" s="54"/>
      <c r="M10132" s="54"/>
    </row>
    <row r="10133" spans="3:13" s="343" customFormat="1" x14ac:dyDescent="0.3">
      <c r="C10133" s="32"/>
      <c r="J10133" s="54"/>
      <c r="K10133" s="54"/>
      <c r="L10133" s="54"/>
      <c r="M10133" s="54"/>
    </row>
    <row r="10134" spans="3:13" s="343" customFormat="1" x14ac:dyDescent="0.3">
      <c r="C10134" s="32"/>
      <c r="J10134" s="54"/>
      <c r="K10134" s="54"/>
      <c r="L10134" s="54"/>
      <c r="M10134" s="54"/>
    </row>
    <row r="10135" spans="3:13" s="343" customFormat="1" x14ac:dyDescent="0.3">
      <c r="C10135" s="32"/>
      <c r="J10135" s="54"/>
      <c r="K10135" s="54"/>
      <c r="L10135" s="54"/>
      <c r="M10135" s="54"/>
    </row>
    <row r="10136" spans="3:13" s="343" customFormat="1" x14ac:dyDescent="0.3">
      <c r="C10136" s="32"/>
      <c r="J10136" s="54"/>
      <c r="K10136" s="54"/>
      <c r="L10136" s="54"/>
      <c r="M10136" s="54"/>
    </row>
    <row r="10137" spans="3:13" s="343" customFormat="1" x14ac:dyDescent="0.3">
      <c r="C10137" s="32"/>
      <c r="J10137" s="54"/>
      <c r="K10137" s="54"/>
      <c r="L10137" s="54"/>
      <c r="M10137" s="54"/>
    </row>
    <row r="10138" spans="3:13" s="343" customFormat="1" x14ac:dyDescent="0.3">
      <c r="C10138" s="32"/>
      <c r="J10138" s="54"/>
      <c r="K10138" s="54"/>
      <c r="L10138" s="54"/>
      <c r="M10138" s="54"/>
    </row>
    <row r="10139" spans="3:13" s="343" customFormat="1" x14ac:dyDescent="0.3">
      <c r="C10139" s="32"/>
      <c r="J10139" s="54"/>
      <c r="K10139" s="54"/>
      <c r="L10139" s="54"/>
      <c r="M10139" s="54"/>
    </row>
    <row r="10140" spans="3:13" s="343" customFormat="1" x14ac:dyDescent="0.3">
      <c r="C10140" s="32"/>
      <c r="J10140" s="54"/>
      <c r="K10140" s="54"/>
      <c r="L10140" s="54"/>
      <c r="M10140" s="54"/>
    </row>
    <row r="10141" spans="3:13" s="343" customFormat="1" x14ac:dyDescent="0.3">
      <c r="C10141" s="32"/>
      <c r="J10141" s="54"/>
      <c r="K10141" s="54"/>
      <c r="L10141" s="54"/>
      <c r="M10141" s="54"/>
    </row>
    <row r="10142" spans="3:13" s="343" customFormat="1" x14ac:dyDescent="0.3">
      <c r="C10142" s="32"/>
      <c r="J10142" s="54"/>
      <c r="K10142" s="54"/>
      <c r="L10142" s="54"/>
      <c r="M10142" s="54"/>
    </row>
    <row r="10143" spans="3:13" s="343" customFormat="1" x14ac:dyDescent="0.3">
      <c r="C10143" s="32"/>
      <c r="J10143" s="54"/>
      <c r="K10143" s="54"/>
      <c r="L10143" s="54"/>
      <c r="M10143" s="54"/>
    </row>
    <row r="10144" spans="3:13" s="343" customFormat="1" x14ac:dyDescent="0.3">
      <c r="C10144" s="32"/>
      <c r="J10144" s="54"/>
      <c r="K10144" s="54"/>
      <c r="L10144" s="54"/>
      <c r="M10144" s="54"/>
    </row>
    <row r="10145" spans="3:13" s="343" customFormat="1" x14ac:dyDescent="0.3">
      <c r="C10145" s="32"/>
      <c r="J10145" s="54"/>
      <c r="K10145" s="54"/>
      <c r="L10145" s="54"/>
      <c r="M10145" s="54"/>
    </row>
    <row r="10146" spans="3:13" s="343" customFormat="1" x14ac:dyDescent="0.3">
      <c r="C10146" s="32"/>
      <c r="J10146" s="54"/>
      <c r="K10146" s="54"/>
      <c r="L10146" s="54"/>
      <c r="M10146" s="54"/>
    </row>
    <row r="10147" spans="3:13" s="343" customFormat="1" x14ac:dyDescent="0.3">
      <c r="C10147" s="32"/>
      <c r="J10147" s="54"/>
      <c r="K10147" s="54"/>
      <c r="L10147" s="54"/>
      <c r="M10147" s="54"/>
    </row>
    <row r="10148" spans="3:13" s="343" customFormat="1" x14ac:dyDescent="0.3">
      <c r="C10148" s="32"/>
      <c r="J10148" s="54"/>
      <c r="K10148" s="54"/>
      <c r="L10148" s="54"/>
      <c r="M10148" s="54"/>
    </row>
    <row r="10149" spans="3:13" s="343" customFormat="1" x14ac:dyDescent="0.3">
      <c r="C10149" s="32"/>
      <c r="J10149" s="54"/>
      <c r="K10149" s="54"/>
      <c r="L10149" s="54"/>
      <c r="M10149" s="54"/>
    </row>
    <row r="10150" spans="3:13" s="343" customFormat="1" x14ac:dyDescent="0.3">
      <c r="C10150" s="32"/>
      <c r="J10150" s="54"/>
      <c r="K10150" s="54"/>
      <c r="L10150" s="54"/>
      <c r="M10150" s="54"/>
    </row>
    <row r="10151" spans="3:13" s="343" customFormat="1" x14ac:dyDescent="0.3">
      <c r="C10151" s="32"/>
      <c r="J10151" s="54"/>
      <c r="K10151" s="54"/>
      <c r="L10151" s="54"/>
      <c r="M10151" s="54"/>
    </row>
    <row r="10152" spans="3:13" s="343" customFormat="1" x14ac:dyDescent="0.3">
      <c r="C10152" s="32"/>
      <c r="J10152" s="54"/>
      <c r="K10152" s="54"/>
      <c r="L10152" s="54"/>
      <c r="M10152" s="54"/>
    </row>
    <row r="10153" spans="3:13" s="343" customFormat="1" x14ac:dyDescent="0.3">
      <c r="C10153" s="32"/>
      <c r="J10153" s="54"/>
      <c r="K10153" s="54"/>
      <c r="L10153" s="54"/>
      <c r="M10153" s="54"/>
    </row>
    <row r="10154" spans="3:13" s="343" customFormat="1" x14ac:dyDescent="0.3">
      <c r="C10154" s="32"/>
      <c r="J10154" s="54"/>
      <c r="K10154" s="54"/>
      <c r="L10154" s="54"/>
      <c r="M10154" s="54"/>
    </row>
    <row r="10155" spans="3:13" s="343" customFormat="1" x14ac:dyDescent="0.3">
      <c r="C10155" s="32"/>
      <c r="J10155" s="54"/>
      <c r="K10155" s="54"/>
      <c r="L10155" s="54"/>
      <c r="M10155" s="54"/>
    </row>
    <row r="10156" spans="3:13" s="343" customFormat="1" x14ac:dyDescent="0.3">
      <c r="C10156" s="32"/>
      <c r="J10156" s="54"/>
      <c r="K10156" s="54"/>
      <c r="L10156" s="54"/>
      <c r="M10156" s="54"/>
    </row>
    <row r="10157" spans="3:13" s="343" customFormat="1" x14ac:dyDescent="0.3">
      <c r="C10157" s="32"/>
      <c r="J10157" s="54"/>
      <c r="K10157" s="54"/>
      <c r="L10157" s="54"/>
      <c r="M10157" s="54"/>
    </row>
    <row r="10158" spans="3:13" s="343" customFormat="1" x14ac:dyDescent="0.3">
      <c r="C10158" s="32"/>
      <c r="J10158" s="54"/>
      <c r="K10158" s="54"/>
      <c r="L10158" s="54"/>
      <c r="M10158" s="54"/>
    </row>
    <row r="10159" spans="3:13" s="343" customFormat="1" x14ac:dyDescent="0.3">
      <c r="C10159" s="32"/>
      <c r="J10159" s="54"/>
      <c r="K10159" s="54"/>
      <c r="L10159" s="54"/>
      <c r="M10159" s="54"/>
    </row>
    <row r="10160" spans="3:13" s="343" customFormat="1" x14ac:dyDescent="0.3">
      <c r="C10160" s="32"/>
      <c r="J10160" s="54"/>
      <c r="K10160" s="54"/>
      <c r="L10160" s="54"/>
      <c r="M10160" s="54"/>
    </row>
    <row r="10161" spans="3:13" s="343" customFormat="1" x14ac:dyDescent="0.3">
      <c r="C10161" s="32"/>
      <c r="J10161" s="54"/>
      <c r="K10161" s="54"/>
      <c r="L10161" s="54"/>
      <c r="M10161" s="54"/>
    </row>
    <row r="10162" spans="3:13" s="343" customFormat="1" x14ac:dyDescent="0.3">
      <c r="C10162" s="32"/>
      <c r="J10162" s="54"/>
      <c r="K10162" s="54"/>
      <c r="L10162" s="54"/>
      <c r="M10162" s="54"/>
    </row>
    <row r="10163" spans="3:13" s="343" customFormat="1" x14ac:dyDescent="0.3">
      <c r="C10163" s="32"/>
      <c r="J10163" s="54"/>
      <c r="K10163" s="54"/>
      <c r="L10163" s="54"/>
      <c r="M10163" s="54"/>
    </row>
    <row r="10164" spans="3:13" s="343" customFormat="1" x14ac:dyDescent="0.3">
      <c r="C10164" s="32"/>
      <c r="J10164" s="54"/>
      <c r="K10164" s="54"/>
      <c r="L10164" s="54"/>
      <c r="M10164" s="54"/>
    </row>
    <row r="10165" spans="3:13" s="343" customFormat="1" x14ac:dyDescent="0.3">
      <c r="C10165" s="32"/>
      <c r="J10165" s="54"/>
      <c r="K10165" s="54"/>
      <c r="L10165" s="54"/>
      <c r="M10165" s="54"/>
    </row>
    <row r="10166" spans="3:13" s="343" customFormat="1" x14ac:dyDescent="0.3">
      <c r="C10166" s="32"/>
      <c r="J10166" s="54"/>
      <c r="K10166" s="54"/>
      <c r="L10166" s="54"/>
      <c r="M10166" s="54"/>
    </row>
    <row r="10167" spans="3:13" s="343" customFormat="1" x14ac:dyDescent="0.3">
      <c r="C10167" s="32"/>
      <c r="J10167" s="54"/>
      <c r="K10167" s="54"/>
      <c r="L10167" s="54"/>
      <c r="M10167" s="54"/>
    </row>
    <row r="10168" spans="3:13" s="343" customFormat="1" x14ac:dyDescent="0.3">
      <c r="C10168" s="32"/>
      <c r="J10168" s="54"/>
      <c r="K10168" s="54"/>
      <c r="L10168" s="54"/>
      <c r="M10168" s="54"/>
    </row>
    <row r="10169" spans="3:13" s="343" customFormat="1" x14ac:dyDescent="0.3">
      <c r="C10169" s="32"/>
      <c r="J10169" s="54"/>
      <c r="K10169" s="54"/>
      <c r="L10169" s="54"/>
      <c r="M10169" s="54"/>
    </row>
    <row r="10170" spans="3:13" s="343" customFormat="1" x14ac:dyDescent="0.3">
      <c r="C10170" s="32"/>
      <c r="J10170" s="54"/>
      <c r="K10170" s="54"/>
      <c r="L10170" s="54"/>
      <c r="M10170" s="54"/>
    </row>
    <row r="10171" spans="3:13" s="343" customFormat="1" x14ac:dyDescent="0.3">
      <c r="C10171" s="32"/>
      <c r="J10171" s="54"/>
      <c r="K10171" s="54"/>
      <c r="L10171" s="54"/>
      <c r="M10171" s="54"/>
    </row>
    <row r="10172" spans="3:13" s="343" customFormat="1" x14ac:dyDescent="0.3">
      <c r="C10172" s="32"/>
      <c r="J10172" s="54"/>
      <c r="K10172" s="54"/>
      <c r="L10172" s="54"/>
      <c r="M10172" s="54"/>
    </row>
    <row r="10173" spans="3:13" s="343" customFormat="1" x14ac:dyDescent="0.3">
      <c r="C10173" s="32"/>
      <c r="J10173" s="54"/>
      <c r="K10173" s="54"/>
      <c r="L10173" s="54"/>
      <c r="M10173" s="54"/>
    </row>
    <row r="10174" spans="3:13" s="343" customFormat="1" x14ac:dyDescent="0.3">
      <c r="C10174" s="32"/>
      <c r="J10174" s="54"/>
      <c r="K10174" s="54"/>
      <c r="L10174" s="54"/>
      <c r="M10174" s="54"/>
    </row>
    <row r="10175" spans="3:13" s="343" customFormat="1" x14ac:dyDescent="0.3">
      <c r="C10175" s="32"/>
      <c r="J10175" s="54"/>
      <c r="K10175" s="54"/>
      <c r="L10175" s="54"/>
      <c r="M10175" s="54"/>
    </row>
    <row r="10176" spans="3:13" s="343" customFormat="1" x14ac:dyDescent="0.3">
      <c r="C10176" s="32"/>
      <c r="J10176" s="54"/>
      <c r="K10176" s="54"/>
      <c r="L10176" s="54"/>
      <c r="M10176" s="54"/>
    </row>
    <row r="10177" spans="3:13" s="343" customFormat="1" x14ac:dyDescent="0.3">
      <c r="C10177" s="32"/>
      <c r="J10177" s="54"/>
      <c r="K10177" s="54"/>
      <c r="L10177" s="54"/>
      <c r="M10177" s="54"/>
    </row>
    <row r="10178" spans="3:13" s="343" customFormat="1" x14ac:dyDescent="0.3">
      <c r="C10178" s="32"/>
      <c r="J10178" s="54"/>
      <c r="K10178" s="54"/>
      <c r="L10178" s="54"/>
      <c r="M10178" s="54"/>
    </row>
    <row r="10179" spans="3:13" s="343" customFormat="1" x14ac:dyDescent="0.3">
      <c r="C10179" s="32"/>
      <c r="J10179" s="54"/>
      <c r="K10179" s="54"/>
      <c r="L10179" s="54"/>
      <c r="M10179" s="54"/>
    </row>
    <row r="10180" spans="3:13" s="343" customFormat="1" x14ac:dyDescent="0.3">
      <c r="C10180" s="32"/>
      <c r="J10180" s="54"/>
      <c r="K10180" s="54"/>
      <c r="L10180" s="54"/>
      <c r="M10180" s="54"/>
    </row>
    <row r="10181" spans="3:13" s="343" customFormat="1" x14ac:dyDescent="0.3">
      <c r="C10181" s="32"/>
      <c r="J10181" s="54"/>
      <c r="K10181" s="54"/>
      <c r="L10181" s="54"/>
      <c r="M10181" s="54"/>
    </row>
    <row r="10182" spans="3:13" s="343" customFormat="1" x14ac:dyDescent="0.3">
      <c r="C10182" s="32"/>
      <c r="J10182" s="54"/>
      <c r="K10182" s="54"/>
      <c r="L10182" s="54"/>
      <c r="M10182" s="54"/>
    </row>
    <row r="10183" spans="3:13" s="343" customFormat="1" x14ac:dyDescent="0.3">
      <c r="C10183" s="32"/>
      <c r="J10183" s="54"/>
      <c r="K10183" s="54"/>
      <c r="L10183" s="54"/>
      <c r="M10183" s="54"/>
    </row>
    <row r="10184" spans="3:13" s="343" customFormat="1" x14ac:dyDescent="0.3">
      <c r="C10184" s="32"/>
      <c r="J10184" s="54"/>
      <c r="K10184" s="54"/>
      <c r="L10184" s="54"/>
      <c r="M10184" s="54"/>
    </row>
    <row r="10185" spans="3:13" s="343" customFormat="1" x14ac:dyDescent="0.3">
      <c r="C10185" s="32"/>
      <c r="J10185" s="54"/>
      <c r="K10185" s="54"/>
      <c r="L10185" s="54"/>
      <c r="M10185" s="54"/>
    </row>
    <row r="10186" spans="3:13" s="343" customFormat="1" x14ac:dyDescent="0.3">
      <c r="C10186" s="32"/>
      <c r="J10186" s="54"/>
      <c r="K10186" s="54"/>
      <c r="L10186" s="54"/>
      <c r="M10186" s="54"/>
    </row>
    <row r="10187" spans="3:13" s="343" customFormat="1" x14ac:dyDescent="0.3">
      <c r="C10187" s="32"/>
      <c r="J10187" s="54"/>
      <c r="K10187" s="54"/>
      <c r="L10187" s="54"/>
      <c r="M10187" s="54"/>
    </row>
    <row r="10188" spans="3:13" s="343" customFormat="1" x14ac:dyDescent="0.3">
      <c r="C10188" s="32"/>
      <c r="J10188" s="54"/>
      <c r="K10188" s="54"/>
      <c r="L10188" s="54"/>
      <c r="M10188" s="54"/>
    </row>
    <row r="10189" spans="3:13" s="343" customFormat="1" x14ac:dyDescent="0.3">
      <c r="C10189" s="32"/>
      <c r="J10189" s="54"/>
      <c r="K10189" s="54"/>
      <c r="L10189" s="54"/>
      <c r="M10189" s="54"/>
    </row>
    <row r="10190" spans="3:13" s="343" customFormat="1" x14ac:dyDescent="0.3">
      <c r="C10190" s="32"/>
      <c r="J10190" s="54"/>
      <c r="K10190" s="54"/>
      <c r="L10190" s="54"/>
      <c r="M10190" s="54"/>
    </row>
    <row r="10191" spans="3:13" s="343" customFormat="1" x14ac:dyDescent="0.3">
      <c r="C10191" s="32"/>
      <c r="J10191" s="54"/>
      <c r="K10191" s="54"/>
      <c r="L10191" s="54"/>
      <c r="M10191" s="54"/>
    </row>
    <row r="10192" spans="3:13" s="343" customFormat="1" x14ac:dyDescent="0.3">
      <c r="C10192" s="32"/>
      <c r="J10192" s="54"/>
      <c r="K10192" s="54"/>
      <c r="L10192" s="54"/>
      <c r="M10192" s="54"/>
    </row>
    <row r="10193" spans="3:13" s="343" customFormat="1" x14ac:dyDescent="0.3">
      <c r="C10193" s="32"/>
      <c r="J10193" s="54"/>
      <c r="K10193" s="54"/>
      <c r="L10193" s="54"/>
      <c r="M10193" s="54"/>
    </row>
    <row r="10194" spans="3:13" s="343" customFormat="1" x14ac:dyDescent="0.3">
      <c r="C10194" s="32"/>
      <c r="J10194" s="54"/>
      <c r="K10194" s="54"/>
      <c r="L10194" s="54"/>
      <c r="M10194" s="54"/>
    </row>
    <row r="10195" spans="3:13" s="343" customFormat="1" x14ac:dyDescent="0.3">
      <c r="C10195" s="32"/>
      <c r="J10195" s="54"/>
      <c r="K10195" s="54"/>
      <c r="L10195" s="54"/>
      <c r="M10195" s="54"/>
    </row>
    <row r="10196" spans="3:13" s="343" customFormat="1" x14ac:dyDescent="0.3">
      <c r="C10196" s="32"/>
      <c r="J10196" s="54"/>
      <c r="K10196" s="54"/>
      <c r="L10196" s="54"/>
      <c r="M10196" s="54"/>
    </row>
    <row r="10197" spans="3:13" s="343" customFormat="1" x14ac:dyDescent="0.3">
      <c r="C10197" s="32"/>
      <c r="J10197" s="54"/>
      <c r="K10197" s="54"/>
      <c r="L10197" s="54"/>
      <c r="M10197" s="54"/>
    </row>
    <row r="10198" spans="3:13" s="343" customFormat="1" x14ac:dyDescent="0.3">
      <c r="C10198" s="32"/>
      <c r="J10198" s="54"/>
      <c r="K10198" s="54"/>
      <c r="L10198" s="54"/>
      <c r="M10198" s="54"/>
    </row>
    <row r="10199" spans="3:13" s="343" customFormat="1" x14ac:dyDescent="0.3">
      <c r="C10199" s="32"/>
      <c r="J10199" s="54"/>
      <c r="K10199" s="54"/>
      <c r="L10199" s="54"/>
      <c r="M10199" s="54"/>
    </row>
    <row r="10200" spans="3:13" s="343" customFormat="1" x14ac:dyDescent="0.3">
      <c r="C10200" s="32"/>
      <c r="J10200" s="54"/>
      <c r="K10200" s="54"/>
      <c r="L10200" s="54"/>
      <c r="M10200" s="54"/>
    </row>
    <row r="10201" spans="3:13" s="343" customFormat="1" x14ac:dyDescent="0.3">
      <c r="C10201" s="32"/>
      <c r="J10201" s="54"/>
      <c r="K10201" s="54"/>
      <c r="L10201" s="54"/>
      <c r="M10201" s="54"/>
    </row>
    <row r="10202" spans="3:13" s="343" customFormat="1" x14ac:dyDescent="0.3">
      <c r="C10202" s="32"/>
      <c r="J10202" s="54"/>
      <c r="K10202" s="54"/>
      <c r="L10202" s="54"/>
      <c r="M10202" s="54"/>
    </row>
    <row r="10203" spans="3:13" s="343" customFormat="1" x14ac:dyDescent="0.3">
      <c r="C10203" s="32"/>
      <c r="J10203" s="54"/>
      <c r="K10203" s="54"/>
      <c r="L10203" s="54"/>
      <c r="M10203" s="54"/>
    </row>
    <row r="10204" spans="3:13" s="343" customFormat="1" x14ac:dyDescent="0.3">
      <c r="C10204" s="32"/>
      <c r="J10204" s="54"/>
      <c r="K10204" s="54"/>
      <c r="L10204" s="54"/>
      <c r="M10204" s="54"/>
    </row>
    <row r="10205" spans="3:13" s="343" customFormat="1" x14ac:dyDescent="0.3">
      <c r="C10205" s="32"/>
      <c r="J10205" s="54"/>
      <c r="K10205" s="54"/>
      <c r="L10205" s="54"/>
      <c r="M10205" s="54"/>
    </row>
    <row r="10206" spans="3:13" s="343" customFormat="1" x14ac:dyDescent="0.3">
      <c r="C10206" s="32"/>
      <c r="J10206" s="54"/>
      <c r="K10206" s="54"/>
      <c r="L10206" s="54"/>
      <c r="M10206" s="54"/>
    </row>
    <row r="10207" spans="3:13" s="343" customFormat="1" x14ac:dyDescent="0.3">
      <c r="C10207" s="32"/>
      <c r="J10207" s="54"/>
      <c r="K10207" s="54"/>
      <c r="L10207" s="54"/>
      <c r="M10207" s="54"/>
    </row>
    <row r="10208" spans="3:13" s="343" customFormat="1" x14ac:dyDescent="0.3">
      <c r="C10208" s="32"/>
      <c r="J10208" s="54"/>
      <c r="K10208" s="54"/>
      <c r="L10208" s="54"/>
      <c r="M10208" s="54"/>
    </row>
    <row r="10209" spans="3:13" s="343" customFormat="1" x14ac:dyDescent="0.3">
      <c r="C10209" s="32"/>
      <c r="J10209" s="54"/>
      <c r="K10209" s="54"/>
      <c r="L10209" s="54"/>
      <c r="M10209" s="54"/>
    </row>
    <row r="10210" spans="3:13" s="343" customFormat="1" x14ac:dyDescent="0.3">
      <c r="C10210" s="32"/>
      <c r="J10210" s="54"/>
      <c r="K10210" s="54"/>
      <c r="L10210" s="54"/>
      <c r="M10210" s="54"/>
    </row>
    <row r="10211" spans="3:13" s="343" customFormat="1" x14ac:dyDescent="0.3">
      <c r="C10211" s="32"/>
      <c r="J10211" s="54"/>
      <c r="K10211" s="54"/>
      <c r="L10211" s="54"/>
      <c r="M10211" s="54"/>
    </row>
    <row r="10212" spans="3:13" s="343" customFormat="1" x14ac:dyDescent="0.3">
      <c r="C10212" s="32"/>
      <c r="J10212" s="54"/>
      <c r="K10212" s="54"/>
      <c r="L10212" s="54"/>
      <c r="M10212" s="54"/>
    </row>
    <row r="10213" spans="3:13" s="343" customFormat="1" x14ac:dyDescent="0.3">
      <c r="C10213" s="32"/>
      <c r="J10213" s="54"/>
      <c r="K10213" s="54"/>
      <c r="L10213" s="54"/>
      <c r="M10213" s="54"/>
    </row>
    <row r="10214" spans="3:13" s="343" customFormat="1" x14ac:dyDescent="0.3">
      <c r="C10214" s="32"/>
      <c r="J10214" s="54"/>
      <c r="K10214" s="54"/>
      <c r="L10214" s="54"/>
      <c r="M10214" s="54"/>
    </row>
    <row r="10215" spans="3:13" s="343" customFormat="1" x14ac:dyDescent="0.3">
      <c r="C10215" s="32"/>
      <c r="J10215" s="54"/>
      <c r="K10215" s="54"/>
      <c r="L10215" s="54"/>
      <c r="M10215" s="54"/>
    </row>
    <row r="10216" spans="3:13" s="343" customFormat="1" x14ac:dyDescent="0.3">
      <c r="C10216" s="32"/>
      <c r="J10216" s="54"/>
      <c r="K10216" s="54"/>
      <c r="L10216" s="54"/>
      <c r="M10216" s="54"/>
    </row>
    <row r="10217" spans="3:13" s="343" customFormat="1" x14ac:dyDescent="0.3">
      <c r="C10217" s="32"/>
      <c r="J10217" s="54"/>
      <c r="K10217" s="54"/>
      <c r="L10217" s="54"/>
      <c r="M10217" s="54"/>
    </row>
    <row r="10218" spans="3:13" s="343" customFormat="1" x14ac:dyDescent="0.3">
      <c r="C10218" s="32"/>
      <c r="J10218" s="54"/>
      <c r="K10218" s="54"/>
      <c r="L10218" s="54"/>
      <c r="M10218" s="54"/>
    </row>
    <row r="10219" spans="3:13" s="343" customFormat="1" x14ac:dyDescent="0.3">
      <c r="C10219" s="32"/>
      <c r="J10219" s="54"/>
      <c r="K10219" s="54"/>
      <c r="L10219" s="54"/>
      <c r="M10219" s="54"/>
    </row>
    <row r="10220" spans="3:13" s="343" customFormat="1" x14ac:dyDescent="0.3">
      <c r="C10220" s="32"/>
      <c r="J10220" s="54"/>
      <c r="K10220" s="54"/>
      <c r="L10220" s="54"/>
      <c r="M10220" s="54"/>
    </row>
    <row r="10221" spans="3:13" s="343" customFormat="1" x14ac:dyDescent="0.3">
      <c r="C10221" s="32"/>
      <c r="J10221" s="54"/>
      <c r="K10221" s="54"/>
      <c r="L10221" s="54"/>
      <c r="M10221" s="54"/>
    </row>
    <row r="10222" spans="3:13" s="343" customFormat="1" x14ac:dyDescent="0.3">
      <c r="C10222" s="32"/>
      <c r="J10222" s="54"/>
      <c r="K10222" s="54"/>
      <c r="L10222" s="54"/>
      <c r="M10222" s="54"/>
    </row>
    <row r="10223" spans="3:13" s="343" customFormat="1" x14ac:dyDescent="0.3">
      <c r="C10223" s="32"/>
      <c r="J10223" s="54"/>
      <c r="K10223" s="54"/>
      <c r="L10223" s="54"/>
      <c r="M10223" s="54"/>
    </row>
    <row r="10224" spans="3:13" s="343" customFormat="1" x14ac:dyDescent="0.3">
      <c r="C10224" s="32"/>
      <c r="J10224" s="54"/>
      <c r="K10224" s="54"/>
      <c r="L10224" s="54"/>
      <c r="M10224" s="54"/>
    </row>
    <row r="10225" spans="3:13" s="343" customFormat="1" x14ac:dyDescent="0.3">
      <c r="C10225" s="32"/>
      <c r="J10225" s="54"/>
      <c r="K10225" s="54"/>
      <c r="L10225" s="54"/>
      <c r="M10225" s="54"/>
    </row>
    <row r="10226" spans="3:13" s="343" customFormat="1" x14ac:dyDescent="0.3">
      <c r="C10226" s="32"/>
      <c r="J10226" s="54"/>
      <c r="K10226" s="54"/>
      <c r="L10226" s="54"/>
      <c r="M10226" s="54"/>
    </row>
    <row r="10227" spans="3:13" s="343" customFormat="1" x14ac:dyDescent="0.3">
      <c r="C10227" s="32"/>
      <c r="J10227" s="54"/>
      <c r="K10227" s="54"/>
      <c r="L10227" s="54"/>
      <c r="M10227" s="54"/>
    </row>
    <row r="10228" spans="3:13" s="343" customFormat="1" x14ac:dyDescent="0.3">
      <c r="C10228" s="32"/>
      <c r="J10228" s="54"/>
      <c r="K10228" s="54"/>
      <c r="L10228" s="54"/>
      <c r="M10228" s="54"/>
    </row>
    <row r="10229" spans="3:13" s="343" customFormat="1" x14ac:dyDescent="0.3">
      <c r="C10229" s="32"/>
      <c r="J10229" s="54"/>
      <c r="K10229" s="54"/>
      <c r="L10229" s="54"/>
      <c r="M10229" s="54"/>
    </row>
    <row r="10230" spans="3:13" s="343" customFormat="1" x14ac:dyDescent="0.3">
      <c r="C10230" s="32"/>
      <c r="J10230" s="54"/>
      <c r="K10230" s="54"/>
      <c r="L10230" s="54"/>
      <c r="M10230" s="54"/>
    </row>
    <row r="10231" spans="3:13" s="343" customFormat="1" x14ac:dyDescent="0.3">
      <c r="C10231" s="32"/>
      <c r="J10231" s="54"/>
      <c r="K10231" s="54"/>
      <c r="L10231" s="54"/>
      <c r="M10231" s="54"/>
    </row>
    <row r="10232" spans="3:13" s="343" customFormat="1" x14ac:dyDescent="0.3">
      <c r="C10232" s="32"/>
      <c r="J10232" s="54"/>
      <c r="K10232" s="54"/>
      <c r="L10232" s="54"/>
      <c r="M10232" s="54"/>
    </row>
    <row r="10233" spans="3:13" s="343" customFormat="1" x14ac:dyDescent="0.3">
      <c r="C10233" s="32"/>
      <c r="J10233" s="54"/>
      <c r="K10233" s="54"/>
      <c r="L10233" s="54"/>
      <c r="M10233" s="54"/>
    </row>
    <row r="10234" spans="3:13" s="343" customFormat="1" x14ac:dyDescent="0.3">
      <c r="C10234" s="32"/>
      <c r="J10234" s="54"/>
      <c r="K10234" s="54"/>
      <c r="L10234" s="54"/>
      <c r="M10234" s="54"/>
    </row>
    <row r="10235" spans="3:13" s="343" customFormat="1" x14ac:dyDescent="0.3">
      <c r="C10235" s="32"/>
      <c r="J10235" s="54"/>
      <c r="K10235" s="54"/>
      <c r="L10235" s="54"/>
      <c r="M10235" s="54"/>
    </row>
    <row r="10236" spans="3:13" s="343" customFormat="1" x14ac:dyDescent="0.3">
      <c r="C10236" s="32"/>
      <c r="J10236" s="54"/>
      <c r="K10236" s="54"/>
      <c r="L10236" s="54"/>
      <c r="M10236" s="54"/>
    </row>
    <row r="10237" spans="3:13" s="343" customFormat="1" x14ac:dyDescent="0.3">
      <c r="C10237" s="32"/>
      <c r="J10237" s="54"/>
      <c r="K10237" s="54"/>
      <c r="L10237" s="54"/>
      <c r="M10237" s="54"/>
    </row>
    <row r="10238" spans="3:13" s="343" customFormat="1" x14ac:dyDescent="0.3">
      <c r="C10238" s="32"/>
      <c r="J10238" s="54"/>
      <c r="K10238" s="54"/>
      <c r="L10238" s="54"/>
      <c r="M10238" s="54"/>
    </row>
    <row r="10239" spans="3:13" s="343" customFormat="1" x14ac:dyDescent="0.3">
      <c r="C10239" s="32"/>
      <c r="J10239" s="54"/>
      <c r="K10239" s="54"/>
      <c r="L10239" s="54"/>
      <c r="M10239" s="54"/>
    </row>
    <row r="10240" spans="3:13" s="343" customFormat="1" x14ac:dyDescent="0.3">
      <c r="C10240" s="32"/>
      <c r="J10240" s="54"/>
      <c r="K10240" s="54"/>
      <c r="L10240" s="54"/>
      <c r="M10240" s="54"/>
    </row>
    <row r="10241" spans="3:13" s="343" customFormat="1" x14ac:dyDescent="0.3">
      <c r="C10241" s="32"/>
      <c r="J10241" s="54"/>
      <c r="K10241" s="54"/>
      <c r="L10241" s="54"/>
      <c r="M10241" s="54"/>
    </row>
    <row r="10242" spans="3:13" s="343" customFormat="1" x14ac:dyDescent="0.3">
      <c r="C10242" s="32"/>
      <c r="J10242" s="54"/>
      <c r="K10242" s="54"/>
      <c r="L10242" s="54"/>
      <c r="M10242" s="54"/>
    </row>
    <row r="10243" spans="3:13" s="343" customFormat="1" x14ac:dyDescent="0.3">
      <c r="C10243" s="32"/>
      <c r="J10243" s="54"/>
      <c r="K10243" s="54"/>
      <c r="L10243" s="54"/>
      <c r="M10243" s="54"/>
    </row>
    <row r="10244" spans="3:13" s="343" customFormat="1" x14ac:dyDescent="0.3">
      <c r="C10244" s="32"/>
      <c r="J10244" s="54"/>
      <c r="K10244" s="54"/>
      <c r="L10244" s="54"/>
      <c r="M10244" s="54"/>
    </row>
    <row r="10245" spans="3:13" s="343" customFormat="1" x14ac:dyDescent="0.3">
      <c r="C10245" s="32"/>
      <c r="J10245" s="54"/>
      <c r="K10245" s="54"/>
      <c r="L10245" s="54"/>
      <c r="M10245" s="54"/>
    </row>
    <row r="10246" spans="3:13" s="343" customFormat="1" x14ac:dyDescent="0.3">
      <c r="C10246" s="32"/>
      <c r="J10246" s="54"/>
      <c r="K10246" s="54"/>
      <c r="L10246" s="54"/>
      <c r="M10246" s="54"/>
    </row>
    <row r="10247" spans="3:13" s="343" customFormat="1" x14ac:dyDescent="0.3">
      <c r="C10247" s="32"/>
      <c r="J10247" s="54"/>
      <c r="K10247" s="54"/>
      <c r="L10247" s="54"/>
      <c r="M10247" s="54"/>
    </row>
    <row r="10248" spans="3:13" s="343" customFormat="1" x14ac:dyDescent="0.3">
      <c r="C10248" s="32"/>
      <c r="J10248" s="54"/>
      <c r="K10248" s="54"/>
      <c r="L10248" s="54"/>
      <c r="M10248" s="54"/>
    </row>
    <row r="10249" spans="3:13" s="343" customFormat="1" x14ac:dyDescent="0.3">
      <c r="C10249" s="32"/>
      <c r="J10249" s="54"/>
      <c r="K10249" s="54"/>
      <c r="L10249" s="54"/>
      <c r="M10249" s="54"/>
    </row>
    <row r="10250" spans="3:13" s="343" customFormat="1" x14ac:dyDescent="0.3">
      <c r="C10250" s="32"/>
      <c r="J10250" s="54"/>
      <c r="K10250" s="54"/>
      <c r="L10250" s="54"/>
      <c r="M10250" s="54"/>
    </row>
    <row r="10251" spans="3:13" s="343" customFormat="1" x14ac:dyDescent="0.3">
      <c r="C10251" s="32"/>
      <c r="J10251" s="54"/>
      <c r="K10251" s="54"/>
      <c r="L10251" s="54"/>
      <c r="M10251" s="54"/>
    </row>
    <row r="10252" spans="3:13" s="343" customFormat="1" x14ac:dyDescent="0.3">
      <c r="C10252" s="32"/>
      <c r="J10252" s="54"/>
      <c r="K10252" s="54"/>
      <c r="L10252" s="54"/>
      <c r="M10252" s="54"/>
    </row>
    <row r="10253" spans="3:13" s="343" customFormat="1" x14ac:dyDescent="0.3">
      <c r="C10253" s="32"/>
      <c r="J10253" s="54"/>
      <c r="K10253" s="54"/>
      <c r="L10253" s="54"/>
      <c r="M10253" s="54"/>
    </row>
    <row r="10254" spans="3:13" s="343" customFormat="1" x14ac:dyDescent="0.3">
      <c r="C10254" s="32"/>
      <c r="J10254" s="54"/>
      <c r="K10254" s="54"/>
      <c r="L10254" s="54"/>
      <c r="M10254" s="54"/>
    </row>
    <row r="10255" spans="3:13" s="343" customFormat="1" x14ac:dyDescent="0.3">
      <c r="C10255" s="32"/>
      <c r="J10255" s="54"/>
      <c r="K10255" s="54"/>
      <c r="L10255" s="54"/>
      <c r="M10255" s="54"/>
    </row>
    <row r="10256" spans="3:13" s="343" customFormat="1" x14ac:dyDescent="0.3">
      <c r="C10256" s="32"/>
      <c r="J10256" s="54"/>
      <c r="K10256" s="54"/>
      <c r="L10256" s="54"/>
      <c r="M10256" s="54"/>
    </row>
    <row r="10257" spans="3:13" s="343" customFormat="1" x14ac:dyDescent="0.3">
      <c r="C10257" s="32"/>
      <c r="J10257" s="54"/>
      <c r="K10257" s="54"/>
      <c r="L10257" s="54"/>
      <c r="M10257" s="54"/>
    </row>
    <row r="10258" spans="3:13" s="343" customFormat="1" x14ac:dyDescent="0.3">
      <c r="C10258" s="32"/>
      <c r="J10258" s="54"/>
      <c r="K10258" s="54"/>
      <c r="L10258" s="54"/>
      <c r="M10258" s="54"/>
    </row>
    <row r="10259" spans="3:13" s="343" customFormat="1" x14ac:dyDescent="0.3">
      <c r="C10259" s="32"/>
      <c r="J10259" s="54"/>
      <c r="K10259" s="54"/>
      <c r="L10259" s="54"/>
      <c r="M10259" s="54"/>
    </row>
    <row r="10260" spans="3:13" s="343" customFormat="1" x14ac:dyDescent="0.3">
      <c r="C10260" s="32"/>
      <c r="J10260" s="54"/>
      <c r="K10260" s="54"/>
      <c r="L10260" s="54"/>
      <c r="M10260" s="54"/>
    </row>
    <row r="10261" spans="3:13" s="343" customFormat="1" x14ac:dyDescent="0.3">
      <c r="C10261" s="32"/>
      <c r="J10261" s="54"/>
      <c r="K10261" s="54"/>
      <c r="L10261" s="54"/>
      <c r="M10261" s="54"/>
    </row>
    <row r="10262" spans="3:13" s="343" customFormat="1" x14ac:dyDescent="0.3">
      <c r="C10262" s="32"/>
      <c r="J10262" s="54"/>
      <c r="K10262" s="54"/>
      <c r="L10262" s="54"/>
      <c r="M10262" s="54"/>
    </row>
    <row r="10263" spans="3:13" s="343" customFormat="1" x14ac:dyDescent="0.3">
      <c r="C10263" s="32"/>
      <c r="J10263" s="54"/>
      <c r="K10263" s="54"/>
      <c r="L10263" s="54"/>
      <c r="M10263" s="54"/>
    </row>
    <row r="10264" spans="3:13" s="343" customFormat="1" x14ac:dyDescent="0.3">
      <c r="C10264" s="32"/>
      <c r="J10264" s="54"/>
      <c r="K10264" s="54"/>
      <c r="L10264" s="54"/>
      <c r="M10264" s="54"/>
    </row>
    <row r="10265" spans="3:13" s="343" customFormat="1" x14ac:dyDescent="0.3">
      <c r="C10265" s="32"/>
      <c r="J10265" s="54"/>
      <c r="K10265" s="54"/>
      <c r="L10265" s="54"/>
      <c r="M10265" s="54"/>
    </row>
    <row r="10266" spans="3:13" s="343" customFormat="1" x14ac:dyDescent="0.3">
      <c r="C10266" s="32"/>
      <c r="J10266" s="54"/>
      <c r="K10266" s="54"/>
      <c r="L10266" s="54"/>
      <c r="M10266" s="54"/>
    </row>
    <row r="10267" spans="3:13" s="343" customFormat="1" x14ac:dyDescent="0.3">
      <c r="C10267" s="32"/>
      <c r="J10267" s="54"/>
      <c r="K10267" s="54"/>
      <c r="L10267" s="54"/>
      <c r="M10267" s="54"/>
    </row>
    <row r="10268" spans="3:13" s="343" customFormat="1" x14ac:dyDescent="0.3">
      <c r="C10268" s="32"/>
      <c r="J10268" s="54"/>
      <c r="K10268" s="54"/>
      <c r="L10268" s="54"/>
      <c r="M10268" s="54"/>
    </row>
    <row r="10269" spans="3:13" s="343" customFormat="1" x14ac:dyDescent="0.3">
      <c r="C10269" s="32"/>
      <c r="J10269" s="54"/>
      <c r="K10269" s="54"/>
      <c r="L10269" s="54"/>
      <c r="M10269" s="54"/>
    </row>
    <row r="10270" spans="3:13" s="343" customFormat="1" x14ac:dyDescent="0.3">
      <c r="C10270" s="32"/>
      <c r="J10270" s="54"/>
      <c r="K10270" s="54"/>
      <c r="L10270" s="54"/>
      <c r="M10270" s="54"/>
    </row>
    <row r="10271" spans="3:13" s="343" customFormat="1" x14ac:dyDescent="0.3">
      <c r="C10271" s="32"/>
      <c r="J10271" s="54"/>
      <c r="K10271" s="54"/>
      <c r="L10271" s="54"/>
      <c r="M10271" s="54"/>
    </row>
    <row r="10272" spans="3:13" s="343" customFormat="1" x14ac:dyDescent="0.3">
      <c r="C10272" s="32"/>
      <c r="J10272" s="54"/>
      <c r="K10272" s="54"/>
      <c r="L10272" s="54"/>
      <c r="M10272" s="54"/>
    </row>
    <row r="10273" spans="3:13" s="343" customFormat="1" x14ac:dyDescent="0.3">
      <c r="C10273" s="32"/>
      <c r="J10273" s="54"/>
      <c r="K10273" s="54"/>
      <c r="L10273" s="54"/>
      <c r="M10273" s="54"/>
    </row>
    <row r="10274" spans="3:13" s="343" customFormat="1" x14ac:dyDescent="0.3">
      <c r="C10274" s="32"/>
      <c r="J10274" s="54"/>
      <c r="K10274" s="54"/>
      <c r="L10274" s="54"/>
      <c r="M10274" s="54"/>
    </row>
    <row r="10275" spans="3:13" s="343" customFormat="1" x14ac:dyDescent="0.3">
      <c r="C10275" s="32"/>
      <c r="J10275" s="54"/>
      <c r="K10275" s="54"/>
      <c r="L10275" s="54"/>
      <c r="M10275" s="54"/>
    </row>
    <row r="10276" spans="3:13" s="343" customFormat="1" x14ac:dyDescent="0.3">
      <c r="C10276" s="32"/>
      <c r="J10276" s="54"/>
      <c r="K10276" s="54"/>
      <c r="L10276" s="54"/>
      <c r="M10276" s="54"/>
    </row>
    <row r="10277" spans="3:13" s="343" customFormat="1" x14ac:dyDescent="0.3">
      <c r="C10277" s="32"/>
      <c r="J10277" s="54"/>
      <c r="K10277" s="54"/>
      <c r="L10277" s="54"/>
      <c r="M10277" s="54"/>
    </row>
    <row r="10278" spans="3:13" s="343" customFormat="1" x14ac:dyDescent="0.3">
      <c r="C10278" s="32"/>
      <c r="J10278" s="54"/>
      <c r="K10278" s="54"/>
      <c r="L10278" s="54"/>
      <c r="M10278" s="54"/>
    </row>
    <row r="10279" spans="3:13" s="343" customFormat="1" x14ac:dyDescent="0.3">
      <c r="C10279" s="32"/>
      <c r="J10279" s="54"/>
      <c r="K10279" s="54"/>
      <c r="L10279" s="54"/>
      <c r="M10279" s="54"/>
    </row>
    <row r="10280" spans="3:13" s="343" customFormat="1" x14ac:dyDescent="0.3">
      <c r="C10280" s="32"/>
      <c r="J10280" s="54"/>
      <c r="K10280" s="54"/>
      <c r="L10280" s="54"/>
      <c r="M10280" s="54"/>
    </row>
    <row r="10281" spans="3:13" s="343" customFormat="1" x14ac:dyDescent="0.3">
      <c r="C10281" s="32"/>
      <c r="J10281" s="54"/>
      <c r="K10281" s="54"/>
      <c r="L10281" s="54"/>
      <c r="M10281" s="54"/>
    </row>
    <row r="10282" spans="3:13" s="343" customFormat="1" x14ac:dyDescent="0.3">
      <c r="C10282" s="32"/>
      <c r="J10282" s="54"/>
      <c r="K10282" s="54"/>
      <c r="L10282" s="54"/>
      <c r="M10282" s="54"/>
    </row>
    <row r="10283" spans="3:13" s="343" customFormat="1" x14ac:dyDescent="0.3">
      <c r="C10283" s="32"/>
      <c r="J10283" s="54"/>
      <c r="K10283" s="54"/>
      <c r="L10283" s="54"/>
      <c r="M10283" s="54"/>
    </row>
    <row r="10284" spans="3:13" s="343" customFormat="1" x14ac:dyDescent="0.3">
      <c r="C10284" s="32"/>
      <c r="J10284" s="54"/>
      <c r="K10284" s="54"/>
      <c r="L10284" s="54"/>
      <c r="M10284" s="54"/>
    </row>
    <row r="10285" spans="3:13" s="343" customFormat="1" x14ac:dyDescent="0.3">
      <c r="C10285" s="32"/>
      <c r="J10285" s="54"/>
      <c r="K10285" s="54"/>
      <c r="L10285" s="54"/>
      <c r="M10285" s="54"/>
    </row>
    <row r="10286" spans="3:13" s="343" customFormat="1" x14ac:dyDescent="0.3">
      <c r="C10286" s="32"/>
      <c r="J10286" s="54"/>
      <c r="K10286" s="54"/>
      <c r="L10286" s="54"/>
      <c r="M10286" s="54"/>
    </row>
    <row r="10287" spans="3:13" s="343" customFormat="1" x14ac:dyDescent="0.3">
      <c r="C10287" s="32"/>
      <c r="J10287" s="54"/>
      <c r="K10287" s="54"/>
      <c r="L10287" s="54"/>
      <c r="M10287" s="54"/>
    </row>
    <row r="10288" spans="3:13" s="343" customFormat="1" x14ac:dyDescent="0.3">
      <c r="C10288" s="32"/>
      <c r="J10288" s="54"/>
      <c r="K10288" s="54"/>
      <c r="L10288" s="54"/>
      <c r="M10288" s="54"/>
    </row>
    <row r="10289" spans="3:13" s="343" customFormat="1" x14ac:dyDescent="0.3">
      <c r="C10289" s="32"/>
      <c r="J10289" s="54"/>
      <c r="K10289" s="54"/>
      <c r="L10289" s="54"/>
      <c r="M10289" s="54"/>
    </row>
    <row r="10290" spans="3:13" s="343" customFormat="1" x14ac:dyDescent="0.3">
      <c r="C10290" s="32"/>
      <c r="J10290" s="54"/>
      <c r="K10290" s="54"/>
      <c r="L10290" s="54"/>
      <c r="M10290" s="54"/>
    </row>
    <row r="10291" spans="3:13" s="343" customFormat="1" x14ac:dyDescent="0.3">
      <c r="C10291" s="32"/>
      <c r="J10291" s="54"/>
      <c r="K10291" s="54"/>
      <c r="L10291" s="54"/>
      <c r="M10291" s="54"/>
    </row>
    <row r="10292" spans="3:13" s="343" customFormat="1" x14ac:dyDescent="0.3">
      <c r="C10292" s="32"/>
      <c r="J10292" s="54"/>
      <c r="K10292" s="54"/>
      <c r="L10292" s="54"/>
      <c r="M10292" s="54"/>
    </row>
    <row r="10293" spans="3:13" s="343" customFormat="1" x14ac:dyDescent="0.3">
      <c r="C10293" s="32"/>
      <c r="J10293" s="54"/>
      <c r="K10293" s="54"/>
      <c r="L10293" s="54"/>
      <c r="M10293" s="54"/>
    </row>
    <row r="10294" spans="3:13" s="343" customFormat="1" x14ac:dyDescent="0.3">
      <c r="C10294" s="32"/>
      <c r="J10294" s="54"/>
      <c r="K10294" s="54"/>
      <c r="L10294" s="54"/>
      <c r="M10294" s="54"/>
    </row>
    <row r="10295" spans="3:13" s="343" customFormat="1" x14ac:dyDescent="0.3">
      <c r="C10295" s="32"/>
      <c r="J10295" s="54"/>
      <c r="K10295" s="54"/>
      <c r="L10295" s="54"/>
      <c r="M10295" s="54"/>
    </row>
    <row r="10296" spans="3:13" s="343" customFormat="1" x14ac:dyDescent="0.3">
      <c r="C10296" s="32"/>
      <c r="J10296" s="54"/>
      <c r="K10296" s="54"/>
      <c r="L10296" s="54"/>
      <c r="M10296" s="54"/>
    </row>
    <row r="10297" spans="3:13" s="343" customFormat="1" x14ac:dyDescent="0.3">
      <c r="C10297" s="32"/>
      <c r="J10297" s="54"/>
      <c r="K10297" s="54"/>
      <c r="L10297" s="54"/>
      <c r="M10297" s="54"/>
    </row>
    <row r="10298" spans="3:13" s="343" customFormat="1" x14ac:dyDescent="0.3">
      <c r="C10298" s="32"/>
      <c r="J10298" s="54"/>
      <c r="K10298" s="54"/>
      <c r="L10298" s="54"/>
      <c r="M10298" s="54"/>
    </row>
    <row r="10299" spans="3:13" s="343" customFormat="1" x14ac:dyDescent="0.3">
      <c r="C10299" s="32"/>
      <c r="J10299" s="54"/>
      <c r="K10299" s="54"/>
      <c r="L10299" s="54"/>
      <c r="M10299" s="54"/>
    </row>
    <row r="10300" spans="3:13" s="343" customFormat="1" x14ac:dyDescent="0.3">
      <c r="C10300" s="32"/>
      <c r="J10300" s="54"/>
      <c r="K10300" s="54"/>
      <c r="L10300" s="54"/>
      <c r="M10300" s="54"/>
    </row>
    <row r="10301" spans="3:13" s="343" customFormat="1" x14ac:dyDescent="0.3">
      <c r="C10301" s="32"/>
      <c r="J10301" s="54"/>
      <c r="K10301" s="54"/>
      <c r="L10301" s="54"/>
      <c r="M10301" s="54"/>
    </row>
    <row r="10302" spans="3:13" s="343" customFormat="1" x14ac:dyDescent="0.3">
      <c r="C10302" s="32"/>
      <c r="J10302" s="54"/>
      <c r="K10302" s="54"/>
      <c r="L10302" s="54"/>
      <c r="M10302" s="54"/>
    </row>
    <row r="10303" spans="3:13" s="343" customFormat="1" x14ac:dyDescent="0.3">
      <c r="C10303" s="32"/>
      <c r="J10303" s="54"/>
      <c r="K10303" s="54"/>
      <c r="L10303" s="54"/>
      <c r="M10303" s="54"/>
    </row>
    <row r="10304" spans="3:13" s="343" customFormat="1" x14ac:dyDescent="0.3">
      <c r="C10304" s="32"/>
      <c r="J10304" s="54"/>
      <c r="K10304" s="54"/>
      <c r="L10304" s="54"/>
      <c r="M10304" s="54"/>
    </row>
    <row r="10305" spans="3:13" s="343" customFormat="1" x14ac:dyDescent="0.3">
      <c r="C10305" s="32"/>
      <c r="J10305" s="54"/>
      <c r="K10305" s="54"/>
      <c r="L10305" s="54"/>
      <c r="M10305" s="54"/>
    </row>
    <row r="10306" spans="3:13" s="343" customFormat="1" x14ac:dyDescent="0.3">
      <c r="C10306" s="32"/>
      <c r="J10306" s="54"/>
      <c r="K10306" s="54"/>
      <c r="L10306" s="54"/>
      <c r="M10306" s="54"/>
    </row>
    <row r="10307" spans="3:13" s="343" customFormat="1" x14ac:dyDescent="0.3">
      <c r="C10307" s="32"/>
      <c r="J10307" s="54"/>
      <c r="K10307" s="54"/>
      <c r="L10307" s="54"/>
      <c r="M10307" s="54"/>
    </row>
    <row r="10308" spans="3:13" s="343" customFormat="1" x14ac:dyDescent="0.3">
      <c r="C10308" s="32"/>
      <c r="J10308" s="54"/>
      <c r="K10308" s="54"/>
      <c r="L10308" s="54"/>
      <c r="M10308" s="54"/>
    </row>
    <row r="10309" spans="3:13" s="343" customFormat="1" x14ac:dyDescent="0.3">
      <c r="C10309" s="32"/>
      <c r="J10309" s="54"/>
      <c r="K10309" s="54"/>
      <c r="L10309" s="54"/>
      <c r="M10309" s="54"/>
    </row>
    <row r="10310" spans="3:13" s="343" customFormat="1" x14ac:dyDescent="0.3">
      <c r="C10310" s="32"/>
      <c r="J10310" s="54"/>
      <c r="K10310" s="54"/>
      <c r="L10310" s="54"/>
      <c r="M10310" s="54"/>
    </row>
    <row r="10311" spans="3:13" s="343" customFormat="1" x14ac:dyDescent="0.3">
      <c r="C10311" s="32"/>
      <c r="J10311" s="54"/>
      <c r="K10311" s="54"/>
      <c r="L10311" s="54"/>
      <c r="M10311" s="54"/>
    </row>
    <row r="10312" spans="3:13" s="343" customFormat="1" x14ac:dyDescent="0.3">
      <c r="C10312" s="32"/>
      <c r="J10312" s="54"/>
      <c r="K10312" s="54"/>
      <c r="L10312" s="54"/>
      <c r="M10312" s="54"/>
    </row>
    <row r="10313" spans="3:13" s="343" customFormat="1" x14ac:dyDescent="0.3">
      <c r="C10313" s="32"/>
      <c r="J10313" s="54"/>
      <c r="K10313" s="54"/>
      <c r="L10313" s="54"/>
      <c r="M10313" s="54"/>
    </row>
    <row r="10314" spans="3:13" s="343" customFormat="1" x14ac:dyDescent="0.3">
      <c r="C10314" s="32"/>
      <c r="J10314" s="54"/>
      <c r="K10314" s="54"/>
      <c r="L10314" s="54"/>
      <c r="M10314" s="54"/>
    </row>
    <row r="10315" spans="3:13" s="343" customFormat="1" x14ac:dyDescent="0.3">
      <c r="C10315" s="32"/>
      <c r="J10315" s="54"/>
      <c r="K10315" s="54"/>
      <c r="L10315" s="54"/>
      <c r="M10315" s="54"/>
    </row>
    <row r="10316" spans="3:13" s="343" customFormat="1" x14ac:dyDescent="0.3">
      <c r="C10316" s="32"/>
      <c r="J10316" s="54"/>
      <c r="K10316" s="54"/>
      <c r="L10316" s="54"/>
      <c r="M10316" s="54"/>
    </row>
    <row r="10317" spans="3:13" s="343" customFormat="1" x14ac:dyDescent="0.3">
      <c r="C10317" s="32"/>
      <c r="J10317" s="54"/>
      <c r="K10317" s="54"/>
      <c r="L10317" s="54"/>
      <c r="M10317" s="54"/>
    </row>
    <row r="10318" spans="3:13" s="343" customFormat="1" x14ac:dyDescent="0.3">
      <c r="C10318" s="32"/>
      <c r="J10318" s="54"/>
      <c r="K10318" s="54"/>
      <c r="L10318" s="54"/>
      <c r="M10318" s="54"/>
    </row>
    <row r="10319" spans="3:13" s="343" customFormat="1" x14ac:dyDescent="0.3">
      <c r="C10319" s="32"/>
      <c r="J10319" s="54"/>
      <c r="K10319" s="54"/>
      <c r="L10319" s="54"/>
      <c r="M10319" s="54"/>
    </row>
    <row r="10320" spans="3:13" s="343" customFormat="1" x14ac:dyDescent="0.3">
      <c r="C10320" s="32"/>
      <c r="J10320" s="54"/>
      <c r="K10320" s="54"/>
      <c r="L10320" s="54"/>
      <c r="M10320" s="54"/>
    </row>
    <row r="10321" spans="3:13" s="343" customFormat="1" x14ac:dyDescent="0.3">
      <c r="C10321" s="32"/>
      <c r="J10321" s="54"/>
      <c r="K10321" s="54"/>
      <c r="L10321" s="54"/>
      <c r="M10321" s="54"/>
    </row>
    <row r="10322" spans="3:13" s="343" customFormat="1" x14ac:dyDescent="0.3">
      <c r="C10322" s="32"/>
      <c r="J10322" s="54"/>
      <c r="K10322" s="54"/>
      <c r="L10322" s="54"/>
      <c r="M10322" s="54"/>
    </row>
    <row r="10323" spans="3:13" s="343" customFormat="1" x14ac:dyDescent="0.3">
      <c r="C10323" s="32"/>
      <c r="J10323" s="54"/>
      <c r="K10323" s="54"/>
      <c r="L10323" s="54"/>
      <c r="M10323" s="54"/>
    </row>
    <row r="10324" spans="3:13" s="343" customFormat="1" x14ac:dyDescent="0.3">
      <c r="C10324" s="32"/>
      <c r="J10324" s="54"/>
      <c r="K10324" s="54"/>
      <c r="L10324" s="54"/>
      <c r="M10324" s="54"/>
    </row>
    <row r="10325" spans="3:13" s="343" customFormat="1" x14ac:dyDescent="0.3">
      <c r="C10325" s="32"/>
      <c r="J10325" s="54"/>
      <c r="K10325" s="54"/>
      <c r="L10325" s="54"/>
      <c r="M10325" s="54"/>
    </row>
    <row r="10326" spans="3:13" s="343" customFormat="1" x14ac:dyDescent="0.3">
      <c r="C10326" s="32"/>
      <c r="J10326" s="54"/>
      <c r="K10326" s="54"/>
      <c r="L10326" s="54"/>
      <c r="M10326" s="54"/>
    </row>
    <row r="10327" spans="3:13" s="343" customFormat="1" x14ac:dyDescent="0.3">
      <c r="C10327" s="32"/>
      <c r="J10327" s="54"/>
      <c r="K10327" s="54"/>
      <c r="L10327" s="54"/>
      <c r="M10327" s="54"/>
    </row>
    <row r="10328" spans="3:13" s="343" customFormat="1" x14ac:dyDescent="0.3">
      <c r="C10328" s="32"/>
      <c r="J10328" s="54"/>
      <c r="K10328" s="54"/>
      <c r="L10328" s="54"/>
      <c r="M10328" s="54"/>
    </row>
    <row r="10329" spans="3:13" s="343" customFormat="1" x14ac:dyDescent="0.3">
      <c r="C10329" s="32"/>
      <c r="J10329" s="54"/>
      <c r="K10329" s="54"/>
      <c r="L10329" s="54"/>
      <c r="M10329" s="54"/>
    </row>
    <row r="10330" spans="3:13" s="343" customFormat="1" x14ac:dyDescent="0.3">
      <c r="C10330" s="32"/>
      <c r="J10330" s="54"/>
      <c r="K10330" s="54"/>
      <c r="L10330" s="54"/>
      <c r="M10330" s="54"/>
    </row>
    <row r="10331" spans="3:13" s="343" customFormat="1" x14ac:dyDescent="0.3">
      <c r="C10331" s="32"/>
      <c r="J10331" s="54"/>
      <c r="K10331" s="54"/>
      <c r="L10331" s="54"/>
      <c r="M10331" s="54"/>
    </row>
    <row r="10332" spans="3:13" s="343" customFormat="1" x14ac:dyDescent="0.3">
      <c r="C10332" s="32"/>
      <c r="J10332" s="54"/>
      <c r="K10332" s="54"/>
      <c r="L10332" s="54"/>
      <c r="M10332" s="54"/>
    </row>
    <row r="10333" spans="3:13" s="343" customFormat="1" x14ac:dyDescent="0.3">
      <c r="C10333" s="32"/>
      <c r="J10333" s="54"/>
      <c r="K10333" s="54"/>
      <c r="L10333" s="54"/>
      <c r="M10333" s="54"/>
    </row>
    <row r="10334" spans="3:13" s="343" customFormat="1" x14ac:dyDescent="0.3">
      <c r="C10334" s="32"/>
      <c r="J10334" s="54"/>
      <c r="K10334" s="54"/>
      <c r="L10334" s="54"/>
      <c r="M10334" s="54"/>
    </row>
    <row r="10335" spans="3:13" s="343" customFormat="1" x14ac:dyDescent="0.3">
      <c r="C10335" s="32"/>
      <c r="J10335" s="54"/>
      <c r="K10335" s="54"/>
      <c r="L10335" s="54"/>
      <c r="M10335" s="54"/>
    </row>
    <row r="10336" spans="3:13" s="343" customFormat="1" x14ac:dyDescent="0.3">
      <c r="C10336" s="32"/>
      <c r="J10336" s="54"/>
      <c r="K10336" s="54"/>
      <c r="L10336" s="54"/>
      <c r="M10336" s="54"/>
    </row>
    <row r="10337" spans="3:13" s="343" customFormat="1" x14ac:dyDescent="0.3">
      <c r="C10337" s="32"/>
      <c r="J10337" s="54"/>
      <c r="K10337" s="54"/>
      <c r="L10337" s="54"/>
      <c r="M10337" s="54"/>
    </row>
    <row r="10338" spans="3:13" s="343" customFormat="1" x14ac:dyDescent="0.3">
      <c r="C10338" s="32"/>
      <c r="J10338" s="54"/>
      <c r="K10338" s="54"/>
      <c r="L10338" s="54"/>
      <c r="M10338" s="54"/>
    </row>
    <row r="10339" spans="3:13" s="343" customFormat="1" x14ac:dyDescent="0.3">
      <c r="C10339" s="32"/>
      <c r="J10339" s="54"/>
      <c r="K10339" s="54"/>
      <c r="L10339" s="54"/>
      <c r="M10339" s="54"/>
    </row>
    <row r="10340" spans="3:13" s="343" customFormat="1" x14ac:dyDescent="0.3">
      <c r="C10340" s="32"/>
      <c r="J10340" s="54"/>
      <c r="K10340" s="54"/>
      <c r="L10340" s="54"/>
      <c r="M10340" s="54"/>
    </row>
    <row r="10341" spans="3:13" s="343" customFormat="1" x14ac:dyDescent="0.3">
      <c r="C10341" s="32"/>
      <c r="J10341" s="54"/>
      <c r="K10341" s="54"/>
      <c r="L10341" s="54"/>
      <c r="M10341" s="54"/>
    </row>
    <row r="10342" spans="3:13" s="343" customFormat="1" x14ac:dyDescent="0.3">
      <c r="C10342" s="32"/>
      <c r="J10342" s="54"/>
      <c r="K10342" s="54"/>
      <c r="L10342" s="54"/>
      <c r="M10342" s="54"/>
    </row>
    <row r="10343" spans="3:13" s="343" customFormat="1" x14ac:dyDescent="0.3">
      <c r="C10343" s="32"/>
      <c r="J10343" s="54"/>
      <c r="K10343" s="54"/>
      <c r="L10343" s="54"/>
      <c r="M10343" s="54"/>
    </row>
    <row r="10344" spans="3:13" s="343" customFormat="1" x14ac:dyDescent="0.3">
      <c r="C10344" s="32"/>
      <c r="J10344" s="54"/>
      <c r="K10344" s="54"/>
      <c r="L10344" s="54"/>
      <c r="M10344" s="54"/>
    </row>
    <row r="10345" spans="3:13" s="343" customFormat="1" x14ac:dyDescent="0.3">
      <c r="C10345" s="32"/>
      <c r="J10345" s="54"/>
      <c r="K10345" s="54"/>
      <c r="L10345" s="54"/>
      <c r="M10345" s="54"/>
    </row>
    <row r="10346" spans="3:13" s="343" customFormat="1" x14ac:dyDescent="0.3">
      <c r="C10346" s="32"/>
      <c r="J10346" s="54"/>
      <c r="K10346" s="54"/>
      <c r="L10346" s="54"/>
      <c r="M10346" s="54"/>
    </row>
    <row r="10347" spans="3:13" s="343" customFormat="1" x14ac:dyDescent="0.3">
      <c r="C10347" s="32"/>
      <c r="J10347" s="54"/>
      <c r="K10347" s="54"/>
      <c r="L10347" s="54"/>
      <c r="M10347" s="54"/>
    </row>
    <row r="10348" spans="3:13" s="343" customFormat="1" x14ac:dyDescent="0.3">
      <c r="C10348" s="32"/>
      <c r="J10348" s="54"/>
      <c r="K10348" s="54"/>
      <c r="L10348" s="54"/>
      <c r="M10348" s="54"/>
    </row>
    <row r="10349" spans="3:13" s="343" customFormat="1" x14ac:dyDescent="0.3">
      <c r="C10349" s="32"/>
      <c r="J10349" s="54"/>
      <c r="K10349" s="54"/>
      <c r="L10349" s="54"/>
      <c r="M10349" s="54"/>
    </row>
    <row r="10350" spans="3:13" s="343" customFormat="1" x14ac:dyDescent="0.3">
      <c r="C10350" s="32"/>
      <c r="J10350" s="54"/>
      <c r="K10350" s="54"/>
      <c r="L10350" s="54"/>
      <c r="M10350" s="54"/>
    </row>
    <row r="10351" spans="3:13" s="343" customFormat="1" x14ac:dyDescent="0.3">
      <c r="C10351" s="32"/>
      <c r="J10351" s="54"/>
      <c r="K10351" s="54"/>
      <c r="L10351" s="54"/>
      <c r="M10351" s="54"/>
    </row>
    <row r="10352" spans="3:13" s="343" customFormat="1" x14ac:dyDescent="0.3">
      <c r="C10352" s="32"/>
      <c r="J10352" s="54"/>
      <c r="K10352" s="54"/>
      <c r="L10352" s="54"/>
      <c r="M10352" s="54"/>
    </row>
    <row r="10353" spans="3:13" s="343" customFormat="1" x14ac:dyDescent="0.3">
      <c r="C10353" s="32"/>
      <c r="J10353" s="54"/>
      <c r="K10353" s="54"/>
      <c r="L10353" s="54"/>
      <c r="M10353" s="54"/>
    </row>
    <row r="10354" spans="3:13" s="343" customFormat="1" x14ac:dyDescent="0.3">
      <c r="C10354" s="32"/>
      <c r="J10354" s="54"/>
      <c r="K10354" s="54"/>
      <c r="L10354" s="54"/>
      <c r="M10354" s="54"/>
    </row>
    <row r="10355" spans="3:13" s="343" customFormat="1" x14ac:dyDescent="0.3">
      <c r="C10355" s="32"/>
      <c r="J10355" s="54"/>
      <c r="K10355" s="54"/>
      <c r="L10355" s="54"/>
      <c r="M10355" s="54"/>
    </row>
    <row r="10356" spans="3:13" s="343" customFormat="1" x14ac:dyDescent="0.3">
      <c r="C10356" s="32"/>
      <c r="J10356" s="54"/>
      <c r="K10356" s="54"/>
      <c r="L10356" s="54"/>
      <c r="M10356" s="54"/>
    </row>
    <row r="10357" spans="3:13" s="343" customFormat="1" x14ac:dyDescent="0.3">
      <c r="C10357" s="32"/>
      <c r="J10357" s="54"/>
      <c r="K10357" s="54"/>
      <c r="L10357" s="54"/>
      <c r="M10357" s="54"/>
    </row>
    <row r="10358" spans="3:13" s="343" customFormat="1" x14ac:dyDescent="0.3">
      <c r="C10358" s="32"/>
      <c r="J10358" s="54"/>
      <c r="K10358" s="54"/>
      <c r="L10358" s="54"/>
      <c r="M10358" s="54"/>
    </row>
    <row r="10359" spans="3:13" s="343" customFormat="1" x14ac:dyDescent="0.3">
      <c r="C10359" s="32"/>
      <c r="J10359" s="54"/>
      <c r="K10359" s="54"/>
      <c r="L10359" s="54"/>
      <c r="M10359" s="54"/>
    </row>
    <row r="10360" spans="3:13" s="343" customFormat="1" x14ac:dyDescent="0.3">
      <c r="C10360" s="32"/>
      <c r="J10360" s="54"/>
      <c r="K10360" s="54"/>
      <c r="L10360" s="54"/>
      <c r="M10360" s="54"/>
    </row>
    <row r="10361" spans="3:13" s="343" customFormat="1" x14ac:dyDescent="0.3">
      <c r="C10361" s="32"/>
      <c r="J10361" s="54"/>
      <c r="K10361" s="54"/>
      <c r="L10361" s="54"/>
      <c r="M10361" s="54"/>
    </row>
    <row r="10362" spans="3:13" s="343" customFormat="1" x14ac:dyDescent="0.3">
      <c r="C10362" s="32"/>
      <c r="J10362" s="54"/>
      <c r="K10362" s="54"/>
      <c r="L10362" s="54"/>
      <c r="M10362" s="54"/>
    </row>
    <row r="10363" spans="3:13" s="343" customFormat="1" x14ac:dyDescent="0.3">
      <c r="C10363" s="32"/>
      <c r="J10363" s="54"/>
      <c r="K10363" s="54"/>
      <c r="L10363" s="54"/>
      <c r="M10363" s="54"/>
    </row>
    <row r="10364" spans="3:13" s="343" customFormat="1" x14ac:dyDescent="0.3">
      <c r="C10364" s="32"/>
      <c r="J10364" s="54"/>
      <c r="K10364" s="54"/>
      <c r="L10364" s="54"/>
      <c r="M10364" s="54"/>
    </row>
    <row r="10365" spans="3:13" s="343" customFormat="1" x14ac:dyDescent="0.3">
      <c r="C10365" s="32"/>
      <c r="J10365" s="54"/>
      <c r="K10365" s="54"/>
      <c r="L10365" s="54"/>
      <c r="M10365" s="54"/>
    </row>
    <row r="10366" spans="3:13" s="343" customFormat="1" x14ac:dyDescent="0.3">
      <c r="C10366" s="32"/>
      <c r="J10366" s="54"/>
      <c r="K10366" s="54"/>
      <c r="L10366" s="54"/>
      <c r="M10366" s="54"/>
    </row>
    <row r="10367" spans="3:13" s="343" customFormat="1" x14ac:dyDescent="0.3">
      <c r="C10367" s="32"/>
      <c r="J10367" s="54"/>
      <c r="K10367" s="54"/>
      <c r="L10367" s="54"/>
      <c r="M10367" s="54"/>
    </row>
    <row r="10368" spans="3:13" s="343" customFormat="1" x14ac:dyDescent="0.3">
      <c r="C10368" s="32"/>
      <c r="J10368" s="54"/>
      <c r="K10368" s="54"/>
      <c r="L10368" s="54"/>
      <c r="M10368" s="54"/>
    </row>
    <row r="10369" spans="3:13" s="343" customFormat="1" x14ac:dyDescent="0.3">
      <c r="C10369" s="32"/>
      <c r="J10369" s="54"/>
      <c r="K10369" s="54"/>
      <c r="L10369" s="54"/>
      <c r="M10369" s="54"/>
    </row>
    <row r="10370" spans="3:13" s="343" customFormat="1" x14ac:dyDescent="0.3">
      <c r="C10370" s="32"/>
      <c r="J10370" s="54"/>
      <c r="K10370" s="54"/>
      <c r="L10370" s="54"/>
      <c r="M10370" s="54"/>
    </row>
    <row r="10371" spans="3:13" s="343" customFormat="1" x14ac:dyDescent="0.3">
      <c r="C10371" s="32"/>
      <c r="J10371" s="54"/>
      <c r="K10371" s="54"/>
      <c r="L10371" s="54"/>
      <c r="M10371" s="54"/>
    </row>
    <row r="10372" spans="3:13" s="343" customFormat="1" x14ac:dyDescent="0.3">
      <c r="C10372" s="32"/>
      <c r="J10372" s="54"/>
      <c r="K10372" s="54"/>
      <c r="L10372" s="54"/>
      <c r="M10372" s="54"/>
    </row>
    <row r="10373" spans="3:13" s="343" customFormat="1" x14ac:dyDescent="0.3">
      <c r="C10373" s="32"/>
      <c r="J10373" s="54"/>
      <c r="K10373" s="54"/>
      <c r="L10373" s="54"/>
      <c r="M10373" s="54"/>
    </row>
    <row r="10374" spans="3:13" s="343" customFormat="1" x14ac:dyDescent="0.3">
      <c r="C10374" s="32"/>
      <c r="J10374" s="54"/>
      <c r="K10374" s="54"/>
      <c r="L10374" s="54"/>
      <c r="M10374" s="54"/>
    </row>
    <row r="10375" spans="3:13" s="343" customFormat="1" x14ac:dyDescent="0.3">
      <c r="C10375" s="32"/>
      <c r="J10375" s="54"/>
      <c r="K10375" s="54"/>
      <c r="L10375" s="54"/>
      <c r="M10375" s="54"/>
    </row>
    <row r="10376" spans="3:13" s="343" customFormat="1" x14ac:dyDescent="0.3">
      <c r="C10376" s="32"/>
      <c r="J10376" s="54"/>
      <c r="K10376" s="54"/>
      <c r="L10376" s="54"/>
      <c r="M10376" s="54"/>
    </row>
    <row r="10377" spans="3:13" s="343" customFormat="1" x14ac:dyDescent="0.3">
      <c r="C10377" s="32"/>
      <c r="J10377" s="54"/>
      <c r="K10377" s="54"/>
      <c r="L10377" s="54"/>
      <c r="M10377" s="54"/>
    </row>
    <row r="10378" spans="3:13" s="343" customFormat="1" x14ac:dyDescent="0.3">
      <c r="C10378" s="32"/>
      <c r="J10378" s="54"/>
      <c r="K10378" s="54"/>
      <c r="L10378" s="54"/>
      <c r="M10378" s="54"/>
    </row>
    <row r="10379" spans="3:13" s="343" customFormat="1" x14ac:dyDescent="0.3">
      <c r="C10379" s="32"/>
      <c r="J10379" s="54"/>
      <c r="K10379" s="54"/>
      <c r="L10379" s="54"/>
      <c r="M10379" s="54"/>
    </row>
    <row r="10380" spans="3:13" s="343" customFormat="1" x14ac:dyDescent="0.3">
      <c r="C10380" s="32"/>
      <c r="J10380" s="54"/>
      <c r="K10380" s="54"/>
      <c r="L10380" s="54"/>
      <c r="M10380" s="54"/>
    </row>
    <row r="10381" spans="3:13" s="343" customFormat="1" x14ac:dyDescent="0.3">
      <c r="C10381" s="32"/>
      <c r="J10381" s="54"/>
      <c r="K10381" s="54"/>
      <c r="L10381" s="54"/>
      <c r="M10381" s="54"/>
    </row>
    <row r="10382" spans="3:13" s="343" customFormat="1" x14ac:dyDescent="0.3">
      <c r="C10382" s="32"/>
      <c r="J10382" s="54"/>
      <c r="K10382" s="54"/>
      <c r="L10382" s="54"/>
      <c r="M10382" s="54"/>
    </row>
    <row r="10383" spans="3:13" s="343" customFormat="1" x14ac:dyDescent="0.3">
      <c r="C10383" s="32"/>
      <c r="J10383" s="54"/>
      <c r="K10383" s="54"/>
      <c r="L10383" s="54"/>
      <c r="M10383" s="54"/>
    </row>
    <row r="10384" spans="3:13" s="343" customFormat="1" x14ac:dyDescent="0.3">
      <c r="C10384" s="32"/>
      <c r="J10384" s="54"/>
      <c r="K10384" s="54"/>
      <c r="L10384" s="54"/>
      <c r="M10384" s="54"/>
    </row>
    <row r="10385" spans="3:13" s="343" customFormat="1" x14ac:dyDescent="0.3">
      <c r="C10385" s="32"/>
      <c r="J10385" s="54"/>
      <c r="K10385" s="54"/>
      <c r="L10385" s="54"/>
      <c r="M10385" s="54"/>
    </row>
    <row r="10386" spans="3:13" s="343" customFormat="1" x14ac:dyDescent="0.3">
      <c r="C10386" s="32"/>
      <c r="J10386" s="54"/>
      <c r="K10386" s="54"/>
      <c r="L10386" s="54"/>
      <c r="M10386" s="54"/>
    </row>
    <row r="10387" spans="3:13" s="343" customFormat="1" x14ac:dyDescent="0.3">
      <c r="C10387" s="32"/>
      <c r="J10387" s="54"/>
      <c r="K10387" s="54"/>
      <c r="L10387" s="54"/>
      <c r="M10387" s="54"/>
    </row>
    <row r="10388" spans="3:13" s="343" customFormat="1" x14ac:dyDescent="0.3">
      <c r="C10388" s="32"/>
      <c r="J10388" s="54"/>
      <c r="K10388" s="54"/>
      <c r="L10388" s="54"/>
      <c r="M10388" s="54"/>
    </row>
    <row r="10389" spans="3:13" s="343" customFormat="1" x14ac:dyDescent="0.3">
      <c r="C10389" s="32"/>
      <c r="J10389" s="54"/>
      <c r="K10389" s="54"/>
      <c r="L10389" s="54"/>
      <c r="M10389" s="54"/>
    </row>
    <row r="10390" spans="3:13" s="343" customFormat="1" x14ac:dyDescent="0.3">
      <c r="C10390" s="32"/>
      <c r="J10390" s="54"/>
      <c r="K10390" s="54"/>
      <c r="L10390" s="54"/>
      <c r="M10390" s="54"/>
    </row>
    <row r="10391" spans="3:13" s="343" customFormat="1" x14ac:dyDescent="0.3">
      <c r="C10391" s="32"/>
      <c r="J10391" s="54"/>
      <c r="K10391" s="54"/>
      <c r="L10391" s="54"/>
      <c r="M10391" s="54"/>
    </row>
    <row r="10392" spans="3:13" s="343" customFormat="1" x14ac:dyDescent="0.3">
      <c r="C10392" s="32"/>
      <c r="J10392" s="54"/>
      <c r="K10392" s="54"/>
      <c r="L10392" s="54"/>
      <c r="M10392" s="54"/>
    </row>
    <row r="10393" spans="3:13" s="343" customFormat="1" x14ac:dyDescent="0.3">
      <c r="C10393" s="32"/>
      <c r="J10393" s="54"/>
      <c r="K10393" s="54"/>
      <c r="L10393" s="54"/>
      <c r="M10393" s="54"/>
    </row>
    <row r="10394" spans="3:13" s="343" customFormat="1" x14ac:dyDescent="0.3">
      <c r="C10394" s="32"/>
      <c r="J10394" s="54"/>
      <c r="K10394" s="54"/>
      <c r="L10394" s="54"/>
      <c r="M10394" s="54"/>
    </row>
    <row r="10395" spans="3:13" s="343" customFormat="1" x14ac:dyDescent="0.3">
      <c r="C10395" s="32"/>
      <c r="J10395" s="54"/>
      <c r="K10395" s="54"/>
      <c r="L10395" s="54"/>
      <c r="M10395" s="54"/>
    </row>
    <row r="10396" spans="3:13" s="343" customFormat="1" x14ac:dyDescent="0.3">
      <c r="C10396" s="32"/>
      <c r="J10396" s="54"/>
      <c r="K10396" s="54"/>
      <c r="L10396" s="54"/>
      <c r="M10396" s="54"/>
    </row>
    <row r="10397" spans="3:13" s="343" customFormat="1" x14ac:dyDescent="0.3">
      <c r="C10397" s="32"/>
      <c r="J10397" s="54"/>
      <c r="K10397" s="54"/>
      <c r="L10397" s="54"/>
      <c r="M10397" s="54"/>
    </row>
    <row r="10398" spans="3:13" s="343" customFormat="1" x14ac:dyDescent="0.3">
      <c r="C10398" s="32"/>
      <c r="J10398" s="54"/>
      <c r="K10398" s="54"/>
      <c r="L10398" s="54"/>
      <c r="M10398" s="54"/>
    </row>
    <row r="10399" spans="3:13" s="343" customFormat="1" x14ac:dyDescent="0.3">
      <c r="C10399" s="32"/>
      <c r="J10399" s="54"/>
      <c r="K10399" s="54"/>
      <c r="L10399" s="54"/>
      <c r="M10399" s="54"/>
    </row>
    <row r="10400" spans="3:13" s="343" customFormat="1" x14ac:dyDescent="0.3">
      <c r="C10400" s="32"/>
      <c r="J10400" s="54"/>
      <c r="K10400" s="54"/>
      <c r="L10400" s="54"/>
      <c r="M10400" s="54"/>
    </row>
    <row r="10401" spans="3:13" s="343" customFormat="1" x14ac:dyDescent="0.3">
      <c r="C10401" s="32"/>
      <c r="J10401" s="54"/>
      <c r="K10401" s="54"/>
      <c r="L10401" s="54"/>
      <c r="M10401" s="54"/>
    </row>
    <row r="10402" spans="3:13" s="343" customFormat="1" x14ac:dyDescent="0.3">
      <c r="C10402" s="32"/>
      <c r="J10402" s="54"/>
      <c r="K10402" s="54"/>
      <c r="L10402" s="54"/>
      <c r="M10402" s="54"/>
    </row>
    <row r="10403" spans="3:13" s="343" customFormat="1" x14ac:dyDescent="0.3">
      <c r="C10403" s="32"/>
      <c r="J10403" s="54"/>
      <c r="K10403" s="54"/>
      <c r="L10403" s="54"/>
      <c r="M10403" s="54"/>
    </row>
    <row r="10404" spans="3:13" s="343" customFormat="1" x14ac:dyDescent="0.3">
      <c r="C10404" s="32"/>
      <c r="J10404" s="54"/>
      <c r="K10404" s="54"/>
      <c r="L10404" s="54"/>
      <c r="M10404" s="54"/>
    </row>
    <row r="10405" spans="3:13" s="343" customFormat="1" x14ac:dyDescent="0.3">
      <c r="C10405" s="32"/>
      <c r="J10405" s="54"/>
      <c r="K10405" s="54"/>
      <c r="L10405" s="54"/>
      <c r="M10405" s="54"/>
    </row>
    <row r="10406" spans="3:13" s="343" customFormat="1" x14ac:dyDescent="0.3">
      <c r="C10406" s="32"/>
      <c r="J10406" s="54"/>
      <c r="K10406" s="54"/>
      <c r="L10406" s="54"/>
      <c r="M10406" s="54"/>
    </row>
    <row r="10407" spans="3:13" s="343" customFormat="1" x14ac:dyDescent="0.3">
      <c r="C10407" s="32"/>
      <c r="J10407" s="54"/>
      <c r="K10407" s="54"/>
      <c r="L10407" s="54"/>
      <c r="M10407" s="54"/>
    </row>
    <row r="10408" spans="3:13" s="343" customFormat="1" x14ac:dyDescent="0.3">
      <c r="C10408" s="32"/>
      <c r="J10408" s="54"/>
      <c r="K10408" s="54"/>
      <c r="L10408" s="54"/>
      <c r="M10408" s="54"/>
    </row>
    <row r="10409" spans="3:13" s="343" customFormat="1" x14ac:dyDescent="0.3">
      <c r="C10409" s="32"/>
      <c r="J10409" s="54"/>
      <c r="K10409" s="54"/>
      <c r="L10409" s="54"/>
      <c r="M10409" s="54"/>
    </row>
    <row r="10410" spans="3:13" s="343" customFormat="1" x14ac:dyDescent="0.3">
      <c r="C10410" s="32"/>
      <c r="J10410" s="54"/>
      <c r="K10410" s="54"/>
      <c r="L10410" s="54"/>
      <c r="M10410" s="54"/>
    </row>
    <row r="10411" spans="3:13" s="343" customFormat="1" x14ac:dyDescent="0.3">
      <c r="C10411" s="32"/>
      <c r="J10411" s="54"/>
      <c r="K10411" s="54"/>
      <c r="L10411" s="54"/>
      <c r="M10411" s="54"/>
    </row>
    <row r="10412" spans="3:13" s="343" customFormat="1" x14ac:dyDescent="0.3">
      <c r="C10412" s="32"/>
      <c r="J10412" s="54"/>
      <c r="K10412" s="54"/>
      <c r="L10412" s="54"/>
      <c r="M10412" s="54"/>
    </row>
    <row r="10413" spans="3:13" s="343" customFormat="1" x14ac:dyDescent="0.3">
      <c r="C10413" s="32"/>
      <c r="J10413" s="54"/>
      <c r="K10413" s="54"/>
      <c r="L10413" s="54"/>
      <c r="M10413" s="54"/>
    </row>
    <row r="10414" spans="3:13" s="343" customFormat="1" x14ac:dyDescent="0.3">
      <c r="C10414" s="32"/>
      <c r="J10414" s="54"/>
      <c r="K10414" s="54"/>
      <c r="L10414" s="54"/>
      <c r="M10414" s="54"/>
    </row>
    <row r="10415" spans="3:13" s="343" customFormat="1" x14ac:dyDescent="0.3">
      <c r="C10415" s="32"/>
      <c r="J10415" s="54"/>
      <c r="K10415" s="54"/>
      <c r="L10415" s="54"/>
      <c r="M10415" s="54"/>
    </row>
    <row r="10416" spans="3:13" s="343" customFormat="1" x14ac:dyDescent="0.3">
      <c r="C10416" s="32"/>
      <c r="J10416" s="54"/>
      <c r="K10416" s="54"/>
      <c r="L10416" s="54"/>
      <c r="M10416" s="54"/>
    </row>
    <row r="10417" spans="3:13" s="343" customFormat="1" x14ac:dyDescent="0.3">
      <c r="C10417" s="32"/>
      <c r="J10417" s="54"/>
      <c r="K10417" s="54"/>
      <c r="L10417" s="54"/>
      <c r="M10417" s="54"/>
    </row>
    <row r="10418" spans="3:13" s="343" customFormat="1" x14ac:dyDescent="0.3">
      <c r="C10418" s="32"/>
      <c r="J10418" s="54"/>
      <c r="K10418" s="54"/>
      <c r="L10418" s="54"/>
      <c r="M10418" s="54"/>
    </row>
    <row r="10419" spans="3:13" s="343" customFormat="1" x14ac:dyDescent="0.3">
      <c r="C10419" s="32"/>
      <c r="J10419" s="54"/>
      <c r="K10419" s="54"/>
      <c r="L10419" s="54"/>
      <c r="M10419" s="54"/>
    </row>
    <row r="10420" spans="3:13" s="343" customFormat="1" x14ac:dyDescent="0.3">
      <c r="C10420" s="32"/>
      <c r="J10420" s="54"/>
      <c r="K10420" s="54"/>
      <c r="L10420" s="54"/>
      <c r="M10420" s="54"/>
    </row>
    <row r="10421" spans="3:13" s="343" customFormat="1" x14ac:dyDescent="0.3">
      <c r="C10421" s="32"/>
      <c r="J10421" s="54"/>
      <c r="K10421" s="54"/>
      <c r="L10421" s="54"/>
      <c r="M10421" s="54"/>
    </row>
    <row r="10422" spans="3:13" s="343" customFormat="1" x14ac:dyDescent="0.3">
      <c r="C10422" s="32"/>
      <c r="J10422" s="54"/>
      <c r="K10422" s="54"/>
      <c r="L10422" s="54"/>
      <c r="M10422" s="54"/>
    </row>
    <row r="10423" spans="3:13" s="343" customFormat="1" x14ac:dyDescent="0.3">
      <c r="C10423" s="32"/>
      <c r="J10423" s="54"/>
      <c r="K10423" s="54"/>
      <c r="L10423" s="54"/>
      <c r="M10423" s="54"/>
    </row>
    <row r="10424" spans="3:13" s="343" customFormat="1" x14ac:dyDescent="0.3">
      <c r="C10424" s="32"/>
      <c r="J10424" s="54"/>
      <c r="K10424" s="54"/>
      <c r="L10424" s="54"/>
      <c r="M10424" s="54"/>
    </row>
    <row r="10425" spans="3:13" s="343" customFormat="1" x14ac:dyDescent="0.3">
      <c r="C10425" s="32"/>
      <c r="J10425" s="54"/>
      <c r="K10425" s="54"/>
      <c r="L10425" s="54"/>
      <c r="M10425" s="54"/>
    </row>
    <row r="10426" spans="3:13" s="343" customFormat="1" x14ac:dyDescent="0.3">
      <c r="C10426" s="32"/>
      <c r="J10426" s="54"/>
      <c r="K10426" s="54"/>
      <c r="L10426" s="54"/>
      <c r="M10426" s="54"/>
    </row>
    <row r="10427" spans="3:13" s="343" customFormat="1" x14ac:dyDescent="0.3">
      <c r="C10427" s="32"/>
      <c r="J10427" s="54"/>
      <c r="K10427" s="54"/>
      <c r="L10427" s="54"/>
      <c r="M10427" s="54"/>
    </row>
    <row r="10428" spans="3:13" s="343" customFormat="1" x14ac:dyDescent="0.3">
      <c r="C10428" s="32"/>
      <c r="J10428" s="54"/>
      <c r="K10428" s="54"/>
      <c r="L10428" s="54"/>
      <c r="M10428" s="54"/>
    </row>
    <row r="10429" spans="3:13" s="343" customFormat="1" x14ac:dyDescent="0.3">
      <c r="C10429" s="32"/>
      <c r="J10429" s="54"/>
      <c r="K10429" s="54"/>
      <c r="L10429" s="54"/>
      <c r="M10429" s="54"/>
    </row>
    <row r="10430" spans="3:13" s="343" customFormat="1" x14ac:dyDescent="0.3">
      <c r="C10430" s="32"/>
      <c r="J10430" s="54"/>
      <c r="K10430" s="54"/>
      <c r="L10430" s="54"/>
      <c r="M10430" s="54"/>
    </row>
    <row r="10431" spans="3:13" s="343" customFormat="1" x14ac:dyDescent="0.3">
      <c r="C10431" s="32"/>
      <c r="J10431" s="54"/>
      <c r="K10431" s="54"/>
      <c r="L10431" s="54"/>
      <c r="M10431" s="54"/>
    </row>
    <row r="10432" spans="3:13" s="343" customFormat="1" x14ac:dyDescent="0.3">
      <c r="C10432" s="32"/>
      <c r="J10432" s="54"/>
      <c r="K10432" s="54"/>
      <c r="L10432" s="54"/>
      <c r="M10432" s="54"/>
    </row>
    <row r="10433" spans="3:13" s="343" customFormat="1" x14ac:dyDescent="0.3">
      <c r="C10433" s="32"/>
      <c r="J10433" s="54"/>
      <c r="K10433" s="54"/>
      <c r="L10433" s="54"/>
      <c r="M10433" s="54"/>
    </row>
    <row r="10434" spans="3:13" s="343" customFormat="1" x14ac:dyDescent="0.3">
      <c r="C10434" s="32"/>
      <c r="J10434" s="54"/>
      <c r="K10434" s="54"/>
      <c r="L10434" s="54"/>
      <c r="M10434" s="54"/>
    </row>
    <row r="10435" spans="3:13" s="343" customFormat="1" x14ac:dyDescent="0.3">
      <c r="C10435" s="32"/>
      <c r="J10435" s="54"/>
      <c r="K10435" s="54"/>
      <c r="L10435" s="54"/>
      <c r="M10435" s="54"/>
    </row>
    <row r="10436" spans="3:13" s="343" customFormat="1" x14ac:dyDescent="0.3">
      <c r="C10436" s="32"/>
      <c r="J10436" s="54"/>
      <c r="K10436" s="54"/>
      <c r="L10436" s="54"/>
      <c r="M10436" s="54"/>
    </row>
    <row r="10437" spans="3:13" s="343" customFormat="1" x14ac:dyDescent="0.3">
      <c r="C10437" s="32"/>
      <c r="J10437" s="54"/>
      <c r="K10437" s="54"/>
      <c r="L10437" s="54"/>
      <c r="M10437" s="54"/>
    </row>
    <row r="10438" spans="3:13" s="343" customFormat="1" x14ac:dyDescent="0.3">
      <c r="C10438" s="32"/>
      <c r="J10438" s="54"/>
      <c r="K10438" s="54"/>
      <c r="L10438" s="54"/>
      <c r="M10438" s="54"/>
    </row>
    <row r="10439" spans="3:13" s="343" customFormat="1" x14ac:dyDescent="0.3">
      <c r="C10439" s="32"/>
      <c r="J10439" s="54"/>
      <c r="K10439" s="54"/>
      <c r="L10439" s="54"/>
      <c r="M10439" s="54"/>
    </row>
    <row r="10440" spans="3:13" s="343" customFormat="1" x14ac:dyDescent="0.3">
      <c r="C10440" s="32"/>
      <c r="J10440" s="54"/>
      <c r="K10440" s="54"/>
      <c r="L10440" s="54"/>
      <c r="M10440" s="54"/>
    </row>
    <row r="10441" spans="3:13" s="343" customFormat="1" x14ac:dyDescent="0.3">
      <c r="C10441" s="32"/>
      <c r="J10441" s="54"/>
      <c r="K10441" s="54"/>
      <c r="L10441" s="54"/>
      <c r="M10441" s="54"/>
    </row>
    <row r="10442" spans="3:13" s="343" customFormat="1" x14ac:dyDescent="0.3">
      <c r="C10442" s="32"/>
      <c r="J10442" s="54"/>
      <c r="K10442" s="54"/>
      <c r="L10442" s="54"/>
      <c r="M10442" s="54"/>
    </row>
    <row r="10443" spans="3:13" s="343" customFormat="1" x14ac:dyDescent="0.3">
      <c r="C10443" s="32"/>
      <c r="J10443" s="54"/>
      <c r="K10443" s="54"/>
      <c r="L10443" s="54"/>
      <c r="M10443" s="54"/>
    </row>
    <row r="10444" spans="3:13" s="343" customFormat="1" x14ac:dyDescent="0.3">
      <c r="C10444" s="32"/>
      <c r="J10444" s="54"/>
      <c r="K10444" s="54"/>
      <c r="L10444" s="54"/>
      <c r="M10444" s="54"/>
    </row>
    <row r="10445" spans="3:13" s="343" customFormat="1" x14ac:dyDescent="0.3">
      <c r="C10445" s="32"/>
      <c r="J10445" s="54"/>
      <c r="K10445" s="54"/>
      <c r="L10445" s="54"/>
      <c r="M10445" s="54"/>
    </row>
    <row r="10446" spans="3:13" s="343" customFormat="1" x14ac:dyDescent="0.3">
      <c r="C10446" s="32"/>
      <c r="J10446" s="54"/>
      <c r="K10446" s="54"/>
      <c r="L10446" s="54"/>
      <c r="M10446" s="54"/>
    </row>
    <row r="10447" spans="3:13" s="343" customFormat="1" x14ac:dyDescent="0.3">
      <c r="C10447" s="32"/>
      <c r="J10447" s="54"/>
      <c r="K10447" s="54"/>
      <c r="L10447" s="54"/>
      <c r="M10447" s="54"/>
    </row>
    <row r="10448" spans="3:13" s="343" customFormat="1" x14ac:dyDescent="0.3">
      <c r="C10448" s="32"/>
      <c r="J10448" s="54"/>
      <c r="K10448" s="54"/>
      <c r="L10448" s="54"/>
      <c r="M10448" s="54"/>
    </row>
    <row r="10449" spans="3:13" s="343" customFormat="1" x14ac:dyDescent="0.3">
      <c r="C10449" s="32"/>
      <c r="J10449" s="54"/>
      <c r="K10449" s="54"/>
      <c r="L10449" s="54"/>
      <c r="M10449" s="54"/>
    </row>
    <row r="10450" spans="3:13" s="343" customFormat="1" x14ac:dyDescent="0.3">
      <c r="C10450" s="32"/>
      <c r="J10450" s="54"/>
      <c r="K10450" s="54"/>
      <c r="L10450" s="54"/>
      <c r="M10450" s="54"/>
    </row>
    <row r="10451" spans="3:13" s="343" customFormat="1" x14ac:dyDescent="0.3">
      <c r="C10451" s="32"/>
      <c r="J10451" s="54"/>
      <c r="K10451" s="54"/>
      <c r="L10451" s="54"/>
      <c r="M10451" s="54"/>
    </row>
    <row r="10452" spans="3:13" s="343" customFormat="1" x14ac:dyDescent="0.3">
      <c r="C10452" s="32"/>
      <c r="J10452" s="54"/>
      <c r="K10452" s="54"/>
      <c r="L10452" s="54"/>
      <c r="M10452" s="54"/>
    </row>
    <row r="10453" spans="3:13" s="343" customFormat="1" x14ac:dyDescent="0.3">
      <c r="C10453" s="32"/>
      <c r="J10453" s="54"/>
      <c r="K10453" s="54"/>
      <c r="L10453" s="54"/>
      <c r="M10453" s="54"/>
    </row>
    <row r="10454" spans="3:13" s="343" customFormat="1" x14ac:dyDescent="0.3">
      <c r="C10454" s="32"/>
      <c r="J10454" s="54"/>
      <c r="K10454" s="54"/>
      <c r="L10454" s="54"/>
      <c r="M10454" s="54"/>
    </row>
    <row r="10455" spans="3:13" s="343" customFormat="1" x14ac:dyDescent="0.3">
      <c r="C10455" s="32"/>
      <c r="J10455" s="54"/>
      <c r="K10455" s="54"/>
      <c r="L10455" s="54"/>
      <c r="M10455" s="54"/>
    </row>
    <row r="10456" spans="3:13" s="343" customFormat="1" x14ac:dyDescent="0.3">
      <c r="C10456" s="32"/>
      <c r="J10456" s="54"/>
      <c r="K10456" s="54"/>
      <c r="L10456" s="54"/>
      <c r="M10456" s="54"/>
    </row>
    <row r="10457" spans="3:13" s="343" customFormat="1" x14ac:dyDescent="0.3">
      <c r="C10457" s="32"/>
      <c r="J10457" s="54"/>
      <c r="K10457" s="54"/>
      <c r="L10457" s="54"/>
      <c r="M10457" s="54"/>
    </row>
    <row r="10458" spans="3:13" s="343" customFormat="1" x14ac:dyDescent="0.3">
      <c r="C10458" s="32"/>
      <c r="J10458" s="54"/>
      <c r="K10458" s="54"/>
      <c r="L10458" s="54"/>
      <c r="M10458" s="54"/>
    </row>
    <row r="10459" spans="3:13" s="343" customFormat="1" x14ac:dyDescent="0.3">
      <c r="C10459" s="32"/>
      <c r="J10459" s="54"/>
      <c r="K10459" s="54"/>
      <c r="L10459" s="54"/>
      <c r="M10459" s="54"/>
    </row>
    <row r="10460" spans="3:13" s="343" customFormat="1" x14ac:dyDescent="0.3">
      <c r="C10460" s="32"/>
      <c r="J10460" s="54"/>
      <c r="K10460" s="54"/>
      <c r="L10460" s="54"/>
      <c r="M10460" s="54"/>
    </row>
    <row r="10461" spans="3:13" s="343" customFormat="1" x14ac:dyDescent="0.3">
      <c r="C10461" s="32"/>
      <c r="J10461" s="54"/>
      <c r="K10461" s="54"/>
      <c r="L10461" s="54"/>
      <c r="M10461" s="54"/>
    </row>
    <row r="10462" spans="3:13" s="343" customFormat="1" x14ac:dyDescent="0.3">
      <c r="C10462" s="32"/>
      <c r="J10462" s="54"/>
      <c r="K10462" s="54"/>
      <c r="L10462" s="54"/>
      <c r="M10462" s="54"/>
    </row>
    <row r="10463" spans="3:13" s="343" customFormat="1" x14ac:dyDescent="0.3">
      <c r="C10463" s="32"/>
      <c r="J10463" s="54"/>
      <c r="K10463" s="54"/>
      <c r="L10463" s="54"/>
      <c r="M10463" s="54"/>
    </row>
    <row r="10464" spans="3:13" s="343" customFormat="1" x14ac:dyDescent="0.3">
      <c r="C10464" s="32"/>
      <c r="J10464" s="54"/>
      <c r="K10464" s="54"/>
      <c r="L10464" s="54"/>
      <c r="M10464" s="54"/>
    </row>
    <row r="10465" spans="3:13" s="343" customFormat="1" x14ac:dyDescent="0.3">
      <c r="C10465" s="32"/>
      <c r="J10465" s="54"/>
      <c r="K10465" s="54"/>
      <c r="L10465" s="54"/>
      <c r="M10465" s="54"/>
    </row>
    <row r="10466" spans="3:13" s="343" customFormat="1" x14ac:dyDescent="0.3">
      <c r="C10466" s="32"/>
      <c r="J10466" s="54"/>
      <c r="K10466" s="54"/>
      <c r="L10466" s="54"/>
      <c r="M10466" s="54"/>
    </row>
    <row r="10467" spans="3:13" s="343" customFormat="1" x14ac:dyDescent="0.3">
      <c r="C10467" s="32"/>
      <c r="J10467" s="54"/>
      <c r="K10467" s="54"/>
      <c r="L10467" s="54"/>
      <c r="M10467" s="54"/>
    </row>
    <row r="10468" spans="3:13" s="343" customFormat="1" x14ac:dyDescent="0.3">
      <c r="C10468" s="32"/>
      <c r="J10468" s="54"/>
      <c r="K10468" s="54"/>
      <c r="L10468" s="54"/>
      <c r="M10468" s="54"/>
    </row>
    <row r="10469" spans="3:13" s="343" customFormat="1" x14ac:dyDescent="0.3">
      <c r="C10469" s="32"/>
      <c r="J10469" s="54"/>
      <c r="K10469" s="54"/>
      <c r="L10469" s="54"/>
      <c r="M10469" s="54"/>
    </row>
    <row r="10470" spans="3:13" s="343" customFormat="1" x14ac:dyDescent="0.3">
      <c r="C10470" s="32"/>
      <c r="J10470" s="54"/>
      <c r="K10470" s="54"/>
      <c r="L10470" s="54"/>
      <c r="M10470" s="54"/>
    </row>
    <row r="10471" spans="3:13" s="343" customFormat="1" x14ac:dyDescent="0.3">
      <c r="C10471" s="32"/>
      <c r="J10471" s="54"/>
      <c r="K10471" s="54"/>
      <c r="L10471" s="54"/>
      <c r="M10471" s="54"/>
    </row>
    <row r="10472" spans="3:13" s="343" customFormat="1" x14ac:dyDescent="0.3">
      <c r="C10472" s="32"/>
      <c r="J10472" s="54"/>
      <c r="K10472" s="54"/>
      <c r="L10472" s="54"/>
      <c r="M10472" s="54"/>
    </row>
    <row r="10473" spans="3:13" s="343" customFormat="1" x14ac:dyDescent="0.3">
      <c r="C10473" s="32"/>
      <c r="J10473" s="54"/>
      <c r="K10473" s="54"/>
      <c r="L10473" s="54"/>
      <c r="M10473" s="54"/>
    </row>
    <row r="10474" spans="3:13" s="343" customFormat="1" x14ac:dyDescent="0.3">
      <c r="C10474" s="32"/>
      <c r="J10474" s="54"/>
      <c r="K10474" s="54"/>
      <c r="L10474" s="54"/>
      <c r="M10474" s="54"/>
    </row>
    <row r="10475" spans="3:13" s="343" customFormat="1" x14ac:dyDescent="0.3">
      <c r="C10475" s="32"/>
      <c r="J10475" s="54"/>
      <c r="K10475" s="54"/>
      <c r="L10475" s="54"/>
      <c r="M10475" s="54"/>
    </row>
    <row r="10476" spans="3:13" s="343" customFormat="1" x14ac:dyDescent="0.3">
      <c r="C10476" s="32"/>
      <c r="J10476" s="54"/>
      <c r="K10476" s="54"/>
      <c r="L10476" s="54"/>
      <c r="M10476" s="54"/>
    </row>
    <row r="10477" spans="3:13" s="343" customFormat="1" x14ac:dyDescent="0.3">
      <c r="C10477" s="32"/>
      <c r="J10477" s="54"/>
      <c r="K10477" s="54"/>
      <c r="L10477" s="54"/>
      <c r="M10477" s="54"/>
    </row>
    <row r="10478" spans="3:13" s="343" customFormat="1" x14ac:dyDescent="0.3">
      <c r="C10478" s="32"/>
      <c r="J10478" s="54"/>
      <c r="K10478" s="54"/>
      <c r="L10478" s="54"/>
      <c r="M10478" s="54"/>
    </row>
    <row r="10479" spans="3:13" s="343" customFormat="1" x14ac:dyDescent="0.3">
      <c r="C10479" s="32"/>
      <c r="J10479" s="54"/>
      <c r="K10479" s="54"/>
      <c r="L10479" s="54"/>
      <c r="M10479" s="54"/>
    </row>
    <row r="10480" spans="3:13" s="343" customFormat="1" x14ac:dyDescent="0.3">
      <c r="C10480" s="32"/>
      <c r="J10480" s="54"/>
      <c r="K10480" s="54"/>
      <c r="L10480" s="54"/>
      <c r="M10480" s="54"/>
    </row>
    <row r="10481" spans="3:13" s="343" customFormat="1" x14ac:dyDescent="0.3">
      <c r="C10481" s="32"/>
      <c r="J10481" s="54"/>
      <c r="K10481" s="54"/>
      <c r="L10481" s="54"/>
      <c r="M10481" s="54"/>
    </row>
    <row r="10482" spans="3:13" s="343" customFormat="1" x14ac:dyDescent="0.3">
      <c r="C10482" s="32"/>
      <c r="J10482" s="54"/>
      <c r="K10482" s="54"/>
      <c r="L10482" s="54"/>
      <c r="M10482" s="54"/>
    </row>
    <row r="10483" spans="3:13" s="343" customFormat="1" x14ac:dyDescent="0.3">
      <c r="C10483" s="32"/>
      <c r="J10483" s="54"/>
      <c r="K10483" s="54"/>
      <c r="L10483" s="54"/>
      <c r="M10483" s="54"/>
    </row>
    <row r="10484" spans="3:13" s="343" customFormat="1" x14ac:dyDescent="0.3">
      <c r="C10484" s="32"/>
      <c r="J10484" s="54"/>
      <c r="K10484" s="54"/>
      <c r="L10484" s="54"/>
      <c r="M10484" s="54"/>
    </row>
    <row r="10485" spans="3:13" s="343" customFormat="1" x14ac:dyDescent="0.3">
      <c r="C10485" s="32"/>
      <c r="J10485" s="54"/>
      <c r="K10485" s="54"/>
      <c r="L10485" s="54"/>
      <c r="M10485" s="54"/>
    </row>
    <row r="10486" spans="3:13" s="343" customFormat="1" x14ac:dyDescent="0.3">
      <c r="C10486" s="32"/>
      <c r="J10486" s="54"/>
      <c r="K10486" s="54"/>
      <c r="L10486" s="54"/>
      <c r="M10486" s="54"/>
    </row>
    <row r="10487" spans="3:13" s="343" customFormat="1" x14ac:dyDescent="0.3">
      <c r="C10487" s="32"/>
      <c r="J10487" s="54"/>
      <c r="K10487" s="54"/>
      <c r="L10487" s="54"/>
      <c r="M10487" s="54"/>
    </row>
    <row r="10488" spans="3:13" s="343" customFormat="1" x14ac:dyDescent="0.3">
      <c r="C10488" s="32"/>
      <c r="J10488" s="54"/>
      <c r="K10488" s="54"/>
      <c r="L10488" s="54"/>
      <c r="M10488" s="54"/>
    </row>
    <row r="10489" spans="3:13" s="343" customFormat="1" x14ac:dyDescent="0.3">
      <c r="C10489" s="32"/>
      <c r="J10489" s="54"/>
      <c r="K10489" s="54"/>
      <c r="L10489" s="54"/>
      <c r="M10489" s="54"/>
    </row>
    <row r="10490" spans="3:13" s="343" customFormat="1" x14ac:dyDescent="0.3">
      <c r="C10490" s="32"/>
      <c r="J10490" s="54"/>
      <c r="K10490" s="54"/>
      <c r="L10490" s="54"/>
      <c r="M10490" s="54"/>
    </row>
    <row r="10491" spans="3:13" s="343" customFormat="1" x14ac:dyDescent="0.3">
      <c r="C10491" s="32"/>
      <c r="J10491" s="54"/>
      <c r="K10491" s="54"/>
      <c r="L10491" s="54"/>
      <c r="M10491" s="54"/>
    </row>
    <row r="10492" spans="3:13" s="343" customFormat="1" x14ac:dyDescent="0.3">
      <c r="C10492" s="32"/>
      <c r="J10492" s="54"/>
      <c r="K10492" s="54"/>
      <c r="L10492" s="54"/>
      <c r="M10492" s="54"/>
    </row>
    <row r="10493" spans="3:13" s="343" customFormat="1" x14ac:dyDescent="0.3">
      <c r="C10493" s="32"/>
      <c r="J10493" s="54"/>
      <c r="K10493" s="54"/>
      <c r="L10493" s="54"/>
      <c r="M10493" s="54"/>
    </row>
    <row r="10494" spans="3:13" s="343" customFormat="1" x14ac:dyDescent="0.3">
      <c r="C10494" s="32"/>
      <c r="J10494" s="54"/>
      <c r="K10494" s="54"/>
      <c r="L10494" s="54"/>
      <c r="M10494" s="54"/>
    </row>
    <row r="10495" spans="3:13" s="343" customFormat="1" x14ac:dyDescent="0.3">
      <c r="C10495" s="32"/>
      <c r="J10495" s="54"/>
      <c r="K10495" s="54"/>
      <c r="L10495" s="54"/>
      <c r="M10495" s="54"/>
    </row>
    <row r="10496" spans="3:13" s="343" customFormat="1" x14ac:dyDescent="0.3">
      <c r="C10496" s="32"/>
      <c r="J10496" s="54"/>
      <c r="K10496" s="54"/>
      <c r="L10496" s="54"/>
      <c r="M10496" s="54"/>
    </row>
    <row r="10497" spans="3:13" s="343" customFormat="1" x14ac:dyDescent="0.3">
      <c r="C10497" s="32"/>
      <c r="J10497" s="54"/>
      <c r="K10497" s="54"/>
      <c r="L10497" s="54"/>
      <c r="M10497" s="54"/>
    </row>
    <row r="10498" spans="3:13" s="343" customFormat="1" x14ac:dyDescent="0.3">
      <c r="C10498" s="32"/>
      <c r="J10498" s="54"/>
      <c r="K10498" s="54"/>
      <c r="L10498" s="54"/>
      <c r="M10498" s="54"/>
    </row>
    <row r="10499" spans="3:13" s="343" customFormat="1" x14ac:dyDescent="0.3">
      <c r="C10499" s="32"/>
      <c r="J10499" s="54"/>
      <c r="K10499" s="54"/>
      <c r="L10499" s="54"/>
      <c r="M10499" s="54"/>
    </row>
    <row r="10500" spans="3:13" s="343" customFormat="1" x14ac:dyDescent="0.3">
      <c r="C10500" s="32"/>
      <c r="J10500" s="54"/>
      <c r="K10500" s="54"/>
      <c r="L10500" s="54"/>
      <c r="M10500" s="54"/>
    </row>
    <row r="10501" spans="3:13" s="343" customFormat="1" x14ac:dyDescent="0.3">
      <c r="C10501" s="32"/>
      <c r="J10501" s="54"/>
      <c r="K10501" s="54"/>
      <c r="L10501" s="54"/>
      <c r="M10501" s="54"/>
    </row>
    <row r="10502" spans="3:13" s="343" customFormat="1" x14ac:dyDescent="0.3">
      <c r="C10502" s="32"/>
      <c r="J10502" s="54"/>
      <c r="K10502" s="54"/>
      <c r="L10502" s="54"/>
      <c r="M10502" s="54"/>
    </row>
    <row r="10503" spans="3:13" s="343" customFormat="1" x14ac:dyDescent="0.3">
      <c r="C10503" s="32"/>
      <c r="J10503" s="54"/>
      <c r="K10503" s="54"/>
      <c r="L10503" s="54"/>
      <c r="M10503" s="54"/>
    </row>
    <row r="10504" spans="3:13" s="343" customFormat="1" x14ac:dyDescent="0.3">
      <c r="C10504" s="32"/>
      <c r="J10504" s="54"/>
      <c r="K10504" s="54"/>
      <c r="L10504" s="54"/>
      <c r="M10504" s="54"/>
    </row>
    <row r="10505" spans="3:13" s="343" customFormat="1" x14ac:dyDescent="0.3">
      <c r="C10505" s="32"/>
      <c r="J10505" s="54"/>
      <c r="K10505" s="54"/>
      <c r="L10505" s="54"/>
      <c r="M10505" s="54"/>
    </row>
    <row r="10506" spans="3:13" s="343" customFormat="1" x14ac:dyDescent="0.3">
      <c r="C10506" s="32"/>
      <c r="J10506" s="54"/>
      <c r="K10506" s="54"/>
      <c r="L10506" s="54"/>
      <c r="M10506" s="54"/>
    </row>
    <row r="10507" spans="3:13" s="343" customFormat="1" x14ac:dyDescent="0.3">
      <c r="C10507" s="32"/>
      <c r="J10507" s="54"/>
      <c r="K10507" s="54"/>
      <c r="L10507" s="54"/>
      <c r="M10507" s="54"/>
    </row>
    <row r="10508" spans="3:13" s="343" customFormat="1" x14ac:dyDescent="0.3">
      <c r="C10508" s="32"/>
      <c r="J10508" s="54"/>
      <c r="K10508" s="54"/>
      <c r="L10508" s="54"/>
      <c r="M10508" s="54"/>
    </row>
    <row r="10509" spans="3:13" s="343" customFormat="1" x14ac:dyDescent="0.3">
      <c r="C10509" s="32"/>
      <c r="J10509" s="54"/>
      <c r="K10509" s="54"/>
      <c r="L10509" s="54"/>
      <c r="M10509" s="54"/>
    </row>
    <row r="10510" spans="3:13" s="343" customFormat="1" x14ac:dyDescent="0.3">
      <c r="C10510" s="32"/>
      <c r="J10510" s="54"/>
      <c r="K10510" s="54"/>
      <c r="L10510" s="54"/>
      <c r="M10510" s="54"/>
    </row>
    <row r="10511" spans="3:13" s="343" customFormat="1" x14ac:dyDescent="0.3">
      <c r="C10511" s="32"/>
      <c r="J10511" s="54"/>
      <c r="K10511" s="54"/>
      <c r="L10511" s="54"/>
      <c r="M10511" s="54"/>
    </row>
    <row r="10512" spans="3:13" s="343" customFormat="1" x14ac:dyDescent="0.3">
      <c r="C10512" s="32"/>
      <c r="J10512" s="54"/>
      <c r="K10512" s="54"/>
      <c r="L10512" s="54"/>
      <c r="M10512" s="54"/>
    </row>
    <row r="10513" spans="3:13" s="343" customFormat="1" x14ac:dyDescent="0.3">
      <c r="C10513" s="32"/>
      <c r="J10513" s="54"/>
      <c r="K10513" s="54"/>
      <c r="L10513" s="54"/>
      <c r="M10513" s="54"/>
    </row>
    <row r="10514" spans="3:13" s="343" customFormat="1" x14ac:dyDescent="0.3">
      <c r="C10514" s="32"/>
      <c r="J10514" s="54"/>
      <c r="K10514" s="54"/>
      <c r="L10514" s="54"/>
      <c r="M10514" s="54"/>
    </row>
    <row r="10515" spans="3:13" s="343" customFormat="1" x14ac:dyDescent="0.3">
      <c r="C10515" s="32"/>
      <c r="J10515" s="54"/>
      <c r="K10515" s="54"/>
      <c r="L10515" s="54"/>
      <c r="M10515" s="54"/>
    </row>
    <row r="10516" spans="3:13" s="343" customFormat="1" x14ac:dyDescent="0.3">
      <c r="C10516" s="32"/>
      <c r="J10516" s="54"/>
      <c r="K10516" s="54"/>
      <c r="L10516" s="54"/>
      <c r="M10516" s="54"/>
    </row>
    <row r="10517" spans="3:13" s="343" customFormat="1" x14ac:dyDescent="0.3">
      <c r="C10517" s="32"/>
      <c r="J10517" s="54"/>
      <c r="K10517" s="54"/>
      <c r="L10517" s="54"/>
      <c r="M10517" s="54"/>
    </row>
    <row r="10518" spans="3:13" s="343" customFormat="1" x14ac:dyDescent="0.3">
      <c r="C10518" s="32"/>
      <c r="J10518" s="54"/>
      <c r="K10518" s="54"/>
      <c r="L10518" s="54"/>
      <c r="M10518" s="54"/>
    </row>
    <row r="10519" spans="3:13" s="343" customFormat="1" x14ac:dyDescent="0.3">
      <c r="C10519" s="32"/>
      <c r="J10519" s="54"/>
      <c r="K10519" s="54"/>
      <c r="L10519" s="54"/>
      <c r="M10519" s="54"/>
    </row>
    <row r="10520" spans="3:13" s="343" customFormat="1" x14ac:dyDescent="0.3">
      <c r="C10520" s="32"/>
      <c r="J10520" s="54"/>
      <c r="K10520" s="54"/>
      <c r="L10520" s="54"/>
      <c r="M10520" s="54"/>
    </row>
    <row r="10521" spans="3:13" s="343" customFormat="1" x14ac:dyDescent="0.3">
      <c r="C10521" s="32"/>
      <c r="J10521" s="54"/>
      <c r="K10521" s="54"/>
      <c r="L10521" s="54"/>
      <c r="M10521" s="54"/>
    </row>
    <row r="10522" spans="3:13" s="343" customFormat="1" x14ac:dyDescent="0.3">
      <c r="C10522" s="32"/>
      <c r="J10522" s="54"/>
      <c r="K10522" s="54"/>
      <c r="L10522" s="54"/>
      <c r="M10522" s="54"/>
    </row>
    <row r="10523" spans="3:13" s="343" customFormat="1" x14ac:dyDescent="0.3">
      <c r="C10523" s="32"/>
      <c r="J10523" s="54"/>
      <c r="K10523" s="54"/>
      <c r="L10523" s="54"/>
      <c r="M10523" s="54"/>
    </row>
    <row r="10524" spans="3:13" s="343" customFormat="1" x14ac:dyDescent="0.3">
      <c r="C10524" s="32"/>
      <c r="J10524" s="54"/>
      <c r="K10524" s="54"/>
      <c r="L10524" s="54"/>
      <c r="M10524" s="54"/>
    </row>
    <row r="10525" spans="3:13" s="343" customFormat="1" x14ac:dyDescent="0.3">
      <c r="C10525" s="32"/>
      <c r="J10525" s="54"/>
      <c r="K10525" s="54"/>
      <c r="L10525" s="54"/>
      <c r="M10525" s="54"/>
    </row>
    <row r="10526" spans="3:13" s="343" customFormat="1" x14ac:dyDescent="0.3">
      <c r="C10526" s="32"/>
      <c r="J10526" s="54"/>
      <c r="K10526" s="54"/>
      <c r="L10526" s="54"/>
      <c r="M10526" s="54"/>
    </row>
    <row r="10527" spans="3:13" s="343" customFormat="1" x14ac:dyDescent="0.3">
      <c r="C10527" s="32"/>
      <c r="J10527" s="54"/>
      <c r="K10527" s="54"/>
      <c r="L10527" s="54"/>
      <c r="M10527" s="54"/>
    </row>
    <row r="10528" spans="3:13" s="343" customFormat="1" x14ac:dyDescent="0.3">
      <c r="C10528" s="32"/>
      <c r="J10528" s="54"/>
      <c r="K10528" s="54"/>
      <c r="L10528" s="54"/>
      <c r="M10528" s="54"/>
    </row>
    <row r="10529" spans="3:13" s="343" customFormat="1" x14ac:dyDescent="0.3">
      <c r="C10529" s="32"/>
      <c r="J10529" s="54"/>
      <c r="K10529" s="54"/>
      <c r="L10529" s="54"/>
      <c r="M10529" s="54"/>
    </row>
    <row r="10530" spans="3:13" s="343" customFormat="1" x14ac:dyDescent="0.3">
      <c r="C10530" s="32"/>
      <c r="J10530" s="54"/>
      <c r="K10530" s="54"/>
      <c r="L10530" s="54"/>
      <c r="M10530" s="54"/>
    </row>
    <row r="10531" spans="3:13" s="343" customFormat="1" x14ac:dyDescent="0.3">
      <c r="C10531" s="32"/>
      <c r="J10531" s="54"/>
      <c r="K10531" s="54"/>
      <c r="L10531" s="54"/>
      <c r="M10531" s="54"/>
    </row>
    <row r="10532" spans="3:13" s="343" customFormat="1" x14ac:dyDescent="0.3">
      <c r="C10532" s="32"/>
      <c r="J10532" s="54"/>
      <c r="K10532" s="54"/>
      <c r="L10532" s="54"/>
      <c r="M10532" s="54"/>
    </row>
    <row r="10533" spans="3:13" s="343" customFormat="1" x14ac:dyDescent="0.3">
      <c r="C10533" s="32"/>
      <c r="J10533" s="54"/>
      <c r="K10533" s="54"/>
      <c r="L10533" s="54"/>
      <c r="M10533" s="54"/>
    </row>
    <row r="10534" spans="3:13" s="343" customFormat="1" x14ac:dyDescent="0.3">
      <c r="C10534" s="32"/>
      <c r="J10534" s="54"/>
      <c r="K10534" s="54"/>
      <c r="L10534" s="54"/>
      <c r="M10534" s="54"/>
    </row>
    <row r="10535" spans="3:13" s="343" customFormat="1" x14ac:dyDescent="0.3">
      <c r="C10535" s="32"/>
      <c r="J10535" s="54"/>
      <c r="K10535" s="54"/>
      <c r="L10535" s="54"/>
      <c r="M10535" s="54"/>
    </row>
    <row r="10536" spans="3:13" s="343" customFormat="1" x14ac:dyDescent="0.3">
      <c r="C10536" s="32"/>
      <c r="J10536" s="54"/>
      <c r="K10536" s="54"/>
      <c r="L10536" s="54"/>
      <c r="M10536" s="54"/>
    </row>
    <row r="10537" spans="3:13" s="343" customFormat="1" x14ac:dyDescent="0.3">
      <c r="C10537" s="32"/>
      <c r="J10537" s="54"/>
      <c r="K10537" s="54"/>
      <c r="L10537" s="54"/>
      <c r="M10537" s="54"/>
    </row>
    <row r="10538" spans="3:13" s="343" customFormat="1" x14ac:dyDescent="0.3">
      <c r="C10538" s="32"/>
      <c r="J10538" s="54"/>
      <c r="K10538" s="54"/>
      <c r="L10538" s="54"/>
      <c r="M10538" s="54"/>
    </row>
    <row r="10539" spans="3:13" s="343" customFormat="1" x14ac:dyDescent="0.3">
      <c r="C10539" s="32"/>
      <c r="J10539" s="54"/>
      <c r="K10539" s="54"/>
      <c r="L10539" s="54"/>
      <c r="M10539" s="54"/>
    </row>
    <row r="10540" spans="3:13" s="343" customFormat="1" x14ac:dyDescent="0.3">
      <c r="C10540" s="32"/>
      <c r="J10540" s="54"/>
      <c r="K10540" s="54"/>
      <c r="L10540" s="54"/>
      <c r="M10540" s="54"/>
    </row>
    <row r="10541" spans="3:13" s="343" customFormat="1" x14ac:dyDescent="0.3">
      <c r="C10541" s="32"/>
      <c r="J10541" s="54"/>
      <c r="K10541" s="54"/>
      <c r="L10541" s="54"/>
      <c r="M10541" s="54"/>
    </row>
    <row r="10542" spans="3:13" s="343" customFormat="1" x14ac:dyDescent="0.3">
      <c r="C10542" s="32"/>
      <c r="J10542" s="54"/>
      <c r="K10542" s="54"/>
      <c r="L10542" s="54"/>
      <c r="M10542" s="54"/>
    </row>
    <row r="10543" spans="3:13" s="343" customFormat="1" x14ac:dyDescent="0.3">
      <c r="C10543" s="32"/>
      <c r="J10543" s="54"/>
      <c r="K10543" s="54"/>
      <c r="L10543" s="54"/>
      <c r="M10543" s="54"/>
    </row>
    <row r="10544" spans="3:13" s="343" customFormat="1" x14ac:dyDescent="0.3">
      <c r="C10544" s="32"/>
      <c r="J10544" s="54"/>
      <c r="K10544" s="54"/>
      <c r="L10544" s="54"/>
      <c r="M10544" s="54"/>
    </row>
    <row r="10545" spans="3:13" s="343" customFormat="1" x14ac:dyDescent="0.3">
      <c r="C10545" s="32"/>
      <c r="J10545" s="54"/>
      <c r="K10545" s="54"/>
      <c r="L10545" s="54"/>
      <c r="M10545" s="54"/>
    </row>
    <row r="10546" spans="3:13" s="343" customFormat="1" x14ac:dyDescent="0.3">
      <c r="C10546" s="32"/>
      <c r="J10546" s="54"/>
      <c r="K10546" s="54"/>
      <c r="L10546" s="54"/>
      <c r="M10546" s="54"/>
    </row>
    <row r="10547" spans="3:13" s="343" customFormat="1" x14ac:dyDescent="0.3">
      <c r="C10547" s="32"/>
      <c r="J10547" s="54"/>
      <c r="K10547" s="54"/>
      <c r="L10547" s="54"/>
      <c r="M10547" s="54"/>
    </row>
    <row r="10548" spans="3:13" s="343" customFormat="1" x14ac:dyDescent="0.3">
      <c r="C10548" s="32"/>
      <c r="J10548" s="54"/>
      <c r="K10548" s="54"/>
      <c r="L10548" s="54"/>
      <c r="M10548" s="54"/>
    </row>
    <row r="10549" spans="3:13" s="343" customFormat="1" x14ac:dyDescent="0.3">
      <c r="C10549" s="32"/>
      <c r="J10549" s="54"/>
      <c r="K10549" s="54"/>
      <c r="L10549" s="54"/>
      <c r="M10549" s="54"/>
    </row>
    <row r="10550" spans="3:13" s="343" customFormat="1" x14ac:dyDescent="0.3">
      <c r="C10550" s="32"/>
      <c r="J10550" s="54"/>
      <c r="K10550" s="54"/>
      <c r="L10550" s="54"/>
      <c r="M10550" s="54"/>
    </row>
    <row r="10551" spans="3:13" s="343" customFormat="1" x14ac:dyDescent="0.3">
      <c r="C10551" s="32"/>
      <c r="J10551" s="54"/>
      <c r="K10551" s="54"/>
      <c r="L10551" s="54"/>
      <c r="M10551" s="54"/>
    </row>
    <row r="10552" spans="3:13" s="343" customFormat="1" x14ac:dyDescent="0.3">
      <c r="C10552" s="32"/>
      <c r="J10552" s="54"/>
      <c r="K10552" s="54"/>
      <c r="L10552" s="54"/>
      <c r="M10552" s="54"/>
    </row>
    <row r="10553" spans="3:13" s="343" customFormat="1" x14ac:dyDescent="0.3">
      <c r="C10553" s="32"/>
      <c r="J10553" s="54"/>
      <c r="K10553" s="54"/>
      <c r="L10553" s="54"/>
      <c r="M10553" s="54"/>
    </row>
    <row r="10554" spans="3:13" s="343" customFormat="1" x14ac:dyDescent="0.3">
      <c r="C10554" s="32"/>
      <c r="J10554" s="54"/>
      <c r="K10554" s="54"/>
      <c r="L10554" s="54"/>
      <c r="M10554" s="54"/>
    </row>
    <row r="10555" spans="3:13" s="343" customFormat="1" x14ac:dyDescent="0.3">
      <c r="C10555" s="32"/>
      <c r="J10555" s="54"/>
      <c r="K10555" s="54"/>
      <c r="L10555" s="54"/>
      <c r="M10555" s="54"/>
    </row>
    <row r="10556" spans="3:13" s="343" customFormat="1" x14ac:dyDescent="0.3">
      <c r="C10556" s="32"/>
      <c r="J10556" s="54"/>
      <c r="K10556" s="54"/>
      <c r="L10556" s="54"/>
      <c r="M10556" s="54"/>
    </row>
    <row r="10557" spans="3:13" s="343" customFormat="1" x14ac:dyDescent="0.3">
      <c r="C10557" s="32"/>
      <c r="J10557" s="54"/>
      <c r="K10557" s="54"/>
      <c r="L10557" s="54"/>
      <c r="M10557" s="54"/>
    </row>
    <row r="10558" spans="3:13" s="343" customFormat="1" x14ac:dyDescent="0.3">
      <c r="C10558" s="32"/>
      <c r="J10558" s="54"/>
      <c r="K10558" s="54"/>
      <c r="L10558" s="54"/>
      <c r="M10558" s="54"/>
    </row>
    <row r="10559" spans="3:13" s="343" customFormat="1" x14ac:dyDescent="0.3">
      <c r="C10559" s="32"/>
      <c r="J10559" s="54"/>
      <c r="K10559" s="54"/>
      <c r="L10559" s="54"/>
      <c r="M10559" s="54"/>
    </row>
    <row r="10560" spans="3:13" s="343" customFormat="1" x14ac:dyDescent="0.3">
      <c r="C10560" s="32"/>
      <c r="J10560" s="54"/>
      <c r="K10560" s="54"/>
      <c r="L10560" s="54"/>
      <c r="M10560" s="54"/>
    </row>
    <row r="10561" spans="3:13" s="343" customFormat="1" x14ac:dyDescent="0.3">
      <c r="C10561" s="32"/>
      <c r="J10561" s="54"/>
      <c r="K10561" s="54"/>
      <c r="L10561" s="54"/>
      <c r="M10561" s="54"/>
    </row>
    <row r="10562" spans="3:13" s="343" customFormat="1" x14ac:dyDescent="0.3">
      <c r="C10562" s="32"/>
      <c r="J10562" s="54"/>
      <c r="K10562" s="54"/>
      <c r="L10562" s="54"/>
      <c r="M10562" s="54"/>
    </row>
    <row r="10563" spans="3:13" s="343" customFormat="1" x14ac:dyDescent="0.3">
      <c r="C10563" s="32"/>
      <c r="J10563" s="54"/>
      <c r="K10563" s="54"/>
      <c r="L10563" s="54"/>
      <c r="M10563" s="54"/>
    </row>
    <row r="10564" spans="3:13" s="343" customFormat="1" x14ac:dyDescent="0.3">
      <c r="C10564" s="32"/>
      <c r="J10564" s="54"/>
      <c r="K10564" s="54"/>
      <c r="L10564" s="54"/>
      <c r="M10564" s="54"/>
    </row>
    <row r="10565" spans="3:13" s="343" customFormat="1" x14ac:dyDescent="0.3">
      <c r="C10565" s="32"/>
      <c r="J10565" s="54"/>
      <c r="K10565" s="54"/>
      <c r="L10565" s="54"/>
      <c r="M10565" s="54"/>
    </row>
    <row r="10566" spans="3:13" s="343" customFormat="1" x14ac:dyDescent="0.3">
      <c r="C10566" s="32"/>
      <c r="J10566" s="54"/>
      <c r="K10566" s="54"/>
      <c r="L10566" s="54"/>
      <c r="M10566" s="54"/>
    </row>
    <row r="10567" spans="3:13" s="343" customFormat="1" x14ac:dyDescent="0.3">
      <c r="C10567" s="32"/>
      <c r="J10567" s="54"/>
      <c r="K10567" s="54"/>
      <c r="L10567" s="54"/>
      <c r="M10567" s="54"/>
    </row>
    <row r="10568" spans="3:13" s="343" customFormat="1" x14ac:dyDescent="0.3">
      <c r="C10568" s="32"/>
      <c r="J10568" s="54"/>
      <c r="K10568" s="54"/>
      <c r="L10568" s="54"/>
      <c r="M10568" s="54"/>
    </row>
    <row r="10569" spans="3:13" s="343" customFormat="1" x14ac:dyDescent="0.3">
      <c r="C10569" s="32"/>
      <c r="J10569" s="54"/>
      <c r="K10569" s="54"/>
      <c r="L10569" s="54"/>
      <c r="M10569" s="54"/>
    </row>
    <row r="10570" spans="3:13" s="343" customFormat="1" x14ac:dyDescent="0.3">
      <c r="C10570" s="32"/>
      <c r="J10570" s="54"/>
      <c r="K10570" s="54"/>
      <c r="L10570" s="54"/>
      <c r="M10570" s="54"/>
    </row>
    <row r="10571" spans="3:13" s="343" customFormat="1" x14ac:dyDescent="0.3">
      <c r="C10571" s="32"/>
      <c r="J10571" s="54"/>
      <c r="K10571" s="54"/>
      <c r="L10571" s="54"/>
      <c r="M10571" s="54"/>
    </row>
    <row r="10572" spans="3:13" s="343" customFormat="1" x14ac:dyDescent="0.3">
      <c r="C10572" s="32"/>
      <c r="J10572" s="54"/>
      <c r="K10572" s="54"/>
      <c r="L10572" s="54"/>
      <c r="M10572" s="54"/>
    </row>
    <row r="10573" spans="3:13" s="343" customFormat="1" x14ac:dyDescent="0.3">
      <c r="C10573" s="32"/>
      <c r="J10573" s="54"/>
      <c r="K10573" s="54"/>
      <c r="L10573" s="54"/>
      <c r="M10573" s="54"/>
    </row>
    <row r="10574" spans="3:13" s="343" customFormat="1" x14ac:dyDescent="0.3">
      <c r="C10574" s="32"/>
      <c r="J10574" s="54"/>
      <c r="K10574" s="54"/>
      <c r="L10574" s="54"/>
      <c r="M10574" s="54"/>
    </row>
    <row r="10575" spans="3:13" s="343" customFormat="1" x14ac:dyDescent="0.3">
      <c r="C10575" s="32"/>
      <c r="J10575" s="54"/>
      <c r="K10575" s="54"/>
      <c r="L10575" s="54"/>
      <c r="M10575" s="54"/>
    </row>
    <row r="10576" spans="3:13" s="343" customFormat="1" x14ac:dyDescent="0.3">
      <c r="C10576" s="32"/>
      <c r="J10576" s="54"/>
      <c r="K10576" s="54"/>
      <c r="L10576" s="54"/>
      <c r="M10576" s="54"/>
    </row>
    <row r="10577" spans="3:13" s="343" customFormat="1" x14ac:dyDescent="0.3">
      <c r="C10577" s="32"/>
      <c r="J10577" s="54"/>
      <c r="K10577" s="54"/>
      <c r="L10577" s="54"/>
      <c r="M10577" s="54"/>
    </row>
    <row r="10578" spans="3:13" s="343" customFormat="1" x14ac:dyDescent="0.3">
      <c r="C10578" s="32"/>
      <c r="J10578" s="54"/>
      <c r="K10578" s="54"/>
      <c r="L10578" s="54"/>
      <c r="M10578" s="54"/>
    </row>
    <row r="10579" spans="3:13" s="343" customFormat="1" x14ac:dyDescent="0.3">
      <c r="C10579" s="32"/>
      <c r="J10579" s="54"/>
      <c r="K10579" s="54"/>
      <c r="L10579" s="54"/>
      <c r="M10579" s="54"/>
    </row>
    <row r="10580" spans="3:13" s="343" customFormat="1" x14ac:dyDescent="0.3">
      <c r="C10580" s="32"/>
      <c r="J10580" s="54"/>
      <c r="K10580" s="54"/>
      <c r="L10580" s="54"/>
      <c r="M10580" s="54"/>
    </row>
    <row r="10581" spans="3:13" s="343" customFormat="1" x14ac:dyDescent="0.3">
      <c r="C10581" s="32"/>
      <c r="J10581" s="54"/>
      <c r="K10581" s="54"/>
      <c r="L10581" s="54"/>
      <c r="M10581" s="54"/>
    </row>
    <row r="10582" spans="3:13" s="343" customFormat="1" x14ac:dyDescent="0.3">
      <c r="C10582" s="32"/>
      <c r="J10582" s="54"/>
      <c r="K10582" s="54"/>
      <c r="L10582" s="54"/>
      <c r="M10582" s="54"/>
    </row>
    <row r="10583" spans="3:13" s="343" customFormat="1" x14ac:dyDescent="0.3">
      <c r="C10583" s="32"/>
      <c r="J10583" s="54"/>
      <c r="K10583" s="54"/>
      <c r="L10583" s="54"/>
      <c r="M10583" s="54"/>
    </row>
    <row r="10584" spans="3:13" s="343" customFormat="1" x14ac:dyDescent="0.3">
      <c r="C10584" s="32"/>
      <c r="J10584" s="54"/>
      <c r="K10584" s="54"/>
      <c r="L10584" s="54"/>
      <c r="M10584" s="54"/>
    </row>
    <row r="10585" spans="3:13" s="343" customFormat="1" x14ac:dyDescent="0.3">
      <c r="C10585" s="32"/>
      <c r="J10585" s="54"/>
      <c r="K10585" s="54"/>
      <c r="L10585" s="54"/>
      <c r="M10585" s="54"/>
    </row>
    <row r="10586" spans="3:13" s="343" customFormat="1" x14ac:dyDescent="0.3">
      <c r="C10586" s="32"/>
      <c r="J10586" s="54"/>
      <c r="K10586" s="54"/>
      <c r="L10586" s="54"/>
      <c r="M10586" s="54"/>
    </row>
    <row r="10587" spans="3:13" s="343" customFormat="1" x14ac:dyDescent="0.3">
      <c r="C10587" s="32"/>
      <c r="J10587" s="54"/>
      <c r="K10587" s="54"/>
      <c r="L10587" s="54"/>
      <c r="M10587" s="54"/>
    </row>
    <row r="10588" spans="3:13" s="343" customFormat="1" x14ac:dyDescent="0.3">
      <c r="C10588" s="32"/>
      <c r="J10588" s="54"/>
      <c r="K10588" s="54"/>
      <c r="L10588" s="54"/>
      <c r="M10588" s="54"/>
    </row>
    <row r="10589" spans="3:13" s="343" customFormat="1" x14ac:dyDescent="0.3">
      <c r="C10589" s="32"/>
      <c r="J10589" s="54"/>
      <c r="K10589" s="54"/>
      <c r="L10589" s="54"/>
      <c r="M10589" s="54"/>
    </row>
    <row r="10590" spans="3:13" s="343" customFormat="1" x14ac:dyDescent="0.3">
      <c r="C10590" s="32"/>
      <c r="J10590" s="54"/>
      <c r="K10590" s="54"/>
      <c r="L10590" s="54"/>
      <c r="M10590" s="54"/>
    </row>
    <row r="10591" spans="3:13" s="343" customFormat="1" x14ac:dyDescent="0.3">
      <c r="C10591" s="32"/>
      <c r="J10591" s="54"/>
      <c r="K10591" s="54"/>
      <c r="L10591" s="54"/>
      <c r="M10591" s="54"/>
    </row>
    <row r="10592" spans="3:13" s="343" customFormat="1" x14ac:dyDescent="0.3">
      <c r="C10592" s="32"/>
      <c r="J10592" s="54"/>
      <c r="K10592" s="54"/>
      <c r="L10592" s="54"/>
      <c r="M10592" s="54"/>
    </row>
    <row r="10593" spans="3:13" s="343" customFormat="1" x14ac:dyDescent="0.3">
      <c r="C10593" s="32"/>
      <c r="J10593" s="54"/>
      <c r="K10593" s="54"/>
      <c r="L10593" s="54"/>
      <c r="M10593" s="54"/>
    </row>
    <row r="10594" spans="3:13" s="343" customFormat="1" x14ac:dyDescent="0.3">
      <c r="C10594" s="32"/>
      <c r="J10594" s="54"/>
      <c r="K10594" s="54"/>
      <c r="L10594" s="54"/>
      <c r="M10594" s="54"/>
    </row>
    <row r="10595" spans="3:13" s="343" customFormat="1" x14ac:dyDescent="0.3">
      <c r="C10595" s="32"/>
      <c r="J10595" s="54"/>
      <c r="K10595" s="54"/>
      <c r="L10595" s="54"/>
      <c r="M10595" s="54"/>
    </row>
    <row r="10596" spans="3:13" s="343" customFormat="1" x14ac:dyDescent="0.3">
      <c r="C10596" s="32"/>
      <c r="J10596" s="54"/>
      <c r="K10596" s="54"/>
      <c r="L10596" s="54"/>
      <c r="M10596" s="54"/>
    </row>
    <row r="10597" spans="3:13" s="343" customFormat="1" x14ac:dyDescent="0.3">
      <c r="C10597" s="32"/>
      <c r="J10597" s="54"/>
      <c r="K10597" s="54"/>
      <c r="L10597" s="54"/>
      <c r="M10597" s="54"/>
    </row>
    <row r="10598" spans="3:13" s="343" customFormat="1" x14ac:dyDescent="0.3">
      <c r="C10598" s="32"/>
      <c r="J10598" s="54"/>
      <c r="K10598" s="54"/>
      <c r="L10598" s="54"/>
      <c r="M10598" s="54"/>
    </row>
    <row r="10599" spans="3:13" s="343" customFormat="1" x14ac:dyDescent="0.3">
      <c r="C10599" s="32"/>
      <c r="J10599" s="54"/>
      <c r="K10599" s="54"/>
      <c r="L10599" s="54"/>
      <c r="M10599" s="54"/>
    </row>
    <row r="10600" spans="3:13" s="343" customFormat="1" x14ac:dyDescent="0.3">
      <c r="C10600" s="32"/>
      <c r="J10600" s="54"/>
      <c r="K10600" s="54"/>
      <c r="L10600" s="54"/>
      <c r="M10600" s="54"/>
    </row>
    <row r="10601" spans="3:13" s="343" customFormat="1" x14ac:dyDescent="0.3">
      <c r="C10601" s="32"/>
      <c r="J10601" s="54"/>
      <c r="K10601" s="54"/>
      <c r="L10601" s="54"/>
      <c r="M10601" s="54"/>
    </row>
    <row r="10602" spans="3:13" s="343" customFormat="1" x14ac:dyDescent="0.3">
      <c r="C10602" s="32"/>
      <c r="J10602" s="54"/>
      <c r="K10602" s="54"/>
      <c r="L10602" s="54"/>
      <c r="M10602" s="54"/>
    </row>
    <row r="10603" spans="3:13" s="343" customFormat="1" x14ac:dyDescent="0.3">
      <c r="C10603" s="32"/>
      <c r="J10603" s="54"/>
      <c r="K10603" s="54"/>
      <c r="L10603" s="54"/>
      <c r="M10603" s="54"/>
    </row>
    <row r="10604" spans="3:13" s="343" customFormat="1" x14ac:dyDescent="0.3">
      <c r="C10604" s="32"/>
      <c r="J10604" s="54"/>
      <c r="K10604" s="54"/>
      <c r="L10604" s="54"/>
      <c r="M10604" s="54"/>
    </row>
    <row r="10605" spans="3:13" s="343" customFormat="1" x14ac:dyDescent="0.3">
      <c r="C10605" s="32"/>
      <c r="J10605" s="54"/>
      <c r="K10605" s="54"/>
      <c r="L10605" s="54"/>
      <c r="M10605" s="54"/>
    </row>
    <row r="10606" spans="3:13" s="343" customFormat="1" x14ac:dyDescent="0.3">
      <c r="C10606" s="32"/>
      <c r="J10606" s="54"/>
      <c r="K10606" s="54"/>
      <c r="L10606" s="54"/>
      <c r="M10606" s="54"/>
    </row>
    <row r="10607" spans="3:13" s="343" customFormat="1" x14ac:dyDescent="0.3">
      <c r="C10607" s="32"/>
      <c r="J10607" s="54"/>
      <c r="K10607" s="54"/>
      <c r="L10607" s="54"/>
      <c r="M10607" s="54"/>
    </row>
    <row r="10608" spans="3:13" s="343" customFormat="1" x14ac:dyDescent="0.3">
      <c r="C10608" s="32"/>
      <c r="J10608" s="54"/>
      <c r="K10608" s="54"/>
      <c r="L10608" s="54"/>
      <c r="M10608" s="54"/>
    </row>
    <row r="10609" spans="3:13" s="343" customFormat="1" x14ac:dyDescent="0.3">
      <c r="C10609" s="32"/>
      <c r="J10609" s="54"/>
      <c r="K10609" s="54"/>
      <c r="L10609" s="54"/>
      <c r="M10609" s="54"/>
    </row>
    <row r="10610" spans="3:13" s="343" customFormat="1" x14ac:dyDescent="0.3">
      <c r="C10610" s="32"/>
      <c r="J10610" s="54"/>
      <c r="K10610" s="54"/>
      <c r="L10610" s="54"/>
      <c r="M10610" s="54"/>
    </row>
    <row r="10611" spans="3:13" s="343" customFormat="1" x14ac:dyDescent="0.3">
      <c r="C10611" s="32"/>
      <c r="J10611" s="54"/>
      <c r="K10611" s="54"/>
      <c r="L10611" s="54"/>
      <c r="M10611" s="54"/>
    </row>
    <row r="10612" spans="3:13" s="343" customFormat="1" x14ac:dyDescent="0.3">
      <c r="C10612" s="32"/>
      <c r="J10612" s="54"/>
      <c r="K10612" s="54"/>
      <c r="L10612" s="54"/>
      <c r="M10612" s="54"/>
    </row>
    <row r="10613" spans="3:13" s="343" customFormat="1" x14ac:dyDescent="0.3">
      <c r="C10613" s="32"/>
      <c r="J10613" s="54"/>
      <c r="K10613" s="54"/>
      <c r="L10613" s="54"/>
      <c r="M10613" s="54"/>
    </row>
    <row r="10614" spans="3:13" s="343" customFormat="1" x14ac:dyDescent="0.3">
      <c r="C10614" s="32"/>
      <c r="J10614" s="54"/>
      <c r="K10614" s="54"/>
      <c r="L10614" s="54"/>
      <c r="M10614" s="54"/>
    </row>
    <row r="10615" spans="3:13" s="343" customFormat="1" x14ac:dyDescent="0.3">
      <c r="C10615" s="32"/>
      <c r="J10615" s="54"/>
      <c r="K10615" s="54"/>
      <c r="L10615" s="54"/>
      <c r="M10615" s="54"/>
    </row>
    <row r="10616" spans="3:13" s="343" customFormat="1" x14ac:dyDescent="0.3">
      <c r="C10616" s="32"/>
      <c r="J10616" s="54"/>
      <c r="K10616" s="54"/>
      <c r="L10616" s="54"/>
      <c r="M10616" s="54"/>
    </row>
    <row r="10617" spans="3:13" s="343" customFormat="1" x14ac:dyDescent="0.3">
      <c r="C10617" s="32"/>
      <c r="J10617" s="54"/>
      <c r="K10617" s="54"/>
      <c r="L10617" s="54"/>
      <c r="M10617" s="54"/>
    </row>
    <row r="10618" spans="3:13" s="343" customFormat="1" x14ac:dyDescent="0.3">
      <c r="C10618" s="32"/>
      <c r="J10618" s="54"/>
      <c r="K10618" s="54"/>
      <c r="L10618" s="54"/>
      <c r="M10618" s="54"/>
    </row>
    <row r="10619" spans="3:13" s="343" customFormat="1" x14ac:dyDescent="0.3">
      <c r="C10619" s="32"/>
      <c r="J10619" s="54"/>
      <c r="K10619" s="54"/>
      <c r="L10619" s="54"/>
      <c r="M10619" s="54"/>
    </row>
    <row r="10620" spans="3:13" s="343" customFormat="1" x14ac:dyDescent="0.3">
      <c r="C10620" s="32"/>
      <c r="J10620" s="54"/>
      <c r="K10620" s="54"/>
      <c r="L10620" s="54"/>
      <c r="M10620" s="54"/>
    </row>
    <row r="10621" spans="3:13" s="343" customFormat="1" x14ac:dyDescent="0.3">
      <c r="C10621" s="32"/>
      <c r="J10621" s="54"/>
      <c r="K10621" s="54"/>
      <c r="L10621" s="54"/>
      <c r="M10621" s="54"/>
    </row>
    <row r="10622" spans="3:13" s="343" customFormat="1" x14ac:dyDescent="0.3">
      <c r="C10622" s="32"/>
      <c r="J10622" s="54"/>
      <c r="K10622" s="54"/>
      <c r="L10622" s="54"/>
      <c r="M10622" s="54"/>
    </row>
    <row r="10623" spans="3:13" s="343" customFormat="1" x14ac:dyDescent="0.3">
      <c r="C10623" s="32"/>
      <c r="J10623" s="54"/>
      <c r="K10623" s="54"/>
      <c r="L10623" s="54"/>
      <c r="M10623" s="54"/>
    </row>
    <row r="10624" spans="3:13" s="343" customFormat="1" x14ac:dyDescent="0.3">
      <c r="C10624" s="32"/>
      <c r="J10624" s="54"/>
      <c r="K10624" s="54"/>
      <c r="L10624" s="54"/>
      <c r="M10624" s="54"/>
    </row>
    <row r="10625" spans="3:13" s="343" customFormat="1" x14ac:dyDescent="0.3">
      <c r="C10625" s="32"/>
      <c r="J10625" s="54"/>
      <c r="K10625" s="54"/>
      <c r="L10625" s="54"/>
      <c r="M10625" s="54"/>
    </row>
    <row r="10626" spans="3:13" s="343" customFormat="1" x14ac:dyDescent="0.3">
      <c r="C10626" s="32"/>
      <c r="J10626" s="54"/>
      <c r="K10626" s="54"/>
      <c r="L10626" s="54"/>
      <c r="M10626" s="54"/>
    </row>
    <row r="10627" spans="3:13" s="343" customFormat="1" x14ac:dyDescent="0.3">
      <c r="C10627" s="32"/>
      <c r="J10627" s="54"/>
      <c r="K10627" s="54"/>
      <c r="L10627" s="54"/>
      <c r="M10627" s="54"/>
    </row>
    <row r="10628" spans="3:13" s="343" customFormat="1" x14ac:dyDescent="0.3">
      <c r="C10628" s="32"/>
      <c r="J10628" s="54"/>
      <c r="K10628" s="54"/>
      <c r="L10628" s="54"/>
      <c r="M10628" s="54"/>
    </row>
    <row r="10629" spans="3:13" s="343" customFormat="1" x14ac:dyDescent="0.3">
      <c r="C10629" s="32"/>
      <c r="J10629" s="54"/>
      <c r="K10629" s="54"/>
      <c r="L10629" s="54"/>
      <c r="M10629" s="54"/>
    </row>
    <row r="10630" spans="3:13" s="343" customFormat="1" x14ac:dyDescent="0.3">
      <c r="C10630" s="32"/>
      <c r="J10630" s="54"/>
      <c r="K10630" s="54"/>
      <c r="L10630" s="54"/>
      <c r="M10630" s="54"/>
    </row>
    <row r="10631" spans="3:13" s="343" customFormat="1" x14ac:dyDescent="0.3">
      <c r="C10631" s="32"/>
      <c r="J10631" s="54"/>
      <c r="K10631" s="54"/>
      <c r="L10631" s="54"/>
      <c r="M10631" s="54"/>
    </row>
    <row r="10632" spans="3:13" s="343" customFormat="1" x14ac:dyDescent="0.3">
      <c r="C10632" s="32"/>
      <c r="J10632" s="54"/>
      <c r="K10632" s="54"/>
      <c r="L10632" s="54"/>
      <c r="M10632" s="54"/>
    </row>
    <row r="10633" spans="3:13" s="343" customFormat="1" x14ac:dyDescent="0.3">
      <c r="C10633" s="32"/>
      <c r="J10633" s="54"/>
      <c r="K10633" s="54"/>
      <c r="L10633" s="54"/>
      <c r="M10633" s="54"/>
    </row>
    <row r="10634" spans="3:13" s="343" customFormat="1" x14ac:dyDescent="0.3">
      <c r="C10634" s="32"/>
      <c r="J10634" s="54"/>
      <c r="K10634" s="54"/>
      <c r="L10634" s="54"/>
      <c r="M10634" s="54"/>
    </row>
    <row r="10635" spans="3:13" s="343" customFormat="1" x14ac:dyDescent="0.3">
      <c r="C10635" s="32"/>
      <c r="J10635" s="54"/>
      <c r="K10635" s="54"/>
      <c r="L10635" s="54"/>
      <c r="M10635" s="54"/>
    </row>
    <row r="10636" spans="3:13" s="343" customFormat="1" x14ac:dyDescent="0.3">
      <c r="C10636" s="32"/>
      <c r="J10636" s="54"/>
      <c r="K10636" s="54"/>
      <c r="L10636" s="54"/>
      <c r="M10636" s="54"/>
    </row>
    <row r="10637" spans="3:13" s="343" customFormat="1" x14ac:dyDescent="0.3">
      <c r="C10637" s="32"/>
      <c r="J10637" s="54"/>
      <c r="K10637" s="54"/>
      <c r="L10637" s="54"/>
      <c r="M10637" s="54"/>
    </row>
    <row r="10638" spans="3:13" s="343" customFormat="1" x14ac:dyDescent="0.3">
      <c r="C10638" s="32"/>
      <c r="J10638" s="54"/>
      <c r="K10638" s="54"/>
      <c r="L10638" s="54"/>
      <c r="M10638" s="54"/>
    </row>
    <row r="10639" spans="3:13" s="343" customFormat="1" x14ac:dyDescent="0.3">
      <c r="C10639" s="32"/>
      <c r="J10639" s="54"/>
      <c r="K10639" s="54"/>
      <c r="L10639" s="54"/>
      <c r="M10639" s="54"/>
    </row>
    <row r="10640" spans="3:13" s="343" customFormat="1" x14ac:dyDescent="0.3">
      <c r="C10640" s="32"/>
      <c r="J10640" s="54"/>
      <c r="K10640" s="54"/>
      <c r="L10640" s="54"/>
      <c r="M10640" s="54"/>
    </row>
    <row r="10641" spans="3:13" s="343" customFormat="1" x14ac:dyDescent="0.3">
      <c r="C10641" s="32"/>
      <c r="J10641" s="54"/>
      <c r="K10641" s="54"/>
      <c r="L10641" s="54"/>
      <c r="M10641" s="54"/>
    </row>
    <row r="10642" spans="3:13" s="343" customFormat="1" x14ac:dyDescent="0.3">
      <c r="C10642" s="32"/>
      <c r="J10642" s="54"/>
      <c r="K10642" s="54"/>
      <c r="L10642" s="54"/>
      <c r="M10642" s="54"/>
    </row>
    <row r="10643" spans="3:13" s="343" customFormat="1" x14ac:dyDescent="0.3">
      <c r="C10643" s="32"/>
      <c r="J10643" s="54"/>
      <c r="K10643" s="54"/>
      <c r="L10643" s="54"/>
      <c r="M10643" s="54"/>
    </row>
    <row r="10644" spans="3:13" s="343" customFormat="1" x14ac:dyDescent="0.3">
      <c r="C10644" s="32"/>
      <c r="J10644" s="54"/>
      <c r="K10644" s="54"/>
      <c r="L10644" s="54"/>
      <c r="M10644" s="54"/>
    </row>
    <row r="10645" spans="3:13" s="343" customFormat="1" x14ac:dyDescent="0.3">
      <c r="C10645" s="32"/>
      <c r="J10645" s="54"/>
      <c r="K10645" s="54"/>
      <c r="L10645" s="54"/>
      <c r="M10645" s="54"/>
    </row>
    <row r="10646" spans="3:13" s="343" customFormat="1" x14ac:dyDescent="0.3">
      <c r="C10646" s="32"/>
      <c r="J10646" s="54"/>
      <c r="K10646" s="54"/>
      <c r="L10646" s="54"/>
      <c r="M10646" s="54"/>
    </row>
    <row r="10647" spans="3:13" s="343" customFormat="1" x14ac:dyDescent="0.3">
      <c r="C10647" s="32"/>
      <c r="J10647" s="54"/>
      <c r="K10647" s="54"/>
      <c r="L10647" s="54"/>
      <c r="M10647" s="54"/>
    </row>
    <row r="10648" spans="3:13" s="343" customFormat="1" x14ac:dyDescent="0.3">
      <c r="C10648" s="32"/>
      <c r="J10648" s="54"/>
      <c r="K10648" s="54"/>
      <c r="L10648" s="54"/>
      <c r="M10648" s="54"/>
    </row>
    <row r="10649" spans="3:13" s="343" customFormat="1" x14ac:dyDescent="0.3">
      <c r="C10649" s="32"/>
      <c r="J10649" s="54"/>
      <c r="K10649" s="54"/>
      <c r="L10649" s="54"/>
      <c r="M10649" s="54"/>
    </row>
    <row r="10650" spans="3:13" s="343" customFormat="1" x14ac:dyDescent="0.3">
      <c r="C10650" s="32"/>
      <c r="J10650" s="54"/>
      <c r="K10650" s="54"/>
      <c r="L10650" s="54"/>
      <c r="M10650" s="54"/>
    </row>
    <row r="10651" spans="3:13" s="343" customFormat="1" x14ac:dyDescent="0.3">
      <c r="C10651" s="32"/>
      <c r="J10651" s="54"/>
      <c r="K10651" s="54"/>
      <c r="L10651" s="54"/>
      <c r="M10651" s="54"/>
    </row>
    <row r="10652" spans="3:13" s="343" customFormat="1" x14ac:dyDescent="0.3">
      <c r="C10652" s="32"/>
      <c r="J10652" s="54"/>
      <c r="K10652" s="54"/>
      <c r="L10652" s="54"/>
      <c r="M10652" s="54"/>
    </row>
    <row r="10653" spans="3:13" s="343" customFormat="1" x14ac:dyDescent="0.3">
      <c r="C10653" s="32"/>
      <c r="J10653" s="54"/>
      <c r="K10653" s="54"/>
      <c r="L10653" s="54"/>
      <c r="M10653" s="54"/>
    </row>
    <row r="10654" spans="3:13" s="343" customFormat="1" x14ac:dyDescent="0.3">
      <c r="C10654" s="32"/>
      <c r="J10654" s="54"/>
      <c r="K10654" s="54"/>
      <c r="L10654" s="54"/>
      <c r="M10654" s="54"/>
    </row>
    <row r="10655" spans="3:13" s="343" customFormat="1" x14ac:dyDescent="0.3">
      <c r="C10655" s="32"/>
      <c r="J10655" s="54"/>
      <c r="K10655" s="54"/>
      <c r="L10655" s="54"/>
      <c r="M10655" s="54"/>
    </row>
    <row r="10656" spans="3:13" s="343" customFormat="1" x14ac:dyDescent="0.3">
      <c r="C10656" s="32"/>
      <c r="J10656" s="54"/>
      <c r="K10656" s="54"/>
      <c r="L10656" s="54"/>
      <c r="M10656" s="54"/>
    </row>
    <row r="10657" spans="3:13" s="343" customFormat="1" x14ac:dyDescent="0.3">
      <c r="C10657" s="32"/>
      <c r="J10657" s="54"/>
      <c r="K10657" s="54"/>
      <c r="L10657" s="54"/>
      <c r="M10657" s="54"/>
    </row>
    <row r="10658" spans="3:13" s="343" customFormat="1" x14ac:dyDescent="0.3">
      <c r="C10658" s="32"/>
      <c r="J10658" s="54"/>
      <c r="K10658" s="54"/>
      <c r="L10658" s="54"/>
      <c r="M10658" s="54"/>
    </row>
    <row r="10659" spans="3:13" s="343" customFormat="1" x14ac:dyDescent="0.3">
      <c r="C10659" s="32"/>
      <c r="J10659" s="54"/>
      <c r="K10659" s="54"/>
      <c r="L10659" s="54"/>
      <c r="M10659" s="54"/>
    </row>
    <row r="10660" spans="3:13" s="343" customFormat="1" x14ac:dyDescent="0.3">
      <c r="C10660" s="32"/>
      <c r="J10660" s="54"/>
      <c r="K10660" s="54"/>
      <c r="L10660" s="54"/>
      <c r="M10660" s="54"/>
    </row>
    <row r="10661" spans="3:13" s="343" customFormat="1" x14ac:dyDescent="0.3">
      <c r="C10661" s="32"/>
      <c r="J10661" s="54"/>
      <c r="K10661" s="54"/>
      <c r="L10661" s="54"/>
      <c r="M10661" s="54"/>
    </row>
    <row r="10662" spans="3:13" s="343" customFormat="1" x14ac:dyDescent="0.3">
      <c r="C10662" s="32"/>
      <c r="J10662" s="54"/>
      <c r="K10662" s="54"/>
      <c r="L10662" s="54"/>
      <c r="M10662" s="54"/>
    </row>
    <row r="10663" spans="3:13" s="343" customFormat="1" x14ac:dyDescent="0.3">
      <c r="C10663" s="32"/>
      <c r="J10663" s="54"/>
      <c r="K10663" s="54"/>
      <c r="L10663" s="54"/>
      <c r="M10663" s="54"/>
    </row>
    <row r="10664" spans="3:13" s="343" customFormat="1" x14ac:dyDescent="0.3">
      <c r="C10664" s="32"/>
      <c r="J10664" s="54"/>
      <c r="K10664" s="54"/>
      <c r="L10664" s="54"/>
      <c r="M10664" s="54"/>
    </row>
    <row r="10665" spans="3:13" s="343" customFormat="1" x14ac:dyDescent="0.3">
      <c r="C10665" s="32"/>
      <c r="J10665" s="54"/>
      <c r="K10665" s="54"/>
      <c r="L10665" s="54"/>
      <c r="M10665" s="54"/>
    </row>
    <row r="10666" spans="3:13" s="343" customFormat="1" x14ac:dyDescent="0.3">
      <c r="C10666" s="32"/>
      <c r="J10666" s="54"/>
      <c r="K10666" s="54"/>
      <c r="L10666" s="54"/>
      <c r="M10666" s="54"/>
    </row>
    <row r="10667" spans="3:13" s="343" customFormat="1" x14ac:dyDescent="0.3">
      <c r="C10667" s="32"/>
      <c r="J10667" s="54"/>
      <c r="K10667" s="54"/>
      <c r="L10667" s="54"/>
      <c r="M10667" s="54"/>
    </row>
    <row r="10668" spans="3:13" s="343" customFormat="1" x14ac:dyDescent="0.3">
      <c r="C10668" s="32"/>
      <c r="J10668" s="54"/>
      <c r="K10668" s="54"/>
      <c r="L10668" s="54"/>
      <c r="M10668" s="54"/>
    </row>
    <row r="10669" spans="3:13" s="343" customFormat="1" x14ac:dyDescent="0.3">
      <c r="C10669" s="32"/>
      <c r="J10669" s="54"/>
      <c r="K10669" s="54"/>
      <c r="L10669" s="54"/>
      <c r="M10669" s="54"/>
    </row>
    <row r="10670" spans="3:13" s="343" customFormat="1" x14ac:dyDescent="0.3">
      <c r="C10670" s="32"/>
      <c r="J10670" s="54"/>
      <c r="K10670" s="54"/>
      <c r="L10670" s="54"/>
      <c r="M10670" s="54"/>
    </row>
    <row r="10671" spans="3:13" s="343" customFormat="1" x14ac:dyDescent="0.3">
      <c r="C10671" s="32"/>
      <c r="J10671" s="54"/>
      <c r="K10671" s="54"/>
      <c r="L10671" s="54"/>
      <c r="M10671" s="54"/>
    </row>
    <row r="10672" spans="3:13" s="343" customFormat="1" x14ac:dyDescent="0.3">
      <c r="C10672" s="32"/>
      <c r="J10672" s="54"/>
      <c r="K10672" s="54"/>
      <c r="L10672" s="54"/>
      <c r="M10672" s="54"/>
    </row>
    <row r="10673" spans="3:13" s="343" customFormat="1" x14ac:dyDescent="0.3">
      <c r="C10673" s="32"/>
      <c r="J10673" s="54"/>
      <c r="K10673" s="54"/>
      <c r="L10673" s="54"/>
      <c r="M10673" s="54"/>
    </row>
    <row r="10674" spans="3:13" s="343" customFormat="1" x14ac:dyDescent="0.3">
      <c r="C10674" s="32"/>
      <c r="J10674" s="54"/>
      <c r="K10674" s="54"/>
      <c r="L10674" s="54"/>
      <c r="M10674" s="54"/>
    </row>
    <row r="10675" spans="3:13" s="343" customFormat="1" x14ac:dyDescent="0.3">
      <c r="C10675" s="32"/>
      <c r="J10675" s="54"/>
      <c r="K10675" s="54"/>
      <c r="L10675" s="54"/>
      <c r="M10675" s="54"/>
    </row>
    <row r="10676" spans="3:13" s="343" customFormat="1" x14ac:dyDescent="0.3">
      <c r="C10676" s="32"/>
      <c r="J10676" s="54"/>
      <c r="K10676" s="54"/>
      <c r="L10676" s="54"/>
      <c r="M10676" s="54"/>
    </row>
    <row r="10677" spans="3:13" s="343" customFormat="1" x14ac:dyDescent="0.3">
      <c r="C10677" s="32"/>
      <c r="J10677" s="54"/>
      <c r="K10677" s="54"/>
      <c r="L10677" s="54"/>
      <c r="M10677" s="54"/>
    </row>
    <row r="10678" spans="3:13" s="343" customFormat="1" x14ac:dyDescent="0.3">
      <c r="C10678" s="32"/>
      <c r="J10678" s="54"/>
      <c r="K10678" s="54"/>
      <c r="L10678" s="54"/>
      <c r="M10678" s="54"/>
    </row>
    <row r="10679" spans="3:13" s="343" customFormat="1" x14ac:dyDescent="0.3">
      <c r="C10679" s="32"/>
      <c r="J10679" s="54"/>
      <c r="K10679" s="54"/>
      <c r="L10679" s="54"/>
      <c r="M10679" s="54"/>
    </row>
    <row r="10680" spans="3:13" s="343" customFormat="1" x14ac:dyDescent="0.3">
      <c r="C10680" s="32"/>
      <c r="J10680" s="54"/>
      <c r="K10680" s="54"/>
      <c r="L10680" s="54"/>
      <c r="M10680" s="54"/>
    </row>
    <row r="10681" spans="3:13" s="343" customFormat="1" x14ac:dyDescent="0.3">
      <c r="C10681" s="32"/>
      <c r="J10681" s="54"/>
      <c r="K10681" s="54"/>
      <c r="L10681" s="54"/>
      <c r="M10681" s="54"/>
    </row>
    <row r="10682" spans="3:13" s="343" customFormat="1" x14ac:dyDescent="0.3">
      <c r="C10682" s="32"/>
      <c r="J10682" s="54"/>
      <c r="K10682" s="54"/>
      <c r="L10682" s="54"/>
      <c r="M10682" s="54"/>
    </row>
    <row r="10683" spans="3:13" s="343" customFormat="1" x14ac:dyDescent="0.3">
      <c r="C10683" s="32"/>
      <c r="J10683" s="54"/>
      <c r="K10683" s="54"/>
      <c r="L10683" s="54"/>
      <c r="M10683" s="54"/>
    </row>
    <row r="10684" spans="3:13" s="343" customFormat="1" x14ac:dyDescent="0.3">
      <c r="C10684" s="32"/>
      <c r="J10684" s="54"/>
      <c r="K10684" s="54"/>
      <c r="L10684" s="54"/>
      <c r="M10684" s="54"/>
    </row>
    <row r="10685" spans="3:13" s="343" customFormat="1" x14ac:dyDescent="0.3">
      <c r="C10685" s="32"/>
      <c r="J10685" s="54"/>
      <c r="K10685" s="54"/>
      <c r="L10685" s="54"/>
      <c r="M10685" s="54"/>
    </row>
    <row r="10686" spans="3:13" s="343" customFormat="1" x14ac:dyDescent="0.3">
      <c r="C10686" s="32"/>
      <c r="J10686" s="54"/>
      <c r="K10686" s="54"/>
      <c r="L10686" s="54"/>
      <c r="M10686" s="54"/>
    </row>
    <row r="10687" spans="3:13" s="343" customFormat="1" x14ac:dyDescent="0.3">
      <c r="C10687" s="32"/>
      <c r="J10687" s="54"/>
      <c r="K10687" s="54"/>
      <c r="L10687" s="54"/>
      <c r="M10687" s="54"/>
    </row>
    <row r="10688" spans="3:13" s="343" customFormat="1" x14ac:dyDescent="0.3">
      <c r="C10688" s="32"/>
      <c r="J10688" s="54"/>
      <c r="K10688" s="54"/>
      <c r="L10688" s="54"/>
      <c r="M10688" s="54"/>
    </row>
    <row r="10689" spans="3:13" s="343" customFormat="1" x14ac:dyDescent="0.3">
      <c r="C10689" s="32"/>
      <c r="J10689" s="54"/>
      <c r="K10689" s="54"/>
      <c r="L10689" s="54"/>
      <c r="M10689" s="54"/>
    </row>
    <row r="10690" spans="3:13" s="343" customFormat="1" x14ac:dyDescent="0.3">
      <c r="C10690" s="32"/>
      <c r="J10690" s="54"/>
      <c r="K10690" s="54"/>
      <c r="L10690" s="54"/>
      <c r="M10690" s="54"/>
    </row>
    <row r="10691" spans="3:13" s="343" customFormat="1" x14ac:dyDescent="0.3">
      <c r="C10691" s="32"/>
      <c r="J10691" s="54"/>
      <c r="K10691" s="54"/>
      <c r="L10691" s="54"/>
      <c r="M10691" s="54"/>
    </row>
    <row r="10692" spans="3:13" s="343" customFormat="1" x14ac:dyDescent="0.3">
      <c r="C10692" s="32"/>
      <c r="J10692" s="54"/>
      <c r="K10692" s="54"/>
      <c r="L10692" s="54"/>
      <c r="M10692" s="54"/>
    </row>
    <row r="10693" spans="3:13" s="343" customFormat="1" x14ac:dyDescent="0.3">
      <c r="C10693" s="32"/>
      <c r="J10693" s="54"/>
      <c r="K10693" s="54"/>
      <c r="L10693" s="54"/>
      <c r="M10693" s="54"/>
    </row>
    <row r="10694" spans="3:13" s="343" customFormat="1" x14ac:dyDescent="0.3">
      <c r="C10694" s="32"/>
      <c r="J10694" s="54"/>
      <c r="K10694" s="54"/>
      <c r="L10694" s="54"/>
      <c r="M10694" s="54"/>
    </row>
    <row r="10695" spans="3:13" s="343" customFormat="1" x14ac:dyDescent="0.3">
      <c r="C10695" s="32"/>
      <c r="J10695" s="54"/>
      <c r="K10695" s="54"/>
      <c r="L10695" s="54"/>
      <c r="M10695" s="54"/>
    </row>
    <row r="10696" spans="3:13" s="343" customFormat="1" x14ac:dyDescent="0.3">
      <c r="C10696" s="32"/>
      <c r="J10696" s="54"/>
      <c r="K10696" s="54"/>
      <c r="L10696" s="54"/>
      <c r="M10696" s="54"/>
    </row>
    <row r="10697" spans="3:13" s="343" customFormat="1" x14ac:dyDescent="0.3">
      <c r="C10697" s="32"/>
      <c r="J10697" s="54"/>
      <c r="K10697" s="54"/>
      <c r="L10697" s="54"/>
      <c r="M10697" s="54"/>
    </row>
    <row r="10698" spans="3:13" s="343" customFormat="1" x14ac:dyDescent="0.3">
      <c r="C10698" s="32"/>
      <c r="J10698" s="54"/>
      <c r="K10698" s="54"/>
      <c r="L10698" s="54"/>
      <c r="M10698" s="54"/>
    </row>
    <row r="10699" spans="3:13" s="343" customFormat="1" x14ac:dyDescent="0.3">
      <c r="C10699" s="32"/>
      <c r="J10699" s="54"/>
      <c r="K10699" s="54"/>
      <c r="L10699" s="54"/>
      <c r="M10699" s="54"/>
    </row>
    <row r="10700" spans="3:13" s="343" customFormat="1" x14ac:dyDescent="0.3">
      <c r="C10700" s="32"/>
      <c r="J10700" s="54"/>
      <c r="K10700" s="54"/>
      <c r="L10700" s="54"/>
      <c r="M10700" s="54"/>
    </row>
    <row r="10701" spans="3:13" s="343" customFormat="1" x14ac:dyDescent="0.3">
      <c r="C10701" s="32"/>
      <c r="J10701" s="54"/>
      <c r="K10701" s="54"/>
      <c r="L10701" s="54"/>
      <c r="M10701" s="54"/>
    </row>
    <row r="10702" spans="3:13" s="343" customFormat="1" x14ac:dyDescent="0.3">
      <c r="C10702" s="32"/>
      <c r="J10702" s="54"/>
      <c r="K10702" s="54"/>
      <c r="L10702" s="54"/>
      <c r="M10702" s="54"/>
    </row>
    <row r="10703" spans="3:13" s="343" customFormat="1" x14ac:dyDescent="0.3">
      <c r="C10703" s="32"/>
      <c r="J10703" s="54"/>
      <c r="K10703" s="54"/>
      <c r="L10703" s="54"/>
      <c r="M10703" s="54"/>
    </row>
    <row r="10704" spans="3:13" s="343" customFormat="1" x14ac:dyDescent="0.3">
      <c r="C10704" s="32"/>
      <c r="J10704" s="54"/>
      <c r="K10704" s="54"/>
      <c r="L10704" s="54"/>
      <c r="M10704" s="54"/>
    </row>
    <row r="10705" spans="3:13" s="343" customFormat="1" x14ac:dyDescent="0.3">
      <c r="C10705" s="32"/>
      <c r="J10705" s="54"/>
      <c r="K10705" s="54"/>
      <c r="L10705" s="54"/>
      <c r="M10705" s="54"/>
    </row>
    <row r="10706" spans="3:13" s="343" customFormat="1" x14ac:dyDescent="0.3">
      <c r="C10706" s="32"/>
      <c r="J10706" s="54"/>
      <c r="K10706" s="54"/>
      <c r="L10706" s="54"/>
      <c r="M10706" s="54"/>
    </row>
    <row r="10707" spans="3:13" s="343" customFormat="1" x14ac:dyDescent="0.3">
      <c r="C10707" s="32"/>
      <c r="J10707" s="54"/>
      <c r="K10707" s="54"/>
      <c r="L10707" s="54"/>
      <c r="M10707" s="54"/>
    </row>
    <row r="10708" spans="3:13" s="343" customFormat="1" x14ac:dyDescent="0.3">
      <c r="C10708" s="32"/>
      <c r="J10708" s="54"/>
      <c r="K10708" s="54"/>
      <c r="L10708" s="54"/>
      <c r="M10708" s="54"/>
    </row>
    <row r="10709" spans="3:13" s="343" customFormat="1" x14ac:dyDescent="0.3">
      <c r="C10709" s="32"/>
      <c r="J10709" s="54"/>
      <c r="K10709" s="54"/>
      <c r="L10709" s="54"/>
      <c r="M10709" s="54"/>
    </row>
    <row r="10710" spans="3:13" s="343" customFormat="1" x14ac:dyDescent="0.3">
      <c r="C10710" s="32"/>
      <c r="J10710" s="54"/>
      <c r="K10710" s="54"/>
      <c r="L10710" s="54"/>
      <c r="M10710" s="54"/>
    </row>
    <row r="10711" spans="3:13" s="343" customFormat="1" x14ac:dyDescent="0.3">
      <c r="C10711" s="32"/>
      <c r="J10711" s="54"/>
      <c r="K10711" s="54"/>
      <c r="L10711" s="54"/>
      <c r="M10711" s="54"/>
    </row>
    <row r="10712" spans="3:13" s="343" customFormat="1" x14ac:dyDescent="0.3">
      <c r="C10712" s="32"/>
      <c r="J10712" s="54"/>
      <c r="K10712" s="54"/>
      <c r="L10712" s="54"/>
      <c r="M10712" s="54"/>
    </row>
    <row r="10713" spans="3:13" s="343" customFormat="1" x14ac:dyDescent="0.3">
      <c r="C10713" s="32"/>
      <c r="J10713" s="54"/>
      <c r="K10713" s="54"/>
      <c r="L10713" s="54"/>
      <c r="M10713" s="54"/>
    </row>
    <row r="10714" spans="3:13" s="343" customFormat="1" x14ac:dyDescent="0.3">
      <c r="C10714" s="32"/>
      <c r="J10714" s="54"/>
      <c r="K10714" s="54"/>
      <c r="L10714" s="54"/>
      <c r="M10714" s="54"/>
    </row>
    <row r="10715" spans="3:13" s="343" customFormat="1" x14ac:dyDescent="0.3">
      <c r="C10715" s="32"/>
      <c r="J10715" s="54"/>
      <c r="K10715" s="54"/>
      <c r="L10715" s="54"/>
      <c r="M10715" s="54"/>
    </row>
    <row r="10716" spans="3:13" s="343" customFormat="1" x14ac:dyDescent="0.3">
      <c r="C10716" s="32"/>
      <c r="J10716" s="54"/>
      <c r="K10716" s="54"/>
      <c r="L10716" s="54"/>
      <c r="M10716" s="54"/>
    </row>
    <row r="10717" spans="3:13" s="343" customFormat="1" x14ac:dyDescent="0.3">
      <c r="C10717" s="32"/>
      <c r="J10717" s="54"/>
      <c r="K10717" s="54"/>
      <c r="L10717" s="54"/>
      <c r="M10717" s="54"/>
    </row>
    <row r="10718" spans="3:13" s="343" customFormat="1" x14ac:dyDescent="0.3">
      <c r="C10718" s="32"/>
      <c r="J10718" s="54"/>
      <c r="K10718" s="54"/>
      <c r="L10718" s="54"/>
      <c r="M10718" s="54"/>
    </row>
    <row r="10719" spans="3:13" s="343" customFormat="1" x14ac:dyDescent="0.3">
      <c r="C10719" s="32"/>
      <c r="J10719" s="54"/>
      <c r="K10719" s="54"/>
      <c r="L10719" s="54"/>
      <c r="M10719" s="54"/>
    </row>
    <row r="10720" spans="3:13" s="343" customFormat="1" x14ac:dyDescent="0.3">
      <c r="C10720" s="32"/>
      <c r="J10720" s="54"/>
      <c r="K10720" s="54"/>
      <c r="L10720" s="54"/>
      <c r="M10720" s="54"/>
    </row>
    <row r="10721" spans="3:13" s="343" customFormat="1" x14ac:dyDescent="0.3">
      <c r="C10721" s="32"/>
      <c r="J10721" s="54"/>
      <c r="K10721" s="54"/>
      <c r="L10721" s="54"/>
      <c r="M10721" s="54"/>
    </row>
    <row r="10722" spans="3:13" s="343" customFormat="1" x14ac:dyDescent="0.3">
      <c r="C10722" s="32"/>
      <c r="J10722" s="54"/>
      <c r="K10722" s="54"/>
      <c r="L10722" s="54"/>
      <c r="M10722" s="54"/>
    </row>
    <row r="10723" spans="3:13" s="343" customFormat="1" x14ac:dyDescent="0.3">
      <c r="C10723" s="32"/>
      <c r="J10723" s="54"/>
      <c r="K10723" s="54"/>
      <c r="L10723" s="54"/>
      <c r="M10723" s="54"/>
    </row>
    <row r="10724" spans="3:13" s="343" customFormat="1" x14ac:dyDescent="0.3">
      <c r="C10724" s="32"/>
      <c r="J10724" s="54"/>
      <c r="K10724" s="54"/>
      <c r="L10724" s="54"/>
      <c r="M10724" s="54"/>
    </row>
    <row r="10725" spans="3:13" s="343" customFormat="1" x14ac:dyDescent="0.3">
      <c r="C10725" s="32"/>
      <c r="J10725" s="54"/>
      <c r="K10725" s="54"/>
      <c r="L10725" s="54"/>
      <c r="M10725" s="54"/>
    </row>
    <row r="10726" spans="3:13" s="343" customFormat="1" x14ac:dyDescent="0.3">
      <c r="C10726" s="32"/>
      <c r="J10726" s="54"/>
      <c r="K10726" s="54"/>
      <c r="L10726" s="54"/>
      <c r="M10726" s="54"/>
    </row>
    <row r="10727" spans="3:13" s="343" customFormat="1" x14ac:dyDescent="0.3">
      <c r="C10727" s="32"/>
      <c r="J10727" s="54"/>
      <c r="K10727" s="54"/>
      <c r="L10727" s="54"/>
      <c r="M10727" s="54"/>
    </row>
    <row r="10728" spans="3:13" s="343" customFormat="1" x14ac:dyDescent="0.3">
      <c r="C10728" s="32"/>
      <c r="J10728" s="54"/>
      <c r="K10728" s="54"/>
      <c r="L10728" s="54"/>
      <c r="M10728" s="54"/>
    </row>
    <row r="10729" spans="3:13" s="343" customFormat="1" x14ac:dyDescent="0.3">
      <c r="C10729" s="32"/>
      <c r="J10729" s="54"/>
      <c r="K10729" s="54"/>
      <c r="L10729" s="54"/>
      <c r="M10729" s="54"/>
    </row>
    <row r="10730" spans="3:13" s="343" customFormat="1" x14ac:dyDescent="0.3">
      <c r="C10730" s="32"/>
      <c r="J10730" s="54"/>
      <c r="K10730" s="54"/>
      <c r="L10730" s="54"/>
      <c r="M10730" s="54"/>
    </row>
    <row r="10731" spans="3:13" s="343" customFormat="1" x14ac:dyDescent="0.3">
      <c r="C10731" s="32"/>
      <c r="J10731" s="54"/>
      <c r="K10731" s="54"/>
      <c r="L10731" s="54"/>
      <c r="M10731" s="54"/>
    </row>
    <row r="10732" spans="3:13" s="343" customFormat="1" x14ac:dyDescent="0.3">
      <c r="C10732" s="32"/>
      <c r="J10732" s="54"/>
      <c r="K10732" s="54"/>
      <c r="L10732" s="54"/>
      <c r="M10732" s="54"/>
    </row>
    <row r="10733" spans="3:13" s="343" customFormat="1" x14ac:dyDescent="0.3">
      <c r="C10733" s="32"/>
      <c r="J10733" s="54"/>
      <c r="K10733" s="54"/>
      <c r="L10733" s="54"/>
      <c r="M10733" s="54"/>
    </row>
    <row r="10734" spans="3:13" s="343" customFormat="1" x14ac:dyDescent="0.3">
      <c r="C10734" s="32"/>
      <c r="J10734" s="54"/>
      <c r="K10734" s="54"/>
      <c r="L10734" s="54"/>
      <c r="M10734" s="54"/>
    </row>
    <row r="10735" spans="3:13" s="343" customFormat="1" x14ac:dyDescent="0.3">
      <c r="C10735" s="32"/>
      <c r="J10735" s="54"/>
      <c r="K10735" s="54"/>
      <c r="L10735" s="54"/>
      <c r="M10735" s="54"/>
    </row>
    <row r="10736" spans="3:13" s="343" customFormat="1" x14ac:dyDescent="0.3">
      <c r="C10736" s="32"/>
      <c r="J10736" s="54"/>
      <c r="K10736" s="54"/>
      <c r="L10736" s="54"/>
      <c r="M10736" s="54"/>
    </row>
    <row r="10737" spans="3:13" s="343" customFormat="1" x14ac:dyDescent="0.3">
      <c r="C10737" s="32"/>
      <c r="J10737" s="54"/>
      <c r="K10737" s="54"/>
      <c r="L10737" s="54"/>
      <c r="M10737" s="54"/>
    </row>
    <row r="10738" spans="3:13" s="343" customFormat="1" x14ac:dyDescent="0.3">
      <c r="C10738" s="32"/>
      <c r="J10738" s="54"/>
      <c r="K10738" s="54"/>
      <c r="L10738" s="54"/>
      <c r="M10738" s="54"/>
    </row>
    <row r="10739" spans="3:13" s="343" customFormat="1" x14ac:dyDescent="0.3">
      <c r="C10739" s="32"/>
      <c r="J10739" s="54"/>
      <c r="K10739" s="54"/>
      <c r="L10739" s="54"/>
      <c r="M10739" s="54"/>
    </row>
    <row r="10740" spans="3:13" s="343" customFormat="1" x14ac:dyDescent="0.3">
      <c r="C10740" s="32"/>
      <c r="J10740" s="54"/>
      <c r="K10740" s="54"/>
      <c r="L10740" s="54"/>
      <c r="M10740" s="54"/>
    </row>
    <row r="10741" spans="3:13" s="343" customFormat="1" x14ac:dyDescent="0.3">
      <c r="C10741" s="32"/>
      <c r="J10741" s="54"/>
      <c r="K10741" s="54"/>
      <c r="L10741" s="54"/>
      <c r="M10741" s="54"/>
    </row>
    <row r="10742" spans="3:13" s="343" customFormat="1" x14ac:dyDescent="0.3">
      <c r="C10742" s="32"/>
      <c r="J10742" s="54"/>
      <c r="K10742" s="54"/>
      <c r="L10742" s="54"/>
      <c r="M10742" s="54"/>
    </row>
    <row r="10743" spans="3:13" s="343" customFormat="1" x14ac:dyDescent="0.3">
      <c r="C10743" s="32"/>
      <c r="J10743" s="54"/>
      <c r="K10743" s="54"/>
      <c r="L10743" s="54"/>
      <c r="M10743" s="54"/>
    </row>
    <row r="10744" spans="3:13" s="343" customFormat="1" x14ac:dyDescent="0.3">
      <c r="C10744" s="32"/>
      <c r="J10744" s="54"/>
      <c r="K10744" s="54"/>
      <c r="L10744" s="54"/>
      <c r="M10744" s="54"/>
    </row>
    <row r="10745" spans="3:13" s="343" customFormat="1" x14ac:dyDescent="0.3">
      <c r="C10745" s="32"/>
      <c r="J10745" s="54"/>
      <c r="K10745" s="54"/>
      <c r="L10745" s="54"/>
      <c r="M10745" s="54"/>
    </row>
    <row r="10746" spans="3:13" s="343" customFormat="1" x14ac:dyDescent="0.3">
      <c r="C10746" s="32"/>
      <c r="J10746" s="54"/>
      <c r="K10746" s="54"/>
      <c r="L10746" s="54"/>
      <c r="M10746" s="54"/>
    </row>
    <row r="10747" spans="3:13" s="343" customFormat="1" x14ac:dyDescent="0.3">
      <c r="C10747" s="32"/>
      <c r="J10747" s="54"/>
      <c r="K10747" s="54"/>
      <c r="L10747" s="54"/>
      <c r="M10747" s="54"/>
    </row>
    <row r="10748" spans="3:13" s="343" customFormat="1" x14ac:dyDescent="0.3">
      <c r="C10748" s="32"/>
      <c r="J10748" s="54"/>
      <c r="K10748" s="54"/>
      <c r="L10748" s="54"/>
      <c r="M10748" s="54"/>
    </row>
    <row r="10749" spans="3:13" s="343" customFormat="1" x14ac:dyDescent="0.3">
      <c r="C10749" s="32"/>
      <c r="J10749" s="54"/>
      <c r="K10749" s="54"/>
      <c r="L10749" s="54"/>
      <c r="M10749" s="54"/>
    </row>
    <row r="10750" spans="3:13" s="343" customFormat="1" x14ac:dyDescent="0.3">
      <c r="C10750" s="32"/>
      <c r="J10750" s="54"/>
      <c r="K10750" s="54"/>
      <c r="L10750" s="54"/>
      <c r="M10750" s="54"/>
    </row>
    <row r="10751" spans="3:13" s="343" customFormat="1" x14ac:dyDescent="0.3">
      <c r="C10751" s="32"/>
      <c r="J10751" s="54"/>
      <c r="K10751" s="54"/>
      <c r="L10751" s="54"/>
      <c r="M10751" s="54"/>
    </row>
    <row r="10752" spans="3:13" s="343" customFormat="1" x14ac:dyDescent="0.3">
      <c r="C10752" s="32"/>
      <c r="J10752" s="54"/>
      <c r="K10752" s="54"/>
      <c r="L10752" s="54"/>
      <c r="M10752" s="54"/>
    </row>
    <row r="10753" spans="3:13" s="343" customFormat="1" x14ac:dyDescent="0.3">
      <c r="C10753" s="32"/>
      <c r="J10753" s="54"/>
      <c r="K10753" s="54"/>
      <c r="L10753" s="54"/>
      <c r="M10753" s="54"/>
    </row>
    <row r="10754" spans="3:13" s="343" customFormat="1" x14ac:dyDescent="0.3">
      <c r="C10754" s="32"/>
      <c r="J10754" s="54"/>
      <c r="K10754" s="54"/>
      <c r="L10754" s="54"/>
      <c r="M10754" s="54"/>
    </row>
    <row r="10755" spans="3:13" s="343" customFormat="1" x14ac:dyDescent="0.3">
      <c r="C10755" s="32"/>
      <c r="J10755" s="54"/>
      <c r="K10755" s="54"/>
      <c r="L10755" s="54"/>
      <c r="M10755" s="54"/>
    </row>
    <row r="10756" spans="3:13" s="343" customFormat="1" x14ac:dyDescent="0.3">
      <c r="C10756" s="32"/>
      <c r="J10756" s="54"/>
      <c r="K10756" s="54"/>
      <c r="L10756" s="54"/>
      <c r="M10756" s="54"/>
    </row>
    <row r="10757" spans="3:13" s="343" customFormat="1" x14ac:dyDescent="0.3">
      <c r="C10757" s="32"/>
      <c r="J10757" s="54"/>
      <c r="K10757" s="54"/>
      <c r="L10757" s="54"/>
      <c r="M10757" s="54"/>
    </row>
    <row r="10758" spans="3:13" s="343" customFormat="1" x14ac:dyDescent="0.3">
      <c r="C10758" s="32"/>
      <c r="J10758" s="54"/>
      <c r="K10758" s="54"/>
      <c r="L10758" s="54"/>
      <c r="M10758" s="54"/>
    </row>
    <row r="10759" spans="3:13" s="343" customFormat="1" x14ac:dyDescent="0.3">
      <c r="C10759" s="32"/>
      <c r="J10759" s="54"/>
      <c r="K10759" s="54"/>
      <c r="L10759" s="54"/>
      <c r="M10759" s="54"/>
    </row>
    <row r="10760" spans="3:13" s="343" customFormat="1" x14ac:dyDescent="0.3">
      <c r="C10760" s="32"/>
      <c r="J10760" s="54"/>
      <c r="K10760" s="54"/>
      <c r="L10760" s="54"/>
      <c r="M10760" s="54"/>
    </row>
    <row r="10761" spans="3:13" s="343" customFormat="1" x14ac:dyDescent="0.3">
      <c r="C10761" s="32"/>
      <c r="J10761" s="54"/>
      <c r="K10761" s="54"/>
      <c r="L10761" s="54"/>
      <c r="M10761" s="54"/>
    </row>
    <row r="10762" spans="3:13" s="343" customFormat="1" x14ac:dyDescent="0.3">
      <c r="C10762" s="32"/>
      <c r="J10762" s="54"/>
      <c r="K10762" s="54"/>
      <c r="L10762" s="54"/>
      <c r="M10762" s="54"/>
    </row>
    <row r="10763" spans="3:13" s="343" customFormat="1" x14ac:dyDescent="0.3">
      <c r="C10763" s="32"/>
      <c r="J10763" s="54"/>
      <c r="K10763" s="54"/>
      <c r="L10763" s="54"/>
      <c r="M10763" s="54"/>
    </row>
    <row r="10764" spans="3:13" s="343" customFormat="1" x14ac:dyDescent="0.3">
      <c r="C10764" s="32"/>
      <c r="J10764" s="54"/>
      <c r="K10764" s="54"/>
      <c r="L10764" s="54"/>
      <c r="M10764" s="54"/>
    </row>
    <row r="10765" spans="3:13" s="343" customFormat="1" x14ac:dyDescent="0.3">
      <c r="C10765" s="32"/>
      <c r="J10765" s="54"/>
      <c r="K10765" s="54"/>
      <c r="L10765" s="54"/>
      <c r="M10765" s="54"/>
    </row>
    <row r="10766" spans="3:13" s="343" customFormat="1" x14ac:dyDescent="0.3">
      <c r="C10766" s="32"/>
      <c r="J10766" s="54"/>
      <c r="K10766" s="54"/>
      <c r="L10766" s="54"/>
      <c r="M10766" s="54"/>
    </row>
    <row r="10767" spans="3:13" s="343" customFormat="1" x14ac:dyDescent="0.3">
      <c r="C10767" s="32"/>
      <c r="J10767" s="54"/>
      <c r="K10767" s="54"/>
      <c r="L10767" s="54"/>
      <c r="M10767" s="54"/>
    </row>
    <row r="10768" spans="3:13" s="343" customFormat="1" x14ac:dyDescent="0.3">
      <c r="C10768" s="32"/>
      <c r="J10768" s="54"/>
      <c r="K10768" s="54"/>
      <c r="L10768" s="54"/>
      <c r="M10768" s="54"/>
    </row>
    <row r="10769" spans="3:13" s="343" customFormat="1" x14ac:dyDescent="0.3">
      <c r="C10769" s="32"/>
      <c r="J10769" s="54"/>
      <c r="K10769" s="54"/>
      <c r="L10769" s="54"/>
      <c r="M10769" s="54"/>
    </row>
    <row r="10770" spans="3:13" s="343" customFormat="1" x14ac:dyDescent="0.3">
      <c r="C10770" s="32"/>
      <c r="J10770" s="54"/>
      <c r="K10770" s="54"/>
      <c r="L10770" s="54"/>
      <c r="M10770" s="54"/>
    </row>
    <row r="10771" spans="3:13" s="343" customFormat="1" x14ac:dyDescent="0.3">
      <c r="C10771" s="32"/>
      <c r="J10771" s="54"/>
      <c r="K10771" s="54"/>
      <c r="L10771" s="54"/>
      <c r="M10771" s="54"/>
    </row>
    <row r="10772" spans="3:13" s="343" customFormat="1" x14ac:dyDescent="0.3">
      <c r="C10772" s="32"/>
      <c r="J10772" s="54"/>
      <c r="K10772" s="54"/>
      <c r="L10772" s="54"/>
      <c r="M10772" s="54"/>
    </row>
    <row r="10773" spans="3:13" s="343" customFormat="1" x14ac:dyDescent="0.3">
      <c r="C10773" s="32"/>
      <c r="J10773" s="54"/>
      <c r="K10773" s="54"/>
      <c r="L10773" s="54"/>
      <c r="M10773" s="54"/>
    </row>
    <row r="10774" spans="3:13" s="343" customFormat="1" x14ac:dyDescent="0.3">
      <c r="C10774" s="32"/>
      <c r="J10774" s="54"/>
      <c r="K10774" s="54"/>
      <c r="L10774" s="54"/>
      <c r="M10774" s="54"/>
    </row>
    <row r="10775" spans="3:13" s="343" customFormat="1" x14ac:dyDescent="0.3">
      <c r="C10775" s="32"/>
      <c r="J10775" s="54"/>
      <c r="K10775" s="54"/>
      <c r="L10775" s="54"/>
      <c r="M10775" s="54"/>
    </row>
    <row r="10776" spans="3:13" s="343" customFormat="1" x14ac:dyDescent="0.3">
      <c r="C10776" s="32"/>
      <c r="J10776" s="54"/>
      <c r="K10776" s="54"/>
      <c r="L10776" s="54"/>
      <c r="M10776" s="54"/>
    </row>
    <row r="10777" spans="3:13" s="343" customFormat="1" x14ac:dyDescent="0.3">
      <c r="C10777" s="32"/>
      <c r="J10777" s="54"/>
      <c r="K10777" s="54"/>
      <c r="L10777" s="54"/>
      <c r="M10777" s="54"/>
    </row>
    <row r="10778" spans="3:13" s="343" customFormat="1" x14ac:dyDescent="0.3">
      <c r="C10778" s="32"/>
      <c r="J10778" s="54"/>
      <c r="K10778" s="54"/>
      <c r="L10778" s="54"/>
      <c r="M10778" s="54"/>
    </row>
    <row r="10779" spans="3:13" s="343" customFormat="1" x14ac:dyDescent="0.3">
      <c r="C10779" s="32"/>
      <c r="J10779" s="54"/>
      <c r="K10779" s="54"/>
      <c r="L10779" s="54"/>
      <c r="M10779" s="54"/>
    </row>
    <row r="10780" spans="3:13" s="343" customFormat="1" x14ac:dyDescent="0.3">
      <c r="C10780" s="32"/>
      <c r="J10780" s="54"/>
      <c r="K10780" s="54"/>
      <c r="L10780" s="54"/>
      <c r="M10780" s="54"/>
    </row>
    <row r="10781" spans="3:13" s="343" customFormat="1" x14ac:dyDescent="0.3">
      <c r="C10781" s="32"/>
      <c r="J10781" s="54"/>
      <c r="K10781" s="54"/>
      <c r="L10781" s="54"/>
      <c r="M10781" s="54"/>
    </row>
    <row r="10782" spans="3:13" s="343" customFormat="1" x14ac:dyDescent="0.3">
      <c r="C10782" s="32"/>
      <c r="J10782" s="54"/>
      <c r="K10782" s="54"/>
      <c r="L10782" s="54"/>
      <c r="M10782" s="54"/>
    </row>
    <row r="10783" spans="3:13" s="343" customFormat="1" x14ac:dyDescent="0.3">
      <c r="C10783" s="32"/>
      <c r="J10783" s="54"/>
      <c r="K10783" s="54"/>
      <c r="L10783" s="54"/>
      <c r="M10783" s="54"/>
    </row>
    <row r="10784" spans="3:13" s="343" customFormat="1" x14ac:dyDescent="0.3">
      <c r="C10784" s="32"/>
      <c r="J10784" s="54"/>
      <c r="K10784" s="54"/>
      <c r="L10784" s="54"/>
      <c r="M10784" s="54"/>
    </row>
    <row r="10785" spans="3:13" s="343" customFormat="1" x14ac:dyDescent="0.3">
      <c r="C10785" s="32"/>
      <c r="J10785" s="54"/>
      <c r="K10785" s="54"/>
      <c r="L10785" s="54"/>
      <c r="M10785" s="54"/>
    </row>
    <row r="10786" spans="3:13" s="343" customFormat="1" x14ac:dyDescent="0.3">
      <c r="C10786" s="32"/>
      <c r="J10786" s="54"/>
      <c r="K10786" s="54"/>
      <c r="L10786" s="54"/>
      <c r="M10786" s="54"/>
    </row>
    <row r="10787" spans="3:13" s="343" customFormat="1" x14ac:dyDescent="0.3">
      <c r="C10787" s="32"/>
      <c r="J10787" s="54"/>
      <c r="K10787" s="54"/>
      <c r="L10787" s="54"/>
      <c r="M10787" s="54"/>
    </row>
    <row r="10788" spans="3:13" s="343" customFormat="1" x14ac:dyDescent="0.3">
      <c r="C10788" s="32"/>
      <c r="J10788" s="54"/>
      <c r="K10788" s="54"/>
      <c r="L10788" s="54"/>
      <c r="M10788" s="54"/>
    </row>
    <row r="10789" spans="3:13" s="343" customFormat="1" x14ac:dyDescent="0.3">
      <c r="C10789" s="32"/>
      <c r="J10789" s="54"/>
      <c r="K10789" s="54"/>
      <c r="L10789" s="54"/>
      <c r="M10789" s="54"/>
    </row>
    <row r="10790" spans="3:13" s="343" customFormat="1" x14ac:dyDescent="0.3">
      <c r="C10790" s="32"/>
      <c r="J10790" s="54"/>
      <c r="K10790" s="54"/>
      <c r="L10790" s="54"/>
      <c r="M10790" s="54"/>
    </row>
    <row r="10791" spans="3:13" s="343" customFormat="1" x14ac:dyDescent="0.3">
      <c r="C10791" s="32"/>
      <c r="J10791" s="54"/>
      <c r="K10791" s="54"/>
      <c r="L10791" s="54"/>
      <c r="M10791" s="54"/>
    </row>
    <row r="10792" spans="3:13" s="343" customFormat="1" x14ac:dyDescent="0.3">
      <c r="C10792" s="32"/>
      <c r="J10792" s="54"/>
      <c r="K10792" s="54"/>
      <c r="L10792" s="54"/>
      <c r="M10792" s="54"/>
    </row>
    <row r="10793" spans="3:13" s="343" customFormat="1" x14ac:dyDescent="0.3">
      <c r="C10793" s="32"/>
      <c r="J10793" s="54"/>
      <c r="K10793" s="54"/>
      <c r="L10793" s="54"/>
      <c r="M10793" s="54"/>
    </row>
    <row r="10794" spans="3:13" s="343" customFormat="1" x14ac:dyDescent="0.3">
      <c r="C10794" s="32"/>
      <c r="J10794" s="54"/>
      <c r="K10794" s="54"/>
      <c r="L10794" s="54"/>
      <c r="M10794" s="54"/>
    </row>
    <row r="10795" spans="3:13" s="343" customFormat="1" x14ac:dyDescent="0.3">
      <c r="C10795" s="32"/>
      <c r="J10795" s="54"/>
      <c r="K10795" s="54"/>
      <c r="L10795" s="54"/>
      <c r="M10795" s="54"/>
    </row>
    <row r="10796" spans="3:13" s="343" customFormat="1" x14ac:dyDescent="0.3">
      <c r="C10796" s="32"/>
      <c r="J10796" s="54"/>
      <c r="K10796" s="54"/>
      <c r="L10796" s="54"/>
      <c r="M10796" s="54"/>
    </row>
    <row r="10797" spans="3:13" s="343" customFormat="1" x14ac:dyDescent="0.3">
      <c r="C10797" s="32"/>
      <c r="J10797" s="54"/>
      <c r="K10797" s="54"/>
      <c r="L10797" s="54"/>
      <c r="M10797" s="54"/>
    </row>
    <row r="10798" spans="3:13" s="343" customFormat="1" x14ac:dyDescent="0.3">
      <c r="C10798" s="32"/>
      <c r="J10798" s="54"/>
      <c r="K10798" s="54"/>
      <c r="L10798" s="54"/>
      <c r="M10798" s="54"/>
    </row>
    <row r="10799" spans="3:13" s="343" customFormat="1" x14ac:dyDescent="0.3">
      <c r="C10799" s="32"/>
      <c r="J10799" s="54"/>
      <c r="K10799" s="54"/>
      <c r="L10799" s="54"/>
      <c r="M10799" s="54"/>
    </row>
    <row r="10800" spans="3:13" s="343" customFormat="1" x14ac:dyDescent="0.3">
      <c r="C10800" s="32"/>
      <c r="J10800" s="54"/>
      <c r="K10800" s="54"/>
      <c r="L10800" s="54"/>
      <c r="M10800" s="54"/>
    </row>
    <row r="10801" spans="3:13" s="343" customFormat="1" x14ac:dyDescent="0.3">
      <c r="C10801" s="32"/>
      <c r="J10801" s="54"/>
      <c r="K10801" s="54"/>
      <c r="L10801" s="54"/>
      <c r="M10801" s="54"/>
    </row>
    <row r="10802" spans="3:13" s="343" customFormat="1" x14ac:dyDescent="0.3">
      <c r="C10802" s="32"/>
      <c r="J10802" s="54"/>
      <c r="K10802" s="54"/>
      <c r="L10802" s="54"/>
      <c r="M10802" s="54"/>
    </row>
    <row r="10803" spans="3:13" s="343" customFormat="1" x14ac:dyDescent="0.3">
      <c r="C10803" s="32"/>
      <c r="J10803" s="54"/>
      <c r="K10803" s="54"/>
      <c r="L10803" s="54"/>
      <c r="M10803" s="54"/>
    </row>
    <row r="10804" spans="3:13" s="343" customFormat="1" x14ac:dyDescent="0.3">
      <c r="C10804" s="32"/>
      <c r="J10804" s="54"/>
      <c r="K10804" s="54"/>
      <c r="L10804" s="54"/>
      <c r="M10804" s="54"/>
    </row>
    <row r="10805" spans="3:13" s="343" customFormat="1" x14ac:dyDescent="0.3">
      <c r="C10805" s="32"/>
      <c r="J10805" s="54"/>
      <c r="K10805" s="54"/>
      <c r="L10805" s="54"/>
      <c r="M10805" s="54"/>
    </row>
    <row r="10806" spans="3:13" s="343" customFormat="1" x14ac:dyDescent="0.3">
      <c r="C10806" s="32"/>
      <c r="J10806" s="54"/>
      <c r="K10806" s="54"/>
      <c r="L10806" s="54"/>
      <c r="M10806" s="54"/>
    </row>
    <row r="10807" spans="3:13" s="343" customFormat="1" x14ac:dyDescent="0.3">
      <c r="C10807" s="32"/>
      <c r="J10807" s="54"/>
      <c r="K10807" s="54"/>
      <c r="L10807" s="54"/>
      <c r="M10807" s="54"/>
    </row>
    <row r="10808" spans="3:13" s="343" customFormat="1" x14ac:dyDescent="0.3">
      <c r="C10808" s="32"/>
      <c r="J10808" s="54"/>
      <c r="K10808" s="54"/>
      <c r="L10808" s="54"/>
      <c r="M10808" s="54"/>
    </row>
    <row r="10809" spans="3:13" s="343" customFormat="1" x14ac:dyDescent="0.3">
      <c r="C10809" s="32"/>
      <c r="J10809" s="54"/>
      <c r="K10809" s="54"/>
      <c r="L10809" s="54"/>
      <c r="M10809" s="54"/>
    </row>
    <row r="10810" spans="3:13" s="343" customFormat="1" x14ac:dyDescent="0.3">
      <c r="C10810" s="32"/>
      <c r="J10810" s="54"/>
      <c r="K10810" s="54"/>
      <c r="L10810" s="54"/>
      <c r="M10810" s="54"/>
    </row>
    <row r="10811" spans="3:13" s="343" customFormat="1" x14ac:dyDescent="0.3">
      <c r="C10811" s="32"/>
      <c r="J10811" s="54"/>
      <c r="K10811" s="54"/>
      <c r="L10811" s="54"/>
      <c r="M10811" s="54"/>
    </row>
    <row r="10812" spans="3:13" s="343" customFormat="1" x14ac:dyDescent="0.3">
      <c r="C10812" s="32"/>
      <c r="J10812" s="54"/>
      <c r="K10812" s="54"/>
      <c r="L10812" s="54"/>
      <c r="M10812" s="54"/>
    </row>
    <row r="10813" spans="3:13" s="343" customFormat="1" x14ac:dyDescent="0.3">
      <c r="C10813" s="32"/>
      <c r="J10813" s="54"/>
      <c r="K10813" s="54"/>
      <c r="L10813" s="54"/>
      <c r="M10813" s="54"/>
    </row>
    <row r="10814" spans="3:13" s="343" customFormat="1" x14ac:dyDescent="0.3">
      <c r="C10814" s="32"/>
      <c r="J10814" s="54"/>
      <c r="K10814" s="54"/>
      <c r="L10814" s="54"/>
      <c r="M10814" s="54"/>
    </row>
    <row r="10815" spans="3:13" s="343" customFormat="1" x14ac:dyDescent="0.3">
      <c r="C10815" s="32"/>
      <c r="J10815" s="54"/>
      <c r="K10815" s="54"/>
      <c r="L10815" s="54"/>
      <c r="M10815" s="54"/>
    </row>
    <row r="10816" spans="3:13" s="343" customFormat="1" x14ac:dyDescent="0.3">
      <c r="C10816" s="32"/>
      <c r="J10816" s="54"/>
      <c r="K10816" s="54"/>
      <c r="L10816" s="54"/>
      <c r="M10816" s="54"/>
    </row>
    <row r="10817" spans="3:13" s="343" customFormat="1" x14ac:dyDescent="0.3">
      <c r="C10817" s="32"/>
      <c r="J10817" s="54"/>
      <c r="K10817" s="54"/>
      <c r="L10817" s="54"/>
      <c r="M10817" s="54"/>
    </row>
    <row r="10818" spans="3:13" s="343" customFormat="1" x14ac:dyDescent="0.3">
      <c r="C10818" s="32"/>
      <c r="J10818" s="54"/>
      <c r="K10818" s="54"/>
      <c r="L10818" s="54"/>
      <c r="M10818" s="54"/>
    </row>
    <row r="10819" spans="3:13" s="343" customFormat="1" x14ac:dyDescent="0.3">
      <c r="C10819" s="32"/>
      <c r="J10819" s="54"/>
      <c r="K10819" s="54"/>
      <c r="L10819" s="54"/>
      <c r="M10819" s="54"/>
    </row>
    <row r="10820" spans="3:13" s="343" customFormat="1" x14ac:dyDescent="0.3">
      <c r="C10820" s="32"/>
      <c r="J10820" s="54"/>
      <c r="K10820" s="54"/>
      <c r="L10820" s="54"/>
      <c r="M10820" s="54"/>
    </row>
    <row r="10821" spans="3:13" s="343" customFormat="1" x14ac:dyDescent="0.3">
      <c r="C10821" s="32"/>
      <c r="J10821" s="54"/>
      <c r="K10821" s="54"/>
      <c r="L10821" s="54"/>
      <c r="M10821" s="54"/>
    </row>
    <row r="10822" spans="3:13" s="343" customFormat="1" x14ac:dyDescent="0.3">
      <c r="C10822" s="32"/>
      <c r="J10822" s="54"/>
      <c r="K10822" s="54"/>
      <c r="L10822" s="54"/>
      <c r="M10822" s="54"/>
    </row>
    <row r="10823" spans="3:13" s="343" customFormat="1" x14ac:dyDescent="0.3">
      <c r="C10823" s="32"/>
      <c r="J10823" s="54"/>
      <c r="K10823" s="54"/>
      <c r="L10823" s="54"/>
      <c r="M10823" s="54"/>
    </row>
    <row r="10824" spans="3:13" s="343" customFormat="1" x14ac:dyDescent="0.3">
      <c r="C10824" s="32"/>
      <c r="J10824" s="54"/>
      <c r="K10824" s="54"/>
      <c r="L10824" s="54"/>
      <c r="M10824" s="54"/>
    </row>
    <row r="10825" spans="3:13" s="343" customFormat="1" x14ac:dyDescent="0.3">
      <c r="C10825" s="32"/>
      <c r="J10825" s="54"/>
      <c r="K10825" s="54"/>
      <c r="L10825" s="54"/>
      <c r="M10825" s="54"/>
    </row>
    <row r="10826" spans="3:13" s="343" customFormat="1" x14ac:dyDescent="0.3">
      <c r="C10826" s="32"/>
      <c r="J10826" s="54"/>
      <c r="K10826" s="54"/>
      <c r="L10826" s="54"/>
      <c r="M10826" s="54"/>
    </row>
    <row r="10827" spans="3:13" s="343" customFormat="1" x14ac:dyDescent="0.3">
      <c r="C10827" s="32"/>
      <c r="J10827" s="54"/>
      <c r="K10827" s="54"/>
      <c r="L10827" s="54"/>
      <c r="M10827" s="54"/>
    </row>
    <row r="10828" spans="3:13" s="343" customFormat="1" x14ac:dyDescent="0.3">
      <c r="C10828" s="32"/>
      <c r="J10828" s="54"/>
      <c r="K10828" s="54"/>
      <c r="L10828" s="54"/>
      <c r="M10828" s="54"/>
    </row>
    <row r="10829" spans="3:13" s="343" customFormat="1" x14ac:dyDescent="0.3">
      <c r="C10829" s="32"/>
      <c r="J10829" s="54"/>
      <c r="K10829" s="54"/>
      <c r="L10829" s="54"/>
      <c r="M10829" s="54"/>
    </row>
    <row r="10830" spans="3:13" s="343" customFormat="1" x14ac:dyDescent="0.3">
      <c r="C10830" s="32"/>
      <c r="J10830" s="54"/>
      <c r="K10830" s="54"/>
      <c r="L10830" s="54"/>
      <c r="M10830" s="54"/>
    </row>
    <row r="10831" spans="3:13" s="343" customFormat="1" x14ac:dyDescent="0.3">
      <c r="C10831" s="32"/>
      <c r="J10831" s="54"/>
      <c r="K10831" s="54"/>
      <c r="L10831" s="54"/>
      <c r="M10831" s="54"/>
    </row>
    <row r="10832" spans="3:13" s="343" customFormat="1" x14ac:dyDescent="0.3">
      <c r="C10832" s="32"/>
      <c r="J10832" s="54"/>
      <c r="K10832" s="54"/>
      <c r="L10832" s="54"/>
      <c r="M10832" s="54"/>
    </row>
    <row r="10833" spans="3:13" s="343" customFormat="1" x14ac:dyDescent="0.3">
      <c r="C10833" s="32"/>
      <c r="J10833" s="54"/>
      <c r="K10833" s="54"/>
      <c r="L10833" s="54"/>
      <c r="M10833" s="54"/>
    </row>
    <row r="10834" spans="3:13" s="343" customFormat="1" x14ac:dyDescent="0.3">
      <c r="C10834" s="32"/>
      <c r="J10834" s="54"/>
      <c r="K10834" s="54"/>
      <c r="L10834" s="54"/>
      <c r="M10834" s="54"/>
    </row>
    <row r="10835" spans="3:13" s="343" customFormat="1" x14ac:dyDescent="0.3">
      <c r="C10835" s="32"/>
      <c r="J10835" s="54"/>
      <c r="K10835" s="54"/>
      <c r="L10835" s="54"/>
      <c r="M10835" s="54"/>
    </row>
    <row r="10836" spans="3:13" s="343" customFormat="1" x14ac:dyDescent="0.3">
      <c r="C10836" s="32"/>
      <c r="J10836" s="54"/>
      <c r="K10836" s="54"/>
      <c r="L10836" s="54"/>
      <c r="M10836" s="54"/>
    </row>
    <row r="10837" spans="3:13" s="343" customFormat="1" x14ac:dyDescent="0.3">
      <c r="C10837" s="32"/>
      <c r="J10837" s="54"/>
      <c r="K10837" s="54"/>
      <c r="L10837" s="54"/>
      <c r="M10837" s="54"/>
    </row>
    <row r="10838" spans="3:13" s="343" customFormat="1" x14ac:dyDescent="0.3">
      <c r="C10838" s="32"/>
      <c r="J10838" s="54"/>
      <c r="K10838" s="54"/>
      <c r="L10838" s="54"/>
      <c r="M10838" s="54"/>
    </row>
    <row r="10839" spans="3:13" s="343" customFormat="1" x14ac:dyDescent="0.3">
      <c r="C10839" s="32"/>
      <c r="J10839" s="54"/>
      <c r="K10839" s="54"/>
      <c r="L10839" s="54"/>
      <c r="M10839" s="54"/>
    </row>
    <row r="10840" spans="3:13" s="343" customFormat="1" x14ac:dyDescent="0.3">
      <c r="C10840" s="32"/>
      <c r="J10840" s="54"/>
      <c r="K10840" s="54"/>
      <c r="L10840" s="54"/>
      <c r="M10840" s="54"/>
    </row>
    <row r="10841" spans="3:13" s="343" customFormat="1" x14ac:dyDescent="0.3">
      <c r="C10841" s="32"/>
      <c r="J10841" s="54"/>
      <c r="K10841" s="54"/>
      <c r="L10841" s="54"/>
      <c r="M10841" s="54"/>
    </row>
    <row r="10842" spans="3:13" s="343" customFormat="1" x14ac:dyDescent="0.3">
      <c r="C10842" s="32"/>
      <c r="J10842" s="54"/>
      <c r="K10842" s="54"/>
      <c r="L10842" s="54"/>
      <c r="M10842" s="54"/>
    </row>
    <row r="10843" spans="3:13" s="343" customFormat="1" x14ac:dyDescent="0.3">
      <c r="C10843" s="32"/>
      <c r="J10843" s="54"/>
      <c r="K10843" s="54"/>
      <c r="L10843" s="54"/>
      <c r="M10843" s="54"/>
    </row>
    <row r="10844" spans="3:13" s="343" customFormat="1" x14ac:dyDescent="0.3">
      <c r="C10844" s="32"/>
      <c r="J10844" s="54"/>
      <c r="K10844" s="54"/>
      <c r="L10844" s="54"/>
      <c r="M10844" s="54"/>
    </row>
    <row r="10845" spans="3:13" s="343" customFormat="1" x14ac:dyDescent="0.3">
      <c r="C10845" s="32"/>
      <c r="J10845" s="54"/>
      <c r="K10845" s="54"/>
      <c r="L10845" s="54"/>
      <c r="M10845" s="54"/>
    </row>
    <row r="10846" spans="3:13" s="343" customFormat="1" x14ac:dyDescent="0.3">
      <c r="C10846" s="32"/>
      <c r="J10846" s="54"/>
      <c r="K10846" s="54"/>
      <c r="L10846" s="54"/>
      <c r="M10846" s="54"/>
    </row>
    <row r="10847" spans="3:13" s="343" customFormat="1" x14ac:dyDescent="0.3">
      <c r="C10847" s="32"/>
      <c r="J10847" s="54"/>
      <c r="K10847" s="54"/>
      <c r="L10847" s="54"/>
      <c r="M10847" s="54"/>
    </row>
    <row r="10848" spans="3:13" s="343" customFormat="1" x14ac:dyDescent="0.3">
      <c r="C10848" s="32"/>
      <c r="J10848" s="54"/>
      <c r="K10848" s="54"/>
      <c r="L10848" s="54"/>
      <c r="M10848" s="54"/>
    </row>
    <row r="10849" spans="3:13" s="343" customFormat="1" x14ac:dyDescent="0.3">
      <c r="C10849" s="32"/>
      <c r="J10849" s="54"/>
      <c r="K10849" s="54"/>
      <c r="L10849" s="54"/>
      <c r="M10849" s="54"/>
    </row>
    <row r="10850" spans="3:13" s="343" customFormat="1" x14ac:dyDescent="0.3">
      <c r="C10850" s="32"/>
      <c r="J10850" s="54"/>
      <c r="K10850" s="54"/>
      <c r="L10850" s="54"/>
      <c r="M10850" s="54"/>
    </row>
    <row r="10851" spans="3:13" s="343" customFormat="1" x14ac:dyDescent="0.3">
      <c r="C10851" s="32"/>
      <c r="J10851" s="54"/>
      <c r="K10851" s="54"/>
      <c r="L10851" s="54"/>
      <c r="M10851" s="54"/>
    </row>
    <row r="10852" spans="3:13" s="343" customFormat="1" x14ac:dyDescent="0.3">
      <c r="C10852" s="32"/>
      <c r="J10852" s="54"/>
      <c r="K10852" s="54"/>
      <c r="L10852" s="54"/>
      <c r="M10852" s="54"/>
    </row>
    <row r="10853" spans="3:13" s="343" customFormat="1" x14ac:dyDescent="0.3">
      <c r="C10853" s="32"/>
      <c r="J10853" s="54"/>
      <c r="K10853" s="54"/>
      <c r="L10853" s="54"/>
      <c r="M10853" s="54"/>
    </row>
    <row r="10854" spans="3:13" s="343" customFormat="1" x14ac:dyDescent="0.3">
      <c r="C10854" s="32"/>
      <c r="J10854" s="54"/>
      <c r="K10854" s="54"/>
      <c r="L10854" s="54"/>
      <c r="M10854" s="54"/>
    </row>
    <row r="10855" spans="3:13" s="343" customFormat="1" x14ac:dyDescent="0.3">
      <c r="C10855" s="32"/>
      <c r="J10855" s="54"/>
      <c r="K10855" s="54"/>
      <c r="L10855" s="54"/>
      <c r="M10855" s="54"/>
    </row>
    <row r="10856" spans="3:13" s="343" customFormat="1" x14ac:dyDescent="0.3">
      <c r="C10856" s="32"/>
      <c r="J10856" s="54"/>
      <c r="K10856" s="54"/>
      <c r="L10856" s="54"/>
      <c r="M10856" s="54"/>
    </row>
    <row r="10857" spans="3:13" s="343" customFormat="1" x14ac:dyDescent="0.3">
      <c r="C10857" s="32"/>
      <c r="J10857" s="54"/>
      <c r="K10857" s="54"/>
      <c r="L10857" s="54"/>
      <c r="M10857" s="54"/>
    </row>
    <row r="10858" spans="3:13" s="343" customFormat="1" x14ac:dyDescent="0.3">
      <c r="C10858" s="32"/>
      <c r="J10858" s="54"/>
      <c r="K10858" s="54"/>
      <c r="L10858" s="54"/>
      <c r="M10858" s="54"/>
    </row>
    <row r="10859" spans="3:13" s="343" customFormat="1" x14ac:dyDescent="0.3">
      <c r="C10859" s="32"/>
      <c r="J10859" s="54"/>
      <c r="K10859" s="54"/>
      <c r="L10859" s="54"/>
      <c r="M10859" s="54"/>
    </row>
    <row r="10860" spans="3:13" s="343" customFormat="1" x14ac:dyDescent="0.3">
      <c r="C10860" s="32"/>
      <c r="J10860" s="54"/>
      <c r="K10860" s="54"/>
      <c r="L10860" s="54"/>
      <c r="M10860" s="54"/>
    </row>
    <row r="10861" spans="3:13" s="343" customFormat="1" x14ac:dyDescent="0.3">
      <c r="C10861" s="32"/>
      <c r="J10861" s="54"/>
      <c r="K10861" s="54"/>
      <c r="L10861" s="54"/>
      <c r="M10861" s="54"/>
    </row>
    <row r="10862" spans="3:13" s="343" customFormat="1" x14ac:dyDescent="0.3">
      <c r="C10862" s="32"/>
      <c r="J10862" s="54"/>
      <c r="K10862" s="54"/>
      <c r="L10862" s="54"/>
      <c r="M10862" s="54"/>
    </row>
    <row r="10863" spans="3:13" s="343" customFormat="1" x14ac:dyDescent="0.3">
      <c r="C10863" s="32"/>
      <c r="J10863" s="54"/>
      <c r="K10863" s="54"/>
      <c r="L10863" s="54"/>
      <c r="M10863" s="54"/>
    </row>
    <row r="10864" spans="3:13" s="343" customFormat="1" x14ac:dyDescent="0.3">
      <c r="C10864" s="32"/>
      <c r="J10864" s="54"/>
      <c r="K10864" s="54"/>
      <c r="L10864" s="54"/>
      <c r="M10864" s="54"/>
    </row>
    <row r="10865" spans="3:13" s="343" customFormat="1" x14ac:dyDescent="0.3">
      <c r="C10865" s="32"/>
      <c r="J10865" s="54"/>
      <c r="K10865" s="54"/>
      <c r="L10865" s="54"/>
      <c r="M10865" s="54"/>
    </row>
    <row r="10866" spans="3:13" s="343" customFormat="1" x14ac:dyDescent="0.3">
      <c r="C10866" s="32"/>
      <c r="J10866" s="54"/>
      <c r="K10866" s="54"/>
      <c r="L10866" s="54"/>
      <c r="M10866" s="54"/>
    </row>
    <row r="10867" spans="3:13" s="343" customFormat="1" x14ac:dyDescent="0.3">
      <c r="C10867" s="32"/>
      <c r="J10867" s="54"/>
      <c r="K10867" s="54"/>
      <c r="L10867" s="54"/>
      <c r="M10867" s="54"/>
    </row>
    <row r="10868" spans="3:13" s="343" customFormat="1" x14ac:dyDescent="0.3">
      <c r="C10868" s="32"/>
      <c r="J10868" s="54"/>
      <c r="K10868" s="54"/>
      <c r="L10868" s="54"/>
      <c r="M10868" s="54"/>
    </row>
    <row r="10869" spans="3:13" s="343" customFormat="1" x14ac:dyDescent="0.3">
      <c r="C10869" s="32"/>
      <c r="J10869" s="54"/>
      <c r="K10869" s="54"/>
      <c r="L10869" s="54"/>
      <c r="M10869" s="54"/>
    </row>
    <row r="10870" spans="3:13" s="343" customFormat="1" x14ac:dyDescent="0.3">
      <c r="C10870" s="32"/>
      <c r="J10870" s="54"/>
      <c r="K10870" s="54"/>
      <c r="L10870" s="54"/>
      <c r="M10870" s="54"/>
    </row>
    <row r="10871" spans="3:13" s="343" customFormat="1" x14ac:dyDescent="0.3">
      <c r="C10871" s="32"/>
      <c r="J10871" s="54"/>
      <c r="K10871" s="54"/>
      <c r="L10871" s="54"/>
      <c r="M10871" s="54"/>
    </row>
    <row r="10872" spans="3:13" s="343" customFormat="1" x14ac:dyDescent="0.3">
      <c r="C10872" s="32"/>
      <c r="J10872" s="54"/>
      <c r="K10872" s="54"/>
      <c r="L10872" s="54"/>
      <c r="M10872" s="54"/>
    </row>
    <row r="10873" spans="3:13" s="343" customFormat="1" x14ac:dyDescent="0.3">
      <c r="C10873" s="32"/>
      <c r="J10873" s="54"/>
      <c r="K10873" s="54"/>
      <c r="L10873" s="54"/>
      <c r="M10873" s="54"/>
    </row>
    <row r="10874" spans="3:13" s="343" customFormat="1" x14ac:dyDescent="0.3">
      <c r="C10874" s="32"/>
      <c r="J10874" s="54"/>
      <c r="K10874" s="54"/>
      <c r="L10874" s="54"/>
      <c r="M10874" s="54"/>
    </row>
    <row r="10875" spans="3:13" s="343" customFormat="1" x14ac:dyDescent="0.3">
      <c r="C10875" s="32"/>
      <c r="J10875" s="54"/>
      <c r="K10875" s="54"/>
      <c r="L10875" s="54"/>
      <c r="M10875" s="54"/>
    </row>
    <row r="10876" spans="3:13" s="343" customFormat="1" x14ac:dyDescent="0.3">
      <c r="C10876" s="32"/>
      <c r="J10876" s="54"/>
      <c r="K10876" s="54"/>
      <c r="L10876" s="54"/>
      <c r="M10876" s="54"/>
    </row>
    <row r="10877" spans="3:13" s="343" customFormat="1" x14ac:dyDescent="0.3">
      <c r="C10877" s="32"/>
      <c r="J10877" s="54"/>
      <c r="K10877" s="54"/>
      <c r="L10877" s="54"/>
      <c r="M10877" s="54"/>
    </row>
    <row r="10878" spans="3:13" s="343" customFormat="1" x14ac:dyDescent="0.3">
      <c r="C10878" s="32"/>
      <c r="J10878" s="54"/>
      <c r="K10878" s="54"/>
      <c r="L10878" s="54"/>
      <c r="M10878" s="54"/>
    </row>
    <row r="10879" spans="3:13" s="343" customFormat="1" x14ac:dyDescent="0.3">
      <c r="C10879" s="32"/>
      <c r="J10879" s="54"/>
      <c r="K10879" s="54"/>
      <c r="L10879" s="54"/>
      <c r="M10879" s="54"/>
    </row>
    <row r="10880" spans="3:13" s="343" customFormat="1" x14ac:dyDescent="0.3">
      <c r="C10880" s="32"/>
      <c r="J10880" s="54"/>
      <c r="K10880" s="54"/>
      <c r="L10880" s="54"/>
      <c r="M10880" s="54"/>
    </row>
    <row r="10881" spans="3:13" s="343" customFormat="1" x14ac:dyDescent="0.3">
      <c r="C10881" s="32"/>
      <c r="J10881" s="54"/>
      <c r="K10881" s="54"/>
      <c r="L10881" s="54"/>
      <c r="M10881" s="54"/>
    </row>
    <row r="10882" spans="3:13" s="343" customFormat="1" x14ac:dyDescent="0.3">
      <c r="C10882" s="32"/>
      <c r="J10882" s="54"/>
      <c r="K10882" s="54"/>
      <c r="L10882" s="54"/>
      <c r="M10882" s="54"/>
    </row>
    <row r="10883" spans="3:13" s="343" customFormat="1" x14ac:dyDescent="0.3">
      <c r="C10883" s="32"/>
      <c r="J10883" s="54"/>
      <c r="K10883" s="54"/>
      <c r="L10883" s="54"/>
      <c r="M10883" s="54"/>
    </row>
    <row r="10884" spans="3:13" s="343" customFormat="1" x14ac:dyDescent="0.3">
      <c r="C10884" s="32"/>
      <c r="J10884" s="54"/>
      <c r="K10884" s="54"/>
      <c r="L10884" s="54"/>
      <c r="M10884" s="54"/>
    </row>
    <row r="10885" spans="3:13" s="343" customFormat="1" x14ac:dyDescent="0.3">
      <c r="C10885" s="32"/>
      <c r="J10885" s="54"/>
      <c r="K10885" s="54"/>
      <c r="L10885" s="54"/>
      <c r="M10885" s="54"/>
    </row>
    <row r="10886" spans="3:13" s="343" customFormat="1" x14ac:dyDescent="0.3">
      <c r="C10886" s="32"/>
      <c r="J10886" s="54"/>
      <c r="K10886" s="54"/>
      <c r="L10886" s="54"/>
      <c r="M10886" s="54"/>
    </row>
    <row r="10887" spans="3:13" s="343" customFormat="1" x14ac:dyDescent="0.3">
      <c r="C10887" s="32"/>
      <c r="J10887" s="54"/>
      <c r="K10887" s="54"/>
      <c r="L10887" s="54"/>
      <c r="M10887" s="54"/>
    </row>
    <row r="10888" spans="3:13" s="343" customFormat="1" x14ac:dyDescent="0.3">
      <c r="C10888" s="32"/>
      <c r="J10888" s="54"/>
      <c r="K10888" s="54"/>
      <c r="L10888" s="54"/>
      <c r="M10888" s="54"/>
    </row>
    <row r="10889" spans="3:13" s="343" customFormat="1" x14ac:dyDescent="0.3">
      <c r="C10889" s="32"/>
      <c r="J10889" s="54"/>
      <c r="K10889" s="54"/>
      <c r="L10889" s="54"/>
      <c r="M10889" s="54"/>
    </row>
    <row r="10890" spans="3:13" s="343" customFormat="1" x14ac:dyDescent="0.3">
      <c r="C10890" s="32"/>
      <c r="J10890" s="54"/>
      <c r="K10890" s="54"/>
      <c r="L10890" s="54"/>
      <c r="M10890" s="54"/>
    </row>
    <row r="10891" spans="3:13" s="343" customFormat="1" x14ac:dyDescent="0.3">
      <c r="C10891" s="32"/>
      <c r="J10891" s="54"/>
      <c r="K10891" s="54"/>
      <c r="L10891" s="54"/>
      <c r="M10891" s="54"/>
    </row>
    <row r="10892" spans="3:13" s="343" customFormat="1" x14ac:dyDescent="0.3">
      <c r="C10892" s="32"/>
      <c r="J10892" s="54"/>
      <c r="K10892" s="54"/>
      <c r="L10892" s="54"/>
      <c r="M10892" s="54"/>
    </row>
    <row r="10893" spans="3:13" s="343" customFormat="1" x14ac:dyDescent="0.3">
      <c r="C10893" s="32"/>
      <c r="J10893" s="54"/>
      <c r="K10893" s="54"/>
      <c r="L10893" s="54"/>
      <c r="M10893" s="54"/>
    </row>
    <row r="10894" spans="3:13" s="343" customFormat="1" x14ac:dyDescent="0.3">
      <c r="C10894" s="32"/>
      <c r="J10894" s="54"/>
      <c r="K10894" s="54"/>
      <c r="L10894" s="54"/>
      <c r="M10894" s="54"/>
    </row>
    <row r="10895" spans="3:13" s="343" customFormat="1" x14ac:dyDescent="0.3">
      <c r="C10895" s="32"/>
      <c r="J10895" s="54"/>
      <c r="K10895" s="54"/>
      <c r="L10895" s="54"/>
      <c r="M10895" s="54"/>
    </row>
    <row r="10896" spans="3:13" s="343" customFormat="1" x14ac:dyDescent="0.3">
      <c r="C10896" s="32"/>
      <c r="J10896" s="54"/>
      <c r="K10896" s="54"/>
      <c r="L10896" s="54"/>
      <c r="M10896" s="54"/>
    </row>
    <row r="10897" spans="3:13" s="343" customFormat="1" x14ac:dyDescent="0.3">
      <c r="C10897" s="32"/>
      <c r="J10897" s="54"/>
      <c r="K10897" s="54"/>
      <c r="L10897" s="54"/>
      <c r="M10897" s="54"/>
    </row>
    <row r="10898" spans="3:13" s="343" customFormat="1" x14ac:dyDescent="0.3">
      <c r="C10898" s="32"/>
      <c r="J10898" s="54"/>
      <c r="K10898" s="54"/>
      <c r="L10898" s="54"/>
      <c r="M10898" s="54"/>
    </row>
    <row r="10899" spans="3:13" s="343" customFormat="1" x14ac:dyDescent="0.3">
      <c r="C10899" s="32"/>
      <c r="J10899" s="54"/>
      <c r="K10899" s="54"/>
      <c r="L10899" s="54"/>
      <c r="M10899" s="54"/>
    </row>
    <row r="10900" spans="3:13" s="343" customFormat="1" x14ac:dyDescent="0.3">
      <c r="C10900" s="32"/>
      <c r="J10900" s="54"/>
      <c r="K10900" s="54"/>
      <c r="L10900" s="54"/>
      <c r="M10900" s="54"/>
    </row>
    <row r="10901" spans="3:13" s="343" customFormat="1" x14ac:dyDescent="0.3">
      <c r="C10901" s="32"/>
      <c r="J10901" s="54"/>
      <c r="K10901" s="54"/>
      <c r="L10901" s="54"/>
      <c r="M10901" s="54"/>
    </row>
    <row r="10902" spans="3:13" s="343" customFormat="1" x14ac:dyDescent="0.3">
      <c r="C10902" s="32"/>
      <c r="J10902" s="54"/>
      <c r="K10902" s="54"/>
      <c r="L10902" s="54"/>
      <c r="M10902" s="54"/>
    </row>
    <row r="10903" spans="3:13" s="343" customFormat="1" x14ac:dyDescent="0.3">
      <c r="C10903" s="32"/>
      <c r="J10903" s="54"/>
      <c r="K10903" s="54"/>
      <c r="L10903" s="54"/>
      <c r="M10903" s="54"/>
    </row>
    <row r="10904" spans="3:13" s="343" customFormat="1" x14ac:dyDescent="0.3">
      <c r="C10904" s="32"/>
      <c r="J10904" s="54"/>
      <c r="K10904" s="54"/>
      <c r="L10904" s="54"/>
      <c r="M10904" s="54"/>
    </row>
    <row r="10905" spans="3:13" s="343" customFormat="1" x14ac:dyDescent="0.3">
      <c r="C10905" s="32"/>
      <c r="J10905" s="54"/>
      <c r="K10905" s="54"/>
      <c r="L10905" s="54"/>
      <c r="M10905" s="54"/>
    </row>
    <row r="10906" spans="3:13" s="343" customFormat="1" x14ac:dyDescent="0.3">
      <c r="C10906" s="32"/>
      <c r="J10906" s="54"/>
      <c r="K10906" s="54"/>
      <c r="L10906" s="54"/>
      <c r="M10906" s="54"/>
    </row>
    <row r="10907" spans="3:13" s="343" customFormat="1" x14ac:dyDescent="0.3">
      <c r="C10907" s="32"/>
      <c r="J10907" s="54"/>
      <c r="K10907" s="54"/>
      <c r="L10907" s="54"/>
      <c r="M10907" s="54"/>
    </row>
    <row r="10908" spans="3:13" s="343" customFormat="1" x14ac:dyDescent="0.3">
      <c r="C10908" s="32"/>
      <c r="J10908" s="54"/>
      <c r="K10908" s="54"/>
      <c r="L10908" s="54"/>
      <c r="M10908" s="54"/>
    </row>
    <row r="10909" spans="3:13" s="343" customFormat="1" x14ac:dyDescent="0.3">
      <c r="C10909" s="32"/>
      <c r="J10909" s="54"/>
      <c r="K10909" s="54"/>
      <c r="L10909" s="54"/>
      <c r="M10909" s="54"/>
    </row>
    <row r="10910" spans="3:13" s="343" customFormat="1" x14ac:dyDescent="0.3">
      <c r="C10910" s="32"/>
      <c r="J10910" s="54"/>
      <c r="K10910" s="54"/>
      <c r="L10910" s="54"/>
      <c r="M10910" s="54"/>
    </row>
    <row r="10911" spans="3:13" s="343" customFormat="1" x14ac:dyDescent="0.3">
      <c r="C10911" s="32"/>
      <c r="J10911" s="54"/>
      <c r="K10911" s="54"/>
      <c r="L10911" s="54"/>
      <c r="M10911" s="54"/>
    </row>
    <row r="10912" spans="3:13" s="343" customFormat="1" x14ac:dyDescent="0.3">
      <c r="C10912" s="32"/>
      <c r="J10912" s="54"/>
      <c r="K10912" s="54"/>
      <c r="L10912" s="54"/>
      <c r="M10912" s="54"/>
    </row>
    <row r="10913" spans="3:13" s="343" customFormat="1" x14ac:dyDescent="0.3">
      <c r="C10913" s="32"/>
      <c r="J10913" s="54"/>
      <c r="K10913" s="54"/>
      <c r="L10913" s="54"/>
      <c r="M10913" s="54"/>
    </row>
    <row r="10914" spans="3:13" s="343" customFormat="1" x14ac:dyDescent="0.3">
      <c r="C10914" s="32"/>
      <c r="J10914" s="54"/>
      <c r="K10914" s="54"/>
      <c r="L10914" s="54"/>
      <c r="M10914" s="54"/>
    </row>
    <row r="10915" spans="3:13" s="343" customFormat="1" x14ac:dyDescent="0.3">
      <c r="C10915" s="32"/>
      <c r="J10915" s="54"/>
      <c r="K10915" s="54"/>
      <c r="L10915" s="54"/>
      <c r="M10915" s="54"/>
    </row>
    <row r="10916" spans="3:13" s="343" customFormat="1" x14ac:dyDescent="0.3">
      <c r="C10916" s="32"/>
      <c r="J10916" s="54"/>
      <c r="K10916" s="54"/>
      <c r="L10916" s="54"/>
      <c r="M10916" s="54"/>
    </row>
    <row r="10917" spans="3:13" s="343" customFormat="1" x14ac:dyDescent="0.3">
      <c r="C10917" s="32"/>
      <c r="J10917" s="54"/>
      <c r="K10917" s="54"/>
      <c r="L10917" s="54"/>
      <c r="M10917" s="54"/>
    </row>
    <row r="10918" spans="3:13" s="343" customFormat="1" x14ac:dyDescent="0.3">
      <c r="C10918" s="32"/>
      <c r="J10918" s="54"/>
      <c r="K10918" s="54"/>
      <c r="L10918" s="54"/>
      <c r="M10918" s="54"/>
    </row>
    <row r="10919" spans="3:13" s="343" customFormat="1" x14ac:dyDescent="0.3">
      <c r="C10919" s="32"/>
      <c r="J10919" s="54"/>
      <c r="K10919" s="54"/>
      <c r="L10919" s="54"/>
      <c r="M10919" s="54"/>
    </row>
    <row r="10920" spans="3:13" s="343" customFormat="1" x14ac:dyDescent="0.3">
      <c r="C10920" s="32"/>
      <c r="J10920" s="54"/>
      <c r="K10920" s="54"/>
      <c r="L10920" s="54"/>
      <c r="M10920" s="54"/>
    </row>
    <row r="10921" spans="3:13" s="343" customFormat="1" x14ac:dyDescent="0.3">
      <c r="C10921" s="32"/>
      <c r="J10921" s="54"/>
      <c r="K10921" s="54"/>
      <c r="L10921" s="54"/>
      <c r="M10921" s="54"/>
    </row>
    <row r="10922" spans="3:13" s="343" customFormat="1" x14ac:dyDescent="0.3">
      <c r="C10922" s="32"/>
      <c r="J10922" s="54"/>
      <c r="K10922" s="54"/>
      <c r="L10922" s="54"/>
      <c r="M10922" s="54"/>
    </row>
    <row r="10923" spans="3:13" s="343" customFormat="1" x14ac:dyDescent="0.3">
      <c r="C10923" s="32"/>
      <c r="J10923" s="54"/>
      <c r="K10923" s="54"/>
      <c r="L10923" s="54"/>
      <c r="M10923" s="54"/>
    </row>
    <row r="10924" spans="3:13" s="343" customFormat="1" x14ac:dyDescent="0.3">
      <c r="C10924" s="32"/>
      <c r="J10924" s="54"/>
      <c r="K10924" s="54"/>
      <c r="L10924" s="54"/>
      <c r="M10924" s="54"/>
    </row>
    <row r="10925" spans="3:13" s="343" customFormat="1" x14ac:dyDescent="0.3">
      <c r="C10925" s="32"/>
      <c r="J10925" s="54"/>
      <c r="K10925" s="54"/>
      <c r="L10925" s="54"/>
      <c r="M10925" s="54"/>
    </row>
    <row r="10926" spans="3:13" s="343" customFormat="1" x14ac:dyDescent="0.3">
      <c r="C10926" s="32"/>
      <c r="J10926" s="54"/>
      <c r="K10926" s="54"/>
      <c r="L10926" s="54"/>
      <c r="M10926" s="54"/>
    </row>
    <row r="10927" spans="3:13" s="343" customFormat="1" x14ac:dyDescent="0.3">
      <c r="C10927" s="32"/>
      <c r="J10927" s="54"/>
      <c r="K10927" s="54"/>
      <c r="L10927" s="54"/>
      <c r="M10927" s="54"/>
    </row>
    <row r="10928" spans="3:13" s="343" customFormat="1" x14ac:dyDescent="0.3">
      <c r="C10928" s="32"/>
      <c r="J10928" s="54"/>
      <c r="K10928" s="54"/>
      <c r="L10928" s="54"/>
      <c r="M10928" s="54"/>
    </row>
    <row r="10929" spans="3:13" s="343" customFormat="1" x14ac:dyDescent="0.3">
      <c r="C10929" s="32"/>
      <c r="J10929" s="54"/>
      <c r="K10929" s="54"/>
      <c r="L10929" s="54"/>
      <c r="M10929" s="54"/>
    </row>
    <row r="10930" spans="3:13" s="343" customFormat="1" x14ac:dyDescent="0.3">
      <c r="C10930" s="32"/>
      <c r="J10930" s="54"/>
      <c r="K10930" s="54"/>
      <c r="L10930" s="54"/>
      <c r="M10930" s="54"/>
    </row>
    <row r="10931" spans="3:13" s="343" customFormat="1" x14ac:dyDescent="0.3">
      <c r="C10931" s="32"/>
      <c r="J10931" s="54"/>
      <c r="K10931" s="54"/>
      <c r="L10931" s="54"/>
      <c r="M10931" s="54"/>
    </row>
    <row r="10932" spans="3:13" s="343" customFormat="1" x14ac:dyDescent="0.3">
      <c r="C10932" s="32"/>
      <c r="J10932" s="54"/>
      <c r="K10932" s="54"/>
      <c r="L10932" s="54"/>
      <c r="M10932" s="54"/>
    </row>
    <row r="10933" spans="3:13" s="343" customFormat="1" x14ac:dyDescent="0.3">
      <c r="C10933" s="32"/>
      <c r="J10933" s="54"/>
      <c r="K10933" s="54"/>
      <c r="L10933" s="54"/>
      <c r="M10933" s="54"/>
    </row>
    <row r="10934" spans="3:13" s="343" customFormat="1" x14ac:dyDescent="0.3">
      <c r="C10934" s="32"/>
      <c r="J10934" s="54"/>
      <c r="K10934" s="54"/>
      <c r="L10934" s="54"/>
      <c r="M10934" s="54"/>
    </row>
    <row r="10935" spans="3:13" s="343" customFormat="1" x14ac:dyDescent="0.3">
      <c r="C10935" s="32"/>
      <c r="J10935" s="54"/>
      <c r="K10935" s="54"/>
      <c r="L10935" s="54"/>
      <c r="M10935" s="54"/>
    </row>
    <row r="10936" spans="3:13" s="343" customFormat="1" x14ac:dyDescent="0.3">
      <c r="C10936" s="32"/>
      <c r="J10936" s="54"/>
      <c r="K10936" s="54"/>
      <c r="L10936" s="54"/>
      <c r="M10936" s="54"/>
    </row>
    <row r="10937" spans="3:13" s="343" customFormat="1" x14ac:dyDescent="0.3">
      <c r="C10937" s="32"/>
      <c r="J10937" s="54"/>
      <c r="K10937" s="54"/>
      <c r="L10937" s="54"/>
      <c r="M10937" s="54"/>
    </row>
    <row r="10938" spans="3:13" s="343" customFormat="1" x14ac:dyDescent="0.3">
      <c r="C10938" s="32"/>
      <c r="J10938" s="54"/>
      <c r="K10938" s="54"/>
      <c r="L10938" s="54"/>
      <c r="M10938" s="54"/>
    </row>
    <row r="10939" spans="3:13" s="343" customFormat="1" x14ac:dyDescent="0.3">
      <c r="C10939" s="32"/>
      <c r="J10939" s="54"/>
      <c r="K10939" s="54"/>
      <c r="L10939" s="54"/>
      <c r="M10939" s="54"/>
    </row>
    <row r="10940" spans="3:13" s="343" customFormat="1" x14ac:dyDescent="0.3">
      <c r="C10940" s="32"/>
      <c r="J10940" s="54"/>
      <c r="K10940" s="54"/>
      <c r="L10940" s="54"/>
      <c r="M10940" s="54"/>
    </row>
    <row r="10941" spans="3:13" s="343" customFormat="1" x14ac:dyDescent="0.3">
      <c r="C10941" s="32"/>
      <c r="J10941" s="54"/>
      <c r="K10941" s="54"/>
      <c r="L10941" s="54"/>
      <c r="M10941" s="54"/>
    </row>
    <row r="10942" spans="3:13" s="343" customFormat="1" x14ac:dyDescent="0.3">
      <c r="C10942" s="32"/>
      <c r="J10942" s="54"/>
      <c r="K10942" s="54"/>
      <c r="L10942" s="54"/>
      <c r="M10942" s="54"/>
    </row>
    <row r="10943" spans="3:13" s="343" customFormat="1" x14ac:dyDescent="0.3">
      <c r="C10943" s="32"/>
      <c r="J10943" s="54"/>
      <c r="K10943" s="54"/>
      <c r="L10943" s="54"/>
      <c r="M10943" s="54"/>
    </row>
    <row r="10944" spans="3:13" s="343" customFormat="1" x14ac:dyDescent="0.3">
      <c r="C10944" s="32"/>
      <c r="J10944" s="54"/>
      <c r="K10944" s="54"/>
      <c r="L10944" s="54"/>
      <c r="M10944" s="54"/>
    </row>
    <row r="10945" spans="3:13" s="343" customFormat="1" x14ac:dyDescent="0.3">
      <c r="C10945" s="32"/>
      <c r="J10945" s="54"/>
      <c r="K10945" s="54"/>
      <c r="L10945" s="54"/>
      <c r="M10945" s="54"/>
    </row>
    <row r="10946" spans="3:13" s="343" customFormat="1" x14ac:dyDescent="0.3">
      <c r="C10946" s="32"/>
      <c r="J10946" s="54"/>
      <c r="K10946" s="54"/>
      <c r="L10946" s="54"/>
      <c r="M10946" s="54"/>
    </row>
    <row r="10947" spans="3:13" s="343" customFormat="1" x14ac:dyDescent="0.3">
      <c r="C10947" s="32"/>
      <c r="J10947" s="54"/>
      <c r="K10947" s="54"/>
      <c r="L10947" s="54"/>
      <c r="M10947" s="54"/>
    </row>
    <row r="10948" spans="3:13" s="343" customFormat="1" x14ac:dyDescent="0.3">
      <c r="C10948" s="32"/>
      <c r="J10948" s="54"/>
      <c r="K10948" s="54"/>
      <c r="L10948" s="54"/>
      <c r="M10948" s="54"/>
    </row>
    <row r="10949" spans="3:13" s="343" customFormat="1" x14ac:dyDescent="0.3">
      <c r="C10949" s="32"/>
      <c r="J10949" s="54"/>
      <c r="K10949" s="54"/>
      <c r="L10949" s="54"/>
      <c r="M10949" s="54"/>
    </row>
    <row r="10950" spans="3:13" s="343" customFormat="1" x14ac:dyDescent="0.3">
      <c r="C10950" s="32"/>
      <c r="J10950" s="54"/>
      <c r="K10950" s="54"/>
      <c r="L10950" s="54"/>
      <c r="M10950" s="54"/>
    </row>
    <row r="10951" spans="3:13" s="343" customFormat="1" x14ac:dyDescent="0.3">
      <c r="C10951" s="32"/>
      <c r="J10951" s="54"/>
      <c r="K10951" s="54"/>
      <c r="L10951" s="54"/>
      <c r="M10951" s="54"/>
    </row>
    <row r="10952" spans="3:13" s="343" customFormat="1" x14ac:dyDescent="0.3">
      <c r="C10952" s="32"/>
      <c r="J10952" s="54"/>
      <c r="K10952" s="54"/>
      <c r="L10952" s="54"/>
      <c r="M10952" s="54"/>
    </row>
    <row r="10953" spans="3:13" s="343" customFormat="1" x14ac:dyDescent="0.3">
      <c r="C10953" s="32"/>
      <c r="J10953" s="54"/>
      <c r="K10953" s="54"/>
      <c r="L10953" s="54"/>
      <c r="M10953" s="54"/>
    </row>
    <row r="10954" spans="3:13" s="343" customFormat="1" x14ac:dyDescent="0.3">
      <c r="C10954" s="32"/>
      <c r="J10954" s="54"/>
      <c r="K10954" s="54"/>
      <c r="L10954" s="54"/>
      <c r="M10954" s="54"/>
    </row>
    <row r="10955" spans="3:13" s="343" customFormat="1" x14ac:dyDescent="0.3">
      <c r="C10955" s="32"/>
      <c r="J10955" s="54"/>
      <c r="K10955" s="54"/>
      <c r="L10955" s="54"/>
      <c r="M10955" s="54"/>
    </row>
    <row r="10956" spans="3:13" s="343" customFormat="1" x14ac:dyDescent="0.3">
      <c r="C10956" s="32"/>
      <c r="J10956" s="54"/>
      <c r="K10956" s="54"/>
      <c r="L10956" s="54"/>
      <c r="M10956" s="54"/>
    </row>
    <row r="10957" spans="3:13" s="343" customFormat="1" x14ac:dyDescent="0.3">
      <c r="C10957" s="32"/>
      <c r="J10957" s="54"/>
      <c r="K10957" s="54"/>
      <c r="L10957" s="54"/>
      <c r="M10957" s="54"/>
    </row>
    <row r="10958" spans="3:13" s="343" customFormat="1" x14ac:dyDescent="0.3">
      <c r="C10958" s="32"/>
      <c r="J10958" s="54"/>
      <c r="K10958" s="54"/>
      <c r="L10958" s="54"/>
      <c r="M10958" s="54"/>
    </row>
    <row r="10959" spans="3:13" s="343" customFormat="1" x14ac:dyDescent="0.3">
      <c r="C10959" s="32"/>
      <c r="J10959" s="54"/>
      <c r="K10959" s="54"/>
      <c r="L10959" s="54"/>
      <c r="M10959" s="54"/>
    </row>
    <row r="10960" spans="3:13" s="343" customFormat="1" x14ac:dyDescent="0.3">
      <c r="C10960" s="32"/>
      <c r="J10960" s="54"/>
      <c r="K10960" s="54"/>
      <c r="L10960" s="54"/>
      <c r="M10960" s="54"/>
    </row>
    <row r="10961" spans="3:13" s="343" customFormat="1" x14ac:dyDescent="0.3">
      <c r="C10961" s="32"/>
      <c r="J10961" s="54"/>
      <c r="K10961" s="54"/>
      <c r="L10961" s="54"/>
      <c r="M10961" s="54"/>
    </row>
    <row r="10962" spans="3:13" s="343" customFormat="1" x14ac:dyDescent="0.3">
      <c r="C10962" s="32"/>
      <c r="J10962" s="54"/>
      <c r="K10962" s="54"/>
      <c r="L10962" s="54"/>
      <c r="M10962" s="54"/>
    </row>
    <row r="10963" spans="3:13" s="343" customFormat="1" x14ac:dyDescent="0.3">
      <c r="C10963" s="32"/>
      <c r="J10963" s="54"/>
      <c r="K10963" s="54"/>
      <c r="L10963" s="54"/>
      <c r="M10963" s="54"/>
    </row>
    <row r="10964" spans="3:13" s="343" customFormat="1" x14ac:dyDescent="0.3">
      <c r="C10964" s="32"/>
      <c r="J10964" s="54"/>
      <c r="K10964" s="54"/>
      <c r="L10964" s="54"/>
      <c r="M10964" s="54"/>
    </row>
    <row r="10965" spans="3:13" s="343" customFormat="1" x14ac:dyDescent="0.3">
      <c r="C10965" s="32"/>
      <c r="J10965" s="54"/>
      <c r="K10965" s="54"/>
      <c r="L10965" s="54"/>
      <c r="M10965" s="54"/>
    </row>
    <row r="10966" spans="3:13" s="343" customFormat="1" x14ac:dyDescent="0.3">
      <c r="C10966" s="32"/>
      <c r="J10966" s="54"/>
      <c r="K10966" s="54"/>
      <c r="L10966" s="54"/>
      <c r="M10966" s="54"/>
    </row>
    <row r="10967" spans="3:13" s="343" customFormat="1" x14ac:dyDescent="0.3">
      <c r="C10967" s="32"/>
      <c r="J10967" s="54"/>
      <c r="K10967" s="54"/>
      <c r="L10967" s="54"/>
      <c r="M10967" s="54"/>
    </row>
    <row r="10968" spans="3:13" s="343" customFormat="1" x14ac:dyDescent="0.3">
      <c r="C10968" s="32"/>
      <c r="J10968" s="54"/>
      <c r="K10968" s="54"/>
      <c r="L10968" s="54"/>
      <c r="M10968" s="54"/>
    </row>
    <row r="10969" spans="3:13" s="343" customFormat="1" x14ac:dyDescent="0.3">
      <c r="C10969" s="32"/>
      <c r="J10969" s="54"/>
      <c r="K10969" s="54"/>
      <c r="L10969" s="54"/>
      <c r="M10969" s="54"/>
    </row>
    <row r="10970" spans="3:13" s="343" customFormat="1" x14ac:dyDescent="0.3">
      <c r="C10970" s="32"/>
      <c r="J10970" s="54"/>
      <c r="K10970" s="54"/>
      <c r="L10970" s="54"/>
      <c r="M10970" s="54"/>
    </row>
    <row r="10971" spans="3:13" s="343" customFormat="1" x14ac:dyDescent="0.3">
      <c r="C10971" s="32"/>
      <c r="J10971" s="54"/>
      <c r="K10971" s="54"/>
      <c r="L10971" s="54"/>
      <c r="M10971" s="54"/>
    </row>
    <row r="10972" spans="3:13" s="343" customFormat="1" x14ac:dyDescent="0.3">
      <c r="C10972" s="32"/>
      <c r="J10972" s="54"/>
      <c r="K10972" s="54"/>
      <c r="L10972" s="54"/>
      <c r="M10972" s="54"/>
    </row>
    <row r="10973" spans="3:13" s="343" customFormat="1" x14ac:dyDescent="0.3">
      <c r="C10973" s="32"/>
      <c r="J10973" s="54"/>
      <c r="K10973" s="54"/>
      <c r="L10973" s="54"/>
      <c r="M10973" s="54"/>
    </row>
    <row r="10974" spans="3:13" s="343" customFormat="1" x14ac:dyDescent="0.3">
      <c r="C10974" s="32"/>
      <c r="J10974" s="54"/>
      <c r="K10974" s="54"/>
      <c r="L10974" s="54"/>
      <c r="M10974" s="54"/>
    </row>
    <row r="10975" spans="3:13" s="343" customFormat="1" x14ac:dyDescent="0.3">
      <c r="C10975" s="32"/>
      <c r="J10975" s="54"/>
      <c r="K10975" s="54"/>
      <c r="L10975" s="54"/>
      <c r="M10975" s="54"/>
    </row>
    <row r="10976" spans="3:13" s="343" customFormat="1" x14ac:dyDescent="0.3">
      <c r="C10976" s="32"/>
      <c r="J10976" s="54"/>
      <c r="K10976" s="54"/>
      <c r="L10976" s="54"/>
      <c r="M10976" s="54"/>
    </row>
    <row r="10977" spans="3:13" s="343" customFormat="1" x14ac:dyDescent="0.3">
      <c r="C10977" s="32"/>
      <c r="J10977" s="54"/>
      <c r="K10977" s="54"/>
      <c r="L10977" s="54"/>
      <c r="M10977" s="54"/>
    </row>
    <row r="10978" spans="3:13" s="343" customFormat="1" x14ac:dyDescent="0.3">
      <c r="C10978" s="32"/>
      <c r="J10978" s="54"/>
      <c r="K10978" s="54"/>
      <c r="L10978" s="54"/>
      <c r="M10978" s="54"/>
    </row>
    <row r="10979" spans="3:13" s="343" customFormat="1" x14ac:dyDescent="0.3">
      <c r="C10979" s="32"/>
      <c r="J10979" s="54"/>
      <c r="K10979" s="54"/>
      <c r="L10979" s="54"/>
      <c r="M10979" s="54"/>
    </row>
    <row r="10980" spans="3:13" s="343" customFormat="1" x14ac:dyDescent="0.3">
      <c r="C10980" s="32"/>
      <c r="J10980" s="54"/>
      <c r="K10980" s="54"/>
      <c r="L10980" s="54"/>
      <c r="M10980" s="54"/>
    </row>
    <row r="10981" spans="3:13" s="343" customFormat="1" x14ac:dyDescent="0.3">
      <c r="C10981" s="32"/>
      <c r="J10981" s="54"/>
      <c r="K10981" s="54"/>
      <c r="L10981" s="54"/>
      <c r="M10981" s="54"/>
    </row>
    <row r="10982" spans="3:13" s="343" customFormat="1" x14ac:dyDescent="0.3">
      <c r="C10982" s="32"/>
      <c r="J10982" s="54"/>
      <c r="K10982" s="54"/>
      <c r="L10982" s="54"/>
      <c r="M10982" s="54"/>
    </row>
    <row r="10983" spans="3:13" s="343" customFormat="1" x14ac:dyDescent="0.3">
      <c r="C10983" s="32"/>
      <c r="J10983" s="54"/>
      <c r="K10983" s="54"/>
      <c r="L10983" s="54"/>
      <c r="M10983" s="54"/>
    </row>
    <row r="10984" spans="3:13" s="343" customFormat="1" x14ac:dyDescent="0.3">
      <c r="C10984" s="32"/>
      <c r="J10984" s="54"/>
      <c r="K10984" s="54"/>
      <c r="L10984" s="54"/>
      <c r="M10984" s="54"/>
    </row>
    <row r="10985" spans="3:13" s="343" customFormat="1" x14ac:dyDescent="0.3">
      <c r="C10985" s="32"/>
      <c r="J10985" s="54"/>
      <c r="K10985" s="54"/>
      <c r="L10985" s="54"/>
      <c r="M10985" s="54"/>
    </row>
    <row r="10986" spans="3:13" s="343" customFormat="1" x14ac:dyDescent="0.3">
      <c r="C10986" s="32"/>
      <c r="J10986" s="54"/>
      <c r="K10986" s="54"/>
      <c r="L10986" s="54"/>
      <c r="M10986" s="54"/>
    </row>
    <row r="10987" spans="3:13" s="343" customFormat="1" x14ac:dyDescent="0.3">
      <c r="C10987" s="32"/>
      <c r="J10987" s="54"/>
      <c r="K10987" s="54"/>
      <c r="L10987" s="54"/>
      <c r="M10987" s="54"/>
    </row>
    <row r="10988" spans="3:13" s="343" customFormat="1" x14ac:dyDescent="0.3">
      <c r="C10988" s="32"/>
      <c r="J10988" s="54"/>
      <c r="K10988" s="54"/>
      <c r="L10988" s="54"/>
      <c r="M10988" s="54"/>
    </row>
    <row r="10989" spans="3:13" s="343" customFormat="1" x14ac:dyDescent="0.3">
      <c r="C10989" s="32"/>
      <c r="J10989" s="54"/>
      <c r="K10989" s="54"/>
      <c r="L10989" s="54"/>
      <c r="M10989" s="54"/>
    </row>
    <row r="10990" spans="3:13" s="343" customFormat="1" x14ac:dyDescent="0.3">
      <c r="C10990" s="32"/>
      <c r="J10990" s="54"/>
      <c r="K10990" s="54"/>
      <c r="L10990" s="54"/>
      <c r="M10990" s="54"/>
    </row>
    <row r="10991" spans="3:13" s="343" customFormat="1" x14ac:dyDescent="0.3">
      <c r="C10991" s="32"/>
      <c r="J10991" s="54"/>
      <c r="K10991" s="54"/>
      <c r="L10991" s="54"/>
      <c r="M10991" s="54"/>
    </row>
    <row r="10992" spans="3:13" s="343" customFormat="1" x14ac:dyDescent="0.3">
      <c r="C10992" s="32"/>
      <c r="J10992" s="54"/>
      <c r="K10992" s="54"/>
      <c r="L10992" s="54"/>
      <c r="M10992" s="54"/>
    </row>
    <row r="10993" spans="3:13" s="343" customFormat="1" x14ac:dyDescent="0.3">
      <c r="C10993" s="32"/>
      <c r="J10993" s="54"/>
      <c r="K10993" s="54"/>
      <c r="L10993" s="54"/>
      <c r="M10993" s="54"/>
    </row>
    <row r="10994" spans="3:13" s="343" customFormat="1" x14ac:dyDescent="0.3">
      <c r="C10994" s="32"/>
      <c r="J10994" s="54"/>
      <c r="K10994" s="54"/>
      <c r="L10994" s="54"/>
      <c r="M10994" s="54"/>
    </row>
    <row r="10995" spans="3:13" s="343" customFormat="1" x14ac:dyDescent="0.3">
      <c r="C10995" s="32"/>
      <c r="J10995" s="54"/>
      <c r="K10995" s="54"/>
      <c r="L10995" s="54"/>
      <c r="M10995" s="54"/>
    </row>
    <row r="10996" spans="3:13" s="343" customFormat="1" x14ac:dyDescent="0.3">
      <c r="C10996" s="32"/>
      <c r="J10996" s="54"/>
      <c r="K10996" s="54"/>
      <c r="L10996" s="54"/>
      <c r="M10996" s="54"/>
    </row>
    <row r="10997" spans="3:13" s="343" customFormat="1" x14ac:dyDescent="0.3">
      <c r="C10997" s="32"/>
      <c r="J10997" s="54"/>
      <c r="K10997" s="54"/>
      <c r="L10997" s="54"/>
      <c r="M10997" s="54"/>
    </row>
    <row r="10998" spans="3:13" s="343" customFormat="1" x14ac:dyDescent="0.3">
      <c r="C10998" s="32"/>
      <c r="J10998" s="54"/>
      <c r="K10998" s="54"/>
      <c r="L10998" s="54"/>
      <c r="M10998" s="54"/>
    </row>
    <row r="10999" spans="3:13" s="343" customFormat="1" x14ac:dyDescent="0.3">
      <c r="C10999" s="32"/>
      <c r="J10999" s="54"/>
      <c r="K10999" s="54"/>
      <c r="L10999" s="54"/>
      <c r="M10999" s="54"/>
    </row>
    <row r="11000" spans="3:13" s="343" customFormat="1" x14ac:dyDescent="0.3">
      <c r="C11000" s="32"/>
      <c r="J11000" s="54"/>
      <c r="K11000" s="54"/>
      <c r="L11000" s="54"/>
      <c r="M11000" s="54"/>
    </row>
    <row r="11001" spans="3:13" s="343" customFormat="1" x14ac:dyDescent="0.3">
      <c r="C11001" s="32"/>
      <c r="J11001" s="54"/>
      <c r="K11001" s="54"/>
      <c r="L11001" s="54"/>
      <c r="M11001" s="54"/>
    </row>
    <row r="11002" spans="3:13" s="343" customFormat="1" x14ac:dyDescent="0.3">
      <c r="C11002" s="32"/>
      <c r="J11002" s="54"/>
      <c r="K11002" s="54"/>
      <c r="L11002" s="54"/>
      <c r="M11002" s="54"/>
    </row>
    <row r="11003" spans="3:13" s="343" customFormat="1" x14ac:dyDescent="0.3">
      <c r="C11003" s="32"/>
      <c r="J11003" s="54"/>
      <c r="K11003" s="54"/>
      <c r="L11003" s="54"/>
      <c r="M11003" s="54"/>
    </row>
    <row r="11004" spans="3:13" s="343" customFormat="1" x14ac:dyDescent="0.3">
      <c r="C11004" s="32"/>
      <c r="J11004" s="54"/>
      <c r="K11004" s="54"/>
      <c r="L11004" s="54"/>
      <c r="M11004" s="54"/>
    </row>
    <row r="11005" spans="3:13" s="343" customFormat="1" x14ac:dyDescent="0.3">
      <c r="C11005" s="32"/>
      <c r="J11005" s="54"/>
      <c r="K11005" s="54"/>
      <c r="L11005" s="54"/>
      <c r="M11005" s="54"/>
    </row>
    <row r="11006" spans="3:13" s="343" customFormat="1" x14ac:dyDescent="0.3">
      <c r="C11006" s="32"/>
      <c r="J11006" s="54"/>
      <c r="K11006" s="54"/>
      <c r="L11006" s="54"/>
      <c r="M11006" s="54"/>
    </row>
    <row r="11007" spans="3:13" s="343" customFormat="1" x14ac:dyDescent="0.3">
      <c r="C11007" s="32"/>
      <c r="J11007" s="54"/>
      <c r="K11007" s="54"/>
      <c r="L11007" s="54"/>
      <c r="M11007" s="54"/>
    </row>
    <row r="11008" spans="3:13" s="343" customFormat="1" x14ac:dyDescent="0.3">
      <c r="C11008" s="32"/>
      <c r="J11008" s="54"/>
      <c r="K11008" s="54"/>
      <c r="L11008" s="54"/>
      <c r="M11008" s="54"/>
    </row>
    <row r="11009" spans="3:13" s="343" customFormat="1" x14ac:dyDescent="0.3">
      <c r="C11009" s="32"/>
      <c r="J11009" s="54"/>
      <c r="K11009" s="54"/>
      <c r="L11009" s="54"/>
      <c r="M11009" s="54"/>
    </row>
    <row r="11010" spans="3:13" s="343" customFormat="1" x14ac:dyDescent="0.3">
      <c r="C11010" s="32"/>
      <c r="J11010" s="54"/>
      <c r="K11010" s="54"/>
      <c r="L11010" s="54"/>
      <c r="M11010" s="54"/>
    </row>
    <row r="11011" spans="3:13" s="343" customFormat="1" x14ac:dyDescent="0.3">
      <c r="C11011" s="32"/>
      <c r="J11011" s="54"/>
      <c r="K11011" s="54"/>
      <c r="L11011" s="54"/>
      <c r="M11011" s="54"/>
    </row>
    <row r="11012" spans="3:13" s="343" customFormat="1" x14ac:dyDescent="0.3">
      <c r="C11012" s="32"/>
      <c r="J11012" s="54"/>
      <c r="K11012" s="54"/>
      <c r="L11012" s="54"/>
      <c r="M11012" s="54"/>
    </row>
    <row r="11013" spans="3:13" s="343" customFormat="1" x14ac:dyDescent="0.3">
      <c r="C11013" s="32"/>
      <c r="J11013" s="54"/>
      <c r="K11013" s="54"/>
      <c r="L11013" s="54"/>
      <c r="M11013" s="54"/>
    </row>
    <row r="11014" spans="3:13" s="343" customFormat="1" x14ac:dyDescent="0.3">
      <c r="C11014" s="32"/>
      <c r="J11014" s="54"/>
      <c r="K11014" s="54"/>
      <c r="L11014" s="54"/>
      <c r="M11014" s="54"/>
    </row>
    <row r="11015" spans="3:13" s="343" customFormat="1" x14ac:dyDescent="0.3">
      <c r="C11015" s="32"/>
      <c r="J11015" s="54"/>
      <c r="K11015" s="54"/>
      <c r="L11015" s="54"/>
      <c r="M11015" s="54"/>
    </row>
    <row r="11016" spans="3:13" s="343" customFormat="1" x14ac:dyDescent="0.3">
      <c r="C11016" s="32"/>
      <c r="J11016" s="54"/>
      <c r="K11016" s="54"/>
      <c r="L11016" s="54"/>
      <c r="M11016" s="54"/>
    </row>
    <row r="11017" spans="3:13" s="343" customFormat="1" x14ac:dyDescent="0.3">
      <c r="C11017" s="32"/>
      <c r="J11017" s="54"/>
      <c r="K11017" s="54"/>
      <c r="L11017" s="54"/>
      <c r="M11017" s="54"/>
    </row>
    <row r="11018" spans="3:13" s="343" customFormat="1" x14ac:dyDescent="0.3">
      <c r="C11018" s="32"/>
      <c r="J11018" s="54"/>
      <c r="K11018" s="54"/>
      <c r="L11018" s="54"/>
      <c r="M11018" s="54"/>
    </row>
    <row r="11019" spans="3:13" s="343" customFormat="1" x14ac:dyDescent="0.3">
      <c r="C11019" s="32"/>
      <c r="J11019" s="54"/>
      <c r="K11019" s="54"/>
      <c r="L11019" s="54"/>
      <c r="M11019" s="54"/>
    </row>
    <row r="11020" spans="3:13" s="343" customFormat="1" x14ac:dyDescent="0.3">
      <c r="C11020" s="32"/>
      <c r="J11020" s="54"/>
      <c r="K11020" s="54"/>
      <c r="L11020" s="54"/>
      <c r="M11020" s="54"/>
    </row>
    <row r="11021" spans="3:13" s="343" customFormat="1" x14ac:dyDescent="0.3">
      <c r="C11021" s="32"/>
      <c r="J11021" s="54"/>
      <c r="K11021" s="54"/>
      <c r="L11021" s="54"/>
      <c r="M11021" s="54"/>
    </row>
    <row r="11022" spans="3:13" s="343" customFormat="1" x14ac:dyDescent="0.3">
      <c r="C11022" s="32"/>
      <c r="J11022" s="54"/>
      <c r="K11022" s="54"/>
      <c r="L11022" s="54"/>
      <c r="M11022" s="54"/>
    </row>
    <row r="11023" spans="3:13" s="343" customFormat="1" x14ac:dyDescent="0.3">
      <c r="C11023" s="32"/>
      <c r="J11023" s="54"/>
      <c r="K11023" s="54"/>
      <c r="L11023" s="54"/>
      <c r="M11023" s="54"/>
    </row>
    <row r="11024" spans="3:13" s="343" customFormat="1" x14ac:dyDescent="0.3">
      <c r="C11024" s="32"/>
      <c r="J11024" s="54"/>
      <c r="K11024" s="54"/>
      <c r="L11024" s="54"/>
      <c r="M11024" s="54"/>
    </row>
    <row r="11025" spans="3:13" s="343" customFormat="1" x14ac:dyDescent="0.3">
      <c r="C11025" s="32"/>
      <c r="J11025" s="54"/>
      <c r="K11025" s="54"/>
      <c r="L11025" s="54"/>
      <c r="M11025" s="54"/>
    </row>
    <row r="11026" spans="3:13" s="343" customFormat="1" x14ac:dyDescent="0.3">
      <c r="C11026" s="32"/>
      <c r="J11026" s="54"/>
      <c r="K11026" s="54"/>
      <c r="L11026" s="54"/>
      <c r="M11026" s="54"/>
    </row>
    <row r="11027" spans="3:13" s="343" customFormat="1" x14ac:dyDescent="0.3">
      <c r="C11027" s="32"/>
      <c r="J11027" s="54"/>
      <c r="K11027" s="54"/>
      <c r="L11027" s="54"/>
      <c r="M11027" s="54"/>
    </row>
    <row r="11028" spans="3:13" s="343" customFormat="1" x14ac:dyDescent="0.3">
      <c r="C11028" s="32"/>
      <c r="J11028" s="54"/>
      <c r="K11028" s="54"/>
      <c r="L11028" s="54"/>
      <c r="M11028" s="54"/>
    </row>
    <row r="11029" spans="3:13" s="343" customFormat="1" x14ac:dyDescent="0.3">
      <c r="C11029" s="32"/>
      <c r="J11029" s="54"/>
      <c r="K11029" s="54"/>
      <c r="L11029" s="54"/>
      <c r="M11029" s="54"/>
    </row>
    <row r="11030" spans="3:13" s="343" customFormat="1" x14ac:dyDescent="0.3">
      <c r="C11030" s="32"/>
      <c r="J11030" s="54"/>
      <c r="K11030" s="54"/>
      <c r="L11030" s="54"/>
      <c r="M11030" s="54"/>
    </row>
    <row r="11031" spans="3:13" s="343" customFormat="1" x14ac:dyDescent="0.3">
      <c r="C11031" s="32"/>
      <c r="J11031" s="54"/>
      <c r="K11031" s="54"/>
      <c r="L11031" s="54"/>
      <c r="M11031" s="54"/>
    </row>
    <row r="11032" spans="3:13" s="343" customFormat="1" x14ac:dyDescent="0.3">
      <c r="C11032" s="32"/>
      <c r="J11032" s="54"/>
      <c r="K11032" s="54"/>
      <c r="L11032" s="54"/>
      <c r="M11032" s="54"/>
    </row>
    <row r="11033" spans="3:13" s="343" customFormat="1" x14ac:dyDescent="0.3">
      <c r="C11033" s="32"/>
      <c r="J11033" s="54"/>
      <c r="K11033" s="54"/>
      <c r="L11033" s="54"/>
      <c r="M11033" s="54"/>
    </row>
    <row r="11034" spans="3:13" s="343" customFormat="1" x14ac:dyDescent="0.3">
      <c r="C11034" s="32"/>
      <c r="J11034" s="54"/>
      <c r="K11034" s="54"/>
      <c r="L11034" s="54"/>
      <c r="M11034" s="54"/>
    </row>
    <row r="11035" spans="3:13" s="343" customFormat="1" x14ac:dyDescent="0.3">
      <c r="C11035" s="32"/>
      <c r="J11035" s="54"/>
      <c r="K11035" s="54"/>
      <c r="L11035" s="54"/>
      <c r="M11035" s="54"/>
    </row>
    <row r="11036" spans="3:13" s="343" customFormat="1" x14ac:dyDescent="0.3">
      <c r="C11036" s="32"/>
      <c r="J11036" s="54"/>
      <c r="K11036" s="54"/>
      <c r="L11036" s="54"/>
      <c r="M11036" s="54"/>
    </row>
    <row r="11037" spans="3:13" s="343" customFormat="1" x14ac:dyDescent="0.3">
      <c r="C11037" s="32"/>
      <c r="J11037" s="54"/>
      <c r="K11037" s="54"/>
      <c r="L11037" s="54"/>
      <c r="M11037" s="54"/>
    </row>
    <row r="11038" spans="3:13" s="343" customFormat="1" x14ac:dyDescent="0.3">
      <c r="C11038" s="32"/>
      <c r="J11038" s="54"/>
      <c r="K11038" s="54"/>
      <c r="L11038" s="54"/>
      <c r="M11038" s="54"/>
    </row>
    <row r="11039" spans="3:13" s="343" customFormat="1" x14ac:dyDescent="0.3">
      <c r="C11039" s="32"/>
      <c r="J11039" s="54"/>
      <c r="K11039" s="54"/>
      <c r="L11039" s="54"/>
      <c r="M11039" s="54"/>
    </row>
    <row r="11040" spans="3:13" s="343" customFormat="1" x14ac:dyDescent="0.3">
      <c r="C11040" s="32"/>
      <c r="J11040" s="54"/>
      <c r="K11040" s="54"/>
      <c r="L11040" s="54"/>
      <c r="M11040" s="54"/>
    </row>
    <row r="11041" spans="3:13" s="343" customFormat="1" x14ac:dyDescent="0.3">
      <c r="C11041" s="32"/>
      <c r="J11041" s="54"/>
      <c r="K11041" s="54"/>
      <c r="L11041" s="54"/>
      <c r="M11041" s="54"/>
    </row>
    <row r="11042" spans="3:13" s="343" customFormat="1" x14ac:dyDescent="0.3">
      <c r="C11042" s="32"/>
      <c r="J11042" s="54"/>
      <c r="K11042" s="54"/>
      <c r="L11042" s="54"/>
      <c r="M11042" s="54"/>
    </row>
    <row r="11043" spans="3:13" s="343" customFormat="1" x14ac:dyDescent="0.3">
      <c r="C11043" s="32"/>
      <c r="J11043" s="54"/>
      <c r="K11043" s="54"/>
      <c r="L11043" s="54"/>
      <c r="M11043" s="54"/>
    </row>
    <row r="11044" spans="3:13" s="343" customFormat="1" x14ac:dyDescent="0.3">
      <c r="C11044" s="32"/>
      <c r="J11044" s="54"/>
      <c r="K11044" s="54"/>
      <c r="L11044" s="54"/>
      <c r="M11044" s="54"/>
    </row>
    <row r="11045" spans="3:13" s="343" customFormat="1" x14ac:dyDescent="0.3">
      <c r="C11045" s="32"/>
      <c r="J11045" s="54"/>
      <c r="K11045" s="54"/>
      <c r="L11045" s="54"/>
      <c r="M11045" s="54"/>
    </row>
    <row r="11046" spans="3:13" s="343" customFormat="1" x14ac:dyDescent="0.3">
      <c r="C11046" s="32"/>
      <c r="J11046" s="54"/>
      <c r="K11046" s="54"/>
      <c r="L11046" s="54"/>
      <c r="M11046" s="54"/>
    </row>
    <row r="11047" spans="3:13" s="343" customFormat="1" x14ac:dyDescent="0.3">
      <c r="C11047" s="32"/>
      <c r="J11047" s="54"/>
      <c r="K11047" s="54"/>
      <c r="L11047" s="54"/>
      <c r="M11047" s="54"/>
    </row>
    <row r="11048" spans="3:13" s="343" customFormat="1" x14ac:dyDescent="0.3">
      <c r="C11048" s="32"/>
      <c r="J11048" s="54"/>
      <c r="K11048" s="54"/>
      <c r="L11048" s="54"/>
      <c r="M11048" s="54"/>
    </row>
    <row r="11049" spans="3:13" s="343" customFormat="1" x14ac:dyDescent="0.3">
      <c r="C11049" s="32"/>
      <c r="J11049" s="54"/>
      <c r="K11049" s="54"/>
      <c r="L11049" s="54"/>
      <c r="M11049" s="54"/>
    </row>
    <row r="11050" spans="3:13" s="343" customFormat="1" x14ac:dyDescent="0.3">
      <c r="C11050" s="32"/>
      <c r="J11050" s="54"/>
      <c r="K11050" s="54"/>
      <c r="L11050" s="54"/>
      <c r="M11050" s="54"/>
    </row>
    <row r="11051" spans="3:13" s="343" customFormat="1" x14ac:dyDescent="0.3">
      <c r="C11051" s="32"/>
      <c r="J11051" s="54"/>
      <c r="K11051" s="54"/>
      <c r="L11051" s="54"/>
      <c r="M11051" s="54"/>
    </row>
    <row r="11052" spans="3:13" s="343" customFormat="1" x14ac:dyDescent="0.3">
      <c r="C11052" s="32"/>
      <c r="J11052" s="54"/>
      <c r="K11052" s="54"/>
      <c r="L11052" s="54"/>
      <c r="M11052" s="54"/>
    </row>
    <row r="11053" spans="3:13" s="343" customFormat="1" x14ac:dyDescent="0.3">
      <c r="C11053" s="32"/>
      <c r="J11053" s="54"/>
      <c r="K11053" s="54"/>
      <c r="L11053" s="54"/>
      <c r="M11053" s="54"/>
    </row>
    <row r="11054" spans="3:13" s="343" customFormat="1" x14ac:dyDescent="0.3">
      <c r="C11054" s="32"/>
      <c r="J11054" s="54"/>
      <c r="K11054" s="54"/>
      <c r="L11054" s="54"/>
      <c r="M11054" s="54"/>
    </row>
    <row r="11055" spans="3:13" s="343" customFormat="1" x14ac:dyDescent="0.3">
      <c r="C11055" s="32"/>
      <c r="J11055" s="54"/>
      <c r="K11055" s="54"/>
      <c r="L11055" s="54"/>
      <c r="M11055" s="54"/>
    </row>
    <row r="11056" spans="3:13" s="343" customFormat="1" x14ac:dyDescent="0.3">
      <c r="C11056" s="32"/>
      <c r="J11056" s="54"/>
      <c r="K11056" s="54"/>
      <c r="L11056" s="54"/>
      <c r="M11056" s="54"/>
    </row>
    <row r="11057" spans="3:13" s="343" customFormat="1" x14ac:dyDescent="0.3">
      <c r="C11057" s="32"/>
      <c r="J11057" s="54"/>
      <c r="K11057" s="54"/>
      <c r="L11057" s="54"/>
      <c r="M11057" s="54"/>
    </row>
    <row r="11058" spans="3:13" s="343" customFormat="1" x14ac:dyDescent="0.3">
      <c r="C11058" s="32"/>
      <c r="J11058" s="54"/>
      <c r="K11058" s="54"/>
      <c r="L11058" s="54"/>
      <c r="M11058" s="54"/>
    </row>
    <row r="11059" spans="3:13" s="343" customFormat="1" x14ac:dyDescent="0.3">
      <c r="C11059" s="32"/>
      <c r="J11059" s="54"/>
      <c r="K11059" s="54"/>
      <c r="L11059" s="54"/>
      <c r="M11059" s="54"/>
    </row>
    <row r="11060" spans="3:13" s="343" customFormat="1" x14ac:dyDescent="0.3">
      <c r="C11060" s="32"/>
      <c r="J11060" s="54"/>
      <c r="K11060" s="54"/>
      <c r="L11060" s="54"/>
      <c r="M11060" s="54"/>
    </row>
    <row r="11061" spans="3:13" s="343" customFormat="1" x14ac:dyDescent="0.3">
      <c r="C11061" s="32"/>
      <c r="J11061" s="54"/>
      <c r="K11061" s="54"/>
      <c r="L11061" s="54"/>
      <c r="M11061" s="54"/>
    </row>
    <row r="11062" spans="3:13" s="343" customFormat="1" x14ac:dyDescent="0.3">
      <c r="C11062" s="32"/>
      <c r="J11062" s="54"/>
      <c r="K11062" s="54"/>
      <c r="L11062" s="54"/>
      <c r="M11062" s="54"/>
    </row>
    <row r="11063" spans="3:13" s="343" customFormat="1" x14ac:dyDescent="0.3">
      <c r="C11063" s="32"/>
      <c r="J11063" s="54"/>
      <c r="K11063" s="54"/>
      <c r="L11063" s="54"/>
      <c r="M11063" s="54"/>
    </row>
    <row r="11064" spans="3:13" s="343" customFormat="1" x14ac:dyDescent="0.3">
      <c r="C11064" s="32"/>
      <c r="J11064" s="54"/>
      <c r="K11064" s="54"/>
      <c r="L11064" s="54"/>
      <c r="M11064" s="54"/>
    </row>
    <row r="11065" spans="3:13" s="343" customFormat="1" x14ac:dyDescent="0.3">
      <c r="C11065" s="32"/>
      <c r="J11065" s="54"/>
      <c r="K11065" s="54"/>
      <c r="L11065" s="54"/>
      <c r="M11065" s="54"/>
    </row>
    <row r="11066" spans="3:13" s="343" customFormat="1" x14ac:dyDescent="0.3">
      <c r="C11066" s="32"/>
      <c r="J11066" s="54"/>
      <c r="K11066" s="54"/>
      <c r="L11066" s="54"/>
      <c r="M11066" s="54"/>
    </row>
    <row r="11067" spans="3:13" s="343" customFormat="1" x14ac:dyDescent="0.3">
      <c r="C11067" s="32"/>
      <c r="J11067" s="54"/>
      <c r="K11067" s="54"/>
      <c r="L11067" s="54"/>
      <c r="M11067" s="54"/>
    </row>
    <row r="11068" spans="3:13" s="343" customFormat="1" x14ac:dyDescent="0.3">
      <c r="C11068" s="32"/>
      <c r="J11068" s="54"/>
      <c r="K11068" s="54"/>
      <c r="L11068" s="54"/>
      <c r="M11068" s="54"/>
    </row>
    <row r="11069" spans="3:13" s="343" customFormat="1" x14ac:dyDescent="0.3">
      <c r="C11069" s="32"/>
      <c r="J11069" s="54"/>
      <c r="K11069" s="54"/>
      <c r="L11069" s="54"/>
      <c r="M11069" s="54"/>
    </row>
    <row r="11070" spans="3:13" s="343" customFormat="1" x14ac:dyDescent="0.3">
      <c r="C11070" s="32"/>
      <c r="J11070" s="54"/>
      <c r="K11070" s="54"/>
      <c r="L11070" s="54"/>
      <c r="M11070" s="54"/>
    </row>
    <row r="11071" spans="3:13" s="343" customFormat="1" x14ac:dyDescent="0.3">
      <c r="C11071" s="32"/>
      <c r="J11071" s="54"/>
      <c r="K11071" s="54"/>
      <c r="L11071" s="54"/>
      <c r="M11071" s="54"/>
    </row>
    <row r="11072" spans="3:13" s="343" customFormat="1" x14ac:dyDescent="0.3">
      <c r="C11072" s="32"/>
      <c r="J11072" s="54"/>
      <c r="K11072" s="54"/>
      <c r="L11072" s="54"/>
      <c r="M11072" s="54"/>
    </row>
    <row r="11073" spans="3:13" s="343" customFormat="1" x14ac:dyDescent="0.3">
      <c r="C11073" s="32"/>
      <c r="J11073" s="54"/>
      <c r="K11073" s="54"/>
      <c r="L11073" s="54"/>
      <c r="M11073" s="54"/>
    </row>
    <row r="11074" spans="3:13" s="343" customFormat="1" x14ac:dyDescent="0.3">
      <c r="C11074" s="32"/>
      <c r="J11074" s="54"/>
      <c r="K11074" s="54"/>
      <c r="L11074" s="54"/>
      <c r="M11074" s="54"/>
    </row>
    <row r="11075" spans="3:13" s="343" customFormat="1" x14ac:dyDescent="0.3">
      <c r="C11075" s="32"/>
      <c r="J11075" s="54"/>
      <c r="K11075" s="54"/>
      <c r="L11075" s="54"/>
      <c r="M11075" s="54"/>
    </row>
    <row r="11076" spans="3:13" s="343" customFormat="1" x14ac:dyDescent="0.3">
      <c r="C11076" s="32"/>
      <c r="J11076" s="54"/>
      <c r="K11076" s="54"/>
      <c r="L11076" s="54"/>
      <c r="M11076" s="54"/>
    </row>
    <row r="11077" spans="3:13" s="343" customFormat="1" x14ac:dyDescent="0.3">
      <c r="C11077" s="32"/>
      <c r="J11077" s="54"/>
      <c r="K11077" s="54"/>
      <c r="L11077" s="54"/>
      <c r="M11077" s="54"/>
    </row>
    <row r="11078" spans="3:13" s="343" customFormat="1" x14ac:dyDescent="0.3">
      <c r="C11078" s="32"/>
      <c r="J11078" s="54"/>
      <c r="K11078" s="54"/>
      <c r="L11078" s="54"/>
      <c r="M11078" s="54"/>
    </row>
    <row r="11079" spans="3:13" s="343" customFormat="1" x14ac:dyDescent="0.3">
      <c r="C11079" s="32"/>
      <c r="J11079" s="54"/>
      <c r="K11079" s="54"/>
      <c r="L11079" s="54"/>
      <c r="M11079" s="54"/>
    </row>
    <row r="11080" spans="3:13" s="343" customFormat="1" x14ac:dyDescent="0.3">
      <c r="C11080" s="32"/>
      <c r="J11080" s="54"/>
      <c r="K11080" s="54"/>
      <c r="L11080" s="54"/>
      <c r="M11080" s="54"/>
    </row>
    <row r="11081" spans="3:13" s="343" customFormat="1" x14ac:dyDescent="0.3">
      <c r="C11081" s="32"/>
      <c r="J11081" s="54"/>
      <c r="K11081" s="54"/>
      <c r="L11081" s="54"/>
      <c r="M11081" s="54"/>
    </row>
    <row r="11082" spans="3:13" s="343" customFormat="1" x14ac:dyDescent="0.3">
      <c r="C11082" s="32"/>
      <c r="J11082" s="54"/>
      <c r="K11082" s="54"/>
      <c r="L11082" s="54"/>
      <c r="M11082" s="54"/>
    </row>
    <row r="11083" spans="3:13" s="343" customFormat="1" x14ac:dyDescent="0.3">
      <c r="C11083" s="32"/>
      <c r="J11083" s="54"/>
      <c r="K11083" s="54"/>
      <c r="L11083" s="54"/>
      <c r="M11083" s="54"/>
    </row>
    <row r="11084" spans="3:13" s="343" customFormat="1" x14ac:dyDescent="0.3">
      <c r="C11084" s="32"/>
      <c r="J11084" s="54"/>
      <c r="K11084" s="54"/>
      <c r="L11084" s="54"/>
      <c r="M11084" s="54"/>
    </row>
    <row r="11085" spans="3:13" s="343" customFormat="1" x14ac:dyDescent="0.3">
      <c r="C11085" s="32"/>
      <c r="J11085" s="54"/>
      <c r="K11085" s="54"/>
      <c r="L11085" s="54"/>
      <c r="M11085" s="54"/>
    </row>
    <row r="11086" spans="3:13" s="343" customFormat="1" x14ac:dyDescent="0.3">
      <c r="C11086" s="32"/>
      <c r="J11086" s="54"/>
      <c r="K11086" s="54"/>
      <c r="L11086" s="54"/>
      <c r="M11086" s="54"/>
    </row>
    <row r="11087" spans="3:13" s="343" customFormat="1" x14ac:dyDescent="0.3">
      <c r="C11087" s="32"/>
      <c r="J11087" s="54"/>
      <c r="K11087" s="54"/>
      <c r="L11087" s="54"/>
      <c r="M11087" s="54"/>
    </row>
    <row r="11088" spans="3:13" s="343" customFormat="1" x14ac:dyDescent="0.3">
      <c r="C11088" s="32"/>
      <c r="J11088" s="54"/>
      <c r="K11088" s="54"/>
      <c r="L11088" s="54"/>
      <c r="M11088" s="54"/>
    </row>
    <row r="11089" spans="3:13" s="343" customFormat="1" x14ac:dyDescent="0.3">
      <c r="C11089" s="32"/>
      <c r="J11089" s="54"/>
      <c r="K11089" s="54"/>
      <c r="L11089" s="54"/>
      <c r="M11089" s="54"/>
    </row>
    <row r="11090" spans="3:13" s="343" customFormat="1" x14ac:dyDescent="0.3">
      <c r="C11090" s="32"/>
      <c r="J11090" s="54"/>
      <c r="K11090" s="54"/>
      <c r="L11090" s="54"/>
      <c r="M11090" s="54"/>
    </row>
    <row r="11091" spans="3:13" s="343" customFormat="1" x14ac:dyDescent="0.3">
      <c r="C11091" s="32"/>
      <c r="J11091" s="54"/>
      <c r="K11091" s="54"/>
      <c r="L11091" s="54"/>
      <c r="M11091" s="54"/>
    </row>
    <row r="11092" spans="3:13" s="343" customFormat="1" x14ac:dyDescent="0.3">
      <c r="C11092" s="32"/>
      <c r="J11092" s="54"/>
      <c r="K11092" s="54"/>
      <c r="L11092" s="54"/>
      <c r="M11092" s="54"/>
    </row>
    <row r="11093" spans="3:13" s="343" customFormat="1" x14ac:dyDescent="0.3">
      <c r="C11093" s="32"/>
      <c r="J11093" s="54"/>
      <c r="K11093" s="54"/>
      <c r="L11093" s="54"/>
      <c r="M11093" s="54"/>
    </row>
    <row r="11094" spans="3:13" s="343" customFormat="1" x14ac:dyDescent="0.3">
      <c r="C11094" s="32"/>
      <c r="J11094" s="54"/>
      <c r="K11094" s="54"/>
      <c r="L11094" s="54"/>
      <c r="M11094" s="54"/>
    </row>
    <row r="11095" spans="3:13" s="343" customFormat="1" x14ac:dyDescent="0.3">
      <c r="C11095" s="32"/>
      <c r="J11095" s="54"/>
      <c r="K11095" s="54"/>
      <c r="L11095" s="54"/>
      <c r="M11095" s="54"/>
    </row>
    <row r="11096" spans="3:13" s="343" customFormat="1" x14ac:dyDescent="0.3">
      <c r="C11096" s="32"/>
      <c r="J11096" s="54"/>
      <c r="K11096" s="54"/>
      <c r="L11096" s="54"/>
      <c r="M11096" s="54"/>
    </row>
    <row r="11097" spans="3:13" s="343" customFormat="1" x14ac:dyDescent="0.3">
      <c r="C11097" s="32"/>
      <c r="J11097" s="54"/>
      <c r="K11097" s="54"/>
      <c r="L11097" s="54"/>
      <c r="M11097" s="54"/>
    </row>
    <row r="11098" spans="3:13" s="343" customFormat="1" x14ac:dyDescent="0.3">
      <c r="C11098" s="32"/>
      <c r="J11098" s="54"/>
      <c r="K11098" s="54"/>
      <c r="L11098" s="54"/>
      <c r="M11098" s="54"/>
    </row>
    <row r="11099" spans="3:13" s="343" customFormat="1" x14ac:dyDescent="0.3">
      <c r="C11099" s="32"/>
      <c r="J11099" s="54"/>
      <c r="K11099" s="54"/>
      <c r="L11099" s="54"/>
      <c r="M11099" s="54"/>
    </row>
    <row r="11100" spans="3:13" s="343" customFormat="1" x14ac:dyDescent="0.3">
      <c r="C11100" s="32"/>
      <c r="J11100" s="54"/>
      <c r="K11100" s="54"/>
      <c r="L11100" s="54"/>
      <c r="M11100" s="54"/>
    </row>
    <row r="11101" spans="3:13" s="343" customFormat="1" x14ac:dyDescent="0.3">
      <c r="C11101" s="32"/>
      <c r="J11101" s="54"/>
      <c r="K11101" s="54"/>
      <c r="L11101" s="54"/>
      <c r="M11101" s="54"/>
    </row>
    <row r="11102" spans="3:13" s="343" customFormat="1" x14ac:dyDescent="0.3">
      <c r="C11102" s="32"/>
      <c r="J11102" s="54"/>
      <c r="K11102" s="54"/>
      <c r="L11102" s="54"/>
      <c r="M11102" s="54"/>
    </row>
    <row r="11103" spans="3:13" s="343" customFormat="1" x14ac:dyDescent="0.3">
      <c r="C11103" s="32"/>
      <c r="J11103" s="54"/>
      <c r="K11103" s="54"/>
      <c r="L11103" s="54"/>
      <c r="M11103" s="54"/>
    </row>
    <row r="11104" spans="3:13" s="343" customFormat="1" x14ac:dyDescent="0.3">
      <c r="C11104" s="32"/>
      <c r="J11104" s="54"/>
      <c r="K11104" s="54"/>
      <c r="L11104" s="54"/>
      <c r="M11104" s="54"/>
    </row>
    <row r="11105" spans="3:13" s="343" customFormat="1" x14ac:dyDescent="0.3">
      <c r="C11105" s="32"/>
      <c r="J11105" s="54"/>
      <c r="K11105" s="54"/>
      <c r="L11105" s="54"/>
      <c r="M11105" s="54"/>
    </row>
    <row r="11106" spans="3:13" s="343" customFormat="1" x14ac:dyDescent="0.3">
      <c r="C11106" s="32"/>
      <c r="J11106" s="54"/>
      <c r="K11106" s="54"/>
      <c r="L11106" s="54"/>
      <c r="M11106" s="54"/>
    </row>
    <row r="11107" spans="3:13" s="343" customFormat="1" x14ac:dyDescent="0.3">
      <c r="C11107" s="32"/>
      <c r="J11107" s="54"/>
      <c r="K11107" s="54"/>
      <c r="L11107" s="54"/>
      <c r="M11107" s="54"/>
    </row>
    <row r="11108" spans="3:13" s="343" customFormat="1" x14ac:dyDescent="0.3">
      <c r="C11108" s="32"/>
      <c r="J11108" s="54"/>
      <c r="K11108" s="54"/>
      <c r="L11108" s="54"/>
      <c r="M11108" s="54"/>
    </row>
    <row r="11109" spans="3:13" s="343" customFormat="1" x14ac:dyDescent="0.3">
      <c r="C11109" s="32"/>
      <c r="J11109" s="54"/>
      <c r="K11109" s="54"/>
      <c r="L11109" s="54"/>
      <c r="M11109" s="54"/>
    </row>
    <row r="11110" spans="3:13" s="343" customFormat="1" x14ac:dyDescent="0.3">
      <c r="C11110" s="32"/>
      <c r="J11110" s="54"/>
      <c r="K11110" s="54"/>
      <c r="L11110" s="54"/>
      <c r="M11110" s="54"/>
    </row>
    <row r="11111" spans="3:13" s="343" customFormat="1" x14ac:dyDescent="0.3">
      <c r="C11111" s="32"/>
      <c r="J11111" s="54"/>
      <c r="K11111" s="54"/>
      <c r="L11111" s="54"/>
      <c r="M11111" s="54"/>
    </row>
    <row r="11112" spans="3:13" s="343" customFormat="1" x14ac:dyDescent="0.3">
      <c r="C11112" s="32"/>
      <c r="J11112" s="54"/>
      <c r="K11112" s="54"/>
      <c r="L11112" s="54"/>
      <c r="M11112" s="54"/>
    </row>
    <row r="11113" spans="3:13" s="343" customFormat="1" x14ac:dyDescent="0.3">
      <c r="C11113" s="32"/>
      <c r="J11113" s="54"/>
      <c r="K11113" s="54"/>
      <c r="L11113" s="54"/>
      <c r="M11113" s="54"/>
    </row>
    <row r="11114" spans="3:13" s="343" customFormat="1" x14ac:dyDescent="0.3">
      <c r="C11114" s="32"/>
      <c r="J11114" s="54"/>
      <c r="K11114" s="54"/>
      <c r="L11114" s="54"/>
      <c r="M11114" s="54"/>
    </row>
    <row r="11115" spans="3:13" s="343" customFormat="1" x14ac:dyDescent="0.3">
      <c r="C11115" s="32"/>
      <c r="J11115" s="54"/>
      <c r="K11115" s="54"/>
      <c r="L11115" s="54"/>
      <c r="M11115" s="54"/>
    </row>
    <row r="11116" spans="3:13" s="343" customFormat="1" x14ac:dyDescent="0.3">
      <c r="C11116" s="32"/>
      <c r="J11116" s="54"/>
      <c r="K11116" s="54"/>
      <c r="L11116" s="54"/>
      <c r="M11116" s="54"/>
    </row>
    <row r="11117" spans="3:13" s="343" customFormat="1" x14ac:dyDescent="0.3">
      <c r="C11117" s="32"/>
      <c r="J11117" s="54"/>
      <c r="K11117" s="54"/>
      <c r="L11117" s="54"/>
      <c r="M11117" s="54"/>
    </row>
    <row r="11118" spans="3:13" s="343" customFormat="1" x14ac:dyDescent="0.3">
      <c r="C11118" s="32"/>
      <c r="J11118" s="54"/>
      <c r="K11118" s="54"/>
      <c r="L11118" s="54"/>
      <c r="M11118" s="54"/>
    </row>
    <row r="11119" spans="3:13" s="343" customFormat="1" x14ac:dyDescent="0.3">
      <c r="C11119" s="32"/>
      <c r="J11119" s="54"/>
      <c r="K11119" s="54"/>
      <c r="L11119" s="54"/>
      <c r="M11119" s="54"/>
    </row>
    <row r="11120" spans="3:13" s="343" customFormat="1" x14ac:dyDescent="0.3">
      <c r="C11120" s="32"/>
      <c r="J11120" s="54"/>
      <c r="K11120" s="54"/>
      <c r="L11120" s="54"/>
      <c r="M11120" s="54"/>
    </row>
    <row r="11121" spans="3:13" s="343" customFormat="1" x14ac:dyDescent="0.3">
      <c r="C11121" s="32"/>
      <c r="J11121" s="54"/>
      <c r="K11121" s="54"/>
      <c r="L11121" s="54"/>
      <c r="M11121" s="54"/>
    </row>
    <row r="11122" spans="3:13" s="343" customFormat="1" x14ac:dyDescent="0.3">
      <c r="C11122" s="32"/>
      <c r="J11122" s="54"/>
      <c r="K11122" s="54"/>
      <c r="L11122" s="54"/>
      <c r="M11122" s="54"/>
    </row>
    <row r="11123" spans="3:13" s="343" customFormat="1" x14ac:dyDescent="0.3">
      <c r="C11123" s="32"/>
      <c r="J11123" s="54"/>
      <c r="K11123" s="54"/>
      <c r="L11123" s="54"/>
      <c r="M11123" s="54"/>
    </row>
    <row r="11124" spans="3:13" s="343" customFormat="1" x14ac:dyDescent="0.3">
      <c r="C11124" s="32"/>
      <c r="J11124" s="54"/>
      <c r="K11124" s="54"/>
      <c r="L11124" s="54"/>
      <c r="M11124" s="54"/>
    </row>
    <row r="11125" spans="3:13" s="343" customFormat="1" x14ac:dyDescent="0.3">
      <c r="C11125" s="32"/>
      <c r="J11125" s="54"/>
      <c r="K11125" s="54"/>
      <c r="L11125" s="54"/>
      <c r="M11125" s="54"/>
    </row>
    <row r="11126" spans="3:13" s="343" customFormat="1" x14ac:dyDescent="0.3">
      <c r="C11126" s="32"/>
      <c r="J11126" s="54"/>
      <c r="K11126" s="54"/>
      <c r="L11126" s="54"/>
      <c r="M11126" s="54"/>
    </row>
    <row r="11127" spans="3:13" s="343" customFormat="1" x14ac:dyDescent="0.3">
      <c r="C11127" s="32"/>
      <c r="J11127" s="54"/>
      <c r="K11127" s="54"/>
      <c r="L11127" s="54"/>
      <c r="M11127" s="54"/>
    </row>
    <row r="11128" spans="3:13" s="343" customFormat="1" x14ac:dyDescent="0.3">
      <c r="C11128" s="32"/>
      <c r="J11128" s="54"/>
      <c r="K11128" s="54"/>
      <c r="L11128" s="54"/>
      <c r="M11128" s="54"/>
    </row>
    <row r="11129" spans="3:13" s="343" customFormat="1" x14ac:dyDescent="0.3">
      <c r="C11129" s="32"/>
      <c r="J11129" s="54"/>
      <c r="K11129" s="54"/>
      <c r="L11129" s="54"/>
      <c r="M11129" s="54"/>
    </row>
    <row r="11130" spans="3:13" s="343" customFormat="1" x14ac:dyDescent="0.3">
      <c r="C11130" s="32"/>
      <c r="J11130" s="54"/>
      <c r="K11130" s="54"/>
      <c r="L11130" s="54"/>
      <c r="M11130" s="54"/>
    </row>
    <row r="11131" spans="3:13" s="343" customFormat="1" x14ac:dyDescent="0.3">
      <c r="C11131" s="32"/>
      <c r="J11131" s="54"/>
      <c r="K11131" s="54"/>
      <c r="L11131" s="54"/>
      <c r="M11131" s="54"/>
    </row>
    <row r="11132" spans="3:13" s="343" customFormat="1" x14ac:dyDescent="0.3">
      <c r="C11132" s="32"/>
      <c r="J11132" s="54"/>
      <c r="K11132" s="54"/>
      <c r="L11132" s="54"/>
      <c r="M11132" s="54"/>
    </row>
    <row r="11133" spans="3:13" s="343" customFormat="1" x14ac:dyDescent="0.3">
      <c r="C11133" s="32"/>
      <c r="J11133" s="54"/>
      <c r="K11133" s="54"/>
      <c r="L11133" s="54"/>
      <c r="M11133" s="54"/>
    </row>
    <row r="11134" spans="3:13" s="343" customFormat="1" x14ac:dyDescent="0.3">
      <c r="C11134" s="32"/>
      <c r="J11134" s="54"/>
      <c r="K11134" s="54"/>
      <c r="L11134" s="54"/>
      <c r="M11134" s="54"/>
    </row>
    <row r="11135" spans="3:13" s="343" customFormat="1" x14ac:dyDescent="0.3">
      <c r="C11135" s="32"/>
      <c r="J11135" s="54"/>
      <c r="K11135" s="54"/>
      <c r="L11135" s="54"/>
      <c r="M11135" s="54"/>
    </row>
    <row r="11136" spans="3:13" s="343" customFormat="1" x14ac:dyDescent="0.3">
      <c r="C11136" s="32"/>
      <c r="J11136" s="54"/>
      <c r="K11136" s="54"/>
      <c r="L11136" s="54"/>
      <c r="M11136" s="54"/>
    </row>
    <row r="11137" spans="3:13" s="343" customFormat="1" x14ac:dyDescent="0.3">
      <c r="C11137" s="32"/>
      <c r="J11137" s="54"/>
      <c r="K11137" s="54"/>
      <c r="L11137" s="54"/>
      <c r="M11137" s="54"/>
    </row>
    <row r="11138" spans="3:13" s="343" customFormat="1" x14ac:dyDescent="0.3">
      <c r="C11138" s="32"/>
      <c r="J11138" s="54"/>
      <c r="K11138" s="54"/>
      <c r="L11138" s="54"/>
      <c r="M11138" s="54"/>
    </row>
    <row r="11139" spans="3:13" s="343" customFormat="1" x14ac:dyDescent="0.3">
      <c r="C11139" s="32"/>
      <c r="J11139" s="54"/>
      <c r="K11139" s="54"/>
      <c r="L11139" s="54"/>
      <c r="M11139" s="54"/>
    </row>
    <row r="11140" spans="3:13" s="343" customFormat="1" x14ac:dyDescent="0.3">
      <c r="C11140" s="32"/>
      <c r="J11140" s="54"/>
      <c r="K11140" s="54"/>
      <c r="L11140" s="54"/>
      <c r="M11140" s="54"/>
    </row>
    <row r="11141" spans="3:13" s="343" customFormat="1" x14ac:dyDescent="0.3">
      <c r="C11141" s="32"/>
      <c r="J11141" s="54"/>
      <c r="K11141" s="54"/>
      <c r="L11141" s="54"/>
      <c r="M11141" s="54"/>
    </row>
    <row r="11142" spans="3:13" s="343" customFormat="1" x14ac:dyDescent="0.3">
      <c r="C11142" s="32"/>
      <c r="J11142" s="54"/>
      <c r="K11142" s="54"/>
      <c r="L11142" s="54"/>
      <c r="M11142" s="54"/>
    </row>
    <row r="11143" spans="3:13" s="343" customFormat="1" x14ac:dyDescent="0.3">
      <c r="C11143" s="32"/>
      <c r="J11143" s="54"/>
      <c r="K11143" s="54"/>
      <c r="L11143" s="54"/>
      <c r="M11143" s="54"/>
    </row>
    <row r="11144" spans="3:13" s="343" customFormat="1" x14ac:dyDescent="0.3">
      <c r="C11144" s="32"/>
      <c r="J11144" s="54"/>
      <c r="K11144" s="54"/>
      <c r="L11144" s="54"/>
      <c r="M11144" s="54"/>
    </row>
    <row r="11145" spans="3:13" s="343" customFormat="1" x14ac:dyDescent="0.3">
      <c r="C11145" s="32"/>
      <c r="J11145" s="54"/>
      <c r="K11145" s="54"/>
      <c r="L11145" s="54"/>
      <c r="M11145" s="54"/>
    </row>
    <row r="11146" spans="3:13" s="343" customFormat="1" x14ac:dyDescent="0.3">
      <c r="C11146" s="32"/>
      <c r="J11146" s="54"/>
      <c r="K11146" s="54"/>
      <c r="L11146" s="54"/>
      <c r="M11146" s="54"/>
    </row>
    <row r="11147" spans="3:13" s="343" customFormat="1" x14ac:dyDescent="0.3">
      <c r="C11147" s="32"/>
      <c r="J11147" s="54"/>
      <c r="K11147" s="54"/>
      <c r="L11147" s="54"/>
      <c r="M11147" s="54"/>
    </row>
    <row r="11148" spans="3:13" s="343" customFormat="1" x14ac:dyDescent="0.3">
      <c r="C11148" s="32"/>
      <c r="J11148" s="54"/>
      <c r="K11148" s="54"/>
      <c r="L11148" s="54"/>
      <c r="M11148" s="54"/>
    </row>
    <row r="11149" spans="3:13" s="343" customFormat="1" x14ac:dyDescent="0.3">
      <c r="C11149" s="32"/>
      <c r="J11149" s="54"/>
      <c r="K11149" s="54"/>
      <c r="L11149" s="54"/>
      <c r="M11149" s="54"/>
    </row>
    <row r="11150" spans="3:13" s="343" customFormat="1" x14ac:dyDescent="0.3">
      <c r="C11150" s="32"/>
      <c r="J11150" s="54"/>
      <c r="K11150" s="54"/>
      <c r="L11150" s="54"/>
      <c r="M11150" s="54"/>
    </row>
    <row r="11151" spans="3:13" s="343" customFormat="1" x14ac:dyDescent="0.3">
      <c r="C11151" s="32"/>
      <c r="J11151" s="54"/>
      <c r="K11151" s="54"/>
      <c r="L11151" s="54"/>
      <c r="M11151" s="54"/>
    </row>
    <row r="11152" spans="3:13" s="343" customFormat="1" x14ac:dyDescent="0.3">
      <c r="C11152" s="32"/>
      <c r="J11152" s="54"/>
      <c r="K11152" s="54"/>
      <c r="L11152" s="54"/>
      <c r="M11152" s="54"/>
    </row>
    <row r="11153" spans="3:13" s="343" customFormat="1" x14ac:dyDescent="0.3">
      <c r="C11153" s="32"/>
      <c r="J11153" s="54"/>
      <c r="K11153" s="54"/>
      <c r="L11153" s="54"/>
      <c r="M11153" s="54"/>
    </row>
    <row r="11154" spans="3:13" s="343" customFormat="1" x14ac:dyDescent="0.3">
      <c r="C11154" s="32"/>
      <c r="J11154" s="54"/>
      <c r="K11154" s="54"/>
      <c r="L11154" s="54"/>
      <c r="M11154" s="54"/>
    </row>
    <row r="11155" spans="3:13" s="343" customFormat="1" x14ac:dyDescent="0.3">
      <c r="C11155" s="32"/>
      <c r="J11155" s="54"/>
      <c r="K11155" s="54"/>
      <c r="L11155" s="54"/>
      <c r="M11155" s="54"/>
    </row>
    <row r="11156" spans="3:13" s="343" customFormat="1" x14ac:dyDescent="0.3">
      <c r="C11156" s="32"/>
      <c r="J11156" s="54"/>
      <c r="K11156" s="54"/>
      <c r="L11156" s="54"/>
      <c r="M11156" s="54"/>
    </row>
    <row r="11157" spans="3:13" s="343" customFormat="1" x14ac:dyDescent="0.3">
      <c r="C11157" s="32"/>
      <c r="J11157" s="54"/>
      <c r="K11157" s="54"/>
      <c r="L11157" s="54"/>
      <c r="M11157" s="54"/>
    </row>
    <row r="11158" spans="3:13" s="343" customFormat="1" x14ac:dyDescent="0.3">
      <c r="C11158" s="32"/>
      <c r="J11158" s="54"/>
      <c r="K11158" s="54"/>
      <c r="L11158" s="54"/>
      <c r="M11158" s="54"/>
    </row>
    <row r="11159" spans="3:13" s="343" customFormat="1" x14ac:dyDescent="0.3">
      <c r="C11159" s="32"/>
      <c r="J11159" s="54"/>
      <c r="K11159" s="54"/>
      <c r="L11159" s="54"/>
      <c r="M11159" s="54"/>
    </row>
    <row r="11160" spans="3:13" s="343" customFormat="1" x14ac:dyDescent="0.3">
      <c r="C11160" s="32"/>
      <c r="J11160" s="54"/>
      <c r="K11160" s="54"/>
      <c r="L11160" s="54"/>
      <c r="M11160" s="54"/>
    </row>
    <row r="11161" spans="3:13" s="343" customFormat="1" x14ac:dyDescent="0.3">
      <c r="C11161" s="32"/>
      <c r="J11161" s="54"/>
      <c r="K11161" s="54"/>
      <c r="L11161" s="54"/>
      <c r="M11161" s="54"/>
    </row>
    <row r="11162" spans="3:13" s="343" customFormat="1" x14ac:dyDescent="0.3">
      <c r="C11162" s="32"/>
      <c r="J11162" s="54"/>
      <c r="K11162" s="54"/>
      <c r="L11162" s="54"/>
      <c r="M11162" s="54"/>
    </row>
    <row r="11163" spans="3:13" s="343" customFormat="1" x14ac:dyDescent="0.3">
      <c r="C11163" s="32"/>
      <c r="J11163" s="54"/>
      <c r="K11163" s="54"/>
      <c r="L11163" s="54"/>
      <c r="M11163" s="54"/>
    </row>
    <row r="11164" spans="3:13" s="343" customFormat="1" x14ac:dyDescent="0.3">
      <c r="C11164" s="32"/>
      <c r="J11164" s="54"/>
      <c r="K11164" s="54"/>
      <c r="L11164" s="54"/>
      <c r="M11164" s="54"/>
    </row>
    <row r="11165" spans="3:13" s="343" customFormat="1" x14ac:dyDescent="0.3">
      <c r="C11165" s="32"/>
      <c r="J11165" s="54"/>
      <c r="K11165" s="54"/>
      <c r="L11165" s="54"/>
      <c r="M11165" s="54"/>
    </row>
    <row r="11166" spans="3:13" s="343" customFormat="1" x14ac:dyDescent="0.3">
      <c r="C11166" s="32"/>
      <c r="J11166" s="54"/>
      <c r="K11166" s="54"/>
      <c r="L11166" s="54"/>
      <c r="M11166" s="54"/>
    </row>
    <row r="11167" spans="3:13" s="343" customFormat="1" x14ac:dyDescent="0.3">
      <c r="C11167" s="32"/>
      <c r="J11167" s="54"/>
      <c r="K11167" s="54"/>
      <c r="L11167" s="54"/>
      <c r="M11167" s="54"/>
    </row>
    <row r="11168" spans="3:13" s="343" customFormat="1" x14ac:dyDescent="0.3">
      <c r="C11168" s="32"/>
      <c r="J11168" s="54"/>
      <c r="K11168" s="54"/>
      <c r="L11168" s="54"/>
      <c r="M11168" s="54"/>
    </row>
    <row r="11169" spans="3:13" s="343" customFormat="1" x14ac:dyDescent="0.3">
      <c r="C11169" s="32"/>
      <c r="J11169" s="54"/>
      <c r="K11169" s="54"/>
      <c r="L11169" s="54"/>
      <c r="M11169" s="54"/>
    </row>
    <row r="11170" spans="3:13" s="343" customFormat="1" x14ac:dyDescent="0.3">
      <c r="C11170" s="32"/>
      <c r="J11170" s="54"/>
      <c r="K11170" s="54"/>
      <c r="L11170" s="54"/>
      <c r="M11170" s="54"/>
    </row>
    <row r="11171" spans="3:13" s="343" customFormat="1" x14ac:dyDescent="0.3">
      <c r="C11171" s="32"/>
      <c r="J11171" s="54"/>
      <c r="K11171" s="54"/>
      <c r="L11171" s="54"/>
      <c r="M11171" s="54"/>
    </row>
    <row r="11172" spans="3:13" s="343" customFormat="1" x14ac:dyDescent="0.3">
      <c r="C11172" s="32"/>
      <c r="J11172" s="54"/>
      <c r="K11172" s="54"/>
      <c r="L11172" s="54"/>
      <c r="M11172" s="54"/>
    </row>
    <row r="11173" spans="3:13" s="343" customFormat="1" x14ac:dyDescent="0.3">
      <c r="C11173" s="32"/>
      <c r="J11173" s="54"/>
      <c r="K11173" s="54"/>
      <c r="L11173" s="54"/>
      <c r="M11173" s="54"/>
    </row>
    <row r="11174" spans="3:13" s="343" customFormat="1" x14ac:dyDescent="0.3">
      <c r="C11174" s="32"/>
      <c r="J11174" s="54"/>
      <c r="K11174" s="54"/>
      <c r="L11174" s="54"/>
      <c r="M11174" s="54"/>
    </row>
    <row r="11175" spans="3:13" s="343" customFormat="1" x14ac:dyDescent="0.3">
      <c r="C11175" s="32"/>
      <c r="J11175" s="54"/>
      <c r="K11175" s="54"/>
      <c r="L11175" s="54"/>
      <c r="M11175" s="54"/>
    </row>
    <row r="11176" spans="3:13" s="343" customFormat="1" x14ac:dyDescent="0.3">
      <c r="C11176" s="32"/>
      <c r="J11176" s="54"/>
      <c r="K11176" s="54"/>
      <c r="L11176" s="54"/>
      <c r="M11176" s="54"/>
    </row>
    <row r="11177" spans="3:13" s="343" customFormat="1" x14ac:dyDescent="0.3">
      <c r="C11177" s="32"/>
      <c r="J11177" s="54"/>
      <c r="K11177" s="54"/>
      <c r="L11177" s="54"/>
      <c r="M11177" s="54"/>
    </row>
    <row r="11178" spans="3:13" s="343" customFormat="1" x14ac:dyDescent="0.3">
      <c r="C11178" s="32"/>
      <c r="J11178" s="54"/>
      <c r="K11178" s="54"/>
      <c r="L11178" s="54"/>
      <c r="M11178" s="54"/>
    </row>
    <row r="11179" spans="3:13" s="343" customFormat="1" x14ac:dyDescent="0.3">
      <c r="C11179" s="32"/>
      <c r="J11179" s="54"/>
      <c r="K11179" s="54"/>
      <c r="L11179" s="54"/>
      <c r="M11179" s="54"/>
    </row>
    <row r="11180" spans="3:13" s="343" customFormat="1" x14ac:dyDescent="0.3">
      <c r="C11180" s="32"/>
      <c r="J11180" s="54"/>
      <c r="K11180" s="54"/>
      <c r="L11180" s="54"/>
      <c r="M11180" s="54"/>
    </row>
    <row r="11181" spans="3:13" s="343" customFormat="1" x14ac:dyDescent="0.3">
      <c r="C11181" s="32"/>
      <c r="J11181" s="54"/>
      <c r="K11181" s="54"/>
      <c r="L11181" s="54"/>
      <c r="M11181" s="54"/>
    </row>
    <row r="11182" spans="3:13" s="343" customFormat="1" x14ac:dyDescent="0.3">
      <c r="C11182" s="32"/>
      <c r="J11182" s="54"/>
      <c r="K11182" s="54"/>
      <c r="L11182" s="54"/>
      <c r="M11182" s="54"/>
    </row>
    <row r="11183" spans="3:13" s="343" customFormat="1" x14ac:dyDescent="0.3">
      <c r="C11183" s="32"/>
      <c r="J11183" s="54"/>
      <c r="K11183" s="54"/>
      <c r="L11183" s="54"/>
      <c r="M11183" s="54"/>
    </row>
    <row r="11184" spans="3:13" s="343" customFormat="1" x14ac:dyDescent="0.3">
      <c r="C11184" s="32"/>
      <c r="J11184" s="54"/>
      <c r="K11184" s="54"/>
      <c r="L11184" s="54"/>
      <c r="M11184" s="54"/>
    </row>
    <row r="11185" spans="3:13" s="343" customFormat="1" x14ac:dyDescent="0.3">
      <c r="C11185" s="32"/>
      <c r="J11185" s="54"/>
      <c r="K11185" s="54"/>
      <c r="L11185" s="54"/>
      <c r="M11185" s="54"/>
    </row>
    <row r="11186" spans="3:13" s="343" customFormat="1" x14ac:dyDescent="0.3">
      <c r="C11186" s="32"/>
      <c r="J11186" s="54"/>
      <c r="K11186" s="54"/>
      <c r="L11186" s="54"/>
      <c r="M11186" s="54"/>
    </row>
    <row r="11187" spans="3:13" s="343" customFormat="1" x14ac:dyDescent="0.3">
      <c r="C11187" s="32"/>
      <c r="J11187" s="54"/>
      <c r="K11187" s="54"/>
      <c r="L11187" s="54"/>
      <c r="M11187" s="54"/>
    </row>
    <row r="11188" spans="3:13" s="343" customFormat="1" x14ac:dyDescent="0.3">
      <c r="C11188" s="32"/>
      <c r="J11188" s="54"/>
      <c r="K11188" s="54"/>
      <c r="L11188" s="54"/>
      <c r="M11188" s="54"/>
    </row>
    <row r="11189" spans="3:13" s="343" customFormat="1" x14ac:dyDescent="0.3">
      <c r="C11189" s="32"/>
      <c r="J11189" s="54"/>
      <c r="K11189" s="54"/>
      <c r="L11189" s="54"/>
      <c r="M11189" s="54"/>
    </row>
    <row r="11190" spans="3:13" s="343" customFormat="1" x14ac:dyDescent="0.3">
      <c r="C11190" s="32"/>
      <c r="J11190" s="54"/>
      <c r="K11190" s="54"/>
      <c r="L11190" s="54"/>
      <c r="M11190" s="54"/>
    </row>
    <row r="11191" spans="3:13" s="343" customFormat="1" x14ac:dyDescent="0.3">
      <c r="C11191" s="32"/>
      <c r="J11191" s="54"/>
      <c r="K11191" s="54"/>
      <c r="L11191" s="54"/>
      <c r="M11191" s="54"/>
    </row>
    <row r="11192" spans="3:13" s="343" customFormat="1" x14ac:dyDescent="0.3">
      <c r="C11192" s="32"/>
      <c r="J11192" s="54"/>
      <c r="K11192" s="54"/>
      <c r="L11192" s="54"/>
      <c r="M11192" s="54"/>
    </row>
    <row r="11193" spans="3:13" s="343" customFormat="1" x14ac:dyDescent="0.3">
      <c r="C11193" s="32"/>
      <c r="J11193" s="54"/>
      <c r="K11193" s="54"/>
      <c r="L11193" s="54"/>
      <c r="M11193" s="54"/>
    </row>
    <row r="11194" spans="3:13" s="343" customFormat="1" x14ac:dyDescent="0.3">
      <c r="C11194" s="32"/>
      <c r="J11194" s="54"/>
      <c r="K11194" s="54"/>
      <c r="L11194" s="54"/>
      <c r="M11194" s="54"/>
    </row>
    <row r="11195" spans="3:13" s="343" customFormat="1" x14ac:dyDescent="0.3">
      <c r="C11195" s="32"/>
      <c r="J11195" s="54"/>
      <c r="K11195" s="54"/>
      <c r="L11195" s="54"/>
      <c r="M11195" s="54"/>
    </row>
    <row r="11196" spans="3:13" s="343" customFormat="1" x14ac:dyDescent="0.3">
      <c r="C11196" s="32"/>
      <c r="J11196" s="54"/>
      <c r="K11196" s="54"/>
      <c r="L11196" s="54"/>
      <c r="M11196" s="54"/>
    </row>
    <row r="11197" spans="3:13" s="343" customFormat="1" x14ac:dyDescent="0.3">
      <c r="C11197" s="32"/>
      <c r="J11197" s="54"/>
      <c r="K11197" s="54"/>
      <c r="L11197" s="54"/>
      <c r="M11197" s="54"/>
    </row>
    <row r="11198" spans="3:13" s="343" customFormat="1" x14ac:dyDescent="0.3">
      <c r="C11198" s="32"/>
      <c r="J11198" s="54"/>
      <c r="K11198" s="54"/>
      <c r="L11198" s="54"/>
      <c r="M11198" s="54"/>
    </row>
    <row r="11199" spans="3:13" s="343" customFormat="1" x14ac:dyDescent="0.3">
      <c r="C11199" s="32"/>
      <c r="J11199" s="54"/>
      <c r="K11199" s="54"/>
      <c r="L11199" s="54"/>
      <c r="M11199" s="54"/>
    </row>
    <row r="11200" spans="3:13" s="343" customFormat="1" x14ac:dyDescent="0.3">
      <c r="C11200" s="32"/>
      <c r="J11200" s="54"/>
      <c r="K11200" s="54"/>
      <c r="L11200" s="54"/>
      <c r="M11200" s="54"/>
    </row>
    <row r="11201" spans="3:13" s="343" customFormat="1" x14ac:dyDescent="0.3">
      <c r="C11201" s="32"/>
      <c r="J11201" s="54"/>
      <c r="K11201" s="54"/>
      <c r="L11201" s="54"/>
      <c r="M11201" s="54"/>
    </row>
    <row r="11202" spans="3:13" s="343" customFormat="1" x14ac:dyDescent="0.3">
      <c r="C11202" s="32"/>
      <c r="J11202" s="54"/>
      <c r="K11202" s="54"/>
      <c r="L11202" s="54"/>
      <c r="M11202" s="54"/>
    </row>
    <row r="11203" spans="3:13" s="343" customFormat="1" x14ac:dyDescent="0.3">
      <c r="C11203" s="32"/>
      <c r="J11203" s="54"/>
      <c r="K11203" s="54"/>
      <c r="L11203" s="54"/>
      <c r="M11203" s="54"/>
    </row>
    <row r="11204" spans="3:13" s="343" customFormat="1" x14ac:dyDescent="0.3">
      <c r="C11204" s="32"/>
      <c r="J11204" s="54"/>
      <c r="K11204" s="54"/>
      <c r="L11204" s="54"/>
      <c r="M11204" s="54"/>
    </row>
    <row r="11205" spans="3:13" s="343" customFormat="1" x14ac:dyDescent="0.3">
      <c r="C11205" s="32"/>
      <c r="J11205" s="54"/>
      <c r="K11205" s="54"/>
      <c r="L11205" s="54"/>
      <c r="M11205" s="54"/>
    </row>
    <row r="11206" spans="3:13" s="343" customFormat="1" x14ac:dyDescent="0.3">
      <c r="C11206" s="32"/>
      <c r="J11206" s="54"/>
      <c r="K11206" s="54"/>
      <c r="L11206" s="54"/>
      <c r="M11206" s="54"/>
    </row>
    <row r="11207" spans="3:13" s="343" customFormat="1" x14ac:dyDescent="0.3">
      <c r="C11207" s="32"/>
      <c r="J11207" s="54"/>
      <c r="K11207" s="54"/>
      <c r="L11207" s="54"/>
      <c r="M11207" s="54"/>
    </row>
    <row r="11208" spans="3:13" s="343" customFormat="1" x14ac:dyDescent="0.3">
      <c r="C11208" s="32"/>
      <c r="J11208" s="54"/>
      <c r="K11208" s="54"/>
      <c r="L11208" s="54"/>
      <c r="M11208" s="54"/>
    </row>
    <row r="11209" spans="3:13" s="343" customFormat="1" x14ac:dyDescent="0.3">
      <c r="C11209" s="32"/>
      <c r="J11209" s="54"/>
      <c r="K11209" s="54"/>
      <c r="L11209" s="54"/>
      <c r="M11209" s="54"/>
    </row>
    <row r="11210" spans="3:13" s="343" customFormat="1" x14ac:dyDescent="0.3">
      <c r="C11210" s="32"/>
      <c r="J11210" s="54"/>
      <c r="K11210" s="54"/>
      <c r="L11210" s="54"/>
      <c r="M11210" s="54"/>
    </row>
    <row r="11211" spans="3:13" s="343" customFormat="1" x14ac:dyDescent="0.3">
      <c r="C11211" s="32"/>
      <c r="J11211" s="54"/>
      <c r="K11211" s="54"/>
      <c r="L11211" s="54"/>
      <c r="M11211" s="54"/>
    </row>
    <row r="11212" spans="3:13" s="343" customFormat="1" x14ac:dyDescent="0.3">
      <c r="C11212" s="32"/>
      <c r="J11212" s="54"/>
      <c r="K11212" s="54"/>
      <c r="L11212" s="54"/>
      <c r="M11212" s="54"/>
    </row>
    <row r="11213" spans="3:13" s="343" customFormat="1" x14ac:dyDescent="0.3">
      <c r="C11213" s="32"/>
      <c r="J11213" s="54"/>
      <c r="K11213" s="54"/>
      <c r="L11213" s="54"/>
      <c r="M11213" s="54"/>
    </row>
    <row r="11214" spans="3:13" s="343" customFormat="1" x14ac:dyDescent="0.3">
      <c r="C11214" s="32"/>
      <c r="J11214" s="54"/>
      <c r="K11214" s="54"/>
      <c r="L11214" s="54"/>
      <c r="M11214" s="54"/>
    </row>
    <row r="11215" spans="3:13" s="343" customFormat="1" x14ac:dyDescent="0.3">
      <c r="C11215" s="32"/>
      <c r="J11215" s="54"/>
      <c r="K11215" s="54"/>
      <c r="L11215" s="54"/>
      <c r="M11215" s="54"/>
    </row>
    <row r="11216" spans="3:13" s="343" customFormat="1" x14ac:dyDescent="0.3">
      <c r="C11216" s="32"/>
      <c r="J11216" s="54"/>
      <c r="K11216" s="54"/>
      <c r="L11216" s="54"/>
      <c r="M11216" s="54"/>
    </row>
    <row r="11217" spans="3:13" s="343" customFormat="1" x14ac:dyDescent="0.3">
      <c r="C11217" s="32"/>
      <c r="J11217" s="54"/>
      <c r="K11217" s="54"/>
      <c r="L11217" s="54"/>
      <c r="M11217" s="54"/>
    </row>
    <row r="11218" spans="3:13" s="343" customFormat="1" x14ac:dyDescent="0.3">
      <c r="C11218" s="32"/>
      <c r="J11218" s="54"/>
      <c r="K11218" s="54"/>
      <c r="L11218" s="54"/>
      <c r="M11218" s="54"/>
    </row>
    <row r="11219" spans="3:13" s="343" customFormat="1" x14ac:dyDescent="0.3">
      <c r="C11219" s="32"/>
      <c r="J11219" s="54"/>
      <c r="K11219" s="54"/>
      <c r="L11219" s="54"/>
      <c r="M11219" s="54"/>
    </row>
    <row r="11220" spans="3:13" s="343" customFormat="1" x14ac:dyDescent="0.3">
      <c r="C11220" s="32"/>
      <c r="J11220" s="54"/>
      <c r="K11220" s="54"/>
      <c r="L11220" s="54"/>
      <c r="M11220" s="54"/>
    </row>
    <row r="11221" spans="3:13" s="343" customFormat="1" x14ac:dyDescent="0.3">
      <c r="C11221" s="32"/>
      <c r="J11221" s="54"/>
      <c r="K11221" s="54"/>
      <c r="L11221" s="54"/>
      <c r="M11221" s="54"/>
    </row>
    <row r="11222" spans="3:13" s="343" customFormat="1" x14ac:dyDescent="0.3">
      <c r="C11222" s="32"/>
      <c r="J11222" s="54"/>
      <c r="K11222" s="54"/>
      <c r="L11222" s="54"/>
      <c r="M11222" s="54"/>
    </row>
    <row r="11223" spans="3:13" s="343" customFormat="1" x14ac:dyDescent="0.3">
      <c r="C11223" s="32"/>
      <c r="J11223" s="54"/>
      <c r="K11223" s="54"/>
      <c r="L11223" s="54"/>
      <c r="M11223" s="54"/>
    </row>
    <row r="11224" spans="3:13" s="343" customFormat="1" x14ac:dyDescent="0.3">
      <c r="C11224" s="32"/>
      <c r="J11224" s="54"/>
      <c r="K11224" s="54"/>
      <c r="L11224" s="54"/>
      <c r="M11224" s="54"/>
    </row>
    <row r="11225" spans="3:13" s="343" customFormat="1" x14ac:dyDescent="0.3">
      <c r="C11225" s="32"/>
      <c r="J11225" s="54"/>
      <c r="K11225" s="54"/>
      <c r="L11225" s="54"/>
      <c r="M11225" s="54"/>
    </row>
    <row r="11226" spans="3:13" s="343" customFormat="1" x14ac:dyDescent="0.3">
      <c r="C11226" s="32"/>
      <c r="J11226" s="54"/>
      <c r="K11226" s="54"/>
      <c r="L11226" s="54"/>
      <c r="M11226" s="54"/>
    </row>
    <row r="11227" spans="3:13" s="343" customFormat="1" x14ac:dyDescent="0.3">
      <c r="C11227" s="32"/>
      <c r="J11227" s="54"/>
      <c r="K11227" s="54"/>
      <c r="L11227" s="54"/>
      <c r="M11227" s="54"/>
    </row>
    <row r="11228" spans="3:13" s="343" customFormat="1" x14ac:dyDescent="0.3">
      <c r="C11228" s="32"/>
      <c r="J11228" s="54"/>
      <c r="K11228" s="54"/>
      <c r="L11228" s="54"/>
      <c r="M11228" s="54"/>
    </row>
    <row r="11229" spans="3:13" s="343" customFormat="1" x14ac:dyDescent="0.3">
      <c r="C11229" s="32"/>
      <c r="J11229" s="54"/>
      <c r="K11229" s="54"/>
      <c r="L11229" s="54"/>
      <c r="M11229" s="54"/>
    </row>
    <row r="11230" spans="3:13" s="343" customFormat="1" x14ac:dyDescent="0.3">
      <c r="C11230" s="32"/>
      <c r="J11230" s="54"/>
      <c r="K11230" s="54"/>
      <c r="L11230" s="54"/>
      <c r="M11230" s="54"/>
    </row>
    <row r="11231" spans="3:13" s="343" customFormat="1" x14ac:dyDescent="0.3">
      <c r="C11231" s="32"/>
      <c r="J11231" s="54"/>
      <c r="K11231" s="54"/>
      <c r="L11231" s="54"/>
      <c r="M11231" s="54"/>
    </row>
    <row r="11232" spans="3:13" s="343" customFormat="1" x14ac:dyDescent="0.3">
      <c r="C11232" s="32"/>
      <c r="J11232" s="54"/>
      <c r="K11232" s="54"/>
      <c r="L11232" s="54"/>
      <c r="M11232" s="54"/>
    </row>
    <row r="11233" spans="3:13" s="343" customFormat="1" x14ac:dyDescent="0.3">
      <c r="C11233" s="32"/>
      <c r="J11233" s="54"/>
      <c r="K11233" s="54"/>
      <c r="L11233" s="54"/>
      <c r="M11233" s="54"/>
    </row>
    <row r="11234" spans="3:13" s="343" customFormat="1" x14ac:dyDescent="0.3">
      <c r="C11234" s="32"/>
      <c r="J11234" s="54"/>
      <c r="K11234" s="54"/>
      <c r="L11234" s="54"/>
      <c r="M11234" s="54"/>
    </row>
    <row r="11235" spans="3:13" s="343" customFormat="1" x14ac:dyDescent="0.3">
      <c r="C11235" s="32"/>
      <c r="J11235" s="54"/>
      <c r="K11235" s="54"/>
      <c r="L11235" s="54"/>
      <c r="M11235" s="54"/>
    </row>
    <row r="11236" spans="3:13" s="343" customFormat="1" x14ac:dyDescent="0.3">
      <c r="C11236" s="32"/>
      <c r="J11236" s="54"/>
      <c r="K11236" s="54"/>
      <c r="L11236" s="54"/>
      <c r="M11236" s="54"/>
    </row>
    <row r="11237" spans="3:13" s="343" customFormat="1" x14ac:dyDescent="0.3">
      <c r="C11237" s="32"/>
      <c r="J11237" s="54"/>
      <c r="K11237" s="54"/>
      <c r="L11237" s="54"/>
      <c r="M11237" s="54"/>
    </row>
    <row r="11238" spans="3:13" s="343" customFormat="1" x14ac:dyDescent="0.3">
      <c r="C11238" s="32"/>
      <c r="J11238" s="54"/>
      <c r="K11238" s="54"/>
      <c r="L11238" s="54"/>
      <c r="M11238" s="54"/>
    </row>
    <row r="11239" spans="3:13" s="343" customFormat="1" x14ac:dyDescent="0.3">
      <c r="C11239" s="32"/>
      <c r="J11239" s="54"/>
      <c r="K11239" s="54"/>
      <c r="L11239" s="54"/>
      <c r="M11239" s="54"/>
    </row>
    <row r="11240" spans="3:13" s="343" customFormat="1" x14ac:dyDescent="0.3">
      <c r="C11240" s="32"/>
      <c r="J11240" s="54"/>
      <c r="K11240" s="54"/>
      <c r="L11240" s="54"/>
      <c r="M11240" s="54"/>
    </row>
    <row r="11241" spans="3:13" s="343" customFormat="1" x14ac:dyDescent="0.3">
      <c r="C11241" s="32"/>
      <c r="J11241" s="54"/>
      <c r="K11241" s="54"/>
      <c r="L11241" s="54"/>
      <c r="M11241" s="54"/>
    </row>
    <row r="11242" spans="3:13" s="343" customFormat="1" x14ac:dyDescent="0.3">
      <c r="C11242" s="32"/>
      <c r="J11242" s="54"/>
      <c r="K11242" s="54"/>
      <c r="L11242" s="54"/>
      <c r="M11242" s="54"/>
    </row>
    <row r="11243" spans="3:13" s="343" customFormat="1" x14ac:dyDescent="0.3">
      <c r="C11243" s="32"/>
      <c r="J11243" s="54"/>
      <c r="K11243" s="54"/>
      <c r="L11243" s="54"/>
      <c r="M11243" s="54"/>
    </row>
    <row r="11244" spans="3:13" s="343" customFormat="1" x14ac:dyDescent="0.3">
      <c r="C11244" s="32"/>
      <c r="J11244" s="54"/>
      <c r="K11244" s="54"/>
      <c r="L11244" s="54"/>
      <c r="M11244" s="54"/>
    </row>
    <row r="11245" spans="3:13" s="343" customFormat="1" x14ac:dyDescent="0.3">
      <c r="C11245" s="32"/>
      <c r="J11245" s="54"/>
      <c r="K11245" s="54"/>
      <c r="L11245" s="54"/>
      <c r="M11245" s="54"/>
    </row>
    <row r="11246" spans="3:13" s="343" customFormat="1" x14ac:dyDescent="0.3">
      <c r="C11246" s="32"/>
      <c r="J11246" s="54"/>
      <c r="K11246" s="54"/>
      <c r="L11246" s="54"/>
      <c r="M11246" s="54"/>
    </row>
    <row r="11247" spans="3:13" s="343" customFormat="1" x14ac:dyDescent="0.3">
      <c r="C11247" s="32"/>
      <c r="J11247" s="54"/>
      <c r="K11247" s="54"/>
      <c r="L11247" s="54"/>
      <c r="M11247" s="54"/>
    </row>
    <row r="11248" spans="3:13" s="343" customFormat="1" x14ac:dyDescent="0.3">
      <c r="C11248" s="32"/>
      <c r="J11248" s="54"/>
      <c r="K11248" s="54"/>
      <c r="L11248" s="54"/>
      <c r="M11248" s="54"/>
    </row>
    <row r="11249" spans="3:13" s="343" customFormat="1" x14ac:dyDescent="0.3">
      <c r="C11249" s="32"/>
      <c r="J11249" s="54"/>
      <c r="K11249" s="54"/>
      <c r="L11249" s="54"/>
      <c r="M11249" s="54"/>
    </row>
    <row r="11250" spans="3:13" s="343" customFormat="1" x14ac:dyDescent="0.3">
      <c r="C11250" s="32"/>
      <c r="J11250" s="54"/>
      <c r="K11250" s="54"/>
      <c r="L11250" s="54"/>
      <c r="M11250" s="54"/>
    </row>
    <row r="11251" spans="3:13" s="343" customFormat="1" x14ac:dyDescent="0.3">
      <c r="C11251" s="32"/>
      <c r="J11251" s="54"/>
      <c r="K11251" s="54"/>
      <c r="L11251" s="54"/>
      <c r="M11251" s="54"/>
    </row>
    <row r="11252" spans="3:13" s="343" customFormat="1" x14ac:dyDescent="0.3">
      <c r="C11252" s="32"/>
      <c r="J11252" s="54"/>
      <c r="K11252" s="54"/>
      <c r="L11252" s="54"/>
      <c r="M11252" s="54"/>
    </row>
    <row r="11253" spans="3:13" s="343" customFormat="1" x14ac:dyDescent="0.3">
      <c r="C11253" s="32"/>
      <c r="J11253" s="54"/>
      <c r="K11253" s="54"/>
      <c r="L11253" s="54"/>
      <c r="M11253" s="54"/>
    </row>
    <row r="11254" spans="3:13" s="343" customFormat="1" x14ac:dyDescent="0.3">
      <c r="C11254" s="32"/>
      <c r="J11254" s="54"/>
      <c r="K11254" s="54"/>
      <c r="L11254" s="54"/>
      <c r="M11254" s="54"/>
    </row>
    <row r="11255" spans="3:13" s="343" customFormat="1" x14ac:dyDescent="0.3">
      <c r="C11255" s="32"/>
      <c r="J11255" s="54"/>
      <c r="K11255" s="54"/>
      <c r="L11255" s="54"/>
      <c r="M11255" s="54"/>
    </row>
    <row r="11256" spans="3:13" s="343" customFormat="1" x14ac:dyDescent="0.3">
      <c r="C11256" s="32"/>
      <c r="J11256" s="54"/>
      <c r="K11256" s="54"/>
      <c r="L11256" s="54"/>
      <c r="M11256" s="54"/>
    </row>
    <row r="11257" spans="3:13" s="343" customFormat="1" x14ac:dyDescent="0.3">
      <c r="C11257" s="32"/>
      <c r="J11257" s="54"/>
      <c r="K11257" s="54"/>
      <c r="L11257" s="54"/>
      <c r="M11257" s="54"/>
    </row>
    <row r="11258" spans="3:13" s="343" customFormat="1" x14ac:dyDescent="0.3">
      <c r="C11258" s="32"/>
      <c r="J11258" s="54"/>
      <c r="K11258" s="54"/>
      <c r="L11258" s="54"/>
      <c r="M11258" s="54"/>
    </row>
    <row r="11259" spans="3:13" s="343" customFormat="1" x14ac:dyDescent="0.3">
      <c r="C11259" s="32"/>
      <c r="J11259" s="54"/>
      <c r="K11259" s="54"/>
      <c r="L11259" s="54"/>
      <c r="M11259" s="54"/>
    </row>
    <row r="11260" spans="3:13" s="343" customFormat="1" x14ac:dyDescent="0.3">
      <c r="C11260" s="32"/>
      <c r="J11260" s="54"/>
      <c r="K11260" s="54"/>
      <c r="L11260" s="54"/>
      <c r="M11260" s="54"/>
    </row>
    <row r="11261" spans="3:13" s="343" customFormat="1" x14ac:dyDescent="0.3">
      <c r="C11261" s="32"/>
      <c r="J11261" s="54"/>
      <c r="K11261" s="54"/>
      <c r="L11261" s="54"/>
      <c r="M11261" s="54"/>
    </row>
    <row r="11262" spans="3:13" s="343" customFormat="1" x14ac:dyDescent="0.3">
      <c r="C11262" s="32"/>
      <c r="J11262" s="54"/>
      <c r="K11262" s="54"/>
      <c r="L11262" s="54"/>
      <c r="M11262" s="54"/>
    </row>
    <row r="11263" spans="3:13" s="343" customFormat="1" x14ac:dyDescent="0.3">
      <c r="C11263" s="32"/>
      <c r="J11263" s="54"/>
      <c r="K11263" s="54"/>
      <c r="L11263" s="54"/>
      <c r="M11263" s="54"/>
    </row>
    <row r="11264" spans="3:13" s="343" customFormat="1" x14ac:dyDescent="0.3">
      <c r="C11264" s="32"/>
      <c r="J11264" s="54"/>
      <c r="K11264" s="54"/>
      <c r="L11264" s="54"/>
      <c r="M11264" s="54"/>
    </row>
    <row r="11265" spans="3:13" s="343" customFormat="1" x14ac:dyDescent="0.3">
      <c r="C11265" s="32"/>
      <c r="J11265" s="54"/>
      <c r="K11265" s="54"/>
      <c r="L11265" s="54"/>
      <c r="M11265" s="54"/>
    </row>
    <row r="11266" spans="3:13" s="343" customFormat="1" x14ac:dyDescent="0.3">
      <c r="C11266" s="32"/>
      <c r="J11266" s="54"/>
      <c r="K11266" s="54"/>
      <c r="L11266" s="54"/>
      <c r="M11266" s="54"/>
    </row>
    <row r="11267" spans="3:13" s="343" customFormat="1" x14ac:dyDescent="0.3">
      <c r="C11267" s="32"/>
      <c r="J11267" s="54"/>
      <c r="K11267" s="54"/>
      <c r="L11267" s="54"/>
      <c r="M11267" s="54"/>
    </row>
    <row r="11268" spans="3:13" s="343" customFormat="1" x14ac:dyDescent="0.3">
      <c r="C11268" s="32"/>
      <c r="J11268" s="54"/>
      <c r="K11268" s="54"/>
      <c r="L11268" s="54"/>
      <c r="M11268" s="54"/>
    </row>
    <row r="11269" spans="3:13" s="343" customFormat="1" x14ac:dyDescent="0.3">
      <c r="C11269" s="32"/>
      <c r="J11269" s="54"/>
      <c r="K11269" s="54"/>
      <c r="L11269" s="54"/>
      <c r="M11269" s="54"/>
    </row>
    <row r="11270" spans="3:13" s="343" customFormat="1" x14ac:dyDescent="0.3">
      <c r="C11270" s="32"/>
      <c r="J11270" s="54"/>
      <c r="K11270" s="54"/>
      <c r="L11270" s="54"/>
      <c r="M11270" s="54"/>
    </row>
    <row r="11271" spans="3:13" s="343" customFormat="1" x14ac:dyDescent="0.3">
      <c r="C11271" s="32"/>
      <c r="J11271" s="54"/>
      <c r="K11271" s="54"/>
      <c r="L11271" s="54"/>
      <c r="M11271" s="54"/>
    </row>
    <row r="11272" spans="3:13" s="343" customFormat="1" x14ac:dyDescent="0.3">
      <c r="C11272" s="32"/>
      <c r="J11272" s="54"/>
      <c r="K11272" s="54"/>
      <c r="L11272" s="54"/>
      <c r="M11272" s="54"/>
    </row>
    <row r="11273" spans="3:13" s="343" customFormat="1" x14ac:dyDescent="0.3">
      <c r="C11273" s="32"/>
      <c r="J11273" s="54"/>
      <c r="K11273" s="54"/>
      <c r="L11273" s="54"/>
      <c r="M11273" s="54"/>
    </row>
    <row r="11274" spans="3:13" s="343" customFormat="1" x14ac:dyDescent="0.3">
      <c r="C11274" s="32"/>
      <c r="J11274" s="54"/>
      <c r="K11274" s="54"/>
      <c r="L11274" s="54"/>
      <c r="M11274" s="54"/>
    </row>
    <row r="11275" spans="3:13" s="343" customFormat="1" x14ac:dyDescent="0.3">
      <c r="C11275" s="32"/>
      <c r="J11275" s="54"/>
      <c r="K11275" s="54"/>
      <c r="L11275" s="54"/>
      <c r="M11275" s="54"/>
    </row>
    <row r="11276" spans="3:13" s="343" customFormat="1" x14ac:dyDescent="0.3">
      <c r="C11276" s="32"/>
      <c r="J11276" s="54"/>
      <c r="K11276" s="54"/>
      <c r="L11276" s="54"/>
      <c r="M11276" s="54"/>
    </row>
    <row r="11277" spans="3:13" s="343" customFormat="1" x14ac:dyDescent="0.3">
      <c r="C11277" s="32"/>
      <c r="J11277" s="54"/>
      <c r="K11277" s="54"/>
      <c r="L11277" s="54"/>
      <c r="M11277" s="54"/>
    </row>
    <row r="11278" spans="3:13" s="343" customFormat="1" x14ac:dyDescent="0.3">
      <c r="C11278" s="32"/>
      <c r="J11278" s="54"/>
      <c r="K11278" s="54"/>
      <c r="L11278" s="54"/>
      <c r="M11278" s="54"/>
    </row>
    <row r="11279" spans="3:13" s="343" customFormat="1" x14ac:dyDescent="0.3">
      <c r="C11279" s="32"/>
      <c r="J11279" s="54"/>
      <c r="K11279" s="54"/>
      <c r="L11279" s="54"/>
      <c r="M11279" s="54"/>
    </row>
    <row r="11280" spans="3:13" s="343" customFormat="1" x14ac:dyDescent="0.3">
      <c r="C11280" s="32"/>
      <c r="J11280" s="54"/>
      <c r="K11280" s="54"/>
      <c r="L11280" s="54"/>
      <c r="M11280" s="54"/>
    </row>
    <row r="11281" spans="3:13" s="343" customFormat="1" x14ac:dyDescent="0.3">
      <c r="C11281" s="32"/>
      <c r="J11281" s="54"/>
      <c r="K11281" s="54"/>
      <c r="L11281" s="54"/>
      <c r="M11281" s="54"/>
    </row>
    <row r="11282" spans="3:13" s="343" customFormat="1" x14ac:dyDescent="0.3">
      <c r="C11282" s="32"/>
      <c r="J11282" s="54"/>
      <c r="K11282" s="54"/>
      <c r="L11282" s="54"/>
      <c r="M11282" s="54"/>
    </row>
    <row r="11283" spans="3:13" s="343" customFormat="1" x14ac:dyDescent="0.3">
      <c r="C11283" s="32"/>
      <c r="J11283" s="54"/>
      <c r="K11283" s="54"/>
      <c r="L11283" s="54"/>
      <c r="M11283" s="54"/>
    </row>
    <row r="11284" spans="3:13" s="343" customFormat="1" x14ac:dyDescent="0.3">
      <c r="C11284" s="32"/>
      <c r="J11284" s="54"/>
      <c r="K11284" s="54"/>
      <c r="L11284" s="54"/>
      <c r="M11284" s="54"/>
    </row>
    <row r="11285" spans="3:13" s="343" customFormat="1" x14ac:dyDescent="0.3">
      <c r="C11285" s="32"/>
      <c r="J11285" s="54"/>
      <c r="K11285" s="54"/>
      <c r="L11285" s="54"/>
      <c r="M11285" s="54"/>
    </row>
    <row r="11286" spans="3:13" s="343" customFormat="1" x14ac:dyDescent="0.3">
      <c r="C11286" s="32"/>
      <c r="J11286" s="54"/>
      <c r="K11286" s="54"/>
      <c r="L11286" s="54"/>
      <c r="M11286" s="54"/>
    </row>
    <row r="11287" spans="3:13" s="343" customFormat="1" x14ac:dyDescent="0.3">
      <c r="C11287" s="32"/>
      <c r="J11287" s="54"/>
      <c r="K11287" s="54"/>
      <c r="L11287" s="54"/>
      <c r="M11287" s="54"/>
    </row>
    <row r="11288" spans="3:13" s="343" customFormat="1" x14ac:dyDescent="0.3">
      <c r="C11288" s="32"/>
      <c r="J11288" s="54"/>
      <c r="K11288" s="54"/>
      <c r="L11288" s="54"/>
      <c r="M11288" s="54"/>
    </row>
    <row r="11289" spans="3:13" s="343" customFormat="1" x14ac:dyDescent="0.3">
      <c r="C11289" s="32"/>
      <c r="J11289" s="54"/>
      <c r="K11289" s="54"/>
      <c r="L11289" s="54"/>
      <c r="M11289" s="54"/>
    </row>
    <row r="11290" spans="3:13" s="343" customFormat="1" x14ac:dyDescent="0.3">
      <c r="C11290" s="32"/>
      <c r="J11290" s="54"/>
      <c r="K11290" s="54"/>
      <c r="L11290" s="54"/>
      <c r="M11290" s="54"/>
    </row>
    <row r="11291" spans="3:13" s="343" customFormat="1" x14ac:dyDescent="0.3">
      <c r="C11291" s="32"/>
      <c r="J11291" s="54"/>
      <c r="K11291" s="54"/>
      <c r="L11291" s="54"/>
      <c r="M11291" s="54"/>
    </row>
    <row r="11292" spans="3:13" s="343" customFormat="1" x14ac:dyDescent="0.3">
      <c r="C11292" s="32"/>
      <c r="J11292" s="54"/>
      <c r="K11292" s="54"/>
      <c r="L11292" s="54"/>
      <c r="M11292" s="54"/>
    </row>
    <row r="11293" spans="3:13" s="343" customFormat="1" x14ac:dyDescent="0.3">
      <c r="C11293" s="32"/>
      <c r="J11293" s="54"/>
      <c r="K11293" s="54"/>
      <c r="L11293" s="54"/>
      <c r="M11293" s="54"/>
    </row>
    <row r="11294" spans="3:13" s="343" customFormat="1" x14ac:dyDescent="0.3">
      <c r="C11294" s="32"/>
      <c r="J11294" s="54"/>
      <c r="K11294" s="54"/>
      <c r="L11294" s="54"/>
      <c r="M11294" s="54"/>
    </row>
    <row r="11295" spans="3:13" s="343" customFormat="1" x14ac:dyDescent="0.3">
      <c r="C11295" s="32"/>
      <c r="J11295" s="54"/>
      <c r="K11295" s="54"/>
      <c r="L11295" s="54"/>
      <c r="M11295" s="54"/>
    </row>
    <row r="11296" spans="3:13" s="343" customFormat="1" x14ac:dyDescent="0.3">
      <c r="C11296" s="32"/>
      <c r="J11296" s="54"/>
      <c r="K11296" s="54"/>
      <c r="L11296" s="54"/>
      <c r="M11296" s="54"/>
    </row>
    <row r="11297" spans="3:13" s="343" customFormat="1" x14ac:dyDescent="0.3">
      <c r="C11297" s="32"/>
      <c r="J11297" s="54"/>
      <c r="K11297" s="54"/>
      <c r="L11297" s="54"/>
      <c r="M11297" s="54"/>
    </row>
    <row r="11298" spans="3:13" s="343" customFormat="1" x14ac:dyDescent="0.3">
      <c r="C11298" s="32"/>
      <c r="J11298" s="54"/>
      <c r="K11298" s="54"/>
      <c r="L11298" s="54"/>
      <c r="M11298" s="54"/>
    </row>
    <row r="11299" spans="3:13" s="343" customFormat="1" x14ac:dyDescent="0.3">
      <c r="C11299" s="32"/>
      <c r="J11299" s="54"/>
      <c r="K11299" s="54"/>
      <c r="L11299" s="54"/>
      <c r="M11299" s="54"/>
    </row>
    <row r="11300" spans="3:13" s="343" customFormat="1" x14ac:dyDescent="0.3">
      <c r="C11300" s="32"/>
      <c r="J11300" s="54"/>
      <c r="K11300" s="54"/>
      <c r="L11300" s="54"/>
      <c r="M11300" s="54"/>
    </row>
    <row r="11301" spans="3:13" s="343" customFormat="1" x14ac:dyDescent="0.3">
      <c r="C11301" s="32"/>
      <c r="J11301" s="54"/>
      <c r="K11301" s="54"/>
      <c r="L11301" s="54"/>
      <c r="M11301" s="54"/>
    </row>
    <row r="11302" spans="3:13" s="343" customFormat="1" x14ac:dyDescent="0.3">
      <c r="C11302" s="32"/>
      <c r="J11302" s="54"/>
      <c r="K11302" s="54"/>
      <c r="L11302" s="54"/>
      <c r="M11302" s="54"/>
    </row>
    <row r="11303" spans="3:13" s="343" customFormat="1" x14ac:dyDescent="0.3">
      <c r="C11303" s="32"/>
      <c r="J11303" s="54"/>
      <c r="K11303" s="54"/>
      <c r="L11303" s="54"/>
      <c r="M11303" s="54"/>
    </row>
    <row r="11304" spans="3:13" s="343" customFormat="1" x14ac:dyDescent="0.3">
      <c r="C11304" s="32"/>
      <c r="J11304" s="54"/>
      <c r="K11304" s="54"/>
      <c r="L11304" s="54"/>
      <c r="M11304" s="54"/>
    </row>
    <row r="11305" spans="3:13" s="343" customFormat="1" x14ac:dyDescent="0.3">
      <c r="C11305" s="32"/>
      <c r="J11305" s="54"/>
      <c r="K11305" s="54"/>
      <c r="L11305" s="54"/>
      <c r="M11305" s="54"/>
    </row>
    <row r="11306" spans="3:13" s="343" customFormat="1" x14ac:dyDescent="0.3">
      <c r="C11306" s="32"/>
      <c r="J11306" s="54"/>
      <c r="K11306" s="54"/>
      <c r="L11306" s="54"/>
      <c r="M11306" s="54"/>
    </row>
    <row r="11307" spans="3:13" s="343" customFormat="1" x14ac:dyDescent="0.3">
      <c r="C11307" s="32"/>
      <c r="J11307" s="54"/>
      <c r="K11307" s="54"/>
      <c r="L11307" s="54"/>
      <c r="M11307" s="54"/>
    </row>
    <row r="11308" spans="3:13" s="343" customFormat="1" x14ac:dyDescent="0.3">
      <c r="C11308" s="32"/>
      <c r="J11308" s="54"/>
      <c r="K11308" s="54"/>
      <c r="L11308" s="54"/>
      <c r="M11308" s="54"/>
    </row>
    <row r="11309" spans="3:13" s="343" customFormat="1" x14ac:dyDescent="0.3">
      <c r="C11309" s="32"/>
      <c r="J11309" s="54"/>
      <c r="K11309" s="54"/>
      <c r="L11309" s="54"/>
      <c r="M11309" s="54"/>
    </row>
    <row r="11310" spans="3:13" s="343" customFormat="1" x14ac:dyDescent="0.3">
      <c r="C11310" s="32"/>
      <c r="J11310" s="54"/>
      <c r="K11310" s="54"/>
      <c r="L11310" s="54"/>
      <c r="M11310" s="54"/>
    </row>
    <row r="11311" spans="3:13" s="343" customFormat="1" x14ac:dyDescent="0.3">
      <c r="C11311" s="32"/>
      <c r="J11311" s="54"/>
      <c r="K11311" s="54"/>
      <c r="L11311" s="54"/>
      <c r="M11311" s="54"/>
    </row>
    <row r="11312" spans="3:13" s="343" customFormat="1" x14ac:dyDescent="0.3">
      <c r="C11312" s="32"/>
      <c r="J11312" s="54"/>
      <c r="K11312" s="54"/>
      <c r="L11312" s="54"/>
      <c r="M11312" s="54"/>
    </row>
    <row r="11313" spans="3:13" s="343" customFormat="1" x14ac:dyDescent="0.3">
      <c r="C11313" s="32"/>
      <c r="J11313" s="54"/>
      <c r="K11313" s="54"/>
      <c r="L11313" s="54"/>
      <c r="M11313" s="54"/>
    </row>
    <row r="11314" spans="3:13" s="343" customFormat="1" x14ac:dyDescent="0.3">
      <c r="C11314" s="32"/>
      <c r="J11314" s="54"/>
      <c r="K11314" s="54"/>
      <c r="L11314" s="54"/>
      <c r="M11314" s="54"/>
    </row>
    <row r="11315" spans="3:13" s="343" customFormat="1" x14ac:dyDescent="0.3">
      <c r="C11315" s="32"/>
      <c r="J11315" s="54"/>
      <c r="K11315" s="54"/>
      <c r="L11315" s="54"/>
      <c r="M11315" s="54"/>
    </row>
    <row r="11316" spans="3:13" s="343" customFormat="1" x14ac:dyDescent="0.3">
      <c r="C11316" s="32"/>
      <c r="J11316" s="54"/>
      <c r="K11316" s="54"/>
      <c r="L11316" s="54"/>
      <c r="M11316" s="54"/>
    </row>
    <row r="11317" spans="3:13" s="343" customFormat="1" x14ac:dyDescent="0.3">
      <c r="C11317" s="32"/>
      <c r="J11317" s="54"/>
      <c r="K11317" s="54"/>
      <c r="L11317" s="54"/>
      <c r="M11317" s="54"/>
    </row>
    <row r="11318" spans="3:13" s="343" customFormat="1" x14ac:dyDescent="0.3">
      <c r="C11318" s="32"/>
      <c r="J11318" s="54"/>
      <c r="K11318" s="54"/>
      <c r="L11318" s="54"/>
      <c r="M11318" s="54"/>
    </row>
    <row r="11319" spans="3:13" s="343" customFormat="1" x14ac:dyDescent="0.3">
      <c r="C11319" s="32"/>
      <c r="J11319" s="54"/>
      <c r="K11319" s="54"/>
      <c r="L11319" s="54"/>
      <c r="M11319" s="54"/>
    </row>
    <row r="11320" spans="3:13" s="343" customFormat="1" x14ac:dyDescent="0.3">
      <c r="C11320" s="32"/>
      <c r="J11320" s="54"/>
      <c r="K11320" s="54"/>
      <c r="L11320" s="54"/>
      <c r="M11320" s="54"/>
    </row>
    <row r="11321" spans="3:13" s="343" customFormat="1" x14ac:dyDescent="0.3">
      <c r="C11321" s="32"/>
      <c r="J11321" s="54"/>
      <c r="K11321" s="54"/>
      <c r="L11321" s="54"/>
      <c r="M11321" s="54"/>
    </row>
    <row r="11322" spans="3:13" s="343" customFormat="1" x14ac:dyDescent="0.3">
      <c r="C11322" s="32"/>
      <c r="J11322" s="54"/>
      <c r="K11322" s="54"/>
      <c r="L11322" s="54"/>
      <c r="M11322" s="54"/>
    </row>
    <row r="11323" spans="3:13" s="343" customFormat="1" x14ac:dyDescent="0.3">
      <c r="C11323" s="32"/>
      <c r="J11323" s="54"/>
      <c r="K11323" s="54"/>
      <c r="L11323" s="54"/>
      <c r="M11323" s="54"/>
    </row>
    <row r="11324" spans="3:13" s="343" customFormat="1" x14ac:dyDescent="0.3">
      <c r="C11324" s="32"/>
      <c r="J11324" s="54"/>
      <c r="K11324" s="54"/>
      <c r="L11324" s="54"/>
      <c r="M11324" s="54"/>
    </row>
    <row r="11325" spans="3:13" s="343" customFormat="1" x14ac:dyDescent="0.3">
      <c r="C11325" s="32"/>
      <c r="J11325" s="54"/>
      <c r="K11325" s="54"/>
      <c r="L11325" s="54"/>
      <c r="M11325" s="54"/>
    </row>
    <row r="11326" spans="3:13" s="343" customFormat="1" x14ac:dyDescent="0.3">
      <c r="C11326" s="32"/>
      <c r="J11326" s="54"/>
      <c r="K11326" s="54"/>
      <c r="L11326" s="54"/>
      <c r="M11326" s="54"/>
    </row>
    <row r="11327" spans="3:13" s="343" customFormat="1" x14ac:dyDescent="0.3">
      <c r="C11327" s="32"/>
      <c r="J11327" s="54"/>
      <c r="K11327" s="54"/>
      <c r="L11327" s="54"/>
      <c r="M11327" s="54"/>
    </row>
    <row r="11328" spans="3:13" s="343" customFormat="1" x14ac:dyDescent="0.3">
      <c r="C11328" s="32"/>
      <c r="J11328" s="54"/>
      <c r="K11328" s="54"/>
      <c r="L11328" s="54"/>
      <c r="M11328" s="54"/>
    </row>
    <row r="11329" spans="3:13" s="343" customFormat="1" x14ac:dyDescent="0.3">
      <c r="C11329" s="32"/>
      <c r="J11329" s="54"/>
      <c r="K11329" s="54"/>
      <c r="L11329" s="54"/>
      <c r="M11329" s="54"/>
    </row>
    <row r="11330" spans="3:13" s="343" customFormat="1" x14ac:dyDescent="0.3">
      <c r="C11330" s="32"/>
      <c r="J11330" s="54"/>
      <c r="K11330" s="54"/>
      <c r="L11330" s="54"/>
      <c r="M11330" s="54"/>
    </row>
    <row r="11331" spans="3:13" s="343" customFormat="1" x14ac:dyDescent="0.3">
      <c r="C11331" s="32"/>
      <c r="J11331" s="54"/>
      <c r="K11331" s="54"/>
      <c r="L11331" s="54"/>
      <c r="M11331" s="54"/>
    </row>
    <row r="11332" spans="3:13" s="343" customFormat="1" x14ac:dyDescent="0.3">
      <c r="C11332" s="32"/>
      <c r="J11332" s="54"/>
      <c r="K11332" s="54"/>
      <c r="L11332" s="54"/>
      <c r="M11332" s="54"/>
    </row>
    <row r="11333" spans="3:13" s="343" customFormat="1" x14ac:dyDescent="0.3">
      <c r="C11333" s="32"/>
      <c r="J11333" s="54"/>
      <c r="K11333" s="54"/>
      <c r="L11333" s="54"/>
      <c r="M11333" s="54"/>
    </row>
    <row r="11334" spans="3:13" s="343" customFormat="1" x14ac:dyDescent="0.3">
      <c r="C11334" s="32"/>
      <c r="J11334" s="54"/>
      <c r="K11334" s="54"/>
      <c r="L11334" s="54"/>
      <c r="M11334" s="54"/>
    </row>
    <row r="11335" spans="3:13" s="343" customFormat="1" x14ac:dyDescent="0.3">
      <c r="C11335" s="32"/>
      <c r="J11335" s="54"/>
      <c r="K11335" s="54"/>
      <c r="L11335" s="54"/>
      <c r="M11335" s="54"/>
    </row>
    <row r="11336" spans="3:13" s="343" customFormat="1" x14ac:dyDescent="0.3">
      <c r="C11336" s="32"/>
      <c r="J11336" s="54"/>
      <c r="K11336" s="54"/>
      <c r="L11336" s="54"/>
      <c r="M11336" s="54"/>
    </row>
    <row r="11337" spans="3:13" s="343" customFormat="1" x14ac:dyDescent="0.3">
      <c r="C11337" s="32"/>
      <c r="J11337" s="54"/>
      <c r="K11337" s="54"/>
      <c r="L11337" s="54"/>
      <c r="M11337" s="54"/>
    </row>
    <row r="11338" spans="3:13" s="343" customFormat="1" x14ac:dyDescent="0.3">
      <c r="C11338" s="32"/>
      <c r="J11338" s="54"/>
      <c r="K11338" s="54"/>
      <c r="L11338" s="54"/>
      <c r="M11338" s="54"/>
    </row>
    <row r="11339" spans="3:13" s="343" customFormat="1" x14ac:dyDescent="0.3">
      <c r="C11339" s="32"/>
      <c r="J11339" s="54"/>
      <c r="K11339" s="54"/>
      <c r="L11339" s="54"/>
      <c r="M11339" s="54"/>
    </row>
    <row r="11340" spans="3:13" s="343" customFormat="1" x14ac:dyDescent="0.3">
      <c r="C11340" s="32"/>
      <c r="J11340" s="54"/>
      <c r="K11340" s="54"/>
      <c r="L11340" s="54"/>
      <c r="M11340" s="54"/>
    </row>
    <row r="11341" spans="3:13" s="343" customFormat="1" x14ac:dyDescent="0.3">
      <c r="C11341" s="32"/>
      <c r="J11341" s="54"/>
      <c r="K11341" s="54"/>
      <c r="L11341" s="54"/>
      <c r="M11341" s="54"/>
    </row>
    <row r="11342" spans="3:13" s="343" customFormat="1" x14ac:dyDescent="0.3">
      <c r="C11342" s="32"/>
      <c r="J11342" s="54"/>
      <c r="K11342" s="54"/>
      <c r="L11342" s="54"/>
      <c r="M11342" s="54"/>
    </row>
    <row r="11343" spans="3:13" s="343" customFormat="1" x14ac:dyDescent="0.3">
      <c r="C11343" s="32"/>
      <c r="J11343" s="54"/>
      <c r="K11343" s="54"/>
      <c r="L11343" s="54"/>
      <c r="M11343" s="54"/>
    </row>
    <row r="11344" spans="3:13" s="343" customFormat="1" x14ac:dyDescent="0.3">
      <c r="C11344" s="32"/>
      <c r="J11344" s="54"/>
      <c r="K11344" s="54"/>
      <c r="L11344" s="54"/>
      <c r="M11344" s="54"/>
    </row>
    <row r="11345" spans="3:13" s="343" customFormat="1" x14ac:dyDescent="0.3">
      <c r="C11345" s="32"/>
      <c r="J11345" s="54"/>
      <c r="K11345" s="54"/>
      <c r="L11345" s="54"/>
      <c r="M11345" s="54"/>
    </row>
    <row r="11346" spans="3:13" s="343" customFormat="1" x14ac:dyDescent="0.3">
      <c r="C11346" s="32"/>
      <c r="J11346" s="54"/>
      <c r="K11346" s="54"/>
      <c r="L11346" s="54"/>
      <c r="M11346" s="54"/>
    </row>
    <row r="11347" spans="3:13" s="343" customFormat="1" x14ac:dyDescent="0.3">
      <c r="C11347" s="32"/>
      <c r="J11347" s="54"/>
      <c r="K11347" s="54"/>
      <c r="L11347" s="54"/>
      <c r="M11347" s="54"/>
    </row>
    <row r="11348" spans="3:13" s="343" customFormat="1" x14ac:dyDescent="0.3">
      <c r="C11348" s="32"/>
      <c r="J11348" s="54"/>
      <c r="K11348" s="54"/>
      <c r="L11348" s="54"/>
      <c r="M11348" s="54"/>
    </row>
    <row r="11349" spans="3:13" s="343" customFormat="1" x14ac:dyDescent="0.3">
      <c r="C11349" s="32"/>
      <c r="J11349" s="54"/>
      <c r="K11349" s="54"/>
      <c r="L11349" s="54"/>
      <c r="M11349" s="54"/>
    </row>
    <row r="11350" spans="3:13" s="343" customFormat="1" x14ac:dyDescent="0.3">
      <c r="C11350" s="32"/>
      <c r="J11350" s="54"/>
      <c r="K11350" s="54"/>
      <c r="L11350" s="54"/>
      <c r="M11350" s="54"/>
    </row>
    <row r="11351" spans="3:13" s="343" customFormat="1" x14ac:dyDescent="0.3">
      <c r="C11351" s="32"/>
      <c r="J11351" s="54"/>
      <c r="K11351" s="54"/>
      <c r="L11351" s="54"/>
      <c r="M11351" s="54"/>
    </row>
    <row r="11352" spans="3:13" s="343" customFormat="1" x14ac:dyDescent="0.3">
      <c r="C11352" s="32"/>
      <c r="J11352" s="54"/>
      <c r="K11352" s="54"/>
      <c r="L11352" s="54"/>
      <c r="M11352" s="54"/>
    </row>
    <row r="11353" spans="3:13" s="343" customFormat="1" x14ac:dyDescent="0.3">
      <c r="C11353" s="32"/>
      <c r="J11353" s="54"/>
      <c r="K11353" s="54"/>
      <c r="L11353" s="54"/>
      <c r="M11353" s="54"/>
    </row>
    <row r="11354" spans="3:13" s="343" customFormat="1" x14ac:dyDescent="0.3">
      <c r="C11354" s="32"/>
      <c r="J11354" s="54"/>
      <c r="K11354" s="54"/>
      <c r="L11354" s="54"/>
      <c r="M11354" s="54"/>
    </row>
    <row r="11355" spans="3:13" s="343" customFormat="1" x14ac:dyDescent="0.3">
      <c r="C11355" s="32"/>
      <c r="J11355" s="54"/>
      <c r="K11355" s="54"/>
      <c r="L11355" s="54"/>
      <c r="M11355" s="54"/>
    </row>
    <row r="11356" spans="3:13" s="343" customFormat="1" x14ac:dyDescent="0.3">
      <c r="C11356" s="32"/>
      <c r="J11356" s="54"/>
      <c r="K11356" s="54"/>
      <c r="L11356" s="54"/>
      <c r="M11356" s="54"/>
    </row>
    <row r="11357" spans="3:13" s="343" customFormat="1" x14ac:dyDescent="0.3">
      <c r="C11357" s="32"/>
      <c r="J11357" s="54"/>
      <c r="K11357" s="54"/>
      <c r="L11357" s="54"/>
      <c r="M11357" s="54"/>
    </row>
    <row r="11358" spans="3:13" s="343" customFormat="1" x14ac:dyDescent="0.3">
      <c r="C11358" s="32"/>
      <c r="J11358" s="54"/>
      <c r="K11358" s="54"/>
      <c r="L11358" s="54"/>
      <c r="M11358" s="54"/>
    </row>
    <row r="11359" spans="3:13" s="343" customFormat="1" x14ac:dyDescent="0.3">
      <c r="C11359" s="32"/>
      <c r="J11359" s="54"/>
      <c r="K11359" s="54"/>
      <c r="L11359" s="54"/>
      <c r="M11359" s="54"/>
    </row>
    <row r="11360" spans="3:13" s="343" customFormat="1" x14ac:dyDescent="0.3">
      <c r="C11360" s="32"/>
      <c r="J11360" s="54"/>
      <c r="K11360" s="54"/>
      <c r="L11360" s="54"/>
      <c r="M11360" s="54"/>
    </row>
    <row r="11361" spans="3:13" s="343" customFormat="1" x14ac:dyDescent="0.3">
      <c r="C11361" s="32"/>
      <c r="J11361" s="54"/>
      <c r="K11361" s="54"/>
      <c r="L11361" s="54"/>
      <c r="M11361" s="54"/>
    </row>
    <row r="11362" spans="3:13" s="343" customFormat="1" x14ac:dyDescent="0.3">
      <c r="C11362" s="32"/>
      <c r="J11362" s="54"/>
      <c r="K11362" s="54"/>
      <c r="L11362" s="54"/>
      <c r="M11362" s="54"/>
    </row>
    <row r="11363" spans="3:13" s="343" customFormat="1" x14ac:dyDescent="0.3">
      <c r="C11363" s="32"/>
      <c r="J11363" s="54"/>
      <c r="K11363" s="54"/>
      <c r="L11363" s="54"/>
      <c r="M11363" s="54"/>
    </row>
    <row r="11364" spans="3:13" s="343" customFormat="1" x14ac:dyDescent="0.3">
      <c r="C11364" s="32"/>
      <c r="J11364" s="54"/>
      <c r="K11364" s="54"/>
      <c r="L11364" s="54"/>
      <c r="M11364" s="54"/>
    </row>
    <row r="11365" spans="3:13" s="343" customFormat="1" x14ac:dyDescent="0.3">
      <c r="C11365" s="32"/>
      <c r="J11365" s="54"/>
      <c r="K11365" s="54"/>
      <c r="L11365" s="54"/>
      <c r="M11365" s="54"/>
    </row>
    <row r="11366" spans="3:13" s="343" customFormat="1" x14ac:dyDescent="0.3">
      <c r="C11366" s="32"/>
      <c r="J11366" s="54"/>
      <c r="K11366" s="54"/>
      <c r="L11366" s="54"/>
      <c r="M11366" s="54"/>
    </row>
    <row r="11367" spans="3:13" s="343" customFormat="1" x14ac:dyDescent="0.3">
      <c r="C11367" s="32"/>
      <c r="J11367" s="54"/>
      <c r="K11367" s="54"/>
      <c r="L11367" s="54"/>
      <c r="M11367" s="54"/>
    </row>
    <row r="11368" spans="3:13" s="343" customFormat="1" x14ac:dyDescent="0.3">
      <c r="C11368" s="32"/>
      <c r="J11368" s="54"/>
      <c r="K11368" s="54"/>
      <c r="L11368" s="54"/>
      <c r="M11368" s="54"/>
    </row>
    <row r="11369" spans="3:13" s="343" customFormat="1" x14ac:dyDescent="0.3">
      <c r="C11369" s="32"/>
      <c r="J11369" s="54"/>
      <c r="K11369" s="54"/>
      <c r="L11369" s="54"/>
      <c r="M11369" s="54"/>
    </row>
    <row r="11370" spans="3:13" s="343" customFormat="1" x14ac:dyDescent="0.3">
      <c r="C11370" s="32"/>
      <c r="J11370" s="54"/>
      <c r="K11370" s="54"/>
      <c r="L11370" s="54"/>
      <c r="M11370" s="54"/>
    </row>
    <row r="11371" spans="3:13" s="343" customFormat="1" x14ac:dyDescent="0.3">
      <c r="C11371" s="32"/>
      <c r="J11371" s="54"/>
      <c r="K11371" s="54"/>
      <c r="L11371" s="54"/>
      <c r="M11371" s="54"/>
    </row>
    <row r="11372" spans="3:13" s="343" customFormat="1" x14ac:dyDescent="0.3">
      <c r="C11372" s="32"/>
      <c r="J11372" s="54"/>
      <c r="K11372" s="54"/>
      <c r="L11372" s="54"/>
      <c r="M11372" s="54"/>
    </row>
    <row r="11373" spans="3:13" s="343" customFormat="1" x14ac:dyDescent="0.3">
      <c r="C11373" s="32"/>
      <c r="J11373" s="54"/>
      <c r="K11373" s="54"/>
      <c r="L11373" s="54"/>
      <c r="M11373" s="54"/>
    </row>
    <row r="11374" spans="3:13" s="343" customFormat="1" x14ac:dyDescent="0.3">
      <c r="C11374" s="32"/>
      <c r="J11374" s="54"/>
      <c r="K11374" s="54"/>
      <c r="L11374" s="54"/>
      <c r="M11374" s="54"/>
    </row>
    <row r="11375" spans="3:13" s="343" customFormat="1" x14ac:dyDescent="0.3">
      <c r="C11375" s="32"/>
      <c r="J11375" s="54"/>
      <c r="K11375" s="54"/>
      <c r="L11375" s="54"/>
      <c r="M11375" s="54"/>
    </row>
    <row r="11376" spans="3:13" s="343" customFormat="1" x14ac:dyDescent="0.3">
      <c r="C11376" s="32"/>
      <c r="J11376" s="54"/>
      <c r="K11376" s="54"/>
      <c r="L11376" s="54"/>
      <c r="M11376" s="54"/>
    </row>
    <row r="11377" spans="3:13" s="343" customFormat="1" x14ac:dyDescent="0.3">
      <c r="C11377" s="32"/>
      <c r="J11377" s="54"/>
      <c r="K11377" s="54"/>
      <c r="L11377" s="54"/>
      <c r="M11377" s="54"/>
    </row>
    <row r="11378" spans="3:13" s="343" customFormat="1" x14ac:dyDescent="0.3">
      <c r="C11378" s="32"/>
      <c r="J11378" s="54"/>
      <c r="K11378" s="54"/>
      <c r="L11378" s="54"/>
      <c r="M11378" s="54"/>
    </row>
    <row r="11379" spans="3:13" s="343" customFormat="1" x14ac:dyDescent="0.3">
      <c r="C11379" s="32"/>
      <c r="J11379" s="54"/>
      <c r="K11379" s="54"/>
      <c r="L11379" s="54"/>
      <c r="M11379" s="54"/>
    </row>
    <row r="11380" spans="3:13" s="343" customFormat="1" x14ac:dyDescent="0.3">
      <c r="C11380" s="32"/>
      <c r="J11380" s="54"/>
      <c r="K11380" s="54"/>
      <c r="L11380" s="54"/>
      <c r="M11380" s="54"/>
    </row>
    <row r="11381" spans="3:13" s="343" customFormat="1" x14ac:dyDescent="0.3">
      <c r="C11381" s="32"/>
      <c r="J11381" s="54"/>
      <c r="K11381" s="54"/>
      <c r="L11381" s="54"/>
      <c r="M11381" s="54"/>
    </row>
    <row r="11382" spans="3:13" s="343" customFormat="1" x14ac:dyDescent="0.3">
      <c r="C11382" s="32"/>
      <c r="J11382" s="54"/>
      <c r="K11382" s="54"/>
      <c r="L11382" s="54"/>
      <c r="M11382" s="54"/>
    </row>
    <row r="11383" spans="3:13" s="343" customFormat="1" x14ac:dyDescent="0.3">
      <c r="C11383" s="32"/>
      <c r="J11383" s="54"/>
      <c r="K11383" s="54"/>
      <c r="L11383" s="54"/>
      <c r="M11383" s="54"/>
    </row>
    <row r="11384" spans="3:13" s="343" customFormat="1" x14ac:dyDescent="0.3">
      <c r="C11384" s="32"/>
      <c r="J11384" s="54"/>
      <c r="K11384" s="54"/>
      <c r="L11384" s="54"/>
      <c r="M11384" s="54"/>
    </row>
    <row r="11385" spans="3:13" s="343" customFormat="1" x14ac:dyDescent="0.3">
      <c r="C11385" s="32"/>
      <c r="J11385" s="54"/>
      <c r="K11385" s="54"/>
      <c r="L11385" s="54"/>
      <c r="M11385" s="54"/>
    </row>
    <row r="11386" spans="3:13" s="343" customFormat="1" x14ac:dyDescent="0.3">
      <c r="C11386" s="32"/>
      <c r="J11386" s="54"/>
      <c r="K11386" s="54"/>
      <c r="L11386" s="54"/>
      <c r="M11386" s="54"/>
    </row>
    <row r="11387" spans="3:13" s="343" customFormat="1" x14ac:dyDescent="0.3">
      <c r="C11387" s="32"/>
      <c r="J11387" s="54"/>
      <c r="K11387" s="54"/>
      <c r="L11387" s="54"/>
      <c r="M11387" s="54"/>
    </row>
    <row r="11388" spans="3:13" s="343" customFormat="1" x14ac:dyDescent="0.3">
      <c r="C11388" s="32"/>
      <c r="J11388" s="54"/>
      <c r="K11388" s="54"/>
      <c r="L11388" s="54"/>
      <c r="M11388" s="54"/>
    </row>
    <row r="11389" spans="3:13" s="343" customFormat="1" x14ac:dyDescent="0.3">
      <c r="C11389" s="32"/>
      <c r="J11389" s="54"/>
      <c r="K11389" s="54"/>
      <c r="L11389" s="54"/>
      <c r="M11389" s="54"/>
    </row>
    <row r="11390" spans="3:13" s="343" customFormat="1" x14ac:dyDescent="0.3">
      <c r="C11390" s="32"/>
      <c r="J11390" s="54"/>
      <c r="K11390" s="54"/>
      <c r="L11390" s="54"/>
      <c r="M11390" s="54"/>
    </row>
    <row r="11391" spans="3:13" s="343" customFormat="1" x14ac:dyDescent="0.3">
      <c r="C11391" s="32"/>
      <c r="J11391" s="54"/>
      <c r="K11391" s="54"/>
      <c r="L11391" s="54"/>
      <c r="M11391" s="54"/>
    </row>
    <row r="11392" spans="3:13" s="343" customFormat="1" x14ac:dyDescent="0.3">
      <c r="C11392" s="32"/>
      <c r="J11392" s="54"/>
      <c r="K11392" s="54"/>
      <c r="L11392" s="54"/>
      <c r="M11392" s="54"/>
    </row>
    <row r="11393" spans="3:13" s="343" customFormat="1" x14ac:dyDescent="0.3">
      <c r="C11393" s="32"/>
      <c r="J11393" s="54"/>
      <c r="K11393" s="54"/>
      <c r="L11393" s="54"/>
      <c r="M11393" s="54"/>
    </row>
    <row r="11394" spans="3:13" s="343" customFormat="1" x14ac:dyDescent="0.3">
      <c r="C11394" s="32"/>
      <c r="J11394" s="54"/>
      <c r="K11394" s="54"/>
      <c r="L11394" s="54"/>
      <c r="M11394" s="54"/>
    </row>
    <row r="11395" spans="3:13" s="343" customFormat="1" x14ac:dyDescent="0.3">
      <c r="C11395" s="32"/>
      <c r="J11395" s="54"/>
      <c r="K11395" s="54"/>
      <c r="L11395" s="54"/>
      <c r="M11395" s="54"/>
    </row>
    <row r="11396" spans="3:13" s="343" customFormat="1" x14ac:dyDescent="0.3">
      <c r="C11396" s="32"/>
      <c r="J11396" s="54"/>
      <c r="K11396" s="54"/>
      <c r="L11396" s="54"/>
      <c r="M11396" s="54"/>
    </row>
    <row r="11397" spans="3:13" s="343" customFormat="1" x14ac:dyDescent="0.3">
      <c r="C11397" s="32"/>
      <c r="J11397" s="54"/>
      <c r="K11397" s="54"/>
      <c r="L11397" s="54"/>
      <c r="M11397" s="54"/>
    </row>
    <row r="11398" spans="3:13" s="343" customFormat="1" x14ac:dyDescent="0.3">
      <c r="C11398" s="32"/>
      <c r="J11398" s="54"/>
      <c r="K11398" s="54"/>
      <c r="L11398" s="54"/>
      <c r="M11398" s="54"/>
    </row>
    <row r="11399" spans="3:13" s="343" customFormat="1" x14ac:dyDescent="0.3">
      <c r="C11399" s="32"/>
      <c r="J11399" s="54"/>
      <c r="K11399" s="54"/>
      <c r="L11399" s="54"/>
      <c r="M11399" s="54"/>
    </row>
    <row r="11400" spans="3:13" s="343" customFormat="1" x14ac:dyDescent="0.3">
      <c r="C11400" s="32"/>
      <c r="J11400" s="54"/>
      <c r="K11400" s="54"/>
      <c r="L11400" s="54"/>
      <c r="M11400" s="54"/>
    </row>
    <row r="11401" spans="3:13" s="343" customFormat="1" x14ac:dyDescent="0.3">
      <c r="C11401" s="32"/>
      <c r="J11401" s="54"/>
      <c r="K11401" s="54"/>
      <c r="L11401" s="54"/>
      <c r="M11401" s="54"/>
    </row>
    <row r="11402" spans="3:13" s="343" customFormat="1" x14ac:dyDescent="0.3">
      <c r="C11402" s="32"/>
      <c r="J11402" s="54"/>
      <c r="K11402" s="54"/>
      <c r="L11402" s="54"/>
      <c r="M11402" s="54"/>
    </row>
    <row r="11403" spans="3:13" s="343" customFormat="1" x14ac:dyDescent="0.3">
      <c r="C11403" s="32"/>
      <c r="J11403" s="54"/>
      <c r="K11403" s="54"/>
      <c r="L11403" s="54"/>
      <c r="M11403" s="54"/>
    </row>
    <row r="11404" spans="3:13" s="343" customFormat="1" x14ac:dyDescent="0.3">
      <c r="C11404" s="32"/>
      <c r="J11404" s="54"/>
      <c r="K11404" s="54"/>
      <c r="L11404" s="54"/>
      <c r="M11404" s="54"/>
    </row>
    <row r="11405" spans="3:13" s="343" customFormat="1" x14ac:dyDescent="0.3">
      <c r="C11405" s="32"/>
      <c r="J11405" s="54"/>
      <c r="K11405" s="54"/>
      <c r="L11405" s="54"/>
      <c r="M11405" s="54"/>
    </row>
    <row r="11406" spans="3:13" s="343" customFormat="1" x14ac:dyDescent="0.3">
      <c r="C11406" s="32"/>
      <c r="J11406" s="54"/>
      <c r="K11406" s="54"/>
      <c r="L11406" s="54"/>
      <c r="M11406" s="54"/>
    </row>
    <row r="11407" spans="3:13" s="343" customFormat="1" x14ac:dyDescent="0.3">
      <c r="C11407" s="32"/>
      <c r="J11407" s="54"/>
      <c r="K11407" s="54"/>
      <c r="L11407" s="54"/>
      <c r="M11407" s="54"/>
    </row>
    <row r="11408" spans="3:13" s="343" customFormat="1" x14ac:dyDescent="0.3">
      <c r="C11408" s="32"/>
      <c r="J11408" s="54"/>
      <c r="K11408" s="54"/>
      <c r="L11408" s="54"/>
      <c r="M11408" s="54"/>
    </row>
    <row r="11409" spans="3:13" s="343" customFormat="1" x14ac:dyDescent="0.3">
      <c r="C11409" s="32"/>
      <c r="J11409" s="54"/>
      <c r="K11409" s="54"/>
      <c r="L11409" s="54"/>
      <c r="M11409" s="54"/>
    </row>
    <row r="11410" spans="3:13" s="343" customFormat="1" x14ac:dyDescent="0.3">
      <c r="C11410" s="32"/>
      <c r="J11410" s="54"/>
      <c r="K11410" s="54"/>
      <c r="L11410" s="54"/>
      <c r="M11410" s="54"/>
    </row>
    <row r="11411" spans="3:13" s="343" customFormat="1" x14ac:dyDescent="0.3">
      <c r="C11411" s="32"/>
      <c r="J11411" s="54"/>
      <c r="K11411" s="54"/>
      <c r="L11411" s="54"/>
      <c r="M11411" s="54"/>
    </row>
    <row r="11412" spans="3:13" s="343" customFormat="1" x14ac:dyDescent="0.3">
      <c r="C11412" s="32"/>
      <c r="J11412" s="54"/>
      <c r="K11412" s="54"/>
      <c r="L11412" s="54"/>
      <c r="M11412" s="54"/>
    </row>
    <row r="11413" spans="3:13" s="343" customFormat="1" x14ac:dyDescent="0.3">
      <c r="C11413" s="32"/>
      <c r="J11413" s="54"/>
      <c r="K11413" s="54"/>
      <c r="L11413" s="54"/>
      <c r="M11413" s="54"/>
    </row>
    <row r="11414" spans="3:13" s="343" customFormat="1" x14ac:dyDescent="0.3">
      <c r="C11414" s="32"/>
      <c r="J11414" s="54"/>
      <c r="K11414" s="54"/>
      <c r="L11414" s="54"/>
      <c r="M11414" s="54"/>
    </row>
    <row r="11415" spans="3:13" s="343" customFormat="1" x14ac:dyDescent="0.3">
      <c r="C11415" s="32"/>
      <c r="J11415" s="54"/>
      <c r="K11415" s="54"/>
      <c r="L11415" s="54"/>
      <c r="M11415" s="54"/>
    </row>
    <row r="11416" spans="3:13" s="343" customFormat="1" x14ac:dyDescent="0.3">
      <c r="C11416" s="32"/>
      <c r="J11416" s="54"/>
      <c r="K11416" s="54"/>
      <c r="L11416" s="54"/>
      <c r="M11416" s="54"/>
    </row>
    <row r="11417" spans="3:13" s="343" customFormat="1" x14ac:dyDescent="0.3">
      <c r="C11417" s="32"/>
      <c r="J11417" s="54"/>
      <c r="K11417" s="54"/>
      <c r="L11417" s="54"/>
      <c r="M11417" s="54"/>
    </row>
    <row r="11418" spans="3:13" s="343" customFormat="1" x14ac:dyDescent="0.3">
      <c r="C11418" s="32"/>
      <c r="J11418" s="54"/>
      <c r="K11418" s="54"/>
      <c r="L11418" s="54"/>
      <c r="M11418" s="54"/>
    </row>
    <row r="11419" spans="3:13" s="343" customFormat="1" x14ac:dyDescent="0.3">
      <c r="C11419" s="32"/>
      <c r="J11419" s="54"/>
      <c r="K11419" s="54"/>
      <c r="L11419" s="54"/>
      <c r="M11419" s="54"/>
    </row>
    <row r="11420" spans="3:13" s="343" customFormat="1" x14ac:dyDescent="0.3">
      <c r="C11420" s="32"/>
      <c r="J11420" s="54"/>
      <c r="K11420" s="54"/>
      <c r="L11420" s="54"/>
      <c r="M11420" s="54"/>
    </row>
    <row r="11421" spans="3:13" s="343" customFormat="1" x14ac:dyDescent="0.3">
      <c r="C11421" s="32"/>
      <c r="J11421" s="54"/>
      <c r="K11421" s="54"/>
      <c r="L11421" s="54"/>
      <c r="M11421" s="54"/>
    </row>
    <row r="11422" spans="3:13" s="343" customFormat="1" x14ac:dyDescent="0.3">
      <c r="C11422" s="32"/>
      <c r="J11422" s="54"/>
      <c r="K11422" s="54"/>
      <c r="L11422" s="54"/>
      <c r="M11422" s="54"/>
    </row>
    <row r="11423" spans="3:13" s="343" customFormat="1" x14ac:dyDescent="0.3">
      <c r="C11423" s="32"/>
      <c r="J11423" s="54"/>
      <c r="K11423" s="54"/>
      <c r="L11423" s="54"/>
      <c r="M11423" s="54"/>
    </row>
    <row r="11424" spans="3:13" s="343" customFormat="1" x14ac:dyDescent="0.3">
      <c r="C11424" s="32"/>
      <c r="J11424" s="54"/>
      <c r="K11424" s="54"/>
      <c r="L11424" s="54"/>
      <c r="M11424" s="54"/>
    </row>
    <row r="11425" spans="3:13" s="343" customFormat="1" x14ac:dyDescent="0.3">
      <c r="C11425" s="32"/>
      <c r="J11425" s="54"/>
      <c r="K11425" s="54"/>
      <c r="L11425" s="54"/>
      <c r="M11425" s="54"/>
    </row>
    <row r="11426" spans="3:13" s="343" customFormat="1" x14ac:dyDescent="0.3">
      <c r="C11426" s="32"/>
      <c r="J11426" s="54"/>
      <c r="K11426" s="54"/>
      <c r="L11426" s="54"/>
      <c r="M11426" s="54"/>
    </row>
    <row r="11427" spans="3:13" s="343" customFormat="1" x14ac:dyDescent="0.3">
      <c r="C11427" s="32"/>
      <c r="J11427" s="54"/>
      <c r="K11427" s="54"/>
      <c r="L11427" s="54"/>
      <c r="M11427" s="54"/>
    </row>
    <row r="11428" spans="3:13" s="343" customFormat="1" x14ac:dyDescent="0.3">
      <c r="C11428" s="32"/>
      <c r="J11428" s="54"/>
      <c r="K11428" s="54"/>
      <c r="L11428" s="54"/>
      <c r="M11428" s="54"/>
    </row>
    <row r="11429" spans="3:13" s="343" customFormat="1" x14ac:dyDescent="0.3">
      <c r="C11429" s="32"/>
      <c r="J11429" s="54"/>
      <c r="K11429" s="54"/>
      <c r="L11429" s="54"/>
      <c r="M11429" s="54"/>
    </row>
    <row r="11430" spans="3:13" s="343" customFormat="1" x14ac:dyDescent="0.3">
      <c r="C11430" s="32"/>
      <c r="J11430" s="54"/>
      <c r="K11430" s="54"/>
      <c r="L11430" s="54"/>
      <c r="M11430" s="54"/>
    </row>
    <row r="11431" spans="3:13" s="343" customFormat="1" x14ac:dyDescent="0.3">
      <c r="C11431" s="32"/>
      <c r="J11431" s="54"/>
      <c r="K11431" s="54"/>
      <c r="L11431" s="54"/>
      <c r="M11431" s="54"/>
    </row>
    <row r="11432" spans="3:13" s="343" customFormat="1" x14ac:dyDescent="0.3">
      <c r="C11432" s="32"/>
      <c r="J11432" s="54"/>
      <c r="K11432" s="54"/>
      <c r="L11432" s="54"/>
      <c r="M11432" s="54"/>
    </row>
    <row r="11433" spans="3:13" s="343" customFormat="1" x14ac:dyDescent="0.3">
      <c r="C11433" s="32"/>
      <c r="J11433" s="54"/>
      <c r="K11433" s="54"/>
      <c r="L11433" s="54"/>
      <c r="M11433" s="54"/>
    </row>
    <row r="11434" spans="3:13" s="343" customFormat="1" x14ac:dyDescent="0.3">
      <c r="C11434" s="32"/>
      <c r="J11434" s="54"/>
      <c r="K11434" s="54"/>
      <c r="L11434" s="54"/>
      <c r="M11434" s="54"/>
    </row>
    <row r="11435" spans="3:13" s="343" customFormat="1" x14ac:dyDescent="0.3">
      <c r="C11435" s="32"/>
      <c r="J11435" s="54"/>
      <c r="K11435" s="54"/>
      <c r="L11435" s="54"/>
      <c r="M11435" s="54"/>
    </row>
    <row r="11436" spans="3:13" s="343" customFormat="1" x14ac:dyDescent="0.3">
      <c r="C11436" s="32"/>
      <c r="J11436" s="54"/>
      <c r="K11436" s="54"/>
      <c r="L11436" s="54"/>
      <c r="M11436" s="54"/>
    </row>
    <row r="11437" spans="3:13" s="343" customFormat="1" x14ac:dyDescent="0.3">
      <c r="C11437" s="32"/>
      <c r="J11437" s="54"/>
      <c r="K11437" s="54"/>
      <c r="L11437" s="54"/>
      <c r="M11437" s="54"/>
    </row>
    <row r="11438" spans="3:13" s="343" customFormat="1" x14ac:dyDescent="0.3">
      <c r="C11438" s="32"/>
      <c r="J11438" s="54"/>
      <c r="K11438" s="54"/>
      <c r="L11438" s="54"/>
      <c r="M11438" s="54"/>
    </row>
    <row r="11439" spans="3:13" s="343" customFormat="1" x14ac:dyDescent="0.3">
      <c r="C11439" s="32"/>
      <c r="J11439" s="54"/>
      <c r="K11439" s="54"/>
      <c r="L11439" s="54"/>
      <c r="M11439" s="54"/>
    </row>
    <row r="11440" spans="3:13" s="343" customFormat="1" x14ac:dyDescent="0.3">
      <c r="C11440" s="32"/>
      <c r="J11440" s="54"/>
      <c r="K11440" s="54"/>
      <c r="L11440" s="54"/>
      <c r="M11440" s="54"/>
    </row>
    <row r="11441" spans="3:13" s="343" customFormat="1" x14ac:dyDescent="0.3">
      <c r="C11441" s="32"/>
      <c r="J11441" s="54"/>
      <c r="K11441" s="54"/>
      <c r="L11441" s="54"/>
      <c r="M11441" s="54"/>
    </row>
    <row r="11442" spans="3:13" s="343" customFormat="1" x14ac:dyDescent="0.3">
      <c r="C11442" s="32"/>
      <c r="J11442" s="54"/>
      <c r="K11442" s="54"/>
      <c r="L11442" s="54"/>
      <c r="M11442" s="54"/>
    </row>
    <row r="11443" spans="3:13" s="343" customFormat="1" x14ac:dyDescent="0.3">
      <c r="C11443" s="32"/>
      <c r="J11443" s="54"/>
      <c r="K11443" s="54"/>
      <c r="L11443" s="54"/>
      <c r="M11443" s="54"/>
    </row>
    <row r="11444" spans="3:13" s="343" customFormat="1" x14ac:dyDescent="0.3">
      <c r="C11444" s="32"/>
      <c r="J11444" s="54"/>
      <c r="K11444" s="54"/>
      <c r="L11444" s="54"/>
      <c r="M11444" s="54"/>
    </row>
    <row r="11445" spans="3:13" s="343" customFormat="1" x14ac:dyDescent="0.3">
      <c r="C11445" s="32"/>
      <c r="J11445" s="54"/>
      <c r="K11445" s="54"/>
      <c r="L11445" s="54"/>
      <c r="M11445" s="54"/>
    </row>
    <row r="11446" spans="3:13" s="343" customFormat="1" x14ac:dyDescent="0.3">
      <c r="C11446" s="32"/>
      <c r="J11446" s="54"/>
      <c r="K11446" s="54"/>
      <c r="L11446" s="54"/>
      <c r="M11446" s="54"/>
    </row>
    <row r="11447" spans="3:13" s="343" customFormat="1" x14ac:dyDescent="0.3">
      <c r="C11447" s="32"/>
      <c r="J11447" s="54"/>
      <c r="K11447" s="54"/>
      <c r="L11447" s="54"/>
      <c r="M11447" s="54"/>
    </row>
    <row r="11448" spans="3:13" s="343" customFormat="1" x14ac:dyDescent="0.3">
      <c r="C11448" s="32"/>
      <c r="J11448" s="54"/>
      <c r="K11448" s="54"/>
      <c r="L11448" s="54"/>
      <c r="M11448" s="54"/>
    </row>
    <row r="11449" spans="3:13" s="343" customFormat="1" x14ac:dyDescent="0.3">
      <c r="C11449" s="32"/>
      <c r="J11449" s="54"/>
      <c r="K11449" s="54"/>
      <c r="L11449" s="54"/>
      <c r="M11449" s="54"/>
    </row>
    <row r="11450" spans="3:13" s="343" customFormat="1" x14ac:dyDescent="0.3">
      <c r="C11450" s="32"/>
      <c r="J11450" s="54"/>
      <c r="K11450" s="54"/>
      <c r="L11450" s="54"/>
      <c r="M11450" s="54"/>
    </row>
    <row r="11451" spans="3:13" s="343" customFormat="1" x14ac:dyDescent="0.3">
      <c r="C11451" s="32"/>
      <c r="J11451" s="54"/>
      <c r="K11451" s="54"/>
      <c r="L11451" s="54"/>
      <c r="M11451" s="54"/>
    </row>
    <row r="11452" spans="3:13" s="343" customFormat="1" x14ac:dyDescent="0.3">
      <c r="C11452" s="32"/>
      <c r="J11452" s="54"/>
      <c r="K11452" s="54"/>
      <c r="L11452" s="54"/>
      <c r="M11452" s="54"/>
    </row>
    <row r="11453" spans="3:13" s="343" customFormat="1" x14ac:dyDescent="0.3">
      <c r="C11453" s="32"/>
      <c r="J11453" s="54"/>
      <c r="K11453" s="54"/>
      <c r="L11453" s="54"/>
      <c r="M11453" s="54"/>
    </row>
    <row r="11454" spans="3:13" s="343" customFormat="1" x14ac:dyDescent="0.3">
      <c r="C11454" s="32"/>
      <c r="J11454" s="54"/>
      <c r="K11454" s="54"/>
      <c r="L11454" s="54"/>
      <c r="M11454" s="54"/>
    </row>
    <row r="11455" spans="3:13" s="343" customFormat="1" x14ac:dyDescent="0.3">
      <c r="C11455" s="32"/>
      <c r="J11455" s="54"/>
      <c r="K11455" s="54"/>
      <c r="L11455" s="54"/>
      <c r="M11455" s="54"/>
    </row>
    <row r="11456" spans="3:13" s="343" customFormat="1" x14ac:dyDescent="0.3">
      <c r="C11456" s="32"/>
      <c r="J11456" s="54"/>
      <c r="K11456" s="54"/>
      <c r="L11456" s="54"/>
      <c r="M11456" s="54"/>
    </row>
    <row r="11457" spans="3:13" s="343" customFormat="1" x14ac:dyDescent="0.3">
      <c r="C11457" s="32"/>
      <c r="J11457" s="54"/>
      <c r="K11457" s="54"/>
      <c r="L11457" s="54"/>
      <c r="M11457" s="54"/>
    </row>
    <row r="11458" spans="3:13" s="343" customFormat="1" x14ac:dyDescent="0.3">
      <c r="C11458" s="32"/>
      <c r="J11458" s="54"/>
      <c r="K11458" s="54"/>
      <c r="L11458" s="54"/>
      <c r="M11458" s="54"/>
    </row>
    <row r="11459" spans="3:13" s="343" customFormat="1" x14ac:dyDescent="0.3">
      <c r="C11459" s="32"/>
      <c r="J11459" s="54"/>
      <c r="K11459" s="54"/>
      <c r="L11459" s="54"/>
      <c r="M11459" s="54"/>
    </row>
    <row r="11460" spans="3:13" s="343" customFormat="1" x14ac:dyDescent="0.3">
      <c r="C11460" s="32"/>
      <c r="J11460" s="54"/>
      <c r="K11460" s="54"/>
      <c r="L11460" s="54"/>
      <c r="M11460" s="54"/>
    </row>
    <row r="11461" spans="3:13" s="343" customFormat="1" x14ac:dyDescent="0.3">
      <c r="C11461" s="32"/>
      <c r="J11461" s="54"/>
      <c r="K11461" s="54"/>
      <c r="L11461" s="54"/>
      <c r="M11461" s="54"/>
    </row>
    <row r="11462" spans="3:13" s="343" customFormat="1" x14ac:dyDescent="0.3">
      <c r="C11462" s="32"/>
      <c r="J11462" s="54"/>
      <c r="K11462" s="54"/>
      <c r="L11462" s="54"/>
      <c r="M11462" s="54"/>
    </row>
    <row r="11463" spans="3:13" s="343" customFormat="1" x14ac:dyDescent="0.3">
      <c r="C11463" s="32"/>
      <c r="J11463" s="54"/>
      <c r="K11463" s="54"/>
      <c r="L11463" s="54"/>
      <c r="M11463" s="54"/>
    </row>
    <row r="11464" spans="3:13" s="343" customFormat="1" x14ac:dyDescent="0.3">
      <c r="C11464" s="32"/>
      <c r="J11464" s="54"/>
      <c r="K11464" s="54"/>
      <c r="L11464" s="54"/>
      <c r="M11464" s="54"/>
    </row>
    <row r="11465" spans="3:13" s="343" customFormat="1" x14ac:dyDescent="0.3">
      <c r="C11465" s="32"/>
      <c r="J11465" s="54"/>
      <c r="K11465" s="54"/>
      <c r="L11465" s="54"/>
      <c r="M11465" s="54"/>
    </row>
    <row r="11466" spans="3:13" s="343" customFormat="1" x14ac:dyDescent="0.3">
      <c r="C11466" s="32"/>
      <c r="J11466" s="54"/>
      <c r="K11466" s="54"/>
      <c r="L11466" s="54"/>
      <c r="M11466" s="54"/>
    </row>
    <row r="11467" spans="3:13" s="343" customFormat="1" x14ac:dyDescent="0.3">
      <c r="C11467" s="32"/>
      <c r="J11467" s="54"/>
      <c r="K11467" s="54"/>
      <c r="L11467" s="54"/>
      <c r="M11467" s="54"/>
    </row>
    <row r="11468" spans="3:13" s="343" customFormat="1" x14ac:dyDescent="0.3">
      <c r="C11468" s="32"/>
      <c r="J11468" s="54"/>
      <c r="K11468" s="54"/>
      <c r="L11468" s="54"/>
      <c r="M11468" s="54"/>
    </row>
    <row r="11469" spans="3:13" s="343" customFormat="1" x14ac:dyDescent="0.3">
      <c r="C11469" s="32"/>
      <c r="J11469" s="54"/>
      <c r="K11469" s="54"/>
      <c r="L11469" s="54"/>
      <c r="M11469" s="54"/>
    </row>
    <row r="11470" spans="3:13" s="343" customFormat="1" x14ac:dyDescent="0.3">
      <c r="C11470" s="32"/>
      <c r="J11470" s="54"/>
      <c r="K11470" s="54"/>
      <c r="L11470" s="54"/>
      <c r="M11470" s="54"/>
    </row>
    <row r="11471" spans="3:13" s="343" customFormat="1" x14ac:dyDescent="0.3">
      <c r="C11471" s="32"/>
      <c r="J11471" s="54"/>
      <c r="K11471" s="54"/>
      <c r="L11471" s="54"/>
      <c r="M11471" s="54"/>
    </row>
    <row r="11472" spans="3:13" s="343" customFormat="1" x14ac:dyDescent="0.3">
      <c r="C11472" s="32"/>
      <c r="J11472" s="54"/>
      <c r="K11472" s="54"/>
      <c r="L11472" s="54"/>
      <c r="M11472" s="54"/>
    </row>
    <row r="11473" spans="3:13" s="343" customFormat="1" x14ac:dyDescent="0.3">
      <c r="C11473" s="32"/>
      <c r="J11473" s="54"/>
      <c r="K11473" s="54"/>
      <c r="L11473" s="54"/>
      <c r="M11473" s="54"/>
    </row>
    <row r="11474" spans="3:13" s="343" customFormat="1" x14ac:dyDescent="0.3">
      <c r="C11474" s="32"/>
      <c r="J11474" s="54"/>
      <c r="K11474" s="54"/>
      <c r="L11474" s="54"/>
      <c r="M11474" s="54"/>
    </row>
    <row r="11475" spans="3:13" s="343" customFormat="1" x14ac:dyDescent="0.3">
      <c r="C11475" s="32"/>
      <c r="J11475" s="54"/>
      <c r="K11475" s="54"/>
      <c r="L11475" s="54"/>
      <c r="M11475" s="54"/>
    </row>
    <row r="11476" spans="3:13" s="343" customFormat="1" x14ac:dyDescent="0.3">
      <c r="C11476" s="32"/>
      <c r="J11476" s="54"/>
      <c r="K11476" s="54"/>
      <c r="L11476" s="54"/>
      <c r="M11476" s="54"/>
    </row>
    <row r="11477" spans="3:13" s="343" customFormat="1" x14ac:dyDescent="0.3">
      <c r="C11477" s="32"/>
      <c r="J11477" s="54"/>
      <c r="K11477" s="54"/>
      <c r="L11477" s="54"/>
      <c r="M11477" s="54"/>
    </row>
    <row r="11478" spans="3:13" s="343" customFormat="1" x14ac:dyDescent="0.3">
      <c r="C11478" s="32"/>
      <c r="J11478" s="54"/>
      <c r="K11478" s="54"/>
      <c r="L11478" s="54"/>
      <c r="M11478" s="54"/>
    </row>
    <row r="11479" spans="3:13" s="343" customFormat="1" x14ac:dyDescent="0.3">
      <c r="C11479" s="32"/>
      <c r="J11479" s="54"/>
      <c r="K11479" s="54"/>
      <c r="L11479" s="54"/>
      <c r="M11479" s="54"/>
    </row>
    <row r="11480" spans="3:13" s="343" customFormat="1" x14ac:dyDescent="0.3">
      <c r="C11480" s="32"/>
      <c r="J11480" s="54"/>
      <c r="K11480" s="54"/>
      <c r="L11480" s="54"/>
      <c r="M11480" s="54"/>
    </row>
    <row r="11481" spans="3:13" s="343" customFormat="1" x14ac:dyDescent="0.3">
      <c r="C11481" s="32"/>
      <c r="J11481" s="54"/>
      <c r="K11481" s="54"/>
      <c r="L11481" s="54"/>
      <c r="M11481" s="54"/>
    </row>
    <row r="11482" spans="3:13" s="343" customFormat="1" x14ac:dyDescent="0.3">
      <c r="C11482" s="32"/>
      <c r="J11482" s="54"/>
      <c r="K11482" s="54"/>
      <c r="L11482" s="54"/>
      <c r="M11482" s="54"/>
    </row>
    <row r="11483" spans="3:13" s="343" customFormat="1" x14ac:dyDescent="0.3">
      <c r="C11483" s="32"/>
      <c r="J11483" s="54"/>
      <c r="K11483" s="54"/>
      <c r="L11483" s="54"/>
      <c r="M11483" s="54"/>
    </row>
    <row r="11484" spans="3:13" s="343" customFormat="1" x14ac:dyDescent="0.3">
      <c r="C11484" s="32"/>
      <c r="J11484" s="54"/>
      <c r="K11484" s="54"/>
      <c r="L11484" s="54"/>
      <c r="M11484" s="54"/>
    </row>
    <row r="11485" spans="3:13" s="343" customFormat="1" x14ac:dyDescent="0.3">
      <c r="C11485" s="32"/>
      <c r="J11485" s="54"/>
      <c r="K11485" s="54"/>
      <c r="L11485" s="54"/>
      <c r="M11485" s="54"/>
    </row>
    <row r="11486" spans="3:13" s="343" customFormat="1" x14ac:dyDescent="0.3">
      <c r="C11486" s="32"/>
      <c r="J11486" s="54"/>
      <c r="K11486" s="54"/>
      <c r="L11486" s="54"/>
      <c r="M11486" s="54"/>
    </row>
    <row r="11487" spans="3:13" s="343" customFormat="1" x14ac:dyDescent="0.3">
      <c r="C11487" s="32"/>
      <c r="J11487" s="54"/>
      <c r="K11487" s="54"/>
      <c r="L11487" s="54"/>
      <c r="M11487" s="54"/>
    </row>
    <row r="11488" spans="3:13" s="343" customFormat="1" x14ac:dyDescent="0.3">
      <c r="C11488" s="32"/>
      <c r="J11488" s="54"/>
      <c r="K11488" s="54"/>
      <c r="L11488" s="54"/>
      <c r="M11488" s="54"/>
    </row>
    <row r="11489" spans="3:13" s="343" customFormat="1" x14ac:dyDescent="0.3">
      <c r="C11489" s="32"/>
      <c r="J11489" s="54"/>
      <c r="K11489" s="54"/>
      <c r="L11489" s="54"/>
      <c r="M11489" s="54"/>
    </row>
    <row r="11490" spans="3:13" s="343" customFormat="1" x14ac:dyDescent="0.3">
      <c r="C11490" s="32"/>
      <c r="J11490" s="54"/>
      <c r="K11490" s="54"/>
      <c r="L11490" s="54"/>
      <c r="M11490" s="54"/>
    </row>
    <row r="11491" spans="3:13" s="343" customFormat="1" x14ac:dyDescent="0.3">
      <c r="C11491" s="32"/>
      <c r="J11491" s="54"/>
      <c r="K11491" s="54"/>
      <c r="L11491" s="54"/>
      <c r="M11491" s="54"/>
    </row>
    <row r="11492" spans="3:13" s="343" customFormat="1" x14ac:dyDescent="0.3">
      <c r="C11492" s="32"/>
      <c r="J11492" s="54"/>
      <c r="K11492" s="54"/>
      <c r="L11492" s="54"/>
      <c r="M11492" s="54"/>
    </row>
    <row r="11493" spans="3:13" s="343" customFormat="1" x14ac:dyDescent="0.3">
      <c r="C11493" s="32"/>
      <c r="J11493" s="54"/>
      <c r="K11493" s="54"/>
      <c r="L11493" s="54"/>
      <c r="M11493" s="54"/>
    </row>
    <row r="11494" spans="3:13" s="343" customFormat="1" x14ac:dyDescent="0.3">
      <c r="C11494" s="32"/>
      <c r="J11494" s="54"/>
      <c r="K11494" s="54"/>
      <c r="L11494" s="54"/>
      <c r="M11494" s="54"/>
    </row>
    <row r="11495" spans="3:13" s="343" customFormat="1" x14ac:dyDescent="0.3">
      <c r="C11495" s="32"/>
      <c r="J11495" s="54"/>
      <c r="K11495" s="54"/>
      <c r="L11495" s="54"/>
      <c r="M11495" s="54"/>
    </row>
    <row r="11496" spans="3:13" s="343" customFormat="1" x14ac:dyDescent="0.3">
      <c r="C11496" s="32"/>
      <c r="J11496" s="54"/>
      <c r="K11496" s="54"/>
      <c r="L11496" s="54"/>
      <c r="M11496" s="54"/>
    </row>
    <row r="11497" spans="3:13" s="343" customFormat="1" x14ac:dyDescent="0.3">
      <c r="C11497" s="32"/>
      <c r="J11497" s="54"/>
      <c r="K11497" s="54"/>
      <c r="L11497" s="54"/>
      <c r="M11497" s="54"/>
    </row>
    <row r="11498" spans="3:13" s="343" customFormat="1" x14ac:dyDescent="0.3">
      <c r="C11498" s="32"/>
      <c r="J11498" s="54"/>
      <c r="K11498" s="54"/>
      <c r="L11498" s="54"/>
      <c r="M11498" s="54"/>
    </row>
    <row r="11499" spans="3:13" s="343" customFormat="1" x14ac:dyDescent="0.3">
      <c r="C11499" s="32"/>
      <c r="J11499" s="54"/>
      <c r="K11499" s="54"/>
      <c r="L11499" s="54"/>
      <c r="M11499" s="54"/>
    </row>
    <row r="11500" spans="3:13" s="343" customFormat="1" x14ac:dyDescent="0.3">
      <c r="C11500" s="32"/>
      <c r="J11500" s="54"/>
      <c r="K11500" s="54"/>
      <c r="L11500" s="54"/>
      <c r="M11500" s="54"/>
    </row>
    <row r="11501" spans="3:13" s="343" customFormat="1" x14ac:dyDescent="0.3">
      <c r="C11501" s="32"/>
      <c r="J11501" s="54"/>
      <c r="K11501" s="54"/>
      <c r="L11501" s="54"/>
      <c r="M11501" s="54"/>
    </row>
    <row r="11502" spans="3:13" s="343" customFormat="1" x14ac:dyDescent="0.3">
      <c r="C11502" s="32"/>
      <c r="J11502" s="54"/>
      <c r="K11502" s="54"/>
      <c r="L11502" s="54"/>
      <c r="M11502" s="54"/>
    </row>
    <row r="11503" spans="3:13" s="343" customFormat="1" x14ac:dyDescent="0.3">
      <c r="C11503" s="32"/>
      <c r="J11503" s="54"/>
      <c r="K11503" s="54"/>
      <c r="L11503" s="54"/>
      <c r="M11503" s="54"/>
    </row>
    <row r="11504" spans="3:13" s="343" customFormat="1" x14ac:dyDescent="0.3">
      <c r="C11504" s="32"/>
      <c r="J11504" s="54"/>
      <c r="K11504" s="54"/>
      <c r="L11504" s="54"/>
      <c r="M11504" s="54"/>
    </row>
    <row r="11505" spans="3:13" s="343" customFormat="1" x14ac:dyDescent="0.3">
      <c r="C11505" s="32"/>
      <c r="J11505" s="54"/>
      <c r="K11505" s="54"/>
      <c r="L11505" s="54"/>
      <c r="M11505" s="54"/>
    </row>
    <row r="11506" spans="3:13" s="343" customFormat="1" x14ac:dyDescent="0.3">
      <c r="C11506" s="32"/>
      <c r="J11506" s="54"/>
      <c r="K11506" s="54"/>
      <c r="L11506" s="54"/>
      <c r="M11506" s="54"/>
    </row>
    <row r="11507" spans="3:13" s="343" customFormat="1" x14ac:dyDescent="0.3">
      <c r="C11507" s="32"/>
      <c r="J11507" s="54"/>
      <c r="K11507" s="54"/>
      <c r="L11507" s="54"/>
      <c r="M11507" s="54"/>
    </row>
    <row r="11508" spans="3:13" s="343" customFormat="1" x14ac:dyDescent="0.3">
      <c r="C11508" s="32"/>
      <c r="J11508" s="54"/>
      <c r="K11508" s="54"/>
      <c r="L11508" s="54"/>
      <c r="M11508" s="54"/>
    </row>
    <row r="11509" spans="3:13" s="343" customFormat="1" x14ac:dyDescent="0.3">
      <c r="C11509" s="32"/>
      <c r="J11509" s="54"/>
      <c r="K11509" s="54"/>
      <c r="L11509" s="54"/>
      <c r="M11509" s="54"/>
    </row>
    <row r="11510" spans="3:13" s="343" customFormat="1" x14ac:dyDescent="0.3">
      <c r="C11510" s="32"/>
      <c r="J11510" s="54"/>
      <c r="K11510" s="54"/>
      <c r="L11510" s="54"/>
      <c r="M11510" s="54"/>
    </row>
    <row r="11511" spans="3:13" s="343" customFormat="1" x14ac:dyDescent="0.3">
      <c r="C11511" s="32"/>
      <c r="J11511" s="54"/>
      <c r="K11511" s="54"/>
      <c r="L11511" s="54"/>
      <c r="M11511" s="54"/>
    </row>
    <row r="11512" spans="3:13" s="343" customFormat="1" x14ac:dyDescent="0.3">
      <c r="C11512" s="32"/>
      <c r="J11512" s="54"/>
      <c r="K11512" s="54"/>
      <c r="L11512" s="54"/>
      <c r="M11512" s="54"/>
    </row>
    <row r="11513" spans="3:13" s="343" customFormat="1" x14ac:dyDescent="0.3">
      <c r="C11513" s="32"/>
      <c r="J11513" s="54"/>
      <c r="K11513" s="54"/>
      <c r="L11513" s="54"/>
      <c r="M11513" s="54"/>
    </row>
    <row r="11514" spans="3:13" s="343" customFormat="1" x14ac:dyDescent="0.3">
      <c r="C11514" s="32"/>
      <c r="J11514" s="54"/>
      <c r="K11514" s="54"/>
      <c r="L11514" s="54"/>
      <c r="M11514" s="54"/>
    </row>
    <row r="11515" spans="3:13" s="343" customFormat="1" x14ac:dyDescent="0.3">
      <c r="C11515" s="32"/>
      <c r="J11515" s="54"/>
      <c r="K11515" s="54"/>
      <c r="L11515" s="54"/>
      <c r="M11515" s="54"/>
    </row>
    <row r="11516" spans="3:13" s="343" customFormat="1" x14ac:dyDescent="0.3">
      <c r="C11516" s="32"/>
      <c r="J11516" s="54"/>
      <c r="K11516" s="54"/>
      <c r="L11516" s="54"/>
      <c r="M11516" s="54"/>
    </row>
    <row r="11517" spans="3:13" s="343" customFormat="1" x14ac:dyDescent="0.3">
      <c r="C11517" s="32"/>
      <c r="J11517" s="54"/>
      <c r="K11517" s="54"/>
      <c r="L11517" s="54"/>
      <c r="M11517" s="54"/>
    </row>
    <row r="11518" spans="3:13" s="343" customFormat="1" x14ac:dyDescent="0.3">
      <c r="C11518" s="32"/>
      <c r="J11518" s="54"/>
      <c r="K11518" s="54"/>
      <c r="L11518" s="54"/>
      <c r="M11518" s="54"/>
    </row>
    <row r="11519" spans="3:13" s="343" customFormat="1" x14ac:dyDescent="0.3">
      <c r="C11519" s="32"/>
      <c r="J11519" s="54"/>
      <c r="K11519" s="54"/>
      <c r="L11519" s="54"/>
      <c r="M11519" s="54"/>
    </row>
    <row r="11520" spans="3:13" s="343" customFormat="1" x14ac:dyDescent="0.3">
      <c r="C11520" s="32"/>
      <c r="J11520" s="54"/>
      <c r="K11520" s="54"/>
      <c r="L11520" s="54"/>
      <c r="M11520" s="54"/>
    </row>
    <row r="11521" spans="3:13" s="343" customFormat="1" x14ac:dyDescent="0.3">
      <c r="C11521" s="32"/>
      <c r="J11521" s="54"/>
      <c r="K11521" s="54"/>
      <c r="L11521" s="54"/>
      <c r="M11521" s="54"/>
    </row>
    <row r="11522" spans="3:13" s="343" customFormat="1" x14ac:dyDescent="0.3">
      <c r="C11522" s="32"/>
      <c r="J11522" s="54"/>
      <c r="K11522" s="54"/>
      <c r="L11522" s="54"/>
      <c r="M11522" s="54"/>
    </row>
    <row r="11523" spans="3:13" s="343" customFormat="1" x14ac:dyDescent="0.3">
      <c r="C11523" s="32"/>
      <c r="J11523" s="54"/>
      <c r="K11523" s="54"/>
      <c r="L11523" s="54"/>
      <c r="M11523" s="54"/>
    </row>
    <row r="11524" spans="3:13" s="343" customFormat="1" x14ac:dyDescent="0.3">
      <c r="C11524" s="32"/>
      <c r="J11524" s="54"/>
      <c r="K11524" s="54"/>
      <c r="L11524" s="54"/>
      <c r="M11524" s="54"/>
    </row>
    <row r="11525" spans="3:13" s="343" customFormat="1" x14ac:dyDescent="0.3">
      <c r="C11525" s="32"/>
      <c r="J11525" s="54"/>
      <c r="K11525" s="54"/>
      <c r="L11525" s="54"/>
      <c r="M11525" s="54"/>
    </row>
    <row r="11526" spans="3:13" s="343" customFormat="1" x14ac:dyDescent="0.3">
      <c r="C11526" s="32"/>
      <c r="J11526" s="54"/>
      <c r="K11526" s="54"/>
      <c r="L11526" s="54"/>
      <c r="M11526" s="54"/>
    </row>
    <row r="11527" spans="3:13" s="343" customFormat="1" x14ac:dyDescent="0.3">
      <c r="C11527" s="32"/>
      <c r="J11527" s="54"/>
      <c r="K11527" s="54"/>
      <c r="L11527" s="54"/>
      <c r="M11527" s="54"/>
    </row>
    <row r="11528" spans="3:13" s="343" customFormat="1" x14ac:dyDescent="0.3">
      <c r="C11528" s="32"/>
      <c r="J11528" s="54"/>
      <c r="K11528" s="54"/>
      <c r="L11528" s="54"/>
      <c r="M11528" s="54"/>
    </row>
    <row r="11529" spans="3:13" s="343" customFormat="1" x14ac:dyDescent="0.3">
      <c r="C11529" s="32"/>
      <c r="J11529" s="54"/>
      <c r="K11529" s="54"/>
      <c r="L11529" s="54"/>
      <c r="M11529" s="54"/>
    </row>
    <row r="11530" spans="3:13" s="343" customFormat="1" x14ac:dyDescent="0.3">
      <c r="C11530" s="32"/>
      <c r="J11530" s="54"/>
      <c r="K11530" s="54"/>
      <c r="L11530" s="54"/>
      <c r="M11530" s="54"/>
    </row>
    <row r="11531" spans="3:13" s="343" customFormat="1" x14ac:dyDescent="0.3">
      <c r="C11531" s="32"/>
      <c r="J11531" s="54"/>
      <c r="K11531" s="54"/>
      <c r="L11531" s="54"/>
      <c r="M11531" s="54"/>
    </row>
    <row r="11532" spans="3:13" s="343" customFormat="1" x14ac:dyDescent="0.3">
      <c r="C11532" s="32"/>
      <c r="J11532" s="54"/>
      <c r="K11532" s="54"/>
      <c r="L11532" s="54"/>
      <c r="M11532" s="54"/>
    </row>
    <row r="11533" spans="3:13" s="343" customFormat="1" x14ac:dyDescent="0.3">
      <c r="C11533" s="32"/>
      <c r="J11533" s="54"/>
      <c r="K11533" s="54"/>
      <c r="L11533" s="54"/>
      <c r="M11533" s="54"/>
    </row>
    <row r="11534" spans="3:13" s="343" customFormat="1" x14ac:dyDescent="0.3">
      <c r="C11534" s="32"/>
      <c r="J11534" s="54"/>
      <c r="K11534" s="54"/>
      <c r="L11534" s="54"/>
      <c r="M11534" s="54"/>
    </row>
    <row r="11535" spans="3:13" s="343" customFormat="1" x14ac:dyDescent="0.3">
      <c r="C11535" s="32"/>
      <c r="J11535" s="54"/>
      <c r="K11535" s="54"/>
      <c r="L11535" s="54"/>
      <c r="M11535" s="54"/>
    </row>
    <row r="11536" spans="3:13" s="343" customFormat="1" x14ac:dyDescent="0.3">
      <c r="C11536" s="32"/>
      <c r="J11536" s="54"/>
      <c r="K11536" s="54"/>
      <c r="L11536" s="54"/>
      <c r="M11536" s="54"/>
    </row>
    <row r="11537" spans="3:13" s="343" customFormat="1" x14ac:dyDescent="0.3">
      <c r="C11537" s="32"/>
      <c r="J11537" s="54"/>
      <c r="K11537" s="54"/>
      <c r="L11537" s="54"/>
      <c r="M11537" s="54"/>
    </row>
    <row r="11538" spans="3:13" s="343" customFormat="1" x14ac:dyDescent="0.3">
      <c r="C11538" s="32"/>
      <c r="J11538" s="54"/>
      <c r="K11538" s="54"/>
      <c r="L11538" s="54"/>
      <c r="M11538" s="54"/>
    </row>
    <row r="11539" spans="3:13" s="343" customFormat="1" x14ac:dyDescent="0.3">
      <c r="C11539" s="32"/>
      <c r="J11539" s="54"/>
      <c r="K11539" s="54"/>
      <c r="L11539" s="54"/>
      <c r="M11539" s="54"/>
    </row>
    <row r="11540" spans="3:13" s="343" customFormat="1" x14ac:dyDescent="0.3">
      <c r="C11540" s="32"/>
      <c r="J11540" s="54"/>
      <c r="K11540" s="54"/>
      <c r="L11540" s="54"/>
      <c r="M11540" s="54"/>
    </row>
    <row r="11541" spans="3:13" s="343" customFormat="1" x14ac:dyDescent="0.3">
      <c r="C11541" s="32"/>
      <c r="J11541" s="54"/>
      <c r="K11541" s="54"/>
      <c r="L11541" s="54"/>
      <c r="M11541" s="54"/>
    </row>
    <row r="11542" spans="3:13" s="343" customFormat="1" x14ac:dyDescent="0.3">
      <c r="C11542" s="32"/>
      <c r="J11542" s="54"/>
      <c r="K11542" s="54"/>
      <c r="L11542" s="54"/>
      <c r="M11542" s="54"/>
    </row>
    <row r="11543" spans="3:13" s="343" customFormat="1" x14ac:dyDescent="0.3">
      <c r="C11543" s="32"/>
      <c r="J11543" s="54"/>
      <c r="K11543" s="54"/>
      <c r="L11543" s="54"/>
      <c r="M11543" s="54"/>
    </row>
    <row r="11544" spans="3:13" s="343" customFormat="1" x14ac:dyDescent="0.3">
      <c r="C11544" s="32"/>
      <c r="J11544" s="54"/>
      <c r="K11544" s="54"/>
      <c r="L11544" s="54"/>
      <c r="M11544" s="54"/>
    </row>
    <row r="11545" spans="3:13" s="343" customFormat="1" x14ac:dyDescent="0.3">
      <c r="C11545" s="32"/>
      <c r="J11545" s="54"/>
      <c r="K11545" s="54"/>
      <c r="L11545" s="54"/>
      <c r="M11545" s="54"/>
    </row>
    <row r="11546" spans="3:13" s="343" customFormat="1" x14ac:dyDescent="0.3">
      <c r="C11546" s="32"/>
      <c r="J11546" s="54"/>
      <c r="K11546" s="54"/>
      <c r="L11546" s="54"/>
      <c r="M11546" s="54"/>
    </row>
    <row r="11547" spans="3:13" s="343" customFormat="1" x14ac:dyDescent="0.3">
      <c r="C11547" s="32"/>
      <c r="J11547" s="54"/>
      <c r="K11547" s="54"/>
      <c r="L11547" s="54"/>
      <c r="M11547" s="54"/>
    </row>
    <row r="11548" spans="3:13" s="343" customFormat="1" x14ac:dyDescent="0.3">
      <c r="C11548" s="32"/>
      <c r="J11548" s="54"/>
      <c r="K11548" s="54"/>
      <c r="L11548" s="54"/>
      <c r="M11548" s="54"/>
    </row>
    <row r="11549" spans="3:13" s="343" customFormat="1" x14ac:dyDescent="0.3">
      <c r="C11549" s="32"/>
      <c r="J11549" s="54"/>
      <c r="K11549" s="54"/>
      <c r="L11549" s="54"/>
      <c r="M11549" s="54"/>
    </row>
    <row r="11550" spans="3:13" s="343" customFormat="1" x14ac:dyDescent="0.3">
      <c r="C11550" s="32"/>
      <c r="J11550" s="54"/>
      <c r="K11550" s="54"/>
      <c r="L11550" s="54"/>
      <c r="M11550" s="54"/>
    </row>
    <row r="11551" spans="3:13" s="343" customFormat="1" x14ac:dyDescent="0.3">
      <c r="C11551" s="32"/>
      <c r="J11551" s="54"/>
      <c r="K11551" s="54"/>
      <c r="L11551" s="54"/>
      <c r="M11551" s="54"/>
    </row>
    <row r="11552" spans="3:13" s="343" customFormat="1" x14ac:dyDescent="0.3">
      <c r="C11552" s="32"/>
      <c r="J11552" s="54"/>
      <c r="K11552" s="54"/>
      <c r="L11552" s="54"/>
      <c r="M11552" s="54"/>
    </row>
    <row r="11553" spans="1:19" ht="17.399999999999999" x14ac:dyDescent="0.3">
      <c r="A11553" s="960" t="s">
        <v>0</v>
      </c>
      <c r="B11553" s="960"/>
      <c r="C11553" s="960"/>
      <c r="D11553" s="960"/>
      <c r="E11553" s="960"/>
      <c r="F11553" s="960"/>
      <c r="G11553" s="960"/>
      <c r="H11553" s="960"/>
      <c r="I11553" s="960"/>
      <c r="J11553" s="960"/>
      <c r="K11553" s="960"/>
      <c r="L11553" s="960"/>
      <c r="M11553" s="960"/>
    </row>
    <row r="11554" spans="1:19" ht="17.399999999999999" x14ac:dyDescent="0.3">
      <c r="A11554" s="960" t="s">
        <v>3122</v>
      </c>
      <c r="B11554" s="960"/>
      <c r="C11554" s="960"/>
      <c r="D11554" s="960"/>
      <c r="E11554" s="960"/>
      <c r="F11554" s="960"/>
      <c r="G11554" s="960"/>
      <c r="H11554" s="960"/>
      <c r="I11554" s="960"/>
      <c r="J11554" s="960"/>
      <c r="K11554" s="960"/>
      <c r="L11554" s="960"/>
      <c r="M11554" s="960"/>
    </row>
    <row r="11555" spans="1:19" ht="16.2" thickBot="1" x14ac:dyDescent="0.35">
      <c r="A11555" s="961" t="s">
        <v>1</v>
      </c>
      <c r="B11555" s="961"/>
      <c r="C11555" s="961"/>
      <c r="D11555" s="961"/>
      <c r="E11555" s="961"/>
      <c r="F11555" s="961"/>
      <c r="G11555" s="961"/>
      <c r="H11555" s="961"/>
      <c r="I11555" s="961"/>
      <c r="J11555" s="961"/>
      <c r="K11555" s="961"/>
      <c r="L11555" s="961"/>
      <c r="M11555" s="961"/>
    </row>
    <row r="11556" spans="1:19" ht="15.75" customHeight="1" x14ac:dyDescent="0.3">
      <c r="A11556" s="962" t="s">
        <v>3118</v>
      </c>
      <c r="B11556" s="962" t="s">
        <v>3119</v>
      </c>
      <c r="C11556" s="962" t="s">
        <v>2</v>
      </c>
      <c r="D11556" s="5" t="s">
        <v>3</v>
      </c>
      <c r="E11556" s="12" t="s">
        <v>3</v>
      </c>
      <c r="F11556" s="5" t="s">
        <v>7</v>
      </c>
      <c r="G11556" s="12" t="s">
        <v>9</v>
      </c>
      <c r="H11556" s="5" t="s">
        <v>12</v>
      </c>
      <c r="I11556" s="12" t="s">
        <v>13</v>
      </c>
      <c r="J11556" s="873" t="s">
        <v>3115</v>
      </c>
      <c r="K11556" s="873" t="s">
        <v>3116</v>
      </c>
      <c r="L11556" s="965" t="s">
        <v>3121</v>
      </c>
      <c r="M11556" s="977" t="s">
        <v>3117</v>
      </c>
      <c r="N11556" s="873" t="s">
        <v>3116</v>
      </c>
      <c r="O11556" s="873" t="s">
        <v>3116</v>
      </c>
      <c r="P11556" s="873" t="s">
        <v>5095</v>
      </c>
      <c r="Q11556" s="873" t="s">
        <v>3115</v>
      </c>
      <c r="R11556" s="270" t="s">
        <v>3340</v>
      </c>
      <c r="S11556" s="873" t="s">
        <v>5049</v>
      </c>
    </row>
    <row r="11557" spans="1:19" ht="20.399999999999999" x14ac:dyDescent="0.3">
      <c r="A11557" s="963"/>
      <c r="B11557" s="963"/>
      <c r="C11557" s="963"/>
      <c r="D11557" s="6" t="s">
        <v>4</v>
      </c>
      <c r="E11557" s="11" t="s">
        <v>6</v>
      </c>
      <c r="F11557" s="6" t="s">
        <v>8</v>
      </c>
      <c r="G11557" s="11" t="s">
        <v>10</v>
      </c>
      <c r="H11557" s="6" t="s">
        <v>5</v>
      </c>
      <c r="I11557" s="11" t="s">
        <v>5</v>
      </c>
      <c r="J11557" s="874"/>
      <c r="K11557" s="874"/>
      <c r="L11557" s="966"/>
      <c r="M11557" s="982"/>
      <c r="N11557" s="874"/>
      <c r="O11557" s="874"/>
      <c r="P11557" s="874"/>
      <c r="Q11557" s="874"/>
      <c r="R11557" s="271" t="s">
        <v>5125</v>
      </c>
      <c r="S11557" s="874"/>
    </row>
    <row r="11558" spans="1:19" x14ac:dyDescent="0.3">
      <c r="A11558" s="963"/>
      <c r="B11558" s="963"/>
      <c r="C11558" s="963"/>
      <c r="D11558" s="6" t="s">
        <v>5</v>
      </c>
      <c r="E11558" s="11" t="s">
        <v>5</v>
      </c>
      <c r="F11558" s="6" t="s">
        <v>5</v>
      </c>
      <c r="G11558" s="11" t="s">
        <v>11</v>
      </c>
      <c r="H11558" s="7"/>
      <c r="I11558" s="8"/>
      <c r="J11558" s="44" t="s">
        <v>3120</v>
      </c>
      <c r="K11558" s="45" t="s">
        <v>3120</v>
      </c>
      <c r="L11558" s="46" t="s">
        <v>3120</v>
      </c>
      <c r="M11558" s="122" t="s">
        <v>3120</v>
      </c>
      <c r="N11558" s="44" t="s">
        <v>5068</v>
      </c>
      <c r="O11558" s="44" t="s">
        <v>5069</v>
      </c>
      <c r="P11558" s="44"/>
      <c r="Q11558" s="44" t="s">
        <v>5102</v>
      </c>
      <c r="R11558" s="272" t="s">
        <v>5102</v>
      </c>
      <c r="S11558" s="44"/>
    </row>
    <row r="11559" spans="1:19" ht="15" thickBot="1" x14ac:dyDescent="0.35">
      <c r="A11559" s="964"/>
      <c r="B11559" s="964"/>
      <c r="C11559" s="964"/>
      <c r="D11559" s="9"/>
      <c r="E11559" s="10"/>
      <c r="F11559" s="9"/>
      <c r="G11559" s="10"/>
      <c r="H11559" s="9"/>
      <c r="I11559" s="10"/>
      <c r="J11559" s="48" t="s">
        <v>14</v>
      </c>
      <c r="K11559" s="49" t="s">
        <v>14</v>
      </c>
      <c r="L11559" s="50" t="s">
        <v>14</v>
      </c>
      <c r="M11559" s="123" t="s">
        <v>14</v>
      </c>
      <c r="N11559" s="48" t="s">
        <v>14</v>
      </c>
      <c r="O11559" s="48" t="s">
        <v>14</v>
      </c>
      <c r="P11559" s="48" t="s">
        <v>14</v>
      </c>
      <c r="Q11559" s="48" t="s">
        <v>14</v>
      </c>
      <c r="R11559" s="48" t="s">
        <v>14</v>
      </c>
      <c r="S11559" s="48"/>
    </row>
    <row r="11560" spans="1:19" x14ac:dyDescent="0.3">
      <c r="A11560" s="2" t="s">
        <v>15</v>
      </c>
      <c r="B11560" s="3" t="s">
        <v>16</v>
      </c>
      <c r="C11560" s="29"/>
      <c r="D11560" s="4"/>
      <c r="E11560" s="4"/>
      <c r="F11560" s="4"/>
      <c r="G11560" s="4"/>
      <c r="H11560" s="4"/>
      <c r="I11560" s="4"/>
      <c r="J11560" s="52"/>
      <c r="K11560" s="52"/>
      <c r="L11560" s="53"/>
      <c r="M11560" s="124"/>
      <c r="N11560" s="166"/>
      <c r="O11560" s="166"/>
      <c r="P11560" s="214"/>
      <c r="Q11560" s="266"/>
      <c r="R11560" s="266"/>
      <c r="S11560" s="166"/>
    </row>
    <row r="11561" spans="1:19" x14ac:dyDescent="0.3">
      <c r="A11561" s="978" t="s">
        <v>17</v>
      </c>
      <c r="B11561" s="980"/>
      <c r="C11561" s="979"/>
      <c r="D11561" s="106"/>
      <c r="E11561" s="106"/>
      <c r="F11561" s="106"/>
      <c r="G11561" s="106"/>
      <c r="H11561" s="106"/>
      <c r="I11561" s="106"/>
      <c r="J11561" s="17"/>
      <c r="K11561" s="17"/>
      <c r="L11561" s="18"/>
      <c r="M11561" s="179"/>
      <c r="N11561" s="166"/>
      <c r="O11561" s="166"/>
      <c r="P11561" s="214"/>
      <c r="Q11561" s="266"/>
      <c r="R11561" s="266"/>
      <c r="S11561" s="166"/>
    </row>
    <row r="11562" spans="1:19" x14ac:dyDescent="0.3">
      <c r="A11562" s="106"/>
      <c r="B11562" s="108" t="s">
        <v>18</v>
      </c>
      <c r="C11562" s="30" t="s">
        <v>19</v>
      </c>
      <c r="D11562" s="102">
        <v>101</v>
      </c>
      <c r="E11562" s="102">
        <v>1</v>
      </c>
      <c r="F11562" s="102">
        <v>704</v>
      </c>
      <c r="G11562" s="102">
        <v>70421</v>
      </c>
      <c r="H11562" s="102">
        <v>3000</v>
      </c>
      <c r="I11562" s="102">
        <v>414104</v>
      </c>
      <c r="J11562" s="104">
        <v>0</v>
      </c>
      <c r="K11562" s="104">
        <v>0</v>
      </c>
      <c r="L11562" s="104">
        <v>0</v>
      </c>
      <c r="M11562" s="126">
        <v>0</v>
      </c>
      <c r="N11562" s="213">
        <v>0</v>
      </c>
      <c r="O11562" s="213">
        <v>0</v>
      </c>
      <c r="P11562" s="213">
        <f>SUM(K11562+N11562+O11562)</f>
        <v>0</v>
      </c>
      <c r="Q11562" s="264">
        <v>0</v>
      </c>
      <c r="R11562" s="264">
        <v>0</v>
      </c>
      <c r="S11562" s="166"/>
    </row>
    <row r="11563" spans="1:19" ht="20.399999999999999" x14ac:dyDescent="0.3">
      <c r="A11563" s="106"/>
      <c r="B11563" s="108" t="s">
        <v>20</v>
      </c>
      <c r="C11563" s="30" t="s">
        <v>21</v>
      </c>
      <c r="D11563" s="102">
        <v>101</v>
      </c>
      <c r="E11563" s="102">
        <v>1</v>
      </c>
      <c r="F11563" s="102">
        <v>704</v>
      </c>
      <c r="G11563" s="102">
        <v>70421</v>
      </c>
      <c r="H11563" s="102">
        <v>3000</v>
      </c>
      <c r="I11563" s="102">
        <v>414104</v>
      </c>
      <c r="J11563" s="104">
        <v>2800000</v>
      </c>
      <c r="K11563" s="104">
        <v>2800000</v>
      </c>
      <c r="L11563" s="104"/>
      <c r="M11563" s="126">
        <v>0</v>
      </c>
      <c r="N11563" s="213">
        <v>2800000</v>
      </c>
      <c r="O11563" s="213">
        <v>0</v>
      </c>
      <c r="P11563" s="213">
        <f t="shared" ref="P11563:P11576" si="0">SUM(K11563+N11563+O11563)</f>
        <v>5600000</v>
      </c>
      <c r="Q11563" s="264">
        <v>2000000</v>
      </c>
      <c r="R11563" s="264">
        <v>0</v>
      </c>
      <c r="S11563" s="166"/>
    </row>
    <row r="11564" spans="1:19" ht="24" customHeight="1" x14ac:dyDescent="0.3">
      <c r="A11564" s="106"/>
      <c r="B11564" s="108" t="s">
        <v>22</v>
      </c>
      <c r="C11564" s="30" t="s">
        <v>23</v>
      </c>
      <c r="D11564" s="102">
        <v>101</v>
      </c>
      <c r="E11564" s="102">
        <v>1</v>
      </c>
      <c r="F11564" s="102">
        <v>704</v>
      </c>
      <c r="G11564" s="102">
        <v>70421</v>
      </c>
      <c r="H11564" s="102">
        <v>3000</v>
      </c>
      <c r="I11564" s="102">
        <v>414104</v>
      </c>
      <c r="J11564" s="104">
        <v>4800000</v>
      </c>
      <c r="K11564" s="104">
        <v>4800000</v>
      </c>
      <c r="L11564" s="104">
        <v>0</v>
      </c>
      <c r="M11564" s="126">
        <v>0</v>
      </c>
      <c r="N11564" s="213">
        <v>0</v>
      </c>
      <c r="O11564" s="213">
        <v>0</v>
      </c>
      <c r="P11564" s="213">
        <f t="shared" si="0"/>
        <v>4800000</v>
      </c>
      <c r="Q11564" s="264">
        <v>4000000</v>
      </c>
      <c r="R11564" s="264">
        <v>0</v>
      </c>
      <c r="S11564" s="166"/>
    </row>
    <row r="11565" spans="1:19" x14ac:dyDescent="0.3">
      <c r="A11565" s="978" t="s">
        <v>24</v>
      </c>
      <c r="B11565" s="980"/>
      <c r="C11565" s="979"/>
      <c r="D11565" s="106"/>
      <c r="E11565" s="106"/>
      <c r="F11565" s="106"/>
      <c r="G11565" s="106"/>
      <c r="H11565" s="106"/>
      <c r="I11565" s="106"/>
      <c r="J11565" s="17"/>
      <c r="K11565" s="17"/>
      <c r="L11565" s="18"/>
      <c r="M11565" s="179"/>
      <c r="N11565" s="212"/>
      <c r="O11565" s="212"/>
      <c r="P11565" s="212"/>
      <c r="Q11565" s="264"/>
      <c r="R11565" s="264"/>
      <c r="S11565" s="166"/>
    </row>
    <row r="11566" spans="1:19" ht="22.5" customHeight="1" x14ac:dyDescent="0.3">
      <c r="A11566" s="106"/>
      <c r="B11566" s="108" t="s">
        <v>25</v>
      </c>
      <c r="C11566" s="30" t="s">
        <v>26</v>
      </c>
      <c r="D11566" s="102">
        <v>503</v>
      </c>
      <c r="E11566" s="102">
        <v>9</v>
      </c>
      <c r="F11566" s="102">
        <v>709</v>
      </c>
      <c r="G11566" s="102">
        <v>70950</v>
      </c>
      <c r="H11566" s="102">
        <v>3000</v>
      </c>
      <c r="I11566" s="102">
        <v>414104</v>
      </c>
      <c r="J11566" s="104">
        <v>350000</v>
      </c>
      <c r="K11566" s="104">
        <v>350000</v>
      </c>
      <c r="L11566" s="104">
        <v>0</v>
      </c>
      <c r="M11566" s="126">
        <v>0</v>
      </c>
      <c r="N11566" s="213">
        <v>0</v>
      </c>
      <c r="O11566" s="213">
        <v>0</v>
      </c>
      <c r="P11566" s="213">
        <f t="shared" si="0"/>
        <v>350000</v>
      </c>
      <c r="Q11566" s="264">
        <v>250000</v>
      </c>
      <c r="R11566" s="264">
        <v>0</v>
      </c>
      <c r="S11566" s="166"/>
    </row>
    <row r="11567" spans="1:19" x14ac:dyDescent="0.3">
      <c r="A11567" s="978" t="s">
        <v>27</v>
      </c>
      <c r="B11567" s="980"/>
      <c r="C11567" s="979"/>
      <c r="D11567" s="106"/>
      <c r="E11567" s="106"/>
      <c r="F11567" s="106"/>
      <c r="G11567" s="106"/>
      <c r="H11567" s="106"/>
      <c r="I11567" s="106"/>
      <c r="J11567" s="17"/>
      <c r="K11567" s="17"/>
      <c r="L11567" s="18"/>
      <c r="M11567" s="179"/>
      <c r="N11567" s="212"/>
      <c r="O11567" s="212"/>
      <c r="P11567" s="212"/>
      <c r="Q11567" s="264"/>
      <c r="R11567" s="264"/>
      <c r="S11567" s="166"/>
    </row>
    <row r="11568" spans="1:19" ht="82.5" customHeight="1" x14ac:dyDescent="0.3">
      <c r="A11568" s="106"/>
      <c r="B11568" s="108" t="s">
        <v>28</v>
      </c>
      <c r="C11568" s="30" t="s">
        <v>29</v>
      </c>
      <c r="D11568" s="102">
        <v>410</v>
      </c>
      <c r="E11568" s="102">
        <v>4</v>
      </c>
      <c r="F11568" s="102">
        <v>707</v>
      </c>
      <c r="G11568" s="102">
        <v>70740</v>
      </c>
      <c r="H11568" s="102">
        <v>3000</v>
      </c>
      <c r="I11568" s="102">
        <v>414104</v>
      </c>
      <c r="J11568" s="104">
        <v>100000000</v>
      </c>
      <c r="K11568" s="104">
        <v>100000000</v>
      </c>
      <c r="L11568" s="104">
        <v>0</v>
      </c>
      <c r="M11568" s="126">
        <v>0</v>
      </c>
      <c r="N11568" s="213">
        <v>0</v>
      </c>
      <c r="O11568" s="213">
        <v>0</v>
      </c>
      <c r="P11568" s="213">
        <f t="shared" si="0"/>
        <v>100000000</v>
      </c>
      <c r="Q11568" s="264">
        <v>33760000</v>
      </c>
      <c r="R11568" s="264">
        <v>0</v>
      </c>
      <c r="S11568" s="166"/>
    </row>
    <row r="11569" spans="1:19" ht="24.75" customHeight="1" x14ac:dyDescent="0.3">
      <c r="A11569" s="106"/>
      <c r="B11569" s="108" t="s">
        <v>30</v>
      </c>
      <c r="C11569" s="30" t="s">
        <v>31</v>
      </c>
      <c r="D11569" s="102">
        <v>410</v>
      </c>
      <c r="E11569" s="102">
        <v>6</v>
      </c>
      <c r="F11569" s="102">
        <v>707</v>
      </c>
      <c r="G11569" s="102">
        <v>70740</v>
      </c>
      <c r="H11569" s="102">
        <v>3000</v>
      </c>
      <c r="I11569" s="102">
        <v>414104</v>
      </c>
      <c r="J11569" s="104">
        <v>0</v>
      </c>
      <c r="K11569" s="104">
        <v>0</v>
      </c>
      <c r="L11569" s="104">
        <v>0</v>
      </c>
      <c r="M11569" s="126">
        <v>0</v>
      </c>
      <c r="N11569" s="213">
        <v>0</v>
      </c>
      <c r="O11569" s="213">
        <v>0</v>
      </c>
      <c r="P11569" s="213">
        <f t="shared" si="0"/>
        <v>0</v>
      </c>
      <c r="Q11569" s="264">
        <v>30000000</v>
      </c>
      <c r="R11569" s="264">
        <v>0</v>
      </c>
      <c r="S11569" s="166"/>
    </row>
    <row r="11570" spans="1:19" ht="24.75" customHeight="1" x14ac:dyDescent="0.3">
      <c r="A11570" s="106"/>
      <c r="B11570" s="108" t="s">
        <v>32</v>
      </c>
      <c r="C11570" s="30" t="s">
        <v>33</v>
      </c>
      <c r="D11570" s="102">
        <v>410</v>
      </c>
      <c r="E11570" s="102">
        <v>6</v>
      </c>
      <c r="F11570" s="102">
        <v>707</v>
      </c>
      <c r="G11570" s="102">
        <v>70740</v>
      </c>
      <c r="H11570" s="102">
        <v>3000</v>
      </c>
      <c r="I11570" s="102">
        <v>414104</v>
      </c>
      <c r="J11570" s="104">
        <v>5000000</v>
      </c>
      <c r="K11570" s="104">
        <v>5000000</v>
      </c>
      <c r="L11570" s="104"/>
      <c r="M11570" s="126">
        <v>0</v>
      </c>
      <c r="N11570" s="213">
        <v>5500000</v>
      </c>
      <c r="O11570" s="213">
        <v>0</v>
      </c>
      <c r="P11570" s="213">
        <f t="shared" si="0"/>
        <v>10500000</v>
      </c>
      <c r="Q11570" s="264">
        <v>2835000</v>
      </c>
      <c r="R11570" s="264">
        <v>0</v>
      </c>
      <c r="S11570" s="166"/>
    </row>
    <row r="11571" spans="1:19" x14ac:dyDescent="0.3">
      <c r="A11571" s="978" t="s">
        <v>34</v>
      </c>
      <c r="B11571" s="980"/>
      <c r="C11571" s="979"/>
      <c r="D11571" s="106"/>
      <c r="E11571" s="106"/>
      <c r="F11571" s="106"/>
      <c r="G11571" s="106"/>
      <c r="H11571" s="106"/>
      <c r="I11571" s="106"/>
      <c r="J11571" s="17"/>
      <c r="K11571" s="17"/>
      <c r="L11571" s="18"/>
      <c r="M11571" s="179"/>
      <c r="N11571" s="212"/>
      <c r="O11571" s="212"/>
      <c r="P11571" s="212"/>
      <c r="Q11571" s="264"/>
      <c r="R11571" s="264"/>
      <c r="S11571" s="166"/>
    </row>
    <row r="11572" spans="1:19" ht="38.25" customHeight="1" x14ac:dyDescent="0.3">
      <c r="A11572" s="106"/>
      <c r="B11572" s="108" t="s">
        <v>35</v>
      </c>
      <c r="C11572" s="30" t="s">
        <v>36</v>
      </c>
      <c r="D11572" s="102">
        <v>1101</v>
      </c>
      <c r="E11572" s="102">
        <v>9</v>
      </c>
      <c r="F11572" s="102">
        <v>704</v>
      </c>
      <c r="G11572" s="102">
        <v>70460</v>
      </c>
      <c r="H11572" s="102">
        <v>3000</v>
      </c>
      <c r="I11572" s="102">
        <v>414104</v>
      </c>
      <c r="J11572" s="104">
        <v>0</v>
      </c>
      <c r="K11572" s="104">
        <v>0</v>
      </c>
      <c r="L11572" s="104">
        <v>0</v>
      </c>
      <c r="M11572" s="126">
        <v>0</v>
      </c>
      <c r="N11572" s="213">
        <v>0</v>
      </c>
      <c r="O11572" s="213">
        <v>0</v>
      </c>
      <c r="P11572" s="213">
        <f t="shared" si="0"/>
        <v>0</v>
      </c>
      <c r="Q11572" s="264">
        <v>2200000</v>
      </c>
      <c r="R11572" s="264">
        <v>0</v>
      </c>
      <c r="S11572" s="166"/>
    </row>
    <row r="11573" spans="1:19" ht="33" customHeight="1" x14ac:dyDescent="0.3">
      <c r="A11573" s="106"/>
      <c r="B11573" s="108" t="s">
        <v>37</v>
      </c>
      <c r="C11573" s="30" t="s">
        <v>38</v>
      </c>
      <c r="D11573" s="102">
        <v>1101</v>
      </c>
      <c r="E11573" s="102">
        <v>9</v>
      </c>
      <c r="F11573" s="102">
        <v>704</v>
      </c>
      <c r="G11573" s="102">
        <v>70460</v>
      </c>
      <c r="H11573" s="102">
        <v>3000</v>
      </c>
      <c r="I11573" s="102">
        <v>414104</v>
      </c>
      <c r="J11573" s="104">
        <v>0</v>
      </c>
      <c r="K11573" s="104">
        <v>0</v>
      </c>
      <c r="L11573" s="104">
        <v>0</v>
      </c>
      <c r="M11573" s="126">
        <v>0</v>
      </c>
      <c r="N11573" s="213">
        <v>0</v>
      </c>
      <c r="O11573" s="213">
        <v>0</v>
      </c>
      <c r="P11573" s="213">
        <f t="shared" si="0"/>
        <v>0</v>
      </c>
      <c r="Q11573" s="264">
        <v>3000000</v>
      </c>
      <c r="R11573" s="264">
        <v>14699000</v>
      </c>
      <c r="S11573" s="166"/>
    </row>
    <row r="11574" spans="1:19" x14ac:dyDescent="0.3">
      <c r="A11574" s="978" t="s">
        <v>39</v>
      </c>
      <c r="B11574" s="979"/>
      <c r="C11574" s="31"/>
      <c r="D11574" s="106"/>
      <c r="E11574" s="106"/>
      <c r="F11574" s="106"/>
      <c r="G11574" s="106"/>
      <c r="H11574" s="106"/>
      <c r="I11574" s="106"/>
      <c r="J11574" s="17"/>
      <c r="K11574" s="17"/>
      <c r="L11574" s="18"/>
      <c r="M11574" s="179"/>
      <c r="N11574" s="212"/>
      <c r="O11574" s="212"/>
      <c r="P11574" s="212"/>
      <c r="Q11574" s="264"/>
      <c r="R11574" s="264"/>
      <c r="S11574" s="166"/>
    </row>
    <row r="11575" spans="1:19" ht="20.399999999999999" x14ac:dyDescent="0.3">
      <c r="A11575" s="106"/>
      <c r="B11575" s="108" t="s">
        <v>40</v>
      </c>
      <c r="C11575" s="30" t="s">
        <v>41</v>
      </c>
      <c r="D11575" s="102">
        <v>1403</v>
      </c>
      <c r="E11575" s="102">
        <v>9</v>
      </c>
      <c r="F11575" s="102">
        <v>704</v>
      </c>
      <c r="G11575" s="102">
        <v>70435</v>
      </c>
      <c r="H11575" s="102">
        <v>3000</v>
      </c>
      <c r="I11575" s="102">
        <v>414104</v>
      </c>
      <c r="J11575" s="104">
        <v>170000000</v>
      </c>
      <c r="K11575" s="104">
        <f>SUM(J11575-L11575)</f>
        <v>70000000</v>
      </c>
      <c r="L11575" s="104">
        <v>100000000</v>
      </c>
      <c r="M11575" s="126">
        <v>0</v>
      </c>
      <c r="N11575" s="213">
        <v>0</v>
      </c>
      <c r="O11575" s="213">
        <v>0</v>
      </c>
      <c r="P11575" s="213">
        <f t="shared" si="0"/>
        <v>70000000</v>
      </c>
      <c r="Q11575" s="264">
        <v>10000000</v>
      </c>
      <c r="R11575" s="264">
        <v>0</v>
      </c>
      <c r="S11575" s="166"/>
    </row>
    <row r="11576" spans="1:19" ht="20.399999999999999" x14ac:dyDescent="0.3">
      <c r="A11576" s="106"/>
      <c r="B11576" s="108" t="s">
        <v>42</v>
      </c>
      <c r="C11576" s="30" t="s">
        <v>43</v>
      </c>
      <c r="D11576" s="102">
        <v>1403</v>
      </c>
      <c r="E11576" s="102">
        <v>9</v>
      </c>
      <c r="F11576" s="102">
        <v>704</v>
      </c>
      <c r="G11576" s="102">
        <v>70435</v>
      </c>
      <c r="H11576" s="102">
        <v>3000</v>
      </c>
      <c r="I11576" s="102">
        <v>414104</v>
      </c>
      <c r="J11576" s="104">
        <v>0</v>
      </c>
      <c r="K11576" s="104">
        <v>0</v>
      </c>
      <c r="L11576" s="104">
        <v>0</v>
      </c>
      <c r="M11576" s="126">
        <v>0</v>
      </c>
      <c r="N11576" s="213">
        <v>0</v>
      </c>
      <c r="O11576" s="213">
        <v>0</v>
      </c>
      <c r="P11576" s="213">
        <f t="shared" si="0"/>
        <v>0</v>
      </c>
      <c r="Q11576" s="264">
        <v>220000</v>
      </c>
      <c r="R11576" s="264">
        <v>0</v>
      </c>
      <c r="S11576" s="166"/>
    </row>
    <row r="11577" spans="1:19" x14ac:dyDescent="0.3">
      <c r="A11577" s="58"/>
      <c r="B11577" s="59"/>
      <c r="C11577" s="60"/>
      <c r="D11577" s="61"/>
      <c r="E11577" s="61"/>
      <c r="F11577" s="61"/>
      <c r="G11577" s="61"/>
      <c r="H11577" s="61"/>
      <c r="I11577" s="61"/>
      <c r="J11577" s="62"/>
      <c r="K11577" s="62"/>
      <c r="L11577" s="62"/>
      <c r="M11577" s="62"/>
    </row>
    <row r="11578" spans="1:19" s="236" customFormat="1" x14ac:dyDescent="0.3">
      <c r="A11578" s="58"/>
      <c r="B11578" s="59"/>
      <c r="C11578" s="60"/>
      <c r="D11578" s="61"/>
      <c r="E11578" s="61"/>
      <c r="F11578" s="61"/>
      <c r="G11578" s="61"/>
      <c r="H11578" s="61"/>
      <c r="I11578" s="61"/>
      <c r="J11578" s="62"/>
      <c r="K11578" s="62"/>
      <c r="L11578" s="62"/>
      <c r="M11578" s="62"/>
    </row>
    <row r="11579" spans="1:19" ht="15.6" x14ac:dyDescent="0.3">
      <c r="A11579" s="865" t="s">
        <v>0</v>
      </c>
      <c r="B11579" s="865"/>
      <c r="C11579" s="865"/>
      <c r="D11579" s="865"/>
      <c r="E11579" s="865"/>
      <c r="F11579" s="865"/>
      <c r="G11579" s="865"/>
      <c r="H11579" s="865"/>
      <c r="I11579" s="865"/>
      <c r="J11579" s="865"/>
      <c r="K11579" s="865"/>
      <c r="L11579" s="865"/>
      <c r="M11579" s="865"/>
    </row>
    <row r="11580" spans="1:19" ht="14.25" customHeight="1" x14ac:dyDescent="0.3">
      <c r="A11580" s="865" t="s">
        <v>3122</v>
      </c>
      <c r="B11580" s="865"/>
      <c r="C11580" s="865"/>
      <c r="D11580" s="865"/>
      <c r="E11580" s="865"/>
      <c r="F11580" s="865"/>
      <c r="G11580" s="865"/>
      <c r="H11580" s="865"/>
      <c r="I11580" s="865"/>
      <c r="J11580" s="865"/>
      <c r="K11580" s="865"/>
      <c r="L11580" s="865"/>
      <c r="M11580" s="865"/>
    </row>
    <row r="11581" spans="1:19" ht="13.5" customHeight="1" thickBot="1" x14ac:dyDescent="0.35">
      <c r="A11581" s="961" t="s">
        <v>1</v>
      </c>
      <c r="B11581" s="961"/>
      <c r="C11581" s="961"/>
      <c r="D11581" s="961"/>
      <c r="E11581" s="961"/>
      <c r="F11581" s="961"/>
      <c r="G11581" s="961"/>
      <c r="H11581" s="961"/>
      <c r="I11581" s="961"/>
      <c r="J11581" s="961"/>
      <c r="K11581" s="961"/>
      <c r="L11581" s="961"/>
      <c r="M11581" s="961"/>
    </row>
    <row r="11582" spans="1:19" ht="13.5" customHeight="1" x14ac:dyDescent="0.3">
      <c r="A11582" s="962" t="s">
        <v>3118</v>
      </c>
      <c r="B11582" s="962" t="s">
        <v>3119</v>
      </c>
      <c r="C11582" s="962" t="s">
        <v>2</v>
      </c>
      <c r="D11582" s="5" t="s">
        <v>3</v>
      </c>
      <c r="E11582" s="12" t="s">
        <v>3</v>
      </c>
      <c r="F11582" s="5" t="s">
        <v>7</v>
      </c>
      <c r="G11582" s="12" t="s">
        <v>9</v>
      </c>
      <c r="H11582" s="5" t="s">
        <v>12</v>
      </c>
      <c r="I11582" s="12" t="s">
        <v>13</v>
      </c>
      <c r="J11582" s="873" t="s">
        <v>3115</v>
      </c>
      <c r="K11582" s="873" t="s">
        <v>3116</v>
      </c>
      <c r="L11582" s="965" t="s">
        <v>3121</v>
      </c>
      <c r="M11582" s="965" t="s">
        <v>3117</v>
      </c>
      <c r="N11582" s="873" t="s">
        <v>3116</v>
      </c>
      <c r="O11582" s="873" t="s">
        <v>3116</v>
      </c>
      <c r="P11582" s="873" t="s">
        <v>5095</v>
      </c>
      <c r="Q11582" s="873" t="s">
        <v>3115</v>
      </c>
      <c r="R11582" s="270" t="s">
        <v>3340</v>
      </c>
      <c r="S11582" s="873" t="s">
        <v>5049</v>
      </c>
    </row>
    <row r="11583" spans="1:19" ht="14.25" customHeight="1" x14ac:dyDescent="0.3">
      <c r="A11583" s="963"/>
      <c r="B11583" s="963"/>
      <c r="C11583" s="963"/>
      <c r="D11583" s="6" t="s">
        <v>4</v>
      </c>
      <c r="E11583" s="11" t="s">
        <v>6</v>
      </c>
      <c r="F11583" s="6" t="s">
        <v>8</v>
      </c>
      <c r="G11583" s="11" t="s">
        <v>10</v>
      </c>
      <c r="H11583" s="6" t="s">
        <v>5</v>
      </c>
      <c r="I11583" s="11" t="s">
        <v>5</v>
      </c>
      <c r="J11583" s="874"/>
      <c r="K11583" s="874"/>
      <c r="L11583" s="966"/>
      <c r="M11583" s="966"/>
      <c r="N11583" s="874"/>
      <c r="O11583" s="874"/>
      <c r="P11583" s="874"/>
      <c r="Q11583" s="874"/>
      <c r="R11583" s="271" t="s">
        <v>5125</v>
      </c>
      <c r="S11583" s="874"/>
    </row>
    <row r="11584" spans="1:19" ht="14.25" customHeight="1" x14ac:dyDescent="0.3">
      <c r="A11584" s="963"/>
      <c r="B11584" s="963"/>
      <c r="C11584" s="963"/>
      <c r="D11584" s="6" t="s">
        <v>5</v>
      </c>
      <c r="E11584" s="11" t="s">
        <v>5</v>
      </c>
      <c r="F11584" s="6" t="s">
        <v>5</v>
      </c>
      <c r="G11584" s="11" t="s">
        <v>11</v>
      </c>
      <c r="H11584" s="7"/>
      <c r="I11584" s="8"/>
      <c r="J11584" s="44" t="s">
        <v>3120</v>
      </c>
      <c r="K11584" s="45" t="s">
        <v>3120</v>
      </c>
      <c r="L11584" s="46" t="s">
        <v>3120</v>
      </c>
      <c r="M11584" s="47" t="s">
        <v>3120</v>
      </c>
      <c r="N11584" s="44" t="s">
        <v>5068</v>
      </c>
      <c r="O11584" s="44" t="s">
        <v>5069</v>
      </c>
      <c r="P11584" s="44"/>
      <c r="Q11584" s="44" t="s">
        <v>5102</v>
      </c>
      <c r="R11584" s="272" t="s">
        <v>5102</v>
      </c>
      <c r="S11584" s="44"/>
    </row>
    <row r="11585" spans="1:19" ht="11.25" customHeight="1" thickBot="1" x14ac:dyDescent="0.35">
      <c r="A11585" s="964"/>
      <c r="B11585" s="964"/>
      <c r="C11585" s="964"/>
      <c r="D11585" s="9"/>
      <c r="E11585" s="10"/>
      <c r="F11585" s="9"/>
      <c r="G11585" s="10"/>
      <c r="H11585" s="9"/>
      <c r="I11585" s="10"/>
      <c r="J11585" s="48" t="s">
        <v>14</v>
      </c>
      <c r="K11585" s="49" t="s">
        <v>14</v>
      </c>
      <c r="L11585" s="50" t="s">
        <v>14</v>
      </c>
      <c r="M11585" s="51" t="s">
        <v>14</v>
      </c>
      <c r="N11585" s="48" t="s">
        <v>14</v>
      </c>
      <c r="O11585" s="48" t="s">
        <v>14</v>
      </c>
      <c r="P11585" s="48" t="s">
        <v>14</v>
      </c>
      <c r="Q11585" s="48" t="s">
        <v>14</v>
      </c>
      <c r="R11585" s="48" t="s">
        <v>14</v>
      </c>
      <c r="S11585" s="48"/>
    </row>
    <row r="11586" spans="1:19" x14ac:dyDescent="0.3">
      <c r="A11586" s="978" t="s">
        <v>44</v>
      </c>
      <c r="B11586" s="980"/>
      <c r="C11586" s="979"/>
      <c r="D11586" s="106"/>
      <c r="E11586" s="106"/>
      <c r="F11586" s="106"/>
      <c r="G11586" s="106"/>
      <c r="H11586" s="106"/>
      <c r="I11586" s="106"/>
      <c r="J11586" s="17"/>
      <c r="K11586" s="17"/>
      <c r="L11586" s="18"/>
      <c r="M11586" s="18"/>
      <c r="N11586" s="166"/>
      <c r="O11586" s="166"/>
      <c r="P11586" s="214"/>
      <c r="Q11586" s="266"/>
      <c r="R11586" s="266"/>
      <c r="S11586" s="166"/>
    </row>
    <row r="11587" spans="1:19" ht="77.25" customHeight="1" x14ac:dyDescent="0.3">
      <c r="A11587" s="106"/>
      <c r="B11587" s="108" t="s">
        <v>45</v>
      </c>
      <c r="C11587" s="30" t="s">
        <v>3215</v>
      </c>
      <c r="D11587" s="102">
        <v>1301</v>
      </c>
      <c r="E11587" s="102">
        <v>9</v>
      </c>
      <c r="F11587" s="102">
        <v>701</v>
      </c>
      <c r="G11587" s="102">
        <v>70111</v>
      </c>
      <c r="H11587" s="102">
        <v>3000</v>
      </c>
      <c r="I11587" s="102">
        <v>414104</v>
      </c>
      <c r="J11587" s="104">
        <v>26200000</v>
      </c>
      <c r="K11587" s="104">
        <f>SUM(J11587+M11587)</f>
        <v>56200000</v>
      </c>
      <c r="L11587" s="104">
        <v>0</v>
      </c>
      <c r="M11587" s="104">
        <v>30000000</v>
      </c>
      <c r="N11587" s="213">
        <v>0</v>
      </c>
      <c r="O11587" s="213">
        <v>0</v>
      </c>
      <c r="P11587" s="213">
        <f>SUM(K11587+N11587+O11587)</f>
        <v>56200000</v>
      </c>
      <c r="Q11587" s="264">
        <v>5000000</v>
      </c>
      <c r="R11587" s="264">
        <v>1161000</v>
      </c>
      <c r="S11587" s="166"/>
    </row>
    <row r="11588" spans="1:19" ht="15" customHeight="1" x14ac:dyDescent="0.3">
      <c r="A11588" s="106"/>
      <c r="B11588" s="108" t="s">
        <v>46</v>
      </c>
      <c r="C11588" s="30" t="s">
        <v>47</v>
      </c>
      <c r="D11588" s="102">
        <v>1301</v>
      </c>
      <c r="E11588" s="102">
        <v>10</v>
      </c>
      <c r="F11588" s="102">
        <v>701</v>
      </c>
      <c r="G11588" s="102">
        <v>70111</v>
      </c>
      <c r="H11588" s="102">
        <v>3000</v>
      </c>
      <c r="I11588" s="102">
        <v>414104</v>
      </c>
      <c r="J11588" s="104">
        <v>0</v>
      </c>
      <c r="K11588" s="104">
        <v>0</v>
      </c>
      <c r="L11588" s="104">
        <v>0</v>
      </c>
      <c r="M11588" s="104">
        <v>0</v>
      </c>
      <c r="N11588" s="213">
        <v>0</v>
      </c>
      <c r="O11588" s="213">
        <v>0</v>
      </c>
      <c r="P11588" s="213">
        <f t="shared" ref="P11588:P11604" si="1">SUM(K11588+N11588+O11588)</f>
        <v>0</v>
      </c>
      <c r="Q11588" s="264">
        <v>0</v>
      </c>
      <c r="R11588" s="264">
        <v>0</v>
      </c>
      <c r="S11588" s="166"/>
    </row>
    <row r="11589" spans="1:19" ht="34.5" customHeight="1" x14ac:dyDescent="0.3">
      <c r="A11589" s="106"/>
      <c r="B11589" s="108" t="s">
        <v>48</v>
      </c>
      <c r="C11589" s="30" t="s">
        <v>49</v>
      </c>
      <c r="D11589" s="102">
        <v>1301</v>
      </c>
      <c r="E11589" s="102">
        <v>9</v>
      </c>
      <c r="F11589" s="102">
        <v>701</v>
      </c>
      <c r="G11589" s="102">
        <v>70111</v>
      </c>
      <c r="H11589" s="102">
        <v>3000</v>
      </c>
      <c r="I11589" s="102">
        <v>414104</v>
      </c>
      <c r="J11589" s="104">
        <v>516000000</v>
      </c>
      <c r="K11589" s="104">
        <f>SUM(J11589-L11589)</f>
        <v>116000000</v>
      </c>
      <c r="L11589" s="104">
        <v>400000000</v>
      </c>
      <c r="M11589" s="104">
        <v>0</v>
      </c>
      <c r="N11589" s="213">
        <v>100000000</v>
      </c>
      <c r="O11589" s="213">
        <v>50000000</v>
      </c>
      <c r="P11589" s="213">
        <f t="shared" si="1"/>
        <v>266000000</v>
      </c>
      <c r="Q11589" s="264">
        <v>15000000</v>
      </c>
      <c r="R11589" s="264">
        <v>285600</v>
      </c>
      <c r="S11589" s="166"/>
    </row>
    <row r="11590" spans="1:19" ht="10.5" customHeight="1" x14ac:dyDescent="0.3">
      <c r="A11590" s="106"/>
      <c r="B11590" s="108" t="s">
        <v>50</v>
      </c>
      <c r="C11590" s="30" t="s">
        <v>51</v>
      </c>
      <c r="D11590" s="102">
        <v>1301</v>
      </c>
      <c r="E11590" s="102">
        <v>9</v>
      </c>
      <c r="F11590" s="102">
        <v>701</v>
      </c>
      <c r="G11590" s="102">
        <v>70111</v>
      </c>
      <c r="H11590" s="102">
        <v>3000</v>
      </c>
      <c r="I11590" s="102">
        <v>414104</v>
      </c>
      <c r="J11590" s="104">
        <v>0</v>
      </c>
      <c r="K11590" s="104">
        <v>0</v>
      </c>
      <c r="L11590" s="104">
        <v>0</v>
      </c>
      <c r="M11590" s="104">
        <v>0</v>
      </c>
      <c r="N11590" s="213">
        <v>0</v>
      </c>
      <c r="O11590" s="213">
        <v>0</v>
      </c>
      <c r="P11590" s="213">
        <f t="shared" si="1"/>
        <v>0</v>
      </c>
      <c r="Q11590" s="264">
        <v>0</v>
      </c>
      <c r="R11590" s="264">
        <v>0</v>
      </c>
      <c r="S11590" s="166"/>
    </row>
    <row r="11591" spans="1:19" x14ac:dyDescent="0.3">
      <c r="A11591" s="106"/>
      <c r="B11591" s="108" t="s">
        <v>52</v>
      </c>
      <c r="C11591" s="30" t="s">
        <v>53</v>
      </c>
      <c r="D11591" s="102">
        <v>1301</v>
      </c>
      <c r="E11591" s="102">
        <v>9</v>
      </c>
      <c r="F11591" s="102">
        <v>701</v>
      </c>
      <c r="G11591" s="102">
        <v>70111</v>
      </c>
      <c r="H11591" s="102">
        <v>3000</v>
      </c>
      <c r="I11591" s="102">
        <v>414104</v>
      </c>
      <c r="J11591" s="104">
        <v>850000</v>
      </c>
      <c r="K11591" s="104">
        <v>850000</v>
      </c>
      <c r="L11591" s="104">
        <v>0</v>
      </c>
      <c r="M11591" s="104">
        <v>0</v>
      </c>
      <c r="N11591" s="213">
        <v>0</v>
      </c>
      <c r="O11591" s="213">
        <v>0</v>
      </c>
      <c r="P11591" s="213">
        <f t="shared" si="1"/>
        <v>850000</v>
      </c>
      <c r="Q11591" s="264">
        <v>800000</v>
      </c>
      <c r="R11591" s="264">
        <v>0</v>
      </c>
      <c r="S11591" s="166"/>
    </row>
    <row r="11592" spans="1:19" ht="20.399999999999999" x14ac:dyDescent="0.3">
      <c r="A11592" s="106"/>
      <c r="B11592" s="108" t="s">
        <v>54</v>
      </c>
      <c r="C11592" s="30" t="s">
        <v>3218</v>
      </c>
      <c r="D11592" s="102">
        <v>1301</v>
      </c>
      <c r="E11592" s="102">
        <v>9</v>
      </c>
      <c r="F11592" s="102">
        <v>701</v>
      </c>
      <c r="G11592" s="102">
        <v>70111</v>
      </c>
      <c r="H11592" s="102">
        <v>3000</v>
      </c>
      <c r="I11592" s="102">
        <v>414104</v>
      </c>
      <c r="J11592" s="104">
        <v>0</v>
      </c>
      <c r="K11592" s="104">
        <f>SUM(J11592+M11592)</f>
        <v>15000000</v>
      </c>
      <c r="L11592" s="104">
        <v>0</v>
      </c>
      <c r="M11592" s="104">
        <v>15000000</v>
      </c>
      <c r="N11592" s="213">
        <v>110500000</v>
      </c>
      <c r="O11592" s="213">
        <v>0</v>
      </c>
      <c r="P11592" s="213">
        <f t="shared" si="1"/>
        <v>125500000</v>
      </c>
      <c r="Q11592" s="264">
        <v>0</v>
      </c>
      <c r="R11592" s="264">
        <v>3463500</v>
      </c>
      <c r="S11592" s="166"/>
    </row>
    <row r="11593" spans="1:19" x14ac:dyDescent="0.3">
      <c r="A11593" s="106"/>
      <c r="B11593" s="108" t="s">
        <v>56</v>
      </c>
      <c r="C11593" s="30" t="s">
        <v>57</v>
      </c>
      <c r="D11593" s="102">
        <v>1301</v>
      </c>
      <c r="E11593" s="102">
        <v>9</v>
      </c>
      <c r="F11593" s="102">
        <v>701</v>
      </c>
      <c r="G11593" s="102">
        <v>70111</v>
      </c>
      <c r="H11593" s="102">
        <v>3000</v>
      </c>
      <c r="I11593" s="102">
        <v>414104</v>
      </c>
      <c r="J11593" s="104">
        <v>0</v>
      </c>
      <c r="K11593" s="104">
        <v>0</v>
      </c>
      <c r="L11593" s="104">
        <v>0</v>
      </c>
      <c r="M11593" s="104">
        <v>0</v>
      </c>
      <c r="N11593" s="213">
        <v>0</v>
      </c>
      <c r="O11593" s="213">
        <v>0</v>
      </c>
      <c r="P11593" s="213">
        <f t="shared" si="1"/>
        <v>0</v>
      </c>
      <c r="Q11593" s="264">
        <v>0</v>
      </c>
      <c r="R11593" s="264">
        <v>0</v>
      </c>
      <c r="S11593" s="166"/>
    </row>
    <row r="11594" spans="1:19" ht="20.399999999999999" x14ac:dyDescent="0.3">
      <c r="A11594" s="106"/>
      <c r="B11594" s="108" t="s">
        <v>58</v>
      </c>
      <c r="C11594" s="30" t="s">
        <v>59</v>
      </c>
      <c r="D11594" s="102">
        <v>1301</v>
      </c>
      <c r="E11594" s="102">
        <v>9</v>
      </c>
      <c r="F11594" s="102">
        <v>701</v>
      </c>
      <c r="G11594" s="102">
        <v>70111</v>
      </c>
      <c r="H11594" s="102">
        <v>3000</v>
      </c>
      <c r="I11594" s="102">
        <v>414104</v>
      </c>
      <c r="J11594" s="104">
        <v>100000000</v>
      </c>
      <c r="K11594" s="104">
        <f>SUM(J11594-L11594)</f>
        <v>50000000</v>
      </c>
      <c r="L11594" s="104">
        <v>50000000</v>
      </c>
      <c r="M11594" s="104">
        <v>0</v>
      </c>
      <c r="N11594" s="213">
        <v>50000000</v>
      </c>
      <c r="O11594" s="213">
        <v>0</v>
      </c>
      <c r="P11594" s="213">
        <f t="shared" si="1"/>
        <v>100000000</v>
      </c>
      <c r="Q11594" s="264">
        <v>0</v>
      </c>
      <c r="R11594" s="264">
        <v>10000000</v>
      </c>
      <c r="S11594" s="166"/>
    </row>
    <row r="11595" spans="1:19" ht="23.25" customHeight="1" x14ac:dyDescent="0.3">
      <c r="A11595" s="106"/>
      <c r="B11595" s="108" t="s">
        <v>60</v>
      </c>
      <c r="C11595" s="30" t="s">
        <v>61</v>
      </c>
      <c r="D11595" s="102">
        <v>1301</v>
      </c>
      <c r="E11595" s="102">
        <v>9</v>
      </c>
      <c r="F11595" s="102">
        <v>701</v>
      </c>
      <c r="G11595" s="102">
        <v>70111</v>
      </c>
      <c r="H11595" s="102">
        <v>3000</v>
      </c>
      <c r="I11595" s="102">
        <v>414104</v>
      </c>
      <c r="J11595" s="104">
        <v>5000000000</v>
      </c>
      <c r="K11595" s="104">
        <f>SUM(J11595-L11595)</f>
        <v>3500000000</v>
      </c>
      <c r="L11595" s="104">
        <v>1500000000</v>
      </c>
      <c r="M11595" s="104">
        <v>0</v>
      </c>
      <c r="N11595" s="213">
        <v>1500000000</v>
      </c>
      <c r="O11595" s="213">
        <v>2000000000</v>
      </c>
      <c r="P11595" s="213">
        <f t="shared" si="1"/>
        <v>7000000000</v>
      </c>
      <c r="Q11595" s="264">
        <v>1000000000</v>
      </c>
      <c r="R11595" s="264">
        <v>0</v>
      </c>
      <c r="S11595" s="188"/>
    </row>
    <row r="11596" spans="1:19" ht="23.25" customHeight="1" x14ac:dyDescent="0.3">
      <c r="A11596" s="106"/>
      <c r="B11596" s="108" t="s">
        <v>62</v>
      </c>
      <c r="C11596" s="30" t="s">
        <v>63</v>
      </c>
      <c r="D11596" s="102">
        <v>1301</v>
      </c>
      <c r="E11596" s="102">
        <v>9</v>
      </c>
      <c r="F11596" s="102">
        <v>701</v>
      </c>
      <c r="G11596" s="102">
        <v>70133</v>
      </c>
      <c r="H11596" s="102">
        <v>3000</v>
      </c>
      <c r="I11596" s="102">
        <v>414104</v>
      </c>
      <c r="J11596" s="104">
        <v>0</v>
      </c>
      <c r="K11596" s="104">
        <v>0</v>
      </c>
      <c r="L11596" s="104">
        <v>0</v>
      </c>
      <c r="M11596" s="104">
        <v>0</v>
      </c>
      <c r="N11596" s="213">
        <v>0</v>
      </c>
      <c r="O11596" s="213">
        <v>0</v>
      </c>
      <c r="P11596" s="213">
        <f t="shared" si="1"/>
        <v>0</v>
      </c>
      <c r="Q11596" s="264">
        <v>500000</v>
      </c>
      <c r="R11596" s="264">
        <v>1717000</v>
      </c>
      <c r="S11596" s="166"/>
    </row>
    <row r="11597" spans="1:19" ht="13.5" customHeight="1" x14ac:dyDescent="0.3">
      <c r="A11597" s="106"/>
      <c r="B11597" s="108" t="s">
        <v>64</v>
      </c>
      <c r="C11597" s="30" t="s">
        <v>65</v>
      </c>
      <c r="D11597" s="102">
        <v>1301</v>
      </c>
      <c r="E11597" s="102">
        <v>9</v>
      </c>
      <c r="F11597" s="102">
        <v>701</v>
      </c>
      <c r="G11597" s="102">
        <v>70111</v>
      </c>
      <c r="H11597" s="102">
        <v>3000</v>
      </c>
      <c r="I11597" s="102">
        <v>414104</v>
      </c>
      <c r="J11597" s="104">
        <v>0</v>
      </c>
      <c r="K11597" s="104">
        <v>0</v>
      </c>
      <c r="L11597" s="104">
        <v>0</v>
      </c>
      <c r="M11597" s="104">
        <v>0</v>
      </c>
      <c r="N11597" s="213">
        <v>0</v>
      </c>
      <c r="O11597" s="213">
        <v>0</v>
      </c>
      <c r="P11597" s="213">
        <f t="shared" si="1"/>
        <v>0</v>
      </c>
      <c r="Q11597" s="264">
        <v>0</v>
      </c>
      <c r="R11597" s="264">
        <v>0</v>
      </c>
      <c r="S11597" s="166"/>
    </row>
    <row r="11598" spans="1:19" ht="12.75" customHeight="1" x14ac:dyDescent="0.3">
      <c r="A11598" s="106"/>
      <c r="B11598" s="108" t="s">
        <v>66</v>
      </c>
      <c r="C11598" s="30" t="s">
        <v>67</v>
      </c>
      <c r="D11598" s="102">
        <v>1301</v>
      </c>
      <c r="E11598" s="102">
        <v>1</v>
      </c>
      <c r="F11598" s="102">
        <v>701</v>
      </c>
      <c r="G11598" s="102">
        <v>70111</v>
      </c>
      <c r="H11598" s="102">
        <v>3000</v>
      </c>
      <c r="I11598" s="102">
        <v>414104</v>
      </c>
      <c r="J11598" s="104">
        <v>0</v>
      </c>
      <c r="K11598" s="104">
        <v>0</v>
      </c>
      <c r="L11598" s="104">
        <v>0</v>
      </c>
      <c r="M11598" s="104">
        <v>0</v>
      </c>
      <c r="N11598" s="213">
        <v>0</v>
      </c>
      <c r="O11598" s="213">
        <v>0</v>
      </c>
      <c r="P11598" s="213">
        <f t="shared" si="1"/>
        <v>0</v>
      </c>
      <c r="Q11598" s="264">
        <v>0</v>
      </c>
      <c r="R11598" s="264">
        <v>0</v>
      </c>
      <c r="S11598" s="166"/>
    </row>
    <row r="11599" spans="1:19" ht="22.5" customHeight="1" x14ac:dyDescent="0.3">
      <c r="A11599" s="106"/>
      <c r="B11599" s="108" t="s">
        <v>68</v>
      </c>
      <c r="C11599" s="30" t="s">
        <v>69</v>
      </c>
      <c r="D11599" s="102">
        <v>1301</v>
      </c>
      <c r="E11599" s="102">
        <v>9</v>
      </c>
      <c r="F11599" s="102">
        <v>701</v>
      </c>
      <c r="G11599" s="102">
        <v>70111</v>
      </c>
      <c r="H11599" s="102">
        <v>3000</v>
      </c>
      <c r="I11599" s="102">
        <v>414104</v>
      </c>
      <c r="J11599" s="104">
        <v>0</v>
      </c>
      <c r="K11599" s="104">
        <v>0</v>
      </c>
      <c r="L11599" s="104">
        <v>0</v>
      </c>
      <c r="M11599" s="104">
        <v>0</v>
      </c>
      <c r="N11599" s="213">
        <v>0</v>
      </c>
      <c r="O11599" s="213">
        <v>0</v>
      </c>
      <c r="P11599" s="213">
        <f t="shared" si="1"/>
        <v>0</v>
      </c>
      <c r="Q11599" s="264">
        <v>0</v>
      </c>
      <c r="R11599" s="264">
        <v>13940800</v>
      </c>
      <c r="S11599" s="166"/>
    </row>
    <row r="11600" spans="1:19" ht="32.25" customHeight="1" x14ac:dyDescent="0.3">
      <c r="A11600" s="106"/>
      <c r="B11600" s="108" t="s">
        <v>70</v>
      </c>
      <c r="C11600" s="30" t="s">
        <v>71</v>
      </c>
      <c r="D11600" s="102">
        <v>1303</v>
      </c>
      <c r="E11600" s="102">
        <v>9</v>
      </c>
      <c r="F11600" s="102">
        <v>701</v>
      </c>
      <c r="G11600" s="102">
        <v>70133</v>
      </c>
      <c r="H11600" s="102">
        <v>3000</v>
      </c>
      <c r="I11600" s="102">
        <v>414111</v>
      </c>
      <c r="J11600" s="104">
        <v>3800000</v>
      </c>
      <c r="K11600" s="104">
        <v>3800000</v>
      </c>
      <c r="L11600" s="104">
        <v>0</v>
      </c>
      <c r="M11600" s="104">
        <v>0</v>
      </c>
      <c r="N11600" s="213">
        <v>0</v>
      </c>
      <c r="O11600" s="213">
        <v>0</v>
      </c>
      <c r="P11600" s="213">
        <f t="shared" si="1"/>
        <v>3800000</v>
      </c>
      <c r="Q11600" s="264">
        <v>3500000</v>
      </c>
      <c r="R11600" s="264">
        <v>0</v>
      </c>
      <c r="S11600" s="166"/>
    </row>
    <row r="11601" spans="1:19" ht="14.25" customHeight="1" x14ac:dyDescent="0.3">
      <c r="A11601" s="106"/>
      <c r="B11601" s="108" t="s">
        <v>72</v>
      </c>
      <c r="C11601" s="30" t="s">
        <v>73</v>
      </c>
      <c r="D11601" s="102">
        <v>1303</v>
      </c>
      <c r="E11601" s="102">
        <v>9</v>
      </c>
      <c r="F11601" s="102">
        <v>701</v>
      </c>
      <c r="G11601" s="102">
        <v>70111</v>
      </c>
      <c r="H11601" s="102">
        <v>3000</v>
      </c>
      <c r="I11601" s="102">
        <v>414103</v>
      </c>
      <c r="J11601" s="104">
        <v>0</v>
      </c>
      <c r="K11601" s="104">
        <v>0</v>
      </c>
      <c r="L11601" s="104">
        <v>0</v>
      </c>
      <c r="M11601" s="104">
        <v>0</v>
      </c>
      <c r="N11601" s="213">
        <v>0</v>
      </c>
      <c r="O11601" s="213">
        <v>0</v>
      </c>
      <c r="P11601" s="213">
        <f t="shared" si="1"/>
        <v>0</v>
      </c>
      <c r="Q11601" s="264">
        <v>0</v>
      </c>
      <c r="R11601" s="264">
        <v>0</v>
      </c>
      <c r="S11601" s="166"/>
    </row>
    <row r="11602" spans="1:19" ht="46.5" customHeight="1" x14ac:dyDescent="0.3">
      <c r="A11602" s="106"/>
      <c r="B11602" s="108" t="s">
        <v>74</v>
      </c>
      <c r="C11602" s="30" t="s">
        <v>75</v>
      </c>
      <c r="D11602" s="102">
        <v>1303</v>
      </c>
      <c r="E11602" s="102">
        <v>9</v>
      </c>
      <c r="F11602" s="102">
        <v>701</v>
      </c>
      <c r="G11602" s="102">
        <v>70111</v>
      </c>
      <c r="H11602" s="102">
        <v>3000</v>
      </c>
      <c r="I11602" s="102">
        <v>414103</v>
      </c>
      <c r="J11602" s="104">
        <v>45000000</v>
      </c>
      <c r="K11602" s="104">
        <f>SUM(J11602-L11602)</f>
        <v>0</v>
      </c>
      <c r="L11602" s="104">
        <v>45000000</v>
      </c>
      <c r="M11602" s="104">
        <v>0</v>
      </c>
      <c r="N11602" s="213">
        <v>30000000</v>
      </c>
      <c r="O11602" s="213">
        <v>15000000</v>
      </c>
      <c r="P11602" s="213">
        <f t="shared" si="1"/>
        <v>45000000</v>
      </c>
      <c r="Q11602" s="264">
        <v>0</v>
      </c>
      <c r="R11602" s="264">
        <v>0</v>
      </c>
      <c r="S11602" s="167"/>
    </row>
    <row r="11603" spans="1:19" ht="20.399999999999999" x14ac:dyDescent="0.3">
      <c r="A11603" s="106"/>
      <c r="B11603" s="108" t="s">
        <v>76</v>
      </c>
      <c r="C11603" s="30" t="s">
        <v>5096</v>
      </c>
      <c r="D11603" s="102">
        <v>1303</v>
      </c>
      <c r="E11603" s="102">
        <v>9</v>
      </c>
      <c r="F11603" s="102">
        <v>701</v>
      </c>
      <c r="G11603" s="102">
        <v>70111</v>
      </c>
      <c r="H11603" s="102">
        <v>3000</v>
      </c>
      <c r="I11603" s="102">
        <v>414103</v>
      </c>
      <c r="J11603" s="104">
        <v>0</v>
      </c>
      <c r="K11603" s="104">
        <v>0</v>
      </c>
      <c r="L11603" s="104">
        <v>0</v>
      </c>
      <c r="M11603" s="126">
        <v>0</v>
      </c>
      <c r="N11603" s="213">
        <v>0</v>
      </c>
      <c r="O11603" s="213">
        <v>0</v>
      </c>
      <c r="P11603" s="213">
        <f t="shared" si="1"/>
        <v>0</v>
      </c>
      <c r="Q11603" s="264">
        <v>0</v>
      </c>
      <c r="R11603" s="264">
        <v>0</v>
      </c>
      <c r="S11603" s="166"/>
    </row>
    <row r="11604" spans="1:19" ht="26.25" customHeight="1" x14ac:dyDescent="0.3">
      <c r="A11604" s="106"/>
      <c r="B11604" s="108" t="s">
        <v>77</v>
      </c>
      <c r="C11604" s="30" t="s">
        <v>78</v>
      </c>
      <c r="D11604" s="102">
        <v>1303</v>
      </c>
      <c r="E11604" s="102">
        <v>9</v>
      </c>
      <c r="F11604" s="102">
        <v>701</v>
      </c>
      <c r="G11604" s="102">
        <v>70111</v>
      </c>
      <c r="H11604" s="102">
        <v>3000</v>
      </c>
      <c r="I11604" s="102">
        <v>414103</v>
      </c>
      <c r="J11604" s="104">
        <v>0</v>
      </c>
      <c r="K11604" s="104">
        <v>0</v>
      </c>
      <c r="L11604" s="104">
        <v>0</v>
      </c>
      <c r="M11604" s="126">
        <v>0</v>
      </c>
      <c r="N11604" s="213">
        <v>0</v>
      </c>
      <c r="O11604" s="213">
        <v>0</v>
      </c>
      <c r="P11604" s="213">
        <f t="shared" si="1"/>
        <v>0</v>
      </c>
      <c r="Q11604" s="264">
        <v>0</v>
      </c>
      <c r="R11604" s="264">
        <v>14882716</v>
      </c>
      <c r="S11604" s="166"/>
    </row>
    <row r="11605" spans="1:19" ht="15.6" x14ac:dyDescent="0.3">
      <c r="A11605" s="865" t="s">
        <v>0</v>
      </c>
      <c r="B11605" s="865"/>
      <c r="C11605" s="865"/>
      <c r="D11605" s="865"/>
      <c r="E11605" s="865"/>
      <c r="F11605" s="865"/>
      <c r="G11605" s="865"/>
      <c r="H11605" s="865"/>
      <c r="I11605" s="865"/>
      <c r="J11605" s="865"/>
      <c r="K11605" s="865"/>
      <c r="L11605" s="865"/>
      <c r="M11605" s="865"/>
    </row>
    <row r="11606" spans="1:19" ht="15.6" x14ac:dyDescent="0.3">
      <c r="A11606" s="865" t="s">
        <v>3122</v>
      </c>
      <c r="B11606" s="865"/>
      <c r="C11606" s="865"/>
      <c r="D11606" s="865"/>
      <c r="E11606" s="865"/>
      <c r="F11606" s="865"/>
      <c r="G11606" s="865"/>
      <c r="H11606" s="865"/>
      <c r="I11606" s="865"/>
      <c r="J11606" s="865"/>
      <c r="K11606" s="865"/>
      <c r="L11606" s="865"/>
      <c r="M11606" s="865"/>
    </row>
    <row r="11607" spans="1:19" ht="16.2" thickBot="1" x14ac:dyDescent="0.35">
      <c r="A11607" s="961" t="s">
        <v>1</v>
      </c>
      <c r="B11607" s="961"/>
      <c r="C11607" s="961"/>
      <c r="D11607" s="961"/>
      <c r="E11607" s="961"/>
      <c r="F11607" s="961"/>
      <c r="G11607" s="961"/>
      <c r="H11607" s="961"/>
      <c r="I11607" s="961"/>
      <c r="J11607" s="961"/>
      <c r="K11607" s="961"/>
      <c r="L11607" s="961"/>
      <c r="M11607" s="961"/>
    </row>
    <row r="11608" spans="1:19" ht="13.5" customHeight="1" x14ac:dyDescent="0.3">
      <c r="A11608" s="962" t="s">
        <v>3118</v>
      </c>
      <c r="B11608" s="962" t="s">
        <v>3119</v>
      </c>
      <c r="C11608" s="962" t="s">
        <v>2</v>
      </c>
      <c r="D11608" s="5" t="s">
        <v>3</v>
      </c>
      <c r="E11608" s="12" t="s">
        <v>3</v>
      </c>
      <c r="F11608" s="5" t="s">
        <v>7</v>
      </c>
      <c r="G11608" s="12" t="s">
        <v>9</v>
      </c>
      <c r="H11608" s="5" t="s">
        <v>12</v>
      </c>
      <c r="I11608" s="12" t="s">
        <v>13</v>
      </c>
      <c r="J11608" s="873" t="s">
        <v>3115</v>
      </c>
      <c r="K11608" s="873" t="s">
        <v>3116</v>
      </c>
      <c r="L11608" s="965" t="s">
        <v>3121</v>
      </c>
      <c r="M11608" s="965" t="s">
        <v>3117</v>
      </c>
      <c r="N11608" s="873" t="s">
        <v>3116</v>
      </c>
      <c r="O11608" s="873" t="s">
        <v>3116</v>
      </c>
      <c r="P11608" s="873" t="s">
        <v>5095</v>
      </c>
      <c r="Q11608" s="873" t="s">
        <v>3115</v>
      </c>
      <c r="R11608" s="270" t="s">
        <v>3340</v>
      </c>
      <c r="S11608" s="873" t="s">
        <v>5049</v>
      </c>
    </row>
    <row r="11609" spans="1:19" ht="13.5" customHeight="1" x14ac:dyDescent="0.3">
      <c r="A11609" s="963"/>
      <c r="B11609" s="963"/>
      <c r="C11609" s="963"/>
      <c r="D11609" s="6" t="s">
        <v>4</v>
      </c>
      <c r="E11609" s="11" t="s">
        <v>6</v>
      </c>
      <c r="F11609" s="6" t="s">
        <v>8</v>
      </c>
      <c r="G11609" s="11" t="s">
        <v>10</v>
      </c>
      <c r="H11609" s="6" t="s">
        <v>5</v>
      </c>
      <c r="I11609" s="11" t="s">
        <v>5</v>
      </c>
      <c r="J11609" s="874"/>
      <c r="K11609" s="874"/>
      <c r="L11609" s="966"/>
      <c r="M11609" s="966"/>
      <c r="N11609" s="874"/>
      <c r="O11609" s="874"/>
      <c r="P11609" s="874"/>
      <c r="Q11609" s="874"/>
      <c r="R11609" s="271" t="s">
        <v>5125</v>
      </c>
      <c r="S11609" s="874"/>
    </row>
    <row r="11610" spans="1:19" ht="18.75" customHeight="1" x14ac:dyDescent="0.3">
      <c r="A11610" s="963"/>
      <c r="B11610" s="963"/>
      <c r="C11610" s="963"/>
      <c r="D11610" s="6" t="s">
        <v>5</v>
      </c>
      <c r="E11610" s="11" t="s">
        <v>5</v>
      </c>
      <c r="F11610" s="6" t="s">
        <v>5</v>
      </c>
      <c r="G11610" s="11" t="s">
        <v>11</v>
      </c>
      <c r="H11610" s="7"/>
      <c r="I11610" s="8"/>
      <c r="J11610" s="44" t="s">
        <v>3120</v>
      </c>
      <c r="K11610" s="45" t="s">
        <v>3120</v>
      </c>
      <c r="L11610" s="46" t="s">
        <v>3120</v>
      </c>
      <c r="M11610" s="47" t="s">
        <v>3120</v>
      </c>
      <c r="N11610" s="44" t="s">
        <v>5068</v>
      </c>
      <c r="O11610" s="44" t="s">
        <v>5069</v>
      </c>
      <c r="P11610" s="44"/>
      <c r="Q11610" s="44" t="s">
        <v>5102</v>
      </c>
      <c r="R11610" s="272" t="s">
        <v>5102</v>
      </c>
      <c r="S11610" s="44"/>
    </row>
    <row r="11611" spans="1:19" ht="11.25" customHeight="1" thickBot="1" x14ac:dyDescent="0.35">
      <c r="A11611" s="964"/>
      <c r="B11611" s="964"/>
      <c r="C11611" s="964"/>
      <c r="D11611" s="9"/>
      <c r="E11611" s="10"/>
      <c r="F11611" s="9"/>
      <c r="G11611" s="10"/>
      <c r="H11611" s="9"/>
      <c r="I11611" s="10"/>
      <c r="J11611" s="48" t="s">
        <v>14</v>
      </c>
      <c r="K11611" s="49" t="s">
        <v>14</v>
      </c>
      <c r="L11611" s="50" t="s">
        <v>14</v>
      </c>
      <c r="M11611" s="51" t="s">
        <v>14</v>
      </c>
      <c r="N11611" s="48" t="s">
        <v>14</v>
      </c>
      <c r="O11611" s="48" t="s">
        <v>14</v>
      </c>
      <c r="P11611" s="48" t="s">
        <v>14</v>
      </c>
      <c r="Q11611" s="48" t="s">
        <v>14</v>
      </c>
      <c r="R11611" s="48" t="s">
        <v>14</v>
      </c>
      <c r="S11611" s="48"/>
    </row>
    <row r="11612" spans="1:19" ht="19.5" customHeight="1" x14ac:dyDescent="0.3">
      <c r="A11612" s="28"/>
      <c r="B11612" s="109" t="s">
        <v>79</v>
      </c>
      <c r="C11612" s="30" t="s">
        <v>3124</v>
      </c>
      <c r="D11612" s="109">
        <v>1301</v>
      </c>
      <c r="E11612" s="109">
        <v>9</v>
      </c>
      <c r="F11612" s="109">
        <v>701</v>
      </c>
      <c r="G11612" s="109">
        <v>70133</v>
      </c>
      <c r="H11612" s="109">
        <v>3000</v>
      </c>
      <c r="I11612" s="109">
        <v>414103</v>
      </c>
      <c r="J11612" s="27">
        <v>10000000</v>
      </c>
      <c r="K11612" s="27">
        <f>SUM(J11612-L11612)</f>
        <v>0</v>
      </c>
      <c r="L11612" s="27">
        <v>10000000</v>
      </c>
      <c r="M11612" s="27">
        <v>0</v>
      </c>
      <c r="N11612" s="27">
        <v>10000000</v>
      </c>
      <c r="O11612" s="27">
        <v>0</v>
      </c>
      <c r="P11612" s="27">
        <f>SUM(K11612+N11612+O11612)</f>
        <v>10000000</v>
      </c>
      <c r="Q11612" s="27">
        <v>8000000</v>
      </c>
      <c r="R11612" s="27">
        <v>0</v>
      </c>
      <c r="S11612" s="166"/>
    </row>
    <row r="11613" spans="1:19" ht="19.5" customHeight="1" x14ac:dyDescent="0.3">
      <c r="A11613" s="106"/>
      <c r="B11613" s="108" t="s">
        <v>80</v>
      </c>
      <c r="C11613" s="30" t="s">
        <v>81</v>
      </c>
      <c r="D11613" s="102">
        <v>1303</v>
      </c>
      <c r="E11613" s="102">
        <v>9</v>
      </c>
      <c r="F11613" s="102">
        <v>701</v>
      </c>
      <c r="G11613" s="102">
        <v>70111</v>
      </c>
      <c r="H11613" s="102">
        <v>3000</v>
      </c>
      <c r="I11613" s="102">
        <v>414103</v>
      </c>
      <c r="J11613" s="104">
        <v>0</v>
      </c>
      <c r="K11613" s="104">
        <v>0</v>
      </c>
      <c r="L11613" s="104">
        <v>0</v>
      </c>
      <c r="M11613" s="104">
        <v>0</v>
      </c>
      <c r="N11613" s="27">
        <v>20000000</v>
      </c>
      <c r="O11613" s="27">
        <v>0</v>
      </c>
      <c r="P11613" s="27">
        <f t="shared" ref="P11613:P11631" si="2">SUM(K11613+N11613+O11613)</f>
        <v>20000000</v>
      </c>
      <c r="Q11613" s="27">
        <v>0</v>
      </c>
      <c r="R11613" s="27">
        <v>0</v>
      </c>
      <c r="S11613" s="166"/>
    </row>
    <row r="11614" spans="1:19" ht="18" customHeight="1" x14ac:dyDescent="0.3">
      <c r="A11614" s="106"/>
      <c r="B11614" s="108" t="s">
        <v>82</v>
      </c>
      <c r="C11614" s="30" t="s">
        <v>83</v>
      </c>
      <c r="D11614" s="102">
        <v>1301</v>
      </c>
      <c r="E11614" s="102">
        <v>7</v>
      </c>
      <c r="F11614" s="102">
        <v>701</v>
      </c>
      <c r="G11614" s="102">
        <v>70111</v>
      </c>
      <c r="H11614" s="102">
        <v>3000</v>
      </c>
      <c r="I11614" s="102">
        <v>414104</v>
      </c>
      <c r="J11614" s="104">
        <v>0</v>
      </c>
      <c r="K11614" s="104">
        <v>0</v>
      </c>
      <c r="L11614" s="104">
        <v>0</v>
      </c>
      <c r="M11614" s="104">
        <v>0</v>
      </c>
      <c r="N11614" s="27"/>
      <c r="O11614" s="27"/>
      <c r="P11614" s="27">
        <f t="shared" si="2"/>
        <v>0</v>
      </c>
      <c r="Q11614" s="27">
        <v>0</v>
      </c>
      <c r="R11614" s="27">
        <v>0</v>
      </c>
      <c r="S11614" s="166"/>
    </row>
    <row r="11615" spans="1:19" ht="15" customHeight="1" x14ac:dyDescent="0.3">
      <c r="A11615" s="106"/>
      <c r="B11615" s="108" t="s">
        <v>84</v>
      </c>
      <c r="C11615" s="30" t="s">
        <v>85</v>
      </c>
      <c r="D11615" s="102">
        <v>1301</v>
      </c>
      <c r="E11615" s="102">
        <v>7</v>
      </c>
      <c r="F11615" s="102">
        <v>701</v>
      </c>
      <c r="G11615" s="102">
        <v>70111</v>
      </c>
      <c r="H11615" s="102">
        <v>3000</v>
      </c>
      <c r="I11615" s="102">
        <v>414104</v>
      </c>
      <c r="J11615" s="104">
        <v>80000000</v>
      </c>
      <c r="K11615" s="104">
        <f>SUM(J11615-L11615)</f>
        <v>0</v>
      </c>
      <c r="L11615" s="104">
        <v>80000000</v>
      </c>
      <c r="M11615" s="104"/>
      <c r="N11615" s="27">
        <v>0</v>
      </c>
      <c r="O11615" s="27">
        <v>0</v>
      </c>
      <c r="P11615" s="27">
        <f t="shared" si="2"/>
        <v>0</v>
      </c>
      <c r="Q11615" s="27">
        <v>70000000</v>
      </c>
      <c r="R11615" s="27">
        <v>0</v>
      </c>
      <c r="S11615" s="166"/>
    </row>
    <row r="11616" spans="1:19" ht="12" customHeight="1" x14ac:dyDescent="0.3">
      <c r="A11616" s="106"/>
      <c r="B11616" s="108" t="s">
        <v>86</v>
      </c>
      <c r="C11616" s="30" t="s">
        <v>87</v>
      </c>
      <c r="D11616" s="102">
        <v>1301</v>
      </c>
      <c r="E11616" s="102">
        <v>7</v>
      </c>
      <c r="F11616" s="102">
        <v>701</v>
      </c>
      <c r="G11616" s="102">
        <v>70133</v>
      </c>
      <c r="H11616" s="102">
        <v>3000</v>
      </c>
      <c r="I11616" s="102">
        <v>414104</v>
      </c>
      <c r="J11616" s="104">
        <v>0</v>
      </c>
      <c r="K11616" s="104">
        <v>0</v>
      </c>
      <c r="L11616" s="104">
        <v>0</v>
      </c>
      <c r="M11616" s="104">
        <v>0</v>
      </c>
      <c r="N11616" s="27"/>
      <c r="O11616" s="27"/>
      <c r="P11616" s="27">
        <f t="shared" si="2"/>
        <v>0</v>
      </c>
      <c r="Q11616" s="27">
        <v>7000000</v>
      </c>
      <c r="R11616" s="27">
        <v>0</v>
      </c>
      <c r="S11616" s="166"/>
    </row>
    <row r="11617" spans="1:19" ht="20.399999999999999" x14ac:dyDescent="0.3">
      <c r="A11617" s="106"/>
      <c r="B11617" s="108" t="s">
        <v>88</v>
      </c>
      <c r="C11617" s="30" t="s">
        <v>89</v>
      </c>
      <c r="D11617" s="102">
        <v>1307</v>
      </c>
      <c r="E11617" s="102">
        <v>9</v>
      </c>
      <c r="F11617" s="102">
        <v>701</v>
      </c>
      <c r="G11617" s="102">
        <v>70111</v>
      </c>
      <c r="H11617" s="102">
        <v>3000</v>
      </c>
      <c r="I11617" s="102">
        <v>414104</v>
      </c>
      <c r="J11617" s="104">
        <v>0</v>
      </c>
      <c r="K11617" s="104">
        <v>0</v>
      </c>
      <c r="L11617" s="104">
        <v>0</v>
      </c>
      <c r="M11617" s="104">
        <v>0</v>
      </c>
      <c r="N11617" s="27">
        <v>0</v>
      </c>
      <c r="O11617" s="27">
        <v>0</v>
      </c>
      <c r="P11617" s="27">
        <f t="shared" si="2"/>
        <v>0</v>
      </c>
      <c r="Q11617" s="27">
        <v>0</v>
      </c>
      <c r="R11617" s="27">
        <v>0</v>
      </c>
      <c r="S11617" s="166"/>
    </row>
    <row r="11618" spans="1:19" ht="21" customHeight="1" x14ac:dyDescent="0.3">
      <c r="A11618" s="106"/>
      <c r="B11618" s="108" t="s">
        <v>90</v>
      </c>
      <c r="C11618" s="30" t="s">
        <v>91</v>
      </c>
      <c r="D11618" s="102">
        <v>1301</v>
      </c>
      <c r="E11618" s="102">
        <v>1</v>
      </c>
      <c r="F11618" s="102">
        <v>701</v>
      </c>
      <c r="G11618" s="102">
        <v>70133</v>
      </c>
      <c r="H11618" s="102">
        <v>3000</v>
      </c>
      <c r="I11618" s="102">
        <v>414104</v>
      </c>
      <c r="J11618" s="104">
        <v>12000000</v>
      </c>
      <c r="K11618" s="104">
        <v>12000000</v>
      </c>
      <c r="L11618" s="104">
        <v>0</v>
      </c>
      <c r="M11618" s="104">
        <v>0</v>
      </c>
      <c r="N11618" s="27">
        <v>0</v>
      </c>
      <c r="O11618" s="27">
        <v>0</v>
      </c>
      <c r="P11618" s="27">
        <f t="shared" si="2"/>
        <v>12000000</v>
      </c>
      <c r="Q11618" s="27">
        <v>10000000</v>
      </c>
      <c r="R11618" s="27">
        <v>0</v>
      </c>
      <c r="S11618" s="166"/>
    </row>
    <row r="11619" spans="1:19" x14ac:dyDescent="0.3">
      <c r="A11619" s="106"/>
      <c r="B11619" s="108" t="s">
        <v>92</v>
      </c>
      <c r="C11619" s="30" t="s">
        <v>93</v>
      </c>
      <c r="D11619" s="102">
        <v>1301</v>
      </c>
      <c r="E11619" s="102">
        <v>11</v>
      </c>
      <c r="F11619" s="102">
        <v>701</v>
      </c>
      <c r="G11619" s="102">
        <v>70111</v>
      </c>
      <c r="H11619" s="102">
        <v>3000</v>
      </c>
      <c r="I11619" s="102">
        <v>414104</v>
      </c>
      <c r="J11619" s="104">
        <v>0</v>
      </c>
      <c r="K11619" s="104">
        <v>0</v>
      </c>
      <c r="L11619" s="104">
        <v>0</v>
      </c>
      <c r="M11619" s="104">
        <v>0</v>
      </c>
      <c r="N11619" s="27">
        <v>0</v>
      </c>
      <c r="O11619" s="27">
        <v>0</v>
      </c>
      <c r="P11619" s="27">
        <f t="shared" si="2"/>
        <v>0</v>
      </c>
      <c r="Q11619" s="27">
        <v>24000000</v>
      </c>
      <c r="R11619" s="27">
        <v>0</v>
      </c>
      <c r="S11619" s="166"/>
    </row>
    <row r="11620" spans="1:19" ht="18.75" customHeight="1" x14ac:dyDescent="0.3">
      <c r="A11620" s="106"/>
      <c r="B11620" s="108" t="s">
        <v>94</v>
      </c>
      <c r="C11620" s="30" t="s">
        <v>95</v>
      </c>
      <c r="D11620" s="102">
        <v>1301</v>
      </c>
      <c r="E11620" s="102">
        <v>9</v>
      </c>
      <c r="F11620" s="102">
        <v>704</v>
      </c>
      <c r="G11620" s="102">
        <v>70460</v>
      </c>
      <c r="H11620" s="102">
        <v>3000</v>
      </c>
      <c r="I11620" s="102">
        <v>414104</v>
      </c>
      <c r="J11620" s="104">
        <v>40000000</v>
      </c>
      <c r="K11620" s="104">
        <f>SUM(J11620-L11620)</f>
        <v>0</v>
      </c>
      <c r="L11620" s="104">
        <v>40000000</v>
      </c>
      <c r="M11620" s="104">
        <v>0</v>
      </c>
      <c r="N11620" s="27">
        <v>40000000</v>
      </c>
      <c r="O11620" s="27">
        <v>40000000</v>
      </c>
      <c r="P11620" s="27">
        <f t="shared" si="2"/>
        <v>80000000</v>
      </c>
      <c r="Q11620" s="264">
        <v>30000000</v>
      </c>
      <c r="R11620" s="264">
        <v>0</v>
      </c>
      <c r="S11620" s="166"/>
    </row>
    <row r="11621" spans="1:19" ht="56.25" customHeight="1" x14ac:dyDescent="0.3">
      <c r="A11621" s="4"/>
      <c r="B11621" s="19" t="s">
        <v>96</v>
      </c>
      <c r="C11621" s="33" t="s">
        <v>3216</v>
      </c>
      <c r="D11621" s="20">
        <v>1301</v>
      </c>
      <c r="E11621" s="20">
        <v>9</v>
      </c>
      <c r="F11621" s="20">
        <v>701</v>
      </c>
      <c r="G11621" s="20">
        <v>70133</v>
      </c>
      <c r="H11621" s="20">
        <v>3000</v>
      </c>
      <c r="I11621" s="20">
        <v>414104</v>
      </c>
      <c r="J11621" s="21">
        <v>8000000</v>
      </c>
      <c r="K11621" s="21">
        <f>SUM(J11621+M11621)</f>
        <v>20000000</v>
      </c>
      <c r="L11621" s="21">
        <v>0</v>
      </c>
      <c r="M11621" s="21">
        <v>12000000</v>
      </c>
      <c r="N11621" s="27">
        <v>0</v>
      </c>
      <c r="O11621" s="27">
        <v>0</v>
      </c>
      <c r="P11621" s="27">
        <f t="shared" si="2"/>
        <v>20000000</v>
      </c>
      <c r="Q11621" s="264">
        <v>3090000</v>
      </c>
      <c r="R11621" s="264">
        <v>0</v>
      </c>
      <c r="S11621" s="166"/>
    </row>
    <row r="11622" spans="1:19" ht="23.25" customHeight="1" x14ac:dyDescent="0.3">
      <c r="A11622" s="106"/>
      <c r="B11622" s="108" t="s">
        <v>97</v>
      </c>
      <c r="C11622" s="30" t="s">
        <v>98</v>
      </c>
      <c r="D11622" s="102">
        <v>1301</v>
      </c>
      <c r="E11622" s="102">
        <v>7</v>
      </c>
      <c r="F11622" s="102">
        <v>701</v>
      </c>
      <c r="G11622" s="102">
        <v>70133</v>
      </c>
      <c r="H11622" s="102">
        <v>3000</v>
      </c>
      <c r="I11622" s="102">
        <v>414104</v>
      </c>
      <c r="J11622" s="104">
        <v>14000000</v>
      </c>
      <c r="K11622" s="104">
        <v>14000000</v>
      </c>
      <c r="L11622" s="104">
        <v>0</v>
      </c>
      <c r="M11622" s="104">
        <v>0</v>
      </c>
      <c r="N11622" s="27">
        <v>0</v>
      </c>
      <c r="O11622" s="27">
        <v>0</v>
      </c>
      <c r="P11622" s="27">
        <f t="shared" si="2"/>
        <v>14000000</v>
      </c>
      <c r="Q11622" s="264">
        <v>13000000</v>
      </c>
      <c r="R11622" s="264">
        <v>0</v>
      </c>
      <c r="S11622" s="166"/>
    </row>
    <row r="11623" spans="1:19" ht="21.75" customHeight="1" x14ac:dyDescent="0.3">
      <c r="A11623" s="106"/>
      <c r="B11623" s="108" t="s">
        <v>99</v>
      </c>
      <c r="C11623" s="30" t="s">
        <v>100</v>
      </c>
      <c r="D11623" s="102">
        <v>1301</v>
      </c>
      <c r="E11623" s="102">
        <v>9</v>
      </c>
      <c r="F11623" s="102">
        <v>701</v>
      </c>
      <c r="G11623" s="102">
        <v>70133</v>
      </c>
      <c r="H11623" s="102">
        <v>3000</v>
      </c>
      <c r="I11623" s="102">
        <v>414104</v>
      </c>
      <c r="J11623" s="104">
        <v>0</v>
      </c>
      <c r="K11623" s="104">
        <v>0</v>
      </c>
      <c r="L11623" s="104">
        <v>0</v>
      </c>
      <c r="M11623" s="104">
        <v>0</v>
      </c>
      <c r="N11623" s="27">
        <v>0</v>
      </c>
      <c r="O11623" s="27">
        <v>0</v>
      </c>
      <c r="P11623" s="27">
        <f t="shared" si="2"/>
        <v>0</v>
      </c>
      <c r="Q11623" s="264">
        <v>24000000</v>
      </c>
      <c r="R11623" s="264">
        <v>0</v>
      </c>
      <c r="S11623" s="166"/>
    </row>
    <row r="11624" spans="1:19" ht="23.25" customHeight="1" x14ac:dyDescent="0.3">
      <c r="A11624" s="106"/>
      <c r="B11624" s="108" t="s">
        <v>101</v>
      </c>
      <c r="C11624" s="30" t="s">
        <v>102</v>
      </c>
      <c r="D11624" s="102">
        <v>1301</v>
      </c>
      <c r="E11624" s="102">
        <v>9</v>
      </c>
      <c r="F11624" s="102">
        <v>701</v>
      </c>
      <c r="G11624" s="102">
        <v>70133</v>
      </c>
      <c r="H11624" s="102">
        <v>3000</v>
      </c>
      <c r="I11624" s="102">
        <v>414104</v>
      </c>
      <c r="J11624" s="104">
        <v>0</v>
      </c>
      <c r="K11624" s="104">
        <v>0</v>
      </c>
      <c r="L11624" s="104">
        <v>0</v>
      </c>
      <c r="M11624" s="104">
        <v>0</v>
      </c>
      <c r="N11624" s="27">
        <v>0</v>
      </c>
      <c r="O11624" s="27">
        <v>0</v>
      </c>
      <c r="P11624" s="27">
        <f t="shared" si="2"/>
        <v>0</v>
      </c>
      <c r="Q11624" s="264">
        <v>2000000</v>
      </c>
      <c r="R11624" s="264">
        <v>0</v>
      </c>
      <c r="S11624" s="166"/>
    </row>
    <row r="11625" spans="1:19" ht="28.5" customHeight="1" x14ac:dyDescent="0.3">
      <c r="A11625" s="106"/>
      <c r="B11625" s="108" t="s">
        <v>103</v>
      </c>
      <c r="C11625" s="30" t="s">
        <v>104</v>
      </c>
      <c r="D11625" s="102">
        <v>1301</v>
      </c>
      <c r="E11625" s="102">
        <v>9</v>
      </c>
      <c r="F11625" s="102">
        <v>701</v>
      </c>
      <c r="G11625" s="102">
        <v>70133</v>
      </c>
      <c r="H11625" s="102">
        <v>3000</v>
      </c>
      <c r="I11625" s="102">
        <v>414104</v>
      </c>
      <c r="J11625" s="104">
        <v>0</v>
      </c>
      <c r="K11625" s="104">
        <v>0</v>
      </c>
      <c r="L11625" s="104">
        <v>0</v>
      </c>
      <c r="M11625" s="104">
        <v>0</v>
      </c>
      <c r="N11625" s="27">
        <v>0</v>
      </c>
      <c r="O11625" s="27">
        <v>0</v>
      </c>
      <c r="P11625" s="27">
        <f t="shared" si="2"/>
        <v>0</v>
      </c>
      <c r="Q11625" s="264">
        <v>10000000</v>
      </c>
      <c r="R11625" s="264">
        <v>0</v>
      </c>
      <c r="S11625" s="166"/>
    </row>
    <row r="11626" spans="1:19" ht="27" customHeight="1" x14ac:dyDescent="0.3">
      <c r="A11626" s="106"/>
      <c r="B11626" s="108" t="s">
        <v>105</v>
      </c>
      <c r="C11626" s="30" t="s">
        <v>106</v>
      </c>
      <c r="D11626" s="102">
        <v>1301</v>
      </c>
      <c r="E11626" s="102">
        <v>10</v>
      </c>
      <c r="F11626" s="102">
        <v>701</v>
      </c>
      <c r="G11626" s="102">
        <v>70133</v>
      </c>
      <c r="H11626" s="102">
        <v>3000</v>
      </c>
      <c r="I11626" s="102">
        <v>414104</v>
      </c>
      <c r="J11626" s="104">
        <v>0</v>
      </c>
      <c r="K11626" s="104">
        <v>0</v>
      </c>
      <c r="L11626" s="104">
        <v>0</v>
      </c>
      <c r="M11626" s="104">
        <v>0</v>
      </c>
      <c r="N11626" s="27">
        <v>0</v>
      </c>
      <c r="O11626" s="27">
        <v>0</v>
      </c>
      <c r="P11626" s="27">
        <f t="shared" si="2"/>
        <v>0</v>
      </c>
      <c r="Q11626" s="264">
        <v>25000000</v>
      </c>
      <c r="R11626" s="264">
        <v>0</v>
      </c>
      <c r="S11626" s="166"/>
    </row>
    <row r="11627" spans="1:19" ht="20.399999999999999" x14ac:dyDescent="0.3">
      <c r="A11627" s="106"/>
      <c r="B11627" s="108" t="s">
        <v>107</v>
      </c>
      <c r="C11627" s="30" t="s">
        <v>108</v>
      </c>
      <c r="D11627" s="102">
        <v>1301</v>
      </c>
      <c r="E11627" s="102">
        <v>1</v>
      </c>
      <c r="F11627" s="102">
        <v>701</v>
      </c>
      <c r="G11627" s="102">
        <v>70133</v>
      </c>
      <c r="H11627" s="102">
        <v>3000</v>
      </c>
      <c r="I11627" s="102">
        <v>414104</v>
      </c>
      <c r="J11627" s="104">
        <v>6000000</v>
      </c>
      <c r="K11627" s="104">
        <v>6000000</v>
      </c>
      <c r="L11627" s="104">
        <v>0</v>
      </c>
      <c r="M11627" s="104">
        <v>0</v>
      </c>
      <c r="N11627" s="27">
        <v>6000000</v>
      </c>
      <c r="O11627" s="27">
        <v>0</v>
      </c>
      <c r="P11627" s="27">
        <f t="shared" si="2"/>
        <v>12000000</v>
      </c>
      <c r="Q11627" s="264">
        <v>5000000</v>
      </c>
      <c r="R11627" s="264">
        <v>0</v>
      </c>
      <c r="S11627" s="166"/>
    </row>
    <row r="11628" spans="1:19" ht="20.399999999999999" x14ac:dyDescent="0.3">
      <c r="A11628" s="106"/>
      <c r="B11628" s="108" t="s">
        <v>109</v>
      </c>
      <c r="C11628" s="30" t="s">
        <v>110</v>
      </c>
      <c r="D11628" s="102">
        <v>1301</v>
      </c>
      <c r="E11628" s="102">
        <v>9</v>
      </c>
      <c r="F11628" s="102">
        <v>701</v>
      </c>
      <c r="G11628" s="102">
        <v>70133</v>
      </c>
      <c r="H11628" s="102">
        <v>3000</v>
      </c>
      <c r="I11628" s="102">
        <v>414104</v>
      </c>
      <c r="J11628" s="104">
        <v>0</v>
      </c>
      <c r="K11628" s="104">
        <v>0</v>
      </c>
      <c r="L11628" s="104">
        <v>0</v>
      </c>
      <c r="M11628" s="104">
        <v>0</v>
      </c>
      <c r="N11628" s="27">
        <v>0</v>
      </c>
      <c r="O11628" s="27">
        <v>0</v>
      </c>
      <c r="P11628" s="27">
        <f t="shared" si="2"/>
        <v>0</v>
      </c>
      <c r="Q11628" s="264">
        <v>300000</v>
      </c>
      <c r="R11628" s="264">
        <v>0</v>
      </c>
      <c r="S11628" s="166"/>
    </row>
    <row r="11629" spans="1:19" ht="20.399999999999999" x14ac:dyDescent="0.3">
      <c r="A11629" s="106"/>
      <c r="B11629" s="108" t="s">
        <v>111</v>
      </c>
      <c r="C11629" s="30" t="s">
        <v>112</v>
      </c>
      <c r="D11629" s="102">
        <v>1307</v>
      </c>
      <c r="E11629" s="102">
        <v>9</v>
      </c>
      <c r="F11629" s="102">
        <v>701</v>
      </c>
      <c r="G11629" s="102">
        <v>70133</v>
      </c>
      <c r="H11629" s="102">
        <v>3000</v>
      </c>
      <c r="I11629" s="102">
        <v>414104</v>
      </c>
      <c r="J11629" s="104">
        <v>70000000</v>
      </c>
      <c r="K11629" s="104">
        <v>70000000</v>
      </c>
      <c r="L11629" s="104">
        <v>0</v>
      </c>
      <c r="M11629" s="126">
        <v>0</v>
      </c>
      <c r="N11629" s="27">
        <v>70800000</v>
      </c>
      <c r="O11629" s="27">
        <v>0</v>
      </c>
      <c r="P11629" s="27">
        <f t="shared" si="2"/>
        <v>140800000</v>
      </c>
      <c r="Q11629" s="264">
        <v>0</v>
      </c>
      <c r="R11629" s="264">
        <v>0</v>
      </c>
      <c r="S11629" s="166"/>
    </row>
    <row r="11630" spans="1:19" ht="24.75" customHeight="1" x14ac:dyDescent="0.3">
      <c r="A11630" s="107"/>
      <c r="B11630" s="109" t="s">
        <v>3240</v>
      </c>
      <c r="C11630" s="34" t="s">
        <v>113</v>
      </c>
      <c r="D11630" s="103">
        <v>1307</v>
      </c>
      <c r="E11630" s="103">
        <v>9</v>
      </c>
      <c r="F11630" s="103">
        <v>701</v>
      </c>
      <c r="G11630" s="103">
        <v>70133</v>
      </c>
      <c r="H11630" s="103">
        <v>3000</v>
      </c>
      <c r="I11630" s="103">
        <v>414104</v>
      </c>
      <c r="J11630" s="105">
        <v>20000000</v>
      </c>
      <c r="K11630" s="105">
        <v>20000000</v>
      </c>
      <c r="L11630" s="105">
        <v>0</v>
      </c>
      <c r="M11630" s="125">
        <v>0</v>
      </c>
      <c r="N11630" s="27">
        <v>21000000</v>
      </c>
      <c r="O11630" s="27">
        <v>0</v>
      </c>
      <c r="P11630" s="27">
        <f t="shared" si="2"/>
        <v>41000000</v>
      </c>
      <c r="Q11630" s="264">
        <v>0</v>
      </c>
      <c r="R11630" s="264">
        <v>0</v>
      </c>
      <c r="S11630" s="166"/>
    </row>
    <row r="11631" spans="1:19" ht="24" customHeight="1" thickBot="1" x14ac:dyDescent="0.35">
      <c r="A11631" s="107"/>
      <c r="B11631" s="169" t="s">
        <v>3241</v>
      </c>
      <c r="C11631" s="34" t="s">
        <v>3239</v>
      </c>
      <c r="D11631" s="165">
        <v>1307</v>
      </c>
      <c r="E11631" s="165">
        <v>9</v>
      </c>
      <c r="F11631" s="165">
        <v>701</v>
      </c>
      <c r="G11631" s="165">
        <v>70133</v>
      </c>
      <c r="H11631" s="165">
        <v>3000</v>
      </c>
      <c r="I11631" s="165">
        <v>414104</v>
      </c>
      <c r="J11631" s="105">
        <v>0</v>
      </c>
      <c r="K11631" s="105">
        <f>SUM(J11631+M11631)</f>
        <v>4000000</v>
      </c>
      <c r="L11631" s="105">
        <v>0</v>
      </c>
      <c r="M11631" s="125">
        <v>4000000</v>
      </c>
      <c r="N11631" s="27">
        <v>0</v>
      </c>
      <c r="O11631" s="27">
        <v>0</v>
      </c>
      <c r="P11631" s="27">
        <f t="shared" si="2"/>
        <v>4000000</v>
      </c>
      <c r="Q11631" s="27">
        <v>0</v>
      </c>
      <c r="R11631" s="27">
        <v>0</v>
      </c>
      <c r="S11631" s="167"/>
    </row>
    <row r="11632" spans="1:19" ht="15" thickBot="1" x14ac:dyDescent="0.35">
      <c r="A11632" s="13"/>
      <c r="B11632" s="14" t="s">
        <v>114</v>
      </c>
      <c r="C11632" s="35"/>
      <c r="D11632" s="14"/>
      <c r="E11632" s="14"/>
      <c r="F11632" s="14"/>
      <c r="G11632" s="14"/>
      <c r="H11632" s="14"/>
      <c r="I11632" s="14"/>
      <c r="J11632" s="15">
        <f t="shared" ref="J11632:R11632" si="3">SUM(J11562:J11631)</f>
        <v>6234800000</v>
      </c>
      <c r="K11632" s="15">
        <f t="shared" si="3"/>
        <v>4070800000</v>
      </c>
      <c r="L11632" s="15">
        <f t="shared" si="3"/>
        <v>2225000000</v>
      </c>
      <c r="M11632" s="182">
        <f t="shared" si="3"/>
        <v>61000000</v>
      </c>
      <c r="N11632" s="182">
        <f t="shared" si="3"/>
        <v>1966600000</v>
      </c>
      <c r="O11632" s="182">
        <f t="shared" si="3"/>
        <v>2105000000</v>
      </c>
      <c r="P11632" s="182">
        <f t="shared" si="3"/>
        <v>8142400000</v>
      </c>
      <c r="Q11632" s="182">
        <f t="shared" si="3"/>
        <v>1344455000</v>
      </c>
      <c r="R11632" s="182">
        <f t="shared" si="3"/>
        <v>60149616</v>
      </c>
      <c r="S11632" s="181"/>
    </row>
    <row r="11633" spans="1:19" ht="13.5" customHeight="1" x14ac:dyDescent="0.3">
      <c r="A11633" s="877" t="s">
        <v>0</v>
      </c>
      <c r="B11633" s="877"/>
      <c r="C11633" s="877"/>
      <c r="D11633" s="877"/>
      <c r="E11633" s="877"/>
      <c r="F11633" s="877"/>
      <c r="G11633" s="877"/>
      <c r="H11633" s="877"/>
      <c r="I11633" s="877"/>
      <c r="J11633" s="877"/>
      <c r="K11633" s="877"/>
      <c r="L11633" s="877"/>
      <c r="M11633" s="877"/>
      <c r="N11633" s="226"/>
      <c r="O11633" s="226"/>
      <c r="P11633" s="226"/>
      <c r="Q11633" s="226"/>
      <c r="R11633" s="226"/>
    </row>
    <row r="11634" spans="1:19" ht="12.75" customHeight="1" x14ac:dyDescent="0.3">
      <c r="A11634" s="877" t="s">
        <v>3122</v>
      </c>
      <c r="B11634" s="877"/>
      <c r="C11634" s="877"/>
      <c r="D11634" s="877"/>
      <c r="E11634" s="877"/>
      <c r="F11634" s="877"/>
      <c r="G11634" s="877"/>
      <c r="H11634" s="877"/>
      <c r="I11634" s="877"/>
      <c r="J11634" s="877"/>
      <c r="K11634" s="877"/>
      <c r="L11634" s="877"/>
      <c r="M11634" s="877"/>
    </row>
    <row r="11635" spans="1:19" ht="12" customHeight="1" thickBot="1" x14ac:dyDescent="0.35">
      <c r="A11635" s="981" t="s">
        <v>1</v>
      </c>
      <c r="B11635" s="981"/>
      <c r="C11635" s="981"/>
      <c r="D11635" s="981"/>
      <c r="E11635" s="981"/>
      <c r="F11635" s="981"/>
      <c r="G11635" s="981"/>
      <c r="H11635" s="981"/>
      <c r="I11635" s="981"/>
      <c r="J11635" s="981"/>
      <c r="K11635" s="981"/>
      <c r="L11635" s="981"/>
      <c r="M11635" s="981"/>
    </row>
    <row r="11636" spans="1:19" ht="9.75" customHeight="1" x14ac:dyDescent="0.3">
      <c r="A11636" s="962" t="s">
        <v>3118</v>
      </c>
      <c r="B11636" s="962" t="s">
        <v>3119</v>
      </c>
      <c r="C11636" s="962" t="s">
        <v>2</v>
      </c>
      <c r="D11636" s="5" t="s">
        <v>3</v>
      </c>
      <c r="E11636" s="12" t="s">
        <v>3</v>
      </c>
      <c r="F11636" s="5" t="s">
        <v>7</v>
      </c>
      <c r="G11636" s="12" t="s">
        <v>9</v>
      </c>
      <c r="H11636" s="5" t="s">
        <v>12</v>
      </c>
      <c r="I11636" s="12" t="s">
        <v>13</v>
      </c>
      <c r="J11636" s="873" t="s">
        <v>3115</v>
      </c>
      <c r="K11636" s="873" t="s">
        <v>3116</v>
      </c>
      <c r="L11636" s="965" t="s">
        <v>3121</v>
      </c>
      <c r="M11636" s="965" t="s">
        <v>3117</v>
      </c>
      <c r="N11636" s="873" t="s">
        <v>3116</v>
      </c>
      <c r="O11636" s="873" t="s">
        <v>3116</v>
      </c>
      <c r="P11636" s="873" t="s">
        <v>5095</v>
      </c>
      <c r="Q11636" s="873" t="s">
        <v>3115</v>
      </c>
      <c r="R11636" s="270" t="s">
        <v>3340</v>
      </c>
      <c r="S11636" s="873" t="s">
        <v>5049</v>
      </c>
    </row>
    <row r="11637" spans="1:19" ht="16.5" customHeight="1" x14ac:dyDescent="0.3">
      <c r="A11637" s="963"/>
      <c r="B11637" s="963"/>
      <c r="C11637" s="963"/>
      <c r="D11637" s="6" t="s">
        <v>4</v>
      </c>
      <c r="E11637" s="11" t="s">
        <v>6</v>
      </c>
      <c r="F11637" s="6" t="s">
        <v>8</v>
      </c>
      <c r="G11637" s="11" t="s">
        <v>10</v>
      </c>
      <c r="H11637" s="6" t="s">
        <v>5</v>
      </c>
      <c r="I11637" s="11" t="s">
        <v>5</v>
      </c>
      <c r="J11637" s="874"/>
      <c r="K11637" s="874"/>
      <c r="L11637" s="966"/>
      <c r="M11637" s="966"/>
      <c r="N11637" s="874"/>
      <c r="O11637" s="874"/>
      <c r="P11637" s="874"/>
      <c r="Q11637" s="874"/>
      <c r="R11637" s="271" t="s">
        <v>5125</v>
      </c>
      <c r="S11637" s="874"/>
    </row>
    <row r="11638" spans="1:19" ht="19.5" customHeight="1" x14ac:dyDescent="0.3">
      <c r="A11638" s="963"/>
      <c r="B11638" s="963"/>
      <c r="C11638" s="963"/>
      <c r="D11638" s="6" t="s">
        <v>5</v>
      </c>
      <c r="E11638" s="11" t="s">
        <v>5</v>
      </c>
      <c r="F11638" s="6" t="s">
        <v>5</v>
      </c>
      <c r="G11638" s="11" t="s">
        <v>11</v>
      </c>
      <c r="H11638" s="7"/>
      <c r="I11638" s="8"/>
      <c r="J11638" s="44" t="s">
        <v>3120</v>
      </c>
      <c r="K11638" s="45" t="s">
        <v>3120</v>
      </c>
      <c r="L11638" s="46" t="s">
        <v>3120</v>
      </c>
      <c r="M11638" s="47" t="s">
        <v>3120</v>
      </c>
      <c r="N11638" s="44" t="s">
        <v>5068</v>
      </c>
      <c r="O11638" s="44" t="s">
        <v>5069</v>
      </c>
      <c r="P11638" s="44"/>
      <c r="Q11638" s="44" t="s">
        <v>5102</v>
      </c>
      <c r="R11638" s="272" t="s">
        <v>5102</v>
      </c>
      <c r="S11638" s="44"/>
    </row>
    <row r="11639" spans="1:19" ht="12.75" customHeight="1" thickBot="1" x14ac:dyDescent="0.35">
      <c r="A11639" s="964"/>
      <c r="B11639" s="964"/>
      <c r="C11639" s="964"/>
      <c r="D11639" s="9"/>
      <c r="E11639" s="10"/>
      <c r="F11639" s="9"/>
      <c r="G11639" s="10"/>
      <c r="H11639" s="9"/>
      <c r="I11639" s="10"/>
      <c r="J11639" s="48" t="s">
        <v>14</v>
      </c>
      <c r="K11639" s="49" t="s">
        <v>14</v>
      </c>
      <c r="L11639" s="50" t="s">
        <v>14</v>
      </c>
      <c r="M11639" s="51" t="s">
        <v>14</v>
      </c>
      <c r="N11639" s="48" t="s">
        <v>14</v>
      </c>
      <c r="O11639" s="48" t="s">
        <v>14</v>
      </c>
      <c r="P11639" s="48" t="s">
        <v>14</v>
      </c>
      <c r="Q11639" s="48" t="s">
        <v>14</v>
      </c>
      <c r="R11639" s="48" t="s">
        <v>14</v>
      </c>
      <c r="S11639" s="48"/>
    </row>
    <row r="11640" spans="1:19" x14ac:dyDescent="0.3">
      <c r="A11640" s="22">
        <v>11001002</v>
      </c>
      <c r="B11640" s="101" t="s">
        <v>115</v>
      </c>
      <c r="C11640" s="36"/>
      <c r="D11640" s="106"/>
      <c r="E11640" s="106"/>
      <c r="F11640" s="106"/>
      <c r="G11640" s="106"/>
      <c r="H11640" s="106"/>
      <c r="I11640" s="106"/>
      <c r="J11640" s="17"/>
      <c r="K11640" s="17"/>
      <c r="L11640" s="18"/>
      <c r="M11640" s="18"/>
      <c r="N11640" s="166"/>
      <c r="O11640" s="166"/>
      <c r="P11640" s="214"/>
      <c r="Q11640" s="266"/>
      <c r="R11640" s="266"/>
      <c r="S11640" s="166"/>
    </row>
    <row r="11641" spans="1:19" ht="12" customHeight="1" x14ac:dyDescent="0.3">
      <c r="A11641" s="978" t="s">
        <v>44</v>
      </c>
      <c r="B11641" s="980"/>
      <c r="C11641" s="979"/>
      <c r="D11641" s="106"/>
      <c r="E11641" s="106"/>
      <c r="F11641" s="106"/>
      <c r="G11641" s="106"/>
      <c r="H11641" s="106"/>
      <c r="I11641" s="106"/>
      <c r="J11641" s="17"/>
      <c r="K11641" s="17"/>
      <c r="L11641" s="18"/>
      <c r="M11641" s="18"/>
      <c r="N11641" s="166"/>
      <c r="O11641" s="166"/>
      <c r="P11641" s="214"/>
      <c r="Q11641" s="264"/>
      <c r="R11641" s="264"/>
      <c r="S11641" s="166"/>
    </row>
    <row r="11642" spans="1:19" ht="29.25" customHeight="1" x14ac:dyDescent="0.3">
      <c r="A11642" s="106"/>
      <c r="B11642" s="108" t="s">
        <v>116</v>
      </c>
      <c r="C11642" s="30" t="s">
        <v>117</v>
      </c>
      <c r="D11642" s="102">
        <v>1301</v>
      </c>
      <c r="E11642" s="102">
        <v>9</v>
      </c>
      <c r="F11642" s="102">
        <v>701</v>
      </c>
      <c r="G11642" s="102">
        <v>70150</v>
      </c>
      <c r="H11642" s="102">
        <v>3000</v>
      </c>
      <c r="I11642" s="102">
        <v>414104</v>
      </c>
      <c r="J11642" s="104">
        <v>0</v>
      </c>
      <c r="K11642" s="104">
        <v>0</v>
      </c>
      <c r="L11642" s="104">
        <v>0</v>
      </c>
      <c r="M11642" s="104">
        <v>0</v>
      </c>
      <c r="N11642" s="213">
        <v>0</v>
      </c>
      <c r="O11642" s="213">
        <v>0</v>
      </c>
      <c r="P11642" s="213">
        <f>SUM(K11642+N11642+O11642)</f>
        <v>0</v>
      </c>
      <c r="Q11642" s="264">
        <v>390000</v>
      </c>
      <c r="R11642" s="264">
        <v>0</v>
      </c>
      <c r="S11642" s="166"/>
    </row>
    <row r="11643" spans="1:19" ht="20.399999999999999" x14ac:dyDescent="0.3">
      <c r="A11643" s="106"/>
      <c r="B11643" s="108" t="s">
        <v>118</v>
      </c>
      <c r="C11643" s="30" t="s">
        <v>119</v>
      </c>
      <c r="D11643" s="102">
        <v>1301</v>
      </c>
      <c r="E11643" s="102">
        <v>9</v>
      </c>
      <c r="F11643" s="102">
        <v>701</v>
      </c>
      <c r="G11643" s="102">
        <v>70133</v>
      </c>
      <c r="H11643" s="102">
        <v>3000</v>
      </c>
      <c r="I11643" s="102">
        <v>414104</v>
      </c>
      <c r="J11643" s="104">
        <v>3500000</v>
      </c>
      <c r="K11643" s="104">
        <v>3500000</v>
      </c>
      <c r="L11643" s="104">
        <v>0</v>
      </c>
      <c r="M11643" s="104">
        <v>0</v>
      </c>
      <c r="N11643" s="213">
        <v>0</v>
      </c>
      <c r="O11643" s="213">
        <v>0</v>
      </c>
      <c r="P11643" s="213">
        <f t="shared" ref="P11643:P11650" si="4">SUM(K11643+N11643+O11643)</f>
        <v>3500000</v>
      </c>
      <c r="Q11643" s="264">
        <v>1300000</v>
      </c>
      <c r="R11643" s="264">
        <v>470000</v>
      </c>
      <c r="S11643" s="166"/>
    </row>
    <row r="11644" spans="1:19" ht="24.75" customHeight="1" x14ac:dyDescent="0.3">
      <c r="A11644" s="106"/>
      <c r="B11644" s="108" t="s">
        <v>120</v>
      </c>
      <c r="C11644" s="30" t="s">
        <v>121</v>
      </c>
      <c r="D11644" s="102">
        <v>1301</v>
      </c>
      <c r="E11644" s="102">
        <v>9</v>
      </c>
      <c r="F11644" s="102">
        <v>701</v>
      </c>
      <c r="G11644" s="102">
        <v>70133</v>
      </c>
      <c r="H11644" s="102">
        <v>3000</v>
      </c>
      <c r="I11644" s="102">
        <v>414104</v>
      </c>
      <c r="J11644" s="104">
        <v>2400000</v>
      </c>
      <c r="K11644" s="104">
        <v>2400000</v>
      </c>
      <c r="L11644" s="104">
        <v>0</v>
      </c>
      <c r="M11644" s="104">
        <v>0</v>
      </c>
      <c r="N11644" s="213">
        <v>0</v>
      </c>
      <c r="O11644" s="213">
        <v>0</v>
      </c>
      <c r="P11644" s="213">
        <f t="shared" si="4"/>
        <v>2400000</v>
      </c>
      <c r="Q11644" s="264">
        <v>1200000</v>
      </c>
      <c r="R11644" s="264">
        <v>0</v>
      </c>
      <c r="S11644" s="166"/>
    </row>
    <row r="11645" spans="1:19" ht="13.5" customHeight="1" x14ac:dyDescent="0.3">
      <c r="A11645" s="106"/>
      <c r="B11645" s="108" t="s">
        <v>122</v>
      </c>
      <c r="C11645" s="30" t="s">
        <v>123</v>
      </c>
      <c r="D11645" s="102">
        <v>1301</v>
      </c>
      <c r="E11645" s="102">
        <v>9</v>
      </c>
      <c r="F11645" s="102">
        <v>701</v>
      </c>
      <c r="G11645" s="102">
        <v>70133</v>
      </c>
      <c r="H11645" s="102">
        <v>3000</v>
      </c>
      <c r="I11645" s="102">
        <v>414104</v>
      </c>
      <c r="J11645" s="104">
        <v>150000</v>
      </c>
      <c r="K11645" s="104">
        <v>150000</v>
      </c>
      <c r="L11645" s="104">
        <v>0</v>
      </c>
      <c r="M11645" s="104">
        <v>0</v>
      </c>
      <c r="N11645" s="213">
        <v>0</v>
      </c>
      <c r="O11645" s="213">
        <v>0</v>
      </c>
      <c r="P11645" s="213">
        <f t="shared" si="4"/>
        <v>150000</v>
      </c>
      <c r="Q11645" s="264">
        <v>0</v>
      </c>
      <c r="R11645" s="264">
        <v>0</v>
      </c>
      <c r="S11645" s="166"/>
    </row>
    <row r="11646" spans="1:19" ht="11.25" customHeight="1" x14ac:dyDescent="0.3">
      <c r="A11646" s="106"/>
      <c r="B11646" s="108" t="s">
        <v>124</v>
      </c>
      <c r="C11646" s="30" t="s">
        <v>125</v>
      </c>
      <c r="D11646" s="102">
        <v>1301</v>
      </c>
      <c r="E11646" s="102">
        <v>9</v>
      </c>
      <c r="F11646" s="102">
        <v>701</v>
      </c>
      <c r="G11646" s="102">
        <v>70133</v>
      </c>
      <c r="H11646" s="102">
        <v>3000</v>
      </c>
      <c r="I11646" s="102">
        <v>414104</v>
      </c>
      <c r="J11646" s="104">
        <v>700000</v>
      </c>
      <c r="K11646" s="104">
        <v>700000</v>
      </c>
      <c r="L11646" s="104">
        <v>0</v>
      </c>
      <c r="M11646" s="104">
        <v>0</v>
      </c>
      <c r="N11646" s="213">
        <v>0</v>
      </c>
      <c r="O11646" s="213">
        <v>0</v>
      </c>
      <c r="P11646" s="213">
        <f t="shared" si="4"/>
        <v>700000</v>
      </c>
      <c r="Q11646" s="264">
        <v>1000000</v>
      </c>
      <c r="R11646" s="264">
        <v>0</v>
      </c>
      <c r="S11646" s="166"/>
    </row>
    <row r="11647" spans="1:19" ht="11.25" customHeight="1" x14ac:dyDescent="0.3">
      <c r="A11647" s="106"/>
      <c r="B11647" s="108" t="s">
        <v>126</v>
      </c>
      <c r="C11647" s="30" t="s">
        <v>127</v>
      </c>
      <c r="D11647" s="102">
        <v>1301</v>
      </c>
      <c r="E11647" s="102">
        <v>9</v>
      </c>
      <c r="F11647" s="102">
        <v>702</v>
      </c>
      <c r="G11647" s="102">
        <v>70220</v>
      </c>
      <c r="H11647" s="102">
        <v>3000</v>
      </c>
      <c r="I11647" s="102">
        <v>414103</v>
      </c>
      <c r="J11647" s="104">
        <v>0</v>
      </c>
      <c r="K11647" s="104">
        <v>0</v>
      </c>
      <c r="L11647" s="104">
        <v>0</v>
      </c>
      <c r="M11647" s="104">
        <v>0</v>
      </c>
      <c r="N11647" s="213">
        <v>0</v>
      </c>
      <c r="O11647" s="213">
        <v>0</v>
      </c>
      <c r="P11647" s="213">
        <f t="shared" si="4"/>
        <v>0</v>
      </c>
      <c r="Q11647" s="264">
        <v>20000000</v>
      </c>
      <c r="R11647" s="264">
        <v>0</v>
      </c>
      <c r="S11647" s="166"/>
    </row>
    <row r="11648" spans="1:19" ht="21.75" customHeight="1" x14ac:dyDescent="0.3">
      <c r="A11648" s="106"/>
      <c r="B11648" s="108" t="s">
        <v>128</v>
      </c>
      <c r="C11648" s="30" t="s">
        <v>129</v>
      </c>
      <c r="D11648" s="102">
        <v>1301</v>
      </c>
      <c r="E11648" s="102">
        <v>9</v>
      </c>
      <c r="F11648" s="102">
        <v>701</v>
      </c>
      <c r="G11648" s="102">
        <v>70133</v>
      </c>
      <c r="H11648" s="102">
        <v>3000</v>
      </c>
      <c r="I11648" s="102">
        <v>414104</v>
      </c>
      <c r="J11648" s="104">
        <v>1200000</v>
      </c>
      <c r="K11648" s="104">
        <v>1200000</v>
      </c>
      <c r="L11648" s="104">
        <v>0</v>
      </c>
      <c r="M11648" s="104">
        <v>0</v>
      </c>
      <c r="N11648" s="213">
        <v>1500000</v>
      </c>
      <c r="O11648" s="213">
        <v>0</v>
      </c>
      <c r="P11648" s="213">
        <f t="shared" si="4"/>
        <v>2700000</v>
      </c>
      <c r="Q11648" s="264">
        <v>960000</v>
      </c>
      <c r="R11648" s="264">
        <v>0</v>
      </c>
      <c r="S11648" s="166"/>
    </row>
    <row r="11649" spans="1:19" ht="21.75" customHeight="1" x14ac:dyDescent="0.3">
      <c r="A11649" s="106"/>
      <c r="B11649" s="108" t="s">
        <v>130</v>
      </c>
      <c r="C11649" s="30" t="s">
        <v>131</v>
      </c>
      <c r="D11649" s="102">
        <v>1301</v>
      </c>
      <c r="E11649" s="102">
        <v>9</v>
      </c>
      <c r="F11649" s="102">
        <v>701</v>
      </c>
      <c r="G11649" s="102">
        <v>70133</v>
      </c>
      <c r="H11649" s="102">
        <v>3000</v>
      </c>
      <c r="I11649" s="102">
        <v>414104</v>
      </c>
      <c r="J11649" s="104">
        <v>0</v>
      </c>
      <c r="K11649" s="104">
        <v>0</v>
      </c>
      <c r="L11649" s="104">
        <v>0</v>
      </c>
      <c r="M11649" s="104">
        <v>0</v>
      </c>
      <c r="N11649" s="213">
        <v>0</v>
      </c>
      <c r="O11649" s="213">
        <v>0</v>
      </c>
      <c r="P11649" s="213">
        <f t="shared" si="4"/>
        <v>0</v>
      </c>
      <c r="Q11649" s="264">
        <v>26000000</v>
      </c>
      <c r="R11649" s="264">
        <v>0</v>
      </c>
      <c r="S11649" s="166"/>
    </row>
    <row r="11650" spans="1:19" ht="21" thickBot="1" x14ac:dyDescent="0.35">
      <c r="A11650" s="107"/>
      <c r="B11650" s="109" t="s">
        <v>132</v>
      </c>
      <c r="C11650" s="34" t="s">
        <v>133</v>
      </c>
      <c r="D11650" s="103">
        <v>1307</v>
      </c>
      <c r="E11650" s="103">
        <v>9</v>
      </c>
      <c r="F11650" s="103">
        <v>701</v>
      </c>
      <c r="G11650" s="103">
        <v>70133</v>
      </c>
      <c r="H11650" s="103">
        <v>3000</v>
      </c>
      <c r="I11650" s="103">
        <v>414104</v>
      </c>
      <c r="J11650" s="105">
        <v>5000000</v>
      </c>
      <c r="K11650" s="105">
        <v>5000000</v>
      </c>
      <c r="L11650" s="105">
        <v>0</v>
      </c>
      <c r="M11650" s="105">
        <v>0</v>
      </c>
      <c r="N11650" s="213">
        <v>5000000</v>
      </c>
      <c r="O11650" s="213">
        <v>0</v>
      </c>
      <c r="P11650" s="213">
        <f t="shared" si="4"/>
        <v>10000000</v>
      </c>
      <c r="Q11650" s="264">
        <v>0</v>
      </c>
      <c r="R11650" s="264">
        <v>0</v>
      </c>
      <c r="S11650" s="167"/>
    </row>
    <row r="11651" spans="1:19" ht="15" thickBot="1" x14ac:dyDescent="0.35">
      <c r="A11651" s="96"/>
      <c r="B11651" s="13" t="s">
        <v>134</v>
      </c>
      <c r="C11651" s="35"/>
      <c r="D11651" s="14"/>
      <c r="E11651" s="14"/>
      <c r="F11651" s="14"/>
      <c r="G11651" s="14"/>
      <c r="H11651" s="14"/>
      <c r="I11651" s="14"/>
      <c r="J11651" s="15">
        <f>SUM(J11642:J11650)</f>
        <v>12950000</v>
      </c>
      <c r="K11651" s="15">
        <f t="shared" ref="K11651:R11651" si="5">SUM(K11642:K11650)</f>
        <v>12950000</v>
      </c>
      <c r="L11651" s="15">
        <f t="shared" si="5"/>
        <v>0</v>
      </c>
      <c r="M11651" s="16">
        <f t="shared" si="5"/>
        <v>0</v>
      </c>
      <c r="N11651" s="16">
        <f t="shared" si="5"/>
        <v>6500000</v>
      </c>
      <c r="O11651" s="16">
        <f t="shared" si="5"/>
        <v>0</v>
      </c>
      <c r="P11651" s="16">
        <f t="shared" si="5"/>
        <v>19450000</v>
      </c>
      <c r="Q11651" s="16">
        <f t="shared" si="5"/>
        <v>50850000</v>
      </c>
      <c r="R11651" s="16">
        <f t="shared" si="5"/>
        <v>470000</v>
      </c>
      <c r="S11651" s="181"/>
    </row>
    <row r="11652" spans="1:19" s="170" customFormat="1" x14ac:dyDescent="0.3">
      <c r="A11652" s="25"/>
      <c r="B11652" s="25"/>
      <c r="C11652" s="40"/>
      <c r="D11652" s="25"/>
      <c r="E11652" s="25"/>
      <c r="F11652" s="25"/>
      <c r="G11652" s="25"/>
      <c r="H11652" s="25"/>
      <c r="I11652" s="25"/>
      <c r="J11652" s="56"/>
      <c r="K11652" s="56"/>
      <c r="L11652" s="56"/>
      <c r="M11652" s="56"/>
      <c r="N11652" s="58"/>
      <c r="O11652" s="58"/>
      <c r="P11652" s="58"/>
      <c r="Q11652" s="58"/>
      <c r="R11652" s="58"/>
      <c r="S11652" s="58"/>
    </row>
    <row r="11653" spans="1:19" x14ac:dyDescent="0.3">
      <c r="A11653" s="24" t="s">
        <v>135</v>
      </c>
      <c r="B11653" s="25" t="s">
        <v>136</v>
      </c>
      <c r="C11653" s="40"/>
      <c r="D11653" s="58"/>
      <c r="E11653" s="58"/>
      <c r="F11653" s="58"/>
      <c r="G11653" s="58"/>
      <c r="H11653" s="58"/>
      <c r="I11653" s="58"/>
      <c r="J11653" s="64"/>
      <c r="K11653" s="64"/>
      <c r="L11653" s="65"/>
      <c r="M11653" s="65"/>
      <c r="N11653" s="58"/>
      <c r="O11653" s="58"/>
      <c r="P11653" s="58"/>
      <c r="Q11653" s="58"/>
      <c r="R11653" s="58"/>
      <c r="S11653" s="58"/>
    </row>
    <row r="11654" spans="1:19" x14ac:dyDescent="0.3">
      <c r="A11654" s="967" t="s">
        <v>44</v>
      </c>
      <c r="B11654" s="967"/>
      <c r="C11654" s="967"/>
      <c r="D11654" s="166"/>
      <c r="E11654" s="166"/>
      <c r="F11654" s="166"/>
      <c r="G11654" s="166"/>
      <c r="H11654" s="166"/>
      <c r="I11654" s="166"/>
      <c r="J11654" s="17"/>
      <c r="K11654" s="17"/>
      <c r="L11654" s="18"/>
      <c r="M11654" s="18"/>
      <c r="N11654" s="166"/>
      <c r="O11654" s="166"/>
      <c r="P11654" s="214"/>
      <c r="Q11654" s="266"/>
      <c r="R11654" s="266"/>
      <c r="S11654" s="166"/>
    </row>
    <row r="11655" spans="1:19" ht="20.399999999999999" x14ac:dyDescent="0.3">
      <c r="A11655" s="106"/>
      <c r="B11655" s="108" t="s">
        <v>137</v>
      </c>
      <c r="C11655" s="30" t="s">
        <v>138</v>
      </c>
      <c r="D11655" s="102">
        <v>1301</v>
      </c>
      <c r="E11655" s="102">
        <v>9</v>
      </c>
      <c r="F11655" s="102">
        <v>701</v>
      </c>
      <c r="G11655" s="102">
        <v>70133</v>
      </c>
      <c r="H11655" s="102">
        <v>3000</v>
      </c>
      <c r="I11655" s="102">
        <v>414104</v>
      </c>
      <c r="J11655" s="104">
        <v>60000000</v>
      </c>
      <c r="K11655" s="104">
        <f>SUM(J11655-L11655)</f>
        <v>40000000</v>
      </c>
      <c r="L11655" s="104">
        <v>20000000</v>
      </c>
      <c r="M11655" s="104">
        <v>0</v>
      </c>
      <c r="N11655" s="213">
        <v>70000000</v>
      </c>
      <c r="O11655" s="213">
        <v>80000000</v>
      </c>
      <c r="P11655" s="213">
        <f>SUM(K11655+N11655+O11655)</f>
        <v>190000000</v>
      </c>
      <c r="Q11655" s="264">
        <v>30000000</v>
      </c>
      <c r="R11655" s="264">
        <v>0</v>
      </c>
      <c r="S11655" s="166"/>
    </row>
    <row r="11656" spans="1:19" ht="20.399999999999999" x14ac:dyDescent="0.3">
      <c r="A11656" s="106"/>
      <c r="B11656" s="108" t="s">
        <v>139</v>
      </c>
      <c r="C11656" s="30" t="s">
        <v>140</v>
      </c>
      <c r="D11656" s="102">
        <v>1301</v>
      </c>
      <c r="E11656" s="102">
        <v>9</v>
      </c>
      <c r="F11656" s="102">
        <v>701</v>
      </c>
      <c r="G11656" s="102">
        <v>70133</v>
      </c>
      <c r="H11656" s="102">
        <v>3000</v>
      </c>
      <c r="I11656" s="102">
        <v>414104</v>
      </c>
      <c r="J11656" s="104">
        <v>0</v>
      </c>
      <c r="K11656" s="104">
        <v>0</v>
      </c>
      <c r="L11656" s="104">
        <v>0</v>
      </c>
      <c r="M11656" s="104">
        <v>0</v>
      </c>
      <c r="N11656" s="213">
        <v>0</v>
      </c>
      <c r="O11656" s="213">
        <v>0</v>
      </c>
      <c r="P11656" s="213">
        <f t="shared" ref="P11656:P11665" si="6">SUM(K11656+N11656+O11656)</f>
        <v>0</v>
      </c>
      <c r="Q11656" s="264">
        <v>1000000</v>
      </c>
      <c r="R11656" s="264">
        <v>0</v>
      </c>
      <c r="S11656" s="166"/>
    </row>
    <row r="11657" spans="1:19" ht="20.399999999999999" x14ac:dyDescent="0.3">
      <c r="A11657" s="106"/>
      <c r="B11657" s="108" t="s">
        <v>141</v>
      </c>
      <c r="C11657" s="30" t="s">
        <v>142</v>
      </c>
      <c r="D11657" s="102">
        <v>1301</v>
      </c>
      <c r="E11657" s="102">
        <v>11</v>
      </c>
      <c r="F11657" s="102">
        <v>701</v>
      </c>
      <c r="G11657" s="102">
        <v>70133</v>
      </c>
      <c r="H11657" s="102">
        <v>3000</v>
      </c>
      <c r="I11657" s="102">
        <v>414104</v>
      </c>
      <c r="J11657" s="104">
        <v>0</v>
      </c>
      <c r="K11657" s="104">
        <v>0</v>
      </c>
      <c r="L11657" s="104">
        <v>0</v>
      </c>
      <c r="M11657" s="104">
        <v>0</v>
      </c>
      <c r="N11657" s="213">
        <v>0</v>
      </c>
      <c r="O11657" s="213">
        <v>0</v>
      </c>
      <c r="P11657" s="213">
        <f t="shared" si="6"/>
        <v>0</v>
      </c>
      <c r="Q11657" s="264">
        <v>3400000</v>
      </c>
      <c r="R11657" s="264">
        <v>0</v>
      </c>
      <c r="S11657" s="166"/>
    </row>
    <row r="11658" spans="1:19" x14ac:dyDescent="0.3">
      <c r="A11658" s="106"/>
      <c r="B11658" s="108" t="s">
        <v>143</v>
      </c>
      <c r="C11658" s="30" t="s">
        <v>144</v>
      </c>
      <c r="D11658" s="102">
        <v>1301</v>
      </c>
      <c r="E11658" s="102">
        <v>9</v>
      </c>
      <c r="F11658" s="102">
        <v>704</v>
      </c>
      <c r="G11658" s="102">
        <v>70443</v>
      </c>
      <c r="H11658" s="102">
        <v>3000</v>
      </c>
      <c r="I11658" s="102">
        <v>414104</v>
      </c>
      <c r="J11658" s="104">
        <v>10000000</v>
      </c>
      <c r="K11658" s="104">
        <v>10000000</v>
      </c>
      <c r="L11658" s="104">
        <v>0</v>
      </c>
      <c r="M11658" s="126">
        <v>0</v>
      </c>
      <c r="N11658" s="213">
        <v>0</v>
      </c>
      <c r="O11658" s="213">
        <v>0</v>
      </c>
      <c r="P11658" s="213">
        <f t="shared" si="6"/>
        <v>10000000</v>
      </c>
      <c r="Q11658" s="264">
        <v>0</v>
      </c>
      <c r="R11658" s="264">
        <v>0</v>
      </c>
      <c r="S11658" s="166"/>
    </row>
    <row r="11659" spans="1:19" ht="11.25" customHeight="1" x14ac:dyDescent="0.3">
      <c r="A11659" s="106"/>
      <c r="B11659" s="108" t="s">
        <v>145</v>
      </c>
      <c r="C11659" s="30" t="s">
        <v>146</v>
      </c>
      <c r="D11659" s="102">
        <v>1301</v>
      </c>
      <c r="E11659" s="102">
        <v>1</v>
      </c>
      <c r="F11659" s="102">
        <v>701</v>
      </c>
      <c r="G11659" s="102">
        <v>70111</v>
      </c>
      <c r="H11659" s="102">
        <v>3000</v>
      </c>
      <c r="I11659" s="102">
        <v>414104</v>
      </c>
      <c r="J11659" s="104">
        <v>0</v>
      </c>
      <c r="K11659" s="104">
        <v>0</v>
      </c>
      <c r="L11659" s="104">
        <v>0</v>
      </c>
      <c r="M11659" s="126">
        <v>0</v>
      </c>
      <c r="N11659" s="213">
        <v>0</v>
      </c>
      <c r="O11659" s="213">
        <v>0</v>
      </c>
      <c r="P11659" s="213">
        <f t="shared" si="6"/>
        <v>0</v>
      </c>
      <c r="Q11659" s="264">
        <v>25000000</v>
      </c>
      <c r="R11659" s="264">
        <v>0</v>
      </c>
      <c r="S11659" s="166"/>
    </row>
    <row r="11660" spans="1:19" x14ac:dyDescent="0.3">
      <c r="A11660" s="106"/>
      <c r="B11660" s="108" t="s">
        <v>147</v>
      </c>
      <c r="C11660" s="30" t="s">
        <v>148</v>
      </c>
      <c r="D11660" s="102">
        <v>1301</v>
      </c>
      <c r="E11660" s="102">
        <v>7</v>
      </c>
      <c r="F11660" s="102">
        <v>701</v>
      </c>
      <c r="G11660" s="102">
        <v>70133</v>
      </c>
      <c r="H11660" s="102">
        <v>3000</v>
      </c>
      <c r="I11660" s="102">
        <v>414104</v>
      </c>
      <c r="J11660" s="104">
        <v>0</v>
      </c>
      <c r="K11660" s="104">
        <v>0</v>
      </c>
      <c r="L11660" s="104">
        <v>0</v>
      </c>
      <c r="M11660" s="126">
        <v>0</v>
      </c>
      <c r="N11660" s="213">
        <v>0</v>
      </c>
      <c r="O11660" s="213">
        <v>0</v>
      </c>
      <c r="P11660" s="213">
        <f t="shared" si="6"/>
        <v>0</v>
      </c>
      <c r="Q11660" s="264">
        <v>10000000</v>
      </c>
      <c r="R11660" s="264">
        <v>0</v>
      </c>
      <c r="S11660" s="166"/>
    </row>
    <row r="11661" spans="1:19" x14ac:dyDescent="0.3">
      <c r="A11661" s="106"/>
      <c r="B11661" s="108" t="s">
        <v>149</v>
      </c>
      <c r="C11661" s="30" t="s">
        <v>150</v>
      </c>
      <c r="D11661" s="102">
        <v>1301</v>
      </c>
      <c r="E11661" s="102">
        <v>10</v>
      </c>
      <c r="F11661" s="102">
        <v>701</v>
      </c>
      <c r="G11661" s="102">
        <v>70133</v>
      </c>
      <c r="H11661" s="102">
        <v>3000</v>
      </c>
      <c r="I11661" s="102">
        <v>414104</v>
      </c>
      <c r="J11661" s="104">
        <v>0</v>
      </c>
      <c r="K11661" s="104">
        <v>0</v>
      </c>
      <c r="L11661" s="104">
        <v>0</v>
      </c>
      <c r="M11661" s="126">
        <v>0</v>
      </c>
      <c r="N11661" s="213">
        <v>0</v>
      </c>
      <c r="O11661" s="213">
        <v>0</v>
      </c>
      <c r="P11661" s="213">
        <f t="shared" si="6"/>
        <v>0</v>
      </c>
      <c r="Q11661" s="264">
        <v>100000</v>
      </c>
      <c r="R11661" s="264">
        <v>0</v>
      </c>
      <c r="S11661" s="166"/>
    </row>
    <row r="11662" spans="1:19" ht="20.399999999999999" x14ac:dyDescent="0.3">
      <c r="A11662" s="106"/>
      <c r="B11662" s="108" t="s">
        <v>151</v>
      </c>
      <c r="C11662" s="30" t="s">
        <v>152</v>
      </c>
      <c r="D11662" s="102">
        <v>1301</v>
      </c>
      <c r="E11662" s="102">
        <v>7</v>
      </c>
      <c r="F11662" s="102">
        <v>701</v>
      </c>
      <c r="G11662" s="102">
        <v>70111</v>
      </c>
      <c r="H11662" s="102">
        <v>3000</v>
      </c>
      <c r="I11662" s="102">
        <v>414104</v>
      </c>
      <c r="J11662" s="104">
        <v>5000000</v>
      </c>
      <c r="K11662" s="104">
        <v>5000000</v>
      </c>
      <c r="L11662" s="104">
        <v>0</v>
      </c>
      <c r="M11662" s="126">
        <v>0</v>
      </c>
      <c r="N11662" s="213">
        <v>5000000</v>
      </c>
      <c r="O11662" s="213">
        <v>5000000</v>
      </c>
      <c r="P11662" s="213">
        <f t="shared" si="6"/>
        <v>15000000</v>
      </c>
      <c r="Q11662" s="264">
        <v>4000000</v>
      </c>
      <c r="R11662" s="264">
        <v>0</v>
      </c>
      <c r="S11662" s="166"/>
    </row>
    <row r="11663" spans="1:19" x14ac:dyDescent="0.3">
      <c r="A11663" s="106"/>
      <c r="B11663" s="108" t="s">
        <v>153</v>
      </c>
      <c r="C11663" s="30" t="s">
        <v>154</v>
      </c>
      <c r="D11663" s="102">
        <v>1301</v>
      </c>
      <c r="E11663" s="102" t="s">
        <v>155</v>
      </c>
      <c r="F11663" s="102">
        <v>704</v>
      </c>
      <c r="G11663" s="102">
        <v>70443</v>
      </c>
      <c r="H11663" s="102">
        <v>3000</v>
      </c>
      <c r="I11663" s="102">
        <v>414104</v>
      </c>
      <c r="J11663" s="104">
        <v>0</v>
      </c>
      <c r="K11663" s="104">
        <v>0</v>
      </c>
      <c r="L11663" s="104">
        <v>0</v>
      </c>
      <c r="M11663" s="126">
        <v>0</v>
      </c>
      <c r="N11663" s="213">
        <v>0</v>
      </c>
      <c r="O11663" s="213">
        <v>0</v>
      </c>
      <c r="P11663" s="213">
        <f t="shared" si="6"/>
        <v>0</v>
      </c>
      <c r="Q11663" s="264">
        <v>10000000</v>
      </c>
      <c r="R11663" s="264">
        <v>0</v>
      </c>
      <c r="S11663" s="166"/>
    </row>
    <row r="11664" spans="1:19" x14ac:dyDescent="0.3">
      <c r="A11664" s="106"/>
      <c r="B11664" s="108" t="s">
        <v>156</v>
      </c>
      <c r="C11664" s="30" t="s">
        <v>157</v>
      </c>
      <c r="D11664" s="102">
        <v>1301</v>
      </c>
      <c r="E11664" s="102">
        <v>9</v>
      </c>
      <c r="F11664" s="102">
        <v>701</v>
      </c>
      <c r="G11664" s="102">
        <v>70133</v>
      </c>
      <c r="H11664" s="102">
        <v>3000</v>
      </c>
      <c r="I11664" s="102">
        <v>414104</v>
      </c>
      <c r="J11664" s="104">
        <v>0</v>
      </c>
      <c r="K11664" s="104">
        <v>0</v>
      </c>
      <c r="L11664" s="104">
        <v>0</v>
      </c>
      <c r="M11664" s="126">
        <v>0</v>
      </c>
      <c r="N11664" s="213">
        <v>0</v>
      </c>
      <c r="O11664" s="213">
        <v>0</v>
      </c>
      <c r="P11664" s="213">
        <f t="shared" si="6"/>
        <v>0</v>
      </c>
      <c r="Q11664" s="264">
        <v>20000000</v>
      </c>
      <c r="R11664" s="264">
        <v>0</v>
      </c>
      <c r="S11664" s="166"/>
    </row>
    <row r="11665" spans="1:19" ht="15" thickBot="1" x14ac:dyDescent="0.35">
      <c r="A11665" s="107"/>
      <c r="B11665" s="109" t="s">
        <v>158</v>
      </c>
      <c r="C11665" s="34" t="s">
        <v>159</v>
      </c>
      <c r="D11665" s="103">
        <v>1301</v>
      </c>
      <c r="E11665" s="103">
        <v>9</v>
      </c>
      <c r="F11665" s="103">
        <v>706</v>
      </c>
      <c r="G11665" s="103">
        <v>70610</v>
      </c>
      <c r="H11665" s="103">
        <v>3000</v>
      </c>
      <c r="I11665" s="103">
        <v>414104</v>
      </c>
      <c r="J11665" s="105">
        <v>3000000</v>
      </c>
      <c r="K11665" s="105">
        <f>SUM(J11665-L11665)</f>
        <v>0</v>
      </c>
      <c r="L11665" s="105">
        <v>3000000</v>
      </c>
      <c r="M11665" s="125">
        <v>0</v>
      </c>
      <c r="N11665" s="213">
        <v>3000000</v>
      </c>
      <c r="O11665" s="213">
        <v>0</v>
      </c>
      <c r="P11665" s="213">
        <f t="shared" si="6"/>
        <v>3000000</v>
      </c>
      <c r="Q11665" s="264">
        <v>0</v>
      </c>
      <c r="R11665" s="264">
        <v>0</v>
      </c>
      <c r="S11665" s="167"/>
    </row>
    <row r="11666" spans="1:19" ht="15" thickBot="1" x14ac:dyDescent="0.35">
      <c r="A11666" s="23"/>
      <c r="B11666" s="14" t="s">
        <v>160</v>
      </c>
      <c r="C11666" s="35"/>
      <c r="D11666" s="14"/>
      <c r="E11666" s="14"/>
      <c r="F11666" s="14"/>
      <c r="G11666" s="14"/>
      <c r="H11666" s="14"/>
      <c r="I11666" s="14"/>
      <c r="J11666" s="15">
        <f>SUM(J11655:J11665)</f>
        <v>78000000</v>
      </c>
      <c r="K11666" s="15">
        <f t="shared" ref="K11666:R11666" si="7">SUM(K11655:K11665)</f>
        <v>55000000</v>
      </c>
      <c r="L11666" s="15">
        <f t="shared" si="7"/>
        <v>23000000</v>
      </c>
      <c r="M11666" s="182">
        <f t="shared" si="7"/>
        <v>0</v>
      </c>
      <c r="N11666" s="182">
        <f t="shared" si="7"/>
        <v>78000000</v>
      </c>
      <c r="O11666" s="182">
        <f t="shared" si="7"/>
        <v>85000000</v>
      </c>
      <c r="P11666" s="182">
        <f t="shared" si="7"/>
        <v>218000000</v>
      </c>
      <c r="Q11666" s="182">
        <f t="shared" si="7"/>
        <v>103500000</v>
      </c>
      <c r="R11666" s="182">
        <f t="shared" si="7"/>
        <v>0</v>
      </c>
      <c r="S11666" s="181"/>
    </row>
    <row r="11667" spans="1:19" ht="17.399999999999999" x14ac:dyDescent="0.3">
      <c r="A11667" s="960" t="s">
        <v>0</v>
      </c>
      <c r="B11667" s="960"/>
      <c r="C11667" s="960"/>
      <c r="D11667" s="960"/>
      <c r="E11667" s="960"/>
      <c r="F11667" s="960"/>
      <c r="G11667" s="960"/>
      <c r="H11667" s="960"/>
      <c r="I11667" s="960"/>
      <c r="J11667" s="960"/>
      <c r="K11667" s="960"/>
      <c r="L11667" s="960"/>
      <c r="M11667" s="960"/>
    </row>
    <row r="11668" spans="1:19" ht="17.399999999999999" x14ac:dyDescent="0.3">
      <c r="A11668" s="960" t="s">
        <v>3122</v>
      </c>
      <c r="B11668" s="960"/>
      <c r="C11668" s="960"/>
      <c r="D11668" s="960"/>
      <c r="E11668" s="960"/>
      <c r="F11668" s="960"/>
      <c r="G11668" s="960"/>
      <c r="H11668" s="960"/>
      <c r="I11668" s="960"/>
      <c r="J11668" s="960"/>
      <c r="K11668" s="960"/>
      <c r="L11668" s="960"/>
      <c r="M11668" s="960"/>
    </row>
    <row r="11669" spans="1:19" ht="16.2" thickBot="1" x14ac:dyDescent="0.35">
      <c r="A11669" s="961" t="s">
        <v>1</v>
      </c>
      <c r="B11669" s="961"/>
      <c r="C11669" s="961"/>
      <c r="D11669" s="961"/>
      <c r="E11669" s="961"/>
      <c r="F11669" s="961"/>
      <c r="G11669" s="961"/>
      <c r="H11669" s="961"/>
      <c r="I11669" s="961"/>
      <c r="J11669" s="961"/>
      <c r="K11669" s="961"/>
      <c r="L11669" s="961"/>
      <c r="M11669" s="961"/>
    </row>
    <row r="11670" spans="1:19" ht="15" customHeight="1" x14ac:dyDescent="0.3">
      <c r="A11670" s="962" t="s">
        <v>3118</v>
      </c>
      <c r="B11670" s="962" t="s">
        <v>3119</v>
      </c>
      <c r="C11670" s="962" t="s">
        <v>2</v>
      </c>
      <c r="D11670" s="5" t="s">
        <v>3</v>
      </c>
      <c r="E11670" s="12" t="s">
        <v>3</v>
      </c>
      <c r="F11670" s="5" t="s">
        <v>7</v>
      </c>
      <c r="G11670" s="12" t="s">
        <v>9</v>
      </c>
      <c r="H11670" s="5" t="s">
        <v>12</v>
      </c>
      <c r="I11670" s="12" t="s">
        <v>13</v>
      </c>
      <c r="J11670" s="873" t="s">
        <v>3115</v>
      </c>
      <c r="K11670" s="873" t="s">
        <v>3116</v>
      </c>
      <c r="L11670" s="965" t="s">
        <v>3121</v>
      </c>
      <c r="M11670" s="965" t="s">
        <v>3117</v>
      </c>
      <c r="N11670" s="873" t="s">
        <v>3116</v>
      </c>
      <c r="O11670" s="873" t="s">
        <v>3116</v>
      </c>
      <c r="P11670" s="873" t="s">
        <v>5095</v>
      </c>
      <c r="Q11670" s="873" t="s">
        <v>3115</v>
      </c>
      <c r="R11670" s="270" t="s">
        <v>3340</v>
      </c>
      <c r="S11670" s="873" t="s">
        <v>5049</v>
      </c>
    </row>
    <row r="11671" spans="1:19" ht="20.399999999999999" x14ac:dyDescent="0.3">
      <c r="A11671" s="963"/>
      <c r="B11671" s="963"/>
      <c r="C11671" s="963"/>
      <c r="D11671" s="6" t="s">
        <v>4</v>
      </c>
      <c r="E11671" s="11" t="s">
        <v>6</v>
      </c>
      <c r="F11671" s="6" t="s">
        <v>8</v>
      </c>
      <c r="G11671" s="11" t="s">
        <v>10</v>
      </c>
      <c r="H11671" s="6" t="s">
        <v>5</v>
      </c>
      <c r="I11671" s="11" t="s">
        <v>5</v>
      </c>
      <c r="J11671" s="874"/>
      <c r="K11671" s="874"/>
      <c r="L11671" s="966"/>
      <c r="M11671" s="966"/>
      <c r="N11671" s="874"/>
      <c r="O11671" s="874"/>
      <c r="P11671" s="874"/>
      <c r="Q11671" s="874"/>
      <c r="R11671" s="271" t="s">
        <v>5125</v>
      </c>
      <c r="S11671" s="874"/>
    </row>
    <row r="11672" spans="1:19" x14ac:dyDescent="0.3">
      <c r="A11672" s="963"/>
      <c r="B11672" s="963"/>
      <c r="C11672" s="963"/>
      <c r="D11672" s="6" t="s">
        <v>5</v>
      </c>
      <c r="E11672" s="11" t="s">
        <v>5</v>
      </c>
      <c r="F11672" s="6" t="s">
        <v>5</v>
      </c>
      <c r="G11672" s="11" t="s">
        <v>11</v>
      </c>
      <c r="H11672" s="7"/>
      <c r="I11672" s="8"/>
      <c r="J11672" s="44" t="s">
        <v>3120</v>
      </c>
      <c r="K11672" s="45" t="s">
        <v>3120</v>
      </c>
      <c r="L11672" s="46" t="s">
        <v>3120</v>
      </c>
      <c r="M11672" s="47" t="s">
        <v>3120</v>
      </c>
      <c r="N11672" s="44" t="s">
        <v>5068</v>
      </c>
      <c r="O11672" s="44" t="s">
        <v>5069</v>
      </c>
      <c r="P11672" s="44"/>
      <c r="Q11672" s="44" t="s">
        <v>5102</v>
      </c>
      <c r="R11672" s="272" t="s">
        <v>5102</v>
      </c>
      <c r="S11672" s="44"/>
    </row>
    <row r="11673" spans="1:19" ht="15" thickBot="1" x14ac:dyDescent="0.35">
      <c r="A11673" s="964"/>
      <c r="B11673" s="964"/>
      <c r="C11673" s="964"/>
      <c r="D11673" s="9"/>
      <c r="E11673" s="10"/>
      <c r="F11673" s="9"/>
      <c r="G11673" s="10"/>
      <c r="H11673" s="9"/>
      <c r="I11673" s="10"/>
      <c r="J11673" s="48" t="s">
        <v>14</v>
      </c>
      <c r="K11673" s="49" t="s">
        <v>14</v>
      </c>
      <c r="L11673" s="50" t="s">
        <v>14</v>
      </c>
      <c r="M11673" s="51" t="s">
        <v>14</v>
      </c>
      <c r="N11673" s="48" t="s">
        <v>14</v>
      </c>
      <c r="O11673" s="48" t="s">
        <v>14</v>
      </c>
      <c r="P11673" s="48" t="s">
        <v>14</v>
      </c>
      <c r="Q11673" s="48" t="s">
        <v>14</v>
      </c>
      <c r="R11673" s="48" t="s">
        <v>14</v>
      </c>
      <c r="S11673" s="48"/>
    </row>
    <row r="11674" spans="1:19" x14ac:dyDescent="0.3">
      <c r="A11674" s="1">
        <v>11010001</v>
      </c>
      <c r="B11674" s="93" t="s">
        <v>3125</v>
      </c>
      <c r="C11674" s="37"/>
      <c r="D11674" s="93"/>
      <c r="J11674" s="55"/>
      <c r="K11674" s="55"/>
      <c r="N11674" s="166"/>
      <c r="O11674" s="166"/>
      <c r="P11674" s="214"/>
      <c r="Q11674" s="266"/>
      <c r="R11674" s="266"/>
      <c r="S11674" s="166"/>
    </row>
    <row r="11675" spans="1:19" x14ac:dyDescent="0.3">
      <c r="A11675" s="978" t="s">
        <v>44</v>
      </c>
      <c r="B11675" s="980"/>
      <c r="C11675" s="979"/>
      <c r="D11675" s="106"/>
      <c r="E11675" s="106"/>
      <c r="F11675" s="106"/>
      <c r="G11675" s="106"/>
      <c r="H11675" s="106"/>
      <c r="I11675" s="106"/>
      <c r="J11675" s="17"/>
      <c r="K11675" s="17"/>
      <c r="L11675" s="18"/>
      <c r="M11675" s="18"/>
      <c r="N11675" s="166"/>
      <c r="O11675" s="166"/>
      <c r="P11675" s="214"/>
      <c r="Q11675" s="266"/>
      <c r="R11675" s="266"/>
      <c r="S11675" s="166"/>
    </row>
    <row r="11676" spans="1:19" x14ac:dyDescent="0.3">
      <c r="A11676" s="106"/>
      <c r="B11676" s="108" t="s">
        <v>161</v>
      </c>
      <c r="C11676" s="30" t="s">
        <v>162</v>
      </c>
      <c r="D11676" s="102">
        <v>1301</v>
      </c>
      <c r="E11676" s="102">
        <v>0</v>
      </c>
      <c r="F11676" s="102">
        <v>701</v>
      </c>
      <c r="G11676" s="102">
        <v>70133</v>
      </c>
      <c r="H11676" s="102">
        <v>3000</v>
      </c>
      <c r="I11676" s="102">
        <v>414104</v>
      </c>
      <c r="J11676" s="104">
        <v>0</v>
      </c>
      <c r="K11676" s="104">
        <v>0</v>
      </c>
      <c r="L11676" s="104">
        <v>0</v>
      </c>
      <c r="M11676" s="104">
        <v>0</v>
      </c>
      <c r="N11676" s="213">
        <v>0</v>
      </c>
      <c r="O11676" s="213">
        <v>0</v>
      </c>
      <c r="P11676" s="213">
        <f>SUM(K11676+N11676+O11676)</f>
        <v>0</v>
      </c>
      <c r="Q11676" s="264">
        <v>700000</v>
      </c>
      <c r="R11676" s="264">
        <v>0</v>
      </c>
      <c r="S11676" s="166"/>
    </row>
    <row r="11677" spans="1:19" ht="20.399999999999999" x14ac:dyDescent="0.3">
      <c r="A11677" s="106"/>
      <c r="B11677" s="108" t="s">
        <v>163</v>
      </c>
      <c r="C11677" s="30" t="s">
        <v>3127</v>
      </c>
      <c r="D11677" s="102">
        <v>1301</v>
      </c>
      <c r="E11677" s="102">
        <v>0</v>
      </c>
      <c r="F11677" s="102">
        <v>701</v>
      </c>
      <c r="G11677" s="102">
        <v>70111</v>
      </c>
      <c r="H11677" s="102">
        <v>3000</v>
      </c>
      <c r="I11677" s="102">
        <v>414104</v>
      </c>
      <c r="J11677" s="104">
        <v>2000000</v>
      </c>
      <c r="K11677" s="104">
        <f>SUM(J11677-L11677)</f>
        <v>500000</v>
      </c>
      <c r="L11677" s="104">
        <v>1500000</v>
      </c>
      <c r="M11677" s="104">
        <v>0</v>
      </c>
      <c r="N11677" s="213">
        <v>1500000</v>
      </c>
      <c r="O11677" s="213">
        <v>2000000</v>
      </c>
      <c r="P11677" s="213">
        <f t="shared" ref="P11677:P11680" si="8">SUM(K11677+N11677+O11677)</f>
        <v>4000000</v>
      </c>
      <c r="Q11677" s="264">
        <v>3500000</v>
      </c>
      <c r="R11677" s="264">
        <v>0</v>
      </c>
      <c r="S11677" s="166"/>
    </row>
    <row r="11678" spans="1:19" ht="20.399999999999999" x14ac:dyDescent="0.3">
      <c r="A11678" s="106"/>
      <c r="B11678" s="108" t="s">
        <v>164</v>
      </c>
      <c r="C11678" s="30" t="s">
        <v>5241</v>
      </c>
      <c r="D11678" s="102">
        <v>1301</v>
      </c>
      <c r="E11678" s="102">
        <v>0</v>
      </c>
      <c r="F11678" s="102">
        <v>701</v>
      </c>
      <c r="G11678" s="102">
        <v>70133</v>
      </c>
      <c r="H11678" s="102">
        <v>3000</v>
      </c>
      <c r="I11678" s="102">
        <v>414104</v>
      </c>
      <c r="J11678" s="104">
        <v>1000000</v>
      </c>
      <c r="K11678" s="104">
        <f>SUM(J11678-L11678)</f>
        <v>0</v>
      </c>
      <c r="L11678" s="104">
        <v>1000000</v>
      </c>
      <c r="M11678" s="104">
        <v>0</v>
      </c>
      <c r="N11678" s="213">
        <v>1000000</v>
      </c>
      <c r="O11678" s="213">
        <v>1000000</v>
      </c>
      <c r="P11678" s="213">
        <f t="shared" si="8"/>
        <v>2000000</v>
      </c>
      <c r="Q11678" s="264">
        <v>1190000</v>
      </c>
      <c r="R11678" s="264">
        <v>0</v>
      </c>
      <c r="S11678" s="166"/>
    </row>
    <row r="11679" spans="1:19" x14ac:dyDescent="0.3">
      <c r="A11679" s="106"/>
      <c r="B11679" s="108" t="s">
        <v>165</v>
      </c>
      <c r="C11679" s="30" t="s">
        <v>166</v>
      </c>
      <c r="D11679" s="102">
        <v>1301</v>
      </c>
      <c r="E11679" s="102">
        <v>0</v>
      </c>
      <c r="F11679" s="102">
        <v>701</v>
      </c>
      <c r="G11679" s="102">
        <v>70133</v>
      </c>
      <c r="H11679" s="102">
        <v>3000</v>
      </c>
      <c r="I11679" s="102">
        <v>414104</v>
      </c>
      <c r="J11679" s="104">
        <v>2000000</v>
      </c>
      <c r="K11679" s="104">
        <f>SUM(J11679-L11679)</f>
        <v>1000000</v>
      </c>
      <c r="L11679" s="104">
        <v>1000000</v>
      </c>
      <c r="M11679" s="104">
        <v>0</v>
      </c>
      <c r="N11679" s="213">
        <v>1000000</v>
      </c>
      <c r="O11679" s="213">
        <v>2000000</v>
      </c>
      <c r="P11679" s="213">
        <f t="shared" si="8"/>
        <v>4000000</v>
      </c>
      <c r="Q11679" s="264">
        <v>3000000</v>
      </c>
      <c r="R11679" s="264">
        <v>0</v>
      </c>
      <c r="S11679" s="166"/>
    </row>
    <row r="11680" spans="1:19" ht="15" thickBot="1" x14ac:dyDescent="0.35">
      <c r="A11680" s="107"/>
      <c r="B11680" s="109" t="s">
        <v>167</v>
      </c>
      <c r="C11680" s="34" t="s">
        <v>168</v>
      </c>
      <c r="D11680" s="103">
        <v>1301</v>
      </c>
      <c r="E11680" s="103">
        <v>10</v>
      </c>
      <c r="F11680" s="103">
        <v>701</v>
      </c>
      <c r="G11680" s="103">
        <v>70133</v>
      </c>
      <c r="H11680" s="103">
        <v>3000</v>
      </c>
      <c r="I11680" s="103">
        <v>414104</v>
      </c>
      <c r="J11680" s="105">
        <v>0</v>
      </c>
      <c r="K11680" s="105">
        <v>0</v>
      </c>
      <c r="L11680" s="105">
        <v>0</v>
      </c>
      <c r="M11680" s="105">
        <v>0</v>
      </c>
      <c r="N11680" s="213">
        <v>0</v>
      </c>
      <c r="O11680" s="213">
        <v>0</v>
      </c>
      <c r="P11680" s="213">
        <f t="shared" si="8"/>
        <v>0</v>
      </c>
      <c r="Q11680" s="264">
        <v>2200000</v>
      </c>
      <c r="R11680" s="264">
        <v>0</v>
      </c>
      <c r="S11680" s="167"/>
    </row>
    <row r="11681" spans="1:19" ht="15" thickBot="1" x14ac:dyDescent="0.35">
      <c r="A11681" s="23"/>
      <c r="B11681" s="14" t="s">
        <v>3126</v>
      </c>
      <c r="C11681" s="35"/>
      <c r="D11681" s="14"/>
      <c r="E11681" s="14"/>
      <c r="F11681" s="14"/>
      <c r="G11681" s="14"/>
      <c r="H11681" s="14"/>
      <c r="I11681" s="14"/>
      <c r="J11681" s="15">
        <f>SUM(J11676:J11680)</f>
        <v>5000000</v>
      </c>
      <c r="K11681" s="15">
        <f t="shared" ref="K11681:R11681" si="9">SUM(K11676:K11680)</f>
        <v>1500000</v>
      </c>
      <c r="L11681" s="15">
        <f t="shared" si="9"/>
        <v>3500000</v>
      </c>
      <c r="M11681" s="16">
        <f t="shared" si="9"/>
        <v>0</v>
      </c>
      <c r="N11681" s="16">
        <f t="shared" si="9"/>
        <v>3500000</v>
      </c>
      <c r="O11681" s="16">
        <f t="shared" si="9"/>
        <v>5000000</v>
      </c>
      <c r="P11681" s="16">
        <f t="shared" si="9"/>
        <v>10000000</v>
      </c>
      <c r="Q11681" s="16">
        <f t="shared" si="9"/>
        <v>10590000</v>
      </c>
      <c r="R11681" s="16">
        <f t="shared" si="9"/>
        <v>0</v>
      </c>
      <c r="S11681" s="181"/>
    </row>
    <row r="11682" spans="1:19" x14ac:dyDescent="0.3">
      <c r="J11682" s="55"/>
      <c r="K11682" s="55"/>
      <c r="N11682" s="58"/>
      <c r="O11682" s="58"/>
      <c r="P11682" s="58"/>
      <c r="Q11682" s="58"/>
      <c r="R11682" s="58"/>
      <c r="S11682" s="58"/>
    </row>
    <row r="11683" spans="1:19" x14ac:dyDescent="0.3">
      <c r="A11683" s="1">
        <v>11013001</v>
      </c>
      <c r="B11683" s="93" t="s">
        <v>169</v>
      </c>
      <c r="C11683" s="37"/>
      <c r="J11683" s="55"/>
      <c r="K11683" s="55"/>
      <c r="N11683" s="58"/>
      <c r="O11683" s="58"/>
      <c r="P11683" s="58"/>
      <c r="Q11683" s="58"/>
      <c r="R11683" s="58"/>
      <c r="S11683" s="58"/>
    </row>
    <row r="11684" spans="1:19" x14ac:dyDescent="0.3">
      <c r="A11684" s="978" t="s">
        <v>44</v>
      </c>
      <c r="B11684" s="980"/>
      <c r="C11684" s="979"/>
      <c r="D11684" s="106"/>
      <c r="E11684" s="106"/>
      <c r="F11684" s="106"/>
      <c r="G11684" s="106"/>
      <c r="H11684" s="106"/>
      <c r="I11684" s="106"/>
      <c r="J11684" s="17"/>
      <c r="K11684" s="17"/>
      <c r="L11684" s="18"/>
      <c r="M11684" s="18"/>
      <c r="N11684" s="166"/>
      <c r="O11684" s="166"/>
      <c r="P11684" s="214"/>
      <c r="Q11684" s="264"/>
      <c r="R11684" s="264"/>
      <c r="S11684" s="166"/>
    </row>
    <row r="11685" spans="1:19" ht="20.399999999999999" x14ac:dyDescent="0.3">
      <c r="A11685" s="106"/>
      <c r="B11685" s="108" t="s">
        <v>170</v>
      </c>
      <c r="C11685" s="30" t="s">
        <v>171</v>
      </c>
      <c r="D11685" s="102">
        <v>1301</v>
      </c>
      <c r="E11685" s="102">
        <v>11</v>
      </c>
      <c r="F11685" s="102">
        <v>701</v>
      </c>
      <c r="G11685" s="102">
        <v>70133</v>
      </c>
      <c r="H11685" s="102">
        <v>3000</v>
      </c>
      <c r="I11685" s="102">
        <v>414104</v>
      </c>
      <c r="J11685" s="104">
        <v>0</v>
      </c>
      <c r="K11685" s="104">
        <v>0</v>
      </c>
      <c r="L11685" s="104">
        <v>0</v>
      </c>
      <c r="M11685" s="104">
        <v>0</v>
      </c>
      <c r="N11685" s="219">
        <v>0</v>
      </c>
      <c r="O11685" s="219">
        <v>0</v>
      </c>
      <c r="P11685" s="219">
        <f>SUM(K11685+N11685+N11685+O11685)</f>
        <v>0</v>
      </c>
      <c r="Q11685" s="264">
        <v>0</v>
      </c>
      <c r="R11685" s="264">
        <v>2246986326</v>
      </c>
      <c r="S11685" s="166"/>
    </row>
    <row r="11686" spans="1:19" x14ac:dyDescent="0.3">
      <c r="A11686" s="106"/>
      <c r="B11686" s="108" t="s">
        <v>172</v>
      </c>
      <c r="C11686" s="30" t="s">
        <v>173</v>
      </c>
      <c r="D11686" s="102">
        <v>1301</v>
      </c>
      <c r="E11686" s="102">
        <v>11</v>
      </c>
      <c r="F11686" s="102">
        <v>701</v>
      </c>
      <c r="G11686" s="102">
        <v>70133</v>
      </c>
      <c r="H11686" s="102">
        <v>3000</v>
      </c>
      <c r="I11686" s="102">
        <v>414104</v>
      </c>
      <c r="J11686" s="104">
        <v>0</v>
      </c>
      <c r="K11686" s="104">
        <v>0</v>
      </c>
      <c r="L11686" s="104">
        <v>0</v>
      </c>
      <c r="M11686" s="104">
        <v>0</v>
      </c>
      <c r="N11686" s="219">
        <v>0</v>
      </c>
      <c r="O11686" s="219">
        <v>0</v>
      </c>
      <c r="P11686" s="219">
        <f t="shared" ref="P11686:P11692" si="10">SUM(K11686+N11686+N11686+O11686)</f>
        <v>0</v>
      </c>
      <c r="Q11686" s="264">
        <v>0</v>
      </c>
      <c r="R11686" s="264">
        <v>12001310</v>
      </c>
      <c r="S11686" s="166"/>
    </row>
    <row r="11687" spans="1:19" x14ac:dyDescent="0.3">
      <c r="A11687" s="106"/>
      <c r="B11687" s="108" t="s">
        <v>174</v>
      </c>
      <c r="C11687" s="30" t="s">
        <v>175</v>
      </c>
      <c r="D11687" s="102">
        <v>1301</v>
      </c>
      <c r="E11687" s="102">
        <v>0</v>
      </c>
      <c r="F11687" s="102">
        <v>701</v>
      </c>
      <c r="G11687" s="102">
        <v>70133</v>
      </c>
      <c r="H11687" s="102">
        <v>3000</v>
      </c>
      <c r="I11687" s="102">
        <v>414104</v>
      </c>
      <c r="J11687" s="104">
        <v>0</v>
      </c>
      <c r="K11687" s="104">
        <v>0</v>
      </c>
      <c r="L11687" s="104">
        <v>0</v>
      </c>
      <c r="M11687" s="104">
        <v>0</v>
      </c>
      <c r="N11687" s="219">
        <v>0</v>
      </c>
      <c r="O11687" s="219">
        <v>0</v>
      </c>
      <c r="P11687" s="219">
        <f t="shared" si="10"/>
        <v>0</v>
      </c>
      <c r="Q11687" s="264">
        <v>0</v>
      </c>
      <c r="R11687" s="264">
        <v>0</v>
      </c>
      <c r="S11687" s="166"/>
    </row>
    <row r="11688" spans="1:19" ht="30.6" x14ac:dyDescent="0.3">
      <c r="A11688" s="106"/>
      <c r="B11688" s="108" t="s">
        <v>176</v>
      </c>
      <c r="C11688" s="30" t="s">
        <v>177</v>
      </c>
      <c r="D11688" s="102">
        <v>1303</v>
      </c>
      <c r="E11688" s="102">
        <v>9</v>
      </c>
      <c r="F11688" s="102">
        <v>701</v>
      </c>
      <c r="G11688" s="102">
        <v>70133</v>
      </c>
      <c r="H11688" s="102">
        <v>3000</v>
      </c>
      <c r="I11688" s="102">
        <v>414103</v>
      </c>
      <c r="J11688" s="104">
        <v>3000000</v>
      </c>
      <c r="K11688" s="104">
        <v>3000000</v>
      </c>
      <c r="L11688" s="104">
        <v>0</v>
      </c>
      <c r="M11688" s="104">
        <v>0</v>
      </c>
      <c r="N11688" s="219">
        <v>1000000</v>
      </c>
      <c r="O11688" s="219">
        <v>0</v>
      </c>
      <c r="P11688" s="219">
        <f t="shared" si="10"/>
        <v>5000000</v>
      </c>
      <c r="Q11688" s="264">
        <v>5000000</v>
      </c>
      <c r="R11688" s="264">
        <v>0</v>
      </c>
      <c r="S11688" s="166"/>
    </row>
    <row r="11689" spans="1:19" ht="30.6" x14ac:dyDescent="0.3">
      <c r="A11689" s="106"/>
      <c r="B11689" s="108" t="s">
        <v>178</v>
      </c>
      <c r="C11689" s="30" t="s">
        <v>179</v>
      </c>
      <c r="D11689" s="102">
        <v>1301</v>
      </c>
      <c r="E11689" s="102">
        <v>9</v>
      </c>
      <c r="F11689" s="102">
        <v>701</v>
      </c>
      <c r="G11689" s="102">
        <v>70133</v>
      </c>
      <c r="H11689" s="102">
        <v>3000</v>
      </c>
      <c r="I11689" s="102">
        <v>414103</v>
      </c>
      <c r="J11689" s="104">
        <v>62000000</v>
      </c>
      <c r="K11689" s="104">
        <f>SUM(J11689-L11689)</f>
        <v>22000000</v>
      </c>
      <c r="L11689" s="104">
        <v>40000000</v>
      </c>
      <c r="M11689" s="104">
        <v>0</v>
      </c>
      <c r="N11689" s="219">
        <v>40000000</v>
      </c>
      <c r="O11689" s="219">
        <v>20000000</v>
      </c>
      <c r="P11689" s="219">
        <f t="shared" si="10"/>
        <v>122000000</v>
      </c>
      <c r="Q11689" s="264">
        <v>60000000</v>
      </c>
      <c r="R11689" s="264">
        <v>0</v>
      </c>
      <c r="S11689" s="166"/>
    </row>
    <row r="11690" spans="1:19" ht="20.399999999999999" x14ac:dyDescent="0.3">
      <c r="A11690" s="4"/>
      <c r="B11690" s="19" t="s">
        <v>180</v>
      </c>
      <c r="C11690" s="33" t="s">
        <v>3213</v>
      </c>
      <c r="D11690" s="20">
        <v>1301</v>
      </c>
      <c r="E11690" s="20">
        <v>10</v>
      </c>
      <c r="F11690" s="20">
        <v>701</v>
      </c>
      <c r="G11690" s="20">
        <v>70133</v>
      </c>
      <c r="H11690" s="20">
        <v>3000</v>
      </c>
      <c r="I11690" s="20">
        <v>414104</v>
      </c>
      <c r="J11690" s="21">
        <v>7000000000</v>
      </c>
      <c r="K11690" s="21">
        <f>SUM(J11690-L11690)</f>
        <v>5500000000</v>
      </c>
      <c r="L11690" s="21">
        <v>1500000000</v>
      </c>
      <c r="M11690" s="21">
        <v>0</v>
      </c>
      <c r="N11690" s="219">
        <v>2000000000</v>
      </c>
      <c r="O11690" s="219">
        <v>1500000000</v>
      </c>
      <c r="P11690" s="219">
        <f t="shared" si="10"/>
        <v>11000000000</v>
      </c>
      <c r="Q11690" s="264">
        <v>1000000000</v>
      </c>
      <c r="R11690" s="264">
        <v>0</v>
      </c>
      <c r="S11690" s="166"/>
    </row>
    <row r="11691" spans="1:19" ht="30.6" x14ac:dyDescent="0.3">
      <c r="A11691" s="106"/>
      <c r="B11691" s="108" t="s">
        <v>181</v>
      </c>
      <c r="C11691" s="30" t="s">
        <v>182</v>
      </c>
      <c r="D11691" s="102">
        <v>1301</v>
      </c>
      <c r="E11691" s="102">
        <v>10</v>
      </c>
      <c r="F11691" s="102">
        <v>701</v>
      </c>
      <c r="G11691" s="102">
        <v>70133</v>
      </c>
      <c r="H11691" s="102">
        <v>3000</v>
      </c>
      <c r="I11691" s="102">
        <v>414104</v>
      </c>
      <c r="J11691" s="104">
        <v>4000000</v>
      </c>
      <c r="K11691" s="104">
        <v>4000000</v>
      </c>
      <c r="L11691" s="104">
        <v>0</v>
      </c>
      <c r="M11691" s="126">
        <v>0</v>
      </c>
      <c r="N11691" s="219">
        <v>2000000</v>
      </c>
      <c r="O11691" s="219">
        <v>0</v>
      </c>
      <c r="P11691" s="219">
        <f t="shared" si="10"/>
        <v>8000000</v>
      </c>
      <c r="Q11691" s="264">
        <v>4000000</v>
      </c>
      <c r="R11691" s="264">
        <v>0</v>
      </c>
      <c r="S11691" s="166"/>
    </row>
    <row r="11692" spans="1:19" ht="21" thickBot="1" x14ac:dyDescent="0.35">
      <c r="A11692" s="107"/>
      <c r="B11692" s="109" t="s">
        <v>183</v>
      </c>
      <c r="C11692" s="34" t="s">
        <v>184</v>
      </c>
      <c r="D11692" s="103">
        <v>1301</v>
      </c>
      <c r="E11692" s="103">
        <v>9</v>
      </c>
      <c r="F11692" s="103">
        <v>701</v>
      </c>
      <c r="G11692" s="103">
        <v>70133</v>
      </c>
      <c r="H11692" s="103">
        <v>3000</v>
      </c>
      <c r="I11692" s="103">
        <v>414104</v>
      </c>
      <c r="J11692" s="105">
        <v>0</v>
      </c>
      <c r="K11692" s="105">
        <v>0</v>
      </c>
      <c r="L11692" s="105">
        <v>0</v>
      </c>
      <c r="M11692" s="125">
        <v>0</v>
      </c>
      <c r="N11692" s="219">
        <v>0</v>
      </c>
      <c r="O11692" s="219">
        <v>0</v>
      </c>
      <c r="P11692" s="219">
        <f t="shared" si="10"/>
        <v>0</v>
      </c>
      <c r="Q11692" s="264">
        <v>10000000</v>
      </c>
      <c r="R11692" s="264">
        <v>0</v>
      </c>
      <c r="S11692" s="167"/>
    </row>
    <row r="11693" spans="1:19" ht="15" thickBot="1" x14ac:dyDescent="0.35">
      <c r="A11693" s="13"/>
      <c r="B11693" s="14" t="s">
        <v>185</v>
      </c>
      <c r="C11693" s="35"/>
      <c r="D11693" s="14"/>
      <c r="E11693" s="14"/>
      <c r="F11693" s="14"/>
      <c r="G11693" s="14"/>
      <c r="H11693" s="14"/>
      <c r="I11693" s="14"/>
      <c r="J11693" s="15">
        <f>SUM(J11685:J11692)</f>
        <v>7069000000</v>
      </c>
      <c r="K11693" s="15">
        <f>SUM(K11685:K11692)</f>
        <v>5529000000</v>
      </c>
      <c r="L11693" s="15">
        <f>SUM(L11685:L11692)</f>
        <v>1540000000</v>
      </c>
      <c r="M11693" s="182">
        <f>SUM(M11685:M11692)</f>
        <v>0</v>
      </c>
      <c r="N11693" s="182">
        <f t="shared" ref="N11693:R11693" si="11">SUM(N11685:N11692)</f>
        <v>2043000000</v>
      </c>
      <c r="O11693" s="182">
        <f t="shared" si="11"/>
        <v>1520000000</v>
      </c>
      <c r="P11693" s="182">
        <f t="shared" si="11"/>
        <v>11135000000</v>
      </c>
      <c r="Q11693" s="182">
        <f t="shared" si="11"/>
        <v>1079000000</v>
      </c>
      <c r="R11693" s="182">
        <f t="shared" si="11"/>
        <v>2258987636</v>
      </c>
      <c r="S11693" s="181"/>
    </row>
    <row r="11694" spans="1:19" ht="20.25" customHeight="1" x14ac:dyDescent="0.3">
      <c r="J11694" s="55"/>
      <c r="K11694" s="55"/>
    </row>
    <row r="11695" spans="1:19" ht="21.75" customHeight="1" x14ac:dyDescent="0.3">
      <c r="J11695" s="55"/>
      <c r="K11695" s="55"/>
    </row>
    <row r="11696" spans="1:19" ht="17.399999999999999" x14ac:dyDescent="0.3">
      <c r="A11696" s="960" t="s">
        <v>0</v>
      </c>
      <c r="B11696" s="960"/>
      <c r="C11696" s="960"/>
      <c r="D11696" s="960"/>
      <c r="E11696" s="960"/>
      <c r="F11696" s="960"/>
      <c r="G11696" s="960"/>
      <c r="H11696" s="960"/>
      <c r="I11696" s="960"/>
      <c r="J11696" s="960"/>
      <c r="K11696" s="960"/>
      <c r="L11696" s="960"/>
      <c r="M11696" s="960"/>
    </row>
    <row r="11697" spans="1:19" ht="17.399999999999999" x14ac:dyDescent="0.3">
      <c r="A11697" s="960" t="s">
        <v>3122</v>
      </c>
      <c r="B11697" s="960"/>
      <c r="C11697" s="960"/>
      <c r="D11697" s="960"/>
      <c r="E11697" s="960"/>
      <c r="F11697" s="960"/>
      <c r="G11697" s="960"/>
      <c r="H11697" s="960"/>
      <c r="I11697" s="960"/>
      <c r="J11697" s="960"/>
      <c r="K11697" s="960"/>
      <c r="L11697" s="960"/>
      <c r="M11697" s="960"/>
    </row>
    <row r="11698" spans="1:19" ht="16.2" thickBot="1" x14ac:dyDescent="0.35">
      <c r="A11698" s="961" t="s">
        <v>1</v>
      </c>
      <c r="B11698" s="961"/>
      <c r="C11698" s="961"/>
      <c r="D11698" s="961"/>
      <c r="E11698" s="961"/>
      <c r="F11698" s="961"/>
      <c r="G11698" s="961"/>
      <c r="H11698" s="961"/>
      <c r="I11698" s="961"/>
      <c r="J11698" s="961"/>
      <c r="K11698" s="961"/>
      <c r="L11698" s="961"/>
      <c r="M11698" s="961"/>
    </row>
    <row r="11699" spans="1:19" x14ac:dyDescent="0.3">
      <c r="A11699" s="962" t="s">
        <v>3118</v>
      </c>
      <c r="B11699" s="962" t="s">
        <v>3119</v>
      </c>
      <c r="C11699" s="962" t="s">
        <v>2</v>
      </c>
      <c r="D11699" s="5" t="s">
        <v>3</v>
      </c>
      <c r="E11699" s="12" t="s">
        <v>3</v>
      </c>
      <c r="F11699" s="5" t="s">
        <v>7</v>
      </c>
      <c r="G11699" s="12" t="s">
        <v>9</v>
      </c>
      <c r="H11699" s="5" t="s">
        <v>12</v>
      </c>
      <c r="I11699" s="12" t="s">
        <v>13</v>
      </c>
      <c r="J11699" s="873" t="s">
        <v>3115</v>
      </c>
      <c r="K11699" s="873" t="s">
        <v>3116</v>
      </c>
      <c r="L11699" s="965" t="s">
        <v>3121</v>
      </c>
      <c r="M11699" s="965" t="s">
        <v>3117</v>
      </c>
      <c r="N11699" s="873" t="s">
        <v>3116</v>
      </c>
      <c r="O11699" s="873" t="s">
        <v>3116</v>
      </c>
      <c r="P11699" s="873" t="s">
        <v>5095</v>
      </c>
      <c r="Q11699" s="873" t="s">
        <v>3115</v>
      </c>
      <c r="R11699" s="270" t="s">
        <v>3340</v>
      </c>
      <c r="S11699" s="873" t="s">
        <v>5049</v>
      </c>
    </row>
    <row r="11700" spans="1:19" ht="20.399999999999999" x14ac:dyDescent="0.3">
      <c r="A11700" s="963"/>
      <c r="B11700" s="963"/>
      <c r="C11700" s="963"/>
      <c r="D11700" s="6" t="s">
        <v>4</v>
      </c>
      <c r="E11700" s="11" t="s">
        <v>6</v>
      </c>
      <c r="F11700" s="6" t="s">
        <v>8</v>
      </c>
      <c r="G11700" s="11" t="s">
        <v>10</v>
      </c>
      <c r="H11700" s="6" t="s">
        <v>5</v>
      </c>
      <c r="I11700" s="11" t="s">
        <v>5</v>
      </c>
      <c r="J11700" s="874"/>
      <c r="K11700" s="874"/>
      <c r="L11700" s="966"/>
      <c r="M11700" s="966"/>
      <c r="N11700" s="874"/>
      <c r="O11700" s="874"/>
      <c r="P11700" s="874"/>
      <c r="Q11700" s="874"/>
      <c r="R11700" s="271" t="s">
        <v>5125</v>
      </c>
      <c r="S11700" s="874"/>
    </row>
    <row r="11701" spans="1:19" x14ac:dyDescent="0.3">
      <c r="A11701" s="963"/>
      <c r="B11701" s="963"/>
      <c r="C11701" s="963"/>
      <c r="D11701" s="6" t="s">
        <v>5</v>
      </c>
      <c r="E11701" s="11" t="s">
        <v>5</v>
      </c>
      <c r="F11701" s="6" t="s">
        <v>5</v>
      </c>
      <c r="G11701" s="11" t="s">
        <v>11</v>
      </c>
      <c r="H11701" s="7"/>
      <c r="I11701" s="8"/>
      <c r="J11701" s="44" t="s">
        <v>3120</v>
      </c>
      <c r="K11701" s="45" t="s">
        <v>3120</v>
      </c>
      <c r="L11701" s="46" t="s">
        <v>3120</v>
      </c>
      <c r="M11701" s="47" t="s">
        <v>3120</v>
      </c>
      <c r="N11701" s="44" t="s">
        <v>5068</v>
      </c>
      <c r="O11701" s="44" t="s">
        <v>5069</v>
      </c>
      <c r="P11701" s="44"/>
      <c r="Q11701" s="44" t="s">
        <v>5102</v>
      </c>
      <c r="R11701" s="272" t="s">
        <v>5102</v>
      </c>
      <c r="S11701" s="44"/>
    </row>
    <row r="11702" spans="1:19" ht="15" thickBot="1" x14ac:dyDescent="0.35">
      <c r="A11702" s="964"/>
      <c r="B11702" s="964"/>
      <c r="C11702" s="964"/>
      <c r="D11702" s="9"/>
      <c r="E11702" s="10"/>
      <c r="F11702" s="9"/>
      <c r="G11702" s="10"/>
      <c r="H11702" s="9"/>
      <c r="I11702" s="10"/>
      <c r="J11702" s="48" t="s">
        <v>14</v>
      </c>
      <c r="K11702" s="49" t="s">
        <v>14</v>
      </c>
      <c r="L11702" s="50" t="s">
        <v>14</v>
      </c>
      <c r="M11702" s="51" t="s">
        <v>14</v>
      </c>
      <c r="N11702" s="48" t="s">
        <v>14</v>
      </c>
      <c r="O11702" s="48" t="s">
        <v>14</v>
      </c>
      <c r="P11702" s="48" t="s">
        <v>14</v>
      </c>
      <c r="Q11702" s="48" t="s">
        <v>14</v>
      </c>
      <c r="R11702" s="48" t="s">
        <v>14</v>
      </c>
      <c r="S11702" s="48"/>
    </row>
    <row r="11703" spans="1:19" x14ac:dyDescent="0.3">
      <c r="A11703" s="1">
        <v>11033001</v>
      </c>
      <c r="B11703" s="93" t="s">
        <v>186</v>
      </c>
      <c r="C11703" s="37"/>
      <c r="D11703" s="93"/>
      <c r="J11703" s="55"/>
      <c r="K11703" s="55"/>
      <c r="N11703" s="166"/>
      <c r="O11703" s="166"/>
      <c r="P11703" s="214"/>
      <c r="Q11703" s="266"/>
      <c r="R11703" s="266"/>
      <c r="S11703" s="166"/>
    </row>
    <row r="11704" spans="1:19" x14ac:dyDescent="0.3">
      <c r="A11704" s="978" t="s">
        <v>27</v>
      </c>
      <c r="B11704" s="980"/>
      <c r="C11704" s="979"/>
      <c r="D11704" s="106"/>
      <c r="E11704" s="106"/>
      <c r="F11704" s="106"/>
      <c r="G11704" s="106"/>
      <c r="H11704" s="106"/>
      <c r="I11704" s="106"/>
      <c r="J11704" s="17"/>
      <c r="K11704" s="17"/>
      <c r="L11704" s="18"/>
      <c r="M11704" s="18"/>
      <c r="N11704" s="166"/>
      <c r="O11704" s="166"/>
      <c r="P11704" s="214"/>
      <c r="Q11704" s="266"/>
      <c r="R11704" s="266"/>
      <c r="S11704" s="166"/>
    </row>
    <row r="11705" spans="1:19" x14ac:dyDescent="0.3">
      <c r="A11705" s="106"/>
      <c r="B11705" s="108" t="s">
        <v>187</v>
      </c>
      <c r="C11705" s="30" t="s">
        <v>188</v>
      </c>
      <c r="D11705" s="102">
        <v>401</v>
      </c>
      <c r="E11705" s="102">
        <v>9</v>
      </c>
      <c r="F11705" s="102">
        <v>707</v>
      </c>
      <c r="G11705" s="102">
        <v>70740</v>
      </c>
      <c r="H11705" s="102">
        <v>3000</v>
      </c>
      <c r="I11705" s="102">
        <v>414104</v>
      </c>
      <c r="J11705" s="104">
        <v>0</v>
      </c>
      <c r="K11705" s="104">
        <v>0</v>
      </c>
      <c r="L11705" s="104">
        <v>0</v>
      </c>
      <c r="M11705" s="104">
        <v>0</v>
      </c>
      <c r="N11705" s="219">
        <v>0</v>
      </c>
      <c r="O11705" s="219">
        <v>0</v>
      </c>
      <c r="P11705" s="219">
        <f>SUM(K11705+N11705+O11705)</f>
        <v>0</v>
      </c>
      <c r="Q11705" s="264">
        <v>20000000</v>
      </c>
      <c r="R11705" s="264">
        <v>0</v>
      </c>
      <c r="S11705" s="166"/>
    </row>
    <row r="11706" spans="1:19" ht="21.6" x14ac:dyDescent="0.3">
      <c r="A11706" s="106"/>
      <c r="B11706" s="108" t="s">
        <v>3211</v>
      </c>
      <c r="C11706" s="30" t="s">
        <v>5322</v>
      </c>
      <c r="D11706" s="102">
        <v>401</v>
      </c>
      <c r="E11706" s="102">
        <v>9</v>
      </c>
      <c r="F11706" s="102">
        <v>707</v>
      </c>
      <c r="G11706" s="102">
        <v>70740</v>
      </c>
      <c r="H11706" s="102">
        <v>3000</v>
      </c>
      <c r="I11706" s="102">
        <v>414104</v>
      </c>
      <c r="J11706" s="104">
        <v>0</v>
      </c>
      <c r="K11706" s="104">
        <f>SUM(J11706+M11706)</f>
        <v>74738680</v>
      </c>
      <c r="L11706" s="104">
        <v>0</v>
      </c>
      <c r="M11706" s="104">
        <v>74738680</v>
      </c>
      <c r="N11706" s="219">
        <v>80000000</v>
      </c>
      <c r="O11706" s="219">
        <v>85000000</v>
      </c>
      <c r="P11706" s="219">
        <f>SUM(K11706+N11706+O11706)</f>
        <v>239738680</v>
      </c>
      <c r="Q11706" s="264"/>
      <c r="R11706" s="264"/>
      <c r="S11706" s="188" t="s">
        <v>5070</v>
      </c>
    </row>
    <row r="11707" spans="1:19" x14ac:dyDescent="0.3">
      <c r="A11707" s="101" t="s">
        <v>44</v>
      </c>
      <c r="B11707" s="101"/>
      <c r="C11707" s="36"/>
      <c r="D11707" s="106"/>
      <c r="E11707" s="106"/>
      <c r="F11707" s="106"/>
      <c r="G11707" s="106"/>
      <c r="H11707" s="106"/>
      <c r="I11707" s="106"/>
      <c r="J11707" s="17"/>
      <c r="K11707" s="17"/>
      <c r="L11707" s="18"/>
      <c r="M11707" s="18"/>
      <c r="N11707" s="166"/>
      <c r="O11707" s="219"/>
      <c r="P11707" s="219"/>
      <c r="Q11707" s="264"/>
      <c r="R11707" s="264"/>
      <c r="S11707" s="166"/>
    </row>
    <row r="11708" spans="1:19" ht="15" thickBot="1" x14ac:dyDescent="0.35">
      <c r="A11708" s="107"/>
      <c r="B11708" s="109" t="s">
        <v>189</v>
      </c>
      <c r="C11708" s="34" t="s">
        <v>190</v>
      </c>
      <c r="D11708" s="103">
        <v>1301</v>
      </c>
      <c r="E11708" s="103">
        <v>6</v>
      </c>
      <c r="F11708" s="103">
        <v>707</v>
      </c>
      <c r="G11708" s="103">
        <v>70732</v>
      </c>
      <c r="H11708" s="103">
        <v>3000</v>
      </c>
      <c r="I11708" s="103">
        <v>414104</v>
      </c>
      <c r="J11708" s="105">
        <v>0</v>
      </c>
      <c r="K11708" s="105">
        <v>0</v>
      </c>
      <c r="L11708" s="105">
        <v>0</v>
      </c>
      <c r="M11708" s="105">
        <v>0</v>
      </c>
      <c r="N11708" s="219">
        <v>0</v>
      </c>
      <c r="O11708" s="219">
        <v>0</v>
      </c>
      <c r="P11708" s="219">
        <f>SUM(K11708+N11708+O11708)</f>
        <v>0</v>
      </c>
      <c r="Q11708" s="264">
        <v>1500000</v>
      </c>
      <c r="R11708" s="264">
        <v>0</v>
      </c>
      <c r="S11708" s="167"/>
    </row>
    <row r="11709" spans="1:19" ht="15" thickBot="1" x14ac:dyDescent="0.35">
      <c r="A11709" s="13"/>
      <c r="B11709" s="14" t="s">
        <v>191</v>
      </c>
      <c r="C11709" s="35"/>
      <c r="D11709" s="14"/>
      <c r="E11709" s="14"/>
      <c r="F11709" s="14"/>
      <c r="G11709" s="14"/>
      <c r="H11709" s="14"/>
      <c r="I11709" s="14"/>
      <c r="J11709" s="15">
        <f>SUM(J11705:J11708)</f>
        <v>0</v>
      </c>
      <c r="K11709" s="15">
        <f t="shared" ref="K11709:R11709" si="12">SUM(K11705:K11708)</f>
        <v>74738680</v>
      </c>
      <c r="L11709" s="15">
        <f t="shared" si="12"/>
        <v>0</v>
      </c>
      <c r="M11709" s="16">
        <f t="shared" si="12"/>
        <v>74738680</v>
      </c>
      <c r="N11709" s="16">
        <f t="shared" si="12"/>
        <v>80000000</v>
      </c>
      <c r="O11709" s="16">
        <f t="shared" si="12"/>
        <v>85000000</v>
      </c>
      <c r="P11709" s="16">
        <f t="shared" si="12"/>
        <v>239738680</v>
      </c>
      <c r="Q11709" s="16">
        <f t="shared" si="12"/>
        <v>21500000</v>
      </c>
      <c r="R11709" s="16">
        <f t="shared" si="12"/>
        <v>0</v>
      </c>
      <c r="S11709" s="181"/>
    </row>
    <row r="11710" spans="1:19" x14ac:dyDescent="0.3">
      <c r="J11710" s="55"/>
      <c r="K11710" s="55"/>
      <c r="N11710" s="58"/>
      <c r="O11710" s="58"/>
      <c r="P11710" s="58"/>
      <c r="Q11710" s="58"/>
      <c r="R11710" s="58"/>
      <c r="S11710" s="58"/>
    </row>
    <row r="11711" spans="1:19" x14ac:dyDescent="0.3">
      <c r="A11711" s="1">
        <v>11052001</v>
      </c>
      <c r="B11711" s="93" t="s">
        <v>192</v>
      </c>
      <c r="C11711" s="37"/>
      <c r="J11711" s="55"/>
      <c r="K11711" s="55"/>
      <c r="N11711" s="58"/>
      <c r="O11711" s="58"/>
      <c r="P11711" s="58"/>
      <c r="Q11711" s="58"/>
      <c r="R11711" s="58"/>
      <c r="S11711" s="58"/>
    </row>
    <row r="11712" spans="1:19" x14ac:dyDescent="0.3">
      <c r="A11712" s="978" t="s">
        <v>34</v>
      </c>
      <c r="B11712" s="980"/>
      <c r="C11712" s="979"/>
      <c r="D11712" s="106"/>
      <c r="E11712" s="106"/>
      <c r="F11712" s="106"/>
      <c r="G11712" s="106"/>
      <c r="H11712" s="106"/>
      <c r="I11712" s="106"/>
      <c r="J11712" s="17"/>
      <c r="K11712" s="17"/>
      <c r="L11712" s="18"/>
      <c r="M11712" s="18"/>
      <c r="N11712" s="264"/>
      <c r="O11712" s="264"/>
      <c r="P11712" s="264"/>
      <c r="Q11712" s="264"/>
      <c r="R11712" s="264"/>
      <c r="S11712" s="166"/>
    </row>
    <row r="11713" spans="1:19" x14ac:dyDescent="0.3">
      <c r="A11713" s="106"/>
      <c r="B11713" s="108" t="s">
        <v>193</v>
      </c>
      <c r="C11713" s="30" t="s">
        <v>194</v>
      </c>
      <c r="D11713" s="102">
        <v>1101</v>
      </c>
      <c r="E11713" s="102">
        <v>9</v>
      </c>
      <c r="F11713" s="102">
        <v>701</v>
      </c>
      <c r="G11713" s="102">
        <v>70133</v>
      </c>
      <c r="H11713" s="102">
        <v>3000</v>
      </c>
      <c r="I11713" s="102">
        <v>414104</v>
      </c>
      <c r="J11713" s="104">
        <v>1000000</v>
      </c>
      <c r="K11713" s="104">
        <f>SUM(J11713-L11713)</f>
        <v>500000</v>
      </c>
      <c r="L11713" s="104">
        <v>500000</v>
      </c>
      <c r="M11713" s="104">
        <v>0</v>
      </c>
      <c r="N11713" s="264">
        <v>0</v>
      </c>
      <c r="O11713" s="264">
        <v>0</v>
      </c>
      <c r="P11713" s="264"/>
      <c r="Q11713" s="264">
        <v>0</v>
      </c>
      <c r="R11713" s="264">
        <v>0</v>
      </c>
      <c r="S11713" s="166"/>
    </row>
    <row r="11714" spans="1:19" ht="20.399999999999999" x14ac:dyDescent="0.3">
      <c r="A11714" s="106"/>
      <c r="B11714" s="108" t="s">
        <v>195</v>
      </c>
      <c r="C11714" s="30" t="s">
        <v>196</v>
      </c>
      <c r="D11714" s="102">
        <v>1105</v>
      </c>
      <c r="E11714" s="102">
        <v>9</v>
      </c>
      <c r="F11714" s="102">
        <v>701</v>
      </c>
      <c r="G11714" s="102">
        <v>70133</v>
      </c>
      <c r="H11714" s="102">
        <v>3000</v>
      </c>
      <c r="I11714" s="102">
        <v>414104</v>
      </c>
      <c r="J11714" s="104">
        <v>300000</v>
      </c>
      <c r="K11714" s="104">
        <v>300000</v>
      </c>
      <c r="L11714" s="104">
        <v>0</v>
      </c>
      <c r="M11714" s="104">
        <v>0</v>
      </c>
      <c r="N11714" s="264">
        <v>0</v>
      </c>
      <c r="O11714" s="264">
        <v>0</v>
      </c>
      <c r="P11714" s="264"/>
      <c r="Q11714" s="264">
        <v>0</v>
      </c>
      <c r="R11714" s="264">
        <v>0</v>
      </c>
      <c r="S11714" s="166"/>
    </row>
    <row r="11715" spans="1:19" x14ac:dyDescent="0.3">
      <c r="A11715" s="101" t="s">
        <v>44</v>
      </c>
      <c r="B11715" s="101"/>
      <c r="C11715" s="36"/>
      <c r="D11715" s="106"/>
      <c r="E11715" s="106"/>
      <c r="F11715" s="106"/>
      <c r="G11715" s="106"/>
      <c r="H11715" s="106"/>
      <c r="I11715" s="106"/>
      <c r="J11715" s="17"/>
      <c r="K11715" s="17"/>
      <c r="L11715" s="18"/>
      <c r="M11715" s="18"/>
      <c r="N11715" s="264"/>
      <c r="O11715" s="264"/>
      <c r="P11715" s="264"/>
      <c r="Q11715" s="264"/>
      <c r="R11715" s="264"/>
      <c r="S11715" s="166"/>
    </row>
    <row r="11716" spans="1:19" ht="31.2" thickBot="1" x14ac:dyDescent="0.35">
      <c r="A11716" s="107"/>
      <c r="B11716" s="109" t="s">
        <v>197</v>
      </c>
      <c r="C11716" s="34" t="s">
        <v>198</v>
      </c>
      <c r="D11716" s="103">
        <v>1301</v>
      </c>
      <c r="E11716" s="103">
        <v>9</v>
      </c>
      <c r="F11716" s="103">
        <v>701</v>
      </c>
      <c r="G11716" s="103">
        <v>70133</v>
      </c>
      <c r="H11716" s="103">
        <v>3000</v>
      </c>
      <c r="I11716" s="103">
        <v>414104</v>
      </c>
      <c r="J11716" s="105">
        <v>3000000</v>
      </c>
      <c r="K11716" s="105">
        <f>SUM(J11716-L11716)</f>
        <v>1000000</v>
      </c>
      <c r="L11716" s="105">
        <v>2000000</v>
      </c>
      <c r="M11716" s="105">
        <v>0</v>
      </c>
      <c r="N11716" s="264">
        <v>0</v>
      </c>
      <c r="O11716" s="264">
        <v>0</v>
      </c>
      <c r="P11716" s="264">
        <v>0</v>
      </c>
      <c r="Q11716" s="264">
        <v>0</v>
      </c>
      <c r="R11716" s="264">
        <v>0</v>
      </c>
      <c r="S11716" s="167"/>
    </row>
    <row r="11717" spans="1:19" ht="15" thickBot="1" x14ac:dyDescent="0.35">
      <c r="A11717" s="13"/>
      <c r="B11717" s="14" t="s">
        <v>199</v>
      </c>
      <c r="C11717" s="35"/>
      <c r="D11717" s="14"/>
      <c r="E11717" s="14"/>
      <c r="F11717" s="14"/>
      <c r="G11717" s="14"/>
      <c r="H11717" s="14"/>
      <c r="I11717" s="14"/>
      <c r="J11717" s="15">
        <f>SUM(J11713:J11716)</f>
        <v>4300000</v>
      </c>
      <c r="K11717" s="15">
        <f t="shared" ref="K11717:M11717" si="13">SUM(K11713:K11716)</f>
        <v>1800000</v>
      </c>
      <c r="L11717" s="15">
        <f t="shared" si="13"/>
        <v>2500000</v>
      </c>
      <c r="M11717" s="15">
        <f t="shared" si="13"/>
        <v>0</v>
      </c>
      <c r="N11717" s="180"/>
      <c r="O11717" s="180"/>
      <c r="P11717" s="225"/>
      <c r="Q11717" s="225"/>
      <c r="R11717" s="225"/>
      <c r="S11717" s="181"/>
    </row>
    <row r="11718" spans="1:19" ht="9.75" customHeight="1" x14ac:dyDescent="0.3">
      <c r="J11718" s="55"/>
      <c r="K11718" s="55"/>
      <c r="N11718" s="58"/>
      <c r="O11718" s="58"/>
      <c r="P11718" s="58"/>
      <c r="Q11718" s="58"/>
      <c r="R11718" s="58"/>
      <c r="S11718" s="58"/>
    </row>
    <row r="11719" spans="1:19" x14ac:dyDescent="0.3">
      <c r="A11719" s="1">
        <v>11101001</v>
      </c>
      <c r="B11719" s="93" t="s">
        <v>200</v>
      </c>
      <c r="C11719" s="37"/>
      <c r="J11719" s="55"/>
      <c r="K11719" s="55"/>
      <c r="N11719" s="58"/>
      <c r="O11719" s="58"/>
      <c r="P11719" s="58"/>
      <c r="Q11719" s="58"/>
      <c r="R11719" s="58"/>
      <c r="S11719" s="58"/>
    </row>
    <row r="11720" spans="1:19" x14ac:dyDescent="0.3">
      <c r="A11720" s="978" t="s">
        <v>201</v>
      </c>
      <c r="B11720" s="980"/>
      <c r="C11720" s="979"/>
      <c r="D11720" s="106"/>
      <c r="E11720" s="106"/>
      <c r="F11720" s="106"/>
      <c r="G11720" s="106"/>
      <c r="H11720" s="106"/>
      <c r="I11720" s="106"/>
      <c r="J11720" s="17"/>
      <c r="K11720" s="17"/>
      <c r="L11720" s="18"/>
      <c r="M11720" s="18"/>
      <c r="N11720" s="166"/>
      <c r="O11720" s="166"/>
      <c r="P11720" s="214"/>
      <c r="Q11720" s="264"/>
      <c r="R11720" s="264"/>
      <c r="S11720" s="166"/>
    </row>
    <row r="11721" spans="1:19" x14ac:dyDescent="0.3">
      <c r="A11721" s="106"/>
      <c r="B11721" s="108" t="s">
        <v>202</v>
      </c>
      <c r="C11721" s="30" t="s">
        <v>203</v>
      </c>
      <c r="D11721" s="102">
        <v>602</v>
      </c>
      <c r="E11721" s="102">
        <v>9</v>
      </c>
      <c r="F11721" s="102">
        <v>706</v>
      </c>
      <c r="G11721" s="102">
        <v>70610</v>
      </c>
      <c r="H11721" s="102">
        <v>3000</v>
      </c>
      <c r="I11721" s="102">
        <v>414104</v>
      </c>
      <c r="J11721" s="104">
        <v>150000000</v>
      </c>
      <c r="K11721" s="104">
        <f>SUM(J11721-L11721)</f>
        <v>0</v>
      </c>
      <c r="L11721" s="104">
        <v>150000000</v>
      </c>
      <c r="M11721" s="104">
        <v>0</v>
      </c>
      <c r="N11721" s="219">
        <v>150000000</v>
      </c>
      <c r="O11721" s="219">
        <v>0</v>
      </c>
      <c r="P11721" s="219">
        <f>SUM(K11721+N11721+N11721+O11721)</f>
        <v>300000000</v>
      </c>
      <c r="Q11721" s="264">
        <v>100000000</v>
      </c>
      <c r="R11721" s="264">
        <v>0</v>
      </c>
      <c r="S11721" s="166"/>
    </row>
    <row r="11722" spans="1:19" ht="11.25" customHeight="1" x14ac:dyDescent="0.3">
      <c r="A11722" s="101" t="s">
        <v>44</v>
      </c>
      <c r="B11722" s="101"/>
      <c r="C11722" s="36"/>
      <c r="D11722" s="106"/>
      <c r="E11722" s="106"/>
      <c r="F11722" s="106"/>
      <c r="G11722" s="106"/>
      <c r="H11722" s="106"/>
      <c r="I11722" s="106"/>
      <c r="J11722" s="17"/>
      <c r="K11722" s="17"/>
      <c r="L11722" s="18"/>
      <c r="M11722" s="18"/>
      <c r="N11722" s="166"/>
      <c r="O11722" s="166"/>
      <c r="P11722" s="214"/>
      <c r="Q11722" s="264"/>
      <c r="R11722" s="264"/>
      <c r="S11722" s="166"/>
    </row>
    <row r="11723" spans="1:19" x14ac:dyDescent="0.3">
      <c r="A11723" s="106"/>
      <c r="B11723" s="108" t="s">
        <v>204</v>
      </c>
      <c r="C11723" s="30" t="s">
        <v>205</v>
      </c>
      <c r="D11723" s="102">
        <v>1301</v>
      </c>
      <c r="E11723" s="102">
        <v>9</v>
      </c>
      <c r="F11723" s="102">
        <v>704</v>
      </c>
      <c r="G11723" s="102">
        <v>70443</v>
      </c>
      <c r="H11723" s="102">
        <v>3000</v>
      </c>
      <c r="I11723" s="102">
        <v>414104</v>
      </c>
      <c r="J11723" s="104">
        <v>1800000</v>
      </c>
      <c r="K11723" s="104">
        <v>1800000</v>
      </c>
      <c r="L11723" s="104">
        <v>0</v>
      </c>
      <c r="M11723" s="104">
        <v>0</v>
      </c>
      <c r="N11723" s="219">
        <v>1000000</v>
      </c>
      <c r="O11723" s="219">
        <v>0</v>
      </c>
      <c r="P11723" s="219">
        <f t="shared" ref="P11723:P11727" si="14">SUM(K11723+N11723+N11723+O11723)</f>
        <v>3800000</v>
      </c>
      <c r="Q11723" s="264">
        <v>0</v>
      </c>
      <c r="R11723" s="264">
        <v>0</v>
      </c>
      <c r="S11723" s="166"/>
    </row>
    <row r="11724" spans="1:19" ht="10.5" customHeight="1" x14ac:dyDescent="0.3">
      <c r="A11724" s="106"/>
      <c r="B11724" s="108" t="s">
        <v>206</v>
      </c>
      <c r="C11724" s="30" t="s">
        <v>207</v>
      </c>
      <c r="D11724" s="102">
        <v>1307</v>
      </c>
      <c r="E11724" s="102">
        <v>9</v>
      </c>
      <c r="F11724" s="102">
        <v>701</v>
      </c>
      <c r="G11724" s="102">
        <v>70133</v>
      </c>
      <c r="H11724" s="102">
        <v>3000</v>
      </c>
      <c r="I11724" s="102">
        <v>414104</v>
      </c>
      <c r="J11724" s="104">
        <v>0</v>
      </c>
      <c r="K11724" s="104">
        <v>0</v>
      </c>
      <c r="L11724" s="104">
        <v>0</v>
      </c>
      <c r="M11724" s="104">
        <v>0</v>
      </c>
      <c r="N11724" s="219"/>
      <c r="O11724" s="219">
        <v>0</v>
      </c>
      <c r="P11724" s="219">
        <f t="shared" si="14"/>
        <v>0</v>
      </c>
      <c r="Q11724" s="264">
        <v>20000000</v>
      </c>
      <c r="R11724" s="264">
        <v>0</v>
      </c>
      <c r="S11724" s="166"/>
    </row>
    <row r="11725" spans="1:19" ht="20.399999999999999" x14ac:dyDescent="0.3">
      <c r="A11725" s="106"/>
      <c r="B11725" s="108" t="s">
        <v>208</v>
      </c>
      <c r="C11725" s="30" t="s">
        <v>209</v>
      </c>
      <c r="D11725" s="102">
        <v>1301</v>
      </c>
      <c r="E11725" s="102">
        <v>9</v>
      </c>
      <c r="F11725" s="102">
        <v>701</v>
      </c>
      <c r="G11725" s="102">
        <v>70111</v>
      </c>
      <c r="H11725" s="102">
        <v>3000</v>
      </c>
      <c r="I11725" s="102">
        <v>414104</v>
      </c>
      <c r="J11725" s="104">
        <v>0</v>
      </c>
      <c r="K11725" s="104">
        <v>0</v>
      </c>
      <c r="L11725" s="104">
        <v>0</v>
      </c>
      <c r="M11725" s="104">
        <v>0</v>
      </c>
      <c r="N11725" s="219"/>
      <c r="O11725" s="219">
        <v>0</v>
      </c>
      <c r="P11725" s="219">
        <f t="shared" si="14"/>
        <v>0</v>
      </c>
      <c r="Q11725" s="264">
        <v>2500000</v>
      </c>
      <c r="R11725" s="264">
        <v>0</v>
      </c>
      <c r="S11725" s="166"/>
    </row>
    <row r="11726" spans="1:19" x14ac:dyDescent="0.3">
      <c r="A11726" s="106"/>
      <c r="B11726" s="108" t="s">
        <v>210</v>
      </c>
      <c r="C11726" s="30" t="s">
        <v>211</v>
      </c>
      <c r="D11726" s="102">
        <v>1301</v>
      </c>
      <c r="E11726" s="102">
        <v>9</v>
      </c>
      <c r="F11726" s="102">
        <v>701</v>
      </c>
      <c r="G11726" s="102">
        <v>70111</v>
      </c>
      <c r="H11726" s="102">
        <v>3000</v>
      </c>
      <c r="I11726" s="102">
        <v>414103</v>
      </c>
      <c r="J11726" s="104">
        <v>6000000</v>
      </c>
      <c r="K11726" s="104">
        <v>6000000</v>
      </c>
      <c r="L11726" s="104">
        <v>0</v>
      </c>
      <c r="M11726" s="104">
        <v>0</v>
      </c>
      <c r="N11726" s="219"/>
      <c r="O11726" s="219">
        <v>0</v>
      </c>
      <c r="P11726" s="219">
        <f t="shared" si="14"/>
        <v>6000000</v>
      </c>
      <c r="Q11726" s="264">
        <v>5750000</v>
      </c>
      <c r="R11726" s="264">
        <v>0</v>
      </c>
      <c r="S11726" s="166"/>
    </row>
    <row r="11727" spans="1:19" ht="39" customHeight="1" x14ac:dyDescent="0.3">
      <c r="A11727" s="106"/>
      <c r="B11727" s="108" t="s">
        <v>212</v>
      </c>
      <c r="C11727" s="30" t="s">
        <v>213</v>
      </c>
      <c r="D11727" s="102">
        <v>1303</v>
      </c>
      <c r="E11727" s="102">
        <v>9</v>
      </c>
      <c r="F11727" s="102">
        <v>701</v>
      </c>
      <c r="G11727" s="102">
        <v>70111</v>
      </c>
      <c r="H11727" s="102">
        <v>3000</v>
      </c>
      <c r="I11727" s="102">
        <v>414103</v>
      </c>
      <c r="J11727" s="104">
        <v>0</v>
      </c>
      <c r="K11727" s="104">
        <v>0</v>
      </c>
      <c r="L11727" s="104">
        <v>0</v>
      </c>
      <c r="M11727" s="104">
        <v>0</v>
      </c>
      <c r="N11727" s="219"/>
      <c r="O11727" s="219">
        <v>0</v>
      </c>
      <c r="P11727" s="219">
        <f t="shared" si="14"/>
        <v>0</v>
      </c>
      <c r="Q11727" s="264">
        <v>5000000</v>
      </c>
      <c r="R11727" s="264">
        <v>0</v>
      </c>
      <c r="S11727" s="166"/>
    </row>
    <row r="11728" spans="1:19" ht="17.399999999999999" x14ac:dyDescent="0.3">
      <c r="A11728" s="960" t="s">
        <v>0</v>
      </c>
      <c r="B11728" s="960"/>
      <c r="C11728" s="960"/>
      <c r="D11728" s="960"/>
      <c r="E11728" s="960"/>
      <c r="F11728" s="960"/>
      <c r="G11728" s="960"/>
      <c r="H11728" s="960"/>
      <c r="I11728" s="960"/>
      <c r="J11728" s="960"/>
      <c r="K11728" s="960"/>
      <c r="L11728" s="960"/>
      <c r="M11728" s="960"/>
    </row>
    <row r="11729" spans="1:19" ht="17.399999999999999" x14ac:dyDescent="0.3">
      <c r="A11729" s="960" t="s">
        <v>3122</v>
      </c>
      <c r="B11729" s="960"/>
      <c r="C11729" s="960"/>
      <c r="D11729" s="960"/>
      <c r="E11729" s="960"/>
      <c r="F11729" s="960"/>
      <c r="G11729" s="960"/>
      <c r="H11729" s="960"/>
      <c r="I11729" s="960"/>
      <c r="J11729" s="960"/>
      <c r="K11729" s="960"/>
      <c r="L11729" s="960"/>
      <c r="M11729" s="960"/>
    </row>
    <row r="11730" spans="1:19" ht="16.2" thickBot="1" x14ac:dyDescent="0.35">
      <c r="A11730" s="961" t="s">
        <v>1</v>
      </c>
      <c r="B11730" s="961"/>
      <c r="C11730" s="961"/>
      <c r="D11730" s="961"/>
      <c r="E11730" s="961"/>
      <c r="F11730" s="961"/>
      <c r="G11730" s="961"/>
      <c r="H11730" s="961"/>
      <c r="I11730" s="961"/>
      <c r="J11730" s="961"/>
      <c r="K11730" s="961"/>
      <c r="L11730" s="961"/>
      <c r="M11730" s="961"/>
    </row>
    <row r="11731" spans="1:19" ht="15" customHeight="1" x14ac:dyDescent="0.3">
      <c r="A11731" s="962" t="s">
        <v>3118</v>
      </c>
      <c r="B11731" s="962" t="s">
        <v>3119</v>
      </c>
      <c r="C11731" s="962" t="s">
        <v>2</v>
      </c>
      <c r="D11731" s="5" t="s">
        <v>3</v>
      </c>
      <c r="E11731" s="12" t="s">
        <v>3</v>
      </c>
      <c r="F11731" s="5" t="s">
        <v>7</v>
      </c>
      <c r="G11731" s="12" t="s">
        <v>9</v>
      </c>
      <c r="H11731" s="5" t="s">
        <v>12</v>
      </c>
      <c r="I11731" s="12" t="s">
        <v>13</v>
      </c>
      <c r="J11731" s="873" t="s">
        <v>3115</v>
      </c>
      <c r="K11731" s="873" t="s">
        <v>3116</v>
      </c>
      <c r="L11731" s="965" t="s">
        <v>3121</v>
      </c>
      <c r="M11731" s="965" t="s">
        <v>3117</v>
      </c>
      <c r="N11731" s="873" t="s">
        <v>3116</v>
      </c>
      <c r="O11731" s="873" t="s">
        <v>3116</v>
      </c>
      <c r="P11731" s="873" t="s">
        <v>5095</v>
      </c>
      <c r="Q11731" s="873" t="s">
        <v>3115</v>
      </c>
      <c r="R11731" s="270" t="s">
        <v>3340</v>
      </c>
      <c r="S11731" s="873" t="s">
        <v>5049</v>
      </c>
    </row>
    <row r="11732" spans="1:19" ht="15" customHeight="1" x14ac:dyDescent="0.3">
      <c r="A11732" s="963"/>
      <c r="B11732" s="963"/>
      <c r="C11732" s="963"/>
      <c r="D11732" s="6" t="s">
        <v>4</v>
      </c>
      <c r="E11732" s="11" t="s">
        <v>6</v>
      </c>
      <c r="F11732" s="6" t="s">
        <v>8</v>
      </c>
      <c r="G11732" s="11" t="s">
        <v>10</v>
      </c>
      <c r="H11732" s="6" t="s">
        <v>5</v>
      </c>
      <c r="I11732" s="11" t="s">
        <v>5</v>
      </c>
      <c r="J11732" s="874"/>
      <c r="K11732" s="874"/>
      <c r="L11732" s="966"/>
      <c r="M11732" s="966"/>
      <c r="N11732" s="874"/>
      <c r="O11732" s="874"/>
      <c r="P11732" s="874"/>
      <c r="Q11732" s="874"/>
      <c r="R11732" s="271" t="s">
        <v>5125</v>
      </c>
      <c r="S11732" s="874"/>
    </row>
    <row r="11733" spans="1:19" x14ac:dyDescent="0.3">
      <c r="A11733" s="963"/>
      <c r="B11733" s="963"/>
      <c r="C11733" s="963"/>
      <c r="D11733" s="6" t="s">
        <v>5</v>
      </c>
      <c r="E11733" s="11" t="s">
        <v>5</v>
      </c>
      <c r="F11733" s="6" t="s">
        <v>5</v>
      </c>
      <c r="G11733" s="11" t="s">
        <v>11</v>
      </c>
      <c r="H11733" s="7"/>
      <c r="I11733" s="8"/>
      <c r="J11733" s="44" t="s">
        <v>3120</v>
      </c>
      <c r="K11733" s="45" t="s">
        <v>3120</v>
      </c>
      <c r="L11733" s="46" t="s">
        <v>3120</v>
      </c>
      <c r="M11733" s="47" t="s">
        <v>3120</v>
      </c>
      <c r="N11733" s="44" t="s">
        <v>5068</v>
      </c>
      <c r="O11733" s="44" t="s">
        <v>5069</v>
      </c>
      <c r="P11733" s="44"/>
      <c r="Q11733" s="44" t="s">
        <v>5102</v>
      </c>
      <c r="R11733" s="272" t="s">
        <v>5102</v>
      </c>
      <c r="S11733" s="44"/>
    </row>
    <row r="11734" spans="1:19" ht="15" thickBot="1" x14ac:dyDescent="0.35">
      <c r="A11734" s="964"/>
      <c r="B11734" s="964"/>
      <c r="C11734" s="964"/>
      <c r="D11734" s="9"/>
      <c r="E11734" s="10"/>
      <c r="F11734" s="9"/>
      <c r="G11734" s="10"/>
      <c r="H11734" s="9"/>
      <c r="I11734" s="10"/>
      <c r="J11734" s="48" t="s">
        <v>14</v>
      </c>
      <c r="K11734" s="49" t="s">
        <v>14</v>
      </c>
      <c r="L11734" s="50" t="s">
        <v>14</v>
      </c>
      <c r="M11734" s="51" t="s">
        <v>14</v>
      </c>
      <c r="N11734" s="48" t="s">
        <v>14</v>
      </c>
      <c r="O11734" s="48" t="s">
        <v>14</v>
      </c>
      <c r="P11734" s="48" t="s">
        <v>14</v>
      </c>
      <c r="Q11734" s="48" t="s">
        <v>14</v>
      </c>
      <c r="R11734" s="48" t="s">
        <v>14</v>
      </c>
      <c r="S11734" s="48"/>
    </row>
    <row r="11735" spans="1:19" ht="29.25" customHeight="1" x14ac:dyDescent="0.3">
      <c r="A11735" s="106"/>
      <c r="B11735" s="108" t="s">
        <v>214</v>
      </c>
      <c r="C11735" s="30" t="s">
        <v>215</v>
      </c>
      <c r="D11735" s="102">
        <v>1303</v>
      </c>
      <c r="E11735" s="102">
        <v>9</v>
      </c>
      <c r="F11735" s="102">
        <v>701</v>
      </c>
      <c r="G11735" s="102">
        <v>70111</v>
      </c>
      <c r="H11735" s="102">
        <v>3000</v>
      </c>
      <c r="I11735" s="102">
        <v>414103</v>
      </c>
      <c r="J11735" s="104">
        <v>4000000</v>
      </c>
      <c r="K11735" s="104">
        <v>4000000</v>
      </c>
      <c r="L11735" s="104">
        <v>0</v>
      </c>
      <c r="M11735" s="104">
        <v>0</v>
      </c>
      <c r="N11735" s="219">
        <v>0</v>
      </c>
      <c r="O11735" s="219">
        <v>0</v>
      </c>
      <c r="P11735" s="219">
        <f>SUM(K11735+N11735+O11735)</f>
        <v>4000000</v>
      </c>
      <c r="Q11735" s="264">
        <v>3000000</v>
      </c>
      <c r="R11735" s="264">
        <v>0</v>
      </c>
      <c r="S11735" s="166"/>
    </row>
    <row r="11736" spans="1:19" ht="20.399999999999999" x14ac:dyDescent="0.3">
      <c r="A11736" s="106"/>
      <c r="B11736" s="108" t="s">
        <v>216</v>
      </c>
      <c r="C11736" s="30" t="s">
        <v>217</v>
      </c>
      <c r="D11736" s="102">
        <v>1303</v>
      </c>
      <c r="E11736" s="102">
        <v>9</v>
      </c>
      <c r="F11736" s="102">
        <v>701</v>
      </c>
      <c r="G11736" s="102">
        <v>70111</v>
      </c>
      <c r="H11736" s="102">
        <v>3000</v>
      </c>
      <c r="I11736" s="102">
        <v>414103</v>
      </c>
      <c r="J11736" s="104">
        <v>4000000</v>
      </c>
      <c r="K11736" s="104">
        <v>4000000</v>
      </c>
      <c r="L11736" s="104">
        <v>0</v>
      </c>
      <c r="M11736" s="104">
        <v>0</v>
      </c>
      <c r="N11736" s="219">
        <v>0</v>
      </c>
      <c r="O11736" s="219">
        <v>0</v>
      </c>
      <c r="P11736" s="219">
        <f t="shared" ref="P11736:P11743" si="15">SUM(K11736+N11736+O11736)</f>
        <v>4000000</v>
      </c>
      <c r="Q11736" s="264">
        <v>2500000</v>
      </c>
      <c r="R11736" s="264">
        <v>0</v>
      </c>
      <c r="S11736" s="166"/>
    </row>
    <row r="11737" spans="1:19" x14ac:dyDescent="0.3">
      <c r="A11737" s="106"/>
      <c r="B11737" s="108" t="s">
        <v>218</v>
      </c>
      <c r="C11737" s="30" t="s">
        <v>219</v>
      </c>
      <c r="D11737" s="102">
        <v>1303</v>
      </c>
      <c r="E11737" s="102">
        <v>9</v>
      </c>
      <c r="F11737" s="102">
        <v>701</v>
      </c>
      <c r="G11737" s="102">
        <v>70133</v>
      </c>
      <c r="H11737" s="102">
        <v>3000</v>
      </c>
      <c r="I11737" s="102">
        <v>414103</v>
      </c>
      <c r="J11737" s="104">
        <v>0</v>
      </c>
      <c r="K11737" s="104">
        <v>0</v>
      </c>
      <c r="L11737" s="104">
        <v>0</v>
      </c>
      <c r="M11737" s="104">
        <v>0</v>
      </c>
      <c r="N11737" s="219">
        <v>0</v>
      </c>
      <c r="O11737" s="219">
        <v>0</v>
      </c>
      <c r="P11737" s="219">
        <f t="shared" si="15"/>
        <v>0</v>
      </c>
      <c r="Q11737" s="264">
        <v>5150000</v>
      </c>
      <c r="R11737" s="264">
        <v>0</v>
      </c>
      <c r="S11737" s="166"/>
    </row>
    <row r="11738" spans="1:19" x14ac:dyDescent="0.3">
      <c r="N11738" s="166"/>
      <c r="O11738" s="166"/>
      <c r="P11738" s="219"/>
      <c r="Q11738" s="264"/>
      <c r="R11738" s="264"/>
      <c r="S11738" s="166"/>
    </row>
    <row r="11739" spans="1:19" ht="20.399999999999999" x14ac:dyDescent="0.3">
      <c r="A11739" s="106"/>
      <c r="B11739" s="108" t="s">
        <v>220</v>
      </c>
      <c r="C11739" s="30" t="s">
        <v>221</v>
      </c>
      <c r="D11739" s="102">
        <v>1307</v>
      </c>
      <c r="E11739" s="102">
        <v>9</v>
      </c>
      <c r="F11739" s="102">
        <v>701</v>
      </c>
      <c r="G11739" s="102">
        <v>70133</v>
      </c>
      <c r="H11739" s="102">
        <v>3000</v>
      </c>
      <c r="I11739" s="102">
        <v>414104</v>
      </c>
      <c r="J11739" s="104">
        <v>3000000</v>
      </c>
      <c r="K11739" s="104">
        <v>3000000</v>
      </c>
      <c r="L11739" s="104">
        <v>0</v>
      </c>
      <c r="M11739" s="104">
        <v>0</v>
      </c>
      <c r="N11739" s="219">
        <v>0</v>
      </c>
      <c r="O11739" s="219">
        <v>0</v>
      </c>
      <c r="P11739" s="219">
        <f t="shared" si="15"/>
        <v>3000000</v>
      </c>
      <c r="Q11739" s="264">
        <v>0</v>
      </c>
      <c r="R11739" s="264">
        <v>0</v>
      </c>
      <c r="S11739" s="166"/>
    </row>
    <row r="11740" spans="1:19" ht="20.399999999999999" x14ac:dyDescent="0.3">
      <c r="A11740" s="106"/>
      <c r="B11740" s="108" t="s">
        <v>222</v>
      </c>
      <c r="C11740" s="30" t="s">
        <v>223</v>
      </c>
      <c r="D11740" s="102">
        <v>1307</v>
      </c>
      <c r="E11740" s="102">
        <v>9</v>
      </c>
      <c r="F11740" s="102">
        <v>701</v>
      </c>
      <c r="G11740" s="102">
        <v>70133</v>
      </c>
      <c r="H11740" s="102">
        <v>3000</v>
      </c>
      <c r="I11740" s="102">
        <v>414104</v>
      </c>
      <c r="J11740" s="104">
        <v>8500000</v>
      </c>
      <c r="K11740" s="104">
        <v>8500000</v>
      </c>
      <c r="L11740" s="104">
        <v>0</v>
      </c>
      <c r="M11740" s="104">
        <v>0</v>
      </c>
      <c r="N11740" s="219">
        <v>0</v>
      </c>
      <c r="O11740" s="219">
        <v>0</v>
      </c>
      <c r="P11740" s="219">
        <f t="shared" si="15"/>
        <v>8500000</v>
      </c>
      <c r="Q11740" s="264">
        <v>0</v>
      </c>
      <c r="R11740" s="264">
        <v>0</v>
      </c>
      <c r="S11740" s="166"/>
    </row>
    <row r="11741" spans="1:19" ht="20.399999999999999" x14ac:dyDescent="0.3">
      <c r="A11741" s="106"/>
      <c r="B11741" s="108" t="s">
        <v>224</v>
      </c>
      <c r="C11741" s="30" t="s">
        <v>225</v>
      </c>
      <c r="D11741" s="102">
        <v>1307</v>
      </c>
      <c r="E11741" s="102">
        <v>9</v>
      </c>
      <c r="F11741" s="102">
        <v>707</v>
      </c>
      <c r="G11741" s="102">
        <v>70721</v>
      </c>
      <c r="H11741" s="102">
        <v>3000</v>
      </c>
      <c r="I11741" s="102">
        <v>414104</v>
      </c>
      <c r="J11741" s="104">
        <v>24000000</v>
      </c>
      <c r="K11741" s="104">
        <v>24000000</v>
      </c>
      <c r="L11741" s="104"/>
      <c r="M11741" s="104">
        <v>0</v>
      </c>
      <c r="N11741" s="219">
        <v>24000000</v>
      </c>
      <c r="O11741" s="219">
        <v>0</v>
      </c>
      <c r="P11741" s="219">
        <f t="shared" si="15"/>
        <v>48000000</v>
      </c>
      <c r="Q11741" s="264">
        <v>0</v>
      </c>
      <c r="R11741" s="264">
        <v>0</v>
      </c>
      <c r="S11741" s="166"/>
    </row>
    <row r="11742" spans="1:19" x14ac:dyDescent="0.3">
      <c r="A11742" s="106"/>
      <c r="B11742" s="108" t="s">
        <v>226</v>
      </c>
      <c r="C11742" s="30" t="s">
        <v>227</v>
      </c>
      <c r="D11742" s="102">
        <v>1307</v>
      </c>
      <c r="E11742" s="102">
        <v>9</v>
      </c>
      <c r="F11742" s="102">
        <v>701</v>
      </c>
      <c r="G11742" s="102">
        <v>70133</v>
      </c>
      <c r="H11742" s="102">
        <v>3000</v>
      </c>
      <c r="I11742" s="102">
        <v>414104</v>
      </c>
      <c r="J11742" s="104">
        <v>500000</v>
      </c>
      <c r="K11742" s="104">
        <v>500000</v>
      </c>
      <c r="L11742" s="104">
        <v>0</v>
      </c>
      <c r="M11742" s="104">
        <v>0</v>
      </c>
      <c r="N11742" s="219">
        <v>0</v>
      </c>
      <c r="O11742" s="219">
        <v>0</v>
      </c>
      <c r="P11742" s="219">
        <f t="shared" si="15"/>
        <v>500000</v>
      </c>
      <c r="Q11742" s="264">
        <v>0</v>
      </c>
      <c r="R11742" s="264">
        <v>0</v>
      </c>
      <c r="S11742" s="166"/>
    </row>
    <row r="11743" spans="1:19" ht="15" thickBot="1" x14ac:dyDescent="0.35">
      <c r="A11743" s="167"/>
      <c r="B11743" s="109" t="s">
        <v>228</v>
      </c>
      <c r="C11743" s="34" t="s">
        <v>229</v>
      </c>
      <c r="D11743" s="103">
        <v>1307</v>
      </c>
      <c r="E11743" s="103">
        <v>7</v>
      </c>
      <c r="F11743" s="103">
        <v>705</v>
      </c>
      <c r="G11743" s="103">
        <v>70550</v>
      </c>
      <c r="H11743" s="103">
        <v>3000</v>
      </c>
      <c r="I11743" s="103">
        <v>414104</v>
      </c>
      <c r="J11743" s="105">
        <v>6800000</v>
      </c>
      <c r="K11743" s="105">
        <v>6800000</v>
      </c>
      <c r="L11743" s="105">
        <v>0</v>
      </c>
      <c r="M11743" s="105">
        <v>0</v>
      </c>
      <c r="N11743" s="219">
        <v>0</v>
      </c>
      <c r="O11743" s="219">
        <v>0</v>
      </c>
      <c r="P11743" s="219">
        <f t="shared" si="15"/>
        <v>6800000</v>
      </c>
      <c r="Q11743" s="264">
        <v>0</v>
      </c>
      <c r="R11743" s="264">
        <v>0</v>
      </c>
      <c r="S11743" s="167"/>
    </row>
    <row r="11744" spans="1:19" ht="15" thickBot="1" x14ac:dyDescent="0.35">
      <c r="A11744" s="96"/>
      <c r="B11744" s="41" t="s">
        <v>230</v>
      </c>
      <c r="C11744" s="42"/>
      <c r="D11744" s="43"/>
      <c r="E11744" s="43"/>
      <c r="F11744" s="43"/>
      <c r="G11744" s="43"/>
      <c r="H11744" s="43"/>
      <c r="I11744" s="43"/>
      <c r="J11744" s="15">
        <f>SUM(J11721:J11743)</f>
        <v>208600000</v>
      </c>
      <c r="K11744" s="15">
        <f>SUM(K11721:K11743)</f>
        <v>58600000</v>
      </c>
      <c r="L11744" s="15">
        <f>SUM(L11721:L11743)</f>
        <v>150000000</v>
      </c>
      <c r="M11744" s="16">
        <f>SUM(M11721:M11743)</f>
        <v>0</v>
      </c>
      <c r="N11744" s="16">
        <f t="shared" ref="N11744:R11744" si="16">SUM(N11721:N11743)</f>
        <v>175000000</v>
      </c>
      <c r="O11744" s="16">
        <f t="shared" si="16"/>
        <v>0</v>
      </c>
      <c r="P11744" s="16">
        <f t="shared" si="16"/>
        <v>384600000</v>
      </c>
      <c r="Q11744" s="16">
        <f t="shared" si="16"/>
        <v>143900000</v>
      </c>
      <c r="R11744" s="16">
        <f t="shared" si="16"/>
        <v>0</v>
      </c>
      <c r="S11744" s="181"/>
    </row>
    <row r="11745" spans="1:19" x14ac:dyDescent="0.3">
      <c r="J11745" s="55"/>
      <c r="K11745" s="55"/>
      <c r="N11745" s="58"/>
      <c r="O11745" s="58"/>
      <c r="P11745" s="58"/>
      <c r="Q11745" s="58"/>
      <c r="R11745" s="58"/>
      <c r="S11745" s="58"/>
    </row>
    <row r="11746" spans="1:19" x14ac:dyDescent="0.3">
      <c r="A11746" s="1">
        <v>11184001</v>
      </c>
      <c r="B11746" s="93" t="s">
        <v>231</v>
      </c>
      <c r="J11746" s="55"/>
      <c r="K11746" s="55"/>
      <c r="N11746" s="58"/>
      <c r="O11746" s="58"/>
      <c r="P11746" s="58"/>
      <c r="Q11746" s="58"/>
      <c r="R11746" s="58"/>
      <c r="S11746" s="58"/>
    </row>
    <row r="11747" spans="1:19" x14ac:dyDescent="0.3">
      <c r="A11747" s="978" t="s">
        <v>24</v>
      </c>
      <c r="B11747" s="980"/>
      <c r="C11747" s="979"/>
      <c r="D11747" s="106"/>
      <c r="E11747" s="106"/>
      <c r="F11747" s="106"/>
      <c r="G11747" s="106"/>
      <c r="H11747" s="106"/>
      <c r="I11747" s="106"/>
      <c r="J11747" s="17"/>
      <c r="K11747" s="17"/>
      <c r="L11747" s="18"/>
      <c r="M11747" s="18"/>
      <c r="N11747" s="166"/>
      <c r="O11747" s="166"/>
      <c r="P11747" s="214"/>
      <c r="Q11747" s="264"/>
      <c r="R11747" s="264"/>
      <c r="S11747" s="166"/>
    </row>
    <row r="11748" spans="1:19" x14ac:dyDescent="0.3">
      <c r="A11748" s="106"/>
      <c r="B11748" s="108" t="s">
        <v>232</v>
      </c>
      <c r="C11748" s="30" t="s">
        <v>233</v>
      </c>
      <c r="D11748" s="102">
        <v>503</v>
      </c>
      <c r="E11748" s="102">
        <v>10</v>
      </c>
      <c r="F11748" s="102">
        <v>709</v>
      </c>
      <c r="G11748" s="102">
        <v>70950</v>
      </c>
      <c r="H11748" s="102">
        <v>3000</v>
      </c>
      <c r="I11748" s="102">
        <v>414104</v>
      </c>
      <c r="J11748" s="104">
        <v>0</v>
      </c>
      <c r="K11748" s="104">
        <v>0</v>
      </c>
      <c r="L11748" s="104">
        <v>0</v>
      </c>
      <c r="M11748" s="104">
        <v>0</v>
      </c>
      <c r="N11748" s="219">
        <v>0</v>
      </c>
      <c r="O11748" s="219">
        <v>0</v>
      </c>
      <c r="P11748" s="219">
        <f>SUM(K11748+N11748+O11748)</f>
        <v>0</v>
      </c>
      <c r="Q11748" s="264">
        <v>7000000</v>
      </c>
      <c r="R11748" s="264">
        <v>0</v>
      </c>
      <c r="S11748" s="166"/>
    </row>
    <row r="11749" spans="1:19" x14ac:dyDescent="0.3">
      <c r="A11749" s="978" t="s">
        <v>44</v>
      </c>
      <c r="B11749" s="980"/>
      <c r="C11749" s="979"/>
      <c r="D11749" s="106"/>
      <c r="E11749" s="106"/>
      <c r="F11749" s="106"/>
      <c r="G11749" s="106"/>
      <c r="H11749" s="106"/>
      <c r="I11749" s="106"/>
      <c r="J11749" s="17"/>
      <c r="K11749" s="17"/>
      <c r="L11749" s="18"/>
      <c r="M11749" s="18"/>
      <c r="N11749" s="219"/>
      <c r="O11749" s="219"/>
      <c r="P11749" s="219"/>
      <c r="Q11749" s="264"/>
      <c r="R11749" s="264"/>
      <c r="S11749" s="166"/>
    </row>
    <row r="11750" spans="1:19" x14ac:dyDescent="0.3">
      <c r="A11750" s="106"/>
      <c r="B11750" s="108" t="s">
        <v>234</v>
      </c>
      <c r="C11750" s="30" t="s">
        <v>235</v>
      </c>
      <c r="D11750" s="102">
        <v>1301</v>
      </c>
      <c r="E11750" s="102">
        <v>8</v>
      </c>
      <c r="F11750" s="102">
        <v>701</v>
      </c>
      <c r="G11750" s="102">
        <v>70133</v>
      </c>
      <c r="H11750" s="102">
        <v>3000</v>
      </c>
      <c r="I11750" s="102">
        <v>414104</v>
      </c>
      <c r="J11750" s="104">
        <v>0</v>
      </c>
      <c r="K11750" s="104">
        <v>0</v>
      </c>
      <c r="L11750" s="104">
        <v>0</v>
      </c>
      <c r="M11750" s="104">
        <v>0</v>
      </c>
      <c r="N11750" s="219">
        <v>0</v>
      </c>
      <c r="O11750" s="219">
        <v>0</v>
      </c>
      <c r="P11750" s="219">
        <f>SUM(K11750+N11750+O11750)</f>
        <v>0</v>
      </c>
      <c r="Q11750" s="264">
        <v>1500000</v>
      </c>
      <c r="R11750" s="264">
        <v>0</v>
      </c>
      <c r="S11750" s="166"/>
    </row>
    <row r="11751" spans="1:19" ht="15" thickBot="1" x14ac:dyDescent="0.35">
      <c r="A11751" s="167"/>
      <c r="B11751" s="109" t="s">
        <v>236</v>
      </c>
      <c r="C11751" s="34" t="s">
        <v>237</v>
      </c>
      <c r="D11751" s="103">
        <v>1301</v>
      </c>
      <c r="E11751" s="103">
        <v>1</v>
      </c>
      <c r="F11751" s="103">
        <v>701</v>
      </c>
      <c r="G11751" s="103">
        <v>70121</v>
      </c>
      <c r="H11751" s="103">
        <v>3000</v>
      </c>
      <c r="I11751" s="103">
        <v>414104</v>
      </c>
      <c r="J11751" s="105">
        <v>0</v>
      </c>
      <c r="K11751" s="105">
        <v>0</v>
      </c>
      <c r="L11751" s="105">
        <v>0</v>
      </c>
      <c r="M11751" s="105">
        <v>0</v>
      </c>
      <c r="N11751" s="219">
        <v>0</v>
      </c>
      <c r="O11751" s="219">
        <v>0</v>
      </c>
      <c r="P11751" s="219">
        <f>SUM(K11751+N11751+O11751)</f>
        <v>0</v>
      </c>
      <c r="Q11751" s="264">
        <v>1500000</v>
      </c>
      <c r="R11751" s="264">
        <v>0</v>
      </c>
      <c r="S11751" s="167"/>
    </row>
    <row r="11752" spans="1:19" ht="15" thickBot="1" x14ac:dyDescent="0.35">
      <c r="A11752" s="13"/>
      <c r="B11752" s="14" t="s">
        <v>238</v>
      </c>
      <c r="C11752" s="35"/>
      <c r="D11752" s="14"/>
      <c r="E11752" s="14"/>
      <c r="F11752" s="14"/>
      <c r="G11752" s="14"/>
      <c r="H11752" s="14"/>
      <c r="I11752" s="14"/>
      <c r="J11752" s="15">
        <f>SUM(J11748:J11751)</f>
        <v>0</v>
      </c>
      <c r="K11752" s="15">
        <f t="shared" ref="K11752:R11752" si="17">SUM(K11748:K11751)</f>
        <v>0</v>
      </c>
      <c r="L11752" s="15">
        <f t="shared" si="17"/>
        <v>0</v>
      </c>
      <c r="M11752" s="15">
        <f t="shared" si="17"/>
        <v>0</v>
      </c>
      <c r="N11752" s="15">
        <f t="shared" si="17"/>
        <v>0</v>
      </c>
      <c r="O11752" s="15">
        <f t="shared" si="17"/>
        <v>0</v>
      </c>
      <c r="P11752" s="15">
        <f t="shared" si="17"/>
        <v>0</v>
      </c>
      <c r="Q11752" s="15">
        <f t="shared" si="17"/>
        <v>10000000</v>
      </c>
      <c r="R11752" s="15">
        <f t="shared" si="17"/>
        <v>0</v>
      </c>
      <c r="S11752" s="181"/>
    </row>
    <row r="11753" spans="1:19" ht="8.25" customHeight="1" x14ac:dyDescent="0.3">
      <c r="J11753" s="55"/>
      <c r="K11753" s="55"/>
    </row>
    <row r="11754" spans="1:19" x14ac:dyDescent="0.3">
      <c r="A11754" s="1">
        <v>12003001</v>
      </c>
      <c r="B11754" s="93" t="s">
        <v>239</v>
      </c>
      <c r="C11754" s="37"/>
      <c r="J11754" s="55"/>
      <c r="K11754" s="55"/>
    </row>
    <row r="11755" spans="1:19" x14ac:dyDescent="0.3">
      <c r="A11755" s="978" t="s">
        <v>34</v>
      </c>
      <c r="B11755" s="980"/>
      <c r="C11755" s="979"/>
      <c r="D11755" s="106"/>
      <c r="E11755" s="106"/>
      <c r="F11755" s="106"/>
      <c r="G11755" s="106"/>
      <c r="H11755" s="106"/>
      <c r="I11755" s="106"/>
      <c r="J11755" s="17"/>
      <c r="K11755" s="17"/>
      <c r="L11755" s="18"/>
      <c r="M11755" s="18"/>
      <c r="N11755" s="166"/>
      <c r="O11755" s="166"/>
      <c r="P11755" s="214"/>
      <c r="Q11755" s="266"/>
      <c r="R11755" s="266"/>
      <c r="S11755" s="166"/>
    </row>
    <row r="11756" spans="1:19" ht="20.399999999999999" x14ac:dyDescent="0.3">
      <c r="A11756" s="106"/>
      <c r="B11756" s="108" t="s">
        <v>240</v>
      </c>
      <c r="C11756" s="30" t="s">
        <v>241</v>
      </c>
      <c r="D11756" s="102">
        <v>1101</v>
      </c>
      <c r="E11756" s="102">
        <v>9</v>
      </c>
      <c r="F11756" s="102">
        <v>703</v>
      </c>
      <c r="G11756" s="102">
        <v>70350</v>
      </c>
      <c r="H11756" s="102">
        <v>3000</v>
      </c>
      <c r="I11756" s="102">
        <v>414104</v>
      </c>
      <c r="J11756" s="104">
        <v>5000000</v>
      </c>
      <c r="K11756" s="104">
        <v>5000000</v>
      </c>
      <c r="L11756" s="104">
        <v>0</v>
      </c>
      <c r="M11756" s="104">
        <v>0</v>
      </c>
      <c r="N11756" s="219">
        <v>0</v>
      </c>
      <c r="O11756" s="219">
        <v>0</v>
      </c>
      <c r="P11756" s="264">
        <f>SUM(K11756+N11756+O11756)</f>
        <v>5000000</v>
      </c>
      <c r="Q11756" s="264">
        <v>5000000</v>
      </c>
      <c r="R11756" s="264">
        <v>0</v>
      </c>
      <c r="S11756" s="264"/>
    </row>
    <row r="11757" spans="1:19" ht="30.6" x14ac:dyDescent="0.3">
      <c r="A11757" s="106"/>
      <c r="B11757" s="108" t="s">
        <v>242</v>
      </c>
      <c r="C11757" s="30" t="s">
        <v>3129</v>
      </c>
      <c r="D11757" s="102">
        <v>1101</v>
      </c>
      <c r="E11757" s="102">
        <v>9</v>
      </c>
      <c r="F11757" s="102">
        <v>701</v>
      </c>
      <c r="G11757" s="102">
        <v>70111</v>
      </c>
      <c r="H11757" s="102">
        <v>3000</v>
      </c>
      <c r="I11757" s="102">
        <v>414104</v>
      </c>
      <c r="J11757" s="104">
        <v>15000000</v>
      </c>
      <c r="K11757" s="104">
        <v>15000000</v>
      </c>
      <c r="L11757" s="104">
        <v>0</v>
      </c>
      <c r="M11757" s="104">
        <v>0</v>
      </c>
      <c r="N11757" s="219">
        <v>0</v>
      </c>
      <c r="O11757" s="219">
        <v>0</v>
      </c>
      <c r="P11757" s="264">
        <f>SUM(K11757+N11757+O11757)</f>
        <v>15000000</v>
      </c>
      <c r="Q11757" s="264">
        <v>10486000</v>
      </c>
      <c r="R11757" s="264">
        <v>0</v>
      </c>
      <c r="S11757" s="264"/>
    </row>
    <row r="11758" spans="1:19" ht="17.399999999999999" x14ac:dyDescent="0.3">
      <c r="A11758" s="960" t="s">
        <v>0</v>
      </c>
      <c r="B11758" s="960"/>
      <c r="C11758" s="960"/>
      <c r="D11758" s="960"/>
      <c r="E11758" s="960"/>
      <c r="F11758" s="960"/>
      <c r="G11758" s="960"/>
      <c r="H11758" s="960"/>
      <c r="I11758" s="960"/>
      <c r="J11758" s="960"/>
      <c r="K11758" s="960"/>
      <c r="L11758" s="960"/>
      <c r="M11758" s="960"/>
    </row>
    <row r="11759" spans="1:19" ht="17.399999999999999" x14ac:dyDescent="0.3">
      <c r="A11759" s="960" t="s">
        <v>3122</v>
      </c>
      <c r="B11759" s="960"/>
      <c r="C11759" s="960"/>
      <c r="D11759" s="960"/>
      <c r="E11759" s="960"/>
      <c r="F11759" s="960"/>
      <c r="G11759" s="960"/>
      <c r="H11759" s="960"/>
      <c r="I11759" s="960"/>
      <c r="J11759" s="960"/>
      <c r="K11759" s="960"/>
      <c r="L11759" s="960"/>
      <c r="M11759" s="960"/>
    </row>
    <row r="11760" spans="1:19" ht="16.2" thickBot="1" x14ac:dyDescent="0.35">
      <c r="A11760" s="961" t="s">
        <v>1</v>
      </c>
      <c r="B11760" s="961"/>
      <c r="C11760" s="961"/>
      <c r="D11760" s="961"/>
      <c r="E11760" s="961"/>
      <c r="F11760" s="961"/>
      <c r="G11760" s="961"/>
      <c r="H11760" s="961"/>
      <c r="I11760" s="961"/>
      <c r="J11760" s="961"/>
      <c r="K11760" s="961"/>
      <c r="L11760" s="961"/>
      <c r="M11760" s="961"/>
    </row>
    <row r="11761" spans="1:19" ht="15" customHeight="1" x14ac:dyDescent="0.3">
      <c r="A11761" s="962" t="s">
        <v>3118</v>
      </c>
      <c r="B11761" s="962" t="s">
        <v>3119</v>
      </c>
      <c r="C11761" s="962" t="s">
        <v>2</v>
      </c>
      <c r="D11761" s="5" t="s">
        <v>3</v>
      </c>
      <c r="E11761" s="12" t="s">
        <v>3</v>
      </c>
      <c r="F11761" s="5" t="s">
        <v>7</v>
      </c>
      <c r="G11761" s="12" t="s">
        <v>9</v>
      </c>
      <c r="H11761" s="5" t="s">
        <v>12</v>
      </c>
      <c r="I11761" s="12" t="s">
        <v>13</v>
      </c>
      <c r="J11761" s="873" t="s">
        <v>3115</v>
      </c>
      <c r="K11761" s="873" t="s">
        <v>3116</v>
      </c>
      <c r="L11761" s="965" t="s">
        <v>3121</v>
      </c>
      <c r="M11761" s="965" t="s">
        <v>3117</v>
      </c>
      <c r="N11761" s="873" t="s">
        <v>3116</v>
      </c>
      <c r="O11761" s="873" t="s">
        <v>3116</v>
      </c>
      <c r="P11761" s="873" t="s">
        <v>5095</v>
      </c>
      <c r="Q11761" s="873" t="s">
        <v>3115</v>
      </c>
      <c r="R11761" s="270" t="s">
        <v>3340</v>
      </c>
      <c r="S11761" s="873" t="s">
        <v>5049</v>
      </c>
    </row>
    <row r="11762" spans="1:19" ht="15" customHeight="1" x14ac:dyDescent="0.3">
      <c r="A11762" s="963"/>
      <c r="B11762" s="963"/>
      <c r="C11762" s="963"/>
      <c r="D11762" s="6" t="s">
        <v>4</v>
      </c>
      <c r="E11762" s="11" t="s">
        <v>6</v>
      </c>
      <c r="F11762" s="6" t="s">
        <v>8</v>
      </c>
      <c r="G11762" s="11" t="s">
        <v>10</v>
      </c>
      <c r="H11762" s="6" t="s">
        <v>5</v>
      </c>
      <c r="I11762" s="11" t="s">
        <v>5</v>
      </c>
      <c r="J11762" s="874"/>
      <c r="K11762" s="874"/>
      <c r="L11762" s="966"/>
      <c r="M11762" s="966"/>
      <c r="N11762" s="874"/>
      <c r="O11762" s="874"/>
      <c r="P11762" s="874"/>
      <c r="Q11762" s="874"/>
      <c r="R11762" s="271" t="s">
        <v>5125</v>
      </c>
      <c r="S11762" s="874"/>
    </row>
    <row r="11763" spans="1:19" x14ac:dyDescent="0.3">
      <c r="A11763" s="963"/>
      <c r="B11763" s="963"/>
      <c r="C11763" s="963"/>
      <c r="D11763" s="6" t="s">
        <v>5</v>
      </c>
      <c r="E11763" s="11" t="s">
        <v>5</v>
      </c>
      <c r="F11763" s="6" t="s">
        <v>5</v>
      </c>
      <c r="G11763" s="11" t="s">
        <v>11</v>
      </c>
      <c r="H11763" s="7"/>
      <c r="I11763" s="8"/>
      <c r="J11763" s="44" t="s">
        <v>3120</v>
      </c>
      <c r="K11763" s="45" t="s">
        <v>3120</v>
      </c>
      <c r="L11763" s="46" t="s">
        <v>3120</v>
      </c>
      <c r="M11763" s="47" t="s">
        <v>3120</v>
      </c>
      <c r="N11763" s="44" t="s">
        <v>5068</v>
      </c>
      <c r="O11763" s="44" t="s">
        <v>5069</v>
      </c>
      <c r="P11763" s="44"/>
      <c r="Q11763" s="44" t="s">
        <v>5102</v>
      </c>
      <c r="R11763" s="272" t="s">
        <v>5102</v>
      </c>
      <c r="S11763" s="44"/>
    </row>
    <row r="11764" spans="1:19" ht="15" thickBot="1" x14ac:dyDescent="0.35">
      <c r="A11764" s="964"/>
      <c r="B11764" s="964"/>
      <c r="C11764" s="964"/>
      <c r="D11764" s="9"/>
      <c r="E11764" s="10"/>
      <c r="F11764" s="9"/>
      <c r="G11764" s="10"/>
      <c r="H11764" s="9"/>
      <c r="I11764" s="10"/>
      <c r="J11764" s="48" t="s">
        <v>14</v>
      </c>
      <c r="K11764" s="49" t="s">
        <v>14</v>
      </c>
      <c r="L11764" s="50" t="s">
        <v>14</v>
      </c>
      <c r="M11764" s="51" t="s">
        <v>14</v>
      </c>
      <c r="N11764" s="48" t="s">
        <v>14</v>
      </c>
      <c r="O11764" s="48" t="s">
        <v>14</v>
      </c>
      <c r="P11764" s="48" t="s">
        <v>14</v>
      </c>
      <c r="Q11764" s="48" t="s">
        <v>14</v>
      </c>
      <c r="R11764" s="48" t="s">
        <v>14</v>
      </c>
      <c r="S11764" s="48"/>
    </row>
    <row r="11765" spans="1:19" ht="30.6" x14ac:dyDescent="0.3">
      <c r="A11765" s="106"/>
      <c r="B11765" s="108" t="s">
        <v>243</v>
      </c>
      <c r="C11765" s="30" t="s">
        <v>244</v>
      </c>
      <c r="D11765" s="102">
        <v>1101</v>
      </c>
      <c r="E11765" s="102">
        <v>9</v>
      </c>
      <c r="F11765" s="102">
        <v>701</v>
      </c>
      <c r="G11765" s="102">
        <v>70111</v>
      </c>
      <c r="H11765" s="102">
        <v>3000</v>
      </c>
      <c r="I11765" s="102">
        <v>414104</v>
      </c>
      <c r="J11765" s="264">
        <v>3240000</v>
      </c>
      <c r="K11765" s="264">
        <v>3240000</v>
      </c>
      <c r="L11765" s="104">
        <v>0</v>
      </c>
      <c r="M11765" s="104">
        <v>0</v>
      </c>
      <c r="N11765" s="219">
        <v>0</v>
      </c>
      <c r="O11765" s="219">
        <v>0</v>
      </c>
      <c r="P11765" s="219">
        <f>SUM(K11765+N11765+O11765)</f>
        <v>3240000</v>
      </c>
      <c r="Q11765" s="264">
        <v>3304000</v>
      </c>
      <c r="R11765" s="264">
        <v>0</v>
      </c>
      <c r="S11765" s="166"/>
    </row>
    <row r="11766" spans="1:19" ht="20.399999999999999" x14ac:dyDescent="0.3">
      <c r="A11766" s="106"/>
      <c r="B11766" s="108" t="s">
        <v>245</v>
      </c>
      <c r="C11766" s="30" t="s">
        <v>246</v>
      </c>
      <c r="D11766" s="102">
        <v>1101</v>
      </c>
      <c r="E11766" s="102">
        <v>9</v>
      </c>
      <c r="F11766" s="102">
        <v>701</v>
      </c>
      <c r="G11766" s="102">
        <v>70111</v>
      </c>
      <c r="H11766" s="102">
        <v>3000</v>
      </c>
      <c r="I11766" s="102">
        <v>414104</v>
      </c>
      <c r="J11766" s="264">
        <v>3600000</v>
      </c>
      <c r="K11766" s="264">
        <f>SUM(J11766-L11766)</f>
        <v>0</v>
      </c>
      <c r="L11766" s="104">
        <v>3600000</v>
      </c>
      <c r="M11766" s="104">
        <v>0</v>
      </c>
      <c r="N11766" s="219">
        <v>3600000</v>
      </c>
      <c r="O11766" s="219">
        <v>0</v>
      </c>
      <c r="P11766" s="219">
        <f t="shared" ref="P11766:P11783" si="18">SUM(K11766+N11766+O11766)</f>
        <v>3600000</v>
      </c>
      <c r="Q11766" s="264">
        <v>15300000</v>
      </c>
      <c r="R11766" s="264">
        <v>0</v>
      </c>
      <c r="S11766" s="166"/>
    </row>
    <row r="11767" spans="1:19" ht="20.399999999999999" x14ac:dyDescent="0.3">
      <c r="A11767" s="106"/>
      <c r="B11767" s="108" t="s">
        <v>247</v>
      </c>
      <c r="C11767" s="30" t="s">
        <v>248</v>
      </c>
      <c r="D11767" s="102">
        <v>1103</v>
      </c>
      <c r="E11767" s="102">
        <v>9</v>
      </c>
      <c r="F11767" s="102">
        <v>701</v>
      </c>
      <c r="G11767" s="102">
        <v>70111</v>
      </c>
      <c r="H11767" s="102">
        <v>3000</v>
      </c>
      <c r="I11767" s="102">
        <v>414104</v>
      </c>
      <c r="J11767" s="264">
        <v>2625000</v>
      </c>
      <c r="K11767" s="264">
        <f>SUM(J11767-L11767)</f>
        <v>0</v>
      </c>
      <c r="L11767" s="104">
        <v>2625000</v>
      </c>
      <c r="M11767" s="104">
        <v>0</v>
      </c>
      <c r="N11767" s="219">
        <v>2625000</v>
      </c>
      <c r="O11767" s="219">
        <v>0</v>
      </c>
      <c r="P11767" s="219">
        <f t="shared" si="18"/>
        <v>2625000</v>
      </c>
      <c r="Q11767" s="264">
        <v>0</v>
      </c>
      <c r="R11767" s="264">
        <v>0</v>
      </c>
      <c r="S11767" s="166"/>
    </row>
    <row r="11768" spans="1:19" x14ac:dyDescent="0.3">
      <c r="A11768" s="106"/>
      <c r="B11768" s="108" t="s">
        <v>249</v>
      </c>
      <c r="C11768" s="30" t="s">
        <v>250</v>
      </c>
      <c r="D11768" s="102">
        <v>1105</v>
      </c>
      <c r="E11768" s="102">
        <v>9</v>
      </c>
      <c r="F11768" s="102">
        <v>701</v>
      </c>
      <c r="G11768" s="102">
        <v>70111</v>
      </c>
      <c r="H11768" s="102">
        <v>3000</v>
      </c>
      <c r="I11768" s="102">
        <v>414104</v>
      </c>
      <c r="J11768" s="264">
        <v>0</v>
      </c>
      <c r="K11768" s="264">
        <v>0</v>
      </c>
      <c r="L11768" s="104"/>
      <c r="M11768" s="104">
        <v>0</v>
      </c>
      <c r="N11768" s="219">
        <v>0</v>
      </c>
      <c r="O11768" s="219">
        <v>4000000</v>
      </c>
      <c r="P11768" s="219">
        <f t="shared" si="18"/>
        <v>4000000</v>
      </c>
      <c r="Q11768" s="264">
        <v>0</v>
      </c>
      <c r="R11768" s="264">
        <v>0</v>
      </c>
      <c r="S11768" s="166"/>
    </row>
    <row r="11769" spans="1:19" x14ac:dyDescent="0.3">
      <c r="A11769" s="106"/>
      <c r="B11769" s="108" t="s">
        <v>251</v>
      </c>
      <c r="C11769" s="30" t="s">
        <v>252</v>
      </c>
      <c r="D11769" s="102">
        <v>1105</v>
      </c>
      <c r="E11769" s="102">
        <v>9</v>
      </c>
      <c r="F11769" s="102">
        <v>701</v>
      </c>
      <c r="G11769" s="102">
        <v>70111</v>
      </c>
      <c r="H11769" s="102">
        <v>3000</v>
      </c>
      <c r="I11769" s="102">
        <v>414104</v>
      </c>
      <c r="J11769" s="264">
        <v>0</v>
      </c>
      <c r="K11769" s="264">
        <v>0</v>
      </c>
      <c r="L11769" s="104"/>
      <c r="M11769" s="104">
        <v>0</v>
      </c>
      <c r="N11769" s="219">
        <v>0</v>
      </c>
      <c r="O11769" s="219">
        <v>500000</v>
      </c>
      <c r="P11769" s="219">
        <f t="shared" si="18"/>
        <v>500000</v>
      </c>
      <c r="Q11769" s="264">
        <v>0</v>
      </c>
      <c r="R11769" s="264">
        <v>0</v>
      </c>
      <c r="S11769" s="166"/>
    </row>
    <row r="11770" spans="1:19" ht="20.399999999999999" x14ac:dyDescent="0.3">
      <c r="A11770" s="106"/>
      <c r="B11770" s="108" t="s">
        <v>253</v>
      </c>
      <c r="C11770" s="30" t="s">
        <v>254</v>
      </c>
      <c r="D11770" s="102">
        <v>1105</v>
      </c>
      <c r="E11770" s="102">
        <v>9</v>
      </c>
      <c r="F11770" s="102">
        <v>701</v>
      </c>
      <c r="G11770" s="102">
        <v>70111</v>
      </c>
      <c r="H11770" s="102">
        <v>3000</v>
      </c>
      <c r="I11770" s="102">
        <v>414104</v>
      </c>
      <c r="J11770" s="264">
        <v>2000000</v>
      </c>
      <c r="K11770" s="264">
        <f>SUM(J11770-L11770)</f>
        <v>0</v>
      </c>
      <c r="L11770" s="104">
        <v>2000000</v>
      </c>
      <c r="M11770" s="104">
        <v>0</v>
      </c>
      <c r="N11770" s="219">
        <v>2000000</v>
      </c>
      <c r="O11770" s="219">
        <v>0</v>
      </c>
      <c r="P11770" s="219">
        <f t="shared" si="18"/>
        <v>2000000</v>
      </c>
      <c r="Q11770" s="264">
        <v>0</v>
      </c>
      <c r="R11770" s="264">
        <v>0</v>
      </c>
      <c r="S11770" s="166"/>
    </row>
    <row r="11771" spans="1:19" x14ac:dyDescent="0.3">
      <c r="A11771" s="106"/>
      <c r="B11771" s="108" t="s">
        <v>255</v>
      </c>
      <c r="C11771" s="30" t="s">
        <v>256</v>
      </c>
      <c r="D11771" s="102">
        <v>1101</v>
      </c>
      <c r="E11771" s="102">
        <v>9</v>
      </c>
      <c r="F11771" s="102">
        <v>701</v>
      </c>
      <c r="G11771" s="102">
        <v>70111</v>
      </c>
      <c r="H11771" s="102">
        <v>3000</v>
      </c>
      <c r="I11771" s="102">
        <v>414104</v>
      </c>
      <c r="J11771" s="104">
        <v>500000</v>
      </c>
      <c r="K11771" s="104">
        <f t="shared" ref="K11771:K11773" si="19">SUM(J11771-L11771)</f>
        <v>0</v>
      </c>
      <c r="L11771" s="104">
        <v>500000</v>
      </c>
      <c r="M11771" s="104">
        <v>0</v>
      </c>
      <c r="N11771" s="219">
        <v>500000</v>
      </c>
      <c r="O11771" s="219">
        <v>0</v>
      </c>
      <c r="P11771" s="219">
        <f t="shared" si="18"/>
        <v>500000</v>
      </c>
      <c r="Q11771" s="264">
        <v>0</v>
      </c>
      <c r="R11771" s="264">
        <v>0</v>
      </c>
      <c r="S11771" s="166"/>
    </row>
    <row r="11772" spans="1:19" x14ac:dyDescent="0.3">
      <c r="A11772" s="106"/>
      <c r="B11772" s="108" t="s">
        <v>257</v>
      </c>
      <c r="C11772" s="30" t="s">
        <v>258</v>
      </c>
      <c r="D11772" s="102">
        <v>1101</v>
      </c>
      <c r="E11772" s="102">
        <v>9</v>
      </c>
      <c r="F11772" s="102">
        <v>701</v>
      </c>
      <c r="G11772" s="102">
        <v>70111</v>
      </c>
      <c r="H11772" s="102">
        <v>3000</v>
      </c>
      <c r="I11772" s="102">
        <v>414104</v>
      </c>
      <c r="J11772" s="104">
        <v>450000</v>
      </c>
      <c r="K11772" s="104">
        <f t="shared" si="19"/>
        <v>0</v>
      </c>
      <c r="L11772" s="104">
        <v>450000</v>
      </c>
      <c r="M11772" s="104">
        <v>0</v>
      </c>
      <c r="N11772" s="219">
        <v>450000</v>
      </c>
      <c r="O11772" s="219">
        <v>0</v>
      </c>
      <c r="P11772" s="219">
        <f t="shared" si="18"/>
        <v>450000</v>
      </c>
      <c r="Q11772" s="264">
        <v>0</v>
      </c>
      <c r="R11772" s="264">
        <v>0</v>
      </c>
      <c r="S11772" s="166"/>
    </row>
    <row r="11773" spans="1:19" ht="20.399999999999999" x14ac:dyDescent="0.3">
      <c r="A11773" s="106"/>
      <c r="B11773" s="108" t="s">
        <v>259</v>
      </c>
      <c r="C11773" s="30" t="s">
        <v>260</v>
      </c>
      <c r="D11773" s="102">
        <v>1101</v>
      </c>
      <c r="E11773" s="102">
        <v>9</v>
      </c>
      <c r="F11773" s="102">
        <v>701</v>
      </c>
      <c r="G11773" s="102">
        <v>70111</v>
      </c>
      <c r="H11773" s="102">
        <v>3000</v>
      </c>
      <c r="I11773" s="102">
        <v>414104</v>
      </c>
      <c r="J11773" s="104">
        <v>890000</v>
      </c>
      <c r="K11773" s="104">
        <f t="shared" si="19"/>
        <v>0</v>
      </c>
      <c r="L11773" s="104">
        <v>890000</v>
      </c>
      <c r="M11773" s="104">
        <v>0</v>
      </c>
      <c r="N11773" s="219">
        <v>890000</v>
      </c>
      <c r="O11773" s="219">
        <v>0</v>
      </c>
      <c r="P11773" s="219">
        <f t="shared" si="18"/>
        <v>890000</v>
      </c>
      <c r="Q11773" s="264">
        <v>0</v>
      </c>
      <c r="R11773" s="264">
        <v>0</v>
      </c>
      <c r="S11773" s="166"/>
    </row>
    <row r="11774" spans="1:19" x14ac:dyDescent="0.3">
      <c r="A11774" s="978" t="s">
        <v>39</v>
      </c>
      <c r="B11774" s="979"/>
      <c r="C11774" s="31"/>
      <c r="D11774" s="106"/>
      <c r="E11774" s="106"/>
      <c r="F11774" s="106"/>
      <c r="G11774" s="106"/>
      <c r="H11774" s="106"/>
      <c r="I11774" s="106"/>
      <c r="J11774" s="17"/>
      <c r="K11774" s="17"/>
      <c r="L11774" s="18"/>
      <c r="M11774" s="18"/>
      <c r="N11774" s="166"/>
      <c r="O11774" s="166"/>
      <c r="P11774" s="219">
        <f t="shared" si="18"/>
        <v>0</v>
      </c>
      <c r="Q11774" s="264"/>
      <c r="R11774" s="264"/>
      <c r="S11774" s="166"/>
    </row>
    <row r="11775" spans="1:19" x14ac:dyDescent="0.3">
      <c r="A11775" s="106"/>
      <c r="B11775" s="108" t="s">
        <v>261</v>
      </c>
      <c r="C11775" s="30" t="s">
        <v>262</v>
      </c>
      <c r="D11775" s="102">
        <v>1403</v>
      </c>
      <c r="E11775" s="102">
        <v>9</v>
      </c>
      <c r="F11775" s="102">
        <v>701</v>
      </c>
      <c r="G11775" s="102">
        <v>70111</v>
      </c>
      <c r="H11775" s="102">
        <v>3000</v>
      </c>
      <c r="I11775" s="102">
        <v>414104</v>
      </c>
      <c r="J11775" s="104">
        <v>40000000</v>
      </c>
      <c r="K11775" s="104">
        <f>SUM(J11775-L11775)</f>
        <v>20000000</v>
      </c>
      <c r="L11775" s="104">
        <v>20000000</v>
      </c>
      <c r="M11775" s="104">
        <v>0</v>
      </c>
      <c r="N11775" s="219">
        <v>20000000</v>
      </c>
      <c r="O11775" s="219">
        <v>0</v>
      </c>
      <c r="P11775" s="219">
        <f t="shared" si="18"/>
        <v>40000000</v>
      </c>
      <c r="Q11775" s="264">
        <v>510000</v>
      </c>
      <c r="R11775" s="264">
        <v>0</v>
      </c>
      <c r="S11775" s="166"/>
    </row>
    <row r="11776" spans="1:19" x14ac:dyDescent="0.3">
      <c r="A11776" s="58"/>
      <c r="B11776" s="59"/>
      <c r="C11776" s="60"/>
      <c r="D11776" s="61"/>
      <c r="E11776" s="61"/>
      <c r="F11776" s="61"/>
      <c r="G11776" s="61"/>
      <c r="H11776" s="61"/>
      <c r="I11776" s="61"/>
      <c r="J11776" s="62"/>
      <c r="K11776" s="62"/>
      <c r="L11776" s="62"/>
      <c r="M11776" s="62"/>
      <c r="N11776" s="166"/>
      <c r="O11776" s="166"/>
      <c r="P11776" s="219"/>
      <c r="Q11776" s="264"/>
      <c r="R11776" s="264"/>
      <c r="S11776" s="166"/>
    </row>
    <row r="11777" spans="1:19" x14ac:dyDescent="0.3">
      <c r="A11777" s="978" t="s">
        <v>44</v>
      </c>
      <c r="B11777" s="980"/>
      <c r="C11777" s="979"/>
      <c r="D11777" s="106"/>
      <c r="E11777" s="106"/>
      <c r="F11777" s="106"/>
      <c r="G11777" s="106"/>
      <c r="H11777" s="106"/>
      <c r="I11777" s="106"/>
      <c r="J11777" s="17"/>
      <c r="K11777" s="17"/>
      <c r="L11777" s="18"/>
      <c r="M11777" s="18"/>
      <c r="N11777" s="166"/>
      <c r="O11777" s="166"/>
      <c r="P11777" s="219"/>
      <c r="Q11777" s="264"/>
      <c r="R11777" s="264"/>
      <c r="S11777" s="166"/>
    </row>
    <row r="11778" spans="1:19" ht="30.75" customHeight="1" x14ac:dyDescent="0.3">
      <c r="A11778" s="106"/>
      <c r="B11778" s="108" t="s">
        <v>263</v>
      </c>
      <c r="C11778" s="30" t="s">
        <v>264</v>
      </c>
      <c r="D11778" s="102">
        <v>1301</v>
      </c>
      <c r="E11778" s="102">
        <v>9</v>
      </c>
      <c r="F11778" s="102">
        <v>701</v>
      </c>
      <c r="G11778" s="102">
        <v>70111</v>
      </c>
      <c r="H11778" s="102">
        <v>3000</v>
      </c>
      <c r="I11778" s="102">
        <v>414104</v>
      </c>
      <c r="J11778" s="104">
        <v>525000</v>
      </c>
      <c r="K11778" s="104">
        <v>525000</v>
      </c>
      <c r="L11778" s="104">
        <v>0</v>
      </c>
      <c r="M11778" s="104">
        <v>0</v>
      </c>
      <c r="N11778" s="219">
        <v>0</v>
      </c>
      <c r="O11778" s="219">
        <v>0</v>
      </c>
      <c r="P11778" s="219">
        <f t="shared" si="18"/>
        <v>525000</v>
      </c>
      <c r="Q11778" s="264">
        <v>2550000</v>
      </c>
      <c r="R11778" s="264">
        <v>0</v>
      </c>
      <c r="S11778" s="166"/>
    </row>
    <row r="11779" spans="1:19" x14ac:dyDescent="0.3">
      <c r="A11779" s="106"/>
      <c r="B11779" s="108" t="s">
        <v>265</v>
      </c>
      <c r="C11779" s="30" t="s">
        <v>266</v>
      </c>
      <c r="D11779" s="102">
        <v>1301</v>
      </c>
      <c r="E11779" s="102">
        <v>9</v>
      </c>
      <c r="F11779" s="102">
        <v>701</v>
      </c>
      <c r="G11779" s="102">
        <v>70111</v>
      </c>
      <c r="H11779" s="102">
        <v>3000</v>
      </c>
      <c r="I11779" s="102">
        <v>414104</v>
      </c>
      <c r="J11779" s="104">
        <v>45500</v>
      </c>
      <c r="K11779" s="104">
        <v>45500</v>
      </c>
      <c r="L11779" s="104">
        <v>0</v>
      </c>
      <c r="M11779" s="104">
        <v>0</v>
      </c>
      <c r="N11779" s="219">
        <v>0</v>
      </c>
      <c r="O11779" s="219">
        <v>0</v>
      </c>
      <c r="P11779" s="219">
        <f t="shared" si="18"/>
        <v>45500</v>
      </c>
      <c r="Q11779" s="264">
        <v>221000</v>
      </c>
      <c r="R11779" s="264">
        <v>0</v>
      </c>
      <c r="S11779" s="166"/>
    </row>
    <row r="11780" spans="1:19" ht="30.75" customHeight="1" x14ac:dyDescent="0.3">
      <c r="A11780" s="106"/>
      <c r="B11780" s="108" t="s">
        <v>267</v>
      </c>
      <c r="C11780" s="30" t="s">
        <v>268</v>
      </c>
      <c r="D11780" s="102">
        <v>1301</v>
      </c>
      <c r="E11780" s="102">
        <v>9</v>
      </c>
      <c r="F11780" s="102">
        <v>701</v>
      </c>
      <c r="G11780" s="102">
        <v>70111</v>
      </c>
      <c r="H11780" s="102">
        <v>3000</v>
      </c>
      <c r="I11780" s="102">
        <v>414104</v>
      </c>
      <c r="J11780" s="104">
        <v>210000</v>
      </c>
      <c r="K11780" s="104">
        <v>210000</v>
      </c>
      <c r="L11780" s="104">
        <v>0</v>
      </c>
      <c r="M11780" s="104">
        <v>0</v>
      </c>
      <c r="N11780" s="219">
        <v>0</v>
      </c>
      <c r="O11780" s="219">
        <v>0</v>
      </c>
      <c r="P11780" s="219">
        <f t="shared" si="18"/>
        <v>210000</v>
      </c>
      <c r="Q11780" s="264">
        <v>930000</v>
      </c>
      <c r="R11780" s="264">
        <v>0</v>
      </c>
      <c r="S11780" s="166"/>
    </row>
    <row r="11781" spans="1:19" ht="33.75" customHeight="1" x14ac:dyDescent="0.3">
      <c r="A11781" s="106"/>
      <c r="B11781" s="108" t="s">
        <v>269</v>
      </c>
      <c r="C11781" s="30" t="s">
        <v>270</v>
      </c>
      <c r="D11781" s="102">
        <v>1301</v>
      </c>
      <c r="E11781" s="102">
        <v>9</v>
      </c>
      <c r="F11781" s="102">
        <v>701</v>
      </c>
      <c r="G11781" s="102">
        <v>70111</v>
      </c>
      <c r="H11781" s="102">
        <v>3000</v>
      </c>
      <c r="I11781" s="102">
        <v>414104</v>
      </c>
      <c r="J11781" s="104">
        <v>20000000</v>
      </c>
      <c r="K11781" s="104">
        <v>20000000</v>
      </c>
      <c r="L11781" s="104">
        <v>0</v>
      </c>
      <c r="M11781" s="104">
        <v>0</v>
      </c>
      <c r="N11781" s="219">
        <v>0</v>
      </c>
      <c r="O11781" s="219">
        <v>0</v>
      </c>
      <c r="P11781" s="219">
        <f t="shared" si="18"/>
        <v>20000000</v>
      </c>
      <c r="Q11781" s="264">
        <v>20000000</v>
      </c>
      <c r="R11781" s="264">
        <v>0</v>
      </c>
      <c r="S11781" s="166"/>
    </row>
    <row r="11782" spans="1:19" ht="41.25" customHeight="1" x14ac:dyDescent="0.3">
      <c r="A11782" s="106"/>
      <c r="B11782" s="108" t="s">
        <v>271</v>
      </c>
      <c r="C11782" s="30" t="s">
        <v>272</v>
      </c>
      <c r="D11782" s="102">
        <v>1301</v>
      </c>
      <c r="E11782" s="102">
        <v>9</v>
      </c>
      <c r="F11782" s="102">
        <v>707</v>
      </c>
      <c r="G11782" s="102">
        <v>70721</v>
      </c>
      <c r="H11782" s="102">
        <v>3000</v>
      </c>
      <c r="I11782" s="102">
        <v>414104</v>
      </c>
      <c r="J11782" s="104">
        <v>37706000</v>
      </c>
      <c r="K11782" s="104">
        <f>SUM(J11782-L11782)</f>
        <v>20000000</v>
      </c>
      <c r="L11782" s="104">
        <v>17706000</v>
      </c>
      <c r="M11782" s="104">
        <v>0</v>
      </c>
      <c r="N11782" s="219">
        <v>17706000</v>
      </c>
      <c r="O11782" s="219">
        <v>0</v>
      </c>
      <c r="P11782" s="219">
        <f t="shared" si="18"/>
        <v>37706000</v>
      </c>
      <c r="Q11782" s="264">
        <v>0</v>
      </c>
      <c r="R11782" s="264">
        <v>0</v>
      </c>
      <c r="S11782" s="166"/>
    </row>
    <row r="11783" spans="1:19" ht="30.6" x14ac:dyDescent="0.3">
      <c r="A11783" s="106"/>
      <c r="B11783" s="108" t="s">
        <v>273</v>
      </c>
      <c r="C11783" s="30" t="s">
        <v>274</v>
      </c>
      <c r="D11783" s="102">
        <v>1301</v>
      </c>
      <c r="E11783" s="102">
        <v>9</v>
      </c>
      <c r="F11783" s="102">
        <v>704</v>
      </c>
      <c r="G11783" s="102">
        <v>70443</v>
      </c>
      <c r="H11783" s="102">
        <v>3000</v>
      </c>
      <c r="I11783" s="102">
        <v>414104</v>
      </c>
      <c r="J11783" s="104">
        <v>50000000</v>
      </c>
      <c r="K11783" s="104">
        <f>SUM(J11783-L11783)</f>
        <v>0</v>
      </c>
      <c r="L11783" s="104">
        <v>50000000</v>
      </c>
      <c r="M11783" s="104">
        <v>0</v>
      </c>
      <c r="N11783" s="219">
        <v>50000000</v>
      </c>
      <c r="O11783" s="219">
        <v>20000000</v>
      </c>
      <c r="P11783" s="219">
        <f t="shared" si="18"/>
        <v>70000000</v>
      </c>
      <c r="Q11783" s="264">
        <v>60000000</v>
      </c>
      <c r="R11783" s="264">
        <v>0</v>
      </c>
      <c r="S11783" s="166"/>
    </row>
    <row r="11784" spans="1:19" ht="17.399999999999999" x14ac:dyDescent="0.3">
      <c r="A11784" s="960" t="s">
        <v>0</v>
      </c>
      <c r="B11784" s="960"/>
      <c r="C11784" s="960"/>
      <c r="D11784" s="960"/>
      <c r="E11784" s="960"/>
      <c r="F11784" s="960"/>
      <c r="G11784" s="960"/>
      <c r="H11784" s="960"/>
      <c r="I11784" s="960"/>
      <c r="J11784" s="960"/>
      <c r="K11784" s="960"/>
      <c r="L11784" s="960"/>
      <c r="M11784" s="960"/>
    </row>
    <row r="11785" spans="1:19" ht="17.399999999999999" x14ac:dyDescent="0.3">
      <c r="A11785" s="960" t="s">
        <v>3122</v>
      </c>
      <c r="B11785" s="960"/>
      <c r="C11785" s="960"/>
      <c r="D11785" s="960"/>
      <c r="E11785" s="960"/>
      <c r="F11785" s="960"/>
      <c r="G11785" s="960"/>
      <c r="H11785" s="960"/>
      <c r="I11785" s="960"/>
      <c r="J11785" s="960"/>
      <c r="K11785" s="960"/>
      <c r="L11785" s="960"/>
      <c r="M11785" s="960"/>
    </row>
    <row r="11786" spans="1:19" ht="16.2" thickBot="1" x14ac:dyDescent="0.35">
      <c r="A11786" s="961" t="s">
        <v>1</v>
      </c>
      <c r="B11786" s="961"/>
      <c r="C11786" s="961"/>
      <c r="D11786" s="961"/>
      <c r="E11786" s="961"/>
      <c r="F11786" s="961"/>
      <c r="G11786" s="961"/>
      <c r="H11786" s="961"/>
      <c r="I11786" s="961"/>
      <c r="J11786" s="961"/>
      <c r="K11786" s="961"/>
      <c r="L11786" s="961"/>
      <c r="M11786" s="961"/>
    </row>
    <row r="11787" spans="1:19" ht="15" customHeight="1" x14ac:dyDescent="0.3">
      <c r="A11787" s="962" t="s">
        <v>3118</v>
      </c>
      <c r="B11787" s="962" t="s">
        <v>3119</v>
      </c>
      <c r="C11787" s="962" t="s">
        <v>2</v>
      </c>
      <c r="D11787" s="5" t="s">
        <v>3</v>
      </c>
      <c r="E11787" s="12" t="s">
        <v>3</v>
      </c>
      <c r="F11787" s="5" t="s">
        <v>7</v>
      </c>
      <c r="G11787" s="12" t="s">
        <v>9</v>
      </c>
      <c r="H11787" s="5" t="s">
        <v>12</v>
      </c>
      <c r="I11787" s="12" t="s">
        <v>13</v>
      </c>
      <c r="J11787" s="873" t="s">
        <v>3115</v>
      </c>
      <c r="K11787" s="873" t="s">
        <v>3116</v>
      </c>
      <c r="L11787" s="965" t="s">
        <v>3121</v>
      </c>
      <c r="M11787" s="965" t="s">
        <v>3117</v>
      </c>
      <c r="N11787" s="873" t="s">
        <v>3116</v>
      </c>
      <c r="O11787" s="873" t="s">
        <v>3116</v>
      </c>
      <c r="P11787" s="873" t="s">
        <v>5095</v>
      </c>
      <c r="Q11787" s="873" t="s">
        <v>3115</v>
      </c>
      <c r="R11787" s="270" t="s">
        <v>3340</v>
      </c>
      <c r="S11787" s="873" t="s">
        <v>5049</v>
      </c>
    </row>
    <row r="11788" spans="1:19" ht="15" customHeight="1" x14ac:dyDescent="0.3">
      <c r="A11788" s="963"/>
      <c r="B11788" s="963"/>
      <c r="C11788" s="963"/>
      <c r="D11788" s="6" t="s">
        <v>4</v>
      </c>
      <c r="E11788" s="11" t="s">
        <v>6</v>
      </c>
      <c r="F11788" s="6" t="s">
        <v>8</v>
      </c>
      <c r="G11788" s="11" t="s">
        <v>10</v>
      </c>
      <c r="H11788" s="6" t="s">
        <v>5</v>
      </c>
      <c r="I11788" s="11" t="s">
        <v>5</v>
      </c>
      <c r="J11788" s="874"/>
      <c r="K11788" s="874"/>
      <c r="L11788" s="966"/>
      <c r="M11788" s="966"/>
      <c r="N11788" s="874"/>
      <c r="O11788" s="874"/>
      <c r="P11788" s="874"/>
      <c r="Q11788" s="874"/>
      <c r="R11788" s="271" t="s">
        <v>5125</v>
      </c>
      <c r="S11788" s="874"/>
    </row>
    <row r="11789" spans="1:19" x14ac:dyDescent="0.3">
      <c r="A11789" s="963"/>
      <c r="B11789" s="963"/>
      <c r="C11789" s="963"/>
      <c r="D11789" s="6" t="s">
        <v>5</v>
      </c>
      <c r="E11789" s="11" t="s">
        <v>5</v>
      </c>
      <c r="F11789" s="6" t="s">
        <v>5</v>
      </c>
      <c r="G11789" s="11" t="s">
        <v>11</v>
      </c>
      <c r="H11789" s="7"/>
      <c r="I11789" s="8"/>
      <c r="J11789" s="44" t="s">
        <v>3120</v>
      </c>
      <c r="K11789" s="45" t="s">
        <v>3120</v>
      </c>
      <c r="L11789" s="46" t="s">
        <v>3120</v>
      </c>
      <c r="M11789" s="47" t="s">
        <v>3120</v>
      </c>
      <c r="N11789" s="44" t="s">
        <v>5068</v>
      </c>
      <c r="O11789" s="44" t="s">
        <v>5069</v>
      </c>
      <c r="P11789" s="44"/>
      <c r="Q11789" s="44" t="s">
        <v>5102</v>
      </c>
      <c r="R11789" s="272" t="s">
        <v>5102</v>
      </c>
      <c r="S11789" s="44"/>
    </row>
    <row r="11790" spans="1:19" ht="15" thickBot="1" x14ac:dyDescent="0.35">
      <c r="A11790" s="964"/>
      <c r="B11790" s="964"/>
      <c r="C11790" s="964"/>
      <c r="D11790" s="9"/>
      <c r="E11790" s="10"/>
      <c r="F11790" s="9"/>
      <c r="G11790" s="10"/>
      <c r="H11790" s="9"/>
      <c r="I11790" s="10"/>
      <c r="J11790" s="48" t="s">
        <v>14</v>
      </c>
      <c r="K11790" s="49" t="s">
        <v>14</v>
      </c>
      <c r="L11790" s="50" t="s">
        <v>14</v>
      </c>
      <c r="M11790" s="51" t="s">
        <v>14</v>
      </c>
      <c r="N11790" s="48" t="s">
        <v>14</v>
      </c>
      <c r="O11790" s="48" t="s">
        <v>14</v>
      </c>
      <c r="P11790" s="48" t="s">
        <v>14</v>
      </c>
      <c r="Q11790" s="48" t="s">
        <v>14</v>
      </c>
      <c r="R11790" s="48" t="s">
        <v>14</v>
      </c>
      <c r="S11790" s="48"/>
    </row>
    <row r="11791" spans="1:19" ht="30.6" x14ac:dyDescent="0.3">
      <c r="A11791" s="106"/>
      <c r="B11791" s="108" t="s">
        <v>275</v>
      </c>
      <c r="C11791" s="30" t="s">
        <v>276</v>
      </c>
      <c r="D11791" s="102">
        <v>1301</v>
      </c>
      <c r="E11791" s="102">
        <v>9</v>
      </c>
      <c r="F11791" s="102">
        <v>701</v>
      </c>
      <c r="G11791" s="102">
        <v>70111</v>
      </c>
      <c r="H11791" s="102">
        <v>3000</v>
      </c>
      <c r="I11791" s="102">
        <v>414104</v>
      </c>
      <c r="J11791" s="104">
        <v>9000000</v>
      </c>
      <c r="K11791" s="104">
        <f>SUM(J11791-L11791)</f>
        <v>6000000</v>
      </c>
      <c r="L11791" s="104">
        <v>3000000</v>
      </c>
      <c r="M11791" s="104">
        <v>0</v>
      </c>
      <c r="N11791" s="219">
        <v>3000000</v>
      </c>
      <c r="O11791" s="219">
        <v>5000000</v>
      </c>
      <c r="P11791" s="219">
        <f t="shared" ref="P11791:P11811" si="20">SUM(K11791+N11791+O11791)</f>
        <v>14000000</v>
      </c>
      <c r="Q11791" s="264">
        <v>1840000</v>
      </c>
      <c r="R11791" s="264">
        <v>0</v>
      </c>
      <c r="S11791" s="166"/>
    </row>
    <row r="11792" spans="1:19" x14ac:dyDescent="0.3">
      <c r="A11792" s="106"/>
      <c r="B11792" s="108" t="s">
        <v>277</v>
      </c>
      <c r="C11792" s="30" t="s">
        <v>278</v>
      </c>
      <c r="D11792" s="102">
        <v>1301</v>
      </c>
      <c r="E11792" s="102">
        <v>9</v>
      </c>
      <c r="F11792" s="102">
        <v>701</v>
      </c>
      <c r="G11792" s="102">
        <v>70111</v>
      </c>
      <c r="H11792" s="102">
        <v>3000</v>
      </c>
      <c r="I11792" s="102">
        <v>414104</v>
      </c>
      <c r="J11792" s="104">
        <v>5000000</v>
      </c>
      <c r="K11792" s="104">
        <f>SUM(J11792-L11792)</f>
        <v>0</v>
      </c>
      <c r="L11792" s="104">
        <v>5000000</v>
      </c>
      <c r="M11792" s="104">
        <v>0</v>
      </c>
      <c r="N11792" s="219">
        <v>5000000</v>
      </c>
      <c r="O11792" s="219">
        <v>0</v>
      </c>
      <c r="P11792" s="219">
        <f t="shared" si="20"/>
        <v>5000000</v>
      </c>
      <c r="Q11792" s="264">
        <v>0</v>
      </c>
      <c r="R11792" s="264">
        <v>0</v>
      </c>
      <c r="S11792" s="166"/>
    </row>
    <row r="11793" spans="1:19" x14ac:dyDescent="0.3">
      <c r="A11793" s="106"/>
      <c r="B11793" s="108" t="s">
        <v>279</v>
      </c>
      <c r="C11793" s="30" t="s">
        <v>280</v>
      </c>
      <c r="D11793" s="102">
        <v>1301</v>
      </c>
      <c r="E11793" s="102">
        <v>9</v>
      </c>
      <c r="F11793" s="102">
        <v>706</v>
      </c>
      <c r="G11793" s="102">
        <v>70630</v>
      </c>
      <c r="H11793" s="102">
        <v>3000</v>
      </c>
      <c r="I11793" s="102">
        <v>414104</v>
      </c>
      <c r="J11793" s="104">
        <v>30000000</v>
      </c>
      <c r="K11793" s="104">
        <f>SUM(J11793-L11793)</f>
        <v>0</v>
      </c>
      <c r="L11793" s="104">
        <v>30000000</v>
      </c>
      <c r="M11793" s="104">
        <v>0</v>
      </c>
      <c r="N11793" s="219">
        <v>30000000</v>
      </c>
      <c r="O11793" s="219">
        <v>0</v>
      </c>
      <c r="P11793" s="219">
        <f t="shared" si="20"/>
        <v>30000000</v>
      </c>
      <c r="Q11793" s="264">
        <v>0</v>
      </c>
      <c r="R11793" s="264">
        <v>0</v>
      </c>
      <c r="S11793" s="166"/>
    </row>
    <row r="11794" spans="1:19" ht="20.399999999999999" x14ac:dyDescent="0.3">
      <c r="A11794" s="106"/>
      <c r="B11794" s="108" t="s">
        <v>281</v>
      </c>
      <c r="C11794" s="30" t="s">
        <v>282</v>
      </c>
      <c r="D11794" s="102">
        <v>1301</v>
      </c>
      <c r="E11794" s="102">
        <v>9</v>
      </c>
      <c r="F11794" s="102">
        <v>701</v>
      </c>
      <c r="G11794" s="102">
        <v>70111</v>
      </c>
      <c r="H11794" s="102">
        <v>3000</v>
      </c>
      <c r="I11794" s="102">
        <v>414104</v>
      </c>
      <c r="J11794" s="104">
        <v>0</v>
      </c>
      <c r="K11794" s="104">
        <v>0</v>
      </c>
      <c r="L11794" s="104"/>
      <c r="M11794" s="104">
        <v>0</v>
      </c>
      <c r="N11794" s="219">
        <v>0</v>
      </c>
      <c r="O11794" s="219">
        <v>2000000</v>
      </c>
      <c r="P11794" s="219">
        <f t="shared" si="20"/>
        <v>2000000</v>
      </c>
      <c r="Q11794" s="264">
        <v>6000000</v>
      </c>
      <c r="R11794" s="264">
        <v>0</v>
      </c>
      <c r="S11794" s="166"/>
    </row>
    <row r="11795" spans="1:19" x14ac:dyDescent="0.3">
      <c r="A11795" s="106"/>
      <c r="B11795" s="108" t="s">
        <v>283</v>
      </c>
      <c r="C11795" s="30" t="s">
        <v>284</v>
      </c>
      <c r="D11795" s="102">
        <v>1301</v>
      </c>
      <c r="E11795" s="102">
        <v>9</v>
      </c>
      <c r="F11795" s="102">
        <v>701</v>
      </c>
      <c r="G11795" s="102">
        <v>70111</v>
      </c>
      <c r="H11795" s="102">
        <v>3000</v>
      </c>
      <c r="I11795" s="102">
        <v>414104</v>
      </c>
      <c r="J11795" s="104">
        <v>0</v>
      </c>
      <c r="K11795" s="104">
        <v>0</v>
      </c>
      <c r="L11795" s="104">
        <v>0</v>
      </c>
      <c r="M11795" s="104">
        <v>0</v>
      </c>
      <c r="N11795" s="219">
        <v>0</v>
      </c>
      <c r="O11795" s="219">
        <v>0</v>
      </c>
      <c r="P11795" s="219">
        <f t="shared" si="20"/>
        <v>0</v>
      </c>
      <c r="Q11795" s="264">
        <v>16000000</v>
      </c>
      <c r="R11795" s="264">
        <v>0</v>
      </c>
      <c r="S11795" s="166"/>
    </row>
    <row r="11796" spans="1:19" x14ac:dyDescent="0.3">
      <c r="A11796" s="106"/>
      <c r="B11796" s="108" t="s">
        <v>285</v>
      </c>
      <c r="C11796" s="30" t="s">
        <v>286</v>
      </c>
      <c r="D11796" s="102">
        <v>1301</v>
      </c>
      <c r="E11796" s="102">
        <v>9</v>
      </c>
      <c r="F11796" s="102">
        <v>709</v>
      </c>
      <c r="G11796" s="102">
        <v>70970</v>
      </c>
      <c r="H11796" s="102">
        <v>3000</v>
      </c>
      <c r="I11796" s="102">
        <v>414104</v>
      </c>
      <c r="J11796" s="104">
        <v>20000000</v>
      </c>
      <c r="K11796" s="104">
        <v>20000000</v>
      </c>
      <c r="L11796" s="104">
        <v>0</v>
      </c>
      <c r="M11796" s="104">
        <v>0</v>
      </c>
      <c r="N11796" s="219">
        <v>0</v>
      </c>
      <c r="O11796" s="219">
        <v>0</v>
      </c>
      <c r="P11796" s="219">
        <f t="shared" si="20"/>
        <v>20000000</v>
      </c>
      <c r="Q11796" s="264">
        <v>20000000</v>
      </c>
      <c r="R11796" s="264">
        <v>0</v>
      </c>
      <c r="S11796" s="166"/>
    </row>
    <row r="11797" spans="1:19" x14ac:dyDescent="0.3">
      <c r="A11797" s="106"/>
      <c r="B11797" s="108" t="s">
        <v>287</v>
      </c>
      <c r="C11797" s="30" t="s">
        <v>3131</v>
      </c>
      <c r="D11797" s="102">
        <v>1301</v>
      </c>
      <c r="E11797" s="102">
        <v>9</v>
      </c>
      <c r="F11797" s="102">
        <v>701</v>
      </c>
      <c r="G11797" s="102">
        <v>70111</v>
      </c>
      <c r="H11797" s="102">
        <v>3000</v>
      </c>
      <c r="I11797" s="102">
        <v>414104</v>
      </c>
      <c r="J11797" s="104">
        <v>6000000</v>
      </c>
      <c r="K11797" s="104">
        <f>SUM(J11797-L11797)</f>
        <v>3000000</v>
      </c>
      <c r="L11797" s="104">
        <v>3000000</v>
      </c>
      <c r="M11797" s="104">
        <v>0</v>
      </c>
      <c r="N11797" s="219">
        <v>3000000</v>
      </c>
      <c r="O11797" s="219">
        <v>0</v>
      </c>
      <c r="P11797" s="219">
        <f t="shared" si="20"/>
        <v>6000000</v>
      </c>
      <c r="Q11797" s="264">
        <v>6000000</v>
      </c>
      <c r="R11797" s="264">
        <v>0</v>
      </c>
      <c r="S11797" s="166"/>
    </row>
    <row r="11798" spans="1:19" x14ac:dyDescent="0.3">
      <c r="A11798" s="106"/>
      <c r="B11798" s="108" t="s">
        <v>288</v>
      </c>
      <c r="C11798" s="30" t="s">
        <v>289</v>
      </c>
      <c r="D11798" s="102">
        <v>1301</v>
      </c>
      <c r="E11798" s="102">
        <v>9</v>
      </c>
      <c r="F11798" s="102">
        <v>704</v>
      </c>
      <c r="G11798" s="102">
        <v>70443</v>
      </c>
      <c r="H11798" s="102">
        <v>3000</v>
      </c>
      <c r="I11798" s="102">
        <v>414104</v>
      </c>
      <c r="J11798" s="104">
        <v>13000000</v>
      </c>
      <c r="K11798" s="104">
        <f>SUM(J11798-L11798)</f>
        <v>5000000</v>
      </c>
      <c r="L11798" s="104">
        <v>8000000</v>
      </c>
      <c r="M11798" s="104">
        <v>0</v>
      </c>
      <c r="N11798" s="219">
        <v>8000000</v>
      </c>
      <c r="O11798" s="219">
        <v>5000000</v>
      </c>
      <c r="P11798" s="219">
        <f t="shared" si="20"/>
        <v>18000000</v>
      </c>
      <c r="Q11798" s="264">
        <v>0</v>
      </c>
      <c r="R11798" s="264">
        <v>0</v>
      </c>
      <c r="S11798" s="166"/>
    </row>
    <row r="11799" spans="1:19" ht="20.399999999999999" x14ac:dyDescent="0.3">
      <c r="A11799" s="106"/>
      <c r="B11799" s="108" t="s">
        <v>290</v>
      </c>
      <c r="C11799" s="30" t="s">
        <v>291</v>
      </c>
      <c r="D11799" s="102">
        <v>1301</v>
      </c>
      <c r="E11799" s="102">
        <v>9</v>
      </c>
      <c r="F11799" s="102">
        <v>701</v>
      </c>
      <c r="G11799" s="102">
        <v>70111</v>
      </c>
      <c r="H11799" s="102">
        <v>3000</v>
      </c>
      <c r="I11799" s="102">
        <v>414104</v>
      </c>
      <c r="J11799" s="104">
        <v>3000000</v>
      </c>
      <c r="K11799" s="104">
        <v>3000000</v>
      </c>
      <c r="L11799" s="104">
        <v>0</v>
      </c>
      <c r="M11799" s="104">
        <v>0</v>
      </c>
      <c r="N11799" s="219">
        <v>0</v>
      </c>
      <c r="O11799" s="219">
        <v>0</v>
      </c>
      <c r="P11799" s="219">
        <f t="shared" si="20"/>
        <v>3000000</v>
      </c>
      <c r="Q11799" s="264">
        <v>3000000</v>
      </c>
      <c r="R11799" s="264">
        <v>0</v>
      </c>
      <c r="S11799" s="166"/>
    </row>
    <row r="11800" spans="1:19" ht="20.399999999999999" x14ac:dyDescent="0.3">
      <c r="A11800" s="106"/>
      <c r="B11800" s="108" t="s">
        <v>292</v>
      </c>
      <c r="C11800" s="30" t="s">
        <v>293</v>
      </c>
      <c r="D11800" s="102">
        <v>1301</v>
      </c>
      <c r="E11800" s="102">
        <v>9</v>
      </c>
      <c r="F11800" s="102">
        <v>707</v>
      </c>
      <c r="G11800" s="102">
        <v>70740</v>
      </c>
      <c r="H11800" s="102">
        <v>3000</v>
      </c>
      <c r="I11800" s="102">
        <v>414104</v>
      </c>
      <c r="J11800" s="104">
        <v>1000000</v>
      </c>
      <c r="K11800" s="104">
        <v>1000000</v>
      </c>
      <c r="L11800" s="104">
        <v>0</v>
      </c>
      <c r="M11800" s="104">
        <v>0</v>
      </c>
      <c r="N11800" s="219">
        <v>0</v>
      </c>
      <c r="O11800" s="219">
        <v>1000000</v>
      </c>
      <c r="P11800" s="219">
        <f t="shared" si="20"/>
        <v>2000000</v>
      </c>
      <c r="Q11800" s="264">
        <v>1000000</v>
      </c>
      <c r="R11800" s="264">
        <v>0</v>
      </c>
      <c r="S11800" s="166"/>
    </row>
    <row r="11801" spans="1:19" x14ac:dyDescent="0.3">
      <c r="A11801" s="106"/>
      <c r="B11801" s="108" t="s">
        <v>294</v>
      </c>
      <c r="C11801" s="30" t="s">
        <v>295</v>
      </c>
      <c r="D11801" s="102">
        <v>1301</v>
      </c>
      <c r="E11801" s="102">
        <v>9</v>
      </c>
      <c r="F11801" s="102">
        <v>701</v>
      </c>
      <c r="G11801" s="102">
        <v>70131</v>
      </c>
      <c r="H11801" s="102">
        <v>3000</v>
      </c>
      <c r="I11801" s="102">
        <v>414104</v>
      </c>
      <c r="J11801" s="104">
        <v>500000</v>
      </c>
      <c r="K11801" s="104">
        <f>SUM(J11801-L11801)</f>
        <v>0</v>
      </c>
      <c r="L11801" s="104">
        <v>500000</v>
      </c>
      <c r="M11801" s="104">
        <v>0</v>
      </c>
      <c r="N11801" s="219">
        <v>500000</v>
      </c>
      <c r="O11801" s="219">
        <v>0</v>
      </c>
      <c r="P11801" s="219">
        <f t="shared" si="20"/>
        <v>500000</v>
      </c>
      <c r="Q11801" s="264">
        <v>500000</v>
      </c>
      <c r="R11801" s="264">
        <v>0</v>
      </c>
      <c r="S11801" s="166"/>
    </row>
    <row r="11802" spans="1:19" ht="18.75" customHeight="1" x14ac:dyDescent="0.3">
      <c r="A11802" s="106"/>
      <c r="B11802" s="108" t="s">
        <v>296</v>
      </c>
      <c r="C11802" s="30" t="s">
        <v>297</v>
      </c>
      <c r="D11802" s="102">
        <v>1301</v>
      </c>
      <c r="E11802" s="102">
        <v>9</v>
      </c>
      <c r="F11802" s="102">
        <v>704</v>
      </c>
      <c r="G11802" s="102">
        <v>70443</v>
      </c>
      <c r="H11802" s="102">
        <v>3000</v>
      </c>
      <c r="I11802" s="102">
        <v>414104</v>
      </c>
      <c r="J11802" s="104">
        <v>200000000</v>
      </c>
      <c r="K11802" s="560">
        <f>SUM(J11802-L11802)</f>
        <v>50000000</v>
      </c>
      <c r="L11802" s="104">
        <v>150000000</v>
      </c>
      <c r="M11802" s="104">
        <v>0</v>
      </c>
      <c r="N11802" s="219">
        <v>0</v>
      </c>
      <c r="O11802" s="219">
        <v>5000000</v>
      </c>
      <c r="P11802" s="219">
        <f t="shared" si="20"/>
        <v>55000000</v>
      </c>
      <c r="Q11802" s="264">
        <v>150000000</v>
      </c>
      <c r="R11802" s="264">
        <v>0</v>
      </c>
      <c r="S11802" s="166"/>
    </row>
    <row r="11803" spans="1:19" ht="23.25" customHeight="1" x14ac:dyDescent="0.3">
      <c r="A11803" s="106"/>
      <c r="B11803" s="108" t="s">
        <v>298</v>
      </c>
      <c r="C11803" s="30" t="s">
        <v>299</v>
      </c>
      <c r="D11803" s="102">
        <v>1301</v>
      </c>
      <c r="E11803" s="102">
        <v>1</v>
      </c>
      <c r="F11803" s="102">
        <v>707</v>
      </c>
      <c r="G11803" s="102">
        <v>70740</v>
      </c>
      <c r="H11803" s="102">
        <v>3000</v>
      </c>
      <c r="I11803" s="102">
        <v>414104</v>
      </c>
      <c r="J11803" s="104">
        <v>100000000</v>
      </c>
      <c r="K11803" s="104">
        <f>SUM(J11803-L11803)</f>
        <v>50000000</v>
      </c>
      <c r="L11803" s="104">
        <v>50000000</v>
      </c>
      <c r="M11803" s="104">
        <v>0</v>
      </c>
      <c r="N11803" s="219">
        <v>50000000</v>
      </c>
      <c r="O11803" s="219">
        <v>10000000</v>
      </c>
      <c r="P11803" s="219">
        <f t="shared" si="20"/>
        <v>110000000</v>
      </c>
      <c r="Q11803" s="264">
        <v>100000000</v>
      </c>
      <c r="R11803" s="264">
        <v>0</v>
      </c>
      <c r="S11803" s="188" t="s">
        <v>5070</v>
      </c>
    </row>
    <row r="11804" spans="1:19" ht="20.399999999999999" x14ac:dyDescent="0.3">
      <c r="A11804" s="106"/>
      <c r="B11804" s="108" t="s">
        <v>300</v>
      </c>
      <c r="C11804" s="30" t="s">
        <v>301</v>
      </c>
      <c r="D11804" s="102">
        <v>1321</v>
      </c>
      <c r="E11804" s="102">
        <v>1</v>
      </c>
      <c r="F11804" s="102">
        <v>704</v>
      </c>
      <c r="G11804" s="102">
        <v>70486</v>
      </c>
      <c r="H11804" s="102">
        <v>3000</v>
      </c>
      <c r="I11804" s="102">
        <v>414104</v>
      </c>
      <c r="J11804" s="104">
        <v>0</v>
      </c>
      <c r="K11804" s="104">
        <v>0</v>
      </c>
      <c r="L11804" s="104">
        <v>0</v>
      </c>
      <c r="M11804" s="104">
        <v>0</v>
      </c>
      <c r="N11804" s="219">
        <v>0</v>
      </c>
      <c r="O11804" s="219">
        <v>0</v>
      </c>
      <c r="P11804" s="219">
        <f t="shared" si="20"/>
        <v>0</v>
      </c>
      <c r="Q11804" s="264">
        <v>2492000</v>
      </c>
      <c r="R11804" s="264">
        <v>0</v>
      </c>
      <c r="S11804" s="166"/>
    </row>
    <row r="11805" spans="1:19" ht="20.399999999999999" x14ac:dyDescent="0.3">
      <c r="A11805" s="106"/>
      <c r="B11805" s="108" t="s">
        <v>302</v>
      </c>
      <c r="C11805" s="30" t="s">
        <v>303</v>
      </c>
      <c r="D11805" s="102">
        <v>1301</v>
      </c>
      <c r="E11805" s="102">
        <v>10</v>
      </c>
      <c r="F11805" s="102">
        <v>701</v>
      </c>
      <c r="G11805" s="102">
        <v>70150</v>
      </c>
      <c r="H11805" s="102">
        <v>3000</v>
      </c>
      <c r="I11805" s="102">
        <v>414104</v>
      </c>
      <c r="J11805" s="104">
        <v>6000000</v>
      </c>
      <c r="K11805" s="104">
        <f>SUM(J11805+M11805)</f>
        <v>10000000</v>
      </c>
      <c r="L11805" s="104">
        <v>0</v>
      </c>
      <c r="M11805" s="104">
        <v>4000000</v>
      </c>
      <c r="N11805" s="219">
        <v>0</v>
      </c>
      <c r="O11805" s="219">
        <v>6000000</v>
      </c>
      <c r="P11805" s="219">
        <f t="shared" si="20"/>
        <v>16000000</v>
      </c>
      <c r="Q11805" s="264">
        <v>6000000</v>
      </c>
      <c r="R11805" s="264">
        <v>0</v>
      </c>
      <c r="S11805" s="166"/>
    </row>
    <row r="11806" spans="1:19" ht="20.399999999999999" x14ac:dyDescent="0.3">
      <c r="A11806" s="106"/>
      <c r="B11806" s="108" t="s">
        <v>304</v>
      </c>
      <c r="C11806" s="30" t="s">
        <v>305</v>
      </c>
      <c r="D11806" s="102">
        <v>1301</v>
      </c>
      <c r="E11806" s="102">
        <v>9</v>
      </c>
      <c r="F11806" s="102">
        <v>704</v>
      </c>
      <c r="G11806" s="102">
        <v>70460</v>
      </c>
      <c r="H11806" s="102">
        <v>3000</v>
      </c>
      <c r="I11806" s="102">
        <v>414104</v>
      </c>
      <c r="J11806" s="104">
        <v>0</v>
      </c>
      <c r="K11806" s="104">
        <v>0</v>
      </c>
      <c r="L11806" s="104">
        <v>0</v>
      </c>
      <c r="M11806" s="104">
        <v>0</v>
      </c>
      <c r="N11806" s="219">
        <v>0</v>
      </c>
      <c r="O11806" s="219">
        <v>300000</v>
      </c>
      <c r="P11806" s="219">
        <f t="shared" si="20"/>
        <v>300000</v>
      </c>
      <c r="Q11806" s="264">
        <v>700000</v>
      </c>
      <c r="R11806" s="264">
        <v>0</v>
      </c>
      <c r="S11806" s="166"/>
    </row>
    <row r="11807" spans="1:19" ht="18.75" customHeight="1" x14ac:dyDescent="0.3">
      <c r="A11807" s="106"/>
      <c r="B11807" s="108" t="s">
        <v>306</v>
      </c>
      <c r="C11807" s="30" t="s">
        <v>307</v>
      </c>
      <c r="D11807" s="102">
        <v>1301</v>
      </c>
      <c r="E11807" s="102">
        <v>9</v>
      </c>
      <c r="F11807" s="102">
        <v>701</v>
      </c>
      <c r="G11807" s="102">
        <v>70133</v>
      </c>
      <c r="H11807" s="102">
        <v>3000</v>
      </c>
      <c r="I11807" s="102">
        <v>414104</v>
      </c>
      <c r="J11807" s="104">
        <v>25000</v>
      </c>
      <c r="K11807" s="104">
        <v>25000</v>
      </c>
      <c r="L11807" s="104">
        <v>0</v>
      </c>
      <c r="M11807" s="104">
        <v>0</v>
      </c>
      <c r="N11807" s="219">
        <v>0</v>
      </c>
      <c r="O11807" s="219">
        <v>0</v>
      </c>
      <c r="P11807" s="219">
        <f t="shared" si="20"/>
        <v>25000</v>
      </c>
      <c r="Q11807" s="264">
        <v>850000</v>
      </c>
      <c r="R11807" s="264">
        <v>0</v>
      </c>
      <c r="S11807" s="166"/>
    </row>
    <row r="11808" spans="1:19" x14ac:dyDescent="0.3">
      <c r="A11808" s="106"/>
      <c r="B11808" s="108" t="s">
        <v>308</v>
      </c>
      <c r="C11808" s="30" t="s">
        <v>309</v>
      </c>
      <c r="D11808" s="102">
        <v>1301</v>
      </c>
      <c r="E11808" s="102">
        <v>10</v>
      </c>
      <c r="F11808" s="102">
        <v>704</v>
      </c>
      <c r="G11808" s="102">
        <v>70443</v>
      </c>
      <c r="H11808" s="102">
        <v>3000</v>
      </c>
      <c r="I11808" s="102">
        <v>414104</v>
      </c>
      <c r="J11808" s="104">
        <v>200000000</v>
      </c>
      <c r="K11808" s="104">
        <f>SUM(J11808-L11808)</f>
        <v>100000000</v>
      </c>
      <c r="L11808" s="104">
        <v>100000000</v>
      </c>
      <c r="M11808" s="104">
        <v>0</v>
      </c>
      <c r="N11808" s="219">
        <v>20000000</v>
      </c>
      <c r="O11808" s="219">
        <v>0</v>
      </c>
      <c r="P11808" s="219">
        <f t="shared" si="20"/>
        <v>120000000</v>
      </c>
      <c r="Q11808" s="264">
        <v>150000000</v>
      </c>
      <c r="R11808" s="264">
        <v>0</v>
      </c>
      <c r="S11808" s="166"/>
    </row>
    <row r="11809" spans="1:19" x14ac:dyDescent="0.3">
      <c r="A11809" s="106"/>
      <c r="B11809" s="108" t="s">
        <v>310</v>
      </c>
      <c r="C11809" s="30" t="s">
        <v>3128</v>
      </c>
      <c r="D11809" s="102">
        <v>1301</v>
      </c>
      <c r="E11809" s="102">
        <v>9</v>
      </c>
      <c r="F11809" s="102">
        <v>701</v>
      </c>
      <c r="G11809" s="102">
        <v>70111</v>
      </c>
      <c r="H11809" s="102">
        <v>3000</v>
      </c>
      <c r="I11809" s="102">
        <v>414104</v>
      </c>
      <c r="J11809" s="104">
        <v>200000000</v>
      </c>
      <c r="K11809" s="104">
        <f>SUM(J11809-L11809)</f>
        <v>0</v>
      </c>
      <c r="L11809" s="104">
        <v>200000000</v>
      </c>
      <c r="M11809" s="104">
        <v>0</v>
      </c>
      <c r="N11809" s="219">
        <v>200000000</v>
      </c>
      <c r="O11809" s="219">
        <v>50000000</v>
      </c>
      <c r="P11809" s="219">
        <f t="shared" si="20"/>
        <v>250000000</v>
      </c>
      <c r="Q11809" s="264">
        <v>100000000</v>
      </c>
      <c r="R11809" s="264">
        <v>0</v>
      </c>
      <c r="S11809" s="166"/>
    </row>
    <row r="11810" spans="1:19" ht="20.399999999999999" x14ac:dyDescent="0.3">
      <c r="A11810" s="106"/>
      <c r="B11810" s="108" t="s">
        <v>311</v>
      </c>
      <c r="C11810" s="30" t="s">
        <v>312</v>
      </c>
      <c r="D11810" s="102">
        <v>1301</v>
      </c>
      <c r="E11810" s="102">
        <v>9</v>
      </c>
      <c r="F11810" s="102">
        <v>701</v>
      </c>
      <c r="G11810" s="102">
        <v>70111</v>
      </c>
      <c r="H11810" s="102">
        <v>3000</v>
      </c>
      <c r="I11810" s="102">
        <v>414104</v>
      </c>
      <c r="J11810" s="104">
        <v>0</v>
      </c>
      <c r="K11810" s="104">
        <v>0</v>
      </c>
      <c r="L11810" s="104">
        <v>0</v>
      </c>
      <c r="M11810" s="104">
        <v>0</v>
      </c>
      <c r="N11810" s="219">
        <v>800000000</v>
      </c>
      <c r="O11810" s="219">
        <v>0</v>
      </c>
      <c r="P11810" s="219">
        <f t="shared" si="20"/>
        <v>800000000</v>
      </c>
      <c r="Q11810" s="264">
        <v>725000000</v>
      </c>
      <c r="R11810" s="264">
        <v>0</v>
      </c>
      <c r="S11810" s="166"/>
    </row>
    <row r="11811" spans="1:19" ht="20.399999999999999" x14ac:dyDescent="0.3">
      <c r="A11811" s="106"/>
      <c r="B11811" s="108" t="s">
        <v>313</v>
      </c>
      <c r="C11811" s="30" t="s">
        <v>314</v>
      </c>
      <c r="D11811" s="102">
        <v>1301</v>
      </c>
      <c r="E11811" s="102">
        <v>9</v>
      </c>
      <c r="F11811" s="102">
        <v>701</v>
      </c>
      <c r="G11811" s="102">
        <v>70111</v>
      </c>
      <c r="H11811" s="102">
        <v>3000</v>
      </c>
      <c r="I11811" s="102">
        <v>414104</v>
      </c>
      <c r="J11811" s="104">
        <v>50000000</v>
      </c>
      <c r="K11811" s="104">
        <f>SUM(J11811-L11811)</f>
        <v>0</v>
      </c>
      <c r="L11811" s="104">
        <v>50000000</v>
      </c>
      <c r="M11811" s="104">
        <v>0</v>
      </c>
      <c r="N11811" s="219">
        <v>50000000</v>
      </c>
      <c r="O11811" s="219">
        <v>25000000</v>
      </c>
      <c r="P11811" s="219">
        <f t="shared" si="20"/>
        <v>75000000</v>
      </c>
      <c r="Q11811" s="264">
        <v>30000000</v>
      </c>
      <c r="R11811" s="264">
        <v>0</v>
      </c>
      <c r="S11811" s="166"/>
    </row>
    <row r="11812" spans="1:19" ht="17.399999999999999" x14ac:dyDescent="0.3">
      <c r="A11812" s="960" t="s">
        <v>0</v>
      </c>
      <c r="B11812" s="960"/>
      <c r="C11812" s="960"/>
      <c r="D11812" s="960"/>
      <c r="E11812" s="960"/>
      <c r="F11812" s="960"/>
      <c r="G11812" s="960"/>
      <c r="H11812" s="960"/>
      <c r="I11812" s="960"/>
      <c r="J11812" s="960"/>
      <c r="K11812" s="960"/>
      <c r="L11812" s="960"/>
      <c r="M11812" s="960"/>
    </row>
    <row r="11813" spans="1:19" ht="17.399999999999999" x14ac:dyDescent="0.3">
      <c r="A11813" s="960" t="s">
        <v>3122</v>
      </c>
      <c r="B11813" s="960"/>
      <c r="C11813" s="960"/>
      <c r="D11813" s="960"/>
      <c r="E11813" s="960"/>
      <c r="F11813" s="960"/>
      <c r="G11813" s="960"/>
      <c r="H11813" s="960"/>
      <c r="I11813" s="960"/>
      <c r="J11813" s="960"/>
      <c r="K11813" s="960"/>
      <c r="L11813" s="960"/>
      <c r="M11813" s="960"/>
    </row>
    <row r="11814" spans="1:19" ht="16.2" thickBot="1" x14ac:dyDescent="0.35">
      <c r="A11814" s="961" t="s">
        <v>1</v>
      </c>
      <c r="B11814" s="961"/>
      <c r="C11814" s="961"/>
      <c r="D11814" s="961"/>
      <c r="E11814" s="961"/>
      <c r="F11814" s="961"/>
      <c r="G11814" s="961"/>
      <c r="H11814" s="961"/>
      <c r="I11814" s="961"/>
      <c r="J11814" s="961"/>
      <c r="K11814" s="961"/>
      <c r="L11814" s="961"/>
      <c r="M11814" s="961"/>
    </row>
    <row r="11815" spans="1:19" x14ac:dyDescent="0.3">
      <c r="A11815" s="962" t="s">
        <v>3118</v>
      </c>
      <c r="B11815" s="962" t="s">
        <v>3119</v>
      </c>
      <c r="C11815" s="962" t="s">
        <v>2</v>
      </c>
      <c r="D11815" s="5" t="s">
        <v>3</v>
      </c>
      <c r="E11815" s="12" t="s">
        <v>3</v>
      </c>
      <c r="F11815" s="5" t="s">
        <v>7</v>
      </c>
      <c r="G11815" s="12" t="s">
        <v>9</v>
      </c>
      <c r="H11815" s="5" t="s">
        <v>12</v>
      </c>
      <c r="I11815" s="12" t="s">
        <v>13</v>
      </c>
      <c r="J11815" s="873" t="s">
        <v>3115</v>
      </c>
      <c r="K11815" s="873" t="s">
        <v>3116</v>
      </c>
      <c r="L11815" s="965" t="s">
        <v>3121</v>
      </c>
      <c r="M11815" s="965" t="s">
        <v>3117</v>
      </c>
      <c r="N11815" s="873" t="s">
        <v>3116</v>
      </c>
      <c r="O11815" s="873" t="s">
        <v>3116</v>
      </c>
      <c r="P11815" s="873" t="s">
        <v>5095</v>
      </c>
      <c r="Q11815" s="873" t="s">
        <v>3115</v>
      </c>
      <c r="R11815" s="270" t="s">
        <v>3340</v>
      </c>
      <c r="S11815" s="873" t="s">
        <v>5049</v>
      </c>
    </row>
    <row r="11816" spans="1:19" ht="15" customHeight="1" x14ac:dyDescent="0.3">
      <c r="A11816" s="963"/>
      <c r="B11816" s="963"/>
      <c r="C11816" s="963"/>
      <c r="D11816" s="6" t="s">
        <v>4</v>
      </c>
      <c r="E11816" s="11" t="s">
        <v>6</v>
      </c>
      <c r="F11816" s="6" t="s">
        <v>8</v>
      </c>
      <c r="G11816" s="11" t="s">
        <v>10</v>
      </c>
      <c r="H11816" s="6" t="s">
        <v>5</v>
      </c>
      <c r="I11816" s="11" t="s">
        <v>5</v>
      </c>
      <c r="J11816" s="874"/>
      <c r="K11816" s="874"/>
      <c r="L11816" s="966"/>
      <c r="M11816" s="966"/>
      <c r="N11816" s="874"/>
      <c r="O11816" s="874"/>
      <c r="P11816" s="874"/>
      <c r="Q11816" s="874"/>
      <c r="R11816" s="271" t="s">
        <v>5125</v>
      </c>
      <c r="S11816" s="874"/>
    </row>
    <row r="11817" spans="1:19" x14ac:dyDescent="0.3">
      <c r="A11817" s="963"/>
      <c r="B11817" s="963"/>
      <c r="C11817" s="963"/>
      <c r="D11817" s="6" t="s">
        <v>5</v>
      </c>
      <c r="E11817" s="11" t="s">
        <v>5</v>
      </c>
      <c r="F11817" s="6" t="s">
        <v>5</v>
      </c>
      <c r="G11817" s="11" t="s">
        <v>11</v>
      </c>
      <c r="H11817" s="7"/>
      <c r="I11817" s="8"/>
      <c r="J11817" s="44" t="s">
        <v>3120</v>
      </c>
      <c r="K11817" s="45" t="s">
        <v>3120</v>
      </c>
      <c r="L11817" s="46" t="s">
        <v>3120</v>
      </c>
      <c r="M11817" s="47" t="s">
        <v>3120</v>
      </c>
      <c r="N11817" s="44" t="s">
        <v>5068</v>
      </c>
      <c r="O11817" s="44" t="s">
        <v>5069</v>
      </c>
      <c r="P11817" s="44"/>
      <c r="Q11817" s="44" t="s">
        <v>5102</v>
      </c>
      <c r="R11817" s="272" t="s">
        <v>5102</v>
      </c>
      <c r="S11817" s="44"/>
    </row>
    <row r="11818" spans="1:19" ht="15" thickBot="1" x14ac:dyDescent="0.35">
      <c r="A11818" s="964"/>
      <c r="B11818" s="964"/>
      <c r="C11818" s="964"/>
      <c r="D11818" s="9"/>
      <c r="E11818" s="10"/>
      <c r="F11818" s="9"/>
      <c r="G11818" s="10"/>
      <c r="H11818" s="9"/>
      <c r="I11818" s="10"/>
      <c r="J11818" s="48" t="s">
        <v>14</v>
      </c>
      <c r="K11818" s="49" t="s">
        <v>14</v>
      </c>
      <c r="L11818" s="50" t="s">
        <v>14</v>
      </c>
      <c r="M11818" s="51" t="s">
        <v>14</v>
      </c>
      <c r="N11818" s="48" t="s">
        <v>14</v>
      </c>
      <c r="O11818" s="48" t="s">
        <v>14</v>
      </c>
      <c r="P11818" s="48" t="s">
        <v>14</v>
      </c>
      <c r="Q11818" s="48" t="s">
        <v>14</v>
      </c>
      <c r="R11818" s="48" t="s">
        <v>14</v>
      </c>
      <c r="S11818" s="48"/>
    </row>
    <row r="11819" spans="1:19" ht="20.399999999999999" x14ac:dyDescent="0.3">
      <c r="A11819" s="106"/>
      <c r="B11819" s="108" t="s">
        <v>315</v>
      </c>
      <c r="C11819" s="30" t="s">
        <v>316</v>
      </c>
      <c r="D11819" s="102">
        <v>1301</v>
      </c>
      <c r="E11819" s="102">
        <v>9</v>
      </c>
      <c r="F11819" s="102">
        <v>701</v>
      </c>
      <c r="G11819" s="102">
        <v>70111</v>
      </c>
      <c r="H11819" s="102">
        <v>3000</v>
      </c>
      <c r="I11819" s="102">
        <v>414104</v>
      </c>
      <c r="J11819" s="104">
        <v>0</v>
      </c>
      <c r="K11819" s="104">
        <v>0</v>
      </c>
      <c r="L11819" s="104">
        <v>0</v>
      </c>
      <c r="M11819" s="104">
        <v>0</v>
      </c>
      <c r="N11819" s="219">
        <v>0</v>
      </c>
      <c r="O11819" s="219">
        <v>0</v>
      </c>
      <c r="P11819" s="219">
        <f t="shared" ref="P11819:P11838" si="21">SUM(K11819+N11819+O11819)</f>
        <v>0</v>
      </c>
      <c r="Q11819" s="264">
        <v>87440000</v>
      </c>
      <c r="R11819" s="264">
        <v>0</v>
      </c>
      <c r="S11819" s="166"/>
    </row>
    <row r="11820" spans="1:19" ht="20.399999999999999" x14ac:dyDescent="0.3">
      <c r="A11820" s="106"/>
      <c r="B11820" s="108" t="s">
        <v>317</v>
      </c>
      <c r="C11820" s="30" t="s">
        <v>318</v>
      </c>
      <c r="D11820" s="102">
        <v>1301</v>
      </c>
      <c r="E11820" s="102">
        <v>9</v>
      </c>
      <c r="F11820" s="102">
        <v>701</v>
      </c>
      <c r="G11820" s="102">
        <v>70111</v>
      </c>
      <c r="H11820" s="102">
        <v>3000</v>
      </c>
      <c r="I11820" s="102">
        <v>414104</v>
      </c>
      <c r="J11820" s="104">
        <v>55100000</v>
      </c>
      <c r="K11820" s="104">
        <f>SUM(J11820-L11820)</f>
        <v>0</v>
      </c>
      <c r="L11820" s="104">
        <v>55100000</v>
      </c>
      <c r="M11820" s="104">
        <v>0</v>
      </c>
      <c r="N11820" s="219">
        <v>55100000</v>
      </c>
      <c r="O11820" s="219">
        <v>0</v>
      </c>
      <c r="P11820" s="219">
        <f t="shared" si="21"/>
        <v>55100000</v>
      </c>
      <c r="Q11820" s="264">
        <v>55120000</v>
      </c>
      <c r="R11820" s="264">
        <v>0</v>
      </c>
      <c r="S11820" s="166"/>
    </row>
    <row r="11821" spans="1:19" ht="20.399999999999999" x14ac:dyDescent="0.3">
      <c r="A11821" s="106"/>
      <c r="B11821" s="108" t="s">
        <v>319</v>
      </c>
      <c r="C11821" s="30" t="s">
        <v>3130</v>
      </c>
      <c r="D11821" s="102">
        <v>1301</v>
      </c>
      <c r="E11821" s="102">
        <v>9</v>
      </c>
      <c r="F11821" s="102">
        <v>701</v>
      </c>
      <c r="G11821" s="102">
        <v>70111</v>
      </c>
      <c r="H11821" s="102">
        <v>3000</v>
      </c>
      <c r="I11821" s="102">
        <v>414104</v>
      </c>
      <c r="J11821" s="104">
        <v>3200000</v>
      </c>
      <c r="K11821" s="104">
        <f>SUM(J11821-L11821)</f>
        <v>1600000</v>
      </c>
      <c r="L11821" s="104">
        <v>1600000</v>
      </c>
      <c r="M11821" s="104">
        <v>0</v>
      </c>
      <c r="N11821" s="219">
        <v>1600000</v>
      </c>
      <c r="O11821" s="219">
        <v>0</v>
      </c>
      <c r="P11821" s="219">
        <f t="shared" si="21"/>
        <v>3200000</v>
      </c>
      <c r="Q11821" s="264">
        <v>1480000</v>
      </c>
      <c r="R11821" s="264">
        <v>0</v>
      </c>
      <c r="S11821" s="166"/>
    </row>
    <row r="11822" spans="1:19" ht="20.399999999999999" x14ac:dyDescent="0.3">
      <c r="A11822" s="106"/>
      <c r="B11822" s="108" t="s">
        <v>320</v>
      </c>
      <c r="C11822" s="30" t="s">
        <v>321</v>
      </c>
      <c r="D11822" s="102">
        <v>1301</v>
      </c>
      <c r="E11822" s="102">
        <v>9</v>
      </c>
      <c r="F11822" s="102">
        <v>701</v>
      </c>
      <c r="G11822" s="102">
        <v>70111</v>
      </c>
      <c r="H11822" s="102">
        <v>3000</v>
      </c>
      <c r="I11822" s="102">
        <v>414104</v>
      </c>
      <c r="J11822" s="104">
        <v>2000000</v>
      </c>
      <c r="K11822" s="104">
        <v>2000000</v>
      </c>
      <c r="L11822" s="104">
        <v>0</v>
      </c>
      <c r="M11822" s="104">
        <v>0</v>
      </c>
      <c r="N11822" s="219">
        <v>0</v>
      </c>
      <c r="O11822" s="219">
        <v>0</v>
      </c>
      <c r="P11822" s="219">
        <f t="shared" si="21"/>
        <v>2000000</v>
      </c>
      <c r="Q11822" s="264">
        <v>2000000</v>
      </c>
      <c r="R11822" s="264">
        <v>0</v>
      </c>
      <c r="S11822" s="166"/>
    </row>
    <row r="11823" spans="1:19" ht="20.399999999999999" x14ac:dyDescent="0.3">
      <c r="A11823" s="106"/>
      <c r="B11823" s="108" t="s">
        <v>322</v>
      </c>
      <c r="C11823" s="30" t="s">
        <v>323</v>
      </c>
      <c r="D11823" s="102">
        <v>1301</v>
      </c>
      <c r="E11823" s="102">
        <v>9</v>
      </c>
      <c r="F11823" s="102">
        <v>701</v>
      </c>
      <c r="G11823" s="102">
        <v>70111</v>
      </c>
      <c r="H11823" s="102">
        <v>3000</v>
      </c>
      <c r="I11823" s="102">
        <v>414104</v>
      </c>
      <c r="J11823" s="104">
        <v>200000</v>
      </c>
      <c r="K11823" s="104">
        <v>200000</v>
      </c>
      <c r="L11823" s="104">
        <v>0</v>
      </c>
      <c r="M11823" s="104">
        <v>0</v>
      </c>
      <c r="N11823" s="219">
        <v>0</v>
      </c>
      <c r="O11823" s="219">
        <v>0</v>
      </c>
      <c r="P11823" s="219">
        <f t="shared" si="21"/>
        <v>200000</v>
      </c>
      <c r="Q11823" s="264">
        <v>200000</v>
      </c>
      <c r="R11823" s="264">
        <v>0</v>
      </c>
      <c r="S11823" s="166"/>
    </row>
    <row r="11824" spans="1:19" ht="20.399999999999999" x14ac:dyDescent="0.3">
      <c r="A11824" s="106"/>
      <c r="B11824" s="108" t="s">
        <v>324</v>
      </c>
      <c r="C11824" s="30" t="s">
        <v>325</v>
      </c>
      <c r="D11824" s="102">
        <v>1301</v>
      </c>
      <c r="E11824" s="102">
        <v>9</v>
      </c>
      <c r="F11824" s="102">
        <v>701</v>
      </c>
      <c r="G11824" s="102">
        <v>70111</v>
      </c>
      <c r="H11824" s="102">
        <v>3000</v>
      </c>
      <c r="I11824" s="102">
        <v>414104</v>
      </c>
      <c r="J11824" s="104">
        <v>190000</v>
      </c>
      <c r="K11824" s="104">
        <v>190000</v>
      </c>
      <c r="L11824" s="104">
        <v>0</v>
      </c>
      <c r="M11824" s="104">
        <v>0</v>
      </c>
      <c r="N11824" s="219">
        <v>0</v>
      </c>
      <c r="O11824" s="219">
        <v>0</v>
      </c>
      <c r="P11824" s="219">
        <f t="shared" si="21"/>
        <v>190000</v>
      </c>
      <c r="Q11824" s="264">
        <v>190000</v>
      </c>
      <c r="R11824" s="264">
        <v>0</v>
      </c>
      <c r="S11824" s="166"/>
    </row>
    <row r="11825" spans="1:19" ht="20.399999999999999" x14ac:dyDescent="0.3">
      <c r="A11825" s="106"/>
      <c r="B11825" s="108" t="s">
        <v>326</v>
      </c>
      <c r="C11825" s="30" t="s">
        <v>327</v>
      </c>
      <c r="D11825" s="102">
        <v>1301</v>
      </c>
      <c r="E11825" s="102">
        <v>9</v>
      </c>
      <c r="F11825" s="102">
        <v>701</v>
      </c>
      <c r="G11825" s="102">
        <v>70111</v>
      </c>
      <c r="H11825" s="102">
        <v>3000</v>
      </c>
      <c r="I11825" s="102">
        <v>414104</v>
      </c>
      <c r="J11825" s="104">
        <v>0</v>
      </c>
      <c r="K11825" s="104">
        <v>0</v>
      </c>
      <c r="L11825" s="104">
        <v>0</v>
      </c>
      <c r="M11825" s="104">
        <v>0</v>
      </c>
      <c r="N11825" s="219">
        <v>0</v>
      </c>
      <c r="O11825" s="219">
        <v>0</v>
      </c>
      <c r="P11825" s="219">
        <f t="shared" si="21"/>
        <v>0</v>
      </c>
      <c r="Q11825" s="264">
        <v>6800000</v>
      </c>
      <c r="R11825" s="264">
        <v>0</v>
      </c>
      <c r="S11825" s="166"/>
    </row>
    <row r="11826" spans="1:19" ht="20.399999999999999" x14ac:dyDescent="0.3">
      <c r="A11826" s="106"/>
      <c r="B11826" s="108" t="s">
        <v>328</v>
      </c>
      <c r="C11826" s="30" t="s">
        <v>329</v>
      </c>
      <c r="D11826" s="102">
        <v>1301</v>
      </c>
      <c r="E11826" s="102">
        <v>9</v>
      </c>
      <c r="F11826" s="102">
        <v>701</v>
      </c>
      <c r="G11826" s="102">
        <v>70111</v>
      </c>
      <c r="H11826" s="102">
        <v>3000</v>
      </c>
      <c r="I11826" s="102">
        <v>414104</v>
      </c>
      <c r="J11826" s="104">
        <v>0</v>
      </c>
      <c r="K11826" s="104">
        <v>0</v>
      </c>
      <c r="L11826" s="104">
        <v>0</v>
      </c>
      <c r="M11826" s="104">
        <v>0</v>
      </c>
      <c r="N11826" s="219">
        <v>0</v>
      </c>
      <c r="O11826" s="219">
        <v>0</v>
      </c>
      <c r="P11826" s="219">
        <f t="shared" si="21"/>
        <v>0</v>
      </c>
      <c r="Q11826" s="264">
        <v>2040000</v>
      </c>
      <c r="R11826" s="264">
        <v>0</v>
      </c>
      <c r="S11826" s="166"/>
    </row>
    <row r="11827" spans="1:19" ht="20.25" customHeight="1" x14ac:dyDescent="0.3">
      <c r="A11827" s="106"/>
      <c r="B11827" s="108" t="s">
        <v>330</v>
      </c>
      <c r="C11827" s="30" t="s">
        <v>331</v>
      </c>
      <c r="D11827" s="102">
        <v>1301</v>
      </c>
      <c r="E11827" s="102">
        <v>9</v>
      </c>
      <c r="F11827" s="102">
        <v>701</v>
      </c>
      <c r="G11827" s="102">
        <v>70111</v>
      </c>
      <c r="H11827" s="102">
        <v>3000</v>
      </c>
      <c r="I11827" s="102">
        <v>414104</v>
      </c>
      <c r="J11827" s="104">
        <v>1400000</v>
      </c>
      <c r="K11827" s="104">
        <f>SUM(J11827-L11827)</f>
        <v>0</v>
      </c>
      <c r="L11827" s="104">
        <v>1400000</v>
      </c>
      <c r="M11827" s="104">
        <v>0</v>
      </c>
      <c r="N11827" s="219">
        <v>1400000</v>
      </c>
      <c r="O11827" s="219">
        <v>0</v>
      </c>
      <c r="P11827" s="219">
        <f t="shared" si="21"/>
        <v>1400000</v>
      </c>
      <c r="Q11827" s="264">
        <v>6200000</v>
      </c>
      <c r="R11827" s="264">
        <v>0</v>
      </c>
      <c r="S11827" s="166"/>
    </row>
    <row r="11828" spans="1:19" x14ac:dyDescent="0.3">
      <c r="A11828" s="106"/>
      <c r="B11828" s="108" t="s">
        <v>332</v>
      </c>
      <c r="C11828" s="30" t="s">
        <v>333</v>
      </c>
      <c r="D11828" s="102">
        <v>1301</v>
      </c>
      <c r="E11828" s="102">
        <v>9</v>
      </c>
      <c r="F11828" s="102">
        <v>701</v>
      </c>
      <c r="G11828" s="102">
        <v>70111</v>
      </c>
      <c r="H11828" s="102">
        <v>3000</v>
      </c>
      <c r="I11828" s="102">
        <v>414104</v>
      </c>
      <c r="J11828" s="104">
        <v>0</v>
      </c>
      <c r="K11828" s="104">
        <v>0</v>
      </c>
      <c r="L11828" s="104">
        <v>0</v>
      </c>
      <c r="M11828" s="104">
        <v>0</v>
      </c>
      <c r="N11828" s="219">
        <v>30000</v>
      </c>
      <c r="O11828" s="219">
        <v>0</v>
      </c>
      <c r="P11828" s="219">
        <f t="shared" si="21"/>
        <v>30000</v>
      </c>
      <c r="Q11828" s="264">
        <v>26000</v>
      </c>
      <c r="R11828" s="264">
        <v>0</v>
      </c>
      <c r="S11828" s="166"/>
    </row>
    <row r="11829" spans="1:19" x14ac:dyDescent="0.3">
      <c r="A11829" s="106"/>
      <c r="B11829" s="108" t="s">
        <v>334</v>
      </c>
      <c r="C11829" s="30" t="s">
        <v>335</v>
      </c>
      <c r="D11829" s="102">
        <v>1301</v>
      </c>
      <c r="E11829" s="102">
        <v>9</v>
      </c>
      <c r="F11829" s="102">
        <v>701</v>
      </c>
      <c r="G11829" s="102">
        <v>70111</v>
      </c>
      <c r="H11829" s="102">
        <v>3000</v>
      </c>
      <c r="I11829" s="102">
        <v>414104</v>
      </c>
      <c r="J11829" s="104">
        <v>0</v>
      </c>
      <c r="K11829" s="104">
        <v>0</v>
      </c>
      <c r="L11829" s="104">
        <v>0</v>
      </c>
      <c r="M11829" s="104">
        <v>0</v>
      </c>
      <c r="N11829" s="219">
        <v>0</v>
      </c>
      <c r="O11829" s="219">
        <v>0</v>
      </c>
      <c r="P11829" s="219">
        <f t="shared" si="21"/>
        <v>0</v>
      </c>
      <c r="Q11829" s="264">
        <v>20000</v>
      </c>
      <c r="R11829" s="264">
        <v>0</v>
      </c>
      <c r="S11829" s="166"/>
    </row>
    <row r="11830" spans="1:19" ht="20.399999999999999" x14ac:dyDescent="0.3">
      <c r="A11830" s="106"/>
      <c r="B11830" s="108" t="s">
        <v>336</v>
      </c>
      <c r="C11830" s="30" t="s">
        <v>337</v>
      </c>
      <c r="D11830" s="102">
        <v>1301</v>
      </c>
      <c r="E11830" s="102">
        <v>9</v>
      </c>
      <c r="F11830" s="102">
        <v>701</v>
      </c>
      <c r="G11830" s="102">
        <v>70111</v>
      </c>
      <c r="H11830" s="102">
        <v>3000</v>
      </c>
      <c r="I11830" s="102">
        <v>414104</v>
      </c>
      <c r="J11830" s="104">
        <v>427000</v>
      </c>
      <c r="K11830" s="104">
        <v>427000</v>
      </c>
      <c r="L11830" s="104">
        <v>0</v>
      </c>
      <c r="M11830" s="104">
        <v>0</v>
      </c>
      <c r="N11830" s="219">
        <v>0</v>
      </c>
      <c r="O11830" s="219">
        <v>0</v>
      </c>
      <c r="P11830" s="219">
        <f t="shared" si="21"/>
        <v>427000</v>
      </c>
      <c r="Q11830" s="264">
        <v>2074000</v>
      </c>
      <c r="R11830" s="264">
        <v>0</v>
      </c>
      <c r="S11830" s="166"/>
    </row>
    <row r="11831" spans="1:19" ht="20.399999999999999" x14ac:dyDescent="0.3">
      <c r="A11831" s="106"/>
      <c r="B11831" s="108" t="s">
        <v>338</v>
      </c>
      <c r="C11831" s="30" t="s">
        <v>339</v>
      </c>
      <c r="D11831" s="102">
        <v>1301</v>
      </c>
      <c r="E11831" s="102">
        <v>9</v>
      </c>
      <c r="F11831" s="102">
        <v>701</v>
      </c>
      <c r="G11831" s="102">
        <v>70111</v>
      </c>
      <c r="H11831" s="102">
        <v>3000</v>
      </c>
      <c r="I11831" s="102">
        <v>414104</v>
      </c>
      <c r="J11831" s="104">
        <v>350000</v>
      </c>
      <c r="K11831" s="104">
        <v>350000</v>
      </c>
      <c r="L11831" s="104">
        <v>0</v>
      </c>
      <c r="M11831" s="104">
        <v>0</v>
      </c>
      <c r="N11831" s="219">
        <v>0</v>
      </c>
      <c r="O11831" s="219">
        <v>0</v>
      </c>
      <c r="P11831" s="219">
        <f t="shared" si="21"/>
        <v>350000</v>
      </c>
      <c r="Q11831" s="264">
        <v>1700000</v>
      </c>
      <c r="R11831" s="264">
        <v>0</v>
      </c>
      <c r="S11831" s="166"/>
    </row>
    <row r="11832" spans="1:19" ht="25.5" customHeight="1" x14ac:dyDescent="0.3">
      <c r="A11832" s="106"/>
      <c r="B11832" s="108" t="s">
        <v>340</v>
      </c>
      <c r="C11832" s="30" t="s">
        <v>341</v>
      </c>
      <c r="D11832" s="102">
        <v>1301</v>
      </c>
      <c r="E11832" s="102">
        <v>9</v>
      </c>
      <c r="F11832" s="102">
        <v>701</v>
      </c>
      <c r="G11832" s="102">
        <v>70111</v>
      </c>
      <c r="H11832" s="102">
        <v>3000</v>
      </c>
      <c r="I11832" s="102">
        <v>414104</v>
      </c>
      <c r="J11832" s="104">
        <v>1520000</v>
      </c>
      <c r="K11832" s="104">
        <v>1520000</v>
      </c>
      <c r="L11832" s="104">
        <v>0</v>
      </c>
      <c r="M11832" s="104">
        <v>0</v>
      </c>
      <c r="N11832" s="219">
        <v>0</v>
      </c>
      <c r="O11832" s="219">
        <v>0</v>
      </c>
      <c r="P11832" s="219">
        <f t="shared" si="21"/>
        <v>1520000</v>
      </c>
      <c r="Q11832" s="264">
        <v>5890000</v>
      </c>
      <c r="R11832" s="264">
        <v>0</v>
      </c>
      <c r="S11832" s="166"/>
    </row>
    <row r="11833" spans="1:19" ht="20.399999999999999" x14ac:dyDescent="0.3">
      <c r="A11833" s="106"/>
      <c r="B11833" s="108" t="s">
        <v>342</v>
      </c>
      <c r="C11833" s="30" t="s">
        <v>343</v>
      </c>
      <c r="D11833" s="102">
        <v>1301</v>
      </c>
      <c r="E11833" s="102">
        <v>9</v>
      </c>
      <c r="F11833" s="102">
        <v>701</v>
      </c>
      <c r="G11833" s="102">
        <v>70111</v>
      </c>
      <c r="H11833" s="102">
        <v>3000</v>
      </c>
      <c r="I11833" s="102">
        <v>414104</v>
      </c>
      <c r="J11833" s="104">
        <v>500000</v>
      </c>
      <c r="K11833" s="104">
        <v>500000</v>
      </c>
      <c r="L11833" s="104">
        <v>0</v>
      </c>
      <c r="M11833" s="104">
        <v>0</v>
      </c>
      <c r="N11833" s="219">
        <v>0</v>
      </c>
      <c r="O11833" s="219">
        <v>0</v>
      </c>
      <c r="P11833" s="219">
        <f t="shared" si="21"/>
        <v>500000</v>
      </c>
      <c r="Q11833" s="264">
        <v>850000</v>
      </c>
      <c r="R11833" s="264">
        <v>0</v>
      </c>
      <c r="S11833" s="166"/>
    </row>
    <row r="11834" spans="1:19" ht="28.5" customHeight="1" x14ac:dyDescent="0.3">
      <c r="A11834" s="106"/>
      <c r="B11834" s="108" t="s">
        <v>344</v>
      </c>
      <c r="C11834" s="30" t="s">
        <v>345</v>
      </c>
      <c r="D11834" s="102">
        <v>1301</v>
      </c>
      <c r="E11834" s="102">
        <v>9</v>
      </c>
      <c r="F11834" s="102">
        <v>701</v>
      </c>
      <c r="G11834" s="102">
        <v>70111</v>
      </c>
      <c r="H11834" s="102">
        <v>3000</v>
      </c>
      <c r="I11834" s="102">
        <v>414104</v>
      </c>
      <c r="J11834" s="104">
        <v>50000</v>
      </c>
      <c r="K11834" s="104">
        <v>50000</v>
      </c>
      <c r="L11834" s="104">
        <v>0</v>
      </c>
      <c r="M11834" s="104">
        <v>0</v>
      </c>
      <c r="N11834" s="219">
        <v>0</v>
      </c>
      <c r="O11834" s="219">
        <v>0</v>
      </c>
      <c r="P11834" s="219">
        <f t="shared" si="21"/>
        <v>50000</v>
      </c>
      <c r="Q11834" s="264">
        <v>170000</v>
      </c>
      <c r="R11834" s="264">
        <v>0</v>
      </c>
      <c r="S11834" s="166"/>
    </row>
    <row r="11835" spans="1:19" ht="12.75" customHeight="1" x14ac:dyDescent="0.3">
      <c r="A11835" s="106"/>
      <c r="B11835" s="108" t="s">
        <v>346</v>
      </c>
      <c r="C11835" s="30" t="s">
        <v>347</v>
      </c>
      <c r="D11835" s="102">
        <v>1301</v>
      </c>
      <c r="E11835" s="102">
        <v>9</v>
      </c>
      <c r="F11835" s="102">
        <v>701</v>
      </c>
      <c r="G11835" s="102">
        <v>70111</v>
      </c>
      <c r="H11835" s="102">
        <v>3000</v>
      </c>
      <c r="I11835" s="102">
        <v>414104</v>
      </c>
      <c r="J11835" s="104">
        <v>600000</v>
      </c>
      <c r="K11835" s="104">
        <v>600000</v>
      </c>
      <c r="L11835" s="104">
        <v>0</v>
      </c>
      <c r="M11835" s="104">
        <v>0</v>
      </c>
      <c r="N11835" s="219">
        <v>0</v>
      </c>
      <c r="O11835" s="219">
        <v>0</v>
      </c>
      <c r="P11835" s="219">
        <f t="shared" si="21"/>
        <v>600000</v>
      </c>
      <c r="Q11835" s="264">
        <v>600000</v>
      </c>
      <c r="R11835" s="264">
        <v>0</v>
      </c>
      <c r="S11835" s="166"/>
    </row>
    <row r="11836" spans="1:19" ht="20.399999999999999" x14ac:dyDescent="0.3">
      <c r="A11836" s="106"/>
      <c r="B11836" s="108" t="s">
        <v>348</v>
      </c>
      <c r="C11836" s="30" t="s">
        <v>349</v>
      </c>
      <c r="D11836" s="102">
        <v>1307</v>
      </c>
      <c r="E11836" s="102">
        <v>9</v>
      </c>
      <c r="F11836" s="102">
        <v>701</v>
      </c>
      <c r="G11836" s="102">
        <v>70111</v>
      </c>
      <c r="H11836" s="102">
        <v>3000</v>
      </c>
      <c r="I11836" s="102">
        <v>414104</v>
      </c>
      <c r="J11836" s="104">
        <v>0</v>
      </c>
      <c r="K11836" s="104">
        <v>0</v>
      </c>
      <c r="L11836" s="104">
        <v>0</v>
      </c>
      <c r="M11836" s="104">
        <v>0</v>
      </c>
      <c r="N11836" s="219">
        <v>200000000</v>
      </c>
      <c r="O11836" s="219">
        <v>0</v>
      </c>
      <c r="P11836" s="219">
        <f t="shared" si="21"/>
        <v>200000000</v>
      </c>
      <c r="Q11836" s="264">
        <v>0</v>
      </c>
      <c r="R11836" s="264">
        <v>0</v>
      </c>
      <c r="S11836" s="166"/>
    </row>
    <row r="11837" spans="1:19" ht="14.25" customHeight="1" x14ac:dyDescent="0.3">
      <c r="A11837" s="106"/>
      <c r="B11837" s="108" t="s">
        <v>350</v>
      </c>
      <c r="C11837" s="30" t="s">
        <v>351</v>
      </c>
      <c r="D11837" s="102">
        <v>1307</v>
      </c>
      <c r="E11837" s="102">
        <v>9</v>
      </c>
      <c r="F11837" s="102">
        <v>701</v>
      </c>
      <c r="G11837" s="102">
        <v>70111</v>
      </c>
      <c r="H11837" s="102">
        <v>3000</v>
      </c>
      <c r="I11837" s="102">
        <v>414104</v>
      </c>
      <c r="J11837" s="104">
        <v>0</v>
      </c>
      <c r="K11837" s="104">
        <v>0</v>
      </c>
      <c r="L11837" s="104">
        <v>0</v>
      </c>
      <c r="M11837" s="104">
        <v>0</v>
      </c>
      <c r="N11837" s="219">
        <v>25000000</v>
      </c>
      <c r="O11837" s="219">
        <v>0</v>
      </c>
      <c r="P11837" s="219">
        <f t="shared" si="21"/>
        <v>25000000</v>
      </c>
      <c r="Q11837" s="264">
        <v>0</v>
      </c>
      <c r="R11837" s="264">
        <v>0</v>
      </c>
      <c r="S11837" s="166"/>
    </row>
    <row r="11838" spans="1:19" ht="20.399999999999999" x14ac:dyDescent="0.3">
      <c r="A11838" s="106"/>
      <c r="B11838" s="108" t="s">
        <v>352</v>
      </c>
      <c r="C11838" s="30" t="s">
        <v>353</v>
      </c>
      <c r="D11838" s="102">
        <v>1301</v>
      </c>
      <c r="E11838" s="102">
        <v>9</v>
      </c>
      <c r="F11838" s="102">
        <v>701</v>
      </c>
      <c r="G11838" s="102">
        <v>70111</v>
      </c>
      <c r="H11838" s="102">
        <v>3000</v>
      </c>
      <c r="I11838" s="102">
        <v>414104</v>
      </c>
      <c r="J11838" s="104">
        <v>27000000</v>
      </c>
      <c r="K11838" s="104">
        <f>SUM(J11838-L11838)</f>
        <v>0</v>
      </c>
      <c r="L11838" s="104">
        <v>27000000</v>
      </c>
      <c r="M11838" s="104">
        <v>0</v>
      </c>
      <c r="N11838" s="219">
        <v>27000000</v>
      </c>
      <c r="O11838" s="219">
        <v>0</v>
      </c>
      <c r="P11838" s="219">
        <f t="shared" si="21"/>
        <v>27000000</v>
      </c>
      <c r="Q11838" s="264">
        <v>0</v>
      </c>
      <c r="R11838" s="264">
        <v>0</v>
      </c>
      <c r="S11838" s="266"/>
    </row>
    <row r="11839" spans="1:19" ht="17.399999999999999" x14ac:dyDescent="0.3">
      <c r="A11839" s="960" t="s">
        <v>0</v>
      </c>
      <c r="B11839" s="960"/>
      <c r="C11839" s="960"/>
      <c r="D11839" s="960"/>
      <c r="E11839" s="960"/>
      <c r="F11839" s="960"/>
      <c r="G11839" s="960"/>
      <c r="H11839" s="960"/>
      <c r="I11839" s="960"/>
      <c r="J11839" s="960"/>
      <c r="K11839" s="960"/>
      <c r="L11839" s="960"/>
      <c r="M11839" s="960"/>
      <c r="Q11839" s="274"/>
      <c r="R11839" s="274"/>
      <c r="S11839" s="58"/>
    </row>
    <row r="11840" spans="1:19" ht="17.399999999999999" x14ac:dyDescent="0.3">
      <c r="A11840" s="960" t="s">
        <v>3122</v>
      </c>
      <c r="B11840" s="960"/>
      <c r="C11840" s="960"/>
      <c r="D11840" s="960"/>
      <c r="E11840" s="960"/>
      <c r="F11840" s="960"/>
      <c r="G11840" s="960"/>
      <c r="H11840" s="960"/>
      <c r="I11840" s="960"/>
      <c r="J11840" s="960"/>
      <c r="K11840" s="960"/>
      <c r="L11840" s="960"/>
      <c r="M11840" s="960"/>
    </row>
    <row r="11841" spans="1:19" ht="16.2" thickBot="1" x14ac:dyDescent="0.35">
      <c r="A11841" s="961" t="s">
        <v>1</v>
      </c>
      <c r="B11841" s="961"/>
      <c r="C11841" s="961"/>
      <c r="D11841" s="961"/>
      <c r="E11841" s="961"/>
      <c r="F11841" s="961"/>
      <c r="G11841" s="961"/>
      <c r="H11841" s="961"/>
      <c r="I11841" s="961"/>
      <c r="J11841" s="961"/>
      <c r="K11841" s="961"/>
      <c r="L11841" s="961"/>
      <c r="M11841" s="961"/>
    </row>
    <row r="11842" spans="1:19" x14ac:dyDescent="0.3">
      <c r="A11842" s="962" t="s">
        <v>3118</v>
      </c>
      <c r="B11842" s="962" t="s">
        <v>3119</v>
      </c>
      <c r="C11842" s="962" t="s">
        <v>2</v>
      </c>
      <c r="D11842" s="5" t="s">
        <v>3</v>
      </c>
      <c r="E11842" s="12" t="s">
        <v>3</v>
      </c>
      <c r="F11842" s="5" t="s">
        <v>7</v>
      </c>
      <c r="G11842" s="12" t="s">
        <v>9</v>
      </c>
      <c r="H11842" s="5" t="s">
        <v>12</v>
      </c>
      <c r="I11842" s="12" t="s">
        <v>13</v>
      </c>
      <c r="J11842" s="873" t="s">
        <v>3115</v>
      </c>
      <c r="K11842" s="873" t="s">
        <v>3116</v>
      </c>
      <c r="L11842" s="965" t="s">
        <v>3121</v>
      </c>
      <c r="M11842" s="965" t="s">
        <v>3117</v>
      </c>
      <c r="N11842" s="873" t="s">
        <v>3116</v>
      </c>
      <c r="O11842" s="873" t="s">
        <v>3116</v>
      </c>
      <c r="P11842" s="873" t="s">
        <v>5095</v>
      </c>
      <c r="Q11842" s="873" t="s">
        <v>3115</v>
      </c>
      <c r="R11842" s="270" t="s">
        <v>3340</v>
      </c>
      <c r="S11842" s="873" t="s">
        <v>5049</v>
      </c>
    </row>
    <row r="11843" spans="1:19" ht="15" customHeight="1" x14ac:dyDescent="0.3">
      <c r="A11843" s="963"/>
      <c r="B11843" s="963"/>
      <c r="C11843" s="963"/>
      <c r="D11843" s="6" t="s">
        <v>4</v>
      </c>
      <c r="E11843" s="11" t="s">
        <v>6</v>
      </c>
      <c r="F11843" s="6" t="s">
        <v>8</v>
      </c>
      <c r="G11843" s="11" t="s">
        <v>10</v>
      </c>
      <c r="H11843" s="6" t="s">
        <v>5</v>
      </c>
      <c r="I11843" s="11" t="s">
        <v>5</v>
      </c>
      <c r="J11843" s="874"/>
      <c r="K11843" s="874"/>
      <c r="L11843" s="966"/>
      <c r="M11843" s="966"/>
      <c r="N11843" s="874"/>
      <c r="O11843" s="874"/>
      <c r="P11843" s="874"/>
      <c r="Q11843" s="874"/>
      <c r="R11843" s="271" t="s">
        <v>5125</v>
      </c>
      <c r="S11843" s="874"/>
    </row>
    <row r="11844" spans="1:19" x14ac:dyDescent="0.3">
      <c r="A11844" s="963"/>
      <c r="B11844" s="963"/>
      <c r="C11844" s="963"/>
      <c r="D11844" s="6" t="s">
        <v>5</v>
      </c>
      <c r="E11844" s="11" t="s">
        <v>5</v>
      </c>
      <c r="F11844" s="6" t="s">
        <v>5</v>
      </c>
      <c r="G11844" s="11" t="s">
        <v>11</v>
      </c>
      <c r="H11844" s="7"/>
      <c r="I11844" s="8"/>
      <c r="J11844" s="44" t="s">
        <v>3120</v>
      </c>
      <c r="K11844" s="45" t="s">
        <v>3120</v>
      </c>
      <c r="L11844" s="46" t="s">
        <v>3120</v>
      </c>
      <c r="M11844" s="47" t="s">
        <v>3120</v>
      </c>
      <c r="N11844" s="44" t="s">
        <v>5068</v>
      </c>
      <c r="O11844" s="44" t="s">
        <v>5069</v>
      </c>
      <c r="P11844" s="44"/>
      <c r="Q11844" s="44" t="s">
        <v>5102</v>
      </c>
      <c r="R11844" s="272" t="s">
        <v>5102</v>
      </c>
      <c r="S11844" s="44"/>
    </row>
    <row r="11845" spans="1:19" ht="15" thickBot="1" x14ac:dyDescent="0.35">
      <c r="A11845" s="964"/>
      <c r="B11845" s="964"/>
      <c r="C11845" s="964"/>
      <c r="D11845" s="9"/>
      <c r="E11845" s="10"/>
      <c r="F11845" s="9"/>
      <c r="G11845" s="10"/>
      <c r="H11845" s="9"/>
      <c r="I11845" s="10"/>
      <c r="J11845" s="48" t="s">
        <v>14</v>
      </c>
      <c r="K11845" s="49" t="s">
        <v>14</v>
      </c>
      <c r="L11845" s="50" t="s">
        <v>14</v>
      </c>
      <c r="M11845" s="51" t="s">
        <v>14</v>
      </c>
      <c r="N11845" s="48" t="s">
        <v>14</v>
      </c>
      <c r="O11845" s="48" t="s">
        <v>14</v>
      </c>
      <c r="P11845" s="48" t="s">
        <v>14</v>
      </c>
      <c r="Q11845" s="48" t="s">
        <v>14</v>
      </c>
      <c r="R11845" s="48" t="s">
        <v>14</v>
      </c>
      <c r="S11845" s="48"/>
    </row>
    <row r="11846" spans="1:19" ht="20.399999999999999" x14ac:dyDescent="0.3">
      <c r="A11846" s="106"/>
      <c r="B11846" s="108" t="s">
        <v>354</v>
      </c>
      <c r="C11846" s="30" t="s">
        <v>355</v>
      </c>
      <c r="D11846" s="102">
        <v>1301</v>
      </c>
      <c r="E11846" s="102">
        <v>9</v>
      </c>
      <c r="F11846" s="102">
        <v>701</v>
      </c>
      <c r="G11846" s="102">
        <v>70111</v>
      </c>
      <c r="H11846" s="102">
        <v>3000</v>
      </c>
      <c r="I11846" s="102">
        <v>414104</v>
      </c>
      <c r="J11846" s="104">
        <v>60000000</v>
      </c>
      <c r="K11846" s="104">
        <f>SUM(J11846-L11846)</f>
        <v>0</v>
      </c>
      <c r="L11846" s="104">
        <v>60000000</v>
      </c>
      <c r="M11846" s="104">
        <v>0</v>
      </c>
      <c r="N11846" s="219">
        <v>60000000</v>
      </c>
      <c r="O11846" s="219">
        <v>25000000</v>
      </c>
      <c r="P11846" s="219">
        <f t="shared" ref="P11846:P11869" si="22">SUM(K11846+N11846+O11846)</f>
        <v>85000000</v>
      </c>
      <c r="Q11846" s="264">
        <v>0</v>
      </c>
      <c r="R11846" s="264">
        <v>0</v>
      </c>
      <c r="S11846" s="166"/>
    </row>
    <row r="11847" spans="1:19" ht="20.399999999999999" x14ac:dyDescent="0.3">
      <c r="A11847" s="106"/>
      <c r="B11847" s="108" t="s">
        <v>356</v>
      </c>
      <c r="C11847" s="30" t="s">
        <v>357</v>
      </c>
      <c r="D11847" s="102">
        <v>1301</v>
      </c>
      <c r="E11847" s="102">
        <v>9</v>
      </c>
      <c r="F11847" s="102">
        <v>701</v>
      </c>
      <c r="G11847" s="102">
        <v>70111</v>
      </c>
      <c r="H11847" s="102">
        <v>3000</v>
      </c>
      <c r="I11847" s="102">
        <v>414104</v>
      </c>
      <c r="J11847" s="104">
        <v>0</v>
      </c>
      <c r="K11847" s="104">
        <v>0</v>
      </c>
      <c r="L11847" s="104">
        <v>0</v>
      </c>
      <c r="M11847" s="104">
        <v>0</v>
      </c>
      <c r="N11847" s="219">
        <v>350000</v>
      </c>
      <c r="O11847" s="219">
        <v>0</v>
      </c>
      <c r="P11847" s="219">
        <f t="shared" si="22"/>
        <v>350000</v>
      </c>
      <c r="Q11847" s="264">
        <v>0</v>
      </c>
      <c r="R11847" s="264">
        <v>0</v>
      </c>
      <c r="S11847" s="166"/>
    </row>
    <row r="11848" spans="1:19" ht="20.399999999999999" x14ac:dyDescent="0.3">
      <c r="A11848" s="106"/>
      <c r="B11848" s="108" t="s">
        <v>358</v>
      </c>
      <c r="C11848" s="30" t="s">
        <v>359</v>
      </c>
      <c r="D11848" s="102">
        <v>1301</v>
      </c>
      <c r="E11848" s="102">
        <v>9</v>
      </c>
      <c r="F11848" s="102">
        <v>701</v>
      </c>
      <c r="G11848" s="102">
        <v>70111</v>
      </c>
      <c r="H11848" s="102">
        <v>3000</v>
      </c>
      <c r="I11848" s="102">
        <v>414104</v>
      </c>
      <c r="J11848" s="104">
        <v>20000000</v>
      </c>
      <c r="K11848" s="104">
        <v>20000000</v>
      </c>
      <c r="L11848" s="219">
        <v>0</v>
      </c>
      <c r="M11848" s="104">
        <v>0</v>
      </c>
      <c r="N11848" s="219">
        <v>10000000</v>
      </c>
      <c r="O11848" s="219">
        <v>0</v>
      </c>
      <c r="P11848" s="219">
        <f t="shared" si="22"/>
        <v>30000000</v>
      </c>
      <c r="Q11848" s="264">
        <v>0</v>
      </c>
      <c r="R11848" s="264">
        <v>0</v>
      </c>
      <c r="S11848" s="166"/>
    </row>
    <row r="11849" spans="1:19" x14ac:dyDescent="0.3">
      <c r="A11849" s="106"/>
      <c r="B11849" s="108" t="s">
        <v>360</v>
      </c>
      <c r="C11849" s="30" t="s">
        <v>361</v>
      </c>
      <c r="D11849" s="102">
        <v>1301</v>
      </c>
      <c r="E11849" s="102">
        <v>9</v>
      </c>
      <c r="F11849" s="102">
        <v>701</v>
      </c>
      <c r="G11849" s="102">
        <v>70111</v>
      </c>
      <c r="H11849" s="102">
        <v>3000</v>
      </c>
      <c r="I11849" s="102">
        <v>414104</v>
      </c>
      <c r="J11849" s="104">
        <v>0</v>
      </c>
      <c r="K11849" s="104">
        <v>0</v>
      </c>
      <c r="L11849" s="219">
        <v>0</v>
      </c>
      <c r="M11849" s="104">
        <v>0</v>
      </c>
      <c r="N11849" s="219">
        <v>300000</v>
      </c>
      <c r="O11849" s="219">
        <v>0</v>
      </c>
      <c r="P11849" s="219">
        <f t="shared" si="22"/>
        <v>300000</v>
      </c>
      <c r="Q11849" s="264">
        <v>0</v>
      </c>
      <c r="R11849" s="264">
        <v>0</v>
      </c>
      <c r="S11849" s="166"/>
    </row>
    <row r="11850" spans="1:19" ht="20.399999999999999" x14ac:dyDescent="0.3">
      <c r="A11850" s="106"/>
      <c r="B11850" s="108" t="s">
        <v>362</v>
      </c>
      <c r="C11850" s="30" t="s">
        <v>363</v>
      </c>
      <c r="D11850" s="102">
        <v>1301</v>
      </c>
      <c r="E11850" s="102">
        <v>9</v>
      </c>
      <c r="F11850" s="102">
        <v>701</v>
      </c>
      <c r="G11850" s="102">
        <v>70111</v>
      </c>
      <c r="H11850" s="102">
        <v>3000</v>
      </c>
      <c r="I11850" s="102">
        <v>414104</v>
      </c>
      <c r="J11850" s="104">
        <v>0</v>
      </c>
      <c r="K11850" s="104">
        <v>0</v>
      </c>
      <c r="L11850" s="219">
        <v>0</v>
      </c>
      <c r="M11850" s="104">
        <v>0</v>
      </c>
      <c r="N11850" s="219">
        <v>1200000</v>
      </c>
      <c r="O11850" s="219">
        <v>0</v>
      </c>
      <c r="P11850" s="219">
        <f t="shared" si="22"/>
        <v>1200000</v>
      </c>
      <c r="Q11850" s="264">
        <v>0</v>
      </c>
      <c r="R11850" s="264">
        <v>0</v>
      </c>
      <c r="S11850" s="166"/>
    </row>
    <row r="11851" spans="1:19" ht="20.399999999999999" x14ac:dyDescent="0.3">
      <c r="A11851" s="106"/>
      <c r="B11851" s="108" t="s">
        <v>364</v>
      </c>
      <c r="C11851" s="30" t="s">
        <v>365</v>
      </c>
      <c r="D11851" s="102">
        <v>1301</v>
      </c>
      <c r="E11851" s="102">
        <v>9</v>
      </c>
      <c r="F11851" s="102">
        <v>701</v>
      </c>
      <c r="G11851" s="102">
        <v>70111</v>
      </c>
      <c r="H11851" s="102">
        <v>3000</v>
      </c>
      <c r="I11851" s="102">
        <v>414104</v>
      </c>
      <c r="J11851" s="104">
        <v>0</v>
      </c>
      <c r="K11851" s="104">
        <v>0</v>
      </c>
      <c r="L11851" s="219">
        <v>0</v>
      </c>
      <c r="M11851" s="104">
        <v>0</v>
      </c>
      <c r="N11851" s="219">
        <v>1000000</v>
      </c>
      <c r="O11851" s="219">
        <v>0</v>
      </c>
      <c r="P11851" s="219">
        <f t="shared" si="22"/>
        <v>1000000</v>
      </c>
      <c r="Q11851" s="264">
        <v>0</v>
      </c>
      <c r="R11851" s="264">
        <v>0</v>
      </c>
      <c r="S11851" s="166"/>
    </row>
    <row r="11852" spans="1:19" ht="20.399999999999999" x14ac:dyDescent="0.3">
      <c r="A11852" s="106"/>
      <c r="B11852" s="108" t="s">
        <v>366</v>
      </c>
      <c r="C11852" s="30" t="s">
        <v>367</v>
      </c>
      <c r="D11852" s="102">
        <v>1301</v>
      </c>
      <c r="E11852" s="102">
        <v>9</v>
      </c>
      <c r="F11852" s="102">
        <v>701</v>
      </c>
      <c r="G11852" s="102">
        <v>70111</v>
      </c>
      <c r="H11852" s="102">
        <v>3000</v>
      </c>
      <c r="I11852" s="102">
        <v>414104</v>
      </c>
      <c r="J11852" s="104">
        <v>950000</v>
      </c>
      <c r="K11852" s="104">
        <f t="shared" ref="K11852:K11869" si="23">SUM(J11852-L11852)</f>
        <v>500000</v>
      </c>
      <c r="L11852" s="104">
        <v>450000</v>
      </c>
      <c r="M11852" s="104">
        <v>0</v>
      </c>
      <c r="N11852" s="219">
        <v>450000</v>
      </c>
      <c r="O11852" s="219">
        <v>0</v>
      </c>
      <c r="P11852" s="219">
        <f t="shared" si="22"/>
        <v>950000</v>
      </c>
      <c r="Q11852" s="264">
        <v>0</v>
      </c>
      <c r="R11852" s="264">
        <v>0</v>
      </c>
      <c r="S11852" s="166"/>
    </row>
    <row r="11853" spans="1:19" x14ac:dyDescent="0.3">
      <c r="A11853" s="106"/>
      <c r="B11853" s="108" t="s">
        <v>368</v>
      </c>
      <c r="C11853" s="30" t="s">
        <v>369</v>
      </c>
      <c r="D11853" s="102">
        <v>1301</v>
      </c>
      <c r="E11853" s="102">
        <v>9</v>
      </c>
      <c r="F11853" s="102">
        <v>701</v>
      </c>
      <c r="G11853" s="102">
        <v>70111</v>
      </c>
      <c r="H11853" s="102">
        <v>3000</v>
      </c>
      <c r="I11853" s="102">
        <v>414104</v>
      </c>
      <c r="J11853" s="104">
        <v>4000000</v>
      </c>
      <c r="K11853" s="104">
        <f t="shared" si="23"/>
        <v>0</v>
      </c>
      <c r="L11853" s="104">
        <v>4000000</v>
      </c>
      <c r="M11853" s="104">
        <v>0</v>
      </c>
      <c r="N11853" s="219">
        <v>4000000</v>
      </c>
      <c r="O11853" s="219">
        <v>0</v>
      </c>
      <c r="P11853" s="219">
        <f t="shared" si="22"/>
        <v>4000000</v>
      </c>
      <c r="Q11853" s="264">
        <v>0</v>
      </c>
      <c r="R11853" s="264">
        <v>0</v>
      </c>
      <c r="S11853" s="166"/>
    </row>
    <row r="11854" spans="1:19" x14ac:dyDescent="0.3">
      <c r="A11854" s="106"/>
      <c r="B11854" s="108" t="s">
        <v>370</v>
      </c>
      <c r="C11854" s="30" t="s">
        <v>371</v>
      </c>
      <c r="D11854" s="102">
        <v>1301</v>
      </c>
      <c r="E11854" s="102">
        <v>9</v>
      </c>
      <c r="F11854" s="102">
        <v>701</v>
      </c>
      <c r="G11854" s="102">
        <v>70111</v>
      </c>
      <c r="H11854" s="102">
        <v>3000</v>
      </c>
      <c r="I11854" s="102">
        <v>414104</v>
      </c>
      <c r="J11854" s="104">
        <v>1500000</v>
      </c>
      <c r="K11854" s="104">
        <f t="shared" si="23"/>
        <v>0</v>
      </c>
      <c r="L11854" s="104">
        <v>1500000</v>
      </c>
      <c r="M11854" s="104">
        <v>0</v>
      </c>
      <c r="N11854" s="219">
        <v>1500000</v>
      </c>
      <c r="O11854" s="219">
        <v>0</v>
      </c>
      <c r="P11854" s="219">
        <f t="shared" si="22"/>
        <v>1500000</v>
      </c>
      <c r="Q11854" s="264">
        <v>0</v>
      </c>
      <c r="R11854" s="264">
        <v>0</v>
      </c>
      <c r="S11854" s="166"/>
    </row>
    <row r="11855" spans="1:19" x14ac:dyDescent="0.3">
      <c r="A11855" s="106"/>
      <c r="B11855" s="108" t="s">
        <v>372</v>
      </c>
      <c r="C11855" s="30" t="s">
        <v>373</v>
      </c>
      <c r="D11855" s="102">
        <v>1301</v>
      </c>
      <c r="E11855" s="102">
        <v>9</v>
      </c>
      <c r="F11855" s="102">
        <v>701</v>
      </c>
      <c r="G11855" s="102">
        <v>70111</v>
      </c>
      <c r="H11855" s="102">
        <v>3000</v>
      </c>
      <c r="I11855" s="102">
        <v>414104</v>
      </c>
      <c r="J11855" s="104">
        <v>25000000</v>
      </c>
      <c r="K11855" s="104">
        <f t="shared" si="23"/>
        <v>0</v>
      </c>
      <c r="L11855" s="104">
        <v>25000000</v>
      </c>
      <c r="M11855" s="104">
        <v>0</v>
      </c>
      <c r="N11855" s="219">
        <v>25000000</v>
      </c>
      <c r="O11855" s="219">
        <v>0</v>
      </c>
      <c r="P11855" s="219">
        <f t="shared" si="22"/>
        <v>25000000</v>
      </c>
      <c r="Q11855" s="264">
        <v>0</v>
      </c>
      <c r="R11855" s="264">
        <v>0</v>
      </c>
      <c r="S11855" s="166"/>
    </row>
    <row r="11856" spans="1:19" x14ac:dyDescent="0.3">
      <c r="A11856" s="106"/>
      <c r="B11856" s="108" t="s">
        <v>374</v>
      </c>
      <c r="C11856" s="30" t="s">
        <v>375</v>
      </c>
      <c r="D11856" s="102">
        <v>1301</v>
      </c>
      <c r="E11856" s="102">
        <v>9</v>
      </c>
      <c r="F11856" s="102">
        <v>701</v>
      </c>
      <c r="G11856" s="102">
        <v>70111</v>
      </c>
      <c r="H11856" s="102">
        <v>3000</v>
      </c>
      <c r="I11856" s="102">
        <v>414104</v>
      </c>
      <c r="J11856" s="104">
        <v>224000000</v>
      </c>
      <c r="K11856" s="104">
        <f t="shared" si="23"/>
        <v>0</v>
      </c>
      <c r="L11856" s="104">
        <v>224000000</v>
      </c>
      <c r="M11856" s="104">
        <v>0</v>
      </c>
      <c r="N11856" s="219">
        <v>224000000</v>
      </c>
      <c r="O11856" s="219">
        <v>0</v>
      </c>
      <c r="P11856" s="219">
        <f t="shared" si="22"/>
        <v>224000000</v>
      </c>
      <c r="Q11856" s="264">
        <v>0</v>
      </c>
      <c r="R11856" s="264">
        <v>0</v>
      </c>
      <c r="S11856" s="166"/>
    </row>
    <row r="11857" spans="1:19" x14ac:dyDescent="0.3">
      <c r="A11857" s="106"/>
      <c r="B11857" s="108" t="s">
        <v>376</v>
      </c>
      <c r="C11857" s="30" t="s">
        <v>377</v>
      </c>
      <c r="D11857" s="102">
        <v>1301</v>
      </c>
      <c r="E11857" s="102">
        <v>9</v>
      </c>
      <c r="F11857" s="102">
        <v>701</v>
      </c>
      <c r="G11857" s="102">
        <v>70111</v>
      </c>
      <c r="H11857" s="102">
        <v>3000</v>
      </c>
      <c r="I11857" s="102">
        <v>414104</v>
      </c>
      <c r="J11857" s="104">
        <v>92250000</v>
      </c>
      <c r="K11857" s="104">
        <f t="shared" si="23"/>
        <v>0</v>
      </c>
      <c r="L11857" s="104">
        <v>92250000</v>
      </c>
      <c r="M11857" s="104">
        <v>0</v>
      </c>
      <c r="N11857" s="219">
        <v>92250000</v>
      </c>
      <c r="O11857" s="219">
        <v>0</v>
      </c>
      <c r="P11857" s="219">
        <f t="shared" si="22"/>
        <v>92250000</v>
      </c>
      <c r="Q11857" s="264">
        <v>0</v>
      </c>
      <c r="R11857" s="264">
        <v>0</v>
      </c>
      <c r="S11857" s="166"/>
    </row>
    <row r="11858" spans="1:19" ht="11.25" customHeight="1" x14ac:dyDescent="0.3">
      <c r="A11858" s="106"/>
      <c r="B11858" s="108" t="s">
        <v>378</v>
      </c>
      <c r="C11858" s="30" t="s">
        <v>379</v>
      </c>
      <c r="D11858" s="102">
        <v>1301</v>
      </c>
      <c r="E11858" s="102">
        <v>9</v>
      </c>
      <c r="F11858" s="102">
        <v>701</v>
      </c>
      <c r="G11858" s="102">
        <v>70111</v>
      </c>
      <c r="H11858" s="102">
        <v>3000</v>
      </c>
      <c r="I11858" s="102">
        <v>414104</v>
      </c>
      <c r="J11858" s="104">
        <v>22000000</v>
      </c>
      <c r="K11858" s="104">
        <f t="shared" si="23"/>
        <v>0</v>
      </c>
      <c r="L11858" s="104">
        <v>22000000</v>
      </c>
      <c r="M11858" s="104">
        <v>0</v>
      </c>
      <c r="N11858" s="219">
        <v>22000000</v>
      </c>
      <c r="O11858" s="219">
        <v>0</v>
      </c>
      <c r="P11858" s="219">
        <f t="shared" si="22"/>
        <v>22000000</v>
      </c>
      <c r="Q11858" s="264">
        <v>0</v>
      </c>
      <c r="R11858" s="264">
        <v>0</v>
      </c>
      <c r="S11858" s="166"/>
    </row>
    <row r="11859" spans="1:19" x14ac:dyDescent="0.3">
      <c r="A11859" s="106"/>
      <c r="B11859" s="108" t="s">
        <v>380</v>
      </c>
      <c r="C11859" s="30" t="s">
        <v>381</v>
      </c>
      <c r="D11859" s="102">
        <v>1301</v>
      </c>
      <c r="E11859" s="102">
        <v>9</v>
      </c>
      <c r="F11859" s="102">
        <v>701</v>
      </c>
      <c r="G11859" s="102">
        <v>70111</v>
      </c>
      <c r="H11859" s="102">
        <v>3000</v>
      </c>
      <c r="I11859" s="102">
        <v>414104</v>
      </c>
      <c r="J11859" s="104">
        <v>700000</v>
      </c>
      <c r="K11859" s="104">
        <f t="shared" si="23"/>
        <v>0</v>
      </c>
      <c r="L11859" s="104">
        <v>700000</v>
      </c>
      <c r="M11859" s="104">
        <v>0</v>
      </c>
      <c r="N11859" s="219">
        <v>700000</v>
      </c>
      <c r="O11859" s="219">
        <v>0</v>
      </c>
      <c r="P11859" s="219">
        <f t="shared" si="22"/>
        <v>700000</v>
      </c>
      <c r="Q11859" s="264">
        <v>0</v>
      </c>
      <c r="R11859" s="264">
        <v>0</v>
      </c>
      <c r="S11859" s="166"/>
    </row>
    <row r="11860" spans="1:19" x14ac:dyDescent="0.3">
      <c r="A11860" s="106"/>
      <c r="B11860" s="108" t="s">
        <v>382</v>
      </c>
      <c r="C11860" s="30" t="s">
        <v>383</v>
      </c>
      <c r="D11860" s="102">
        <v>1301</v>
      </c>
      <c r="E11860" s="102">
        <v>9</v>
      </c>
      <c r="F11860" s="102">
        <v>701</v>
      </c>
      <c r="G11860" s="102">
        <v>70111</v>
      </c>
      <c r="H11860" s="102">
        <v>3000</v>
      </c>
      <c r="I11860" s="102">
        <v>414104</v>
      </c>
      <c r="J11860" s="104">
        <v>170000</v>
      </c>
      <c r="K11860" s="104">
        <f t="shared" si="23"/>
        <v>0</v>
      </c>
      <c r="L11860" s="104">
        <v>170000</v>
      </c>
      <c r="M11860" s="104">
        <v>0</v>
      </c>
      <c r="N11860" s="219">
        <v>170000</v>
      </c>
      <c r="O11860" s="219">
        <v>0</v>
      </c>
      <c r="P11860" s="219">
        <f t="shared" si="22"/>
        <v>170000</v>
      </c>
      <c r="Q11860" s="264">
        <v>0</v>
      </c>
      <c r="R11860" s="264">
        <v>0</v>
      </c>
      <c r="S11860" s="166"/>
    </row>
    <row r="11861" spans="1:19" x14ac:dyDescent="0.3">
      <c r="A11861" s="106"/>
      <c r="B11861" s="108" t="s">
        <v>384</v>
      </c>
      <c r="C11861" s="30" t="s">
        <v>385</v>
      </c>
      <c r="D11861" s="102">
        <v>1301</v>
      </c>
      <c r="E11861" s="102">
        <v>9</v>
      </c>
      <c r="F11861" s="102">
        <v>701</v>
      </c>
      <c r="G11861" s="102">
        <v>70111</v>
      </c>
      <c r="H11861" s="102">
        <v>3000</v>
      </c>
      <c r="I11861" s="102">
        <v>414104</v>
      </c>
      <c r="J11861" s="104">
        <v>500000</v>
      </c>
      <c r="K11861" s="104">
        <f t="shared" si="23"/>
        <v>0</v>
      </c>
      <c r="L11861" s="104">
        <v>500000</v>
      </c>
      <c r="M11861" s="104">
        <v>0</v>
      </c>
      <c r="N11861" s="219">
        <v>500000</v>
      </c>
      <c r="O11861" s="219">
        <v>0</v>
      </c>
      <c r="P11861" s="219">
        <f t="shared" si="22"/>
        <v>500000</v>
      </c>
      <c r="Q11861" s="264">
        <v>0</v>
      </c>
      <c r="R11861" s="264">
        <v>0</v>
      </c>
      <c r="S11861" s="166"/>
    </row>
    <row r="11862" spans="1:19" x14ac:dyDescent="0.3">
      <c r="A11862" s="106"/>
      <c r="B11862" s="108" t="s">
        <v>386</v>
      </c>
      <c r="C11862" s="30" t="s">
        <v>387</v>
      </c>
      <c r="D11862" s="102">
        <v>1301</v>
      </c>
      <c r="E11862" s="102">
        <v>9</v>
      </c>
      <c r="F11862" s="102">
        <v>701</v>
      </c>
      <c r="G11862" s="102">
        <v>70111</v>
      </c>
      <c r="H11862" s="102">
        <v>3000</v>
      </c>
      <c r="I11862" s="102">
        <v>414104</v>
      </c>
      <c r="J11862" s="104">
        <v>300000</v>
      </c>
      <c r="K11862" s="104">
        <f t="shared" si="23"/>
        <v>0</v>
      </c>
      <c r="L11862" s="104">
        <v>300000</v>
      </c>
      <c r="M11862" s="104">
        <v>0</v>
      </c>
      <c r="N11862" s="219">
        <v>300000</v>
      </c>
      <c r="O11862" s="219">
        <v>0</v>
      </c>
      <c r="P11862" s="219">
        <f t="shared" si="22"/>
        <v>300000</v>
      </c>
      <c r="Q11862" s="264">
        <v>0</v>
      </c>
      <c r="R11862" s="264">
        <v>0</v>
      </c>
      <c r="S11862" s="166"/>
    </row>
    <row r="11863" spans="1:19" x14ac:dyDescent="0.3">
      <c r="A11863" s="106"/>
      <c r="B11863" s="108" t="s">
        <v>388</v>
      </c>
      <c r="C11863" s="30" t="s">
        <v>389</v>
      </c>
      <c r="D11863" s="102">
        <v>1301</v>
      </c>
      <c r="E11863" s="102">
        <v>9</v>
      </c>
      <c r="F11863" s="102">
        <v>701</v>
      </c>
      <c r="G11863" s="102">
        <v>70111</v>
      </c>
      <c r="H11863" s="102">
        <v>3000</v>
      </c>
      <c r="I11863" s="102">
        <v>414104</v>
      </c>
      <c r="J11863" s="104">
        <v>390000</v>
      </c>
      <c r="K11863" s="104">
        <f t="shared" si="23"/>
        <v>0</v>
      </c>
      <c r="L11863" s="104">
        <v>390000</v>
      </c>
      <c r="M11863" s="126">
        <v>0</v>
      </c>
      <c r="N11863" s="219">
        <v>390000</v>
      </c>
      <c r="O11863" s="219">
        <v>0</v>
      </c>
      <c r="P11863" s="219">
        <f t="shared" si="22"/>
        <v>390000</v>
      </c>
      <c r="Q11863" s="264">
        <v>0</v>
      </c>
      <c r="R11863" s="264">
        <v>0</v>
      </c>
      <c r="S11863" s="166"/>
    </row>
    <row r="11864" spans="1:19" ht="21" customHeight="1" x14ac:dyDescent="0.3">
      <c r="A11864" s="106"/>
      <c r="B11864" s="108" t="s">
        <v>390</v>
      </c>
      <c r="C11864" s="30" t="s">
        <v>391</v>
      </c>
      <c r="D11864" s="102">
        <v>1301</v>
      </c>
      <c r="E11864" s="102">
        <v>9</v>
      </c>
      <c r="F11864" s="102">
        <v>701</v>
      </c>
      <c r="G11864" s="102">
        <v>70111</v>
      </c>
      <c r="H11864" s="102">
        <v>3000</v>
      </c>
      <c r="I11864" s="102">
        <v>414104</v>
      </c>
      <c r="J11864" s="104">
        <v>1200000</v>
      </c>
      <c r="K11864" s="104">
        <f t="shared" si="23"/>
        <v>0</v>
      </c>
      <c r="L11864" s="104">
        <v>1200000</v>
      </c>
      <c r="M11864" s="126">
        <v>0</v>
      </c>
      <c r="N11864" s="219">
        <v>1200000</v>
      </c>
      <c r="O11864" s="219">
        <v>0</v>
      </c>
      <c r="P11864" s="219">
        <f t="shared" si="22"/>
        <v>1200000</v>
      </c>
      <c r="Q11864" s="264">
        <v>0</v>
      </c>
      <c r="R11864" s="264">
        <v>0</v>
      </c>
      <c r="S11864" s="166"/>
    </row>
    <row r="11865" spans="1:19" ht="20.399999999999999" x14ac:dyDescent="0.3">
      <c r="A11865" s="106"/>
      <c r="B11865" s="108" t="s">
        <v>392</v>
      </c>
      <c r="C11865" s="30" t="s">
        <v>393</v>
      </c>
      <c r="D11865" s="102">
        <v>1301</v>
      </c>
      <c r="E11865" s="102">
        <v>9</v>
      </c>
      <c r="F11865" s="102">
        <v>701</v>
      </c>
      <c r="G11865" s="102">
        <v>70111</v>
      </c>
      <c r="H11865" s="102">
        <v>3000</v>
      </c>
      <c r="I11865" s="102">
        <v>414104</v>
      </c>
      <c r="J11865" s="104">
        <v>900000</v>
      </c>
      <c r="K11865" s="104">
        <f t="shared" si="23"/>
        <v>0</v>
      </c>
      <c r="L11865" s="104">
        <v>900000</v>
      </c>
      <c r="M11865" s="126">
        <v>0</v>
      </c>
      <c r="N11865" s="219">
        <v>900000</v>
      </c>
      <c r="O11865" s="219">
        <v>0</v>
      </c>
      <c r="P11865" s="219">
        <f t="shared" si="22"/>
        <v>900000</v>
      </c>
      <c r="Q11865" s="264">
        <v>0</v>
      </c>
      <c r="R11865" s="264">
        <v>0</v>
      </c>
      <c r="S11865" s="166"/>
    </row>
    <row r="11866" spans="1:19" x14ac:dyDescent="0.3">
      <c r="A11866" s="106"/>
      <c r="B11866" s="108" t="s">
        <v>394</v>
      </c>
      <c r="C11866" s="30" t="s">
        <v>395</v>
      </c>
      <c r="D11866" s="102">
        <v>1301</v>
      </c>
      <c r="E11866" s="102">
        <v>9</v>
      </c>
      <c r="F11866" s="102">
        <v>701</v>
      </c>
      <c r="G11866" s="102">
        <v>70111</v>
      </c>
      <c r="H11866" s="102">
        <v>3000</v>
      </c>
      <c r="I11866" s="102">
        <v>414104</v>
      </c>
      <c r="J11866" s="104">
        <v>250000</v>
      </c>
      <c r="K11866" s="104">
        <f t="shared" si="23"/>
        <v>0</v>
      </c>
      <c r="L11866" s="104">
        <v>250000</v>
      </c>
      <c r="M11866" s="126">
        <v>0</v>
      </c>
      <c r="N11866" s="219">
        <v>250000</v>
      </c>
      <c r="O11866" s="219">
        <v>0</v>
      </c>
      <c r="P11866" s="219">
        <f t="shared" si="22"/>
        <v>250000</v>
      </c>
      <c r="Q11866" s="264">
        <v>0</v>
      </c>
      <c r="R11866" s="264">
        <v>0</v>
      </c>
      <c r="S11866" s="166"/>
    </row>
    <row r="11867" spans="1:19" x14ac:dyDescent="0.3">
      <c r="A11867" s="106"/>
      <c r="B11867" s="108" t="s">
        <v>396</v>
      </c>
      <c r="C11867" s="30" t="s">
        <v>397</v>
      </c>
      <c r="D11867" s="102">
        <v>1301</v>
      </c>
      <c r="E11867" s="102">
        <v>9</v>
      </c>
      <c r="F11867" s="102">
        <v>701</v>
      </c>
      <c r="G11867" s="102">
        <v>70111</v>
      </c>
      <c r="H11867" s="102">
        <v>3000</v>
      </c>
      <c r="I11867" s="102">
        <v>414104</v>
      </c>
      <c r="J11867" s="104">
        <v>375000</v>
      </c>
      <c r="K11867" s="104">
        <f t="shared" si="23"/>
        <v>0</v>
      </c>
      <c r="L11867" s="104">
        <v>375000</v>
      </c>
      <c r="M11867" s="126">
        <v>0</v>
      </c>
      <c r="N11867" s="219">
        <v>375000</v>
      </c>
      <c r="O11867" s="219">
        <v>0</v>
      </c>
      <c r="P11867" s="219">
        <f t="shared" si="22"/>
        <v>375000</v>
      </c>
      <c r="Q11867" s="264">
        <v>0</v>
      </c>
      <c r="R11867" s="264">
        <v>0</v>
      </c>
      <c r="S11867" s="166"/>
    </row>
    <row r="11868" spans="1:19" ht="20.399999999999999" x14ac:dyDescent="0.3">
      <c r="A11868" s="106"/>
      <c r="B11868" s="108" t="s">
        <v>398</v>
      </c>
      <c r="C11868" s="30" t="s">
        <v>399</v>
      </c>
      <c r="D11868" s="102">
        <v>1301</v>
      </c>
      <c r="E11868" s="102">
        <v>9</v>
      </c>
      <c r="F11868" s="102">
        <v>701</v>
      </c>
      <c r="G11868" s="102">
        <v>70111</v>
      </c>
      <c r="H11868" s="102">
        <v>3000</v>
      </c>
      <c r="I11868" s="102">
        <v>414104</v>
      </c>
      <c r="J11868" s="104">
        <v>100000000</v>
      </c>
      <c r="K11868" s="104">
        <f t="shared" si="23"/>
        <v>0</v>
      </c>
      <c r="L11868" s="104">
        <v>100000000</v>
      </c>
      <c r="M11868" s="126">
        <v>0</v>
      </c>
      <c r="N11868" s="219">
        <v>100000000</v>
      </c>
      <c r="O11868" s="219">
        <v>0</v>
      </c>
      <c r="P11868" s="219">
        <f t="shared" si="22"/>
        <v>100000000</v>
      </c>
      <c r="Q11868" s="264">
        <v>0</v>
      </c>
      <c r="R11868" s="264">
        <v>0</v>
      </c>
      <c r="S11868" s="166"/>
    </row>
    <row r="11869" spans="1:19" ht="15" thickBot="1" x14ac:dyDescent="0.35">
      <c r="A11869" s="107"/>
      <c r="B11869" s="109" t="s">
        <v>400</v>
      </c>
      <c r="C11869" s="34" t="s">
        <v>401</v>
      </c>
      <c r="D11869" s="103">
        <v>1301</v>
      </c>
      <c r="E11869" s="103">
        <v>9</v>
      </c>
      <c r="F11869" s="103">
        <v>701</v>
      </c>
      <c r="G11869" s="103">
        <v>70111</v>
      </c>
      <c r="H11869" s="103">
        <v>3000</v>
      </c>
      <c r="I11869" s="103">
        <v>414104</v>
      </c>
      <c r="J11869" s="105">
        <v>32000</v>
      </c>
      <c r="K11869" s="163">
        <f t="shared" si="23"/>
        <v>0</v>
      </c>
      <c r="L11869" s="105">
        <v>32000</v>
      </c>
      <c r="M11869" s="125">
        <v>0</v>
      </c>
      <c r="N11869" s="220">
        <v>32000</v>
      </c>
      <c r="O11869" s="219">
        <v>0</v>
      </c>
      <c r="P11869" s="219">
        <f t="shared" si="22"/>
        <v>32000</v>
      </c>
      <c r="Q11869" s="264">
        <v>0</v>
      </c>
      <c r="R11869" s="264">
        <v>0</v>
      </c>
      <c r="S11869" s="167"/>
    </row>
    <row r="11870" spans="1:19" ht="15" thickBot="1" x14ac:dyDescent="0.35">
      <c r="A11870" s="13"/>
      <c r="B11870" s="14" t="s">
        <v>402</v>
      </c>
      <c r="C11870" s="35"/>
      <c r="D11870" s="14"/>
      <c r="E11870" s="14"/>
      <c r="F11870" s="14"/>
      <c r="G11870" s="14"/>
      <c r="H11870" s="14"/>
      <c r="I11870" s="14"/>
      <c r="J11870" s="15">
        <f>SUM(J11756:J11869)</f>
        <v>1672370500</v>
      </c>
      <c r="K11870" s="15">
        <f>SUM(K11756:K11869)</f>
        <v>359982500</v>
      </c>
      <c r="L11870" s="15">
        <f>SUM(L11756:L11869)</f>
        <v>1316388000</v>
      </c>
      <c r="M11870" s="182">
        <f>SUM(M11756:M11869)</f>
        <v>4000000</v>
      </c>
      <c r="N11870" s="182">
        <f t="shared" ref="N11870:R11870" si="24">SUM(N11756:N11869)</f>
        <v>2124268000</v>
      </c>
      <c r="O11870" s="182">
        <f t="shared" si="24"/>
        <v>158800000</v>
      </c>
      <c r="P11870" s="182">
        <f t="shared" si="24"/>
        <v>2643050500</v>
      </c>
      <c r="Q11870" s="182">
        <f t="shared" si="24"/>
        <v>1610483000</v>
      </c>
      <c r="R11870" s="182">
        <f t="shared" si="24"/>
        <v>0</v>
      </c>
      <c r="S11870" s="181"/>
    </row>
    <row r="11871" spans="1:19" ht="17.399999999999999" x14ac:dyDescent="0.3">
      <c r="A11871" s="960" t="s">
        <v>0</v>
      </c>
      <c r="B11871" s="960"/>
      <c r="C11871" s="960"/>
      <c r="D11871" s="960"/>
      <c r="E11871" s="960"/>
      <c r="F11871" s="960"/>
      <c r="G11871" s="960"/>
      <c r="H11871" s="960"/>
      <c r="I11871" s="960"/>
      <c r="J11871" s="960"/>
      <c r="K11871" s="960"/>
      <c r="L11871" s="960"/>
      <c r="M11871" s="960"/>
    </row>
    <row r="11872" spans="1:19" ht="17.399999999999999" x14ac:dyDescent="0.3">
      <c r="A11872" s="960" t="s">
        <v>3122</v>
      </c>
      <c r="B11872" s="960"/>
      <c r="C11872" s="960"/>
      <c r="D11872" s="960"/>
      <c r="E11872" s="960"/>
      <c r="F11872" s="960"/>
      <c r="G11872" s="960"/>
      <c r="H11872" s="960"/>
      <c r="I11872" s="960"/>
      <c r="J11872" s="960"/>
      <c r="K11872" s="960"/>
      <c r="L11872" s="960"/>
      <c r="M11872" s="960"/>
    </row>
    <row r="11873" spans="1:19" ht="16.2" thickBot="1" x14ac:dyDescent="0.35">
      <c r="A11873" s="961" t="s">
        <v>1</v>
      </c>
      <c r="B11873" s="961"/>
      <c r="C11873" s="961"/>
      <c r="D11873" s="961"/>
      <c r="E11873" s="961"/>
      <c r="F11873" s="961"/>
      <c r="G11873" s="961"/>
      <c r="H11873" s="961"/>
      <c r="I11873" s="961"/>
      <c r="J11873" s="961"/>
      <c r="K11873" s="961"/>
      <c r="L11873" s="961"/>
      <c r="M11873" s="961"/>
    </row>
    <row r="11874" spans="1:19" x14ac:dyDescent="0.3">
      <c r="A11874" s="962" t="s">
        <v>3118</v>
      </c>
      <c r="B11874" s="962" t="s">
        <v>3119</v>
      </c>
      <c r="C11874" s="962" t="s">
        <v>2</v>
      </c>
      <c r="D11874" s="5" t="s">
        <v>3</v>
      </c>
      <c r="E11874" s="12" t="s">
        <v>3</v>
      </c>
      <c r="F11874" s="5" t="s">
        <v>7</v>
      </c>
      <c r="G11874" s="12" t="s">
        <v>9</v>
      </c>
      <c r="H11874" s="5" t="s">
        <v>12</v>
      </c>
      <c r="I11874" s="12" t="s">
        <v>13</v>
      </c>
      <c r="J11874" s="873" t="s">
        <v>3115</v>
      </c>
      <c r="K11874" s="873" t="s">
        <v>3116</v>
      </c>
      <c r="L11874" s="965" t="s">
        <v>3121</v>
      </c>
      <c r="M11874" s="965" t="s">
        <v>3117</v>
      </c>
      <c r="N11874" s="873" t="s">
        <v>3116</v>
      </c>
      <c r="O11874" s="873" t="s">
        <v>3116</v>
      </c>
      <c r="P11874" s="873" t="s">
        <v>5095</v>
      </c>
      <c r="Q11874" s="873" t="s">
        <v>3115</v>
      </c>
      <c r="R11874" s="270" t="s">
        <v>3340</v>
      </c>
      <c r="S11874" s="873" t="s">
        <v>5049</v>
      </c>
    </row>
    <row r="11875" spans="1:19" ht="15" customHeight="1" x14ac:dyDescent="0.3">
      <c r="A11875" s="963"/>
      <c r="B11875" s="963"/>
      <c r="C11875" s="963"/>
      <c r="D11875" s="6" t="s">
        <v>4</v>
      </c>
      <c r="E11875" s="11" t="s">
        <v>6</v>
      </c>
      <c r="F11875" s="6" t="s">
        <v>8</v>
      </c>
      <c r="G11875" s="11" t="s">
        <v>10</v>
      </c>
      <c r="H11875" s="6" t="s">
        <v>5</v>
      </c>
      <c r="I11875" s="11" t="s">
        <v>5</v>
      </c>
      <c r="J11875" s="874"/>
      <c r="K11875" s="874"/>
      <c r="L11875" s="966"/>
      <c r="M11875" s="966"/>
      <c r="N11875" s="874"/>
      <c r="O11875" s="874"/>
      <c r="P11875" s="874"/>
      <c r="Q11875" s="874"/>
      <c r="R11875" s="271" t="s">
        <v>5125</v>
      </c>
      <c r="S11875" s="874"/>
    </row>
    <row r="11876" spans="1:19" x14ac:dyDescent="0.3">
      <c r="A11876" s="963"/>
      <c r="B11876" s="963"/>
      <c r="C11876" s="963"/>
      <c r="D11876" s="6" t="s">
        <v>5</v>
      </c>
      <c r="E11876" s="11" t="s">
        <v>5</v>
      </c>
      <c r="F11876" s="6" t="s">
        <v>5</v>
      </c>
      <c r="G11876" s="11" t="s">
        <v>11</v>
      </c>
      <c r="H11876" s="7"/>
      <c r="I11876" s="8"/>
      <c r="J11876" s="44" t="s">
        <v>3120</v>
      </c>
      <c r="K11876" s="45" t="s">
        <v>3120</v>
      </c>
      <c r="L11876" s="46" t="s">
        <v>3120</v>
      </c>
      <c r="M11876" s="47" t="s">
        <v>3120</v>
      </c>
      <c r="N11876" s="44" t="s">
        <v>5068</v>
      </c>
      <c r="O11876" s="44" t="s">
        <v>5069</v>
      </c>
      <c r="P11876" s="44"/>
      <c r="Q11876" s="44" t="s">
        <v>5102</v>
      </c>
      <c r="R11876" s="272" t="s">
        <v>5102</v>
      </c>
      <c r="S11876" s="44"/>
    </row>
    <row r="11877" spans="1:19" ht="15" thickBot="1" x14ac:dyDescent="0.35">
      <c r="A11877" s="964"/>
      <c r="B11877" s="964"/>
      <c r="C11877" s="964"/>
      <c r="D11877" s="9"/>
      <c r="E11877" s="10"/>
      <c r="F11877" s="9"/>
      <c r="G11877" s="10"/>
      <c r="H11877" s="9"/>
      <c r="I11877" s="10"/>
      <c r="J11877" s="48" t="s">
        <v>14</v>
      </c>
      <c r="K11877" s="49" t="s">
        <v>14</v>
      </c>
      <c r="L11877" s="50" t="s">
        <v>14</v>
      </c>
      <c r="M11877" s="51" t="s">
        <v>14</v>
      </c>
      <c r="N11877" s="48" t="s">
        <v>14</v>
      </c>
      <c r="O11877" s="48" t="s">
        <v>14</v>
      </c>
      <c r="P11877" s="48" t="s">
        <v>14</v>
      </c>
      <c r="Q11877" s="48" t="s">
        <v>14</v>
      </c>
      <c r="R11877" s="48" t="s">
        <v>14</v>
      </c>
      <c r="S11877" s="48"/>
    </row>
    <row r="11878" spans="1:19" x14ac:dyDescent="0.3">
      <c r="A11878" s="1">
        <v>12004001</v>
      </c>
      <c r="B11878" s="93" t="s">
        <v>403</v>
      </c>
      <c r="C11878" s="37"/>
      <c r="J11878" s="55"/>
      <c r="K11878" s="55"/>
      <c r="N11878" s="166"/>
      <c r="O11878" s="166"/>
      <c r="P11878" s="214"/>
      <c r="Q11878" s="266"/>
      <c r="R11878" s="266"/>
      <c r="S11878" s="166"/>
    </row>
    <row r="11879" spans="1:19" x14ac:dyDescent="0.3">
      <c r="A11879" s="978" t="s">
        <v>44</v>
      </c>
      <c r="B11879" s="980"/>
      <c r="C11879" s="979"/>
      <c r="D11879" s="106"/>
      <c r="E11879" s="106"/>
      <c r="F11879" s="106"/>
      <c r="G11879" s="106"/>
      <c r="H11879" s="106"/>
      <c r="I11879" s="106"/>
      <c r="J11879" s="17"/>
      <c r="K11879" s="17"/>
      <c r="L11879" s="18"/>
      <c r="M11879" s="18"/>
      <c r="N11879" s="166"/>
      <c r="O11879" s="166"/>
      <c r="P11879" s="214"/>
      <c r="Q11879" s="264"/>
      <c r="R11879" s="264"/>
      <c r="S11879" s="166"/>
    </row>
    <row r="11880" spans="1:19" ht="20.399999999999999" x14ac:dyDescent="0.3">
      <c r="A11880" s="106"/>
      <c r="B11880" s="108" t="s">
        <v>404</v>
      </c>
      <c r="C11880" s="30" t="s">
        <v>254</v>
      </c>
      <c r="D11880" s="102">
        <v>1301</v>
      </c>
      <c r="E11880" s="102">
        <v>9</v>
      </c>
      <c r="F11880" s="102">
        <v>701</v>
      </c>
      <c r="G11880" s="102">
        <v>70111</v>
      </c>
      <c r="H11880" s="102">
        <v>3000</v>
      </c>
      <c r="I11880" s="102">
        <v>414104</v>
      </c>
      <c r="J11880" s="104">
        <v>0</v>
      </c>
      <c r="K11880" s="104">
        <v>0</v>
      </c>
      <c r="L11880" s="104">
        <v>0</v>
      </c>
      <c r="M11880" s="104">
        <v>0</v>
      </c>
      <c r="N11880" s="217">
        <v>0</v>
      </c>
      <c r="O11880" s="217">
        <v>0</v>
      </c>
      <c r="P11880" s="218">
        <f>SUM(K11880+N11880+O11880)</f>
        <v>0</v>
      </c>
      <c r="Q11880" s="264">
        <v>2000000</v>
      </c>
      <c r="R11880" s="264">
        <v>0</v>
      </c>
      <c r="S11880" s="166"/>
    </row>
    <row r="11881" spans="1:19" x14ac:dyDescent="0.3">
      <c r="A11881" s="106"/>
      <c r="B11881" s="108" t="s">
        <v>405</v>
      </c>
      <c r="C11881" s="30" t="s">
        <v>256</v>
      </c>
      <c r="D11881" s="102">
        <v>1301</v>
      </c>
      <c r="E11881" s="102">
        <v>9</v>
      </c>
      <c r="F11881" s="102">
        <v>701</v>
      </c>
      <c r="G11881" s="102">
        <v>70111</v>
      </c>
      <c r="H11881" s="102">
        <v>3000</v>
      </c>
      <c r="I11881" s="102">
        <v>414104</v>
      </c>
      <c r="J11881" s="104">
        <v>0</v>
      </c>
      <c r="K11881" s="104">
        <v>0</v>
      </c>
      <c r="L11881" s="104">
        <v>0</v>
      </c>
      <c r="M11881" s="104">
        <v>0</v>
      </c>
      <c r="N11881" s="217">
        <v>0</v>
      </c>
      <c r="O11881" s="217">
        <v>0</v>
      </c>
      <c r="P11881" s="218">
        <f t="shared" ref="P11881:P11898" si="25">SUM(K11881+N11881+O11881)</f>
        <v>0</v>
      </c>
      <c r="Q11881" s="264">
        <v>600000</v>
      </c>
      <c r="R11881" s="264">
        <v>0</v>
      </c>
      <c r="S11881" s="166"/>
    </row>
    <row r="11882" spans="1:19" x14ac:dyDescent="0.3">
      <c r="A11882" s="106"/>
      <c r="B11882" s="108" t="s">
        <v>243</v>
      </c>
      <c r="C11882" s="30" t="s">
        <v>258</v>
      </c>
      <c r="D11882" s="102">
        <v>1301</v>
      </c>
      <c r="E11882" s="102">
        <v>9</v>
      </c>
      <c r="F11882" s="102">
        <v>701</v>
      </c>
      <c r="G11882" s="102">
        <v>70111</v>
      </c>
      <c r="H11882" s="102">
        <v>3000</v>
      </c>
      <c r="I11882" s="102">
        <v>414104</v>
      </c>
      <c r="J11882" s="104">
        <v>0</v>
      </c>
      <c r="K11882" s="104">
        <v>0</v>
      </c>
      <c r="L11882" s="104">
        <v>0</v>
      </c>
      <c r="M11882" s="104">
        <v>0</v>
      </c>
      <c r="N11882" s="217">
        <v>0</v>
      </c>
      <c r="O11882" s="217">
        <v>0</v>
      </c>
      <c r="P11882" s="218">
        <f t="shared" si="25"/>
        <v>0</v>
      </c>
      <c r="Q11882" s="264">
        <v>450000</v>
      </c>
      <c r="R11882" s="264">
        <v>0</v>
      </c>
      <c r="S11882" s="166"/>
    </row>
    <row r="11883" spans="1:19" ht="20.399999999999999" x14ac:dyDescent="0.3">
      <c r="A11883" s="106"/>
      <c r="B11883" s="108" t="s">
        <v>406</v>
      </c>
      <c r="C11883" s="30" t="s">
        <v>260</v>
      </c>
      <c r="D11883" s="102">
        <v>1301</v>
      </c>
      <c r="E11883" s="102">
        <v>9</v>
      </c>
      <c r="F11883" s="102">
        <v>701</v>
      </c>
      <c r="G11883" s="102">
        <v>70111</v>
      </c>
      <c r="H11883" s="102">
        <v>3000</v>
      </c>
      <c r="I11883" s="102">
        <v>414104</v>
      </c>
      <c r="J11883" s="104">
        <v>0</v>
      </c>
      <c r="K11883" s="104">
        <v>0</v>
      </c>
      <c r="L11883" s="104">
        <v>0</v>
      </c>
      <c r="M11883" s="104">
        <v>0</v>
      </c>
      <c r="N11883" s="217">
        <v>0</v>
      </c>
      <c r="O11883" s="217">
        <v>0</v>
      </c>
      <c r="P11883" s="218">
        <f t="shared" si="25"/>
        <v>0</v>
      </c>
      <c r="Q11883" s="264">
        <v>890000</v>
      </c>
      <c r="R11883" s="264">
        <v>0</v>
      </c>
      <c r="S11883" s="166"/>
    </row>
    <row r="11884" spans="1:19" x14ac:dyDescent="0.3">
      <c r="A11884" s="106"/>
      <c r="B11884" s="108" t="s">
        <v>263</v>
      </c>
      <c r="C11884" s="30" t="s">
        <v>397</v>
      </c>
      <c r="D11884" s="102">
        <v>1301</v>
      </c>
      <c r="E11884" s="102">
        <v>9</v>
      </c>
      <c r="F11884" s="102">
        <v>701</v>
      </c>
      <c r="G11884" s="102">
        <v>70111</v>
      </c>
      <c r="H11884" s="102">
        <v>3000</v>
      </c>
      <c r="I11884" s="102">
        <v>414104</v>
      </c>
      <c r="J11884" s="104">
        <v>0</v>
      </c>
      <c r="K11884" s="104">
        <v>0</v>
      </c>
      <c r="L11884" s="104">
        <v>0</v>
      </c>
      <c r="M11884" s="104">
        <v>0</v>
      </c>
      <c r="N11884" s="217">
        <v>0</v>
      </c>
      <c r="O11884" s="217">
        <v>0</v>
      </c>
      <c r="P11884" s="218">
        <f t="shared" si="25"/>
        <v>0</v>
      </c>
      <c r="Q11884" s="264">
        <v>375000</v>
      </c>
      <c r="R11884" s="264">
        <v>0</v>
      </c>
      <c r="S11884" s="166"/>
    </row>
    <row r="11885" spans="1:19" x14ac:dyDescent="0.3">
      <c r="A11885" s="106"/>
      <c r="B11885" s="108" t="s">
        <v>407</v>
      </c>
      <c r="C11885" s="30" t="s">
        <v>408</v>
      </c>
      <c r="D11885" s="102">
        <v>1301</v>
      </c>
      <c r="E11885" s="102">
        <v>9</v>
      </c>
      <c r="F11885" s="102">
        <v>701</v>
      </c>
      <c r="G11885" s="102">
        <v>70111</v>
      </c>
      <c r="H11885" s="102">
        <v>3000</v>
      </c>
      <c r="I11885" s="102">
        <v>414104</v>
      </c>
      <c r="J11885" s="104">
        <v>0</v>
      </c>
      <c r="K11885" s="104">
        <v>0</v>
      </c>
      <c r="L11885" s="104">
        <v>0</v>
      </c>
      <c r="M11885" s="104">
        <v>0</v>
      </c>
      <c r="N11885" s="217">
        <v>0</v>
      </c>
      <c r="O11885" s="217">
        <v>0</v>
      </c>
      <c r="P11885" s="218">
        <f t="shared" si="25"/>
        <v>0</v>
      </c>
      <c r="Q11885" s="264">
        <v>32000</v>
      </c>
      <c r="R11885" s="264">
        <v>0</v>
      </c>
      <c r="S11885" s="166"/>
    </row>
    <row r="11886" spans="1:19" x14ac:dyDescent="0.3">
      <c r="A11886" s="106"/>
      <c r="B11886" s="108" t="s">
        <v>409</v>
      </c>
      <c r="C11886" s="30" t="s">
        <v>410</v>
      </c>
      <c r="D11886" s="102">
        <v>1301</v>
      </c>
      <c r="E11886" s="102">
        <v>9</v>
      </c>
      <c r="F11886" s="102">
        <v>701</v>
      </c>
      <c r="G11886" s="102">
        <v>70111</v>
      </c>
      <c r="H11886" s="102">
        <v>3000</v>
      </c>
      <c r="I11886" s="102">
        <v>414104</v>
      </c>
      <c r="J11886" s="104">
        <v>0</v>
      </c>
      <c r="K11886" s="104">
        <v>0</v>
      </c>
      <c r="L11886" s="104">
        <v>0</v>
      </c>
      <c r="M11886" s="104">
        <v>0</v>
      </c>
      <c r="N11886" s="217">
        <v>0</v>
      </c>
      <c r="O11886" s="217">
        <v>0</v>
      </c>
      <c r="P11886" s="218">
        <f t="shared" si="25"/>
        <v>0</v>
      </c>
      <c r="Q11886" s="264">
        <v>224000000</v>
      </c>
      <c r="R11886" s="264">
        <v>0</v>
      </c>
      <c r="S11886" s="166"/>
    </row>
    <row r="11887" spans="1:19" x14ac:dyDescent="0.3">
      <c r="A11887" s="106"/>
      <c r="B11887" s="108" t="s">
        <v>411</v>
      </c>
      <c r="C11887" s="30" t="s">
        <v>412</v>
      </c>
      <c r="D11887" s="102">
        <v>1301</v>
      </c>
      <c r="E11887" s="102">
        <v>9</v>
      </c>
      <c r="F11887" s="102">
        <v>701</v>
      </c>
      <c r="G11887" s="102">
        <v>70111</v>
      </c>
      <c r="H11887" s="102">
        <v>3000</v>
      </c>
      <c r="I11887" s="102">
        <v>414104</v>
      </c>
      <c r="J11887" s="104">
        <v>0</v>
      </c>
      <c r="K11887" s="104">
        <v>0</v>
      </c>
      <c r="L11887" s="104">
        <v>0</v>
      </c>
      <c r="M11887" s="104">
        <v>0</v>
      </c>
      <c r="N11887" s="217">
        <v>0</v>
      </c>
      <c r="O11887" s="217">
        <v>0</v>
      </c>
      <c r="P11887" s="218">
        <f t="shared" si="25"/>
        <v>0</v>
      </c>
      <c r="Q11887" s="264">
        <v>10000000</v>
      </c>
      <c r="R11887" s="264">
        <v>0</v>
      </c>
      <c r="S11887" s="166"/>
    </row>
    <row r="11888" spans="1:19" x14ac:dyDescent="0.3">
      <c r="A11888" s="106"/>
      <c r="B11888" s="108" t="s">
        <v>413</v>
      </c>
      <c r="C11888" s="30" t="s">
        <v>414</v>
      </c>
      <c r="D11888" s="102">
        <v>1301</v>
      </c>
      <c r="E11888" s="102">
        <v>9</v>
      </c>
      <c r="F11888" s="102">
        <v>701</v>
      </c>
      <c r="G11888" s="102">
        <v>70111</v>
      </c>
      <c r="H11888" s="102">
        <v>3000</v>
      </c>
      <c r="I11888" s="102">
        <v>414104</v>
      </c>
      <c r="J11888" s="104">
        <v>0</v>
      </c>
      <c r="K11888" s="104">
        <v>0</v>
      </c>
      <c r="L11888" s="104">
        <v>0</v>
      </c>
      <c r="M11888" s="104">
        <v>0</v>
      </c>
      <c r="N11888" s="217">
        <v>0</v>
      </c>
      <c r="O11888" s="217">
        <v>0</v>
      </c>
      <c r="P11888" s="218">
        <f t="shared" si="25"/>
        <v>0</v>
      </c>
      <c r="Q11888" s="264">
        <v>43720000</v>
      </c>
      <c r="R11888" s="264">
        <v>0</v>
      </c>
      <c r="S11888" s="166"/>
    </row>
    <row r="11889" spans="1:19" x14ac:dyDescent="0.3">
      <c r="A11889" s="106"/>
      <c r="B11889" s="108" t="s">
        <v>415</v>
      </c>
      <c r="C11889" s="30" t="s">
        <v>416</v>
      </c>
      <c r="D11889" s="102">
        <v>1301</v>
      </c>
      <c r="E11889" s="102">
        <v>9</v>
      </c>
      <c r="F11889" s="102">
        <v>701</v>
      </c>
      <c r="G11889" s="102">
        <v>70111</v>
      </c>
      <c r="H11889" s="102">
        <v>3000</v>
      </c>
      <c r="I11889" s="102">
        <v>414104</v>
      </c>
      <c r="J11889" s="104">
        <v>0</v>
      </c>
      <c r="K11889" s="104">
        <v>0</v>
      </c>
      <c r="L11889" s="104">
        <v>0</v>
      </c>
      <c r="M11889" s="104">
        <v>0</v>
      </c>
      <c r="N11889" s="217">
        <v>0</v>
      </c>
      <c r="O11889" s="217">
        <v>0</v>
      </c>
      <c r="P11889" s="218">
        <f t="shared" si="25"/>
        <v>0</v>
      </c>
      <c r="Q11889" s="264">
        <v>28038000</v>
      </c>
      <c r="R11889" s="264">
        <v>0</v>
      </c>
      <c r="S11889" s="166"/>
    </row>
    <row r="11890" spans="1:19" x14ac:dyDescent="0.3">
      <c r="A11890" s="106"/>
      <c r="B11890" s="108" t="s">
        <v>275</v>
      </c>
      <c r="C11890" s="30" t="s">
        <v>381</v>
      </c>
      <c r="D11890" s="102">
        <v>1301</v>
      </c>
      <c r="E11890" s="102">
        <v>9</v>
      </c>
      <c r="F11890" s="102">
        <v>701</v>
      </c>
      <c r="G11890" s="102">
        <v>70111</v>
      </c>
      <c r="H11890" s="102">
        <v>3000</v>
      </c>
      <c r="I11890" s="102">
        <v>414104</v>
      </c>
      <c r="J11890" s="104">
        <v>0</v>
      </c>
      <c r="K11890" s="104">
        <v>0</v>
      </c>
      <c r="L11890" s="104">
        <v>0</v>
      </c>
      <c r="M11890" s="104">
        <v>0</v>
      </c>
      <c r="N11890" s="217">
        <v>0</v>
      </c>
      <c r="O11890" s="217">
        <v>0</v>
      </c>
      <c r="P11890" s="218">
        <f t="shared" si="25"/>
        <v>0</v>
      </c>
      <c r="Q11890" s="264">
        <v>700000</v>
      </c>
      <c r="R11890" s="264">
        <v>0</v>
      </c>
      <c r="S11890" s="166"/>
    </row>
    <row r="11891" spans="1:19" x14ac:dyDescent="0.3">
      <c r="A11891" s="106"/>
      <c r="B11891" s="108" t="s">
        <v>417</v>
      </c>
      <c r="C11891" s="30" t="s">
        <v>383</v>
      </c>
      <c r="D11891" s="102">
        <v>1301</v>
      </c>
      <c r="E11891" s="102">
        <v>9</v>
      </c>
      <c r="F11891" s="102">
        <v>701</v>
      </c>
      <c r="G11891" s="102">
        <v>70111</v>
      </c>
      <c r="H11891" s="102">
        <v>3000</v>
      </c>
      <c r="I11891" s="102">
        <v>414104</v>
      </c>
      <c r="J11891" s="104">
        <v>0</v>
      </c>
      <c r="K11891" s="104">
        <v>0</v>
      </c>
      <c r="L11891" s="104">
        <v>0</v>
      </c>
      <c r="M11891" s="104">
        <v>0</v>
      </c>
      <c r="N11891" s="217">
        <v>0</v>
      </c>
      <c r="O11891" s="217">
        <v>0</v>
      </c>
      <c r="P11891" s="218">
        <f t="shared" si="25"/>
        <v>0</v>
      </c>
      <c r="Q11891" s="264">
        <v>170000</v>
      </c>
      <c r="R11891" s="264">
        <v>0</v>
      </c>
      <c r="S11891" s="166"/>
    </row>
    <row r="11892" spans="1:19" x14ac:dyDescent="0.3">
      <c r="A11892" s="106"/>
      <c r="B11892" s="108" t="s">
        <v>418</v>
      </c>
      <c r="C11892" s="30" t="s">
        <v>385</v>
      </c>
      <c r="D11892" s="102">
        <v>1301</v>
      </c>
      <c r="E11892" s="102">
        <v>9</v>
      </c>
      <c r="F11892" s="102">
        <v>701</v>
      </c>
      <c r="G11892" s="102">
        <v>70111</v>
      </c>
      <c r="H11892" s="102">
        <v>3000</v>
      </c>
      <c r="I11892" s="102">
        <v>414104</v>
      </c>
      <c r="J11892" s="104">
        <v>0</v>
      </c>
      <c r="K11892" s="104">
        <v>0</v>
      </c>
      <c r="L11892" s="104">
        <v>0</v>
      </c>
      <c r="M11892" s="104">
        <v>0</v>
      </c>
      <c r="N11892" s="217">
        <v>0</v>
      </c>
      <c r="O11892" s="217">
        <v>0</v>
      </c>
      <c r="P11892" s="218">
        <f t="shared" si="25"/>
        <v>0</v>
      </c>
      <c r="Q11892" s="264">
        <v>500000</v>
      </c>
      <c r="R11892" s="264">
        <v>0</v>
      </c>
      <c r="S11892" s="166"/>
    </row>
    <row r="11893" spans="1:19" x14ac:dyDescent="0.3">
      <c r="A11893" s="106"/>
      <c r="B11893" s="108" t="s">
        <v>419</v>
      </c>
      <c r="C11893" s="30" t="s">
        <v>387</v>
      </c>
      <c r="D11893" s="102">
        <v>1301</v>
      </c>
      <c r="E11893" s="102">
        <v>9</v>
      </c>
      <c r="F11893" s="102">
        <v>701</v>
      </c>
      <c r="G11893" s="102">
        <v>70111</v>
      </c>
      <c r="H11893" s="102">
        <v>3000</v>
      </c>
      <c r="I11893" s="102">
        <v>414104</v>
      </c>
      <c r="J11893" s="104">
        <v>0</v>
      </c>
      <c r="K11893" s="104">
        <v>0</v>
      </c>
      <c r="L11893" s="104">
        <v>0</v>
      </c>
      <c r="M11893" s="104">
        <v>0</v>
      </c>
      <c r="N11893" s="217">
        <v>0</v>
      </c>
      <c r="O11893" s="217">
        <v>0</v>
      </c>
      <c r="P11893" s="218">
        <f t="shared" si="25"/>
        <v>0</v>
      </c>
      <c r="Q11893" s="264">
        <v>300000</v>
      </c>
      <c r="R11893" s="264">
        <v>0</v>
      </c>
      <c r="S11893" s="166"/>
    </row>
    <row r="11894" spans="1:19" x14ac:dyDescent="0.3">
      <c r="A11894" s="106"/>
      <c r="B11894" s="108" t="s">
        <v>420</v>
      </c>
      <c r="C11894" s="30" t="s">
        <v>421</v>
      </c>
      <c r="D11894" s="102">
        <v>1301</v>
      </c>
      <c r="E11894" s="102">
        <v>9</v>
      </c>
      <c r="F11894" s="102">
        <v>701</v>
      </c>
      <c r="G11894" s="102">
        <v>70111</v>
      </c>
      <c r="H11894" s="102">
        <v>3000</v>
      </c>
      <c r="I11894" s="102">
        <v>414104</v>
      </c>
      <c r="J11894" s="104">
        <v>0</v>
      </c>
      <c r="K11894" s="104">
        <v>0</v>
      </c>
      <c r="L11894" s="104">
        <v>0</v>
      </c>
      <c r="M11894" s="104">
        <v>0</v>
      </c>
      <c r="N11894" s="217">
        <v>0</v>
      </c>
      <c r="O11894" s="217">
        <v>0</v>
      </c>
      <c r="P11894" s="218">
        <f t="shared" si="25"/>
        <v>0</v>
      </c>
      <c r="Q11894" s="264">
        <v>390000</v>
      </c>
      <c r="R11894" s="264">
        <v>0</v>
      </c>
      <c r="S11894" s="166"/>
    </row>
    <row r="11895" spans="1:19" ht="22.5" customHeight="1" x14ac:dyDescent="0.3">
      <c r="A11895" s="106"/>
      <c r="B11895" s="108" t="s">
        <v>422</v>
      </c>
      <c r="C11895" s="30" t="s">
        <v>423</v>
      </c>
      <c r="D11895" s="102">
        <v>1301</v>
      </c>
      <c r="E11895" s="102">
        <v>9</v>
      </c>
      <c r="F11895" s="102">
        <v>701</v>
      </c>
      <c r="G11895" s="102">
        <v>70111</v>
      </c>
      <c r="H11895" s="102">
        <v>3000</v>
      </c>
      <c r="I11895" s="102">
        <v>414104</v>
      </c>
      <c r="J11895" s="104">
        <v>0</v>
      </c>
      <c r="K11895" s="104">
        <v>0</v>
      </c>
      <c r="L11895" s="104">
        <v>0</v>
      </c>
      <c r="M11895" s="126">
        <v>0</v>
      </c>
      <c r="N11895" s="217">
        <v>0</v>
      </c>
      <c r="O11895" s="217">
        <v>0</v>
      </c>
      <c r="P11895" s="218">
        <f t="shared" si="25"/>
        <v>0</v>
      </c>
      <c r="Q11895" s="264">
        <v>1200000</v>
      </c>
      <c r="R11895" s="264">
        <v>0</v>
      </c>
      <c r="S11895" s="166"/>
    </row>
    <row r="11896" spans="1:19" ht="20.399999999999999" x14ac:dyDescent="0.3">
      <c r="A11896" s="106"/>
      <c r="B11896" s="108" t="s">
        <v>424</v>
      </c>
      <c r="C11896" s="30" t="s">
        <v>425</v>
      </c>
      <c r="D11896" s="102">
        <v>1301</v>
      </c>
      <c r="E11896" s="102">
        <v>9</v>
      </c>
      <c r="F11896" s="102">
        <v>701</v>
      </c>
      <c r="G11896" s="102">
        <v>70111</v>
      </c>
      <c r="H11896" s="102">
        <v>3000</v>
      </c>
      <c r="I11896" s="102">
        <v>414104</v>
      </c>
      <c r="J11896" s="104">
        <v>0</v>
      </c>
      <c r="K11896" s="104">
        <v>0</v>
      </c>
      <c r="L11896" s="104">
        <v>0</v>
      </c>
      <c r="M11896" s="126">
        <v>0</v>
      </c>
      <c r="N11896" s="217">
        <v>0</v>
      </c>
      <c r="O11896" s="217">
        <v>0</v>
      </c>
      <c r="P11896" s="218">
        <f t="shared" si="25"/>
        <v>0</v>
      </c>
      <c r="Q11896" s="264">
        <v>900000</v>
      </c>
      <c r="R11896" s="264">
        <v>0</v>
      </c>
      <c r="S11896" s="166"/>
    </row>
    <row r="11897" spans="1:19" ht="24" customHeight="1" x14ac:dyDescent="0.3">
      <c r="A11897" s="106"/>
      <c r="B11897" s="108" t="s">
        <v>426</v>
      </c>
      <c r="C11897" s="30" t="s">
        <v>395</v>
      </c>
      <c r="D11897" s="102">
        <v>1301</v>
      </c>
      <c r="E11897" s="102">
        <v>9</v>
      </c>
      <c r="F11897" s="102">
        <v>701</v>
      </c>
      <c r="G11897" s="102">
        <v>70111</v>
      </c>
      <c r="H11897" s="102">
        <v>3000</v>
      </c>
      <c r="I11897" s="102">
        <v>414104</v>
      </c>
      <c r="J11897" s="104">
        <v>0</v>
      </c>
      <c r="K11897" s="104">
        <v>0</v>
      </c>
      <c r="L11897" s="104">
        <v>0</v>
      </c>
      <c r="M11897" s="126">
        <v>0</v>
      </c>
      <c r="N11897" s="217">
        <v>0</v>
      </c>
      <c r="O11897" s="217">
        <v>0</v>
      </c>
      <c r="P11897" s="218">
        <f t="shared" si="25"/>
        <v>0</v>
      </c>
      <c r="Q11897" s="264">
        <v>250000</v>
      </c>
      <c r="R11897" s="264">
        <v>0</v>
      </c>
      <c r="S11897" s="166"/>
    </row>
    <row r="11898" spans="1:19" ht="21" thickBot="1" x14ac:dyDescent="0.35">
      <c r="A11898" s="167"/>
      <c r="B11898" s="109" t="s">
        <v>427</v>
      </c>
      <c r="C11898" s="34" t="s">
        <v>399</v>
      </c>
      <c r="D11898" s="103">
        <v>1301</v>
      </c>
      <c r="E11898" s="103">
        <v>9</v>
      </c>
      <c r="F11898" s="103">
        <v>701</v>
      </c>
      <c r="G11898" s="103">
        <v>70111</v>
      </c>
      <c r="H11898" s="103">
        <v>3000</v>
      </c>
      <c r="I11898" s="103">
        <v>414104</v>
      </c>
      <c r="J11898" s="105">
        <v>0</v>
      </c>
      <c r="K11898" s="105">
        <v>0</v>
      </c>
      <c r="L11898" s="105">
        <v>0</v>
      </c>
      <c r="M11898" s="125">
        <v>0</v>
      </c>
      <c r="N11898" s="217">
        <v>0</v>
      </c>
      <c r="O11898" s="217">
        <v>0</v>
      </c>
      <c r="P11898" s="218">
        <f t="shared" si="25"/>
        <v>0</v>
      </c>
      <c r="Q11898" s="264">
        <v>100000000</v>
      </c>
      <c r="R11898" s="264">
        <v>0</v>
      </c>
      <c r="S11898" s="167"/>
    </row>
    <row r="11899" spans="1:19" ht="15" thickBot="1" x14ac:dyDescent="0.35">
      <c r="A11899" s="96"/>
      <c r="B11899" s="13" t="s">
        <v>428</v>
      </c>
      <c r="C11899" s="35"/>
      <c r="D11899" s="14"/>
      <c r="E11899" s="14"/>
      <c r="F11899" s="14"/>
      <c r="G11899" s="14"/>
      <c r="H11899" s="14"/>
      <c r="I11899" s="14"/>
      <c r="J11899" s="15">
        <f>SUM(J11880:J11898)</f>
        <v>0</v>
      </c>
      <c r="K11899" s="15">
        <f>SUM(K11880:K11898)</f>
        <v>0</v>
      </c>
      <c r="L11899" s="15">
        <f>SUM(L11880:L11898)</f>
        <v>0</v>
      </c>
      <c r="M11899" s="182">
        <f>SUM(M11880:M11898)</f>
        <v>0</v>
      </c>
      <c r="N11899" s="182">
        <f t="shared" ref="N11899:R11899" si="26">SUM(N11880:N11898)</f>
        <v>0</v>
      </c>
      <c r="O11899" s="182">
        <f t="shared" si="26"/>
        <v>0</v>
      </c>
      <c r="P11899" s="182">
        <f t="shared" si="26"/>
        <v>0</v>
      </c>
      <c r="Q11899" s="182">
        <f t="shared" si="26"/>
        <v>414515000</v>
      </c>
      <c r="R11899" s="182">
        <f t="shared" si="26"/>
        <v>0</v>
      </c>
      <c r="S11899" s="181"/>
    </row>
    <row r="11900" spans="1:19" x14ac:dyDescent="0.3">
      <c r="J11900" s="55"/>
      <c r="K11900" s="55"/>
    </row>
    <row r="11901" spans="1:19" x14ac:dyDescent="0.3">
      <c r="J11901" s="55"/>
      <c r="K11901" s="55"/>
    </row>
    <row r="11902" spans="1:19" x14ac:dyDescent="0.3">
      <c r="J11902" s="55"/>
      <c r="K11902" s="55"/>
    </row>
    <row r="11903" spans="1:19" x14ac:dyDescent="0.3">
      <c r="J11903" s="55"/>
      <c r="K11903" s="55"/>
    </row>
    <row r="11904" spans="1:19" ht="17.399999999999999" x14ac:dyDescent="0.3">
      <c r="A11904" s="960" t="s">
        <v>0</v>
      </c>
      <c r="B11904" s="960"/>
      <c r="C11904" s="960"/>
      <c r="D11904" s="960"/>
      <c r="E11904" s="960"/>
      <c r="F11904" s="960"/>
      <c r="G11904" s="960"/>
      <c r="H11904" s="960"/>
      <c r="I11904" s="960"/>
      <c r="J11904" s="960"/>
      <c r="K11904" s="960"/>
      <c r="L11904" s="960"/>
      <c r="M11904" s="960"/>
    </row>
    <row r="11905" spans="1:19" ht="17.399999999999999" x14ac:dyDescent="0.3">
      <c r="A11905" s="960" t="s">
        <v>3122</v>
      </c>
      <c r="B11905" s="960"/>
      <c r="C11905" s="960"/>
      <c r="D11905" s="960"/>
      <c r="E11905" s="960"/>
      <c r="F11905" s="960"/>
      <c r="G11905" s="960"/>
      <c r="H11905" s="960"/>
      <c r="I11905" s="960"/>
      <c r="J11905" s="960"/>
      <c r="K11905" s="960"/>
      <c r="L11905" s="960"/>
      <c r="M11905" s="960"/>
    </row>
    <row r="11906" spans="1:19" ht="16.2" thickBot="1" x14ac:dyDescent="0.35">
      <c r="A11906" s="961" t="s">
        <v>1</v>
      </c>
      <c r="B11906" s="961"/>
      <c r="C11906" s="961"/>
      <c r="D11906" s="961"/>
      <c r="E11906" s="961"/>
      <c r="F11906" s="961"/>
      <c r="G11906" s="961"/>
      <c r="H11906" s="961"/>
      <c r="I11906" s="961"/>
      <c r="J11906" s="961"/>
      <c r="K11906" s="961"/>
      <c r="L11906" s="961"/>
      <c r="M11906" s="961"/>
    </row>
    <row r="11907" spans="1:19" x14ac:dyDescent="0.3">
      <c r="A11907" s="962" t="s">
        <v>3118</v>
      </c>
      <c r="B11907" s="962" t="s">
        <v>3119</v>
      </c>
      <c r="C11907" s="962" t="s">
        <v>2</v>
      </c>
      <c r="D11907" s="5" t="s">
        <v>3</v>
      </c>
      <c r="E11907" s="12" t="s">
        <v>3</v>
      </c>
      <c r="F11907" s="5" t="s">
        <v>7</v>
      </c>
      <c r="G11907" s="12" t="s">
        <v>9</v>
      </c>
      <c r="H11907" s="5" t="s">
        <v>12</v>
      </c>
      <c r="I11907" s="12" t="s">
        <v>13</v>
      </c>
      <c r="J11907" s="873" t="s">
        <v>3115</v>
      </c>
      <c r="K11907" s="873" t="s">
        <v>3116</v>
      </c>
      <c r="L11907" s="965" t="s">
        <v>3121</v>
      </c>
      <c r="M11907" s="965" t="s">
        <v>3117</v>
      </c>
      <c r="N11907" s="873" t="s">
        <v>3116</v>
      </c>
      <c r="O11907" s="873" t="s">
        <v>3116</v>
      </c>
      <c r="P11907" s="873" t="s">
        <v>5095</v>
      </c>
      <c r="Q11907" s="873" t="s">
        <v>3115</v>
      </c>
      <c r="R11907" s="270" t="s">
        <v>3340</v>
      </c>
      <c r="S11907" s="873" t="s">
        <v>5049</v>
      </c>
    </row>
    <row r="11908" spans="1:19" ht="15" customHeight="1" x14ac:dyDescent="0.3">
      <c r="A11908" s="963"/>
      <c r="B11908" s="963"/>
      <c r="C11908" s="963"/>
      <c r="D11908" s="6" t="s">
        <v>4</v>
      </c>
      <c r="E11908" s="11" t="s">
        <v>6</v>
      </c>
      <c r="F11908" s="6" t="s">
        <v>8</v>
      </c>
      <c r="G11908" s="11" t="s">
        <v>10</v>
      </c>
      <c r="H11908" s="6" t="s">
        <v>5</v>
      </c>
      <c r="I11908" s="11" t="s">
        <v>5</v>
      </c>
      <c r="J11908" s="874"/>
      <c r="K11908" s="874"/>
      <c r="L11908" s="966"/>
      <c r="M11908" s="966"/>
      <c r="N11908" s="874"/>
      <c r="O11908" s="874"/>
      <c r="P11908" s="874"/>
      <c r="Q11908" s="874"/>
      <c r="R11908" s="271" t="s">
        <v>5125</v>
      </c>
      <c r="S11908" s="874"/>
    </row>
    <row r="11909" spans="1:19" x14ac:dyDescent="0.3">
      <c r="A11909" s="963"/>
      <c r="B11909" s="963"/>
      <c r="C11909" s="963"/>
      <c r="D11909" s="6" t="s">
        <v>5</v>
      </c>
      <c r="E11909" s="11" t="s">
        <v>5</v>
      </c>
      <c r="F11909" s="6" t="s">
        <v>5</v>
      </c>
      <c r="G11909" s="11" t="s">
        <v>11</v>
      </c>
      <c r="H11909" s="7"/>
      <c r="I11909" s="8"/>
      <c r="J11909" s="44" t="s">
        <v>3120</v>
      </c>
      <c r="K11909" s="45" t="s">
        <v>3120</v>
      </c>
      <c r="L11909" s="46" t="s">
        <v>3120</v>
      </c>
      <c r="M11909" s="47" t="s">
        <v>3120</v>
      </c>
      <c r="N11909" s="44" t="s">
        <v>5068</v>
      </c>
      <c r="O11909" s="44" t="s">
        <v>5069</v>
      </c>
      <c r="P11909" s="44"/>
      <c r="Q11909" s="44" t="s">
        <v>5102</v>
      </c>
      <c r="R11909" s="272" t="s">
        <v>5102</v>
      </c>
      <c r="S11909" s="44"/>
    </row>
    <row r="11910" spans="1:19" ht="15" thickBot="1" x14ac:dyDescent="0.35">
      <c r="A11910" s="964"/>
      <c r="B11910" s="964"/>
      <c r="C11910" s="964"/>
      <c r="D11910" s="9"/>
      <c r="E11910" s="10"/>
      <c r="F11910" s="9"/>
      <c r="G11910" s="10"/>
      <c r="H11910" s="9"/>
      <c r="I11910" s="10"/>
      <c r="J11910" s="48" t="s">
        <v>14</v>
      </c>
      <c r="K11910" s="49" t="s">
        <v>14</v>
      </c>
      <c r="L11910" s="50" t="s">
        <v>14</v>
      </c>
      <c r="M11910" s="51" t="s">
        <v>14</v>
      </c>
      <c r="N11910" s="48" t="s">
        <v>14</v>
      </c>
      <c r="O11910" s="48" t="s">
        <v>14</v>
      </c>
      <c r="P11910" s="48" t="s">
        <v>14</v>
      </c>
      <c r="Q11910" s="48" t="s">
        <v>14</v>
      </c>
      <c r="R11910" s="48" t="s">
        <v>14</v>
      </c>
      <c r="S11910" s="48"/>
    </row>
    <row r="11911" spans="1:19" x14ac:dyDescent="0.3">
      <c r="A11911" s="1">
        <v>23001001</v>
      </c>
      <c r="B11911" s="93" t="s">
        <v>429</v>
      </c>
      <c r="J11911" s="55"/>
      <c r="K11911" s="55"/>
      <c r="N11911" s="166"/>
      <c r="O11911" s="166"/>
      <c r="P11911" s="214"/>
      <c r="Q11911" s="266"/>
      <c r="R11911" s="266"/>
      <c r="S11911" s="166"/>
    </row>
    <row r="11912" spans="1:19" x14ac:dyDescent="0.3">
      <c r="A11912" s="978" t="s">
        <v>34</v>
      </c>
      <c r="B11912" s="980"/>
      <c r="C11912" s="979"/>
      <c r="D11912" s="106"/>
      <c r="E11912" s="106"/>
      <c r="F11912" s="106"/>
      <c r="G11912" s="106"/>
      <c r="H11912" s="106"/>
      <c r="I11912" s="106"/>
      <c r="J11912" s="17"/>
      <c r="K11912" s="17"/>
      <c r="L11912" s="18"/>
      <c r="M11912" s="18"/>
      <c r="N11912" s="166"/>
      <c r="O11912" s="166"/>
      <c r="P11912" s="214"/>
      <c r="Q11912" s="264"/>
      <c r="R11912" s="264"/>
      <c r="S11912" s="166"/>
    </row>
    <row r="11913" spans="1:19" ht="40.5" customHeight="1" x14ac:dyDescent="0.3">
      <c r="A11913" s="106"/>
      <c r="B11913" s="108" t="s">
        <v>430</v>
      </c>
      <c r="C11913" s="30" t="s">
        <v>431</v>
      </c>
      <c r="D11913" s="102">
        <v>1102</v>
      </c>
      <c r="E11913" s="102">
        <v>9</v>
      </c>
      <c r="F11913" s="102">
        <v>704</v>
      </c>
      <c r="G11913" s="102">
        <v>70443</v>
      </c>
      <c r="H11913" s="102">
        <v>3000</v>
      </c>
      <c r="I11913" s="102">
        <v>414104</v>
      </c>
      <c r="J11913" s="104">
        <v>35000000</v>
      </c>
      <c r="K11913" s="112">
        <v>35000000</v>
      </c>
      <c r="L11913" s="112">
        <v>0</v>
      </c>
      <c r="M11913" s="104">
        <v>0</v>
      </c>
      <c r="N11913" s="219">
        <v>10000000</v>
      </c>
      <c r="O11913" s="219">
        <v>0</v>
      </c>
      <c r="P11913" s="219">
        <f t="shared" ref="P11913:P11931" si="27">SUM(K11913+N11913+O11913)</f>
        <v>45000000</v>
      </c>
      <c r="Q11913" s="264">
        <v>30000000</v>
      </c>
      <c r="R11913" s="264">
        <v>0</v>
      </c>
      <c r="S11913" s="166"/>
    </row>
    <row r="11914" spans="1:19" x14ac:dyDescent="0.3">
      <c r="A11914" s="106"/>
      <c r="B11914" s="108" t="s">
        <v>432</v>
      </c>
      <c r="C11914" s="30" t="s">
        <v>433</v>
      </c>
      <c r="D11914" s="102">
        <v>1102</v>
      </c>
      <c r="E11914" s="102">
        <v>9</v>
      </c>
      <c r="F11914" s="102">
        <v>704</v>
      </c>
      <c r="G11914" s="102">
        <v>70460</v>
      </c>
      <c r="H11914" s="102">
        <v>3000</v>
      </c>
      <c r="I11914" s="102">
        <v>414104</v>
      </c>
      <c r="J11914" s="104">
        <v>0</v>
      </c>
      <c r="K11914" s="104">
        <v>0</v>
      </c>
      <c r="L11914" s="104">
        <v>0</v>
      </c>
      <c r="M11914" s="104">
        <v>0</v>
      </c>
      <c r="N11914" s="219">
        <v>0</v>
      </c>
      <c r="O11914" s="219">
        <v>0</v>
      </c>
      <c r="P11914" s="219">
        <f t="shared" si="27"/>
        <v>0</v>
      </c>
      <c r="Q11914" s="264">
        <v>5000000</v>
      </c>
      <c r="R11914" s="264">
        <v>0</v>
      </c>
      <c r="S11914" s="166"/>
    </row>
    <row r="11915" spans="1:19" ht="26.25" customHeight="1" x14ac:dyDescent="0.3">
      <c r="A11915" s="106"/>
      <c r="B11915" s="108" t="s">
        <v>434</v>
      </c>
      <c r="C11915" s="30" t="s">
        <v>5044</v>
      </c>
      <c r="D11915" s="102">
        <v>1101</v>
      </c>
      <c r="E11915" s="102">
        <v>9</v>
      </c>
      <c r="F11915" s="102">
        <v>704</v>
      </c>
      <c r="G11915" s="102">
        <v>70460</v>
      </c>
      <c r="H11915" s="102">
        <v>3000</v>
      </c>
      <c r="I11915" s="102">
        <v>414104</v>
      </c>
      <c r="J11915" s="104">
        <v>9000000</v>
      </c>
      <c r="K11915" s="104">
        <f>SUM(J11915-L11915)</f>
        <v>4500000</v>
      </c>
      <c r="L11915" s="104">
        <v>4500000</v>
      </c>
      <c r="M11915" s="104">
        <v>0</v>
      </c>
      <c r="N11915" s="219">
        <v>4500000</v>
      </c>
      <c r="O11915" s="219">
        <v>5000000</v>
      </c>
      <c r="P11915" s="219">
        <f t="shared" si="27"/>
        <v>14000000</v>
      </c>
      <c r="Q11915" s="264">
        <v>0</v>
      </c>
      <c r="R11915" s="264">
        <v>0</v>
      </c>
      <c r="S11915" s="166"/>
    </row>
    <row r="11916" spans="1:19" x14ac:dyDescent="0.3">
      <c r="A11916" s="106"/>
      <c r="B11916" s="108" t="s">
        <v>435</v>
      </c>
      <c r="C11916" s="30" t="s">
        <v>436</v>
      </c>
      <c r="D11916" s="102">
        <v>1102</v>
      </c>
      <c r="E11916" s="102">
        <v>9</v>
      </c>
      <c r="F11916" s="102">
        <v>704</v>
      </c>
      <c r="G11916" s="102">
        <v>70460</v>
      </c>
      <c r="H11916" s="102">
        <v>3000</v>
      </c>
      <c r="I11916" s="102">
        <v>414104</v>
      </c>
      <c r="J11916" s="104">
        <v>550000</v>
      </c>
      <c r="K11916" s="104">
        <v>550000</v>
      </c>
      <c r="L11916" s="104"/>
      <c r="M11916" s="104">
        <v>0</v>
      </c>
      <c r="N11916" s="219">
        <v>100000</v>
      </c>
      <c r="O11916" s="219">
        <v>0</v>
      </c>
      <c r="P11916" s="219">
        <f t="shared" si="27"/>
        <v>650000</v>
      </c>
      <c r="Q11916" s="264">
        <v>0</v>
      </c>
      <c r="R11916" s="264">
        <v>0</v>
      </c>
      <c r="S11916" s="166"/>
    </row>
    <row r="11917" spans="1:19" ht="20.399999999999999" x14ac:dyDescent="0.3">
      <c r="A11917" s="106"/>
      <c r="B11917" s="108" t="s">
        <v>437</v>
      </c>
      <c r="C11917" s="30" t="s">
        <v>438</v>
      </c>
      <c r="D11917" s="102">
        <v>1101</v>
      </c>
      <c r="E11917" s="102">
        <v>10</v>
      </c>
      <c r="F11917" s="102">
        <v>701</v>
      </c>
      <c r="G11917" s="102">
        <v>70133</v>
      </c>
      <c r="H11917" s="102">
        <v>3000</v>
      </c>
      <c r="I11917" s="102">
        <v>414104</v>
      </c>
      <c r="J11917" s="104">
        <v>0</v>
      </c>
      <c r="K11917" s="104">
        <v>0</v>
      </c>
      <c r="L11917" s="104">
        <v>0</v>
      </c>
      <c r="M11917" s="104">
        <v>0</v>
      </c>
      <c r="N11917" s="219">
        <v>0</v>
      </c>
      <c r="O11917" s="219">
        <v>0</v>
      </c>
      <c r="P11917" s="219">
        <f t="shared" si="27"/>
        <v>0</v>
      </c>
      <c r="Q11917" s="264">
        <v>500000</v>
      </c>
      <c r="R11917" s="264">
        <v>0</v>
      </c>
      <c r="S11917" s="166"/>
    </row>
    <row r="11918" spans="1:19" x14ac:dyDescent="0.3">
      <c r="A11918" s="106"/>
      <c r="B11918" s="108" t="s">
        <v>439</v>
      </c>
      <c r="C11918" s="30" t="s">
        <v>440</v>
      </c>
      <c r="D11918" s="102">
        <v>1101</v>
      </c>
      <c r="E11918" s="102">
        <v>9</v>
      </c>
      <c r="F11918" s="102">
        <v>701</v>
      </c>
      <c r="G11918" s="102">
        <v>70133</v>
      </c>
      <c r="H11918" s="102">
        <v>3000</v>
      </c>
      <c r="I11918" s="102">
        <v>414104</v>
      </c>
      <c r="J11918" s="104">
        <v>2400000</v>
      </c>
      <c r="K11918" s="104">
        <v>2400000</v>
      </c>
      <c r="L11918" s="104"/>
      <c r="M11918" s="104">
        <v>0</v>
      </c>
      <c r="N11918" s="219">
        <v>1000000</v>
      </c>
      <c r="O11918" s="219">
        <v>0</v>
      </c>
      <c r="P11918" s="219">
        <f t="shared" si="27"/>
        <v>3400000</v>
      </c>
      <c r="Q11918" s="264">
        <v>1350000</v>
      </c>
      <c r="R11918" s="264">
        <v>0</v>
      </c>
      <c r="S11918" s="166"/>
    </row>
    <row r="11919" spans="1:19" x14ac:dyDescent="0.3">
      <c r="A11919" s="106"/>
      <c r="B11919" s="108" t="s">
        <v>441</v>
      </c>
      <c r="C11919" s="30" t="s">
        <v>442</v>
      </c>
      <c r="D11919" s="102">
        <v>1101</v>
      </c>
      <c r="E11919" s="102">
        <v>9</v>
      </c>
      <c r="F11919" s="102">
        <v>701</v>
      </c>
      <c r="G11919" s="102">
        <v>70133</v>
      </c>
      <c r="H11919" s="102">
        <v>3000</v>
      </c>
      <c r="I11919" s="102">
        <v>414104</v>
      </c>
      <c r="J11919" s="104">
        <v>0</v>
      </c>
      <c r="K11919" s="104">
        <v>0</v>
      </c>
      <c r="L11919" s="104">
        <v>0</v>
      </c>
      <c r="M11919" s="104">
        <v>0</v>
      </c>
      <c r="N11919" s="219">
        <v>0</v>
      </c>
      <c r="O11919" s="219">
        <v>0</v>
      </c>
      <c r="P11919" s="219">
        <f t="shared" si="27"/>
        <v>0</v>
      </c>
      <c r="Q11919" s="264">
        <v>810000</v>
      </c>
      <c r="R11919" s="264">
        <v>0</v>
      </c>
      <c r="S11919" s="166"/>
    </row>
    <row r="11920" spans="1:19" x14ac:dyDescent="0.3">
      <c r="A11920" s="106"/>
      <c r="B11920" s="108" t="s">
        <v>443</v>
      </c>
      <c r="C11920" s="30" t="s">
        <v>444</v>
      </c>
      <c r="D11920" s="102">
        <v>1101</v>
      </c>
      <c r="E11920" s="102">
        <v>9</v>
      </c>
      <c r="F11920" s="102">
        <v>701</v>
      </c>
      <c r="G11920" s="102">
        <v>70133</v>
      </c>
      <c r="H11920" s="102">
        <v>3000</v>
      </c>
      <c r="I11920" s="102">
        <v>414104</v>
      </c>
      <c r="J11920" s="104">
        <v>3200000</v>
      </c>
      <c r="K11920" s="104">
        <v>3200000</v>
      </c>
      <c r="L11920" s="104">
        <v>0</v>
      </c>
      <c r="M11920" s="104">
        <v>0</v>
      </c>
      <c r="N11920" s="219">
        <v>1000000</v>
      </c>
      <c r="O11920" s="219">
        <v>0</v>
      </c>
      <c r="P11920" s="219">
        <f t="shared" si="27"/>
        <v>4200000</v>
      </c>
      <c r="Q11920" s="264">
        <v>3200000</v>
      </c>
      <c r="R11920" s="264">
        <v>0</v>
      </c>
      <c r="S11920" s="166"/>
    </row>
    <row r="11921" spans="1:19" x14ac:dyDescent="0.3">
      <c r="A11921" s="106"/>
      <c r="B11921" s="108" t="s">
        <v>445</v>
      </c>
      <c r="C11921" s="30" t="s">
        <v>446</v>
      </c>
      <c r="D11921" s="102">
        <v>1101</v>
      </c>
      <c r="E11921" s="102">
        <v>9</v>
      </c>
      <c r="F11921" s="102">
        <v>701</v>
      </c>
      <c r="G11921" s="102">
        <v>70133</v>
      </c>
      <c r="H11921" s="102">
        <v>3000</v>
      </c>
      <c r="I11921" s="102">
        <v>414104</v>
      </c>
      <c r="J11921" s="104">
        <v>2000000</v>
      </c>
      <c r="K11921" s="104">
        <v>2000000</v>
      </c>
      <c r="L11921" s="104">
        <v>0</v>
      </c>
      <c r="M11921" s="104">
        <v>0</v>
      </c>
      <c r="N11921" s="219">
        <v>2000000</v>
      </c>
      <c r="O11921" s="219">
        <v>0</v>
      </c>
      <c r="P11921" s="219">
        <f t="shared" si="27"/>
        <v>4000000</v>
      </c>
      <c r="Q11921" s="264">
        <v>2000000</v>
      </c>
      <c r="R11921" s="264">
        <v>0</v>
      </c>
      <c r="S11921" s="166"/>
    </row>
    <row r="11922" spans="1:19" ht="20.399999999999999" x14ac:dyDescent="0.3">
      <c r="A11922" s="106"/>
      <c r="B11922" s="108" t="s">
        <v>447</v>
      </c>
      <c r="C11922" s="30" t="s">
        <v>448</v>
      </c>
      <c r="D11922" s="102">
        <v>1101</v>
      </c>
      <c r="E11922" s="102">
        <v>9</v>
      </c>
      <c r="F11922" s="102">
        <v>701</v>
      </c>
      <c r="G11922" s="102">
        <v>70133</v>
      </c>
      <c r="H11922" s="102">
        <v>3000</v>
      </c>
      <c r="I11922" s="102">
        <v>414104</v>
      </c>
      <c r="J11922" s="104">
        <v>7000000</v>
      </c>
      <c r="K11922" s="104">
        <v>7000000</v>
      </c>
      <c r="L11922" s="104">
        <v>0</v>
      </c>
      <c r="M11922" s="104">
        <v>0</v>
      </c>
      <c r="N11922" s="219">
        <v>7000000</v>
      </c>
      <c r="O11922" s="219">
        <v>0</v>
      </c>
      <c r="P11922" s="219">
        <f t="shared" si="27"/>
        <v>14000000</v>
      </c>
      <c r="Q11922" s="264">
        <v>7000000</v>
      </c>
      <c r="R11922" s="264">
        <v>0</v>
      </c>
      <c r="S11922" s="166"/>
    </row>
    <row r="11923" spans="1:19" x14ac:dyDescent="0.3">
      <c r="A11923" s="106"/>
      <c r="B11923" s="108" t="s">
        <v>449</v>
      </c>
      <c r="C11923" s="30" t="s">
        <v>450</v>
      </c>
      <c r="D11923" s="102">
        <v>1101</v>
      </c>
      <c r="E11923" s="102">
        <v>9</v>
      </c>
      <c r="F11923" s="102">
        <v>701</v>
      </c>
      <c r="G11923" s="102">
        <v>70133</v>
      </c>
      <c r="H11923" s="102">
        <v>3000</v>
      </c>
      <c r="I11923" s="102">
        <v>414104</v>
      </c>
      <c r="J11923" s="104">
        <v>750000</v>
      </c>
      <c r="K11923" s="104">
        <v>750000</v>
      </c>
      <c r="L11923" s="104">
        <v>0</v>
      </c>
      <c r="M11923" s="104">
        <v>0</v>
      </c>
      <c r="N11923" s="219">
        <v>750000</v>
      </c>
      <c r="O11923" s="219">
        <v>0</v>
      </c>
      <c r="P11923" s="219">
        <f t="shared" si="27"/>
        <v>1500000</v>
      </c>
      <c r="Q11923" s="264">
        <v>750000</v>
      </c>
      <c r="R11923" s="264">
        <v>0</v>
      </c>
      <c r="S11923" s="166"/>
    </row>
    <row r="11924" spans="1:19" x14ac:dyDescent="0.3">
      <c r="A11924" s="106"/>
      <c r="B11924" s="108" t="s">
        <v>451</v>
      </c>
      <c r="C11924" s="30" t="s">
        <v>452</v>
      </c>
      <c r="D11924" s="102">
        <v>1101</v>
      </c>
      <c r="E11924" s="102">
        <v>9</v>
      </c>
      <c r="F11924" s="102">
        <v>701</v>
      </c>
      <c r="G11924" s="102">
        <v>70133</v>
      </c>
      <c r="H11924" s="102">
        <v>3000</v>
      </c>
      <c r="I11924" s="102">
        <v>414104</v>
      </c>
      <c r="J11924" s="104">
        <v>850000</v>
      </c>
      <c r="K11924" s="104">
        <v>850000</v>
      </c>
      <c r="L11924" s="104">
        <v>0</v>
      </c>
      <c r="M11924" s="104">
        <v>0</v>
      </c>
      <c r="N11924" s="219">
        <v>850000</v>
      </c>
      <c r="O11924" s="219">
        <v>0</v>
      </c>
      <c r="P11924" s="219">
        <f t="shared" si="27"/>
        <v>1700000</v>
      </c>
      <c r="Q11924" s="264">
        <v>600000</v>
      </c>
      <c r="R11924" s="264">
        <v>0</v>
      </c>
      <c r="S11924" s="166"/>
    </row>
    <row r="11925" spans="1:19" x14ac:dyDescent="0.3">
      <c r="A11925" s="106"/>
      <c r="B11925" s="108" t="s">
        <v>453</v>
      </c>
      <c r="C11925" s="30" t="s">
        <v>454</v>
      </c>
      <c r="D11925" s="102">
        <v>1101</v>
      </c>
      <c r="E11925" s="102">
        <v>9</v>
      </c>
      <c r="F11925" s="102">
        <v>701</v>
      </c>
      <c r="G11925" s="102">
        <v>70133</v>
      </c>
      <c r="H11925" s="102">
        <v>3000</v>
      </c>
      <c r="I11925" s="102">
        <v>414104</v>
      </c>
      <c r="J11925" s="104">
        <v>0</v>
      </c>
      <c r="K11925" s="104">
        <v>0</v>
      </c>
      <c r="L11925" s="104">
        <v>0</v>
      </c>
      <c r="M11925" s="104">
        <v>0</v>
      </c>
      <c r="N11925" s="219">
        <v>0</v>
      </c>
      <c r="O11925" s="219">
        <v>0</v>
      </c>
      <c r="P11925" s="219">
        <f t="shared" si="27"/>
        <v>0</v>
      </c>
      <c r="Q11925" s="264">
        <v>200000</v>
      </c>
      <c r="R11925" s="264">
        <v>0</v>
      </c>
      <c r="S11925" s="166"/>
    </row>
    <row r="11926" spans="1:19" x14ac:dyDescent="0.3">
      <c r="A11926" s="106"/>
      <c r="B11926" s="108" t="s">
        <v>455</v>
      </c>
      <c r="C11926" s="30" t="s">
        <v>456</v>
      </c>
      <c r="D11926" s="102">
        <v>1101</v>
      </c>
      <c r="E11926" s="102">
        <v>9</v>
      </c>
      <c r="F11926" s="102">
        <v>701</v>
      </c>
      <c r="G11926" s="102">
        <v>70133</v>
      </c>
      <c r="H11926" s="102">
        <v>3000</v>
      </c>
      <c r="I11926" s="102">
        <v>414104</v>
      </c>
      <c r="J11926" s="104">
        <v>0</v>
      </c>
      <c r="K11926" s="104">
        <v>0</v>
      </c>
      <c r="L11926" s="104">
        <v>0</v>
      </c>
      <c r="M11926" s="104">
        <v>0</v>
      </c>
      <c r="N11926" s="219">
        <v>0</v>
      </c>
      <c r="O11926" s="219">
        <v>0</v>
      </c>
      <c r="P11926" s="219">
        <f t="shared" si="27"/>
        <v>0</v>
      </c>
      <c r="Q11926" s="264">
        <v>320000</v>
      </c>
      <c r="R11926" s="264">
        <v>0</v>
      </c>
      <c r="S11926" s="166"/>
    </row>
    <row r="11927" spans="1:19" x14ac:dyDescent="0.3">
      <c r="A11927" s="106"/>
      <c r="B11927" s="108" t="s">
        <v>457</v>
      </c>
      <c r="C11927" s="30" t="s">
        <v>458</v>
      </c>
      <c r="D11927" s="102">
        <v>1101</v>
      </c>
      <c r="E11927" s="102">
        <v>9</v>
      </c>
      <c r="F11927" s="102">
        <v>701</v>
      </c>
      <c r="G11927" s="102">
        <v>70133</v>
      </c>
      <c r="H11927" s="102">
        <v>3000</v>
      </c>
      <c r="I11927" s="102">
        <v>414104</v>
      </c>
      <c r="J11927" s="104">
        <v>0</v>
      </c>
      <c r="K11927" s="104">
        <v>0</v>
      </c>
      <c r="L11927" s="104">
        <v>0</v>
      </c>
      <c r="M11927" s="162">
        <v>0</v>
      </c>
      <c r="N11927" s="219">
        <v>0</v>
      </c>
      <c r="O11927" s="219">
        <v>0</v>
      </c>
      <c r="P11927" s="219">
        <f t="shared" si="27"/>
        <v>0</v>
      </c>
      <c r="Q11927" s="264">
        <v>50000</v>
      </c>
      <c r="R11927" s="264">
        <v>0</v>
      </c>
      <c r="S11927" s="166"/>
    </row>
    <row r="11928" spans="1:19" ht="20.399999999999999" x14ac:dyDescent="0.3">
      <c r="A11928" s="106"/>
      <c r="B11928" s="108" t="s">
        <v>459</v>
      </c>
      <c r="C11928" s="30" t="s">
        <v>460</v>
      </c>
      <c r="D11928" s="102">
        <v>1101</v>
      </c>
      <c r="E11928" s="102">
        <v>9</v>
      </c>
      <c r="F11928" s="102">
        <v>701</v>
      </c>
      <c r="G11928" s="102">
        <v>70133</v>
      </c>
      <c r="H11928" s="102">
        <v>3000</v>
      </c>
      <c r="I11928" s="102">
        <v>414104</v>
      </c>
      <c r="J11928" s="104">
        <v>2000000</v>
      </c>
      <c r="K11928" s="104">
        <v>2000000</v>
      </c>
      <c r="L11928" s="104">
        <v>0</v>
      </c>
      <c r="M11928" s="162">
        <v>0</v>
      </c>
      <c r="N11928" s="219">
        <v>500000</v>
      </c>
      <c r="O11928" s="219">
        <v>500000</v>
      </c>
      <c r="P11928" s="219">
        <f t="shared" si="27"/>
        <v>3000000</v>
      </c>
      <c r="Q11928" s="264">
        <v>0</v>
      </c>
      <c r="R11928" s="264">
        <v>0</v>
      </c>
      <c r="S11928" s="166"/>
    </row>
    <row r="11929" spans="1:19" ht="27.75" customHeight="1" x14ac:dyDescent="0.3">
      <c r="A11929" s="106"/>
      <c r="B11929" s="108" t="s">
        <v>461</v>
      </c>
      <c r="C11929" s="30" t="s">
        <v>462</v>
      </c>
      <c r="D11929" s="102">
        <v>1101</v>
      </c>
      <c r="E11929" s="102">
        <v>9</v>
      </c>
      <c r="F11929" s="102">
        <v>701</v>
      </c>
      <c r="G11929" s="102">
        <v>70133</v>
      </c>
      <c r="H11929" s="102">
        <v>3000</v>
      </c>
      <c r="I11929" s="102">
        <v>414104</v>
      </c>
      <c r="J11929" s="104">
        <v>2000000</v>
      </c>
      <c r="K11929" s="104">
        <v>2000000</v>
      </c>
      <c r="L11929" s="104">
        <v>0</v>
      </c>
      <c r="M11929" s="162">
        <v>0</v>
      </c>
      <c r="N11929" s="219">
        <v>3000000</v>
      </c>
      <c r="O11929" s="219">
        <v>0</v>
      </c>
      <c r="P11929" s="219">
        <f t="shared" si="27"/>
        <v>5000000</v>
      </c>
      <c r="Q11929" s="264">
        <v>0</v>
      </c>
      <c r="R11929" s="264">
        <v>0</v>
      </c>
      <c r="S11929" s="166"/>
    </row>
    <row r="11930" spans="1:19" ht="20.399999999999999" x14ac:dyDescent="0.3">
      <c r="A11930" s="106"/>
      <c r="B11930" s="108" t="s">
        <v>463</v>
      </c>
      <c r="C11930" s="30" t="s">
        <v>464</v>
      </c>
      <c r="D11930" s="102">
        <v>1101</v>
      </c>
      <c r="E11930" s="102">
        <v>9</v>
      </c>
      <c r="F11930" s="102">
        <v>701</v>
      </c>
      <c r="G11930" s="102">
        <v>70133</v>
      </c>
      <c r="H11930" s="102">
        <v>3000</v>
      </c>
      <c r="I11930" s="102">
        <v>414104</v>
      </c>
      <c r="J11930" s="104">
        <v>1080000</v>
      </c>
      <c r="K11930" s="104">
        <v>1080000</v>
      </c>
      <c r="L11930" s="104">
        <v>0</v>
      </c>
      <c r="M11930" s="162">
        <v>0</v>
      </c>
      <c r="N11930" s="219">
        <v>0</v>
      </c>
      <c r="O11930" s="219">
        <v>0</v>
      </c>
      <c r="P11930" s="219">
        <f t="shared" si="27"/>
        <v>1080000</v>
      </c>
      <c r="Q11930" s="264">
        <v>0</v>
      </c>
      <c r="R11930" s="264">
        <v>0</v>
      </c>
      <c r="S11930" s="166"/>
    </row>
    <row r="11931" spans="1:19" ht="30.6" x14ac:dyDescent="0.3">
      <c r="A11931" s="106"/>
      <c r="B11931" s="108" t="s">
        <v>465</v>
      </c>
      <c r="C11931" s="30" t="s">
        <v>466</v>
      </c>
      <c r="D11931" s="102">
        <v>1101</v>
      </c>
      <c r="E11931" s="102">
        <v>9</v>
      </c>
      <c r="F11931" s="102">
        <v>701</v>
      </c>
      <c r="G11931" s="102">
        <v>70133</v>
      </c>
      <c r="H11931" s="102">
        <v>3000</v>
      </c>
      <c r="I11931" s="102">
        <v>414104</v>
      </c>
      <c r="J11931" s="104">
        <v>2950000</v>
      </c>
      <c r="K11931" s="104">
        <v>2950000</v>
      </c>
      <c r="L11931" s="104">
        <v>0</v>
      </c>
      <c r="M11931" s="162">
        <v>0</v>
      </c>
      <c r="N11931" s="219">
        <v>2000000</v>
      </c>
      <c r="O11931" s="219">
        <v>0</v>
      </c>
      <c r="P11931" s="219">
        <f t="shared" si="27"/>
        <v>4950000</v>
      </c>
      <c r="Q11931" s="264">
        <v>0</v>
      </c>
      <c r="R11931" s="264">
        <v>0</v>
      </c>
      <c r="S11931" s="166"/>
    </row>
    <row r="11932" spans="1:19" ht="17.399999999999999" x14ac:dyDescent="0.3">
      <c r="A11932" s="960" t="s">
        <v>0</v>
      </c>
      <c r="B11932" s="960"/>
      <c r="C11932" s="960"/>
      <c r="D11932" s="960"/>
      <c r="E11932" s="960"/>
      <c r="F11932" s="960"/>
      <c r="G11932" s="960"/>
      <c r="H11932" s="960"/>
      <c r="I11932" s="960"/>
      <c r="J11932" s="960"/>
      <c r="K11932" s="960"/>
      <c r="L11932" s="960"/>
      <c r="M11932" s="960"/>
    </row>
    <row r="11933" spans="1:19" ht="14.25" customHeight="1" x14ac:dyDescent="0.3">
      <c r="A11933" s="960" t="s">
        <v>3122</v>
      </c>
      <c r="B11933" s="960"/>
      <c r="C11933" s="960"/>
      <c r="D11933" s="960"/>
      <c r="E11933" s="960"/>
      <c r="F11933" s="960"/>
      <c r="G11933" s="960"/>
      <c r="H11933" s="960"/>
      <c r="I11933" s="960"/>
      <c r="J11933" s="960"/>
      <c r="K11933" s="960"/>
      <c r="L11933" s="960"/>
      <c r="M11933" s="960"/>
    </row>
    <row r="11934" spans="1:19" ht="16.2" thickBot="1" x14ac:dyDescent="0.35">
      <c r="A11934" s="961" t="s">
        <v>1</v>
      </c>
      <c r="B11934" s="961"/>
      <c r="C11934" s="961"/>
      <c r="D11934" s="961"/>
      <c r="E11934" s="961"/>
      <c r="F11934" s="961"/>
      <c r="G11934" s="961"/>
      <c r="H11934" s="961"/>
      <c r="I11934" s="961"/>
      <c r="J11934" s="961"/>
      <c r="K11934" s="961"/>
      <c r="L11934" s="961"/>
      <c r="M11934" s="961"/>
    </row>
    <row r="11935" spans="1:19" ht="13.5" customHeight="1" x14ac:dyDescent="0.3">
      <c r="A11935" s="962" t="s">
        <v>3118</v>
      </c>
      <c r="B11935" s="962" t="s">
        <v>3119</v>
      </c>
      <c r="C11935" s="962" t="s">
        <v>2</v>
      </c>
      <c r="D11935" s="5" t="s">
        <v>3</v>
      </c>
      <c r="E11935" s="12" t="s">
        <v>3</v>
      </c>
      <c r="F11935" s="5" t="s">
        <v>7</v>
      </c>
      <c r="G11935" s="12" t="s">
        <v>9</v>
      </c>
      <c r="H11935" s="5" t="s">
        <v>12</v>
      </c>
      <c r="I11935" s="12" t="s">
        <v>13</v>
      </c>
      <c r="J11935" s="873" t="s">
        <v>3115</v>
      </c>
      <c r="K11935" s="873" t="s">
        <v>3116</v>
      </c>
      <c r="L11935" s="965" t="s">
        <v>3121</v>
      </c>
      <c r="M11935" s="965" t="s">
        <v>3117</v>
      </c>
      <c r="N11935" s="873" t="s">
        <v>3116</v>
      </c>
      <c r="O11935" s="873" t="s">
        <v>3116</v>
      </c>
      <c r="P11935" s="873" t="s">
        <v>5095</v>
      </c>
      <c r="Q11935" s="873" t="s">
        <v>3115</v>
      </c>
      <c r="R11935" s="270" t="s">
        <v>3340</v>
      </c>
      <c r="S11935" s="873" t="s">
        <v>5049</v>
      </c>
    </row>
    <row r="11936" spans="1:19" ht="20.399999999999999" x14ac:dyDescent="0.3">
      <c r="A11936" s="963"/>
      <c r="B11936" s="963"/>
      <c r="C11936" s="963"/>
      <c r="D11936" s="6" t="s">
        <v>4</v>
      </c>
      <c r="E11936" s="11" t="s">
        <v>6</v>
      </c>
      <c r="F11936" s="6" t="s">
        <v>8</v>
      </c>
      <c r="G11936" s="11" t="s">
        <v>10</v>
      </c>
      <c r="H11936" s="6" t="s">
        <v>5</v>
      </c>
      <c r="I11936" s="11" t="s">
        <v>5</v>
      </c>
      <c r="J11936" s="874"/>
      <c r="K11936" s="874"/>
      <c r="L11936" s="966"/>
      <c r="M11936" s="966"/>
      <c r="N11936" s="874"/>
      <c r="O11936" s="874"/>
      <c r="P11936" s="874"/>
      <c r="Q11936" s="874"/>
      <c r="R11936" s="271" t="s">
        <v>5125</v>
      </c>
      <c r="S11936" s="874"/>
    </row>
    <row r="11937" spans="1:19" ht="15" customHeight="1" x14ac:dyDescent="0.3">
      <c r="A11937" s="963"/>
      <c r="B11937" s="963"/>
      <c r="C11937" s="963"/>
      <c r="D11937" s="6" t="s">
        <v>5</v>
      </c>
      <c r="E11937" s="11" t="s">
        <v>5</v>
      </c>
      <c r="F11937" s="6" t="s">
        <v>5</v>
      </c>
      <c r="G11937" s="11" t="s">
        <v>11</v>
      </c>
      <c r="H11937" s="7"/>
      <c r="I11937" s="8"/>
      <c r="J11937" s="44" t="s">
        <v>3120</v>
      </c>
      <c r="K11937" s="45" t="s">
        <v>3120</v>
      </c>
      <c r="L11937" s="46" t="s">
        <v>3120</v>
      </c>
      <c r="M11937" s="47" t="s">
        <v>3120</v>
      </c>
      <c r="N11937" s="44" t="s">
        <v>5068</v>
      </c>
      <c r="O11937" s="44" t="s">
        <v>5069</v>
      </c>
      <c r="P11937" s="44"/>
      <c r="Q11937" s="44" t="s">
        <v>5102</v>
      </c>
      <c r="R11937" s="272" t="s">
        <v>5102</v>
      </c>
      <c r="S11937" s="44"/>
    </row>
    <row r="11938" spans="1:19" ht="15" thickBot="1" x14ac:dyDescent="0.35">
      <c r="A11938" s="964"/>
      <c r="B11938" s="964"/>
      <c r="C11938" s="964"/>
      <c r="D11938" s="9"/>
      <c r="E11938" s="10"/>
      <c r="F11938" s="9"/>
      <c r="G11938" s="10"/>
      <c r="H11938" s="9"/>
      <c r="I11938" s="10"/>
      <c r="J11938" s="48" t="s">
        <v>14</v>
      </c>
      <c r="K11938" s="49" t="s">
        <v>14</v>
      </c>
      <c r="L11938" s="50" t="s">
        <v>14</v>
      </c>
      <c r="M11938" s="51" t="s">
        <v>14</v>
      </c>
      <c r="N11938" s="48" t="s">
        <v>14</v>
      </c>
      <c r="O11938" s="48" t="s">
        <v>14</v>
      </c>
      <c r="P11938" s="48" t="s">
        <v>14</v>
      </c>
      <c r="Q11938" s="48" t="s">
        <v>14</v>
      </c>
      <c r="R11938" s="48" t="s">
        <v>14</v>
      </c>
      <c r="S11938" s="48"/>
    </row>
    <row r="11939" spans="1:19" ht="30.6" x14ac:dyDescent="0.3">
      <c r="A11939" s="106"/>
      <c r="B11939" s="108" t="s">
        <v>467</v>
      </c>
      <c r="C11939" s="30" t="s">
        <v>468</v>
      </c>
      <c r="D11939" s="102">
        <v>1101</v>
      </c>
      <c r="E11939" s="102">
        <v>9</v>
      </c>
      <c r="F11939" s="102">
        <v>701</v>
      </c>
      <c r="G11939" s="102">
        <v>70133</v>
      </c>
      <c r="H11939" s="102">
        <v>3000</v>
      </c>
      <c r="I11939" s="102">
        <v>414104</v>
      </c>
      <c r="J11939" s="104">
        <v>1150000</v>
      </c>
      <c r="K11939" s="104">
        <v>1150000</v>
      </c>
      <c r="L11939" s="104"/>
      <c r="M11939" s="104">
        <v>0</v>
      </c>
      <c r="N11939" s="219">
        <v>500000</v>
      </c>
      <c r="O11939" s="219">
        <v>0</v>
      </c>
      <c r="P11939" s="219">
        <f t="shared" ref="P11939:P11954" si="28">SUM(K11939+N11939+O11939)</f>
        <v>1650000</v>
      </c>
      <c r="Q11939" s="264">
        <v>0</v>
      </c>
      <c r="R11939" s="264">
        <v>0</v>
      </c>
      <c r="S11939" s="166"/>
    </row>
    <row r="11940" spans="1:19" x14ac:dyDescent="0.3">
      <c r="A11940" s="106"/>
      <c r="B11940" s="108" t="s">
        <v>469</v>
      </c>
      <c r="C11940" s="30" t="s">
        <v>470</v>
      </c>
      <c r="D11940" s="102">
        <v>1101</v>
      </c>
      <c r="E11940" s="102">
        <v>9</v>
      </c>
      <c r="F11940" s="102">
        <v>701</v>
      </c>
      <c r="G11940" s="102">
        <v>70133</v>
      </c>
      <c r="H11940" s="102">
        <v>3000</v>
      </c>
      <c r="I11940" s="102">
        <v>414104</v>
      </c>
      <c r="J11940" s="104">
        <v>185000</v>
      </c>
      <c r="K11940" s="104">
        <v>185000</v>
      </c>
      <c r="L11940" s="104">
        <v>0</v>
      </c>
      <c r="M11940" s="104">
        <v>0</v>
      </c>
      <c r="N11940" s="219">
        <v>0</v>
      </c>
      <c r="O11940" s="219">
        <v>0</v>
      </c>
      <c r="P11940" s="219">
        <f t="shared" si="28"/>
        <v>185000</v>
      </c>
      <c r="Q11940" s="264">
        <v>0</v>
      </c>
      <c r="R11940" s="264">
        <v>0</v>
      </c>
      <c r="S11940" s="166"/>
    </row>
    <row r="11941" spans="1:19" ht="20.399999999999999" x14ac:dyDescent="0.3">
      <c r="A11941" s="106"/>
      <c r="B11941" s="108" t="s">
        <v>463</v>
      </c>
      <c r="C11941" s="30" t="s">
        <v>471</v>
      </c>
      <c r="D11941" s="102">
        <v>1101</v>
      </c>
      <c r="E11941" s="102">
        <v>9</v>
      </c>
      <c r="F11941" s="102">
        <v>701</v>
      </c>
      <c r="G11941" s="102">
        <v>70133</v>
      </c>
      <c r="H11941" s="102">
        <v>3000</v>
      </c>
      <c r="I11941" s="102">
        <v>414104</v>
      </c>
      <c r="J11941" s="104">
        <v>5000000</v>
      </c>
      <c r="K11941" s="104">
        <f>SUM(J11941-L11941)</f>
        <v>2500000</v>
      </c>
      <c r="L11941" s="104">
        <v>2500000</v>
      </c>
      <c r="M11941" s="104">
        <v>0</v>
      </c>
      <c r="N11941" s="219">
        <v>2500000</v>
      </c>
      <c r="O11941" s="219">
        <v>1000000</v>
      </c>
      <c r="P11941" s="219">
        <f t="shared" si="28"/>
        <v>6000000</v>
      </c>
      <c r="Q11941" s="264">
        <v>0</v>
      </c>
      <c r="R11941" s="264">
        <v>0</v>
      </c>
      <c r="S11941" s="166"/>
    </row>
    <row r="11942" spans="1:19" s="116" customFormat="1" ht="33" customHeight="1" x14ac:dyDescent="0.3">
      <c r="A11942" s="119"/>
      <c r="B11942" s="115" t="s">
        <v>5043</v>
      </c>
      <c r="C11942" s="30" t="s">
        <v>5242</v>
      </c>
      <c r="D11942" s="111"/>
      <c r="E11942" s="111"/>
      <c r="F11942" s="111"/>
      <c r="G11942" s="111"/>
      <c r="H11942" s="111"/>
      <c r="I11942" s="111"/>
      <c r="J11942" s="112">
        <v>0</v>
      </c>
      <c r="K11942" s="112">
        <f>SUM(J11942+M11942)</f>
        <v>175000000</v>
      </c>
      <c r="L11942" s="112">
        <v>0</v>
      </c>
      <c r="M11942" s="112">
        <v>175000000</v>
      </c>
      <c r="N11942" s="219">
        <v>80000000</v>
      </c>
      <c r="O11942" s="219">
        <v>50000000</v>
      </c>
      <c r="P11942" s="219">
        <f t="shared" si="28"/>
        <v>305000000</v>
      </c>
      <c r="Q11942" s="264">
        <v>0</v>
      </c>
      <c r="R11942" s="264">
        <v>0</v>
      </c>
      <c r="S11942" s="188" t="s">
        <v>5070</v>
      </c>
    </row>
    <row r="11943" spans="1:19" x14ac:dyDescent="0.3">
      <c r="A11943" s="978" t="s">
        <v>39</v>
      </c>
      <c r="B11943" s="979"/>
      <c r="C11943" s="38"/>
      <c r="D11943" s="106"/>
      <c r="E11943" s="106"/>
      <c r="F11943" s="106"/>
      <c r="G11943" s="106"/>
      <c r="H11943" s="106"/>
      <c r="I11943" s="106"/>
      <c r="J11943" s="17"/>
      <c r="K11943" s="17"/>
      <c r="L11943" s="18"/>
      <c r="M11943" s="18"/>
      <c r="N11943" s="219"/>
      <c r="O11943" s="219"/>
      <c r="P11943" s="219"/>
      <c r="Q11943" s="264">
        <v>0</v>
      </c>
      <c r="R11943" s="264">
        <v>0</v>
      </c>
      <c r="S11943" s="166"/>
    </row>
    <row r="11944" spans="1:19" x14ac:dyDescent="0.3">
      <c r="A11944" s="106"/>
      <c r="B11944" s="108" t="s">
        <v>472</v>
      </c>
      <c r="C11944" s="30" t="s">
        <v>473</v>
      </c>
      <c r="D11944" s="102">
        <v>1401</v>
      </c>
      <c r="E11944" s="102">
        <v>9</v>
      </c>
      <c r="F11944" s="102">
        <v>701</v>
      </c>
      <c r="G11944" s="102">
        <v>70133</v>
      </c>
      <c r="H11944" s="102">
        <v>3000</v>
      </c>
      <c r="I11944" s="102">
        <v>414104</v>
      </c>
      <c r="J11944" s="104">
        <v>4000000</v>
      </c>
      <c r="K11944" s="104">
        <v>4000000</v>
      </c>
      <c r="L11944" s="104">
        <v>0</v>
      </c>
      <c r="M11944" s="104">
        <v>0</v>
      </c>
      <c r="N11944" s="219">
        <v>500000</v>
      </c>
      <c r="O11944" s="219">
        <v>0</v>
      </c>
      <c r="P11944" s="219">
        <f t="shared" si="28"/>
        <v>4500000</v>
      </c>
      <c r="Q11944" s="264">
        <v>0</v>
      </c>
      <c r="R11944" s="264">
        <v>0</v>
      </c>
      <c r="S11944" s="166"/>
    </row>
    <row r="11945" spans="1:19" ht="12" customHeight="1" x14ac:dyDescent="0.3">
      <c r="A11945" s="978" t="s">
        <v>44</v>
      </c>
      <c r="B11945" s="980"/>
      <c r="C11945" s="979"/>
      <c r="D11945" s="106"/>
      <c r="E11945" s="106"/>
      <c r="F11945" s="106"/>
      <c r="G11945" s="106"/>
      <c r="H11945" s="106"/>
      <c r="I11945" s="106"/>
      <c r="J11945" s="17"/>
      <c r="K11945" s="17"/>
      <c r="L11945" s="18"/>
      <c r="M11945" s="18"/>
      <c r="N11945" s="219"/>
      <c r="O11945" s="219"/>
      <c r="P11945" s="219"/>
      <c r="Q11945" s="264"/>
      <c r="R11945" s="264"/>
      <c r="S11945" s="166"/>
    </row>
    <row r="11946" spans="1:19" x14ac:dyDescent="0.3">
      <c r="A11946" s="106"/>
      <c r="B11946" s="108" t="s">
        <v>474</v>
      </c>
      <c r="C11946" s="30" t="s">
        <v>475</v>
      </c>
      <c r="D11946" s="102">
        <v>1301</v>
      </c>
      <c r="E11946" s="102">
        <v>9</v>
      </c>
      <c r="F11946" s="102">
        <v>701</v>
      </c>
      <c r="G11946" s="102">
        <v>70133</v>
      </c>
      <c r="H11946" s="102">
        <v>3000</v>
      </c>
      <c r="I11946" s="102">
        <v>414104</v>
      </c>
      <c r="J11946" s="104">
        <v>0</v>
      </c>
      <c r="K11946" s="104">
        <v>0</v>
      </c>
      <c r="L11946" s="104">
        <v>0</v>
      </c>
      <c r="M11946" s="104">
        <v>0</v>
      </c>
      <c r="N11946" s="219">
        <v>0</v>
      </c>
      <c r="O11946" s="219">
        <v>0</v>
      </c>
      <c r="P11946" s="219">
        <f t="shared" si="28"/>
        <v>0</v>
      </c>
      <c r="Q11946" s="264">
        <v>640000</v>
      </c>
      <c r="R11946" s="264">
        <v>0</v>
      </c>
      <c r="S11946" s="166"/>
    </row>
    <row r="11947" spans="1:19" x14ac:dyDescent="0.3">
      <c r="A11947" s="106"/>
      <c r="B11947" s="108" t="s">
        <v>476</v>
      </c>
      <c r="C11947" s="30" t="s">
        <v>477</v>
      </c>
      <c r="D11947" s="102">
        <v>1301</v>
      </c>
      <c r="E11947" s="102">
        <v>9</v>
      </c>
      <c r="F11947" s="102">
        <v>701</v>
      </c>
      <c r="G11947" s="102">
        <v>70133</v>
      </c>
      <c r="H11947" s="102">
        <v>3000</v>
      </c>
      <c r="I11947" s="102">
        <v>414104</v>
      </c>
      <c r="J11947" s="104">
        <v>5500000</v>
      </c>
      <c r="K11947" s="104">
        <v>5500000</v>
      </c>
      <c r="L11947" s="104">
        <v>0</v>
      </c>
      <c r="M11947" s="104">
        <v>0</v>
      </c>
      <c r="N11947" s="219">
        <v>5000000</v>
      </c>
      <c r="O11947" s="219">
        <v>0</v>
      </c>
      <c r="P11947" s="219">
        <f t="shared" si="28"/>
        <v>10500000</v>
      </c>
      <c r="Q11947" s="264">
        <v>3000000</v>
      </c>
      <c r="R11947" s="264">
        <v>0</v>
      </c>
      <c r="S11947" s="166"/>
    </row>
    <row r="11948" spans="1:19" ht="20.399999999999999" x14ac:dyDescent="0.3">
      <c r="A11948" s="106"/>
      <c r="B11948" s="108" t="s">
        <v>478</v>
      </c>
      <c r="C11948" s="30" t="s">
        <v>479</v>
      </c>
      <c r="D11948" s="102">
        <v>1321</v>
      </c>
      <c r="E11948" s="102">
        <v>7</v>
      </c>
      <c r="F11948" s="102">
        <v>704</v>
      </c>
      <c r="G11948" s="102">
        <v>70443</v>
      </c>
      <c r="H11948" s="102">
        <v>3000</v>
      </c>
      <c r="I11948" s="102">
        <v>414104</v>
      </c>
      <c r="J11948" s="104">
        <v>120000000</v>
      </c>
      <c r="K11948" s="104">
        <f>SUM(J11948-L11948)</f>
        <v>0</v>
      </c>
      <c r="L11948" s="104">
        <v>120000000</v>
      </c>
      <c r="M11948" s="104">
        <v>0</v>
      </c>
      <c r="N11948" s="219">
        <v>120000000</v>
      </c>
      <c r="O11948" s="219">
        <v>100000000</v>
      </c>
      <c r="P11948" s="219">
        <f t="shared" si="28"/>
        <v>220000000</v>
      </c>
      <c r="Q11948" s="264">
        <v>10000000</v>
      </c>
      <c r="R11948" s="264">
        <v>0</v>
      </c>
      <c r="S11948" s="166"/>
    </row>
    <row r="11949" spans="1:19" ht="20.399999999999999" x14ac:dyDescent="0.3">
      <c r="A11949" s="106"/>
      <c r="B11949" s="108" t="s">
        <v>480</v>
      </c>
      <c r="C11949" s="30" t="s">
        <v>481</v>
      </c>
      <c r="D11949" s="102">
        <v>1301</v>
      </c>
      <c r="E11949" s="102">
        <v>11</v>
      </c>
      <c r="F11949" s="102">
        <v>704</v>
      </c>
      <c r="G11949" s="102">
        <v>70460</v>
      </c>
      <c r="H11949" s="102">
        <v>3000</v>
      </c>
      <c r="I11949" s="102">
        <v>414104</v>
      </c>
      <c r="J11949" s="104">
        <v>0</v>
      </c>
      <c r="K11949" s="104">
        <v>0</v>
      </c>
      <c r="L11949" s="104">
        <v>0</v>
      </c>
      <c r="M11949" s="104">
        <v>0</v>
      </c>
      <c r="N11949" s="219">
        <v>0</v>
      </c>
      <c r="O11949" s="219">
        <v>0</v>
      </c>
      <c r="P11949" s="219">
        <f t="shared" si="28"/>
        <v>0</v>
      </c>
      <c r="Q11949" s="264">
        <v>5000000</v>
      </c>
      <c r="R11949" s="264">
        <v>0</v>
      </c>
      <c r="S11949" s="166"/>
    </row>
    <row r="11950" spans="1:19" ht="20.399999999999999" x14ac:dyDescent="0.3">
      <c r="A11950" s="106"/>
      <c r="B11950" s="108" t="s">
        <v>482</v>
      </c>
      <c r="C11950" s="30" t="s">
        <v>483</v>
      </c>
      <c r="D11950" s="102">
        <v>1301</v>
      </c>
      <c r="E11950" s="102">
        <v>9</v>
      </c>
      <c r="F11950" s="102">
        <v>701</v>
      </c>
      <c r="G11950" s="102">
        <v>70133</v>
      </c>
      <c r="H11950" s="102">
        <v>3000</v>
      </c>
      <c r="I11950" s="102">
        <v>414104</v>
      </c>
      <c r="J11950" s="104">
        <v>0</v>
      </c>
      <c r="K11950" s="104">
        <v>0</v>
      </c>
      <c r="L11950" s="104">
        <v>0</v>
      </c>
      <c r="M11950" s="104">
        <v>0</v>
      </c>
      <c r="N11950" s="219">
        <v>0</v>
      </c>
      <c r="O11950" s="219">
        <v>0</v>
      </c>
      <c r="P11950" s="219">
        <f t="shared" si="28"/>
        <v>0</v>
      </c>
      <c r="Q11950" s="264">
        <v>3500000</v>
      </c>
      <c r="R11950" s="264">
        <v>0</v>
      </c>
      <c r="S11950" s="166"/>
    </row>
    <row r="11951" spans="1:19" ht="13.5" customHeight="1" x14ac:dyDescent="0.3">
      <c r="A11951" s="106"/>
      <c r="B11951" s="108" t="s">
        <v>484</v>
      </c>
      <c r="C11951" s="30" t="s">
        <v>485</v>
      </c>
      <c r="D11951" s="102">
        <v>1301</v>
      </c>
      <c r="E11951" s="102">
        <v>9</v>
      </c>
      <c r="F11951" s="102">
        <v>701</v>
      </c>
      <c r="G11951" s="102">
        <v>70133</v>
      </c>
      <c r="H11951" s="102">
        <v>3000</v>
      </c>
      <c r="I11951" s="102">
        <v>414104</v>
      </c>
      <c r="J11951" s="104">
        <v>300000</v>
      </c>
      <c r="K11951" s="104">
        <v>300000</v>
      </c>
      <c r="L11951" s="104">
        <v>0</v>
      </c>
      <c r="M11951" s="104">
        <v>0</v>
      </c>
      <c r="N11951" s="219">
        <v>0</v>
      </c>
      <c r="O11951" s="219">
        <v>0</v>
      </c>
      <c r="P11951" s="219">
        <f t="shared" si="28"/>
        <v>300000</v>
      </c>
      <c r="Q11951" s="264">
        <v>0</v>
      </c>
      <c r="R11951" s="264">
        <v>0</v>
      </c>
      <c r="S11951" s="166"/>
    </row>
    <row r="11952" spans="1:19" x14ac:dyDescent="0.3">
      <c r="A11952" s="106"/>
      <c r="B11952" s="108" t="s">
        <v>486</v>
      </c>
      <c r="C11952" s="30" t="s">
        <v>487</v>
      </c>
      <c r="D11952" s="102">
        <v>1301</v>
      </c>
      <c r="E11952" s="102">
        <v>9</v>
      </c>
      <c r="F11952" s="102">
        <v>701</v>
      </c>
      <c r="G11952" s="102">
        <v>70133</v>
      </c>
      <c r="H11952" s="102">
        <v>3000</v>
      </c>
      <c r="I11952" s="102">
        <v>414104</v>
      </c>
      <c r="J11952" s="104">
        <v>0</v>
      </c>
      <c r="K11952" s="104">
        <v>0</v>
      </c>
      <c r="L11952" s="104">
        <v>0</v>
      </c>
      <c r="M11952" s="104">
        <v>0</v>
      </c>
      <c r="N11952" s="219">
        <v>0</v>
      </c>
      <c r="O11952" s="219">
        <v>0</v>
      </c>
      <c r="P11952" s="219">
        <f t="shared" si="28"/>
        <v>0</v>
      </c>
      <c r="Q11952" s="264">
        <v>1000000</v>
      </c>
      <c r="R11952" s="264">
        <v>0</v>
      </c>
      <c r="S11952" s="166"/>
    </row>
    <row r="11953" spans="1:19" ht="13.5" customHeight="1" x14ac:dyDescent="0.3">
      <c r="A11953" s="106"/>
      <c r="B11953" s="108" t="s">
        <v>488</v>
      </c>
      <c r="C11953" s="30" t="s">
        <v>489</v>
      </c>
      <c r="D11953" s="102">
        <v>1301</v>
      </c>
      <c r="E11953" s="102">
        <v>9</v>
      </c>
      <c r="F11953" s="102">
        <v>701</v>
      </c>
      <c r="G11953" s="102">
        <v>70133</v>
      </c>
      <c r="H11953" s="102">
        <v>3000</v>
      </c>
      <c r="I11953" s="102">
        <v>414104</v>
      </c>
      <c r="J11953" s="104">
        <v>6000000</v>
      </c>
      <c r="K11953" s="104">
        <v>6000000</v>
      </c>
      <c r="L11953" s="104">
        <v>0</v>
      </c>
      <c r="M11953" s="104">
        <v>0</v>
      </c>
      <c r="N11953" s="219">
        <v>6000000</v>
      </c>
      <c r="O11953" s="219">
        <v>0</v>
      </c>
      <c r="P11953" s="219">
        <f t="shared" si="28"/>
        <v>12000000</v>
      </c>
      <c r="Q11953" s="264">
        <v>2000000</v>
      </c>
      <c r="R11953" s="264">
        <v>0</v>
      </c>
      <c r="S11953" s="166"/>
    </row>
    <row r="11954" spans="1:19" ht="15" thickBot="1" x14ac:dyDescent="0.35">
      <c r="A11954" s="107"/>
      <c r="B11954" s="109" t="s">
        <v>490</v>
      </c>
      <c r="C11954" s="34" t="s">
        <v>491</v>
      </c>
      <c r="D11954" s="103">
        <v>1301</v>
      </c>
      <c r="E11954" s="103">
        <v>9</v>
      </c>
      <c r="F11954" s="103">
        <v>701</v>
      </c>
      <c r="G11954" s="103">
        <v>70133</v>
      </c>
      <c r="H11954" s="103">
        <v>3000</v>
      </c>
      <c r="I11954" s="103">
        <v>414104</v>
      </c>
      <c r="J11954" s="105">
        <v>0</v>
      </c>
      <c r="K11954" s="105">
        <v>0</v>
      </c>
      <c r="L11954" s="105">
        <v>0</v>
      </c>
      <c r="M11954" s="105">
        <v>0</v>
      </c>
      <c r="N11954" s="219">
        <v>0</v>
      </c>
      <c r="O11954" s="219">
        <v>0</v>
      </c>
      <c r="P11954" s="219">
        <f t="shared" si="28"/>
        <v>0</v>
      </c>
      <c r="Q11954" s="264">
        <v>1000000</v>
      </c>
      <c r="R11954" s="264">
        <v>0</v>
      </c>
      <c r="S11954" s="167"/>
    </row>
    <row r="11955" spans="1:19" ht="15" thickBot="1" x14ac:dyDescent="0.35">
      <c r="A11955" s="13"/>
      <c r="B11955" s="14" t="s">
        <v>492</v>
      </c>
      <c r="C11955" s="35"/>
      <c r="D11955" s="14"/>
      <c r="E11955" s="14"/>
      <c r="F11955" s="14"/>
      <c r="G11955" s="14"/>
      <c r="H11955" s="14"/>
      <c r="I11955" s="14"/>
      <c r="J11955" s="15">
        <f>SUM(J11913:J11954)</f>
        <v>210915000</v>
      </c>
      <c r="K11955" s="15">
        <f>SUM(K11913:K11954)</f>
        <v>258915000</v>
      </c>
      <c r="L11955" s="15">
        <f>SUM(L11913:L11954)</f>
        <v>127000000</v>
      </c>
      <c r="M11955" s="16">
        <f>SUM(M11913:M11954)</f>
        <v>175000000</v>
      </c>
      <c r="N11955" s="16">
        <f t="shared" ref="N11955:R11955" si="29">SUM(N11913:N11954)</f>
        <v>247200000</v>
      </c>
      <c r="O11955" s="16">
        <f t="shared" si="29"/>
        <v>156500000</v>
      </c>
      <c r="P11955" s="16">
        <f t="shared" si="29"/>
        <v>662615000</v>
      </c>
      <c r="Q11955" s="16">
        <f t="shared" si="29"/>
        <v>77920000</v>
      </c>
      <c r="R11955" s="16">
        <f t="shared" si="29"/>
        <v>0</v>
      </c>
      <c r="S11955" s="181"/>
    </row>
    <row r="11956" spans="1:19" x14ac:dyDescent="0.3">
      <c r="C11956" s="39"/>
      <c r="J11956" s="55"/>
      <c r="K11956" s="55"/>
    </row>
    <row r="11957" spans="1:19" x14ac:dyDescent="0.3">
      <c r="A11957" s="1">
        <v>23003001</v>
      </c>
      <c r="B11957" s="93" t="s">
        <v>493</v>
      </c>
      <c r="C11957" s="37"/>
      <c r="J11957" s="55"/>
      <c r="K11957" s="55"/>
    </row>
    <row r="11958" spans="1:19" x14ac:dyDescent="0.3">
      <c r="A11958" s="978" t="s">
        <v>34</v>
      </c>
      <c r="B11958" s="980"/>
      <c r="C11958" s="979"/>
      <c r="D11958" s="106"/>
      <c r="E11958" s="106"/>
      <c r="F11958" s="106"/>
      <c r="G11958" s="106"/>
      <c r="H11958" s="106"/>
      <c r="I11958" s="106"/>
      <c r="J11958" s="17"/>
      <c r="K11958" s="17"/>
      <c r="L11958" s="18"/>
      <c r="M11958" s="18"/>
      <c r="N11958" s="166"/>
      <c r="O11958" s="166"/>
      <c r="P11958" s="264"/>
      <c r="Q11958" s="264"/>
      <c r="R11958" s="264"/>
      <c r="S11958" s="166"/>
    </row>
    <row r="11959" spans="1:19" x14ac:dyDescent="0.3">
      <c r="A11959" s="106"/>
      <c r="B11959" s="108" t="s">
        <v>494</v>
      </c>
      <c r="C11959" s="30" t="s">
        <v>495</v>
      </c>
      <c r="D11959" s="102">
        <v>1102</v>
      </c>
      <c r="E11959" s="102">
        <v>11</v>
      </c>
      <c r="F11959" s="102">
        <v>703</v>
      </c>
      <c r="G11959" s="102">
        <v>70310</v>
      </c>
      <c r="H11959" s="102">
        <v>3000</v>
      </c>
      <c r="I11959" s="102">
        <v>414104</v>
      </c>
      <c r="J11959" s="104">
        <v>5500000</v>
      </c>
      <c r="K11959" s="104">
        <v>5500000</v>
      </c>
      <c r="L11959" s="104">
        <v>0</v>
      </c>
      <c r="M11959" s="104">
        <v>0</v>
      </c>
      <c r="N11959" s="219">
        <v>0</v>
      </c>
      <c r="O11959" s="219">
        <v>0</v>
      </c>
      <c r="P11959" s="264">
        <f>SUM(K11959+N11959+O11959)</f>
        <v>5500000</v>
      </c>
      <c r="Q11959" s="264">
        <v>5000000</v>
      </c>
      <c r="R11959" s="264">
        <v>105000</v>
      </c>
      <c r="S11959" s="166"/>
    </row>
    <row r="11960" spans="1:19" ht="11.25" customHeight="1" x14ac:dyDescent="0.3">
      <c r="A11960" s="106"/>
      <c r="B11960" s="108" t="s">
        <v>496</v>
      </c>
      <c r="C11960" s="30" t="s">
        <v>497</v>
      </c>
      <c r="D11960" s="102">
        <v>1101</v>
      </c>
      <c r="E11960" s="102">
        <v>9</v>
      </c>
      <c r="F11960" s="102">
        <v>704</v>
      </c>
      <c r="G11960" s="102">
        <v>70460</v>
      </c>
      <c r="H11960" s="102">
        <v>3000</v>
      </c>
      <c r="I11960" s="102">
        <v>414104</v>
      </c>
      <c r="J11960" s="104">
        <v>20000000</v>
      </c>
      <c r="K11960" s="104">
        <v>20000000</v>
      </c>
      <c r="L11960" s="104">
        <v>0</v>
      </c>
      <c r="M11960" s="104">
        <v>0</v>
      </c>
      <c r="N11960" s="219">
        <v>0</v>
      </c>
      <c r="O11960" s="219">
        <v>0</v>
      </c>
      <c r="P11960" s="264">
        <f t="shared" ref="P11960:P11962" si="30">SUM(K11960+N11960+O11960)</f>
        <v>20000000</v>
      </c>
      <c r="Q11960" s="264">
        <v>0</v>
      </c>
      <c r="R11960" s="264">
        <v>0</v>
      </c>
      <c r="S11960" s="166"/>
    </row>
    <row r="11961" spans="1:19" ht="12.75" customHeight="1" x14ac:dyDescent="0.3">
      <c r="A11961" s="106"/>
      <c r="B11961" s="108" t="s">
        <v>498</v>
      </c>
      <c r="C11961" s="30" t="s">
        <v>499</v>
      </c>
      <c r="D11961" s="102">
        <v>1102</v>
      </c>
      <c r="E11961" s="102">
        <v>9</v>
      </c>
      <c r="F11961" s="102">
        <v>701</v>
      </c>
      <c r="G11961" s="102">
        <v>70133</v>
      </c>
      <c r="H11961" s="102">
        <v>3000</v>
      </c>
      <c r="I11961" s="102">
        <v>414104</v>
      </c>
      <c r="J11961" s="104">
        <v>400000</v>
      </c>
      <c r="K11961" s="104">
        <v>400000</v>
      </c>
      <c r="L11961" s="104">
        <v>0</v>
      </c>
      <c r="M11961" s="104">
        <v>0</v>
      </c>
      <c r="N11961" s="219">
        <v>0</v>
      </c>
      <c r="O11961" s="219">
        <v>0</v>
      </c>
      <c r="P11961" s="264">
        <f t="shared" si="30"/>
        <v>400000</v>
      </c>
      <c r="Q11961" s="264">
        <v>25000000</v>
      </c>
      <c r="R11961" s="264">
        <v>0</v>
      </c>
      <c r="S11961" s="166"/>
    </row>
    <row r="11962" spans="1:19" ht="11.25" customHeight="1" x14ac:dyDescent="0.3">
      <c r="A11962" s="106"/>
      <c r="B11962" s="108" t="s">
        <v>500</v>
      </c>
      <c r="C11962" s="30" t="s">
        <v>501</v>
      </c>
      <c r="D11962" s="102">
        <v>1102</v>
      </c>
      <c r="E11962" s="102">
        <v>9</v>
      </c>
      <c r="F11962" s="102">
        <v>701</v>
      </c>
      <c r="G11962" s="102">
        <v>70133</v>
      </c>
      <c r="H11962" s="102">
        <v>3000</v>
      </c>
      <c r="I11962" s="102">
        <v>414104</v>
      </c>
      <c r="J11962" s="104">
        <v>0</v>
      </c>
      <c r="K11962" s="104">
        <v>0</v>
      </c>
      <c r="L11962" s="104">
        <v>0</v>
      </c>
      <c r="M11962" s="104">
        <v>0</v>
      </c>
      <c r="N11962" s="219">
        <v>0</v>
      </c>
      <c r="O11962" s="219">
        <v>0</v>
      </c>
      <c r="P11962" s="219">
        <f t="shared" si="30"/>
        <v>0</v>
      </c>
      <c r="Q11962" s="264">
        <v>8000000</v>
      </c>
      <c r="R11962" s="264">
        <v>0</v>
      </c>
      <c r="S11962" s="166"/>
    </row>
    <row r="11963" spans="1:19" ht="17.399999999999999" x14ac:dyDescent="0.3">
      <c r="A11963" s="960" t="s">
        <v>0</v>
      </c>
      <c r="B11963" s="960"/>
      <c r="C11963" s="960"/>
      <c r="D11963" s="960"/>
      <c r="E11963" s="960"/>
      <c r="F11963" s="960"/>
      <c r="G11963" s="960"/>
      <c r="H11963" s="960"/>
      <c r="I11963" s="960"/>
      <c r="J11963" s="960"/>
      <c r="K11963" s="960"/>
      <c r="L11963" s="960"/>
      <c r="M11963" s="960"/>
    </row>
    <row r="11964" spans="1:19" ht="17.399999999999999" x14ac:dyDescent="0.3">
      <c r="A11964" s="960" t="s">
        <v>3122</v>
      </c>
      <c r="B11964" s="960"/>
      <c r="C11964" s="960"/>
      <c r="D11964" s="960"/>
      <c r="E11964" s="960"/>
      <c r="F11964" s="960"/>
      <c r="G11964" s="960"/>
      <c r="H11964" s="960"/>
      <c r="I11964" s="960"/>
      <c r="J11964" s="960"/>
      <c r="K11964" s="960"/>
      <c r="L11964" s="960"/>
      <c r="M11964" s="960"/>
    </row>
    <row r="11965" spans="1:19" ht="16.2" thickBot="1" x14ac:dyDescent="0.35">
      <c r="A11965" s="961" t="s">
        <v>1</v>
      </c>
      <c r="B11965" s="961"/>
      <c r="C11965" s="961"/>
      <c r="D11965" s="961"/>
      <c r="E11965" s="961"/>
      <c r="F11965" s="961"/>
      <c r="G11965" s="961"/>
      <c r="H11965" s="961"/>
      <c r="I11965" s="961"/>
      <c r="J11965" s="961"/>
      <c r="K11965" s="961"/>
      <c r="L11965" s="961"/>
      <c r="M11965" s="961"/>
    </row>
    <row r="11966" spans="1:19" x14ac:dyDescent="0.3">
      <c r="A11966" s="962" t="s">
        <v>3118</v>
      </c>
      <c r="B11966" s="962" t="s">
        <v>3119</v>
      </c>
      <c r="C11966" s="962" t="s">
        <v>2</v>
      </c>
      <c r="D11966" s="5" t="s">
        <v>3</v>
      </c>
      <c r="E11966" s="12" t="s">
        <v>3</v>
      </c>
      <c r="F11966" s="5" t="s">
        <v>7</v>
      </c>
      <c r="G11966" s="12" t="s">
        <v>9</v>
      </c>
      <c r="H11966" s="5" t="s">
        <v>12</v>
      </c>
      <c r="I11966" s="12" t="s">
        <v>13</v>
      </c>
      <c r="J11966" s="873" t="s">
        <v>3115</v>
      </c>
      <c r="K11966" s="873" t="s">
        <v>3116</v>
      </c>
      <c r="L11966" s="965" t="s">
        <v>3121</v>
      </c>
      <c r="M11966" s="965" t="s">
        <v>3117</v>
      </c>
      <c r="N11966" s="873" t="s">
        <v>3116</v>
      </c>
      <c r="O11966" s="873" t="s">
        <v>3116</v>
      </c>
      <c r="P11966" s="873" t="s">
        <v>5095</v>
      </c>
      <c r="Q11966" s="873" t="s">
        <v>3115</v>
      </c>
      <c r="R11966" s="270" t="s">
        <v>3340</v>
      </c>
      <c r="S11966" s="873" t="s">
        <v>5049</v>
      </c>
    </row>
    <row r="11967" spans="1:19" ht="15" customHeight="1" x14ac:dyDescent="0.3">
      <c r="A11967" s="963"/>
      <c r="B11967" s="963"/>
      <c r="C11967" s="963"/>
      <c r="D11967" s="6" t="s">
        <v>4</v>
      </c>
      <c r="E11967" s="11" t="s">
        <v>6</v>
      </c>
      <c r="F11967" s="6" t="s">
        <v>8</v>
      </c>
      <c r="G11967" s="11" t="s">
        <v>10</v>
      </c>
      <c r="H11967" s="6" t="s">
        <v>5</v>
      </c>
      <c r="I11967" s="11" t="s">
        <v>5</v>
      </c>
      <c r="J11967" s="874"/>
      <c r="K11967" s="874"/>
      <c r="L11967" s="966"/>
      <c r="M11967" s="966"/>
      <c r="N11967" s="874"/>
      <c r="O11967" s="874"/>
      <c r="P11967" s="874"/>
      <c r="Q11967" s="874"/>
      <c r="R11967" s="271" t="s">
        <v>5125</v>
      </c>
      <c r="S11967" s="874"/>
    </row>
    <row r="11968" spans="1:19" x14ac:dyDescent="0.3">
      <c r="A11968" s="963"/>
      <c r="B11968" s="963"/>
      <c r="C11968" s="963"/>
      <c r="D11968" s="6" t="s">
        <v>5</v>
      </c>
      <c r="E11968" s="11" t="s">
        <v>5</v>
      </c>
      <c r="F11968" s="6" t="s">
        <v>5</v>
      </c>
      <c r="G11968" s="11" t="s">
        <v>11</v>
      </c>
      <c r="H11968" s="7"/>
      <c r="I11968" s="8"/>
      <c r="J11968" s="44" t="s">
        <v>3120</v>
      </c>
      <c r="K11968" s="45" t="s">
        <v>3120</v>
      </c>
      <c r="L11968" s="46" t="s">
        <v>3120</v>
      </c>
      <c r="M11968" s="47" t="s">
        <v>3120</v>
      </c>
      <c r="N11968" s="44" t="s">
        <v>5068</v>
      </c>
      <c r="O11968" s="44" t="s">
        <v>5069</v>
      </c>
      <c r="P11968" s="44"/>
      <c r="Q11968" s="44" t="s">
        <v>5102</v>
      </c>
      <c r="R11968" s="272" t="s">
        <v>5102</v>
      </c>
      <c r="S11968" s="44"/>
    </row>
    <row r="11969" spans="1:19" ht="15" thickBot="1" x14ac:dyDescent="0.35">
      <c r="A11969" s="964"/>
      <c r="B11969" s="964"/>
      <c r="C11969" s="964"/>
      <c r="D11969" s="9"/>
      <c r="E11969" s="10"/>
      <c r="F11969" s="9"/>
      <c r="G11969" s="10"/>
      <c r="H11969" s="9"/>
      <c r="I11969" s="10"/>
      <c r="J11969" s="48" t="s">
        <v>14</v>
      </c>
      <c r="K11969" s="49" t="s">
        <v>14</v>
      </c>
      <c r="L11969" s="50" t="s">
        <v>14</v>
      </c>
      <c r="M11969" s="51" t="s">
        <v>14</v>
      </c>
      <c r="N11969" s="48" t="s">
        <v>14</v>
      </c>
      <c r="O11969" s="48" t="s">
        <v>14</v>
      </c>
      <c r="P11969" s="48" t="s">
        <v>14</v>
      </c>
      <c r="Q11969" s="48" t="s">
        <v>14</v>
      </c>
      <c r="R11969" s="48" t="s">
        <v>14</v>
      </c>
      <c r="S11969" s="48"/>
    </row>
    <row r="11970" spans="1:19" x14ac:dyDescent="0.3">
      <c r="A11970" s="106"/>
      <c r="B11970" s="108" t="s">
        <v>502</v>
      </c>
      <c r="C11970" s="30" t="s">
        <v>503</v>
      </c>
      <c r="D11970" s="102">
        <v>1102</v>
      </c>
      <c r="E11970" s="102">
        <v>9</v>
      </c>
      <c r="F11970" s="102">
        <v>701</v>
      </c>
      <c r="G11970" s="102">
        <v>70133</v>
      </c>
      <c r="H11970" s="102">
        <v>3000</v>
      </c>
      <c r="I11970" s="102">
        <v>414104</v>
      </c>
      <c r="J11970" s="104">
        <v>0</v>
      </c>
      <c r="K11970" s="104">
        <v>0</v>
      </c>
      <c r="L11970" s="104">
        <v>0</v>
      </c>
      <c r="M11970" s="104">
        <v>0</v>
      </c>
      <c r="N11970" s="219">
        <v>0</v>
      </c>
      <c r="O11970" s="219">
        <v>0</v>
      </c>
      <c r="P11970" s="219">
        <f t="shared" ref="P11970:P11983" si="31">SUM(K11970+N11970+O11970)</f>
        <v>0</v>
      </c>
      <c r="Q11970" s="264">
        <v>0</v>
      </c>
      <c r="R11970" s="264">
        <v>0</v>
      </c>
      <c r="S11970" s="166"/>
    </row>
    <row r="11971" spans="1:19" x14ac:dyDescent="0.3">
      <c r="A11971" s="106"/>
      <c r="B11971" s="108" t="s">
        <v>504</v>
      </c>
      <c r="C11971" s="30" t="s">
        <v>505</v>
      </c>
      <c r="D11971" s="102">
        <v>1102</v>
      </c>
      <c r="E11971" s="102">
        <v>9</v>
      </c>
      <c r="F11971" s="102">
        <v>701</v>
      </c>
      <c r="G11971" s="102">
        <v>70133</v>
      </c>
      <c r="H11971" s="102">
        <v>3000</v>
      </c>
      <c r="I11971" s="102">
        <v>414104</v>
      </c>
      <c r="J11971" s="104">
        <v>0</v>
      </c>
      <c r="K11971" s="104">
        <v>0</v>
      </c>
      <c r="L11971" s="104">
        <v>0</v>
      </c>
      <c r="M11971" s="104">
        <v>0</v>
      </c>
      <c r="N11971" s="219">
        <v>0</v>
      </c>
      <c r="O11971" s="219">
        <v>0</v>
      </c>
      <c r="P11971" s="219">
        <f t="shared" si="31"/>
        <v>0</v>
      </c>
      <c r="Q11971" s="264">
        <v>0</v>
      </c>
      <c r="R11971" s="264">
        <v>13566000</v>
      </c>
      <c r="S11971" s="166"/>
    </row>
    <row r="11972" spans="1:19" x14ac:dyDescent="0.3">
      <c r="A11972" s="106"/>
      <c r="B11972" s="108" t="s">
        <v>506</v>
      </c>
      <c r="C11972" s="30" t="s">
        <v>507</v>
      </c>
      <c r="D11972" s="102">
        <v>1102</v>
      </c>
      <c r="E11972" s="102">
        <v>9</v>
      </c>
      <c r="F11972" s="102">
        <v>701</v>
      </c>
      <c r="G11972" s="102">
        <v>70133</v>
      </c>
      <c r="H11972" s="102">
        <v>3000</v>
      </c>
      <c r="I11972" s="102">
        <v>414104</v>
      </c>
      <c r="J11972" s="104">
        <v>3500000</v>
      </c>
      <c r="K11972" s="104">
        <v>3500000</v>
      </c>
      <c r="L11972" s="104">
        <v>0</v>
      </c>
      <c r="M11972" s="104">
        <v>0</v>
      </c>
      <c r="N11972" s="219">
        <v>0</v>
      </c>
      <c r="O11972" s="219">
        <v>0</v>
      </c>
      <c r="P11972" s="219">
        <f t="shared" si="31"/>
        <v>3500000</v>
      </c>
      <c r="Q11972" s="264">
        <v>0</v>
      </c>
      <c r="R11972" s="264">
        <v>0</v>
      </c>
      <c r="S11972" s="166"/>
    </row>
    <row r="11973" spans="1:19" x14ac:dyDescent="0.3">
      <c r="A11973" s="106"/>
      <c r="B11973" s="108" t="s">
        <v>508</v>
      </c>
      <c r="C11973" s="30" t="s">
        <v>509</v>
      </c>
      <c r="D11973" s="102">
        <v>1101</v>
      </c>
      <c r="E11973" s="102">
        <v>9</v>
      </c>
      <c r="F11973" s="102">
        <v>701</v>
      </c>
      <c r="G11973" s="102">
        <v>70133</v>
      </c>
      <c r="H11973" s="102">
        <v>3000</v>
      </c>
      <c r="I11973" s="102">
        <v>414104</v>
      </c>
      <c r="J11973" s="104">
        <v>20000000</v>
      </c>
      <c r="K11973" s="104">
        <v>20000000</v>
      </c>
      <c r="L11973" s="104">
        <v>0</v>
      </c>
      <c r="M11973" s="104">
        <v>0</v>
      </c>
      <c r="N11973" s="219">
        <v>0</v>
      </c>
      <c r="O11973" s="219">
        <v>0</v>
      </c>
      <c r="P11973" s="219">
        <f t="shared" si="31"/>
        <v>20000000</v>
      </c>
      <c r="Q11973" s="264">
        <v>0</v>
      </c>
      <c r="R11973" s="264">
        <v>0</v>
      </c>
      <c r="S11973" s="166"/>
    </row>
    <row r="11974" spans="1:19" x14ac:dyDescent="0.3">
      <c r="A11974" s="106"/>
      <c r="B11974" s="108" t="s">
        <v>510</v>
      </c>
      <c r="C11974" s="30" t="s">
        <v>511</v>
      </c>
      <c r="D11974" s="102">
        <v>1101</v>
      </c>
      <c r="E11974" s="102">
        <v>9</v>
      </c>
      <c r="F11974" s="102">
        <v>701</v>
      </c>
      <c r="G11974" s="102">
        <v>70133</v>
      </c>
      <c r="H11974" s="102">
        <v>3000</v>
      </c>
      <c r="I11974" s="102">
        <v>414104</v>
      </c>
      <c r="J11974" s="104">
        <v>5000000</v>
      </c>
      <c r="K11974" s="104">
        <v>5000000</v>
      </c>
      <c r="L11974" s="104">
        <v>0</v>
      </c>
      <c r="M11974" s="104">
        <v>0</v>
      </c>
      <c r="N11974" s="219">
        <v>0</v>
      </c>
      <c r="O11974" s="219">
        <v>0</v>
      </c>
      <c r="P11974" s="219">
        <f t="shared" si="31"/>
        <v>5000000</v>
      </c>
      <c r="Q11974" s="264">
        <v>0</v>
      </c>
      <c r="R11974" s="264">
        <v>0</v>
      </c>
      <c r="S11974" s="166"/>
    </row>
    <row r="11975" spans="1:19" x14ac:dyDescent="0.3">
      <c r="A11975" s="106"/>
      <c r="B11975" s="108" t="s">
        <v>512</v>
      </c>
      <c r="C11975" s="30" t="s">
        <v>513</v>
      </c>
      <c r="D11975" s="102">
        <v>1105</v>
      </c>
      <c r="E11975" s="102">
        <v>9</v>
      </c>
      <c r="F11975" s="102">
        <v>701</v>
      </c>
      <c r="G11975" s="102">
        <v>70133</v>
      </c>
      <c r="H11975" s="102">
        <v>3000</v>
      </c>
      <c r="I11975" s="102">
        <v>414104</v>
      </c>
      <c r="J11975" s="104">
        <v>31100000</v>
      </c>
      <c r="K11975" s="104">
        <v>31100000</v>
      </c>
      <c r="L11975" s="104">
        <v>0</v>
      </c>
      <c r="M11975" s="104">
        <v>0</v>
      </c>
      <c r="N11975" s="219">
        <v>0</v>
      </c>
      <c r="O11975" s="219">
        <v>0</v>
      </c>
      <c r="P11975" s="219">
        <f t="shared" si="31"/>
        <v>31100000</v>
      </c>
      <c r="Q11975" s="264">
        <v>0</v>
      </c>
      <c r="R11975" s="264">
        <v>0</v>
      </c>
      <c r="S11975" s="166"/>
    </row>
    <row r="11976" spans="1:19" x14ac:dyDescent="0.3">
      <c r="A11976" s="106"/>
      <c r="B11976" s="108" t="s">
        <v>510</v>
      </c>
      <c r="C11976" s="30" t="s">
        <v>514</v>
      </c>
      <c r="D11976" s="102">
        <v>1101</v>
      </c>
      <c r="E11976" s="102">
        <v>9</v>
      </c>
      <c r="F11976" s="102">
        <v>701</v>
      </c>
      <c r="G11976" s="102">
        <v>70133</v>
      </c>
      <c r="H11976" s="102">
        <v>3000</v>
      </c>
      <c r="I11976" s="102">
        <v>414104</v>
      </c>
      <c r="J11976" s="104">
        <v>37500000</v>
      </c>
      <c r="K11976" s="104">
        <v>37500000</v>
      </c>
      <c r="L11976" s="104">
        <v>0</v>
      </c>
      <c r="M11976" s="104">
        <v>0</v>
      </c>
      <c r="N11976" s="219">
        <v>0</v>
      </c>
      <c r="O11976" s="219">
        <v>0</v>
      </c>
      <c r="P11976" s="219">
        <f t="shared" si="31"/>
        <v>37500000</v>
      </c>
      <c r="Q11976" s="264">
        <v>0</v>
      </c>
      <c r="R11976" s="264">
        <v>0</v>
      </c>
      <c r="S11976" s="166"/>
    </row>
    <row r="11977" spans="1:19" x14ac:dyDescent="0.3">
      <c r="A11977" s="106"/>
      <c r="B11977" s="108" t="s">
        <v>515</v>
      </c>
      <c r="C11977" s="30" t="s">
        <v>516</v>
      </c>
      <c r="D11977" s="102">
        <v>1101</v>
      </c>
      <c r="E11977" s="102">
        <v>9</v>
      </c>
      <c r="F11977" s="102">
        <v>701</v>
      </c>
      <c r="G11977" s="102">
        <v>70133</v>
      </c>
      <c r="H11977" s="102">
        <v>3000</v>
      </c>
      <c r="I11977" s="102">
        <v>414104</v>
      </c>
      <c r="J11977" s="104">
        <v>5000000</v>
      </c>
      <c r="K11977" s="104">
        <v>5000000</v>
      </c>
      <c r="L11977" s="104">
        <v>0</v>
      </c>
      <c r="M11977" s="104">
        <v>0</v>
      </c>
      <c r="N11977" s="219">
        <v>0</v>
      </c>
      <c r="O11977" s="219">
        <v>0</v>
      </c>
      <c r="P11977" s="219">
        <f t="shared" si="31"/>
        <v>5000000</v>
      </c>
      <c r="Q11977" s="264">
        <v>0</v>
      </c>
      <c r="R11977" s="264">
        <v>0</v>
      </c>
      <c r="S11977" s="166"/>
    </row>
    <row r="11978" spans="1:19" x14ac:dyDescent="0.3">
      <c r="A11978" s="106"/>
      <c r="B11978" s="108" t="s">
        <v>517</v>
      </c>
      <c r="C11978" s="30" t="s">
        <v>518</v>
      </c>
      <c r="D11978" s="102">
        <v>1101</v>
      </c>
      <c r="E11978" s="102">
        <v>9</v>
      </c>
      <c r="F11978" s="102">
        <v>701</v>
      </c>
      <c r="G11978" s="102">
        <v>70133</v>
      </c>
      <c r="H11978" s="102">
        <v>3000</v>
      </c>
      <c r="I11978" s="102">
        <v>414104</v>
      </c>
      <c r="J11978" s="104">
        <v>3500000</v>
      </c>
      <c r="K11978" s="104">
        <v>3500000</v>
      </c>
      <c r="L11978" s="104">
        <v>0</v>
      </c>
      <c r="M11978" s="104">
        <v>0</v>
      </c>
      <c r="N11978" s="219">
        <v>0</v>
      </c>
      <c r="O11978" s="219">
        <v>0</v>
      </c>
      <c r="P11978" s="219">
        <f t="shared" si="31"/>
        <v>3500000</v>
      </c>
      <c r="Q11978" s="264">
        <v>0</v>
      </c>
      <c r="R11978" s="264">
        <v>0</v>
      </c>
      <c r="S11978" s="166"/>
    </row>
    <row r="11979" spans="1:19" x14ac:dyDescent="0.3">
      <c r="A11979" s="106"/>
      <c r="B11979" s="108" t="s">
        <v>519</v>
      </c>
      <c r="C11979" s="30" t="s">
        <v>520</v>
      </c>
      <c r="D11979" s="102">
        <v>1101</v>
      </c>
      <c r="E11979" s="102">
        <v>9</v>
      </c>
      <c r="F11979" s="102">
        <v>704</v>
      </c>
      <c r="G11979" s="102">
        <v>70460</v>
      </c>
      <c r="H11979" s="102">
        <v>3000</v>
      </c>
      <c r="I11979" s="102">
        <v>414104</v>
      </c>
      <c r="J11979" s="104">
        <v>4600000</v>
      </c>
      <c r="K11979" s="104">
        <v>4600000</v>
      </c>
      <c r="L11979" s="104">
        <v>0</v>
      </c>
      <c r="M11979" s="104">
        <v>0</v>
      </c>
      <c r="N11979" s="219">
        <v>0</v>
      </c>
      <c r="O11979" s="219">
        <v>0</v>
      </c>
      <c r="P11979" s="219">
        <f t="shared" si="31"/>
        <v>4600000</v>
      </c>
      <c r="Q11979" s="264">
        <v>0</v>
      </c>
      <c r="R11979" s="264">
        <v>0</v>
      </c>
      <c r="S11979" s="166"/>
    </row>
    <row r="11980" spans="1:19" x14ac:dyDescent="0.3">
      <c r="A11980" s="106"/>
      <c r="B11980" s="108" t="s">
        <v>521</v>
      </c>
      <c r="C11980" s="30" t="s">
        <v>522</v>
      </c>
      <c r="D11980" s="102">
        <v>1101</v>
      </c>
      <c r="E11980" s="102">
        <v>9</v>
      </c>
      <c r="F11980" s="102">
        <v>704</v>
      </c>
      <c r="G11980" s="102">
        <v>70460</v>
      </c>
      <c r="H11980" s="102">
        <v>3000</v>
      </c>
      <c r="I11980" s="102">
        <v>414316</v>
      </c>
      <c r="J11980" s="104">
        <v>12000000</v>
      </c>
      <c r="K11980" s="104">
        <v>12000000</v>
      </c>
      <c r="L11980" s="104">
        <v>0</v>
      </c>
      <c r="M11980" s="104">
        <v>0</v>
      </c>
      <c r="N11980" s="219">
        <v>0</v>
      </c>
      <c r="O11980" s="219">
        <v>0</v>
      </c>
      <c r="P11980" s="219">
        <f t="shared" si="31"/>
        <v>12000000</v>
      </c>
      <c r="Q11980" s="264">
        <v>0</v>
      </c>
      <c r="R11980" s="264">
        <v>0</v>
      </c>
      <c r="S11980" s="166"/>
    </row>
    <row r="11981" spans="1:19" x14ac:dyDescent="0.3">
      <c r="A11981" s="106"/>
      <c r="B11981" s="108" t="s">
        <v>523</v>
      </c>
      <c r="C11981" s="30" t="s">
        <v>524</v>
      </c>
      <c r="D11981" s="102">
        <v>1101</v>
      </c>
      <c r="E11981" s="102">
        <v>9</v>
      </c>
      <c r="F11981" s="102">
        <v>704</v>
      </c>
      <c r="G11981" s="102">
        <v>70460</v>
      </c>
      <c r="H11981" s="102">
        <v>3000</v>
      </c>
      <c r="I11981" s="102">
        <v>414316</v>
      </c>
      <c r="J11981" s="104">
        <v>10000000</v>
      </c>
      <c r="K11981" s="104">
        <v>10000000</v>
      </c>
      <c r="L11981" s="104">
        <v>0</v>
      </c>
      <c r="M11981" s="104">
        <v>0</v>
      </c>
      <c r="N11981" s="219">
        <v>0</v>
      </c>
      <c r="O11981" s="219">
        <v>0</v>
      </c>
      <c r="P11981" s="219">
        <f t="shared" si="31"/>
        <v>10000000</v>
      </c>
      <c r="Q11981" s="264">
        <v>0</v>
      </c>
      <c r="R11981" s="264">
        <v>0</v>
      </c>
      <c r="S11981" s="166"/>
    </row>
    <row r="11982" spans="1:19" x14ac:dyDescent="0.3">
      <c r="A11982" s="106"/>
      <c r="B11982" s="108" t="s">
        <v>525</v>
      </c>
      <c r="C11982" s="30" t="s">
        <v>526</v>
      </c>
      <c r="D11982" s="102">
        <v>1101</v>
      </c>
      <c r="E11982" s="102">
        <v>9</v>
      </c>
      <c r="F11982" s="102">
        <v>704</v>
      </c>
      <c r="G11982" s="102">
        <v>70460</v>
      </c>
      <c r="H11982" s="102">
        <v>3000</v>
      </c>
      <c r="I11982" s="102">
        <v>414104</v>
      </c>
      <c r="J11982" s="104">
        <v>7000000</v>
      </c>
      <c r="K11982" s="104">
        <v>7000000</v>
      </c>
      <c r="L11982" s="104">
        <v>0</v>
      </c>
      <c r="M11982" s="104">
        <v>0</v>
      </c>
      <c r="N11982" s="219">
        <v>0</v>
      </c>
      <c r="O11982" s="219">
        <v>0</v>
      </c>
      <c r="P11982" s="219">
        <f t="shared" si="31"/>
        <v>7000000</v>
      </c>
      <c r="Q11982" s="264">
        <v>0</v>
      </c>
      <c r="R11982" s="264">
        <v>0</v>
      </c>
      <c r="S11982" s="166"/>
    </row>
    <row r="11983" spans="1:19" ht="13.5" customHeight="1" thickBot="1" x14ac:dyDescent="0.35">
      <c r="A11983" s="107" t="s">
        <v>527</v>
      </c>
      <c r="B11983" s="109" t="s">
        <v>528</v>
      </c>
      <c r="C11983" s="34" t="s">
        <v>529</v>
      </c>
      <c r="D11983" s="103">
        <v>1702</v>
      </c>
      <c r="E11983" s="103">
        <v>7</v>
      </c>
      <c r="F11983" s="103">
        <v>704</v>
      </c>
      <c r="G11983" s="103">
        <v>70443</v>
      </c>
      <c r="H11983" s="103">
        <v>3000</v>
      </c>
      <c r="I11983" s="103">
        <v>414104</v>
      </c>
      <c r="J11983" s="105">
        <v>30000000</v>
      </c>
      <c r="K11983" s="105">
        <f>SUM(J11983-L11983)</f>
        <v>0</v>
      </c>
      <c r="L11983" s="105">
        <v>30000000</v>
      </c>
      <c r="M11983" s="105">
        <v>0</v>
      </c>
      <c r="N11983" s="219">
        <v>30000000</v>
      </c>
      <c r="O11983" s="219">
        <v>0</v>
      </c>
      <c r="P11983" s="219">
        <f t="shared" si="31"/>
        <v>30000000</v>
      </c>
      <c r="Q11983" s="265">
        <v>30000000</v>
      </c>
      <c r="R11983" s="265">
        <v>0</v>
      </c>
      <c r="S11983" s="167"/>
    </row>
    <row r="11984" spans="1:19" ht="15" thickBot="1" x14ac:dyDescent="0.35">
      <c r="A11984" s="13"/>
      <c r="B11984" s="14" t="s">
        <v>530</v>
      </c>
      <c r="C11984" s="35"/>
      <c r="D11984" s="14"/>
      <c r="E11984" s="14"/>
      <c r="F11984" s="14"/>
      <c r="G11984" s="14"/>
      <c r="H11984" s="14"/>
      <c r="I11984" s="14"/>
      <c r="J11984" s="15">
        <f>SUM(J11959:J11983)</f>
        <v>195100000</v>
      </c>
      <c r="K11984" s="15">
        <f>SUM(K11959:K11983)</f>
        <v>165100000</v>
      </c>
      <c r="L11984" s="15">
        <f>SUM(L11959:L11983)</f>
        <v>30000000</v>
      </c>
      <c r="M11984" s="16">
        <f>SUM(M11959:M11983)</f>
        <v>0</v>
      </c>
      <c r="N11984" s="16">
        <f t="shared" ref="N11984:R11984" si="32">SUM(N11959:N11983)</f>
        <v>30000000</v>
      </c>
      <c r="O11984" s="16">
        <f t="shared" si="32"/>
        <v>0</v>
      </c>
      <c r="P11984" s="16">
        <f t="shared" si="32"/>
        <v>195100000</v>
      </c>
      <c r="Q11984" s="16">
        <f t="shared" si="32"/>
        <v>68000000</v>
      </c>
      <c r="R11984" s="16">
        <f t="shared" si="32"/>
        <v>13671000</v>
      </c>
      <c r="S11984" s="181"/>
    </row>
    <row r="11985" spans="1:19" x14ac:dyDescent="0.3">
      <c r="C11985" s="39"/>
      <c r="J11985" s="55"/>
      <c r="K11985" s="55"/>
      <c r="N11985" s="58"/>
      <c r="O11985" s="58"/>
      <c r="P11985" s="58"/>
      <c r="Q11985" s="58"/>
      <c r="R11985" s="58"/>
      <c r="S11985" s="58"/>
    </row>
    <row r="11986" spans="1:19" x14ac:dyDescent="0.3">
      <c r="A11986" s="1">
        <v>23013001</v>
      </c>
      <c r="B11986" s="93" t="s">
        <v>531</v>
      </c>
      <c r="C11986" s="37"/>
      <c r="J11986" s="55"/>
      <c r="K11986" s="55"/>
      <c r="N11986" s="58"/>
      <c r="O11986" s="58"/>
      <c r="P11986" s="58"/>
      <c r="Q11986" s="58"/>
      <c r="R11986" s="58"/>
      <c r="S11986" s="58"/>
    </row>
    <row r="11987" spans="1:19" x14ac:dyDescent="0.3">
      <c r="A11987" s="978" t="s">
        <v>34</v>
      </c>
      <c r="B11987" s="980"/>
      <c r="C11987" s="979"/>
      <c r="D11987" s="106"/>
      <c r="E11987" s="106"/>
      <c r="F11987" s="106"/>
      <c r="G11987" s="106"/>
      <c r="H11987" s="106"/>
      <c r="I11987" s="106"/>
      <c r="J11987" s="17"/>
      <c r="K11987" s="17"/>
      <c r="L11987" s="18"/>
      <c r="M11987" s="179"/>
      <c r="N11987" s="166"/>
      <c r="O11987" s="166"/>
      <c r="P11987" s="214"/>
      <c r="Q11987" s="266"/>
      <c r="R11987" s="266"/>
      <c r="S11987" s="166"/>
    </row>
    <row r="11988" spans="1:19" x14ac:dyDescent="0.3">
      <c r="A11988" s="106"/>
      <c r="B11988" s="108" t="s">
        <v>532</v>
      </c>
      <c r="C11988" s="30" t="s">
        <v>533</v>
      </c>
      <c r="D11988" s="102">
        <v>1101</v>
      </c>
      <c r="E11988" s="102">
        <v>9</v>
      </c>
      <c r="F11988" s="102">
        <v>701</v>
      </c>
      <c r="G11988" s="102">
        <v>70133</v>
      </c>
      <c r="H11988" s="102">
        <v>3000</v>
      </c>
      <c r="I11988" s="102">
        <v>414104</v>
      </c>
      <c r="J11988" s="104">
        <v>0</v>
      </c>
      <c r="K11988" s="104">
        <v>0</v>
      </c>
      <c r="L11988" s="104">
        <v>0</v>
      </c>
      <c r="M11988" s="126">
        <v>0</v>
      </c>
      <c r="N11988" s="219">
        <v>0</v>
      </c>
      <c r="O11988" s="219">
        <v>0</v>
      </c>
      <c r="P11988" s="219">
        <f>SUM(K11988+N11988+O11988)</f>
        <v>0</v>
      </c>
      <c r="Q11988" s="264">
        <v>2000000</v>
      </c>
      <c r="R11988" s="264">
        <v>0</v>
      </c>
      <c r="S11988" s="166"/>
    </row>
    <row r="11989" spans="1:19" ht="31.5" customHeight="1" x14ac:dyDescent="0.3">
      <c r="A11989" s="106"/>
      <c r="B11989" s="108" t="s">
        <v>534</v>
      </c>
      <c r="C11989" s="30" t="s">
        <v>535</v>
      </c>
      <c r="D11989" s="102">
        <v>1102</v>
      </c>
      <c r="E11989" s="102">
        <v>9</v>
      </c>
      <c r="F11989" s="102">
        <v>701</v>
      </c>
      <c r="G11989" s="102">
        <v>70133</v>
      </c>
      <c r="H11989" s="102">
        <v>3000</v>
      </c>
      <c r="I11989" s="102">
        <v>414104</v>
      </c>
      <c r="J11989" s="104">
        <v>0</v>
      </c>
      <c r="K11989" s="104">
        <v>0</v>
      </c>
      <c r="L11989" s="104">
        <v>0</v>
      </c>
      <c r="M11989" s="126">
        <v>0</v>
      </c>
      <c r="N11989" s="219">
        <v>0</v>
      </c>
      <c r="O11989" s="219">
        <v>0</v>
      </c>
      <c r="P11989" s="219">
        <f t="shared" ref="P11989:P11996" si="33">SUM(K11989+N11989+O11989)</f>
        <v>0</v>
      </c>
      <c r="Q11989" s="264">
        <v>1000000</v>
      </c>
      <c r="R11989" s="264">
        <v>0</v>
      </c>
      <c r="S11989" s="166"/>
    </row>
    <row r="11990" spans="1:19" x14ac:dyDescent="0.3">
      <c r="A11990" s="106"/>
      <c r="B11990" s="108" t="s">
        <v>536</v>
      </c>
      <c r="C11990" s="30" t="s">
        <v>537</v>
      </c>
      <c r="D11990" s="102">
        <v>1102</v>
      </c>
      <c r="E11990" s="102">
        <v>9</v>
      </c>
      <c r="F11990" s="102">
        <v>701</v>
      </c>
      <c r="G11990" s="102">
        <v>70111</v>
      </c>
      <c r="H11990" s="102">
        <v>3000</v>
      </c>
      <c r="I11990" s="102">
        <v>414104</v>
      </c>
      <c r="J11990" s="104">
        <v>0</v>
      </c>
      <c r="K11990" s="104">
        <v>0</v>
      </c>
      <c r="L11990" s="104">
        <v>0</v>
      </c>
      <c r="M11990" s="126">
        <v>0</v>
      </c>
      <c r="N11990" s="219">
        <v>0</v>
      </c>
      <c r="O11990" s="219">
        <v>0</v>
      </c>
      <c r="P11990" s="219">
        <f t="shared" si="33"/>
        <v>0</v>
      </c>
      <c r="Q11990" s="264">
        <v>2000000</v>
      </c>
      <c r="R11990" s="264">
        <v>0</v>
      </c>
      <c r="S11990" s="166"/>
    </row>
    <row r="11991" spans="1:19" x14ac:dyDescent="0.3">
      <c r="A11991" s="106"/>
      <c r="B11991" s="108" t="s">
        <v>538</v>
      </c>
      <c r="C11991" s="30" t="s">
        <v>539</v>
      </c>
      <c r="D11991" s="102">
        <v>1102</v>
      </c>
      <c r="E11991" s="102">
        <v>7</v>
      </c>
      <c r="F11991" s="102">
        <v>701</v>
      </c>
      <c r="G11991" s="102">
        <v>70111</v>
      </c>
      <c r="H11991" s="102">
        <v>3000</v>
      </c>
      <c r="I11991" s="102">
        <v>414104</v>
      </c>
      <c r="J11991" s="104">
        <v>0</v>
      </c>
      <c r="K11991" s="104">
        <v>0</v>
      </c>
      <c r="L11991" s="104">
        <v>0</v>
      </c>
      <c r="M11991" s="126">
        <v>0</v>
      </c>
      <c r="N11991" s="219">
        <v>0</v>
      </c>
      <c r="O11991" s="219">
        <v>0</v>
      </c>
      <c r="P11991" s="219">
        <f t="shared" si="33"/>
        <v>0</v>
      </c>
      <c r="Q11991" s="264">
        <v>4000000</v>
      </c>
      <c r="R11991" s="264">
        <v>0</v>
      </c>
      <c r="S11991" s="166"/>
    </row>
    <row r="11992" spans="1:19" x14ac:dyDescent="0.3">
      <c r="A11992" s="106"/>
      <c r="B11992" s="108" t="s">
        <v>540</v>
      </c>
      <c r="C11992" s="30" t="s">
        <v>541</v>
      </c>
      <c r="D11992" s="102">
        <v>1101</v>
      </c>
      <c r="E11992" s="102">
        <v>9</v>
      </c>
      <c r="F11992" s="102">
        <v>701</v>
      </c>
      <c r="G11992" s="102">
        <v>70133</v>
      </c>
      <c r="H11992" s="102">
        <v>3000</v>
      </c>
      <c r="I11992" s="102">
        <v>414104</v>
      </c>
      <c r="J11992" s="104">
        <v>18000000</v>
      </c>
      <c r="K11992" s="104">
        <v>18000000</v>
      </c>
      <c r="L11992" s="219">
        <v>0</v>
      </c>
      <c r="M11992" s="126">
        <v>0</v>
      </c>
      <c r="N11992" s="219">
        <v>18000000</v>
      </c>
      <c r="O11992" s="219">
        <v>0</v>
      </c>
      <c r="P11992" s="219">
        <f t="shared" si="33"/>
        <v>36000000</v>
      </c>
      <c r="Q11992" s="264">
        <v>0</v>
      </c>
      <c r="R11992" s="264">
        <v>0</v>
      </c>
      <c r="S11992" s="166"/>
    </row>
    <row r="11993" spans="1:19" x14ac:dyDescent="0.3">
      <c r="A11993" s="106"/>
      <c r="B11993" s="108" t="s">
        <v>542</v>
      </c>
      <c r="C11993" s="30" t="s">
        <v>543</v>
      </c>
      <c r="D11993" s="102">
        <v>1101</v>
      </c>
      <c r="E11993" s="102">
        <v>9</v>
      </c>
      <c r="F11993" s="102">
        <v>701</v>
      </c>
      <c r="G11993" s="102">
        <v>70133</v>
      </c>
      <c r="H11993" s="102">
        <v>3000</v>
      </c>
      <c r="I11993" s="102">
        <v>414104</v>
      </c>
      <c r="J11993" s="104">
        <v>40000000</v>
      </c>
      <c r="K11993" s="104">
        <v>40000000</v>
      </c>
      <c r="L11993" s="219">
        <v>0</v>
      </c>
      <c r="M11993" s="126">
        <v>0</v>
      </c>
      <c r="N11993" s="219">
        <v>42000000</v>
      </c>
      <c r="O11993" s="219">
        <v>0</v>
      </c>
      <c r="P11993" s="219">
        <f t="shared" si="33"/>
        <v>82000000</v>
      </c>
      <c r="Q11993" s="264">
        <v>0</v>
      </c>
      <c r="R11993" s="264">
        <v>0</v>
      </c>
      <c r="S11993" s="166"/>
    </row>
    <row r="11994" spans="1:19" x14ac:dyDescent="0.3">
      <c r="A11994" s="106"/>
      <c r="B11994" s="108" t="s">
        <v>544</v>
      </c>
      <c r="C11994" s="30" t="s">
        <v>545</v>
      </c>
      <c r="D11994" s="102">
        <v>1101</v>
      </c>
      <c r="E11994" s="102">
        <v>9</v>
      </c>
      <c r="F11994" s="102">
        <v>701</v>
      </c>
      <c r="G11994" s="102">
        <v>70133</v>
      </c>
      <c r="H11994" s="102">
        <v>3000</v>
      </c>
      <c r="I11994" s="102">
        <v>414104</v>
      </c>
      <c r="J11994" s="104">
        <v>4000000</v>
      </c>
      <c r="K11994" s="104">
        <v>4000000</v>
      </c>
      <c r="L11994" s="219">
        <v>0</v>
      </c>
      <c r="M11994" s="126">
        <v>0</v>
      </c>
      <c r="N11994" s="219">
        <v>4000000</v>
      </c>
      <c r="O11994" s="219">
        <v>0</v>
      </c>
      <c r="P11994" s="219">
        <f t="shared" si="33"/>
        <v>8000000</v>
      </c>
      <c r="Q11994" s="264">
        <v>0</v>
      </c>
      <c r="R11994" s="264">
        <v>0</v>
      </c>
      <c r="S11994" s="166"/>
    </row>
    <row r="11995" spans="1:19" x14ac:dyDescent="0.3">
      <c r="A11995" s="106"/>
      <c r="B11995" s="108" t="s">
        <v>546</v>
      </c>
      <c r="C11995" s="30" t="s">
        <v>547</v>
      </c>
      <c r="D11995" s="102">
        <v>1101</v>
      </c>
      <c r="E11995" s="102">
        <v>9</v>
      </c>
      <c r="F11995" s="102">
        <v>701</v>
      </c>
      <c r="G11995" s="102">
        <v>70133</v>
      </c>
      <c r="H11995" s="102">
        <v>3000</v>
      </c>
      <c r="I11995" s="102">
        <v>414104</v>
      </c>
      <c r="J11995" s="104">
        <v>1700000</v>
      </c>
      <c r="K11995" s="104">
        <v>1700000</v>
      </c>
      <c r="L11995" s="219">
        <v>0</v>
      </c>
      <c r="M11995" s="126">
        <v>0</v>
      </c>
      <c r="N11995" s="219">
        <v>0</v>
      </c>
      <c r="O11995" s="219">
        <v>0</v>
      </c>
      <c r="P11995" s="219">
        <f t="shared" si="33"/>
        <v>1700000</v>
      </c>
      <c r="Q11995" s="264">
        <v>0</v>
      </c>
      <c r="R11995" s="264">
        <v>0</v>
      </c>
      <c r="S11995" s="166"/>
    </row>
    <row r="11996" spans="1:19" ht="12.75" customHeight="1" thickBot="1" x14ac:dyDescent="0.35">
      <c r="A11996" s="107" t="s">
        <v>39</v>
      </c>
      <c r="B11996" s="109" t="s">
        <v>548</v>
      </c>
      <c r="C11996" s="34" t="s">
        <v>549</v>
      </c>
      <c r="D11996" s="103">
        <v>1403</v>
      </c>
      <c r="E11996" s="103">
        <v>9</v>
      </c>
      <c r="F11996" s="103">
        <v>701</v>
      </c>
      <c r="G11996" s="103">
        <v>70133</v>
      </c>
      <c r="H11996" s="103">
        <v>3000</v>
      </c>
      <c r="I11996" s="103">
        <v>414104</v>
      </c>
      <c r="J11996" s="105">
        <v>5000000</v>
      </c>
      <c r="K11996" s="105">
        <v>5000000</v>
      </c>
      <c r="L11996" s="219">
        <v>0</v>
      </c>
      <c r="M11996" s="125">
        <v>0</v>
      </c>
      <c r="N11996" s="219">
        <v>0</v>
      </c>
      <c r="O11996" s="219">
        <v>0</v>
      </c>
      <c r="P11996" s="219">
        <f t="shared" si="33"/>
        <v>5000000</v>
      </c>
      <c r="Q11996" s="264">
        <v>0</v>
      </c>
      <c r="R11996" s="264">
        <v>0</v>
      </c>
      <c r="S11996" s="167"/>
    </row>
    <row r="11997" spans="1:19" ht="15" thickBot="1" x14ac:dyDescent="0.35">
      <c r="A11997" s="13"/>
      <c r="B11997" s="14" t="s">
        <v>550</v>
      </c>
      <c r="C11997" s="35"/>
      <c r="D11997" s="14"/>
      <c r="E11997" s="14"/>
      <c r="F11997" s="14"/>
      <c r="G11997" s="14"/>
      <c r="H11997" s="14"/>
      <c r="I11997" s="14"/>
      <c r="J11997" s="15">
        <f>SUM(J11988:J11996)</f>
        <v>68700000</v>
      </c>
      <c r="K11997" s="15">
        <f>SUM(K11988:K11996)</f>
        <v>68700000</v>
      </c>
      <c r="L11997" s="15">
        <f>SUM(L11988:L11996)</f>
        <v>0</v>
      </c>
      <c r="M11997" s="182">
        <f>SUM(M11988:M11996)</f>
        <v>0</v>
      </c>
      <c r="N11997" s="182">
        <f t="shared" ref="N11997:R11997" si="34">SUM(N11988:N11996)</f>
        <v>64000000</v>
      </c>
      <c r="O11997" s="182">
        <f t="shared" si="34"/>
        <v>0</v>
      </c>
      <c r="P11997" s="182">
        <f t="shared" si="34"/>
        <v>132700000</v>
      </c>
      <c r="Q11997" s="182">
        <f t="shared" si="34"/>
        <v>9000000</v>
      </c>
      <c r="R11997" s="182">
        <f t="shared" si="34"/>
        <v>0</v>
      </c>
      <c r="S11997" s="181"/>
    </row>
    <row r="11998" spans="1:19" ht="17.399999999999999" x14ac:dyDescent="0.3">
      <c r="A11998" s="960" t="s">
        <v>0</v>
      </c>
      <c r="B11998" s="960"/>
      <c r="C11998" s="960"/>
      <c r="D11998" s="960"/>
      <c r="E11998" s="960"/>
      <c r="F11998" s="960"/>
      <c r="G11998" s="960"/>
      <c r="H11998" s="960"/>
      <c r="I11998" s="960"/>
      <c r="J11998" s="960"/>
      <c r="K11998" s="960"/>
      <c r="L11998" s="960"/>
      <c r="M11998" s="960"/>
    </row>
    <row r="11999" spans="1:19" ht="17.399999999999999" x14ac:dyDescent="0.3">
      <c r="A11999" s="960" t="s">
        <v>3122</v>
      </c>
      <c r="B11999" s="960"/>
      <c r="C11999" s="960"/>
      <c r="D11999" s="960"/>
      <c r="E11999" s="960"/>
      <c r="F11999" s="960"/>
      <c r="G11999" s="960"/>
      <c r="H11999" s="960"/>
      <c r="I11999" s="960"/>
      <c r="J11999" s="960"/>
      <c r="K11999" s="960"/>
      <c r="L11999" s="960"/>
      <c r="M11999" s="960"/>
    </row>
    <row r="12000" spans="1:19" ht="16.2" thickBot="1" x14ac:dyDescent="0.35">
      <c r="A12000" s="961" t="s">
        <v>1</v>
      </c>
      <c r="B12000" s="961"/>
      <c r="C12000" s="961"/>
      <c r="D12000" s="961"/>
      <c r="E12000" s="961"/>
      <c r="F12000" s="961"/>
      <c r="G12000" s="961"/>
      <c r="H12000" s="961"/>
      <c r="I12000" s="961"/>
      <c r="J12000" s="961"/>
      <c r="K12000" s="961"/>
      <c r="L12000" s="961"/>
      <c r="M12000" s="961"/>
    </row>
    <row r="12001" spans="1:19" ht="15" customHeight="1" x14ac:dyDescent="0.3">
      <c r="A12001" s="962" t="s">
        <v>3118</v>
      </c>
      <c r="B12001" s="962" t="s">
        <v>3119</v>
      </c>
      <c r="C12001" s="962" t="s">
        <v>2</v>
      </c>
      <c r="D12001" s="5" t="s">
        <v>3</v>
      </c>
      <c r="E12001" s="12" t="s">
        <v>3</v>
      </c>
      <c r="F12001" s="5" t="s">
        <v>7</v>
      </c>
      <c r="G12001" s="12" t="s">
        <v>9</v>
      </c>
      <c r="H12001" s="5" t="s">
        <v>12</v>
      </c>
      <c r="I12001" s="12" t="s">
        <v>13</v>
      </c>
      <c r="J12001" s="873" t="s">
        <v>3115</v>
      </c>
      <c r="K12001" s="873" t="s">
        <v>3116</v>
      </c>
      <c r="L12001" s="965" t="s">
        <v>3121</v>
      </c>
      <c r="M12001" s="965" t="s">
        <v>3117</v>
      </c>
      <c r="N12001" s="873" t="s">
        <v>3116</v>
      </c>
      <c r="O12001" s="873" t="s">
        <v>3116</v>
      </c>
      <c r="P12001" s="873" t="s">
        <v>5095</v>
      </c>
      <c r="Q12001" s="873" t="s">
        <v>3115</v>
      </c>
      <c r="R12001" s="270" t="s">
        <v>3340</v>
      </c>
      <c r="S12001" s="873" t="s">
        <v>5049</v>
      </c>
    </row>
    <row r="12002" spans="1:19" ht="20.399999999999999" x14ac:dyDescent="0.3">
      <c r="A12002" s="963"/>
      <c r="B12002" s="963"/>
      <c r="C12002" s="963"/>
      <c r="D12002" s="6" t="s">
        <v>4</v>
      </c>
      <c r="E12002" s="11" t="s">
        <v>6</v>
      </c>
      <c r="F12002" s="6" t="s">
        <v>8</v>
      </c>
      <c r="G12002" s="11" t="s">
        <v>10</v>
      </c>
      <c r="H12002" s="6" t="s">
        <v>5</v>
      </c>
      <c r="I12002" s="11" t="s">
        <v>5</v>
      </c>
      <c r="J12002" s="874"/>
      <c r="K12002" s="874"/>
      <c r="L12002" s="966"/>
      <c r="M12002" s="966"/>
      <c r="N12002" s="874"/>
      <c r="O12002" s="874"/>
      <c r="P12002" s="874"/>
      <c r="Q12002" s="874"/>
      <c r="R12002" s="271" t="s">
        <v>5125</v>
      </c>
      <c r="S12002" s="874"/>
    </row>
    <row r="12003" spans="1:19" x14ac:dyDescent="0.3">
      <c r="A12003" s="963"/>
      <c r="B12003" s="963"/>
      <c r="C12003" s="963"/>
      <c r="D12003" s="6" t="s">
        <v>5</v>
      </c>
      <c r="E12003" s="11" t="s">
        <v>5</v>
      </c>
      <c r="F12003" s="6" t="s">
        <v>5</v>
      </c>
      <c r="G12003" s="11" t="s">
        <v>11</v>
      </c>
      <c r="H12003" s="7"/>
      <c r="I12003" s="8"/>
      <c r="J12003" s="44" t="s">
        <v>3120</v>
      </c>
      <c r="K12003" s="45" t="s">
        <v>3120</v>
      </c>
      <c r="L12003" s="46" t="s">
        <v>3120</v>
      </c>
      <c r="M12003" s="47" t="s">
        <v>3120</v>
      </c>
      <c r="N12003" s="44" t="s">
        <v>5068</v>
      </c>
      <c r="O12003" s="44" t="s">
        <v>5069</v>
      </c>
      <c r="P12003" s="44"/>
      <c r="Q12003" s="44" t="s">
        <v>5102</v>
      </c>
      <c r="R12003" s="272" t="s">
        <v>5102</v>
      </c>
      <c r="S12003" s="44"/>
    </row>
    <row r="12004" spans="1:19" ht="15" thickBot="1" x14ac:dyDescent="0.35">
      <c r="A12004" s="964"/>
      <c r="B12004" s="964"/>
      <c r="C12004" s="964"/>
      <c r="D12004" s="9"/>
      <c r="E12004" s="10"/>
      <c r="F12004" s="9"/>
      <c r="G12004" s="10"/>
      <c r="H12004" s="9"/>
      <c r="I12004" s="10"/>
      <c r="J12004" s="48" t="s">
        <v>14</v>
      </c>
      <c r="K12004" s="49" t="s">
        <v>14</v>
      </c>
      <c r="L12004" s="50" t="s">
        <v>14</v>
      </c>
      <c r="M12004" s="51" t="s">
        <v>14</v>
      </c>
      <c r="N12004" s="48" t="s">
        <v>14</v>
      </c>
      <c r="O12004" s="48" t="s">
        <v>14</v>
      </c>
      <c r="P12004" s="48" t="s">
        <v>14</v>
      </c>
      <c r="Q12004" s="48" t="s">
        <v>14</v>
      </c>
      <c r="R12004" s="48" t="s">
        <v>14</v>
      </c>
      <c r="S12004" s="48"/>
    </row>
    <row r="12005" spans="1:19" x14ac:dyDescent="0.3">
      <c r="A12005" s="1">
        <v>23055001</v>
      </c>
      <c r="B12005" s="93" t="s">
        <v>551</v>
      </c>
      <c r="C12005" s="37"/>
      <c r="J12005" s="55"/>
      <c r="K12005" s="55"/>
      <c r="N12005" s="166"/>
      <c r="O12005" s="166"/>
      <c r="P12005" s="214"/>
      <c r="Q12005" s="266"/>
      <c r="R12005" s="266"/>
      <c r="S12005" s="166"/>
    </row>
    <row r="12006" spans="1:19" x14ac:dyDescent="0.3">
      <c r="A12006" s="978" t="s">
        <v>34</v>
      </c>
      <c r="B12006" s="980"/>
      <c r="C12006" s="979"/>
      <c r="D12006" s="106"/>
      <c r="E12006" s="106"/>
      <c r="F12006" s="106"/>
      <c r="G12006" s="106"/>
      <c r="H12006" s="106"/>
      <c r="I12006" s="106"/>
      <c r="J12006" s="17"/>
      <c r="K12006" s="17"/>
      <c r="L12006" s="18"/>
      <c r="M12006" s="18"/>
      <c r="N12006" s="166"/>
      <c r="O12006" s="166"/>
      <c r="P12006" s="214"/>
      <c r="Q12006" s="266"/>
      <c r="R12006" s="266"/>
      <c r="S12006" s="166"/>
    </row>
    <row r="12007" spans="1:19" ht="20.399999999999999" x14ac:dyDescent="0.3">
      <c r="A12007" s="106"/>
      <c r="B12007" s="108" t="s">
        <v>552</v>
      </c>
      <c r="C12007" s="30" t="s">
        <v>553</v>
      </c>
      <c r="D12007" s="102">
        <v>1102</v>
      </c>
      <c r="E12007" s="102">
        <v>11</v>
      </c>
      <c r="F12007" s="102">
        <v>701</v>
      </c>
      <c r="G12007" s="102">
        <v>70131</v>
      </c>
      <c r="H12007" s="102">
        <v>3000</v>
      </c>
      <c r="I12007" s="102">
        <v>414104</v>
      </c>
      <c r="J12007" s="104">
        <v>133800000</v>
      </c>
      <c r="K12007" s="104">
        <f>SUM(J12007-L12007)</f>
        <v>0</v>
      </c>
      <c r="L12007" s="104">
        <v>133800000</v>
      </c>
      <c r="M12007" s="104">
        <v>0</v>
      </c>
      <c r="N12007" s="219">
        <v>133800000</v>
      </c>
      <c r="O12007" s="219">
        <v>150000000</v>
      </c>
      <c r="P12007" s="219">
        <f>SUM(K12007+N12007+O12007)</f>
        <v>283800000</v>
      </c>
      <c r="Q12007" s="264">
        <v>0</v>
      </c>
      <c r="R12007" s="264">
        <v>0</v>
      </c>
      <c r="S12007" s="166"/>
    </row>
    <row r="12008" spans="1:19" ht="20.399999999999999" x14ac:dyDescent="0.3">
      <c r="A12008" s="106"/>
      <c r="B12008" s="108" t="s">
        <v>554</v>
      </c>
      <c r="C12008" s="30" t="s">
        <v>555</v>
      </c>
      <c r="D12008" s="102">
        <v>1102</v>
      </c>
      <c r="E12008" s="102">
        <v>11</v>
      </c>
      <c r="F12008" s="102">
        <v>701</v>
      </c>
      <c r="G12008" s="102">
        <v>70131</v>
      </c>
      <c r="H12008" s="102">
        <v>3000</v>
      </c>
      <c r="I12008" s="102">
        <v>414104</v>
      </c>
      <c r="J12008" s="104">
        <v>0</v>
      </c>
      <c r="K12008" s="104">
        <v>0</v>
      </c>
      <c r="L12008" s="104">
        <v>0</v>
      </c>
      <c r="M12008" s="104">
        <v>0</v>
      </c>
      <c r="N12008" s="219">
        <v>0</v>
      </c>
      <c r="O12008" s="219">
        <v>0</v>
      </c>
      <c r="P12008" s="219">
        <f t="shared" ref="P12008:P12017" si="35">SUM(K12008+N12008+O12008)</f>
        <v>0</v>
      </c>
      <c r="Q12008" s="264">
        <v>1600000</v>
      </c>
      <c r="R12008" s="264">
        <v>0</v>
      </c>
      <c r="S12008" s="166"/>
    </row>
    <row r="12009" spans="1:19" x14ac:dyDescent="0.3">
      <c r="A12009" s="106"/>
      <c r="B12009" s="108" t="s">
        <v>556</v>
      </c>
      <c r="C12009" s="30" t="s">
        <v>557</v>
      </c>
      <c r="D12009" s="102">
        <v>1102</v>
      </c>
      <c r="E12009" s="102">
        <v>11</v>
      </c>
      <c r="F12009" s="102">
        <v>701</v>
      </c>
      <c r="G12009" s="102">
        <v>70131</v>
      </c>
      <c r="H12009" s="102">
        <v>3000</v>
      </c>
      <c r="I12009" s="102">
        <v>414104</v>
      </c>
      <c r="J12009" s="104">
        <v>0</v>
      </c>
      <c r="K12009" s="104">
        <v>0</v>
      </c>
      <c r="L12009" s="104">
        <v>0</v>
      </c>
      <c r="M12009" s="104">
        <v>0</v>
      </c>
      <c r="N12009" s="219">
        <v>0</v>
      </c>
      <c r="O12009" s="219">
        <v>0</v>
      </c>
      <c r="P12009" s="219">
        <f t="shared" si="35"/>
        <v>0</v>
      </c>
      <c r="Q12009" s="264">
        <v>500000</v>
      </c>
      <c r="R12009" s="264">
        <v>0</v>
      </c>
      <c r="S12009" s="166"/>
    </row>
    <row r="12010" spans="1:19" ht="20.399999999999999" x14ac:dyDescent="0.3">
      <c r="A12010" s="106"/>
      <c r="B12010" s="108" t="s">
        <v>558</v>
      </c>
      <c r="C12010" s="30" t="s">
        <v>559</v>
      </c>
      <c r="D12010" s="102">
        <v>1102</v>
      </c>
      <c r="E12010" s="102">
        <v>11</v>
      </c>
      <c r="F12010" s="102">
        <v>701</v>
      </c>
      <c r="G12010" s="102">
        <v>70133</v>
      </c>
      <c r="H12010" s="102">
        <v>3000</v>
      </c>
      <c r="I12010" s="102">
        <v>414104</v>
      </c>
      <c r="J12010" s="104">
        <v>0</v>
      </c>
      <c r="K12010" s="104">
        <v>0</v>
      </c>
      <c r="L12010" s="104">
        <v>0</v>
      </c>
      <c r="M12010" s="104">
        <v>0</v>
      </c>
      <c r="N12010" s="219">
        <v>0</v>
      </c>
      <c r="O12010" s="219">
        <v>0</v>
      </c>
      <c r="P12010" s="219">
        <f t="shared" si="35"/>
        <v>0</v>
      </c>
      <c r="Q12010" s="264">
        <v>2000000</v>
      </c>
      <c r="R12010" s="264">
        <v>0</v>
      </c>
      <c r="S12010" s="166"/>
    </row>
    <row r="12011" spans="1:19" x14ac:dyDescent="0.3">
      <c r="A12011" s="106"/>
      <c r="B12011" s="108" t="s">
        <v>560</v>
      </c>
      <c r="C12011" s="30" t="s">
        <v>561</v>
      </c>
      <c r="D12011" s="102">
        <v>1105</v>
      </c>
      <c r="E12011" s="102">
        <v>9</v>
      </c>
      <c r="F12011" s="102">
        <v>701</v>
      </c>
      <c r="G12011" s="102">
        <v>70133</v>
      </c>
      <c r="H12011" s="102">
        <v>3000</v>
      </c>
      <c r="I12011" s="102">
        <v>414104</v>
      </c>
      <c r="J12011" s="104">
        <v>10000000</v>
      </c>
      <c r="K12011" s="104">
        <v>10000000</v>
      </c>
      <c r="L12011" s="104"/>
      <c r="M12011" s="104">
        <v>0</v>
      </c>
      <c r="N12011" s="219">
        <v>10000000</v>
      </c>
      <c r="O12011" s="219">
        <v>0</v>
      </c>
      <c r="P12011" s="219">
        <f t="shared" si="35"/>
        <v>20000000</v>
      </c>
      <c r="Q12011" s="264">
        <v>0</v>
      </c>
      <c r="R12011" s="264">
        <v>0</v>
      </c>
      <c r="S12011" s="166"/>
    </row>
    <row r="12012" spans="1:19" ht="20.399999999999999" x14ac:dyDescent="0.3">
      <c r="A12012" s="106"/>
      <c r="B12012" s="108" t="s">
        <v>562</v>
      </c>
      <c r="C12012" s="30" t="s">
        <v>563</v>
      </c>
      <c r="D12012" s="102">
        <v>1105</v>
      </c>
      <c r="E12012" s="102">
        <v>11</v>
      </c>
      <c r="F12012" s="102">
        <v>704</v>
      </c>
      <c r="G12012" s="102">
        <v>70443</v>
      </c>
      <c r="H12012" s="102">
        <v>3000</v>
      </c>
      <c r="I12012" s="102">
        <v>414104</v>
      </c>
      <c r="J12012" s="104">
        <v>100000000</v>
      </c>
      <c r="K12012" s="104">
        <f>SUM(J12012-L12012)</f>
        <v>50000000</v>
      </c>
      <c r="L12012" s="104">
        <v>50000000</v>
      </c>
      <c r="M12012" s="104">
        <v>0</v>
      </c>
      <c r="N12012" s="219">
        <v>50000000</v>
      </c>
      <c r="O12012" s="219">
        <v>10000000</v>
      </c>
      <c r="P12012" s="219">
        <f t="shared" si="35"/>
        <v>110000000</v>
      </c>
      <c r="Q12012" s="264">
        <v>2800000</v>
      </c>
      <c r="R12012" s="264">
        <v>0</v>
      </c>
      <c r="S12012" s="166"/>
    </row>
    <row r="12013" spans="1:19" ht="20.399999999999999" x14ac:dyDescent="0.3">
      <c r="A12013" s="106"/>
      <c r="B12013" s="108" t="s">
        <v>564</v>
      </c>
      <c r="C12013" s="30" t="s">
        <v>565</v>
      </c>
      <c r="D12013" s="102">
        <v>1105</v>
      </c>
      <c r="E12013" s="102">
        <v>11</v>
      </c>
      <c r="F12013" s="102">
        <v>701</v>
      </c>
      <c r="G12013" s="102">
        <v>70133</v>
      </c>
      <c r="H12013" s="102">
        <v>3000</v>
      </c>
      <c r="I12013" s="102">
        <v>414104</v>
      </c>
      <c r="J12013" s="104">
        <v>2610000</v>
      </c>
      <c r="K12013" s="104">
        <v>2610000</v>
      </c>
      <c r="L12013" s="104">
        <v>0</v>
      </c>
      <c r="M12013" s="104">
        <v>0</v>
      </c>
      <c r="N12013" s="219">
        <v>1000000</v>
      </c>
      <c r="O12013" s="219">
        <v>0</v>
      </c>
      <c r="P12013" s="219">
        <f t="shared" si="35"/>
        <v>3610000</v>
      </c>
      <c r="Q12013" s="264">
        <v>0</v>
      </c>
      <c r="R12013" s="264">
        <v>0</v>
      </c>
      <c r="S12013" s="166"/>
    </row>
    <row r="12014" spans="1:19" ht="20.399999999999999" x14ac:dyDescent="0.3">
      <c r="A12014" s="106"/>
      <c r="B12014" s="108" t="s">
        <v>566</v>
      </c>
      <c r="C12014" s="30" t="s">
        <v>567</v>
      </c>
      <c r="D12014" s="102">
        <v>1101</v>
      </c>
      <c r="E12014" s="102">
        <v>11</v>
      </c>
      <c r="F12014" s="102">
        <v>701</v>
      </c>
      <c r="G12014" s="102">
        <v>70133</v>
      </c>
      <c r="H12014" s="102">
        <v>3000</v>
      </c>
      <c r="I12014" s="102">
        <v>414104</v>
      </c>
      <c r="J12014" s="104">
        <v>1160000</v>
      </c>
      <c r="K12014" s="104">
        <v>1160000</v>
      </c>
      <c r="L12014" s="104">
        <v>0</v>
      </c>
      <c r="M12014" s="104">
        <v>0</v>
      </c>
      <c r="N12014" s="219">
        <v>1000000</v>
      </c>
      <c r="O12014" s="219">
        <v>0</v>
      </c>
      <c r="P12014" s="219">
        <f t="shared" si="35"/>
        <v>2160000</v>
      </c>
      <c r="Q12014" s="264">
        <v>1900000</v>
      </c>
      <c r="R12014" s="264">
        <v>0</v>
      </c>
      <c r="S12014" s="166"/>
    </row>
    <row r="12015" spans="1:19" x14ac:dyDescent="0.3">
      <c r="A12015" s="106"/>
      <c r="B12015" s="108" t="s">
        <v>568</v>
      </c>
      <c r="C12015" s="30" t="s">
        <v>569</v>
      </c>
      <c r="D12015" s="102">
        <v>1105</v>
      </c>
      <c r="E12015" s="102">
        <v>9</v>
      </c>
      <c r="F12015" s="102">
        <v>701</v>
      </c>
      <c r="G12015" s="102">
        <v>70133</v>
      </c>
      <c r="H12015" s="102">
        <v>3000</v>
      </c>
      <c r="I12015" s="102">
        <v>414104</v>
      </c>
      <c r="J12015" s="104">
        <v>750000</v>
      </c>
      <c r="K12015" s="104">
        <v>750000</v>
      </c>
      <c r="L12015" s="104">
        <v>0</v>
      </c>
      <c r="M12015" s="104">
        <v>0</v>
      </c>
      <c r="N12015" s="219">
        <v>0</v>
      </c>
      <c r="O12015" s="219">
        <v>0</v>
      </c>
      <c r="P12015" s="219">
        <f t="shared" si="35"/>
        <v>750000</v>
      </c>
      <c r="Q12015" s="264">
        <v>0</v>
      </c>
      <c r="R12015" s="264">
        <v>0</v>
      </c>
      <c r="S12015" s="166"/>
    </row>
    <row r="12016" spans="1:19" x14ac:dyDescent="0.3">
      <c r="A12016" s="106"/>
      <c r="B12016" s="108" t="s">
        <v>570</v>
      </c>
      <c r="C12016" s="30" t="s">
        <v>571</v>
      </c>
      <c r="D12016" s="102">
        <v>1105</v>
      </c>
      <c r="E12016" s="102">
        <v>9</v>
      </c>
      <c r="F12016" s="102">
        <v>701</v>
      </c>
      <c r="G12016" s="102">
        <v>70133</v>
      </c>
      <c r="H12016" s="102">
        <v>3000</v>
      </c>
      <c r="I12016" s="102">
        <v>414104</v>
      </c>
      <c r="J12016" s="104">
        <v>493000</v>
      </c>
      <c r="K12016" s="104">
        <v>493000</v>
      </c>
      <c r="L12016" s="104">
        <v>0</v>
      </c>
      <c r="M12016" s="104">
        <v>0</v>
      </c>
      <c r="N12016" s="219">
        <v>0</v>
      </c>
      <c r="O12016" s="219">
        <v>0</v>
      </c>
      <c r="P12016" s="219">
        <f t="shared" si="35"/>
        <v>493000</v>
      </c>
      <c r="Q12016" s="264">
        <v>0</v>
      </c>
      <c r="R12016" s="264">
        <v>0</v>
      </c>
      <c r="S12016" s="166"/>
    </row>
    <row r="12017" spans="1:19" ht="15" thickBot="1" x14ac:dyDescent="0.35">
      <c r="A12017" s="107"/>
      <c r="B12017" s="109" t="s">
        <v>572</v>
      </c>
      <c r="C12017" s="34" t="s">
        <v>573</v>
      </c>
      <c r="D12017" s="103">
        <v>1106</v>
      </c>
      <c r="E12017" s="103">
        <v>9</v>
      </c>
      <c r="F12017" s="103">
        <v>701</v>
      </c>
      <c r="G12017" s="103">
        <v>70133</v>
      </c>
      <c r="H12017" s="103">
        <v>3000</v>
      </c>
      <c r="I12017" s="103">
        <v>414104</v>
      </c>
      <c r="J12017" s="105">
        <v>264000</v>
      </c>
      <c r="K12017" s="105">
        <v>264000</v>
      </c>
      <c r="L12017" s="105">
        <v>0</v>
      </c>
      <c r="M12017" s="105">
        <v>0</v>
      </c>
      <c r="N12017" s="219">
        <v>0</v>
      </c>
      <c r="O12017" s="219">
        <v>0</v>
      </c>
      <c r="P12017" s="219">
        <f t="shared" si="35"/>
        <v>264000</v>
      </c>
      <c r="Q12017" s="264">
        <v>0</v>
      </c>
      <c r="R12017" s="264">
        <v>0</v>
      </c>
      <c r="S12017" s="167"/>
    </row>
    <row r="12018" spans="1:19" ht="15" thickBot="1" x14ac:dyDescent="0.35">
      <c r="A12018" s="13"/>
      <c r="B12018" s="14" t="s">
        <v>574</v>
      </c>
      <c r="C12018" s="35"/>
      <c r="D12018" s="14"/>
      <c r="E12018" s="14"/>
      <c r="F12018" s="14"/>
      <c r="G12018" s="14"/>
      <c r="H12018" s="14"/>
      <c r="I12018" s="14"/>
      <c r="J12018" s="15">
        <f>SUM(J12007:J12017)</f>
        <v>249077000</v>
      </c>
      <c r="K12018" s="15">
        <f t="shared" ref="K12018:R12018" si="36">SUM(K12007:K12017)</f>
        <v>65277000</v>
      </c>
      <c r="L12018" s="15">
        <f t="shared" si="36"/>
        <v>183800000</v>
      </c>
      <c r="M12018" s="16">
        <f t="shared" si="36"/>
        <v>0</v>
      </c>
      <c r="N12018" s="16">
        <f t="shared" si="36"/>
        <v>195800000</v>
      </c>
      <c r="O12018" s="16">
        <f t="shared" si="36"/>
        <v>160000000</v>
      </c>
      <c r="P12018" s="16">
        <f t="shared" si="36"/>
        <v>421077000</v>
      </c>
      <c r="Q12018" s="16">
        <f t="shared" si="36"/>
        <v>8800000</v>
      </c>
      <c r="R12018" s="16">
        <f t="shared" si="36"/>
        <v>0</v>
      </c>
      <c r="S12018" s="181"/>
    </row>
    <row r="12019" spans="1:19" ht="11.25" customHeight="1" x14ac:dyDescent="0.3">
      <c r="C12019" s="39"/>
      <c r="J12019" s="55"/>
      <c r="K12019" s="55"/>
      <c r="N12019" s="58"/>
      <c r="O12019" s="58"/>
      <c r="P12019" s="58"/>
      <c r="Q12019" s="58"/>
      <c r="R12019" s="58"/>
      <c r="S12019" s="58"/>
    </row>
    <row r="12020" spans="1:19" x14ac:dyDescent="0.3">
      <c r="A12020" s="24">
        <v>25001001</v>
      </c>
      <c r="B12020" s="25" t="s">
        <v>575</v>
      </c>
      <c r="C12020" s="40"/>
      <c r="J12020" s="55"/>
      <c r="K12020" s="55"/>
      <c r="N12020" s="58"/>
      <c r="O12020" s="58"/>
      <c r="P12020" s="58"/>
      <c r="Q12020" s="58"/>
      <c r="R12020" s="58"/>
      <c r="S12020" s="58"/>
    </row>
    <row r="12021" spans="1:19" x14ac:dyDescent="0.3">
      <c r="A12021" s="978" t="s">
        <v>44</v>
      </c>
      <c r="B12021" s="980"/>
      <c r="C12021" s="979"/>
      <c r="D12021" s="106"/>
      <c r="E12021" s="106"/>
      <c r="F12021" s="106"/>
      <c r="G12021" s="106"/>
      <c r="H12021" s="106"/>
      <c r="I12021" s="106"/>
      <c r="J12021" s="17"/>
      <c r="K12021" s="17"/>
      <c r="L12021" s="18"/>
      <c r="M12021" s="18"/>
      <c r="N12021" s="166"/>
      <c r="O12021" s="166"/>
      <c r="P12021" s="214"/>
      <c r="Q12021" s="264"/>
      <c r="R12021" s="264"/>
      <c r="S12021" s="166"/>
    </row>
    <row r="12022" spans="1:19" ht="20.399999999999999" x14ac:dyDescent="0.3">
      <c r="A12022" s="106"/>
      <c r="B12022" s="108" t="s">
        <v>576</v>
      </c>
      <c r="C12022" s="30" t="s">
        <v>577</v>
      </c>
      <c r="D12022" s="102">
        <v>1301</v>
      </c>
      <c r="E12022" s="102">
        <v>10</v>
      </c>
      <c r="F12022" s="102">
        <v>701</v>
      </c>
      <c r="G12022" s="102">
        <v>70133</v>
      </c>
      <c r="H12022" s="102">
        <v>3000</v>
      </c>
      <c r="I12022" s="102">
        <v>414104</v>
      </c>
      <c r="J12022" s="104">
        <v>0</v>
      </c>
      <c r="K12022" s="104">
        <v>0</v>
      </c>
      <c r="L12022" s="104">
        <v>0</v>
      </c>
      <c r="M12022" s="104">
        <v>0</v>
      </c>
      <c r="N12022" s="219">
        <v>0</v>
      </c>
      <c r="O12022" s="219">
        <v>0</v>
      </c>
      <c r="P12022" s="219">
        <f>SUM(K12022+N12022+O12022)</f>
        <v>0</v>
      </c>
      <c r="Q12022" s="264">
        <v>60000000</v>
      </c>
      <c r="R12022" s="264">
        <v>0</v>
      </c>
      <c r="S12022" s="166"/>
    </row>
    <row r="12023" spans="1:19" x14ac:dyDescent="0.3">
      <c r="A12023" s="106"/>
      <c r="B12023" s="108" t="s">
        <v>578</v>
      </c>
      <c r="C12023" s="30" t="s">
        <v>579</v>
      </c>
      <c r="D12023" s="102">
        <v>1324</v>
      </c>
      <c r="E12023" s="102">
        <v>0</v>
      </c>
      <c r="F12023" s="102">
        <v>701</v>
      </c>
      <c r="G12023" s="102">
        <v>70133</v>
      </c>
      <c r="H12023" s="102">
        <v>3000</v>
      </c>
      <c r="I12023" s="102">
        <v>414104</v>
      </c>
      <c r="J12023" s="104">
        <v>800000</v>
      </c>
      <c r="K12023" s="104">
        <v>800000</v>
      </c>
      <c r="L12023" s="104">
        <v>0</v>
      </c>
      <c r="M12023" s="104">
        <v>0</v>
      </c>
      <c r="N12023" s="219">
        <v>0</v>
      </c>
      <c r="O12023" s="219">
        <v>0</v>
      </c>
      <c r="P12023" s="219">
        <f t="shared" ref="P12023:P12027" si="37">SUM(K12023+N12023+O12023)</f>
        <v>800000</v>
      </c>
      <c r="Q12023" s="264">
        <v>800000</v>
      </c>
      <c r="R12023" s="264">
        <v>0</v>
      </c>
      <c r="S12023" s="166"/>
    </row>
    <row r="12024" spans="1:19" x14ac:dyDescent="0.3">
      <c r="A12024" s="106"/>
      <c r="B12024" s="108" t="s">
        <v>580</v>
      </c>
      <c r="C12024" s="30" t="s">
        <v>581</v>
      </c>
      <c r="D12024" s="102">
        <v>1301</v>
      </c>
      <c r="E12024" s="102">
        <v>0</v>
      </c>
      <c r="F12024" s="102">
        <v>701</v>
      </c>
      <c r="G12024" s="102">
        <v>70133</v>
      </c>
      <c r="H12024" s="102">
        <v>3000</v>
      </c>
      <c r="I12024" s="102">
        <v>414104</v>
      </c>
      <c r="J12024" s="104">
        <v>500000</v>
      </c>
      <c r="K12024" s="104">
        <v>500000</v>
      </c>
      <c r="L12024" s="104">
        <v>0</v>
      </c>
      <c r="M12024" s="104">
        <v>0</v>
      </c>
      <c r="N12024" s="219">
        <v>0</v>
      </c>
      <c r="O12024" s="219">
        <v>0</v>
      </c>
      <c r="P12024" s="219">
        <f t="shared" si="37"/>
        <v>500000</v>
      </c>
      <c r="Q12024" s="264">
        <v>500000</v>
      </c>
      <c r="R12024" s="264">
        <v>0</v>
      </c>
      <c r="S12024" s="166"/>
    </row>
    <row r="12025" spans="1:19" ht="11.25" customHeight="1" x14ac:dyDescent="0.3">
      <c r="A12025" s="106"/>
      <c r="B12025" s="108" t="s">
        <v>582</v>
      </c>
      <c r="C12025" s="30" t="s">
        <v>583</v>
      </c>
      <c r="D12025" s="102">
        <v>1301</v>
      </c>
      <c r="E12025" s="102">
        <v>9</v>
      </c>
      <c r="F12025" s="102">
        <v>701</v>
      </c>
      <c r="G12025" s="102">
        <v>70133</v>
      </c>
      <c r="H12025" s="102">
        <v>3000</v>
      </c>
      <c r="I12025" s="102">
        <v>414104</v>
      </c>
      <c r="J12025" s="104">
        <v>0</v>
      </c>
      <c r="K12025" s="104">
        <v>0</v>
      </c>
      <c r="L12025" s="104">
        <v>0</v>
      </c>
      <c r="M12025" s="104">
        <v>0</v>
      </c>
      <c r="N12025" s="219">
        <v>0</v>
      </c>
      <c r="O12025" s="219">
        <v>0</v>
      </c>
      <c r="P12025" s="219">
        <f t="shared" si="37"/>
        <v>0</v>
      </c>
      <c r="Q12025" s="264">
        <v>50000000</v>
      </c>
      <c r="R12025" s="264">
        <v>0</v>
      </c>
      <c r="S12025" s="166"/>
    </row>
    <row r="12026" spans="1:19" x14ac:dyDescent="0.3">
      <c r="A12026" s="106"/>
      <c r="B12026" s="108" t="s">
        <v>584</v>
      </c>
      <c r="C12026" s="30" t="s">
        <v>585</v>
      </c>
      <c r="D12026" s="102">
        <v>1303</v>
      </c>
      <c r="E12026" s="102">
        <v>10</v>
      </c>
      <c r="F12026" s="102">
        <v>701</v>
      </c>
      <c r="G12026" s="102">
        <v>70133</v>
      </c>
      <c r="H12026" s="102">
        <v>3000</v>
      </c>
      <c r="I12026" s="102">
        <v>414104</v>
      </c>
      <c r="J12026" s="104">
        <v>0</v>
      </c>
      <c r="K12026" s="104">
        <v>0</v>
      </c>
      <c r="L12026" s="104">
        <v>0</v>
      </c>
      <c r="M12026" s="104">
        <v>0</v>
      </c>
      <c r="N12026" s="219">
        <v>0</v>
      </c>
      <c r="O12026" s="219">
        <v>0</v>
      </c>
      <c r="P12026" s="219">
        <f t="shared" si="37"/>
        <v>0</v>
      </c>
      <c r="Q12026" s="264">
        <v>15500000</v>
      </c>
      <c r="R12026" s="264">
        <v>0</v>
      </c>
      <c r="S12026" s="166"/>
    </row>
    <row r="12027" spans="1:19" ht="21" customHeight="1" x14ac:dyDescent="0.3">
      <c r="A12027" s="106"/>
      <c r="B12027" s="108" t="s">
        <v>586</v>
      </c>
      <c r="C12027" s="30" t="s">
        <v>587</v>
      </c>
      <c r="D12027" s="102">
        <v>1303</v>
      </c>
      <c r="E12027" s="102">
        <v>9</v>
      </c>
      <c r="F12027" s="102">
        <v>701</v>
      </c>
      <c r="G12027" s="102">
        <v>70133</v>
      </c>
      <c r="H12027" s="102">
        <v>3000</v>
      </c>
      <c r="I12027" s="102">
        <v>414104</v>
      </c>
      <c r="J12027" s="104">
        <v>10000000</v>
      </c>
      <c r="K12027" s="104">
        <f>SUM(J12027-L12027)</f>
        <v>5000000</v>
      </c>
      <c r="L12027" s="104">
        <v>5000000</v>
      </c>
      <c r="M12027" s="104">
        <v>0</v>
      </c>
      <c r="N12027" s="219">
        <v>5000000</v>
      </c>
      <c r="O12027" s="219">
        <v>0</v>
      </c>
      <c r="P12027" s="219">
        <f t="shared" si="37"/>
        <v>10000000</v>
      </c>
      <c r="Q12027" s="264">
        <v>10000000</v>
      </c>
      <c r="R12027" s="264">
        <v>0</v>
      </c>
      <c r="S12027" s="166"/>
    </row>
    <row r="12028" spans="1:19" ht="26.25" customHeight="1" x14ac:dyDescent="0.3">
      <c r="A12028" s="960" t="s">
        <v>0</v>
      </c>
      <c r="B12028" s="960"/>
      <c r="C12028" s="960"/>
      <c r="D12028" s="960"/>
      <c r="E12028" s="960"/>
      <c r="F12028" s="960"/>
      <c r="G12028" s="960"/>
      <c r="H12028" s="960"/>
      <c r="I12028" s="960"/>
      <c r="J12028" s="960"/>
      <c r="K12028" s="960"/>
      <c r="L12028" s="960"/>
      <c r="M12028" s="960"/>
    </row>
    <row r="12029" spans="1:19" ht="20.25" customHeight="1" x14ac:dyDescent="0.3">
      <c r="A12029" s="960" t="s">
        <v>3122</v>
      </c>
      <c r="B12029" s="960"/>
      <c r="C12029" s="960"/>
      <c r="D12029" s="960"/>
      <c r="E12029" s="960"/>
      <c r="F12029" s="960"/>
      <c r="G12029" s="960"/>
      <c r="H12029" s="960"/>
      <c r="I12029" s="960"/>
      <c r="J12029" s="960"/>
      <c r="K12029" s="960"/>
      <c r="L12029" s="960"/>
      <c r="M12029" s="960"/>
    </row>
    <row r="12030" spans="1:19" ht="16.2" thickBot="1" x14ac:dyDescent="0.35">
      <c r="A12030" s="961" t="s">
        <v>1</v>
      </c>
      <c r="B12030" s="961"/>
      <c r="C12030" s="961"/>
      <c r="D12030" s="961"/>
      <c r="E12030" s="961"/>
      <c r="F12030" s="961"/>
      <c r="G12030" s="961"/>
      <c r="H12030" s="961"/>
      <c r="I12030" s="961"/>
      <c r="J12030" s="961"/>
      <c r="K12030" s="961"/>
      <c r="L12030" s="961"/>
      <c r="M12030" s="961"/>
    </row>
    <row r="12031" spans="1:19" ht="15" customHeight="1" x14ac:dyDescent="0.3">
      <c r="A12031" s="962" t="s">
        <v>3118</v>
      </c>
      <c r="B12031" s="962" t="s">
        <v>3119</v>
      </c>
      <c r="C12031" s="962" t="s">
        <v>2</v>
      </c>
      <c r="D12031" s="5" t="s">
        <v>3</v>
      </c>
      <c r="E12031" s="12" t="s">
        <v>3</v>
      </c>
      <c r="F12031" s="5" t="s">
        <v>7</v>
      </c>
      <c r="G12031" s="12" t="s">
        <v>9</v>
      </c>
      <c r="H12031" s="5" t="s">
        <v>12</v>
      </c>
      <c r="I12031" s="12" t="s">
        <v>13</v>
      </c>
      <c r="J12031" s="873" t="s">
        <v>3115</v>
      </c>
      <c r="K12031" s="873" t="s">
        <v>3116</v>
      </c>
      <c r="L12031" s="965" t="s">
        <v>3121</v>
      </c>
      <c r="M12031" s="965" t="s">
        <v>3117</v>
      </c>
      <c r="N12031" s="873" t="s">
        <v>3116</v>
      </c>
      <c r="O12031" s="873" t="s">
        <v>3116</v>
      </c>
      <c r="P12031" s="873" t="s">
        <v>5095</v>
      </c>
      <c r="Q12031" s="873" t="s">
        <v>3115</v>
      </c>
      <c r="R12031" s="270" t="s">
        <v>3340</v>
      </c>
      <c r="S12031" s="873" t="s">
        <v>5049</v>
      </c>
    </row>
    <row r="12032" spans="1:19" ht="20.399999999999999" x14ac:dyDescent="0.3">
      <c r="A12032" s="963"/>
      <c r="B12032" s="963"/>
      <c r="C12032" s="963"/>
      <c r="D12032" s="6" t="s">
        <v>4</v>
      </c>
      <c r="E12032" s="11" t="s">
        <v>6</v>
      </c>
      <c r="F12032" s="6" t="s">
        <v>8</v>
      </c>
      <c r="G12032" s="11" t="s">
        <v>10</v>
      </c>
      <c r="H12032" s="6" t="s">
        <v>5</v>
      </c>
      <c r="I12032" s="11" t="s">
        <v>5</v>
      </c>
      <c r="J12032" s="874"/>
      <c r="K12032" s="874"/>
      <c r="L12032" s="966"/>
      <c r="M12032" s="966"/>
      <c r="N12032" s="874"/>
      <c r="O12032" s="874"/>
      <c r="P12032" s="874"/>
      <c r="Q12032" s="874"/>
      <c r="R12032" s="271" t="s">
        <v>5125</v>
      </c>
      <c r="S12032" s="874"/>
    </row>
    <row r="12033" spans="1:19" x14ac:dyDescent="0.3">
      <c r="A12033" s="963"/>
      <c r="B12033" s="963"/>
      <c r="C12033" s="963"/>
      <c r="D12033" s="6" t="s">
        <v>5</v>
      </c>
      <c r="E12033" s="11" t="s">
        <v>5</v>
      </c>
      <c r="F12033" s="6" t="s">
        <v>5</v>
      </c>
      <c r="G12033" s="11" t="s">
        <v>11</v>
      </c>
      <c r="H12033" s="7"/>
      <c r="I12033" s="8"/>
      <c r="J12033" s="44" t="s">
        <v>3120</v>
      </c>
      <c r="K12033" s="45" t="s">
        <v>3120</v>
      </c>
      <c r="L12033" s="46" t="s">
        <v>3120</v>
      </c>
      <c r="M12033" s="47" t="s">
        <v>3120</v>
      </c>
      <c r="N12033" s="44" t="s">
        <v>5068</v>
      </c>
      <c r="O12033" s="44" t="s">
        <v>5069</v>
      </c>
      <c r="P12033" s="44"/>
      <c r="Q12033" s="44" t="s">
        <v>5102</v>
      </c>
      <c r="R12033" s="272" t="s">
        <v>5102</v>
      </c>
      <c r="S12033" s="44"/>
    </row>
    <row r="12034" spans="1:19" ht="15" thickBot="1" x14ac:dyDescent="0.35">
      <c r="A12034" s="964"/>
      <c r="B12034" s="964"/>
      <c r="C12034" s="964"/>
      <c r="D12034" s="9"/>
      <c r="E12034" s="10"/>
      <c r="F12034" s="9"/>
      <c r="G12034" s="10"/>
      <c r="H12034" s="9"/>
      <c r="I12034" s="10"/>
      <c r="J12034" s="48" t="s">
        <v>14</v>
      </c>
      <c r="K12034" s="49" t="s">
        <v>14</v>
      </c>
      <c r="L12034" s="50" t="s">
        <v>14</v>
      </c>
      <c r="M12034" s="51" t="s">
        <v>14</v>
      </c>
      <c r="N12034" s="48" t="s">
        <v>14</v>
      </c>
      <c r="O12034" s="48" t="s">
        <v>14</v>
      </c>
      <c r="P12034" s="48" t="s">
        <v>14</v>
      </c>
      <c r="Q12034" s="48" t="s">
        <v>14</v>
      </c>
      <c r="R12034" s="48" t="s">
        <v>14</v>
      </c>
      <c r="S12034" s="48"/>
    </row>
    <row r="12035" spans="1:19" ht="20.399999999999999" x14ac:dyDescent="0.3">
      <c r="A12035" s="106"/>
      <c r="B12035" s="108" t="s">
        <v>588</v>
      </c>
      <c r="C12035" s="30" t="s">
        <v>589</v>
      </c>
      <c r="D12035" s="102">
        <v>1301</v>
      </c>
      <c r="E12035" s="102">
        <v>9</v>
      </c>
      <c r="F12035" s="102">
        <v>701</v>
      </c>
      <c r="G12035" s="102">
        <v>70111</v>
      </c>
      <c r="H12035" s="102">
        <v>3000</v>
      </c>
      <c r="I12035" s="102">
        <v>414104</v>
      </c>
      <c r="J12035" s="104">
        <v>0</v>
      </c>
      <c r="K12035" s="104">
        <v>0</v>
      </c>
      <c r="L12035" s="104">
        <v>0</v>
      </c>
      <c r="M12035" s="104">
        <v>0</v>
      </c>
      <c r="N12035" s="219">
        <v>0</v>
      </c>
      <c r="O12035" s="219">
        <v>0</v>
      </c>
      <c r="P12035" s="219">
        <f t="shared" ref="P12035:P12037" si="38">SUM(K12035+N12035+O12035)</f>
        <v>0</v>
      </c>
      <c r="Q12035" s="264">
        <v>2000000</v>
      </c>
      <c r="R12035" s="264">
        <v>0</v>
      </c>
      <c r="S12035" s="166"/>
    </row>
    <row r="12036" spans="1:19" x14ac:dyDescent="0.3">
      <c r="A12036" s="106"/>
      <c r="B12036" s="108" t="s">
        <v>590</v>
      </c>
      <c r="C12036" s="30" t="s">
        <v>591</v>
      </c>
      <c r="D12036" s="102">
        <v>1301</v>
      </c>
      <c r="E12036" s="102">
        <v>1</v>
      </c>
      <c r="F12036" s="102">
        <v>701</v>
      </c>
      <c r="G12036" s="102">
        <v>70150</v>
      </c>
      <c r="H12036" s="102">
        <v>3000</v>
      </c>
      <c r="I12036" s="102">
        <v>414104</v>
      </c>
      <c r="J12036" s="104">
        <v>0</v>
      </c>
      <c r="K12036" s="104">
        <v>0</v>
      </c>
      <c r="L12036" s="104">
        <v>0</v>
      </c>
      <c r="M12036" s="104">
        <v>0</v>
      </c>
      <c r="N12036" s="219">
        <v>0</v>
      </c>
      <c r="O12036" s="219">
        <v>0</v>
      </c>
      <c r="P12036" s="219">
        <f t="shared" si="38"/>
        <v>0</v>
      </c>
      <c r="Q12036" s="264">
        <v>2000000</v>
      </c>
      <c r="R12036" s="264">
        <v>0</v>
      </c>
      <c r="S12036" s="166"/>
    </row>
    <row r="12037" spans="1:19" ht="15" thickBot="1" x14ac:dyDescent="0.35">
      <c r="A12037" s="107"/>
      <c r="B12037" s="109" t="s">
        <v>592</v>
      </c>
      <c r="C12037" s="34" t="s">
        <v>593</v>
      </c>
      <c r="D12037" s="103">
        <v>1301</v>
      </c>
      <c r="E12037" s="103">
        <v>9</v>
      </c>
      <c r="F12037" s="103">
        <v>701</v>
      </c>
      <c r="G12037" s="103">
        <v>70133</v>
      </c>
      <c r="H12037" s="103">
        <v>3000</v>
      </c>
      <c r="I12037" s="103">
        <v>414104</v>
      </c>
      <c r="J12037" s="105">
        <v>200000</v>
      </c>
      <c r="K12037" s="105">
        <v>200000</v>
      </c>
      <c r="L12037" s="105">
        <v>0</v>
      </c>
      <c r="M12037" s="105">
        <v>0</v>
      </c>
      <c r="N12037" s="219">
        <v>0</v>
      </c>
      <c r="O12037" s="219">
        <v>0</v>
      </c>
      <c r="P12037" s="219">
        <f t="shared" si="38"/>
        <v>200000</v>
      </c>
      <c r="Q12037" s="264">
        <v>200000</v>
      </c>
      <c r="R12037" s="264">
        <v>0</v>
      </c>
      <c r="S12037" s="167"/>
    </row>
    <row r="12038" spans="1:19" ht="15" thickBot="1" x14ac:dyDescent="0.35">
      <c r="A12038" s="13"/>
      <c r="B12038" s="14" t="s">
        <v>594</v>
      </c>
      <c r="C12038" s="35"/>
      <c r="D12038" s="14"/>
      <c r="E12038" s="14"/>
      <c r="F12038" s="14"/>
      <c r="G12038" s="14"/>
      <c r="H12038" s="14"/>
      <c r="I12038" s="14"/>
      <c r="J12038" s="15">
        <f>SUM(J12022:J12037)</f>
        <v>11500000</v>
      </c>
      <c r="K12038" s="15">
        <f t="shared" ref="K12038:R12038" si="39">SUM(K12022:K12037)</f>
        <v>6500000</v>
      </c>
      <c r="L12038" s="15">
        <f t="shared" si="39"/>
        <v>5000000</v>
      </c>
      <c r="M12038" s="16">
        <f t="shared" si="39"/>
        <v>0</v>
      </c>
      <c r="N12038" s="16">
        <f t="shared" si="39"/>
        <v>5000000</v>
      </c>
      <c r="O12038" s="16">
        <f t="shared" si="39"/>
        <v>0</v>
      </c>
      <c r="P12038" s="16">
        <f t="shared" si="39"/>
        <v>11500000</v>
      </c>
      <c r="Q12038" s="16">
        <f t="shared" si="39"/>
        <v>141000000</v>
      </c>
      <c r="R12038" s="16">
        <f t="shared" si="39"/>
        <v>0</v>
      </c>
      <c r="S12038" s="181"/>
    </row>
    <row r="12039" spans="1:19" x14ac:dyDescent="0.3">
      <c r="C12039" s="39"/>
      <c r="J12039" s="55"/>
      <c r="K12039" s="55"/>
      <c r="N12039" s="58"/>
      <c r="O12039" s="58"/>
      <c r="P12039" s="58"/>
      <c r="Q12039" s="58"/>
      <c r="R12039" s="58"/>
      <c r="S12039" s="58"/>
    </row>
    <row r="12040" spans="1:19" x14ac:dyDescent="0.3">
      <c r="A12040" s="1">
        <v>25005001</v>
      </c>
      <c r="B12040" s="93" t="s">
        <v>595</v>
      </c>
      <c r="C12040" s="37"/>
      <c r="J12040" s="55"/>
      <c r="K12040" s="55"/>
      <c r="N12040" s="58"/>
      <c r="O12040" s="58"/>
      <c r="P12040" s="58"/>
      <c r="Q12040" s="58"/>
      <c r="R12040" s="58"/>
      <c r="S12040" s="58"/>
    </row>
    <row r="12041" spans="1:19" x14ac:dyDescent="0.3">
      <c r="A12041" s="978" t="s">
        <v>44</v>
      </c>
      <c r="B12041" s="980"/>
      <c r="C12041" s="979"/>
      <c r="D12041" s="106"/>
      <c r="E12041" s="106"/>
      <c r="F12041" s="106"/>
      <c r="G12041" s="106"/>
      <c r="H12041" s="106"/>
      <c r="I12041" s="106"/>
      <c r="J12041" s="17"/>
      <c r="K12041" s="17"/>
      <c r="L12041" s="18"/>
      <c r="M12041" s="18"/>
      <c r="N12041" s="222"/>
      <c r="O12041" s="222"/>
      <c r="P12041" s="222"/>
      <c r="Q12041" s="266"/>
      <c r="R12041" s="266"/>
      <c r="S12041" s="222"/>
    </row>
    <row r="12042" spans="1:19" ht="15" thickBot="1" x14ac:dyDescent="0.35">
      <c r="A12042" s="107"/>
      <c r="B12042" s="109" t="s">
        <v>596</v>
      </c>
      <c r="C12042" s="34" t="s">
        <v>597</v>
      </c>
      <c r="D12042" s="103">
        <v>1301</v>
      </c>
      <c r="E12042" s="103">
        <v>9</v>
      </c>
      <c r="F12042" s="103">
        <v>701</v>
      </c>
      <c r="G12042" s="103">
        <v>70133</v>
      </c>
      <c r="H12042" s="103">
        <v>3000</v>
      </c>
      <c r="I12042" s="103">
        <v>414104</v>
      </c>
      <c r="J12042" s="105">
        <v>2000000</v>
      </c>
      <c r="K12042" s="105">
        <v>2000000</v>
      </c>
      <c r="L12042" s="105">
        <v>0</v>
      </c>
      <c r="M12042" s="105">
        <v>0</v>
      </c>
      <c r="N12042" s="167"/>
      <c r="O12042" s="167"/>
      <c r="P12042" s="215"/>
      <c r="Q12042" s="265">
        <v>2000000</v>
      </c>
      <c r="R12042" s="267"/>
      <c r="S12042" s="167"/>
    </row>
    <row r="12043" spans="1:19" ht="15" thickBot="1" x14ac:dyDescent="0.35">
      <c r="A12043" s="13"/>
      <c r="B12043" s="14" t="s">
        <v>598</v>
      </c>
      <c r="C12043" s="35"/>
      <c r="D12043" s="14"/>
      <c r="E12043" s="14"/>
      <c r="F12043" s="14"/>
      <c r="G12043" s="14"/>
      <c r="H12043" s="14"/>
      <c r="I12043" s="14"/>
      <c r="J12043" s="15">
        <f>SUM(J12042)</f>
        <v>2000000</v>
      </c>
      <c r="K12043" s="15">
        <f t="shared" ref="K12043:R12043" si="40">SUM(K12042)</f>
        <v>2000000</v>
      </c>
      <c r="L12043" s="15">
        <f t="shared" si="40"/>
        <v>0</v>
      </c>
      <c r="M12043" s="15">
        <f t="shared" si="40"/>
        <v>0</v>
      </c>
      <c r="N12043" s="15">
        <f t="shared" si="40"/>
        <v>0</v>
      </c>
      <c r="O12043" s="15">
        <f t="shared" si="40"/>
        <v>0</v>
      </c>
      <c r="P12043" s="15">
        <f t="shared" si="40"/>
        <v>0</v>
      </c>
      <c r="Q12043" s="15">
        <f t="shared" si="40"/>
        <v>2000000</v>
      </c>
      <c r="R12043" s="15">
        <f t="shared" si="40"/>
        <v>0</v>
      </c>
      <c r="S12043" s="181"/>
    </row>
    <row r="12044" spans="1:19" x14ac:dyDescent="0.3">
      <c r="A12044" s="25"/>
      <c r="B12044" s="25"/>
      <c r="C12044" s="40"/>
      <c r="D12044" s="25"/>
      <c r="E12044" s="25"/>
      <c r="F12044" s="25"/>
      <c r="G12044" s="25"/>
      <c r="H12044" s="25"/>
      <c r="I12044" s="25"/>
      <c r="J12044" s="56"/>
      <c r="K12044" s="56"/>
      <c r="L12044" s="56"/>
      <c r="M12044" s="56"/>
      <c r="N12044" s="58"/>
      <c r="O12044" s="58"/>
      <c r="P12044" s="58"/>
      <c r="Q12044" s="58"/>
      <c r="R12044" s="58"/>
      <c r="S12044" s="58"/>
    </row>
    <row r="12045" spans="1:19" x14ac:dyDescent="0.3">
      <c r="A12045" s="1">
        <v>25005002</v>
      </c>
      <c r="B12045" s="25" t="s">
        <v>599</v>
      </c>
      <c r="C12045" s="39"/>
      <c r="J12045" s="55"/>
      <c r="K12045" s="55"/>
      <c r="N12045" s="58"/>
      <c r="O12045" s="58"/>
      <c r="P12045" s="58"/>
      <c r="Q12045" s="58"/>
      <c r="R12045" s="58"/>
      <c r="S12045" s="58"/>
    </row>
    <row r="12046" spans="1:19" x14ac:dyDescent="0.3">
      <c r="A12046" s="978" t="s">
        <v>34</v>
      </c>
      <c r="B12046" s="980"/>
      <c r="C12046" s="979"/>
      <c r="D12046" s="106"/>
      <c r="E12046" s="106"/>
      <c r="F12046" s="106"/>
      <c r="G12046" s="106"/>
      <c r="H12046" s="106"/>
      <c r="I12046" s="106"/>
      <c r="J12046" s="17"/>
      <c r="K12046" s="17"/>
      <c r="L12046" s="18"/>
      <c r="M12046" s="18"/>
      <c r="N12046" s="166"/>
      <c r="O12046" s="166"/>
      <c r="P12046" s="214"/>
      <c r="Q12046" s="264"/>
      <c r="R12046" s="264"/>
      <c r="S12046" s="166"/>
    </row>
    <row r="12047" spans="1:19" x14ac:dyDescent="0.3">
      <c r="A12047" s="106"/>
      <c r="B12047" s="108" t="s">
        <v>600</v>
      </c>
      <c r="C12047" s="30" t="s">
        <v>601</v>
      </c>
      <c r="D12047" s="102">
        <v>1101</v>
      </c>
      <c r="E12047" s="102">
        <v>9</v>
      </c>
      <c r="F12047" s="102">
        <v>704</v>
      </c>
      <c r="G12047" s="102">
        <v>70460</v>
      </c>
      <c r="H12047" s="102">
        <v>3000</v>
      </c>
      <c r="I12047" s="102">
        <v>414104</v>
      </c>
      <c r="J12047" s="104">
        <v>200000</v>
      </c>
      <c r="K12047" s="104">
        <v>200000</v>
      </c>
      <c r="L12047" s="104">
        <v>0</v>
      </c>
      <c r="M12047" s="162">
        <v>0</v>
      </c>
      <c r="N12047" s="219">
        <v>0</v>
      </c>
      <c r="O12047" s="219">
        <v>0</v>
      </c>
      <c r="P12047" s="219">
        <f>SUM(K12047+N12047+O12047)</f>
        <v>200000</v>
      </c>
      <c r="Q12047" s="264">
        <v>200000</v>
      </c>
      <c r="R12047" s="264">
        <v>0</v>
      </c>
      <c r="S12047" s="166"/>
    </row>
    <row r="12048" spans="1:19" x14ac:dyDescent="0.3">
      <c r="A12048" s="978" t="s">
        <v>44</v>
      </c>
      <c r="B12048" s="980"/>
      <c r="C12048" s="979"/>
      <c r="D12048" s="106"/>
      <c r="E12048" s="106"/>
      <c r="F12048" s="106"/>
      <c r="G12048" s="106"/>
      <c r="H12048" s="106"/>
      <c r="I12048" s="106"/>
      <c r="J12048" s="17"/>
      <c r="K12048" s="17"/>
      <c r="L12048" s="18"/>
      <c r="M12048" s="18"/>
      <c r="N12048" s="166"/>
      <c r="O12048" s="166"/>
      <c r="P12048" s="214"/>
      <c r="Q12048" s="264"/>
      <c r="R12048" s="264"/>
      <c r="S12048" s="166"/>
    </row>
    <row r="12049" spans="1:19" ht="48.75" customHeight="1" x14ac:dyDescent="0.3">
      <c r="A12049" s="106"/>
      <c r="B12049" s="108" t="s">
        <v>602</v>
      </c>
      <c r="C12049" s="30" t="s">
        <v>603</v>
      </c>
      <c r="D12049" s="102">
        <v>1301</v>
      </c>
      <c r="E12049" s="102">
        <v>11</v>
      </c>
      <c r="F12049" s="102">
        <v>701</v>
      </c>
      <c r="G12049" s="102">
        <v>70133</v>
      </c>
      <c r="H12049" s="102">
        <v>3000</v>
      </c>
      <c r="I12049" s="102">
        <v>414104</v>
      </c>
      <c r="J12049" s="104">
        <v>1200000</v>
      </c>
      <c r="K12049" s="104">
        <v>1200000</v>
      </c>
      <c r="L12049" s="104">
        <v>0</v>
      </c>
      <c r="M12049" s="104">
        <v>0</v>
      </c>
      <c r="N12049" s="219">
        <v>0</v>
      </c>
      <c r="O12049" s="219">
        <v>0</v>
      </c>
      <c r="P12049" s="219">
        <f>SUM(K12049+N12049+O12049)</f>
        <v>1200000</v>
      </c>
      <c r="Q12049" s="264">
        <v>300000</v>
      </c>
      <c r="R12049" s="264">
        <v>0</v>
      </c>
      <c r="S12049" s="166"/>
    </row>
    <row r="12050" spans="1:19" ht="40.5" customHeight="1" x14ac:dyDescent="0.3">
      <c r="A12050" s="106"/>
      <c r="B12050" s="108" t="s">
        <v>604</v>
      </c>
      <c r="C12050" s="30" t="s">
        <v>605</v>
      </c>
      <c r="D12050" s="102">
        <v>1301</v>
      </c>
      <c r="E12050" s="102">
        <v>9</v>
      </c>
      <c r="F12050" s="102">
        <v>701</v>
      </c>
      <c r="G12050" s="102">
        <v>70133</v>
      </c>
      <c r="H12050" s="102">
        <v>3000</v>
      </c>
      <c r="I12050" s="102">
        <v>414104</v>
      </c>
      <c r="J12050" s="104">
        <v>300000</v>
      </c>
      <c r="K12050" s="104">
        <v>300000</v>
      </c>
      <c r="L12050" s="104">
        <v>0</v>
      </c>
      <c r="M12050" s="104">
        <v>0</v>
      </c>
      <c r="N12050" s="219">
        <v>0</v>
      </c>
      <c r="O12050" s="219">
        <v>0</v>
      </c>
      <c r="P12050" s="219">
        <f t="shared" ref="P12050:P12051" si="41">SUM(K12050+N12050+O12050)</f>
        <v>300000</v>
      </c>
      <c r="Q12050" s="264">
        <v>300000</v>
      </c>
      <c r="R12050" s="264">
        <v>0</v>
      </c>
      <c r="S12050" s="166"/>
    </row>
    <row r="12051" spans="1:19" ht="21" thickBot="1" x14ac:dyDescent="0.35">
      <c r="A12051" s="107"/>
      <c r="B12051" s="109" t="s">
        <v>606</v>
      </c>
      <c r="C12051" s="34" t="s">
        <v>607</v>
      </c>
      <c r="D12051" s="103">
        <v>1321</v>
      </c>
      <c r="E12051" s="103">
        <v>9</v>
      </c>
      <c r="F12051" s="103">
        <v>701</v>
      </c>
      <c r="G12051" s="103">
        <v>70111</v>
      </c>
      <c r="H12051" s="103">
        <v>3000</v>
      </c>
      <c r="I12051" s="103">
        <v>414104</v>
      </c>
      <c r="J12051" s="105">
        <v>1800000</v>
      </c>
      <c r="K12051" s="105">
        <v>1800000</v>
      </c>
      <c r="L12051" s="105">
        <v>0</v>
      </c>
      <c r="M12051" s="105">
        <v>0</v>
      </c>
      <c r="N12051" s="219">
        <v>0</v>
      </c>
      <c r="O12051" s="219">
        <v>0</v>
      </c>
      <c r="P12051" s="219">
        <f t="shared" si="41"/>
        <v>1800000</v>
      </c>
      <c r="Q12051" s="264">
        <v>0</v>
      </c>
      <c r="R12051" s="264">
        <v>0</v>
      </c>
      <c r="S12051" s="167"/>
    </row>
    <row r="12052" spans="1:19" ht="15" thickBot="1" x14ac:dyDescent="0.35">
      <c r="A12052" s="13"/>
      <c r="B12052" s="14" t="s">
        <v>608</v>
      </c>
      <c r="C12052" s="35"/>
      <c r="D12052" s="14"/>
      <c r="E12052" s="14"/>
      <c r="F12052" s="14"/>
      <c r="G12052" s="14"/>
      <c r="H12052" s="14"/>
      <c r="I12052" s="14"/>
      <c r="J12052" s="15">
        <f>SUM(J12047:J12051)</f>
        <v>3500000</v>
      </c>
      <c r="K12052" s="15">
        <f t="shared" ref="K12052:R12052" si="42">SUM(K12047:K12051)</f>
        <v>3500000</v>
      </c>
      <c r="L12052" s="15">
        <f t="shared" si="42"/>
        <v>0</v>
      </c>
      <c r="M12052" s="15">
        <f t="shared" si="42"/>
        <v>0</v>
      </c>
      <c r="N12052" s="15">
        <f t="shared" si="42"/>
        <v>0</v>
      </c>
      <c r="O12052" s="15">
        <f t="shared" si="42"/>
        <v>0</v>
      </c>
      <c r="P12052" s="15">
        <f t="shared" si="42"/>
        <v>3500000</v>
      </c>
      <c r="Q12052" s="15">
        <f t="shared" si="42"/>
        <v>800000</v>
      </c>
      <c r="R12052" s="15">
        <f t="shared" si="42"/>
        <v>0</v>
      </c>
      <c r="S12052" s="181"/>
    </row>
    <row r="12053" spans="1:19" x14ac:dyDescent="0.3">
      <c r="C12053" s="39"/>
      <c r="J12053" s="55"/>
      <c r="K12053" s="55"/>
    </row>
    <row r="12054" spans="1:19" x14ac:dyDescent="0.3">
      <c r="A12054" s="1">
        <v>25005003</v>
      </c>
      <c r="B12054" s="93" t="s">
        <v>609</v>
      </c>
      <c r="C12054" s="37"/>
      <c r="J12054" s="55"/>
      <c r="K12054" s="55"/>
    </row>
    <row r="12055" spans="1:19" x14ac:dyDescent="0.3">
      <c r="A12055" s="978" t="s">
        <v>44</v>
      </c>
      <c r="B12055" s="980"/>
      <c r="C12055" s="979"/>
      <c r="D12055" s="106"/>
      <c r="E12055" s="106"/>
      <c r="F12055" s="106"/>
      <c r="G12055" s="106"/>
      <c r="H12055" s="106"/>
      <c r="I12055" s="106"/>
      <c r="J12055" s="17"/>
      <c r="K12055" s="17"/>
      <c r="L12055" s="18"/>
      <c r="M12055" s="179"/>
      <c r="N12055" s="166"/>
      <c r="O12055" s="166"/>
      <c r="P12055" s="214"/>
      <c r="Q12055" s="266"/>
      <c r="R12055" s="266"/>
      <c r="S12055" s="166"/>
    </row>
    <row r="12056" spans="1:19" ht="15" thickBot="1" x14ac:dyDescent="0.35">
      <c r="A12056" s="107"/>
      <c r="B12056" s="109" t="s">
        <v>610</v>
      </c>
      <c r="C12056" s="34" t="s">
        <v>611</v>
      </c>
      <c r="D12056" s="103">
        <v>1303</v>
      </c>
      <c r="E12056" s="103">
        <v>9</v>
      </c>
      <c r="F12056" s="103">
        <v>701</v>
      </c>
      <c r="G12056" s="103">
        <v>70133</v>
      </c>
      <c r="H12056" s="103">
        <v>3000</v>
      </c>
      <c r="I12056" s="103">
        <v>414104</v>
      </c>
      <c r="J12056" s="105">
        <v>0</v>
      </c>
      <c r="K12056" s="105">
        <v>0</v>
      </c>
      <c r="L12056" s="105">
        <v>0</v>
      </c>
      <c r="M12056" s="125">
        <v>0</v>
      </c>
      <c r="N12056" s="220">
        <v>0</v>
      </c>
      <c r="O12056" s="220">
        <v>0</v>
      </c>
      <c r="P12056" s="229">
        <f>SUM(K12056+N12056+O12056)</f>
        <v>0</v>
      </c>
      <c r="Q12056" s="265">
        <v>15000000</v>
      </c>
      <c r="R12056" s="265"/>
      <c r="S12056" s="167"/>
    </row>
    <row r="12057" spans="1:19" ht="15" thickBot="1" x14ac:dyDescent="0.35">
      <c r="A12057" s="13"/>
      <c r="B12057" s="14" t="s">
        <v>612</v>
      </c>
      <c r="C12057" s="35"/>
      <c r="D12057" s="14"/>
      <c r="E12057" s="14"/>
      <c r="F12057" s="14"/>
      <c r="G12057" s="14"/>
      <c r="H12057" s="14"/>
      <c r="I12057" s="14"/>
      <c r="J12057" s="15">
        <f>SUM(J12056)</f>
        <v>0</v>
      </c>
      <c r="K12057" s="15">
        <f t="shared" ref="K12057:R12057" si="43">SUM(K12056)</f>
        <v>0</v>
      </c>
      <c r="L12057" s="15">
        <f t="shared" si="43"/>
        <v>0</v>
      </c>
      <c r="M12057" s="182">
        <f t="shared" si="43"/>
        <v>0</v>
      </c>
      <c r="N12057" s="182">
        <f t="shared" si="43"/>
        <v>0</v>
      </c>
      <c r="O12057" s="182">
        <f t="shared" si="43"/>
        <v>0</v>
      </c>
      <c r="P12057" s="182">
        <f t="shared" si="43"/>
        <v>0</v>
      </c>
      <c r="Q12057" s="182">
        <f t="shared" si="43"/>
        <v>15000000</v>
      </c>
      <c r="R12057" s="182">
        <f t="shared" si="43"/>
        <v>0</v>
      </c>
      <c r="S12057" s="181"/>
    </row>
    <row r="12058" spans="1:19" x14ac:dyDescent="0.3">
      <c r="A12058" s="25"/>
      <c r="B12058" s="25"/>
      <c r="C12058" s="40"/>
      <c r="D12058" s="25"/>
      <c r="E12058" s="25"/>
      <c r="F12058" s="25"/>
      <c r="G12058" s="25"/>
      <c r="H12058" s="25"/>
      <c r="I12058" s="25"/>
      <c r="J12058" s="56"/>
      <c r="K12058" s="56"/>
      <c r="L12058" s="56"/>
      <c r="M12058" s="56"/>
    </row>
    <row r="12059" spans="1:19" ht="17.399999999999999" x14ac:dyDescent="0.3">
      <c r="A12059" s="960" t="s">
        <v>0</v>
      </c>
      <c r="B12059" s="960"/>
      <c r="C12059" s="960"/>
      <c r="D12059" s="960"/>
      <c r="E12059" s="960"/>
      <c r="F12059" s="960"/>
      <c r="G12059" s="960"/>
      <c r="H12059" s="960"/>
      <c r="I12059" s="960"/>
      <c r="J12059" s="960"/>
      <c r="K12059" s="960"/>
      <c r="L12059" s="960"/>
      <c r="M12059" s="960"/>
    </row>
    <row r="12060" spans="1:19" ht="17.399999999999999" x14ac:dyDescent="0.3">
      <c r="A12060" s="960" t="s">
        <v>3122</v>
      </c>
      <c r="B12060" s="960"/>
      <c r="C12060" s="960"/>
      <c r="D12060" s="960"/>
      <c r="E12060" s="960"/>
      <c r="F12060" s="960"/>
      <c r="G12060" s="960"/>
      <c r="H12060" s="960"/>
      <c r="I12060" s="960"/>
      <c r="J12060" s="960"/>
      <c r="K12060" s="960"/>
      <c r="L12060" s="960"/>
      <c r="M12060" s="960"/>
    </row>
    <row r="12061" spans="1:19" ht="16.2" thickBot="1" x14ac:dyDescent="0.35">
      <c r="A12061" s="961" t="s">
        <v>1</v>
      </c>
      <c r="B12061" s="961"/>
      <c r="C12061" s="961"/>
      <c r="D12061" s="961"/>
      <c r="E12061" s="961"/>
      <c r="F12061" s="961"/>
      <c r="G12061" s="961"/>
      <c r="H12061" s="961"/>
      <c r="I12061" s="961"/>
      <c r="J12061" s="961"/>
      <c r="K12061" s="961"/>
      <c r="L12061" s="961"/>
      <c r="M12061" s="961"/>
    </row>
    <row r="12062" spans="1:19" ht="15" customHeight="1" x14ac:dyDescent="0.3">
      <c r="A12062" s="962" t="s">
        <v>3118</v>
      </c>
      <c r="B12062" s="962" t="s">
        <v>3119</v>
      </c>
      <c r="C12062" s="962" t="s">
        <v>2</v>
      </c>
      <c r="D12062" s="5" t="s">
        <v>3</v>
      </c>
      <c r="E12062" s="12" t="s">
        <v>3</v>
      </c>
      <c r="F12062" s="5" t="s">
        <v>7</v>
      </c>
      <c r="G12062" s="12" t="s">
        <v>9</v>
      </c>
      <c r="H12062" s="5" t="s">
        <v>12</v>
      </c>
      <c r="I12062" s="12" t="s">
        <v>13</v>
      </c>
      <c r="J12062" s="873" t="s">
        <v>3115</v>
      </c>
      <c r="K12062" s="873" t="s">
        <v>3116</v>
      </c>
      <c r="L12062" s="965" t="s">
        <v>3121</v>
      </c>
      <c r="M12062" s="965" t="s">
        <v>3117</v>
      </c>
      <c r="N12062" s="873" t="s">
        <v>3116</v>
      </c>
      <c r="O12062" s="873" t="s">
        <v>3116</v>
      </c>
      <c r="P12062" s="873" t="s">
        <v>5095</v>
      </c>
      <c r="Q12062" s="873" t="s">
        <v>3115</v>
      </c>
      <c r="R12062" s="270" t="s">
        <v>3340</v>
      </c>
      <c r="S12062" s="873" t="s">
        <v>5049</v>
      </c>
    </row>
    <row r="12063" spans="1:19" ht="20.399999999999999" x14ac:dyDescent="0.3">
      <c r="A12063" s="963"/>
      <c r="B12063" s="963"/>
      <c r="C12063" s="963"/>
      <c r="D12063" s="6" t="s">
        <v>4</v>
      </c>
      <c r="E12063" s="11" t="s">
        <v>6</v>
      </c>
      <c r="F12063" s="6" t="s">
        <v>8</v>
      </c>
      <c r="G12063" s="11" t="s">
        <v>10</v>
      </c>
      <c r="H12063" s="6" t="s">
        <v>5</v>
      </c>
      <c r="I12063" s="11" t="s">
        <v>5</v>
      </c>
      <c r="J12063" s="874"/>
      <c r="K12063" s="874"/>
      <c r="L12063" s="966"/>
      <c r="M12063" s="966"/>
      <c r="N12063" s="874"/>
      <c r="O12063" s="874"/>
      <c r="P12063" s="874"/>
      <c r="Q12063" s="874"/>
      <c r="R12063" s="271" t="s">
        <v>5125</v>
      </c>
      <c r="S12063" s="874"/>
    </row>
    <row r="12064" spans="1:19" x14ac:dyDescent="0.3">
      <c r="A12064" s="963"/>
      <c r="B12064" s="963"/>
      <c r="C12064" s="963"/>
      <c r="D12064" s="6" t="s">
        <v>5</v>
      </c>
      <c r="E12064" s="11" t="s">
        <v>5</v>
      </c>
      <c r="F12064" s="6" t="s">
        <v>5</v>
      </c>
      <c r="G12064" s="11" t="s">
        <v>11</v>
      </c>
      <c r="H12064" s="7"/>
      <c r="I12064" s="8"/>
      <c r="J12064" s="44" t="s">
        <v>3120</v>
      </c>
      <c r="K12064" s="45" t="s">
        <v>3120</v>
      </c>
      <c r="L12064" s="46" t="s">
        <v>3120</v>
      </c>
      <c r="M12064" s="47" t="s">
        <v>3120</v>
      </c>
      <c r="N12064" s="44" t="s">
        <v>5068</v>
      </c>
      <c r="O12064" s="44" t="s">
        <v>5069</v>
      </c>
      <c r="P12064" s="44"/>
      <c r="Q12064" s="44" t="s">
        <v>5102</v>
      </c>
      <c r="R12064" s="272" t="s">
        <v>5102</v>
      </c>
      <c r="S12064" s="44"/>
    </row>
    <row r="12065" spans="1:19" ht="15" thickBot="1" x14ac:dyDescent="0.35">
      <c r="A12065" s="964"/>
      <c r="B12065" s="964"/>
      <c r="C12065" s="964"/>
      <c r="D12065" s="9"/>
      <c r="E12065" s="10"/>
      <c r="F12065" s="9"/>
      <c r="G12065" s="10"/>
      <c r="H12065" s="9"/>
      <c r="I12065" s="10"/>
      <c r="J12065" s="48" t="s">
        <v>14</v>
      </c>
      <c r="K12065" s="49" t="s">
        <v>14</v>
      </c>
      <c r="L12065" s="50" t="s">
        <v>14</v>
      </c>
      <c r="M12065" s="51" t="s">
        <v>14</v>
      </c>
      <c r="N12065" s="48" t="s">
        <v>14</v>
      </c>
      <c r="O12065" s="48" t="s">
        <v>14</v>
      </c>
      <c r="P12065" s="48" t="s">
        <v>14</v>
      </c>
      <c r="Q12065" s="48" t="s">
        <v>14</v>
      </c>
      <c r="R12065" s="48" t="s">
        <v>14</v>
      </c>
      <c r="S12065" s="48"/>
    </row>
    <row r="12066" spans="1:19" x14ac:dyDescent="0.3">
      <c r="A12066" s="1">
        <v>40001001</v>
      </c>
      <c r="B12066" s="25" t="s">
        <v>613</v>
      </c>
      <c r="C12066" s="40"/>
      <c r="J12066" s="55"/>
      <c r="K12066" s="55"/>
      <c r="N12066" s="166"/>
      <c r="O12066" s="166"/>
      <c r="P12066" s="214"/>
      <c r="Q12066" s="266"/>
      <c r="R12066" s="266"/>
      <c r="S12066" s="166"/>
    </row>
    <row r="12067" spans="1:19" x14ac:dyDescent="0.3">
      <c r="A12067" s="978" t="s">
        <v>44</v>
      </c>
      <c r="B12067" s="980"/>
      <c r="C12067" s="979"/>
      <c r="D12067" s="106"/>
      <c r="E12067" s="106"/>
      <c r="F12067" s="106"/>
      <c r="G12067" s="106"/>
      <c r="H12067" s="106"/>
      <c r="I12067" s="106"/>
      <c r="J12067" s="17"/>
      <c r="K12067" s="17"/>
      <c r="L12067" s="18"/>
      <c r="M12067" s="18"/>
      <c r="N12067" s="166"/>
      <c r="O12067" s="166"/>
      <c r="P12067" s="214"/>
      <c r="Q12067" s="264"/>
      <c r="R12067" s="264"/>
      <c r="S12067" s="166"/>
    </row>
    <row r="12068" spans="1:19" x14ac:dyDescent="0.3">
      <c r="A12068" s="106"/>
      <c r="B12068" s="108" t="s">
        <v>614</v>
      </c>
      <c r="C12068" s="30" t="s">
        <v>615</v>
      </c>
      <c r="D12068" s="102">
        <v>1301</v>
      </c>
      <c r="E12068" s="102">
        <v>0</v>
      </c>
      <c r="F12068" s="102">
        <v>704</v>
      </c>
      <c r="G12068" s="102">
        <v>70451</v>
      </c>
      <c r="H12068" s="102">
        <v>3000</v>
      </c>
      <c r="I12068" s="102">
        <v>414104</v>
      </c>
      <c r="J12068" s="104">
        <v>0</v>
      </c>
      <c r="K12068" s="104">
        <v>0</v>
      </c>
      <c r="L12068" s="104">
        <v>0</v>
      </c>
      <c r="M12068" s="104">
        <v>0</v>
      </c>
      <c r="N12068" s="219">
        <v>0</v>
      </c>
      <c r="O12068" s="219">
        <v>0</v>
      </c>
      <c r="P12068" s="219">
        <f>SUM(K12068+N12068+O12068)</f>
        <v>0</v>
      </c>
      <c r="Q12068" s="264">
        <v>25000000</v>
      </c>
      <c r="R12068" s="264">
        <v>0</v>
      </c>
      <c r="S12068" s="166"/>
    </row>
    <row r="12069" spans="1:19" x14ac:dyDescent="0.3">
      <c r="A12069" s="106"/>
      <c r="B12069" s="108" t="s">
        <v>616</v>
      </c>
      <c r="C12069" s="30" t="s">
        <v>617</v>
      </c>
      <c r="D12069" s="102">
        <v>1301</v>
      </c>
      <c r="E12069" s="102">
        <v>9</v>
      </c>
      <c r="F12069" s="102">
        <v>701</v>
      </c>
      <c r="G12069" s="102">
        <v>70150</v>
      </c>
      <c r="H12069" s="102">
        <v>3000</v>
      </c>
      <c r="I12069" s="102">
        <v>414104</v>
      </c>
      <c r="J12069" s="104">
        <v>0</v>
      </c>
      <c r="K12069" s="104">
        <v>0</v>
      </c>
      <c r="L12069" s="104">
        <v>0</v>
      </c>
      <c r="M12069" s="104">
        <v>0</v>
      </c>
      <c r="N12069" s="219">
        <v>0</v>
      </c>
      <c r="O12069" s="219">
        <v>0</v>
      </c>
      <c r="P12069" s="219">
        <f t="shared" ref="P12069:P12073" si="44">SUM(K12069+N12069+O12069)</f>
        <v>0</v>
      </c>
      <c r="Q12069" s="264">
        <v>350000</v>
      </c>
      <c r="R12069" s="264">
        <v>0</v>
      </c>
      <c r="S12069" s="166"/>
    </row>
    <row r="12070" spans="1:19" x14ac:dyDescent="0.3">
      <c r="A12070" s="106"/>
      <c r="B12070" s="108" t="s">
        <v>618</v>
      </c>
      <c r="C12070" s="30" t="s">
        <v>619</v>
      </c>
      <c r="D12070" s="102">
        <v>1301</v>
      </c>
      <c r="E12070" s="102">
        <v>9</v>
      </c>
      <c r="F12070" s="102">
        <v>701</v>
      </c>
      <c r="G12070" s="102">
        <v>70150</v>
      </c>
      <c r="H12070" s="102">
        <v>3000</v>
      </c>
      <c r="I12070" s="102">
        <v>414104</v>
      </c>
      <c r="J12070" s="104">
        <v>126000</v>
      </c>
      <c r="K12070" s="104">
        <v>126000</v>
      </c>
      <c r="L12070" s="104">
        <v>0</v>
      </c>
      <c r="M12070" s="104">
        <v>0</v>
      </c>
      <c r="N12070" s="219">
        <v>0</v>
      </c>
      <c r="O12070" s="219">
        <v>0</v>
      </c>
      <c r="P12070" s="219">
        <f t="shared" si="44"/>
        <v>126000</v>
      </c>
      <c r="Q12070" s="264">
        <v>100000</v>
      </c>
      <c r="R12070" s="264">
        <v>0</v>
      </c>
      <c r="S12070" s="166"/>
    </row>
    <row r="12071" spans="1:19" x14ac:dyDescent="0.3">
      <c r="A12071" s="106"/>
      <c r="B12071" s="108" t="s">
        <v>620</v>
      </c>
      <c r="C12071" s="30" t="s">
        <v>621</v>
      </c>
      <c r="D12071" s="102">
        <v>1321</v>
      </c>
      <c r="E12071" s="102">
        <v>9</v>
      </c>
      <c r="F12071" s="102">
        <v>701</v>
      </c>
      <c r="G12071" s="102">
        <v>70132</v>
      </c>
      <c r="H12071" s="102">
        <v>3000</v>
      </c>
      <c r="I12071" s="102">
        <v>414104</v>
      </c>
      <c r="J12071" s="104">
        <v>1512000</v>
      </c>
      <c r="K12071" s="104">
        <v>1512000</v>
      </c>
      <c r="L12071" s="104">
        <v>0</v>
      </c>
      <c r="M12071" s="104">
        <v>0</v>
      </c>
      <c r="N12071" s="219">
        <v>0</v>
      </c>
      <c r="O12071" s="219">
        <v>0</v>
      </c>
      <c r="P12071" s="219">
        <f t="shared" si="44"/>
        <v>1512000</v>
      </c>
      <c r="Q12071" s="264">
        <v>0</v>
      </c>
      <c r="R12071" s="264">
        <v>0</v>
      </c>
      <c r="S12071" s="166"/>
    </row>
    <row r="12072" spans="1:19" x14ac:dyDescent="0.3">
      <c r="A12072" s="106"/>
      <c r="B12072" s="108" t="s">
        <v>622</v>
      </c>
      <c r="C12072" s="30" t="s">
        <v>623</v>
      </c>
      <c r="D12072" s="102">
        <v>1301</v>
      </c>
      <c r="E12072" s="102">
        <v>9</v>
      </c>
      <c r="F12072" s="102">
        <v>701</v>
      </c>
      <c r="G12072" s="102">
        <v>70111</v>
      </c>
      <c r="H12072" s="102">
        <v>3000</v>
      </c>
      <c r="I12072" s="102">
        <v>414104</v>
      </c>
      <c r="J12072" s="104">
        <v>13500000</v>
      </c>
      <c r="K12072" s="104">
        <f>SUM(J12072-L12072)</f>
        <v>0</v>
      </c>
      <c r="L12072" s="104">
        <v>13500000</v>
      </c>
      <c r="M12072" s="104">
        <v>0</v>
      </c>
      <c r="N12072" s="219">
        <v>13500000</v>
      </c>
      <c r="O12072" s="219">
        <v>0</v>
      </c>
      <c r="P12072" s="219">
        <f t="shared" si="44"/>
        <v>13500000</v>
      </c>
      <c r="Q12072" s="264">
        <v>0</v>
      </c>
      <c r="R12072" s="264">
        <v>0</v>
      </c>
      <c r="S12072" s="166"/>
    </row>
    <row r="12073" spans="1:19" ht="15" thickBot="1" x14ac:dyDescent="0.35">
      <c r="A12073" s="107"/>
      <c r="B12073" s="109" t="s">
        <v>624</v>
      </c>
      <c r="C12073" s="34" t="s">
        <v>625</v>
      </c>
      <c r="D12073" s="103">
        <v>1321</v>
      </c>
      <c r="E12073" s="103">
        <v>9</v>
      </c>
      <c r="F12073" s="103">
        <v>701</v>
      </c>
      <c r="G12073" s="103">
        <v>70112</v>
      </c>
      <c r="H12073" s="103">
        <v>3000</v>
      </c>
      <c r="I12073" s="103">
        <v>414104</v>
      </c>
      <c r="J12073" s="105">
        <v>630000</v>
      </c>
      <c r="K12073" s="105">
        <v>630000</v>
      </c>
      <c r="L12073" s="105">
        <v>0</v>
      </c>
      <c r="M12073" s="105">
        <v>0</v>
      </c>
      <c r="N12073" s="219">
        <v>0</v>
      </c>
      <c r="O12073" s="219">
        <v>0</v>
      </c>
      <c r="P12073" s="219">
        <f t="shared" si="44"/>
        <v>630000</v>
      </c>
      <c r="Q12073" s="264">
        <v>0</v>
      </c>
      <c r="R12073" s="264">
        <v>0</v>
      </c>
      <c r="S12073" s="167"/>
    </row>
    <row r="12074" spans="1:19" ht="15" thickBot="1" x14ac:dyDescent="0.35">
      <c r="A12074" s="13"/>
      <c r="B12074" s="14" t="s">
        <v>626</v>
      </c>
      <c r="C12074" s="35"/>
      <c r="D12074" s="14"/>
      <c r="E12074" s="14"/>
      <c r="F12074" s="14"/>
      <c r="G12074" s="14"/>
      <c r="H12074" s="14"/>
      <c r="I12074" s="14"/>
      <c r="J12074" s="15">
        <f>SUM(J12068:J12073)</f>
        <v>15768000</v>
      </c>
      <c r="K12074" s="15">
        <f t="shared" ref="K12074:R12074" si="45">SUM(K12068:K12073)</f>
        <v>2268000</v>
      </c>
      <c r="L12074" s="15">
        <f t="shared" si="45"/>
        <v>13500000</v>
      </c>
      <c r="M12074" s="16">
        <f t="shared" si="45"/>
        <v>0</v>
      </c>
      <c r="N12074" s="16">
        <f t="shared" si="45"/>
        <v>13500000</v>
      </c>
      <c r="O12074" s="16">
        <f t="shared" si="45"/>
        <v>0</v>
      </c>
      <c r="P12074" s="16">
        <f t="shared" si="45"/>
        <v>15768000</v>
      </c>
      <c r="Q12074" s="16">
        <f t="shared" si="45"/>
        <v>25450000</v>
      </c>
      <c r="R12074" s="16">
        <f t="shared" si="45"/>
        <v>0</v>
      </c>
      <c r="S12074" s="181"/>
    </row>
    <row r="12075" spans="1:19" x14ac:dyDescent="0.3">
      <c r="A12075" s="58"/>
      <c r="B12075" s="58"/>
      <c r="C12075" s="183"/>
      <c r="D12075" s="58"/>
      <c r="E12075" s="58"/>
      <c r="F12075" s="58"/>
      <c r="G12075" s="58"/>
      <c r="H12075" s="58"/>
      <c r="I12075" s="58"/>
      <c r="J12075" s="64"/>
      <c r="K12075" s="64"/>
      <c r="L12075" s="65"/>
      <c r="M12075" s="65"/>
      <c r="N12075" s="58"/>
      <c r="O12075" s="58"/>
      <c r="P12075" s="58"/>
      <c r="Q12075" s="58"/>
      <c r="R12075" s="58"/>
      <c r="S12075" s="58"/>
    </row>
    <row r="12076" spans="1:19" x14ac:dyDescent="0.3">
      <c r="A12076" s="24" t="s">
        <v>627</v>
      </c>
      <c r="B12076" s="25" t="s">
        <v>628</v>
      </c>
      <c r="C12076" s="40"/>
      <c r="D12076" s="58"/>
      <c r="E12076" s="58"/>
      <c r="F12076" s="58"/>
      <c r="G12076" s="58"/>
      <c r="H12076" s="58"/>
      <c r="I12076" s="58"/>
      <c r="J12076" s="64"/>
      <c r="K12076" s="64"/>
      <c r="L12076" s="65"/>
      <c r="M12076" s="65"/>
      <c r="N12076" s="58"/>
      <c r="O12076" s="58"/>
      <c r="P12076" s="58"/>
      <c r="Q12076" s="58"/>
      <c r="R12076" s="58"/>
      <c r="S12076" s="58"/>
    </row>
    <row r="12077" spans="1:19" x14ac:dyDescent="0.3">
      <c r="A12077" s="967" t="s">
        <v>39</v>
      </c>
      <c r="B12077" s="967"/>
      <c r="C12077" s="38"/>
      <c r="D12077" s="166"/>
      <c r="E12077" s="166"/>
      <c r="F12077" s="166"/>
      <c r="G12077" s="166"/>
      <c r="H12077" s="166"/>
      <c r="I12077" s="166"/>
      <c r="J12077" s="17"/>
      <c r="K12077" s="17"/>
      <c r="L12077" s="18"/>
      <c r="M12077" s="18"/>
      <c r="N12077" s="166"/>
      <c r="O12077" s="166"/>
      <c r="P12077" s="214"/>
      <c r="Q12077" s="264"/>
      <c r="R12077" s="264"/>
      <c r="S12077" s="166"/>
    </row>
    <row r="12078" spans="1:19" x14ac:dyDescent="0.3">
      <c r="A12078" s="166"/>
      <c r="B12078" s="168" t="s">
        <v>629</v>
      </c>
      <c r="C12078" s="30" t="s">
        <v>630</v>
      </c>
      <c r="D12078" s="164">
        <v>1403</v>
      </c>
      <c r="E12078" s="164">
        <v>9</v>
      </c>
      <c r="F12078" s="164">
        <v>701</v>
      </c>
      <c r="G12078" s="164">
        <v>70112</v>
      </c>
      <c r="H12078" s="164">
        <v>3000</v>
      </c>
      <c r="I12078" s="164">
        <v>414104</v>
      </c>
      <c r="J12078" s="162">
        <v>0</v>
      </c>
      <c r="K12078" s="162">
        <v>0</v>
      </c>
      <c r="L12078" s="162">
        <v>0</v>
      </c>
      <c r="M12078" s="162">
        <v>0</v>
      </c>
      <c r="N12078" s="219">
        <v>0</v>
      </c>
      <c r="O12078" s="219">
        <v>0</v>
      </c>
      <c r="P12078" s="219">
        <f>SUM(K12078+N12078+O12078)</f>
        <v>0</v>
      </c>
      <c r="Q12078" s="264">
        <v>250000</v>
      </c>
      <c r="R12078" s="264">
        <v>0</v>
      </c>
      <c r="S12078" s="166"/>
    </row>
    <row r="12079" spans="1:19" x14ac:dyDescent="0.3">
      <c r="A12079" s="978" t="s">
        <v>44</v>
      </c>
      <c r="B12079" s="980"/>
      <c r="C12079" s="979"/>
      <c r="D12079" s="106"/>
      <c r="E12079" s="106"/>
      <c r="F12079" s="106"/>
      <c r="G12079" s="106"/>
      <c r="H12079" s="106"/>
      <c r="I12079" s="106"/>
      <c r="J12079" s="17"/>
      <c r="K12079" s="17"/>
      <c r="L12079" s="18"/>
      <c r="M12079" s="18"/>
      <c r="N12079" s="166"/>
      <c r="O12079" s="166"/>
      <c r="P12079" s="121"/>
      <c r="Q12079" s="264"/>
      <c r="R12079" s="264"/>
      <c r="S12079" s="166"/>
    </row>
    <row r="12080" spans="1:19" x14ac:dyDescent="0.3">
      <c r="A12080" s="106"/>
      <c r="B12080" s="108" t="s">
        <v>631</v>
      </c>
      <c r="C12080" s="30" t="s">
        <v>632</v>
      </c>
      <c r="D12080" s="102">
        <v>1301</v>
      </c>
      <c r="E12080" s="102">
        <v>0</v>
      </c>
      <c r="F12080" s="102">
        <v>701</v>
      </c>
      <c r="G12080" s="102">
        <v>70133</v>
      </c>
      <c r="H12080" s="102">
        <v>3000</v>
      </c>
      <c r="I12080" s="102">
        <v>414104</v>
      </c>
      <c r="J12080" s="104">
        <v>0</v>
      </c>
      <c r="K12080" s="104">
        <v>0</v>
      </c>
      <c r="L12080" s="104">
        <v>0</v>
      </c>
      <c r="M12080" s="104">
        <v>0</v>
      </c>
      <c r="N12080" s="219">
        <v>0</v>
      </c>
      <c r="O12080" s="219">
        <v>0</v>
      </c>
      <c r="P12080" s="219">
        <f t="shared" ref="P12080:P12081" si="46">SUM(K12080+N12080+O12080)</f>
        <v>0</v>
      </c>
      <c r="Q12080" s="264">
        <v>1200000</v>
      </c>
      <c r="R12080" s="264">
        <v>0</v>
      </c>
      <c r="S12080" s="166"/>
    </row>
    <row r="12081" spans="1:19" ht="21" thickBot="1" x14ac:dyDescent="0.35">
      <c r="A12081" s="107"/>
      <c r="B12081" s="109" t="s">
        <v>633</v>
      </c>
      <c r="C12081" s="34" t="s">
        <v>634</v>
      </c>
      <c r="D12081" s="103">
        <v>1301</v>
      </c>
      <c r="E12081" s="103">
        <v>0</v>
      </c>
      <c r="F12081" s="103">
        <v>701</v>
      </c>
      <c r="G12081" s="103">
        <v>70133</v>
      </c>
      <c r="H12081" s="103">
        <v>3000</v>
      </c>
      <c r="I12081" s="103">
        <v>414104</v>
      </c>
      <c r="J12081" s="105">
        <v>2200000</v>
      </c>
      <c r="K12081" s="105">
        <v>2200000</v>
      </c>
      <c r="L12081" s="105"/>
      <c r="M12081" s="105">
        <v>0</v>
      </c>
      <c r="N12081" s="219">
        <v>0</v>
      </c>
      <c r="O12081" s="219">
        <v>0</v>
      </c>
      <c r="P12081" s="219">
        <f t="shared" si="46"/>
        <v>2200000</v>
      </c>
      <c r="Q12081" s="264">
        <v>2000000</v>
      </c>
      <c r="R12081" s="264">
        <v>0</v>
      </c>
      <c r="S12081" s="167"/>
    </row>
    <row r="12082" spans="1:19" ht="15" thickBot="1" x14ac:dyDescent="0.35">
      <c r="A12082" s="13"/>
      <c r="B12082" s="14" t="s">
        <v>635</v>
      </c>
      <c r="C12082" s="35"/>
      <c r="D12082" s="14"/>
      <c r="E12082" s="14"/>
      <c r="F12082" s="14"/>
      <c r="G12082" s="14"/>
      <c r="H12082" s="14"/>
      <c r="I12082" s="14"/>
      <c r="J12082" s="15">
        <f>SUM(J12078:J12081)</f>
        <v>2200000</v>
      </c>
      <c r="K12082" s="15">
        <f t="shared" ref="K12082:R12082" si="47">SUM(K12078:K12081)</f>
        <v>2200000</v>
      </c>
      <c r="L12082" s="15">
        <f t="shared" si="47"/>
        <v>0</v>
      </c>
      <c r="M12082" s="16">
        <f t="shared" si="47"/>
        <v>0</v>
      </c>
      <c r="N12082" s="16">
        <f t="shared" si="47"/>
        <v>0</v>
      </c>
      <c r="O12082" s="16">
        <f t="shared" si="47"/>
        <v>0</v>
      </c>
      <c r="P12082" s="16">
        <f t="shared" si="47"/>
        <v>2200000</v>
      </c>
      <c r="Q12082" s="16">
        <f t="shared" si="47"/>
        <v>3450000</v>
      </c>
      <c r="R12082" s="16">
        <f t="shared" si="47"/>
        <v>0</v>
      </c>
      <c r="S12082" s="181"/>
    </row>
    <row r="12083" spans="1:19" x14ac:dyDescent="0.3">
      <c r="C12083" s="39"/>
      <c r="J12083" s="55"/>
      <c r="K12083" s="55"/>
    </row>
    <row r="12084" spans="1:19" x14ac:dyDescent="0.3">
      <c r="A12084" s="1">
        <v>47001001</v>
      </c>
      <c r="B12084" s="93" t="s">
        <v>636</v>
      </c>
      <c r="C12084" s="37"/>
      <c r="J12084" s="55"/>
      <c r="K12084" s="55"/>
    </row>
    <row r="12085" spans="1:19" x14ac:dyDescent="0.3">
      <c r="A12085" s="978" t="s">
        <v>44</v>
      </c>
      <c r="B12085" s="980"/>
      <c r="C12085" s="979"/>
      <c r="D12085" s="106"/>
      <c r="E12085" s="106"/>
      <c r="F12085" s="106"/>
      <c r="G12085" s="106"/>
      <c r="H12085" s="106"/>
      <c r="I12085" s="106"/>
      <c r="J12085" s="17"/>
      <c r="K12085" s="17"/>
      <c r="L12085" s="18"/>
      <c r="M12085" s="179"/>
      <c r="N12085" s="166"/>
      <c r="O12085" s="166"/>
      <c r="P12085" s="214"/>
      <c r="Q12085" s="264"/>
      <c r="R12085" s="264"/>
      <c r="S12085" s="166"/>
    </row>
    <row r="12086" spans="1:19" x14ac:dyDescent="0.3">
      <c r="A12086" s="106"/>
      <c r="B12086" s="108" t="s">
        <v>637</v>
      </c>
      <c r="C12086" s="30" t="s">
        <v>638</v>
      </c>
      <c r="D12086" s="102">
        <v>1304</v>
      </c>
      <c r="E12086" s="102">
        <v>11</v>
      </c>
      <c r="F12086" s="102">
        <v>704</v>
      </c>
      <c r="G12086" s="102">
        <v>70443</v>
      </c>
      <c r="H12086" s="102">
        <v>3000</v>
      </c>
      <c r="I12086" s="102">
        <v>414104</v>
      </c>
      <c r="J12086" s="104">
        <v>5000000</v>
      </c>
      <c r="K12086" s="104">
        <v>5000000</v>
      </c>
      <c r="L12086" s="104">
        <v>0</v>
      </c>
      <c r="M12086" s="126">
        <v>0</v>
      </c>
      <c r="N12086" s="219">
        <v>2000000</v>
      </c>
      <c r="O12086" s="219">
        <v>0</v>
      </c>
      <c r="P12086" s="219">
        <f>SUM(K12086+N12086+O12086)</f>
        <v>7000000</v>
      </c>
      <c r="Q12086" s="264">
        <v>3000000</v>
      </c>
      <c r="R12086" s="264">
        <v>0</v>
      </c>
      <c r="S12086" s="166"/>
    </row>
    <row r="12087" spans="1:19" ht="30.75" customHeight="1" x14ac:dyDescent="0.3">
      <c r="A12087" s="106"/>
      <c r="B12087" s="108" t="s">
        <v>639</v>
      </c>
      <c r="C12087" s="30" t="s">
        <v>640</v>
      </c>
      <c r="D12087" s="102">
        <v>1304</v>
      </c>
      <c r="E12087" s="102">
        <v>11</v>
      </c>
      <c r="F12087" s="102">
        <v>701</v>
      </c>
      <c r="G12087" s="102">
        <v>70133</v>
      </c>
      <c r="H12087" s="102">
        <v>3000</v>
      </c>
      <c r="I12087" s="102">
        <v>414104</v>
      </c>
      <c r="J12087" s="104">
        <v>4000000</v>
      </c>
      <c r="K12087" s="104">
        <v>4000000</v>
      </c>
      <c r="L12087" s="219">
        <v>0</v>
      </c>
      <c r="M12087" s="126">
        <v>0</v>
      </c>
      <c r="N12087" s="219">
        <v>2000000</v>
      </c>
      <c r="O12087" s="219">
        <v>0</v>
      </c>
      <c r="P12087" s="219">
        <f t="shared" ref="P12087:P12089" si="48">SUM(K12087+N12087+O12087)</f>
        <v>6000000</v>
      </c>
      <c r="Q12087" s="264">
        <v>0</v>
      </c>
      <c r="R12087" s="264">
        <v>0</v>
      </c>
      <c r="S12087" s="166"/>
    </row>
    <row r="12088" spans="1:19" ht="20.399999999999999" x14ac:dyDescent="0.3">
      <c r="A12088" s="106"/>
      <c r="B12088" s="108" t="s">
        <v>641</v>
      </c>
      <c r="C12088" s="30" t="s">
        <v>642</v>
      </c>
      <c r="D12088" s="102">
        <v>1304</v>
      </c>
      <c r="E12088" s="102">
        <v>11</v>
      </c>
      <c r="F12088" s="102">
        <v>701</v>
      </c>
      <c r="G12088" s="102">
        <v>70133</v>
      </c>
      <c r="H12088" s="102">
        <v>3000</v>
      </c>
      <c r="I12088" s="102">
        <v>414104</v>
      </c>
      <c r="J12088" s="104">
        <v>4600000</v>
      </c>
      <c r="K12088" s="104">
        <v>4600000</v>
      </c>
      <c r="L12088" s="219">
        <v>0</v>
      </c>
      <c r="M12088" s="126">
        <v>0</v>
      </c>
      <c r="N12088" s="219">
        <v>2000000</v>
      </c>
      <c r="O12088" s="219">
        <v>0</v>
      </c>
      <c r="P12088" s="219">
        <f t="shared" si="48"/>
        <v>6600000</v>
      </c>
      <c r="Q12088" s="264">
        <v>2800000</v>
      </c>
      <c r="R12088" s="264">
        <v>0</v>
      </c>
      <c r="S12088" s="166"/>
    </row>
    <row r="12089" spans="1:19" ht="21" thickBot="1" x14ac:dyDescent="0.35">
      <c r="A12089" s="107"/>
      <c r="B12089" s="109" t="s">
        <v>643</v>
      </c>
      <c r="C12089" s="34" t="s">
        <v>644</v>
      </c>
      <c r="D12089" s="103">
        <v>1321</v>
      </c>
      <c r="E12089" s="103">
        <v>9</v>
      </c>
      <c r="F12089" s="103">
        <v>701</v>
      </c>
      <c r="G12089" s="103">
        <v>70111</v>
      </c>
      <c r="H12089" s="103">
        <v>3000</v>
      </c>
      <c r="I12089" s="103">
        <v>414104</v>
      </c>
      <c r="J12089" s="105">
        <v>15000000</v>
      </c>
      <c r="K12089" s="105">
        <v>15000000</v>
      </c>
      <c r="L12089" s="219">
        <v>0</v>
      </c>
      <c r="M12089" s="125">
        <v>0</v>
      </c>
      <c r="N12089" s="219">
        <v>5000000</v>
      </c>
      <c r="O12089" s="219">
        <v>0</v>
      </c>
      <c r="P12089" s="219">
        <f t="shared" si="48"/>
        <v>20000000</v>
      </c>
      <c r="Q12089" s="264">
        <v>0</v>
      </c>
      <c r="R12089" s="264">
        <v>0</v>
      </c>
      <c r="S12089" s="167"/>
    </row>
    <row r="12090" spans="1:19" ht="15" thickBot="1" x14ac:dyDescent="0.35">
      <c r="A12090" s="13"/>
      <c r="B12090" s="14" t="s">
        <v>645</v>
      </c>
      <c r="C12090" s="35"/>
      <c r="D12090" s="14"/>
      <c r="E12090" s="14"/>
      <c r="F12090" s="14"/>
      <c r="G12090" s="14"/>
      <c r="H12090" s="14"/>
      <c r="I12090" s="14"/>
      <c r="J12090" s="15">
        <f>SUM(J12086:J12089)</f>
        <v>28600000</v>
      </c>
      <c r="K12090" s="15">
        <f t="shared" ref="K12090:R12090" si="49">SUM(K12086:K12089)</f>
        <v>28600000</v>
      </c>
      <c r="L12090" s="15">
        <f t="shared" si="49"/>
        <v>0</v>
      </c>
      <c r="M12090" s="182">
        <f t="shared" si="49"/>
        <v>0</v>
      </c>
      <c r="N12090" s="182">
        <f t="shared" si="49"/>
        <v>11000000</v>
      </c>
      <c r="O12090" s="182">
        <f t="shared" si="49"/>
        <v>0</v>
      </c>
      <c r="P12090" s="182">
        <f t="shared" si="49"/>
        <v>39600000</v>
      </c>
      <c r="Q12090" s="182">
        <f t="shared" si="49"/>
        <v>5800000</v>
      </c>
      <c r="R12090" s="182">
        <f t="shared" si="49"/>
        <v>0</v>
      </c>
      <c r="S12090" s="181"/>
    </row>
    <row r="12091" spans="1:19" ht="17.399999999999999" x14ac:dyDescent="0.3">
      <c r="A12091" s="960" t="s">
        <v>0</v>
      </c>
      <c r="B12091" s="960"/>
      <c r="C12091" s="960"/>
      <c r="D12091" s="960"/>
      <c r="E12091" s="960"/>
      <c r="F12091" s="960"/>
      <c r="G12091" s="960"/>
      <c r="H12091" s="960"/>
      <c r="I12091" s="960"/>
      <c r="J12091" s="960"/>
      <c r="K12091" s="960"/>
      <c r="L12091" s="960"/>
      <c r="M12091" s="960"/>
    </row>
    <row r="12092" spans="1:19" ht="17.399999999999999" x14ac:dyDescent="0.3">
      <c r="A12092" s="960" t="s">
        <v>3122</v>
      </c>
      <c r="B12092" s="960"/>
      <c r="C12092" s="960"/>
      <c r="D12092" s="960"/>
      <c r="E12092" s="960"/>
      <c r="F12092" s="960"/>
      <c r="G12092" s="960"/>
      <c r="H12092" s="960"/>
      <c r="I12092" s="960"/>
      <c r="J12092" s="960"/>
      <c r="K12092" s="960"/>
      <c r="L12092" s="960"/>
      <c r="M12092" s="960"/>
    </row>
    <row r="12093" spans="1:19" ht="16.2" thickBot="1" x14ac:dyDescent="0.35">
      <c r="A12093" s="961" t="s">
        <v>1</v>
      </c>
      <c r="B12093" s="961"/>
      <c r="C12093" s="961"/>
      <c r="D12093" s="961"/>
      <c r="E12093" s="961"/>
      <c r="F12093" s="961"/>
      <c r="G12093" s="961"/>
      <c r="H12093" s="961"/>
      <c r="I12093" s="961"/>
      <c r="J12093" s="961"/>
      <c r="K12093" s="961"/>
      <c r="L12093" s="961"/>
      <c r="M12093" s="961"/>
    </row>
    <row r="12094" spans="1:19" ht="15" customHeight="1" x14ac:dyDescent="0.3">
      <c r="A12094" s="962" t="s">
        <v>3118</v>
      </c>
      <c r="B12094" s="962" t="s">
        <v>3119</v>
      </c>
      <c r="C12094" s="962" t="s">
        <v>2</v>
      </c>
      <c r="D12094" s="5" t="s">
        <v>3</v>
      </c>
      <c r="E12094" s="12" t="s">
        <v>3</v>
      </c>
      <c r="F12094" s="5" t="s">
        <v>7</v>
      </c>
      <c r="G12094" s="12" t="s">
        <v>9</v>
      </c>
      <c r="H12094" s="5" t="s">
        <v>12</v>
      </c>
      <c r="I12094" s="12" t="s">
        <v>13</v>
      </c>
      <c r="J12094" s="873" t="s">
        <v>3115</v>
      </c>
      <c r="K12094" s="873" t="s">
        <v>3116</v>
      </c>
      <c r="L12094" s="965" t="s">
        <v>3121</v>
      </c>
      <c r="M12094" s="965" t="s">
        <v>3117</v>
      </c>
      <c r="N12094" s="873" t="s">
        <v>3116</v>
      </c>
      <c r="O12094" s="873" t="s">
        <v>3116</v>
      </c>
      <c r="P12094" s="873" t="s">
        <v>5095</v>
      </c>
      <c r="Q12094" s="873" t="s">
        <v>3115</v>
      </c>
      <c r="R12094" s="270" t="s">
        <v>3340</v>
      </c>
      <c r="S12094" s="873" t="s">
        <v>5049</v>
      </c>
    </row>
    <row r="12095" spans="1:19" ht="20.399999999999999" x14ac:dyDescent="0.3">
      <c r="A12095" s="963"/>
      <c r="B12095" s="963"/>
      <c r="C12095" s="963"/>
      <c r="D12095" s="6" t="s">
        <v>4</v>
      </c>
      <c r="E12095" s="11" t="s">
        <v>6</v>
      </c>
      <c r="F12095" s="6" t="s">
        <v>8</v>
      </c>
      <c r="G12095" s="11" t="s">
        <v>10</v>
      </c>
      <c r="H12095" s="6" t="s">
        <v>5</v>
      </c>
      <c r="I12095" s="11" t="s">
        <v>5</v>
      </c>
      <c r="J12095" s="874"/>
      <c r="K12095" s="874"/>
      <c r="L12095" s="966"/>
      <c r="M12095" s="966"/>
      <c r="N12095" s="874"/>
      <c r="O12095" s="874"/>
      <c r="P12095" s="874"/>
      <c r="Q12095" s="874"/>
      <c r="R12095" s="271" t="s">
        <v>5125</v>
      </c>
      <c r="S12095" s="874"/>
    </row>
    <row r="12096" spans="1:19" x14ac:dyDescent="0.3">
      <c r="A12096" s="963"/>
      <c r="B12096" s="963"/>
      <c r="C12096" s="963"/>
      <c r="D12096" s="6" t="s">
        <v>5</v>
      </c>
      <c r="E12096" s="11" t="s">
        <v>5</v>
      </c>
      <c r="F12096" s="6" t="s">
        <v>5</v>
      </c>
      <c r="G12096" s="11" t="s">
        <v>11</v>
      </c>
      <c r="H12096" s="7"/>
      <c r="I12096" s="8"/>
      <c r="J12096" s="44" t="s">
        <v>3120</v>
      </c>
      <c r="K12096" s="45" t="s">
        <v>3120</v>
      </c>
      <c r="L12096" s="46" t="s">
        <v>3120</v>
      </c>
      <c r="M12096" s="47" t="s">
        <v>3120</v>
      </c>
      <c r="N12096" s="44" t="s">
        <v>5068</v>
      </c>
      <c r="O12096" s="44" t="s">
        <v>5069</v>
      </c>
      <c r="P12096" s="44"/>
      <c r="Q12096" s="44" t="s">
        <v>5102</v>
      </c>
      <c r="R12096" s="272" t="s">
        <v>5102</v>
      </c>
      <c r="S12096" s="44"/>
    </row>
    <row r="12097" spans="1:19" ht="15" thickBot="1" x14ac:dyDescent="0.35">
      <c r="A12097" s="964"/>
      <c r="B12097" s="964"/>
      <c r="C12097" s="964"/>
      <c r="D12097" s="9"/>
      <c r="E12097" s="10"/>
      <c r="F12097" s="9"/>
      <c r="G12097" s="10"/>
      <c r="H12097" s="9"/>
      <c r="I12097" s="10"/>
      <c r="J12097" s="48" t="s">
        <v>14</v>
      </c>
      <c r="K12097" s="49" t="s">
        <v>14</v>
      </c>
      <c r="L12097" s="50" t="s">
        <v>14</v>
      </c>
      <c r="M12097" s="51" t="s">
        <v>14</v>
      </c>
      <c r="N12097" s="48" t="s">
        <v>14</v>
      </c>
      <c r="O12097" s="48" t="s">
        <v>14</v>
      </c>
      <c r="P12097" s="48" t="s">
        <v>14</v>
      </c>
      <c r="Q12097" s="48" t="s">
        <v>14</v>
      </c>
      <c r="R12097" s="48" t="s">
        <v>14</v>
      </c>
      <c r="S12097" s="48"/>
    </row>
    <row r="12098" spans="1:19" x14ac:dyDescent="0.3">
      <c r="A12098" s="1">
        <v>47001002</v>
      </c>
      <c r="B12098" s="93" t="s">
        <v>646</v>
      </c>
      <c r="C12098" s="37"/>
      <c r="J12098" s="55"/>
      <c r="K12098" s="55"/>
      <c r="N12098" s="166"/>
      <c r="O12098" s="166"/>
      <c r="P12098" s="214"/>
      <c r="Q12098" s="266"/>
      <c r="R12098" s="266"/>
      <c r="S12098" s="166"/>
    </row>
    <row r="12099" spans="1:19" x14ac:dyDescent="0.3">
      <c r="A12099" s="978" t="s">
        <v>34</v>
      </c>
      <c r="B12099" s="980"/>
      <c r="C12099" s="979"/>
      <c r="D12099" s="106"/>
      <c r="E12099" s="106"/>
      <c r="F12099" s="106"/>
      <c r="G12099" s="106"/>
      <c r="H12099" s="106"/>
      <c r="I12099" s="106"/>
      <c r="J12099" s="17"/>
      <c r="K12099" s="17"/>
      <c r="L12099" s="18"/>
      <c r="M12099" s="18"/>
      <c r="N12099" s="166"/>
      <c r="O12099" s="166"/>
      <c r="P12099" s="214"/>
      <c r="Q12099" s="264"/>
      <c r="R12099" s="264"/>
      <c r="S12099" s="166"/>
    </row>
    <row r="12100" spans="1:19" x14ac:dyDescent="0.3">
      <c r="A12100" s="106"/>
      <c r="B12100" s="108" t="s">
        <v>647</v>
      </c>
      <c r="C12100" s="30" t="s">
        <v>648</v>
      </c>
      <c r="D12100" s="102">
        <v>1102</v>
      </c>
      <c r="E12100" s="102">
        <v>11</v>
      </c>
      <c r="F12100" s="102">
        <v>701</v>
      </c>
      <c r="G12100" s="102">
        <v>70133</v>
      </c>
      <c r="H12100" s="102">
        <v>3000</v>
      </c>
      <c r="I12100" s="102">
        <v>414104</v>
      </c>
      <c r="J12100" s="104">
        <v>0</v>
      </c>
      <c r="K12100" s="104">
        <v>0</v>
      </c>
      <c r="L12100" s="104">
        <v>0</v>
      </c>
      <c r="M12100" s="104">
        <v>0</v>
      </c>
      <c r="N12100" s="219">
        <v>0</v>
      </c>
      <c r="O12100" s="219">
        <v>0</v>
      </c>
      <c r="P12100" s="219">
        <f>SUM(K12100+N12100+O12100)</f>
        <v>0</v>
      </c>
      <c r="Q12100" s="264">
        <v>1500000</v>
      </c>
      <c r="R12100" s="264">
        <v>0</v>
      </c>
      <c r="S12100" s="166"/>
    </row>
    <row r="12101" spans="1:19" ht="20.399999999999999" x14ac:dyDescent="0.3">
      <c r="A12101" s="106"/>
      <c r="B12101" s="108" t="s">
        <v>649</v>
      </c>
      <c r="C12101" s="30" t="s">
        <v>650</v>
      </c>
      <c r="D12101" s="102">
        <v>1106</v>
      </c>
      <c r="E12101" s="102">
        <v>9</v>
      </c>
      <c r="F12101" s="102">
        <v>701</v>
      </c>
      <c r="G12101" s="102">
        <v>70111</v>
      </c>
      <c r="H12101" s="102">
        <v>3000</v>
      </c>
      <c r="I12101" s="102">
        <v>414104</v>
      </c>
      <c r="J12101" s="104">
        <v>3500000</v>
      </c>
      <c r="K12101" s="104">
        <v>3500000</v>
      </c>
      <c r="L12101" s="104">
        <v>0</v>
      </c>
      <c r="M12101" s="104">
        <v>0</v>
      </c>
      <c r="N12101" s="219">
        <v>0</v>
      </c>
      <c r="O12101" s="219">
        <v>0</v>
      </c>
      <c r="P12101" s="219">
        <f t="shared" ref="P12101:P12105" si="50">SUM(K12101+N12101+O12101)</f>
        <v>3500000</v>
      </c>
      <c r="Q12101" s="264">
        <v>0</v>
      </c>
      <c r="R12101" s="264">
        <v>0</v>
      </c>
      <c r="S12101" s="166"/>
    </row>
    <row r="12102" spans="1:19" x14ac:dyDescent="0.3">
      <c r="A12102" s="978" t="s">
        <v>44</v>
      </c>
      <c r="B12102" s="980"/>
      <c r="C12102" s="979"/>
      <c r="D12102" s="106"/>
      <c r="E12102" s="106"/>
      <c r="F12102" s="106"/>
      <c r="G12102" s="106"/>
      <c r="H12102" s="106"/>
      <c r="I12102" s="106"/>
      <c r="J12102" s="17"/>
      <c r="K12102" s="17"/>
      <c r="L12102" s="18"/>
      <c r="M12102" s="18"/>
      <c r="N12102" s="219"/>
      <c r="O12102" s="219"/>
      <c r="P12102" s="219"/>
      <c r="Q12102" s="264"/>
      <c r="R12102" s="264"/>
      <c r="S12102" s="166"/>
    </row>
    <row r="12103" spans="1:19" ht="27" customHeight="1" x14ac:dyDescent="0.3">
      <c r="A12103" s="106"/>
      <c r="B12103" s="108" t="s">
        <v>651</v>
      </c>
      <c r="C12103" s="30" t="s">
        <v>652</v>
      </c>
      <c r="D12103" s="102">
        <v>1301</v>
      </c>
      <c r="E12103" s="102">
        <v>9</v>
      </c>
      <c r="F12103" s="102">
        <v>706</v>
      </c>
      <c r="G12103" s="102">
        <v>70650</v>
      </c>
      <c r="H12103" s="102">
        <v>3000</v>
      </c>
      <c r="I12103" s="102">
        <v>414104</v>
      </c>
      <c r="J12103" s="104">
        <v>3500000</v>
      </c>
      <c r="K12103" s="104">
        <v>3500000</v>
      </c>
      <c r="L12103" s="104">
        <v>0</v>
      </c>
      <c r="M12103" s="104">
        <v>0</v>
      </c>
      <c r="N12103" s="219">
        <v>0</v>
      </c>
      <c r="O12103" s="219">
        <v>0</v>
      </c>
      <c r="P12103" s="219">
        <f t="shared" si="50"/>
        <v>3500000</v>
      </c>
      <c r="Q12103" s="264">
        <v>0</v>
      </c>
      <c r="R12103" s="264">
        <v>0</v>
      </c>
      <c r="S12103" s="166"/>
    </row>
    <row r="12104" spans="1:19" ht="29.25" customHeight="1" x14ac:dyDescent="0.3">
      <c r="A12104" s="106"/>
      <c r="B12104" s="108" t="s">
        <v>653</v>
      </c>
      <c r="C12104" s="30" t="s">
        <v>654</v>
      </c>
      <c r="D12104" s="102">
        <v>1301</v>
      </c>
      <c r="E12104" s="102">
        <v>9</v>
      </c>
      <c r="F12104" s="102">
        <v>701</v>
      </c>
      <c r="G12104" s="102">
        <v>70133</v>
      </c>
      <c r="H12104" s="102">
        <v>3000</v>
      </c>
      <c r="I12104" s="102">
        <v>414104</v>
      </c>
      <c r="J12104" s="104">
        <v>0</v>
      </c>
      <c r="K12104" s="104">
        <v>0</v>
      </c>
      <c r="L12104" s="104">
        <v>0</v>
      </c>
      <c r="M12104" s="104">
        <v>0</v>
      </c>
      <c r="N12104" s="219">
        <v>0</v>
      </c>
      <c r="O12104" s="219">
        <v>0</v>
      </c>
      <c r="P12104" s="219">
        <f t="shared" si="50"/>
        <v>0</v>
      </c>
      <c r="Q12104" s="264">
        <v>25000000</v>
      </c>
      <c r="R12104" s="264">
        <v>0</v>
      </c>
      <c r="S12104" s="166"/>
    </row>
    <row r="12105" spans="1:19" ht="15" thickBot="1" x14ac:dyDescent="0.35">
      <c r="A12105" s="107"/>
      <c r="B12105" s="109" t="s">
        <v>655</v>
      </c>
      <c r="C12105" s="34" t="s">
        <v>656</v>
      </c>
      <c r="D12105" s="103">
        <v>1321</v>
      </c>
      <c r="E12105" s="103">
        <v>9</v>
      </c>
      <c r="F12105" s="103">
        <v>701</v>
      </c>
      <c r="G12105" s="103">
        <v>70131</v>
      </c>
      <c r="H12105" s="103">
        <v>3000</v>
      </c>
      <c r="I12105" s="103">
        <v>414104</v>
      </c>
      <c r="J12105" s="105">
        <v>6000000</v>
      </c>
      <c r="K12105" s="105">
        <v>6000000</v>
      </c>
      <c r="L12105" s="105">
        <v>0</v>
      </c>
      <c r="M12105" s="105">
        <v>0</v>
      </c>
      <c r="N12105" s="219">
        <v>0</v>
      </c>
      <c r="O12105" s="219">
        <v>0</v>
      </c>
      <c r="P12105" s="219">
        <f t="shared" si="50"/>
        <v>6000000</v>
      </c>
      <c r="Q12105" s="264">
        <v>0</v>
      </c>
      <c r="R12105" s="264">
        <v>0</v>
      </c>
      <c r="S12105" s="167"/>
    </row>
    <row r="12106" spans="1:19" ht="15" thickBot="1" x14ac:dyDescent="0.35">
      <c r="A12106" s="13"/>
      <c r="B12106" s="14" t="s">
        <v>657</v>
      </c>
      <c r="C12106" s="35"/>
      <c r="D12106" s="14"/>
      <c r="E12106" s="14"/>
      <c r="F12106" s="14"/>
      <c r="G12106" s="14"/>
      <c r="H12106" s="14"/>
      <c r="I12106" s="14"/>
      <c r="J12106" s="15">
        <f>SUM(J12100:J12105)</f>
        <v>13000000</v>
      </c>
      <c r="K12106" s="15">
        <f t="shared" ref="K12106:O12106" si="51">SUM(K12100:K12105)</f>
        <v>13000000</v>
      </c>
      <c r="L12106" s="15">
        <f t="shared" si="51"/>
        <v>0</v>
      </c>
      <c r="M12106" s="16">
        <f t="shared" si="51"/>
        <v>0</v>
      </c>
      <c r="N12106" s="16">
        <f t="shared" si="51"/>
        <v>0</v>
      </c>
      <c r="O12106" s="16">
        <f t="shared" si="51"/>
        <v>0</v>
      </c>
      <c r="P12106" s="16">
        <f>SUM(P12100:P12105)</f>
        <v>13000000</v>
      </c>
      <c r="Q12106" s="16">
        <f t="shared" ref="Q12106:R12106" si="52">SUM(Q12100:Q12105)</f>
        <v>26500000</v>
      </c>
      <c r="R12106" s="16">
        <f t="shared" si="52"/>
        <v>0</v>
      </c>
      <c r="S12106" s="181"/>
    </row>
    <row r="12107" spans="1:19" x14ac:dyDescent="0.3">
      <c r="C12107" s="39"/>
      <c r="J12107" s="55"/>
      <c r="K12107" s="55"/>
      <c r="N12107" s="58"/>
      <c r="O12107" s="58"/>
      <c r="P12107" s="58"/>
      <c r="Q12107" s="58"/>
      <c r="R12107" s="58"/>
      <c r="S12107" s="58"/>
    </row>
    <row r="12108" spans="1:19" x14ac:dyDescent="0.3">
      <c r="A12108" s="1">
        <v>48001001</v>
      </c>
      <c r="B12108" s="93" t="s">
        <v>658</v>
      </c>
      <c r="C12108" s="37"/>
      <c r="J12108" s="55"/>
      <c r="K12108" s="55"/>
      <c r="N12108" s="58"/>
      <c r="O12108" s="58"/>
      <c r="P12108" s="58"/>
      <c r="Q12108" s="58"/>
      <c r="R12108" s="58"/>
      <c r="S12108" s="58"/>
    </row>
    <row r="12109" spans="1:19" x14ac:dyDescent="0.3">
      <c r="A12109" s="978" t="s">
        <v>34</v>
      </c>
      <c r="B12109" s="980"/>
      <c r="C12109" s="979"/>
      <c r="D12109" s="106"/>
      <c r="E12109" s="106"/>
      <c r="F12109" s="106"/>
      <c r="G12109" s="106"/>
      <c r="H12109" s="106"/>
      <c r="I12109" s="106"/>
      <c r="J12109" s="17"/>
      <c r="K12109" s="17"/>
      <c r="L12109" s="18"/>
      <c r="M12109" s="18"/>
      <c r="N12109" s="222"/>
      <c r="O12109" s="222"/>
      <c r="P12109" s="222"/>
      <c r="Q12109" s="264"/>
      <c r="R12109" s="264"/>
      <c r="S12109" s="222"/>
    </row>
    <row r="12110" spans="1:19" ht="20.399999999999999" x14ac:dyDescent="0.3">
      <c r="A12110" s="106"/>
      <c r="B12110" s="108" t="s">
        <v>659</v>
      </c>
      <c r="C12110" s="30" t="s">
        <v>660</v>
      </c>
      <c r="D12110" s="102">
        <v>1101</v>
      </c>
      <c r="E12110" s="102">
        <v>9</v>
      </c>
      <c r="F12110" s="102">
        <v>704</v>
      </c>
      <c r="G12110" s="102">
        <v>70460</v>
      </c>
      <c r="H12110" s="102">
        <v>3000</v>
      </c>
      <c r="I12110" s="102">
        <v>414104</v>
      </c>
      <c r="J12110" s="104">
        <v>0</v>
      </c>
      <c r="K12110" s="104">
        <v>0</v>
      </c>
      <c r="L12110" s="104">
        <v>0</v>
      </c>
      <c r="M12110" s="219">
        <v>0</v>
      </c>
      <c r="N12110" s="219">
        <v>0</v>
      </c>
      <c r="O12110" s="219">
        <v>0</v>
      </c>
      <c r="P12110" s="219">
        <f>SUM(K12110+N12110+O12110)</f>
        <v>0</v>
      </c>
      <c r="Q12110" s="264">
        <v>1500000</v>
      </c>
      <c r="R12110" s="264">
        <v>0</v>
      </c>
      <c r="S12110" s="222"/>
    </row>
    <row r="12111" spans="1:19" x14ac:dyDescent="0.3">
      <c r="A12111" s="978" t="s">
        <v>44</v>
      </c>
      <c r="B12111" s="980"/>
      <c r="C12111" s="979"/>
      <c r="D12111" s="106"/>
      <c r="E12111" s="106"/>
      <c r="F12111" s="106"/>
      <c r="G12111" s="106"/>
      <c r="H12111" s="106"/>
      <c r="I12111" s="106"/>
      <c r="J12111" s="17"/>
      <c r="K12111" s="17"/>
      <c r="L12111" s="18"/>
      <c r="M12111" s="18"/>
      <c r="N12111" s="219"/>
      <c r="O12111" s="219"/>
      <c r="P12111" s="219"/>
      <c r="Q12111" s="264"/>
      <c r="R12111" s="264"/>
      <c r="S12111" s="222"/>
    </row>
    <row r="12112" spans="1:19" ht="20.399999999999999" x14ac:dyDescent="0.3">
      <c r="A12112" s="106"/>
      <c r="B12112" s="108" t="s">
        <v>661</v>
      </c>
      <c r="C12112" s="30" t="s">
        <v>662</v>
      </c>
      <c r="D12112" s="102">
        <v>1301</v>
      </c>
      <c r="E12112" s="102">
        <v>9</v>
      </c>
      <c r="F12112" s="102">
        <v>704</v>
      </c>
      <c r="G12112" s="102">
        <v>70443</v>
      </c>
      <c r="H12112" s="102">
        <v>3000</v>
      </c>
      <c r="I12112" s="102">
        <v>414104</v>
      </c>
      <c r="J12112" s="104">
        <v>0</v>
      </c>
      <c r="K12112" s="104">
        <v>0</v>
      </c>
      <c r="L12112" s="104">
        <v>0</v>
      </c>
      <c r="M12112" s="104">
        <v>0</v>
      </c>
      <c r="N12112" s="219">
        <v>0</v>
      </c>
      <c r="O12112" s="219">
        <v>0</v>
      </c>
      <c r="P12112" s="219">
        <f>SUM(K12112+N12112+O12112)</f>
        <v>0</v>
      </c>
      <c r="Q12112" s="264">
        <v>6900000</v>
      </c>
      <c r="R12112" s="264">
        <v>0</v>
      </c>
      <c r="S12112" s="166"/>
    </row>
    <row r="12113" spans="1:19" x14ac:dyDescent="0.3">
      <c r="A12113" s="106"/>
      <c r="B12113" s="108" t="s">
        <v>663</v>
      </c>
      <c r="C12113" s="30" t="s">
        <v>664</v>
      </c>
      <c r="D12113" s="102">
        <v>1301</v>
      </c>
      <c r="E12113" s="102">
        <v>9</v>
      </c>
      <c r="F12113" s="102">
        <v>701</v>
      </c>
      <c r="G12113" s="102">
        <v>70133</v>
      </c>
      <c r="H12113" s="102">
        <v>3000</v>
      </c>
      <c r="I12113" s="102">
        <v>414104</v>
      </c>
      <c r="J12113" s="104">
        <v>3000000</v>
      </c>
      <c r="K12113" s="104">
        <v>3000000</v>
      </c>
      <c r="L12113" s="104">
        <v>0</v>
      </c>
      <c r="M12113" s="104">
        <v>0</v>
      </c>
      <c r="N12113" s="219">
        <v>0</v>
      </c>
      <c r="O12113" s="219">
        <v>0</v>
      </c>
      <c r="P12113" s="219">
        <f t="shared" ref="P12113:P12117" si="53">SUM(K12113+N12113+O12113)</f>
        <v>3000000</v>
      </c>
      <c r="Q12113" s="264">
        <v>0</v>
      </c>
      <c r="R12113" s="264">
        <v>0</v>
      </c>
      <c r="S12113" s="166"/>
    </row>
    <row r="12114" spans="1:19" x14ac:dyDescent="0.3">
      <c r="A12114" s="106"/>
      <c r="B12114" s="108" t="s">
        <v>665</v>
      </c>
      <c r="C12114" s="30" t="s">
        <v>666</v>
      </c>
      <c r="D12114" s="102">
        <v>1301</v>
      </c>
      <c r="E12114" s="102">
        <v>9</v>
      </c>
      <c r="F12114" s="102">
        <v>704</v>
      </c>
      <c r="G12114" s="102">
        <v>70435</v>
      </c>
      <c r="H12114" s="102">
        <v>3000</v>
      </c>
      <c r="I12114" s="102">
        <v>414104</v>
      </c>
      <c r="J12114" s="104">
        <v>0</v>
      </c>
      <c r="K12114" s="104">
        <v>0</v>
      </c>
      <c r="L12114" s="104">
        <v>0</v>
      </c>
      <c r="M12114" s="104">
        <v>0</v>
      </c>
      <c r="N12114" s="219">
        <v>0</v>
      </c>
      <c r="O12114" s="219">
        <v>0</v>
      </c>
      <c r="P12114" s="219">
        <f t="shared" si="53"/>
        <v>0</v>
      </c>
      <c r="Q12114" s="264">
        <v>1100000</v>
      </c>
      <c r="R12114" s="264">
        <v>0</v>
      </c>
      <c r="S12114" s="166"/>
    </row>
    <row r="12115" spans="1:19" x14ac:dyDescent="0.3">
      <c r="A12115" s="106"/>
      <c r="B12115" s="108" t="s">
        <v>667</v>
      </c>
      <c r="C12115" s="30" t="s">
        <v>668</v>
      </c>
      <c r="D12115" s="102">
        <v>1301</v>
      </c>
      <c r="E12115" s="102">
        <v>9</v>
      </c>
      <c r="F12115" s="102">
        <v>701</v>
      </c>
      <c r="G12115" s="102">
        <v>70133</v>
      </c>
      <c r="H12115" s="102">
        <v>3000</v>
      </c>
      <c r="I12115" s="102">
        <v>414213</v>
      </c>
      <c r="J12115" s="104">
        <v>10000000</v>
      </c>
      <c r="K12115" s="104">
        <v>10000000</v>
      </c>
      <c r="L12115" s="104">
        <v>0</v>
      </c>
      <c r="M12115" s="126">
        <v>0</v>
      </c>
      <c r="N12115" s="219">
        <v>10000000</v>
      </c>
      <c r="O12115" s="219">
        <v>10000000</v>
      </c>
      <c r="P12115" s="219">
        <f t="shared" si="53"/>
        <v>30000000</v>
      </c>
      <c r="Q12115" s="264">
        <v>0</v>
      </c>
      <c r="R12115" s="264">
        <v>0</v>
      </c>
      <c r="S12115" s="166"/>
    </row>
    <row r="12116" spans="1:19" ht="22.5" customHeight="1" x14ac:dyDescent="0.3">
      <c r="A12116" s="106"/>
      <c r="B12116" s="108" t="s">
        <v>669</v>
      </c>
      <c r="C12116" s="30" t="s">
        <v>670</v>
      </c>
      <c r="D12116" s="102">
        <v>1321</v>
      </c>
      <c r="E12116" s="102">
        <v>9</v>
      </c>
      <c r="F12116" s="102">
        <v>701</v>
      </c>
      <c r="G12116" s="102">
        <v>70133</v>
      </c>
      <c r="H12116" s="102">
        <v>3000</v>
      </c>
      <c r="I12116" s="102">
        <v>414112</v>
      </c>
      <c r="J12116" s="104">
        <v>10000000</v>
      </c>
      <c r="K12116" s="104">
        <v>10000000</v>
      </c>
      <c r="L12116" s="104">
        <v>0</v>
      </c>
      <c r="M12116" s="126">
        <v>0</v>
      </c>
      <c r="N12116" s="219">
        <v>10000000</v>
      </c>
      <c r="O12116" s="219">
        <v>10000000</v>
      </c>
      <c r="P12116" s="219">
        <f t="shared" si="53"/>
        <v>30000000</v>
      </c>
      <c r="Q12116" s="264">
        <v>0</v>
      </c>
      <c r="R12116" s="264">
        <v>0</v>
      </c>
      <c r="S12116" s="166"/>
    </row>
    <row r="12117" spans="1:19" ht="30" customHeight="1" thickBot="1" x14ac:dyDescent="0.35">
      <c r="A12117" s="107"/>
      <c r="B12117" s="109" t="s">
        <v>671</v>
      </c>
      <c r="C12117" s="34" t="s">
        <v>672</v>
      </c>
      <c r="D12117" s="103">
        <v>1321</v>
      </c>
      <c r="E12117" s="103">
        <v>9</v>
      </c>
      <c r="F12117" s="103">
        <v>701</v>
      </c>
      <c r="G12117" s="103">
        <v>70133</v>
      </c>
      <c r="H12117" s="103">
        <v>3000</v>
      </c>
      <c r="I12117" s="103">
        <v>414301</v>
      </c>
      <c r="J12117" s="105">
        <v>10000000</v>
      </c>
      <c r="K12117" s="105">
        <v>10000000</v>
      </c>
      <c r="L12117" s="105">
        <v>0</v>
      </c>
      <c r="M12117" s="125">
        <v>0</v>
      </c>
      <c r="N12117" s="219">
        <v>10000000</v>
      </c>
      <c r="O12117" s="219">
        <v>10000000</v>
      </c>
      <c r="P12117" s="219">
        <f t="shared" si="53"/>
        <v>30000000</v>
      </c>
      <c r="Q12117" s="265">
        <v>0</v>
      </c>
      <c r="R12117" s="265">
        <v>0</v>
      </c>
      <c r="S12117" s="167"/>
    </row>
    <row r="12118" spans="1:19" ht="15" thickBot="1" x14ac:dyDescent="0.35">
      <c r="A12118" s="13"/>
      <c r="B12118" s="14" t="s">
        <v>673</v>
      </c>
      <c r="C12118" s="35"/>
      <c r="D12118" s="14"/>
      <c r="E12118" s="14"/>
      <c r="F12118" s="14"/>
      <c r="G12118" s="14"/>
      <c r="H12118" s="14"/>
      <c r="I12118" s="14"/>
      <c r="J12118" s="15">
        <f>SUM(J12110:J12117)</f>
        <v>33000000</v>
      </c>
      <c r="K12118" s="15">
        <f>SUM(K12110:K12117)</f>
        <v>33000000</v>
      </c>
      <c r="L12118" s="15">
        <f>SUM(L12110:L12117)</f>
        <v>0</v>
      </c>
      <c r="M12118" s="182">
        <f>SUM(M12110:M12117)</f>
        <v>0</v>
      </c>
      <c r="N12118" s="182">
        <f t="shared" ref="N12118:R12118" si="54">SUM(N12110:N12117)</f>
        <v>30000000</v>
      </c>
      <c r="O12118" s="182">
        <f t="shared" si="54"/>
        <v>30000000</v>
      </c>
      <c r="P12118" s="182">
        <f t="shared" si="54"/>
        <v>93000000</v>
      </c>
      <c r="Q12118" s="182">
        <f t="shared" si="54"/>
        <v>9500000</v>
      </c>
      <c r="R12118" s="182">
        <f t="shared" si="54"/>
        <v>0</v>
      </c>
      <c r="S12118" s="181"/>
    </row>
    <row r="12119" spans="1:19" x14ac:dyDescent="0.3">
      <c r="A12119" s="58"/>
      <c r="B12119" s="59"/>
      <c r="C12119" s="60"/>
      <c r="D12119" s="61"/>
      <c r="E12119" s="61"/>
      <c r="F12119" s="61"/>
      <c r="G12119" s="61"/>
      <c r="H12119" s="61"/>
      <c r="I12119" s="61"/>
      <c r="J12119" s="62"/>
      <c r="K12119" s="62"/>
      <c r="L12119" s="62"/>
      <c r="M12119" s="62"/>
    </row>
    <row r="12120" spans="1:19" x14ac:dyDescent="0.3">
      <c r="A12120" s="58"/>
      <c r="B12120" s="59"/>
      <c r="C12120" s="60"/>
      <c r="D12120" s="61"/>
      <c r="E12120" s="61"/>
      <c r="F12120" s="61"/>
      <c r="G12120" s="61"/>
      <c r="H12120" s="61"/>
      <c r="I12120" s="61"/>
      <c r="J12120" s="62"/>
      <c r="K12120" s="62"/>
      <c r="L12120" s="62"/>
      <c r="M12120" s="62"/>
    </row>
    <row r="12121" spans="1:19" x14ac:dyDescent="0.3">
      <c r="A12121" s="58"/>
      <c r="B12121" s="59"/>
      <c r="C12121" s="60"/>
      <c r="D12121" s="61"/>
      <c r="E12121" s="61"/>
      <c r="F12121" s="61"/>
      <c r="G12121" s="61"/>
      <c r="H12121" s="61"/>
      <c r="I12121" s="61"/>
      <c r="J12121" s="62"/>
      <c r="K12121" s="62"/>
      <c r="L12121" s="62"/>
      <c r="M12121" s="62"/>
    </row>
    <row r="12122" spans="1:19" ht="17.399999999999999" x14ac:dyDescent="0.3">
      <c r="A12122" s="960" t="s">
        <v>0</v>
      </c>
      <c r="B12122" s="960"/>
      <c r="C12122" s="960"/>
      <c r="D12122" s="960"/>
      <c r="E12122" s="960"/>
      <c r="F12122" s="960"/>
      <c r="G12122" s="960"/>
      <c r="H12122" s="960"/>
      <c r="I12122" s="960"/>
      <c r="J12122" s="960"/>
      <c r="K12122" s="960"/>
      <c r="L12122" s="960"/>
      <c r="M12122" s="960"/>
    </row>
    <row r="12123" spans="1:19" ht="17.399999999999999" x14ac:dyDescent="0.3">
      <c r="A12123" s="960" t="s">
        <v>3122</v>
      </c>
      <c r="B12123" s="960"/>
      <c r="C12123" s="960"/>
      <c r="D12123" s="960"/>
      <c r="E12123" s="960"/>
      <c r="F12123" s="960"/>
      <c r="G12123" s="960"/>
      <c r="H12123" s="960"/>
      <c r="I12123" s="960"/>
      <c r="J12123" s="960"/>
      <c r="K12123" s="960"/>
      <c r="L12123" s="960"/>
      <c r="M12123" s="960"/>
    </row>
    <row r="12124" spans="1:19" ht="16.2" thickBot="1" x14ac:dyDescent="0.35">
      <c r="A12124" s="961" t="s">
        <v>1</v>
      </c>
      <c r="B12124" s="961"/>
      <c r="C12124" s="961"/>
      <c r="D12124" s="961"/>
      <c r="E12124" s="961"/>
      <c r="F12124" s="961"/>
      <c r="G12124" s="961"/>
      <c r="H12124" s="961"/>
      <c r="I12124" s="961"/>
      <c r="J12124" s="961"/>
      <c r="K12124" s="961"/>
      <c r="L12124" s="961"/>
      <c r="M12124" s="961"/>
    </row>
    <row r="12125" spans="1:19" ht="15" customHeight="1" x14ac:dyDescent="0.3">
      <c r="A12125" s="962" t="s">
        <v>3118</v>
      </c>
      <c r="B12125" s="962" t="s">
        <v>3119</v>
      </c>
      <c r="C12125" s="962" t="s">
        <v>2</v>
      </c>
      <c r="D12125" s="5" t="s">
        <v>3</v>
      </c>
      <c r="E12125" s="12" t="s">
        <v>3</v>
      </c>
      <c r="F12125" s="5" t="s">
        <v>7</v>
      </c>
      <c r="G12125" s="12" t="s">
        <v>9</v>
      </c>
      <c r="H12125" s="5" t="s">
        <v>12</v>
      </c>
      <c r="I12125" s="12" t="s">
        <v>13</v>
      </c>
      <c r="J12125" s="873" t="s">
        <v>3115</v>
      </c>
      <c r="K12125" s="873" t="s">
        <v>3116</v>
      </c>
      <c r="L12125" s="965" t="s">
        <v>3121</v>
      </c>
      <c r="M12125" s="965" t="s">
        <v>3117</v>
      </c>
      <c r="N12125" s="873" t="s">
        <v>3116</v>
      </c>
      <c r="O12125" s="873" t="s">
        <v>3116</v>
      </c>
      <c r="P12125" s="873" t="s">
        <v>5095</v>
      </c>
      <c r="Q12125" s="873" t="s">
        <v>3115</v>
      </c>
      <c r="R12125" s="270" t="s">
        <v>3340</v>
      </c>
      <c r="S12125" s="873" t="s">
        <v>5049</v>
      </c>
    </row>
    <row r="12126" spans="1:19" ht="15" customHeight="1" x14ac:dyDescent="0.3">
      <c r="A12126" s="963"/>
      <c r="B12126" s="963"/>
      <c r="C12126" s="963"/>
      <c r="D12126" s="6" t="s">
        <v>4</v>
      </c>
      <c r="E12126" s="11" t="s">
        <v>6</v>
      </c>
      <c r="F12126" s="6" t="s">
        <v>8</v>
      </c>
      <c r="G12126" s="11" t="s">
        <v>10</v>
      </c>
      <c r="H12126" s="6" t="s">
        <v>5</v>
      </c>
      <c r="I12126" s="11" t="s">
        <v>5</v>
      </c>
      <c r="J12126" s="874"/>
      <c r="K12126" s="874"/>
      <c r="L12126" s="966"/>
      <c r="M12126" s="966"/>
      <c r="N12126" s="874"/>
      <c r="O12126" s="874"/>
      <c r="P12126" s="874"/>
      <c r="Q12126" s="874"/>
      <c r="R12126" s="271" t="s">
        <v>5125</v>
      </c>
      <c r="S12126" s="874"/>
    </row>
    <row r="12127" spans="1:19" x14ac:dyDescent="0.3">
      <c r="A12127" s="963"/>
      <c r="B12127" s="963"/>
      <c r="C12127" s="963"/>
      <c r="D12127" s="6" t="s">
        <v>5</v>
      </c>
      <c r="E12127" s="11" t="s">
        <v>5</v>
      </c>
      <c r="F12127" s="6" t="s">
        <v>5</v>
      </c>
      <c r="G12127" s="11" t="s">
        <v>11</v>
      </c>
      <c r="H12127" s="7"/>
      <c r="I12127" s="8"/>
      <c r="J12127" s="44" t="s">
        <v>3120</v>
      </c>
      <c r="K12127" s="45" t="s">
        <v>3120</v>
      </c>
      <c r="L12127" s="46" t="s">
        <v>3120</v>
      </c>
      <c r="M12127" s="47" t="s">
        <v>3120</v>
      </c>
      <c r="N12127" s="44" t="s">
        <v>5068</v>
      </c>
      <c r="O12127" s="44" t="s">
        <v>5069</v>
      </c>
      <c r="P12127" s="44"/>
      <c r="Q12127" s="44" t="s">
        <v>5102</v>
      </c>
      <c r="R12127" s="272" t="s">
        <v>5102</v>
      </c>
      <c r="S12127" s="44"/>
    </row>
    <row r="12128" spans="1:19" ht="15" thickBot="1" x14ac:dyDescent="0.35">
      <c r="A12128" s="964"/>
      <c r="B12128" s="964"/>
      <c r="C12128" s="964"/>
      <c r="D12128" s="9"/>
      <c r="E12128" s="10"/>
      <c r="F12128" s="9"/>
      <c r="G12128" s="10"/>
      <c r="H12128" s="9"/>
      <c r="I12128" s="10"/>
      <c r="J12128" s="48" t="s">
        <v>14</v>
      </c>
      <c r="K12128" s="49" t="s">
        <v>14</v>
      </c>
      <c r="L12128" s="50" t="s">
        <v>14</v>
      </c>
      <c r="M12128" s="51" t="s">
        <v>14</v>
      </c>
      <c r="N12128" s="48" t="s">
        <v>14</v>
      </c>
      <c r="O12128" s="48" t="s">
        <v>14</v>
      </c>
      <c r="P12128" s="48" t="s">
        <v>14</v>
      </c>
      <c r="Q12128" s="48" t="s">
        <v>14</v>
      </c>
      <c r="R12128" s="48" t="s">
        <v>14</v>
      </c>
      <c r="S12128" s="48"/>
    </row>
    <row r="12129" spans="1:19" x14ac:dyDescent="0.3">
      <c r="A12129" s="1">
        <v>66001001</v>
      </c>
      <c r="B12129" s="93" t="s">
        <v>674</v>
      </c>
      <c r="C12129" s="37"/>
      <c r="J12129" s="55"/>
      <c r="K12129" s="55"/>
      <c r="N12129" s="166"/>
      <c r="O12129" s="166"/>
      <c r="P12129" s="214"/>
      <c r="Q12129" s="266"/>
      <c r="R12129" s="266"/>
      <c r="S12129" s="166"/>
    </row>
    <row r="12130" spans="1:19" x14ac:dyDescent="0.3">
      <c r="A12130" s="978" t="s">
        <v>24</v>
      </c>
      <c r="B12130" s="980"/>
      <c r="C12130" s="979"/>
      <c r="D12130" s="106"/>
      <c r="E12130" s="106"/>
      <c r="F12130" s="106"/>
      <c r="G12130" s="106"/>
      <c r="H12130" s="106"/>
      <c r="I12130" s="106"/>
      <c r="J12130" s="17"/>
      <c r="K12130" s="17"/>
      <c r="L12130" s="18"/>
      <c r="M12130" s="18"/>
      <c r="N12130" s="166"/>
      <c r="O12130" s="166"/>
      <c r="P12130" s="214"/>
      <c r="Q12130" s="264"/>
      <c r="R12130" s="264"/>
      <c r="S12130" s="166"/>
    </row>
    <row r="12131" spans="1:19" ht="30.6" x14ac:dyDescent="0.3">
      <c r="A12131" s="106"/>
      <c r="B12131" s="108" t="s">
        <v>675</v>
      </c>
      <c r="C12131" s="30" t="s">
        <v>676</v>
      </c>
      <c r="D12131" s="102">
        <v>503</v>
      </c>
      <c r="E12131" s="102">
        <v>1</v>
      </c>
      <c r="F12131" s="102">
        <v>710</v>
      </c>
      <c r="G12131" s="102">
        <v>71040</v>
      </c>
      <c r="H12131" s="102">
        <v>3000</v>
      </c>
      <c r="I12131" s="102">
        <v>414104</v>
      </c>
      <c r="J12131" s="104">
        <v>30000000</v>
      </c>
      <c r="K12131" s="104">
        <v>30000000</v>
      </c>
      <c r="L12131" s="104">
        <v>0</v>
      </c>
      <c r="M12131" s="104">
        <v>0</v>
      </c>
      <c r="N12131" s="219">
        <v>30000000</v>
      </c>
      <c r="O12131" s="219">
        <v>0</v>
      </c>
      <c r="P12131" s="219">
        <f>SUM(K12131+N12131+O12131)</f>
        <v>60000000</v>
      </c>
      <c r="Q12131" s="264">
        <v>255000000</v>
      </c>
      <c r="R12131" s="264">
        <v>0</v>
      </c>
      <c r="S12131" s="166"/>
    </row>
    <row r="12132" spans="1:19" x14ac:dyDescent="0.3">
      <c r="A12132" s="978" t="s">
        <v>34</v>
      </c>
      <c r="B12132" s="980"/>
      <c r="C12132" s="979"/>
      <c r="D12132" s="106"/>
      <c r="E12132" s="106"/>
      <c r="F12132" s="106"/>
      <c r="G12132" s="106"/>
      <c r="H12132" s="106"/>
      <c r="I12132" s="106"/>
      <c r="J12132" s="17"/>
      <c r="K12132" s="17"/>
      <c r="L12132" s="18"/>
      <c r="M12132" s="18"/>
      <c r="N12132" s="219"/>
      <c r="O12132" s="219"/>
      <c r="P12132" s="219"/>
      <c r="Q12132" s="264"/>
      <c r="R12132" s="264"/>
      <c r="S12132" s="166"/>
    </row>
    <row r="12133" spans="1:19" ht="40.799999999999997" x14ac:dyDescent="0.3">
      <c r="A12133" s="106"/>
      <c r="B12133" s="108" t="s">
        <v>677</v>
      </c>
      <c r="C12133" s="30" t="s">
        <v>678</v>
      </c>
      <c r="D12133" s="102">
        <v>1101</v>
      </c>
      <c r="E12133" s="102">
        <v>9</v>
      </c>
      <c r="F12133" s="102">
        <v>704</v>
      </c>
      <c r="G12133" s="102">
        <v>70460</v>
      </c>
      <c r="H12133" s="102">
        <v>3000</v>
      </c>
      <c r="I12133" s="102">
        <v>414104</v>
      </c>
      <c r="J12133" s="104">
        <v>0</v>
      </c>
      <c r="K12133" s="104">
        <v>0</v>
      </c>
      <c r="L12133" s="104">
        <v>0</v>
      </c>
      <c r="M12133" s="104">
        <v>0</v>
      </c>
      <c r="N12133" s="219">
        <v>0</v>
      </c>
      <c r="O12133" s="219">
        <v>0</v>
      </c>
      <c r="P12133" s="219">
        <f t="shared" ref="P12133:P12139" si="55">SUM(K12133+N12133+O12133)</f>
        <v>0</v>
      </c>
      <c r="Q12133" s="264">
        <v>120000000</v>
      </c>
      <c r="R12133" s="264">
        <v>0</v>
      </c>
      <c r="S12133" s="166"/>
    </row>
    <row r="12134" spans="1:19" x14ac:dyDescent="0.3">
      <c r="A12134" s="106"/>
      <c r="B12134" s="108" t="s">
        <v>679</v>
      </c>
      <c r="C12134" s="30" t="s">
        <v>680</v>
      </c>
      <c r="D12134" s="102">
        <v>1101</v>
      </c>
      <c r="E12134" s="102">
        <v>9</v>
      </c>
      <c r="F12134" s="102">
        <v>704</v>
      </c>
      <c r="G12134" s="102">
        <v>70460</v>
      </c>
      <c r="H12134" s="102">
        <v>3000</v>
      </c>
      <c r="I12134" s="102">
        <v>414104</v>
      </c>
      <c r="J12134" s="104">
        <v>0</v>
      </c>
      <c r="K12134" s="104">
        <v>0</v>
      </c>
      <c r="L12134" s="104">
        <v>0</v>
      </c>
      <c r="M12134" s="104">
        <v>0</v>
      </c>
      <c r="N12134" s="219">
        <v>0</v>
      </c>
      <c r="O12134" s="219">
        <v>0</v>
      </c>
      <c r="P12134" s="219">
        <f t="shared" si="55"/>
        <v>0</v>
      </c>
      <c r="Q12134" s="264">
        <v>10000000</v>
      </c>
      <c r="R12134" s="264">
        <v>0</v>
      </c>
      <c r="S12134" s="166"/>
    </row>
    <row r="12135" spans="1:19" x14ac:dyDescent="0.3">
      <c r="A12135" s="978" t="s">
        <v>681</v>
      </c>
      <c r="B12135" s="979"/>
      <c r="C12135" s="38"/>
      <c r="D12135" s="106"/>
      <c r="E12135" s="106"/>
      <c r="F12135" s="106"/>
      <c r="G12135" s="106"/>
      <c r="H12135" s="106"/>
      <c r="I12135" s="106"/>
      <c r="J12135" s="17"/>
      <c r="K12135" s="17"/>
      <c r="L12135" s="18"/>
      <c r="M12135" s="18"/>
      <c r="N12135" s="219"/>
      <c r="O12135" s="219"/>
      <c r="P12135" s="219"/>
      <c r="Q12135" s="264"/>
      <c r="R12135" s="264"/>
      <c r="S12135" s="166"/>
    </row>
    <row r="12136" spans="1:19" ht="20.399999999999999" x14ac:dyDescent="0.3">
      <c r="A12136" s="106"/>
      <c r="B12136" s="108" t="s">
        <v>682</v>
      </c>
      <c r="C12136" s="30" t="s">
        <v>683</v>
      </c>
      <c r="D12136" s="102">
        <v>304</v>
      </c>
      <c r="E12136" s="102">
        <v>1</v>
      </c>
      <c r="F12136" s="102">
        <v>701</v>
      </c>
      <c r="G12136" s="102">
        <v>70133</v>
      </c>
      <c r="H12136" s="102">
        <v>3000</v>
      </c>
      <c r="I12136" s="102">
        <v>414104</v>
      </c>
      <c r="J12136" s="104">
        <v>1500000</v>
      </c>
      <c r="K12136" s="104">
        <v>1500000</v>
      </c>
      <c r="L12136" s="104">
        <v>0</v>
      </c>
      <c r="M12136" s="104">
        <v>0</v>
      </c>
      <c r="N12136" s="219">
        <v>0</v>
      </c>
      <c r="O12136" s="219">
        <v>0</v>
      </c>
      <c r="P12136" s="219">
        <f t="shared" si="55"/>
        <v>1500000</v>
      </c>
      <c r="Q12136" s="264">
        <v>0</v>
      </c>
      <c r="R12136" s="264">
        <v>0</v>
      </c>
      <c r="S12136" s="166"/>
    </row>
    <row r="12137" spans="1:19" ht="30.6" x14ac:dyDescent="0.3">
      <c r="A12137" s="106"/>
      <c r="B12137" s="108" t="s">
        <v>684</v>
      </c>
      <c r="C12137" s="30" t="s">
        <v>685</v>
      </c>
      <c r="D12137" s="102">
        <v>304</v>
      </c>
      <c r="E12137" s="102">
        <v>1</v>
      </c>
      <c r="F12137" s="102">
        <v>709</v>
      </c>
      <c r="G12137" s="102">
        <v>70970</v>
      </c>
      <c r="H12137" s="102">
        <v>3000</v>
      </c>
      <c r="I12137" s="102">
        <v>414104</v>
      </c>
      <c r="J12137" s="104">
        <v>200000000</v>
      </c>
      <c r="K12137" s="104">
        <f>SUM(J12137-L12137)</f>
        <v>0</v>
      </c>
      <c r="L12137" s="104">
        <v>200000000</v>
      </c>
      <c r="M12137" s="104">
        <v>0</v>
      </c>
      <c r="N12137" s="219">
        <v>200000000</v>
      </c>
      <c r="O12137" s="560">
        <v>100000000</v>
      </c>
      <c r="P12137" s="219">
        <f t="shared" si="55"/>
        <v>300000000</v>
      </c>
      <c r="Q12137" s="264">
        <v>0</v>
      </c>
      <c r="R12137" s="264">
        <v>0</v>
      </c>
      <c r="S12137" s="166"/>
    </row>
    <row r="12138" spans="1:19" ht="36.75" customHeight="1" x14ac:dyDescent="0.3">
      <c r="A12138" s="106"/>
      <c r="B12138" s="108" t="s">
        <v>686</v>
      </c>
      <c r="C12138" s="30" t="s">
        <v>687</v>
      </c>
      <c r="D12138" s="102">
        <v>301</v>
      </c>
      <c r="E12138" s="102">
        <v>1</v>
      </c>
      <c r="F12138" s="102">
        <v>704</v>
      </c>
      <c r="G12138" s="102">
        <v>70411</v>
      </c>
      <c r="H12138" s="102">
        <v>3000</v>
      </c>
      <c r="I12138" s="102">
        <v>414104</v>
      </c>
      <c r="J12138" s="104">
        <v>0</v>
      </c>
      <c r="K12138" s="104">
        <v>0</v>
      </c>
      <c r="L12138" s="104">
        <v>0</v>
      </c>
      <c r="M12138" s="104">
        <v>0</v>
      </c>
      <c r="N12138" s="219">
        <v>0</v>
      </c>
      <c r="O12138" s="219">
        <v>0</v>
      </c>
      <c r="P12138" s="219">
        <f t="shared" si="55"/>
        <v>0</v>
      </c>
      <c r="Q12138" s="264">
        <v>250000000</v>
      </c>
      <c r="R12138" s="264">
        <v>0</v>
      </c>
      <c r="S12138" s="166"/>
    </row>
    <row r="12139" spans="1:19" ht="61.8" thickBot="1" x14ac:dyDescent="0.35">
      <c r="A12139" s="107"/>
      <c r="B12139" s="109" t="s">
        <v>688</v>
      </c>
      <c r="C12139" s="34" t="s">
        <v>689</v>
      </c>
      <c r="D12139" s="103">
        <v>301</v>
      </c>
      <c r="E12139" s="103">
        <v>1</v>
      </c>
      <c r="F12139" s="103">
        <v>704</v>
      </c>
      <c r="G12139" s="103">
        <v>70411</v>
      </c>
      <c r="H12139" s="103">
        <v>3000</v>
      </c>
      <c r="I12139" s="103">
        <v>414104</v>
      </c>
      <c r="J12139" s="105">
        <v>100000000</v>
      </c>
      <c r="K12139" s="105">
        <v>100000000</v>
      </c>
      <c r="L12139" s="105">
        <v>0</v>
      </c>
      <c r="M12139" s="105">
        <v>0</v>
      </c>
      <c r="N12139" s="219">
        <v>150000000</v>
      </c>
      <c r="O12139" s="219">
        <v>0</v>
      </c>
      <c r="P12139" s="219">
        <f t="shared" si="55"/>
        <v>250000000</v>
      </c>
      <c r="Q12139" s="264">
        <v>300000000</v>
      </c>
      <c r="R12139" s="264">
        <v>0</v>
      </c>
      <c r="S12139" s="188" t="s">
        <v>5070</v>
      </c>
    </row>
    <row r="12140" spans="1:19" ht="15" thickBot="1" x14ac:dyDescent="0.35">
      <c r="A12140" s="13"/>
      <c r="B12140" s="14" t="s">
        <v>690</v>
      </c>
      <c r="C12140" s="35"/>
      <c r="D12140" s="14"/>
      <c r="E12140" s="14"/>
      <c r="F12140" s="14"/>
      <c r="G12140" s="14"/>
      <c r="H12140" s="14"/>
      <c r="I12140" s="14"/>
      <c r="J12140" s="15">
        <f>SUM(J12131:J12139)</f>
        <v>331500000</v>
      </c>
      <c r="K12140" s="15">
        <f t="shared" ref="K12140:R12140" si="56">SUM(K12131:K12139)</f>
        <v>131500000</v>
      </c>
      <c r="L12140" s="15">
        <f t="shared" si="56"/>
        <v>200000000</v>
      </c>
      <c r="M12140" s="15">
        <f t="shared" si="56"/>
        <v>0</v>
      </c>
      <c r="N12140" s="15">
        <f t="shared" si="56"/>
        <v>380000000</v>
      </c>
      <c r="O12140" s="15">
        <f t="shared" si="56"/>
        <v>100000000</v>
      </c>
      <c r="P12140" s="15">
        <f t="shared" si="56"/>
        <v>611500000</v>
      </c>
      <c r="Q12140" s="15">
        <f t="shared" si="56"/>
        <v>935000000</v>
      </c>
      <c r="R12140" s="15">
        <f t="shared" si="56"/>
        <v>0</v>
      </c>
      <c r="S12140" s="181"/>
    </row>
    <row r="12141" spans="1:19" x14ac:dyDescent="0.3">
      <c r="C12141" s="39"/>
      <c r="J12141" s="55"/>
      <c r="K12141" s="55"/>
      <c r="N12141" s="58"/>
      <c r="O12141" s="58"/>
      <c r="P12141" s="58"/>
      <c r="Q12141" s="58"/>
      <c r="R12141" s="58"/>
      <c r="S12141" s="58"/>
    </row>
    <row r="12142" spans="1:19" x14ac:dyDescent="0.3">
      <c r="C12142" s="39"/>
      <c r="J12142" s="55"/>
      <c r="K12142" s="55"/>
      <c r="N12142" s="58"/>
      <c r="O12142" s="58"/>
      <c r="P12142" s="58"/>
      <c r="Q12142" s="58"/>
      <c r="R12142" s="58"/>
      <c r="S12142" s="58"/>
    </row>
    <row r="12143" spans="1:19" x14ac:dyDescent="0.3">
      <c r="C12143" s="39"/>
      <c r="J12143" s="55"/>
      <c r="K12143" s="55"/>
      <c r="N12143" s="58"/>
      <c r="O12143" s="58"/>
      <c r="P12143" s="58"/>
      <c r="Q12143" s="58"/>
      <c r="R12143" s="58"/>
      <c r="S12143" s="58"/>
    </row>
    <row r="12144" spans="1:19" x14ac:dyDescent="0.3">
      <c r="C12144" s="39"/>
      <c r="J12144" s="55"/>
      <c r="K12144" s="55"/>
      <c r="N12144" s="58"/>
      <c r="O12144" s="58"/>
      <c r="P12144" s="58"/>
      <c r="Q12144" s="58"/>
      <c r="R12144" s="58"/>
      <c r="S12144" s="58"/>
    </row>
    <row r="12145" spans="1:19" ht="17.399999999999999" x14ac:dyDescent="0.3">
      <c r="A12145" s="960" t="s">
        <v>0</v>
      </c>
      <c r="B12145" s="960"/>
      <c r="C12145" s="960"/>
      <c r="D12145" s="960"/>
      <c r="E12145" s="960"/>
      <c r="F12145" s="960"/>
      <c r="G12145" s="960"/>
      <c r="H12145" s="960"/>
      <c r="I12145" s="960"/>
      <c r="J12145" s="960"/>
      <c r="K12145" s="960"/>
      <c r="L12145" s="960"/>
      <c r="M12145" s="960"/>
      <c r="N12145" s="58"/>
      <c r="O12145" s="58"/>
      <c r="P12145" s="58"/>
      <c r="Q12145" s="58"/>
      <c r="R12145" s="58"/>
      <c r="S12145" s="58"/>
    </row>
    <row r="12146" spans="1:19" ht="17.399999999999999" x14ac:dyDescent="0.3">
      <c r="A12146" s="960" t="s">
        <v>3122</v>
      </c>
      <c r="B12146" s="960"/>
      <c r="C12146" s="960"/>
      <c r="D12146" s="960"/>
      <c r="E12146" s="960"/>
      <c r="F12146" s="960"/>
      <c r="G12146" s="960"/>
      <c r="H12146" s="960"/>
      <c r="I12146" s="960"/>
      <c r="J12146" s="960"/>
      <c r="K12146" s="960"/>
      <c r="L12146" s="960"/>
      <c r="M12146" s="960"/>
    </row>
    <row r="12147" spans="1:19" ht="16.2" thickBot="1" x14ac:dyDescent="0.35">
      <c r="A12147" s="961" t="s">
        <v>1</v>
      </c>
      <c r="B12147" s="961"/>
      <c r="C12147" s="961"/>
      <c r="D12147" s="961"/>
      <c r="E12147" s="961"/>
      <c r="F12147" s="961"/>
      <c r="G12147" s="961"/>
      <c r="H12147" s="961"/>
      <c r="I12147" s="961"/>
      <c r="J12147" s="961"/>
      <c r="K12147" s="961"/>
      <c r="L12147" s="961"/>
      <c r="M12147" s="961"/>
    </row>
    <row r="12148" spans="1:19" x14ac:dyDescent="0.3">
      <c r="A12148" s="962" t="s">
        <v>3118</v>
      </c>
      <c r="B12148" s="962" t="s">
        <v>3119</v>
      </c>
      <c r="C12148" s="962" t="s">
        <v>2</v>
      </c>
      <c r="D12148" s="5" t="s">
        <v>3</v>
      </c>
      <c r="E12148" s="12" t="s">
        <v>3</v>
      </c>
      <c r="F12148" s="5" t="s">
        <v>7</v>
      </c>
      <c r="G12148" s="12" t="s">
        <v>9</v>
      </c>
      <c r="H12148" s="5" t="s">
        <v>12</v>
      </c>
      <c r="I12148" s="12" t="s">
        <v>13</v>
      </c>
      <c r="J12148" s="873" t="s">
        <v>3115</v>
      </c>
      <c r="K12148" s="873" t="s">
        <v>3116</v>
      </c>
      <c r="L12148" s="965" t="s">
        <v>3121</v>
      </c>
      <c r="M12148" s="965" t="s">
        <v>3117</v>
      </c>
      <c r="N12148" s="873" t="s">
        <v>3116</v>
      </c>
      <c r="O12148" s="873" t="s">
        <v>3116</v>
      </c>
      <c r="P12148" s="873" t="s">
        <v>5095</v>
      </c>
      <c r="Q12148" s="873" t="s">
        <v>3115</v>
      </c>
      <c r="R12148" s="270" t="s">
        <v>3340</v>
      </c>
      <c r="S12148" s="873" t="s">
        <v>5049</v>
      </c>
    </row>
    <row r="12149" spans="1:19" ht="15" customHeight="1" x14ac:dyDescent="0.3">
      <c r="A12149" s="963"/>
      <c r="B12149" s="963"/>
      <c r="C12149" s="963"/>
      <c r="D12149" s="6" t="s">
        <v>4</v>
      </c>
      <c r="E12149" s="11" t="s">
        <v>6</v>
      </c>
      <c r="F12149" s="6" t="s">
        <v>8</v>
      </c>
      <c r="G12149" s="11" t="s">
        <v>10</v>
      </c>
      <c r="H12149" s="6" t="s">
        <v>5</v>
      </c>
      <c r="I12149" s="11" t="s">
        <v>5</v>
      </c>
      <c r="J12149" s="874"/>
      <c r="K12149" s="874"/>
      <c r="L12149" s="966"/>
      <c r="M12149" s="966"/>
      <c r="N12149" s="874"/>
      <c r="O12149" s="874"/>
      <c r="P12149" s="874"/>
      <c r="Q12149" s="874"/>
      <c r="R12149" s="271" t="s">
        <v>5125</v>
      </c>
      <c r="S12149" s="874"/>
    </row>
    <row r="12150" spans="1:19" x14ac:dyDescent="0.3">
      <c r="A12150" s="963"/>
      <c r="B12150" s="963"/>
      <c r="C12150" s="963"/>
      <c r="D12150" s="6" t="s">
        <v>5</v>
      </c>
      <c r="E12150" s="11" t="s">
        <v>5</v>
      </c>
      <c r="F12150" s="6" t="s">
        <v>5</v>
      </c>
      <c r="G12150" s="11" t="s">
        <v>11</v>
      </c>
      <c r="H12150" s="7"/>
      <c r="I12150" s="8"/>
      <c r="J12150" s="44" t="s">
        <v>3120</v>
      </c>
      <c r="K12150" s="45" t="s">
        <v>3120</v>
      </c>
      <c r="L12150" s="46" t="s">
        <v>3120</v>
      </c>
      <c r="M12150" s="47" t="s">
        <v>3120</v>
      </c>
      <c r="N12150" s="44" t="s">
        <v>5068</v>
      </c>
      <c r="O12150" s="44" t="s">
        <v>5069</v>
      </c>
      <c r="P12150" s="44"/>
      <c r="Q12150" s="44" t="s">
        <v>5102</v>
      </c>
      <c r="R12150" s="272" t="s">
        <v>5102</v>
      </c>
      <c r="S12150" s="44"/>
    </row>
    <row r="12151" spans="1:19" ht="15" thickBot="1" x14ac:dyDescent="0.35">
      <c r="A12151" s="964"/>
      <c r="B12151" s="964"/>
      <c r="C12151" s="964"/>
      <c r="D12151" s="9"/>
      <c r="E12151" s="10"/>
      <c r="F12151" s="9"/>
      <c r="G12151" s="10"/>
      <c r="H12151" s="9"/>
      <c r="I12151" s="10"/>
      <c r="J12151" s="48" t="s">
        <v>14</v>
      </c>
      <c r="K12151" s="49" t="s">
        <v>14</v>
      </c>
      <c r="L12151" s="50" t="s">
        <v>14</v>
      </c>
      <c r="M12151" s="51" t="s">
        <v>14</v>
      </c>
      <c r="N12151" s="48" t="s">
        <v>14</v>
      </c>
      <c r="O12151" s="48" t="s">
        <v>14</v>
      </c>
      <c r="P12151" s="48" t="s">
        <v>14</v>
      </c>
      <c r="Q12151" s="48" t="s">
        <v>14</v>
      </c>
      <c r="R12151" s="48" t="s">
        <v>14</v>
      </c>
      <c r="S12151" s="48"/>
    </row>
    <row r="12152" spans="1:19" x14ac:dyDescent="0.3">
      <c r="A12152" s="1">
        <v>67001001</v>
      </c>
      <c r="B12152" s="93" t="s">
        <v>691</v>
      </c>
      <c r="C12152" s="37"/>
      <c r="J12152" s="55"/>
      <c r="K12152" s="55"/>
      <c r="N12152" s="166"/>
      <c r="O12152" s="166"/>
      <c r="P12152" s="214"/>
      <c r="Q12152" s="266"/>
      <c r="R12152" s="266"/>
      <c r="S12152" s="166"/>
    </row>
    <row r="12153" spans="1:19" x14ac:dyDescent="0.3">
      <c r="A12153" s="978" t="s">
        <v>692</v>
      </c>
      <c r="B12153" s="979"/>
      <c r="C12153" s="38"/>
      <c r="D12153" s="106"/>
      <c r="E12153" s="106"/>
      <c r="F12153" s="106"/>
      <c r="G12153" s="106"/>
      <c r="H12153" s="106"/>
      <c r="I12153" s="106"/>
      <c r="J12153" s="17"/>
      <c r="K12153" s="17"/>
      <c r="L12153" s="18"/>
      <c r="M12153" s="18"/>
      <c r="N12153" s="166"/>
      <c r="O12153" s="166"/>
      <c r="P12153" s="214"/>
      <c r="Q12153" s="264"/>
      <c r="R12153" s="264"/>
      <c r="S12153" s="166"/>
    </row>
    <row r="12154" spans="1:19" ht="20.399999999999999" x14ac:dyDescent="0.3">
      <c r="A12154" s="106"/>
      <c r="B12154" s="108" t="s">
        <v>693</v>
      </c>
      <c r="C12154" s="30" t="s">
        <v>694</v>
      </c>
      <c r="D12154" s="102">
        <v>1207</v>
      </c>
      <c r="E12154" s="102">
        <v>9</v>
      </c>
      <c r="F12154" s="102">
        <v>704</v>
      </c>
      <c r="G12154" s="102">
        <v>70411</v>
      </c>
      <c r="H12154" s="102">
        <v>3000</v>
      </c>
      <c r="I12154" s="102">
        <v>414104</v>
      </c>
      <c r="J12154" s="104">
        <v>0</v>
      </c>
      <c r="K12154" s="104">
        <v>0</v>
      </c>
      <c r="L12154" s="104">
        <v>0</v>
      </c>
      <c r="M12154" s="104">
        <v>0</v>
      </c>
      <c r="N12154" s="219">
        <v>0</v>
      </c>
      <c r="O12154" s="219">
        <v>0</v>
      </c>
      <c r="P12154" s="219">
        <f>SUM(K12154+N12154+O12154)</f>
        <v>0</v>
      </c>
      <c r="Q12154" s="264">
        <v>8400000</v>
      </c>
      <c r="R12154" s="264">
        <v>0</v>
      </c>
      <c r="S12154" s="166"/>
    </row>
    <row r="12155" spans="1:19" x14ac:dyDescent="0.3">
      <c r="A12155" s="978" t="s">
        <v>681</v>
      </c>
      <c r="B12155" s="979"/>
      <c r="C12155" s="38"/>
      <c r="D12155" s="106"/>
      <c r="E12155" s="106"/>
      <c r="F12155" s="106"/>
      <c r="G12155" s="106"/>
      <c r="H12155" s="106"/>
      <c r="I12155" s="106"/>
      <c r="J12155" s="17"/>
      <c r="K12155" s="17"/>
      <c r="L12155" s="18"/>
      <c r="M12155" s="18"/>
      <c r="N12155" s="219"/>
      <c r="O12155" s="219"/>
      <c r="P12155" s="219"/>
      <c r="Q12155" s="264"/>
      <c r="R12155" s="264"/>
      <c r="S12155" s="166"/>
    </row>
    <row r="12156" spans="1:19" ht="20.399999999999999" x14ac:dyDescent="0.3">
      <c r="A12156" s="106"/>
      <c r="B12156" s="108" t="s">
        <v>695</v>
      </c>
      <c r="C12156" s="30" t="s">
        <v>696</v>
      </c>
      <c r="D12156" s="102">
        <v>303</v>
      </c>
      <c r="E12156" s="102">
        <v>9</v>
      </c>
      <c r="F12156" s="102">
        <v>710</v>
      </c>
      <c r="G12156" s="102">
        <v>71070</v>
      </c>
      <c r="H12156" s="102">
        <v>3000</v>
      </c>
      <c r="I12156" s="102">
        <v>414104</v>
      </c>
      <c r="J12156" s="104">
        <v>16650000</v>
      </c>
      <c r="K12156" s="104">
        <f>SUM(J12156-L12156)</f>
        <v>0</v>
      </c>
      <c r="L12156" s="560">
        <v>16650000</v>
      </c>
      <c r="M12156" s="104">
        <v>0</v>
      </c>
      <c r="N12156" s="219">
        <v>17000000</v>
      </c>
      <c r="O12156" s="219">
        <v>0</v>
      </c>
      <c r="P12156" s="219">
        <f t="shared" ref="P12156:P12168" si="57">SUM(K12156+N12156+O12156)</f>
        <v>17000000</v>
      </c>
      <c r="Q12156" s="264">
        <v>13000000</v>
      </c>
      <c r="R12156" s="264">
        <v>0</v>
      </c>
      <c r="S12156" s="166"/>
    </row>
    <row r="12157" spans="1:19" x14ac:dyDescent="0.3">
      <c r="A12157" s="978" t="s">
        <v>44</v>
      </c>
      <c r="B12157" s="980"/>
      <c r="C12157" s="979"/>
      <c r="D12157" s="106"/>
      <c r="E12157" s="106"/>
      <c r="F12157" s="106"/>
      <c r="G12157" s="106"/>
      <c r="H12157" s="106"/>
      <c r="I12157" s="106"/>
      <c r="J12157" s="17"/>
      <c r="K12157" s="17"/>
      <c r="L12157" s="18"/>
      <c r="M12157" s="18"/>
      <c r="N12157" s="219"/>
      <c r="O12157" s="219"/>
      <c r="P12157" s="219"/>
      <c r="Q12157" s="264"/>
      <c r="R12157" s="264"/>
      <c r="S12157" s="166"/>
    </row>
    <row r="12158" spans="1:19" x14ac:dyDescent="0.3">
      <c r="A12158" s="106"/>
      <c r="B12158" s="108" t="s">
        <v>697</v>
      </c>
      <c r="C12158" s="30" t="s">
        <v>5244</v>
      </c>
      <c r="D12158" s="102">
        <v>1301</v>
      </c>
      <c r="E12158" s="102">
        <v>9</v>
      </c>
      <c r="F12158" s="102">
        <v>701</v>
      </c>
      <c r="G12158" s="102">
        <v>70133</v>
      </c>
      <c r="H12158" s="102">
        <v>3000</v>
      </c>
      <c r="I12158" s="102">
        <v>414104</v>
      </c>
      <c r="J12158" s="104">
        <v>200000</v>
      </c>
      <c r="K12158" s="104">
        <v>200000</v>
      </c>
      <c r="L12158" s="104">
        <v>0</v>
      </c>
      <c r="M12158" s="104">
        <v>0</v>
      </c>
      <c r="N12158" s="219">
        <v>0</v>
      </c>
      <c r="O12158" s="219">
        <v>0</v>
      </c>
      <c r="P12158" s="219">
        <f t="shared" si="57"/>
        <v>200000</v>
      </c>
      <c r="Q12158" s="264">
        <v>0</v>
      </c>
      <c r="R12158" s="264">
        <v>0</v>
      </c>
      <c r="S12158" s="166"/>
    </row>
    <row r="12159" spans="1:19" x14ac:dyDescent="0.3">
      <c r="N12159" s="219"/>
      <c r="O12159" s="219"/>
      <c r="P12159" s="219"/>
      <c r="Q12159" s="264"/>
      <c r="R12159" s="264"/>
      <c r="S12159" s="166"/>
    </row>
    <row r="12160" spans="1:19" x14ac:dyDescent="0.3">
      <c r="A12160" s="106"/>
      <c r="B12160" s="108" t="s">
        <v>698</v>
      </c>
      <c r="C12160" s="30" t="s">
        <v>699</v>
      </c>
      <c r="D12160" s="102">
        <v>1301</v>
      </c>
      <c r="E12160" s="102">
        <v>9</v>
      </c>
      <c r="F12160" s="102">
        <v>701</v>
      </c>
      <c r="G12160" s="102">
        <v>70133</v>
      </c>
      <c r="H12160" s="102">
        <v>3000</v>
      </c>
      <c r="I12160" s="102">
        <v>414104</v>
      </c>
      <c r="J12160" s="104">
        <v>0</v>
      </c>
      <c r="K12160" s="104">
        <v>0</v>
      </c>
      <c r="L12160" s="104">
        <v>0</v>
      </c>
      <c r="M12160" s="104">
        <v>0</v>
      </c>
      <c r="N12160" s="219">
        <v>0</v>
      </c>
      <c r="O12160" s="219">
        <v>0</v>
      </c>
      <c r="P12160" s="219">
        <f t="shared" si="57"/>
        <v>0</v>
      </c>
      <c r="Q12160" s="264">
        <v>4000000</v>
      </c>
      <c r="R12160" s="264">
        <v>0</v>
      </c>
      <c r="S12160" s="166"/>
    </row>
    <row r="12161" spans="1:19" x14ac:dyDescent="0.3">
      <c r="A12161" s="106"/>
      <c r="B12161" s="108" t="s">
        <v>700</v>
      </c>
      <c r="C12161" s="30" t="s">
        <v>701</v>
      </c>
      <c r="D12161" s="102">
        <v>1301</v>
      </c>
      <c r="E12161" s="102">
        <v>9</v>
      </c>
      <c r="F12161" s="102">
        <v>701</v>
      </c>
      <c r="G12161" s="102">
        <v>70133</v>
      </c>
      <c r="H12161" s="102">
        <v>3000</v>
      </c>
      <c r="I12161" s="102">
        <v>414104</v>
      </c>
      <c r="J12161" s="104">
        <v>0</v>
      </c>
      <c r="K12161" s="104">
        <v>0</v>
      </c>
      <c r="L12161" s="104">
        <v>0</v>
      </c>
      <c r="M12161" s="104">
        <v>0</v>
      </c>
      <c r="N12161" s="219">
        <v>0</v>
      </c>
      <c r="O12161" s="219">
        <v>0</v>
      </c>
      <c r="P12161" s="219">
        <f t="shared" si="57"/>
        <v>0</v>
      </c>
      <c r="Q12161" s="264">
        <v>0</v>
      </c>
      <c r="R12161" s="264">
        <v>0</v>
      </c>
      <c r="S12161" s="166"/>
    </row>
    <row r="12162" spans="1:19" x14ac:dyDescent="0.3">
      <c r="A12162" s="106"/>
      <c r="B12162" s="108" t="s">
        <v>702</v>
      </c>
      <c r="C12162" s="30" t="s">
        <v>703</v>
      </c>
      <c r="D12162" s="102">
        <v>1301</v>
      </c>
      <c r="E12162" s="102">
        <v>9</v>
      </c>
      <c r="F12162" s="102">
        <v>701</v>
      </c>
      <c r="G12162" s="102">
        <v>70133</v>
      </c>
      <c r="H12162" s="102">
        <v>3000</v>
      </c>
      <c r="I12162" s="102">
        <v>414104</v>
      </c>
      <c r="J12162" s="104">
        <v>4250000</v>
      </c>
      <c r="K12162" s="560">
        <f>SUM(J12162-L12162)</f>
        <v>0</v>
      </c>
      <c r="L12162" s="560">
        <v>4250000</v>
      </c>
      <c r="M12162" s="104">
        <v>0</v>
      </c>
      <c r="N12162" s="219">
        <v>0</v>
      </c>
      <c r="O12162" s="219">
        <v>0</v>
      </c>
      <c r="P12162" s="219">
        <f t="shared" si="57"/>
        <v>0</v>
      </c>
      <c r="Q12162" s="264">
        <v>3400000</v>
      </c>
      <c r="R12162" s="264">
        <v>0</v>
      </c>
      <c r="S12162" s="166"/>
    </row>
    <row r="12163" spans="1:19" x14ac:dyDescent="0.3">
      <c r="A12163" s="106"/>
      <c r="B12163" s="108" t="s">
        <v>704</v>
      </c>
      <c r="C12163" s="30" t="s">
        <v>705</v>
      </c>
      <c r="D12163" s="102">
        <v>1301</v>
      </c>
      <c r="E12163" s="102">
        <v>9</v>
      </c>
      <c r="F12163" s="102">
        <v>701</v>
      </c>
      <c r="G12163" s="102">
        <v>70133</v>
      </c>
      <c r="H12163" s="102">
        <v>3000</v>
      </c>
      <c r="I12163" s="102">
        <v>414104</v>
      </c>
      <c r="J12163" s="104">
        <v>100000</v>
      </c>
      <c r="K12163" s="104">
        <v>100000</v>
      </c>
      <c r="L12163" s="104">
        <v>0</v>
      </c>
      <c r="M12163" s="104">
        <v>0</v>
      </c>
      <c r="N12163" s="219">
        <v>0</v>
      </c>
      <c r="O12163" s="219">
        <v>0</v>
      </c>
      <c r="P12163" s="219">
        <f t="shared" si="57"/>
        <v>100000</v>
      </c>
      <c r="Q12163" s="264">
        <v>0</v>
      </c>
      <c r="R12163" s="264">
        <v>0</v>
      </c>
      <c r="S12163" s="166"/>
    </row>
    <row r="12164" spans="1:19" x14ac:dyDescent="0.3">
      <c r="A12164" s="106"/>
      <c r="B12164" s="108" t="s">
        <v>706</v>
      </c>
      <c r="C12164" s="30" t="s">
        <v>707</v>
      </c>
      <c r="D12164" s="102">
        <v>1301</v>
      </c>
      <c r="E12164" s="102">
        <v>9</v>
      </c>
      <c r="F12164" s="102">
        <v>701</v>
      </c>
      <c r="G12164" s="102">
        <v>70133</v>
      </c>
      <c r="H12164" s="102">
        <v>3000</v>
      </c>
      <c r="I12164" s="102">
        <v>414104</v>
      </c>
      <c r="J12164" s="104">
        <v>0</v>
      </c>
      <c r="K12164" s="104">
        <v>0</v>
      </c>
      <c r="L12164" s="104">
        <v>0</v>
      </c>
      <c r="M12164" s="104">
        <v>0</v>
      </c>
      <c r="N12164" s="219">
        <v>0</v>
      </c>
      <c r="O12164" s="219">
        <v>0</v>
      </c>
      <c r="P12164" s="219">
        <f t="shared" si="57"/>
        <v>0</v>
      </c>
      <c r="Q12164" s="264">
        <v>1200000</v>
      </c>
      <c r="R12164" s="264">
        <v>0</v>
      </c>
      <c r="S12164" s="166"/>
    </row>
    <row r="12165" spans="1:19" x14ac:dyDescent="0.3">
      <c r="A12165" s="106"/>
      <c r="B12165" s="108" t="s">
        <v>708</v>
      </c>
      <c r="C12165" s="30" t="s">
        <v>709</v>
      </c>
      <c r="D12165" s="102">
        <v>1301</v>
      </c>
      <c r="E12165" s="102">
        <v>9</v>
      </c>
      <c r="F12165" s="102">
        <v>701</v>
      </c>
      <c r="G12165" s="102">
        <v>70133</v>
      </c>
      <c r="H12165" s="102">
        <v>3000</v>
      </c>
      <c r="I12165" s="102">
        <v>414104</v>
      </c>
      <c r="J12165" s="104">
        <v>0</v>
      </c>
      <c r="K12165" s="104">
        <v>0</v>
      </c>
      <c r="L12165" s="104">
        <v>0</v>
      </c>
      <c r="M12165" s="104">
        <v>0</v>
      </c>
      <c r="N12165" s="219">
        <v>0</v>
      </c>
      <c r="O12165" s="219">
        <v>0</v>
      </c>
      <c r="P12165" s="219">
        <f t="shared" si="57"/>
        <v>0</v>
      </c>
      <c r="Q12165" s="264">
        <v>230000</v>
      </c>
      <c r="R12165" s="264">
        <v>0</v>
      </c>
      <c r="S12165" s="166"/>
    </row>
    <row r="12166" spans="1:19" x14ac:dyDescent="0.3">
      <c r="A12166" s="106"/>
      <c r="B12166" s="108" t="s">
        <v>710</v>
      </c>
      <c r="C12166" s="30" t="s">
        <v>711</v>
      </c>
      <c r="D12166" s="102">
        <v>1301</v>
      </c>
      <c r="E12166" s="102">
        <v>9</v>
      </c>
      <c r="F12166" s="102">
        <v>701</v>
      </c>
      <c r="G12166" s="102">
        <v>70133</v>
      </c>
      <c r="H12166" s="102">
        <v>3000</v>
      </c>
      <c r="I12166" s="102">
        <v>414104</v>
      </c>
      <c r="J12166" s="104">
        <v>0</v>
      </c>
      <c r="K12166" s="104">
        <v>0</v>
      </c>
      <c r="L12166" s="104">
        <v>0</v>
      </c>
      <c r="M12166" s="104">
        <v>0</v>
      </c>
      <c r="N12166" s="219">
        <v>0</v>
      </c>
      <c r="O12166" s="219">
        <v>0</v>
      </c>
      <c r="P12166" s="219">
        <f t="shared" si="57"/>
        <v>0</v>
      </c>
      <c r="Q12166" s="264">
        <v>0</v>
      </c>
      <c r="R12166" s="264">
        <v>0</v>
      </c>
      <c r="S12166" s="166"/>
    </row>
    <row r="12167" spans="1:19" x14ac:dyDescent="0.3">
      <c r="A12167" s="106"/>
      <c r="B12167" s="108" t="s">
        <v>712</v>
      </c>
      <c r="C12167" s="30" t="s">
        <v>713</v>
      </c>
      <c r="D12167" s="102">
        <v>1301</v>
      </c>
      <c r="E12167" s="102">
        <v>9</v>
      </c>
      <c r="F12167" s="102">
        <v>706</v>
      </c>
      <c r="G12167" s="102">
        <v>70620</v>
      </c>
      <c r="H12167" s="102">
        <v>3000</v>
      </c>
      <c r="I12167" s="102">
        <v>414104</v>
      </c>
      <c r="J12167" s="104">
        <v>0</v>
      </c>
      <c r="K12167" s="104">
        <v>0</v>
      </c>
      <c r="L12167" s="104">
        <v>0</v>
      </c>
      <c r="M12167" s="104">
        <v>0</v>
      </c>
      <c r="N12167" s="219">
        <v>0</v>
      </c>
      <c r="O12167" s="219">
        <v>0</v>
      </c>
      <c r="P12167" s="219">
        <f t="shared" si="57"/>
        <v>0</v>
      </c>
      <c r="Q12167" s="264">
        <v>10000000</v>
      </c>
      <c r="R12167" s="264">
        <v>0</v>
      </c>
      <c r="S12167" s="166"/>
    </row>
    <row r="12168" spans="1:19" ht="15" thickBot="1" x14ac:dyDescent="0.35">
      <c r="A12168" s="107"/>
      <c r="B12168" s="109" t="s">
        <v>714</v>
      </c>
      <c r="C12168" s="34" t="s">
        <v>205</v>
      </c>
      <c r="D12168" s="103">
        <v>1301</v>
      </c>
      <c r="E12168" s="103">
        <v>9</v>
      </c>
      <c r="F12168" s="103">
        <v>704</v>
      </c>
      <c r="G12168" s="103">
        <v>70411</v>
      </c>
      <c r="H12168" s="103">
        <v>3000</v>
      </c>
      <c r="I12168" s="103">
        <v>414104</v>
      </c>
      <c r="J12168" s="105">
        <v>8400000</v>
      </c>
      <c r="K12168" s="105">
        <f>SUM(J12168-L12168)</f>
        <v>1400000</v>
      </c>
      <c r="L12168" s="105">
        <v>7000000</v>
      </c>
      <c r="M12168" s="105">
        <v>0</v>
      </c>
      <c r="N12168" s="219">
        <v>0</v>
      </c>
      <c r="O12168" s="219">
        <v>0</v>
      </c>
      <c r="P12168" s="219">
        <f t="shared" si="57"/>
        <v>1400000</v>
      </c>
      <c r="Q12168" s="264">
        <v>0</v>
      </c>
      <c r="R12168" s="264">
        <v>0</v>
      </c>
      <c r="S12168" s="167"/>
    </row>
    <row r="12169" spans="1:19" ht="15" thickBot="1" x14ac:dyDescent="0.35">
      <c r="A12169" s="13"/>
      <c r="B12169" s="14" t="s">
        <v>715</v>
      </c>
      <c r="C12169" s="35"/>
      <c r="D12169" s="14"/>
      <c r="E12169" s="14"/>
      <c r="F12169" s="14"/>
      <c r="G12169" s="14"/>
      <c r="H12169" s="14"/>
      <c r="I12169" s="14"/>
      <c r="J12169" s="15">
        <f>SUM(J12154:J12168)</f>
        <v>29600000</v>
      </c>
      <c r="K12169" s="15">
        <f>SUM(K12154:K12168)</f>
        <v>1700000</v>
      </c>
      <c r="L12169" s="15">
        <f>SUM(L12154:L12168)</f>
        <v>27900000</v>
      </c>
      <c r="M12169" s="15">
        <f>SUM(M12154:M12168)</f>
        <v>0</v>
      </c>
      <c r="N12169" s="15">
        <f t="shared" ref="N12169:R12169" si="58">SUM(N12154:N12168)</f>
        <v>17000000</v>
      </c>
      <c r="O12169" s="15">
        <f t="shared" si="58"/>
        <v>0</v>
      </c>
      <c r="P12169" s="15">
        <f t="shared" si="58"/>
        <v>18700000</v>
      </c>
      <c r="Q12169" s="15">
        <f t="shared" si="58"/>
        <v>40230000</v>
      </c>
      <c r="R12169" s="15">
        <f t="shared" si="58"/>
        <v>0</v>
      </c>
      <c r="S12169" s="181"/>
    </row>
    <row r="12170" spans="1:19" ht="15" thickBot="1" x14ac:dyDescent="0.35">
      <c r="C12170" s="39"/>
      <c r="J12170" s="55"/>
      <c r="K12170" s="55"/>
      <c r="M12170" s="65"/>
    </row>
    <row r="12171" spans="1:19" ht="15" thickBot="1" x14ac:dyDescent="0.35">
      <c r="A12171" s="13"/>
      <c r="B12171" s="14" t="s">
        <v>716</v>
      </c>
      <c r="C12171" s="35"/>
      <c r="D12171" s="14"/>
      <c r="E12171" s="14"/>
      <c r="F12171" s="14"/>
      <c r="G12171" s="14"/>
      <c r="H12171" s="14"/>
      <c r="I12171" s="14"/>
      <c r="J12171" s="15">
        <f t="shared" ref="J12171:R12171" si="59">SUM(J11632+J11651+J11666+J11681+J11693+J11709+J11717+J11744+J11752+J11870+J11899+J11955+J11984+J11997+J12018+J12038+J12043+J12052+J12057+J12074+J12082+J12090+J12106+J12118+J12140+J12169)</f>
        <v>16479480500</v>
      </c>
      <c r="K12171" s="15">
        <f t="shared" si="59"/>
        <v>10946631180</v>
      </c>
      <c r="L12171" s="15">
        <f t="shared" si="59"/>
        <v>5847588000</v>
      </c>
      <c r="M12171" s="15">
        <f t="shared" si="59"/>
        <v>314738680</v>
      </c>
      <c r="N12171" s="15">
        <f t="shared" si="59"/>
        <v>7470368000</v>
      </c>
      <c r="O12171" s="15">
        <f t="shared" si="59"/>
        <v>4405300000</v>
      </c>
      <c r="P12171" s="15">
        <f t="shared" si="59"/>
        <v>25012499180</v>
      </c>
      <c r="Q12171" s="15">
        <f t="shared" si="59"/>
        <v>6157243000</v>
      </c>
      <c r="R12171" s="15">
        <f t="shared" si="59"/>
        <v>2333278252</v>
      </c>
      <c r="S12171" s="181"/>
    </row>
    <row r="12172" spans="1:19" x14ac:dyDescent="0.3">
      <c r="C12172" s="39"/>
      <c r="J12172" s="55"/>
      <c r="K12172" s="55"/>
    </row>
    <row r="12173" spans="1:19" x14ac:dyDescent="0.3">
      <c r="C12173" s="39"/>
      <c r="J12173" s="55"/>
      <c r="K12173" s="55"/>
    </row>
    <row r="12174" spans="1:19" x14ac:dyDescent="0.3">
      <c r="C12174" s="39"/>
      <c r="J12174" s="55"/>
      <c r="K12174" s="55"/>
    </row>
    <row r="12175" spans="1:19" x14ac:dyDescent="0.3">
      <c r="C12175" s="39"/>
      <c r="J12175" s="55"/>
      <c r="K12175" s="55"/>
      <c r="N12175" s="234"/>
    </row>
    <row r="12176" spans="1:19" x14ac:dyDescent="0.3">
      <c r="C12176" s="39"/>
      <c r="J12176" s="55"/>
      <c r="K12176" s="55"/>
      <c r="L12176" s="547"/>
    </row>
    <row r="12177" spans="1:19" x14ac:dyDescent="0.3">
      <c r="C12177" s="39"/>
      <c r="J12177" s="55"/>
      <c r="K12177" s="55"/>
    </row>
    <row r="12178" spans="1:19" x14ac:dyDescent="0.3">
      <c r="C12178" s="39"/>
      <c r="J12178" s="55"/>
      <c r="K12178" s="55"/>
    </row>
    <row r="12179" spans="1:19" x14ac:dyDescent="0.3">
      <c r="C12179" s="39"/>
      <c r="J12179" s="55"/>
      <c r="K12179" s="55"/>
    </row>
    <row r="12180" spans="1:19" ht="17.399999999999999" x14ac:dyDescent="0.3">
      <c r="A12180" s="960" t="s">
        <v>0</v>
      </c>
      <c r="B12180" s="960"/>
      <c r="C12180" s="960"/>
      <c r="D12180" s="960"/>
      <c r="E12180" s="960"/>
      <c r="F12180" s="960"/>
      <c r="G12180" s="960"/>
      <c r="H12180" s="960"/>
      <c r="I12180" s="960"/>
      <c r="J12180" s="960"/>
      <c r="K12180" s="960"/>
      <c r="L12180" s="960"/>
      <c r="M12180" s="960"/>
    </row>
    <row r="12181" spans="1:19" ht="17.399999999999999" x14ac:dyDescent="0.3">
      <c r="A12181" s="960" t="s">
        <v>3122</v>
      </c>
      <c r="B12181" s="960"/>
      <c r="C12181" s="960"/>
      <c r="D12181" s="960"/>
      <c r="E12181" s="960"/>
      <c r="F12181" s="960"/>
      <c r="G12181" s="960"/>
      <c r="H12181" s="960"/>
      <c r="I12181" s="960"/>
      <c r="J12181" s="960"/>
      <c r="K12181" s="960"/>
      <c r="L12181" s="960"/>
      <c r="M12181" s="960"/>
    </row>
    <row r="12182" spans="1:19" ht="16.2" thickBot="1" x14ac:dyDescent="0.35">
      <c r="A12182" s="961" t="s">
        <v>717</v>
      </c>
      <c r="B12182" s="961"/>
      <c r="C12182" s="961"/>
      <c r="D12182" s="961"/>
      <c r="E12182" s="961"/>
      <c r="F12182" s="961"/>
      <c r="G12182" s="961"/>
      <c r="H12182" s="961"/>
      <c r="I12182" s="961"/>
      <c r="J12182" s="961"/>
      <c r="K12182" s="961"/>
      <c r="L12182" s="961"/>
      <c r="M12182" s="961"/>
    </row>
    <row r="12183" spans="1:19" x14ac:dyDescent="0.3">
      <c r="A12183" s="962" t="s">
        <v>3118</v>
      </c>
      <c r="B12183" s="962" t="s">
        <v>3119</v>
      </c>
      <c r="C12183" s="962" t="s">
        <v>2</v>
      </c>
      <c r="D12183" s="5" t="s">
        <v>3</v>
      </c>
      <c r="E12183" s="12" t="s">
        <v>3</v>
      </c>
      <c r="F12183" s="5" t="s">
        <v>7</v>
      </c>
      <c r="G12183" s="12" t="s">
        <v>9</v>
      </c>
      <c r="H12183" s="5" t="s">
        <v>12</v>
      </c>
      <c r="I12183" s="12" t="s">
        <v>13</v>
      </c>
      <c r="J12183" s="873" t="s">
        <v>3115</v>
      </c>
      <c r="K12183" s="873" t="s">
        <v>3116</v>
      </c>
      <c r="L12183" s="965" t="s">
        <v>3121</v>
      </c>
      <c r="M12183" s="965" t="s">
        <v>3117</v>
      </c>
      <c r="N12183" s="873" t="s">
        <v>3116</v>
      </c>
      <c r="O12183" s="873" t="s">
        <v>3116</v>
      </c>
      <c r="P12183" s="873" t="s">
        <v>5095</v>
      </c>
      <c r="Q12183" s="873" t="s">
        <v>3115</v>
      </c>
      <c r="R12183" s="270" t="s">
        <v>3340</v>
      </c>
      <c r="S12183" s="873" t="s">
        <v>5049</v>
      </c>
    </row>
    <row r="12184" spans="1:19" ht="20.399999999999999" x14ac:dyDescent="0.3">
      <c r="A12184" s="963"/>
      <c r="B12184" s="963"/>
      <c r="C12184" s="963"/>
      <c r="D12184" s="6" t="s">
        <v>4</v>
      </c>
      <c r="E12184" s="11" t="s">
        <v>6</v>
      </c>
      <c r="F12184" s="6" t="s">
        <v>8</v>
      </c>
      <c r="G12184" s="11" t="s">
        <v>10</v>
      </c>
      <c r="H12184" s="6" t="s">
        <v>5</v>
      </c>
      <c r="I12184" s="11" t="s">
        <v>5</v>
      </c>
      <c r="J12184" s="874"/>
      <c r="K12184" s="874"/>
      <c r="L12184" s="966"/>
      <c r="M12184" s="966"/>
      <c r="N12184" s="874"/>
      <c r="O12184" s="874"/>
      <c r="P12184" s="874"/>
      <c r="Q12184" s="874"/>
      <c r="R12184" s="271" t="s">
        <v>5125</v>
      </c>
      <c r="S12184" s="874"/>
    </row>
    <row r="12185" spans="1:19" ht="21" customHeight="1" x14ac:dyDescent="0.3">
      <c r="A12185" s="963"/>
      <c r="B12185" s="963"/>
      <c r="C12185" s="963"/>
      <c r="D12185" s="6" t="s">
        <v>5</v>
      </c>
      <c r="E12185" s="11" t="s">
        <v>5</v>
      </c>
      <c r="F12185" s="6" t="s">
        <v>5</v>
      </c>
      <c r="G12185" s="11" t="s">
        <v>11</v>
      </c>
      <c r="H12185" s="7"/>
      <c r="I12185" s="8"/>
      <c r="J12185" s="44" t="s">
        <v>3120</v>
      </c>
      <c r="K12185" s="45" t="s">
        <v>3120</v>
      </c>
      <c r="L12185" s="46" t="s">
        <v>3120</v>
      </c>
      <c r="M12185" s="47" t="s">
        <v>3120</v>
      </c>
      <c r="N12185" s="44" t="s">
        <v>5068</v>
      </c>
      <c r="O12185" s="44" t="s">
        <v>5069</v>
      </c>
      <c r="P12185" s="44"/>
      <c r="Q12185" s="44" t="s">
        <v>5102</v>
      </c>
      <c r="R12185" s="272" t="s">
        <v>5102</v>
      </c>
      <c r="S12185" s="44"/>
    </row>
    <row r="12186" spans="1:19" ht="18.75" customHeight="1" thickBot="1" x14ac:dyDescent="0.35">
      <c r="A12186" s="964"/>
      <c r="B12186" s="964"/>
      <c r="C12186" s="964"/>
      <c r="D12186" s="9"/>
      <c r="E12186" s="10"/>
      <c r="F12186" s="9"/>
      <c r="G12186" s="10"/>
      <c r="H12186" s="9"/>
      <c r="I12186" s="10"/>
      <c r="J12186" s="48" t="s">
        <v>14</v>
      </c>
      <c r="K12186" s="49" t="s">
        <v>14</v>
      </c>
      <c r="L12186" s="50" t="s">
        <v>14</v>
      </c>
      <c r="M12186" s="51" t="s">
        <v>14</v>
      </c>
      <c r="N12186" s="48" t="s">
        <v>14</v>
      </c>
      <c r="O12186" s="48" t="s">
        <v>14</v>
      </c>
      <c r="P12186" s="48" t="s">
        <v>14</v>
      </c>
      <c r="Q12186" s="48" t="s">
        <v>14</v>
      </c>
      <c r="R12186" s="48" t="s">
        <v>14</v>
      </c>
      <c r="S12186" s="48"/>
    </row>
    <row r="12187" spans="1:19" x14ac:dyDescent="0.3">
      <c r="A12187" s="1" t="s">
        <v>718</v>
      </c>
      <c r="B12187" s="94" t="s">
        <v>719</v>
      </c>
      <c r="C12187" s="94"/>
      <c r="J12187" s="55"/>
      <c r="K12187" s="55"/>
      <c r="N12187" s="166"/>
      <c r="O12187" s="166"/>
      <c r="P12187" s="214"/>
      <c r="Q12187" s="266"/>
      <c r="R12187" s="266"/>
      <c r="S12187" s="166"/>
    </row>
    <row r="12188" spans="1:19" x14ac:dyDescent="0.3">
      <c r="A12188" s="967" t="s">
        <v>17</v>
      </c>
      <c r="B12188" s="967"/>
      <c r="C12188" s="967"/>
      <c r="D12188" s="106"/>
      <c r="E12188" s="106"/>
      <c r="F12188" s="106"/>
      <c r="G12188" s="106"/>
      <c r="H12188" s="106"/>
      <c r="I12188" s="106"/>
      <c r="J12188" s="17"/>
      <c r="K12188" s="17"/>
      <c r="L12188" s="18"/>
      <c r="M12188" s="18"/>
      <c r="N12188" s="166"/>
      <c r="O12188" s="166"/>
      <c r="P12188" s="214"/>
      <c r="Q12188" s="264"/>
      <c r="R12188" s="264"/>
      <c r="S12188" s="166"/>
    </row>
    <row r="12189" spans="1:19" x14ac:dyDescent="0.3">
      <c r="A12189" s="106"/>
      <c r="B12189" s="108" t="s">
        <v>720</v>
      </c>
      <c r="C12189" s="30" t="s">
        <v>721</v>
      </c>
      <c r="D12189" s="102">
        <v>103</v>
      </c>
      <c r="E12189" s="102">
        <v>1</v>
      </c>
      <c r="F12189" s="102">
        <v>704</v>
      </c>
      <c r="G12189" s="102">
        <v>70421</v>
      </c>
      <c r="H12189" s="102">
        <v>3000</v>
      </c>
      <c r="I12189" s="102">
        <v>414104</v>
      </c>
      <c r="J12189" s="104">
        <v>0</v>
      </c>
      <c r="K12189" s="104">
        <v>0</v>
      </c>
      <c r="L12189" s="104">
        <v>0</v>
      </c>
      <c r="M12189" s="104">
        <v>0</v>
      </c>
      <c r="N12189" s="219">
        <v>0</v>
      </c>
      <c r="O12189" s="219">
        <v>0</v>
      </c>
      <c r="P12189" s="219">
        <f t="shared" ref="P12189:P12205" si="60">SUM(K12189+N12189+O12189)</f>
        <v>0</v>
      </c>
      <c r="Q12189" s="264">
        <v>200000000</v>
      </c>
      <c r="R12189" s="264">
        <v>0</v>
      </c>
      <c r="S12189" s="166"/>
    </row>
    <row r="12190" spans="1:19" ht="20.399999999999999" x14ac:dyDescent="0.3">
      <c r="A12190" s="106"/>
      <c r="B12190" s="108" t="s">
        <v>722</v>
      </c>
      <c r="C12190" s="30" t="s">
        <v>723</v>
      </c>
      <c r="D12190" s="102">
        <v>103</v>
      </c>
      <c r="E12190" s="102">
        <v>1</v>
      </c>
      <c r="F12190" s="102">
        <v>704</v>
      </c>
      <c r="G12190" s="102">
        <v>70421</v>
      </c>
      <c r="H12190" s="102">
        <v>3000</v>
      </c>
      <c r="I12190" s="102">
        <v>414104</v>
      </c>
      <c r="J12190" s="104">
        <v>0</v>
      </c>
      <c r="K12190" s="104">
        <v>0</v>
      </c>
      <c r="L12190" s="104">
        <v>0</v>
      </c>
      <c r="M12190" s="104">
        <v>0</v>
      </c>
      <c r="N12190" s="219">
        <v>0</v>
      </c>
      <c r="O12190" s="219">
        <v>0</v>
      </c>
      <c r="P12190" s="219">
        <f t="shared" si="60"/>
        <v>0</v>
      </c>
      <c r="Q12190" s="264">
        <v>5000000</v>
      </c>
      <c r="R12190" s="264">
        <v>0</v>
      </c>
      <c r="S12190" s="166"/>
    </row>
    <row r="12191" spans="1:19" ht="12" customHeight="1" x14ac:dyDescent="0.3">
      <c r="A12191" s="106"/>
      <c r="B12191" s="108" t="s">
        <v>724</v>
      </c>
      <c r="C12191" s="30" t="s">
        <v>725</v>
      </c>
      <c r="D12191" s="102">
        <v>103</v>
      </c>
      <c r="E12191" s="102">
        <v>1</v>
      </c>
      <c r="F12191" s="102">
        <v>704</v>
      </c>
      <c r="G12191" s="102">
        <v>70421</v>
      </c>
      <c r="H12191" s="102">
        <v>3000</v>
      </c>
      <c r="I12191" s="102">
        <v>414314</v>
      </c>
      <c r="J12191" s="104">
        <v>0</v>
      </c>
      <c r="K12191" s="104">
        <v>0</v>
      </c>
      <c r="L12191" s="104">
        <v>0</v>
      </c>
      <c r="M12191" s="104">
        <v>0</v>
      </c>
      <c r="N12191" s="219">
        <v>0</v>
      </c>
      <c r="O12191" s="219">
        <v>0</v>
      </c>
      <c r="P12191" s="219">
        <f t="shared" si="60"/>
        <v>0</v>
      </c>
      <c r="Q12191" s="264">
        <v>5000000</v>
      </c>
      <c r="R12191" s="264">
        <v>0</v>
      </c>
      <c r="S12191" s="166"/>
    </row>
    <row r="12192" spans="1:19" ht="24" customHeight="1" x14ac:dyDescent="0.3">
      <c r="A12192" s="106"/>
      <c r="B12192" s="108" t="s">
        <v>726</v>
      </c>
      <c r="C12192" s="30" t="s">
        <v>727</v>
      </c>
      <c r="D12192" s="102">
        <v>108</v>
      </c>
      <c r="E12192" s="102">
        <v>1</v>
      </c>
      <c r="F12192" s="102">
        <v>704</v>
      </c>
      <c r="G12192" s="102">
        <v>70421</v>
      </c>
      <c r="H12192" s="102">
        <v>3000</v>
      </c>
      <c r="I12192" s="102">
        <v>414104</v>
      </c>
      <c r="J12192" s="104">
        <v>0</v>
      </c>
      <c r="K12192" s="104">
        <v>0</v>
      </c>
      <c r="L12192" s="104">
        <v>0</v>
      </c>
      <c r="M12192" s="104">
        <v>0</v>
      </c>
      <c r="N12192" s="219">
        <v>0</v>
      </c>
      <c r="O12192" s="219">
        <v>0</v>
      </c>
      <c r="P12192" s="219">
        <f t="shared" si="60"/>
        <v>0</v>
      </c>
      <c r="Q12192" s="264">
        <v>5000000</v>
      </c>
      <c r="R12192" s="264">
        <v>0</v>
      </c>
      <c r="S12192" s="166"/>
    </row>
    <row r="12193" spans="1:19" ht="20.399999999999999" x14ac:dyDescent="0.3">
      <c r="A12193" s="106"/>
      <c r="B12193" s="108" t="s">
        <v>728</v>
      </c>
      <c r="C12193" s="30" t="s">
        <v>729</v>
      </c>
      <c r="D12193" s="102">
        <v>101</v>
      </c>
      <c r="E12193" s="102">
        <v>1</v>
      </c>
      <c r="F12193" s="102">
        <v>704</v>
      </c>
      <c r="G12193" s="102">
        <v>70421</v>
      </c>
      <c r="H12193" s="102">
        <v>3000</v>
      </c>
      <c r="I12193" s="102">
        <v>414105</v>
      </c>
      <c r="J12193" s="104">
        <v>0</v>
      </c>
      <c r="K12193" s="104">
        <v>0</v>
      </c>
      <c r="L12193" s="104">
        <v>0</v>
      </c>
      <c r="M12193" s="104">
        <v>0</v>
      </c>
      <c r="N12193" s="219">
        <v>0</v>
      </c>
      <c r="O12193" s="219">
        <v>0</v>
      </c>
      <c r="P12193" s="219">
        <f t="shared" si="60"/>
        <v>0</v>
      </c>
      <c r="Q12193" s="264">
        <v>5000000</v>
      </c>
      <c r="R12193" s="264">
        <v>0</v>
      </c>
      <c r="S12193" s="166"/>
    </row>
    <row r="12194" spans="1:19" ht="20.399999999999999" x14ac:dyDescent="0.3">
      <c r="A12194" s="106"/>
      <c r="B12194" s="108" t="s">
        <v>730</v>
      </c>
      <c r="C12194" s="30" t="s">
        <v>731</v>
      </c>
      <c r="D12194" s="102">
        <v>106</v>
      </c>
      <c r="E12194" s="102">
        <v>1</v>
      </c>
      <c r="F12194" s="102">
        <v>704</v>
      </c>
      <c r="G12194" s="102">
        <v>70421</v>
      </c>
      <c r="H12194" s="102">
        <v>3000</v>
      </c>
      <c r="I12194" s="102">
        <v>414104</v>
      </c>
      <c r="J12194" s="104">
        <v>0</v>
      </c>
      <c r="K12194" s="104">
        <v>0</v>
      </c>
      <c r="L12194" s="104">
        <v>0</v>
      </c>
      <c r="M12194" s="104">
        <v>0</v>
      </c>
      <c r="N12194" s="219">
        <v>0</v>
      </c>
      <c r="O12194" s="219">
        <v>0</v>
      </c>
      <c r="P12194" s="219">
        <f t="shared" si="60"/>
        <v>0</v>
      </c>
      <c r="Q12194" s="264">
        <v>10000000</v>
      </c>
      <c r="R12194" s="264">
        <v>0</v>
      </c>
      <c r="S12194" s="166"/>
    </row>
    <row r="12195" spans="1:19" ht="15.75" customHeight="1" x14ac:dyDescent="0.3">
      <c r="A12195" s="106"/>
      <c r="B12195" s="108" t="s">
        <v>732</v>
      </c>
      <c r="C12195" s="30" t="s">
        <v>733</v>
      </c>
      <c r="D12195" s="102">
        <v>106</v>
      </c>
      <c r="E12195" s="102">
        <v>1</v>
      </c>
      <c r="F12195" s="102">
        <v>704</v>
      </c>
      <c r="G12195" s="102">
        <v>70421</v>
      </c>
      <c r="H12195" s="102">
        <v>3000</v>
      </c>
      <c r="I12195" s="102">
        <v>414104</v>
      </c>
      <c r="J12195" s="104">
        <v>0</v>
      </c>
      <c r="K12195" s="104">
        <v>0</v>
      </c>
      <c r="L12195" s="104">
        <v>0</v>
      </c>
      <c r="M12195" s="104">
        <v>0</v>
      </c>
      <c r="N12195" s="219">
        <v>0</v>
      </c>
      <c r="O12195" s="219">
        <v>0</v>
      </c>
      <c r="P12195" s="219">
        <f t="shared" si="60"/>
        <v>0</v>
      </c>
      <c r="Q12195" s="264">
        <v>5000000</v>
      </c>
      <c r="R12195" s="264">
        <v>0</v>
      </c>
      <c r="S12195" s="166"/>
    </row>
    <row r="12196" spans="1:19" ht="30.6" x14ac:dyDescent="0.3">
      <c r="A12196" s="106"/>
      <c r="B12196" s="108" t="s">
        <v>734</v>
      </c>
      <c r="C12196" s="30" t="s">
        <v>735</v>
      </c>
      <c r="D12196" s="102">
        <v>101</v>
      </c>
      <c r="E12196" s="102">
        <v>1</v>
      </c>
      <c r="F12196" s="102">
        <v>704</v>
      </c>
      <c r="G12196" s="102">
        <v>70421</v>
      </c>
      <c r="H12196" s="102">
        <v>3000</v>
      </c>
      <c r="I12196" s="102">
        <v>414104</v>
      </c>
      <c r="J12196" s="104">
        <v>0</v>
      </c>
      <c r="K12196" s="104">
        <v>0</v>
      </c>
      <c r="L12196" s="104">
        <v>0</v>
      </c>
      <c r="M12196" s="104">
        <v>0</v>
      </c>
      <c r="N12196" s="219">
        <v>0</v>
      </c>
      <c r="O12196" s="219">
        <v>0</v>
      </c>
      <c r="P12196" s="219">
        <f t="shared" si="60"/>
        <v>0</v>
      </c>
      <c r="Q12196" s="264">
        <v>70000000</v>
      </c>
      <c r="R12196" s="264">
        <v>0</v>
      </c>
      <c r="S12196" s="166"/>
    </row>
    <row r="12197" spans="1:19" ht="24.75" customHeight="1" x14ac:dyDescent="0.3">
      <c r="A12197" s="106"/>
      <c r="B12197" s="108" t="s">
        <v>736</v>
      </c>
      <c r="C12197" s="30" t="s">
        <v>5040</v>
      </c>
      <c r="D12197" s="102">
        <v>101</v>
      </c>
      <c r="E12197" s="102">
        <v>1</v>
      </c>
      <c r="F12197" s="102">
        <v>704</v>
      </c>
      <c r="G12197" s="102">
        <v>70421</v>
      </c>
      <c r="H12197" s="102">
        <v>3000</v>
      </c>
      <c r="I12197" s="102">
        <v>414104</v>
      </c>
      <c r="J12197" s="104">
        <v>30000000</v>
      </c>
      <c r="K12197" s="104">
        <f>SUM(J12197+M12197)</f>
        <v>150000000</v>
      </c>
      <c r="L12197" s="104">
        <v>0</v>
      </c>
      <c r="M12197" s="104">
        <v>120000000</v>
      </c>
      <c r="N12197" s="219">
        <v>100000000</v>
      </c>
      <c r="O12197" s="219">
        <v>50000000</v>
      </c>
      <c r="P12197" s="219">
        <f t="shared" si="60"/>
        <v>300000000</v>
      </c>
      <c r="Q12197" s="264">
        <v>30000000</v>
      </c>
      <c r="R12197" s="264">
        <v>0</v>
      </c>
      <c r="S12197" s="189" t="s">
        <v>5070</v>
      </c>
    </row>
    <row r="12198" spans="1:19" ht="20.399999999999999" x14ac:dyDescent="0.3">
      <c r="A12198" s="106"/>
      <c r="B12198" s="108" t="s">
        <v>737</v>
      </c>
      <c r="C12198" s="30" t="s">
        <v>738</v>
      </c>
      <c r="D12198" s="102">
        <v>101</v>
      </c>
      <c r="E12198" s="102">
        <v>1</v>
      </c>
      <c r="F12198" s="102">
        <v>704</v>
      </c>
      <c r="G12198" s="102">
        <v>70421</v>
      </c>
      <c r="H12198" s="102">
        <v>3000</v>
      </c>
      <c r="I12198" s="102">
        <v>414104</v>
      </c>
      <c r="J12198" s="104">
        <v>5000000</v>
      </c>
      <c r="K12198" s="104">
        <v>5000000</v>
      </c>
      <c r="L12198" s="104"/>
      <c r="M12198" s="104"/>
      <c r="N12198" s="219">
        <v>500000</v>
      </c>
      <c r="O12198" s="219">
        <v>500000</v>
      </c>
      <c r="P12198" s="219">
        <f t="shared" si="60"/>
        <v>6000000</v>
      </c>
      <c r="Q12198" s="264">
        <v>500000</v>
      </c>
      <c r="R12198" s="264">
        <v>0</v>
      </c>
      <c r="S12198" s="166"/>
    </row>
    <row r="12199" spans="1:19" ht="20.399999999999999" x14ac:dyDescent="0.3">
      <c r="A12199" s="106"/>
      <c r="B12199" s="108" t="s">
        <v>739</v>
      </c>
      <c r="C12199" s="30" t="s">
        <v>740</v>
      </c>
      <c r="D12199" s="102">
        <v>101</v>
      </c>
      <c r="E12199" s="102">
        <v>9</v>
      </c>
      <c r="F12199" s="102">
        <v>704</v>
      </c>
      <c r="G12199" s="102">
        <v>70421</v>
      </c>
      <c r="H12199" s="102">
        <v>3000</v>
      </c>
      <c r="I12199" s="102">
        <v>414104</v>
      </c>
      <c r="J12199" s="104">
        <v>7000000</v>
      </c>
      <c r="K12199" s="104">
        <v>7000000</v>
      </c>
      <c r="L12199" s="104"/>
      <c r="M12199" s="104"/>
      <c r="N12199" s="219">
        <v>7000000</v>
      </c>
      <c r="O12199" s="219">
        <v>7000000</v>
      </c>
      <c r="P12199" s="219">
        <f t="shared" si="60"/>
        <v>21000000</v>
      </c>
      <c r="Q12199" s="264">
        <v>7000000</v>
      </c>
      <c r="R12199" s="264">
        <v>0</v>
      </c>
      <c r="S12199" s="166"/>
    </row>
    <row r="12200" spans="1:19" ht="20.399999999999999" x14ac:dyDescent="0.3">
      <c r="A12200" s="106"/>
      <c r="B12200" s="108" t="s">
        <v>741</v>
      </c>
      <c r="C12200" s="30" t="s">
        <v>742</v>
      </c>
      <c r="D12200" s="102">
        <v>101</v>
      </c>
      <c r="E12200" s="102">
        <v>1</v>
      </c>
      <c r="F12200" s="102">
        <v>704</v>
      </c>
      <c r="G12200" s="102">
        <v>70421</v>
      </c>
      <c r="H12200" s="102">
        <v>3000</v>
      </c>
      <c r="I12200" s="102">
        <v>414314</v>
      </c>
      <c r="J12200" s="104">
        <v>0</v>
      </c>
      <c r="K12200" s="104">
        <v>0</v>
      </c>
      <c r="L12200" s="104">
        <v>0</v>
      </c>
      <c r="M12200" s="104">
        <v>0</v>
      </c>
      <c r="N12200" s="219">
        <v>0</v>
      </c>
      <c r="O12200" s="219">
        <v>0</v>
      </c>
      <c r="P12200" s="219">
        <f t="shared" si="60"/>
        <v>0</v>
      </c>
      <c r="Q12200" s="264">
        <v>8000000</v>
      </c>
      <c r="R12200" s="264">
        <v>0</v>
      </c>
      <c r="S12200" s="166"/>
    </row>
    <row r="12201" spans="1:19" ht="24" customHeight="1" x14ac:dyDescent="0.3">
      <c r="A12201" s="106"/>
      <c r="B12201" s="108" t="s">
        <v>743</v>
      </c>
      <c r="C12201" s="30" t="s">
        <v>744</v>
      </c>
      <c r="D12201" s="102">
        <v>106</v>
      </c>
      <c r="E12201" s="102">
        <v>1</v>
      </c>
      <c r="F12201" s="102">
        <v>704</v>
      </c>
      <c r="G12201" s="102">
        <v>70421</v>
      </c>
      <c r="H12201" s="102">
        <v>3000</v>
      </c>
      <c r="I12201" s="102">
        <v>414314</v>
      </c>
      <c r="J12201" s="104">
        <v>0</v>
      </c>
      <c r="K12201" s="104">
        <v>0</v>
      </c>
      <c r="L12201" s="104">
        <v>0</v>
      </c>
      <c r="M12201" s="104">
        <v>0</v>
      </c>
      <c r="N12201" s="219">
        <v>0</v>
      </c>
      <c r="O12201" s="219">
        <v>0</v>
      </c>
      <c r="P12201" s="219">
        <f t="shared" si="60"/>
        <v>0</v>
      </c>
      <c r="Q12201" s="264">
        <v>1000000</v>
      </c>
      <c r="R12201" s="264">
        <v>0</v>
      </c>
      <c r="S12201" s="166"/>
    </row>
    <row r="12202" spans="1:19" ht="20.399999999999999" x14ac:dyDescent="0.3">
      <c r="A12202" s="106"/>
      <c r="B12202" s="108" t="s">
        <v>745</v>
      </c>
      <c r="C12202" s="30" t="s">
        <v>746</v>
      </c>
      <c r="D12202" s="102">
        <v>101</v>
      </c>
      <c r="E12202" s="102">
        <v>1</v>
      </c>
      <c r="F12202" s="102">
        <v>704</v>
      </c>
      <c r="G12202" s="102">
        <v>70421</v>
      </c>
      <c r="H12202" s="102">
        <v>3000</v>
      </c>
      <c r="I12202" s="102">
        <v>414213</v>
      </c>
      <c r="J12202" s="104">
        <v>0</v>
      </c>
      <c r="K12202" s="104">
        <v>0</v>
      </c>
      <c r="L12202" s="104">
        <v>0</v>
      </c>
      <c r="M12202" s="104">
        <v>0</v>
      </c>
      <c r="N12202" s="219">
        <v>0</v>
      </c>
      <c r="O12202" s="219">
        <v>0</v>
      </c>
      <c r="P12202" s="219">
        <f t="shared" si="60"/>
        <v>0</v>
      </c>
      <c r="Q12202" s="264">
        <v>2000000</v>
      </c>
      <c r="R12202" s="264">
        <v>0</v>
      </c>
      <c r="S12202" s="166"/>
    </row>
    <row r="12203" spans="1:19" ht="13.5" customHeight="1" x14ac:dyDescent="0.3">
      <c r="A12203" s="106"/>
      <c r="B12203" s="108" t="s">
        <v>747</v>
      </c>
      <c r="C12203" s="30" t="s">
        <v>748</v>
      </c>
      <c r="D12203" s="102">
        <v>101</v>
      </c>
      <c r="E12203" s="102">
        <v>1</v>
      </c>
      <c r="F12203" s="102">
        <v>704</v>
      </c>
      <c r="G12203" s="102">
        <v>70421</v>
      </c>
      <c r="H12203" s="102">
        <v>3000</v>
      </c>
      <c r="I12203" s="102">
        <v>414104</v>
      </c>
      <c r="J12203" s="104">
        <v>0</v>
      </c>
      <c r="K12203" s="104">
        <v>0</v>
      </c>
      <c r="L12203" s="104">
        <v>0</v>
      </c>
      <c r="M12203" s="104">
        <v>0</v>
      </c>
      <c r="N12203" s="219">
        <v>0</v>
      </c>
      <c r="O12203" s="219">
        <v>0</v>
      </c>
      <c r="P12203" s="219">
        <f t="shared" si="60"/>
        <v>0</v>
      </c>
      <c r="Q12203" s="264">
        <v>3000000</v>
      </c>
      <c r="R12203" s="264">
        <v>0</v>
      </c>
      <c r="S12203" s="166"/>
    </row>
    <row r="12204" spans="1:19" ht="21.75" customHeight="1" x14ac:dyDescent="0.3">
      <c r="A12204" s="106"/>
      <c r="B12204" s="108" t="s">
        <v>749</v>
      </c>
      <c r="C12204" s="30" t="s">
        <v>750</v>
      </c>
      <c r="D12204" s="102">
        <v>101</v>
      </c>
      <c r="E12204" s="102">
        <v>1</v>
      </c>
      <c r="F12204" s="102">
        <v>704</v>
      </c>
      <c r="G12204" s="102">
        <v>70421</v>
      </c>
      <c r="H12204" s="102">
        <v>3000</v>
      </c>
      <c r="I12204" s="102">
        <v>414104</v>
      </c>
      <c r="J12204" s="104">
        <v>3000000</v>
      </c>
      <c r="K12204" s="104">
        <v>3000000</v>
      </c>
      <c r="L12204" s="104"/>
      <c r="M12204" s="104">
        <v>0</v>
      </c>
      <c r="N12204" s="219">
        <v>3000000</v>
      </c>
      <c r="O12204" s="219">
        <v>0</v>
      </c>
      <c r="P12204" s="219">
        <f t="shared" si="60"/>
        <v>6000000</v>
      </c>
      <c r="Q12204" s="264">
        <v>3500000</v>
      </c>
      <c r="R12204" s="264">
        <v>0</v>
      </c>
      <c r="S12204" s="166"/>
    </row>
    <row r="12205" spans="1:19" ht="20.25" customHeight="1" x14ac:dyDescent="0.3">
      <c r="A12205" s="106"/>
      <c r="B12205" s="108" t="s">
        <v>751</v>
      </c>
      <c r="C12205" s="30" t="s">
        <v>752</v>
      </c>
      <c r="D12205" s="102">
        <v>101</v>
      </c>
      <c r="E12205" s="102">
        <v>1</v>
      </c>
      <c r="F12205" s="102">
        <v>704</v>
      </c>
      <c r="G12205" s="102">
        <v>70421</v>
      </c>
      <c r="H12205" s="102">
        <v>3000</v>
      </c>
      <c r="I12205" s="102">
        <v>414104</v>
      </c>
      <c r="J12205" s="104">
        <v>300000000</v>
      </c>
      <c r="K12205" s="104">
        <v>300000000</v>
      </c>
      <c r="L12205" s="104">
        <v>0</v>
      </c>
      <c r="M12205" s="104">
        <v>0</v>
      </c>
      <c r="N12205" s="219">
        <v>500000000</v>
      </c>
      <c r="O12205" s="219">
        <v>500000000</v>
      </c>
      <c r="P12205" s="219">
        <f t="shared" si="60"/>
        <v>1300000000</v>
      </c>
      <c r="Q12205" s="264">
        <v>100000000</v>
      </c>
      <c r="R12205" s="264">
        <v>0</v>
      </c>
      <c r="S12205" s="189" t="s">
        <v>5070</v>
      </c>
    </row>
    <row r="12206" spans="1:19" s="116" customFormat="1" ht="46.5" customHeight="1" x14ac:dyDescent="0.3">
      <c r="A12206" s="543"/>
      <c r="B12206" s="546" t="s">
        <v>3146</v>
      </c>
      <c r="C12206" s="30" t="s">
        <v>5310</v>
      </c>
      <c r="D12206" s="545"/>
      <c r="E12206" s="545"/>
      <c r="F12206" s="545"/>
      <c r="G12206" s="545"/>
      <c r="H12206" s="545"/>
      <c r="I12206" s="545"/>
      <c r="J12206" s="544">
        <v>0</v>
      </c>
      <c r="K12206" s="544">
        <f>SUM(J12206+M12206)</f>
        <v>70000000</v>
      </c>
      <c r="L12206" s="544">
        <v>0</v>
      </c>
      <c r="M12206" s="544">
        <v>70000000</v>
      </c>
      <c r="N12206" s="212">
        <v>0</v>
      </c>
      <c r="O12206" s="212">
        <v>0</v>
      </c>
      <c r="P12206" s="212">
        <v>0</v>
      </c>
      <c r="Q12206" s="544">
        <v>0</v>
      </c>
      <c r="R12206" s="544">
        <v>0</v>
      </c>
      <c r="S12206" s="189" t="s">
        <v>5070</v>
      </c>
    </row>
    <row r="12207" spans="1:19" ht="14.25" customHeight="1" x14ac:dyDescent="0.3">
      <c r="A12207" s="960" t="s">
        <v>0</v>
      </c>
      <c r="B12207" s="960"/>
      <c r="C12207" s="960"/>
      <c r="D12207" s="960"/>
      <c r="E12207" s="960"/>
      <c r="F12207" s="960"/>
      <c r="G12207" s="960"/>
      <c r="H12207" s="960"/>
      <c r="I12207" s="960"/>
      <c r="J12207" s="960"/>
      <c r="K12207" s="960"/>
      <c r="L12207" s="960"/>
      <c r="M12207" s="960"/>
    </row>
    <row r="12208" spans="1:19" ht="14.25" customHeight="1" x14ac:dyDescent="0.3">
      <c r="A12208" s="960" t="s">
        <v>3122</v>
      </c>
      <c r="B12208" s="960"/>
      <c r="C12208" s="960"/>
      <c r="D12208" s="960"/>
      <c r="E12208" s="960"/>
      <c r="F12208" s="960"/>
      <c r="G12208" s="960"/>
      <c r="H12208" s="960"/>
      <c r="I12208" s="960"/>
      <c r="J12208" s="960"/>
      <c r="K12208" s="960"/>
      <c r="L12208" s="960"/>
      <c r="M12208" s="960"/>
    </row>
    <row r="12209" spans="1:19" ht="12.75" customHeight="1" thickBot="1" x14ac:dyDescent="0.35">
      <c r="A12209" s="961" t="s">
        <v>717</v>
      </c>
      <c r="B12209" s="961"/>
      <c r="C12209" s="961"/>
      <c r="D12209" s="961"/>
      <c r="E12209" s="961"/>
      <c r="F12209" s="961"/>
      <c r="G12209" s="961"/>
      <c r="H12209" s="961"/>
      <c r="I12209" s="961"/>
      <c r="J12209" s="961"/>
      <c r="K12209" s="961"/>
      <c r="L12209" s="961"/>
      <c r="M12209" s="961"/>
    </row>
    <row r="12210" spans="1:19" ht="12.75" customHeight="1" x14ac:dyDescent="0.3">
      <c r="A12210" s="962" t="s">
        <v>3118</v>
      </c>
      <c r="B12210" s="962" t="s">
        <v>3119</v>
      </c>
      <c r="C12210" s="962" t="s">
        <v>2</v>
      </c>
      <c r="D12210" s="5" t="s">
        <v>3</v>
      </c>
      <c r="E12210" s="12" t="s">
        <v>3</v>
      </c>
      <c r="F12210" s="5" t="s">
        <v>7</v>
      </c>
      <c r="G12210" s="12" t="s">
        <v>9</v>
      </c>
      <c r="H12210" s="5" t="s">
        <v>12</v>
      </c>
      <c r="I12210" s="12" t="s">
        <v>13</v>
      </c>
      <c r="J12210" s="873" t="s">
        <v>3115</v>
      </c>
      <c r="K12210" s="873" t="s">
        <v>3116</v>
      </c>
      <c r="L12210" s="965" t="s">
        <v>3121</v>
      </c>
      <c r="M12210" s="965" t="s">
        <v>3117</v>
      </c>
      <c r="N12210" s="873" t="s">
        <v>3116</v>
      </c>
      <c r="O12210" s="873" t="s">
        <v>3116</v>
      </c>
      <c r="P12210" s="873" t="s">
        <v>5095</v>
      </c>
      <c r="Q12210" s="873" t="s">
        <v>3115</v>
      </c>
      <c r="R12210" s="270" t="s">
        <v>3340</v>
      </c>
      <c r="S12210" s="873" t="s">
        <v>5049</v>
      </c>
    </row>
    <row r="12211" spans="1:19" ht="12.75" customHeight="1" x14ac:dyDescent="0.3">
      <c r="A12211" s="963"/>
      <c r="B12211" s="963"/>
      <c r="C12211" s="963"/>
      <c r="D12211" s="6" t="s">
        <v>4</v>
      </c>
      <c r="E12211" s="11" t="s">
        <v>6</v>
      </c>
      <c r="F12211" s="6" t="s">
        <v>8</v>
      </c>
      <c r="G12211" s="11" t="s">
        <v>10</v>
      </c>
      <c r="H12211" s="6" t="s">
        <v>5</v>
      </c>
      <c r="I12211" s="11" t="s">
        <v>5</v>
      </c>
      <c r="J12211" s="874"/>
      <c r="K12211" s="874"/>
      <c r="L12211" s="966"/>
      <c r="M12211" s="966"/>
      <c r="N12211" s="874"/>
      <c r="O12211" s="874"/>
      <c r="P12211" s="874"/>
      <c r="Q12211" s="874"/>
      <c r="R12211" s="271" t="s">
        <v>5125</v>
      </c>
      <c r="S12211" s="874"/>
    </row>
    <row r="12212" spans="1:19" ht="13.5" customHeight="1" x14ac:dyDescent="0.3">
      <c r="A12212" s="963"/>
      <c r="B12212" s="963"/>
      <c r="C12212" s="963"/>
      <c r="D12212" s="6" t="s">
        <v>5</v>
      </c>
      <c r="E12212" s="11" t="s">
        <v>5</v>
      </c>
      <c r="F12212" s="6" t="s">
        <v>5</v>
      </c>
      <c r="G12212" s="11" t="s">
        <v>11</v>
      </c>
      <c r="H12212" s="7"/>
      <c r="I12212" s="8"/>
      <c r="J12212" s="44" t="s">
        <v>3120</v>
      </c>
      <c r="K12212" s="45" t="s">
        <v>3120</v>
      </c>
      <c r="L12212" s="46" t="s">
        <v>3120</v>
      </c>
      <c r="M12212" s="47" t="s">
        <v>3120</v>
      </c>
      <c r="N12212" s="44" t="s">
        <v>5068</v>
      </c>
      <c r="O12212" s="44" t="s">
        <v>5069</v>
      </c>
      <c r="P12212" s="44"/>
      <c r="Q12212" s="44" t="s">
        <v>5102</v>
      </c>
      <c r="R12212" s="272" t="s">
        <v>5102</v>
      </c>
      <c r="S12212" s="44"/>
    </row>
    <row r="12213" spans="1:19" ht="10.5" customHeight="1" thickBot="1" x14ac:dyDescent="0.35">
      <c r="A12213" s="964"/>
      <c r="B12213" s="964"/>
      <c r="C12213" s="964"/>
      <c r="D12213" s="9"/>
      <c r="E12213" s="10"/>
      <c r="F12213" s="9"/>
      <c r="G12213" s="10"/>
      <c r="H12213" s="9"/>
      <c r="I12213" s="10"/>
      <c r="J12213" s="48" t="s">
        <v>14</v>
      </c>
      <c r="K12213" s="49" t="s">
        <v>14</v>
      </c>
      <c r="L12213" s="50" t="s">
        <v>14</v>
      </c>
      <c r="M12213" s="51" t="s">
        <v>14</v>
      </c>
      <c r="N12213" s="48" t="s">
        <v>14</v>
      </c>
      <c r="O12213" s="48" t="s">
        <v>14</v>
      </c>
      <c r="P12213" s="48" t="s">
        <v>14</v>
      </c>
      <c r="Q12213" s="48" t="s">
        <v>14</v>
      </c>
      <c r="R12213" s="48" t="s">
        <v>14</v>
      </c>
      <c r="S12213" s="48"/>
    </row>
    <row r="12214" spans="1:19" ht="30.6" x14ac:dyDescent="0.3">
      <c r="A12214" s="106"/>
      <c r="B12214" s="108" t="s">
        <v>3146</v>
      </c>
      <c r="C12214" s="30" t="s">
        <v>5311</v>
      </c>
      <c r="D12214" s="102">
        <v>101</v>
      </c>
      <c r="E12214" s="102">
        <v>1</v>
      </c>
      <c r="F12214" s="102">
        <v>704</v>
      </c>
      <c r="G12214" s="102">
        <v>70421</v>
      </c>
      <c r="H12214" s="102">
        <v>3000</v>
      </c>
      <c r="I12214" s="102">
        <v>414104</v>
      </c>
      <c r="J12214" s="104">
        <v>0</v>
      </c>
      <c r="K12214" s="104">
        <f>SUM(J12214+M12214)</f>
        <v>25000000</v>
      </c>
      <c r="L12214" s="104">
        <v>0</v>
      </c>
      <c r="M12214" s="104">
        <v>25000000</v>
      </c>
      <c r="N12214" s="219">
        <v>30000000</v>
      </c>
      <c r="O12214" s="219">
        <v>20000000</v>
      </c>
      <c r="P12214" s="219">
        <f t="shared" ref="P12214:P12230" si="61">SUM(K12214+N12214+O12214)</f>
        <v>75000000</v>
      </c>
      <c r="Q12214" s="264">
        <v>0</v>
      </c>
      <c r="R12214" s="264">
        <v>0</v>
      </c>
      <c r="S12214" s="189" t="s">
        <v>5070</v>
      </c>
    </row>
    <row r="12215" spans="1:19" ht="30.75" customHeight="1" x14ac:dyDescent="0.3">
      <c r="A12215" s="106"/>
      <c r="B12215" s="108" t="s">
        <v>3147</v>
      </c>
      <c r="C12215" s="30" t="s">
        <v>5161</v>
      </c>
      <c r="D12215" s="102">
        <v>101</v>
      </c>
      <c r="E12215" s="102">
        <v>1</v>
      </c>
      <c r="F12215" s="102">
        <v>704</v>
      </c>
      <c r="G12215" s="102">
        <v>70421</v>
      </c>
      <c r="H12215" s="102">
        <v>3000</v>
      </c>
      <c r="I12215" s="102">
        <v>414104</v>
      </c>
      <c r="J12215" s="104">
        <v>0</v>
      </c>
      <c r="K12215" s="104">
        <f t="shared" ref="K12215:K12217" si="62">SUM(J12215+M12215)</f>
        <v>20000000</v>
      </c>
      <c r="L12215" s="104">
        <v>0</v>
      </c>
      <c r="M12215" s="104">
        <v>20000000</v>
      </c>
      <c r="N12215" s="219">
        <v>30000000</v>
      </c>
      <c r="O12215" s="219">
        <v>20000000</v>
      </c>
      <c r="P12215" s="219">
        <f t="shared" si="61"/>
        <v>70000000</v>
      </c>
      <c r="Q12215" s="264">
        <v>0</v>
      </c>
      <c r="R12215" s="264">
        <v>0</v>
      </c>
      <c r="S12215" s="189" t="s">
        <v>5070</v>
      </c>
    </row>
    <row r="12216" spans="1:19" ht="30" customHeight="1" x14ac:dyDescent="0.3">
      <c r="A12216" s="106"/>
      <c r="B12216" s="108" t="s">
        <v>3148</v>
      </c>
      <c r="C12216" s="30" t="s">
        <v>5160</v>
      </c>
      <c r="D12216" s="102">
        <v>101</v>
      </c>
      <c r="E12216" s="102">
        <v>1</v>
      </c>
      <c r="F12216" s="102">
        <v>704</v>
      </c>
      <c r="G12216" s="102">
        <v>70421</v>
      </c>
      <c r="H12216" s="102">
        <v>3000</v>
      </c>
      <c r="I12216" s="102">
        <v>414104</v>
      </c>
      <c r="J12216" s="104">
        <v>0</v>
      </c>
      <c r="K12216" s="104">
        <f t="shared" si="62"/>
        <v>20000000</v>
      </c>
      <c r="L12216" s="104">
        <v>0</v>
      </c>
      <c r="M12216" s="104">
        <v>20000000</v>
      </c>
      <c r="N12216" s="219">
        <v>30000000</v>
      </c>
      <c r="O12216" s="219">
        <v>20000000</v>
      </c>
      <c r="P12216" s="219">
        <f t="shared" si="61"/>
        <v>70000000</v>
      </c>
      <c r="Q12216" s="264">
        <v>0</v>
      </c>
      <c r="R12216" s="264">
        <v>0</v>
      </c>
      <c r="S12216" s="189" t="s">
        <v>5070</v>
      </c>
    </row>
    <row r="12217" spans="1:19" s="161" customFormat="1" ht="30" customHeight="1" x14ac:dyDescent="0.3">
      <c r="A12217" s="159"/>
      <c r="B12217" s="197" t="s">
        <v>5072</v>
      </c>
      <c r="C12217" s="30" t="s">
        <v>5158</v>
      </c>
      <c r="D12217" s="157"/>
      <c r="E12217" s="157"/>
      <c r="F12217" s="157"/>
      <c r="G12217" s="157"/>
      <c r="H12217" s="157"/>
      <c r="I12217" s="157"/>
      <c r="J12217" s="158">
        <v>0</v>
      </c>
      <c r="K12217" s="158">
        <f t="shared" si="62"/>
        <v>650000000</v>
      </c>
      <c r="L12217" s="158">
        <v>0</v>
      </c>
      <c r="M12217" s="158">
        <v>650000000</v>
      </c>
      <c r="N12217" s="219">
        <v>300000000</v>
      </c>
      <c r="O12217" s="219">
        <v>200000000</v>
      </c>
      <c r="P12217" s="219">
        <f t="shared" si="61"/>
        <v>1150000000</v>
      </c>
      <c r="Q12217" s="264">
        <v>0</v>
      </c>
      <c r="R12217" s="264">
        <v>0</v>
      </c>
      <c r="S12217" s="189" t="s">
        <v>5070</v>
      </c>
    </row>
    <row r="12218" spans="1:19" ht="27" customHeight="1" x14ac:dyDescent="0.3">
      <c r="A12218" s="106"/>
      <c r="B12218" s="108" t="s">
        <v>753</v>
      </c>
      <c r="C12218" s="30" t="s">
        <v>754</v>
      </c>
      <c r="D12218" s="102">
        <v>101</v>
      </c>
      <c r="E12218" s="102">
        <v>1</v>
      </c>
      <c r="F12218" s="102">
        <v>704</v>
      </c>
      <c r="G12218" s="102">
        <v>70421</v>
      </c>
      <c r="H12218" s="102">
        <v>3000</v>
      </c>
      <c r="I12218" s="102">
        <v>414104</v>
      </c>
      <c r="J12218" s="104">
        <v>50000000</v>
      </c>
      <c r="K12218" s="104">
        <f>SUM(J12218-L12218)</f>
        <v>20000000</v>
      </c>
      <c r="L12218" s="104">
        <v>30000000</v>
      </c>
      <c r="M12218" s="104">
        <v>0</v>
      </c>
      <c r="N12218" s="219">
        <v>30000000</v>
      </c>
      <c r="O12218" s="219">
        <v>100000000</v>
      </c>
      <c r="P12218" s="219">
        <f t="shared" si="61"/>
        <v>150000000</v>
      </c>
      <c r="Q12218" s="264">
        <v>0</v>
      </c>
      <c r="R12218" s="264">
        <v>0</v>
      </c>
      <c r="S12218" s="189" t="s">
        <v>5070</v>
      </c>
    </row>
    <row r="12219" spans="1:19" ht="21.75" customHeight="1" x14ac:dyDescent="0.3">
      <c r="A12219" s="106"/>
      <c r="B12219" s="108" t="s">
        <v>755</v>
      </c>
      <c r="C12219" s="30" t="s">
        <v>756</v>
      </c>
      <c r="D12219" s="102">
        <v>101</v>
      </c>
      <c r="E12219" s="102">
        <v>1</v>
      </c>
      <c r="F12219" s="102">
        <v>704</v>
      </c>
      <c r="G12219" s="102">
        <v>70421</v>
      </c>
      <c r="H12219" s="102">
        <v>3000</v>
      </c>
      <c r="I12219" s="102">
        <v>414104</v>
      </c>
      <c r="J12219" s="104">
        <v>200000000</v>
      </c>
      <c r="K12219" s="104">
        <f>SUM(J12219-L12219)</f>
        <v>109000000</v>
      </c>
      <c r="L12219" s="104">
        <v>91000000</v>
      </c>
      <c r="M12219" s="104">
        <v>0</v>
      </c>
      <c r="N12219" s="219">
        <v>92000000</v>
      </c>
      <c r="O12219" s="219">
        <v>500000000</v>
      </c>
      <c r="P12219" s="219">
        <f t="shared" si="61"/>
        <v>701000000</v>
      </c>
      <c r="Q12219" s="264">
        <v>0</v>
      </c>
      <c r="R12219" s="264">
        <v>0</v>
      </c>
      <c r="S12219" s="189" t="s">
        <v>5070</v>
      </c>
    </row>
    <row r="12220" spans="1:19" ht="40.799999999999997" x14ac:dyDescent="0.3">
      <c r="A12220" s="106"/>
      <c r="B12220" s="108" t="s">
        <v>757</v>
      </c>
      <c r="C12220" s="30" t="s">
        <v>5159</v>
      </c>
      <c r="D12220" s="102">
        <v>101</v>
      </c>
      <c r="E12220" s="102">
        <v>1</v>
      </c>
      <c r="F12220" s="102">
        <v>704</v>
      </c>
      <c r="G12220" s="102">
        <v>70421</v>
      </c>
      <c r="H12220" s="102">
        <v>3000</v>
      </c>
      <c r="I12220" s="102">
        <v>414104</v>
      </c>
      <c r="J12220" s="104">
        <v>10000000</v>
      </c>
      <c r="K12220" s="104">
        <v>10000000</v>
      </c>
      <c r="L12220" s="104">
        <v>0</v>
      </c>
      <c r="M12220" s="104">
        <v>0</v>
      </c>
      <c r="N12220" s="219">
        <v>5000000</v>
      </c>
      <c r="O12220" s="219">
        <v>0</v>
      </c>
      <c r="P12220" s="219">
        <f t="shared" si="61"/>
        <v>15000000</v>
      </c>
      <c r="Q12220" s="264">
        <v>0</v>
      </c>
      <c r="R12220" s="264">
        <v>0</v>
      </c>
      <c r="S12220" s="189" t="s">
        <v>5070</v>
      </c>
    </row>
    <row r="12221" spans="1:19" ht="9" customHeight="1" x14ac:dyDescent="0.3">
      <c r="A12221" s="967" t="s">
        <v>692</v>
      </c>
      <c r="B12221" s="967"/>
      <c r="C12221" s="38"/>
      <c r="D12221" s="106"/>
      <c r="E12221" s="106"/>
      <c r="F12221" s="106"/>
      <c r="G12221" s="106"/>
      <c r="H12221" s="106"/>
      <c r="I12221" s="106"/>
      <c r="J12221" s="17"/>
      <c r="K12221" s="17"/>
      <c r="L12221" s="18"/>
      <c r="M12221" s="18"/>
      <c r="N12221" s="219"/>
      <c r="O12221" s="219"/>
      <c r="P12221" s="219"/>
      <c r="Q12221" s="264"/>
      <c r="R12221" s="264"/>
      <c r="S12221" s="166"/>
    </row>
    <row r="12222" spans="1:19" ht="46.5" customHeight="1" x14ac:dyDescent="0.3">
      <c r="A12222" s="106"/>
      <c r="B12222" s="108" t="s">
        <v>758</v>
      </c>
      <c r="C12222" s="30" t="s">
        <v>5340</v>
      </c>
      <c r="D12222" s="102">
        <v>1202</v>
      </c>
      <c r="E12222" s="102">
        <v>1</v>
      </c>
      <c r="F12222" s="102">
        <v>704</v>
      </c>
      <c r="G12222" s="102">
        <v>70421</v>
      </c>
      <c r="H12222" s="102">
        <v>3000</v>
      </c>
      <c r="I12222" s="102">
        <v>414104</v>
      </c>
      <c r="J12222" s="104">
        <v>2000000000</v>
      </c>
      <c r="K12222" s="104">
        <f>SUM(J12222-L12222)</f>
        <v>300000000</v>
      </c>
      <c r="L12222" s="104">
        <v>1700000000</v>
      </c>
      <c r="M12222" s="104">
        <v>0</v>
      </c>
      <c r="N12222" s="219">
        <v>1500000000</v>
      </c>
      <c r="O12222" s="219">
        <v>500000000</v>
      </c>
      <c r="P12222" s="219">
        <f t="shared" si="61"/>
        <v>2300000000</v>
      </c>
      <c r="Q12222" s="264">
        <v>10000000</v>
      </c>
      <c r="R12222" s="264">
        <v>0</v>
      </c>
      <c r="S12222" s="189" t="s">
        <v>5070</v>
      </c>
    </row>
    <row r="12223" spans="1:19" ht="10.5" customHeight="1" x14ac:dyDescent="0.3">
      <c r="N12223" s="219"/>
      <c r="O12223" s="219"/>
      <c r="P12223" s="219"/>
      <c r="Q12223" s="264"/>
      <c r="R12223" s="264"/>
      <c r="S12223" s="166"/>
    </row>
    <row r="12224" spans="1:19" ht="9.75" customHeight="1" x14ac:dyDescent="0.3">
      <c r="A12224" s="967" t="s">
        <v>44</v>
      </c>
      <c r="B12224" s="967"/>
      <c r="C12224" s="967"/>
      <c r="D12224" s="106"/>
      <c r="E12224" s="106"/>
      <c r="F12224" s="106"/>
      <c r="G12224" s="106"/>
      <c r="H12224" s="106"/>
      <c r="I12224" s="106"/>
      <c r="J12224" s="17"/>
      <c r="K12224" s="17"/>
      <c r="L12224" s="18"/>
      <c r="M12224" s="18"/>
      <c r="N12224" s="219"/>
      <c r="O12224" s="219"/>
      <c r="P12224" s="264"/>
      <c r="Q12224" s="264"/>
      <c r="R12224" s="264"/>
      <c r="S12224" s="264"/>
    </row>
    <row r="12225" spans="1:19" ht="19.5" customHeight="1" x14ac:dyDescent="0.3">
      <c r="A12225" s="106"/>
      <c r="B12225" s="108" t="s">
        <v>760</v>
      </c>
      <c r="C12225" s="30" t="s">
        <v>761</v>
      </c>
      <c r="D12225" s="102">
        <v>1301</v>
      </c>
      <c r="E12225" s="102">
        <v>1</v>
      </c>
      <c r="F12225" s="102">
        <v>704</v>
      </c>
      <c r="G12225" s="102">
        <v>70421</v>
      </c>
      <c r="H12225" s="102">
        <v>3000</v>
      </c>
      <c r="I12225" s="102">
        <v>414104</v>
      </c>
      <c r="J12225" s="104">
        <v>0</v>
      </c>
      <c r="K12225" s="104">
        <v>0</v>
      </c>
      <c r="L12225" s="104">
        <v>0</v>
      </c>
      <c r="M12225" s="104">
        <v>0</v>
      </c>
      <c r="N12225" s="219">
        <v>0</v>
      </c>
      <c r="O12225" s="219">
        <v>0</v>
      </c>
      <c r="P12225" s="264">
        <f t="shared" si="61"/>
        <v>0</v>
      </c>
      <c r="Q12225" s="264">
        <v>3500000</v>
      </c>
      <c r="R12225" s="264">
        <v>0</v>
      </c>
      <c r="S12225" s="264"/>
    </row>
    <row r="12226" spans="1:19" ht="12" customHeight="1" x14ac:dyDescent="0.3">
      <c r="A12226" s="106"/>
      <c r="B12226" s="108" t="s">
        <v>762</v>
      </c>
      <c r="C12226" s="30" t="s">
        <v>763</v>
      </c>
      <c r="D12226" s="102">
        <v>1301</v>
      </c>
      <c r="E12226" s="102">
        <v>1</v>
      </c>
      <c r="F12226" s="102">
        <v>704</v>
      </c>
      <c r="G12226" s="102">
        <v>70421</v>
      </c>
      <c r="H12226" s="102">
        <v>3000</v>
      </c>
      <c r="I12226" s="102">
        <v>414104</v>
      </c>
      <c r="J12226" s="104">
        <v>0</v>
      </c>
      <c r="K12226" s="104">
        <v>0</v>
      </c>
      <c r="L12226" s="104">
        <v>0</v>
      </c>
      <c r="M12226" s="104">
        <v>0</v>
      </c>
      <c r="N12226" s="219">
        <v>0</v>
      </c>
      <c r="O12226" s="219">
        <v>0</v>
      </c>
      <c r="P12226" s="264">
        <f t="shared" si="61"/>
        <v>0</v>
      </c>
      <c r="Q12226" s="264">
        <v>6000000</v>
      </c>
      <c r="R12226" s="264">
        <v>0</v>
      </c>
      <c r="S12226" s="264"/>
    </row>
    <row r="12227" spans="1:19" ht="30" customHeight="1" x14ac:dyDescent="0.3">
      <c r="A12227" s="106"/>
      <c r="B12227" s="108" t="s">
        <v>764</v>
      </c>
      <c r="C12227" s="30" t="s">
        <v>765</v>
      </c>
      <c r="D12227" s="102">
        <v>1301</v>
      </c>
      <c r="E12227" s="102">
        <v>1</v>
      </c>
      <c r="F12227" s="102">
        <v>704</v>
      </c>
      <c r="G12227" s="102">
        <v>70421</v>
      </c>
      <c r="H12227" s="102">
        <v>3000</v>
      </c>
      <c r="I12227" s="102">
        <v>414104</v>
      </c>
      <c r="J12227" s="104">
        <v>0</v>
      </c>
      <c r="K12227" s="104">
        <v>0</v>
      </c>
      <c r="L12227" s="104">
        <v>0</v>
      </c>
      <c r="M12227" s="104">
        <v>0</v>
      </c>
      <c r="N12227" s="219">
        <v>0</v>
      </c>
      <c r="O12227" s="219">
        <v>0</v>
      </c>
      <c r="P12227" s="264">
        <f t="shared" si="61"/>
        <v>0</v>
      </c>
      <c r="Q12227" s="264">
        <v>5000000</v>
      </c>
      <c r="R12227" s="264">
        <v>0</v>
      </c>
      <c r="S12227" s="264"/>
    </row>
    <row r="12228" spans="1:19" ht="42" customHeight="1" x14ac:dyDescent="0.3">
      <c r="A12228" s="106"/>
      <c r="B12228" s="108" t="s">
        <v>766</v>
      </c>
      <c r="C12228" s="30" t="s">
        <v>767</v>
      </c>
      <c r="D12228" s="102">
        <v>1301</v>
      </c>
      <c r="E12228" s="102">
        <v>3</v>
      </c>
      <c r="F12228" s="102">
        <v>704</v>
      </c>
      <c r="G12228" s="102">
        <v>70421</v>
      </c>
      <c r="H12228" s="102">
        <v>3000</v>
      </c>
      <c r="I12228" s="102">
        <v>414104</v>
      </c>
      <c r="J12228" s="104">
        <v>0</v>
      </c>
      <c r="K12228" s="104">
        <v>0</v>
      </c>
      <c r="L12228" s="104">
        <v>0</v>
      </c>
      <c r="M12228" s="104">
        <v>0</v>
      </c>
      <c r="N12228" s="219">
        <v>0</v>
      </c>
      <c r="O12228" s="219">
        <v>0</v>
      </c>
      <c r="P12228" s="264">
        <f t="shared" si="61"/>
        <v>0</v>
      </c>
      <c r="Q12228" s="264">
        <v>100000000</v>
      </c>
      <c r="R12228" s="264">
        <v>0</v>
      </c>
      <c r="S12228" s="264"/>
    </row>
    <row r="12229" spans="1:19" ht="31.5" customHeight="1" x14ac:dyDescent="0.3">
      <c r="A12229" s="106"/>
      <c r="B12229" s="108" t="s">
        <v>768</v>
      </c>
      <c r="C12229" s="30" t="s">
        <v>769</v>
      </c>
      <c r="D12229" s="102">
        <v>1316</v>
      </c>
      <c r="E12229" s="102">
        <v>3</v>
      </c>
      <c r="F12229" s="102">
        <v>704</v>
      </c>
      <c r="G12229" s="102">
        <v>70421</v>
      </c>
      <c r="H12229" s="102">
        <v>3000</v>
      </c>
      <c r="I12229" s="102">
        <v>414104</v>
      </c>
      <c r="J12229" s="104">
        <v>0</v>
      </c>
      <c r="K12229" s="104">
        <v>0</v>
      </c>
      <c r="L12229" s="104">
        <v>0</v>
      </c>
      <c r="M12229" s="104">
        <v>0</v>
      </c>
      <c r="N12229" s="219">
        <v>0</v>
      </c>
      <c r="O12229" s="219">
        <v>0</v>
      </c>
      <c r="P12229" s="264">
        <f t="shared" si="61"/>
        <v>0</v>
      </c>
      <c r="Q12229" s="264">
        <v>10000000</v>
      </c>
      <c r="R12229" s="264">
        <v>0</v>
      </c>
      <c r="S12229" s="264"/>
    </row>
    <row r="12230" spans="1:19" ht="39.75" customHeight="1" thickBot="1" x14ac:dyDescent="0.35">
      <c r="A12230" s="107"/>
      <c r="B12230" s="109" t="s">
        <v>770</v>
      </c>
      <c r="C12230" s="30" t="s">
        <v>771</v>
      </c>
      <c r="D12230" s="103">
        <v>1316</v>
      </c>
      <c r="E12230" s="103">
        <v>9</v>
      </c>
      <c r="F12230" s="103">
        <v>704</v>
      </c>
      <c r="G12230" s="103">
        <v>70421</v>
      </c>
      <c r="H12230" s="103">
        <v>3000</v>
      </c>
      <c r="I12230" s="103">
        <v>414104</v>
      </c>
      <c r="J12230" s="105">
        <v>10000000</v>
      </c>
      <c r="K12230" s="105">
        <v>10000000</v>
      </c>
      <c r="L12230" s="105">
        <v>0</v>
      </c>
      <c r="M12230" s="105">
        <v>0</v>
      </c>
      <c r="N12230" s="220">
        <v>10000000</v>
      </c>
      <c r="O12230" s="220">
        <v>10000000</v>
      </c>
      <c r="P12230" s="264">
        <f t="shared" si="61"/>
        <v>30000000</v>
      </c>
      <c r="Q12230" s="264">
        <v>15000000</v>
      </c>
      <c r="R12230" s="264">
        <v>0</v>
      </c>
      <c r="S12230" s="264"/>
    </row>
    <row r="12231" spans="1:19" ht="18" customHeight="1" thickBot="1" x14ac:dyDescent="0.35">
      <c r="A12231" s="13"/>
      <c r="B12231" s="14" t="s">
        <v>772</v>
      </c>
      <c r="C12231" s="14"/>
      <c r="D12231" s="14"/>
      <c r="E12231" s="14"/>
      <c r="F12231" s="14"/>
      <c r="G12231" s="14"/>
      <c r="H12231" s="14"/>
      <c r="I12231" s="14"/>
      <c r="J12231" s="15">
        <f t="shared" ref="J12231:R12231" si="63">SUM(J12189:J12230)</f>
        <v>2615000000</v>
      </c>
      <c r="K12231" s="15">
        <f t="shared" si="63"/>
        <v>1699000000</v>
      </c>
      <c r="L12231" s="15">
        <f t="shared" si="63"/>
        <v>1821000000</v>
      </c>
      <c r="M12231" s="15">
        <f t="shared" si="63"/>
        <v>905000000</v>
      </c>
      <c r="N12231" s="15">
        <f t="shared" si="63"/>
        <v>2637500000</v>
      </c>
      <c r="O12231" s="15">
        <f t="shared" si="63"/>
        <v>1927500000</v>
      </c>
      <c r="P12231" s="15">
        <f t="shared" si="63"/>
        <v>6194000000</v>
      </c>
      <c r="Q12231" s="15">
        <f t="shared" si="63"/>
        <v>609500000</v>
      </c>
      <c r="R12231" s="15">
        <f t="shared" si="63"/>
        <v>0</v>
      </c>
      <c r="S12231" s="181"/>
    </row>
    <row r="12232" spans="1:19" ht="17.399999999999999" x14ac:dyDescent="0.3">
      <c r="A12232" s="960" t="s">
        <v>0</v>
      </c>
      <c r="B12232" s="960"/>
      <c r="C12232" s="960"/>
      <c r="D12232" s="960"/>
      <c r="E12232" s="960"/>
      <c r="F12232" s="960"/>
      <c r="G12232" s="960"/>
      <c r="H12232" s="960"/>
      <c r="I12232" s="960"/>
      <c r="J12232" s="960"/>
      <c r="K12232" s="960"/>
      <c r="L12232" s="960"/>
      <c r="M12232" s="960"/>
    </row>
    <row r="12233" spans="1:19" ht="17.399999999999999" x14ac:dyDescent="0.3">
      <c r="A12233" s="960" t="s">
        <v>3122</v>
      </c>
      <c r="B12233" s="960"/>
      <c r="C12233" s="960"/>
      <c r="D12233" s="960"/>
      <c r="E12233" s="960"/>
      <c r="F12233" s="960"/>
      <c r="G12233" s="960"/>
      <c r="H12233" s="960"/>
      <c r="I12233" s="960"/>
      <c r="J12233" s="960"/>
      <c r="K12233" s="960"/>
      <c r="L12233" s="960"/>
      <c r="M12233" s="960"/>
      <c r="N12233" s="548"/>
    </row>
    <row r="12234" spans="1:19" ht="16.2" thickBot="1" x14ac:dyDescent="0.35">
      <c r="A12234" s="961" t="s">
        <v>717</v>
      </c>
      <c r="B12234" s="961"/>
      <c r="C12234" s="961"/>
      <c r="D12234" s="961"/>
      <c r="E12234" s="961"/>
      <c r="F12234" s="961"/>
      <c r="G12234" s="961"/>
      <c r="H12234" s="961"/>
      <c r="I12234" s="961"/>
      <c r="J12234" s="961"/>
      <c r="K12234" s="961"/>
      <c r="L12234" s="961"/>
      <c r="M12234" s="961"/>
    </row>
    <row r="12235" spans="1:19" x14ac:dyDescent="0.3">
      <c r="A12235" s="962" t="s">
        <v>3118</v>
      </c>
      <c r="B12235" s="962" t="s">
        <v>3119</v>
      </c>
      <c r="C12235" s="962" t="s">
        <v>2</v>
      </c>
      <c r="D12235" s="5" t="s">
        <v>3</v>
      </c>
      <c r="E12235" s="12" t="s">
        <v>3</v>
      </c>
      <c r="F12235" s="5" t="s">
        <v>7</v>
      </c>
      <c r="G12235" s="12" t="s">
        <v>9</v>
      </c>
      <c r="H12235" s="5" t="s">
        <v>12</v>
      </c>
      <c r="I12235" s="12" t="s">
        <v>13</v>
      </c>
      <c r="J12235" s="873" t="s">
        <v>3115</v>
      </c>
      <c r="K12235" s="873" t="s">
        <v>3116</v>
      </c>
      <c r="L12235" s="965" t="s">
        <v>3121</v>
      </c>
      <c r="M12235" s="965" t="s">
        <v>3117</v>
      </c>
      <c r="N12235" s="873" t="s">
        <v>3116</v>
      </c>
      <c r="O12235" s="873" t="s">
        <v>3116</v>
      </c>
      <c r="P12235" s="873" t="s">
        <v>5095</v>
      </c>
      <c r="Q12235" s="873" t="s">
        <v>3115</v>
      </c>
      <c r="R12235" s="270" t="s">
        <v>3340</v>
      </c>
      <c r="S12235" s="873" t="s">
        <v>5049</v>
      </c>
    </row>
    <row r="12236" spans="1:19" ht="20.399999999999999" x14ac:dyDescent="0.3">
      <c r="A12236" s="963"/>
      <c r="B12236" s="963"/>
      <c r="C12236" s="963"/>
      <c r="D12236" s="6" t="s">
        <v>4</v>
      </c>
      <c r="E12236" s="11" t="s">
        <v>6</v>
      </c>
      <c r="F12236" s="6" t="s">
        <v>8</v>
      </c>
      <c r="G12236" s="11" t="s">
        <v>10</v>
      </c>
      <c r="H12236" s="6" t="s">
        <v>5</v>
      </c>
      <c r="I12236" s="11" t="s">
        <v>5</v>
      </c>
      <c r="J12236" s="874"/>
      <c r="K12236" s="874"/>
      <c r="L12236" s="966"/>
      <c r="M12236" s="966"/>
      <c r="N12236" s="874"/>
      <c r="O12236" s="874"/>
      <c r="P12236" s="874"/>
      <c r="Q12236" s="874"/>
      <c r="R12236" s="271" t="s">
        <v>5125</v>
      </c>
      <c r="S12236" s="874"/>
    </row>
    <row r="12237" spans="1:19" ht="20.25" customHeight="1" x14ac:dyDescent="0.3">
      <c r="A12237" s="963"/>
      <c r="B12237" s="963"/>
      <c r="C12237" s="963"/>
      <c r="D12237" s="6" t="s">
        <v>5</v>
      </c>
      <c r="E12237" s="11" t="s">
        <v>5</v>
      </c>
      <c r="F12237" s="6" t="s">
        <v>5</v>
      </c>
      <c r="G12237" s="11" t="s">
        <v>11</v>
      </c>
      <c r="H12237" s="7"/>
      <c r="I12237" s="8"/>
      <c r="J12237" s="44" t="s">
        <v>3120</v>
      </c>
      <c r="K12237" s="45" t="s">
        <v>3120</v>
      </c>
      <c r="L12237" s="46" t="s">
        <v>3120</v>
      </c>
      <c r="M12237" s="47" t="s">
        <v>3120</v>
      </c>
      <c r="N12237" s="44" t="s">
        <v>5068</v>
      </c>
      <c r="O12237" s="44" t="s">
        <v>5069</v>
      </c>
      <c r="P12237" s="44"/>
      <c r="Q12237" s="44" t="s">
        <v>5102</v>
      </c>
      <c r="R12237" s="272" t="s">
        <v>5102</v>
      </c>
      <c r="S12237" s="44"/>
    </row>
    <row r="12238" spans="1:19" ht="18.75" customHeight="1" thickBot="1" x14ac:dyDescent="0.35">
      <c r="A12238" s="964"/>
      <c r="B12238" s="964"/>
      <c r="C12238" s="964"/>
      <c r="D12238" s="9"/>
      <c r="E12238" s="10"/>
      <c r="F12238" s="9"/>
      <c r="G12238" s="10"/>
      <c r="H12238" s="9"/>
      <c r="I12238" s="10"/>
      <c r="J12238" s="48" t="s">
        <v>14</v>
      </c>
      <c r="K12238" s="49" t="s">
        <v>14</v>
      </c>
      <c r="L12238" s="50" t="s">
        <v>14</v>
      </c>
      <c r="M12238" s="51" t="s">
        <v>14</v>
      </c>
      <c r="N12238" s="48" t="s">
        <v>14</v>
      </c>
      <c r="O12238" s="48" t="s">
        <v>14</v>
      </c>
      <c r="P12238" s="48" t="s">
        <v>14</v>
      </c>
      <c r="Q12238" s="48" t="s">
        <v>14</v>
      </c>
      <c r="R12238" s="48" t="s">
        <v>14</v>
      </c>
      <c r="S12238" s="48"/>
    </row>
    <row r="12239" spans="1:19" x14ac:dyDescent="0.3">
      <c r="A12239" s="1">
        <v>15102001</v>
      </c>
      <c r="B12239" s="93" t="s">
        <v>773</v>
      </c>
      <c r="C12239" s="93"/>
      <c r="J12239" s="55"/>
      <c r="K12239" s="55"/>
      <c r="N12239" s="166"/>
      <c r="O12239" s="166"/>
      <c r="P12239" s="214"/>
      <c r="Q12239" s="266"/>
      <c r="R12239" s="266"/>
      <c r="S12239" s="166"/>
    </row>
    <row r="12240" spans="1:19" x14ac:dyDescent="0.3">
      <c r="A12240" s="967" t="s">
        <v>17</v>
      </c>
      <c r="B12240" s="967"/>
      <c r="C12240" s="967"/>
      <c r="D12240" s="106"/>
      <c r="E12240" s="106"/>
      <c r="F12240" s="106"/>
      <c r="G12240" s="106"/>
      <c r="H12240" s="106"/>
      <c r="I12240" s="106"/>
      <c r="J12240" s="17"/>
      <c r="K12240" s="17"/>
      <c r="L12240" s="18"/>
      <c r="M12240" s="18"/>
      <c r="N12240" s="166"/>
      <c r="O12240" s="166"/>
      <c r="P12240" s="214"/>
      <c r="Q12240" s="264"/>
      <c r="R12240" s="264"/>
      <c r="S12240" s="166"/>
    </row>
    <row r="12241" spans="1:19" ht="20.399999999999999" x14ac:dyDescent="0.3">
      <c r="A12241" s="106"/>
      <c r="B12241" s="108" t="s">
        <v>774</v>
      </c>
      <c r="C12241" s="30" t="s">
        <v>775</v>
      </c>
      <c r="D12241" s="102">
        <v>101</v>
      </c>
      <c r="E12241" s="102">
        <v>9</v>
      </c>
      <c r="F12241" s="102">
        <v>704</v>
      </c>
      <c r="G12241" s="102">
        <v>70421</v>
      </c>
      <c r="H12241" s="102">
        <v>3000</v>
      </c>
      <c r="I12241" s="102">
        <v>414104</v>
      </c>
      <c r="J12241" s="104">
        <v>91500000</v>
      </c>
      <c r="K12241" s="560">
        <v>91500000</v>
      </c>
      <c r="L12241" s="104"/>
      <c r="M12241" s="104">
        <v>0</v>
      </c>
      <c r="N12241" s="219">
        <v>91500000</v>
      </c>
      <c r="O12241" s="219">
        <v>91500000</v>
      </c>
      <c r="P12241" s="219">
        <f>SUM(K12241+N12241+O12241)</f>
        <v>274500000</v>
      </c>
      <c r="Q12241" s="264">
        <v>0</v>
      </c>
      <c r="R12241" s="264">
        <v>0</v>
      </c>
      <c r="S12241" s="189"/>
    </row>
    <row r="12242" spans="1:19" ht="20.399999999999999" x14ac:dyDescent="0.3">
      <c r="A12242" s="106"/>
      <c r="B12242" s="108" t="s">
        <v>776</v>
      </c>
      <c r="C12242" s="30" t="s">
        <v>777</v>
      </c>
      <c r="D12242" s="102">
        <v>101</v>
      </c>
      <c r="E12242" s="102">
        <v>9</v>
      </c>
      <c r="F12242" s="102">
        <v>704</v>
      </c>
      <c r="G12242" s="102">
        <v>70421</v>
      </c>
      <c r="H12242" s="102">
        <v>3000</v>
      </c>
      <c r="I12242" s="102">
        <v>414104</v>
      </c>
      <c r="J12242" s="104">
        <v>700000</v>
      </c>
      <c r="K12242" s="104">
        <v>700000</v>
      </c>
      <c r="L12242" s="104">
        <v>0</v>
      </c>
      <c r="M12242" s="104">
        <v>0</v>
      </c>
      <c r="N12242" s="219">
        <v>850000</v>
      </c>
      <c r="O12242" s="219">
        <v>900000</v>
      </c>
      <c r="P12242" s="219">
        <f t="shared" ref="P12242:P12253" si="64">SUM(K12242+N12242+O12242)</f>
        <v>2450000</v>
      </c>
      <c r="Q12242" s="264">
        <v>2550000</v>
      </c>
      <c r="R12242" s="264">
        <v>0</v>
      </c>
      <c r="S12242" s="166"/>
    </row>
    <row r="12243" spans="1:19" ht="20.399999999999999" x14ac:dyDescent="0.3">
      <c r="A12243" s="106"/>
      <c r="B12243" s="108" t="s">
        <v>778</v>
      </c>
      <c r="C12243" s="30" t="s">
        <v>779</v>
      </c>
      <c r="D12243" s="102">
        <v>101</v>
      </c>
      <c r="E12243" s="102">
        <v>9</v>
      </c>
      <c r="F12243" s="102">
        <v>704</v>
      </c>
      <c r="G12243" s="102">
        <v>70443</v>
      </c>
      <c r="H12243" s="102">
        <v>3000</v>
      </c>
      <c r="I12243" s="102">
        <v>414104</v>
      </c>
      <c r="J12243" s="104">
        <v>2500000</v>
      </c>
      <c r="K12243" s="560">
        <f>SUM(J12243-L12243)</f>
        <v>0</v>
      </c>
      <c r="L12243" s="560">
        <v>2500000</v>
      </c>
      <c r="M12243" s="104">
        <v>0</v>
      </c>
      <c r="N12243" s="219">
        <v>2500000</v>
      </c>
      <c r="O12243" s="219">
        <v>2500000</v>
      </c>
      <c r="P12243" s="219">
        <f t="shared" si="64"/>
        <v>5000000</v>
      </c>
      <c r="Q12243" s="264">
        <v>0</v>
      </c>
      <c r="R12243" s="264">
        <v>0</v>
      </c>
      <c r="S12243" s="166"/>
    </row>
    <row r="12244" spans="1:19" ht="40.799999999999997" x14ac:dyDescent="0.3">
      <c r="A12244" s="106"/>
      <c r="B12244" s="108" t="s">
        <v>780</v>
      </c>
      <c r="C12244" s="30" t="s">
        <v>781</v>
      </c>
      <c r="D12244" s="102">
        <v>106</v>
      </c>
      <c r="E12244" s="102">
        <v>1</v>
      </c>
      <c r="F12244" s="102">
        <v>704</v>
      </c>
      <c r="G12244" s="102">
        <v>70421</v>
      </c>
      <c r="H12244" s="102">
        <v>3000</v>
      </c>
      <c r="I12244" s="102">
        <v>414104</v>
      </c>
      <c r="J12244" s="104">
        <v>2000000</v>
      </c>
      <c r="K12244" s="104">
        <f>SUM(J12244-L12244)</f>
        <v>0</v>
      </c>
      <c r="L12244" s="104">
        <v>2000000</v>
      </c>
      <c r="M12244" s="104">
        <v>0</v>
      </c>
      <c r="N12244" s="219">
        <v>2000000</v>
      </c>
      <c r="O12244" s="219">
        <v>0</v>
      </c>
      <c r="P12244" s="219">
        <f t="shared" si="64"/>
        <v>2000000</v>
      </c>
      <c r="Q12244" s="264">
        <v>0</v>
      </c>
      <c r="R12244" s="264">
        <v>0</v>
      </c>
      <c r="S12244" s="166"/>
    </row>
    <row r="12245" spans="1:19" ht="30.6" x14ac:dyDescent="0.3">
      <c r="A12245" s="106"/>
      <c r="B12245" s="108" t="s">
        <v>782</v>
      </c>
      <c r="C12245" s="30" t="s">
        <v>783</v>
      </c>
      <c r="D12245" s="102">
        <v>101</v>
      </c>
      <c r="E12245" s="102">
        <v>1</v>
      </c>
      <c r="F12245" s="102">
        <v>704</v>
      </c>
      <c r="G12245" s="102">
        <v>70421</v>
      </c>
      <c r="H12245" s="102">
        <v>3000</v>
      </c>
      <c r="I12245" s="102">
        <v>414104</v>
      </c>
      <c r="J12245" s="104">
        <v>1500000</v>
      </c>
      <c r="K12245" s="104">
        <v>1500000</v>
      </c>
      <c r="L12245" s="104">
        <v>0</v>
      </c>
      <c r="M12245" s="104">
        <v>0</v>
      </c>
      <c r="N12245" s="219">
        <v>1000000</v>
      </c>
      <c r="O12245" s="219">
        <v>0</v>
      </c>
      <c r="P12245" s="219">
        <f t="shared" si="64"/>
        <v>2500000</v>
      </c>
      <c r="Q12245" s="264">
        <v>2450000</v>
      </c>
      <c r="R12245" s="264">
        <v>0</v>
      </c>
      <c r="S12245" s="166"/>
    </row>
    <row r="12246" spans="1:19" ht="20.399999999999999" x14ac:dyDescent="0.3">
      <c r="A12246" s="106"/>
      <c r="B12246" s="108" t="s">
        <v>784</v>
      </c>
      <c r="C12246" s="30" t="s">
        <v>785</v>
      </c>
      <c r="D12246" s="102">
        <v>101</v>
      </c>
      <c r="E12246" s="102">
        <v>1</v>
      </c>
      <c r="F12246" s="102">
        <v>704</v>
      </c>
      <c r="G12246" s="102">
        <v>70421</v>
      </c>
      <c r="H12246" s="102">
        <v>3000</v>
      </c>
      <c r="I12246" s="102">
        <v>414104</v>
      </c>
      <c r="J12246" s="104">
        <v>2000000</v>
      </c>
      <c r="K12246" s="104">
        <v>2000000</v>
      </c>
      <c r="L12246" s="104">
        <v>0</v>
      </c>
      <c r="M12246" s="104">
        <v>0</v>
      </c>
      <c r="N12246" s="219">
        <v>2000000</v>
      </c>
      <c r="O12246" s="219">
        <v>0</v>
      </c>
      <c r="P12246" s="219">
        <f t="shared" si="64"/>
        <v>4000000</v>
      </c>
      <c r="Q12246" s="264">
        <v>0</v>
      </c>
      <c r="R12246" s="264">
        <v>0</v>
      </c>
      <c r="S12246" s="166"/>
    </row>
    <row r="12247" spans="1:19" x14ac:dyDescent="0.3">
      <c r="A12247" s="106"/>
      <c r="B12247" s="108" t="s">
        <v>786</v>
      </c>
      <c r="C12247" s="30" t="s">
        <v>787</v>
      </c>
      <c r="D12247" s="102">
        <v>106</v>
      </c>
      <c r="E12247" s="102">
        <v>9</v>
      </c>
      <c r="F12247" s="102">
        <v>704</v>
      </c>
      <c r="G12247" s="102">
        <v>70421</v>
      </c>
      <c r="H12247" s="102">
        <v>3000</v>
      </c>
      <c r="I12247" s="102">
        <v>414104</v>
      </c>
      <c r="J12247" s="104">
        <v>1000000</v>
      </c>
      <c r="K12247" s="104">
        <v>1000000</v>
      </c>
      <c r="L12247" s="104">
        <v>0</v>
      </c>
      <c r="M12247" s="104">
        <v>0</v>
      </c>
      <c r="N12247" s="219">
        <v>0</v>
      </c>
      <c r="O12247" s="219">
        <v>0</v>
      </c>
      <c r="P12247" s="219">
        <f t="shared" si="64"/>
        <v>1000000</v>
      </c>
      <c r="Q12247" s="264">
        <v>0</v>
      </c>
      <c r="R12247" s="264">
        <v>0</v>
      </c>
      <c r="S12247" s="166"/>
    </row>
    <row r="12248" spans="1:19" ht="20.399999999999999" x14ac:dyDescent="0.3">
      <c r="A12248" s="106"/>
      <c r="B12248" s="108" t="s">
        <v>788</v>
      </c>
      <c r="C12248" s="30" t="s">
        <v>789</v>
      </c>
      <c r="D12248" s="102">
        <v>101</v>
      </c>
      <c r="E12248" s="102">
        <v>9</v>
      </c>
      <c r="F12248" s="102">
        <v>704</v>
      </c>
      <c r="G12248" s="102">
        <v>70421</v>
      </c>
      <c r="H12248" s="102">
        <v>3000</v>
      </c>
      <c r="I12248" s="102">
        <v>414104</v>
      </c>
      <c r="J12248" s="104">
        <v>0</v>
      </c>
      <c r="K12248" s="104">
        <v>0</v>
      </c>
      <c r="L12248" s="104">
        <v>0</v>
      </c>
      <c r="M12248" s="104">
        <v>0</v>
      </c>
      <c r="N12248" s="219">
        <v>0</v>
      </c>
      <c r="O12248" s="219">
        <v>0</v>
      </c>
      <c r="P12248" s="219">
        <f t="shared" si="64"/>
        <v>0</v>
      </c>
      <c r="Q12248" s="264">
        <v>1000000</v>
      </c>
      <c r="R12248" s="264">
        <v>0</v>
      </c>
      <c r="S12248" s="166"/>
    </row>
    <row r="12249" spans="1:19" ht="30.6" x14ac:dyDescent="0.3">
      <c r="A12249" s="106"/>
      <c r="B12249" s="108" t="s">
        <v>790</v>
      </c>
      <c r="C12249" s="30" t="s">
        <v>791</v>
      </c>
      <c r="D12249" s="102">
        <v>101</v>
      </c>
      <c r="E12249" s="102">
        <v>9</v>
      </c>
      <c r="F12249" s="102">
        <v>704</v>
      </c>
      <c r="G12249" s="102">
        <v>70482</v>
      </c>
      <c r="H12249" s="102">
        <v>3000</v>
      </c>
      <c r="I12249" s="102">
        <v>414104</v>
      </c>
      <c r="J12249" s="104">
        <v>2000000</v>
      </c>
      <c r="K12249" s="560">
        <f t="shared" ref="K12249:K12252" si="65">SUM(J12249-L12249)</f>
        <v>0</v>
      </c>
      <c r="L12249" s="104">
        <v>2000000</v>
      </c>
      <c r="M12249" s="104">
        <v>0</v>
      </c>
      <c r="N12249" s="219">
        <v>2000000</v>
      </c>
      <c r="O12249" s="219">
        <v>1000000</v>
      </c>
      <c r="P12249" s="219">
        <f t="shared" si="64"/>
        <v>3000000</v>
      </c>
      <c r="Q12249" s="264">
        <v>3000000</v>
      </c>
      <c r="R12249" s="264">
        <v>0</v>
      </c>
      <c r="S12249" s="166"/>
    </row>
    <row r="12250" spans="1:19" ht="30.6" x14ac:dyDescent="0.3">
      <c r="A12250" s="106"/>
      <c r="B12250" s="108" t="s">
        <v>792</v>
      </c>
      <c r="C12250" s="30" t="s">
        <v>793</v>
      </c>
      <c r="D12250" s="102">
        <v>101</v>
      </c>
      <c r="E12250" s="102">
        <v>9</v>
      </c>
      <c r="F12250" s="102">
        <v>704</v>
      </c>
      <c r="G12250" s="102">
        <v>70423</v>
      </c>
      <c r="H12250" s="102">
        <v>3000</v>
      </c>
      <c r="I12250" s="102">
        <v>414104</v>
      </c>
      <c r="J12250" s="104">
        <v>2500000</v>
      </c>
      <c r="K12250" s="560">
        <f t="shared" si="65"/>
        <v>0</v>
      </c>
      <c r="L12250" s="560">
        <v>2500000</v>
      </c>
      <c r="M12250" s="104">
        <v>0</v>
      </c>
      <c r="N12250" s="219">
        <v>1500000</v>
      </c>
      <c r="O12250" s="219">
        <v>1000000</v>
      </c>
      <c r="P12250" s="219">
        <f t="shared" si="64"/>
        <v>2500000</v>
      </c>
      <c r="Q12250" s="264">
        <v>0</v>
      </c>
      <c r="R12250" s="264">
        <v>0</v>
      </c>
      <c r="S12250" s="166"/>
    </row>
    <row r="12251" spans="1:19" ht="20.399999999999999" x14ac:dyDescent="0.3">
      <c r="A12251" s="106"/>
      <c r="B12251" s="108" t="s">
        <v>794</v>
      </c>
      <c r="C12251" s="30" t="s">
        <v>795</v>
      </c>
      <c r="D12251" s="102">
        <v>106</v>
      </c>
      <c r="E12251" s="102">
        <v>9</v>
      </c>
      <c r="F12251" s="102">
        <v>704</v>
      </c>
      <c r="G12251" s="102">
        <v>70421</v>
      </c>
      <c r="H12251" s="102">
        <v>3000</v>
      </c>
      <c r="I12251" s="102">
        <v>414104</v>
      </c>
      <c r="J12251" s="104">
        <v>5500000</v>
      </c>
      <c r="K12251" s="560">
        <f t="shared" si="65"/>
        <v>0</v>
      </c>
      <c r="L12251" s="560">
        <v>5500000</v>
      </c>
      <c r="M12251" s="104">
        <v>0</v>
      </c>
      <c r="N12251" s="219">
        <v>5500000</v>
      </c>
      <c r="O12251" s="219">
        <v>3000000</v>
      </c>
      <c r="P12251" s="219">
        <f t="shared" si="64"/>
        <v>8500000</v>
      </c>
      <c r="Q12251" s="264">
        <v>0</v>
      </c>
      <c r="R12251" s="264">
        <v>0</v>
      </c>
      <c r="S12251" s="166"/>
    </row>
    <row r="12252" spans="1:19" ht="51" customHeight="1" x14ac:dyDescent="0.3">
      <c r="A12252" s="106"/>
      <c r="B12252" s="108" t="s">
        <v>796</v>
      </c>
      <c r="C12252" s="30" t="s">
        <v>797</v>
      </c>
      <c r="D12252" s="102">
        <v>106</v>
      </c>
      <c r="E12252" s="102">
        <v>3</v>
      </c>
      <c r="F12252" s="102">
        <v>704</v>
      </c>
      <c r="G12252" s="102">
        <v>70421</v>
      </c>
      <c r="H12252" s="102">
        <v>3000</v>
      </c>
      <c r="I12252" s="102">
        <v>414104</v>
      </c>
      <c r="J12252" s="104">
        <v>2500000</v>
      </c>
      <c r="K12252" s="560">
        <f t="shared" si="65"/>
        <v>0</v>
      </c>
      <c r="L12252" s="560">
        <v>2500000</v>
      </c>
      <c r="M12252" s="162">
        <v>0</v>
      </c>
      <c r="N12252" s="219">
        <v>2500000</v>
      </c>
      <c r="O12252" s="219">
        <v>2000000</v>
      </c>
      <c r="P12252" s="219">
        <f t="shared" si="64"/>
        <v>4500000</v>
      </c>
      <c r="Q12252" s="264">
        <v>1000000</v>
      </c>
      <c r="R12252" s="264">
        <v>0</v>
      </c>
      <c r="S12252" s="166"/>
    </row>
    <row r="12253" spans="1:19" ht="20.399999999999999" x14ac:dyDescent="0.3">
      <c r="A12253" s="106"/>
      <c r="B12253" s="108" t="s">
        <v>798</v>
      </c>
      <c r="C12253" s="30" t="s">
        <v>799</v>
      </c>
      <c r="D12253" s="102">
        <v>106</v>
      </c>
      <c r="E12253" s="102">
        <v>9</v>
      </c>
      <c r="F12253" s="102">
        <v>704</v>
      </c>
      <c r="G12253" s="102">
        <v>70482</v>
      </c>
      <c r="H12253" s="102">
        <v>3000</v>
      </c>
      <c r="I12253" s="102">
        <v>414104</v>
      </c>
      <c r="J12253" s="162">
        <v>120000</v>
      </c>
      <c r="K12253" s="162">
        <v>120000</v>
      </c>
      <c r="L12253" s="162">
        <v>0</v>
      </c>
      <c r="M12253" s="162">
        <v>0</v>
      </c>
      <c r="N12253" s="219">
        <v>0</v>
      </c>
      <c r="O12253" s="219">
        <v>0</v>
      </c>
      <c r="P12253" s="219">
        <f t="shared" si="64"/>
        <v>120000</v>
      </c>
      <c r="Q12253" s="264">
        <v>0</v>
      </c>
      <c r="R12253" s="264">
        <v>0</v>
      </c>
      <c r="S12253" s="166"/>
    </row>
    <row r="12254" spans="1:19" ht="17.399999999999999" x14ac:dyDescent="0.3">
      <c r="A12254" s="960" t="s">
        <v>0</v>
      </c>
      <c r="B12254" s="960"/>
      <c r="C12254" s="960"/>
      <c r="D12254" s="960"/>
      <c r="E12254" s="960"/>
      <c r="F12254" s="960"/>
      <c r="G12254" s="960"/>
      <c r="H12254" s="960"/>
      <c r="I12254" s="960"/>
      <c r="J12254" s="960"/>
      <c r="K12254" s="960"/>
      <c r="L12254" s="960"/>
      <c r="M12254" s="960"/>
      <c r="N12254" s="58"/>
      <c r="O12254" s="58"/>
      <c r="P12254" s="58"/>
      <c r="Q12254" s="58"/>
      <c r="R12254" s="58"/>
      <c r="S12254" s="58"/>
    </row>
    <row r="12255" spans="1:19" ht="17.399999999999999" x14ac:dyDescent="0.3">
      <c r="A12255" s="960" t="s">
        <v>3122</v>
      </c>
      <c r="B12255" s="960"/>
      <c r="C12255" s="960"/>
      <c r="D12255" s="960"/>
      <c r="E12255" s="960"/>
      <c r="F12255" s="960"/>
      <c r="G12255" s="960"/>
      <c r="H12255" s="960"/>
      <c r="I12255" s="960"/>
      <c r="J12255" s="960"/>
      <c r="K12255" s="960"/>
      <c r="L12255" s="960"/>
      <c r="M12255" s="960"/>
      <c r="N12255" s="58"/>
      <c r="O12255" s="58"/>
      <c r="P12255" s="58"/>
      <c r="Q12255" s="58"/>
      <c r="R12255" s="58"/>
      <c r="S12255" s="58"/>
    </row>
    <row r="12256" spans="1:19" ht="16.2" thickBot="1" x14ac:dyDescent="0.35">
      <c r="A12256" s="961" t="s">
        <v>717</v>
      </c>
      <c r="B12256" s="961"/>
      <c r="C12256" s="961"/>
      <c r="D12256" s="961"/>
      <c r="E12256" s="961"/>
      <c r="F12256" s="961"/>
      <c r="G12256" s="961"/>
      <c r="H12256" s="961"/>
      <c r="I12256" s="961"/>
      <c r="J12256" s="961"/>
      <c r="K12256" s="961"/>
      <c r="L12256" s="961"/>
      <c r="M12256" s="961"/>
      <c r="N12256" s="58"/>
      <c r="O12256" s="58"/>
      <c r="P12256" s="58"/>
      <c r="Q12256" s="58"/>
      <c r="R12256" s="58"/>
      <c r="S12256" s="58"/>
    </row>
    <row r="12257" spans="1:19" x14ac:dyDescent="0.3">
      <c r="A12257" s="962" t="s">
        <v>3118</v>
      </c>
      <c r="B12257" s="962" t="s">
        <v>3119</v>
      </c>
      <c r="C12257" s="962" t="s">
        <v>2</v>
      </c>
      <c r="D12257" s="5" t="s">
        <v>3</v>
      </c>
      <c r="E12257" s="12" t="s">
        <v>3</v>
      </c>
      <c r="F12257" s="5" t="s">
        <v>7</v>
      </c>
      <c r="G12257" s="12" t="s">
        <v>9</v>
      </c>
      <c r="H12257" s="5" t="s">
        <v>12</v>
      </c>
      <c r="I12257" s="12" t="s">
        <v>13</v>
      </c>
      <c r="J12257" s="873" t="s">
        <v>3115</v>
      </c>
      <c r="K12257" s="873" t="s">
        <v>3116</v>
      </c>
      <c r="L12257" s="965" t="s">
        <v>3121</v>
      </c>
      <c r="M12257" s="977" t="s">
        <v>3117</v>
      </c>
      <c r="N12257" s="873" t="s">
        <v>3116</v>
      </c>
      <c r="O12257" s="873" t="s">
        <v>3116</v>
      </c>
      <c r="P12257" s="873" t="s">
        <v>5095</v>
      </c>
      <c r="Q12257" s="873" t="s">
        <v>3115</v>
      </c>
      <c r="R12257" s="270" t="s">
        <v>3340</v>
      </c>
      <c r="S12257" s="873" t="s">
        <v>5049</v>
      </c>
    </row>
    <row r="12258" spans="1:19" ht="16.5" customHeight="1" x14ac:dyDescent="0.3">
      <c r="A12258" s="963"/>
      <c r="B12258" s="963"/>
      <c r="C12258" s="963"/>
      <c r="D12258" s="6" t="s">
        <v>4</v>
      </c>
      <c r="E12258" s="11" t="s">
        <v>6</v>
      </c>
      <c r="F12258" s="6" t="s">
        <v>8</v>
      </c>
      <c r="G12258" s="11" t="s">
        <v>10</v>
      </c>
      <c r="H12258" s="6" t="s">
        <v>5</v>
      </c>
      <c r="I12258" s="11" t="s">
        <v>5</v>
      </c>
      <c r="J12258" s="874"/>
      <c r="K12258" s="874"/>
      <c r="L12258" s="966"/>
      <c r="M12258" s="966"/>
      <c r="N12258" s="874"/>
      <c r="O12258" s="874"/>
      <c r="P12258" s="874"/>
      <c r="Q12258" s="874"/>
      <c r="R12258" s="271" t="s">
        <v>5125</v>
      </c>
      <c r="S12258" s="874"/>
    </row>
    <row r="12259" spans="1:19" ht="21.75" customHeight="1" x14ac:dyDescent="0.3">
      <c r="A12259" s="963"/>
      <c r="B12259" s="963"/>
      <c r="C12259" s="963"/>
      <c r="D12259" s="6" t="s">
        <v>5</v>
      </c>
      <c r="E12259" s="11" t="s">
        <v>5</v>
      </c>
      <c r="F12259" s="6" t="s">
        <v>5</v>
      </c>
      <c r="G12259" s="11" t="s">
        <v>11</v>
      </c>
      <c r="H12259" s="7"/>
      <c r="I12259" s="8"/>
      <c r="J12259" s="44" t="s">
        <v>3120</v>
      </c>
      <c r="K12259" s="45" t="s">
        <v>3120</v>
      </c>
      <c r="L12259" s="46" t="s">
        <v>3120</v>
      </c>
      <c r="M12259" s="47" t="s">
        <v>3120</v>
      </c>
      <c r="N12259" s="44" t="s">
        <v>5068</v>
      </c>
      <c r="O12259" s="44" t="s">
        <v>5069</v>
      </c>
      <c r="P12259" s="44"/>
      <c r="Q12259" s="44" t="s">
        <v>5102</v>
      </c>
      <c r="R12259" s="272" t="s">
        <v>5102</v>
      </c>
      <c r="S12259" s="44"/>
    </row>
    <row r="12260" spans="1:19" ht="15" thickBot="1" x14ac:dyDescent="0.35">
      <c r="A12260" s="964"/>
      <c r="B12260" s="964"/>
      <c r="C12260" s="964"/>
      <c r="D12260" s="9"/>
      <c r="E12260" s="10"/>
      <c r="F12260" s="9"/>
      <c r="G12260" s="10"/>
      <c r="H12260" s="9"/>
      <c r="I12260" s="10"/>
      <c r="J12260" s="48" t="s">
        <v>14</v>
      </c>
      <c r="K12260" s="49" t="s">
        <v>14</v>
      </c>
      <c r="L12260" s="50" t="s">
        <v>14</v>
      </c>
      <c r="M12260" s="51" t="s">
        <v>14</v>
      </c>
      <c r="N12260" s="48" t="s">
        <v>14</v>
      </c>
      <c r="O12260" s="48" t="s">
        <v>14</v>
      </c>
      <c r="P12260" s="48" t="s">
        <v>14</v>
      </c>
      <c r="Q12260" s="48" t="s">
        <v>14</v>
      </c>
      <c r="R12260" s="48" t="s">
        <v>14</v>
      </c>
      <c r="S12260" s="48"/>
    </row>
    <row r="12261" spans="1:19" ht="41.4" thickBot="1" x14ac:dyDescent="0.35">
      <c r="A12261" s="107"/>
      <c r="B12261" s="109" t="s">
        <v>800</v>
      </c>
      <c r="C12261" s="34" t="s">
        <v>801</v>
      </c>
      <c r="D12261" s="103">
        <v>101</v>
      </c>
      <c r="E12261" s="103">
        <v>11</v>
      </c>
      <c r="F12261" s="103">
        <v>704</v>
      </c>
      <c r="G12261" s="103">
        <v>70421</v>
      </c>
      <c r="H12261" s="103">
        <v>3000</v>
      </c>
      <c r="I12261" s="103">
        <v>414104</v>
      </c>
      <c r="J12261" s="105">
        <v>3000000</v>
      </c>
      <c r="K12261" s="560">
        <f t="shared" ref="K12261" si="66">SUM(J12261-L12261)</f>
        <v>0</v>
      </c>
      <c r="L12261" s="105">
        <v>3000000</v>
      </c>
      <c r="M12261" s="105">
        <v>0</v>
      </c>
      <c r="N12261" s="219">
        <v>3000000</v>
      </c>
      <c r="O12261" s="219">
        <v>2000000</v>
      </c>
      <c r="P12261" s="219">
        <f t="shared" ref="P12261" si="67">SUM(K12261+N12261+O12261)</f>
        <v>5000000</v>
      </c>
      <c r="Q12261" s="265">
        <v>0</v>
      </c>
      <c r="R12261" s="265">
        <v>0</v>
      </c>
      <c r="S12261" s="167"/>
    </row>
    <row r="12262" spans="1:19" ht="15" thickBot="1" x14ac:dyDescent="0.35">
      <c r="A12262" s="13"/>
      <c r="B12262" s="14" t="s">
        <v>802</v>
      </c>
      <c r="C12262" s="14"/>
      <c r="D12262" s="14"/>
      <c r="E12262" s="14"/>
      <c r="F12262" s="14"/>
      <c r="G12262" s="14"/>
      <c r="H12262" s="14"/>
      <c r="I12262" s="14"/>
      <c r="J12262" s="15">
        <f>SUM(J12241:J12261)</f>
        <v>116820000</v>
      </c>
      <c r="K12262" s="15">
        <f t="shared" ref="K12262:Q12262" si="68">SUM(K12241:K12261)</f>
        <v>96820000</v>
      </c>
      <c r="L12262" s="15">
        <f t="shared" si="68"/>
        <v>20000000</v>
      </c>
      <c r="M12262" s="15">
        <f t="shared" si="68"/>
        <v>0</v>
      </c>
      <c r="N12262" s="15">
        <f t="shared" si="68"/>
        <v>114350000</v>
      </c>
      <c r="O12262" s="15">
        <f t="shared" si="68"/>
        <v>103900000</v>
      </c>
      <c r="P12262" s="15">
        <f t="shared" si="68"/>
        <v>315070000</v>
      </c>
      <c r="Q12262" s="15">
        <f t="shared" si="68"/>
        <v>10000000</v>
      </c>
      <c r="R12262" s="15">
        <f t="shared" ref="R12262" si="69">SUM(R12241:R12261)</f>
        <v>0</v>
      </c>
      <c r="S12262" s="181"/>
    </row>
    <row r="12263" spans="1:19" x14ac:dyDescent="0.3">
      <c r="C12263" s="39"/>
      <c r="J12263" s="55"/>
      <c r="K12263" s="55"/>
      <c r="N12263" s="58"/>
      <c r="O12263" s="58"/>
      <c r="P12263" s="58"/>
      <c r="Q12263" s="58"/>
      <c r="R12263" s="58"/>
      <c r="S12263" s="58"/>
    </row>
    <row r="12264" spans="1:19" x14ac:dyDescent="0.3">
      <c r="A12264" s="1">
        <v>15109001</v>
      </c>
      <c r="B12264" s="93" t="s">
        <v>803</v>
      </c>
      <c r="C12264" s="39"/>
      <c r="J12264" s="55"/>
      <c r="K12264" s="55"/>
      <c r="N12264" s="58"/>
      <c r="O12264" s="58"/>
      <c r="P12264" s="58"/>
      <c r="Q12264" s="58"/>
      <c r="R12264" s="58"/>
      <c r="S12264" s="58"/>
    </row>
    <row r="12265" spans="1:19" x14ac:dyDescent="0.3">
      <c r="A12265" s="967" t="s">
        <v>17</v>
      </c>
      <c r="B12265" s="967"/>
      <c r="C12265" s="967"/>
      <c r="D12265" s="106"/>
      <c r="E12265" s="106"/>
      <c r="F12265" s="106"/>
      <c r="G12265" s="106"/>
      <c r="H12265" s="106"/>
      <c r="I12265" s="106"/>
      <c r="J12265" s="17"/>
      <c r="K12265" s="17"/>
      <c r="L12265" s="18"/>
      <c r="M12265" s="18"/>
      <c r="N12265" s="195"/>
      <c r="O12265" s="195"/>
      <c r="P12265" s="214"/>
      <c r="Q12265" s="264"/>
      <c r="R12265" s="264"/>
      <c r="S12265" s="195"/>
    </row>
    <row r="12266" spans="1:19" ht="20.399999999999999" x14ac:dyDescent="0.3">
      <c r="A12266" s="106"/>
      <c r="B12266" s="108" t="s">
        <v>804</v>
      </c>
      <c r="C12266" s="30" t="s">
        <v>805</v>
      </c>
      <c r="D12266" s="102">
        <v>101</v>
      </c>
      <c r="E12266" s="102">
        <v>9</v>
      </c>
      <c r="F12266" s="102">
        <v>704</v>
      </c>
      <c r="G12266" s="102">
        <v>70422</v>
      </c>
      <c r="H12266" s="102">
        <v>3000</v>
      </c>
      <c r="I12266" s="102">
        <v>414104</v>
      </c>
      <c r="J12266" s="104">
        <v>3600000</v>
      </c>
      <c r="K12266" s="104">
        <v>3600000</v>
      </c>
      <c r="L12266" s="104">
        <v>0</v>
      </c>
      <c r="M12266" s="193">
        <v>0</v>
      </c>
      <c r="N12266" s="219">
        <v>4000000</v>
      </c>
      <c r="O12266" s="219">
        <v>4400000</v>
      </c>
      <c r="P12266" s="219">
        <f t="shared" ref="P12266:P12267" si="70">SUM(K12266+N12266+O12266)</f>
        <v>12000000</v>
      </c>
      <c r="Q12266" s="264">
        <v>2000000</v>
      </c>
      <c r="R12266" s="264">
        <v>0</v>
      </c>
      <c r="S12266" s="195"/>
    </row>
    <row r="12267" spans="1:19" ht="31.2" thickBot="1" x14ac:dyDescent="0.35">
      <c r="A12267" s="28"/>
      <c r="B12267" s="169" t="s">
        <v>806</v>
      </c>
      <c r="C12267" s="34" t="s">
        <v>5050</v>
      </c>
      <c r="D12267" s="169">
        <v>101</v>
      </c>
      <c r="E12267" s="169">
        <v>1</v>
      </c>
      <c r="F12267" s="169">
        <v>704</v>
      </c>
      <c r="G12267" s="169">
        <v>70421</v>
      </c>
      <c r="H12267" s="169">
        <v>3000</v>
      </c>
      <c r="I12267" s="169">
        <v>414104</v>
      </c>
      <c r="J12267" s="27">
        <v>12000000</v>
      </c>
      <c r="K12267" s="27">
        <v>12000000</v>
      </c>
      <c r="L12267" s="27">
        <v>0</v>
      </c>
      <c r="M12267" s="184">
        <v>0</v>
      </c>
      <c r="N12267" s="219">
        <v>12500000</v>
      </c>
      <c r="O12267" s="219">
        <v>12000000</v>
      </c>
      <c r="P12267" s="219">
        <f t="shared" si="70"/>
        <v>36500000</v>
      </c>
      <c r="Q12267" s="264">
        <v>12000000</v>
      </c>
      <c r="R12267" s="264">
        <v>0</v>
      </c>
      <c r="S12267" s="167"/>
    </row>
    <row r="12268" spans="1:19" ht="15" thickBot="1" x14ac:dyDescent="0.35">
      <c r="A12268" s="13"/>
      <c r="B12268" s="14" t="s">
        <v>807</v>
      </c>
      <c r="C12268" s="14"/>
      <c r="D12268" s="14"/>
      <c r="E12268" s="14"/>
      <c r="F12268" s="14"/>
      <c r="G12268" s="14"/>
      <c r="H12268" s="14"/>
      <c r="I12268" s="14"/>
      <c r="J12268" s="15">
        <f>SUM(J12266:J12267)</f>
        <v>15600000</v>
      </c>
      <c r="K12268" s="15">
        <f t="shared" ref="K12268:Q12268" si="71">SUM(K12266:K12267)</f>
        <v>15600000</v>
      </c>
      <c r="L12268" s="15">
        <f t="shared" si="71"/>
        <v>0</v>
      </c>
      <c r="M12268" s="15">
        <f t="shared" si="71"/>
        <v>0</v>
      </c>
      <c r="N12268" s="15">
        <f t="shared" si="71"/>
        <v>16500000</v>
      </c>
      <c r="O12268" s="15">
        <f t="shared" si="71"/>
        <v>16400000</v>
      </c>
      <c r="P12268" s="15">
        <f t="shared" si="71"/>
        <v>48500000</v>
      </c>
      <c r="Q12268" s="15">
        <f t="shared" si="71"/>
        <v>14000000</v>
      </c>
      <c r="R12268" s="15">
        <f t="shared" ref="R12268" si="72">SUM(R12266:R12267)</f>
        <v>0</v>
      </c>
      <c r="S12268" s="181"/>
    </row>
    <row r="12269" spans="1:19" x14ac:dyDescent="0.3">
      <c r="A12269" s="58"/>
      <c r="B12269" s="58"/>
      <c r="C12269" s="39"/>
      <c r="J12269" s="55"/>
      <c r="K12269" s="55"/>
      <c r="N12269" s="58"/>
      <c r="O12269" s="58"/>
      <c r="P12269" s="58"/>
      <c r="Q12269" s="58"/>
      <c r="R12269" s="58"/>
      <c r="S12269" s="58"/>
    </row>
    <row r="12270" spans="1:19" x14ac:dyDescent="0.3">
      <c r="A12270" s="1">
        <v>20001001</v>
      </c>
      <c r="B12270" s="93" t="s">
        <v>808</v>
      </c>
      <c r="C12270" s="93"/>
      <c r="J12270" s="55"/>
      <c r="K12270" s="55"/>
      <c r="N12270" s="58"/>
      <c r="O12270" s="58"/>
      <c r="P12270" s="58"/>
      <c r="Q12270" s="58"/>
      <c r="R12270" s="58"/>
      <c r="S12270" s="58"/>
    </row>
    <row r="12271" spans="1:19" x14ac:dyDescent="0.3">
      <c r="A12271" s="967" t="s">
        <v>201</v>
      </c>
      <c r="B12271" s="967"/>
      <c r="C12271" s="967"/>
      <c r="D12271" s="106"/>
      <c r="E12271" s="106"/>
      <c r="F12271" s="106"/>
      <c r="G12271" s="106"/>
      <c r="H12271" s="106"/>
      <c r="I12271" s="106"/>
      <c r="J12271" s="17"/>
      <c r="K12271" s="17"/>
      <c r="L12271" s="18"/>
      <c r="M12271" s="179"/>
      <c r="N12271" s="166"/>
      <c r="O12271" s="166"/>
      <c r="P12271" s="214"/>
      <c r="Q12271" s="264"/>
      <c r="R12271" s="264"/>
      <c r="S12271" s="166"/>
    </row>
    <row r="12272" spans="1:19" x14ac:dyDescent="0.3">
      <c r="A12272" s="106"/>
      <c r="B12272" s="108" t="s">
        <v>809</v>
      </c>
      <c r="C12272" s="30" t="s">
        <v>810</v>
      </c>
      <c r="D12272" s="102">
        <v>606</v>
      </c>
      <c r="E12272" s="102">
        <v>11</v>
      </c>
      <c r="F12272" s="102">
        <v>706</v>
      </c>
      <c r="G12272" s="102">
        <v>70610</v>
      </c>
      <c r="H12272" s="102">
        <v>3000</v>
      </c>
      <c r="I12272" s="102">
        <v>414104</v>
      </c>
      <c r="J12272" s="104">
        <v>50000000</v>
      </c>
      <c r="K12272" s="104">
        <v>50000000</v>
      </c>
      <c r="L12272" s="104">
        <v>0</v>
      </c>
      <c r="M12272" s="126">
        <v>0</v>
      </c>
      <c r="N12272" s="219">
        <v>50000000</v>
      </c>
      <c r="O12272" s="219">
        <v>50000000</v>
      </c>
      <c r="P12272" s="219">
        <f>SUM(K12272+N12272+O12272)</f>
        <v>150000000</v>
      </c>
      <c r="Q12272" s="264">
        <v>30000000</v>
      </c>
      <c r="R12272" s="264">
        <v>0</v>
      </c>
      <c r="S12272" s="166"/>
    </row>
    <row r="12273" spans="1:19" x14ac:dyDescent="0.3">
      <c r="A12273" s="967" t="s">
        <v>34</v>
      </c>
      <c r="B12273" s="967"/>
      <c r="C12273" s="967"/>
      <c r="D12273" s="106"/>
      <c r="E12273" s="106"/>
      <c r="F12273" s="106"/>
      <c r="G12273" s="106"/>
      <c r="H12273" s="106"/>
      <c r="I12273" s="106"/>
      <c r="J12273" s="17"/>
      <c r="K12273" s="17"/>
      <c r="L12273" s="18"/>
      <c r="M12273" s="179"/>
      <c r="N12273" s="219"/>
      <c r="O12273" s="219"/>
      <c r="P12273" s="219"/>
      <c r="Q12273" s="264"/>
      <c r="R12273" s="264"/>
      <c r="S12273" s="166"/>
    </row>
    <row r="12274" spans="1:19" x14ac:dyDescent="0.3">
      <c r="A12274" s="106"/>
      <c r="B12274" s="108" t="s">
        <v>811</v>
      </c>
      <c r="C12274" s="30" t="s">
        <v>812</v>
      </c>
      <c r="D12274" s="102">
        <v>1102</v>
      </c>
      <c r="E12274" s="102">
        <v>9</v>
      </c>
      <c r="F12274" s="102">
        <v>704</v>
      </c>
      <c r="G12274" s="102">
        <v>70411</v>
      </c>
      <c r="H12274" s="102">
        <v>3000</v>
      </c>
      <c r="I12274" s="102">
        <v>414104</v>
      </c>
      <c r="J12274" s="104">
        <v>0</v>
      </c>
      <c r="K12274" s="104">
        <v>0</v>
      </c>
      <c r="L12274" s="104">
        <v>0</v>
      </c>
      <c r="M12274" s="126">
        <v>0</v>
      </c>
      <c r="N12274" s="219">
        <v>0</v>
      </c>
      <c r="O12274" s="219">
        <v>0</v>
      </c>
      <c r="P12274" s="219">
        <f>SUM(K12274+N12274+O12274)</f>
        <v>0</v>
      </c>
      <c r="Q12274" s="264">
        <v>850000</v>
      </c>
      <c r="R12274" s="264">
        <v>0</v>
      </c>
      <c r="S12274" s="166"/>
    </row>
    <row r="12275" spans="1:19" x14ac:dyDescent="0.3">
      <c r="A12275" s="106"/>
      <c r="B12275" s="108" t="s">
        <v>813</v>
      </c>
      <c r="C12275" s="30" t="s">
        <v>814</v>
      </c>
      <c r="D12275" s="102">
        <v>1101</v>
      </c>
      <c r="E12275" s="102">
        <v>9</v>
      </c>
      <c r="F12275" s="102">
        <v>704</v>
      </c>
      <c r="G12275" s="102">
        <v>70411</v>
      </c>
      <c r="H12275" s="102">
        <v>3000</v>
      </c>
      <c r="I12275" s="102">
        <v>414104</v>
      </c>
      <c r="J12275" s="104">
        <v>0</v>
      </c>
      <c r="K12275" s="104">
        <f>SUM(J12275+M12275)</f>
        <v>30000000</v>
      </c>
      <c r="L12275" s="104">
        <v>0</v>
      </c>
      <c r="M12275" s="126">
        <v>30000000</v>
      </c>
      <c r="N12275" s="219">
        <v>10000000</v>
      </c>
      <c r="O12275" s="219">
        <v>5000000</v>
      </c>
      <c r="P12275" s="219">
        <f t="shared" ref="P12275:P12283" si="73">SUM(K12275+N12275+O12275)</f>
        <v>45000000</v>
      </c>
      <c r="Q12275" s="264">
        <v>40000000</v>
      </c>
      <c r="R12275" s="264">
        <v>0</v>
      </c>
      <c r="S12275" s="166"/>
    </row>
    <row r="12276" spans="1:19" ht="20.399999999999999" x14ac:dyDescent="0.3">
      <c r="A12276" s="106"/>
      <c r="B12276" s="108" t="s">
        <v>815</v>
      </c>
      <c r="C12276" s="30" t="s">
        <v>816</v>
      </c>
      <c r="D12276" s="102">
        <v>1105</v>
      </c>
      <c r="E12276" s="102">
        <v>11</v>
      </c>
      <c r="F12276" s="102">
        <v>701</v>
      </c>
      <c r="G12276" s="102">
        <v>70150</v>
      </c>
      <c r="H12276" s="102">
        <v>3000</v>
      </c>
      <c r="I12276" s="102">
        <v>414104</v>
      </c>
      <c r="J12276" s="104">
        <v>30000000</v>
      </c>
      <c r="K12276" s="104">
        <f>SUM(J12276-L12276)</f>
        <v>0</v>
      </c>
      <c r="L12276" s="104">
        <v>30000000</v>
      </c>
      <c r="M12276" s="126">
        <v>0</v>
      </c>
      <c r="N12276" s="219">
        <v>30000000</v>
      </c>
      <c r="O12276" s="219">
        <v>0</v>
      </c>
      <c r="P12276" s="219">
        <f t="shared" si="73"/>
        <v>30000000</v>
      </c>
      <c r="Q12276" s="264">
        <v>20000000</v>
      </c>
      <c r="R12276" s="264">
        <v>0</v>
      </c>
      <c r="S12276" s="166"/>
    </row>
    <row r="12277" spans="1:19" ht="19.5" customHeight="1" x14ac:dyDescent="0.3">
      <c r="A12277" s="106"/>
      <c r="B12277" s="108" t="s">
        <v>817</v>
      </c>
      <c r="C12277" s="30" t="s">
        <v>818</v>
      </c>
      <c r="D12277" s="102">
        <v>1105</v>
      </c>
      <c r="E12277" s="102">
        <v>9</v>
      </c>
      <c r="F12277" s="102">
        <v>701</v>
      </c>
      <c r="G12277" s="102">
        <v>70112</v>
      </c>
      <c r="H12277" s="102">
        <v>3000</v>
      </c>
      <c r="I12277" s="102">
        <v>414104</v>
      </c>
      <c r="J12277" s="104">
        <v>50000000</v>
      </c>
      <c r="K12277" s="104">
        <f>SUM(J12277-L12277)</f>
        <v>0</v>
      </c>
      <c r="L12277" s="104">
        <v>50000000</v>
      </c>
      <c r="M12277" s="126">
        <v>0</v>
      </c>
      <c r="N12277" s="219">
        <v>50000000</v>
      </c>
      <c r="O12277" s="219">
        <v>100000000</v>
      </c>
      <c r="P12277" s="219">
        <f t="shared" si="73"/>
        <v>150000000</v>
      </c>
      <c r="Q12277" s="264">
        <v>0</v>
      </c>
      <c r="R12277" s="264">
        <v>0</v>
      </c>
      <c r="S12277" s="166"/>
    </row>
    <row r="12278" spans="1:19" x14ac:dyDescent="0.3">
      <c r="A12278" s="967" t="s">
        <v>39</v>
      </c>
      <c r="B12278" s="967"/>
      <c r="C12278" s="38"/>
      <c r="D12278" s="106"/>
      <c r="E12278" s="106"/>
      <c r="F12278" s="106"/>
      <c r="G12278" s="106"/>
      <c r="H12278" s="106"/>
      <c r="I12278" s="106"/>
      <c r="J12278" s="17"/>
      <c r="K12278" s="17"/>
      <c r="L12278" s="18"/>
      <c r="M12278" s="179"/>
      <c r="N12278" s="18"/>
      <c r="O12278" s="219">
        <v>0</v>
      </c>
      <c r="P12278" s="219">
        <f t="shared" si="73"/>
        <v>0</v>
      </c>
      <c r="Q12278" s="264"/>
      <c r="R12278" s="264"/>
      <c r="S12278" s="166"/>
    </row>
    <row r="12279" spans="1:19" x14ac:dyDescent="0.3">
      <c r="A12279" s="106"/>
      <c r="B12279" s="108" t="s">
        <v>819</v>
      </c>
      <c r="C12279" s="30" t="s">
        <v>820</v>
      </c>
      <c r="D12279" s="102">
        <v>1403</v>
      </c>
      <c r="E12279" s="102">
        <v>9</v>
      </c>
      <c r="F12279" s="102">
        <v>701</v>
      </c>
      <c r="G12279" s="102">
        <v>70133</v>
      </c>
      <c r="H12279" s="102">
        <v>3000</v>
      </c>
      <c r="I12279" s="102">
        <v>414104</v>
      </c>
      <c r="J12279" s="104">
        <v>5000000</v>
      </c>
      <c r="K12279" s="104">
        <v>5000000</v>
      </c>
      <c r="L12279" s="104">
        <v>0</v>
      </c>
      <c r="M12279" s="126">
        <v>0</v>
      </c>
      <c r="N12279" s="219">
        <v>0</v>
      </c>
      <c r="O12279" s="219">
        <v>0</v>
      </c>
      <c r="P12279" s="219">
        <f t="shared" si="73"/>
        <v>5000000</v>
      </c>
      <c r="Q12279" s="264">
        <v>0</v>
      </c>
      <c r="R12279" s="264">
        <v>0</v>
      </c>
      <c r="S12279" s="166"/>
    </row>
    <row r="12280" spans="1:19" x14ac:dyDescent="0.3">
      <c r="A12280" s="967" t="s">
        <v>44</v>
      </c>
      <c r="B12280" s="967"/>
      <c r="C12280" s="967"/>
      <c r="D12280" s="106"/>
      <c r="E12280" s="106"/>
      <c r="F12280" s="106"/>
      <c r="G12280" s="106"/>
      <c r="H12280" s="106"/>
      <c r="I12280" s="106"/>
      <c r="J12280" s="17"/>
      <c r="K12280" s="17"/>
      <c r="L12280" s="18"/>
      <c r="M12280" s="179"/>
      <c r="N12280" s="18"/>
      <c r="O12280" s="219">
        <v>0</v>
      </c>
      <c r="P12280" s="219">
        <f t="shared" si="73"/>
        <v>0</v>
      </c>
      <c r="Q12280" s="264"/>
      <c r="R12280" s="264"/>
      <c r="S12280" s="166"/>
    </row>
    <row r="12281" spans="1:19" x14ac:dyDescent="0.3">
      <c r="A12281" s="106"/>
      <c r="B12281" s="108" t="s">
        <v>821</v>
      </c>
      <c r="C12281" s="30" t="s">
        <v>822</v>
      </c>
      <c r="D12281" s="102">
        <v>1305</v>
      </c>
      <c r="E12281" s="102">
        <v>9</v>
      </c>
      <c r="F12281" s="102">
        <v>701</v>
      </c>
      <c r="G12281" s="102">
        <v>70133</v>
      </c>
      <c r="H12281" s="102">
        <v>3000</v>
      </c>
      <c r="I12281" s="102">
        <v>414104</v>
      </c>
      <c r="J12281" s="104">
        <v>50000000</v>
      </c>
      <c r="K12281" s="104">
        <f>SUM(J12281-L12281)</f>
        <v>0</v>
      </c>
      <c r="L12281" s="104">
        <v>50000000</v>
      </c>
      <c r="M12281" s="126">
        <v>0</v>
      </c>
      <c r="N12281" s="219">
        <v>50000000</v>
      </c>
      <c r="O12281" s="219">
        <v>100000000</v>
      </c>
      <c r="P12281" s="219">
        <f t="shared" si="73"/>
        <v>150000000</v>
      </c>
      <c r="Q12281" s="264">
        <v>20000000</v>
      </c>
      <c r="R12281" s="264">
        <v>0</v>
      </c>
      <c r="S12281" s="166"/>
    </row>
    <row r="12282" spans="1:19" x14ac:dyDescent="0.3">
      <c r="A12282" s="106"/>
      <c r="B12282" s="108" t="s">
        <v>823</v>
      </c>
      <c r="C12282" s="30" t="s">
        <v>824</v>
      </c>
      <c r="D12282" s="102">
        <v>1305</v>
      </c>
      <c r="E12282" s="102">
        <v>9</v>
      </c>
      <c r="F12282" s="102">
        <v>701</v>
      </c>
      <c r="G12282" s="102">
        <v>70133</v>
      </c>
      <c r="H12282" s="102">
        <v>3000</v>
      </c>
      <c r="I12282" s="102">
        <v>414104</v>
      </c>
      <c r="J12282" s="104">
        <v>650000</v>
      </c>
      <c r="K12282" s="104">
        <f>SUM(J12282-L12282)</f>
        <v>0</v>
      </c>
      <c r="L12282" s="104">
        <v>650000</v>
      </c>
      <c r="M12282" s="126">
        <v>0</v>
      </c>
      <c r="N12282" s="219">
        <v>650000</v>
      </c>
      <c r="O12282" s="219">
        <v>0</v>
      </c>
      <c r="P12282" s="219">
        <f t="shared" si="73"/>
        <v>650000</v>
      </c>
      <c r="Q12282" s="264">
        <v>1000000</v>
      </c>
      <c r="R12282" s="264">
        <v>0</v>
      </c>
      <c r="S12282" s="166"/>
    </row>
    <row r="12283" spans="1:19" x14ac:dyDescent="0.3">
      <c r="A12283" s="106"/>
      <c r="B12283" s="108" t="s">
        <v>825</v>
      </c>
      <c r="C12283" s="30" t="s">
        <v>826</v>
      </c>
      <c r="D12283" s="102">
        <v>1301</v>
      </c>
      <c r="E12283" s="102">
        <v>9</v>
      </c>
      <c r="F12283" s="102">
        <v>701</v>
      </c>
      <c r="G12283" s="102">
        <v>70133</v>
      </c>
      <c r="H12283" s="102">
        <v>3000</v>
      </c>
      <c r="I12283" s="102">
        <v>414104</v>
      </c>
      <c r="J12283" s="104">
        <v>1000000</v>
      </c>
      <c r="K12283" s="104">
        <v>1000000</v>
      </c>
      <c r="L12283" s="104">
        <v>0</v>
      </c>
      <c r="M12283" s="126">
        <v>0</v>
      </c>
      <c r="N12283" s="219">
        <v>0</v>
      </c>
      <c r="O12283" s="219">
        <v>0</v>
      </c>
      <c r="P12283" s="219">
        <f t="shared" si="73"/>
        <v>1000000</v>
      </c>
      <c r="Q12283" s="264">
        <v>0</v>
      </c>
      <c r="R12283" s="264">
        <v>0</v>
      </c>
      <c r="S12283" s="166"/>
    </row>
    <row r="12284" spans="1:19" ht="17.399999999999999" x14ac:dyDescent="0.3">
      <c r="A12284" s="960" t="s">
        <v>0</v>
      </c>
      <c r="B12284" s="960"/>
      <c r="C12284" s="960"/>
      <c r="D12284" s="960"/>
      <c r="E12284" s="960"/>
      <c r="F12284" s="960"/>
      <c r="G12284" s="960"/>
      <c r="H12284" s="960"/>
      <c r="I12284" s="960"/>
      <c r="J12284" s="960"/>
      <c r="K12284" s="960"/>
      <c r="L12284" s="960"/>
      <c r="M12284" s="960"/>
    </row>
    <row r="12285" spans="1:19" ht="17.399999999999999" x14ac:dyDescent="0.3">
      <c r="A12285" s="960" t="s">
        <v>3122</v>
      </c>
      <c r="B12285" s="960"/>
      <c r="C12285" s="960"/>
      <c r="D12285" s="960"/>
      <c r="E12285" s="960"/>
      <c r="F12285" s="960"/>
      <c r="G12285" s="960"/>
      <c r="H12285" s="960"/>
      <c r="I12285" s="960"/>
      <c r="J12285" s="960"/>
      <c r="K12285" s="960"/>
      <c r="L12285" s="960"/>
      <c r="M12285" s="960"/>
    </row>
    <row r="12286" spans="1:19" ht="16.2" thickBot="1" x14ac:dyDescent="0.35">
      <c r="A12286" s="961" t="s">
        <v>717</v>
      </c>
      <c r="B12286" s="961"/>
      <c r="C12286" s="961"/>
      <c r="D12286" s="961"/>
      <c r="E12286" s="961"/>
      <c r="F12286" s="961"/>
      <c r="G12286" s="961"/>
      <c r="H12286" s="961"/>
      <c r="I12286" s="961"/>
      <c r="J12286" s="961"/>
      <c r="K12286" s="961"/>
      <c r="L12286" s="961"/>
      <c r="M12286" s="961"/>
    </row>
    <row r="12287" spans="1:19" x14ac:dyDescent="0.3">
      <c r="A12287" s="962" t="s">
        <v>3118</v>
      </c>
      <c r="B12287" s="962" t="s">
        <v>3119</v>
      </c>
      <c r="C12287" s="962" t="s">
        <v>2</v>
      </c>
      <c r="D12287" s="5" t="s">
        <v>3</v>
      </c>
      <c r="E12287" s="12" t="s">
        <v>3</v>
      </c>
      <c r="F12287" s="5" t="s">
        <v>7</v>
      </c>
      <c r="G12287" s="12" t="s">
        <v>9</v>
      </c>
      <c r="H12287" s="5" t="s">
        <v>12</v>
      </c>
      <c r="I12287" s="12" t="s">
        <v>13</v>
      </c>
      <c r="J12287" s="873" t="s">
        <v>3115</v>
      </c>
      <c r="K12287" s="873" t="s">
        <v>3116</v>
      </c>
      <c r="L12287" s="965" t="s">
        <v>3121</v>
      </c>
      <c r="M12287" s="965" t="s">
        <v>3117</v>
      </c>
      <c r="N12287" s="873" t="s">
        <v>3116</v>
      </c>
      <c r="O12287" s="873" t="s">
        <v>3116</v>
      </c>
      <c r="P12287" s="873" t="s">
        <v>5095</v>
      </c>
      <c r="Q12287" s="873" t="s">
        <v>3115</v>
      </c>
      <c r="R12287" s="270" t="s">
        <v>3340</v>
      </c>
      <c r="S12287" s="873" t="s">
        <v>5049</v>
      </c>
    </row>
    <row r="12288" spans="1:19" ht="15" customHeight="1" x14ac:dyDescent="0.3">
      <c r="A12288" s="963"/>
      <c r="B12288" s="963"/>
      <c r="C12288" s="963"/>
      <c r="D12288" s="6" t="s">
        <v>4</v>
      </c>
      <c r="E12288" s="11" t="s">
        <v>6</v>
      </c>
      <c r="F12288" s="6" t="s">
        <v>8</v>
      </c>
      <c r="G12288" s="11" t="s">
        <v>10</v>
      </c>
      <c r="H12288" s="6" t="s">
        <v>5</v>
      </c>
      <c r="I12288" s="11" t="s">
        <v>5</v>
      </c>
      <c r="J12288" s="874"/>
      <c r="K12288" s="874"/>
      <c r="L12288" s="966"/>
      <c r="M12288" s="966"/>
      <c r="N12288" s="874"/>
      <c r="O12288" s="874"/>
      <c r="P12288" s="874"/>
      <c r="Q12288" s="874"/>
      <c r="R12288" s="271" t="s">
        <v>5125</v>
      </c>
      <c r="S12288" s="874"/>
    </row>
    <row r="12289" spans="1:19" x14ac:dyDescent="0.3">
      <c r="A12289" s="963"/>
      <c r="B12289" s="963"/>
      <c r="C12289" s="963"/>
      <c r="D12289" s="6" t="s">
        <v>5</v>
      </c>
      <c r="E12289" s="11" t="s">
        <v>5</v>
      </c>
      <c r="F12289" s="6" t="s">
        <v>5</v>
      </c>
      <c r="G12289" s="11" t="s">
        <v>11</v>
      </c>
      <c r="H12289" s="7"/>
      <c r="I12289" s="8"/>
      <c r="J12289" s="44" t="s">
        <v>3120</v>
      </c>
      <c r="K12289" s="45" t="s">
        <v>3120</v>
      </c>
      <c r="L12289" s="46" t="s">
        <v>3120</v>
      </c>
      <c r="M12289" s="47" t="s">
        <v>3120</v>
      </c>
      <c r="N12289" s="44" t="s">
        <v>5068</v>
      </c>
      <c r="O12289" s="44" t="s">
        <v>5069</v>
      </c>
      <c r="P12289" s="44"/>
      <c r="Q12289" s="44" t="s">
        <v>5102</v>
      </c>
      <c r="R12289" s="272" t="s">
        <v>5102</v>
      </c>
      <c r="S12289" s="44"/>
    </row>
    <row r="12290" spans="1:19" ht="15" thickBot="1" x14ac:dyDescent="0.35">
      <c r="A12290" s="964"/>
      <c r="B12290" s="964"/>
      <c r="C12290" s="964"/>
      <c r="D12290" s="9"/>
      <c r="E12290" s="10"/>
      <c r="F12290" s="9"/>
      <c r="G12290" s="10"/>
      <c r="H12290" s="9"/>
      <c r="I12290" s="10"/>
      <c r="J12290" s="48" t="s">
        <v>14</v>
      </c>
      <c r="K12290" s="49" t="s">
        <v>14</v>
      </c>
      <c r="L12290" s="50" t="s">
        <v>14</v>
      </c>
      <c r="M12290" s="51" t="s">
        <v>14</v>
      </c>
      <c r="N12290" s="48" t="s">
        <v>14</v>
      </c>
      <c r="O12290" s="48" t="s">
        <v>14</v>
      </c>
      <c r="P12290" s="48" t="s">
        <v>14</v>
      </c>
      <c r="Q12290" s="48" t="s">
        <v>14</v>
      </c>
      <c r="R12290" s="48" t="s">
        <v>14</v>
      </c>
      <c r="S12290" s="48"/>
    </row>
    <row r="12291" spans="1:19" ht="20.399999999999999" x14ac:dyDescent="0.3">
      <c r="A12291" s="106"/>
      <c r="B12291" s="108" t="s">
        <v>827</v>
      </c>
      <c r="C12291" s="30" t="s">
        <v>828</v>
      </c>
      <c r="D12291" s="102">
        <v>1301</v>
      </c>
      <c r="E12291" s="102">
        <v>9</v>
      </c>
      <c r="F12291" s="102">
        <v>701</v>
      </c>
      <c r="G12291" s="102">
        <v>70133</v>
      </c>
      <c r="H12291" s="102">
        <v>3000</v>
      </c>
      <c r="I12291" s="102">
        <v>414104</v>
      </c>
      <c r="J12291" s="104">
        <v>2920000</v>
      </c>
      <c r="K12291" s="104">
        <v>2920000</v>
      </c>
      <c r="L12291" s="104">
        <v>0</v>
      </c>
      <c r="M12291" s="104">
        <v>0</v>
      </c>
      <c r="N12291" s="219">
        <v>0</v>
      </c>
      <c r="O12291" s="219">
        <v>0</v>
      </c>
      <c r="P12291" s="219">
        <f>SUM(K12291+N12291+O12291)</f>
        <v>2920000</v>
      </c>
      <c r="Q12291" s="264">
        <v>1000000</v>
      </c>
      <c r="R12291" s="264">
        <v>0</v>
      </c>
      <c r="S12291" s="166"/>
    </row>
    <row r="12292" spans="1:19" x14ac:dyDescent="0.3">
      <c r="A12292" s="106"/>
      <c r="B12292" s="108" t="s">
        <v>829</v>
      </c>
      <c r="C12292" s="30" t="s">
        <v>3132</v>
      </c>
      <c r="D12292" s="102">
        <v>1301</v>
      </c>
      <c r="E12292" s="102">
        <v>9</v>
      </c>
      <c r="F12292" s="102">
        <v>701</v>
      </c>
      <c r="G12292" s="102">
        <v>70133</v>
      </c>
      <c r="H12292" s="102">
        <v>3000</v>
      </c>
      <c r="I12292" s="102">
        <v>414104</v>
      </c>
      <c r="J12292" s="104">
        <v>1500000</v>
      </c>
      <c r="K12292" s="104">
        <v>1500000</v>
      </c>
      <c r="L12292" s="104">
        <v>0</v>
      </c>
      <c r="M12292" s="104">
        <v>0</v>
      </c>
      <c r="N12292" s="219">
        <v>0</v>
      </c>
      <c r="O12292" s="219">
        <v>0</v>
      </c>
      <c r="P12292" s="219">
        <f t="shared" ref="P12292:P12294" si="74">SUM(K12292+N12292+O12292)</f>
        <v>1500000</v>
      </c>
      <c r="Q12292" s="264">
        <v>400000</v>
      </c>
      <c r="R12292" s="264">
        <v>0</v>
      </c>
      <c r="S12292" s="166"/>
    </row>
    <row r="12293" spans="1:19" x14ac:dyDescent="0.3">
      <c r="A12293" s="106"/>
      <c r="B12293" s="108" t="s">
        <v>830</v>
      </c>
      <c r="C12293" s="30" t="s">
        <v>831</v>
      </c>
      <c r="D12293" s="102">
        <v>1301</v>
      </c>
      <c r="E12293" s="102">
        <v>9</v>
      </c>
      <c r="F12293" s="102">
        <v>701</v>
      </c>
      <c r="G12293" s="102">
        <v>70112</v>
      </c>
      <c r="H12293" s="102">
        <v>3000</v>
      </c>
      <c r="I12293" s="102">
        <v>414104</v>
      </c>
      <c r="J12293" s="104">
        <v>2500000</v>
      </c>
      <c r="K12293" s="104">
        <v>2500000</v>
      </c>
      <c r="L12293" s="104">
        <v>0</v>
      </c>
      <c r="M12293" s="104">
        <v>0</v>
      </c>
      <c r="N12293" s="219">
        <v>0</v>
      </c>
      <c r="O12293" s="219">
        <v>0</v>
      </c>
      <c r="P12293" s="219">
        <f t="shared" si="74"/>
        <v>2500000</v>
      </c>
      <c r="Q12293" s="264">
        <v>1000000</v>
      </c>
      <c r="R12293" s="264">
        <v>0</v>
      </c>
      <c r="S12293" s="166"/>
    </row>
    <row r="12294" spans="1:19" ht="15" thickBot="1" x14ac:dyDescent="0.35">
      <c r="A12294" s="223"/>
      <c r="B12294" s="224" t="s">
        <v>832</v>
      </c>
      <c r="C12294" s="34" t="s">
        <v>833</v>
      </c>
      <c r="D12294" s="221">
        <v>1301</v>
      </c>
      <c r="E12294" s="221">
        <v>9</v>
      </c>
      <c r="F12294" s="221">
        <v>701</v>
      </c>
      <c r="G12294" s="221">
        <v>70133</v>
      </c>
      <c r="H12294" s="221">
        <v>3000</v>
      </c>
      <c r="I12294" s="221">
        <v>414104</v>
      </c>
      <c r="J12294" s="220">
        <v>2000000</v>
      </c>
      <c r="K12294" s="220">
        <f>SUM(J12294-L12294)</f>
        <v>0</v>
      </c>
      <c r="L12294" s="220">
        <v>2000000</v>
      </c>
      <c r="M12294" s="220">
        <v>0</v>
      </c>
      <c r="N12294" s="220">
        <v>2000000</v>
      </c>
      <c r="O12294" s="219">
        <v>0</v>
      </c>
      <c r="P12294" s="219">
        <f t="shared" si="74"/>
        <v>2000000</v>
      </c>
      <c r="Q12294" s="265">
        <v>0</v>
      </c>
      <c r="R12294" s="265">
        <v>0</v>
      </c>
      <c r="S12294" s="167"/>
    </row>
    <row r="12295" spans="1:19" ht="15" thickBot="1" x14ac:dyDescent="0.35">
      <c r="A12295" s="96"/>
      <c r="B12295" s="96" t="s">
        <v>834</v>
      </c>
      <c r="C12295" s="98"/>
      <c r="D12295" s="97"/>
      <c r="E12295" s="97"/>
      <c r="F12295" s="97"/>
      <c r="G12295" s="97"/>
      <c r="H12295" s="97"/>
      <c r="I12295" s="98"/>
      <c r="J12295" s="57">
        <f>SUM(J12271:J12294)</f>
        <v>195570000</v>
      </c>
      <c r="K12295" s="57">
        <f t="shared" ref="K12295:Q12295" si="75">SUM(K12271:K12294)</f>
        <v>92920000</v>
      </c>
      <c r="L12295" s="57">
        <f t="shared" si="75"/>
        <v>132650000</v>
      </c>
      <c r="M12295" s="57">
        <f t="shared" si="75"/>
        <v>30000000</v>
      </c>
      <c r="N12295" s="57">
        <f t="shared" si="75"/>
        <v>192650000</v>
      </c>
      <c r="O12295" s="57">
        <f t="shared" si="75"/>
        <v>255000000</v>
      </c>
      <c r="P12295" s="57">
        <f t="shared" si="75"/>
        <v>540570000</v>
      </c>
      <c r="Q12295" s="57">
        <f t="shared" si="75"/>
        <v>114250000</v>
      </c>
      <c r="R12295" s="57">
        <f t="shared" ref="R12295" si="76">SUM(R12271:R12294)</f>
        <v>0</v>
      </c>
      <c r="S12295" s="181"/>
    </row>
    <row r="12296" spans="1:19" x14ac:dyDescent="0.3">
      <c r="A12296" s="25"/>
      <c r="B12296" s="25"/>
      <c r="C12296" s="25"/>
      <c r="D12296" s="25"/>
      <c r="E12296" s="25"/>
      <c r="F12296" s="25"/>
      <c r="G12296" s="25"/>
      <c r="H12296" s="25"/>
      <c r="I12296" s="25"/>
      <c r="J12296" s="56"/>
      <c r="K12296" s="56"/>
      <c r="L12296" s="56"/>
      <c r="M12296" s="56"/>
      <c r="N12296" s="58"/>
      <c r="O12296" s="58"/>
      <c r="P12296" s="58"/>
      <c r="Q12296" s="58"/>
      <c r="R12296" s="58"/>
      <c r="S12296" s="58"/>
    </row>
    <row r="12297" spans="1:19" x14ac:dyDescent="0.3">
      <c r="A12297" s="1">
        <v>20007001</v>
      </c>
      <c r="B12297" s="93" t="s">
        <v>835</v>
      </c>
      <c r="C12297" s="93"/>
      <c r="J12297" s="55"/>
      <c r="K12297" s="55"/>
      <c r="N12297" s="235"/>
      <c r="O12297" s="58"/>
      <c r="P12297" s="58"/>
      <c r="Q12297" s="58"/>
      <c r="R12297" s="58"/>
      <c r="S12297" s="58"/>
    </row>
    <row r="12298" spans="1:19" x14ac:dyDescent="0.3">
      <c r="A12298" s="967" t="s">
        <v>34</v>
      </c>
      <c r="B12298" s="967"/>
      <c r="C12298" s="967"/>
      <c r="D12298" s="106"/>
      <c r="E12298" s="106"/>
      <c r="F12298" s="106"/>
      <c r="G12298" s="106"/>
      <c r="H12298" s="106"/>
      <c r="I12298" s="106"/>
      <c r="J12298" s="17"/>
      <c r="K12298" s="17"/>
      <c r="L12298" s="18"/>
      <c r="M12298" s="18"/>
      <c r="N12298" s="166"/>
      <c r="O12298" s="166"/>
      <c r="P12298" s="214"/>
      <c r="Q12298" s="264"/>
      <c r="R12298" s="264"/>
      <c r="S12298" s="166"/>
    </row>
    <row r="12299" spans="1:19" ht="20.399999999999999" x14ac:dyDescent="0.3">
      <c r="A12299" s="106"/>
      <c r="B12299" s="108" t="s">
        <v>836</v>
      </c>
      <c r="C12299" s="30" t="s">
        <v>837</v>
      </c>
      <c r="D12299" s="102">
        <v>1101</v>
      </c>
      <c r="E12299" s="102">
        <v>11</v>
      </c>
      <c r="F12299" s="102">
        <v>701</v>
      </c>
      <c r="G12299" s="102">
        <v>70112</v>
      </c>
      <c r="H12299" s="102">
        <v>3000</v>
      </c>
      <c r="I12299" s="102">
        <v>414104</v>
      </c>
      <c r="J12299" s="104">
        <v>0</v>
      </c>
      <c r="K12299" s="104">
        <v>0</v>
      </c>
      <c r="L12299" s="104">
        <v>0</v>
      </c>
      <c r="M12299" s="104">
        <v>0</v>
      </c>
      <c r="N12299" s="219">
        <v>0</v>
      </c>
      <c r="O12299" s="219">
        <v>0</v>
      </c>
      <c r="P12299" s="219">
        <f>SUM(K12299+N12299+O12299)</f>
        <v>0</v>
      </c>
      <c r="Q12299" s="264">
        <v>120000000</v>
      </c>
      <c r="R12299" s="264">
        <v>0</v>
      </c>
      <c r="S12299" s="166"/>
    </row>
    <row r="12300" spans="1:19" x14ac:dyDescent="0.3">
      <c r="A12300" s="967" t="s">
        <v>39</v>
      </c>
      <c r="B12300" s="967"/>
      <c r="C12300" s="38"/>
      <c r="D12300" s="106"/>
      <c r="E12300" s="106"/>
      <c r="F12300" s="106"/>
      <c r="G12300" s="106"/>
      <c r="H12300" s="106"/>
      <c r="I12300" s="106"/>
      <c r="J12300" s="17"/>
      <c r="K12300" s="17"/>
      <c r="L12300" s="18"/>
      <c r="M12300" s="18"/>
      <c r="N12300" s="219"/>
      <c r="O12300" s="219"/>
      <c r="P12300" s="219"/>
      <c r="Q12300" s="264"/>
      <c r="R12300" s="264"/>
      <c r="S12300" s="166"/>
    </row>
    <row r="12301" spans="1:19" x14ac:dyDescent="0.3">
      <c r="A12301" s="106"/>
      <c r="B12301" s="108" t="s">
        <v>819</v>
      </c>
      <c r="C12301" s="30" t="s">
        <v>838</v>
      </c>
      <c r="D12301" s="102">
        <v>1403</v>
      </c>
      <c r="E12301" s="102">
        <v>11</v>
      </c>
      <c r="F12301" s="102">
        <v>704</v>
      </c>
      <c r="G12301" s="102">
        <v>70435</v>
      </c>
      <c r="H12301" s="102">
        <v>3000</v>
      </c>
      <c r="I12301" s="102">
        <v>414104</v>
      </c>
      <c r="J12301" s="104">
        <v>10000000</v>
      </c>
      <c r="K12301" s="104">
        <v>10000000</v>
      </c>
      <c r="L12301" s="104">
        <v>0</v>
      </c>
      <c r="M12301" s="104">
        <v>0</v>
      </c>
      <c r="N12301" s="219">
        <v>0</v>
      </c>
      <c r="O12301" s="219">
        <v>0</v>
      </c>
      <c r="P12301" s="219">
        <f t="shared" ref="P12301:P12313" si="77">SUM(K12301+N12301+O12301)</f>
        <v>10000000</v>
      </c>
      <c r="Q12301" s="264">
        <v>15000000</v>
      </c>
      <c r="R12301" s="264">
        <v>0</v>
      </c>
      <c r="S12301" s="166"/>
    </row>
    <row r="12302" spans="1:19" x14ac:dyDescent="0.3">
      <c r="A12302" s="967" t="s">
        <v>44</v>
      </c>
      <c r="B12302" s="967"/>
      <c r="C12302" s="967"/>
      <c r="D12302" s="106"/>
      <c r="E12302" s="106"/>
      <c r="F12302" s="106"/>
      <c r="G12302" s="106"/>
      <c r="H12302" s="106"/>
      <c r="I12302" s="106"/>
      <c r="J12302" s="17"/>
      <c r="K12302" s="17"/>
      <c r="L12302" s="18"/>
      <c r="M12302" s="18"/>
      <c r="N12302" s="219"/>
      <c r="O12302" s="219"/>
      <c r="P12302" s="219"/>
      <c r="Q12302" s="264"/>
      <c r="R12302" s="264"/>
      <c r="S12302" s="166"/>
    </row>
    <row r="12303" spans="1:19" ht="23.25" customHeight="1" x14ac:dyDescent="0.3">
      <c r="A12303" s="106"/>
      <c r="B12303" s="108" t="s">
        <v>839</v>
      </c>
      <c r="C12303" s="30" t="s">
        <v>840</v>
      </c>
      <c r="D12303" s="102">
        <v>1301</v>
      </c>
      <c r="E12303" s="102">
        <v>9</v>
      </c>
      <c r="F12303" s="102">
        <v>704</v>
      </c>
      <c r="G12303" s="102">
        <v>70411</v>
      </c>
      <c r="H12303" s="102">
        <v>3000</v>
      </c>
      <c r="I12303" s="102">
        <v>414104</v>
      </c>
      <c r="J12303" s="104">
        <v>0</v>
      </c>
      <c r="K12303" s="104">
        <v>0</v>
      </c>
      <c r="L12303" s="104">
        <v>0</v>
      </c>
      <c r="M12303" s="104">
        <v>0</v>
      </c>
      <c r="N12303" s="219">
        <v>0</v>
      </c>
      <c r="O12303" s="219">
        <v>0</v>
      </c>
      <c r="P12303" s="219">
        <f t="shared" si="77"/>
        <v>0</v>
      </c>
      <c r="Q12303" s="264">
        <v>8000000</v>
      </c>
      <c r="R12303" s="264">
        <v>0</v>
      </c>
      <c r="S12303" s="166"/>
    </row>
    <row r="12304" spans="1:19" x14ac:dyDescent="0.3">
      <c r="A12304" s="106"/>
      <c r="B12304" s="108" t="s">
        <v>841</v>
      </c>
      <c r="C12304" s="30" t="s">
        <v>842</v>
      </c>
      <c r="D12304" s="102">
        <v>1305</v>
      </c>
      <c r="E12304" s="102">
        <v>9</v>
      </c>
      <c r="F12304" s="102">
        <v>701</v>
      </c>
      <c r="G12304" s="102">
        <v>70112</v>
      </c>
      <c r="H12304" s="102">
        <v>3000</v>
      </c>
      <c r="I12304" s="102">
        <v>414104</v>
      </c>
      <c r="J12304" s="104">
        <v>0</v>
      </c>
      <c r="K12304" s="104">
        <v>0</v>
      </c>
      <c r="L12304" s="104">
        <v>0</v>
      </c>
      <c r="M12304" s="104">
        <v>0</v>
      </c>
      <c r="N12304" s="219">
        <v>0</v>
      </c>
      <c r="O12304" s="219">
        <v>0</v>
      </c>
      <c r="P12304" s="219">
        <f t="shared" si="77"/>
        <v>0</v>
      </c>
      <c r="Q12304" s="264">
        <v>0</v>
      </c>
      <c r="R12304" s="264">
        <v>0</v>
      </c>
      <c r="S12304" s="166"/>
    </row>
    <row r="12305" spans="1:19" x14ac:dyDescent="0.3">
      <c r="A12305" s="106"/>
      <c r="B12305" s="108" t="s">
        <v>843</v>
      </c>
      <c r="C12305" s="30" t="s">
        <v>615</v>
      </c>
      <c r="D12305" s="102">
        <v>1305</v>
      </c>
      <c r="E12305" s="102">
        <v>9</v>
      </c>
      <c r="F12305" s="102">
        <v>701</v>
      </c>
      <c r="G12305" s="102">
        <v>70133</v>
      </c>
      <c r="H12305" s="102">
        <v>3000</v>
      </c>
      <c r="I12305" s="102">
        <v>414104</v>
      </c>
      <c r="J12305" s="104">
        <v>0</v>
      </c>
      <c r="K12305" s="104">
        <v>0</v>
      </c>
      <c r="L12305" s="104">
        <v>0</v>
      </c>
      <c r="M12305" s="104">
        <v>0</v>
      </c>
      <c r="N12305" s="219">
        <v>0</v>
      </c>
      <c r="O12305" s="219">
        <v>0</v>
      </c>
      <c r="P12305" s="219">
        <f t="shared" si="77"/>
        <v>0</v>
      </c>
      <c r="Q12305" s="264">
        <v>30000000</v>
      </c>
      <c r="R12305" s="264">
        <v>0</v>
      </c>
      <c r="S12305" s="166"/>
    </row>
    <row r="12306" spans="1:19" ht="30.6" x14ac:dyDescent="0.3">
      <c r="A12306" s="106"/>
      <c r="B12306" s="108" t="s">
        <v>844</v>
      </c>
      <c r="C12306" s="30" t="s">
        <v>845</v>
      </c>
      <c r="D12306" s="102">
        <v>1305</v>
      </c>
      <c r="E12306" s="102">
        <v>9</v>
      </c>
      <c r="F12306" s="102">
        <v>704</v>
      </c>
      <c r="G12306" s="102">
        <v>70411</v>
      </c>
      <c r="H12306" s="102">
        <v>3000</v>
      </c>
      <c r="I12306" s="102">
        <v>414104</v>
      </c>
      <c r="J12306" s="104">
        <v>200000000</v>
      </c>
      <c r="K12306" s="104">
        <f>SUM(J12306+M12306)</f>
        <v>300000000</v>
      </c>
      <c r="L12306" s="104">
        <v>0</v>
      </c>
      <c r="M12306" s="104">
        <v>100000000</v>
      </c>
      <c r="N12306" s="219">
        <v>100000000</v>
      </c>
      <c r="O12306" s="219">
        <v>0</v>
      </c>
      <c r="P12306" s="219">
        <f t="shared" si="77"/>
        <v>400000000</v>
      </c>
      <c r="Q12306" s="264">
        <v>50000000</v>
      </c>
      <c r="R12306" s="264">
        <v>0</v>
      </c>
      <c r="S12306" s="166"/>
    </row>
    <row r="12307" spans="1:19" ht="20.399999999999999" x14ac:dyDescent="0.3">
      <c r="A12307" s="106"/>
      <c r="B12307" s="108" t="s">
        <v>846</v>
      </c>
      <c r="C12307" s="30" t="s">
        <v>847</v>
      </c>
      <c r="D12307" s="102">
        <v>1301</v>
      </c>
      <c r="E12307" s="102">
        <v>9</v>
      </c>
      <c r="F12307" s="102">
        <v>701</v>
      </c>
      <c r="G12307" s="102">
        <v>70133</v>
      </c>
      <c r="H12307" s="102">
        <v>3000</v>
      </c>
      <c r="I12307" s="102">
        <v>414104</v>
      </c>
      <c r="J12307" s="104">
        <v>2000000</v>
      </c>
      <c r="K12307" s="104">
        <v>2000000</v>
      </c>
      <c r="L12307" s="104">
        <v>0</v>
      </c>
      <c r="M12307" s="104">
        <v>0</v>
      </c>
      <c r="N12307" s="219">
        <v>0</v>
      </c>
      <c r="O12307" s="219">
        <v>0</v>
      </c>
      <c r="P12307" s="219">
        <f t="shared" si="77"/>
        <v>2000000</v>
      </c>
      <c r="Q12307" s="264">
        <v>1000000</v>
      </c>
      <c r="R12307" s="264">
        <v>0</v>
      </c>
      <c r="S12307" s="166"/>
    </row>
    <row r="12308" spans="1:19" x14ac:dyDescent="0.3">
      <c r="A12308" s="106"/>
      <c r="B12308" s="108" t="s">
        <v>848</v>
      </c>
      <c r="C12308" s="30" t="s">
        <v>849</v>
      </c>
      <c r="D12308" s="102">
        <v>1301</v>
      </c>
      <c r="E12308" s="102">
        <v>9</v>
      </c>
      <c r="F12308" s="102">
        <v>701</v>
      </c>
      <c r="G12308" s="102">
        <v>70133</v>
      </c>
      <c r="H12308" s="102">
        <v>3000</v>
      </c>
      <c r="I12308" s="102">
        <v>414104</v>
      </c>
      <c r="J12308" s="104">
        <v>0</v>
      </c>
      <c r="K12308" s="104">
        <v>0</v>
      </c>
      <c r="L12308" s="104">
        <v>0</v>
      </c>
      <c r="M12308" s="104">
        <v>0</v>
      </c>
      <c r="N12308" s="219">
        <v>0</v>
      </c>
      <c r="O12308" s="219">
        <v>0</v>
      </c>
      <c r="P12308" s="219">
        <f t="shared" si="77"/>
        <v>0</v>
      </c>
      <c r="Q12308" s="264">
        <v>45000000</v>
      </c>
      <c r="R12308" s="264">
        <v>0</v>
      </c>
      <c r="S12308" s="166"/>
    </row>
    <row r="12309" spans="1:19" x14ac:dyDescent="0.3">
      <c r="A12309" s="106"/>
      <c r="B12309" s="108" t="s">
        <v>850</v>
      </c>
      <c r="C12309" s="30" t="s">
        <v>851</v>
      </c>
      <c r="D12309" s="102">
        <v>1301</v>
      </c>
      <c r="E12309" s="102">
        <v>9</v>
      </c>
      <c r="F12309" s="102">
        <v>704</v>
      </c>
      <c r="G12309" s="102">
        <v>70411</v>
      </c>
      <c r="H12309" s="102">
        <v>3000</v>
      </c>
      <c r="I12309" s="102">
        <v>414213</v>
      </c>
      <c r="J12309" s="104">
        <v>0</v>
      </c>
      <c r="K12309" s="104">
        <v>0</v>
      </c>
      <c r="L12309" s="104">
        <v>0</v>
      </c>
      <c r="M12309" s="104">
        <v>0</v>
      </c>
      <c r="N12309" s="219">
        <v>0</v>
      </c>
      <c r="O12309" s="219">
        <v>0</v>
      </c>
      <c r="P12309" s="219">
        <f t="shared" si="77"/>
        <v>0</v>
      </c>
      <c r="Q12309" s="264">
        <v>20000000</v>
      </c>
      <c r="R12309" s="264">
        <v>0</v>
      </c>
      <c r="S12309" s="166"/>
    </row>
    <row r="12310" spans="1:19" x14ac:dyDescent="0.3">
      <c r="A12310" s="106"/>
      <c r="B12310" s="108" t="s">
        <v>852</v>
      </c>
      <c r="C12310" s="30" t="s">
        <v>853</v>
      </c>
      <c r="D12310" s="102">
        <v>1301</v>
      </c>
      <c r="E12310" s="102">
        <v>9</v>
      </c>
      <c r="F12310" s="102">
        <v>704</v>
      </c>
      <c r="G12310" s="102">
        <v>70411</v>
      </c>
      <c r="H12310" s="102">
        <v>3000</v>
      </c>
      <c r="I12310" s="102">
        <v>414208</v>
      </c>
      <c r="J12310" s="104">
        <v>0</v>
      </c>
      <c r="K12310" s="104">
        <v>0</v>
      </c>
      <c r="L12310" s="104">
        <v>0</v>
      </c>
      <c r="M12310" s="104">
        <v>0</v>
      </c>
      <c r="N12310" s="219">
        <v>0</v>
      </c>
      <c r="O12310" s="219">
        <v>0</v>
      </c>
      <c r="P12310" s="219">
        <f t="shared" si="77"/>
        <v>0</v>
      </c>
      <c r="Q12310" s="264">
        <v>10000000</v>
      </c>
      <c r="R12310" s="264">
        <v>0</v>
      </c>
      <c r="S12310" s="166"/>
    </row>
    <row r="12311" spans="1:19" ht="30.75" customHeight="1" x14ac:dyDescent="0.3">
      <c r="A12311" s="106"/>
      <c r="B12311" s="108" t="s">
        <v>854</v>
      </c>
      <c r="C12311" s="30" t="s">
        <v>855</v>
      </c>
      <c r="D12311" s="102">
        <v>1301</v>
      </c>
      <c r="E12311" s="102">
        <v>9</v>
      </c>
      <c r="F12311" s="102">
        <v>704</v>
      </c>
      <c r="G12311" s="102">
        <v>70411</v>
      </c>
      <c r="H12311" s="102">
        <v>3000</v>
      </c>
      <c r="I12311" s="102">
        <v>414314</v>
      </c>
      <c r="J12311" s="104">
        <v>10000000</v>
      </c>
      <c r="K12311" s="104">
        <f>SUM(J12311-L12311)</f>
        <v>0</v>
      </c>
      <c r="L12311" s="560">
        <v>10000000</v>
      </c>
      <c r="M12311" s="104">
        <v>0</v>
      </c>
      <c r="N12311" s="219">
        <v>10000000</v>
      </c>
      <c r="O12311" s="219">
        <v>5000000</v>
      </c>
      <c r="P12311" s="219">
        <f t="shared" si="77"/>
        <v>15000000</v>
      </c>
      <c r="Q12311" s="264">
        <v>10000000</v>
      </c>
      <c r="R12311" s="264">
        <v>0</v>
      </c>
      <c r="S12311" s="166"/>
    </row>
    <row r="12312" spans="1:19" x14ac:dyDescent="0.3">
      <c r="A12312" s="106"/>
      <c r="B12312" s="108" t="s">
        <v>856</v>
      </c>
      <c r="C12312" s="30" t="s">
        <v>857</v>
      </c>
      <c r="D12312" s="102">
        <v>1301</v>
      </c>
      <c r="E12312" s="102">
        <v>9</v>
      </c>
      <c r="F12312" s="102">
        <v>704</v>
      </c>
      <c r="G12312" s="102">
        <v>70411</v>
      </c>
      <c r="H12312" s="102">
        <v>3000</v>
      </c>
      <c r="I12312" s="102">
        <v>414207</v>
      </c>
      <c r="J12312" s="104">
        <v>0</v>
      </c>
      <c r="K12312" s="104">
        <v>0</v>
      </c>
      <c r="L12312" s="104">
        <v>0</v>
      </c>
      <c r="M12312" s="104">
        <v>0</v>
      </c>
      <c r="N12312" s="219">
        <v>0</v>
      </c>
      <c r="O12312" s="219">
        <v>0</v>
      </c>
      <c r="P12312" s="219">
        <f t="shared" si="77"/>
        <v>0</v>
      </c>
      <c r="Q12312" s="264">
        <v>10000000</v>
      </c>
      <c r="R12312" s="264">
        <v>0</v>
      </c>
      <c r="S12312" s="166"/>
    </row>
    <row r="12313" spans="1:19" ht="20.399999999999999" x14ac:dyDescent="0.3">
      <c r="A12313" s="106"/>
      <c r="B12313" s="108" t="s">
        <v>858</v>
      </c>
      <c r="C12313" s="30" t="s">
        <v>859</v>
      </c>
      <c r="D12313" s="102">
        <v>1301</v>
      </c>
      <c r="E12313" s="102">
        <v>9</v>
      </c>
      <c r="F12313" s="102">
        <v>704</v>
      </c>
      <c r="G12313" s="102">
        <v>70411</v>
      </c>
      <c r="H12313" s="102">
        <v>3000</v>
      </c>
      <c r="I12313" s="102">
        <v>414104</v>
      </c>
      <c r="J12313" s="104">
        <v>350000</v>
      </c>
      <c r="K12313" s="104">
        <v>350000</v>
      </c>
      <c r="L12313" s="104">
        <v>0</v>
      </c>
      <c r="M12313" s="104">
        <v>0</v>
      </c>
      <c r="N12313" s="219">
        <v>0</v>
      </c>
      <c r="O12313" s="219">
        <v>0</v>
      </c>
      <c r="P12313" s="219">
        <f t="shared" si="77"/>
        <v>350000</v>
      </c>
      <c r="Q12313" s="264">
        <v>50000</v>
      </c>
      <c r="R12313" s="264">
        <v>0</v>
      </c>
      <c r="S12313" s="166"/>
    </row>
    <row r="12314" spans="1:19" ht="17.399999999999999" x14ac:dyDescent="0.3">
      <c r="A12314" s="960" t="s">
        <v>0</v>
      </c>
      <c r="B12314" s="960"/>
      <c r="C12314" s="960"/>
      <c r="D12314" s="960"/>
      <c r="E12314" s="960"/>
      <c r="F12314" s="960"/>
      <c r="G12314" s="960"/>
      <c r="H12314" s="960"/>
      <c r="I12314" s="960"/>
      <c r="J12314" s="960"/>
      <c r="K12314" s="960"/>
      <c r="L12314" s="960"/>
      <c r="M12314" s="960"/>
    </row>
    <row r="12315" spans="1:19" ht="17.399999999999999" x14ac:dyDescent="0.3">
      <c r="A12315" s="960" t="s">
        <v>3122</v>
      </c>
      <c r="B12315" s="960"/>
      <c r="C12315" s="960"/>
      <c r="D12315" s="960"/>
      <c r="E12315" s="960"/>
      <c r="F12315" s="960"/>
      <c r="G12315" s="960"/>
      <c r="H12315" s="960"/>
      <c r="I12315" s="960"/>
      <c r="J12315" s="960"/>
      <c r="K12315" s="960"/>
      <c r="L12315" s="960"/>
      <c r="M12315" s="960"/>
    </row>
    <row r="12316" spans="1:19" ht="16.2" thickBot="1" x14ac:dyDescent="0.35">
      <c r="A12316" s="961" t="s">
        <v>717</v>
      </c>
      <c r="B12316" s="961"/>
      <c r="C12316" s="961"/>
      <c r="D12316" s="961"/>
      <c r="E12316" s="961"/>
      <c r="F12316" s="961"/>
      <c r="G12316" s="961"/>
      <c r="H12316" s="961"/>
      <c r="I12316" s="961"/>
      <c r="J12316" s="961"/>
      <c r="K12316" s="961"/>
      <c r="L12316" s="961"/>
      <c r="M12316" s="961"/>
    </row>
    <row r="12317" spans="1:19" x14ac:dyDescent="0.3">
      <c r="A12317" s="962" t="s">
        <v>3118</v>
      </c>
      <c r="B12317" s="962" t="s">
        <v>3119</v>
      </c>
      <c r="C12317" s="962" t="s">
        <v>2</v>
      </c>
      <c r="D12317" s="5" t="s">
        <v>3</v>
      </c>
      <c r="E12317" s="12" t="s">
        <v>3</v>
      </c>
      <c r="F12317" s="5" t="s">
        <v>7</v>
      </c>
      <c r="G12317" s="12" t="s">
        <v>9</v>
      </c>
      <c r="H12317" s="5" t="s">
        <v>12</v>
      </c>
      <c r="I12317" s="12" t="s">
        <v>13</v>
      </c>
      <c r="J12317" s="873" t="s">
        <v>3115</v>
      </c>
      <c r="K12317" s="873" t="s">
        <v>3116</v>
      </c>
      <c r="L12317" s="965" t="s">
        <v>3121</v>
      </c>
      <c r="M12317" s="965" t="s">
        <v>3117</v>
      </c>
      <c r="N12317" s="873" t="s">
        <v>3116</v>
      </c>
      <c r="O12317" s="873" t="s">
        <v>3116</v>
      </c>
      <c r="P12317" s="873" t="s">
        <v>5095</v>
      </c>
      <c r="Q12317" s="873" t="s">
        <v>3115</v>
      </c>
      <c r="R12317" s="270" t="s">
        <v>3340</v>
      </c>
      <c r="S12317" s="873" t="s">
        <v>5049</v>
      </c>
    </row>
    <row r="12318" spans="1:19" ht="15" customHeight="1" x14ac:dyDescent="0.3">
      <c r="A12318" s="963"/>
      <c r="B12318" s="963"/>
      <c r="C12318" s="963"/>
      <c r="D12318" s="6" t="s">
        <v>4</v>
      </c>
      <c r="E12318" s="11" t="s">
        <v>6</v>
      </c>
      <c r="F12318" s="6" t="s">
        <v>8</v>
      </c>
      <c r="G12318" s="11" t="s">
        <v>10</v>
      </c>
      <c r="H12318" s="6" t="s">
        <v>5</v>
      </c>
      <c r="I12318" s="11" t="s">
        <v>5</v>
      </c>
      <c r="J12318" s="874"/>
      <c r="K12318" s="874"/>
      <c r="L12318" s="966"/>
      <c r="M12318" s="966"/>
      <c r="N12318" s="874"/>
      <c r="O12318" s="874"/>
      <c r="P12318" s="874"/>
      <c r="Q12318" s="874"/>
      <c r="R12318" s="271" t="s">
        <v>5125</v>
      </c>
      <c r="S12318" s="874"/>
    </row>
    <row r="12319" spans="1:19" x14ac:dyDescent="0.3">
      <c r="A12319" s="963"/>
      <c r="B12319" s="963"/>
      <c r="C12319" s="963"/>
      <c r="D12319" s="6" t="s">
        <v>5</v>
      </c>
      <c r="E12319" s="11" t="s">
        <v>5</v>
      </c>
      <c r="F12319" s="6" t="s">
        <v>5</v>
      </c>
      <c r="G12319" s="11" t="s">
        <v>11</v>
      </c>
      <c r="H12319" s="7"/>
      <c r="I12319" s="8"/>
      <c r="J12319" s="44" t="s">
        <v>3120</v>
      </c>
      <c r="K12319" s="45" t="s">
        <v>3120</v>
      </c>
      <c r="L12319" s="46" t="s">
        <v>3120</v>
      </c>
      <c r="M12319" s="47" t="s">
        <v>3120</v>
      </c>
      <c r="N12319" s="44" t="s">
        <v>5068</v>
      </c>
      <c r="O12319" s="44" t="s">
        <v>5069</v>
      </c>
      <c r="P12319" s="44"/>
      <c r="Q12319" s="44" t="s">
        <v>5102</v>
      </c>
      <c r="R12319" s="272" t="s">
        <v>5102</v>
      </c>
      <c r="S12319" s="44"/>
    </row>
    <row r="12320" spans="1:19" ht="15" thickBot="1" x14ac:dyDescent="0.35">
      <c r="A12320" s="964"/>
      <c r="B12320" s="964"/>
      <c r="C12320" s="964"/>
      <c r="D12320" s="9"/>
      <c r="E12320" s="10"/>
      <c r="F12320" s="9"/>
      <c r="G12320" s="10"/>
      <c r="H12320" s="9"/>
      <c r="I12320" s="10"/>
      <c r="J12320" s="48" t="s">
        <v>14</v>
      </c>
      <c r="K12320" s="49" t="s">
        <v>14</v>
      </c>
      <c r="L12320" s="50" t="s">
        <v>14</v>
      </c>
      <c r="M12320" s="51" t="s">
        <v>14</v>
      </c>
      <c r="N12320" s="48" t="s">
        <v>14</v>
      </c>
      <c r="O12320" s="48" t="s">
        <v>14</v>
      </c>
      <c r="P12320" s="48" t="s">
        <v>14</v>
      </c>
      <c r="Q12320" s="48" t="s">
        <v>14</v>
      </c>
      <c r="R12320" s="48" t="s">
        <v>14</v>
      </c>
      <c r="S12320" s="48"/>
    </row>
    <row r="12321" spans="1:19" ht="20.399999999999999" x14ac:dyDescent="0.3">
      <c r="A12321" s="106"/>
      <c r="B12321" s="108" t="s">
        <v>860</v>
      </c>
      <c r="C12321" s="30" t="s">
        <v>861</v>
      </c>
      <c r="D12321" s="102">
        <v>1301</v>
      </c>
      <c r="E12321" s="102">
        <v>9</v>
      </c>
      <c r="F12321" s="102">
        <v>704</v>
      </c>
      <c r="G12321" s="102">
        <v>70411</v>
      </c>
      <c r="H12321" s="102">
        <v>3000</v>
      </c>
      <c r="I12321" s="102">
        <v>414104</v>
      </c>
      <c r="J12321" s="104">
        <v>575000</v>
      </c>
      <c r="K12321" s="104">
        <v>575000</v>
      </c>
      <c r="L12321" s="104">
        <v>0</v>
      </c>
      <c r="M12321" s="104">
        <v>0</v>
      </c>
      <c r="N12321" s="219">
        <v>0</v>
      </c>
      <c r="O12321" s="219">
        <v>0</v>
      </c>
      <c r="P12321" s="219">
        <f t="shared" ref="P12321:P12325" si="78">SUM(K12321+N12321+O12321)</f>
        <v>575000</v>
      </c>
      <c r="Q12321" s="264">
        <v>200000</v>
      </c>
      <c r="R12321" s="264">
        <v>0</v>
      </c>
      <c r="S12321" s="166"/>
    </row>
    <row r="12322" spans="1:19" ht="20.399999999999999" x14ac:dyDescent="0.3">
      <c r="A12322" s="106"/>
      <c r="B12322" s="108" t="s">
        <v>862</v>
      </c>
      <c r="C12322" s="30" t="s">
        <v>863</v>
      </c>
      <c r="D12322" s="102">
        <v>1301</v>
      </c>
      <c r="E12322" s="102">
        <v>9</v>
      </c>
      <c r="F12322" s="102">
        <v>704</v>
      </c>
      <c r="G12322" s="102">
        <v>70411</v>
      </c>
      <c r="H12322" s="102">
        <v>3000</v>
      </c>
      <c r="I12322" s="102">
        <v>414104</v>
      </c>
      <c r="J12322" s="104">
        <v>215000</v>
      </c>
      <c r="K12322" s="104">
        <v>215000</v>
      </c>
      <c r="L12322" s="104">
        <v>0</v>
      </c>
      <c r="M12322" s="104">
        <v>0</v>
      </c>
      <c r="N12322" s="219">
        <v>0</v>
      </c>
      <c r="O12322" s="219">
        <v>0</v>
      </c>
      <c r="P12322" s="219">
        <f t="shared" si="78"/>
        <v>215000</v>
      </c>
      <c r="Q12322" s="264">
        <v>200000</v>
      </c>
      <c r="R12322" s="264">
        <v>0</v>
      </c>
      <c r="S12322" s="166"/>
    </row>
    <row r="12323" spans="1:19" ht="20.399999999999999" x14ac:dyDescent="0.3">
      <c r="A12323" s="106"/>
      <c r="B12323" s="108" t="s">
        <v>864</v>
      </c>
      <c r="C12323" s="30" t="s">
        <v>865</v>
      </c>
      <c r="D12323" s="102">
        <v>1301</v>
      </c>
      <c r="E12323" s="102">
        <v>9</v>
      </c>
      <c r="F12323" s="102">
        <v>704</v>
      </c>
      <c r="G12323" s="102">
        <v>70411</v>
      </c>
      <c r="H12323" s="102">
        <v>3000</v>
      </c>
      <c r="I12323" s="102">
        <v>414104</v>
      </c>
      <c r="J12323" s="104">
        <v>440000</v>
      </c>
      <c r="K12323" s="104">
        <v>440000</v>
      </c>
      <c r="L12323" s="104">
        <v>0</v>
      </c>
      <c r="M12323" s="104">
        <v>0</v>
      </c>
      <c r="N12323" s="219">
        <v>0</v>
      </c>
      <c r="O12323" s="219">
        <v>0</v>
      </c>
      <c r="P12323" s="219">
        <f t="shared" si="78"/>
        <v>440000</v>
      </c>
      <c r="Q12323" s="264">
        <v>150000</v>
      </c>
      <c r="R12323" s="264">
        <v>0</v>
      </c>
      <c r="S12323" s="166"/>
    </row>
    <row r="12324" spans="1:19" ht="20.399999999999999" x14ac:dyDescent="0.3">
      <c r="A12324" s="106"/>
      <c r="B12324" s="108" t="s">
        <v>866</v>
      </c>
      <c r="C12324" s="30" t="s">
        <v>867</v>
      </c>
      <c r="D12324" s="102">
        <v>1301</v>
      </c>
      <c r="E12324" s="102">
        <v>9</v>
      </c>
      <c r="F12324" s="102">
        <v>701</v>
      </c>
      <c r="G12324" s="102">
        <v>70133</v>
      </c>
      <c r="H12324" s="102">
        <v>3000</v>
      </c>
      <c r="I12324" s="102">
        <v>414104</v>
      </c>
      <c r="J12324" s="104">
        <v>665000</v>
      </c>
      <c r="K12324" s="104">
        <v>665000</v>
      </c>
      <c r="L12324" s="104">
        <v>0</v>
      </c>
      <c r="M12324" s="104">
        <v>0</v>
      </c>
      <c r="N12324" s="219">
        <v>0</v>
      </c>
      <c r="O12324" s="219">
        <v>0</v>
      </c>
      <c r="P12324" s="219">
        <f t="shared" si="78"/>
        <v>665000</v>
      </c>
      <c r="Q12324" s="264">
        <v>0</v>
      </c>
      <c r="R12324" s="264">
        <v>0</v>
      </c>
      <c r="S12324" s="166"/>
    </row>
    <row r="12325" spans="1:19" ht="15" thickBot="1" x14ac:dyDescent="0.35">
      <c r="A12325" s="107"/>
      <c r="B12325" s="109" t="s">
        <v>868</v>
      </c>
      <c r="C12325" s="34" t="s">
        <v>869</v>
      </c>
      <c r="D12325" s="103">
        <v>1301</v>
      </c>
      <c r="E12325" s="103">
        <v>9</v>
      </c>
      <c r="F12325" s="103">
        <v>704</v>
      </c>
      <c r="G12325" s="103">
        <v>70411</v>
      </c>
      <c r="H12325" s="103">
        <v>3000</v>
      </c>
      <c r="I12325" s="103">
        <v>414104</v>
      </c>
      <c r="J12325" s="105">
        <v>10000000</v>
      </c>
      <c r="K12325" s="560">
        <f>SUM(J12325-L12325)</f>
        <v>0</v>
      </c>
      <c r="L12325" s="561">
        <v>10000000</v>
      </c>
      <c r="M12325" s="105">
        <v>0</v>
      </c>
      <c r="N12325" s="219">
        <v>10000000</v>
      </c>
      <c r="O12325" s="219">
        <v>0</v>
      </c>
      <c r="P12325" s="219">
        <f t="shared" si="78"/>
        <v>10000000</v>
      </c>
      <c r="Q12325" s="264">
        <v>0</v>
      </c>
      <c r="R12325" s="264">
        <v>0</v>
      </c>
      <c r="S12325" s="167"/>
    </row>
    <row r="12326" spans="1:19" ht="15" thickBot="1" x14ac:dyDescent="0.35">
      <c r="A12326" s="13"/>
      <c r="B12326" s="14" t="s">
        <v>870</v>
      </c>
      <c r="C12326" s="14"/>
      <c r="D12326" s="14"/>
      <c r="E12326" s="14"/>
      <c r="F12326" s="14"/>
      <c r="G12326" s="14"/>
      <c r="H12326" s="14"/>
      <c r="I12326" s="14"/>
      <c r="J12326" s="15">
        <f>SUM(J12298:J12325)</f>
        <v>234245000</v>
      </c>
      <c r="K12326" s="15">
        <f t="shared" ref="K12326:R12326" si="79">SUM(K12298:K12325)</f>
        <v>314245000</v>
      </c>
      <c r="L12326" s="15">
        <f t="shared" si="79"/>
        <v>20000000</v>
      </c>
      <c r="M12326" s="15">
        <f t="shared" si="79"/>
        <v>100000000</v>
      </c>
      <c r="N12326" s="15">
        <f t="shared" si="79"/>
        <v>120000000</v>
      </c>
      <c r="O12326" s="15">
        <f t="shared" si="79"/>
        <v>5000000</v>
      </c>
      <c r="P12326" s="15">
        <f t="shared" si="79"/>
        <v>439245000</v>
      </c>
      <c r="Q12326" s="15">
        <f t="shared" si="79"/>
        <v>319600000</v>
      </c>
      <c r="R12326" s="15">
        <f t="shared" si="79"/>
        <v>0</v>
      </c>
      <c r="S12326" s="181"/>
    </row>
    <row r="12327" spans="1:19" x14ac:dyDescent="0.3">
      <c r="C12327" s="39"/>
      <c r="J12327" s="55"/>
      <c r="K12327" s="55"/>
      <c r="N12327" s="235"/>
      <c r="O12327" s="58"/>
      <c r="P12327" s="58"/>
      <c r="Q12327" s="58"/>
      <c r="R12327" s="58"/>
      <c r="S12327" s="58"/>
    </row>
    <row r="12328" spans="1:19" x14ac:dyDescent="0.3">
      <c r="A12328" s="22" t="s">
        <v>871</v>
      </c>
      <c r="B12328" s="101" t="s">
        <v>872</v>
      </c>
      <c r="C12328" s="38"/>
      <c r="D12328" s="106"/>
      <c r="E12328" s="106"/>
      <c r="F12328" s="106"/>
      <c r="G12328" s="106"/>
      <c r="H12328" s="106"/>
      <c r="I12328" s="106"/>
      <c r="J12328" s="17"/>
      <c r="K12328" s="17"/>
      <c r="L12328" s="18"/>
      <c r="M12328" s="179"/>
      <c r="N12328" s="166"/>
      <c r="O12328" s="166"/>
      <c r="P12328" s="214"/>
      <c r="Q12328" s="266"/>
      <c r="R12328" s="266"/>
      <c r="S12328" s="166"/>
    </row>
    <row r="12329" spans="1:19" x14ac:dyDescent="0.3">
      <c r="A12329" s="967" t="s">
        <v>34</v>
      </c>
      <c r="B12329" s="967"/>
      <c r="C12329" s="967"/>
      <c r="D12329" s="106"/>
      <c r="E12329" s="106"/>
      <c r="F12329" s="106"/>
      <c r="G12329" s="106"/>
      <c r="H12329" s="106"/>
      <c r="I12329" s="106"/>
      <c r="J12329" s="17"/>
      <c r="K12329" s="17"/>
      <c r="L12329" s="18"/>
      <c r="M12329" s="179"/>
      <c r="N12329" s="166"/>
      <c r="O12329" s="166"/>
      <c r="P12329" s="214"/>
      <c r="Q12329" s="264"/>
      <c r="R12329" s="264"/>
      <c r="S12329" s="166"/>
    </row>
    <row r="12330" spans="1:19" ht="27" customHeight="1" x14ac:dyDescent="0.3">
      <c r="A12330" s="106"/>
      <c r="B12330" s="108" t="s">
        <v>873</v>
      </c>
      <c r="C12330" s="30" t="s">
        <v>874</v>
      </c>
      <c r="D12330" s="102">
        <v>1102</v>
      </c>
      <c r="E12330" s="102">
        <v>9</v>
      </c>
      <c r="F12330" s="102">
        <v>704</v>
      </c>
      <c r="G12330" s="102">
        <v>70411</v>
      </c>
      <c r="H12330" s="102">
        <v>3000</v>
      </c>
      <c r="I12330" s="102">
        <v>414104</v>
      </c>
      <c r="J12330" s="104">
        <v>0</v>
      </c>
      <c r="K12330" s="104">
        <v>0</v>
      </c>
      <c r="L12330" s="104">
        <v>0</v>
      </c>
      <c r="M12330" s="126">
        <v>0</v>
      </c>
      <c r="N12330" s="219">
        <v>0</v>
      </c>
      <c r="O12330" s="219">
        <v>0</v>
      </c>
      <c r="P12330" s="219">
        <f>SUM(K12330+N12330+O12330)</f>
        <v>0</v>
      </c>
      <c r="Q12330" s="264">
        <v>5000000</v>
      </c>
      <c r="R12330" s="264">
        <v>0</v>
      </c>
      <c r="S12330" s="166"/>
    </row>
    <row r="12331" spans="1:19" ht="34.5" customHeight="1" x14ac:dyDescent="0.3">
      <c r="A12331" s="106"/>
      <c r="B12331" s="108" t="s">
        <v>875</v>
      </c>
      <c r="C12331" s="30" t="s">
        <v>3135</v>
      </c>
      <c r="D12331" s="102">
        <v>1105</v>
      </c>
      <c r="E12331" s="102">
        <v>11</v>
      </c>
      <c r="F12331" s="102">
        <v>701</v>
      </c>
      <c r="G12331" s="102">
        <v>70133</v>
      </c>
      <c r="H12331" s="102">
        <v>3000</v>
      </c>
      <c r="I12331" s="102">
        <v>414104</v>
      </c>
      <c r="J12331" s="104">
        <v>5500000</v>
      </c>
      <c r="K12331" s="104">
        <f>SUM(J12331-L12331)</f>
        <v>5000000</v>
      </c>
      <c r="L12331" s="104">
        <v>500000</v>
      </c>
      <c r="M12331" s="126">
        <v>0</v>
      </c>
      <c r="N12331" s="219">
        <v>500000</v>
      </c>
      <c r="O12331" s="219">
        <v>0</v>
      </c>
      <c r="P12331" s="219">
        <f t="shared" ref="P12331:P12336" si="80">SUM(K12331+N12331+O12331)</f>
        <v>5500000</v>
      </c>
      <c r="Q12331" s="264">
        <v>2500000</v>
      </c>
      <c r="R12331" s="264">
        <v>0</v>
      </c>
      <c r="S12331" s="166"/>
    </row>
    <row r="12332" spans="1:19" ht="47.25" customHeight="1" x14ac:dyDescent="0.3">
      <c r="A12332" s="106"/>
      <c r="B12332" s="108" t="s">
        <v>876</v>
      </c>
      <c r="C12332" s="30" t="s">
        <v>3134</v>
      </c>
      <c r="D12332" s="102">
        <v>1101</v>
      </c>
      <c r="E12332" s="102">
        <v>11</v>
      </c>
      <c r="F12332" s="102">
        <v>701</v>
      </c>
      <c r="G12332" s="102">
        <v>70133</v>
      </c>
      <c r="H12332" s="102">
        <v>3000</v>
      </c>
      <c r="I12332" s="102">
        <v>414104</v>
      </c>
      <c r="J12332" s="104">
        <v>15000000</v>
      </c>
      <c r="K12332" s="104">
        <f>SUM(J12332-L12332)</f>
        <v>7500000</v>
      </c>
      <c r="L12332" s="104">
        <v>7500000</v>
      </c>
      <c r="M12332" s="126">
        <v>0</v>
      </c>
      <c r="N12332" s="219">
        <v>7500000</v>
      </c>
      <c r="O12332" s="219">
        <v>0</v>
      </c>
      <c r="P12332" s="219">
        <f t="shared" si="80"/>
        <v>15000000</v>
      </c>
      <c r="Q12332" s="264">
        <v>15000000</v>
      </c>
      <c r="R12332" s="264">
        <v>0</v>
      </c>
      <c r="S12332" s="166"/>
    </row>
    <row r="12333" spans="1:19" x14ac:dyDescent="0.3">
      <c r="A12333" s="967" t="s">
        <v>44</v>
      </c>
      <c r="B12333" s="967"/>
      <c r="C12333" s="967"/>
      <c r="D12333" s="106"/>
      <c r="E12333" s="106"/>
      <c r="F12333" s="106"/>
      <c r="G12333" s="106"/>
      <c r="H12333" s="106"/>
      <c r="I12333" s="106"/>
      <c r="J12333" s="17"/>
      <c r="K12333" s="17"/>
      <c r="L12333" s="18"/>
      <c r="M12333" s="179"/>
      <c r="N12333" s="219"/>
      <c r="O12333" s="219"/>
      <c r="P12333" s="219"/>
      <c r="Q12333" s="264"/>
      <c r="R12333" s="264"/>
      <c r="S12333" s="166"/>
    </row>
    <row r="12334" spans="1:19" x14ac:dyDescent="0.3">
      <c r="A12334" s="106"/>
      <c r="B12334" s="108" t="s">
        <v>877</v>
      </c>
      <c r="C12334" s="30" t="s">
        <v>878</v>
      </c>
      <c r="D12334" s="102">
        <v>1305</v>
      </c>
      <c r="E12334" s="102">
        <v>9</v>
      </c>
      <c r="F12334" s="102">
        <v>704</v>
      </c>
      <c r="G12334" s="102">
        <v>70451</v>
      </c>
      <c r="H12334" s="102">
        <v>3000</v>
      </c>
      <c r="I12334" s="102">
        <v>414104</v>
      </c>
      <c r="J12334" s="104">
        <v>0</v>
      </c>
      <c r="K12334" s="104">
        <v>0</v>
      </c>
      <c r="L12334" s="104">
        <v>0</v>
      </c>
      <c r="M12334" s="126">
        <v>0</v>
      </c>
      <c r="N12334" s="219">
        <v>0</v>
      </c>
      <c r="O12334" s="219">
        <v>0</v>
      </c>
      <c r="P12334" s="219">
        <f t="shared" si="80"/>
        <v>0</v>
      </c>
      <c r="Q12334" s="264">
        <v>110000000</v>
      </c>
      <c r="R12334" s="264">
        <v>0</v>
      </c>
      <c r="S12334" s="166"/>
    </row>
    <row r="12335" spans="1:19" ht="33" customHeight="1" x14ac:dyDescent="0.3">
      <c r="A12335" s="106"/>
      <c r="B12335" s="108" t="s">
        <v>879</v>
      </c>
      <c r="C12335" s="30" t="s">
        <v>880</v>
      </c>
      <c r="D12335" s="102">
        <v>1305</v>
      </c>
      <c r="E12335" s="102">
        <v>9</v>
      </c>
      <c r="F12335" s="102">
        <v>701</v>
      </c>
      <c r="G12335" s="102">
        <v>70133</v>
      </c>
      <c r="H12335" s="102">
        <v>3000</v>
      </c>
      <c r="I12335" s="102">
        <v>414103</v>
      </c>
      <c r="J12335" s="104">
        <v>0</v>
      </c>
      <c r="K12335" s="104">
        <v>0</v>
      </c>
      <c r="L12335" s="104">
        <v>0</v>
      </c>
      <c r="M12335" s="126">
        <v>0</v>
      </c>
      <c r="N12335" s="219">
        <v>0</v>
      </c>
      <c r="O12335" s="219">
        <v>0</v>
      </c>
      <c r="P12335" s="219">
        <f t="shared" si="80"/>
        <v>0</v>
      </c>
      <c r="Q12335" s="264">
        <v>32400000</v>
      </c>
      <c r="R12335" s="264">
        <v>0</v>
      </c>
      <c r="S12335" s="166"/>
    </row>
    <row r="12336" spans="1:19" ht="41.25" customHeight="1" thickBot="1" x14ac:dyDescent="0.35">
      <c r="A12336" s="107"/>
      <c r="B12336" s="109" t="s">
        <v>881</v>
      </c>
      <c r="C12336" s="34" t="s">
        <v>3133</v>
      </c>
      <c r="D12336" s="103">
        <v>1301</v>
      </c>
      <c r="E12336" s="103">
        <v>11</v>
      </c>
      <c r="F12336" s="103">
        <v>701</v>
      </c>
      <c r="G12336" s="103">
        <v>70112</v>
      </c>
      <c r="H12336" s="103">
        <v>3000</v>
      </c>
      <c r="I12336" s="103">
        <v>414104</v>
      </c>
      <c r="J12336" s="105">
        <v>150000000</v>
      </c>
      <c r="K12336" s="105">
        <f>SUM(J12336-L12336)</f>
        <v>100000000</v>
      </c>
      <c r="L12336" s="105">
        <v>50000000</v>
      </c>
      <c r="M12336" s="125">
        <v>0</v>
      </c>
      <c r="N12336" s="219">
        <v>50000000</v>
      </c>
      <c r="O12336" s="219">
        <v>140000000</v>
      </c>
      <c r="P12336" s="219">
        <f t="shared" si="80"/>
        <v>290000000</v>
      </c>
      <c r="Q12336" s="264">
        <v>90000000</v>
      </c>
      <c r="R12336" s="264">
        <v>0</v>
      </c>
      <c r="S12336" s="167"/>
    </row>
    <row r="12337" spans="1:19" ht="15" thickBot="1" x14ac:dyDescent="0.35">
      <c r="A12337" s="13"/>
      <c r="B12337" s="14" t="s">
        <v>882</v>
      </c>
      <c r="C12337" s="14"/>
      <c r="D12337" s="14"/>
      <c r="E12337" s="14"/>
      <c r="F12337" s="14"/>
      <c r="G12337" s="14"/>
      <c r="H12337" s="14"/>
      <c r="I12337" s="14"/>
      <c r="J12337" s="15">
        <f>SUM(J12329:J12336)</f>
        <v>170500000</v>
      </c>
      <c r="K12337" s="15">
        <f t="shared" ref="K12337:Q12337" si="81">SUM(K12329:K12336)</f>
        <v>112500000</v>
      </c>
      <c r="L12337" s="15">
        <f t="shared" si="81"/>
        <v>58000000</v>
      </c>
      <c r="M12337" s="15">
        <f t="shared" si="81"/>
        <v>0</v>
      </c>
      <c r="N12337" s="15">
        <f t="shared" si="81"/>
        <v>58000000</v>
      </c>
      <c r="O12337" s="15">
        <f t="shared" si="81"/>
        <v>140000000</v>
      </c>
      <c r="P12337" s="15">
        <f t="shared" si="81"/>
        <v>310500000</v>
      </c>
      <c r="Q12337" s="15">
        <f t="shared" si="81"/>
        <v>254900000</v>
      </c>
      <c r="R12337" s="15">
        <f t="shared" ref="R12337" si="82">SUM(R12329:R12336)</f>
        <v>0</v>
      </c>
      <c r="S12337" s="181"/>
    </row>
    <row r="12338" spans="1:19" x14ac:dyDescent="0.3">
      <c r="C12338" s="39"/>
      <c r="J12338" s="55"/>
      <c r="K12338" s="55"/>
    </row>
    <row r="12339" spans="1:19" x14ac:dyDescent="0.3">
      <c r="C12339" s="39"/>
      <c r="J12339" s="55"/>
      <c r="K12339" s="55"/>
      <c r="N12339" s="234"/>
    </row>
    <row r="12340" spans="1:19" ht="17.399999999999999" x14ac:dyDescent="0.3">
      <c r="A12340" s="960" t="s">
        <v>0</v>
      </c>
      <c r="B12340" s="960"/>
      <c r="C12340" s="960"/>
      <c r="D12340" s="960"/>
      <c r="E12340" s="960"/>
      <c r="F12340" s="960"/>
      <c r="G12340" s="960"/>
      <c r="H12340" s="960"/>
      <c r="I12340" s="960"/>
      <c r="J12340" s="960"/>
      <c r="K12340" s="960"/>
      <c r="L12340" s="960"/>
      <c r="M12340" s="960"/>
    </row>
    <row r="12341" spans="1:19" ht="17.399999999999999" x14ac:dyDescent="0.3">
      <c r="A12341" s="960" t="s">
        <v>3122</v>
      </c>
      <c r="B12341" s="960"/>
      <c r="C12341" s="960"/>
      <c r="D12341" s="960"/>
      <c r="E12341" s="960"/>
      <c r="F12341" s="960"/>
      <c r="G12341" s="960"/>
      <c r="H12341" s="960"/>
      <c r="I12341" s="960"/>
      <c r="J12341" s="960"/>
      <c r="K12341" s="960"/>
      <c r="L12341" s="960"/>
      <c r="M12341" s="960"/>
    </row>
    <row r="12342" spans="1:19" ht="16.2" thickBot="1" x14ac:dyDescent="0.35">
      <c r="A12342" s="961" t="s">
        <v>717</v>
      </c>
      <c r="B12342" s="961"/>
      <c r="C12342" s="961"/>
      <c r="D12342" s="961"/>
      <c r="E12342" s="961"/>
      <c r="F12342" s="961"/>
      <c r="G12342" s="961"/>
      <c r="H12342" s="961"/>
      <c r="I12342" s="961"/>
      <c r="J12342" s="961"/>
      <c r="K12342" s="961"/>
      <c r="L12342" s="961"/>
      <c r="M12342" s="961"/>
    </row>
    <row r="12343" spans="1:19" x14ac:dyDescent="0.3">
      <c r="A12343" s="962" t="s">
        <v>3118</v>
      </c>
      <c r="B12343" s="962" t="s">
        <v>3119</v>
      </c>
      <c r="C12343" s="962" t="s">
        <v>2</v>
      </c>
      <c r="D12343" s="5" t="s">
        <v>3</v>
      </c>
      <c r="E12343" s="12" t="s">
        <v>3</v>
      </c>
      <c r="F12343" s="5" t="s">
        <v>7</v>
      </c>
      <c r="G12343" s="12" t="s">
        <v>9</v>
      </c>
      <c r="H12343" s="5" t="s">
        <v>12</v>
      </c>
      <c r="I12343" s="12" t="s">
        <v>13</v>
      </c>
      <c r="J12343" s="873" t="s">
        <v>3115</v>
      </c>
      <c r="K12343" s="873" t="s">
        <v>3116</v>
      </c>
      <c r="L12343" s="965" t="s">
        <v>3121</v>
      </c>
      <c r="M12343" s="965" t="s">
        <v>3117</v>
      </c>
      <c r="N12343" s="873" t="s">
        <v>3116</v>
      </c>
      <c r="O12343" s="873" t="s">
        <v>3116</v>
      </c>
      <c r="P12343" s="873" t="s">
        <v>5095</v>
      </c>
      <c r="Q12343" s="873" t="s">
        <v>3115</v>
      </c>
      <c r="R12343" s="270" t="s">
        <v>3340</v>
      </c>
      <c r="S12343" s="873" t="s">
        <v>5049</v>
      </c>
    </row>
    <row r="12344" spans="1:19" ht="20.399999999999999" x14ac:dyDescent="0.3">
      <c r="A12344" s="963"/>
      <c r="B12344" s="963"/>
      <c r="C12344" s="963"/>
      <c r="D12344" s="6" t="s">
        <v>4</v>
      </c>
      <c r="E12344" s="11" t="s">
        <v>6</v>
      </c>
      <c r="F12344" s="6" t="s">
        <v>8</v>
      </c>
      <c r="G12344" s="11" t="s">
        <v>10</v>
      </c>
      <c r="H12344" s="6" t="s">
        <v>5</v>
      </c>
      <c r="I12344" s="11" t="s">
        <v>5</v>
      </c>
      <c r="J12344" s="874"/>
      <c r="K12344" s="874"/>
      <c r="L12344" s="966"/>
      <c r="M12344" s="966"/>
      <c r="N12344" s="874"/>
      <c r="O12344" s="874"/>
      <c r="P12344" s="874"/>
      <c r="Q12344" s="874"/>
      <c r="R12344" s="271" t="s">
        <v>5125</v>
      </c>
      <c r="S12344" s="874"/>
    </row>
    <row r="12345" spans="1:19" ht="21" customHeight="1" x14ac:dyDescent="0.3">
      <c r="A12345" s="963"/>
      <c r="B12345" s="963"/>
      <c r="C12345" s="963"/>
      <c r="D12345" s="6" t="s">
        <v>5</v>
      </c>
      <c r="E12345" s="11" t="s">
        <v>5</v>
      </c>
      <c r="F12345" s="6" t="s">
        <v>5</v>
      </c>
      <c r="G12345" s="11" t="s">
        <v>11</v>
      </c>
      <c r="H12345" s="7"/>
      <c r="I12345" s="8"/>
      <c r="J12345" s="44" t="s">
        <v>3120</v>
      </c>
      <c r="K12345" s="45" t="s">
        <v>3120</v>
      </c>
      <c r="L12345" s="46" t="s">
        <v>3120</v>
      </c>
      <c r="M12345" s="47" t="s">
        <v>3120</v>
      </c>
      <c r="N12345" s="44" t="s">
        <v>5068</v>
      </c>
      <c r="O12345" s="44" t="s">
        <v>5069</v>
      </c>
      <c r="P12345" s="44"/>
      <c r="Q12345" s="44" t="s">
        <v>5102</v>
      </c>
      <c r="R12345" s="272" t="s">
        <v>5102</v>
      </c>
      <c r="S12345" s="44"/>
    </row>
    <row r="12346" spans="1:19" ht="15" thickBot="1" x14ac:dyDescent="0.35">
      <c r="A12346" s="964"/>
      <c r="B12346" s="964"/>
      <c r="C12346" s="964"/>
      <c r="D12346" s="9"/>
      <c r="E12346" s="10"/>
      <c r="F12346" s="9"/>
      <c r="G12346" s="10"/>
      <c r="H12346" s="9"/>
      <c r="I12346" s="10"/>
      <c r="J12346" s="48" t="s">
        <v>14</v>
      </c>
      <c r="K12346" s="49" t="s">
        <v>14</v>
      </c>
      <c r="L12346" s="50" t="s">
        <v>14</v>
      </c>
      <c r="M12346" s="51" t="s">
        <v>14</v>
      </c>
      <c r="N12346" s="48" t="s">
        <v>14</v>
      </c>
      <c r="O12346" s="48" t="s">
        <v>14</v>
      </c>
      <c r="P12346" s="48" t="s">
        <v>14</v>
      </c>
      <c r="Q12346" s="48" t="s">
        <v>14</v>
      </c>
      <c r="R12346" s="48" t="s">
        <v>14</v>
      </c>
      <c r="S12346" s="48"/>
    </row>
    <row r="12347" spans="1:19" x14ac:dyDescent="0.3">
      <c r="A12347" s="1">
        <v>20012001</v>
      </c>
      <c r="B12347" s="93" t="s">
        <v>883</v>
      </c>
      <c r="C12347" s="93"/>
      <c r="J12347" s="55"/>
      <c r="K12347" s="55"/>
      <c r="N12347" s="166"/>
      <c r="O12347" s="166"/>
      <c r="P12347" s="214"/>
      <c r="Q12347" s="266"/>
      <c r="R12347" s="266"/>
      <c r="S12347" s="166"/>
    </row>
    <row r="12348" spans="1:19" x14ac:dyDescent="0.3">
      <c r="A12348" s="967" t="s">
        <v>34</v>
      </c>
      <c r="B12348" s="967"/>
      <c r="C12348" s="967"/>
      <c r="D12348" s="106"/>
      <c r="E12348" s="106"/>
      <c r="F12348" s="106"/>
      <c r="G12348" s="106"/>
      <c r="H12348" s="106"/>
      <c r="I12348" s="106"/>
      <c r="J12348" s="17"/>
      <c r="K12348" s="17"/>
      <c r="L12348" s="18"/>
      <c r="M12348" s="18"/>
      <c r="N12348" s="166"/>
      <c r="O12348" s="166"/>
      <c r="P12348" s="214"/>
      <c r="Q12348" s="264"/>
      <c r="R12348" s="264"/>
      <c r="S12348" s="166"/>
    </row>
    <row r="12349" spans="1:19" x14ac:dyDescent="0.3">
      <c r="A12349" s="106"/>
      <c r="B12349" s="108" t="s">
        <v>884</v>
      </c>
      <c r="C12349" s="30" t="s">
        <v>885</v>
      </c>
      <c r="D12349" s="102">
        <v>1105</v>
      </c>
      <c r="E12349" s="102">
        <v>11</v>
      </c>
      <c r="F12349" s="102">
        <v>701</v>
      </c>
      <c r="G12349" s="102">
        <v>70133</v>
      </c>
      <c r="H12349" s="102">
        <v>2000</v>
      </c>
      <c r="I12349" s="102">
        <v>414104</v>
      </c>
      <c r="J12349" s="104">
        <v>380000</v>
      </c>
      <c r="K12349" s="104">
        <v>380000</v>
      </c>
      <c r="L12349" s="104">
        <v>0</v>
      </c>
      <c r="M12349" s="104">
        <v>0</v>
      </c>
      <c r="N12349" s="219">
        <v>0</v>
      </c>
      <c r="O12349" s="219">
        <v>0</v>
      </c>
      <c r="P12349" s="219">
        <f>SUM(K12349+N12349+O12349)</f>
        <v>380000</v>
      </c>
      <c r="Q12349" s="264">
        <v>280000</v>
      </c>
      <c r="R12349" s="264">
        <v>0</v>
      </c>
      <c r="S12349" s="166"/>
    </row>
    <row r="12350" spans="1:19" x14ac:dyDescent="0.3">
      <c r="A12350" s="967" t="s">
        <v>39</v>
      </c>
      <c r="B12350" s="967"/>
      <c r="C12350" s="38"/>
      <c r="D12350" s="106"/>
      <c r="E12350" s="106"/>
      <c r="F12350" s="106"/>
      <c r="G12350" s="106"/>
      <c r="H12350" s="106"/>
      <c r="I12350" s="106"/>
      <c r="J12350" s="17"/>
      <c r="K12350" s="17"/>
      <c r="L12350" s="18"/>
      <c r="M12350" s="18"/>
      <c r="N12350" s="219"/>
      <c r="O12350" s="219"/>
      <c r="P12350" s="219"/>
      <c r="Q12350" s="264"/>
      <c r="R12350" s="264"/>
      <c r="S12350" s="166"/>
    </row>
    <row r="12351" spans="1:19" x14ac:dyDescent="0.3">
      <c r="A12351" s="106"/>
      <c r="B12351" s="108" t="s">
        <v>886</v>
      </c>
      <c r="C12351" s="30" t="s">
        <v>887</v>
      </c>
      <c r="D12351" s="102">
        <v>1403</v>
      </c>
      <c r="E12351" s="102">
        <v>9</v>
      </c>
      <c r="F12351" s="102">
        <v>704</v>
      </c>
      <c r="G12351" s="102">
        <v>70435</v>
      </c>
      <c r="H12351" s="102">
        <v>2000</v>
      </c>
      <c r="I12351" s="102">
        <v>414104</v>
      </c>
      <c r="J12351" s="104">
        <v>1200000</v>
      </c>
      <c r="K12351" s="104">
        <v>1200000</v>
      </c>
      <c r="L12351" s="104">
        <v>0</v>
      </c>
      <c r="M12351" s="104">
        <v>0</v>
      </c>
      <c r="N12351" s="219">
        <v>0</v>
      </c>
      <c r="O12351" s="219">
        <v>0</v>
      </c>
      <c r="P12351" s="219">
        <f t="shared" ref="P12351:P12355" si="83">SUM(K12351+N12351+O12351)</f>
        <v>1200000</v>
      </c>
      <c r="Q12351" s="264">
        <v>1050000</v>
      </c>
      <c r="R12351" s="264">
        <v>0</v>
      </c>
      <c r="S12351" s="166"/>
    </row>
    <row r="12352" spans="1:19" x14ac:dyDescent="0.3">
      <c r="A12352" s="967" t="s">
        <v>44</v>
      </c>
      <c r="B12352" s="967"/>
      <c r="C12352" s="967"/>
      <c r="D12352" s="106"/>
      <c r="E12352" s="106"/>
      <c r="F12352" s="106"/>
      <c r="G12352" s="106"/>
      <c r="H12352" s="106"/>
      <c r="I12352" s="106"/>
      <c r="J12352" s="17"/>
      <c r="K12352" s="17"/>
      <c r="L12352" s="18"/>
      <c r="M12352" s="18"/>
      <c r="N12352" s="219"/>
      <c r="O12352" s="219"/>
      <c r="P12352" s="219"/>
      <c r="Q12352" s="264"/>
      <c r="R12352" s="264"/>
      <c r="S12352" s="166"/>
    </row>
    <row r="12353" spans="1:19" ht="20.399999999999999" x14ac:dyDescent="0.3">
      <c r="A12353" s="106"/>
      <c r="B12353" s="108" t="s">
        <v>888</v>
      </c>
      <c r="C12353" s="30" t="s">
        <v>889</v>
      </c>
      <c r="D12353" s="102">
        <v>1301</v>
      </c>
      <c r="E12353" s="102">
        <v>2</v>
      </c>
      <c r="F12353" s="102">
        <v>704</v>
      </c>
      <c r="G12353" s="102">
        <v>70411</v>
      </c>
      <c r="H12353" s="102">
        <v>2000</v>
      </c>
      <c r="I12353" s="102">
        <v>414104</v>
      </c>
      <c r="J12353" s="104">
        <v>0</v>
      </c>
      <c r="K12353" s="104">
        <v>0</v>
      </c>
      <c r="L12353" s="104">
        <v>0</v>
      </c>
      <c r="M12353" s="104">
        <v>0</v>
      </c>
      <c r="N12353" s="219">
        <v>0</v>
      </c>
      <c r="O12353" s="219">
        <v>0</v>
      </c>
      <c r="P12353" s="219">
        <f t="shared" si="83"/>
        <v>0</v>
      </c>
      <c r="Q12353" s="264">
        <v>1190000</v>
      </c>
      <c r="R12353" s="264">
        <v>0</v>
      </c>
      <c r="S12353" s="166"/>
    </row>
    <row r="12354" spans="1:19" ht="20.399999999999999" x14ac:dyDescent="0.3">
      <c r="A12354" s="106"/>
      <c r="B12354" s="108" t="s">
        <v>890</v>
      </c>
      <c r="C12354" s="30" t="s">
        <v>891</v>
      </c>
      <c r="D12354" s="102">
        <v>1301</v>
      </c>
      <c r="E12354" s="102">
        <v>11</v>
      </c>
      <c r="F12354" s="102">
        <v>701</v>
      </c>
      <c r="G12354" s="102">
        <v>70133</v>
      </c>
      <c r="H12354" s="102">
        <v>2000</v>
      </c>
      <c r="I12354" s="102">
        <v>414104</v>
      </c>
      <c r="J12354" s="104">
        <v>2720000</v>
      </c>
      <c r="K12354" s="104">
        <v>2720000</v>
      </c>
      <c r="L12354" s="104">
        <v>0</v>
      </c>
      <c r="M12354" s="104">
        <v>0</v>
      </c>
      <c r="N12354" s="219">
        <v>0</v>
      </c>
      <c r="O12354" s="219">
        <v>0</v>
      </c>
      <c r="P12354" s="219">
        <f t="shared" si="83"/>
        <v>2720000</v>
      </c>
      <c r="Q12354" s="264">
        <v>1960000</v>
      </c>
      <c r="R12354" s="264">
        <v>0</v>
      </c>
      <c r="S12354" s="166"/>
    </row>
    <row r="12355" spans="1:19" ht="21" thickBot="1" x14ac:dyDescent="0.35">
      <c r="A12355" s="107"/>
      <c r="B12355" s="109" t="s">
        <v>892</v>
      </c>
      <c r="C12355" s="34" t="s">
        <v>893</v>
      </c>
      <c r="D12355" s="103">
        <v>1301</v>
      </c>
      <c r="E12355" s="103">
        <v>11</v>
      </c>
      <c r="F12355" s="103">
        <v>701</v>
      </c>
      <c r="G12355" s="103">
        <v>70133</v>
      </c>
      <c r="H12355" s="103">
        <v>2000</v>
      </c>
      <c r="I12355" s="103">
        <v>414104</v>
      </c>
      <c r="J12355" s="105">
        <v>500000</v>
      </c>
      <c r="K12355" s="105">
        <v>500000</v>
      </c>
      <c r="L12355" s="105">
        <v>0</v>
      </c>
      <c r="M12355" s="105">
        <v>0</v>
      </c>
      <c r="N12355" s="219">
        <v>0</v>
      </c>
      <c r="O12355" s="219">
        <v>0</v>
      </c>
      <c r="P12355" s="219">
        <f t="shared" si="83"/>
        <v>500000</v>
      </c>
      <c r="Q12355" s="264">
        <v>1750000</v>
      </c>
      <c r="R12355" s="264">
        <v>0</v>
      </c>
      <c r="S12355" s="167"/>
    </row>
    <row r="12356" spans="1:19" ht="15" thickBot="1" x14ac:dyDescent="0.35">
      <c r="A12356" s="13"/>
      <c r="B12356" s="14" t="s">
        <v>894</v>
      </c>
      <c r="C12356" s="14"/>
      <c r="D12356" s="14"/>
      <c r="E12356" s="14"/>
      <c r="F12356" s="14"/>
      <c r="G12356" s="14"/>
      <c r="H12356" s="14"/>
      <c r="I12356" s="14"/>
      <c r="J12356" s="15">
        <f>SUM(J12348:J12355)</f>
        <v>4800000</v>
      </c>
      <c r="K12356" s="15">
        <f t="shared" ref="K12356:R12356" si="84">SUM(K12348:K12355)</f>
        <v>4800000</v>
      </c>
      <c r="L12356" s="15">
        <f t="shared" si="84"/>
        <v>0</v>
      </c>
      <c r="M12356" s="15">
        <f t="shared" si="84"/>
        <v>0</v>
      </c>
      <c r="N12356" s="15">
        <f t="shared" si="84"/>
        <v>0</v>
      </c>
      <c r="O12356" s="15">
        <f t="shared" si="84"/>
        <v>0</v>
      </c>
      <c r="P12356" s="15">
        <f t="shared" si="84"/>
        <v>4800000</v>
      </c>
      <c r="Q12356" s="15">
        <f t="shared" si="84"/>
        <v>6230000</v>
      </c>
      <c r="R12356" s="15">
        <f t="shared" si="84"/>
        <v>0</v>
      </c>
      <c r="S12356" s="181"/>
    </row>
    <row r="12357" spans="1:19" ht="11.25" customHeight="1" x14ac:dyDescent="0.3">
      <c r="C12357" s="39"/>
      <c r="J12357" s="55"/>
      <c r="K12357" s="55"/>
      <c r="N12357" s="58"/>
      <c r="O12357" s="58"/>
      <c r="P12357" s="58"/>
      <c r="Q12357" s="58"/>
      <c r="R12357" s="58"/>
      <c r="S12357" s="58"/>
    </row>
    <row r="12358" spans="1:19" x14ac:dyDescent="0.3">
      <c r="A12358" s="1">
        <v>22001001</v>
      </c>
      <c r="B12358" s="93" t="s">
        <v>895</v>
      </c>
      <c r="C12358" s="93"/>
      <c r="J12358" s="55"/>
      <c r="K12358" s="55"/>
      <c r="N12358" s="58"/>
      <c r="O12358" s="58"/>
      <c r="P12358" s="58"/>
      <c r="Q12358" s="58"/>
      <c r="R12358" s="58"/>
      <c r="S12358" s="58"/>
    </row>
    <row r="12359" spans="1:19" x14ac:dyDescent="0.3">
      <c r="A12359" s="967" t="s">
        <v>692</v>
      </c>
      <c r="B12359" s="967"/>
      <c r="C12359" s="38"/>
      <c r="D12359" s="106"/>
      <c r="E12359" s="106"/>
      <c r="F12359" s="106"/>
      <c r="G12359" s="106"/>
      <c r="H12359" s="106"/>
      <c r="I12359" s="106"/>
      <c r="J12359" s="17"/>
      <c r="K12359" s="17"/>
      <c r="L12359" s="18"/>
      <c r="M12359" s="179"/>
      <c r="N12359" s="166"/>
      <c r="O12359" s="166"/>
      <c r="P12359" s="214"/>
      <c r="Q12359" s="266"/>
      <c r="R12359" s="266"/>
      <c r="S12359" s="166"/>
    </row>
    <row r="12360" spans="1:19" ht="20.399999999999999" x14ac:dyDescent="0.3">
      <c r="A12360" s="106"/>
      <c r="B12360" s="108" t="s">
        <v>896</v>
      </c>
      <c r="C12360" s="30" t="s">
        <v>897</v>
      </c>
      <c r="D12360" s="102">
        <v>1208</v>
      </c>
      <c r="E12360" s="102">
        <v>9</v>
      </c>
      <c r="F12360" s="102">
        <v>704</v>
      </c>
      <c r="G12360" s="102">
        <v>70411</v>
      </c>
      <c r="H12360" s="102">
        <v>3000</v>
      </c>
      <c r="I12360" s="102">
        <v>414104</v>
      </c>
      <c r="J12360" s="104">
        <v>100000000</v>
      </c>
      <c r="K12360" s="104">
        <f>SUM(J12360-L12360)</f>
        <v>0</v>
      </c>
      <c r="L12360" s="104">
        <v>100000000</v>
      </c>
      <c r="M12360" s="126">
        <v>0</v>
      </c>
      <c r="N12360" s="219">
        <v>100000000</v>
      </c>
      <c r="O12360" s="219">
        <v>20000000</v>
      </c>
      <c r="P12360" s="219">
        <f>SUM(K12360+N12360+O12360)</f>
        <v>120000000</v>
      </c>
      <c r="Q12360" s="264">
        <v>30000000</v>
      </c>
      <c r="R12360" s="264">
        <v>0</v>
      </c>
      <c r="S12360" s="166"/>
    </row>
    <row r="12361" spans="1:19" x14ac:dyDescent="0.3">
      <c r="A12361" s="106"/>
      <c r="B12361" s="108" t="s">
        <v>898</v>
      </c>
      <c r="C12361" s="30" t="s">
        <v>899</v>
      </c>
      <c r="D12361" s="102">
        <v>1208</v>
      </c>
      <c r="E12361" s="102">
        <v>11</v>
      </c>
      <c r="F12361" s="102">
        <v>704</v>
      </c>
      <c r="G12361" s="102">
        <v>70411</v>
      </c>
      <c r="H12361" s="102">
        <v>3000</v>
      </c>
      <c r="I12361" s="102">
        <v>414104</v>
      </c>
      <c r="J12361" s="104">
        <v>5000000</v>
      </c>
      <c r="K12361" s="104">
        <v>5000000</v>
      </c>
      <c r="L12361" s="104">
        <v>0</v>
      </c>
      <c r="M12361" s="126">
        <v>0</v>
      </c>
      <c r="N12361" s="219">
        <v>0</v>
      </c>
      <c r="O12361" s="219">
        <v>0</v>
      </c>
      <c r="P12361" s="219">
        <f t="shared" ref="P12361:P12370" si="85">SUM(K12361+N12361+O12361)</f>
        <v>5000000</v>
      </c>
      <c r="Q12361" s="264">
        <v>0</v>
      </c>
      <c r="R12361" s="264">
        <v>0</v>
      </c>
      <c r="S12361" s="166"/>
    </row>
    <row r="12362" spans="1:19" ht="20.399999999999999" x14ac:dyDescent="0.3">
      <c r="A12362" s="106"/>
      <c r="B12362" s="108" t="s">
        <v>900</v>
      </c>
      <c r="C12362" s="30" t="s">
        <v>901</v>
      </c>
      <c r="D12362" s="102">
        <v>1201</v>
      </c>
      <c r="E12362" s="102">
        <v>11</v>
      </c>
      <c r="F12362" s="102">
        <v>704</v>
      </c>
      <c r="G12362" s="102">
        <v>70411</v>
      </c>
      <c r="H12362" s="102">
        <v>3000</v>
      </c>
      <c r="I12362" s="102">
        <v>414104</v>
      </c>
      <c r="J12362" s="104">
        <v>0</v>
      </c>
      <c r="K12362" s="104">
        <v>0</v>
      </c>
      <c r="L12362" s="104">
        <v>0</v>
      </c>
      <c r="M12362" s="126">
        <v>0</v>
      </c>
      <c r="N12362" s="219">
        <v>5000000</v>
      </c>
      <c r="O12362" s="219">
        <v>0</v>
      </c>
      <c r="P12362" s="219">
        <f t="shared" si="85"/>
        <v>5000000</v>
      </c>
      <c r="Q12362" s="264">
        <v>10000000</v>
      </c>
      <c r="R12362" s="264">
        <v>0</v>
      </c>
      <c r="S12362" s="166"/>
    </row>
    <row r="12363" spans="1:19" ht="20.399999999999999" x14ac:dyDescent="0.3">
      <c r="A12363" s="106"/>
      <c r="B12363" s="108" t="s">
        <v>902</v>
      </c>
      <c r="C12363" s="30" t="s">
        <v>903</v>
      </c>
      <c r="D12363" s="102">
        <v>1202</v>
      </c>
      <c r="E12363" s="102">
        <v>11</v>
      </c>
      <c r="F12363" s="102">
        <v>704</v>
      </c>
      <c r="G12363" s="102">
        <v>70411</v>
      </c>
      <c r="H12363" s="102">
        <v>3000</v>
      </c>
      <c r="I12363" s="102">
        <v>414104</v>
      </c>
      <c r="J12363" s="104">
        <v>25000000</v>
      </c>
      <c r="K12363" s="560">
        <f>SUM(J12363-L12363)</f>
        <v>0</v>
      </c>
      <c r="L12363" s="560">
        <v>25000000</v>
      </c>
      <c r="M12363" s="126">
        <v>0</v>
      </c>
      <c r="N12363" s="219">
        <v>25000000</v>
      </c>
      <c r="O12363" s="219">
        <v>5000000</v>
      </c>
      <c r="P12363" s="219">
        <f t="shared" si="85"/>
        <v>30000000</v>
      </c>
      <c r="Q12363" s="264">
        <v>20000000</v>
      </c>
      <c r="R12363" s="264">
        <v>0</v>
      </c>
      <c r="S12363" s="166"/>
    </row>
    <row r="12364" spans="1:19" ht="23.25" customHeight="1" x14ac:dyDescent="0.3">
      <c r="A12364" s="106"/>
      <c r="B12364" s="108" t="s">
        <v>904</v>
      </c>
      <c r="C12364" s="30" t="s">
        <v>905</v>
      </c>
      <c r="D12364" s="102">
        <v>1205</v>
      </c>
      <c r="E12364" s="102">
        <v>9</v>
      </c>
      <c r="F12364" s="102">
        <v>704</v>
      </c>
      <c r="G12364" s="102">
        <v>70442</v>
      </c>
      <c r="H12364" s="102">
        <v>3000</v>
      </c>
      <c r="I12364" s="102">
        <v>414104</v>
      </c>
      <c r="J12364" s="104">
        <v>0</v>
      </c>
      <c r="K12364" s="104">
        <v>0</v>
      </c>
      <c r="L12364" s="104">
        <v>0</v>
      </c>
      <c r="M12364" s="126">
        <v>0</v>
      </c>
      <c r="N12364" s="219">
        <v>20000000</v>
      </c>
      <c r="O12364" s="219">
        <v>10000000</v>
      </c>
      <c r="P12364" s="219">
        <f t="shared" si="85"/>
        <v>30000000</v>
      </c>
      <c r="Q12364" s="264">
        <v>20000000</v>
      </c>
      <c r="R12364" s="264">
        <v>0</v>
      </c>
      <c r="S12364" s="166"/>
    </row>
    <row r="12365" spans="1:19" x14ac:dyDescent="0.3">
      <c r="A12365" s="106"/>
      <c r="B12365" s="108" t="s">
        <v>906</v>
      </c>
      <c r="C12365" s="30" t="s">
        <v>907</v>
      </c>
      <c r="D12365" s="102">
        <v>1201</v>
      </c>
      <c r="E12365" s="102">
        <v>9</v>
      </c>
      <c r="F12365" s="102">
        <v>704</v>
      </c>
      <c r="G12365" s="102">
        <v>70442</v>
      </c>
      <c r="H12365" s="102">
        <v>3000</v>
      </c>
      <c r="I12365" s="102">
        <v>414104</v>
      </c>
      <c r="J12365" s="104">
        <v>3000000</v>
      </c>
      <c r="K12365" s="104">
        <v>3000000</v>
      </c>
      <c r="L12365" s="104">
        <v>0</v>
      </c>
      <c r="M12365" s="126">
        <v>0</v>
      </c>
      <c r="N12365" s="219">
        <v>1500000</v>
      </c>
      <c r="O12365" s="219">
        <v>0</v>
      </c>
      <c r="P12365" s="219">
        <f t="shared" si="85"/>
        <v>4500000</v>
      </c>
      <c r="Q12365" s="264">
        <v>3000000</v>
      </c>
      <c r="R12365" s="264">
        <v>0</v>
      </c>
      <c r="S12365" s="166"/>
    </row>
    <row r="12366" spans="1:19" ht="32.25" customHeight="1" x14ac:dyDescent="0.3">
      <c r="A12366" s="106"/>
      <c r="B12366" s="108" t="s">
        <v>908</v>
      </c>
      <c r="C12366" s="30" t="s">
        <v>909</v>
      </c>
      <c r="D12366" s="102">
        <v>1201</v>
      </c>
      <c r="E12366" s="102">
        <v>9</v>
      </c>
      <c r="F12366" s="102">
        <v>704</v>
      </c>
      <c r="G12366" s="102">
        <v>70442</v>
      </c>
      <c r="H12366" s="102">
        <v>3000</v>
      </c>
      <c r="I12366" s="102">
        <v>414104</v>
      </c>
      <c r="J12366" s="104">
        <v>5000000</v>
      </c>
      <c r="K12366" s="104">
        <v>5000000</v>
      </c>
      <c r="L12366" s="104">
        <v>0</v>
      </c>
      <c r="M12366" s="126">
        <v>0</v>
      </c>
      <c r="N12366" s="219">
        <v>5000000</v>
      </c>
      <c r="O12366" s="219">
        <v>0</v>
      </c>
      <c r="P12366" s="219">
        <f t="shared" si="85"/>
        <v>10000000</v>
      </c>
      <c r="Q12366" s="264">
        <v>5000000</v>
      </c>
      <c r="R12366" s="264">
        <v>0</v>
      </c>
      <c r="S12366" s="166"/>
    </row>
    <row r="12367" spans="1:19" ht="10.5" customHeight="1" x14ac:dyDescent="0.3">
      <c r="A12367" s="58"/>
      <c r="B12367" s="59"/>
      <c r="C12367" s="60"/>
      <c r="D12367" s="61"/>
      <c r="E12367" s="61"/>
      <c r="F12367" s="61"/>
      <c r="G12367" s="61"/>
      <c r="H12367" s="61"/>
      <c r="I12367" s="61"/>
      <c r="J12367" s="62"/>
      <c r="K12367" s="62"/>
      <c r="L12367" s="62"/>
      <c r="M12367" s="62"/>
      <c r="N12367" s="219"/>
      <c r="O12367" s="219"/>
      <c r="P12367" s="219">
        <f t="shared" si="85"/>
        <v>0</v>
      </c>
      <c r="Q12367" s="264"/>
      <c r="R12367" s="264"/>
      <c r="S12367" s="166"/>
    </row>
    <row r="12368" spans="1:19" ht="20.399999999999999" x14ac:dyDescent="0.3">
      <c r="A12368" s="106"/>
      <c r="B12368" s="108" t="s">
        <v>910</v>
      </c>
      <c r="C12368" s="30" t="s">
        <v>911</v>
      </c>
      <c r="D12368" s="102">
        <v>1201</v>
      </c>
      <c r="E12368" s="102">
        <v>9</v>
      </c>
      <c r="F12368" s="102">
        <v>704</v>
      </c>
      <c r="G12368" s="102">
        <v>70442</v>
      </c>
      <c r="H12368" s="102">
        <v>3000</v>
      </c>
      <c r="I12368" s="102">
        <v>414104</v>
      </c>
      <c r="J12368" s="104">
        <v>0</v>
      </c>
      <c r="K12368" s="104">
        <v>0</v>
      </c>
      <c r="L12368" s="104">
        <v>0</v>
      </c>
      <c r="M12368" s="126">
        <v>0</v>
      </c>
      <c r="N12368" s="219">
        <v>3000000</v>
      </c>
      <c r="O12368" s="219">
        <v>1000000</v>
      </c>
      <c r="P12368" s="219">
        <f t="shared" si="85"/>
        <v>4000000</v>
      </c>
      <c r="Q12368" s="264">
        <v>10000000</v>
      </c>
      <c r="R12368" s="264">
        <v>0</v>
      </c>
      <c r="S12368" s="166"/>
    </row>
    <row r="12369" spans="1:19" ht="20.399999999999999" x14ac:dyDescent="0.3">
      <c r="A12369" s="106"/>
      <c r="B12369" s="108" t="s">
        <v>912</v>
      </c>
      <c r="C12369" s="30" t="s">
        <v>913</v>
      </c>
      <c r="D12369" s="102">
        <v>1201</v>
      </c>
      <c r="E12369" s="102">
        <v>9</v>
      </c>
      <c r="F12369" s="102">
        <v>704</v>
      </c>
      <c r="G12369" s="102">
        <v>70442</v>
      </c>
      <c r="H12369" s="102">
        <v>3000</v>
      </c>
      <c r="I12369" s="102">
        <v>414104</v>
      </c>
      <c r="J12369" s="104">
        <v>500000</v>
      </c>
      <c r="K12369" s="104">
        <v>500000</v>
      </c>
      <c r="L12369" s="104">
        <v>0</v>
      </c>
      <c r="M12369" s="126">
        <v>0</v>
      </c>
      <c r="N12369" s="219">
        <v>500000</v>
      </c>
      <c r="O12369" s="219">
        <v>0</v>
      </c>
      <c r="P12369" s="219">
        <f t="shared" si="85"/>
        <v>1000000</v>
      </c>
      <c r="Q12369" s="264">
        <v>0</v>
      </c>
      <c r="R12369" s="264">
        <v>0</v>
      </c>
      <c r="S12369" s="166"/>
    </row>
    <row r="12370" spans="1:19" ht="20.399999999999999" x14ac:dyDescent="0.3">
      <c r="A12370" s="106"/>
      <c r="B12370" s="108" t="s">
        <v>914</v>
      </c>
      <c r="C12370" s="30" t="s">
        <v>915</v>
      </c>
      <c r="D12370" s="102">
        <v>1201</v>
      </c>
      <c r="E12370" s="102">
        <v>9</v>
      </c>
      <c r="F12370" s="102">
        <v>704</v>
      </c>
      <c r="G12370" s="102">
        <v>70411</v>
      </c>
      <c r="H12370" s="102">
        <v>3000</v>
      </c>
      <c r="I12370" s="102">
        <v>414104</v>
      </c>
      <c r="J12370" s="104">
        <v>0</v>
      </c>
      <c r="K12370" s="104">
        <v>0</v>
      </c>
      <c r="L12370" s="104">
        <v>0</v>
      </c>
      <c r="M12370" s="126">
        <v>0</v>
      </c>
      <c r="N12370" s="219">
        <v>20000000</v>
      </c>
      <c r="O12370" s="219">
        <v>20000000</v>
      </c>
      <c r="P12370" s="219">
        <f t="shared" si="85"/>
        <v>40000000</v>
      </c>
      <c r="Q12370" s="264">
        <v>0</v>
      </c>
      <c r="R12370" s="264">
        <v>0</v>
      </c>
      <c r="S12370" s="166"/>
    </row>
    <row r="12371" spans="1:19" ht="17.399999999999999" x14ac:dyDescent="0.3">
      <c r="A12371" s="960" t="s">
        <v>0</v>
      </c>
      <c r="B12371" s="960"/>
      <c r="C12371" s="960"/>
      <c r="D12371" s="960"/>
      <c r="E12371" s="960"/>
      <c r="F12371" s="960"/>
      <c r="G12371" s="960"/>
      <c r="H12371" s="960"/>
      <c r="I12371" s="960"/>
      <c r="J12371" s="960"/>
      <c r="K12371" s="960"/>
      <c r="L12371" s="960"/>
      <c r="M12371" s="960"/>
    </row>
    <row r="12372" spans="1:19" ht="17.399999999999999" x14ac:dyDescent="0.3">
      <c r="A12372" s="960" t="s">
        <v>3122</v>
      </c>
      <c r="B12372" s="960"/>
      <c r="C12372" s="960"/>
      <c r="D12372" s="960"/>
      <c r="E12372" s="960"/>
      <c r="F12372" s="960"/>
      <c r="G12372" s="960"/>
      <c r="H12372" s="960"/>
      <c r="I12372" s="960"/>
      <c r="J12372" s="960"/>
      <c r="K12372" s="960"/>
      <c r="L12372" s="960"/>
      <c r="M12372" s="960"/>
    </row>
    <row r="12373" spans="1:19" ht="16.2" thickBot="1" x14ac:dyDescent="0.35">
      <c r="A12373" s="961" t="s">
        <v>717</v>
      </c>
      <c r="B12373" s="961"/>
      <c r="C12373" s="961"/>
      <c r="D12373" s="961"/>
      <c r="E12373" s="961"/>
      <c r="F12373" s="961"/>
      <c r="G12373" s="961"/>
      <c r="H12373" s="961"/>
      <c r="I12373" s="961"/>
      <c r="J12373" s="961"/>
      <c r="K12373" s="961"/>
      <c r="L12373" s="961"/>
      <c r="M12373" s="961"/>
    </row>
    <row r="12374" spans="1:19" x14ac:dyDescent="0.3">
      <c r="A12374" s="962" t="s">
        <v>3118</v>
      </c>
      <c r="B12374" s="962" t="s">
        <v>3119</v>
      </c>
      <c r="C12374" s="962" t="s">
        <v>2</v>
      </c>
      <c r="D12374" s="5" t="s">
        <v>3</v>
      </c>
      <c r="E12374" s="12" t="s">
        <v>3</v>
      </c>
      <c r="F12374" s="5" t="s">
        <v>7</v>
      </c>
      <c r="G12374" s="12" t="s">
        <v>9</v>
      </c>
      <c r="H12374" s="5" t="s">
        <v>12</v>
      </c>
      <c r="I12374" s="12" t="s">
        <v>13</v>
      </c>
      <c r="J12374" s="873" t="s">
        <v>3115</v>
      </c>
      <c r="K12374" s="873" t="s">
        <v>3116</v>
      </c>
      <c r="L12374" s="965" t="s">
        <v>3121</v>
      </c>
      <c r="M12374" s="965" t="s">
        <v>3117</v>
      </c>
      <c r="N12374" s="873" t="s">
        <v>3116</v>
      </c>
      <c r="O12374" s="873" t="s">
        <v>3116</v>
      </c>
      <c r="P12374" s="873" t="s">
        <v>5095</v>
      </c>
      <c r="Q12374" s="873" t="s">
        <v>3115</v>
      </c>
      <c r="R12374" s="270" t="s">
        <v>3340</v>
      </c>
      <c r="S12374" s="873" t="s">
        <v>5049</v>
      </c>
    </row>
    <row r="12375" spans="1:19" ht="20.399999999999999" x14ac:dyDescent="0.3">
      <c r="A12375" s="963"/>
      <c r="B12375" s="963"/>
      <c r="C12375" s="963"/>
      <c r="D12375" s="6" t="s">
        <v>4</v>
      </c>
      <c r="E12375" s="11" t="s">
        <v>6</v>
      </c>
      <c r="F12375" s="6" t="s">
        <v>8</v>
      </c>
      <c r="G12375" s="11" t="s">
        <v>10</v>
      </c>
      <c r="H12375" s="6" t="s">
        <v>5</v>
      </c>
      <c r="I12375" s="11" t="s">
        <v>5</v>
      </c>
      <c r="J12375" s="874"/>
      <c r="K12375" s="874"/>
      <c r="L12375" s="966"/>
      <c r="M12375" s="966"/>
      <c r="N12375" s="874"/>
      <c r="O12375" s="874"/>
      <c r="P12375" s="874"/>
      <c r="Q12375" s="874"/>
      <c r="R12375" s="271" t="s">
        <v>5125</v>
      </c>
      <c r="S12375" s="874"/>
    </row>
    <row r="12376" spans="1:19" ht="21" customHeight="1" x14ac:dyDescent="0.3">
      <c r="A12376" s="963"/>
      <c r="B12376" s="963"/>
      <c r="C12376" s="963"/>
      <c r="D12376" s="6" t="s">
        <v>5</v>
      </c>
      <c r="E12376" s="11" t="s">
        <v>5</v>
      </c>
      <c r="F12376" s="6" t="s">
        <v>5</v>
      </c>
      <c r="G12376" s="11" t="s">
        <v>11</v>
      </c>
      <c r="H12376" s="7"/>
      <c r="I12376" s="8"/>
      <c r="J12376" s="44" t="s">
        <v>3120</v>
      </c>
      <c r="K12376" s="45" t="s">
        <v>3120</v>
      </c>
      <c r="L12376" s="46" t="s">
        <v>3120</v>
      </c>
      <c r="M12376" s="47" t="s">
        <v>3120</v>
      </c>
      <c r="N12376" s="44" t="s">
        <v>5068</v>
      </c>
      <c r="O12376" s="44" t="s">
        <v>5069</v>
      </c>
      <c r="P12376" s="44"/>
      <c r="Q12376" s="44" t="s">
        <v>5102</v>
      </c>
      <c r="R12376" s="272" t="s">
        <v>5102</v>
      </c>
      <c r="S12376" s="44"/>
    </row>
    <row r="12377" spans="1:19" ht="15" thickBot="1" x14ac:dyDescent="0.35">
      <c r="A12377" s="964"/>
      <c r="B12377" s="964"/>
      <c r="C12377" s="964"/>
      <c r="D12377" s="9"/>
      <c r="E12377" s="10"/>
      <c r="F12377" s="9"/>
      <c r="G12377" s="10"/>
      <c r="H12377" s="9"/>
      <c r="I12377" s="10"/>
      <c r="J12377" s="48" t="s">
        <v>14</v>
      </c>
      <c r="K12377" s="49" t="s">
        <v>14</v>
      </c>
      <c r="L12377" s="50" t="s">
        <v>14</v>
      </c>
      <c r="M12377" s="51" t="s">
        <v>14</v>
      </c>
      <c r="N12377" s="48" t="s">
        <v>14</v>
      </c>
      <c r="O12377" s="48" t="s">
        <v>14</v>
      </c>
      <c r="P12377" s="48" t="s">
        <v>14</v>
      </c>
      <c r="Q12377" s="48" t="s">
        <v>14</v>
      </c>
      <c r="R12377" s="48" t="s">
        <v>14</v>
      </c>
      <c r="S12377" s="48"/>
    </row>
    <row r="12378" spans="1:19" ht="20.399999999999999" x14ac:dyDescent="0.3">
      <c r="A12378" s="106"/>
      <c r="B12378" s="108" t="s">
        <v>916</v>
      </c>
      <c r="C12378" s="30" t="s">
        <v>917</v>
      </c>
      <c r="D12378" s="102">
        <v>1201</v>
      </c>
      <c r="E12378" s="102">
        <v>9</v>
      </c>
      <c r="F12378" s="102">
        <v>704</v>
      </c>
      <c r="G12378" s="102">
        <v>70411</v>
      </c>
      <c r="H12378" s="102">
        <v>3000</v>
      </c>
      <c r="I12378" s="102">
        <v>414104</v>
      </c>
      <c r="J12378" s="104">
        <v>20000000</v>
      </c>
      <c r="K12378" s="104">
        <f>SUM(J12378-L12378)</f>
        <v>5000000</v>
      </c>
      <c r="L12378" s="104">
        <v>15000000</v>
      </c>
      <c r="M12378" s="104">
        <v>0</v>
      </c>
      <c r="N12378" s="219">
        <v>15000000</v>
      </c>
      <c r="O12378" s="219">
        <v>5000000</v>
      </c>
      <c r="P12378" s="219">
        <f>SUM(K12378+N12378+O12378)</f>
        <v>25000000</v>
      </c>
      <c r="Q12378" s="264">
        <v>0</v>
      </c>
      <c r="R12378" s="264">
        <v>0</v>
      </c>
      <c r="S12378" s="166"/>
    </row>
    <row r="12379" spans="1:19" x14ac:dyDescent="0.3">
      <c r="A12379" s="967" t="s">
        <v>34</v>
      </c>
      <c r="B12379" s="967"/>
      <c r="C12379" s="967"/>
      <c r="D12379" s="106"/>
      <c r="E12379" s="106"/>
      <c r="F12379" s="106"/>
      <c r="G12379" s="106"/>
      <c r="H12379" s="106"/>
      <c r="I12379" s="106"/>
      <c r="J12379" s="17"/>
      <c r="K12379" s="17"/>
      <c r="L12379" s="18"/>
      <c r="M12379" s="18"/>
      <c r="N12379" s="219"/>
      <c r="O12379" s="219"/>
      <c r="P12379" s="219">
        <f t="shared" ref="P12379:P12395" si="86">SUM(K12379+N12379+O12379)</f>
        <v>0</v>
      </c>
      <c r="Q12379" s="264"/>
      <c r="R12379" s="264"/>
      <c r="S12379" s="166"/>
    </row>
    <row r="12380" spans="1:19" x14ac:dyDescent="0.3">
      <c r="A12380" s="106"/>
      <c r="B12380" s="108" t="s">
        <v>918</v>
      </c>
      <c r="C12380" s="30" t="s">
        <v>919</v>
      </c>
      <c r="D12380" s="102">
        <v>1101</v>
      </c>
      <c r="E12380" s="102">
        <v>9</v>
      </c>
      <c r="F12380" s="102">
        <v>704</v>
      </c>
      <c r="G12380" s="102">
        <v>70460</v>
      </c>
      <c r="H12380" s="102">
        <v>3000</v>
      </c>
      <c r="I12380" s="102">
        <v>414104</v>
      </c>
      <c r="J12380" s="104">
        <v>1000000</v>
      </c>
      <c r="K12380" s="104">
        <v>1000000</v>
      </c>
      <c r="L12380" s="104">
        <v>0</v>
      </c>
      <c r="M12380" s="104">
        <v>0</v>
      </c>
      <c r="N12380" s="219">
        <v>0</v>
      </c>
      <c r="O12380" s="219">
        <v>0</v>
      </c>
      <c r="P12380" s="219">
        <f t="shared" si="86"/>
        <v>1000000</v>
      </c>
      <c r="Q12380" s="264">
        <v>0</v>
      </c>
      <c r="R12380" s="264">
        <v>0</v>
      </c>
      <c r="S12380" s="166"/>
    </row>
    <row r="12381" spans="1:19" x14ac:dyDescent="0.3">
      <c r="A12381" s="967" t="s">
        <v>39</v>
      </c>
      <c r="B12381" s="967"/>
      <c r="C12381" s="31"/>
      <c r="D12381" s="106"/>
      <c r="E12381" s="106"/>
      <c r="F12381" s="106"/>
      <c r="G12381" s="106"/>
      <c r="H12381" s="106"/>
      <c r="I12381" s="106"/>
      <c r="J12381" s="17"/>
      <c r="K12381" s="17"/>
      <c r="L12381" s="18"/>
      <c r="M12381" s="18"/>
      <c r="N12381" s="219"/>
      <c r="O12381" s="219"/>
      <c r="P12381" s="219">
        <f t="shared" si="86"/>
        <v>0</v>
      </c>
      <c r="Q12381" s="264"/>
      <c r="R12381" s="264"/>
      <c r="S12381" s="166"/>
    </row>
    <row r="12382" spans="1:19" x14ac:dyDescent="0.3">
      <c r="A12382" s="106"/>
      <c r="B12382" s="108" t="s">
        <v>920</v>
      </c>
      <c r="C12382" s="30" t="s">
        <v>921</v>
      </c>
      <c r="D12382" s="102">
        <v>1403</v>
      </c>
      <c r="E12382" s="102">
        <v>9</v>
      </c>
      <c r="F12382" s="102">
        <v>701</v>
      </c>
      <c r="G12382" s="102">
        <v>70133</v>
      </c>
      <c r="H12382" s="102">
        <v>3000</v>
      </c>
      <c r="I12382" s="102">
        <v>414104</v>
      </c>
      <c r="J12382" s="104">
        <v>300000</v>
      </c>
      <c r="K12382" s="104">
        <v>300000</v>
      </c>
      <c r="L12382" s="104">
        <v>0</v>
      </c>
      <c r="M12382" s="104">
        <v>0</v>
      </c>
      <c r="N12382" s="219">
        <v>0</v>
      </c>
      <c r="O12382" s="219">
        <v>0</v>
      </c>
      <c r="P12382" s="219">
        <f t="shared" si="86"/>
        <v>300000</v>
      </c>
      <c r="Q12382" s="264">
        <v>0</v>
      </c>
      <c r="R12382" s="264">
        <v>0</v>
      </c>
      <c r="S12382" s="166"/>
    </row>
    <row r="12383" spans="1:19" x14ac:dyDescent="0.3">
      <c r="A12383" s="967" t="s">
        <v>44</v>
      </c>
      <c r="B12383" s="967"/>
      <c r="C12383" s="967"/>
      <c r="D12383" s="106"/>
      <c r="E12383" s="106"/>
      <c r="F12383" s="106"/>
      <c r="G12383" s="106"/>
      <c r="H12383" s="106"/>
      <c r="I12383" s="106"/>
      <c r="J12383" s="17"/>
      <c r="K12383" s="17"/>
      <c r="L12383" s="18"/>
      <c r="M12383" s="18"/>
      <c r="N12383" s="219"/>
      <c r="O12383" s="219"/>
      <c r="P12383" s="219">
        <f t="shared" si="86"/>
        <v>0</v>
      </c>
      <c r="Q12383" s="264"/>
      <c r="R12383" s="264"/>
      <c r="S12383" s="166"/>
    </row>
    <row r="12384" spans="1:19" ht="20.399999999999999" x14ac:dyDescent="0.3">
      <c r="A12384" s="106"/>
      <c r="B12384" s="108" t="s">
        <v>922</v>
      </c>
      <c r="C12384" s="30" t="s">
        <v>923</v>
      </c>
      <c r="D12384" s="102">
        <v>1305</v>
      </c>
      <c r="E12384" s="102">
        <v>8</v>
      </c>
      <c r="F12384" s="102">
        <v>704</v>
      </c>
      <c r="G12384" s="102">
        <v>70411</v>
      </c>
      <c r="H12384" s="102">
        <v>3000</v>
      </c>
      <c r="I12384" s="102">
        <v>414104</v>
      </c>
      <c r="J12384" s="104">
        <v>0</v>
      </c>
      <c r="K12384" s="104">
        <v>0</v>
      </c>
      <c r="L12384" s="104">
        <v>0</v>
      </c>
      <c r="M12384" s="104">
        <v>0</v>
      </c>
      <c r="N12384" s="219">
        <v>2000000</v>
      </c>
      <c r="O12384" s="219">
        <v>0</v>
      </c>
      <c r="P12384" s="219">
        <f t="shared" si="86"/>
        <v>2000000</v>
      </c>
      <c r="Q12384" s="264">
        <v>0</v>
      </c>
      <c r="R12384" s="264">
        <v>0</v>
      </c>
      <c r="S12384" s="166"/>
    </row>
    <row r="12385" spans="1:19" x14ac:dyDescent="0.3">
      <c r="A12385" s="106"/>
      <c r="B12385" s="108" t="s">
        <v>924</v>
      </c>
      <c r="C12385" s="30" t="s">
        <v>925</v>
      </c>
      <c r="D12385" s="102">
        <v>1305</v>
      </c>
      <c r="E12385" s="102">
        <v>9</v>
      </c>
      <c r="F12385" s="102">
        <v>704</v>
      </c>
      <c r="G12385" s="102">
        <v>70411</v>
      </c>
      <c r="H12385" s="102">
        <v>3000</v>
      </c>
      <c r="I12385" s="102">
        <v>414104</v>
      </c>
      <c r="J12385" s="104">
        <v>17000000</v>
      </c>
      <c r="K12385" s="104">
        <f>SUM(J12385-L12385)</f>
        <v>0</v>
      </c>
      <c r="L12385" s="104">
        <v>17000000</v>
      </c>
      <c r="M12385" s="104">
        <v>0</v>
      </c>
      <c r="N12385" s="219">
        <v>17000000</v>
      </c>
      <c r="O12385" s="219">
        <v>10000000</v>
      </c>
      <c r="P12385" s="219">
        <f t="shared" si="86"/>
        <v>27000000</v>
      </c>
      <c r="Q12385" s="264">
        <v>5600000</v>
      </c>
      <c r="R12385" s="264">
        <v>0</v>
      </c>
      <c r="S12385" s="166"/>
    </row>
    <row r="12386" spans="1:19" ht="20.399999999999999" x14ac:dyDescent="0.3">
      <c r="A12386" s="106"/>
      <c r="B12386" s="108" t="s">
        <v>926</v>
      </c>
      <c r="C12386" s="30" t="s">
        <v>927</v>
      </c>
      <c r="D12386" s="102">
        <v>1306</v>
      </c>
      <c r="E12386" s="102">
        <v>9</v>
      </c>
      <c r="F12386" s="102">
        <v>704</v>
      </c>
      <c r="G12386" s="102">
        <v>70411</v>
      </c>
      <c r="H12386" s="102">
        <v>3000</v>
      </c>
      <c r="I12386" s="102">
        <v>414104</v>
      </c>
      <c r="J12386" s="104">
        <v>10000000</v>
      </c>
      <c r="K12386" s="104">
        <v>10000000</v>
      </c>
      <c r="L12386" s="104">
        <v>0</v>
      </c>
      <c r="M12386" s="104">
        <v>0</v>
      </c>
      <c r="N12386" s="219">
        <v>3000000</v>
      </c>
      <c r="O12386" s="219">
        <v>0</v>
      </c>
      <c r="P12386" s="219">
        <f t="shared" si="86"/>
        <v>13000000</v>
      </c>
      <c r="Q12386" s="264">
        <v>0</v>
      </c>
      <c r="R12386" s="264">
        <v>0</v>
      </c>
      <c r="S12386" s="166"/>
    </row>
    <row r="12387" spans="1:19" x14ac:dyDescent="0.3">
      <c r="A12387" s="106"/>
      <c r="B12387" s="108" t="s">
        <v>928</v>
      </c>
      <c r="C12387" s="30" t="s">
        <v>929</v>
      </c>
      <c r="D12387" s="102">
        <v>1306</v>
      </c>
      <c r="E12387" s="102">
        <v>9</v>
      </c>
      <c r="F12387" s="102">
        <v>701</v>
      </c>
      <c r="G12387" s="102">
        <v>70133</v>
      </c>
      <c r="H12387" s="102">
        <v>3000</v>
      </c>
      <c r="I12387" s="102">
        <v>414104</v>
      </c>
      <c r="J12387" s="104">
        <v>0</v>
      </c>
      <c r="K12387" s="104">
        <v>0</v>
      </c>
      <c r="L12387" s="104">
        <v>0</v>
      </c>
      <c r="M12387" s="104">
        <v>0</v>
      </c>
      <c r="N12387" s="219">
        <v>0</v>
      </c>
      <c r="O12387" s="219">
        <v>0</v>
      </c>
      <c r="P12387" s="219">
        <f t="shared" si="86"/>
        <v>0</v>
      </c>
      <c r="Q12387" s="264">
        <v>0</v>
      </c>
      <c r="R12387" s="264">
        <v>0</v>
      </c>
      <c r="S12387" s="166"/>
    </row>
    <row r="12388" spans="1:19" x14ac:dyDescent="0.3">
      <c r="A12388" s="106"/>
      <c r="B12388" s="108" t="s">
        <v>930</v>
      </c>
      <c r="C12388" s="30" t="s">
        <v>931</v>
      </c>
      <c r="D12388" s="102">
        <v>1306</v>
      </c>
      <c r="E12388" s="102">
        <v>9</v>
      </c>
      <c r="F12388" s="102">
        <v>704</v>
      </c>
      <c r="G12388" s="102">
        <v>70411</v>
      </c>
      <c r="H12388" s="102">
        <v>3000</v>
      </c>
      <c r="I12388" s="102">
        <v>414213</v>
      </c>
      <c r="J12388" s="104">
        <v>0</v>
      </c>
      <c r="K12388" s="104">
        <v>0</v>
      </c>
      <c r="L12388" s="104">
        <v>0</v>
      </c>
      <c r="M12388" s="104">
        <v>0</v>
      </c>
      <c r="N12388" s="219">
        <v>10000000</v>
      </c>
      <c r="O12388" s="219">
        <v>0</v>
      </c>
      <c r="P12388" s="219">
        <f t="shared" si="86"/>
        <v>10000000</v>
      </c>
      <c r="Q12388" s="264">
        <v>10000000</v>
      </c>
      <c r="R12388" s="264">
        <v>0</v>
      </c>
      <c r="S12388" s="166"/>
    </row>
    <row r="12389" spans="1:19" ht="20.399999999999999" x14ac:dyDescent="0.3">
      <c r="A12389" s="106"/>
      <c r="B12389" s="108" t="s">
        <v>932</v>
      </c>
      <c r="C12389" s="30" t="s">
        <v>933</v>
      </c>
      <c r="D12389" s="102">
        <v>1306</v>
      </c>
      <c r="E12389" s="102">
        <v>9</v>
      </c>
      <c r="F12389" s="102">
        <v>701</v>
      </c>
      <c r="G12389" s="102">
        <v>70133</v>
      </c>
      <c r="H12389" s="102">
        <v>3000</v>
      </c>
      <c r="I12389" s="102">
        <v>414104</v>
      </c>
      <c r="J12389" s="104">
        <v>1000000</v>
      </c>
      <c r="K12389" s="104">
        <v>1000000</v>
      </c>
      <c r="L12389" s="104">
        <v>0</v>
      </c>
      <c r="M12389" s="104">
        <v>0</v>
      </c>
      <c r="N12389" s="219">
        <v>0</v>
      </c>
      <c r="O12389" s="219">
        <v>0</v>
      </c>
      <c r="P12389" s="219">
        <f t="shared" si="86"/>
        <v>1000000</v>
      </c>
      <c r="Q12389" s="264">
        <v>1000000</v>
      </c>
      <c r="R12389" s="264">
        <v>0</v>
      </c>
      <c r="S12389" s="166"/>
    </row>
    <row r="12390" spans="1:19" x14ac:dyDescent="0.3">
      <c r="A12390" s="106"/>
      <c r="B12390" s="108" t="s">
        <v>934</v>
      </c>
      <c r="C12390" s="30" t="s">
        <v>935</v>
      </c>
      <c r="D12390" s="102">
        <v>1306</v>
      </c>
      <c r="E12390" s="102">
        <v>9</v>
      </c>
      <c r="F12390" s="102">
        <v>704</v>
      </c>
      <c r="G12390" s="102">
        <v>70411</v>
      </c>
      <c r="H12390" s="102">
        <v>3000</v>
      </c>
      <c r="I12390" s="102">
        <v>414104</v>
      </c>
      <c r="J12390" s="104">
        <v>0</v>
      </c>
      <c r="K12390" s="104">
        <v>0</v>
      </c>
      <c r="L12390" s="104">
        <v>0</v>
      </c>
      <c r="M12390" s="104">
        <v>0</v>
      </c>
      <c r="N12390" s="219">
        <v>0</v>
      </c>
      <c r="O12390" s="219">
        <v>0</v>
      </c>
      <c r="P12390" s="219">
        <f t="shared" si="86"/>
        <v>0</v>
      </c>
      <c r="Q12390" s="264">
        <v>0</v>
      </c>
      <c r="R12390" s="264">
        <v>12090000</v>
      </c>
      <c r="S12390" s="166"/>
    </row>
    <row r="12391" spans="1:19" ht="36" customHeight="1" x14ac:dyDescent="0.3">
      <c r="A12391" s="106"/>
      <c r="B12391" s="108" t="s">
        <v>936</v>
      </c>
      <c r="C12391" s="30" t="s">
        <v>937</v>
      </c>
      <c r="D12391" s="102">
        <v>1306</v>
      </c>
      <c r="E12391" s="102">
        <v>9</v>
      </c>
      <c r="F12391" s="102">
        <v>704</v>
      </c>
      <c r="G12391" s="102">
        <v>70411</v>
      </c>
      <c r="H12391" s="102">
        <v>3000</v>
      </c>
      <c r="I12391" s="102">
        <v>414104</v>
      </c>
      <c r="J12391" s="104">
        <v>4000000</v>
      </c>
      <c r="K12391" s="104">
        <v>4000000</v>
      </c>
      <c r="L12391" s="104">
        <v>0</v>
      </c>
      <c r="M12391" s="104">
        <v>0</v>
      </c>
      <c r="N12391" s="219">
        <v>1000000</v>
      </c>
      <c r="O12391" s="219">
        <v>0</v>
      </c>
      <c r="P12391" s="219">
        <f t="shared" si="86"/>
        <v>5000000</v>
      </c>
      <c r="Q12391" s="264">
        <v>3500000</v>
      </c>
      <c r="R12391" s="264">
        <v>0</v>
      </c>
      <c r="S12391" s="166"/>
    </row>
    <row r="12392" spans="1:19" ht="20.399999999999999" x14ac:dyDescent="0.3">
      <c r="A12392" s="106"/>
      <c r="B12392" s="108" t="s">
        <v>938</v>
      </c>
      <c r="C12392" s="30" t="s">
        <v>939</v>
      </c>
      <c r="D12392" s="102">
        <v>1301</v>
      </c>
      <c r="E12392" s="102">
        <v>9</v>
      </c>
      <c r="F12392" s="102">
        <v>704</v>
      </c>
      <c r="G12392" s="102">
        <v>70411</v>
      </c>
      <c r="H12392" s="102">
        <v>3000</v>
      </c>
      <c r="I12392" s="102">
        <v>414104</v>
      </c>
      <c r="J12392" s="104">
        <v>0</v>
      </c>
      <c r="K12392" s="104">
        <v>0</v>
      </c>
      <c r="L12392" s="104">
        <v>0</v>
      </c>
      <c r="M12392" s="104">
        <v>0</v>
      </c>
      <c r="N12392" s="219">
        <v>0</v>
      </c>
      <c r="O12392" s="219">
        <v>0</v>
      </c>
      <c r="P12392" s="219">
        <f t="shared" si="86"/>
        <v>0</v>
      </c>
      <c r="Q12392" s="264">
        <v>20000000</v>
      </c>
      <c r="R12392" s="264">
        <v>0</v>
      </c>
      <c r="S12392" s="166"/>
    </row>
    <row r="12393" spans="1:19" x14ac:dyDescent="0.3">
      <c r="A12393" s="106"/>
      <c r="B12393" s="108" t="s">
        <v>940</v>
      </c>
      <c r="C12393" s="30" t="s">
        <v>941</v>
      </c>
      <c r="D12393" s="102">
        <v>1301</v>
      </c>
      <c r="E12393" s="102">
        <v>9</v>
      </c>
      <c r="F12393" s="102">
        <v>704</v>
      </c>
      <c r="G12393" s="102">
        <v>70460</v>
      </c>
      <c r="H12393" s="102">
        <v>3000</v>
      </c>
      <c r="I12393" s="102">
        <v>414104</v>
      </c>
      <c r="J12393" s="104">
        <v>500000</v>
      </c>
      <c r="K12393" s="104">
        <v>500000</v>
      </c>
      <c r="L12393" s="104">
        <v>0</v>
      </c>
      <c r="M12393" s="104">
        <v>0</v>
      </c>
      <c r="N12393" s="219">
        <v>0</v>
      </c>
      <c r="O12393" s="219">
        <v>0</v>
      </c>
      <c r="P12393" s="219">
        <f t="shared" si="86"/>
        <v>500000</v>
      </c>
      <c r="Q12393" s="264">
        <v>500000</v>
      </c>
      <c r="R12393" s="264">
        <v>0</v>
      </c>
      <c r="S12393" s="166"/>
    </row>
    <row r="12394" spans="1:19" x14ac:dyDescent="0.3">
      <c r="A12394" s="106"/>
      <c r="B12394" s="108" t="s">
        <v>942</v>
      </c>
      <c r="C12394" s="30" t="s">
        <v>943</v>
      </c>
      <c r="D12394" s="102">
        <v>1301</v>
      </c>
      <c r="E12394" s="102">
        <v>9</v>
      </c>
      <c r="F12394" s="102">
        <v>704</v>
      </c>
      <c r="G12394" s="102">
        <v>70460</v>
      </c>
      <c r="H12394" s="102">
        <v>3000</v>
      </c>
      <c r="I12394" s="102">
        <v>414104</v>
      </c>
      <c r="J12394" s="104">
        <v>300000</v>
      </c>
      <c r="K12394" s="104">
        <v>300000</v>
      </c>
      <c r="L12394" s="104">
        <v>0</v>
      </c>
      <c r="M12394" s="104">
        <v>0</v>
      </c>
      <c r="N12394" s="219">
        <v>0</v>
      </c>
      <c r="O12394" s="219">
        <v>0</v>
      </c>
      <c r="P12394" s="219">
        <f t="shared" si="86"/>
        <v>300000</v>
      </c>
      <c r="Q12394" s="264">
        <v>300000</v>
      </c>
      <c r="R12394" s="264">
        <v>0</v>
      </c>
      <c r="S12394" s="166"/>
    </row>
    <row r="12395" spans="1:19" ht="21" thickBot="1" x14ac:dyDescent="0.35">
      <c r="A12395" s="107"/>
      <c r="B12395" s="109" t="s">
        <v>944</v>
      </c>
      <c r="C12395" s="34" t="s">
        <v>945</v>
      </c>
      <c r="D12395" s="103">
        <v>1301</v>
      </c>
      <c r="E12395" s="103">
        <v>9</v>
      </c>
      <c r="F12395" s="103">
        <v>704</v>
      </c>
      <c r="G12395" s="103">
        <v>70442</v>
      </c>
      <c r="H12395" s="103">
        <v>3000</v>
      </c>
      <c r="I12395" s="103">
        <v>414104</v>
      </c>
      <c r="J12395" s="105">
        <v>30000000</v>
      </c>
      <c r="K12395" s="163">
        <f>SUM(J12395-L12395)</f>
        <v>0</v>
      </c>
      <c r="L12395" s="105">
        <v>30000000</v>
      </c>
      <c r="M12395" s="105">
        <v>0</v>
      </c>
      <c r="N12395" s="219">
        <v>30000000</v>
      </c>
      <c r="O12395" s="219">
        <v>20000000</v>
      </c>
      <c r="P12395" s="219">
        <f t="shared" si="86"/>
        <v>50000000</v>
      </c>
      <c r="Q12395" s="264">
        <v>6000000</v>
      </c>
      <c r="R12395" s="264">
        <v>0</v>
      </c>
      <c r="S12395" s="167"/>
    </row>
    <row r="12396" spans="1:19" ht="15" thickBot="1" x14ac:dyDescent="0.35">
      <c r="A12396" s="13"/>
      <c r="B12396" s="14" t="s">
        <v>946</v>
      </c>
      <c r="C12396" s="14"/>
      <c r="D12396" s="14"/>
      <c r="E12396" s="14"/>
      <c r="F12396" s="14"/>
      <c r="G12396" s="14"/>
      <c r="H12396" s="14"/>
      <c r="I12396" s="14"/>
      <c r="J12396" s="15">
        <f>SUM(J12359:J12395)</f>
        <v>222600000</v>
      </c>
      <c r="K12396" s="15">
        <f t="shared" ref="K12396:R12396" si="87">SUM(K12359:K12395)</f>
        <v>35600000</v>
      </c>
      <c r="L12396" s="15">
        <f t="shared" si="87"/>
        <v>187000000</v>
      </c>
      <c r="M12396" s="15">
        <f t="shared" si="87"/>
        <v>0</v>
      </c>
      <c r="N12396" s="15">
        <f t="shared" si="87"/>
        <v>258000000</v>
      </c>
      <c r="O12396" s="15">
        <f t="shared" si="87"/>
        <v>91000000</v>
      </c>
      <c r="P12396" s="15">
        <f t="shared" si="87"/>
        <v>384600000</v>
      </c>
      <c r="Q12396" s="15">
        <f t="shared" si="87"/>
        <v>144900000</v>
      </c>
      <c r="R12396" s="15">
        <f t="shared" si="87"/>
        <v>12090000</v>
      </c>
      <c r="S12396" s="181"/>
    </row>
    <row r="12397" spans="1:19" x14ac:dyDescent="0.3">
      <c r="J12397" s="55"/>
      <c r="K12397" s="55"/>
    </row>
    <row r="12398" spans="1:19" x14ac:dyDescent="0.3">
      <c r="J12398" s="55"/>
      <c r="K12398" s="55"/>
      <c r="N12398" s="234"/>
    </row>
    <row r="12399" spans="1:19" x14ac:dyDescent="0.3">
      <c r="J12399" s="55"/>
      <c r="K12399" s="55"/>
    </row>
    <row r="12400" spans="1:19" x14ac:dyDescent="0.3">
      <c r="J12400" s="55"/>
      <c r="K12400" s="55"/>
    </row>
    <row r="12401" spans="1:19" ht="15.75" customHeight="1" x14ac:dyDescent="0.3">
      <c r="A12401" s="960" t="s">
        <v>0</v>
      </c>
      <c r="B12401" s="960"/>
      <c r="C12401" s="960"/>
      <c r="D12401" s="960"/>
      <c r="E12401" s="960"/>
      <c r="F12401" s="960"/>
      <c r="G12401" s="960"/>
      <c r="H12401" s="960"/>
      <c r="I12401" s="960"/>
      <c r="J12401" s="960"/>
      <c r="K12401" s="960"/>
      <c r="L12401" s="960"/>
      <c r="M12401" s="960"/>
    </row>
    <row r="12402" spans="1:19" ht="15.75" customHeight="1" x14ac:dyDescent="0.3">
      <c r="A12402" s="960" t="s">
        <v>3122</v>
      </c>
      <c r="B12402" s="960"/>
      <c r="C12402" s="960"/>
      <c r="D12402" s="960"/>
      <c r="E12402" s="960"/>
      <c r="F12402" s="960"/>
      <c r="G12402" s="960"/>
      <c r="H12402" s="960"/>
      <c r="I12402" s="960"/>
      <c r="J12402" s="960"/>
      <c r="K12402" s="960"/>
      <c r="L12402" s="960"/>
      <c r="M12402" s="960"/>
    </row>
    <row r="12403" spans="1:19" ht="9.75" customHeight="1" thickBot="1" x14ac:dyDescent="0.35">
      <c r="A12403" s="961" t="s">
        <v>717</v>
      </c>
      <c r="B12403" s="961"/>
      <c r="C12403" s="961"/>
      <c r="D12403" s="961"/>
      <c r="E12403" s="961"/>
      <c r="F12403" s="961"/>
      <c r="G12403" s="961"/>
      <c r="H12403" s="961"/>
      <c r="I12403" s="961"/>
      <c r="J12403" s="961"/>
      <c r="K12403" s="961"/>
      <c r="L12403" s="961"/>
      <c r="M12403" s="961"/>
    </row>
    <row r="12404" spans="1:19" x14ac:dyDescent="0.3">
      <c r="A12404" s="962" t="s">
        <v>3118</v>
      </c>
      <c r="B12404" s="962" t="s">
        <v>3119</v>
      </c>
      <c r="C12404" s="962" t="s">
        <v>2</v>
      </c>
      <c r="D12404" s="5" t="s">
        <v>3</v>
      </c>
      <c r="E12404" s="12" t="s">
        <v>3</v>
      </c>
      <c r="F12404" s="5" t="s">
        <v>7</v>
      </c>
      <c r="G12404" s="12" t="s">
        <v>9</v>
      </c>
      <c r="H12404" s="5" t="s">
        <v>12</v>
      </c>
      <c r="I12404" s="12" t="s">
        <v>13</v>
      </c>
      <c r="J12404" s="873" t="s">
        <v>3115</v>
      </c>
      <c r="K12404" s="873" t="s">
        <v>3116</v>
      </c>
      <c r="L12404" s="965" t="s">
        <v>3121</v>
      </c>
      <c r="M12404" s="965" t="s">
        <v>3117</v>
      </c>
      <c r="N12404" s="873" t="s">
        <v>3116</v>
      </c>
      <c r="O12404" s="873" t="s">
        <v>3116</v>
      </c>
      <c r="P12404" s="873" t="s">
        <v>5095</v>
      </c>
      <c r="Q12404" s="873" t="s">
        <v>3115</v>
      </c>
      <c r="R12404" s="270" t="s">
        <v>3340</v>
      </c>
      <c r="S12404" s="873" t="s">
        <v>5049</v>
      </c>
    </row>
    <row r="12405" spans="1:19" ht="20.399999999999999" x14ac:dyDescent="0.3">
      <c r="A12405" s="963"/>
      <c r="B12405" s="963"/>
      <c r="C12405" s="963"/>
      <c r="D12405" s="6" t="s">
        <v>4</v>
      </c>
      <c r="E12405" s="11" t="s">
        <v>6</v>
      </c>
      <c r="F12405" s="6" t="s">
        <v>8</v>
      </c>
      <c r="G12405" s="11" t="s">
        <v>10</v>
      </c>
      <c r="H12405" s="6" t="s">
        <v>5</v>
      </c>
      <c r="I12405" s="11" t="s">
        <v>5</v>
      </c>
      <c r="J12405" s="874"/>
      <c r="K12405" s="874"/>
      <c r="L12405" s="966"/>
      <c r="M12405" s="966"/>
      <c r="N12405" s="874"/>
      <c r="O12405" s="874"/>
      <c r="P12405" s="874"/>
      <c r="Q12405" s="874"/>
      <c r="R12405" s="271" t="s">
        <v>5125</v>
      </c>
      <c r="S12405" s="874"/>
    </row>
    <row r="12406" spans="1:19" x14ac:dyDescent="0.3">
      <c r="A12406" s="963"/>
      <c r="B12406" s="963"/>
      <c r="C12406" s="963"/>
      <c r="D12406" s="6" t="s">
        <v>5</v>
      </c>
      <c r="E12406" s="11" t="s">
        <v>5</v>
      </c>
      <c r="F12406" s="6" t="s">
        <v>5</v>
      </c>
      <c r="G12406" s="11" t="s">
        <v>11</v>
      </c>
      <c r="H12406" s="7"/>
      <c r="I12406" s="8"/>
      <c r="J12406" s="44" t="s">
        <v>3120</v>
      </c>
      <c r="K12406" s="45" t="s">
        <v>3120</v>
      </c>
      <c r="L12406" s="46" t="s">
        <v>3120</v>
      </c>
      <c r="M12406" s="47" t="s">
        <v>3120</v>
      </c>
      <c r="N12406" s="44" t="s">
        <v>5068</v>
      </c>
      <c r="O12406" s="44" t="s">
        <v>5069</v>
      </c>
      <c r="P12406" s="44"/>
      <c r="Q12406" s="44" t="s">
        <v>5102</v>
      </c>
      <c r="R12406" s="272" t="s">
        <v>5102</v>
      </c>
      <c r="S12406" s="44"/>
    </row>
    <row r="12407" spans="1:19" ht="15" thickBot="1" x14ac:dyDescent="0.35">
      <c r="A12407" s="964"/>
      <c r="B12407" s="964"/>
      <c r="C12407" s="964"/>
      <c r="D12407" s="9"/>
      <c r="E12407" s="10"/>
      <c r="F12407" s="9"/>
      <c r="G12407" s="10"/>
      <c r="H12407" s="9"/>
      <c r="I12407" s="10"/>
      <c r="J12407" s="48" t="s">
        <v>14</v>
      </c>
      <c r="K12407" s="49" t="s">
        <v>14</v>
      </c>
      <c r="L12407" s="50" t="s">
        <v>14</v>
      </c>
      <c r="M12407" s="51" t="s">
        <v>14</v>
      </c>
      <c r="N12407" s="48" t="s">
        <v>14</v>
      </c>
      <c r="O12407" s="48" t="s">
        <v>14</v>
      </c>
      <c r="P12407" s="48" t="s">
        <v>14</v>
      </c>
      <c r="Q12407" s="48" t="s">
        <v>14</v>
      </c>
      <c r="R12407" s="48" t="s">
        <v>14</v>
      </c>
      <c r="S12407" s="48"/>
    </row>
    <row r="12408" spans="1:19" x14ac:dyDescent="0.3">
      <c r="A12408" s="1">
        <v>22001002</v>
      </c>
      <c r="B12408" s="93" t="s">
        <v>947</v>
      </c>
      <c r="C12408" s="93"/>
      <c r="J12408" s="55"/>
      <c r="K12408" s="55"/>
      <c r="N12408" s="166"/>
      <c r="O12408" s="166"/>
      <c r="P12408" s="214"/>
      <c r="Q12408" s="266"/>
      <c r="R12408" s="266"/>
      <c r="S12408" s="166"/>
    </row>
    <row r="12409" spans="1:19" ht="12" customHeight="1" x14ac:dyDescent="0.3">
      <c r="A12409" s="967" t="s">
        <v>692</v>
      </c>
      <c r="B12409" s="967"/>
      <c r="C12409" s="31"/>
      <c r="D12409" s="106"/>
      <c r="E12409" s="106"/>
      <c r="F12409" s="106"/>
      <c r="G12409" s="106"/>
      <c r="H12409" s="106"/>
      <c r="I12409" s="106"/>
      <c r="J12409" s="17"/>
      <c r="K12409" s="17"/>
      <c r="L12409" s="18"/>
      <c r="M12409" s="18"/>
      <c r="N12409" s="166"/>
      <c r="O12409" s="166"/>
      <c r="P12409" s="214"/>
      <c r="Q12409" s="264"/>
      <c r="R12409" s="264"/>
      <c r="S12409" s="166"/>
    </row>
    <row r="12410" spans="1:19" x14ac:dyDescent="0.3">
      <c r="A12410" s="106"/>
      <c r="B12410" s="108" t="s">
        <v>948</v>
      </c>
      <c r="C12410" s="30" t="s">
        <v>949</v>
      </c>
      <c r="D12410" s="102">
        <v>1208</v>
      </c>
      <c r="E12410" s="102">
        <v>9</v>
      </c>
      <c r="F12410" s="102">
        <v>704</v>
      </c>
      <c r="G12410" s="102">
        <v>70411</v>
      </c>
      <c r="H12410" s="102">
        <v>3000</v>
      </c>
      <c r="I12410" s="102">
        <v>414104</v>
      </c>
      <c r="J12410" s="104">
        <v>10000000</v>
      </c>
      <c r="K12410" s="104">
        <f t="shared" ref="K12410:K12415" si="88">SUM(J12410-L12410)</f>
        <v>0</v>
      </c>
      <c r="L12410" s="104">
        <v>10000000</v>
      </c>
      <c r="M12410" s="104">
        <v>0</v>
      </c>
      <c r="N12410" s="219">
        <v>10000000</v>
      </c>
      <c r="O12410" s="219">
        <v>15000000</v>
      </c>
      <c r="P12410" s="219">
        <f>SUM(K12410+N12410+O12410)</f>
        <v>25000000</v>
      </c>
      <c r="Q12410" s="264">
        <v>10000000</v>
      </c>
      <c r="R12410" s="264">
        <v>0</v>
      </c>
      <c r="S12410" s="166"/>
    </row>
    <row r="12411" spans="1:19" ht="20.399999999999999" x14ac:dyDescent="0.3">
      <c r="A12411" s="106"/>
      <c r="B12411" s="108" t="s">
        <v>922</v>
      </c>
      <c r="C12411" s="30" t="s">
        <v>950</v>
      </c>
      <c r="D12411" s="102">
        <v>1208</v>
      </c>
      <c r="E12411" s="102">
        <v>9</v>
      </c>
      <c r="F12411" s="102">
        <v>704</v>
      </c>
      <c r="G12411" s="102">
        <v>70411</v>
      </c>
      <c r="H12411" s="102">
        <v>3000</v>
      </c>
      <c r="I12411" s="102">
        <v>414104</v>
      </c>
      <c r="J12411" s="104">
        <v>20000000</v>
      </c>
      <c r="K12411" s="104">
        <f t="shared" si="88"/>
        <v>5000000</v>
      </c>
      <c r="L12411" s="104">
        <v>15000000</v>
      </c>
      <c r="M12411" s="104">
        <v>0</v>
      </c>
      <c r="N12411" s="219">
        <v>15000000</v>
      </c>
      <c r="O12411" s="219">
        <v>10000000</v>
      </c>
      <c r="P12411" s="219">
        <f t="shared" ref="P12411:P12425" si="89">SUM(K12411+N12411+O12411)</f>
        <v>30000000</v>
      </c>
      <c r="Q12411" s="264">
        <v>20000000</v>
      </c>
      <c r="R12411" s="264">
        <v>0</v>
      </c>
      <c r="S12411" s="166"/>
    </row>
    <row r="12412" spans="1:19" ht="20.399999999999999" x14ac:dyDescent="0.3">
      <c r="A12412" s="106"/>
      <c r="B12412" s="108" t="s">
        <v>951</v>
      </c>
      <c r="C12412" s="30" t="s">
        <v>952</v>
      </c>
      <c r="D12412" s="102">
        <v>1208</v>
      </c>
      <c r="E12412" s="102">
        <v>9</v>
      </c>
      <c r="F12412" s="102">
        <v>704</v>
      </c>
      <c r="G12412" s="102">
        <v>70411</v>
      </c>
      <c r="H12412" s="102">
        <v>3000</v>
      </c>
      <c r="I12412" s="102">
        <v>414104</v>
      </c>
      <c r="J12412" s="104">
        <v>10000000</v>
      </c>
      <c r="K12412" s="104">
        <f t="shared" si="88"/>
        <v>0</v>
      </c>
      <c r="L12412" s="104">
        <v>10000000</v>
      </c>
      <c r="M12412" s="104">
        <v>0</v>
      </c>
      <c r="N12412" s="219">
        <v>10000000</v>
      </c>
      <c r="O12412" s="219">
        <v>10000000</v>
      </c>
      <c r="P12412" s="219">
        <f t="shared" si="89"/>
        <v>20000000</v>
      </c>
      <c r="Q12412" s="264">
        <v>10000000</v>
      </c>
      <c r="R12412" s="264">
        <v>0</v>
      </c>
      <c r="S12412" s="166"/>
    </row>
    <row r="12413" spans="1:19" x14ac:dyDescent="0.3">
      <c r="A12413" s="106"/>
      <c r="B12413" s="108" t="s">
        <v>953</v>
      </c>
      <c r="C12413" s="30" t="s">
        <v>954</v>
      </c>
      <c r="D12413" s="102">
        <v>1208</v>
      </c>
      <c r="E12413" s="102">
        <v>9</v>
      </c>
      <c r="F12413" s="102">
        <v>704</v>
      </c>
      <c r="G12413" s="102">
        <v>70411</v>
      </c>
      <c r="H12413" s="102">
        <v>3000</v>
      </c>
      <c r="I12413" s="102">
        <v>414104</v>
      </c>
      <c r="J12413" s="104">
        <v>20000000</v>
      </c>
      <c r="K12413" s="560">
        <f t="shared" si="88"/>
        <v>0</v>
      </c>
      <c r="L12413" s="560">
        <v>20000000</v>
      </c>
      <c r="M12413" s="104">
        <v>0</v>
      </c>
      <c r="N12413" s="219">
        <v>20000000</v>
      </c>
      <c r="O12413" s="219">
        <v>10000000</v>
      </c>
      <c r="P12413" s="219">
        <f t="shared" si="89"/>
        <v>30000000</v>
      </c>
      <c r="Q12413" s="264">
        <v>20000000</v>
      </c>
      <c r="R12413" s="264">
        <v>0</v>
      </c>
      <c r="S12413" s="166"/>
    </row>
    <row r="12414" spans="1:19" ht="20.399999999999999" x14ac:dyDescent="0.3">
      <c r="A12414" s="106"/>
      <c r="B12414" s="108" t="s">
        <v>955</v>
      </c>
      <c r="C12414" s="30" t="s">
        <v>956</v>
      </c>
      <c r="D12414" s="102">
        <v>1208</v>
      </c>
      <c r="E12414" s="102">
        <v>9</v>
      </c>
      <c r="F12414" s="102">
        <v>704</v>
      </c>
      <c r="G12414" s="102">
        <v>70411</v>
      </c>
      <c r="H12414" s="102">
        <v>3000</v>
      </c>
      <c r="I12414" s="102">
        <v>414316</v>
      </c>
      <c r="J12414" s="104">
        <v>40000000</v>
      </c>
      <c r="K12414" s="104">
        <f t="shared" si="88"/>
        <v>0</v>
      </c>
      <c r="L12414" s="104">
        <v>40000000</v>
      </c>
      <c r="M12414" s="104">
        <v>0</v>
      </c>
      <c r="N12414" s="219">
        <v>40000000</v>
      </c>
      <c r="O12414" s="219">
        <v>10000000</v>
      </c>
      <c r="P12414" s="219">
        <f t="shared" si="89"/>
        <v>50000000</v>
      </c>
      <c r="Q12414" s="264">
        <v>0</v>
      </c>
      <c r="R12414" s="264">
        <v>0</v>
      </c>
      <c r="S12414" s="166"/>
    </row>
    <row r="12415" spans="1:19" x14ac:dyDescent="0.3">
      <c r="A12415" s="106"/>
      <c r="B12415" s="108" t="s">
        <v>957</v>
      </c>
      <c r="C12415" s="30" t="s">
        <v>958</v>
      </c>
      <c r="D12415" s="102">
        <v>1208</v>
      </c>
      <c r="E12415" s="102">
        <v>9</v>
      </c>
      <c r="F12415" s="102">
        <v>704</v>
      </c>
      <c r="G12415" s="102">
        <v>70411</v>
      </c>
      <c r="H12415" s="102">
        <v>3000</v>
      </c>
      <c r="I12415" s="102">
        <v>414104</v>
      </c>
      <c r="J12415" s="104">
        <v>13000000</v>
      </c>
      <c r="K12415" s="104">
        <f t="shared" si="88"/>
        <v>2000000</v>
      </c>
      <c r="L12415" s="104">
        <v>11000000</v>
      </c>
      <c r="M12415" s="104">
        <v>0</v>
      </c>
      <c r="N12415" s="219">
        <v>13000000</v>
      </c>
      <c r="O12415" s="219">
        <v>10000000</v>
      </c>
      <c r="P12415" s="219">
        <f t="shared" si="89"/>
        <v>25000000</v>
      </c>
      <c r="Q12415" s="264">
        <v>10000000</v>
      </c>
      <c r="R12415" s="264">
        <v>0</v>
      </c>
      <c r="S12415" s="166"/>
    </row>
    <row r="12416" spans="1:19" ht="20.399999999999999" x14ac:dyDescent="0.3">
      <c r="A12416" s="106"/>
      <c r="B12416" s="108" t="s">
        <v>959</v>
      </c>
      <c r="C12416" s="30" t="s">
        <v>960</v>
      </c>
      <c r="D12416" s="102">
        <v>1208</v>
      </c>
      <c r="E12416" s="102">
        <v>9</v>
      </c>
      <c r="F12416" s="102">
        <v>704</v>
      </c>
      <c r="G12416" s="102">
        <v>70411</v>
      </c>
      <c r="H12416" s="102">
        <v>3000</v>
      </c>
      <c r="I12416" s="102">
        <v>414104</v>
      </c>
      <c r="J12416" s="104">
        <v>10000000</v>
      </c>
      <c r="K12416" s="104">
        <v>10000000</v>
      </c>
      <c r="L12416" s="104">
        <v>0</v>
      </c>
      <c r="M12416" s="104">
        <v>0</v>
      </c>
      <c r="N12416" s="219">
        <v>0</v>
      </c>
      <c r="O12416" s="219">
        <v>5000000</v>
      </c>
      <c r="P12416" s="219">
        <f t="shared" si="89"/>
        <v>15000000</v>
      </c>
      <c r="Q12416" s="264">
        <v>10000000</v>
      </c>
      <c r="R12416" s="264">
        <v>0</v>
      </c>
      <c r="S12416" s="166"/>
    </row>
    <row r="12417" spans="1:19" x14ac:dyDescent="0.3">
      <c r="A12417" s="106"/>
      <c r="B12417" s="108" t="s">
        <v>961</v>
      </c>
      <c r="C12417" s="30" t="s">
        <v>962</v>
      </c>
      <c r="D12417" s="102">
        <v>1208</v>
      </c>
      <c r="E12417" s="102">
        <v>9</v>
      </c>
      <c r="F12417" s="102">
        <v>704</v>
      </c>
      <c r="G12417" s="102">
        <v>70411</v>
      </c>
      <c r="H12417" s="102">
        <v>3000</v>
      </c>
      <c r="I12417" s="102">
        <v>414104</v>
      </c>
      <c r="J12417" s="104">
        <v>1350000</v>
      </c>
      <c r="K12417" s="104">
        <v>1350000</v>
      </c>
      <c r="L12417" s="104">
        <v>0</v>
      </c>
      <c r="M12417" s="104">
        <v>0</v>
      </c>
      <c r="N12417" s="219">
        <v>0</v>
      </c>
      <c r="O12417" s="219">
        <v>0</v>
      </c>
      <c r="P12417" s="219">
        <f t="shared" si="89"/>
        <v>1350000</v>
      </c>
      <c r="Q12417" s="264">
        <v>1350000</v>
      </c>
      <c r="R12417" s="264">
        <v>0</v>
      </c>
      <c r="S12417" s="166"/>
    </row>
    <row r="12418" spans="1:19" ht="20.399999999999999" x14ac:dyDescent="0.3">
      <c r="A12418" s="106"/>
      <c r="B12418" s="108" t="s">
        <v>963</v>
      </c>
      <c r="C12418" s="30" t="s">
        <v>964</v>
      </c>
      <c r="D12418" s="102">
        <v>1208</v>
      </c>
      <c r="E12418" s="102">
        <v>9</v>
      </c>
      <c r="F12418" s="102">
        <v>704</v>
      </c>
      <c r="G12418" s="102">
        <v>70411</v>
      </c>
      <c r="H12418" s="102">
        <v>3000</v>
      </c>
      <c r="I12418" s="102">
        <v>414104</v>
      </c>
      <c r="J12418" s="104">
        <v>2000000</v>
      </c>
      <c r="K12418" s="104">
        <v>2000000</v>
      </c>
      <c r="L12418" s="104">
        <v>0</v>
      </c>
      <c r="M12418" s="104">
        <v>0</v>
      </c>
      <c r="N12418" s="219">
        <v>0</v>
      </c>
      <c r="O12418" s="219">
        <v>0</v>
      </c>
      <c r="P12418" s="219">
        <f t="shared" si="89"/>
        <v>2000000</v>
      </c>
      <c r="Q12418" s="264">
        <v>550000</v>
      </c>
      <c r="R12418" s="264">
        <v>490000</v>
      </c>
      <c r="S12418" s="166"/>
    </row>
    <row r="12419" spans="1:19" x14ac:dyDescent="0.3">
      <c r="A12419" s="106"/>
      <c r="B12419" s="108" t="s">
        <v>965</v>
      </c>
      <c r="C12419" s="30" t="s">
        <v>966</v>
      </c>
      <c r="D12419" s="102">
        <v>1208</v>
      </c>
      <c r="E12419" s="102">
        <v>9</v>
      </c>
      <c r="F12419" s="102">
        <v>704</v>
      </c>
      <c r="G12419" s="102">
        <v>70411</v>
      </c>
      <c r="H12419" s="102">
        <v>3000</v>
      </c>
      <c r="I12419" s="102">
        <v>414104</v>
      </c>
      <c r="J12419" s="104">
        <v>220000</v>
      </c>
      <c r="K12419" s="104">
        <v>220000</v>
      </c>
      <c r="L12419" s="104">
        <v>0</v>
      </c>
      <c r="M12419" s="104">
        <v>0</v>
      </c>
      <c r="N12419" s="219">
        <v>0</v>
      </c>
      <c r="O12419" s="219">
        <v>0</v>
      </c>
      <c r="P12419" s="219">
        <f t="shared" si="89"/>
        <v>220000</v>
      </c>
      <c r="Q12419" s="264">
        <v>200000</v>
      </c>
      <c r="R12419" s="264">
        <v>0</v>
      </c>
      <c r="S12419" s="166"/>
    </row>
    <row r="12420" spans="1:19" x14ac:dyDescent="0.3">
      <c r="A12420" s="967" t="s">
        <v>34</v>
      </c>
      <c r="B12420" s="967"/>
      <c r="C12420" s="967"/>
      <c r="D12420" s="106"/>
      <c r="E12420" s="106"/>
      <c r="F12420" s="106"/>
      <c r="G12420" s="106"/>
      <c r="H12420" s="106"/>
      <c r="I12420" s="106"/>
      <c r="J12420" s="17"/>
      <c r="K12420" s="17"/>
      <c r="L12420" s="18"/>
      <c r="M12420" s="18"/>
      <c r="N12420" s="219"/>
      <c r="O12420" s="219"/>
      <c r="P12420" s="219"/>
      <c r="Q12420" s="264"/>
      <c r="R12420" s="264"/>
      <c r="S12420" s="166"/>
    </row>
    <row r="12421" spans="1:19" x14ac:dyDescent="0.3">
      <c r="A12421" s="106"/>
      <c r="B12421" s="108" t="s">
        <v>967</v>
      </c>
      <c r="C12421" s="30" t="s">
        <v>968</v>
      </c>
      <c r="D12421" s="102">
        <v>1105</v>
      </c>
      <c r="E12421" s="102">
        <v>9</v>
      </c>
      <c r="F12421" s="102">
        <v>704</v>
      </c>
      <c r="G12421" s="102">
        <v>70411</v>
      </c>
      <c r="H12421" s="102">
        <v>3000</v>
      </c>
      <c r="I12421" s="102">
        <v>414104</v>
      </c>
      <c r="J12421" s="104">
        <v>0</v>
      </c>
      <c r="K12421" s="104">
        <v>0</v>
      </c>
      <c r="L12421" s="104">
        <v>0</v>
      </c>
      <c r="M12421" s="104">
        <v>0</v>
      </c>
      <c r="N12421" s="219">
        <v>0</v>
      </c>
      <c r="O12421" s="219">
        <v>0</v>
      </c>
      <c r="P12421" s="219">
        <f t="shared" si="89"/>
        <v>0</v>
      </c>
      <c r="Q12421" s="264">
        <v>300000</v>
      </c>
      <c r="R12421" s="264">
        <v>0</v>
      </c>
      <c r="S12421" s="166"/>
    </row>
    <row r="12422" spans="1:19" ht="11.25" customHeight="1" x14ac:dyDescent="0.3">
      <c r="A12422" s="967" t="s">
        <v>39</v>
      </c>
      <c r="B12422" s="967"/>
      <c r="C12422" s="31"/>
      <c r="D12422" s="106"/>
      <c r="E12422" s="106"/>
      <c r="F12422" s="106"/>
      <c r="G12422" s="106"/>
      <c r="H12422" s="106"/>
      <c r="I12422" s="106"/>
      <c r="J12422" s="17"/>
      <c r="K12422" s="17"/>
      <c r="L12422" s="18"/>
      <c r="M12422" s="18"/>
      <c r="N12422" s="219"/>
      <c r="O12422" s="219"/>
      <c r="P12422" s="219"/>
      <c r="Q12422" s="264"/>
      <c r="R12422" s="264"/>
      <c r="S12422" s="166"/>
    </row>
    <row r="12423" spans="1:19" x14ac:dyDescent="0.3">
      <c r="A12423" s="106"/>
      <c r="B12423" s="108" t="s">
        <v>969</v>
      </c>
      <c r="C12423" s="30" t="s">
        <v>970</v>
      </c>
      <c r="D12423" s="102">
        <v>1401</v>
      </c>
      <c r="E12423" s="102">
        <v>9</v>
      </c>
      <c r="F12423" s="102">
        <v>704</v>
      </c>
      <c r="G12423" s="102">
        <v>70435</v>
      </c>
      <c r="H12423" s="102">
        <v>3000</v>
      </c>
      <c r="I12423" s="102">
        <v>414104</v>
      </c>
      <c r="J12423" s="104">
        <v>650000</v>
      </c>
      <c r="K12423" s="104">
        <v>650000</v>
      </c>
      <c r="L12423" s="104">
        <v>0</v>
      </c>
      <c r="M12423" s="104">
        <v>0</v>
      </c>
      <c r="N12423" s="219">
        <v>0</v>
      </c>
      <c r="O12423" s="219">
        <v>0</v>
      </c>
      <c r="P12423" s="219">
        <f t="shared" si="89"/>
        <v>650000</v>
      </c>
      <c r="Q12423" s="264">
        <v>7000000</v>
      </c>
      <c r="R12423" s="264">
        <v>0</v>
      </c>
      <c r="S12423" s="166"/>
    </row>
    <row r="12424" spans="1:19" x14ac:dyDescent="0.3">
      <c r="A12424" s="967" t="s">
        <v>44</v>
      </c>
      <c r="B12424" s="967"/>
      <c r="C12424" s="967"/>
      <c r="D12424" s="106"/>
      <c r="E12424" s="106"/>
      <c r="F12424" s="106"/>
      <c r="G12424" s="106"/>
      <c r="H12424" s="106"/>
      <c r="I12424" s="106"/>
      <c r="J12424" s="17"/>
      <c r="K12424" s="17"/>
      <c r="L12424" s="18"/>
      <c r="M12424" s="18"/>
      <c r="N12424" s="219"/>
      <c r="O12424" s="219"/>
      <c r="P12424" s="219"/>
      <c r="Q12424" s="264"/>
      <c r="R12424" s="264"/>
      <c r="S12424" s="166"/>
    </row>
    <row r="12425" spans="1:19" ht="15" thickBot="1" x14ac:dyDescent="0.35">
      <c r="A12425" s="107"/>
      <c r="B12425" s="109" t="s">
        <v>971</v>
      </c>
      <c r="C12425" s="34" t="s">
        <v>972</v>
      </c>
      <c r="D12425" s="103">
        <v>1301</v>
      </c>
      <c r="E12425" s="103">
        <v>9</v>
      </c>
      <c r="F12425" s="103">
        <v>704</v>
      </c>
      <c r="G12425" s="103">
        <v>70411</v>
      </c>
      <c r="H12425" s="103">
        <v>3000</v>
      </c>
      <c r="I12425" s="103">
        <v>414104</v>
      </c>
      <c r="J12425" s="105">
        <v>0</v>
      </c>
      <c r="K12425" s="105">
        <v>0</v>
      </c>
      <c r="L12425" s="105">
        <v>0</v>
      </c>
      <c r="M12425" s="105">
        <v>0</v>
      </c>
      <c r="N12425" s="219">
        <v>0</v>
      </c>
      <c r="O12425" s="219">
        <v>0</v>
      </c>
      <c r="P12425" s="219">
        <f t="shared" si="89"/>
        <v>0</v>
      </c>
      <c r="Q12425" s="264">
        <v>25000000</v>
      </c>
      <c r="R12425" s="264">
        <v>0</v>
      </c>
      <c r="S12425" s="167"/>
    </row>
    <row r="12426" spans="1:19" ht="15" thickBot="1" x14ac:dyDescent="0.35">
      <c r="A12426" s="13"/>
      <c r="B12426" s="14" t="s">
        <v>973</v>
      </c>
      <c r="C12426" s="14"/>
      <c r="D12426" s="14"/>
      <c r="E12426" s="14"/>
      <c r="F12426" s="14"/>
      <c r="G12426" s="14"/>
      <c r="H12426" s="14"/>
      <c r="I12426" s="14"/>
      <c r="J12426" s="15">
        <f>SUM(J12409:J12425)</f>
        <v>127220000</v>
      </c>
      <c r="K12426" s="15">
        <f t="shared" ref="K12426:R12426" si="90">SUM(K12409:K12425)</f>
        <v>21220000</v>
      </c>
      <c r="L12426" s="15">
        <f t="shared" si="90"/>
        <v>106000000</v>
      </c>
      <c r="M12426" s="15">
        <f t="shared" si="90"/>
        <v>0</v>
      </c>
      <c r="N12426" s="15">
        <f t="shared" si="90"/>
        <v>108000000</v>
      </c>
      <c r="O12426" s="15">
        <f t="shared" si="90"/>
        <v>70000000</v>
      </c>
      <c r="P12426" s="15">
        <f t="shared" si="90"/>
        <v>199220000</v>
      </c>
      <c r="Q12426" s="15">
        <f t="shared" si="90"/>
        <v>114400000</v>
      </c>
      <c r="R12426" s="15">
        <f t="shared" si="90"/>
        <v>490000</v>
      </c>
      <c r="S12426" s="181"/>
    </row>
    <row r="12427" spans="1:19" ht="10.5" customHeight="1" x14ac:dyDescent="0.3">
      <c r="J12427" s="55"/>
      <c r="K12427" s="55"/>
    </row>
    <row r="12428" spans="1:19" x14ac:dyDescent="0.3">
      <c r="A12428" s="1">
        <v>22018001</v>
      </c>
      <c r="B12428" s="93" t="s">
        <v>974</v>
      </c>
      <c r="C12428" s="93"/>
      <c r="J12428" s="55"/>
      <c r="K12428" s="55"/>
      <c r="N12428" s="234"/>
    </row>
    <row r="12429" spans="1:19" x14ac:dyDescent="0.3">
      <c r="A12429" s="967" t="s">
        <v>692</v>
      </c>
      <c r="B12429" s="967"/>
      <c r="C12429" s="31"/>
      <c r="D12429" s="106"/>
      <c r="E12429" s="106"/>
      <c r="F12429" s="106"/>
      <c r="G12429" s="106"/>
      <c r="H12429" s="106"/>
      <c r="I12429" s="106"/>
      <c r="J12429" s="17"/>
      <c r="K12429" s="17"/>
      <c r="L12429" s="18"/>
      <c r="M12429" s="18"/>
      <c r="N12429" s="166"/>
      <c r="O12429" s="166"/>
      <c r="P12429" s="214"/>
      <c r="Q12429" s="266"/>
      <c r="R12429" s="266"/>
      <c r="S12429" s="166"/>
    </row>
    <row r="12430" spans="1:19" ht="42.75" customHeight="1" x14ac:dyDescent="0.3">
      <c r="A12430" s="106"/>
      <c r="B12430" s="108" t="s">
        <v>975</v>
      </c>
      <c r="C12430" s="30" t="s">
        <v>5341</v>
      </c>
      <c r="D12430" s="102">
        <v>1202</v>
      </c>
      <c r="E12430" s="102">
        <v>9</v>
      </c>
      <c r="F12430" s="102">
        <v>704</v>
      </c>
      <c r="G12430" s="102">
        <v>70411</v>
      </c>
      <c r="H12430" s="102">
        <v>3000</v>
      </c>
      <c r="I12430" s="102">
        <v>414104</v>
      </c>
      <c r="J12430" s="104">
        <v>3400000000</v>
      </c>
      <c r="K12430" s="104">
        <f>SUM(J12430-L12430)</f>
        <v>600000000</v>
      </c>
      <c r="L12430" s="104">
        <v>2800000000</v>
      </c>
      <c r="M12430" s="104">
        <v>0</v>
      </c>
      <c r="N12430" s="219">
        <v>2650000000</v>
      </c>
      <c r="O12430" s="219">
        <v>1000000000</v>
      </c>
      <c r="P12430" s="219">
        <f>SUM(K12430+N12430+O12430)</f>
        <v>4250000000</v>
      </c>
      <c r="Q12430" s="264">
        <v>0</v>
      </c>
      <c r="R12430" s="264">
        <v>0</v>
      </c>
      <c r="S12430" s="189" t="s">
        <v>5070</v>
      </c>
    </row>
    <row r="12431" spans="1:19" s="116" customFormat="1" ht="44.25" customHeight="1" x14ac:dyDescent="0.3">
      <c r="A12431" s="114"/>
      <c r="B12431" s="115" t="s">
        <v>5041</v>
      </c>
      <c r="C12431" s="30" t="s">
        <v>5324</v>
      </c>
      <c r="D12431" s="111"/>
      <c r="E12431" s="111"/>
      <c r="F12431" s="111"/>
      <c r="G12431" s="111"/>
      <c r="H12431" s="111"/>
      <c r="I12431" s="111"/>
      <c r="J12431" s="112">
        <v>0</v>
      </c>
      <c r="K12431" s="112">
        <f>SUM(J12431+M12431)</f>
        <v>300000000</v>
      </c>
      <c r="L12431" s="112">
        <v>0</v>
      </c>
      <c r="M12431" s="112">
        <v>300000000</v>
      </c>
      <c r="N12431" s="219">
        <v>1000000000</v>
      </c>
      <c r="O12431" s="219">
        <v>600000000</v>
      </c>
      <c r="P12431" s="219">
        <f>SUM(K12431+N12431+O12431)</f>
        <v>1900000000</v>
      </c>
      <c r="Q12431" s="264">
        <v>0</v>
      </c>
      <c r="R12431" s="264">
        <v>0</v>
      </c>
      <c r="S12431" s="189" t="s">
        <v>5070</v>
      </c>
    </row>
    <row r="12432" spans="1:19" ht="16.5" customHeight="1" x14ac:dyDescent="0.3">
      <c r="A12432" s="960" t="s">
        <v>0</v>
      </c>
      <c r="B12432" s="960"/>
      <c r="C12432" s="960"/>
      <c r="D12432" s="960"/>
      <c r="E12432" s="960"/>
      <c r="F12432" s="960"/>
      <c r="G12432" s="960"/>
      <c r="H12432" s="960"/>
      <c r="I12432" s="960"/>
      <c r="J12432" s="960"/>
      <c r="K12432" s="960"/>
      <c r="L12432" s="960"/>
      <c r="M12432" s="960"/>
    </row>
    <row r="12433" spans="1:19" ht="14.25" customHeight="1" x14ac:dyDescent="0.3">
      <c r="A12433" s="960" t="s">
        <v>3122</v>
      </c>
      <c r="B12433" s="960"/>
      <c r="C12433" s="960"/>
      <c r="D12433" s="960"/>
      <c r="E12433" s="960"/>
      <c r="F12433" s="960"/>
      <c r="G12433" s="960"/>
      <c r="H12433" s="960"/>
      <c r="I12433" s="960"/>
      <c r="J12433" s="960"/>
      <c r="K12433" s="960"/>
      <c r="L12433" s="960"/>
      <c r="M12433" s="960"/>
    </row>
    <row r="12434" spans="1:19" ht="16.2" thickBot="1" x14ac:dyDescent="0.35">
      <c r="A12434" s="961" t="s">
        <v>717</v>
      </c>
      <c r="B12434" s="961"/>
      <c r="C12434" s="961"/>
      <c r="D12434" s="961"/>
      <c r="E12434" s="961"/>
      <c r="F12434" s="961"/>
      <c r="G12434" s="961"/>
      <c r="H12434" s="961"/>
      <c r="I12434" s="961"/>
      <c r="J12434" s="961"/>
      <c r="K12434" s="961"/>
      <c r="L12434" s="961"/>
      <c r="M12434" s="961"/>
    </row>
    <row r="12435" spans="1:19" x14ac:dyDescent="0.3">
      <c r="A12435" s="962" t="s">
        <v>3118</v>
      </c>
      <c r="B12435" s="962" t="s">
        <v>3119</v>
      </c>
      <c r="C12435" s="962" t="s">
        <v>2</v>
      </c>
      <c r="D12435" s="5" t="s">
        <v>3</v>
      </c>
      <c r="E12435" s="12" t="s">
        <v>3</v>
      </c>
      <c r="F12435" s="5" t="s">
        <v>7</v>
      </c>
      <c r="G12435" s="12" t="s">
        <v>9</v>
      </c>
      <c r="H12435" s="5" t="s">
        <v>12</v>
      </c>
      <c r="I12435" s="12" t="s">
        <v>13</v>
      </c>
      <c r="J12435" s="873" t="s">
        <v>3115</v>
      </c>
      <c r="K12435" s="873" t="s">
        <v>3116</v>
      </c>
      <c r="L12435" s="965" t="s">
        <v>3121</v>
      </c>
      <c r="M12435" s="965" t="s">
        <v>3117</v>
      </c>
      <c r="N12435" s="873" t="s">
        <v>3116</v>
      </c>
      <c r="O12435" s="873" t="s">
        <v>3116</v>
      </c>
      <c r="P12435" s="873" t="s">
        <v>5095</v>
      </c>
      <c r="Q12435" s="873" t="s">
        <v>3115</v>
      </c>
      <c r="R12435" s="270" t="s">
        <v>3340</v>
      </c>
      <c r="S12435" s="873" t="s">
        <v>5049</v>
      </c>
    </row>
    <row r="12436" spans="1:19" ht="20.399999999999999" x14ac:dyDescent="0.3">
      <c r="A12436" s="963"/>
      <c r="B12436" s="963"/>
      <c r="C12436" s="963"/>
      <c r="D12436" s="6" t="s">
        <v>4</v>
      </c>
      <c r="E12436" s="11" t="s">
        <v>6</v>
      </c>
      <c r="F12436" s="6" t="s">
        <v>8</v>
      </c>
      <c r="G12436" s="11" t="s">
        <v>10</v>
      </c>
      <c r="H12436" s="6" t="s">
        <v>5</v>
      </c>
      <c r="I12436" s="11" t="s">
        <v>5</v>
      </c>
      <c r="J12436" s="874"/>
      <c r="K12436" s="874"/>
      <c r="L12436" s="966"/>
      <c r="M12436" s="966"/>
      <c r="N12436" s="874"/>
      <c r="O12436" s="874"/>
      <c r="P12436" s="874"/>
      <c r="Q12436" s="874"/>
      <c r="R12436" s="271" t="s">
        <v>5125</v>
      </c>
      <c r="S12436" s="874"/>
    </row>
    <row r="12437" spans="1:19" x14ac:dyDescent="0.3">
      <c r="A12437" s="963"/>
      <c r="B12437" s="963"/>
      <c r="C12437" s="963"/>
      <c r="D12437" s="6" t="s">
        <v>5</v>
      </c>
      <c r="E12437" s="11" t="s">
        <v>5</v>
      </c>
      <c r="F12437" s="6" t="s">
        <v>5</v>
      </c>
      <c r="G12437" s="11" t="s">
        <v>11</v>
      </c>
      <c r="H12437" s="7"/>
      <c r="I12437" s="8"/>
      <c r="J12437" s="44" t="s">
        <v>3120</v>
      </c>
      <c r="K12437" s="45" t="s">
        <v>3120</v>
      </c>
      <c r="L12437" s="46" t="s">
        <v>3120</v>
      </c>
      <c r="M12437" s="47" t="s">
        <v>3120</v>
      </c>
      <c r="N12437" s="44" t="s">
        <v>5068</v>
      </c>
      <c r="O12437" s="44" t="s">
        <v>5069</v>
      </c>
      <c r="P12437" s="44"/>
      <c r="Q12437" s="44" t="s">
        <v>5102</v>
      </c>
      <c r="R12437" s="272" t="s">
        <v>5102</v>
      </c>
      <c r="S12437" s="44"/>
    </row>
    <row r="12438" spans="1:19" ht="11.25" customHeight="1" thickBot="1" x14ac:dyDescent="0.35">
      <c r="A12438" s="964"/>
      <c r="B12438" s="964"/>
      <c r="C12438" s="964"/>
      <c r="D12438" s="9"/>
      <c r="E12438" s="10"/>
      <c r="F12438" s="9"/>
      <c r="G12438" s="10"/>
      <c r="H12438" s="9"/>
      <c r="I12438" s="10"/>
      <c r="J12438" s="48" t="s">
        <v>14</v>
      </c>
      <c r="K12438" s="49" t="s">
        <v>14</v>
      </c>
      <c r="L12438" s="50" t="s">
        <v>14</v>
      </c>
      <c r="M12438" s="51" t="s">
        <v>14</v>
      </c>
      <c r="N12438" s="48" t="s">
        <v>14</v>
      </c>
      <c r="O12438" s="48" t="s">
        <v>14</v>
      </c>
      <c r="P12438" s="48" t="s">
        <v>14</v>
      </c>
      <c r="Q12438" s="48" t="s">
        <v>14</v>
      </c>
      <c r="R12438" s="48" t="s">
        <v>14</v>
      </c>
      <c r="S12438" s="48"/>
    </row>
    <row r="12439" spans="1:19" ht="10.5" customHeight="1" x14ac:dyDescent="0.3">
      <c r="A12439" s="967" t="s">
        <v>34</v>
      </c>
      <c r="B12439" s="967"/>
      <c r="C12439" s="967"/>
      <c r="D12439" s="106"/>
      <c r="E12439" s="106"/>
      <c r="F12439" s="106"/>
      <c r="G12439" s="106"/>
      <c r="H12439" s="106"/>
      <c r="I12439" s="106"/>
      <c r="J12439" s="17"/>
      <c r="K12439" s="17"/>
      <c r="L12439" s="18"/>
      <c r="M12439" s="18"/>
      <c r="N12439" s="166"/>
      <c r="O12439" s="166"/>
      <c r="P12439" s="214"/>
      <c r="Q12439" s="266"/>
      <c r="R12439" s="266"/>
      <c r="S12439" s="166"/>
    </row>
    <row r="12440" spans="1:19" ht="12" customHeight="1" x14ac:dyDescent="0.3">
      <c r="A12440" s="106"/>
      <c r="B12440" s="108" t="s">
        <v>976</v>
      </c>
      <c r="C12440" s="30" t="s">
        <v>977</v>
      </c>
      <c r="D12440" s="102">
        <v>1105</v>
      </c>
      <c r="E12440" s="102">
        <v>11</v>
      </c>
      <c r="F12440" s="102">
        <v>701</v>
      </c>
      <c r="G12440" s="102">
        <v>70133</v>
      </c>
      <c r="H12440" s="102">
        <v>3000</v>
      </c>
      <c r="I12440" s="102">
        <v>414104</v>
      </c>
      <c r="J12440" s="104">
        <v>1000000</v>
      </c>
      <c r="K12440" s="104">
        <v>1000000</v>
      </c>
      <c r="L12440" s="104">
        <v>0</v>
      </c>
      <c r="M12440" s="104">
        <v>0</v>
      </c>
      <c r="N12440" s="219">
        <v>0</v>
      </c>
      <c r="O12440" s="219">
        <v>0</v>
      </c>
      <c r="P12440" s="219">
        <f>SUM(K12440+N12440+O12440)</f>
        <v>1000000</v>
      </c>
      <c r="Q12440" s="264">
        <v>1000000</v>
      </c>
      <c r="R12440" s="264">
        <v>0</v>
      </c>
      <c r="S12440" s="166"/>
    </row>
    <row r="12441" spans="1:19" ht="11.25" customHeight="1" x14ac:dyDescent="0.3">
      <c r="A12441" s="106"/>
      <c r="B12441" s="108" t="s">
        <v>978</v>
      </c>
      <c r="C12441" s="30" t="s">
        <v>979</v>
      </c>
      <c r="D12441" s="102">
        <v>1105</v>
      </c>
      <c r="E12441" s="102">
        <v>11</v>
      </c>
      <c r="F12441" s="102">
        <v>701</v>
      </c>
      <c r="G12441" s="102">
        <v>70133</v>
      </c>
      <c r="H12441" s="102">
        <v>3000</v>
      </c>
      <c r="I12441" s="102">
        <v>414104</v>
      </c>
      <c r="J12441" s="104">
        <v>0</v>
      </c>
      <c r="K12441" s="104">
        <v>0</v>
      </c>
      <c r="L12441" s="104">
        <v>0</v>
      </c>
      <c r="M12441" s="104">
        <v>0</v>
      </c>
      <c r="N12441" s="219">
        <v>0</v>
      </c>
      <c r="O12441" s="219">
        <v>0</v>
      </c>
      <c r="P12441" s="219">
        <f t="shared" ref="P12441:P12455" si="91">SUM(K12441+N12441+O12441)</f>
        <v>0</v>
      </c>
      <c r="Q12441" s="264">
        <v>2500000</v>
      </c>
      <c r="R12441" s="264">
        <v>0</v>
      </c>
      <c r="S12441" s="166"/>
    </row>
    <row r="12442" spans="1:19" ht="19.5" customHeight="1" x14ac:dyDescent="0.3">
      <c r="A12442" s="106"/>
      <c r="B12442" s="108" t="s">
        <v>980</v>
      </c>
      <c r="C12442" s="30" t="s">
        <v>981</v>
      </c>
      <c r="D12442" s="102">
        <v>1101</v>
      </c>
      <c r="E12442" s="102">
        <v>9</v>
      </c>
      <c r="F12442" s="102">
        <v>704</v>
      </c>
      <c r="G12442" s="102">
        <v>70411</v>
      </c>
      <c r="H12442" s="102">
        <v>3000</v>
      </c>
      <c r="I12442" s="102">
        <v>414104</v>
      </c>
      <c r="J12442" s="104">
        <v>0</v>
      </c>
      <c r="K12442" s="104">
        <v>0</v>
      </c>
      <c r="L12442" s="104">
        <v>0</v>
      </c>
      <c r="M12442" s="104">
        <v>0</v>
      </c>
      <c r="N12442" s="219">
        <v>0</v>
      </c>
      <c r="O12442" s="219">
        <v>0</v>
      </c>
      <c r="P12442" s="219">
        <f t="shared" si="91"/>
        <v>0</v>
      </c>
      <c r="Q12442" s="264">
        <v>950000</v>
      </c>
      <c r="R12442" s="264">
        <v>0</v>
      </c>
      <c r="S12442" s="166"/>
    </row>
    <row r="12443" spans="1:19" x14ac:dyDescent="0.3">
      <c r="A12443" s="106"/>
      <c r="B12443" s="108" t="s">
        <v>982</v>
      </c>
      <c r="C12443" s="30" t="s">
        <v>983</v>
      </c>
      <c r="D12443" s="102">
        <v>1101</v>
      </c>
      <c r="E12443" s="102">
        <v>9</v>
      </c>
      <c r="F12443" s="102">
        <v>704</v>
      </c>
      <c r="G12443" s="102">
        <v>70411</v>
      </c>
      <c r="H12443" s="102">
        <v>3000</v>
      </c>
      <c r="I12443" s="102">
        <v>414104</v>
      </c>
      <c r="J12443" s="104">
        <v>500000</v>
      </c>
      <c r="K12443" s="104">
        <v>500000</v>
      </c>
      <c r="L12443" s="104">
        <v>0</v>
      </c>
      <c r="M12443" s="104">
        <v>0</v>
      </c>
      <c r="N12443" s="219">
        <v>0</v>
      </c>
      <c r="O12443" s="219">
        <v>0</v>
      </c>
      <c r="P12443" s="219">
        <f t="shared" si="91"/>
        <v>500000</v>
      </c>
      <c r="Q12443" s="264">
        <v>260000</v>
      </c>
      <c r="R12443" s="264">
        <v>0</v>
      </c>
      <c r="S12443" s="166"/>
    </row>
    <row r="12444" spans="1:19" ht="12" customHeight="1" x14ac:dyDescent="0.3">
      <c r="A12444" s="967" t="s">
        <v>39</v>
      </c>
      <c r="B12444" s="967"/>
      <c r="C12444" s="31"/>
      <c r="D12444" s="106"/>
      <c r="E12444" s="106"/>
      <c r="F12444" s="106"/>
      <c r="G12444" s="106"/>
      <c r="H12444" s="106"/>
      <c r="I12444" s="106"/>
      <c r="J12444" s="17"/>
      <c r="K12444" s="17"/>
      <c r="L12444" s="18"/>
      <c r="M12444" s="18"/>
      <c r="N12444" s="219"/>
      <c r="O12444" s="219"/>
      <c r="P12444" s="219">
        <f t="shared" si="91"/>
        <v>0</v>
      </c>
      <c r="Q12444" s="264"/>
      <c r="R12444" s="264"/>
      <c r="S12444" s="166"/>
    </row>
    <row r="12445" spans="1:19" ht="20.399999999999999" x14ac:dyDescent="0.3">
      <c r="A12445" s="106"/>
      <c r="B12445" s="108" t="s">
        <v>984</v>
      </c>
      <c r="C12445" s="30" t="s">
        <v>985</v>
      </c>
      <c r="D12445" s="102">
        <v>1403</v>
      </c>
      <c r="E12445" s="102">
        <v>11</v>
      </c>
      <c r="F12445" s="102">
        <v>701</v>
      </c>
      <c r="G12445" s="102">
        <v>70133</v>
      </c>
      <c r="H12445" s="102">
        <v>3000</v>
      </c>
      <c r="I12445" s="102">
        <v>414104</v>
      </c>
      <c r="J12445" s="104">
        <v>0</v>
      </c>
      <c r="K12445" s="104">
        <v>0</v>
      </c>
      <c r="L12445" s="104">
        <v>0</v>
      </c>
      <c r="M12445" s="104">
        <v>0</v>
      </c>
      <c r="N12445" s="219">
        <v>0</v>
      </c>
      <c r="O12445" s="219">
        <v>0</v>
      </c>
      <c r="P12445" s="219">
        <f t="shared" si="91"/>
        <v>0</v>
      </c>
      <c r="Q12445" s="264">
        <v>2000000</v>
      </c>
      <c r="R12445" s="264">
        <v>0</v>
      </c>
      <c r="S12445" s="166"/>
    </row>
    <row r="12446" spans="1:19" ht="11.25" customHeight="1" x14ac:dyDescent="0.3">
      <c r="A12446" s="967" t="s">
        <v>44</v>
      </c>
      <c r="B12446" s="967"/>
      <c r="C12446" s="967"/>
      <c r="D12446" s="106"/>
      <c r="E12446" s="106"/>
      <c r="F12446" s="106"/>
      <c r="G12446" s="106"/>
      <c r="H12446" s="106"/>
      <c r="I12446" s="106"/>
      <c r="J12446" s="17"/>
      <c r="K12446" s="17"/>
      <c r="L12446" s="18"/>
      <c r="M12446" s="18"/>
      <c r="N12446" s="219">
        <v>0</v>
      </c>
      <c r="O12446" s="219">
        <v>0</v>
      </c>
      <c r="P12446" s="219">
        <f t="shared" si="91"/>
        <v>0</v>
      </c>
      <c r="Q12446" s="264"/>
      <c r="R12446" s="264"/>
      <c r="S12446" s="166"/>
    </row>
    <row r="12447" spans="1:19" ht="11.25" customHeight="1" x14ac:dyDescent="0.3">
      <c r="A12447" s="106"/>
      <c r="B12447" s="108" t="s">
        <v>986</v>
      </c>
      <c r="C12447" s="30" t="s">
        <v>987</v>
      </c>
      <c r="D12447" s="102">
        <v>1307</v>
      </c>
      <c r="E12447" s="102">
        <v>9</v>
      </c>
      <c r="F12447" s="102">
        <v>701</v>
      </c>
      <c r="G12447" s="102">
        <v>70131</v>
      </c>
      <c r="H12447" s="102">
        <v>3000</v>
      </c>
      <c r="I12447" s="102">
        <v>414104</v>
      </c>
      <c r="J12447" s="104">
        <v>500000</v>
      </c>
      <c r="K12447" s="104">
        <v>500000</v>
      </c>
      <c r="L12447" s="104">
        <v>0</v>
      </c>
      <c r="M12447" s="104">
        <v>0</v>
      </c>
      <c r="N12447" s="219">
        <v>0</v>
      </c>
      <c r="O12447" s="219">
        <v>0</v>
      </c>
      <c r="P12447" s="219">
        <f t="shared" si="91"/>
        <v>500000</v>
      </c>
      <c r="Q12447" s="264">
        <v>600000</v>
      </c>
      <c r="R12447" s="264">
        <v>0</v>
      </c>
      <c r="S12447" s="166"/>
    </row>
    <row r="12448" spans="1:19" ht="12" customHeight="1" x14ac:dyDescent="0.3">
      <c r="A12448" s="106"/>
      <c r="B12448" s="108" t="s">
        <v>988</v>
      </c>
      <c r="C12448" s="30" t="s">
        <v>989</v>
      </c>
      <c r="D12448" s="102">
        <v>1301</v>
      </c>
      <c r="E12448" s="102">
        <v>9</v>
      </c>
      <c r="F12448" s="102">
        <v>701</v>
      </c>
      <c r="G12448" s="102">
        <v>70131</v>
      </c>
      <c r="H12448" s="102">
        <v>3000</v>
      </c>
      <c r="I12448" s="102">
        <v>414104</v>
      </c>
      <c r="J12448" s="104">
        <v>0</v>
      </c>
      <c r="K12448" s="104">
        <v>0</v>
      </c>
      <c r="L12448" s="104">
        <v>0</v>
      </c>
      <c r="M12448" s="104">
        <v>0</v>
      </c>
      <c r="N12448" s="219">
        <v>0</v>
      </c>
      <c r="O12448" s="219">
        <v>0</v>
      </c>
      <c r="P12448" s="219">
        <f t="shared" si="91"/>
        <v>0</v>
      </c>
      <c r="Q12448" s="264">
        <v>200000</v>
      </c>
      <c r="R12448" s="264">
        <v>0</v>
      </c>
      <c r="S12448" s="166"/>
    </row>
    <row r="12449" spans="1:19" ht="15" customHeight="1" x14ac:dyDescent="0.3">
      <c r="A12449" s="106"/>
      <c r="B12449" s="108" t="s">
        <v>990</v>
      </c>
      <c r="C12449" s="30" t="s">
        <v>991</v>
      </c>
      <c r="D12449" s="102">
        <v>1301</v>
      </c>
      <c r="E12449" s="102">
        <v>9</v>
      </c>
      <c r="F12449" s="102">
        <v>704</v>
      </c>
      <c r="G12449" s="102">
        <v>70411</v>
      </c>
      <c r="H12449" s="102">
        <v>3000</v>
      </c>
      <c r="I12449" s="102">
        <v>414104</v>
      </c>
      <c r="J12449" s="104">
        <v>2000000</v>
      </c>
      <c r="K12449" s="104">
        <v>2000000</v>
      </c>
      <c r="L12449" s="104">
        <v>0</v>
      </c>
      <c r="M12449" s="104">
        <v>0</v>
      </c>
      <c r="N12449" s="219">
        <v>0</v>
      </c>
      <c r="O12449" s="219">
        <v>0</v>
      </c>
      <c r="P12449" s="219">
        <f t="shared" si="91"/>
        <v>2000000</v>
      </c>
      <c r="Q12449" s="264">
        <v>3000000</v>
      </c>
      <c r="R12449" s="264">
        <v>0</v>
      </c>
      <c r="S12449" s="166"/>
    </row>
    <row r="12450" spans="1:19" x14ac:dyDescent="0.3">
      <c r="A12450" s="106"/>
      <c r="B12450" s="108" t="s">
        <v>992</v>
      </c>
      <c r="C12450" s="30" t="s">
        <v>993</v>
      </c>
      <c r="D12450" s="102">
        <v>1301</v>
      </c>
      <c r="E12450" s="102">
        <v>9</v>
      </c>
      <c r="F12450" s="102">
        <v>704</v>
      </c>
      <c r="G12450" s="102">
        <v>70411</v>
      </c>
      <c r="H12450" s="102">
        <v>3000</v>
      </c>
      <c r="I12450" s="102">
        <v>414104</v>
      </c>
      <c r="J12450" s="104">
        <v>0</v>
      </c>
      <c r="K12450" s="104">
        <v>0</v>
      </c>
      <c r="L12450" s="104">
        <v>0</v>
      </c>
      <c r="M12450" s="104">
        <v>0</v>
      </c>
      <c r="N12450" s="219">
        <v>0</v>
      </c>
      <c r="O12450" s="219">
        <v>0</v>
      </c>
      <c r="P12450" s="219">
        <f t="shared" si="91"/>
        <v>0</v>
      </c>
      <c r="Q12450" s="264">
        <v>1800000</v>
      </c>
      <c r="R12450" s="264">
        <v>0</v>
      </c>
      <c r="S12450" s="166"/>
    </row>
    <row r="12451" spans="1:19" x14ac:dyDescent="0.3">
      <c r="A12451" s="106"/>
      <c r="B12451" s="108" t="s">
        <v>994</v>
      </c>
      <c r="C12451" s="30" t="s">
        <v>995</v>
      </c>
      <c r="D12451" s="102">
        <v>1301</v>
      </c>
      <c r="E12451" s="102">
        <v>9</v>
      </c>
      <c r="F12451" s="102">
        <v>704</v>
      </c>
      <c r="G12451" s="102">
        <v>70411</v>
      </c>
      <c r="H12451" s="102">
        <v>3000</v>
      </c>
      <c r="I12451" s="102">
        <v>414104</v>
      </c>
      <c r="J12451" s="104">
        <v>0</v>
      </c>
      <c r="K12451" s="104">
        <v>0</v>
      </c>
      <c r="L12451" s="104">
        <v>0</v>
      </c>
      <c r="M12451" s="104">
        <v>0</v>
      </c>
      <c r="N12451" s="219">
        <v>0</v>
      </c>
      <c r="O12451" s="219">
        <v>0</v>
      </c>
      <c r="P12451" s="219">
        <f t="shared" si="91"/>
        <v>0</v>
      </c>
      <c r="Q12451" s="264">
        <v>1500000</v>
      </c>
      <c r="R12451" s="264">
        <v>0</v>
      </c>
      <c r="S12451" s="166"/>
    </row>
    <row r="12452" spans="1:19" x14ac:dyDescent="0.3">
      <c r="A12452" s="106"/>
      <c r="B12452" s="108" t="s">
        <v>996</v>
      </c>
      <c r="C12452" s="30" t="s">
        <v>997</v>
      </c>
      <c r="D12452" s="102">
        <v>1301</v>
      </c>
      <c r="E12452" s="102">
        <v>9</v>
      </c>
      <c r="F12452" s="102">
        <v>704</v>
      </c>
      <c r="G12452" s="102">
        <v>70411</v>
      </c>
      <c r="H12452" s="102">
        <v>3000</v>
      </c>
      <c r="I12452" s="102">
        <v>414104</v>
      </c>
      <c r="J12452" s="104">
        <v>0</v>
      </c>
      <c r="K12452" s="104">
        <v>0</v>
      </c>
      <c r="L12452" s="104">
        <v>0</v>
      </c>
      <c r="M12452" s="104">
        <v>0</v>
      </c>
      <c r="N12452" s="219">
        <v>0</v>
      </c>
      <c r="O12452" s="219">
        <v>0</v>
      </c>
      <c r="P12452" s="219">
        <f t="shared" si="91"/>
        <v>0</v>
      </c>
      <c r="Q12452" s="264">
        <v>23000000</v>
      </c>
      <c r="R12452" s="264">
        <v>0</v>
      </c>
      <c r="S12452" s="166"/>
    </row>
    <row r="12453" spans="1:19" x14ac:dyDescent="0.3">
      <c r="A12453" s="106"/>
      <c r="B12453" s="108" t="s">
        <v>998</v>
      </c>
      <c r="C12453" s="30" t="s">
        <v>999</v>
      </c>
      <c r="D12453" s="102">
        <v>1301</v>
      </c>
      <c r="E12453" s="102">
        <v>9</v>
      </c>
      <c r="F12453" s="102">
        <v>704</v>
      </c>
      <c r="G12453" s="102">
        <v>70411</v>
      </c>
      <c r="H12453" s="102">
        <v>3000</v>
      </c>
      <c r="I12453" s="102">
        <v>414104</v>
      </c>
      <c r="J12453" s="104">
        <v>0</v>
      </c>
      <c r="K12453" s="104">
        <v>0</v>
      </c>
      <c r="L12453" s="104">
        <v>0</v>
      </c>
      <c r="M12453" s="104">
        <v>0</v>
      </c>
      <c r="N12453" s="219">
        <v>0</v>
      </c>
      <c r="O12453" s="219">
        <v>0</v>
      </c>
      <c r="P12453" s="219">
        <f t="shared" si="91"/>
        <v>0</v>
      </c>
      <c r="Q12453" s="264">
        <v>290000</v>
      </c>
      <c r="R12453" s="264">
        <v>0</v>
      </c>
      <c r="S12453" s="166"/>
    </row>
    <row r="12454" spans="1:19" x14ac:dyDescent="0.3">
      <c r="A12454" s="106"/>
      <c r="B12454" s="108" t="s">
        <v>1000</v>
      </c>
      <c r="C12454" s="30" t="s">
        <v>1001</v>
      </c>
      <c r="D12454" s="102">
        <v>1301</v>
      </c>
      <c r="E12454" s="102">
        <v>9</v>
      </c>
      <c r="F12454" s="102">
        <v>701</v>
      </c>
      <c r="G12454" s="102">
        <v>70133</v>
      </c>
      <c r="H12454" s="102">
        <v>3000</v>
      </c>
      <c r="I12454" s="102">
        <v>414104</v>
      </c>
      <c r="J12454" s="104">
        <v>0</v>
      </c>
      <c r="K12454" s="104">
        <v>0</v>
      </c>
      <c r="L12454" s="104">
        <v>0</v>
      </c>
      <c r="M12454" s="126">
        <v>0</v>
      </c>
      <c r="N12454" s="219">
        <v>0</v>
      </c>
      <c r="O12454" s="219">
        <v>0</v>
      </c>
      <c r="P12454" s="219">
        <f t="shared" si="91"/>
        <v>0</v>
      </c>
      <c r="Q12454" s="264">
        <v>2000000</v>
      </c>
      <c r="R12454" s="264">
        <v>0</v>
      </c>
      <c r="S12454" s="175"/>
    </row>
    <row r="12455" spans="1:19" ht="21" thickBot="1" x14ac:dyDescent="0.35">
      <c r="A12455" s="107"/>
      <c r="B12455" s="109" t="s">
        <v>1002</v>
      </c>
      <c r="C12455" s="34" t="s">
        <v>1003</v>
      </c>
      <c r="D12455" s="103">
        <v>1301</v>
      </c>
      <c r="E12455" s="103">
        <v>9</v>
      </c>
      <c r="F12455" s="103">
        <v>701</v>
      </c>
      <c r="G12455" s="103">
        <v>70133</v>
      </c>
      <c r="H12455" s="103">
        <v>3000</v>
      </c>
      <c r="I12455" s="103">
        <v>414104</v>
      </c>
      <c r="J12455" s="105">
        <v>3000000</v>
      </c>
      <c r="K12455" s="105">
        <v>3000000</v>
      </c>
      <c r="L12455" s="105">
        <v>0</v>
      </c>
      <c r="M12455" s="125">
        <v>0</v>
      </c>
      <c r="N12455" s="219">
        <v>0</v>
      </c>
      <c r="O12455" s="219">
        <v>0</v>
      </c>
      <c r="P12455" s="219">
        <f t="shared" si="91"/>
        <v>3000000</v>
      </c>
      <c r="Q12455" s="264">
        <v>5000000</v>
      </c>
      <c r="R12455" s="264">
        <v>0</v>
      </c>
      <c r="S12455" s="176"/>
    </row>
    <row r="12456" spans="1:19" ht="15" thickBot="1" x14ac:dyDescent="0.35">
      <c r="A12456" s="13"/>
      <c r="B12456" s="14" t="s">
        <v>1004</v>
      </c>
      <c r="C12456" s="14"/>
      <c r="D12456" s="14"/>
      <c r="E12456" s="14"/>
      <c r="F12456" s="14"/>
      <c r="G12456" s="14"/>
      <c r="H12456" s="14"/>
      <c r="I12456" s="14"/>
      <c r="J12456" s="15">
        <f>SUM(J12429:J12455)</f>
        <v>3407000000</v>
      </c>
      <c r="K12456" s="15">
        <f t="shared" ref="K12456:Q12456" si="92">SUM(K12429:K12455)</f>
        <v>907000000</v>
      </c>
      <c r="L12456" s="15">
        <f t="shared" si="92"/>
        <v>2800000000</v>
      </c>
      <c r="M12456" s="15">
        <f t="shared" si="92"/>
        <v>300000000</v>
      </c>
      <c r="N12456" s="15">
        <f t="shared" si="92"/>
        <v>3650000000</v>
      </c>
      <c r="O12456" s="15">
        <f t="shared" si="92"/>
        <v>1600000000</v>
      </c>
      <c r="P12456" s="15">
        <f t="shared" si="92"/>
        <v>6157000000</v>
      </c>
      <c r="Q12456" s="15">
        <f t="shared" si="92"/>
        <v>44100000</v>
      </c>
      <c r="R12456" s="15">
        <f t="shared" ref="R12456" si="93">SUM(R12429:R12455)</f>
        <v>0</v>
      </c>
      <c r="S12456" s="181"/>
    </row>
    <row r="12457" spans="1:19" ht="10.5" customHeight="1" x14ac:dyDescent="0.3">
      <c r="J12457" s="55"/>
      <c r="K12457" s="55"/>
    </row>
    <row r="12458" spans="1:19" x14ac:dyDescent="0.3">
      <c r="A12458" s="1" t="s">
        <v>1005</v>
      </c>
      <c r="B12458" s="25" t="s">
        <v>1006</v>
      </c>
      <c r="J12458" s="55"/>
      <c r="K12458" s="55"/>
      <c r="N12458" s="234"/>
    </row>
    <row r="12459" spans="1:19" ht="12" customHeight="1" x14ac:dyDescent="0.3">
      <c r="A12459" s="967" t="s">
        <v>34</v>
      </c>
      <c r="B12459" s="967"/>
      <c r="C12459" s="967"/>
      <c r="D12459" s="175"/>
      <c r="E12459" s="175"/>
      <c r="F12459" s="175"/>
      <c r="G12459" s="175"/>
      <c r="H12459" s="175"/>
      <c r="I12459" s="175"/>
      <c r="J12459" s="17"/>
      <c r="K12459" s="17"/>
      <c r="L12459" s="18"/>
      <c r="M12459" s="18"/>
      <c r="N12459" s="175"/>
      <c r="O12459" s="175"/>
      <c r="P12459" s="214"/>
      <c r="Q12459" s="266"/>
      <c r="R12459" s="266"/>
      <c r="S12459" s="175"/>
    </row>
    <row r="12460" spans="1:19" ht="20.399999999999999" x14ac:dyDescent="0.3">
      <c r="A12460" s="175"/>
      <c r="B12460" s="177" t="s">
        <v>1007</v>
      </c>
      <c r="C12460" s="30" t="s">
        <v>1008</v>
      </c>
      <c r="D12460" s="171">
        <v>1105</v>
      </c>
      <c r="E12460" s="171">
        <v>9</v>
      </c>
      <c r="F12460" s="171">
        <v>701</v>
      </c>
      <c r="G12460" s="171">
        <v>70133</v>
      </c>
      <c r="H12460" s="171">
        <v>3000</v>
      </c>
      <c r="I12460" s="171">
        <v>414104</v>
      </c>
      <c r="J12460" s="173">
        <v>500000</v>
      </c>
      <c r="K12460" s="173">
        <v>500000</v>
      </c>
      <c r="L12460" s="173">
        <v>0</v>
      </c>
      <c r="M12460" s="173">
        <v>0</v>
      </c>
      <c r="N12460" s="219">
        <v>0</v>
      </c>
      <c r="O12460" s="219">
        <v>0</v>
      </c>
      <c r="P12460" s="219">
        <f>SUM(K12460+N12460+O12460)</f>
        <v>500000</v>
      </c>
      <c r="Q12460" s="264">
        <v>0</v>
      </c>
      <c r="R12460" s="264">
        <v>0</v>
      </c>
      <c r="S12460" s="175"/>
    </row>
    <row r="12461" spans="1:19" x14ac:dyDescent="0.3">
      <c r="A12461" s="175"/>
      <c r="B12461" s="177" t="s">
        <v>1009</v>
      </c>
      <c r="C12461" s="30" t="s">
        <v>1010</v>
      </c>
      <c r="D12461" s="171">
        <v>1105</v>
      </c>
      <c r="E12461" s="171">
        <v>9</v>
      </c>
      <c r="F12461" s="171">
        <v>701</v>
      </c>
      <c r="G12461" s="171">
        <v>70133</v>
      </c>
      <c r="H12461" s="171">
        <v>3000</v>
      </c>
      <c r="I12461" s="171">
        <v>414104</v>
      </c>
      <c r="J12461" s="173">
        <v>500000</v>
      </c>
      <c r="K12461" s="173">
        <v>500000</v>
      </c>
      <c r="L12461" s="173">
        <v>0</v>
      </c>
      <c r="M12461" s="173">
        <v>0</v>
      </c>
      <c r="N12461" s="219">
        <v>0</v>
      </c>
      <c r="O12461" s="219">
        <v>0</v>
      </c>
      <c r="P12461" s="219">
        <f t="shared" ref="P12461:P12466" si="94">SUM(K12461+N12461+O12461)</f>
        <v>500000</v>
      </c>
      <c r="Q12461" s="264">
        <v>0</v>
      </c>
      <c r="R12461" s="264">
        <v>0</v>
      </c>
      <c r="S12461" s="175"/>
    </row>
    <row r="12462" spans="1:19" ht="19.5" customHeight="1" x14ac:dyDescent="0.3">
      <c r="A12462" s="175"/>
      <c r="B12462" s="177" t="s">
        <v>1011</v>
      </c>
      <c r="C12462" s="30" t="s">
        <v>1012</v>
      </c>
      <c r="D12462" s="171">
        <v>1105</v>
      </c>
      <c r="E12462" s="171">
        <v>9</v>
      </c>
      <c r="F12462" s="171">
        <v>701</v>
      </c>
      <c r="G12462" s="171">
        <v>70133</v>
      </c>
      <c r="H12462" s="171">
        <v>3000</v>
      </c>
      <c r="I12462" s="171">
        <v>414104</v>
      </c>
      <c r="J12462" s="173">
        <v>300000</v>
      </c>
      <c r="K12462" s="173">
        <v>300000</v>
      </c>
      <c r="L12462" s="173">
        <v>0</v>
      </c>
      <c r="M12462" s="173">
        <v>0</v>
      </c>
      <c r="N12462" s="219">
        <v>0</v>
      </c>
      <c r="O12462" s="219">
        <v>0</v>
      </c>
      <c r="P12462" s="219">
        <f t="shared" si="94"/>
        <v>300000</v>
      </c>
      <c r="Q12462" s="264">
        <v>0</v>
      </c>
      <c r="R12462" s="264">
        <v>0</v>
      </c>
      <c r="S12462" s="175"/>
    </row>
    <row r="12463" spans="1:19" ht="11.25" customHeight="1" x14ac:dyDescent="0.3">
      <c r="A12463" s="967" t="s">
        <v>39</v>
      </c>
      <c r="B12463" s="967"/>
      <c r="C12463" s="31"/>
      <c r="D12463" s="175"/>
      <c r="E12463" s="175"/>
      <c r="F12463" s="175"/>
      <c r="G12463" s="175"/>
      <c r="H12463" s="175"/>
      <c r="I12463" s="175"/>
      <c r="J12463" s="17"/>
      <c r="K12463" s="17"/>
      <c r="L12463" s="18"/>
      <c r="M12463" s="18"/>
      <c r="N12463" s="219"/>
      <c r="O12463" s="219"/>
      <c r="P12463" s="219">
        <f t="shared" si="94"/>
        <v>0</v>
      </c>
      <c r="Q12463" s="264">
        <v>0</v>
      </c>
      <c r="R12463" s="264">
        <v>0</v>
      </c>
      <c r="S12463" s="175"/>
    </row>
    <row r="12464" spans="1:19" x14ac:dyDescent="0.3">
      <c r="A12464" s="175"/>
      <c r="B12464" s="177" t="s">
        <v>1013</v>
      </c>
      <c r="C12464" s="30" t="s">
        <v>824</v>
      </c>
      <c r="D12464" s="171">
        <v>1403</v>
      </c>
      <c r="E12464" s="171">
        <v>9</v>
      </c>
      <c r="F12464" s="171">
        <v>704</v>
      </c>
      <c r="G12464" s="171">
        <v>70435</v>
      </c>
      <c r="H12464" s="171">
        <v>3000</v>
      </c>
      <c r="I12464" s="171">
        <v>414104</v>
      </c>
      <c r="J12464" s="173">
        <v>650000</v>
      </c>
      <c r="K12464" s="173">
        <v>650000</v>
      </c>
      <c r="L12464" s="173">
        <v>0</v>
      </c>
      <c r="M12464" s="173">
        <v>0</v>
      </c>
      <c r="N12464" s="219">
        <v>0</v>
      </c>
      <c r="O12464" s="219">
        <v>0</v>
      </c>
      <c r="P12464" s="219">
        <f t="shared" si="94"/>
        <v>650000</v>
      </c>
      <c r="Q12464" s="264">
        <v>0</v>
      </c>
      <c r="R12464" s="264">
        <v>0</v>
      </c>
      <c r="S12464" s="175"/>
    </row>
    <row r="12465" spans="1:19" x14ac:dyDescent="0.3">
      <c r="A12465" s="967" t="s">
        <v>44</v>
      </c>
      <c r="B12465" s="967"/>
      <c r="C12465" s="967"/>
      <c r="D12465" s="175"/>
      <c r="E12465" s="175"/>
      <c r="F12465" s="175"/>
      <c r="G12465" s="175"/>
      <c r="H12465" s="175"/>
      <c r="I12465" s="175"/>
      <c r="J12465" s="17"/>
      <c r="K12465" s="17"/>
      <c r="L12465" s="18"/>
      <c r="M12465" s="18"/>
      <c r="N12465" s="219">
        <v>0</v>
      </c>
      <c r="O12465" s="219">
        <v>0</v>
      </c>
      <c r="P12465" s="219">
        <f t="shared" si="94"/>
        <v>0</v>
      </c>
      <c r="Q12465" s="264">
        <v>0</v>
      </c>
      <c r="R12465" s="264">
        <v>0</v>
      </c>
      <c r="S12465" s="175"/>
    </row>
    <row r="12466" spans="1:19" ht="21" thickBot="1" x14ac:dyDescent="0.35">
      <c r="A12466" s="176"/>
      <c r="B12466" s="178" t="s">
        <v>1014</v>
      </c>
      <c r="C12466" s="34" t="s">
        <v>1015</v>
      </c>
      <c r="D12466" s="172">
        <v>1301</v>
      </c>
      <c r="E12466" s="172">
        <v>9</v>
      </c>
      <c r="F12466" s="172">
        <v>701</v>
      </c>
      <c r="G12466" s="172">
        <v>70133</v>
      </c>
      <c r="H12466" s="172">
        <v>3000</v>
      </c>
      <c r="I12466" s="172">
        <v>414104</v>
      </c>
      <c r="J12466" s="174">
        <v>500000</v>
      </c>
      <c r="K12466" s="174">
        <v>500000</v>
      </c>
      <c r="L12466" s="174">
        <v>0</v>
      </c>
      <c r="M12466" s="174">
        <v>0</v>
      </c>
      <c r="N12466" s="219">
        <v>0</v>
      </c>
      <c r="O12466" s="219">
        <v>0</v>
      </c>
      <c r="P12466" s="219">
        <f t="shared" si="94"/>
        <v>500000</v>
      </c>
      <c r="Q12466" s="264">
        <v>0</v>
      </c>
      <c r="R12466" s="264">
        <v>0</v>
      </c>
      <c r="S12466" s="176"/>
    </row>
    <row r="12467" spans="1:19" ht="15" thickBot="1" x14ac:dyDescent="0.35">
      <c r="A12467" s="13"/>
      <c r="B12467" s="14" t="s">
        <v>1016</v>
      </c>
      <c r="C12467" s="14"/>
      <c r="D12467" s="14"/>
      <c r="E12467" s="14"/>
      <c r="F12467" s="14"/>
      <c r="G12467" s="14"/>
      <c r="H12467" s="14"/>
      <c r="I12467" s="14"/>
      <c r="J12467" s="15">
        <f>SUM(J12459:J12466)</f>
        <v>2450000</v>
      </c>
      <c r="K12467" s="15">
        <f t="shared" ref="K12467:R12467" si="95">SUM(K12459:K12466)</f>
        <v>2450000</v>
      </c>
      <c r="L12467" s="15">
        <f t="shared" si="95"/>
        <v>0</v>
      </c>
      <c r="M12467" s="15">
        <f t="shared" si="95"/>
        <v>0</v>
      </c>
      <c r="N12467" s="15">
        <f t="shared" si="95"/>
        <v>0</v>
      </c>
      <c r="O12467" s="15">
        <f t="shared" si="95"/>
        <v>0</v>
      </c>
      <c r="P12467" s="15">
        <f t="shared" si="95"/>
        <v>2450000</v>
      </c>
      <c r="Q12467" s="15">
        <f t="shared" si="95"/>
        <v>0</v>
      </c>
      <c r="R12467" s="15">
        <f t="shared" si="95"/>
        <v>0</v>
      </c>
      <c r="S12467" s="181"/>
    </row>
    <row r="12468" spans="1:19" ht="17.399999999999999" x14ac:dyDescent="0.3">
      <c r="A12468" s="960" t="s">
        <v>0</v>
      </c>
      <c r="B12468" s="960"/>
      <c r="C12468" s="960"/>
      <c r="D12468" s="960"/>
      <c r="E12468" s="960"/>
      <c r="F12468" s="960"/>
      <c r="G12468" s="960"/>
      <c r="H12468" s="960"/>
      <c r="I12468" s="960"/>
      <c r="J12468" s="960"/>
      <c r="K12468" s="960"/>
      <c r="L12468" s="960"/>
      <c r="M12468" s="960"/>
    </row>
    <row r="12469" spans="1:19" ht="17.399999999999999" x14ac:dyDescent="0.3">
      <c r="A12469" s="960" t="s">
        <v>3122</v>
      </c>
      <c r="B12469" s="960"/>
      <c r="C12469" s="960"/>
      <c r="D12469" s="960"/>
      <c r="E12469" s="960"/>
      <c r="F12469" s="960"/>
      <c r="G12469" s="960"/>
      <c r="H12469" s="960"/>
      <c r="I12469" s="960"/>
      <c r="J12469" s="960"/>
      <c r="K12469" s="960"/>
      <c r="L12469" s="960"/>
      <c r="M12469" s="960"/>
    </row>
    <row r="12470" spans="1:19" ht="16.2" thickBot="1" x14ac:dyDescent="0.35">
      <c r="A12470" s="961" t="s">
        <v>717</v>
      </c>
      <c r="B12470" s="961"/>
      <c r="C12470" s="961"/>
      <c r="D12470" s="961"/>
      <c r="E12470" s="961"/>
      <c r="F12470" s="961"/>
      <c r="G12470" s="961"/>
      <c r="H12470" s="961"/>
      <c r="I12470" s="961"/>
      <c r="J12470" s="961"/>
      <c r="K12470" s="961"/>
      <c r="L12470" s="961"/>
      <c r="M12470" s="961"/>
    </row>
    <row r="12471" spans="1:19" x14ac:dyDescent="0.3">
      <c r="A12471" s="962" t="s">
        <v>3118</v>
      </c>
      <c r="B12471" s="962" t="s">
        <v>3119</v>
      </c>
      <c r="C12471" s="962" t="s">
        <v>2</v>
      </c>
      <c r="D12471" s="5" t="s">
        <v>3</v>
      </c>
      <c r="E12471" s="12" t="s">
        <v>3</v>
      </c>
      <c r="F12471" s="5" t="s">
        <v>7</v>
      </c>
      <c r="G12471" s="12" t="s">
        <v>9</v>
      </c>
      <c r="H12471" s="5" t="s">
        <v>12</v>
      </c>
      <c r="I12471" s="12" t="s">
        <v>13</v>
      </c>
      <c r="J12471" s="873" t="s">
        <v>3115</v>
      </c>
      <c r="K12471" s="873" t="s">
        <v>3116</v>
      </c>
      <c r="L12471" s="965" t="s">
        <v>3121</v>
      </c>
      <c r="M12471" s="965" t="s">
        <v>3117</v>
      </c>
      <c r="N12471" s="873" t="s">
        <v>3116</v>
      </c>
      <c r="O12471" s="873" t="s">
        <v>3116</v>
      </c>
      <c r="P12471" s="873" t="s">
        <v>5095</v>
      </c>
      <c r="Q12471" s="873" t="s">
        <v>3115</v>
      </c>
      <c r="R12471" s="270" t="s">
        <v>3340</v>
      </c>
      <c r="S12471" s="873" t="s">
        <v>5049</v>
      </c>
    </row>
    <row r="12472" spans="1:19" ht="20.399999999999999" x14ac:dyDescent="0.3">
      <c r="A12472" s="963"/>
      <c r="B12472" s="963"/>
      <c r="C12472" s="963"/>
      <c r="D12472" s="6" t="s">
        <v>4</v>
      </c>
      <c r="E12472" s="11" t="s">
        <v>6</v>
      </c>
      <c r="F12472" s="6" t="s">
        <v>8</v>
      </c>
      <c r="G12472" s="11" t="s">
        <v>10</v>
      </c>
      <c r="H12472" s="6" t="s">
        <v>5</v>
      </c>
      <c r="I12472" s="11" t="s">
        <v>5</v>
      </c>
      <c r="J12472" s="874"/>
      <c r="K12472" s="874"/>
      <c r="L12472" s="966"/>
      <c r="M12472" s="966"/>
      <c r="N12472" s="874"/>
      <c r="O12472" s="874"/>
      <c r="P12472" s="874"/>
      <c r="Q12472" s="874"/>
      <c r="R12472" s="271" t="s">
        <v>5125</v>
      </c>
      <c r="S12472" s="874"/>
    </row>
    <row r="12473" spans="1:19" ht="21.75" customHeight="1" x14ac:dyDescent="0.3">
      <c r="A12473" s="963"/>
      <c r="B12473" s="963"/>
      <c r="C12473" s="963"/>
      <c r="D12473" s="6" t="s">
        <v>5</v>
      </c>
      <c r="E12473" s="11" t="s">
        <v>5</v>
      </c>
      <c r="F12473" s="6" t="s">
        <v>5</v>
      </c>
      <c r="G12473" s="11" t="s">
        <v>11</v>
      </c>
      <c r="H12473" s="7"/>
      <c r="I12473" s="8"/>
      <c r="J12473" s="44" t="s">
        <v>3120</v>
      </c>
      <c r="K12473" s="45" t="s">
        <v>3120</v>
      </c>
      <c r="L12473" s="46" t="s">
        <v>3120</v>
      </c>
      <c r="M12473" s="47" t="s">
        <v>3120</v>
      </c>
      <c r="N12473" s="44" t="s">
        <v>5068</v>
      </c>
      <c r="O12473" s="44" t="s">
        <v>5069</v>
      </c>
      <c r="P12473" s="44"/>
      <c r="Q12473" s="44" t="s">
        <v>5102</v>
      </c>
      <c r="R12473" s="272" t="s">
        <v>5102</v>
      </c>
      <c r="S12473" s="44"/>
    </row>
    <row r="12474" spans="1:19" ht="15" thickBot="1" x14ac:dyDescent="0.35">
      <c r="A12474" s="964"/>
      <c r="B12474" s="964"/>
      <c r="C12474" s="964"/>
      <c r="D12474" s="9"/>
      <c r="E12474" s="10"/>
      <c r="F12474" s="9"/>
      <c r="G12474" s="10"/>
      <c r="H12474" s="9"/>
      <c r="I12474" s="10"/>
      <c r="J12474" s="48" t="s">
        <v>14</v>
      </c>
      <c r="K12474" s="49" t="s">
        <v>14</v>
      </c>
      <c r="L12474" s="50" t="s">
        <v>14</v>
      </c>
      <c r="M12474" s="51" t="s">
        <v>14</v>
      </c>
      <c r="N12474" s="48" t="s">
        <v>14</v>
      </c>
      <c r="O12474" s="48" t="s">
        <v>14</v>
      </c>
      <c r="P12474" s="48" t="s">
        <v>14</v>
      </c>
      <c r="Q12474" s="48" t="s">
        <v>14</v>
      </c>
      <c r="R12474" s="48" t="s">
        <v>14</v>
      </c>
      <c r="S12474" s="48"/>
    </row>
    <row r="12475" spans="1:19" x14ac:dyDescent="0.3">
      <c r="A12475" s="1">
        <v>27001001</v>
      </c>
      <c r="B12475" s="93" t="s">
        <v>1017</v>
      </c>
      <c r="C12475" s="93"/>
      <c r="J12475" s="55"/>
      <c r="K12475" s="55"/>
      <c r="N12475" s="166"/>
      <c r="O12475" s="166"/>
      <c r="P12475" s="214"/>
      <c r="Q12475" s="266"/>
      <c r="R12475" s="266"/>
      <c r="S12475" s="166"/>
    </row>
    <row r="12476" spans="1:19" x14ac:dyDescent="0.3">
      <c r="A12476" s="967" t="s">
        <v>34</v>
      </c>
      <c r="B12476" s="967"/>
      <c r="C12476" s="967"/>
      <c r="D12476" s="106"/>
      <c r="E12476" s="106"/>
      <c r="F12476" s="106"/>
      <c r="G12476" s="106"/>
      <c r="H12476" s="106"/>
      <c r="I12476" s="106"/>
      <c r="J12476" s="17"/>
      <c r="K12476" s="17"/>
      <c r="L12476" s="18"/>
      <c r="M12476" s="18"/>
      <c r="N12476" s="166"/>
      <c r="O12476" s="166"/>
      <c r="P12476" s="214"/>
      <c r="Q12476" s="266"/>
      <c r="R12476" s="266"/>
      <c r="S12476" s="166"/>
    </row>
    <row r="12477" spans="1:19" ht="20.399999999999999" x14ac:dyDescent="0.3">
      <c r="A12477" s="106"/>
      <c r="B12477" s="108" t="s">
        <v>1018</v>
      </c>
      <c r="C12477" s="30" t="s">
        <v>1019</v>
      </c>
      <c r="D12477" s="102">
        <v>1101</v>
      </c>
      <c r="E12477" s="102">
        <v>9</v>
      </c>
      <c r="F12477" s="102">
        <v>701</v>
      </c>
      <c r="G12477" s="102">
        <v>70133</v>
      </c>
      <c r="H12477" s="102">
        <v>3000</v>
      </c>
      <c r="I12477" s="102">
        <v>414104</v>
      </c>
      <c r="J12477" s="104">
        <v>14000000</v>
      </c>
      <c r="K12477" s="104">
        <f>SUM(J12477-L12477)</f>
        <v>0</v>
      </c>
      <c r="L12477" s="104">
        <v>14000000</v>
      </c>
      <c r="M12477" s="104">
        <v>0</v>
      </c>
      <c r="N12477" s="219">
        <v>14000000</v>
      </c>
      <c r="O12477" s="219">
        <v>21000000</v>
      </c>
      <c r="P12477" s="219">
        <f>SUM(K12477+N12477+O12477)</f>
        <v>35000000</v>
      </c>
      <c r="Q12477" s="264">
        <v>0</v>
      </c>
      <c r="R12477" s="264">
        <v>0</v>
      </c>
      <c r="S12477" s="166"/>
    </row>
    <row r="12478" spans="1:19" x14ac:dyDescent="0.3">
      <c r="A12478" s="106"/>
      <c r="B12478" s="108" t="s">
        <v>1020</v>
      </c>
      <c r="C12478" s="30" t="s">
        <v>1021</v>
      </c>
      <c r="D12478" s="102">
        <v>1101</v>
      </c>
      <c r="E12478" s="102">
        <v>9</v>
      </c>
      <c r="F12478" s="102">
        <v>701</v>
      </c>
      <c r="G12478" s="102">
        <v>70133</v>
      </c>
      <c r="H12478" s="102">
        <v>3000</v>
      </c>
      <c r="I12478" s="102">
        <v>414104</v>
      </c>
      <c r="J12478" s="104">
        <v>200000</v>
      </c>
      <c r="K12478" s="104">
        <v>200000</v>
      </c>
      <c r="L12478" s="104">
        <v>0</v>
      </c>
      <c r="M12478" s="104">
        <v>0</v>
      </c>
      <c r="N12478" s="219">
        <v>0</v>
      </c>
      <c r="O12478" s="219">
        <v>0</v>
      </c>
      <c r="P12478" s="219">
        <f t="shared" ref="P12478:P12491" si="96">SUM(K12478+N12478+O12478)</f>
        <v>200000</v>
      </c>
      <c r="Q12478" s="264">
        <v>0</v>
      </c>
      <c r="R12478" s="264">
        <v>0</v>
      </c>
      <c r="S12478" s="166"/>
    </row>
    <row r="12479" spans="1:19" x14ac:dyDescent="0.3">
      <c r="A12479" s="106"/>
      <c r="B12479" s="108" t="s">
        <v>1022</v>
      </c>
      <c r="C12479" s="30" t="s">
        <v>1023</v>
      </c>
      <c r="D12479" s="102">
        <v>1101</v>
      </c>
      <c r="E12479" s="102">
        <v>9</v>
      </c>
      <c r="F12479" s="102">
        <v>701</v>
      </c>
      <c r="G12479" s="102">
        <v>70133</v>
      </c>
      <c r="H12479" s="102">
        <v>3000</v>
      </c>
      <c r="I12479" s="102">
        <v>414104</v>
      </c>
      <c r="J12479" s="104">
        <v>50000</v>
      </c>
      <c r="K12479" s="104">
        <v>50000</v>
      </c>
      <c r="L12479" s="104">
        <v>0</v>
      </c>
      <c r="M12479" s="104">
        <v>0</v>
      </c>
      <c r="N12479" s="219">
        <v>0</v>
      </c>
      <c r="O12479" s="219">
        <v>0</v>
      </c>
      <c r="P12479" s="219">
        <f t="shared" si="96"/>
        <v>50000</v>
      </c>
      <c r="Q12479" s="264">
        <v>0</v>
      </c>
      <c r="R12479" s="264">
        <v>0</v>
      </c>
      <c r="S12479" s="166"/>
    </row>
    <row r="12480" spans="1:19" x14ac:dyDescent="0.3">
      <c r="A12480" s="106"/>
      <c r="B12480" s="108" t="s">
        <v>1024</v>
      </c>
      <c r="C12480" s="30" t="s">
        <v>1025</v>
      </c>
      <c r="D12480" s="102">
        <v>1101</v>
      </c>
      <c r="E12480" s="102">
        <v>9</v>
      </c>
      <c r="F12480" s="102">
        <v>701</v>
      </c>
      <c r="G12480" s="102">
        <v>70133</v>
      </c>
      <c r="H12480" s="102">
        <v>3000</v>
      </c>
      <c r="I12480" s="102">
        <v>414104</v>
      </c>
      <c r="J12480" s="104">
        <v>750000</v>
      </c>
      <c r="K12480" s="104">
        <v>750000</v>
      </c>
      <c r="L12480" s="104">
        <v>0</v>
      </c>
      <c r="M12480" s="104">
        <v>0</v>
      </c>
      <c r="N12480" s="219">
        <v>0</v>
      </c>
      <c r="O12480" s="219">
        <v>0</v>
      </c>
      <c r="P12480" s="219">
        <f t="shared" si="96"/>
        <v>750000</v>
      </c>
      <c r="Q12480" s="264">
        <v>0</v>
      </c>
      <c r="R12480" s="264">
        <v>0</v>
      </c>
      <c r="S12480" s="166"/>
    </row>
    <row r="12481" spans="1:19" x14ac:dyDescent="0.3">
      <c r="A12481" s="967" t="s">
        <v>39</v>
      </c>
      <c r="B12481" s="967"/>
      <c r="C12481" s="31"/>
      <c r="D12481" s="106"/>
      <c r="E12481" s="106"/>
      <c r="F12481" s="106"/>
      <c r="G12481" s="106"/>
      <c r="H12481" s="106"/>
      <c r="I12481" s="106"/>
      <c r="J12481" s="17"/>
      <c r="K12481" s="17"/>
      <c r="L12481" s="18"/>
      <c r="M12481" s="18"/>
      <c r="N12481" s="219"/>
      <c r="O12481" s="219"/>
      <c r="P12481" s="219">
        <f t="shared" si="96"/>
        <v>0</v>
      </c>
      <c r="Q12481" s="264">
        <v>0</v>
      </c>
      <c r="R12481" s="264">
        <v>0</v>
      </c>
      <c r="S12481" s="166"/>
    </row>
    <row r="12482" spans="1:19" ht="20.399999999999999" x14ac:dyDescent="0.3">
      <c r="A12482" s="106"/>
      <c r="B12482" s="108" t="s">
        <v>1026</v>
      </c>
      <c r="C12482" s="30" t="s">
        <v>1027</v>
      </c>
      <c r="D12482" s="102">
        <v>1403</v>
      </c>
      <c r="E12482" s="102">
        <v>9</v>
      </c>
      <c r="F12482" s="102">
        <v>701</v>
      </c>
      <c r="G12482" s="102">
        <v>70133</v>
      </c>
      <c r="H12482" s="102">
        <v>3000</v>
      </c>
      <c r="I12482" s="102">
        <v>414104</v>
      </c>
      <c r="J12482" s="104">
        <v>2000000</v>
      </c>
      <c r="K12482" s="104">
        <v>2000000</v>
      </c>
      <c r="L12482" s="104">
        <v>0</v>
      </c>
      <c r="M12482" s="104">
        <v>0</v>
      </c>
      <c r="N12482" s="219">
        <v>0</v>
      </c>
      <c r="O12482" s="219">
        <v>0</v>
      </c>
      <c r="P12482" s="219">
        <f t="shared" si="96"/>
        <v>2000000</v>
      </c>
      <c r="Q12482" s="264">
        <v>0</v>
      </c>
      <c r="R12482" s="264">
        <v>0</v>
      </c>
      <c r="S12482" s="166"/>
    </row>
    <row r="12483" spans="1:19" x14ac:dyDescent="0.3">
      <c r="A12483" s="106"/>
      <c r="B12483" s="108" t="s">
        <v>1028</v>
      </c>
      <c r="C12483" s="30" t="s">
        <v>1029</v>
      </c>
      <c r="D12483" s="102">
        <v>1403</v>
      </c>
      <c r="E12483" s="102">
        <v>9</v>
      </c>
      <c r="F12483" s="102">
        <v>701</v>
      </c>
      <c r="G12483" s="102">
        <v>70133</v>
      </c>
      <c r="H12483" s="102">
        <v>3000</v>
      </c>
      <c r="I12483" s="102">
        <v>414104</v>
      </c>
      <c r="J12483" s="104">
        <v>300000</v>
      </c>
      <c r="K12483" s="104">
        <v>300000</v>
      </c>
      <c r="L12483" s="104">
        <v>0</v>
      </c>
      <c r="M12483" s="104">
        <v>0</v>
      </c>
      <c r="N12483" s="219">
        <v>0</v>
      </c>
      <c r="O12483" s="219">
        <v>0</v>
      </c>
      <c r="P12483" s="219">
        <f t="shared" si="96"/>
        <v>300000</v>
      </c>
      <c r="Q12483" s="264">
        <v>0</v>
      </c>
      <c r="R12483" s="264">
        <v>0</v>
      </c>
      <c r="S12483" s="166"/>
    </row>
    <row r="12484" spans="1:19" x14ac:dyDescent="0.3">
      <c r="A12484" s="967" t="s">
        <v>44</v>
      </c>
      <c r="B12484" s="967"/>
      <c r="C12484" s="967"/>
      <c r="D12484" s="106"/>
      <c r="E12484" s="106"/>
      <c r="F12484" s="106"/>
      <c r="G12484" s="106"/>
      <c r="H12484" s="106"/>
      <c r="I12484" s="106"/>
      <c r="J12484" s="17"/>
      <c r="K12484" s="17"/>
      <c r="L12484" s="18"/>
      <c r="M12484" s="18"/>
      <c r="N12484" s="219"/>
      <c r="O12484" s="219"/>
      <c r="P12484" s="219">
        <f t="shared" si="96"/>
        <v>0</v>
      </c>
      <c r="Q12484" s="264">
        <v>0</v>
      </c>
      <c r="R12484" s="264">
        <v>0</v>
      </c>
      <c r="S12484" s="166"/>
    </row>
    <row r="12485" spans="1:19" x14ac:dyDescent="0.3">
      <c r="A12485" s="106"/>
      <c r="B12485" s="108" t="s">
        <v>1030</v>
      </c>
      <c r="C12485" s="30" t="s">
        <v>1031</v>
      </c>
      <c r="D12485" s="102">
        <v>1301</v>
      </c>
      <c r="E12485" s="102">
        <v>9</v>
      </c>
      <c r="F12485" s="102">
        <v>701</v>
      </c>
      <c r="G12485" s="102">
        <v>70133</v>
      </c>
      <c r="H12485" s="102">
        <v>3000</v>
      </c>
      <c r="I12485" s="102">
        <v>414104</v>
      </c>
      <c r="J12485" s="104">
        <v>0</v>
      </c>
      <c r="K12485" s="104">
        <v>0</v>
      </c>
      <c r="L12485" s="104">
        <v>0</v>
      </c>
      <c r="M12485" s="104">
        <v>0</v>
      </c>
      <c r="N12485" s="219">
        <v>0</v>
      </c>
      <c r="O12485" s="219">
        <v>0</v>
      </c>
      <c r="P12485" s="219">
        <f t="shared" si="96"/>
        <v>0</v>
      </c>
      <c r="Q12485" s="264">
        <v>800000</v>
      </c>
      <c r="R12485" s="264">
        <v>0</v>
      </c>
      <c r="S12485" s="166"/>
    </row>
    <row r="12486" spans="1:19" x14ac:dyDescent="0.3">
      <c r="A12486" s="106"/>
      <c r="B12486" s="108" t="s">
        <v>1032</v>
      </c>
      <c r="C12486" s="30" t="s">
        <v>1033</v>
      </c>
      <c r="D12486" s="102">
        <v>1301</v>
      </c>
      <c r="E12486" s="102">
        <v>9</v>
      </c>
      <c r="F12486" s="102">
        <v>704</v>
      </c>
      <c r="G12486" s="102">
        <v>70411</v>
      </c>
      <c r="H12486" s="102">
        <v>3000</v>
      </c>
      <c r="I12486" s="102">
        <v>414104</v>
      </c>
      <c r="J12486" s="104">
        <v>0</v>
      </c>
      <c r="K12486" s="104">
        <v>0</v>
      </c>
      <c r="L12486" s="104">
        <v>0</v>
      </c>
      <c r="M12486" s="104">
        <v>0</v>
      </c>
      <c r="N12486" s="219">
        <v>0</v>
      </c>
      <c r="O12486" s="219">
        <v>0</v>
      </c>
      <c r="P12486" s="219">
        <f t="shared" si="96"/>
        <v>0</v>
      </c>
      <c r="Q12486" s="264">
        <v>25000000</v>
      </c>
      <c r="R12486" s="264">
        <v>0</v>
      </c>
      <c r="S12486" s="166"/>
    </row>
    <row r="12487" spans="1:19" ht="29.25" customHeight="1" x14ac:dyDescent="0.3">
      <c r="A12487" s="106"/>
      <c r="B12487" s="108" t="s">
        <v>1034</v>
      </c>
      <c r="C12487" s="30" t="s">
        <v>1035</v>
      </c>
      <c r="D12487" s="102">
        <v>1301</v>
      </c>
      <c r="E12487" s="102">
        <v>9</v>
      </c>
      <c r="F12487" s="102">
        <v>704</v>
      </c>
      <c r="G12487" s="102">
        <v>70486</v>
      </c>
      <c r="H12487" s="102">
        <v>3000</v>
      </c>
      <c r="I12487" s="102">
        <v>414104</v>
      </c>
      <c r="J12487" s="104">
        <v>0</v>
      </c>
      <c r="K12487" s="104">
        <v>0</v>
      </c>
      <c r="L12487" s="104">
        <v>0</v>
      </c>
      <c r="M12487" s="104">
        <v>0</v>
      </c>
      <c r="N12487" s="219">
        <v>0</v>
      </c>
      <c r="O12487" s="219">
        <v>0</v>
      </c>
      <c r="P12487" s="219">
        <f t="shared" si="96"/>
        <v>0</v>
      </c>
      <c r="Q12487" s="264">
        <v>13000000</v>
      </c>
      <c r="R12487" s="264">
        <v>0</v>
      </c>
      <c r="S12487" s="166"/>
    </row>
    <row r="12488" spans="1:19" x14ac:dyDescent="0.3">
      <c r="A12488" s="106"/>
      <c r="B12488" s="108" t="s">
        <v>1036</v>
      </c>
      <c r="C12488" s="30" t="s">
        <v>1037</v>
      </c>
      <c r="D12488" s="102">
        <v>1301</v>
      </c>
      <c r="E12488" s="102">
        <v>9</v>
      </c>
      <c r="F12488" s="102">
        <v>701</v>
      </c>
      <c r="G12488" s="102">
        <v>70133</v>
      </c>
      <c r="H12488" s="102">
        <v>3000</v>
      </c>
      <c r="I12488" s="102">
        <v>414104</v>
      </c>
      <c r="J12488" s="104">
        <v>5000000</v>
      </c>
      <c r="K12488" s="560">
        <f>SUM(J12488-L12488)</f>
        <v>0</v>
      </c>
      <c r="L12488" s="560">
        <v>5000000</v>
      </c>
      <c r="M12488" s="104">
        <v>0</v>
      </c>
      <c r="N12488" s="219">
        <v>5000000</v>
      </c>
      <c r="O12488" s="219">
        <v>6000000</v>
      </c>
      <c r="P12488" s="219">
        <f t="shared" si="96"/>
        <v>11000000</v>
      </c>
      <c r="Q12488" s="264">
        <v>36000000</v>
      </c>
      <c r="R12488" s="264">
        <v>0</v>
      </c>
      <c r="S12488" s="166"/>
    </row>
    <row r="12489" spans="1:19" x14ac:dyDescent="0.3">
      <c r="A12489" s="106"/>
      <c r="B12489" s="108" t="s">
        <v>1038</v>
      </c>
      <c r="C12489" s="30" t="s">
        <v>1039</v>
      </c>
      <c r="D12489" s="102">
        <v>1301</v>
      </c>
      <c r="E12489" s="102">
        <v>9</v>
      </c>
      <c r="F12489" s="102">
        <v>701</v>
      </c>
      <c r="G12489" s="102">
        <v>70133</v>
      </c>
      <c r="H12489" s="102">
        <v>3000</v>
      </c>
      <c r="I12489" s="102">
        <v>414104</v>
      </c>
      <c r="J12489" s="104">
        <v>100000</v>
      </c>
      <c r="K12489" s="104">
        <v>100000</v>
      </c>
      <c r="L12489" s="104">
        <v>0</v>
      </c>
      <c r="M12489" s="104">
        <v>0</v>
      </c>
      <c r="N12489" s="219">
        <v>0</v>
      </c>
      <c r="O12489" s="219">
        <v>0</v>
      </c>
      <c r="P12489" s="219">
        <f t="shared" si="96"/>
        <v>100000</v>
      </c>
      <c r="Q12489" s="264">
        <v>0</v>
      </c>
      <c r="R12489" s="264">
        <v>0</v>
      </c>
      <c r="S12489" s="166"/>
    </row>
    <row r="12490" spans="1:19" x14ac:dyDescent="0.3">
      <c r="A12490" s="106"/>
      <c r="B12490" s="108" t="s">
        <v>1040</v>
      </c>
      <c r="C12490" s="30" t="s">
        <v>1041</v>
      </c>
      <c r="D12490" s="102">
        <v>1301</v>
      </c>
      <c r="E12490" s="102">
        <v>9</v>
      </c>
      <c r="F12490" s="102">
        <v>701</v>
      </c>
      <c r="G12490" s="102">
        <v>70133</v>
      </c>
      <c r="H12490" s="102">
        <v>3000</v>
      </c>
      <c r="I12490" s="102">
        <v>414104</v>
      </c>
      <c r="J12490" s="104">
        <v>50000</v>
      </c>
      <c r="K12490" s="104">
        <v>50000</v>
      </c>
      <c r="L12490" s="104">
        <v>0</v>
      </c>
      <c r="M12490" s="126">
        <v>0</v>
      </c>
      <c r="N12490" s="219">
        <v>0</v>
      </c>
      <c r="O12490" s="219">
        <v>0</v>
      </c>
      <c r="P12490" s="219">
        <f t="shared" si="96"/>
        <v>50000</v>
      </c>
      <c r="Q12490" s="264">
        <v>0</v>
      </c>
      <c r="R12490" s="264">
        <v>0</v>
      </c>
      <c r="S12490" s="175"/>
    </row>
    <row r="12491" spans="1:19" ht="21" thickBot="1" x14ac:dyDescent="0.35">
      <c r="A12491" s="107"/>
      <c r="B12491" s="109" t="s">
        <v>1042</v>
      </c>
      <c r="C12491" s="34" t="s">
        <v>1043</v>
      </c>
      <c r="D12491" s="103">
        <v>1301</v>
      </c>
      <c r="E12491" s="103">
        <v>9</v>
      </c>
      <c r="F12491" s="103">
        <v>701</v>
      </c>
      <c r="G12491" s="103">
        <v>70133</v>
      </c>
      <c r="H12491" s="103">
        <v>3000</v>
      </c>
      <c r="I12491" s="103">
        <v>414104</v>
      </c>
      <c r="J12491" s="105">
        <v>400000</v>
      </c>
      <c r="K12491" s="105">
        <v>400000</v>
      </c>
      <c r="L12491" s="105">
        <v>0</v>
      </c>
      <c r="M12491" s="125">
        <v>0</v>
      </c>
      <c r="N12491" s="219">
        <v>500000</v>
      </c>
      <c r="O12491" s="219">
        <v>500000</v>
      </c>
      <c r="P12491" s="219">
        <f t="shared" si="96"/>
        <v>1400000</v>
      </c>
      <c r="Q12491" s="264">
        <v>0</v>
      </c>
      <c r="R12491" s="264">
        <v>0</v>
      </c>
      <c r="S12491" s="176"/>
    </row>
    <row r="12492" spans="1:19" ht="15" thickBot="1" x14ac:dyDescent="0.35">
      <c r="A12492" s="13"/>
      <c r="B12492" s="14" t="s">
        <v>1044</v>
      </c>
      <c r="C12492" s="14"/>
      <c r="D12492" s="14"/>
      <c r="E12492" s="14"/>
      <c r="F12492" s="14"/>
      <c r="G12492" s="14"/>
      <c r="H12492" s="14"/>
      <c r="I12492" s="14"/>
      <c r="J12492" s="15">
        <f>SUM(J12476:J12491)</f>
        <v>22850000</v>
      </c>
      <c r="K12492" s="15">
        <f t="shared" ref="K12492:Q12492" si="97">SUM(K12476:K12491)</f>
        <v>3850000</v>
      </c>
      <c r="L12492" s="15">
        <f t="shared" si="97"/>
        <v>19000000</v>
      </c>
      <c r="M12492" s="15">
        <f t="shared" si="97"/>
        <v>0</v>
      </c>
      <c r="N12492" s="15">
        <f t="shared" si="97"/>
        <v>19500000</v>
      </c>
      <c r="O12492" s="15">
        <f t="shared" si="97"/>
        <v>27500000</v>
      </c>
      <c r="P12492" s="15">
        <f t="shared" si="97"/>
        <v>50850000</v>
      </c>
      <c r="Q12492" s="15">
        <f t="shared" si="97"/>
        <v>74800000</v>
      </c>
      <c r="R12492" s="15">
        <f t="shared" ref="R12492" si="98">SUM(R12476:R12491)</f>
        <v>0</v>
      </c>
      <c r="S12492" s="181"/>
    </row>
    <row r="12493" spans="1:19" x14ac:dyDescent="0.3">
      <c r="J12493" s="55"/>
      <c r="K12493" s="55"/>
    </row>
    <row r="12494" spans="1:19" x14ac:dyDescent="0.3">
      <c r="A12494" s="1">
        <v>28001001</v>
      </c>
      <c r="B12494" s="93" t="s">
        <v>1045</v>
      </c>
      <c r="C12494" s="93"/>
      <c r="J12494" s="55"/>
      <c r="K12494" s="55"/>
    </row>
    <row r="12495" spans="1:19" x14ac:dyDescent="0.3">
      <c r="A12495" s="967" t="s">
        <v>24</v>
      </c>
      <c r="B12495" s="967"/>
      <c r="C12495" s="967"/>
      <c r="D12495" s="106"/>
      <c r="E12495" s="106"/>
      <c r="F12495" s="106"/>
      <c r="G12495" s="106"/>
      <c r="H12495" s="106"/>
      <c r="I12495" s="106"/>
      <c r="J12495" s="17"/>
      <c r="K12495" s="17"/>
      <c r="L12495" s="18"/>
      <c r="M12495" s="18"/>
      <c r="N12495" s="175"/>
      <c r="O12495" s="175"/>
      <c r="P12495" s="214"/>
      <c r="Q12495" s="264"/>
      <c r="R12495" s="264"/>
      <c r="S12495" s="175"/>
    </row>
    <row r="12496" spans="1:19" ht="20.399999999999999" x14ac:dyDescent="0.3">
      <c r="A12496" s="106"/>
      <c r="B12496" s="108" t="s">
        <v>1046</v>
      </c>
      <c r="C12496" s="30" t="s">
        <v>1047</v>
      </c>
      <c r="D12496" s="102">
        <v>501</v>
      </c>
      <c r="E12496" s="102">
        <v>2</v>
      </c>
      <c r="F12496" s="102">
        <v>709</v>
      </c>
      <c r="G12496" s="102">
        <v>70912</v>
      </c>
      <c r="H12496" s="102">
        <v>3000</v>
      </c>
      <c r="I12496" s="102">
        <v>414104</v>
      </c>
      <c r="J12496" s="104">
        <v>0</v>
      </c>
      <c r="K12496" s="104">
        <v>0</v>
      </c>
      <c r="L12496" s="104">
        <v>0</v>
      </c>
      <c r="M12496" s="104">
        <v>0</v>
      </c>
      <c r="N12496" s="219">
        <v>0</v>
      </c>
      <c r="O12496" s="219">
        <v>0</v>
      </c>
      <c r="P12496" s="219">
        <f t="shared" ref="P12496:P12497" si="99">SUM(K12496+N12496+O12496)</f>
        <v>0</v>
      </c>
      <c r="Q12496" s="264">
        <v>20000000</v>
      </c>
      <c r="R12496" s="264">
        <v>0</v>
      </c>
      <c r="S12496" s="175"/>
    </row>
    <row r="12497" spans="1:19" ht="20.399999999999999" x14ac:dyDescent="0.3">
      <c r="A12497" s="106"/>
      <c r="B12497" s="108" t="s">
        <v>1048</v>
      </c>
      <c r="C12497" s="30" t="s">
        <v>1049</v>
      </c>
      <c r="D12497" s="102">
        <v>503</v>
      </c>
      <c r="E12497" s="102">
        <v>2</v>
      </c>
      <c r="F12497" s="102">
        <v>709</v>
      </c>
      <c r="G12497" s="102">
        <v>70922</v>
      </c>
      <c r="H12497" s="102">
        <v>3000</v>
      </c>
      <c r="I12497" s="102">
        <v>414104</v>
      </c>
      <c r="J12497" s="104">
        <v>0</v>
      </c>
      <c r="K12497" s="104">
        <v>0</v>
      </c>
      <c r="L12497" s="104">
        <v>0</v>
      </c>
      <c r="M12497" s="104">
        <v>0</v>
      </c>
      <c r="N12497" s="219">
        <v>0</v>
      </c>
      <c r="O12497" s="219">
        <v>0</v>
      </c>
      <c r="P12497" s="219">
        <f t="shared" si="99"/>
        <v>0</v>
      </c>
      <c r="Q12497" s="264">
        <v>20000000</v>
      </c>
      <c r="R12497" s="264">
        <v>0</v>
      </c>
      <c r="S12497" s="175"/>
    </row>
    <row r="12498" spans="1:19" x14ac:dyDescent="0.3">
      <c r="A12498" s="58"/>
      <c r="B12498" s="59"/>
      <c r="C12498" s="60"/>
      <c r="D12498" s="61"/>
      <c r="E12498" s="61"/>
      <c r="F12498" s="61"/>
      <c r="G12498" s="61"/>
      <c r="H12498" s="61"/>
      <c r="I12498" s="61"/>
      <c r="J12498" s="62"/>
      <c r="K12498" s="62"/>
      <c r="L12498" s="62"/>
      <c r="M12498" s="62"/>
    </row>
    <row r="12499" spans="1:19" x14ac:dyDescent="0.3">
      <c r="A12499" s="58"/>
      <c r="B12499" s="59"/>
      <c r="C12499" s="60"/>
      <c r="D12499" s="61"/>
      <c r="E12499" s="61"/>
      <c r="F12499" s="61"/>
      <c r="G12499" s="61"/>
      <c r="H12499" s="61"/>
      <c r="I12499" s="61"/>
      <c r="J12499" s="62"/>
      <c r="K12499" s="62"/>
      <c r="L12499" s="62"/>
      <c r="M12499" s="62"/>
    </row>
    <row r="12500" spans="1:19" ht="17.399999999999999" x14ac:dyDescent="0.3">
      <c r="A12500" s="960" t="s">
        <v>0</v>
      </c>
      <c r="B12500" s="960"/>
      <c r="C12500" s="960"/>
      <c r="D12500" s="960"/>
      <c r="E12500" s="960"/>
      <c r="F12500" s="960"/>
      <c r="G12500" s="960"/>
      <c r="H12500" s="960"/>
      <c r="I12500" s="960"/>
      <c r="J12500" s="960"/>
      <c r="K12500" s="960"/>
      <c r="L12500" s="960"/>
      <c r="M12500" s="960"/>
    </row>
    <row r="12501" spans="1:19" ht="17.399999999999999" x14ac:dyDescent="0.3">
      <c r="A12501" s="960" t="s">
        <v>3122</v>
      </c>
      <c r="B12501" s="960"/>
      <c r="C12501" s="960"/>
      <c r="D12501" s="960"/>
      <c r="E12501" s="960"/>
      <c r="F12501" s="960"/>
      <c r="G12501" s="960"/>
      <c r="H12501" s="960"/>
      <c r="I12501" s="960"/>
      <c r="J12501" s="960"/>
      <c r="K12501" s="960"/>
      <c r="L12501" s="960"/>
      <c r="M12501" s="960"/>
    </row>
    <row r="12502" spans="1:19" ht="12.75" customHeight="1" thickBot="1" x14ac:dyDescent="0.35">
      <c r="A12502" s="961" t="s">
        <v>717</v>
      </c>
      <c r="B12502" s="961"/>
      <c r="C12502" s="961"/>
      <c r="D12502" s="961"/>
      <c r="E12502" s="961"/>
      <c r="F12502" s="961"/>
      <c r="G12502" s="961"/>
      <c r="H12502" s="961"/>
      <c r="I12502" s="961"/>
      <c r="J12502" s="961"/>
      <c r="K12502" s="961"/>
      <c r="L12502" s="961"/>
      <c r="M12502" s="961"/>
    </row>
    <row r="12503" spans="1:19" ht="18" customHeight="1" x14ac:dyDescent="0.3">
      <c r="A12503" s="962" t="s">
        <v>3118</v>
      </c>
      <c r="B12503" s="962" t="s">
        <v>3119</v>
      </c>
      <c r="C12503" s="962" t="s">
        <v>2</v>
      </c>
      <c r="D12503" s="5" t="s">
        <v>3</v>
      </c>
      <c r="E12503" s="12" t="s">
        <v>3</v>
      </c>
      <c r="F12503" s="5" t="s">
        <v>7</v>
      </c>
      <c r="G12503" s="12" t="s">
        <v>9</v>
      </c>
      <c r="H12503" s="5" t="s">
        <v>12</v>
      </c>
      <c r="I12503" s="12" t="s">
        <v>13</v>
      </c>
      <c r="J12503" s="873" t="s">
        <v>3115</v>
      </c>
      <c r="K12503" s="873" t="s">
        <v>3116</v>
      </c>
      <c r="L12503" s="965" t="s">
        <v>3121</v>
      </c>
      <c r="M12503" s="965" t="s">
        <v>3117</v>
      </c>
      <c r="N12503" s="873" t="s">
        <v>3116</v>
      </c>
      <c r="O12503" s="873" t="s">
        <v>3116</v>
      </c>
      <c r="P12503" s="873" t="s">
        <v>5095</v>
      </c>
      <c r="Q12503" s="873" t="s">
        <v>3115</v>
      </c>
      <c r="R12503" s="270" t="s">
        <v>3340</v>
      </c>
      <c r="S12503" s="873" t="s">
        <v>5049</v>
      </c>
    </row>
    <row r="12504" spans="1:19" ht="18" customHeight="1" x14ac:dyDescent="0.3">
      <c r="A12504" s="963"/>
      <c r="B12504" s="963"/>
      <c r="C12504" s="963"/>
      <c r="D12504" s="6" t="s">
        <v>4</v>
      </c>
      <c r="E12504" s="11" t="s">
        <v>6</v>
      </c>
      <c r="F12504" s="6" t="s">
        <v>8</v>
      </c>
      <c r="G12504" s="11" t="s">
        <v>10</v>
      </c>
      <c r="H12504" s="6" t="s">
        <v>5</v>
      </c>
      <c r="I12504" s="11" t="s">
        <v>5</v>
      </c>
      <c r="J12504" s="874"/>
      <c r="K12504" s="874"/>
      <c r="L12504" s="966"/>
      <c r="M12504" s="966"/>
      <c r="N12504" s="874"/>
      <c r="O12504" s="874"/>
      <c r="P12504" s="874"/>
      <c r="Q12504" s="874"/>
      <c r="R12504" s="271" t="s">
        <v>5125</v>
      </c>
      <c r="S12504" s="874"/>
    </row>
    <row r="12505" spans="1:19" ht="21.75" customHeight="1" x14ac:dyDescent="0.3">
      <c r="A12505" s="963"/>
      <c r="B12505" s="963"/>
      <c r="C12505" s="963"/>
      <c r="D12505" s="6" t="s">
        <v>5</v>
      </c>
      <c r="E12505" s="11" t="s">
        <v>5</v>
      </c>
      <c r="F12505" s="6" t="s">
        <v>5</v>
      </c>
      <c r="G12505" s="11" t="s">
        <v>11</v>
      </c>
      <c r="H12505" s="7"/>
      <c r="I12505" s="8"/>
      <c r="J12505" s="44" t="s">
        <v>3120</v>
      </c>
      <c r="K12505" s="45" t="s">
        <v>3120</v>
      </c>
      <c r="L12505" s="46" t="s">
        <v>3120</v>
      </c>
      <c r="M12505" s="47" t="s">
        <v>3120</v>
      </c>
      <c r="N12505" s="44" t="s">
        <v>5068</v>
      </c>
      <c r="O12505" s="44" t="s">
        <v>5069</v>
      </c>
      <c r="P12505" s="44"/>
      <c r="Q12505" s="44" t="s">
        <v>5102</v>
      </c>
      <c r="R12505" s="272" t="s">
        <v>5102</v>
      </c>
      <c r="S12505" s="44"/>
    </row>
    <row r="12506" spans="1:19" ht="15" thickBot="1" x14ac:dyDescent="0.35">
      <c r="A12506" s="964"/>
      <c r="B12506" s="964"/>
      <c r="C12506" s="964"/>
      <c r="D12506" s="9"/>
      <c r="E12506" s="10"/>
      <c r="F12506" s="9"/>
      <c r="G12506" s="10"/>
      <c r="H12506" s="9"/>
      <c r="I12506" s="10"/>
      <c r="J12506" s="48" t="s">
        <v>14</v>
      </c>
      <c r="K12506" s="49" t="s">
        <v>14</v>
      </c>
      <c r="L12506" s="50" t="s">
        <v>14</v>
      </c>
      <c r="M12506" s="51" t="s">
        <v>14</v>
      </c>
      <c r="N12506" s="48" t="s">
        <v>14</v>
      </c>
      <c r="O12506" s="48" t="s">
        <v>14</v>
      </c>
      <c r="P12506" s="48" t="s">
        <v>14</v>
      </c>
      <c r="Q12506" s="48" t="s">
        <v>14</v>
      </c>
      <c r="R12506" s="48" t="s">
        <v>14</v>
      </c>
      <c r="S12506" s="48"/>
    </row>
    <row r="12507" spans="1:19" x14ac:dyDescent="0.3">
      <c r="A12507" s="967" t="s">
        <v>692</v>
      </c>
      <c r="B12507" s="967"/>
      <c r="C12507" s="31"/>
      <c r="D12507" s="106"/>
      <c r="E12507" s="106"/>
      <c r="F12507" s="106"/>
      <c r="G12507" s="106"/>
      <c r="H12507" s="106"/>
      <c r="I12507" s="106"/>
      <c r="J12507" s="17"/>
      <c r="K12507" s="17"/>
      <c r="L12507" s="18"/>
      <c r="M12507" s="18"/>
      <c r="N12507" s="166"/>
      <c r="O12507" s="166"/>
      <c r="P12507" s="214"/>
      <c r="Q12507"/>
      <c r="R12507"/>
      <c r="S12507" s="166"/>
    </row>
    <row r="12508" spans="1:19" ht="20.399999999999999" x14ac:dyDescent="0.3">
      <c r="A12508" s="106"/>
      <c r="B12508" s="108" t="s">
        <v>1050</v>
      </c>
      <c r="C12508" s="30" t="s">
        <v>1051</v>
      </c>
      <c r="D12508" s="102">
        <v>1201</v>
      </c>
      <c r="E12508" s="102">
        <v>9</v>
      </c>
      <c r="F12508" s="102">
        <v>704</v>
      </c>
      <c r="G12508" s="102">
        <v>70442</v>
      </c>
      <c r="H12508" s="102">
        <v>3000</v>
      </c>
      <c r="I12508" s="102">
        <v>414301</v>
      </c>
      <c r="J12508" s="104">
        <v>10000000</v>
      </c>
      <c r="K12508" s="104">
        <v>10000000</v>
      </c>
      <c r="L12508" s="104">
        <v>0</v>
      </c>
      <c r="M12508" s="104">
        <v>0</v>
      </c>
      <c r="N12508" s="219">
        <v>10000000</v>
      </c>
      <c r="O12508" s="219">
        <v>0</v>
      </c>
      <c r="P12508" s="219">
        <f>SUM(K12508+N12508+O12508)</f>
        <v>20000000</v>
      </c>
      <c r="Q12508" s="264">
        <v>10000000</v>
      </c>
      <c r="R12508" s="264">
        <v>0</v>
      </c>
      <c r="S12508" s="166"/>
    </row>
    <row r="12509" spans="1:19" x14ac:dyDescent="0.3">
      <c r="A12509" s="106"/>
      <c r="B12509" s="108" t="s">
        <v>1052</v>
      </c>
      <c r="C12509" s="30" t="s">
        <v>1053</v>
      </c>
      <c r="D12509" s="102">
        <v>1205</v>
      </c>
      <c r="E12509" s="102">
        <v>9</v>
      </c>
      <c r="F12509" s="102">
        <v>704</v>
      </c>
      <c r="G12509" s="102">
        <v>70411</v>
      </c>
      <c r="H12509" s="102">
        <v>3000</v>
      </c>
      <c r="I12509" s="102">
        <v>414104</v>
      </c>
      <c r="J12509" s="104">
        <v>80000000</v>
      </c>
      <c r="K12509" s="104">
        <f>SUM(J12509-L12509)</f>
        <v>0</v>
      </c>
      <c r="L12509" s="104">
        <v>80000000</v>
      </c>
      <c r="M12509" s="104">
        <v>0</v>
      </c>
      <c r="N12509" s="219">
        <v>80000000</v>
      </c>
      <c r="O12509" s="219">
        <v>80000000</v>
      </c>
      <c r="P12509" s="219">
        <f t="shared" ref="P12509:P12518" si="100">SUM(K12509+N12509+O12509)</f>
        <v>160000000</v>
      </c>
      <c r="Q12509" s="264">
        <v>30000000</v>
      </c>
      <c r="R12509" s="264">
        <v>0</v>
      </c>
      <c r="S12509" s="166"/>
    </row>
    <row r="12510" spans="1:19" ht="20.399999999999999" x14ac:dyDescent="0.3">
      <c r="A12510" s="106"/>
      <c r="B12510" s="108" t="s">
        <v>1054</v>
      </c>
      <c r="C12510" s="30" t="s">
        <v>1055</v>
      </c>
      <c r="D12510" s="102">
        <v>1201</v>
      </c>
      <c r="E12510" s="102">
        <v>9</v>
      </c>
      <c r="F12510" s="102">
        <v>704</v>
      </c>
      <c r="G12510" s="102">
        <v>70442</v>
      </c>
      <c r="H12510" s="102">
        <v>3000</v>
      </c>
      <c r="I12510" s="102">
        <v>414207</v>
      </c>
      <c r="J12510" s="104">
        <v>30000000</v>
      </c>
      <c r="K12510" s="104">
        <f>SUM(J12510-L12510)</f>
        <v>10000000</v>
      </c>
      <c r="L12510" s="104">
        <v>20000000</v>
      </c>
      <c r="M12510" s="104">
        <v>0</v>
      </c>
      <c r="N12510" s="219">
        <v>20000000</v>
      </c>
      <c r="O12510" s="219">
        <v>30000000</v>
      </c>
      <c r="P12510" s="219">
        <f t="shared" si="100"/>
        <v>60000000</v>
      </c>
      <c r="Q12510" s="264">
        <v>5000000</v>
      </c>
      <c r="R12510" s="264">
        <v>0</v>
      </c>
      <c r="S12510" s="166"/>
    </row>
    <row r="12511" spans="1:19" x14ac:dyDescent="0.3">
      <c r="A12511" s="967" t="s">
        <v>27</v>
      </c>
      <c r="B12511" s="967"/>
      <c r="C12511" s="967"/>
      <c r="D12511" s="106"/>
      <c r="E12511" s="106"/>
      <c r="F12511" s="106"/>
      <c r="G12511" s="106"/>
      <c r="H12511" s="106"/>
      <c r="I12511" s="106"/>
      <c r="J12511" s="17"/>
      <c r="K12511" s="17"/>
      <c r="L12511" s="18"/>
      <c r="M12511" s="18"/>
      <c r="N12511" s="219"/>
      <c r="O12511" s="219"/>
      <c r="P12511" s="219">
        <f t="shared" si="100"/>
        <v>0</v>
      </c>
      <c r="Q12511" s="264"/>
      <c r="R12511" s="264"/>
      <c r="S12511" s="166"/>
    </row>
    <row r="12512" spans="1:19" ht="24" customHeight="1" x14ac:dyDescent="0.3">
      <c r="A12512" s="106"/>
      <c r="B12512" s="108" t="s">
        <v>1056</v>
      </c>
      <c r="C12512" s="30" t="s">
        <v>1057</v>
      </c>
      <c r="D12512" s="102">
        <v>402</v>
      </c>
      <c r="E12512" s="102">
        <v>9</v>
      </c>
      <c r="F12512" s="102">
        <v>707</v>
      </c>
      <c r="G12512" s="102">
        <v>70740</v>
      </c>
      <c r="H12512" s="102">
        <v>3000</v>
      </c>
      <c r="I12512" s="102">
        <v>414104</v>
      </c>
      <c r="J12512" s="104">
        <v>0</v>
      </c>
      <c r="K12512" s="104">
        <v>0</v>
      </c>
      <c r="L12512" s="104">
        <v>0</v>
      </c>
      <c r="M12512" s="104">
        <v>0</v>
      </c>
      <c r="N12512" s="219">
        <v>0</v>
      </c>
      <c r="O12512" s="219">
        <v>0</v>
      </c>
      <c r="P12512" s="219">
        <f t="shared" si="100"/>
        <v>0</v>
      </c>
      <c r="Q12512" s="264">
        <v>20000000</v>
      </c>
      <c r="R12512" s="264">
        <v>0</v>
      </c>
      <c r="S12512" s="166"/>
    </row>
    <row r="12513" spans="1:19" ht="20.399999999999999" x14ac:dyDescent="0.3">
      <c r="A12513" s="106"/>
      <c r="B12513" s="108" t="s">
        <v>1058</v>
      </c>
      <c r="C12513" s="30" t="s">
        <v>1059</v>
      </c>
      <c r="D12513" s="102">
        <v>403</v>
      </c>
      <c r="E12513" s="102">
        <v>9</v>
      </c>
      <c r="F12513" s="102">
        <v>701</v>
      </c>
      <c r="G12513" s="102">
        <v>70133</v>
      </c>
      <c r="H12513" s="102">
        <v>3000</v>
      </c>
      <c r="I12513" s="102">
        <v>414104</v>
      </c>
      <c r="J12513" s="104">
        <v>0</v>
      </c>
      <c r="K12513" s="104">
        <v>0</v>
      </c>
      <c r="L12513" s="104">
        <v>0</v>
      </c>
      <c r="M12513" s="104">
        <v>0</v>
      </c>
      <c r="N12513" s="219">
        <v>0</v>
      </c>
      <c r="O12513" s="219">
        <v>0</v>
      </c>
      <c r="P12513" s="219">
        <f t="shared" si="100"/>
        <v>0</v>
      </c>
      <c r="Q12513" s="264">
        <v>5000000</v>
      </c>
      <c r="R12513" s="264">
        <v>0</v>
      </c>
      <c r="S12513" s="166"/>
    </row>
    <row r="12514" spans="1:19" ht="20.399999999999999" x14ac:dyDescent="0.3">
      <c r="A12514" s="106"/>
      <c r="B12514" s="108" t="s">
        <v>1060</v>
      </c>
      <c r="C12514" s="30" t="s">
        <v>1061</v>
      </c>
      <c r="D12514" s="102">
        <v>410</v>
      </c>
      <c r="E12514" s="102">
        <v>11</v>
      </c>
      <c r="F12514" s="102">
        <v>701</v>
      </c>
      <c r="G12514" s="102">
        <v>70133</v>
      </c>
      <c r="H12514" s="102">
        <v>3000</v>
      </c>
      <c r="I12514" s="102">
        <v>414104</v>
      </c>
      <c r="J12514" s="104">
        <v>30000000</v>
      </c>
      <c r="K12514" s="560">
        <f>SUM(J12514-L12514)</f>
        <v>0</v>
      </c>
      <c r="L12514" s="560">
        <v>30000000</v>
      </c>
      <c r="M12514" s="104">
        <v>0</v>
      </c>
      <c r="N12514" s="219">
        <v>30000000</v>
      </c>
      <c r="O12514" s="219">
        <v>21000000</v>
      </c>
      <c r="P12514" s="219">
        <f t="shared" si="100"/>
        <v>51000000</v>
      </c>
      <c r="Q12514" s="264">
        <v>20000000</v>
      </c>
      <c r="R12514" s="264">
        <v>0</v>
      </c>
      <c r="S12514" s="166"/>
    </row>
    <row r="12515" spans="1:19" x14ac:dyDescent="0.3">
      <c r="A12515" s="967" t="s">
        <v>34</v>
      </c>
      <c r="B12515" s="967"/>
      <c r="C12515" s="967"/>
      <c r="D12515" s="106"/>
      <c r="E12515" s="106"/>
      <c r="F12515" s="106"/>
      <c r="G12515" s="106"/>
      <c r="H12515" s="106"/>
      <c r="I12515" s="106"/>
      <c r="J12515" s="17"/>
      <c r="K12515" s="17"/>
      <c r="L12515" s="18"/>
      <c r="M12515" s="18"/>
      <c r="N12515" s="219"/>
      <c r="O12515" s="219"/>
      <c r="P12515" s="219">
        <f t="shared" si="100"/>
        <v>0</v>
      </c>
      <c r="Q12515" s="264"/>
      <c r="R12515" s="264"/>
      <c r="S12515" s="166"/>
    </row>
    <row r="12516" spans="1:19" x14ac:dyDescent="0.3">
      <c r="A12516" s="106"/>
      <c r="B12516" s="108" t="s">
        <v>1062</v>
      </c>
      <c r="C12516" s="30" t="s">
        <v>5052</v>
      </c>
      <c r="D12516" s="102">
        <v>1101</v>
      </c>
      <c r="E12516" s="102">
        <v>9</v>
      </c>
      <c r="F12516" s="102">
        <v>701</v>
      </c>
      <c r="G12516" s="102">
        <v>70133</v>
      </c>
      <c r="H12516" s="102">
        <v>3000</v>
      </c>
      <c r="I12516" s="102">
        <v>414104</v>
      </c>
      <c r="J12516" s="104">
        <v>40000000</v>
      </c>
      <c r="K12516" s="128">
        <f>SUM(J12516-L12516)</f>
        <v>0</v>
      </c>
      <c r="L12516" s="104">
        <v>40000000</v>
      </c>
      <c r="M12516" s="104">
        <v>0</v>
      </c>
      <c r="N12516" s="219">
        <v>40000000</v>
      </c>
      <c r="O12516" s="219">
        <v>20000000</v>
      </c>
      <c r="P12516" s="219">
        <f t="shared" si="100"/>
        <v>60000000</v>
      </c>
      <c r="Q12516" s="264">
        <v>0</v>
      </c>
      <c r="R12516" s="264">
        <v>0</v>
      </c>
      <c r="S12516" s="166"/>
    </row>
    <row r="12517" spans="1:19" ht="31.5" customHeight="1" x14ac:dyDescent="0.3">
      <c r="A12517" s="106"/>
      <c r="B12517" s="108" t="s">
        <v>1063</v>
      </c>
      <c r="C12517" s="30" t="s">
        <v>1064</v>
      </c>
      <c r="D12517" s="102">
        <v>1101</v>
      </c>
      <c r="E12517" s="102">
        <v>8</v>
      </c>
      <c r="F12517" s="102">
        <v>701</v>
      </c>
      <c r="G12517" s="102">
        <v>70133</v>
      </c>
      <c r="H12517" s="102">
        <v>3000</v>
      </c>
      <c r="I12517" s="102">
        <v>414104</v>
      </c>
      <c r="J12517" s="104">
        <v>10000000</v>
      </c>
      <c r="K12517" s="104">
        <v>10000000</v>
      </c>
      <c r="L12517" s="104">
        <v>0</v>
      </c>
      <c r="M12517" s="104">
        <v>0</v>
      </c>
      <c r="N12517" s="219">
        <v>0</v>
      </c>
      <c r="O12517" s="219">
        <v>0</v>
      </c>
      <c r="P12517" s="219">
        <f t="shared" si="100"/>
        <v>10000000</v>
      </c>
      <c r="Q12517" s="264">
        <v>5000000</v>
      </c>
      <c r="R12517" s="264">
        <v>0</v>
      </c>
      <c r="S12517" s="166"/>
    </row>
    <row r="12518" spans="1:19" ht="142.80000000000001" x14ac:dyDescent="0.3">
      <c r="A12518" s="175"/>
      <c r="B12518" s="177" t="s">
        <v>1065</v>
      </c>
      <c r="C12518" s="30" t="s">
        <v>1066</v>
      </c>
      <c r="D12518" s="171">
        <v>1101</v>
      </c>
      <c r="E12518" s="171">
        <v>9</v>
      </c>
      <c r="F12518" s="171">
        <v>701</v>
      </c>
      <c r="G12518" s="171">
        <v>70133</v>
      </c>
      <c r="H12518" s="171">
        <v>3000</v>
      </c>
      <c r="I12518" s="171">
        <v>414104</v>
      </c>
      <c r="J12518" s="173">
        <v>343000000</v>
      </c>
      <c r="K12518" s="173">
        <f>SUM(J12518-L12518)</f>
        <v>0</v>
      </c>
      <c r="L12518" s="173">
        <v>343000000</v>
      </c>
      <c r="M12518" s="173">
        <v>0</v>
      </c>
      <c r="N12518" s="219">
        <v>343000000</v>
      </c>
      <c r="O12518" s="219">
        <v>400000000</v>
      </c>
      <c r="P12518" s="219">
        <f t="shared" si="100"/>
        <v>743000000</v>
      </c>
      <c r="Q12518" s="264">
        <v>0</v>
      </c>
      <c r="R12518" s="264">
        <v>0</v>
      </c>
      <c r="S12518" s="175"/>
    </row>
    <row r="12519" spans="1:19" x14ac:dyDescent="0.3">
      <c r="A12519" s="58"/>
      <c r="B12519" s="59"/>
      <c r="C12519" s="60"/>
      <c r="D12519" s="61"/>
      <c r="E12519" s="61"/>
      <c r="F12519" s="61"/>
      <c r="G12519" s="61"/>
      <c r="H12519" s="61"/>
      <c r="I12519" s="61"/>
      <c r="J12519" s="62"/>
      <c r="K12519" s="62"/>
      <c r="L12519" s="62"/>
      <c r="M12519" s="62"/>
      <c r="N12519" s="58"/>
      <c r="O12519" s="58"/>
      <c r="P12519" s="58"/>
      <c r="Q12519" s="58"/>
      <c r="R12519" s="58"/>
      <c r="S12519" s="58"/>
    </row>
    <row r="12520" spans="1:19" ht="17.399999999999999" x14ac:dyDescent="0.3">
      <c r="A12520" s="960" t="s">
        <v>0</v>
      </c>
      <c r="B12520" s="960"/>
      <c r="C12520" s="960"/>
      <c r="D12520" s="960"/>
      <c r="E12520" s="960"/>
      <c r="F12520" s="960"/>
      <c r="G12520" s="960"/>
      <c r="H12520" s="960"/>
      <c r="I12520" s="960"/>
      <c r="J12520" s="960"/>
      <c r="K12520" s="960"/>
      <c r="L12520" s="960"/>
      <c r="M12520" s="960"/>
      <c r="N12520" s="58"/>
      <c r="O12520" s="58"/>
      <c r="P12520" s="58"/>
      <c r="Q12520" s="58"/>
      <c r="R12520" s="58"/>
      <c r="S12520" s="58"/>
    </row>
    <row r="12521" spans="1:19" ht="17.399999999999999" x14ac:dyDescent="0.3">
      <c r="A12521" s="960" t="s">
        <v>3122</v>
      </c>
      <c r="B12521" s="960"/>
      <c r="C12521" s="960"/>
      <c r="D12521" s="960"/>
      <c r="E12521" s="960"/>
      <c r="F12521" s="960"/>
      <c r="G12521" s="960"/>
      <c r="H12521" s="960"/>
      <c r="I12521" s="960"/>
      <c r="J12521" s="960"/>
      <c r="K12521" s="960"/>
      <c r="L12521" s="960"/>
      <c r="M12521" s="960"/>
      <c r="N12521" s="58"/>
      <c r="O12521" s="58"/>
      <c r="P12521" s="58"/>
      <c r="Q12521" s="58"/>
      <c r="R12521" s="58"/>
      <c r="S12521" s="58"/>
    </row>
    <row r="12522" spans="1:19" ht="16.2" thickBot="1" x14ac:dyDescent="0.35">
      <c r="A12522" s="961" t="s">
        <v>717</v>
      </c>
      <c r="B12522" s="961"/>
      <c r="C12522" s="961"/>
      <c r="D12522" s="961"/>
      <c r="E12522" s="961"/>
      <c r="F12522" s="961"/>
      <c r="G12522" s="961"/>
      <c r="H12522" s="961"/>
      <c r="I12522" s="961"/>
      <c r="J12522" s="961"/>
      <c r="K12522" s="961"/>
      <c r="L12522" s="961"/>
      <c r="M12522" s="961"/>
    </row>
    <row r="12523" spans="1:19" x14ac:dyDescent="0.3">
      <c r="A12523" s="962" t="s">
        <v>3118</v>
      </c>
      <c r="B12523" s="962" t="s">
        <v>3119</v>
      </c>
      <c r="C12523" s="962" t="s">
        <v>2</v>
      </c>
      <c r="D12523" s="5" t="s">
        <v>3</v>
      </c>
      <c r="E12523" s="12" t="s">
        <v>3</v>
      </c>
      <c r="F12523" s="5" t="s">
        <v>7</v>
      </c>
      <c r="G12523" s="12" t="s">
        <v>9</v>
      </c>
      <c r="H12523" s="5" t="s">
        <v>12</v>
      </c>
      <c r="I12523" s="12" t="s">
        <v>13</v>
      </c>
      <c r="J12523" s="873" t="s">
        <v>3115</v>
      </c>
      <c r="K12523" s="873" t="s">
        <v>3116</v>
      </c>
      <c r="L12523" s="965" t="s">
        <v>3121</v>
      </c>
      <c r="M12523" s="965" t="s">
        <v>3117</v>
      </c>
      <c r="N12523" s="873" t="s">
        <v>3116</v>
      </c>
      <c r="O12523" s="873" t="s">
        <v>3116</v>
      </c>
      <c r="P12523" s="873" t="s">
        <v>5095</v>
      </c>
      <c r="Q12523" s="873" t="s">
        <v>3115</v>
      </c>
      <c r="R12523" s="270" t="s">
        <v>3340</v>
      </c>
      <c r="S12523" s="873" t="s">
        <v>5049</v>
      </c>
    </row>
    <row r="12524" spans="1:19" ht="20.399999999999999" x14ac:dyDescent="0.3">
      <c r="A12524" s="963"/>
      <c r="B12524" s="963"/>
      <c r="C12524" s="963"/>
      <c r="D12524" s="6" t="s">
        <v>4</v>
      </c>
      <c r="E12524" s="11" t="s">
        <v>6</v>
      </c>
      <c r="F12524" s="6" t="s">
        <v>8</v>
      </c>
      <c r="G12524" s="11" t="s">
        <v>10</v>
      </c>
      <c r="H12524" s="6" t="s">
        <v>5</v>
      </c>
      <c r="I12524" s="11" t="s">
        <v>5</v>
      </c>
      <c r="J12524" s="874"/>
      <c r="K12524" s="874"/>
      <c r="L12524" s="966"/>
      <c r="M12524" s="966"/>
      <c r="N12524" s="874"/>
      <c r="O12524" s="874"/>
      <c r="P12524" s="874"/>
      <c r="Q12524" s="874"/>
      <c r="R12524" s="271" t="s">
        <v>5125</v>
      </c>
      <c r="S12524" s="874"/>
    </row>
    <row r="12525" spans="1:19" x14ac:dyDescent="0.3">
      <c r="A12525" s="963"/>
      <c r="B12525" s="963"/>
      <c r="C12525" s="963"/>
      <c r="D12525" s="6" t="s">
        <v>5</v>
      </c>
      <c r="E12525" s="11" t="s">
        <v>5</v>
      </c>
      <c r="F12525" s="6" t="s">
        <v>5</v>
      </c>
      <c r="G12525" s="11" t="s">
        <v>11</v>
      </c>
      <c r="H12525" s="7"/>
      <c r="I12525" s="8"/>
      <c r="J12525" s="44" t="s">
        <v>3120</v>
      </c>
      <c r="K12525" s="45" t="s">
        <v>3120</v>
      </c>
      <c r="L12525" s="46" t="s">
        <v>3120</v>
      </c>
      <c r="M12525" s="47" t="s">
        <v>3120</v>
      </c>
      <c r="N12525" s="44" t="s">
        <v>5068</v>
      </c>
      <c r="O12525" s="44" t="s">
        <v>5069</v>
      </c>
      <c r="P12525" s="44"/>
      <c r="Q12525" s="44" t="s">
        <v>5102</v>
      </c>
      <c r="R12525" s="272" t="s">
        <v>5102</v>
      </c>
      <c r="S12525" s="44"/>
    </row>
    <row r="12526" spans="1:19" ht="15" customHeight="1" thickBot="1" x14ac:dyDescent="0.35">
      <c r="A12526" s="964"/>
      <c r="B12526" s="964"/>
      <c r="C12526" s="964"/>
      <c r="D12526" s="9"/>
      <c r="E12526" s="10"/>
      <c r="F12526" s="9"/>
      <c r="G12526" s="10"/>
      <c r="H12526" s="9"/>
      <c r="I12526" s="10"/>
      <c r="J12526" s="48" t="s">
        <v>14</v>
      </c>
      <c r="K12526" s="49" t="s">
        <v>14</v>
      </c>
      <c r="L12526" s="50" t="s">
        <v>14</v>
      </c>
      <c r="M12526" s="51" t="s">
        <v>14</v>
      </c>
      <c r="N12526" s="48" t="s">
        <v>14</v>
      </c>
      <c r="O12526" s="48" t="s">
        <v>14</v>
      </c>
      <c r="P12526" s="48" t="s">
        <v>14</v>
      </c>
      <c r="Q12526" s="48" t="s">
        <v>14</v>
      </c>
      <c r="R12526" s="48" t="s">
        <v>14</v>
      </c>
      <c r="S12526" s="48"/>
    </row>
    <row r="12527" spans="1:19" ht="20.399999999999999" x14ac:dyDescent="0.3">
      <c r="A12527" s="106"/>
      <c r="B12527" s="108" t="s">
        <v>1067</v>
      </c>
      <c r="C12527" s="30" t="s">
        <v>1068</v>
      </c>
      <c r="D12527" s="102">
        <v>1101</v>
      </c>
      <c r="E12527" s="102">
        <v>9</v>
      </c>
      <c r="F12527" s="102">
        <v>704</v>
      </c>
      <c r="G12527" s="102">
        <v>70443</v>
      </c>
      <c r="H12527" s="102">
        <v>3000</v>
      </c>
      <c r="I12527" s="102">
        <v>414103</v>
      </c>
      <c r="J12527" s="104">
        <v>30000000</v>
      </c>
      <c r="K12527" s="104">
        <f>SUM(J12527-L12527)</f>
        <v>10000000</v>
      </c>
      <c r="L12527" s="104">
        <v>20000000</v>
      </c>
      <c r="M12527" s="104">
        <v>0</v>
      </c>
      <c r="N12527" s="219">
        <v>20000000</v>
      </c>
      <c r="O12527" s="219">
        <v>10000000</v>
      </c>
      <c r="P12527" s="219">
        <f t="shared" ref="P12527:P12532" si="101">SUM(K12527+N12527+O12527)</f>
        <v>40000000</v>
      </c>
      <c r="Q12527" s="264">
        <v>0</v>
      </c>
      <c r="R12527" s="264">
        <v>0</v>
      </c>
      <c r="S12527" s="166"/>
    </row>
    <row r="12528" spans="1:19" ht="20.399999999999999" x14ac:dyDescent="0.3">
      <c r="A12528" s="106"/>
      <c r="B12528" s="108" t="s">
        <v>1069</v>
      </c>
      <c r="C12528" s="30" t="s">
        <v>1070</v>
      </c>
      <c r="D12528" s="102">
        <v>1101</v>
      </c>
      <c r="E12528" s="102">
        <v>9</v>
      </c>
      <c r="F12528" s="102">
        <v>704</v>
      </c>
      <c r="G12528" s="102">
        <v>70411</v>
      </c>
      <c r="H12528" s="102">
        <v>3000</v>
      </c>
      <c r="I12528" s="102">
        <v>414104</v>
      </c>
      <c r="J12528" s="104">
        <v>20000000</v>
      </c>
      <c r="K12528" s="128">
        <f>SUM(J12528-L12528)</f>
        <v>0</v>
      </c>
      <c r="L12528" s="128">
        <v>20000000</v>
      </c>
      <c r="M12528" s="104">
        <v>0</v>
      </c>
      <c r="N12528" s="219">
        <v>20000000</v>
      </c>
      <c r="O12528" s="219">
        <v>20000000</v>
      </c>
      <c r="P12528" s="219">
        <f t="shared" si="101"/>
        <v>40000000</v>
      </c>
      <c r="Q12528" s="264">
        <v>0</v>
      </c>
      <c r="R12528" s="264">
        <v>0</v>
      </c>
      <c r="S12528" s="166"/>
    </row>
    <row r="12529" spans="1:19" s="131" customFormat="1" ht="22.5" customHeight="1" x14ac:dyDescent="0.3">
      <c r="A12529" s="129"/>
      <c r="B12529" s="130" t="s">
        <v>5051</v>
      </c>
      <c r="C12529" s="30" t="s">
        <v>5342</v>
      </c>
      <c r="D12529" s="127"/>
      <c r="E12529" s="127"/>
      <c r="F12529" s="127"/>
      <c r="G12529" s="127"/>
      <c r="H12529" s="127"/>
      <c r="I12529" s="127"/>
      <c r="J12529" s="128">
        <v>0</v>
      </c>
      <c r="K12529" s="128">
        <f>SUM(J12529+M12529)</f>
        <v>250000000</v>
      </c>
      <c r="L12529" s="128">
        <v>0</v>
      </c>
      <c r="M12529" s="128">
        <v>250000000</v>
      </c>
      <c r="N12529" s="219">
        <v>100000000</v>
      </c>
      <c r="O12529" s="219">
        <v>50000000</v>
      </c>
      <c r="P12529" s="219">
        <f t="shared" si="101"/>
        <v>400000000</v>
      </c>
      <c r="Q12529" s="264"/>
      <c r="R12529" s="264"/>
      <c r="S12529" s="189" t="s">
        <v>5070</v>
      </c>
    </row>
    <row r="12530" spans="1:19" x14ac:dyDescent="0.3">
      <c r="A12530" s="967" t="s">
        <v>44</v>
      </c>
      <c r="B12530" s="967"/>
      <c r="C12530" s="967"/>
      <c r="D12530" s="106"/>
      <c r="E12530" s="106"/>
      <c r="F12530" s="106"/>
      <c r="G12530" s="106"/>
      <c r="H12530" s="106"/>
      <c r="I12530" s="106"/>
      <c r="J12530" s="17"/>
      <c r="K12530" s="17"/>
      <c r="L12530" s="18"/>
      <c r="M12530" s="18"/>
      <c r="N12530" s="18"/>
      <c r="O12530" s="18"/>
      <c r="P12530" s="219"/>
      <c r="Q12530" s="264"/>
      <c r="R12530" s="264"/>
      <c r="S12530" s="166"/>
    </row>
    <row r="12531" spans="1:19" ht="20.399999999999999" x14ac:dyDescent="0.3">
      <c r="A12531" s="106"/>
      <c r="B12531" s="108" t="s">
        <v>1071</v>
      </c>
      <c r="C12531" s="30" t="s">
        <v>1072</v>
      </c>
      <c r="D12531" s="102">
        <v>1301</v>
      </c>
      <c r="E12531" s="102">
        <v>11</v>
      </c>
      <c r="F12531" s="102">
        <v>704</v>
      </c>
      <c r="G12531" s="102">
        <v>70411</v>
      </c>
      <c r="H12531" s="102">
        <v>3000</v>
      </c>
      <c r="I12531" s="102">
        <v>414104</v>
      </c>
      <c r="J12531" s="104">
        <v>5000000</v>
      </c>
      <c r="K12531" s="104">
        <v>5000000</v>
      </c>
      <c r="L12531" s="104">
        <v>0</v>
      </c>
      <c r="M12531" s="104">
        <v>0</v>
      </c>
      <c r="N12531" s="219">
        <v>0</v>
      </c>
      <c r="O12531" s="219">
        <v>0</v>
      </c>
      <c r="P12531" s="219">
        <f t="shared" si="101"/>
        <v>5000000</v>
      </c>
      <c r="Q12531" s="264">
        <v>2000000</v>
      </c>
      <c r="R12531" s="264">
        <v>0</v>
      </c>
      <c r="S12531" s="166"/>
    </row>
    <row r="12532" spans="1:19" ht="31.2" thickBot="1" x14ac:dyDescent="0.35">
      <c r="A12532" s="107"/>
      <c r="B12532" s="109" t="s">
        <v>1073</v>
      </c>
      <c r="C12532" s="34" t="s">
        <v>1074</v>
      </c>
      <c r="D12532" s="103">
        <v>1301</v>
      </c>
      <c r="E12532" s="103">
        <v>11</v>
      </c>
      <c r="F12532" s="103">
        <v>707</v>
      </c>
      <c r="G12532" s="103">
        <v>70750</v>
      </c>
      <c r="H12532" s="103">
        <v>3000</v>
      </c>
      <c r="I12532" s="103">
        <v>414104</v>
      </c>
      <c r="J12532" s="105">
        <v>5000000</v>
      </c>
      <c r="K12532" s="105">
        <v>5000000</v>
      </c>
      <c r="L12532" s="105">
        <v>0</v>
      </c>
      <c r="M12532" s="105">
        <v>0</v>
      </c>
      <c r="N12532" s="220">
        <v>0</v>
      </c>
      <c r="O12532" s="220">
        <v>0</v>
      </c>
      <c r="P12532" s="219">
        <f t="shared" si="101"/>
        <v>5000000</v>
      </c>
      <c r="Q12532" s="264">
        <v>5000000</v>
      </c>
      <c r="R12532" s="264"/>
      <c r="S12532" s="176"/>
    </row>
    <row r="12533" spans="1:19" ht="15" thickBot="1" x14ac:dyDescent="0.35">
      <c r="A12533" s="13"/>
      <c r="B12533" s="14" t="s">
        <v>1075</v>
      </c>
      <c r="C12533" s="14"/>
      <c r="D12533" s="14"/>
      <c r="E12533" s="14"/>
      <c r="F12533" s="14"/>
      <c r="G12533" s="14"/>
      <c r="H12533" s="14"/>
      <c r="I12533" s="14"/>
      <c r="J12533" s="15">
        <f>SUM(J12495:J12532)</f>
        <v>603000000</v>
      </c>
      <c r="K12533" s="15">
        <f t="shared" ref="K12533:Q12533" si="102">SUM(K12495:K12532)</f>
        <v>300000000</v>
      </c>
      <c r="L12533" s="15">
        <f t="shared" si="102"/>
        <v>553000000</v>
      </c>
      <c r="M12533" s="15">
        <f t="shared" si="102"/>
        <v>250000000</v>
      </c>
      <c r="N12533" s="15">
        <f t="shared" si="102"/>
        <v>663000000</v>
      </c>
      <c r="O12533" s="15">
        <f t="shared" si="102"/>
        <v>631000000</v>
      </c>
      <c r="P12533" s="15">
        <f t="shared" si="102"/>
        <v>1594000000</v>
      </c>
      <c r="Q12533" s="15">
        <f t="shared" si="102"/>
        <v>142000000</v>
      </c>
      <c r="R12533" s="15">
        <f t="shared" ref="R12533" si="103">SUM(R12495:R12532)</f>
        <v>0</v>
      </c>
      <c r="S12533" s="181"/>
    </row>
    <row r="12534" spans="1:19" x14ac:dyDescent="0.3">
      <c r="A12534" s="25"/>
      <c r="B12534" s="25"/>
      <c r="C12534" s="25"/>
      <c r="D12534" s="25"/>
      <c r="E12534" s="25"/>
      <c r="F12534" s="25"/>
      <c r="G12534" s="25"/>
      <c r="H12534" s="25"/>
      <c r="I12534" s="25"/>
      <c r="J12534" s="56"/>
      <c r="K12534" s="56"/>
      <c r="L12534" s="56"/>
      <c r="M12534" s="56"/>
      <c r="N12534" s="58"/>
      <c r="O12534" s="58"/>
      <c r="P12534" s="58"/>
      <c r="Q12534" s="58"/>
      <c r="R12534" s="58"/>
      <c r="S12534" s="58"/>
    </row>
    <row r="12535" spans="1:19" x14ac:dyDescent="0.3">
      <c r="A12535" s="22" t="s">
        <v>1076</v>
      </c>
      <c r="B12535" s="101" t="s">
        <v>1077</v>
      </c>
      <c r="C12535" s="31"/>
      <c r="D12535" s="106"/>
      <c r="E12535" s="106"/>
      <c r="F12535" s="106"/>
      <c r="G12535" s="106"/>
      <c r="H12535" s="106"/>
      <c r="I12535" s="106"/>
      <c r="J12535" s="17"/>
      <c r="K12535" s="17"/>
      <c r="L12535" s="18"/>
      <c r="M12535" s="18"/>
      <c r="N12535" s="121"/>
      <c r="O12535" s="175"/>
      <c r="P12535" s="214"/>
      <c r="Q12535" s="266"/>
      <c r="R12535" s="266"/>
      <c r="S12535" s="175"/>
    </row>
    <row r="12536" spans="1:19" x14ac:dyDescent="0.3">
      <c r="A12536" s="967" t="s">
        <v>34</v>
      </c>
      <c r="B12536" s="967"/>
      <c r="C12536" s="967"/>
      <c r="D12536" s="106"/>
      <c r="E12536" s="106"/>
      <c r="F12536" s="106"/>
      <c r="G12536" s="106"/>
      <c r="H12536" s="106"/>
      <c r="I12536" s="106"/>
      <c r="J12536" s="17"/>
      <c r="K12536" s="17"/>
      <c r="L12536" s="18"/>
      <c r="M12536" s="18"/>
      <c r="N12536" s="175"/>
      <c r="O12536" s="175"/>
      <c r="P12536" s="214"/>
      <c r="Q12536" s="264"/>
      <c r="R12536" s="264"/>
      <c r="S12536" s="175"/>
    </row>
    <row r="12537" spans="1:19" ht="40.799999999999997" x14ac:dyDescent="0.3">
      <c r="A12537" s="106"/>
      <c r="B12537" s="108" t="s">
        <v>1078</v>
      </c>
      <c r="C12537" s="30" t="s">
        <v>1079</v>
      </c>
      <c r="D12537" s="102">
        <v>1105</v>
      </c>
      <c r="E12537" s="102">
        <v>9</v>
      </c>
      <c r="F12537" s="102">
        <v>701</v>
      </c>
      <c r="G12537" s="102">
        <v>70133</v>
      </c>
      <c r="H12537" s="102">
        <v>3000</v>
      </c>
      <c r="I12537" s="102">
        <v>414104</v>
      </c>
      <c r="J12537" s="104">
        <v>13000000</v>
      </c>
      <c r="K12537" s="104">
        <f>SUM(J12537-L12537)</f>
        <v>0</v>
      </c>
      <c r="L12537" s="560">
        <v>13000000</v>
      </c>
      <c r="M12537" s="104">
        <v>0</v>
      </c>
      <c r="N12537" s="219">
        <v>13000000</v>
      </c>
      <c r="O12537" s="219">
        <v>1000000</v>
      </c>
      <c r="P12537" s="219">
        <f t="shared" ref="P12537" si="104">SUM(K12537+N12537+O12537)</f>
        <v>14000000</v>
      </c>
      <c r="Q12537" s="264">
        <v>15000000</v>
      </c>
      <c r="R12537" s="264">
        <v>0</v>
      </c>
      <c r="S12537" s="175"/>
    </row>
    <row r="12538" spans="1:19" x14ac:dyDescent="0.3">
      <c r="A12538" s="967" t="s">
        <v>44</v>
      </c>
      <c r="B12538" s="967"/>
      <c r="C12538" s="967"/>
      <c r="D12538" s="106"/>
      <c r="E12538" s="106"/>
      <c r="F12538" s="106"/>
      <c r="G12538" s="106"/>
      <c r="H12538" s="106"/>
      <c r="I12538" s="106"/>
      <c r="J12538" s="17"/>
      <c r="K12538" s="17"/>
      <c r="L12538" s="18"/>
      <c r="M12538" s="18"/>
      <c r="N12538" s="18"/>
      <c r="O12538" s="18"/>
      <c r="P12538" s="214"/>
      <c r="Q12538" s="264"/>
      <c r="R12538" s="264"/>
      <c r="S12538" s="175"/>
    </row>
    <row r="12539" spans="1:19" x14ac:dyDescent="0.3">
      <c r="A12539" s="106"/>
      <c r="B12539" s="108" t="s">
        <v>1080</v>
      </c>
      <c r="C12539" s="30" t="s">
        <v>1081</v>
      </c>
      <c r="D12539" s="102">
        <v>1301</v>
      </c>
      <c r="E12539" s="102">
        <v>11</v>
      </c>
      <c r="F12539" s="102">
        <v>701</v>
      </c>
      <c r="G12539" s="102">
        <v>70133</v>
      </c>
      <c r="H12539" s="102">
        <v>3000</v>
      </c>
      <c r="I12539" s="102">
        <v>414104</v>
      </c>
      <c r="J12539" s="104">
        <v>750000000</v>
      </c>
      <c r="K12539" s="104">
        <f>SUM(J12539-L12539)</f>
        <v>150000000</v>
      </c>
      <c r="L12539" s="104">
        <v>600000000</v>
      </c>
      <c r="M12539" s="104">
        <v>0</v>
      </c>
      <c r="N12539" s="219">
        <v>750000000</v>
      </c>
      <c r="O12539" s="219">
        <v>500000000</v>
      </c>
      <c r="P12539" s="219">
        <f t="shared" ref="P12539:P12544" si="105">SUM(K12539+N12539+O12539)</f>
        <v>1400000000</v>
      </c>
      <c r="Q12539" s="264">
        <v>90000000</v>
      </c>
      <c r="R12539" s="264">
        <v>0</v>
      </c>
      <c r="S12539" s="175"/>
    </row>
    <row r="12540" spans="1:19" ht="20.399999999999999" x14ac:dyDescent="0.3">
      <c r="A12540" s="106"/>
      <c r="B12540" s="108" t="s">
        <v>1082</v>
      </c>
      <c r="C12540" s="30" t="s">
        <v>1083</v>
      </c>
      <c r="D12540" s="102">
        <v>1301</v>
      </c>
      <c r="E12540" s="102">
        <v>11</v>
      </c>
      <c r="F12540" s="102">
        <v>704</v>
      </c>
      <c r="G12540" s="102">
        <v>70451</v>
      </c>
      <c r="H12540" s="102">
        <v>3000</v>
      </c>
      <c r="I12540" s="102">
        <v>414104</v>
      </c>
      <c r="J12540" s="104">
        <v>36000000</v>
      </c>
      <c r="K12540" s="560">
        <f>SUM(J12540-L12540)</f>
        <v>16000000</v>
      </c>
      <c r="L12540" s="560">
        <v>20000000</v>
      </c>
      <c r="M12540" s="104">
        <v>0</v>
      </c>
      <c r="N12540" s="219">
        <v>36000000</v>
      </c>
      <c r="O12540" s="219">
        <v>0</v>
      </c>
      <c r="P12540" s="219">
        <f t="shared" si="105"/>
        <v>52000000</v>
      </c>
      <c r="Q12540" s="264">
        <v>75000000</v>
      </c>
      <c r="R12540" s="264">
        <v>0</v>
      </c>
      <c r="S12540" s="175"/>
    </row>
    <row r="12541" spans="1:19" ht="34.5" customHeight="1" x14ac:dyDescent="0.3">
      <c r="A12541" s="106"/>
      <c r="B12541" s="108" t="s">
        <v>1084</v>
      </c>
      <c r="C12541" s="30" t="s">
        <v>1085</v>
      </c>
      <c r="D12541" s="102">
        <v>1301</v>
      </c>
      <c r="E12541" s="102">
        <v>9</v>
      </c>
      <c r="F12541" s="102">
        <v>704</v>
      </c>
      <c r="G12541" s="102">
        <v>70451</v>
      </c>
      <c r="H12541" s="102">
        <v>3000</v>
      </c>
      <c r="I12541" s="102">
        <v>414104</v>
      </c>
      <c r="J12541" s="104">
        <v>5000000</v>
      </c>
      <c r="K12541" s="104">
        <v>5000000</v>
      </c>
      <c r="L12541" s="104">
        <v>0</v>
      </c>
      <c r="M12541" s="104">
        <v>0</v>
      </c>
      <c r="N12541" s="219">
        <v>2000000</v>
      </c>
      <c r="O12541" s="219">
        <v>0</v>
      </c>
      <c r="P12541" s="219">
        <f t="shared" si="105"/>
        <v>7000000</v>
      </c>
      <c r="Q12541" s="264">
        <v>5000000</v>
      </c>
      <c r="R12541" s="264">
        <v>0</v>
      </c>
      <c r="S12541" s="175"/>
    </row>
    <row r="12542" spans="1:19" ht="30.6" x14ac:dyDescent="0.3">
      <c r="A12542" s="106"/>
      <c r="B12542" s="108" t="s">
        <v>1086</v>
      </c>
      <c r="C12542" s="30" t="s">
        <v>1087</v>
      </c>
      <c r="D12542" s="102">
        <v>1301</v>
      </c>
      <c r="E12542" s="102">
        <v>9</v>
      </c>
      <c r="F12542" s="102">
        <v>704</v>
      </c>
      <c r="G12542" s="102">
        <v>70460</v>
      </c>
      <c r="H12542" s="102">
        <v>3000</v>
      </c>
      <c r="I12542" s="102">
        <v>414104</v>
      </c>
      <c r="J12542" s="104">
        <v>1000000</v>
      </c>
      <c r="K12542" s="104">
        <v>1000000</v>
      </c>
      <c r="L12542" s="104">
        <v>0</v>
      </c>
      <c r="M12542" s="104">
        <v>0</v>
      </c>
      <c r="N12542" s="219">
        <v>0</v>
      </c>
      <c r="O12542" s="219">
        <v>0</v>
      </c>
      <c r="P12542" s="219">
        <f t="shared" si="105"/>
        <v>1000000</v>
      </c>
      <c r="Q12542" s="264">
        <v>1000000</v>
      </c>
      <c r="R12542" s="264">
        <v>0</v>
      </c>
      <c r="S12542" s="175"/>
    </row>
    <row r="12543" spans="1:19" ht="27.75" customHeight="1" x14ac:dyDescent="0.3">
      <c r="A12543" s="106"/>
      <c r="B12543" s="108" t="s">
        <v>1088</v>
      </c>
      <c r="C12543" s="30" t="s">
        <v>1089</v>
      </c>
      <c r="D12543" s="102">
        <v>1306</v>
      </c>
      <c r="E12543" s="102">
        <v>9</v>
      </c>
      <c r="F12543" s="102">
        <v>704</v>
      </c>
      <c r="G12543" s="102">
        <v>70451</v>
      </c>
      <c r="H12543" s="102">
        <v>3000</v>
      </c>
      <c r="I12543" s="102">
        <v>414104</v>
      </c>
      <c r="J12543" s="104">
        <v>5000000</v>
      </c>
      <c r="K12543" s="104">
        <v>5000000</v>
      </c>
      <c r="L12543" s="104">
        <v>0</v>
      </c>
      <c r="M12543" s="104">
        <v>0</v>
      </c>
      <c r="N12543" s="219">
        <v>2000000</v>
      </c>
      <c r="O12543" s="219">
        <v>0</v>
      </c>
      <c r="P12543" s="219">
        <f t="shared" si="105"/>
        <v>7000000</v>
      </c>
      <c r="Q12543" s="264">
        <v>0</v>
      </c>
      <c r="R12543" s="264">
        <v>0</v>
      </c>
      <c r="S12543" s="175"/>
    </row>
    <row r="12544" spans="1:19" ht="38.25" customHeight="1" x14ac:dyDescent="0.3">
      <c r="A12544" s="106"/>
      <c r="B12544" s="108" t="s">
        <v>1090</v>
      </c>
      <c r="C12544" s="190" t="s">
        <v>1091</v>
      </c>
      <c r="D12544" s="102">
        <v>1321</v>
      </c>
      <c r="E12544" s="102">
        <v>9</v>
      </c>
      <c r="F12544" s="102">
        <v>701</v>
      </c>
      <c r="G12544" s="102">
        <v>70133</v>
      </c>
      <c r="H12544" s="102">
        <v>3000</v>
      </c>
      <c r="I12544" s="102">
        <v>414104</v>
      </c>
      <c r="J12544" s="104">
        <v>1000000</v>
      </c>
      <c r="K12544" s="104">
        <v>1000000</v>
      </c>
      <c r="L12544" s="104">
        <v>0</v>
      </c>
      <c r="M12544" s="104">
        <v>0</v>
      </c>
      <c r="N12544" s="219">
        <v>1000000</v>
      </c>
      <c r="O12544" s="219">
        <v>0</v>
      </c>
      <c r="P12544" s="219">
        <f t="shared" si="105"/>
        <v>2000000</v>
      </c>
      <c r="Q12544" s="264">
        <v>2000000</v>
      </c>
      <c r="R12544" s="264">
        <v>0</v>
      </c>
      <c r="S12544" s="175"/>
    </row>
    <row r="12545" spans="1:19" ht="17.399999999999999" x14ac:dyDescent="0.3">
      <c r="A12545" s="960" t="s">
        <v>0</v>
      </c>
      <c r="B12545" s="960"/>
      <c r="C12545" s="960"/>
      <c r="D12545" s="960"/>
      <c r="E12545" s="960"/>
      <c r="F12545" s="960"/>
      <c r="G12545" s="960"/>
      <c r="H12545" s="960"/>
      <c r="I12545" s="960"/>
      <c r="J12545" s="960"/>
      <c r="K12545" s="960"/>
      <c r="L12545" s="960"/>
      <c r="M12545" s="960"/>
    </row>
    <row r="12546" spans="1:19" ht="17.399999999999999" x14ac:dyDescent="0.3">
      <c r="A12546" s="960" t="s">
        <v>3122</v>
      </c>
      <c r="B12546" s="960"/>
      <c r="C12546" s="960"/>
      <c r="D12546" s="960"/>
      <c r="E12546" s="960"/>
      <c r="F12546" s="960"/>
      <c r="G12546" s="960"/>
      <c r="H12546" s="960"/>
      <c r="I12546" s="960"/>
      <c r="J12546" s="960"/>
      <c r="K12546" s="960"/>
      <c r="L12546" s="960"/>
      <c r="M12546" s="960"/>
    </row>
    <row r="12547" spans="1:19" ht="16.2" thickBot="1" x14ac:dyDescent="0.35">
      <c r="A12547" s="961" t="s">
        <v>717</v>
      </c>
      <c r="B12547" s="961"/>
      <c r="C12547" s="961"/>
      <c r="D12547" s="961"/>
      <c r="E12547" s="961"/>
      <c r="F12547" s="961"/>
      <c r="G12547" s="961"/>
      <c r="H12547" s="961"/>
      <c r="I12547" s="961"/>
      <c r="J12547" s="961"/>
      <c r="K12547" s="961"/>
      <c r="L12547" s="961"/>
      <c r="M12547" s="961"/>
    </row>
    <row r="12548" spans="1:19" x14ac:dyDescent="0.3">
      <c r="A12548" s="962" t="s">
        <v>3118</v>
      </c>
      <c r="B12548" s="962" t="s">
        <v>3119</v>
      </c>
      <c r="C12548" s="962" t="s">
        <v>2</v>
      </c>
      <c r="D12548" s="5" t="s">
        <v>3</v>
      </c>
      <c r="E12548" s="12" t="s">
        <v>3</v>
      </c>
      <c r="F12548" s="5" t="s">
        <v>7</v>
      </c>
      <c r="G12548" s="12" t="s">
        <v>9</v>
      </c>
      <c r="H12548" s="5" t="s">
        <v>12</v>
      </c>
      <c r="I12548" s="12" t="s">
        <v>13</v>
      </c>
      <c r="J12548" s="873" t="s">
        <v>3115</v>
      </c>
      <c r="K12548" s="873" t="s">
        <v>3116</v>
      </c>
      <c r="L12548" s="965" t="s">
        <v>3121</v>
      </c>
      <c r="M12548" s="965" t="s">
        <v>3117</v>
      </c>
      <c r="N12548" s="873" t="s">
        <v>3116</v>
      </c>
      <c r="O12548" s="873" t="s">
        <v>3116</v>
      </c>
      <c r="P12548" s="873" t="s">
        <v>5095</v>
      </c>
      <c r="Q12548" s="873" t="s">
        <v>3115</v>
      </c>
      <c r="R12548" s="270" t="s">
        <v>3340</v>
      </c>
      <c r="S12548" s="873" t="s">
        <v>5049</v>
      </c>
    </row>
    <row r="12549" spans="1:19" ht="20.399999999999999" x14ac:dyDescent="0.3">
      <c r="A12549" s="963"/>
      <c r="B12549" s="963"/>
      <c r="C12549" s="963"/>
      <c r="D12549" s="6" t="s">
        <v>4</v>
      </c>
      <c r="E12549" s="11" t="s">
        <v>6</v>
      </c>
      <c r="F12549" s="6" t="s">
        <v>8</v>
      </c>
      <c r="G12549" s="11" t="s">
        <v>10</v>
      </c>
      <c r="H12549" s="6" t="s">
        <v>5</v>
      </c>
      <c r="I12549" s="11" t="s">
        <v>5</v>
      </c>
      <c r="J12549" s="874"/>
      <c r="K12549" s="874"/>
      <c r="L12549" s="966"/>
      <c r="M12549" s="966"/>
      <c r="N12549" s="874"/>
      <c r="O12549" s="874"/>
      <c r="P12549" s="874"/>
      <c r="Q12549" s="874"/>
      <c r="R12549" s="271" t="s">
        <v>5125</v>
      </c>
      <c r="S12549" s="874"/>
    </row>
    <row r="12550" spans="1:19" x14ac:dyDescent="0.3">
      <c r="A12550" s="963"/>
      <c r="B12550" s="963"/>
      <c r="C12550" s="963"/>
      <c r="D12550" s="6" t="s">
        <v>5</v>
      </c>
      <c r="E12550" s="11" t="s">
        <v>5</v>
      </c>
      <c r="F12550" s="6" t="s">
        <v>5</v>
      </c>
      <c r="G12550" s="11" t="s">
        <v>11</v>
      </c>
      <c r="H12550" s="7"/>
      <c r="I12550" s="8"/>
      <c r="J12550" s="44" t="s">
        <v>3120</v>
      </c>
      <c r="K12550" s="45" t="s">
        <v>3120</v>
      </c>
      <c r="L12550" s="46" t="s">
        <v>3120</v>
      </c>
      <c r="M12550" s="47" t="s">
        <v>3120</v>
      </c>
      <c r="N12550" s="44" t="s">
        <v>5068</v>
      </c>
      <c r="O12550" s="44" t="s">
        <v>5069</v>
      </c>
      <c r="P12550" s="44"/>
      <c r="Q12550" s="44" t="s">
        <v>5102</v>
      </c>
      <c r="R12550" s="272" t="s">
        <v>5102</v>
      </c>
      <c r="S12550" s="44"/>
    </row>
    <row r="12551" spans="1:19" ht="15" customHeight="1" thickBot="1" x14ac:dyDescent="0.35">
      <c r="A12551" s="964"/>
      <c r="B12551" s="964"/>
      <c r="C12551" s="964"/>
      <c r="D12551" s="9"/>
      <c r="E12551" s="10"/>
      <c r="F12551" s="9"/>
      <c r="G12551" s="10"/>
      <c r="H12551" s="9"/>
      <c r="I12551" s="10"/>
      <c r="J12551" s="48" t="s">
        <v>14</v>
      </c>
      <c r="K12551" s="49" t="s">
        <v>14</v>
      </c>
      <c r="L12551" s="50" t="s">
        <v>14</v>
      </c>
      <c r="M12551" s="51" t="s">
        <v>14</v>
      </c>
      <c r="N12551" s="48" t="s">
        <v>14</v>
      </c>
      <c r="O12551" s="48" t="s">
        <v>14</v>
      </c>
      <c r="P12551" s="48" t="s">
        <v>14</v>
      </c>
      <c r="Q12551" s="48" t="s">
        <v>14</v>
      </c>
      <c r="R12551" s="48" t="s">
        <v>14</v>
      </c>
      <c r="S12551" s="48"/>
    </row>
    <row r="12552" spans="1:19" ht="20.399999999999999" x14ac:dyDescent="0.3">
      <c r="A12552" s="106"/>
      <c r="B12552" s="108" t="s">
        <v>1092</v>
      </c>
      <c r="C12552" s="30" t="s">
        <v>1093</v>
      </c>
      <c r="D12552" s="102">
        <v>1321</v>
      </c>
      <c r="E12552" s="102">
        <v>9</v>
      </c>
      <c r="F12552" s="102">
        <v>704</v>
      </c>
      <c r="G12552" s="102">
        <v>70451</v>
      </c>
      <c r="H12552" s="102">
        <v>3000</v>
      </c>
      <c r="I12552" s="102">
        <v>414213</v>
      </c>
      <c r="J12552" s="104">
        <v>1000000000</v>
      </c>
      <c r="K12552" s="104">
        <f>SUM(J12552-L12552)</f>
        <v>0</v>
      </c>
      <c r="L12552" s="104">
        <v>1000000000</v>
      </c>
      <c r="M12552" s="104">
        <v>0</v>
      </c>
      <c r="N12552" s="219">
        <v>1000000000</v>
      </c>
      <c r="O12552" s="219">
        <v>500000000</v>
      </c>
      <c r="P12552" s="219">
        <f t="shared" ref="P12552:P12558" si="106">SUM(K12552+N12552+O12552)</f>
        <v>1500000000</v>
      </c>
      <c r="Q12552" s="264">
        <v>0</v>
      </c>
      <c r="R12552" s="264">
        <v>0</v>
      </c>
      <c r="S12552" s="166"/>
    </row>
    <row r="12553" spans="1:19" x14ac:dyDescent="0.3">
      <c r="A12553" s="106"/>
      <c r="B12553" s="108" t="s">
        <v>1094</v>
      </c>
      <c r="C12553" s="30" t="s">
        <v>1095</v>
      </c>
      <c r="D12553" s="102">
        <v>1301</v>
      </c>
      <c r="E12553" s="102">
        <v>9</v>
      </c>
      <c r="F12553" s="102">
        <v>704</v>
      </c>
      <c r="G12553" s="102">
        <v>70451</v>
      </c>
      <c r="H12553" s="102">
        <v>3000</v>
      </c>
      <c r="I12553" s="102">
        <v>414104</v>
      </c>
      <c r="J12553" s="104">
        <v>0</v>
      </c>
      <c r="K12553" s="104">
        <v>0</v>
      </c>
      <c r="L12553" s="104">
        <v>0</v>
      </c>
      <c r="M12553" s="104">
        <v>0</v>
      </c>
      <c r="N12553" s="219">
        <v>0</v>
      </c>
      <c r="O12553" s="219">
        <v>0</v>
      </c>
      <c r="P12553" s="219">
        <f t="shared" si="106"/>
        <v>0</v>
      </c>
      <c r="Q12553" s="264">
        <v>250000000</v>
      </c>
      <c r="R12553" s="264">
        <v>0</v>
      </c>
      <c r="S12553" s="166"/>
    </row>
    <row r="12554" spans="1:19" ht="20.399999999999999" x14ac:dyDescent="0.3">
      <c r="A12554" s="106"/>
      <c r="B12554" s="108" t="s">
        <v>1096</v>
      </c>
      <c r="C12554" s="30" t="s">
        <v>1097</v>
      </c>
      <c r="D12554" s="102">
        <v>1301</v>
      </c>
      <c r="E12554" s="102">
        <v>9</v>
      </c>
      <c r="F12554" s="102">
        <v>704</v>
      </c>
      <c r="G12554" s="102">
        <v>70460</v>
      </c>
      <c r="H12554" s="102">
        <v>3000</v>
      </c>
      <c r="I12554" s="102">
        <v>414104</v>
      </c>
      <c r="J12554" s="104">
        <v>0</v>
      </c>
      <c r="K12554" s="104">
        <v>0</v>
      </c>
      <c r="L12554" s="104">
        <v>0</v>
      </c>
      <c r="M12554" s="104">
        <v>0</v>
      </c>
      <c r="N12554" s="219">
        <v>1500000</v>
      </c>
      <c r="O12554" s="219">
        <v>0</v>
      </c>
      <c r="P12554" s="219">
        <f t="shared" si="106"/>
        <v>1500000</v>
      </c>
      <c r="Q12554" s="264">
        <v>47000000</v>
      </c>
      <c r="R12554" s="264">
        <v>0</v>
      </c>
      <c r="S12554" s="166"/>
    </row>
    <row r="12555" spans="1:19" x14ac:dyDescent="0.3">
      <c r="A12555" s="106"/>
      <c r="B12555" s="108" t="s">
        <v>1098</v>
      </c>
      <c r="C12555" s="30" t="s">
        <v>1099</v>
      </c>
      <c r="D12555" s="102">
        <v>1301</v>
      </c>
      <c r="E12555" s="102">
        <v>9</v>
      </c>
      <c r="F12555" s="102">
        <v>704</v>
      </c>
      <c r="G12555" s="102">
        <v>70451</v>
      </c>
      <c r="H12555" s="102">
        <v>3000</v>
      </c>
      <c r="I12555" s="102">
        <v>414104</v>
      </c>
      <c r="J12555" s="104">
        <v>3000000</v>
      </c>
      <c r="K12555" s="104">
        <v>3000000</v>
      </c>
      <c r="L12555" s="104">
        <v>0</v>
      </c>
      <c r="M12555" s="104">
        <v>0</v>
      </c>
      <c r="N12555" s="219">
        <v>1500000</v>
      </c>
      <c r="O12555" s="219">
        <v>0</v>
      </c>
      <c r="P12555" s="219">
        <f t="shared" si="106"/>
        <v>4500000</v>
      </c>
      <c r="Q12555" s="264">
        <v>0</v>
      </c>
      <c r="R12555" s="264">
        <v>0</v>
      </c>
      <c r="S12555" s="166"/>
    </row>
    <row r="12556" spans="1:19" ht="61.2" x14ac:dyDescent="0.3">
      <c r="A12556" s="106"/>
      <c r="B12556" s="108" t="s">
        <v>3222</v>
      </c>
      <c r="C12556" s="30" t="s">
        <v>3223</v>
      </c>
      <c r="D12556" s="102">
        <v>1301</v>
      </c>
      <c r="E12556" s="102">
        <v>9</v>
      </c>
      <c r="F12556" s="102">
        <v>704</v>
      </c>
      <c r="G12556" s="102">
        <v>70451</v>
      </c>
      <c r="H12556" s="102">
        <v>3000</v>
      </c>
      <c r="I12556" s="102">
        <v>414104</v>
      </c>
      <c r="J12556" s="104">
        <v>0</v>
      </c>
      <c r="K12556" s="104">
        <f>SUM(J12556+M12556)</f>
        <v>251000000</v>
      </c>
      <c r="L12556" s="104">
        <v>0</v>
      </c>
      <c r="M12556" s="104">
        <v>251000000</v>
      </c>
      <c r="N12556" s="219">
        <v>100000000</v>
      </c>
      <c r="O12556" s="219">
        <v>50000000</v>
      </c>
      <c r="P12556" s="219">
        <f t="shared" si="106"/>
        <v>401000000</v>
      </c>
      <c r="Q12556" s="264">
        <v>0</v>
      </c>
      <c r="R12556" s="264">
        <v>0</v>
      </c>
      <c r="S12556" s="189" t="s">
        <v>5070</v>
      </c>
    </row>
    <row r="12557" spans="1:19" x14ac:dyDescent="0.3">
      <c r="A12557" s="967" t="s">
        <v>527</v>
      </c>
      <c r="B12557" s="967"/>
      <c r="C12557" s="31"/>
      <c r="D12557" s="106"/>
      <c r="E12557" s="106"/>
      <c r="F12557" s="106"/>
      <c r="G12557" s="106"/>
      <c r="H12557" s="106"/>
      <c r="I12557" s="106"/>
      <c r="J12557" s="17"/>
      <c r="K12557" s="17"/>
      <c r="L12557" s="18"/>
      <c r="M12557" s="18"/>
      <c r="N12557" s="18"/>
      <c r="O12557" s="18"/>
      <c r="P12557" s="219"/>
      <c r="Q12557" s="264"/>
      <c r="R12557" s="264"/>
      <c r="S12557" s="166"/>
    </row>
    <row r="12558" spans="1:19" ht="15" thickBot="1" x14ac:dyDescent="0.35">
      <c r="A12558" s="107"/>
      <c r="B12558" s="109" t="s">
        <v>1100</v>
      </c>
      <c r="C12558" s="34" t="s">
        <v>1101</v>
      </c>
      <c r="D12558" s="103">
        <v>1702</v>
      </c>
      <c r="E12558" s="103">
        <v>9</v>
      </c>
      <c r="F12558" s="103">
        <v>704</v>
      </c>
      <c r="G12558" s="103">
        <v>70451</v>
      </c>
      <c r="H12558" s="103">
        <v>3000</v>
      </c>
      <c r="I12558" s="103">
        <v>414104</v>
      </c>
      <c r="J12558" s="105">
        <v>2000000</v>
      </c>
      <c r="K12558" s="105">
        <v>2000000</v>
      </c>
      <c r="L12558" s="105">
        <v>0</v>
      </c>
      <c r="M12558" s="105">
        <v>0</v>
      </c>
      <c r="N12558" s="220">
        <v>1000000</v>
      </c>
      <c r="O12558" s="220">
        <v>0</v>
      </c>
      <c r="P12558" s="219">
        <f t="shared" si="106"/>
        <v>3000000</v>
      </c>
      <c r="Q12558" s="264">
        <v>2000000</v>
      </c>
      <c r="R12558" s="264"/>
      <c r="S12558" s="176"/>
    </row>
    <row r="12559" spans="1:19" ht="15" thickBot="1" x14ac:dyDescent="0.35">
      <c r="A12559" s="13"/>
      <c r="B12559" s="14" t="s">
        <v>1102</v>
      </c>
      <c r="C12559" s="14"/>
      <c r="D12559" s="14"/>
      <c r="E12559" s="14"/>
      <c r="F12559" s="14"/>
      <c r="G12559" s="14"/>
      <c r="H12559" s="14"/>
      <c r="I12559" s="14"/>
      <c r="J12559" s="15">
        <f>SUM(J12536:J12558)</f>
        <v>1816000000</v>
      </c>
      <c r="K12559" s="15">
        <f t="shared" ref="K12559:Q12559" si="107">SUM(K12536:K12558)</f>
        <v>434000000</v>
      </c>
      <c r="L12559" s="15">
        <f t="shared" si="107"/>
        <v>1633000000</v>
      </c>
      <c r="M12559" s="15">
        <f t="shared" si="107"/>
        <v>251000000</v>
      </c>
      <c r="N12559" s="15">
        <f t="shared" si="107"/>
        <v>1908000000</v>
      </c>
      <c r="O12559" s="15">
        <f t="shared" si="107"/>
        <v>1051000000</v>
      </c>
      <c r="P12559" s="15">
        <f t="shared" si="107"/>
        <v>3393000000</v>
      </c>
      <c r="Q12559" s="15">
        <f t="shared" si="107"/>
        <v>487000000</v>
      </c>
      <c r="R12559" s="15">
        <f t="shared" ref="R12559" si="108">SUM(R12536:R12558)</f>
        <v>0</v>
      </c>
      <c r="S12559" s="181"/>
    </row>
    <row r="12560" spans="1:19" x14ac:dyDescent="0.3">
      <c r="A12560" s="25"/>
      <c r="B12560" s="25"/>
      <c r="C12560" s="25"/>
      <c r="D12560" s="25"/>
      <c r="E12560" s="25"/>
      <c r="F12560" s="25"/>
      <c r="G12560" s="25"/>
      <c r="H12560" s="25"/>
      <c r="I12560" s="25"/>
      <c r="J12560" s="56"/>
      <c r="K12560" s="56"/>
      <c r="L12560" s="56"/>
      <c r="M12560" s="56"/>
      <c r="N12560" s="58"/>
      <c r="O12560" s="58"/>
      <c r="P12560" s="58"/>
      <c r="Q12560" s="58"/>
      <c r="R12560" s="58"/>
      <c r="S12560" s="58"/>
    </row>
    <row r="12561" spans="1:19" x14ac:dyDescent="0.3">
      <c r="A12561" s="24">
        <v>29053001</v>
      </c>
      <c r="B12561" s="25" t="s">
        <v>1103</v>
      </c>
      <c r="C12561" s="25"/>
      <c r="D12561" s="58"/>
      <c r="E12561" s="58"/>
      <c r="F12561" s="58"/>
      <c r="G12561" s="58"/>
      <c r="H12561" s="58"/>
      <c r="I12561" s="58"/>
      <c r="J12561" s="64"/>
      <c r="K12561" s="64"/>
      <c r="L12561" s="65"/>
      <c r="M12561" s="65"/>
      <c r="N12561" s="235"/>
      <c r="O12561" s="58"/>
      <c r="P12561" s="58"/>
      <c r="Q12561" s="58"/>
      <c r="R12561" s="58"/>
      <c r="S12561" s="58"/>
    </row>
    <row r="12562" spans="1:19" x14ac:dyDescent="0.3">
      <c r="A12562" s="967" t="s">
        <v>44</v>
      </c>
      <c r="B12562" s="967"/>
      <c r="C12562" s="967"/>
      <c r="D12562" s="106"/>
      <c r="E12562" s="106"/>
      <c r="F12562" s="106"/>
      <c r="G12562" s="106"/>
      <c r="H12562" s="106"/>
      <c r="I12562" s="106"/>
      <c r="J12562" s="17"/>
      <c r="K12562" s="17"/>
      <c r="L12562" s="18"/>
      <c r="M12562" s="179"/>
      <c r="N12562" s="175"/>
      <c r="O12562" s="175"/>
      <c r="P12562" s="214"/>
      <c r="Q12562" s="264"/>
      <c r="R12562" s="264"/>
      <c r="S12562" s="175"/>
    </row>
    <row r="12563" spans="1:19" x14ac:dyDescent="0.3">
      <c r="A12563" s="106"/>
      <c r="B12563" s="108" t="s">
        <v>1104</v>
      </c>
      <c r="C12563" s="30" t="s">
        <v>1105</v>
      </c>
      <c r="D12563" s="102">
        <v>1301</v>
      </c>
      <c r="E12563" s="102">
        <v>9</v>
      </c>
      <c r="F12563" s="102">
        <v>704</v>
      </c>
      <c r="G12563" s="102">
        <v>70460</v>
      </c>
      <c r="H12563" s="102">
        <v>3000</v>
      </c>
      <c r="I12563" s="102">
        <v>414104</v>
      </c>
      <c r="J12563" s="104">
        <v>0</v>
      </c>
      <c r="K12563" s="104">
        <v>0</v>
      </c>
      <c r="L12563" s="104">
        <v>0</v>
      </c>
      <c r="M12563" s="126">
        <v>0</v>
      </c>
      <c r="N12563" s="219">
        <v>0</v>
      </c>
      <c r="O12563" s="219">
        <v>0</v>
      </c>
      <c r="P12563" s="219">
        <f>SUM(K12563+N12563+O12563)</f>
        <v>0</v>
      </c>
      <c r="Q12563" s="264">
        <v>750000</v>
      </c>
      <c r="R12563" s="264">
        <v>0</v>
      </c>
      <c r="S12563" s="175"/>
    </row>
    <row r="12564" spans="1:19" x14ac:dyDescent="0.3">
      <c r="A12564" s="106"/>
      <c r="B12564" s="108" t="s">
        <v>1106</v>
      </c>
      <c r="C12564" s="30" t="s">
        <v>1107</v>
      </c>
      <c r="D12564" s="102">
        <v>1301</v>
      </c>
      <c r="E12564" s="102">
        <v>9</v>
      </c>
      <c r="F12564" s="102">
        <v>704</v>
      </c>
      <c r="G12564" s="102">
        <v>70451</v>
      </c>
      <c r="H12564" s="102">
        <v>3000</v>
      </c>
      <c r="I12564" s="102">
        <v>414103</v>
      </c>
      <c r="J12564" s="104">
        <v>0</v>
      </c>
      <c r="K12564" s="104">
        <v>0</v>
      </c>
      <c r="L12564" s="104">
        <v>0</v>
      </c>
      <c r="M12564" s="126">
        <v>0</v>
      </c>
      <c r="N12564" s="219">
        <v>0</v>
      </c>
      <c r="O12564" s="219">
        <v>0</v>
      </c>
      <c r="P12564" s="219">
        <f t="shared" ref="P12564:P12569" si="109">SUM(K12564+N12564+O12564)</f>
        <v>0</v>
      </c>
      <c r="Q12564" s="264">
        <v>50000000</v>
      </c>
      <c r="R12564" s="264">
        <v>0</v>
      </c>
      <c r="S12564" s="175"/>
    </row>
    <row r="12565" spans="1:19" ht="45.75" customHeight="1" x14ac:dyDescent="0.3">
      <c r="A12565" s="106"/>
      <c r="B12565" s="108" t="s">
        <v>1108</v>
      </c>
      <c r="C12565" s="30" t="s">
        <v>1109</v>
      </c>
      <c r="D12565" s="102">
        <v>1301</v>
      </c>
      <c r="E12565" s="102">
        <v>9</v>
      </c>
      <c r="F12565" s="102">
        <v>704</v>
      </c>
      <c r="G12565" s="102">
        <v>70411</v>
      </c>
      <c r="H12565" s="102">
        <v>3000</v>
      </c>
      <c r="I12565" s="102">
        <v>414104</v>
      </c>
      <c r="J12565" s="104">
        <v>7000000</v>
      </c>
      <c r="K12565" s="104">
        <f>SUM(J12565-L12565)</f>
        <v>0</v>
      </c>
      <c r="L12565" s="560">
        <v>7000000</v>
      </c>
      <c r="M12565" s="126">
        <v>0</v>
      </c>
      <c r="N12565" s="219">
        <v>7000000</v>
      </c>
      <c r="O12565" s="219">
        <v>6000000</v>
      </c>
      <c r="P12565" s="219">
        <f t="shared" si="109"/>
        <v>13000000</v>
      </c>
      <c r="Q12565" s="264">
        <v>10000000</v>
      </c>
      <c r="R12565" s="264">
        <v>0</v>
      </c>
      <c r="S12565" s="175"/>
    </row>
    <row r="12566" spans="1:19" ht="20.399999999999999" x14ac:dyDescent="0.3">
      <c r="A12566" s="106"/>
      <c r="B12566" s="108" t="s">
        <v>1110</v>
      </c>
      <c r="C12566" s="30" t="s">
        <v>1111</v>
      </c>
      <c r="D12566" s="102">
        <v>1301</v>
      </c>
      <c r="E12566" s="102">
        <v>9</v>
      </c>
      <c r="F12566" s="102">
        <v>704</v>
      </c>
      <c r="G12566" s="102">
        <v>70411</v>
      </c>
      <c r="H12566" s="102">
        <v>3000</v>
      </c>
      <c r="I12566" s="102">
        <v>414213</v>
      </c>
      <c r="J12566" s="104">
        <v>0</v>
      </c>
      <c r="K12566" s="104">
        <v>0</v>
      </c>
      <c r="L12566" s="104">
        <v>0</v>
      </c>
      <c r="M12566" s="126">
        <v>0</v>
      </c>
      <c r="N12566" s="219">
        <v>1500000</v>
      </c>
      <c r="O12566" s="219">
        <v>6000000</v>
      </c>
      <c r="P12566" s="219">
        <f t="shared" si="109"/>
        <v>7500000</v>
      </c>
      <c r="Q12566" s="264">
        <v>8200000</v>
      </c>
      <c r="R12566" s="264">
        <v>0</v>
      </c>
      <c r="S12566" s="175"/>
    </row>
    <row r="12567" spans="1:19" x14ac:dyDescent="0.3">
      <c r="A12567" s="106"/>
      <c r="B12567" s="108" t="s">
        <v>1112</v>
      </c>
      <c r="C12567" s="30" t="s">
        <v>1113</v>
      </c>
      <c r="D12567" s="102">
        <v>1301</v>
      </c>
      <c r="E12567" s="102">
        <v>9</v>
      </c>
      <c r="F12567" s="102">
        <v>704</v>
      </c>
      <c r="G12567" s="102">
        <v>70451</v>
      </c>
      <c r="H12567" s="102">
        <v>3000</v>
      </c>
      <c r="I12567" s="102">
        <v>414104</v>
      </c>
      <c r="J12567" s="104">
        <v>3000000</v>
      </c>
      <c r="K12567" s="104">
        <v>3000000</v>
      </c>
      <c r="L12567" s="104">
        <v>0</v>
      </c>
      <c r="M12567" s="126">
        <v>0</v>
      </c>
      <c r="N12567" s="219">
        <v>2500000</v>
      </c>
      <c r="O12567" s="219">
        <v>0</v>
      </c>
      <c r="P12567" s="219">
        <f t="shared" si="109"/>
        <v>5500000</v>
      </c>
      <c r="Q12567" s="264">
        <v>2500000</v>
      </c>
      <c r="R12567" s="264">
        <v>0</v>
      </c>
      <c r="S12567" s="175"/>
    </row>
    <row r="12568" spans="1:19" ht="30.75" customHeight="1" x14ac:dyDescent="0.3">
      <c r="A12568" s="106"/>
      <c r="B12568" s="108" t="s">
        <v>1114</v>
      </c>
      <c r="C12568" s="30" t="s">
        <v>1115</v>
      </c>
      <c r="D12568" s="102">
        <v>1301</v>
      </c>
      <c r="E12568" s="102">
        <v>9</v>
      </c>
      <c r="F12568" s="102">
        <v>704</v>
      </c>
      <c r="G12568" s="102">
        <v>70474</v>
      </c>
      <c r="H12568" s="102">
        <v>3000</v>
      </c>
      <c r="I12568" s="102">
        <v>414111</v>
      </c>
      <c r="J12568" s="104">
        <v>10000000</v>
      </c>
      <c r="K12568" s="560">
        <f>SUM(J12568-L12568)</f>
        <v>0</v>
      </c>
      <c r="L12568" s="560">
        <v>10000000</v>
      </c>
      <c r="M12568" s="126">
        <v>0</v>
      </c>
      <c r="N12568" s="219">
        <v>10000000</v>
      </c>
      <c r="O12568" s="219">
        <v>10000000</v>
      </c>
      <c r="P12568" s="219">
        <f t="shared" si="109"/>
        <v>20000000</v>
      </c>
      <c r="Q12568" s="264">
        <v>10000000</v>
      </c>
      <c r="R12568" s="264">
        <v>0</v>
      </c>
      <c r="S12568" s="175"/>
    </row>
    <row r="12569" spans="1:19" ht="15" thickBot="1" x14ac:dyDescent="0.35">
      <c r="A12569" s="107"/>
      <c r="B12569" s="109" t="s">
        <v>1116</v>
      </c>
      <c r="C12569" s="34" t="s">
        <v>1117</v>
      </c>
      <c r="D12569" s="103">
        <v>1301</v>
      </c>
      <c r="E12569" s="103">
        <v>9</v>
      </c>
      <c r="F12569" s="103">
        <v>704</v>
      </c>
      <c r="G12569" s="103">
        <v>70435</v>
      </c>
      <c r="H12569" s="103">
        <v>3000</v>
      </c>
      <c r="I12569" s="103">
        <v>414104</v>
      </c>
      <c r="J12569" s="105">
        <v>0</v>
      </c>
      <c r="K12569" s="105">
        <v>0</v>
      </c>
      <c r="L12569" s="105">
        <v>0</v>
      </c>
      <c r="M12569" s="125">
        <v>0</v>
      </c>
      <c r="N12569" s="219">
        <v>150000</v>
      </c>
      <c r="O12569" s="219">
        <v>70000</v>
      </c>
      <c r="P12569" s="219">
        <f t="shared" si="109"/>
        <v>220000</v>
      </c>
      <c r="Q12569" s="264">
        <v>400000</v>
      </c>
      <c r="R12569" s="264">
        <v>0</v>
      </c>
      <c r="S12569" s="176"/>
    </row>
    <row r="12570" spans="1:19" ht="15" thickBot="1" x14ac:dyDescent="0.35">
      <c r="A12570" s="13"/>
      <c r="B12570" s="14" t="s">
        <v>1118</v>
      </c>
      <c r="C12570" s="14"/>
      <c r="D12570" s="14"/>
      <c r="E12570" s="14"/>
      <c r="F12570" s="14"/>
      <c r="G12570" s="14"/>
      <c r="H12570" s="14"/>
      <c r="I12570" s="14"/>
      <c r="J12570" s="15">
        <f>SUM(J12563:J12569)</f>
        <v>20000000</v>
      </c>
      <c r="K12570" s="15">
        <f t="shared" ref="K12570:Q12570" si="110">SUM(K12563:K12569)</f>
        <v>3000000</v>
      </c>
      <c r="L12570" s="15">
        <f t="shared" si="110"/>
        <v>17000000</v>
      </c>
      <c r="M12570" s="15">
        <f t="shared" si="110"/>
        <v>0</v>
      </c>
      <c r="N12570" s="15">
        <f t="shared" si="110"/>
        <v>21150000</v>
      </c>
      <c r="O12570" s="15">
        <f t="shared" si="110"/>
        <v>22070000</v>
      </c>
      <c r="P12570" s="15">
        <f t="shared" si="110"/>
        <v>46220000</v>
      </c>
      <c r="Q12570" s="15">
        <f t="shared" si="110"/>
        <v>81850000</v>
      </c>
      <c r="R12570" s="15">
        <f t="shared" ref="R12570" si="111">SUM(R12563:R12569)</f>
        <v>0</v>
      </c>
      <c r="S12570" s="181"/>
    </row>
    <row r="12571" spans="1:19" ht="17.25" customHeight="1" x14ac:dyDescent="0.3">
      <c r="A12571" s="960" t="s">
        <v>0</v>
      </c>
      <c r="B12571" s="960"/>
      <c r="C12571" s="960"/>
      <c r="D12571" s="960"/>
      <c r="E12571" s="960"/>
      <c r="F12571" s="960"/>
      <c r="G12571" s="960"/>
      <c r="H12571" s="960"/>
      <c r="I12571" s="960"/>
      <c r="J12571" s="960"/>
      <c r="K12571" s="960"/>
      <c r="L12571" s="960"/>
      <c r="M12571" s="960"/>
    </row>
    <row r="12572" spans="1:19" ht="17.399999999999999" x14ac:dyDescent="0.3">
      <c r="A12572" s="960" t="s">
        <v>3122</v>
      </c>
      <c r="B12572" s="960"/>
      <c r="C12572" s="960"/>
      <c r="D12572" s="960"/>
      <c r="E12572" s="960"/>
      <c r="F12572" s="960"/>
      <c r="G12572" s="960"/>
      <c r="H12572" s="960"/>
      <c r="I12572" s="960"/>
      <c r="J12572" s="960"/>
      <c r="K12572" s="960"/>
      <c r="L12572" s="960"/>
      <c r="M12572" s="960"/>
    </row>
    <row r="12573" spans="1:19" ht="12" customHeight="1" thickBot="1" x14ac:dyDescent="0.35">
      <c r="A12573" s="961" t="s">
        <v>717</v>
      </c>
      <c r="B12573" s="961"/>
      <c r="C12573" s="961"/>
      <c r="D12573" s="961"/>
      <c r="E12573" s="961"/>
      <c r="F12573" s="961"/>
      <c r="G12573" s="961"/>
      <c r="H12573" s="961"/>
      <c r="I12573" s="961"/>
      <c r="J12573" s="961"/>
      <c r="K12573" s="961"/>
      <c r="L12573" s="961"/>
      <c r="M12573" s="961"/>
    </row>
    <row r="12574" spans="1:19" x14ac:dyDescent="0.3">
      <c r="A12574" s="962" t="s">
        <v>3118</v>
      </c>
      <c r="B12574" s="962" t="s">
        <v>3119</v>
      </c>
      <c r="C12574" s="962" t="s">
        <v>2</v>
      </c>
      <c r="D12574" s="5" t="s">
        <v>3</v>
      </c>
      <c r="E12574" s="12" t="s">
        <v>3</v>
      </c>
      <c r="F12574" s="5" t="s">
        <v>7</v>
      </c>
      <c r="G12574" s="12" t="s">
        <v>9</v>
      </c>
      <c r="H12574" s="5" t="s">
        <v>12</v>
      </c>
      <c r="I12574" s="12" t="s">
        <v>13</v>
      </c>
      <c r="J12574" s="873" t="s">
        <v>3115</v>
      </c>
      <c r="K12574" s="873" t="s">
        <v>3116</v>
      </c>
      <c r="L12574" s="965" t="s">
        <v>3121</v>
      </c>
      <c r="M12574" s="965" t="s">
        <v>3117</v>
      </c>
      <c r="N12574" s="873" t="s">
        <v>3116</v>
      </c>
      <c r="O12574" s="873" t="s">
        <v>3116</v>
      </c>
      <c r="P12574" s="873" t="s">
        <v>5095</v>
      </c>
      <c r="Q12574" s="873" t="s">
        <v>3115</v>
      </c>
      <c r="R12574" s="270" t="s">
        <v>3340</v>
      </c>
      <c r="S12574" s="873" t="s">
        <v>5049</v>
      </c>
    </row>
    <row r="12575" spans="1:19" ht="20.399999999999999" x14ac:dyDescent="0.3">
      <c r="A12575" s="963"/>
      <c r="B12575" s="963"/>
      <c r="C12575" s="963"/>
      <c r="D12575" s="6" t="s">
        <v>4</v>
      </c>
      <c r="E12575" s="11" t="s">
        <v>6</v>
      </c>
      <c r="F12575" s="6" t="s">
        <v>8</v>
      </c>
      <c r="G12575" s="11" t="s">
        <v>10</v>
      </c>
      <c r="H12575" s="6" t="s">
        <v>5</v>
      </c>
      <c r="I12575" s="11" t="s">
        <v>5</v>
      </c>
      <c r="J12575" s="874"/>
      <c r="K12575" s="874"/>
      <c r="L12575" s="966"/>
      <c r="M12575" s="966"/>
      <c r="N12575" s="874"/>
      <c r="O12575" s="874"/>
      <c r="P12575" s="874"/>
      <c r="Q12575" s="874"/>
      <c r="R12575" s="271" t="s">
        <v>5125</v>
      </c>
      <c r="S12575" s="874"/>
    </row>
    <row r="12576" spans="1:19" ht="15" customHeight="1" x14ac:dyDescent="0.3">
      <c r="A12576" s="963"/>
      <c r="B12576" s="963"/>
      <c r="C12576" s="963"/>
      <c r="D12576" s="6" t="s">
        <v>5</v>
      </c>
      <c r="E12576" s="11" t="s">
        <v>5</v>
      </c>
      <c r="F12576" s="6" t="s">
        <v>5</v>
      </c>
      <c r="G12576" s="11" t="s">
        <v>11</v>
      </c>
      <c r="H12576" s="7"/>
      <c r="I12576" s="8"/>
      <c r="J12576" s="44" t="s">
        <v>3120</v>
      </c>
      <c r="K12576" s="45" t="s">
        <v>3120</v>
      </c>
      <c r="L12576" s="46" t="s">
        <v>3120</v>
      </c>
      <c r="M12576" s="47" t="s">
        <v>3120</v>
      </c>
      <c r="N12576" s="44" t="s">
        <v>5068</v>
      </c>
      <c r="O12576" s="44" t="s">
        <v>5069</v>
      </c>
      <c r="P12576" s="44"/>
      <c r="Q12576" s="44" t="s">
        <v>5102</v>
      </c>
      <c r="R12576" s="272" t="s">
        <v>5102</v>
      </c>
      <c r="S12576" s="44"/>
    </row>
    <row r="12577" spans="1:19" ht="15" thickBot="1" x14ac:dyDescent="0.35">
      <c r="A12577" s="964"/>
      <c r="B12577" s="964"/>
      <c r="C12577" s="964"/>
      <c r="D12577" s="9"/>
      <c r="E12577" s="10"/>
      <c r="F12577" s="9"/>
      <c r="G12577" s="10"/>
      <c r="H12577" s="9"/>
      <c r="I12577" s="10"/>
      <c r="J12577" s="48" t="s">
        <v>14</v>
      </c>
      <c r="K12577" s="49" t="s">
        <v>14</v>
      </c>
      <c r="L12577" s="50" t="s">
        <v>14</v>
      </c>
      <c r="M12577" s="51" t="s">
        <v>14</v>
      </c>
      <c r="N12577" s="48" t="s">
        <v>14</v>
      </c>
      <c r="O12577" s="48" t="s">
        <v>14</v>
      </c>
      <c r="P12577" s="48" t="s">
        <v>14</v>
      </c>
      <c r="Q12577" s="48" t="s">
        <v>14</v>
      </c>
      <c r="R12577" s="48" t="s">
        <v>14</v>
      </c>
      <c r="S12577" s="48"/>
    </row>
    <row r="12578" spans="1:19" x14ac:dyDescent="0.3">
      <c r="A12578" s="22" t="s">
        <v>1119</v>
      </c>
      <c r="B12578" s="101" t="s">
        <v>1120</v>
      </c>
      <c r="C12578" s="31"/>
      <c r="D12578" s="106"/>
      <c r="E12578" s="106"/>
      <c r="F12578" s="106"/>
      <c r="G12578" s="106"/>
      <c r="H12578" s="106"/>
      <c r="I12578" s="106"/>
      <c r="J12578" s="17"/>
      <c r="K12578" s="17"/>
      <c r="L12578" s="18"/>
      <c r="M12578" s="18"/>
      <c r="N12578" s="166"/>
      <c r="O12578" s="166"/>
      <c r="P12578" s="214"/>
      <c r="Q12578" s="266"/>
      <c r="R12578" s="266"/>
      <c r="S12578" s="166"/>
    </row>
    <row r="12579" spans="1:19" x14ac:dyDescent="0.3">
      <c r="A12579" s="967" t="s">
        <v>44</v>
      </c>
      <c r="B12579" s="967"/>
      <c r="C12579" s="967"/>
      <c r="D12579" s="106"/>
      <c r="E12579" s="106"/>
      <c r="F12579" s="106"/>
      <c r="G12579" s="106"/>
      <c r="H12579" s="106"/>
      <c r="I12579" s="106"/>
      <c r="J12579" s="17"/>
      <c r="K12579" s="17"/>
      <c r="L12579" s="18"/>
      <c r="M12579" s="18"/>
      <c r="N12579" s="166"/>
      <c r="O12579" s="166"/>
      <c r="P12579" s="214"/>
      <c r="Q12579" s="264"/>
      <c r="R12579" s="264"/>
      <c r="S12579" s="166"/>
    </row>
    <row r="12580" spans="1:19" x14ac:dyDescent="0.3">
      <c r="A12580" s="106"/>
      <c r="B12580" s="108" t="s">
        <v>1121</v>
      </c>
      <c r="C12580" s="30" t="s">
        <v>1122</v>
      </c>
      <c r="D12580" s="102">
        <v>1301</v>
      </c>
      <c r="E12580" s="102">
        <v>11</v>
      </c>
      <c r="F12580" s="102">
        <v>704</v>
      </c>
      <c r="G12580" s="102">
        <v>70451</v>
      </c>
      <c r="H12580" s="102">
        <v>3000</v>
      </c>
      <c r="I12580" s="102">
        <v>414104</v>
      </c>
      <c r="J12580" s="104">
        <v>47000000</v>
      </c>
      <c r="K12580" s="104">
        <f>SUM(J12580-L12580)</f>
        <v>0</v>
      </c>
      <c r="L12580" s="560">
        <v>47000000</v>
      </c>
      <c r="M12580" s="104">
        <v>0</v>
      </c>
      <c r="N12580" s="219">
        <v>110000000</v>
      </c>
      <c r="O12580" s="219">
        <v>200000000</v>
      </c>
      <c r="P12580" s="219">
        <f>SUM(K12580+N12580+O12580)</f>
        <v>310000000</v>
      </c>
      <c r="Q12580" s="264">
        <v>0</v>
      </c>
      <c r="R12580" s="264">
        <v>0</v>
      </c>
      <c r="S12580" s="166"/>
    </row>
    <row r="12581" spans="1:19" ht="14.25" customHeight="1" x14ac:dyDescent="0.3">
      <c r="A12581" s="106"/>
      <c r="B12581" s="108" t="s">
        <v>1123</v>
      </c>
      <c r="C12581" s="30" t="s">
        <v>1124</v>
      </c>
      <c r="D12581" s="102">
        <v>1301</v>
      </c>
      <c r="E12581" s="102">
        <v>11</v>
      </c>
      <c r="F12581" s="102">
        <v>704</v>
      </c>
      <c r="G12581" s="102">
        <v>70451</v>
      </c>
      <c r="H12581" s="102">
        <v>3000</v>
      </c>
      <c r="I12581" s="102">
        <v>414104</v>
      </c>
      <c r="J12581" s="104">
        <v>500000</v>
      </c>
      <c r="K12581" s="104">
        <v>500000</v>
      </c>
      <c r="L12581" s="104">
        <v>0</v>
      </c>
      <c r="M12581" s="104">
        <v>0</v>
      </c>
      <c r="N12581" s="219">
        <v>900000</v>
      </c>
      <c r="O12581" s="219">
        <v>0</v>
      </c>
      <c r="P12581" s="219">
        <f t="shared" ref="P12581:P12586" si="112">SUM(K12581+N12581+O12581)</f>
        <v>1400000</v>
      </c>
      <c r="Q12581" s="264">
        <v>750000</v>
      </c>
      <c r="R12581" s="264">
        <v>0</v>
      </c>
      <c r="S12581" s="166"/>
    </row>
    <row r="12582" spans="1:19" ht="13.5" customHeight="1" x14ac:dyDescent="0.3">
      <c r="A12582" s="106"/>
      <c r="B12582" s="108" t="s">
        <v>1125</v>
      </c>
      <c r="C12582" s="30" t="s">
        <v>1126</v>
      </c>
      <c r="D12582" s="102">
        <v>1301</v>
      </c>
      <c r="E12582" s="102">
        <v>11</v>
      </c>
      <c r="F12582" s="102">
        <v>704</v>
      </c>
      <c r="G12582" s="102">
        <v>70451</v>
      </c>
      <c r="H12582" s="102">
        <v>3000</v>
      </c>
      <c r="I12582" s="102">
        <v>414104</v>
      </c>
      <c r="J12582" s="104">
        <v>0</v>
      </c>
      <c r="K12582" s="104">
        <v>0</v>
      </c>
      <c r="L12582" s="104">
        <v>0</v>
      </c>
      <c r="M12582" s="104">
        <v>0</v>
      </c>
      <c r="N12582" s="219">
        <v>0</v>
      </c>
      <c r="O12582" s="219">
        <v>0</v>
      </c>
      <c r="P12582" s="219">
        <f t="shared" si="112"/>
        <v>0</v>
      </c>
      <c r="Q12582" s="264">
        <v>2000000</v>
      </c>
      <c r="R12582" s="264">
        <v>0</v>
      </c>
      <c r="S12582" s="166"/>
    </row>
    <row r="12583" spans="1:19" x14ac:dyDescent="0.3">
      <c r="A12583" s="106"/>
      <c r="B12583" s="108" t="s">
        <v>1127</v>
      </c>
      <c r="C12583" s="30" t="s">
        <v>1128</v>
      </c>
      <c r="D12583" s="102">
        <v>1301</v>
      </c>
      <c r="E12583" s="102">
        <v>11</v>
      </c>
      <c r="F12583" s="102">
        <v>704</v>
      </c>
      <c r="G12583" s="102">
        <v>70451</v>
      </c>
      <c r="H12583" s="102">
        <v>3000</v>
      </c>
      <c r="I12583" s="102">
        <v>414104</v>
      </c>
      <c r="J12583" s="104">
        <v>2000000</v>
      </c>
      <c r="K12583" s="104">
        <v>2000000</v>
      </c>
      <c r="L12583" s="104">
        <v>0</v>
      </c>
      <c r="M12583" s="104">
        <v>0</v>
      </c>
      <c r="N12583" s="219">
        <v>0</v>
      </c>
      <c r="O12583" s="219">
        <v>0</v>
      </c>
      <c r="P12583" s="219">
        <f t="shared" si="112"/>
        <v>2000000</v>
      </c>
      <c r="Q12583" s="264">
        <v>2000000</v>
      </c>
      <c r="R12583" s="264">
        <v>0</v>
      </c>
      <c r="S12583" s="166"/>
    </row>
    <row r="12584" spans="1:19" ht="18" customHeight="1" x14ac:dyDescent="0.3">
      <c r="A12584" s="106"/>
      <c r="B12584" s="108" t="s">
        <v>1129</v>
      </c>
      <c r="C12584" s="30" t="s">
        <v>1130</v>
      </c>
      <c r="D12584" s="102">
        <v>1301</v>
      </c>
      <c r="E12584" s="102">
        <v>11</v>
      </c>
      <c r="F12584" s="102">
        <v>701</v>
      </c>
      <c r="G12584" s="102">
        <v>70133</v>
      </c>
      <c r="H12584" s="102">
        <v>3000</v>
      </c>
      <c r="I12584" s="102">
        <v>414104</v>
      </c>
      <c r="J12584" s="104">
        <v>30000000</v>
      </c>
      <c r="K12584" s="560">
        <f>SUM(J12584-L12584)</f>
        <v>0</v>
      </c>
      <c r="L12584" s="560">
        <v>30000000</v>
      </c>
      <c r="M12584" s="104">
        <v>0</v>
      </c>
      <c r="N12584" s="219">
        <v>30000000</v>
      </c>
      <c r="O12584" s="219">
        <v>0</v>
      </c>
      <c r="P12584" s="219">
        <f t="shared" si="112"/>
        <v>30000000</v>
      </c>
      <c r="Q12584" s="264">
        <v>30000000</v>
      </c>
      <c r="R12584" s="264">
        <v>0</v>
      </c>
      <c r="S12584" s="166"/>
    </row>
    <row r="12585" spans="1:19" x14ac:dyDescent="0.3">
      <c r="A12585" s="106"/>
      <c r="B12585" s="108" t="s">
        <v>1131</v>
      </c>
      <c r="C12585" s="30" t="s">
        <v>1132</v>
      </c>
      <c r="D12585" s="102">
        <v>1301</v>
      </c>
      <c r="E12585" s="102">
        <v>11</v>
      </c>
      <c r="F12585" s="102">
        <v>701</v>
      </c>
      <c r="G12585" s="102">
        <v>70133</v>
      </c>
      <c r="H12585" s="102">
        <v>3000</v>
      </c>
      <c r="I12585" s="102">
        <v>414104</v>
      </c>
      <c r="J12585" s="104">
        <v>500000</v>
      </c>
      <c r="K12585" s="104">
        <v>500000</v>
      </c>
      <c r="L12585" s="104">
        <v>0</v>
      </c>
      <c r="M12585" s="104">
        <v>0</v>
      </c>
      <c r="N12585" s="219">
        <v>650000</v>
      </c>
      <c r="O12585" s="219">
        <v>0</v>
      </c>
      <c r="P12585" s="219">
        <f t="shared" si="112"/>
        <v>1150000</v>
      </c>
      <c r="Q12585" s="264">
        <v>0</v>
      </c>
      <c r="R12585" s="264">
        <v>0</v>
      </c>
      <c r="S12585" s="166"/>
    </row>
    <row r="12586" spans="1:19" ht="11.25" customHeight="1" thickBot="1" x14ac:dyDescent="0.35">
      <c r="A12586" s="107"/>
      <c r="B12586" s="109" t="s">
        <v>1133</v>
      </c>
      <c r="C12586" s="34" t="s">
        <v>1134</v>
      </c>
      <c r="D12586" s="103">
        <v>1301</v>
      </c>
      <c r="E12586" s="103">
        <v>11</v>
      </c>
      <c r="F12586" s="103">
        <v>701</v>
      </c>
      <c r="G12586" s="103">
        <v>70133</v>
      </c>
      <c r="H12586" s="103">
        <v>3000</v>
      </c>
      <c r="I12586" s="103">
        <v>414104</v>
      </c>
      <c r="J12586" s="105">
        <v>0</v>
      </c>
      <c r="K12586" s="105">
        <v>0</v>
      </c>
      <c r="L12586" s="105">
        <v>0</v>
      </c>
      <c r="M12586" s="105">
        <v>0</v>
      </c>
      <c r="N12586" s="219">
        <v>0</v>
      </c>
      <c r="O12586" s="219">
        <v>0</v>
      </c>
      <c r="P12586" s="219">
        <f t="shared" si="112"/>
        <v>0</v>
      </c>
      <c r="Q12586" s="264">
        <v>0</v>
      </c>
      <c r="R12586" s="264">
        <v>0</v>
      </c>
      <c r="S12586" s="176"/>
    </row>
    <row r="12587" spans="1:19" ht="15" thickBot="1" x14ac:dyDescent="0.35">
      <c r="A12587" s="13"/>
      <c r="B12587" s="14" t="s">
        <v>1135</v>
      </c>
      <c r="C12587" s="14"/>
      <c r="D12587" s="14"/>
      <c r="E12587" s="14"/>
      <c r="F12587" s="14"/>
      <c r="G12587" s="14"/>
      <c r="H12587" s="14"/>
      <c r="I12587" s="14"/>
      <c r="J12587" s="15">
        <f>SUM(J12579:J12586)</f>
        <v>80000000</v>
      </c>
      <c r="K12587" s="15">
        <f t="shared" ref="K12587:Q12587" si="113">SUM(K12579:K12586)</f>
        <v>3000000</v>
      </c>
      <c r="L12587" s="15">
        <f t="shared" si="113"/>
        <v>77000000</v>
      </c>
      <c r="M12587" s="15">
        <f t="shared" si="113"/>
        <v>0</v>
      </c>
      <c r="N12587" s="15">
        <f t="shared" si="113"/>
        <v>141550000</v>
      </c>
      <c r="O12587" s="15">
        <f t="shared" si="113"/>
        <v>200000000</v>
      </c>
      <c r="P12587" s="15">
        <f t="shared" si="113"/>
        <v>344550000</v>
      </c>
      <c r="Q12587" s="15">
        <f t="shared" si="113"/>
        <v>34750000</v>
      </c>
      <c r="R12587" s="15">
        <f t="shared" ref="R12587" si="114">SUM(R12579:R12586)</f>
        <v>0</v>
      </c>
      <c r="S12587" s="181"/>
    </row>
    <row r="12588" spans="1:19" x14ac:dyDescent="0.3">
      <c r="J12588" s="55"/>
      <c r="K12588" s="55"/>
      <c r="N12588" s="58"/>
      <c r="O12588" s="58"/>
      <c r="P12588" s="58"/>
      <c r="Q12588" s="58"/>
      <c r="R12588" s="58"/>
      <c r="S12588" s="58"/>
    </row>
    <row r="12589" spans="1:19" x14ac:dyDescent="0.3">
      <c r="A12589" s="1">
        <v>34001001</v>
      </c>
      <c r="B12589" s="93" t="s">
        <v>1136</v>
      </c>
      <c r="C12589" s="93"/>
      <c r="J12589" s="55"/>
      <c r="K12589" s="55"/>
      <c r="N12589" s="58"/>
      <c r="O12589" s="58"/>
      <c r="P12589" s="58"/>
      <c r="Q12589" s="58"/>
      <c r="R12589" s="58"/>
      <c r="S12589" s="58"/>
    </row>
    <row r="12590" spans="1:19" x14ac:dyDescent="0.3">
      <c r="A12590" s="967" t="s">
        <v>24</v>
      </c>
      <c r="B12590" s="967"/>
      <c r="C12590" s="967"/>
      <c r="D12590" s="106"/>
      <c r="E12590" s="106"/>
      <c r="F12590" s="106"/>
      <c r="G12590" s="106"/>
      <c r="H12590" s="106"/>
      <c r="I12590" s="106"/>
      <c r="J12590" s="17"/>
      <c r="K12590" s="17"/>
      <c r="L12590" s="18"/>
      <c r="M12590" s="18"/>
      <c r="N12590" s="175"/>
      <c r="O12590" s="175"/>
      <c r="P12590" s="214"/>
      <c r="Q12590" s="266"/>
      <c r="R12590" s="266"/>
      <c r="S12590" s="175"/>
    </row>
    <row r="12591" spans="1:19" ht="30.6" x14ac:dyDescent="0.3">
      <c r="A12591" s="106"/>
      <c r="B12591" s="108" t="s">
        <v>1137</v>
      </c>
      <c r="C12591" s="30" t="s">
        <v>1138</v>
      </c>
      <c r="D12591" s="102">
        <v>503</v>
      </c>
      <c r="E12591" s="102">
        <v>9</v>
      </c>
      <c r="F12591" s="102">
        <v>709</v>
      </c>
      <c r="G12591" s="102">
        <v>70941</v>
      </c>
      <c r="H12591" s="102">
        <v>3000</v>
      </c>
      <c r="I12591" s="102">
        <v>414213</v>
      </c>
      <c r="J12591" s="104">
        <v>10000000000</v>
      </c>
      <c r="K12591" s="104">
        <v>10000000000</v>
      </c>
      <c r="L12591" s="104">
        <v>0</v>
      </c>
      <c r="M12591" s="104">
        <v>0</v>
      </c>
      <c r="N12591" s="219">
        <v>500000000</v>
      </c>
      <c r="O12591" s="219">
        <v>1000000000</v>
      </c>
      <c r="P12591" s="219">
        <f>SUM(K12591+N12591+O12591)</f>
        <v>11500000000</v>
      </c>
      <c r="Q12591" s="264">
        <v>0</v>
      </c>
      <c r="R12591" s="264">
        <v>0</v>
      </c>
      <c r="S12591" s="175"/>
    </row>
    <row r="12592" spans="1:19" ht="12.75" customHeight="1" x14ac:dyDescent="0.3">
      <c r="A12592" s="967" t="s">
        <v>692</v>
      </c>
      <c r="B12592" s="967"/>
      <c r="C12592" s="31"/>
      <c r="D12592" s="106"/>
      <c r="E12592" s="106"/>
      <c r="F12592" s="106"/>
      <c r="G12592" s="106"/>
      <c r="H12592" s="106"/>
      <c r="I12592" s="106"/>
      <c r="J12592" s="17"/>
      <c r="K12592" s="17"/>
      <c r="L12592" s="18"/>
      <c r="M12592" s="18"/>
      <c r="N12592" s="219"/>
      <c r="O12592" s="219"/>
      <c r="P12592" s="219"/>
      <c r="Q12592" s="264"/>
      <c r="R12592" s="264"/>
      <c r="S12592" s="175"/>
    </row>
    <row r="12593" spans="1:19" ht="20.399999999999999" x14ac:dyDescent="0.3">
      <c r="A12593" s="106"/>
      <c r="B12593" s="108" t="s">
        <v>1139</v>
      </c>
      <c r="C12593" s="30" t="s">
        <v>5093</v>
      </c>
      <c r="D12593" s="102">
        <v>1201</v>
      </c>
      <c r="E12593" s="102">
        <v>9</v>
      </c>
      <c r="F12593" s="102">
        <v>704</v>
      </c>
      <c r="G12593" s="102">
        <v>70411</v>
      </c>
      <c r="H12593" s="102">
        <v>3000</v>
      </c>
      <c r="I12593" s="102">
        <v>414215</v>
      </c>
      <c r="J12593" s="104">
        <v>250000000</v>
      </c>
      <c r="K12593" s="104">
        <v>250000000</v>
      </c>
      <c r="L12593" s="104">
        <v>0</v>
      </c>
      <c r="M12593" s="104">
        <v>0</v>
      </c>
      <c r="N12593" s="219">
        <v>50000000</v>
      </c>
      <c r="O12593" s="219">
        <v>20000000</v>
      </c>
      <c r="P12593" s="219">
        <f t="shared" ref="P12593:P12601" si="115">SUM(K12593+N12593+O12593)</f>
        <v>320000000</v>
      </c>
      <c r="Q12593" s="264">
        <v>0</v>
      </c>
      <c r="R12593" s="264">
        <v>0</v>
      </c>
      <c r="S12593" s="189" t="s">
        <v>5070</v>
      </c>
    </row>
    <row r="12594" spans="1:19" ht="20.399999999999999" x14ac:dyDescent="0.3">
      <c r="A12594" s="106"/>
      <c r="B12594" s="108" t="s">
        <v>1141</v>
      </c>
      <c r="C12594" s="30" t="s">
        <v>5094</v>
      </c>
      <c r="D12594" s="102">
        <v>1201</v>
      </c>
      <c r="E12594" s="102">
        <v>9</v>
      </c>
      <c r="F12594" s="102">
        <v>704</v>
      </c>
      <c r="G12594" s="102">
        <v>70411</v>
      </c>
      <c r="H12594" s="102">
        <v>3000</v>
      </c>
      <c r="I12594" s="102">
        <v>414104</v>
      </c>
      <c r="J12594" s="104">
        <v>150000000</v>
      </c>
      <c r="K12594" s="104">
        <f>SUM(J12594+M12594)</f>
        <v>200000000</v>
      </c>
      <c r="L12594" s="104">
        <v>0</v>
      </c>
      <c r="M12594" s="104">
        <v>50000000</v>
      </c>
      <c r="N12594" s="219">
        <v>50000000</v>
      </c>
      <c r="O12594" s="219">
        <v>20000000</v>
      </c>
      <c r="P12594" s="219">
        <f t="shared" si="115"/>
        <v>270000000</v>
      </c>
      <c r="Q12594" s="264">
        <v>0</v>
      </c>
      <c r="R12594" s="264">
        <v>0</v>
      </c>
      <c r="S12594" s="189" t="s">
        <v>5070</v>
      </c>
    </row>
    <row r="12595" spans="1:19" ht="20.399999999999999" x14ac:dyDescent="0.3">
      <c r="A12595" s="106"/>
      <c r="B12595" s="108" t="s">
        <v>1143</v>
      </c>
      <c r="C12595" s="30" t="s">
        <v>5077</v>
      </c>
      <c r="D12595" s="102">
        <v>1201</v>
      </c>
      <c r="E12595" s="102">
        <v>9</v>
      </c>
      <c r="F12595" s="102">
        <v>704</v>
      </c>
      <c r="G12595" s="102">
        <v>70411</v>
      </c>
      <c r="H12595" s="102">
        <v>3000</v>
      </c>
      <c r="I12595" s="102">
        <v>414105</v>
      </c>
      <c r="J12595" s="104">
        <v>100000000</v>
      </c>
      <c r="K12595" s="104">
        <f>SUM(J12595-L12595)</f>
        <v>50000000</v>
      </c>
      <c r="L12595" s="104">
        <v>50000000</v>
      </c>
      <c r="M12595" s="104">
        <v>0</v>
      </c>
      <c r="N12595" s="219">
        <v>75000000</v>
      </c>
      <c r="O12595" s="219">
        <v>0</v>
      </c>
      <c r="P12595" s="219">
        <f t="shared" si="115"/>
        <v>125000000</v>
      </c>
      <c r="Q12595" s="264">
        <v>0</v>
      </c>
      <c r="R12595" s="264">
        <v>0</v>
      </c>
      <c r="S12595" s="189" t="s">
        <v>5070</v>
      </c>
    </row>
    <row r="12596" spans="1:19" ht="20.399999999999999" x14ac:dyDescent="0.3">
      <c r="A12596" s="106"/>
      <c r="B12596" s="108" t="s">
        <v>1144</v>
      </c>
      <c r="C12596" s="30" t="s">
        <v>5078</v>
      </c>
      <c r="D12596" s="102">
        <v>1201</v>
      </c>
      <c r="E12596" s="102">
        <v>9</v>
      </c>
      <c r="F12596" s="102">
        <v>704</v>
      </c>
      <c r="G12596" s="102">
        <v>70411</v>
      </c>
      <c r="H12596" s="102">
        <v>3000</v>
      </c>
      <c r="I12596" s="102">
        <v>414213</v>
      </c>
      <c r="J12596" s="104">
        <v>50000000</v>
      </c>
      <c r="K12596" s="104">
        <f t="shared" ref="K12596:K12601" si="116">SUM(J12596-L12596)</f>
        <v>25000000</v>
      </c>
      <c r="L12596" s="104">
        <v>25000000</v>
      </c>
      <c r="M12596" s="104">
        <v>0</v>
      </c>
      <c r="N12596" s="219">
        <v>25000000</v>
      </c>
      <c r="O12596" s="219">
        <v>0</v>
      </c>
      <c r="P12596" s="219">
        <f t="shared" si="115"/>
        <v>50000000</v>
      </c>
      <c r="Q12596" s="264">
        <v>0</v>
      </c>
      <c r="R12596" s="264">
        <v>0</v>
      </c>
      <c r="S12596" s="189" t="s">
        <v>5070</v>
      </c>
    </row>
    <row r="12597" spans="1:19" ht="20.399999999999999" x14ac:dyDescent="0.3">
      <c r="A12597" s="106"/>
      <c r="B12597" s="108" t="s">
        <v>1145</v>
      </c>
      <c r="C12597" s="30" t="s">
        <v>5079</v>
      </c>
      <c r="D12597" s="102">
        <v>1201</v>
      </c>
      <c r="E12597" s="102">
        <v>9</v>
      </c>
      <c r="F12597" s="102">
        <v>704</v>
      </c>
      <c r="G12597" s="102">
        <v>70411</v>
      </c>
      <c r="H12597" s="102">
        <v>3000</v>
      </c>
      <c r="I12597" s="102">
        <v>414208</v>
      </c>
      <c r="J12597" s="104">
        <v>50000000</v>
      </c>
      <c r="K12597" s="104">
        <f t="shared" si="116"/>
        <v>25000000</v>
      </c>
      <c r="L12597" s="200">
        <v>25000000</v>
      </c>
      <c r="M12597" s="104">
        <v>0</v>
      </c>
      <c r="N12597" s="219">
        <v>25000000</v>
      </c>
      <c r="O12597" s="219">
        <v>0</v>
      </c>
      <c r="P12597" s="219">
        <f t="shared" si="115"/>
        <v>50000000</v>
      </c>
      <c r="Q12597" s="264">
        <v>0</v>
      </c>
      <c r="R12597" s="264">
        <v>0</v>
      </c>
      <c r="S12597" s="189" t="s">
        <v>5070</v>
      </c>
    </row>
    <row r="12598" spans="1:19" ht="20.399999999999999" x14ac:dyDescent="0.3">
      <c r="A12598" s="106"/>
      <c r="B12598" s="108" t="s">
        <v>1146</v>
      </c>
      <c r="C12598" s="30" t="s">
        <v>5080</v>
      </c>
      <c r="D12598" s="102">
        <v>1201</v>
      </c>
      <c r="E12598" s="102">
        <v>9</v>
      </c>
      <c r="F12598" s="102">
        <v>704</v>
      </c>
      <c r="G12598" s="102">
        <v>70411</v>
      </c>
      <c r="H12598" s="102">
        <v>3000</v>
      </c>
      <c r="I12598" s="102">
        <v>414316</v>
      </c>
      <c r="J12598" s="104">
        <v>50000000</v>
      </c>
      <c r="K12598" s="104">
        <f t="shared" si="116"/>
        <v>25000000</v>
      </c>
      <c r="L12598" s="200">
        <v>25000000</v>
      </c>
      <c r="M12598" s="104">
        <v>0</v>
      </c>
      <c r="N12598" s="219">
        <v>25000000</v>
      </c>
      <c r="O12598" s="219">
        <v>0</v>
      </c>
      <c r="P12598" s="219">
        <f t="shared" si="115"/>
        <v>50000000</v>
      </c>
      <c r="Q12598" s="264">
        <v>0</v>
      </c>
      <c r="R12598" s="264">
        <v>0</v>
      </c>
      <c r="S12598" s="189" t="s">
        <v>5070</v>
      </c>
    </row>
    <row r="12599" spans="1:19" ht="20.399999999999999" x14ac:dyDescent="0.3">
      <c r="A12599" s="106"/>
      <c r="B12599" s="108" t="s">
        <v>1147</v>
      </c>
      <c r="C12599" s="30" t="s">
        <v>5081</v>
      </c>
      <c r="D12599" s="102">
        <v>1201</v>
      </c>
      <c r="E12599" s="102">
        <v>9</v>
      </c>
      <c r="F12599" s="102">
        <v>704</v>
      </c>
      <c r="G12599" s="102">
        <v>70411</v>
      </c>
      <c r="H12599" s="102">
        <v>3000</v>
      </c>
      <c r="I12599" s="102">
        <v>414103</v>
      </c>
      <c r="J12599" s="104">
        <v>50000000</v>
      </c>
      <c r="K12599" s="104">
        <f t="shared" si="116"/>
        <v>25000000</v>
      </c>
      <c r="L12599" s="200">
        <v>25000000</v>
      </c>
      <c r="M12599" s="104">
        <v>0</v>
      </c>
      <c r="N12599" s="219">
        <v>25000000</v>
      </c>
      <c r="O12599" s="219">
        <v>0</v>
      </c>
      <c r="P12599" s="219">
        <f t="shared" si="115"/>
        <v>50000000</v>
      </c>
      <c r="Q12599" s="264">
        <v>0</v>
      </c>
      <c r="R12599" s="264">
        <v>0</v>
      </c>
      <c r="S12599" s="189" t="s">
        <v>5070</v>
      </c>
    </row>
    <row r="12600" spans="1:19" ht="26.25" customHeight="1" x14ac:dyDescent="0.3">
      <c r="A12600" s="106"/>
      <c r="B12600" s="108" t="s">
        <v>1148</v>
      </c>
      <c r="C12600" s="30" t="s">
        <v>5082</v>
      </c>
      <c r="D12600" s="102">
        <v>1201</v>
      </c>
      <c r="E12600" s="102">
        <v>9</v>
      </c>
      <c r="F12600" s="102">
        <v>704</v>
      </c>
      <c r="G12600" s="102">
        <v>70411</v>
      </c>
      <c r="H12600" s="102">
        <v>3000</v>
      </c>
      <c r="I12600" s="102">
        <v>414209</v>
      </c>
      <c r="J12600" s="104">
        <v>50000000</v>
      </c>
      <c r="K12600" s="104">
        <f t="shared" si="116"/>
        <v>25000000</v>
      </c>
      <c r="L12600" s="200">
        <v>25000000</v>
      </c>
      <c r="M12600" s="104">
        <v>0</v>
      </c>
      <c r="N12600" s="219">
        <v>25000000</v>
      </c>
      <c r="O12600" s="219">
        <v>0</v>
      </c>
      <c r="P12600" s="219">
        <f t="shared" si="115"/>
        <v>50000000</v>
      </c>
      <c r="Q12600" s="264">
        <v>0</v>
      </c>
      <c r="R12600" s="264">
        <v>0</v>
      </c>
      <c r="S12600" s="189" t="s">
        <v>5070</v>
      </c>
    </row>
    <row r="12601" spans="1:19" ht="20.399999999999999" x14ac:dyDescent="0.3">
      <c r="A12601" s="106"/>
      <c r="B12601" s="108" t="s">
        <v>1149</v>
      </c>
      <c r="C12601" s="30" t="s">
        <v>5083</v>
      </c>
      <c r="D12601" s="102">
        <v>1201</v>
      </c>
      <c r="E12601" s="102">
        <v>9</v>
      </c>
      <c r="F12601" s="102">
        <v>704</v>
      </c>
      <c r="G12601" s="102">
        <v>70411</v>
      </c>
      <c r="H12601" s="102">
        <v>3000</v>
      </c>
      <c r="I12601" s="102">
        <v>414306</v>
      </c>
      <c r="J12601" s="104">
        <v>50000000</v>
      </c>
      <c r="K12601" s="104">
        <f t="shared" si="116"/>
        <v>25000000</v>
      </c>
      <c r="L12601" s="200">
        <v>25000000</v>
      </c>
      <c r="M12601" s="104">
        <v>0</v>
      </c>
      <c r="N12601" s="219">
        <v>25000000</v>
      </c>
      <c r="O12601" s="219">
        <v>0</v>
      </c>
      <c r="P12601" s="219">
        <f t="shared" si="115"/>
        <v>50000000</v>
      </c>
      <c r="Q12601" s="264">
        <v>0</v>
      </c>
      <c r="R12601" s="264">
        <v>0</v>
      </c>
      <c r="S12601" s="189" t="s">
        <v>5070</v>
      </c>
    </row>
    <row r="12602" spans="1:19" ht="17.399999999999999" x14ac:dyDescent="0.3">
      <c r="A12602" s="960" t="s">
        <v>0</v>
      </c>
      <c r="B12602" s="960"/>
      <c r="C12602" s="960"/>
      <c r="D12602" s="960"/>
      <c r="E12602" s="960"/>
      <c r="F12602" s="960"/>
      <c r="G12602" s="960"/>
      <c r="H12602" s="960"/>
      <c r="I12602" s="960"/>
      <c r="J12602" s="960"/>
      <c r="K12602" s="960"/>
      <c r="L12602" s="960"/>
      <c r="M12602" s="960"/>
    </row>
    <row r="12603" spans="1:19" ht="17.399999999999999" x14ac:dyDescent="0.3">
      <c r="A12603" s="960" t="s">
        <v>3122</v>
      </c>
      <c r="B12603" s="960"/>
      <c r="C12603" s="960"/>
      <c r="D12603" s="960"/>
      <c r="E12603" s="960"/>
      <c r="F12603" s="960"/>
      <c r="G12603" s="960"/>
      <c r="H12603" s="960"/>
      <c r="I12603" s="960"/>
      <c r="J12603" s="960"/>
      <c r="K12603" s="960"/>
      <c r="L12603" s="960"/>
      <c r="M12603" s="960"/>
    </row>
    <row r="12604" spans="1:19" ht="16.2" thickBot="1" x14ac:dyDescent="0.35">
      <c r="A12604" s="961" t="s">
        <v>717</v>
      </c>
      <c r="B12604" s="961"/>
      <c r="C12604" s="961"/>
      <c r="D12604" s="961"/>
      <c r="E12604" s="961"/>
      <c r="F12604" s="961"/>
      <c r="G12604" s="961"/>
      <c r="H12604" s="961"/>
      <c r="I12604" s="961"/>
      <c r="J12604" s="961"/>
      <c r="K12604" s="961"/>
      <c r="L12604" s="961"/>
      <c r="M12604" s="961"/>
    </row>
    <row r="12605" spans="1:19" ht="16.5" customHeight="1" x14ac:dyDescent="0.3">
      <c r="A12605" s="962" t="s">
        <v>3118</v>
      </c>
      <c r="B12605" s="962" t="s">
        <v>3119</v>
      </c>
      <c r="C12605" s="962" t="s">
        <v>2</v>
      </c>
      <c r="D12605" s="5" t="s">
        <v>3</v>
      </c>
      <c r="E12605" s="12" t="s">
        <v>3</v>
      </c>
      <c r="F12605" s="5" t="s">
        <v>7</v>
      </c>
      <c r="G12605" s="12" t="s">
        <v>9</v>
      </c>
      <c r="H12605" s="5" t="s">
        <v>12</v>
      </c>
      <c r="I12605" s="12" t="s">
        <v>13</v>
      </c>
      <c r="J12605" s="873" t="s">
        <v>3115</v>
      </c>
      <c r="K12605" s="873" t="s">
        <v>3116</v>
      </c>
      <c r="L12605" s="965" t="s">
        <v>3121</v>
      </c>
      <c r="M12605" s="965" t="s">
        <v>3117</v>
      </c>
      <c r="N12605" s="873" t="s">
        <v>3116</v>
      </c>
      <c r="O12605" s="873" t="s">
        <v>3116</v>
      </c>
      <c r="P12605" s="873" t="s">
        <v>5095</v>
      </c>
      <c r="Q12605" s="873" t="s">
        <v>3115</v>
      </c>
      <c r="R12605" s="270" t="s">
        <v>3340</v>
      </c>
      <c r="S12605" s="873" t="s">
        <v>5049</v>
      </c>
    </row>
    <row r="12606" spans="1:19" ht="15" customHeight="1" x14ac:dyDescent="0.3">
      <c r="A12606" s="963"/>
      <c r="B12606" s="963"/>
      <c r="C12606" s="963"/>
      <c r="D12606" s="6" t="s">
        <v>4</v>
      </c>
      <c r="E12606" s="11" t="s">
        <v>6</v>
      </c>
      <c r="F12606" s="6" t="s">
        <v>8</v>
      </c>
      <c r="G12606" s="11" t="s">
        <v>10</v>
      </c>
      <c r="H12606" s="6" t="s">
        <v>5</v>
      </c>
      <c r="I12606" s="11" t="s">
        <v>5</v>
      </c>
      <c r="J12606" s="874"/>
      <c r="K12606" s="874"/>
      <c r="L12606" s="966"/>
      <c r="M12606" s="966"/>
      <c r="N12606" s="874"/>
      <c r="O12606" s="874"/>
      <c r="P12606" s="874"/>
      <c r="Q12606" s="874"/>
      <c r="R12606" s="271" t="s">
        <v>5125</v>
      </c>
      <c r="S12606" s="874"/>
    </row>
    <row r="12607" spans="1:19" ht="19.5" customHeight="1" x14ac:dyDescent="0.3">
      <c r="A12607" s="963"/>
      <c r="B12607" s="963"/>
      <c r="C12607" s="963"/>
      <c r="D12607" s="6" t="s">
        <v>5</v>
      </c>
      <c r="E12607" s="11" t="s">
        <v>5</v>
      </c>
      <c r="F12607" s="6" t="s">
        <v>5</v>
      </c>
      <c r="G12607" s="11" t="s">
        <v>11</v>
      </c>
      <c r="H12607" s="7"/>
      <c r="I12607" s="8"/>
      <c r="J12607" s="44" t="s">
        <v>3120</v>
      </c>
      <c r="K12607" s="45" t="s">
        <v>3120</v>
      </c>
      <c r="L12607" s="46" t="s">
        <v>3120</v>
      </c>
      <c r="M12607" s="47" t="s">
        <v>3120</v>
      </c>
      <c r="N12607" s="44" t="s">
        <v>5068</v>
      </c>
      <c r="O12607" s="44" t="s">
        <v>5069</v>
      </c>
      <c r="P12607" s="44"/>
      <c r="Q12607" s="44" t="s">
        <v>5102</v>
      </c>
      <c r="R12607" s="272" t="s">
        <v>5102</v>
      </c>
      <c r="S12607" s="44"/>
    </row>
    <row r="12608" spans="1:19" ht="12.75" customHeight="1" thickBot="1" x14ac:dyDescent="0.35">
      <c r="A12608" s="964"/>
      <c r="B12608" s="964"/>
      <c r="C12608" s="964"/>
      <c r="D12608" s="9"/>
      <c r="E12608" s="10"/>
      <c r="F12608" s="9"/>
      <c r="G12608" s="10"/>
      <c r="H12608" s="9"/>
      <c r="I12608" s="10"/>
      <c r="J12608" s="48" t="s">
        <v>14</v>
      </c>
      <c r="K12608" s="49" t="s">
        <v>14</v>
      </c>
      <c r="L12608" s="50" t="s">
        <v>14</v>
      </c>
      <c r="M12608" s="51" t="s">
        <v>14</v>
      </c>
      <c r="N12608" s="48" t="s">
        <v>14</v>
      </c>
      <c r="O12608" s="48" t="s">
        <v>14</v>
      </c>
      <c r="P12608" s="48" t="s">
        <v>14</v>
      </c>
      <c r="Q12608" s="48" t="s">
        <v>14</v>
      </c>
      <c r="R12608" s="48" t="s">
        <v>14</v>
      </c>
      <c r="S12608" s="48"/>
    </row>
    <row r="12609" spans="1:19" ht="20.399999999999999" x14ac:dyDescent="0.3">
      <c r="A12609" s="106"/>
      <c r="B12609" s="108" t="s">
        <v>1150</v>
      </c>
      <c r="C12609" s="30" t="s">
        <v>5084</v>
      </c>
      <c r="D12609" s="102">
        <v>1201</v>
      </c>
      <c r="E12609" s="102">
        <v>9</v>
      </c>
      <c r="F12609" s="102">
        <v>704</v>
      </c>
      <c r="G12609" s="102">
        <v>70411</v>
      </c>
      <c r="H12609" s="102">
        <v>3000</v>
      </c>
      <c r="I12609" s="102">
        <v>414301</v>
      </c>
      <c r="J12609" s="104">
        <v>50000000</v>
      </c>
      <c r="K12609" s="104">
        <f t="shared" ref="K12609:K12615" si="117">SUM(J12609-L12609)</f>
        <v>25000000</v>
      </c>
      <c r="L12609" s="104">
        <v>25000000</v>
      </c>
      <c r="M12609" s="104">
        <v>0</v>
      </c>
      <c r="N12609" s="219">
        <v>25000000</v>
      </c>
      <c r="O12609" s="219">
        <v>0</v>
      </c>
      <c r="P12609" s="219">
        <f>SUM(K12609+N12609+O12609)</f>
        <v>50000000</v>
      </c>
      <c r="Q12609" s="264">
        <v>0</v>
      </c>
      <c r="R12609" s="264">
        <v>0</v>
      </c>
      <c r="S12609" s="189" t="s">
        <v>5070</v>
      </c>
    </row>
    <row r="12610" spans="1:19" ht="20.399999999999999" x14ac:dyDescent="0.3">
      <c r="A12610" s="106"/>
      <c r="B12610" s="108" t="s">
        <v>1151</v>
      </c>
      <c r="C12610" s="30" t="s">
        <v>5085</v>
      </c>
      <c r="D12610" s="102">
        <v>1201</v>
      </c>
      <c r="E12610" s="102">
        <v>9</v>
      </c>
      <c r="F12610" s="102">
        <v>704</v>
      </c>
      <c r="G12610" s="102">
        <v>70411</v>
      </c>
      <c r="H12610" s="102">
        <v>3000</v>
      </c>
      <c r="I12610" s="102">
        <v>414217</v>
      </c>
      <c r="J12610" s="104">
        <v>50000000</v>
      </c>
      <c r="K12610" s="104">
        <f t="shared" si="117"/>
        <v>25000000</v>
      </c>
      <c r="L12610" s="104">
        <v>25000000</v>
      </c>
      <c r="M12610" s="104">
        <v>0</v>
      </c>
      <c r="N12610" s="219">
        <v>25000000</v>
      </c>
      <c r="O12610" s="219">
        <v>0</v>
      </c>
      <c r="P12610" s="219">
        <f t="shared" ref="P12610:P12615" si="118">SUM(K12610+N12610+O12610)</f>
        <v>50000000</v>
      </c>
      <c r="Q12610" s="264">
        <v>0</v>
      </c>
      <c r="R12610" s="264">
        <v>0</v>
      </c>
      <c r="S12610" s="189" t="s">
        <v>5070</v>
      </c>
    </row>
    <row r="12611" spans="1:19" ht="20.399999999999999" x14ac:dyDescent="0.3">
      <c r="A12611" s="106"/>
      <c r="B12611" s="108" t="s">
        <v>1152</v>
      </c>
      <c r="C12611" s="30" t="s">
        <v>5086</v>
      </c>
      <c r="D12611" s="102">
        <v>1201</v>
      </c>
      <c r="E12611" s="102">
        <v>9</v>
      </c>
      <c r="F12611" s="102">
        <v>704</v>
      </c>
      <c r="G12611" s="102">
        <v>70411</v>
      </c>
      <c r="H12611" s="102">
        <v>3000</v>
      </c>
      <c r="I12611" s="102">
        <v>414104</v>
      </c>
      <c r="J12611" s="104">
        <v>100000000</v>
      </c>
      <c r="K12611" s="104">
        <f t="shared" si="117"/>
        <v>25000000</v>
      </c>
      <c r="L12611" s="104">
        <v>75000000</v>
      </c>
      <c r="M12611" s="104">
        <v>0</v>
      </c>
      <c r="N12611" s="219">
        <v>75000000</v>
      </c>
      <c r="O12611" s="219">
        <v>0</v>
      </c>
      <c r="P12611" s="219">
        <f t="shared" si="118"/>
        <v>100000000</v>
      </c>
      <c r="Q12611" s="264">
        <v>0</v>
      </c>
      <c r="R12611" s="264">
        <v>0</v>
      </c>
      <c r="S12611" s="189" t="s">
        <v>5070</v>
      </c>
    </row>
    <row r="12612" spans="1:19" ht="20.399999999999999" x14ac:dyDescent="0.3">
      <c r="A12612" s="106"/>
      <c r="B12612" s="108" t="s">
        <v>1153</v>
      </c>
      <c r="C12612" s="30" t="s">
        <v>5087</v>
      </c>
      <c r="D12612" s="102">
        <v>1201</v>
      </c>
      <c r="E12612" s="102">
        <v>9</v>
      </c>
      <c r="F12612" s="102">
        <v>704</v>
      </c>
      <c r="G12612" s="102">
        <v>70411</v>
      </c>
      <c r="H12612" s="102">
        <v>3000</v>
      </c>
      <c r="I12612" s="102">
        <v>414215</v>
      </c>
      <c r="J12612" s="104">
        <v>50000000</v>
      </c>
      <c r="K12612" s="104">
        <f t="shared" si="117"/>
        <v>25000000</v>
      </c>
      <c r="L12612" s="104">
        <v>25000000</v>
      </c>
      <c r="M12612" s="104">
        <v>0</v>
      </c>
      <c r="N12612" s="219">
        <v>25000000</v>
      </c>
      <c r="O12612" s="219">
        <v>0</v>
      </c>
      <c r="P12612" s="219">
        <f t="shared" si="118"/>
        <v>50000000</v>
      </c>
      <c r="Q12612" s="264">
        <v>0</v>
      </c>
      <c r="R12612" s="264">
        <v>0</v>
      </c>
      <c r="S12612" s="189" t="s">
        <v>5070</v>
      </c>
    </row>
    <row r="12613" spans="1:19" ht="20.399999999999999" x14ac:dyDescent="0.3">
      <c r="A12613" s="106"/>
      <c r="B12613" s="108" t="s">
        <v>1154</v>
      </c>
      <c r="C12613" s="30" t="s">
        <v>5088</v>
      </c>
      <c r="D12613" s="102">
        <v>1201</v>
      </c>
      <c r="E12613" s="102">
        <v>9</v>
      </c>
      <c r="F12613" s="102">
        <v>704</v>
      </c>
      <c r="G12613" s="102">
        <v>70411</v>
      </c>
      <c r="H12613" s="102">
        <v>3000</v>
      </c>
      <c r="I12613" s="102">
        <v>414302</v>
      </c>
      <c r="J12613" s="104">
        <v>50000000</v>
      </c>
      <c r="K12613" s="104">
        <f t="shared" si="117"/>
        <v>25000000</v>
      </c>
      <c r="L12613" s="200">
        <v>25000000</v>
      </c>
      <c r="M12613" s="104">
        <v>0</v>
      </c>
      <c r="N12613" s="219">
        <v>25000000</v>
      </c>
      <c r="O12613" s="219">
        <v>0</v>
      </c>
      <c r="P12613" s="219">
        <f t="shared" si="118"/>
        <v>50000000</v>
      </c>
      <c r="Q12613" s="264">
        <v>0</v>
      </c>
      <c r="R12613" s="264">
        <v>0</v>
      </c>
      <c r="S12613" s="189" t="s">
        <v>5070</v>
      </c>
    </row>
    <row r="12614" spans="1:19" ht="20.399999999999999" x14ac:dyDescent="0.3">
      <c r="A12614" s="106"/>
      <c r="B12614" s="108" t="s">
        <v>1155</v>
      </c>
      <c r="C12614" s="30" t="s">
        <v>5089</v>
      </c>
      <c r="D12614" s="102">
        <v>1201</v>
      </c>
      <c r="E12614" s="102">
        <v>9</v>
      </c>
      <c r="F12614" s="102">
        <v>704</v>
      </c>
      <c r="G12614" s="102">
        <v>70411</v>
      </c>
      <c r="H12614" s="102">
        <v>3000</v>
      </c>
      <c r="I12614" s="102">
        <v>414306</v>
      </c>
      <c r="J12614" s="104">
        <v>50000000</v>
      </c>
      <c r="K12614" s="104">
        <f t="shared" si="117"/>
        <v>25000000</v>
      </c>
      <c r="L12614" s="200">
        <v>25000000</v>
      </c>
      <c r="M12614" s="104">
        <v>0</v>
      </c>
      <c r="N12614" s="219">
        <v>25000000</v>
      </c>
      <c r="O12614" s="219">
        <v>0</v>
      </c>
      <c r="P12614" s="219">
        <f t="shared" si="118"/>
        <v>50000000</v>
      </c>
      <c r="Q12614" s="264">
        <v>0</v>
      </c>
      <c r="R12614" s="264">
        <v>0</v>
      </c>
      <c r="S12614" s="189" t="s">
        <v>5070</v>
      </c>
    </row>
    <row r="12615" spans="1:19" x14ac:dyDescent="0.3">
      <c r="A12615" s="106"/>
      <c r="B12615" s="108" t="s">
        <v>1156</v>
      </c>
      <c r="C12615" s="30" t="s">
        <v>1157</v>
      </c>
      <c r="D12615" s="102">
        <v>1201</v>
      </c>
      <c r="E12615" s="102">
        <v>9</v>
      </c>
      <c r="F12615" s="102">
        <v>704</v>
      </c>
      <c r="G12615" s="102">
        <v>70411</v>
      </c>
      <c r="H12615" s="102">
        <v>3000</v>
      </c>
      <c r="I12615" s="102">
        <v>414103</v>
      </c>
      <c r="J12615" s="104">
        <v>500000000</v>
      </c>
      <c r="K12615" s="104">
        <f t="shared" si="117"/>
        <v>150000000</v>
      </c>
      <c r="L12615" s="104">
        <v>350000000</v>
      </c>
      <c r="M12615" s="104">
        <v>0</v>
      </c>
      <c r="N12615" s="219">
        <v>300000000</v>
      </c>
      <c r="O12615" s="219">
        <v>0</v>
      </c>
      <c r="P12615" s="219">
        <f t="shared" si="118"/>
        <v>450000000</v>
      </c>
      <c r="Q12615" s="264">
        <v>0</v>
      </c>
      <c r="R12615" s="264">
        <v>0</v>
      </c>
      <c r="S12615" s="166"/>
    </row>
    <row r="12616" spans="1:19" x14ac:dyDescent="0.3">
      <c r="A12616" s="967" t="s">
        <v>27</v>
      </c>
      <c r="B12616" s="967"/>
      <c r="C12616" s="967"/>
      <c r="D12616" s="106"/>
      <c r="E12616" s="106"/>
      <c r="F12616" s="106"/>
      <c r="G12616" s="106"/>
      <c r="H12616" s="106"/>
      <c r="I12616" s="106"/>
      <c r="J12616" s="17"/>
      <c r="K12616" s="17"/>
      <c r="L12616" s="18"/>
      <c r="M12616" s="18"/>
      <c r="N12616" s="166"/>
      <c r="O12616" s="166"/>
      <c r="P12616" s="214"/>
      <c r="Q12616" s="264"/>
      <c r="R12616" s="264"/>
      <c r="S12616" s="166"/>
    </row>
    <row r="12617" spans="1:19" ht="59.25" customHeight="1" x14ac:dyDescent="0.3">
      <c r="A12617" s="106"/>
      <c r="B12617" s="108" t="s">
        <v>1158</v>
      </c>
      <c r="C12617" s="30" t="s">
        <v>1159</v>
      </c>
      <c r="D12617" s="102">
        <v>410</v>
      </c>
      <c r="E12617" s="102">
        <v>9</v>
      </c>
      <c r="F12617" s="102">
        <v>707</v>
      </c>
      <c r="G12617" s="102">
        <v>70740</v>
      </c>
      <c r="H12617" s="102">
        <v>3000</v>
      </c>
      <c r="I12617" s="102">
        <v>414217</v>
      </c>
      <c r="J12617" s="104">
        <v>0</v>
      </c>
      <c r="K12617" s="104">
        <v>0</v>
      </c>
      <c r="L12617" s="104">
        <v>0</v>
      </c>
      <c r="M12617" s="104">
        <v>0</v>
      </c>
      <c r="N12617" s="219">
        <v>0</v>
      </c>
      <c r="O12617" s="219">
        <v>0</v>
      </c>
      <c r="P12617" s="219">
        <f>SUM(K12617+N12617+O12617)</f>
        <v>0</v>
      </c>
      <c r="Q12617" s="264">
        <v>1500000000</v>
      </c>
      <c r="R12617" s="264">
        <v>0</v>
      </c>
      <c r="S12617" s="166"/>
    </row>
    <row r="12618" spans="1:19" ht="12" customHeight="1" x14ac:dyDescent="0.3">
      <c r="A12618" s="967" t="s">
        <v>39</v>
      </c>
      <c r="B12618" s="967"/>
      <c r="C12618" s="31"/>
      <c r="D12618" s="106"/>
      <c r="E12618" s="106"/>
      <c r="F12618" s="106"/>
      <c r="G12618" s="106"/>
      <c r="H12618" s="106"/>
      <c r="I12618" s="106"/>
      <c r="J12618" s="17"/>
      <c r="K12618" s="17"/>
      <c r="L12618" s="18"/>
      <c r="M12618" s="18"/>
      <c r="N12618" s="219"/>
      <c r="O12618" s="219"/>
      <c r="P12618" s="219"/>
      <c r="Q12618" s="264"/>
      <c r="R12618" s="264"/>
      <c r="S12618" s="166"/>
    </row>
    <row r="12619" spans="1:19" ht="20.399999999999999" x14ac:dyDescent="0.3">
      <c r="A12619" s="106"/>
      <c r="B12619" s="108" t="s">
        <v>1160</v>
      </c>
      <c r="C12619" s="30" t="s">
        <v>5351</v>
      </c>
      <c r="D12619" s="102">
        <v>1403</v>
      </c>
      <c r="E12619" s="102">
        <v>9</v>
      </c>
      <c r="F12619" s="102">
        <v>704</v>
      </c>
      <c r="G12619" s="102">
        <v>70435</v>
      </c>
      <c r="H12619" s="102">
        <v>3000</v>
      </c>
      <c r="I12619" s="102">
        <v>414301</v>
      </c>
      <c r="J12619" s="104">
        <v>1000000000</v>
      </c>
      <c r="K12619" s="104">
        <f>SUM(J12619-L12619)</f>
        <v>200000000</v>
      </c>
      <c r="L12619" s="104">
        <v>800000000</v>
      </c>
      <c r="M12619" s="104">
        <v>0</v>
      </c>
      <c r="N12619" s="219">
        <v>300000000</v>
      </c>
      <c r="O12619" s="219">
        <v>200000000</v>
      </c>
      <c r="P12619" s="219">
        <f>SUM(K12619+N12619+O12619)</f>
        <v>700000000</v>
      </c>
      <c r="Q12619" s="264">
        <v>0</v>
      </c>
      <c r="R12619" s="264">
        <v>0</v>
      </c>
      <c r="S12619" s="166"/>
    </row>
    <row r="12620" spans="1:19" x14ac:dyDescent="0.3">
      <c r="A12620" s="967" t="s">
        <v>44</v>
      </c>
      <c r="B12620" s="967"/>
      <c r="C12620" s="967"/>
      <c r="D12620" s="106"/>
      <c r="E12620" s="106"/>
      <c r="F12620" s="106"/>
      <c r="G12620" s="106"/>
      <c r="H12620" s="106"/>
      <c r="I12620" s="106"/>
      <c r="J12620" s="17"/>
      <c r="K12620" s="17"/>
      <c r="L12620" s="18"/>
      <c r="M12620" s="18"/>
      <c r="N12620" s="219"/>
      <c r="O12620" s="219"/>
      <c r="P12620" s="219"/>
      <c r="Q12620" s="264"/>
      <c r="R12620" s="264"/>
      <c r="S12620" s="166"/>
    </row>
    <row r="12621" spans="1:19" x14ac:dyDescent="0.3">
      <c r="A12621" s="106"/>
      <c r="B12621" s="108" t="s">
        <v>1161</v>
      </c>
      <c r="C12621" s="30" t="s">
        <v>1162</v>
      </c>
      <c r="D12621" s="102">
        <v>1301</v>
      </c>
      <c r="E12621" s="102">
        <v>11</v>
      </c>
      <c r="F12621" s="102">
        <v>701</v>
      </c>
      <c r="G12621" s="102">
        <v>70133</v>
      </c>
      <c r="H12621" s="102">
        <v>3000</v>
      </c>
      <c r="I12621" s="102">
        <v>414104</v>
      </c>
      <c r="J12621" s="104">
        <v>0</v>
      </c>
      <c r="K12621" s="104">
        <v>0</v>
      </c>
      <c r="L12621" s="104">
        <v>0</v>
      </c>
      <c r="M12621" s="104">
        <v>0</v>
      </c>
      <c r="N12621" s="219">
        <v>0</v>
      </c>
      <c r="O12621" s="219">
        <v>0</v>
      </c>
      <c r="P12621" s="219">
        <f>SUM(K12621+N12621+O12621)</f>
        <v>0</v>
      </c>
      <c r="Q12621" s="264">
        <v>0</v>
      </c>
      <c r="R12621" s="264">
        <v>2726500</v>
      </c>
      <c r="S12621" s="166"/>
    </row>
    <row r="12622" spans="1:19" ht="13.5" customHeight="1" x14ac:dyDescent="0.3">
      <c r="A12622" s="106"/>
      <c r="B12622" s="108" t="s">
        <v>1163</v>
      </c>
      <c r="C12622" s="30" t="s">
        <v>1164</v>
      </c>
      <c r="D12622" s="102">
        <v>1301</v>
      </c>
      <c r="E12622" s="102">
        <v>11</v>
      </c>
      <c r="F12622" s="102">
        <v>706</v>
      </c>
      <c r="G12622" s="102">
        <v>70610</v>
      </c>
      <c r="H12622" s="102">
        <v>3000</v>
      </c>
      <c r="I12622" s="102">
        <v>414104</v>
      </c>
      <c r="J12622" s="104">
        <v>0</v>
      </c>
      <c r="K12622" s="104">
        <v>0</v>
      </c>
      <c r="L12622" s="104">
        <v>0</v>
      </c>
      <c r="M12622" s="104">
        <v>0</v>
      </c>
      <c r="N12622" s="219">
        <v>0</v>
      </c>
      <c r="O12622" s="219">
        <v>0</v>
      </c>
      <c r="P12622" s="219">
        <f t="shared" ref="P12622:P12627" si="119">SUM(K12622+N12622+O12622)</f>
        <v>0</v>
      </c>
      <c r="Q12622" s="264">
        <v>0</v>
      </c>
      <c r="R12622" s="264">
        <v>25295033</v>
      </c>
      <c r="S12622" s="166"/>
    </row>
    <row r="12623" spans="1:19" x14ac:dyDescent="0.3">
      <c r="A12623" s="106"/>
      <c r="B12623" s="108" t="s">
        <v>1165</v>
      </c>
      <c r="C12623" s="30" t="s">
        <v>1166</v>
      </c>
      <c r="D12623" s="102">
        <v>1301</v>
      </c>
      <c r="E12623" s="102">
        <v>11</v>
      </c>
      <c r="F12623" s="102">
        <v>706</v>
      </c>
      <c r="G12623" s="102">
        <v>70610</v>
      </c>
      <c r="H12623" s="102">
        <v>3000</v>
      </c>
      <c r="I12623" s="102">
        <v>414104</v>
      </c>
      <c r="J12623" s="104">
        <v>0</v>
      </c>
      <c r="K12623" s="104">
        <v>0</v>
      </c>
      <c r="L12623" s="104">
        <v>0</v>
      </c>
      <c r="M12623" s="104">
        <v>0</v>
      </c>
      <c r="N12623" s="219">
        <v>0</v>
      </c>
      <c r="O12623" s="219">
        <v>0</v>
      </c>
      <c r="P12623" s="219">
        <f t="shared" si="119"/>
        <v>0</v>
      </c>
      <c r="Q12623" s="264">
        <v>0</v>
      </c>
      <c r="R12623" s="264">
        <v>250000</v>
      </c>
      <c r="S12623" s="166"/>
    </row>
    <row r="12624" spans="1:19" ht="30" customHeight="1" x14ac:dyDescent="0.3">
      <c r="A12624" s="106"/>
      <c r="B12624" s="108" t="s">
        <v>1167</v>
      </c>
      <c r="C12624" s="30" t="s">
        <v>1168</v>
      </c>
      <c r="D12624" s="102">
        <v>1301</v>
      </c>
      <c r="E12624" s="102">
        <v>11</v>
      </c>
      <c r="F12624" s="102">
        <v>706</v>
      </c>
      <c r="G12624" s="102">
        <v>70610</v>
      </c>
      <c r="H12624" s="102">
        <v>3000</v>
      </c>
      <c r="I12624" s="102">
        <v>414104</v>
      </c>
      <c r="J12624" s="104">
        <v>2000000000</v>
      </c>
      <c r="K12624" s="560">
        <f>SUM(J12624+M12624)</f>
        <v>3000000000</v>
      </c>
      <c r="L12624" s="104">
        <v>0</v>
      </c>
      <c r="M12624" s="173">
        <v>1000000000</v>
      </c>
      <c r="N12624" s="219">
        <v>2000000000</v>
      </c>
      <c r="O12624" s="219">
        <v>1500000000</v>
      </c>
      <c r="P12624" s="219">
        <f t="shared" si="119"/>
        <v>6500000000</v>
      </c>
      <c r="Q12624" s="264">
        <v>131000000</v>
      </c>
      <c r="R12624" s="264">
        <v>2316223590</v>
      </c>
      <c r="S12624" s="189"/>
    </row>
    <row r="12625" spans="1:19" ht="29.25" customHeight="1" x14ac:dyDescent="0.3">
      <c r="A12625" s="106"/>
      <c r="B12625" s="108" t="s">
        <v>1169</v>
      </c>
      <c r="C12625" s="30" t="s">
        <v>1170</v>
      </c>
      <c r="D12625" s="102">
        <v>1301</v>
      </c>
      <c r="E12625" s="102">
        <v>11</v>
      </c>
      <c r="F12625" s="102">
        <v>706</v>
      </c>
      <c r="G12625" s="102">
        <v>70610</v>
      </c>
      <c r="H12625" s="102">
        <v>3000</v>
      </c>
      <c r="I12625" s="102">
        <v>414104</v>
      </c>
      <c r="J12625" s="104">
        <v>500000000</v>
      </c>
      <c r="K12625" s="104">
        <f>SUM(J12625-L12625)</f>
        <v>0</v>
      </c>
      <c r="L12625" s="560">
        <v>500000000</v>
      </c>
      <c r="M12625" s="173">
        <v>0</v>
      </c>
      <c r="N12625" s="219">
        <v>500000000</v>
      </c>
      <c r="O12625" s="219">
        <v>0</v>
      </c>
      <c r="P12625" s="219">
        <f t="shared" si="119"/>
        <v>500000000</v>
      </c>
      <c r="Q12625" s="264">
        <v>0</v>
      </c>
      <c r="R12625" s="264">
        <v>0</v>
      </c>
      <c r="S12625" s="175"/>
    </row>
    <row r="12626" spans="1:19" ht="20.399999999999999" x14ac:dyDescent="0.3">
      <c r="A12626" s="106"/>
      <c r="B12626" s="108" t="s">
        <v>1171</v>
      </c>
      <c r="C12626" s="30" t="s">
        <v>1172</v>
      </c>
      <c r="D12626" s="102">
        <v>1301</v>
      </c>
      <c r="E12626" s="102">
        <v>11</v>
      </c>
      <c r="F12626" s="102">
        <v>704</v>
      </c>
      <c r="G12626" s="102">
        <v>70435</v>
      </c>
      <c r="H12626" s="102">
        <v>3000</v>
      </c>
      <c r="I12626" s="102">
        <v>414104</v>
      </c>
      <c r="J12626" s="104">
        <v>0</v>
      </c>
      <c r="K12626" s="104">
        <v>0</v>
      </c>
      <c r="L12626" s="104">
        <v>0</v>
      </c>
      <c r="M12626" s="173">
        <v>0</v>
      </c>
      <c r="N12626" s="219">
        <v>400000000</v>
      </c>
      <c r="O12626" s="219">
        <v>300000000</v>
      </c>
      <c r="P12626" s="219">
        <f t="shared" si="119"/>
        <v>700000000</v>
      </c>
      <c r="Q12626" s="264">
        <v>200000000</v>
      </c>
      <c r="R12626" s="264">
        <v>833219637</v>
      </c>
      <c r="S12626" s="175"/>
    </row>
    <row r="12627" spans="1:19" ht="20.399999999999999" x14ac:dyDescent="0.3">
      <c r="A12627" s="106"/>
      <c r="B12627" s="108" t="s">
        <v>1173</v>
      </c>
      <c r="C12627" s="30" t="s">
        <v>1174</v>
      </c>
      <c r="D12627" s="102">
        <v>1301</v>
      </c>
      <c r="E12627" s="102">
        <v>11</v>
      </c>
      <c r="F12627" s="102">
        <v>704</v>
      </c>
      <c r="G12627" s="102">
        <v>70435</v>
      </c>
      <c r="H12627" s="102">
        <v>3000</v>
      </c>
      <c r="I12627" s="102">
        <v>414104</v>
      </c>
      <c r="J12627" s="104">
        <v>0</v>
      </c>
      <c r="K12627" s="104">
        <v>0</v>
      </c>
      <c r="L12627" s="104">
        <v>0</v>
      </c>
      <c r="M12627" s="173">
        <v>0</v>
      </c>
      <c r="N12627" s="219">
        <v>0</v>
      </c>
      <c r="O12627" s="219">
        <v>0</v>
      </c>
      <c r="P12627" s="219">
        <f t="shared" si="119"/>
        <v>0</v>
      </c>
      <c r="Q12627" s="264">
        <v>0</v>
      </c>
      <c r="R12627" s="264">
        <v>0</v>
      </c>
      <c r="S12627" s="175"/>
    </row>
    <row r="12628" spans="1:19" ht="17.399999999999999" x14ac:dyDescent="0.3">
      <c r="A12628" s="960" t="s">
        <v>0</v>
      </c>
      <c r="B12628" s="960"/>
      <c r="C12628" s="960"/>
      <c r="D12628" s="960"/>
      <c r="E12628" s="960"/>
      <c r="F12628" s="960"/>
      <c r="G12628" s="960"/>
      <c r="H12628" s="960"/>
      <c r="I12628" s="960"/>
      <c r="J12628" s="960"/>
      <c r="K12628" s="960"/>
      <c r="L12628" s="960"/>
      <c r="M12628" s="960"/>
    </row>
    <row r="12629" spans="1:19" ht="17.399999999999999" x14ac:dyDescent="0.3">
      <c r="A12629" s="960" t="s">
        <v>3122</v>
      </c>
      <c r="B12629" s="960"/>
      <c r="C12629" s="960"/>
      <c r="D12629" s="960"/>
      <c r="E12629" s="960"/>
      <c r="F12629" s="960"/>
      <c r="G12629" s="960"/>
      <c r="H12629" s="960"/>
      <c r="I12629" s="960"/>
      <c r="J12629" s="960"/>
      <c r="K12629" s="960"/>
      <c r="L12629" s="960"/>
      <c r="M12629" s="960"/>
    </row>
    <row r="12630" spans="1:19" ht="16.2" thickBot="1" x14ac:dyDescent="0.35">
      <c r="A12630" s="961" t="s">
        <v>717</v>
      </c>
      <c r="B12630" s="961"/>
      <c r="C12630" s="961"/>
      <c r="D12630" s="961"/>
      <c r="E12630" s="961"/>
      <c r="F12630" s="961"/>
      <c r="G12630" s="961"/>
      <c r="H12630" s="961"/>
      <c r="I12630" s="961"/>
      <c r="J12630" s="961"/>
      <c r="K12630" s="961"/>
      <c r="L12630" s="961"/>
      <c r="M12630" s="961"/>
    </row>
    <row r="12631" spans="1:19" ht="16.5" customHeight="1" x14ac:dyDescent="0.3">
      <c r="A12631" s="962" t="s">
        <v>3118</v>
      </c>
      <c r="B12631" s="962" t="s">
        <v>3119</v>
      </c>
      <c r="C12631" s="962" t="s">
        <v>2</v>
      </c>
      <c r="D12631" s="5" t="s">
        <v>3</v>
      </c>
      <c r="E12631" s="12" t="s">
        <v>3</v>
      </c>
      <c r="F12631" s="5" t="s">
        <v>7</v>
      </c>
      <c r="G12631" s="12" t="s">
        <v>9</v>
      </c>
      <c r="H12631" s="5" t="s">
        <v>12</v>
      </c>
      <c r="I12631" s="12" t="s">
        <v>13</v>
      </c>
      <c r="J12631" s="873" t="s">
        <v>3115</v>
      </c>
      <c r="K12631" s="873" t="s">
        <v>3116</v>
      </c>
      <c r="L12631" s="965" t="s">
        <v>3121</v>
      </c>
      <c r="M12631" s="965" t="s">
        <v>3117</v>
      </c>
      <c r="N12631" s="873" t="s">
        <v>3116</v>
      </c>
      <c r="O12631" s="873" t="s">
        <v>3116</v>
      </c>
      <c r="P12631" s="873" t="s">
        <v>5095</v>
      </c>
      <c r="Q12631" s="873" t="s">
        <v>3115</v>
      </c>
      <c r="R12631" s="270" t="s">
        <v>3340</v>
      </c>
      <c r="S12631" s="873" t="s">
        <v>5049</v>
      </c>
    </row>
    <row r="12632" spans="1:19" ht="15" customHeight="1" x14ac:dyDescent="0.3">
      <c r="A12632" s="963"/>
      <c r="B12632" s="963"/>
      <c r="C12632" s="963"/>
      <c r="D12632" s="6" t="s">
        <v>4</v>
      </c>
      <c r="E12632" s="11" t="s">
        <v>6</v>
      </c>
      <c r="F12632" s="6" t="s">
        <v>8</v>
      </c>
      <c r="G12632" s="11" t="s">
        <v>10</v>
      </c>
      <c r="H12632" s="6" t="s">
        <v>5</v>
      </c>
      <c r="I12632" s="11" t="s">
        <v>5</v>
      </c>
      <c r="J12632" s="874"/>
      <c r="K12632" s="874"/>
      <c r="L12632" s="966"/>
      <c r="M12632" s="966"/>
      <c r="N12632" s="874"/>
      <c r="O12632" s="874"/>
      <c r="P12632" s="874"/>
      <c r="Q12632" s="874"/>
      <c r="R12632" s="271" t="s">
        <v>5125</v>
      </c>
      <c r="S12632" s="874"/>
    </row>
    <row r="12633" spans="1:19" x14ac:dyDescent="0.3">
      <c r="A12633" s="963"/>
      <c r="B12633" s="963"/>
      <c r="C12633" s="963"/>
      <c r="D12633" s="6" t="s">
        <v>5</v>
      </c>
      <c r="E12633" s="11" t="s">
        <v>5</v>
      </c>
      <c r="F12633" s="6" t="s">
        <v>5</v>
      </c>
      <c r="G12633" s="11" t="s">
        <v>11</v>
      </c>
      <c r="H12633" s="7"/>
      <c r="I12633" s="8"/>
      <c r="J12633" s="44" t="s">
        <v>3120</v>
      </c>
      <c r="K12633" s="45" t="s">
        <v>3120</v>
      </c>
      <c r="L12633" s="46" t="s">
        <v>3120</v>
      </c>
      <c r="M12633" s="47" t="s">
        <v>3120</v>
      </c>
      <c r="N12633" s="44" t="s">
        <v>5068</v>
      </c>
      <c r="O12633" s="44" t="s">
        <v>5069</v>
      </c>
      <c r="P12633" s="44"/>
      <c r="Q12633" s="44" t="s">
        <v>5102</v>
      </c>
      <c r="R12633" s="272" t="s">
        <v>5102</v>
      </c>
      <c r="S12633" s="44"/>
    </row>
    <row r="12634" spans="1:19" ht="15" thickBot="1" x14ac:dyDescent="0.35">
      <c r="A12634" s="964"/>
      <c r="B12634" s="964"/>
      <c r="C12634" s="964"/>
      <c r="D12634" s="9"/>
      <c r="E12634" s="10"/>
      <c r="F12634" s="9"/>
      <c r="G12634" s="10"/>
      <c r="H12634" s="9"/>
      <c r="I12634" s="10"/>
      <c r="J12634" s="48" t="s">
        <v>14</v>
      </c>
      <c r="K12634" s="49" t="s">
        <v>14</v>
      </c>
      <c r="L12634" s="50" t="s">
        <v>14</v>
      </c>
      <c r="M12634" s="51" t="s">
        <v>14</v>
      </c>
      <c r="N12634" s="48" t="s">
        <v>14</v>
      </c>
      <c r="O12634" s="48" t="s">
        <v>14</v>
      </c>
      <c r="P12634" s="48" t="s">
        <v>14</v>
      </c>
      <c r="Q12634" s="48" t="s">
        <v>14</v>
      </c>
      <c r="R12634" s="48" t="s">
        <v>14</v>
      </c>
      <c r="S12634" s="48"/>
    </row>
    <row r="12635" spans="1:19" ht="15.75" customHeight="1" x14ac:dyDescent="0.3">
      <c r="A12635" s="106"/>
      <c r="B12635" s="108" t="s">
        <v>1175</v>
      </c>
      <c r="C12635" s="30" t="s">
        <v>1176</v>
      </c>
      <c r="D12635" s="102">
        <v>1301</v>
      </c>
      <c r="E12635" s="102">
        <v>11</v>
      </c>
      <c r="F12635" s="102">
        <v>704</v>
      </c>
      <c r="G12635" s="102">
        <v>70442</v>
      </c>
      <c r="H12635" s="102">
        <v>3000</v>
      </c>
      <c r="I12635" s="102">
        <v>414104</v>
      </c>
      <c r="J12635" s="104">
        <v>0</v>
      </c>
      <c r="K12635" s="104">
        <v>0</v>
      </c>
      <c r="L12635" s="104">
        <v>0</v>
      </c>
      <c r="M12635" s="104">
        <v>0</v>
      </c>
      <c r="N12635" s="219">
        <v>0</v>
      </c>
      <c r="O12635" s="219">
        <v>0</v>
      </c>
      <c r="P12635" s="219">
        <f t="shared" ref="P12635:P12646" si="120">SUM(K12635+N12635+O12635)</f>
        <v>0</v>
      </c>
      <c r="Q12635" s="264">
        <v>0</v>
      </c>
      <c r="R12635" s="264">
        <v>0</v>
      </c>
      <c r="S12635" s="166"/>
    </row>
    <row r="12636" spans="1:19" ht="20.399999999999999" x14ac:dyDescent="0.3">
      <c r="A12636" s="106"/>
      <c r="B12636" s="108" t="s">
        <v>1177</v>
      </c>
      <c r="C12636" s="30" t="s">
        <v>1178</v>
      </c>
      <c r="D12636" s="102">
        <v>1301</v>
      </c>
      <c r="E12636" s="102">
        <v>9</v>
      </c>
      <c r="F12636" s="102">
        <v>706</v>
      </c>
      <c r="G12636" s="102">
        <v>70610</v>
      </c>
      <c r="H12636" s="102">
        <v>3000</v>
      </c>
      <c r="I12636" s="102">
        <v>414104</v>
      </c>
      <c r="J12636" s="104">
        <v>0</v>
      </c>
      <c r="K12636" s="104">
        <v>0</v>
      </c>
      <c r="L12636" s="104">
        <v>0</v>
      </c>
      <c r="M12636" s="104">
        <v>0</v>
      </c>
      <c r="N12636" s="219">
        <v>0</v>
      </c>
      <c r="O12636" s="219">
        <v>0</v>
      </c>
      <c r="P12636" s="219">
        <f t="shared" si="120"/>
        <v>0</v>
      </c>
      <c r="Q12636" s="264">
        <v>0</v>
      </c>
      <c r="R12636" s="264">
        <v>0</v>
      </c>
      <c r="S12636" s="166"/>
    </row>
    <row r="12637" spans="1:19" ht="36.75" customHeight="1" x14ac:dyDescent="0.3">
      <c r="A12637" s="106"/>
      <c r="B12637" s="108" t="s">
        <v>1179</v>
      </c>
      <c r="C12637" s="30" t="s">
        <v>1180</v>
      </c>
      <c r="D12637" s="102">
        <v>1301</v>
      </c>
      <c r="E12637" s="102">
        <v>9</v>
      </c>
      <c r="F12637" s="102">
        <v>706</v>
      </c>
      <c r="G12637" s="102">
        <v>70610</v>
      </c>
      <c r="H12637" s="102">
        <v>3000</v>
      </c>
      <c r="I12637" s="102">
        <v>414104</v>
      </c>
      <c r="J12637" s="104">
        <v>700000000</v>
      </c>
      <c r="K12637" s="104">
        <f>SUM(J12637-L12637)</f>
        <v>0</v>
      </c>
      <c r="L12637" s="104">
        <v>700000000</v>
      </c>
      <c r="M12637" s="104">
        <v>0</v>
      </c>
      <c r="N12637" s="219">
        <v>700000000</v>
      </c>
      <c r="O12637" s="219">
        <v>200000000</v>
      </c>
      <c r="P12637" s="219">
        <f t="shared" si="120"/>
        <v>900000000</v>
      </c>
      <c r="Q12637" s="264">
        <v>1500000000</v>
      </c>
      <c r="R12637" s="264">
        <v>0</v>
      </c>
      <c r="S12637" s="166"/>
    </row>
    <row r="12638" spans="1:19" ht="20.399999999999999" x14ac:dyDescent="0.3">
      <c r="A12638" s="106"/>
      <c r="B12638" s="108" t="s">
        <v>1181</v>
      </c>
      <c r="C12638" s="30" t="s">
        <v>1182</v>
      </c>
      <c r="D12638" s="102">
        <v>1301</v>
      </c>
      <c r="E12638" s="102">
        <v>9</v>
      </c>
      <c r="F12638" s="102">
        <v>706</v>
      </c>
      <c r="G12638" s="102">
        <v>70610</v>
      </c>
      <c r="H12638" s="102">
        <v>3000</v>
      </c>
      <c r="I12638" s="102">
        <v>414104</v>
      </c>
      <c r="J12638" s="104">
        <v>0</v>
      </c>
      <c r="K12638" s="104">
        <v>0</v>
      </c>
      <c r="L12638" s="104">
        <v>0</v>
      </c>
      <c r="M12638" s="104">
        <v>0</v>
      </c>
      <c r="N12638" s="219">
        <v>0</v>
      </c>
      <c r="O12638" s="219">
        <v>0</v>
      </c>
      <c r="P12638" s="219">
        <f t="shared" si="120"/>
        <v>0</v>
      </c>
      <c r="Q12638" s="264">
        <v>200000000</v>
      </c>
      <c r="R12638" s="264">
        <v>0</v>
      </c>
      <c r="S12638" s="166"/>
    </row>
    <row r="12639" spans="1:19" ht="20.399999999999999" x14ac:dyDescent="0.3">
      <c r="A12639" s="106"/>
      <c r="B12639" s="108" t="s">
        <v>1183</v>
      </c>
      <c r="C12639" s="30" t="s">
        <v>1184</v>
      </c>
      <c r="D12639" s="102">
        <v>1301</v>
      </c>
      <c r="E12639" s="102">
        <v>9</v>
      </c>
      <c r="F12639" s="102">
        <v>706</v>
      </c>
      <c r="G12639" s="102">
        <v>70610</v>
      </c>
      <c r="H12639" s="102">
        <v>3000</v>
      </c>
      <c r="I12639" s="102">
        <v>414302</v>
      </c>
      <c r="J12639" s="104">
        <v>0</v>
      </c>
      <c r="K12639" s="104">
        <v>0</v>
      </c>
      <c r="L12639" s="104">
        <v>0</v>
      </c>
      <c r="M12639" s="104">
        <v>0</v>
      </c>
      <c r="N12639" s="219">
        <v>0</v>
      </c>
      <c r="O12639" s="219">
        <v>0</v>
      </c>
      <c r="P12639" s="219">
        <f t="shared" si="120"/>
        <v>0</v>
      </c>
      <c r="Q12639" s="264">
        <v>0</v>
      </c>
      <c r="R12639" s="264">
        <v>0</v>
      </c>
      <c r="S12639" s="166"/>
    </row>
    <row r="12640" spans="1:19" ht="33" customHeight="1" x14ac:dyDescent="0.3">
      <c r="A12640" s="106"/>
      <c r="B12640" s="108" t="s">
        <v>1185</v>
      </c>
      <c r="C12640" s="30" t="s">
        <v>1186</v>
      </c>
      <c r="D12640" s="102">
        <v>1301</v>
      </c>
      <c r="E12640" s="102">
        <v>11</v>
      </c>
      <c r="F12640" s="102">
        <v>704</v>
      </c>
      <c r="G12640" s="102">
        <v>70411</v>
      </c>
      <c r="H12640" s="102">
        <v>3000</v>
      </c>
      <c r="I12640" s="102">
        <v>414104</v>
      </c>
      <c r="J12640" s="104">
        <v>200000000</v>
      </c>
      <c r="K12640" s="104">
        <f>SUM(J12640-L12640)</f>
        <v>100000000</v>
      </c>
      <c r="L12640" s="104">
        <v>100000000</v>
      </c>
      <c r="M12640" s="104">
        <v>0</v>
      </c>
      <c r="N12640" s="219">
        <v>200000000</v>
      </c>
      <c r="O12640" s="219">
        <v>400000000</v>
      </c>
      <c r="P12640" s="219">
        <f t="shared" si="120"/>
        <v>700000000</v>
      </c>
      <c r="Q12640" s="264">
        <v>0</v>
      </c>
      <c r="R12640" s="264">
        <v>0</v>
      </c>
      <c r="S12640" s="166"/>
    </row>
    <row r="12641" spans="1:19" ht="30.6" x14ac:dyDescent="0.3">
      <c r="A12641" s="106"/>
      <c r="B12641" s="108" t="s">
        <v>1187</v>
      </c>
      <c r="C12641" s="30" t="s">
        <v>1188</v>
      </c>
      <c r="D12641" s="102">
        <v>1301</v>
      </c>
      <c r="E12641" s="102">
        <v>9</v>
      </c>
      <c r="F12641" s="102">
        <v>704</v>
      </c>
      <c r="G12641" s="102">
        <v>70443</v>
      </c>
      <c r="H12641" s="102">
        <v>3000</v>
      </c>
      <c r="I12641" s="102">
        <v>414104</v>
      </c>
      <c r="J12641" s="104">
        <v>400000000</v>
      </c>
      <c r="K12641" s="104">
        <f>SUM(J12641+M12641)</f>
        <v>518000000</v>
      </c>
      <c r="L12641" s="104">
        <v>0</v>
      </c>
      <c r="M12641" s="104">
        <v>118000000</v>
      </c>
      <c r="N12641" s="219">
        <v>100000000</v>
      </c>
      <c r="O12641" s="219">
        <v>100000000</v>
      </c>
      <c r="P12641" s="219">
        <f t="shared" si="120"/>
        <v>718000000</v>
      </c>
      <c r="Q12641" s="264">
        <v>400000000</v>
      </c>
      <c r="R12641" s="264">
        <v>0</v>
      </c>
      <c r="S12641" s="189" t="s">
        <v>5070</v>
      </c>
    </row>
    <row r="12642" spans="1:19" ht="71.400000000000006" x14ac:dyDescent="0.3">
      <c r="A12642" s="106"/>
      <c r="B12642" s="108" t="s">
        <v>1189</v>
      </c>
      <c r="C12642" s="30" t="s">
        <v>3136</v>
      </c>
      <c r="D12642" s="102">
        <v>1301</v>
      </c>
      <c r="E12642" s="102">
        <v>9</v>
      </c>
      <c r="F12642" s="102">
        <v>703</v>
      </c>
      <c r="G12642" s="102">
        <v>70330</v>
      </c>
      <c r="H12642" s="102">
        <v>3000</v>
      </c>
      <c r="I12642" s="102">
        <v>414104</v>
      </c>
      <c r="J12642" s="104">
        <v>300000000</v>
      </c>
      <c r="K12642" s="104">
        <f>SUM(J12642+M12642)</f>
        <v>465800000</v>
      </c>
      <c r="L12642" s="104">
        <v>0</v>
      </c>
      <c r="M12642" s="104">
        <v>165800000</v>
      </c>
      <c r="N12642" s="219">
        <v>200000000</v>
      </c>
      <c r="O12642" s="219">
        <v>200000000</v>
      </c>
      <c r="P12642" s="219">
        <f t="shared" si="120"/>
        <v>865800000</v>
      </c>
      <c r="Q12642" s="264">
        <v>500000000</v>
      </c>
      <c r="R12642" s="264">
        <v>0</v>
      </c>
      <c r="S12642" s="166"/>
    </row>
    <row r="12643" spans="1:19" ht="40.799999999999997" x14ac:dyDescent="0.3">
      <c r="A12643" s="106"/>
      <c r="B12643" s="108" t="s">
        <v>1190</v>
      </c>
      <c r="C12643" s="30" t="s">
        <v>1191</v>
      </c>
      <c r="D12643" s="102">
        <v>1301</v>
      </c>
      <c r="E12643" s="102">
        <v>9</v>
      </c>
      <c r="F12643" s="102">
        <v>706</v>
      </c>
      <c r="G12643" s="102">
        <v>70630</v>
      </c>
      <c r="H12643" s="102">
        <v>3000</v>
      </c>
      <c r="I12643" s="102">
        <v>414104</v>
      </c>
      <c r="J12643" s="104">
        <v>200000000</v>
      </c>
      <c r="K12643" s="104">
        <f>SUM(J12643-L12643)</f>
        <v>129000000</v>
      </c>
      <c r="L12643" s="104">
        <v>71000000</v>
      </c>
      <c r="M12643" s="104">
        <v>0</v>
      </c>
      <c r="N12643" s="219">
        <v>171000000</v>
      </c>
      <c r="O12643" s="219">
        <v>100000000</v>
      </c>
      <c r="P12643" s="219">
        <f t="shared" si="120"/>
        <v>400000000</v>
      </c>
      <c r="Q12643" s="264">
        <v>300000000</v>
      </c>
      <c r="R12643" s="264">
        <v>0</v>
      </c>
      <c r="S12643" s="166"/>
    </row>
    <row r="12644" spans="1:19" ht="36.75" customHeight="1" x14ac:dyDescent="0.3">
      <c r="A12644" s="106"/>
      <c r="B12644" s="108" t="s">
        <v>1192</v>
      </c>
      <c r="C12644" s="30" t="s">
        <v>1193</v>
      </c>
      <c r="D12644" s="102">
        <v>1301</v>
      </c>
      <c r="E12644" s="102">
        <v>9</v>
      </c>
      <c r="F12644" s="102">
        <v>708</v>
      </c>
      <c r="G12644" s="102">
        <v>70810</v>
      </c>
      <c r="H12644" s="102">
        <v>3000</v>
      </c>
      <c r="I12644" s="102">
        <v>414104</v>
      </c>
      <c r="J12644" s="104">
        <v>2500000000</v>
      </c>
      <c r="K12644" s="560">
        <f>SUM(J12644-L12644)</f>
        <v>1500000000</v>
      </c>
      <c r="L12644" s="104">
        <v>1000000000</v>
      </c>
      <c r="M12644" s="104">
        <v>0</v>
      </c>
      <c r="N12644" s="219">
        <v>500000000</v>
      </c>
      <c r="O12644" s="219">
        <v>200000000</v>
      </c>
      <c r="P12644" s="219">
        <f t="shared" si="120"/>
        <v>2200000000</v>
      </c>
      <c r="Q12644" s="264">
        <v>0</v>
      </c>
      <c r="R12644" s="264">
        <v>0</v>
      </c>
      <c r="S12644" s="189" t="s">
        <v>5070</v>
      </c>
    </row>
    <row r="12645" spans="1:19" ht="57" customHeight="1" x14ac:dyDescent="0.3">
      <c r="A12645" s="106"/>
      <c r="B12645" s="108" t="s">
        <v>1194</v>
      </c>
      <c r="C12645" s="30" t="s">
        <v>1195</v>
      </c>
      <c r="D12645" s="102">
        <v>1301</v>
      </c>
      <c r="E12645" s="102">
        <v>9</v>
      </c>
      <c r="F12645" s="102">
        <v>701</v>
      </c>
      <c r="G12645" s="102">
        <v>70111</v>
      </c>
      <c r="H12645" s="102">
        <v>3000</v>
      </c>
      <c r="I12645" s="102">
        <v>414213</v>
      </c>
      <c r="J12645" s="104">
        <v>700000000</v>
      </c>
      <c r="K12645" s="104">
        <f>SUM(J12645-L12645)</f>
        <v>187000000</v>
      </c>
      <c r="L12645" s="104">
        <v>513000000</v>
      </c>
      <c r="M12645" s="104">
        <v>0</v>
      </c>
      <c r="N12645" s="219">
        <v>513000000</v>
      </c>
      <c r="O12645" s="219">
        <v>600000000</v>
      </c>
      <c r="P12645" s="219">
        <f t="shared" si="120"/>
        <v>1300000000</v>
      </c>
      <c r="Q12645" s="264">
        <v>420000000</v>
      </c>
      <c r="R12645" s="264">
        <v>0</v>
      </c>
      <c r="S12645" s="166"/>
    </row>
    <row r="12646" spans="1:19" ht="23.25" customHeight="1" x14ac:dyDescent="0.3">
      <c r="A12646" s="175"/>
      <c r="B12646" s="177" t="s">
        <v>1196</v>
      </c>
      <c r="C12646" s="30" t="s">
        <v>1197</v>
      </c>
      <c r="D12646" s="171">
        <v>1301</v>
      </c>
      <c r="E12646" s="171">
        <v>9</v>
      </c>
      <c r="F12646" s="171">
        <v>704</v>
      </c>
      <c r="G12646" s="171">
        <v>70472</v>
      </c>
      <c r="H12646" s="171">
        <v>3000</v>
      </c>
      <c r="I12646" s="171">
        <v>414104</v>
      </c>
      <c r="J12646" s="173">
        <v>1500000000</v>
      </c>
      <c r="K12646" s="173">
        <f>SUM(J12646-L12646)</f>
        <v>500000000</v>
      </c>
      <c r="L12646" s="173">
        <v>1000000000</v>
      </c>
      <c r="M12646" s="173">
        <v>0</v>
      </c>
      <c r="N12646" s="219">
        <v>1500000000</v>
      </c>
      <c r="O12646" s="219">
        <v>500000000</v>
      </c>
      <c r="P12646" s="219">
        <f t="shared" si="120"/>
        <v>2500000000</v>
      </c>
      <c r="Q12646" s="264">
        <v>500000000</v>
      </c>
      <c r="R12646" s="264">
        <v>0</v>
      </c>
      <c r="S12646" s="189" t="s">
        <v>5070</v>
      </c>
    </row>
    <row r="12647" spans="1:19" ht="17.399999999999999" x14ac:dyDescent="0.3">
      <c r="A12647" s="960" t="s">
        <v>0</v>
      </c>
      <c r="B12647" s="960"/>
      <c r="C12647" s="960"/>
      <c r="D12647" s="960"/>
      <c r="E12647" s="960"/>
      <c r="F12647" s="960"/>
      <c r="G12647" s="960"/>
      <c r="H12647" s="960"/>
      <c r="I12647" s="960"/>
      <c r="J12647" s="960"/>
      <c r="K12647" s="960"/>
      <c r="L12647" s="960"/>
      <c r="M12647" s="960"/>
      <c r="N12647" s="58"/>
      <c r="O12647" s="58"/>
      <c r="P12647" s="58"/>
      <c r="Q12647" s="58"/>
      <c r="R12647" s="58"/>
      <c r="S12647" s="58"/>
    </row>
    <row r="12648" spans="1:19" ht="17.399999999999999" x14ac:dyDescent="0.3">
      <c r="A12648" s="960" t="s">
        <v>3122</v>
      </c>
      <c r="B12648" s="960"/>
      <c r="C12648" s="960"/>
      <c r="D12648" s="960"/>
      <c r="E12648" s="960"/>
      <c r="F12648" s="960"/>
      <c r="G12648" s="960"/>
      <c r="H12648" s="960"/>
      <c r="I12648" s="960"/>
      <c r="J12648" s="960"/>
      <c r="K12648" s="960"/>
      <c r="L12648" s="960"/>
      <c r="M12648" s="960"/>
      <c r="N12648" s="58"/>
      <c r="O12648" s="58"/>
      <c r="P12648" s="58"/>
      <c r="Q12648" s="58"/>
      <c r="R12648" s="58"/>
      <c r="S12648" s="58"/>
    </row>
    <row r="12649" spans="1:19" ht="16.2" thickBot="1" x14ac:dyDescent="0.35">
      <c r="A12649" s="961" t="s">
        <v>717</v>
      </c>
      <c r="B12649" s="961"/>
      <c r="C12649" s="961"/>
      <c r="D12649" s="961"/>
      <c r="E12649" s="961"/>
      <c r="F12649" s="961"/>
      <c r="G12649" s="961"/>
      <c r="H12649" s="961"/>
      <c r="I12649" s="961"/>
      <c r="J12649" s="961"/>
      <c r="K12649" s="961"/>
      <c r="L12649" s="961"/>
      <c r="M12649" s="968"/>
      <c r="N12649" s="58"/>
      <c r="O12649" s="58"/>
      <c r="P12649" s="58"/>
      <c r="Q12649" s="58"/>
      <c r="R12649" s="58"/>
      <c r="S12649" s="58"/>
    </row>
    <row r="12650" spans="1:19" ht="16.5" customHeight="1" x14ac:dyDescent="0.3">
      <c r="A12650" s="962" t="s">
        <v>3118</v>
      </c>
      <c r="B12650" s="962" t="s">
        <v>3119</v>
      </c>
      <c r="C12650" s="962" t="s">
        <v>2</v>
      </c>
      <c r="D12650" s="5" t="s">
        <v>3</v>
      </c>
      <c r="E12650" s="12" t="s">
        <v>3</v>
      </c>
      <c r="F12650" s="5" t="s">
        <v>7</v>
      </c>
      <c r="G12650" s="12" t="s">
        <v>9</v>
      </c>
      <c r="H12650" s="5" t="s">
        <v>12</v>
      </c>
      <c r="I12650" s="12" t="s">
        <v>13</v>
      </c>
      <c r="J12650" s="873" t="s">
        <v>3115</v>
      </c>
      <c r="K12650" s="873" t="s">
        <v>3116</v>
      </c>
      <c r="L12650" s="965" t="s">
        <v>3121</v>
      </c>
      <c r="M12650" s="965" t="s">
        <v>3117</v>
      </c>
      <c r="N12650" s="873" t="s">
        <v>3116</v>
      </c>
      <c r="O12650" s="873" t="s">
        <v>3116</v>
      </c>
      <c r="P12650" s="873" t="s">
        <v>5095</v>
      </c>
      <c r="Q12650" s="873" t="s">
        <v>3115</v>
      </c>
      <c r="R12650" s="270" t="s">
        <v>3340</v>
      </c>
      <c r="S12650" s="873" t="s">
        <v>5049</v>
      </c>
    </row>
    <row r="12651" spans="1:19" ht="15" customHeight="1" x14ac:dyDescent="0.3">
      <c r="A12651" s="963"/>
      <c r="B12651" s="963"/>
      <c r="C12651" s="963"/>
      <c r="D12651" s="6" t="s">
        <v>4</v>
      </c>
      <c r="E12651" s="11" t="s">
        <v>6</v>
      </c>
      <c r="F12651" s="6" t="s">
        <v>8</v>
      </c>
      <c r="G12651" s="11" t="s">
        <v>10</v>
      </c>
      <c r="H12651" s="6" t="s">
        <v>5</v>
      </c>
      <c r="I12651" s="11" t="s">
        <v>5</v>
      </c>
      <c r="J12651" s="874"/>
      <c r="K12651" s="874"/>
      <c r="L12651" s="966"/>
      <c r="M12651" s="966"/>
      <c r="N12651" s="874"/>
      <c r="O12651" s="874"/>
      <c r="P12651" s="874"/>
      <c r="Q12651" s="874"/>
      <c r="R12651" s="271" t="s">
        <v>5125</v>
      </c>
      <c r="S12651" s="874"/>
    </row>
    <row r="12652" spans="1:19" x14ac:dyDescent="0.3">
      <c r="A12652" s="963"/>
      <c r="B12652" s="963"/>
      <c r="C12652" s="963"/>
      <c r="D12652" s="6" t="s">
        <v>5</v>
      </c>
      <c r="E12652" s="11" t="s">
        <v>5</v>
      </c>
      <c r="F12652" s="6" t="s">
        <v>5</v>
      </c>
      <c r="G12652" s="11" t="s">
        <v>11</v>
      </c>
      <c r="H12652" s="7"/>
      <c r="I12652" s="8"/>
      <c r="J12652" s="44" t="s">
        <v>3120</v>
      </c>
      <c r="K12652" s="45" t="s">
        <v>3120</v>
      </c>
      <c r="L12652" s="46" t="s">
        <v>3120</v>
      </c>
      <c r="M12652" s="46" t="s">
        <v>3120</v>
      </c>
      <c r="N12652" s="44" t="s">
        <v>5068</v>
      </c>
      <c r="O12652" s="44" t="s">
        <v>5069</v>
      </c>
      <c r="P12652" s="44"/>
      <c r="Q12652" s="44" t="s">
        <v>5102</v>
      </c>
      <c r="R12652" s="272" t="s">
        <v>5102</v>
      </c>
      <c r="S12652" s="44"/>
    </row>
    <row r="12653" spans="1:19" ht="15" thickBot="1" x14ac:dyDescent="0.35">
      <c r="A12653" s="964"/>
      <c r="B12653" s="964"/>
      <c r="C12653" s="964"/>
      <c r="D12653" s="9"/>
      <c r="E12653" s="10"/>
      <c r="F12653" s="9"/>
      <c r="G12653" s="10"/>
      <c r="H12653" s="9"/>
      <c r="I12653" s="10"/>
      <c r="J12653" s="48" t="s">
        <v>14</v>
      </c>
      <c r="K12653" s="49" t="s">
        <v>14</v>
      </c>
      <c r="L12653" s="50" t="s">
        <v>14</v>
      </c>
      <c r="M12653" s="50" t="s">
        <v>14</v>
      </c>
      <c r="N12653" s="48" t="s">
        <v>14</v>
      </c>
      <c r="O12653" s="48" t="s">
        <v>14</v>
      </c>
      <c r="P12653" s="48" t="s">
        <v>14</v>
      </c>
      <c r="Q12653" s="48" t="s">
        <v>14</v>
      </c>
      <c r="R12653" s="48" t="s">
        <v>14</v>
      </c>
      <c r="S12653" s="48"/>
    </row>
    <row r="12654" spans="1:19" ht="37.5" customHeight="1" x14ac:dyDescent="0.3">
      <c r="A12654" s="106"/>
      <c r="B12654" s="108" t="s">
        <v>1198</v>
      </c>
      <c r="C12654" s="30" t="s">
        <v>1186</v>
      </c>
      <c r="D12654" s="102">
        <v>1301</v>
      </c>
      <c r="E12654" s="102">
        <v>9</v>
      </c>
      <c r="F12654" s="102">
        <v>705</v>
      </c>
      <c r="G12654" s="102">
        <v>70540</v>
      </c>
      <c r="H12654" s="102">
        <v>3000</v>
      </c>
      <c r="I12654" s="102">
        <v>414104</v>
      </c>
      <c r="J12654" s="104">
        <v>0</v>
      </c>
      <c r="K12654" s="104">
        <v>0</v>
      </c>
      <c r="L12654" s="104">
        <v>0</v>
      </c>
      <c r="M12654" s="104">
        <v>0</v>
      </c>
      <c r="N12654" s="219">
        <v>0</v>
      </c>
      <c r="O12654" s="219">
        <v>0</v>
      </c>
      <c r="P12654" s="219">
        <f>SUM(K12654+N12654+O12654)</f>
        <v>0</v>
      </c>
      <c r="Q12654" s="264">
        <v>200000000</v>
      </c>
      <c r="R12654" s="264">
        <v>0</v>
      </c>
      <c r="S12654" s="166"/>
    </row>
    <row r="12655" spans="1:19" ht="20.399999999999999" x14ac:dyDescent="0.3">
      <c r="A12655" s="106"/>
      <c r="B12655" s="108" t="s">
        <v>1199</v>
      </c>
      <c r="C12655" s="30" t="s">
        <v>1200</v>
      </c>
      <c r="D12655" s="102">
        <v>1301</v>
      </c>
      <c r="E12655" s="102">
        <v>9</v>
      </c>
      <c r="F12655" s="102">
        <v>701</v>
      </c>
      <c r="G12655" s="102">
        <v>70133</v>
      </c>
      <c r="H12655" s="102">
        <v>3000</v>
      </c>
      <c r="I12655" s="102">
        <v>414104</v>
      </c>
      <c r="J12655" s="104">
        <v>1700000000</v>
      </c>
      <c r="K12655" s="104">
        <f>SUM(J12655-L12655)</f>
        <v>0</v>
      </c>
      <c r="L12655" s="104">
        <v>1700000000</v>
      </c>
      <c r="M12655" s="104">
        <v>0</v>
      </c>
      <c r="N12655" s="219">
        <v>1700000000</v>
      </c>
      <c r="O12655" s="219">
        <v>500000000</v>
      </c>
      <c r="P12655" s="219">
        <f t="shared" ref="P12655:P12669" si="121">SUM(K12655+N12655+O12655)</f>
        <v>2200000000</v>
      </c>
      <c r="Q12655" s="264">
        <v>0</v>
      </c>
      <c r="R12655" s="264">
        <v>0</v>
      </c>
      <c r="S12655" s="166"/>
    </row>
    <row r="12656" spans="1:19" ht="32.25" customHeight="1" x14ac:dyDescent="0.3">
      <c r="A12656" s="106"/>
      <c r="B12656" s="108" t="s">
        <v>1201</v>
      </c>
      <c r="C12656" s="30" t="s">
        <v>1202</v>
      </c>
      <c r="D12656" s="102">
        <v>1301</v>
      </c>
      <c r="E12656" s="102">
        <v>9</v>
      </c>
      <c r="F12656" s="102">
        <v>703</v>
      </c>
      <c r="G12656" s="102">
        <v>70330</v>
      </c>
      <c r="H12656" s="102">
        <v>3000</v>
      </c>
      <c r="I12656" s="102">
        <v>414104</v>
      </c>
      <c r="J12656" s="104">
        <v>120000000</v>
      </c>
      <c r="K12656" s="104">
        <v>120000000</v>
      </c>
      <c r="L12656" s="104">
        <v>0</v>
      </c>
      <c r="M12656" s="104">
        <v>0</v>
      </c>
      <c r="N12656" s="219">
        <v>200000000</v>
      </c>
      <c r="O12656" s="219">
        <v>150000000</v>
      </c>
      <c r="P12656" s="219">
        <f t="shared" si="121"/>
        <v>470000000</v>
      </c>
      <c r="Q12656" s="264">
        <v>0</v>
      </c>
      <c r="R12656" s="264">
        <v>0</v>
      </c>
      <c r="S12656" s="166"/>
    </row>
    <row r="12657" spans="1:19" ht="22.5" customHeight="1" x14ac:dyDescent="0.3">
      <c r="A12657" s="106"/>
      <c r="B12657" s="108" t="s">
        <v>1203</v>
      </c>
      <c r="C12657" s="30" t="s">
        <v>3275</v>
      </c>
      <c r="D12657" s="102">
        <v>1301</v>
      </c>
      <c r="E12657" s="102">
        <v>9</v>
      </c>
      <c r="F12657" s="102">
        <v>701</v>
      </c>
      <c r="G12657" s="102">
        <v>70133</v>
      </c>
      <c r="H12657" s="102">
        <v>3000</v>
      </c>
      <c r="I12657" s="102">
        <v>414104</v>
      </c>
      <c r="J12657" s="104">
        <v>300000000</v>
      </c>
      <c r="K12657" s="104">
        <v>300000000</v>
      </c>
      <c r="L12657" s="104">
        <v>0</v>
      </c>
      <c r="M12657" s="104">
        <v>0</v>
      </c>
      <c r="N12657" s="219">
        <v>25000000</v>
      </c>
      <c r="O12657" s="219">
        <v>25000000</v>
      </c>
      <c r="P12657" s="219">
        <f t="shared" si="121"/>
        <v>350000000</v>
      </c>
      <c r="Q12657" s="264">
        <v>0</v>
      </c>
      <c r="R12657" s="264">
        <v>0</v>
      </c>
      <c r="S12657" s="166"/>
    </row>
    <row r="12658" spans="1:19" x14ac:dyDescent="0.3">
      <c r="A12658" s="106"/>
      <c r="B12658" s="108" t="s">
        <v>1204</v>
      </c>
      <c r="C12658" s="30" t="s">
        <v>1205</v>
      </c>
      <c r="D12658" s="102">
        <v>1301</v>
      </c>
      <c r="E12658" s="102">
        <v>9</v>
      </c>
      <c r="F12658" s="102">
        <v>701</v>
      </c>
      <c r="G12658" s="102">
        <v>70133</v>
      </c>
      <c r="H12658" s="102">
        <v>3000</v>
      </c>
      <c r="I12658" s="102">
        <v>414213</v>
      </c>
      <c r="J12658" s="104">
        <v>40000000</v>
      </c>
      <c r="K12658" s="104">
        <f>SUM(J12658-L12658)</f>
        <v>10000000</v>
      </c>
      <c r="L12658" s="104">
        <v>30000000</v>
      </c>
      <c r="M12658" s="104">
        <v>0</v>
      </c>
      <c r="N12658" s="219">
        <v>30000000</v>
      </c>
      <c r="O12658" s="219">
        <v>10000000</v>
      </c>
      <c r="P12658" s="219">
        <f t="shared" si="121"/>
        <v>50000000</v>
      </c>
      <c r="Q12658" s="264">
        <v>0</v>
      </c>
      <c r="R12658" s="264">
        <v>0</v>
      </c>
      <c r="S12658" s="166"/>
    </row>
    <row r="12659" spans="1:19" ht="20.399999999999999" x14ac:dyDescent="0.3">
      <c r="A12659" s="106"/>
      <c r="B12659" s="108" t="s">
        <v>1206</v>
      </c>
      <c r="C12659" s="30" t="s">
        <v>1207</v>
      </c>
      <c r="D12659" s="102">
        <v>1301</v>
      </c>
      <c r="E12659" s="102">
        <v>9</v>
      </c>
      <c r="F12659" s="102">
        <v>703</v>
      </c>
      <c r="G12659" s="102">
        <v>70330</v>
      </c>
      <c r="H12659" s="102">
        <v>3000</v>
      </c>
      <c r="I12659" s="102">
        <v>414104</v>
      </c>
      <c r="J12659" s="104">
        <v>50000000</v>
      </c>
      <c r="K12659" s="104">
        <f>SUM(J12659+M12659)</f>
        <v>56000000</v>
      </c>
      <c r="L12659" s="104">
        <v>0</v>
      </c>
      <c r="M12659" s="104">
        <v>6000000</v>
      </c>
      <c r="N12659" s="219">
        <v>0</v>
      </c>
      <c r="O12659" s="219">
        <v>0</v>
      </c>
      <c r="P12659" s="219">
        <f t="shared" si="121"/>
        <v>56000000</v>
      </c>
      <c r="Q12659" s="264"/>
      <c r="R12659" s="264">
        <v>0</v>
      </c>
      <c r="S12659" s="166"/>
    </row>
    <row r="12660" spans="1:19" ht="30.6" x14ac:dyDescent="0.3">
      <c r="A12660" s="106"/>
      <c r="B12660" s="108" t="s">
        <v>3259</v>
      </c>
      <c r="C12660" s="30" t="s">
        <v>3245</v>
      </c>
      <c r="D12660" s="102">
        <v>1301</v>
      </c>
      <c r="E12660" s="102">
        <v>9</v>
      </c>
      <c r="F12660" s="102">
        <v>703</v>
      </c>
      <c r="G12660" s="102">
        <v>70330</v>
      </c>
      <c r="H12660" s="102">
        <v>3000</v>
      </c>
      <c r="I12660" s="102">
        <v>414104</v>
      </c>
      <c r="J12660" s="104">
        <v>0</v>
      </c>
      <c r="K12660" s="104">
        <f>SUM(J12660+M12660)</f>
        <v>1600000</v>
      </c>
      <c r="L12660" s="104">
        <v>0</v>
      </c>
      <c r="M12660" s="104">
        <v>1600000</v>
      </c>
      <c r="N12660" s="219">
        <v>0</v>
      </c>
      <c r="O12660" s="219">
        <v>0</v>
      </c>
      <c r="P12660" s="219">
        <f t="shared" si="121"/>
        <v>1600000</v>
      </c>
      <c r="Q12660" s="264">
        <v>0</v>
      </c>
      <c r="R12660" s="264">
        <v>0</v>
      </c>
      <c r="S12660" s="166"/>
    </row>
    <row r="12661" spans="1:19" ht="20.399999999999999" x14ac:dyDescent="0.3">
      <c r="A12661" s="106"/>
      <c r="B12661" s="108" t="s">
        <v>3260</v>
      </c>
      <c r="C12661" s="30" t="s">
        <v>3246</v>
      </c>
      <c r="D12661" s="102">
        <v>1301</v>
      </c>
      <c r="E12661" s="102">
        <v>9</v>
      </c>
      <c r="F12661" s="102">
        <v>703</v>
      </c>
      <c r="G12661" s="102">
        <v>70330</v>
      </c>
      <c r="H12661" s="102">
        <v>3000</v>
      </c>
      <c r="I12661" s="102">
        <v>414104</v>
      </c>
      <c r="J12661" s="219">
        <v>0</v>
      </c>
      <c r="K12661" s="104">
        <f t="shared" ref="K12661:K12682" si="122">SUM(J12661+M12661)</f>
        <v>70500000</v>
      </c>
      <c r="L12661" s="219">
        <v>0</v>
      </c>
      <c r="M12661" s="104">
        <v>70500000</v>
      </c>
      <c r="N12661" s="219">
        <v>0</v>
      </c>
      <c r="O12661" s="219">
        <v>0</v>
      </c>
      <c r="P12661" s="219">
        <f t="shared" si="121"/>
        <v>70500000</v>
      </c>
      <c r="Q12661" s="264">
        <v>0</v>
      </c>
      <c r="R12661" s="264">
        <v>0</v>
      </c>
      <c r="S12661" s="166"/>
    </row>
    <row r="12662" spans="1:19" ht="20.399999999999999" x14ac:dyDescent="0.3">
      <c r="A12662" s="106"/>
      <c r="B12662" s="108" t="s">
        <v>3261</v>
      </c>
      <c r="C12662" s="30" t="s">
        <v>3247</v>
      </c>
      <c r="D12662" s="102">
        <v>1301</v>
      </c>
      <c r="E12662" s="102">
        <v>9</v>
      </c>
      <c r="F12662" s="102">
        <v>703</v>
      </c>
      <c r="G12662" s="102">
        <v>70330</v>
      </c>
      <c r="H12662" s="102">
        <v>3000</v>
      </c>
      <c r="I12662" s="102">
        <v>414104</v>
      </c>
      <c r="J12662" s="219">
        <v>0</v>
      </c>
      <c r="K12662" s="104">
        <f t="shared" si="122"/>
        <v>96500000</v>
      </c>
      <c r="L12662" s="219">
        <v>0</v>
      </c>
      <c r="M12662" s="104">
        <v>96500000</v>
      </c>
      <c r="N12662" s="219">
        <v>0</v>
      </c>
      <c r="O12662" s="219">
        <v>0</v>
      </c>
      <c r="P12662" s="219">
        <f t="shared" si="121"/>
        <v>96500000</v>
      </c>
      <c r="Q12662" s="264">
        <v>0</v>
      </c>
      <c r="R12662" s="264">
        <v>0</v>
      </c>
      <c r="S12662" s="166"/>
    </row>
    <row r="12663" spans="1:19" ht="29.25" customHeight="1" x14ac:dyDescent="0.3">
      <c r="A12663" s="106"/>
      <c r="B12663" s="108" t="s">
        <v>3262</v>
      </c>
      <c r="C12663" s="30" t="s">
        <v>5355</v>
      </c>
      <c r="D12663" s="102">
        <v>1301</v>
      </c>
      <c r="E12663" s="102">
        <v>9</v>
      </c>
      <c r="F12663" s="102">
        <v>703</v>
      </c>
      <c r="G12663" s="102">
        <v>70330</v>
      </c>
      <c r="H12663" s="102">
        <v>3000</v>
      </c>
      <c r="I12663" s="102">
        <v>414104</v>
      </c>
      <c r="J12663" s="219">
        <v>0</v>
      </c>
      <c r="K12663" s="104">
        <f t="shared" si="122"/>
        <v>36000000</v>
      </c>
      <c r="L12663" s="219">
        <v>0</v>
      </c>
      <c r="M12663" s="104">
        <v>36000000</v>
      </c>
      <c r="N12663" s="219">
        <v>10000000</v>
      </c>
      <c r="O12663" s="219">
        <v>5000000</v>
      </c>
      <c r="P12663" s="219">
        <f t="shared" si="121"/>
        <v>51000000</v>
      </c>
      <c r="Q12663" s="264">
        <v>0</v>
      </c>
      <c r="R12663" s="264">
        <v>0</v>
      </c>
      <c r="S12663" s="189" t="s">
        <v>5070</v>
      </c>
    </row>
    <row r="12664" spans="1:19" ht="31.5" customHeight="1" x14ac:dyDescent="0.3">
      <c r="A12664" s="106"/>
      <c r="B12664" s="108" t="s">
        <v>3263</v>
      </c>
      <c r="C12664" s="30" t="s">
        <v>3248</v>
      </c>
      <c r="D12664" s="102">
        <v>1301</v>
      </c>
      <c r="E12664" s="102">
        <v>9</v>
      </c>
      <c r="F12664" s="102">
        <v>703</v>
      </c>
      <c r="G12664" s="102">
        <v>70330</v>
      </c>
      <c r="H12664" s="102">
        <v>3000</v>
      </c>
      <c r="I12664" s="102">
        <v>414104</v>
      </c>
      <c r="J12664" s="219">
        <v>0</v>
      </c>
      <c r="K12664" s="104">
        <f t="shared" si="122"/>
        <v>41300000</v>
      </c>
      <c r="L12664" s="219">
        <v>0</v>
      </c>
      <c r="M12664" s="104">
        <v>41300000</v>
      </c>
      <c r="N12664" s="219">
        <v>0</v>
      </c>
      <c r="O12664" s="219">
        <v>0</v>
      </c>
      <c r="P12664" s="219">
        <f t="shared" si="121"/>
        <v>41300000</v>
      </c>
      <c r="Q12664" s="264">
        <v>0</v>
      </c>
      <c r="R12664" s="264">
        <v>0</v>
      </c>
      <c r="S12664" s="166"/>
    </row>
    <row r="12665" spans="1:19" ht="30.6" x14ac:dyDescent="0.3">
      <c r="A12665" s="106"/>
      <c r="B12665" s="108" t="s">
        <v>3264</v>
      </c>
      <c r="C12665" s="30" t="s">
        <v>3249</v>
      </c>
      <c r="D12665" s="102">
        <v>1301</v>
      </c>
      <c r="E12665" s="102">
        <v>9</v>
      </c>
      <c r="F12665" s="102">
        <v>703</v>
      </c>
      <c r="G12665" s="102">
        <v>70330</v>
      </c>
      <c r="H12665" s="102">
        <v>3000</v>
      </c>
      <c r="I12665" s="102">
        <v>414104</v>
      </c>
      <c r="J12665" s="219">
        <v>0</v>
      </c>
      <c r="K12665" s="104">
        <f t="shared" si="122"/>
        <v>55200000</v>
      </c>
      <c r="L12665" s="219">
        <v>0</v>
      </c>
      <c r="M12665" s="104">
        <v>55200000</v>
      </c>
      <c r="N12665" s="219">
        <v>0</v>
      </c>
      <c r="O12665" s="219">
        <v>0</v>
      </c>
      <c r="P12665" s="219">
        <f t="shared" si="121"/>
        <v>55200000</v>
      </c>
      <c r="Q12665" s="264">
        <v>0</v>
      </c>
      <c r="R12665" s="264">
        <v>0</v>
      </c>
      <c r="S12665" s="166"/>
    </row>
    <row r="12666" spans="1:19" ht="20.399999999999999" x14ac:dyDescent="0.3">
      <c r="A12666" s="106"/>
      <c r="B12666" s="108" t="s">
        <v>3265</v>
      </c>
      <c r="C12666" s="30" t="s">
        <v>5356</v>
      </c>
      <c r="D12666" s="102">
        <v>1301</v>
      </c>
      <c r="E12666" s="102">
        <v>9</v>
      </c>
      <c r="F12666" s="102">
        <v>703</v>
      </c>
      <c r="G12666" s="102">
        <v>70330</v>
      </c>
      <c r="H12666" s="102">
        <v>3000</v>
      </c>
      <c r="I12666" s="102">
        <v>414104</v>
      </c>
      <c r="J12666" s="219">
        <v>0</v>
      </c>
      <c r="K12666" s="104">
        <f t="shared" si="122"/>
        <v>400000000</v>
      </c>
      <c r="L12666" s="219">
        <v>0</v>
      </c>
      <c r="M12666" s="104">
        <v>400000000</v>
      </c>
      <c r="N12666" s="219">
        <v>100000000</v>
      </c>
      <c r="O12666" s="219">
        <v>50000000</v>
      </c>
      <c r="P12666" s="219">
        <f t="shared" si="121"/>
        <v>550000000</v>
      </c>
      <c r="Q12666" s="264">
        <v>0</v>
      </c>
      <c r="R12666" s="264">
        <v>0</v>
      </c>
      <c r="S12666" s="189" t="s">
        <v>5070</v>
      </c>
    </row>
    <row r="12667" spans="1:19" ht="21" customHeight="1" x14ac:dyDescent="0.3">
      <c r="A12667" s="106"/>
      <c r="B12667" s="108" t="s">
        <v>3266</v>
      </c>
      <c r="C12667" s="30" t="s">
        <v>3250</v>
      </c>
      <c r="D12667" s="102">
        <v>1301</v>
      </c>
      <c r="E12667" s="102">
        <v>9</v>
      </c>
      <c r="F12667" s="102">
        <v>703</v>
      </c>
      <c r="G12667" s="102">
        <v>70330</v>
      </c>
      <c r="H12667" s="102">
        <v>3000</v>
      </c>
      <c r="I12667" s="102">
        <v>414104</v>
      </c>
      <c r="J12667" s="219">
        <v>0</v>
      </c>
      <c r="K12667" s="104">
        <f>SUM(J12667+M12667)</f>
        <v>172125000</v>
      </c>
      <c r="L12667" s="219">
        <v>0</v>
      </c>
      <c r="M12667" s="104">
        <v>172125000</v>
      </c>
      <c r="N12667" s="219">
        <v>0</v>
      </c>
      <c r="O12667" s="219">
        <v>0</v>
      </c>
      <c r="P12667" s="219">
        <f t="shared" si="121"/>
        <v>172125000</v>
      </c>
      <c r="Q12667" s="264">
        <v>0</v>
      </c>
      <c r="R12667" s="264">
        <v>0</v>
      </c>
      <c r="S12667" s="166"/>
    </row>
    <row r="12668" spans="1:19" ht="21" customHeight="1" x14ac:dyDescent="0.3">
      <c r="A12668" s="106"/>
      <c r="B12668" s="108" t="s">
        <v>3267</v>
      </c>
      <c r="C12668" s="30" t="s">
        <v>3251</v>
      </c>
      <c r="D12668" s="102">
        <v>1301</v>
      </c>
      <c r="E12668" s="102">
        <v>9</v>
      </c>
      <c r="F12668" s="102">
        <v>703</v>
      </c>
      <c r="G12668" s="102">
        <v>70330</v>
      </c>
      <c r="H12668" s="102">
        <v>3000</v>
      </c>
      <c r="I12668" s="102">
        <v>414104</v>
      </c>
      <c r="J12668" s="219">
        <v>0</v>
      </c>
      <c r="K12668" s="104">
        <f>SUM(J12668+M12668)</f>
        <v>528000000</v>
      </c>
      <c r="L12668" s="219">
        <v>0</v>
      </c>
      <c r="M12668" s="104">
        <v>528000000</v>
      </c>
      <c r="N12668" s="219">
        <v>0</v>
      </c>
      <c r="O12668" s="219">
        <v>0</v>
      </c>
      <c r="P12668" s="219">
        <f t="shared" si="121"/>
        <v>528000000</v>
      </c>
      <c r="Q12668" s="264">
        <v>0</v>
      </c>
      <c r="R12668" s="264">
        <v>0</v>
      </c>
      <c r="S12668" s="175"/>
    </row>
    <row r="12669" spans="1:19" ht="32.25" customHeight="1" x14ac:dyDescent="0.3">
      <c r="A12669" s="106"/>
      <c r="B12669" s="108" t="s">
        <v>3269</v>
      </c>
      <c r="C12669" s="30" t="s">
        <v>3253</v>
      </c>
      <c r="D12669" s="102">
        <v>1301</v>
      </c>
      <c r="E12669" s="102">
        <v>9</v>
      </c>
      <c r="F12669" s="102">
        <v>703</v>
      </c>
      <c r="G12669" s="102">
        <v>70330</v>
      </c>
      <c r="H12669" s="102">
        <v>3000</v>
      </c>
      <c r="I12669" s="102">
        <v>414104</v>
      </c>
      <c r="J12669" s="219">
        <v>0</v>
      </c>
      <c r="K12669" s="104">
        <f>SUM(J12669+M12669)</f>
        <v>60000000</v>
      </c>
      <c r="L12669" s="219">
        <v>0</v>
      </c>
      <c r="M12669" s="104">
        <v>60000000</v>
      </c>
      <c r="N12669" s="219">
        <v>0</v>
      </c>
      <c r="O12669" s="219">
        <v>0</v>
      </c>
      <c r="P12669" s="219">
        <f t="shared" si="121"/>
        <v>60000000</v>
      </c>
      <c r="Q12669" s="264">
        <v>0</v>
      </c>
      <c r="R12669" s="264">
        <v>0</v>
      </c>
      <c r="S12669" s="175"/>
    </row>
    <row r="12670" spans="1:19" ht="17.399999999999999" x14ac:dyDescent="0.3">
      <c r="A12670" s="960" t="s">
        <v>0</v>
      </c>
      <c r="B12670" s="960"/>
      <c r="C12670" s="960"/>
      <c r="D12670" s="960"/>
      <c r="E12670" s="960"/>
      <c r="F12670" s="960"/>
      <c r="G12670" s="960"/>
      <c r="H12670" s="960"/>
      <c r="I12670" s="960"/>
      <c r="J12670" s="960"/>
      <c r="K12670" s="960"/>
      <c r="L12670" s="960"/>
      <c r="M12670" s="960"/>
    </row>
    <row r="12671" spans="1:19" ht="17.399999999999999" x14ac:dyDescent="0.3">
      <c r="A12671" s="960" t="s">
        <v>3122</v>
      </c>
      <c r="B12671" s="960"/>
      <c r="C12671" s="960"/>
      <c r="D12671" s="960"/>
      <c r="E12671" s="960"/>
      <c r="F12671" s="960"/>
      <c r="G12671" s="960"/>
      <c r="H12671" s="960"/>
      <c r="I12671" s="960"/>
      <c r="J12671" s="960"/>
      <c r="K12671" s="960"/>
      <c r="L12671" s="960"/>
      <c r="M12671" s="960"/>
    </row>
    <row r="12672" spans="1:19" ht="16.2" thickBot="1" x14ac:dyDescent="0.35">
      <c r="A12672" s="961" t="s">
        <v>717</v>
      </c>
      <c r="B12672" s="961"/>
      <c r="C12672" s="961"/>
      <c r="D12672" s="961"/>
      <c r="E12672" s="961"/>
      <c r="F12672" s="961"/>
      <c r="G12672" s="961"/>
      <c r="H12672" s="961"/>
      <c r="I12672" s="961"/>
      <c r="J12672" s="961"/>
      <c r="K12672" s="961"/>
      <c r="L12672" s="961"/>
      <c r="M12672" s="961"/>
    </row>
    <row r="12673" spans="1:19" ht="16.5" customHeight="1" x14ac:dyDescent="0.3">
      <c r="A12673" s="962" t="s">
        <v>3118</v>
      </c>
      <c r="B12673" s="962" t="s">
        <v>3119</v>
      </c>
      <c r="C12673" s="962" t="s">
        <v>2</v>
      </c>
      <c r="D12673" s="5" t="s">
        <v>3</v>
      </c>
      <c r="E12673" s="12" t="s">
        <v>3</v>
      </c>
      <c r="F12673" s="5" t="s">
        <v>7</v>
      </c>
      <c r="G12673" s="12" t="s">
        <v>9</v>
      </c>
      <c r="H12673" s="5" t="s">
        <v>12</v>
      </c>
      <c r="I12673" s="12" t="s">
        <v>13</v>
      </c>
      <c r="J12673" s="873" t="s">
        <v>3115</v>
      </c>
      <c r="K12673" s="873" t="s">
        <v>3116</v>
      </c>
      <c r="L12673" s="965" t="s">
        <v>3121</v>
      </c>
      <c r="M12673" s="965" t="s">
        <v>3117</v>
      </c>
      <c r="N12673" s="873" t="s">
        <v>3116</v>
      </c>
      <c r="O12673" s="873" t="s">
        <v>3116</v>
      </c>
      <c r="P12673" s="873" t="s">
        <v>5095</v>
      </c>
      <c r="Q12673" s="873" t="s">
        <v>3115</v>
      </c>
      <c r="R12673" s="270" t="s">
        <v>3340</v>
      </c>
      <c r="S12673" s="873" t="s">
        <v>5049</v>
      </c>
    </row>
    <row r="12674" spans="1:19" ht="15" customHeight="1" x14ac:dyDescent="0.3">
      <c r="A12674" s="963"/>
      <c r="B12674" s="963"/>
      <c r="C12674" s="963"/>
      <c r="D12674" s="6" t="s">
        <v>4</v>
      </c>
      <c r="E12674" s="11" t="s">
        <v>6</v>
      </c>
      <c r="F12674" s="6" t="s">
        <v>8</v>
      </c>
      <c r="G12674" s="11" t="s">
        <v>10</v>
      </c>
      <c r="H12674" s="6" t="s">
        <v>5</v>
      </c>
      <c r="I12674" s="11" t="s">
        <v>5</v>
      </c>
      <c r="J12674" s="874"/>
      <c r="K12674" s="874"/>
      <c r="L12674" s="966"/>
      <c r="M12674" s="966"/>
      <c r="N12674" s="874"/>
      <c r="O12674" s="874"/>
      <c r="P12674" s="874"/>
      <c r="Q12674" s="874"/>
      <c r="R12674" s="271" t="s">
        <v>5125</v>
      </c>
      <c r="S12674" s="874"/>
    </row>
    <row r="12675" spans="1:19" x14ac:dyDescent="0.3">
      <c r="A12675" s="963"/>
      <c r="B12675" s="963"/>
      <c r="C12675" s="963"/>
      <c r="D12675" s="6" t="s">
        <v>5</v>
      </c>
      <c r="E12675" s="11" t="s">
        <v>5</v>
      </c>
      <c r="F12675" s="6" t="s">
        <v>5</v>
      </c>
      <c r="G12675" s="11" t="s">
        <v>11</v>
      </c>
      <c r="H12675" s="7"/>
      <c r="I12675" s="8"/>
      <c r="J12675" s="44" t="s">
        <v>3120</v>
      </c>
      <c r="K12675" s="45" t="s">
        <v>3120</v>
      </c>
      <c r="L12675" s="46" t="s">
        <v>3120</v>
      </c>
      <c r="M12675" s="47" t="s">
        <v>3120</v>
      </c>
      <c r="N12675" s="44" t="s">
        <v>5068</v>
      </c>
      <c r="O12675" s="44" t="s">
        <v>5069</v>
      </c>
      <c r="P12675" s="44"/>
      <c r="Q12675" s="44" t="s">
        <v>5102</v>
      </c>
      <c r="R12675" s="272" t="s">
        <v>5102</v>
      </c>
      <c r="S12675" s="44"/>
    </row>
    <row r="12676" spans="1:19" ht="15" thickBot="1" x14ac:dyDescent="0.35">
      <c r="A12676" s="964"/>
      <c r="B12676" s="964"/>
      <c r="C12676" s="964"/>
      <c r="D12676" s="9"/>
      <c r="E12676" s="10"/>
      <c r="F12676" s="9"/>
      <c r="G12676" s="10"/>
      <c r="H12676" s="9"/>
      <c r="I12676" s="10"/>
      <c r="J12676" s="48" t="s">
        <v>14</v>
      </c>
      <c r="K12676" s="49" t="s">
        <v>14</v>
      </c>
      <c r="L12676" s="50" t="s">
        <v>14</v>
      </c>
      <c r="M12676" s="51" t="s">
        <v>14</v>
      </c>
      <c r="N12676" s="48" t="s">
        <v>14</v>
      </c>
      <c r="O12676" s="48" t="s">
        <v>14</v>
      </c>
      <c r="P12676" s="48" t="s">
        <v>14</v>
      </c>
      <c r="Q12676" s="48" t="s">
        <v>14</v>
      </c>
      <c r="R12676" s="48" t="s">
        <v>14</v>
      </c>
      <c r="S12676" s="48"/>
    </row>
    <row r="12677" spans="1:19" ht="34.5" customHeight="1" x14ac:dyDescent="0.3">
      <c r="A12677" s="106"/>
      <c r="B12677" s="108" t="s">
        <v>3270</v>
      </c>
      <c r="C12677" s="30" t="s">
        <v>3254</v>
      </c>
      <c r="D12677" s="102">
        <v>1301</v>
      </c>
      <c r="E12677" s="102">
        <v>9</v>
      </c>
      <c r="F12677" s="102">
        <v>703</v>
      </c>
      <c r="G12677" s="102">
        <v>70330</v>
      </c>
      <c r="H12677" s="102">
        <v>3000</v>
      </c>
      <c r="I12677" s="102">
        <v>414104</v>
      </c>
      <c r="J12677" s="104">
        <v>0</v>
      </c>
      <c r="K12677" s="104">
        <f>SUM(J12677+M12677)</f>
        <v>550000000</v>
      </c>
      <c r="L12677" s="104">
        <v>0</v>
      </c>
      <c r="M12677" s="104">
        <v>550000000</v>
      </c>
      <c r="N12677" s="219">
        <v>0</v>
      </c>
      <c r="O12677" s="219">
        <v>0</v>
      </c>
      <c r="P12677" s="219">
        <f>SUM(K12677+N12677+O12677)</f>
        <v>550000000</v>
      </c>
      <c r="Q12677" s="264">
        <v>0</v>
      </c>
      <c r="R12677" s="264">
        <v>0</v>
      </c>
      <c r="S12677" s="166"/>
    </row>
    <row r="12678" spans="1:19" ht="36" customHeight="1" x14ac:dyDescent="0.3">
      <c r="A12678" s="106"/>
      <c r="B12678" s="108" t="s">
        <v>3271</v>
      </c>
      <c r="C12678" s="30" t="s">
        <v>3255</v>
      </c>
      <c r="D12678" s="102">
        <v>1301</v>
      </c>
      <c r="E12678" s="102">
        <v>9</v>
      </c>
      <c r="F12678" s="102">
        <v>703</v>
      </c>
      <c r="G12678" s="102">
        <v>70330</v>
      </c>
      <c r="H12678" s="102">
        <v>3000</v>
      </c>
      <c r="I12678" s="102">
        <v>414104</v>
      </c>
      <c r="J12678" s="219">
        <v>0</v>
      </c>
      <c r="K12678" s="104">
        <f t="shared" si="122"/>
        <v>100000000</v>
      </c>
      <c r="L12678" s="219">
        <v>0</v>
      </c>
      <c r="M12678" s="104">
        <v>100000000</v>
      </c>
      <c r="N12678" s="219">
        <v>0</v>
      </c>
      <c r="O12678" s="219">
        <v>0</v>
      </c>
      <c r="P12678" s="219">
        <f t="shared" ref="P12678:P12691" si="123">SUM(K12678+N12678+O12678)</f>
        <v>100000000</v>
      </c>
      <c r="Q12678" s="264">
        <v>0</v>
      </c>
      <c r="R12678" s="264">
        <v>0</v>
      </c>
      <c r="S12678" s="166"/>
    </row>
    <row r="12679" spans="1:19" ht="24.75" customHeight="1" x14ac:dyDescent="0.3">
      <c r="A12679" s="106"/>
      <c r="B12679" s="108" t="s">
        <v>3272</v>
      </c>
      <c r="C12679" s="30" t="s">
        <v>3256</v>
      </c>
      <c r="D12679" s="102">
        <v>1301</v>
      </c>
      <c r="E12679" s="102">
        <v>9</v>
      </c>
      <c r="F12679" s="102">
        <v>703</v>
      </c>
      <c r="G12679" s="102">
        <v>70330</v>
      </c>
      <c r="H12679" s="102">
        <v>3000</v>
      </c>
      <c r="I12679" s="102">
        <v>414104</v>
      </c>
      <c r="J12679" s="219">
        <v>0</v>
      </c>
      <c r="K12679" s="104">
        <f t="shared" si="122"/>
        <v>500000000</v>
      </c>
      <c r="L12679" s="219">
        <v>0</v>
      </c>
      <c r="M12679" s="104">
        <v>500000000</v>
      </c>
      <c r="N12679" s="219">
        <v>0</v>
      </c>
      <c r="O12679" s="219">
        <v>0</v>
      </c>
      <c r="P12679" s="219">
        <f t="shared" si="123"/>
        <v>500000000</v>
      </c>
      <c r="Q12679" s="264">
        <v>0</v>
      </c>
      <c r="R12679" s="264">
        <v>0</v>
      </c>
      <c r="S12679" s="166"/>
    </row>
    <row r="12680" spans="1:19" ht="33.75" customHeight="1" x14ac:dyDescent="0.3">
      <c r="A12680" s="106"/>
      <c r="B12680" s="108" t="s">
        <v>3274</v>
      </c>
      <c r="C12680" s="30" t="s">
        <v>3258</v>
      </c>
      <c r="D12680" s="102">
        <v>1301</v>
      </c>
      <c r="E12680" s="102">
        <v>9</v>
      </c>
      <c r="F12680" s="102">
        <v>703</v>
      </c>
      <c r="G12680" s="102">
        <v>70330</v>
      </c>
      <c r="H12680" s="102">
        <v>3000</v>
      </c>
      <c r="I12680" s="102">
        <v>414104</v>
      </c>
      <c r="J12680" s="219">
        <v>0</v>
      </c>
      <c r="K12680" s="104">
        <f t="shared" si="122"/>
        <v>300000000</v>
      </c>
      <c r="L12680" s="219">
        <v>0</v>
      </c>
      <c r="M12680" s="104">
        <v>300000000</v>
      </c>
      <c r="N12680" s="219">
        <v>0</v>
      </c>
      <c r="O12680" s="219">
        <v>0</v>
      </c>
      <c r="P12680" s="219">
        <f t="shared" si="123"/>
        <v>300000000</v>
      </c>
      <c r="Q12680" s="264">
        <v>0</v>
      </c>
      <c r="R12680" s="264">
        <v>0</v>
      </c>
      <c r="S12680" s="166"/>
    </row>
    <row r="12681" spans="1:19" s="116" customFormat="1" ht="33" customHeight="1" x14ac:dyDescent="0.3">
      <c r="A12681" s="114"/>
      <c r="B12681" s="115" t="s">
        <v>5035</v>
      </c>
      <c r="C12681" s="30" t="s">
        <v>5343</v>
      </c>
      <c r="D12681" s="111"/>
      <c r="E12681" s="111"/>
      <c r="F12681" s="111"/>
      <c r="G12681" s="111"/>
      <c r="H12681" s="111"/>
      <c r="I12681" s="111"/>
      <c r="J12681" s="219">
        <v>0</v>
      </c>
      <c r="K12681" s="118">
        <f t="shared" si="122"/>
        <v>155000000</v>
      </c>
      <c r="L12681" s="219">
        <v>0</v>
      </c>
      <c r="M12681" s="112">
        <v>155000000</v>
      </c>
      <c r="N12681" s="219">
        <v>50000000</v>
      </c>
      <c r="O12681" s="219">
        <v>0</v>
      </c>
      <c r="P12681" s="219">
        <f t="shared" si="123"/>
        <v>205000000</v>
      </c>
      <c r="Q12681" s="264">
        <v>0</v>
      </c>
      <c r="R12681" s="264">
        <v>0</v>
      </c>
      <c r="S12681" s="189" t="s">
        <v>5070</v>
      </c>
    </row>
    <row r="12682" spans="1:19" s="116" customFormat="1" ht="33.75" customHeight="1" x14ac:dyDescent="0.3">
      <c r="A12682" s="114"/>
      <c r="B12682" s="115" t="s">
        <v>5036</v>
      </c>
      <c r="C12682" s="30" t="s">
        <v>5344</v>
      </c>
      <c r="D12682" s="111"/>
      <c r="E12682" s="111"/>
      <c r="F12682" s="111"/>
      <c r="G12682" s="111"/>
      <c r="H12682" s="111"/>
      <c r="I12682" s="111"/>
      <c r="J12682" s="219">
        <v>0</v>
      </c>
      <c r="K12682" s="118">
        <f t="shared" si="122"/>
        <v>1300000000</v>
      </c>
      <c r="L12682" s="219">
        <v>0</v>
      </c>
      <c r="M12682" s="112">
        <v>1300000000</v>
      </c>
      <c r="N12682" s="219">
        <v>100000000</v>
      </c>
      <c r="O12682" s="219">
        <v>50000000</v>
      </c>
      <c r="P12682" s="219">
        <f t="shared" si="123"/>
        <v>1450000000</v>
      </c>
      <c r="Q12682" s="264">
        <v>0</v>
      </c>
      <c r="R12682" s="264">
        <v>0</v>
      </c>
      <c r="S12682" s="189" t="s">
        <v>5070</v>
      </c>
    </row>
    <row r="12683" spans="1:19" x14ac:dyDescent="0.3">
      <c r="A12683" s="967" t="s">
        <v>527</v>
      </c>
      <c r="B12683" s="967"/>
      <c r="C12683" s="31"/>
      <c r="D12683" s="106"/>
      <c r="E12683" s="106"/>
      <c r="F12683" s="106"/>
      <c r="G12683" s="106"/>
      <c r="H12683" s="106"/>
      <c r="I12683" s="106"/>
      <c r="J12683" s="17"/>
      <c r="K12683" s="17"/>
      <c r="L12683" s="18"/>
      <c r="M12683" s="18"/>
      <c r="N12683" s="166"/>
      <c r="O12683" s="166"/>
      <c r="P12683" s="214"/>
      <c r="Q12683" s="264"/>
      <c r="R12683" s="264"/>
      <c r="S12683" s="166"/>
    </row>
    <row r="12684" spans="1:19" ht="20.399999999999999" x14ac:dyDescent="0.3">
      <c r="A12684" s="106"/>
      <c r="B12684" s="108" t="s">
        <v>1208</v>
      </c>
      <c r="C12684" s="30" t="s">
        <v>1209</v>
      </c>
      <c r="D12684" s="102">
        <v>1703</v>
      </c>
      <c r="E12684" s="102">
        <v>9</v>
      </c>
      <c r="F12684" s="102">
        <v>704</v>
      </c>
      <c r="G12684" s="102">
        <v>70443</v>
      </c>
      <c r="H12684" s="102">
        <v>3000</v>
      </c>
      <c r="I12684" s="102">
        <v>414104</v>
      </c>
      <c r="J12684" s="104">
        <v>250000000</v>
      </c>
      <c r="K12684" s="104">
        <f>SUM(J12684-L12684)</f>
        <v>0</v>
      </c>
      <c r="L12684" s="104">
        <v>250000000</v>
      </c>
      <c r="M12684" s="104">
        <v>0</v>
      </c>
      <c r="N12684" s="219">
        <v>0</v>
      </c>
      <c r="O12684" s="219">
        <v>0</v>
      </c>
      <c r="P12684" s="219">
        <f t="shared" si="123"/>
        <v>0</v>
      </c>
      <c r="Q12684" s="264">
        <v>1000000000</v>
      </c>
      <c r="R12684" s="264">
        <v>0</v>
      </c>
      <c r="S12684" s="166"/>
    </row>
    <row r="12685" spans="1:19" ht="45.75" customHeight="1" x14ac:dyDescent="0.3">
      <c r="A12685" s="106"/>
      <c r="B12685" s="108" t="s">
        <v>1210</v>
      </c>
      <c r="C12685" s="30" t="s">
        <v>1211</v>
      </c>
      <c r="D12685" s="102">
        <v>1701</v>
      </c>
      <c r="E12685" s="102">
        <v>11</v>
      </c>
      <c r="F12685" s="102">
        <v>704</v>
      </c>
      <c r="G12685" s="102">
        <v>70451</v>
      </c>
      <c r="H12685" s="102">
        <v>3000</v>
      </c>
      <c r="I12685" s="102">
        <v>414316</v>
      </c>
      <c r="J12685" s="104">
        <v>300000000</v>
      </c>
      <c r="K12685" s="104">
        <v>300000000</v>
      </c>
      <c r="L12685" s="104">
        <v>0</v>
      </c>
      <c r="M12685" s="104">
        <v>0</v>
      </c>
      <c r="N12685" s="219">
        <v>0</v>
      </c>
      <c r="O12685" s="219">
        <v>0</v>
      </c>
      <c r="P12685" s="219">
        <f t="shared" si="123"/>
        <v>300000000</v>
      </c>
      <c r="Q12685" s="264">
        <v>750000000</v>
      </c>
      <c r="R12685" s="264">
        <v>0</v>
      </c>
      <c r="S12685" s="166"/>
    </row>
    <row r="12686" spans="1:19" ht="31.5" customHeight="1" x14ac:dyDescent="0.3">
      <c r="A12686" s="106"/>
      <c r="B12686" s="108" t="s">
        <v>1212</v>
      </c>
      <c r="C12686" s="30" t="s">
        <v>1213</v>
      </c>
      <c r="D12686" s="102">
        <v>1701</v>
      </c>
      <c r="E12686" s="102">
        <v>11</v>
      </c>
      <c r="F12686" s="102">
        <v>704</v>
      </c>
      <c r="G12686" s="102">
        <v>70451</v>
      </c>
      <c r="H12686" s="102">
        <v>3000</v>
      </c>
      <c r="I12686" s="102">
        <v>414316</v>
      </c>
      <c r="J12686" s="104">
        <v>0</v>
      </c>
      <c r="K12686" s="104">
        <v>0</v>
      </c>
      <c r="L12686" s="104">
        <v>0</v>
      </c>
      <c r="M12686" s="104">
        <v>0</v>
      </c>
      <c r="N12686" s="219">
        <v>0</v>
      </c>
      <c r="O12686" s="219">
        <v>0</v>
      </c>
      <c r="P12686" s="219">
        <f t="shared" si="123"/>
        <v>0</v>
      </c>
      <c r="Q12686" s="264">
        <v>0</v>
      </c>
      <c r="R12686" s="264">
        <v>0</v>
      </c>
      <c r="S12686" s="189"/>
    </row>
    <row r="12687" spans="1:19" ht="38.25" customHeight="1" x14ac:dyDescent="0.3">
      <c r="A12687" s="106"/>
      <c r="B12687" s="108" t="s">
        <v>1214</v>
      </c>
      <c r="C12687" s="30" t="s">
        <v>5345</v>
      </c>
      <c r="D12687" s="102">
        <v>1701</v>
      </c>
      <c r="E12687" s="102">
        <v>11</v>
      </c>
      <c r="F12687" s="102">
        <v>704</v>
      </c>
      <c r="G12687" s="102">
        <v>70451</v>
      </c>
      <c r="H12687" s="102">
        <v>3000</v>
      </c>
      <c r="I12687" s="102">
        <v>414208</v>
      </c>
      <c r="J12687" s="104">
        <v>0</v>
      </c>
      <c r="K12687" s="560">
        <f>SUM(J12687+M12687)</f>
        <v>1100000000</v>
      </c>
      <c r="L12687" s="104">
        <v>0</v>
      </c>
      <c r="M12687" s="560">
        <v>1100000000</v>
      </c>
      <c r="N12687" s="219">
        <v>0</v>
      </c>
      <c r="O12687" s="219">
        <v>0</v>
      </c>
      <c r="P12687" s="219">
        <f t="shared" si="123"/>
        <v>1100000000</v>
      </c>
      <c r="Q12687" s="264">
        <v>0</v>
      </c>
      <c r="R12687" s="264">
        <v>0</v>
      </c>
      <c r="S12687" s="189" t="s">
        <v>5070</v>
      </c>
    </row>
    <row r="12688" spans="1:19" ht="15" customHeight="1" x14ac:dyDescent="0.3">
      <c r="A12688" s="106"/>
      <c r="B12688" s="108" t="s">
        <v>1215</v>
      </c>
      <c r="C12688" s="30" t="s">
        <v>1216</v>
      </c>
      <c r="D12688" s="102">
        <v>1701</v>
      </c>
      <c r="E12688" s="102">
        <v>11</v>
      </c>
      <c r="F12688" s="102">
        <v>704</v>
      </c>
      <c r="G12688" s="102">
        <v>70451</v>
      </c>
      <c r="H12688" s="102">
        <v>3000</v>
      </c>
      <c r="I12688" s="102">
        <v>414104</v>
      </c>
      <c r="J12688" s="104">
        <v>0</v>
      </c>
      <c r="K12688" s="104">
        <v>0</v>
      </c>
      <c r="L12688" s="104">
        <v>0</v>
      </c>
      <c r="M12688" s="104">
        <v>0</v>
      </c>
      <c r="N12688" s="219">
        <v>0</v>
      </c>
      <c r="O12688" s="219">
        <v>0</v>
      </c>
      <c r="P12688" s="219">
        <f t="shared" si="123"/>
        <v>0</v>
      </c>
      <c r="Q12688" s="264">
        <v>0</v>
      </c>
      <c r="R12688" s="264">
        <v>104855999</v>
      </c>
      <c r="S12688" s="166"/>
    </row>
    <row r="12689" spans="1:19" ht="21.75" customHeight="1" x14ac:dyDescent="0.3">
      <c r="A12689" s="106"/>
      <c r="B12689" s="108" t="s">
        <v>1217</v>
      </c>
      <c r="C12689" s="30" t="s">
        <v>1218</v>
      </c>
      <c r="D12689" s="102">
        <v>1701</v>
      </c>
      <c r="E12689" s="102">
        <v>11</v>
      </c>
      <c r="F12689" s="102">
        <v>704</v>
      </c>
      <c r="G12689" s="102">
        <v>70451</v>
      </c>
      <c r="H12689" s="102">
        <v>3000</v>
      </c>
      <c r="I12689" s="102">
        <v>414207</v>
      </c>
      <c r="J12689" s="104">
        <v>0</v>
      </c>
      <c r="K12689" s="104">
        <v>0</v>
      </c>
      <c r="L12689" s="104">
        <v>0</v>
      </c>
      <c r="M12689" s="104">
        <v>0</v>
      </c>
      <c r="N12689" s="219">
        <v>0</v>
      </c>
      <c r="O12689" s="219">
        <v>0</v>
      </c>
      <c r="P12689" s="219">
        <f t="shared" si="123"/>
        <v>0</v>
      </c>
      <c r="Q12689" s="264">
        <v>0</v>
      </c>
      <c r="R12689" s="264">
        <v>17093814</v>
      </c>
      <c r="S12689" s="166"/>
    </row>
    <row r="12690" spans="1:19" ht="40.5" customHeight="1" x14ac:dyDescent="0.3">
      <c r="A12690" s="106"/>
      <c r="B12690" s="108" t="s">
        <v>1219</v>
      </c>
      <c r="C12690" s="30" t="s">
        <v>1220</v>
      </c>
      <c r="D12690" s="102">
        <v>1701</v>
      </c>
      <c r="E12690" s="102">
        <v>11</v>
      </c>
      <c r="F12690" s="102">
        <v>704</v>
      </c>
      <c r="G12690" s="102">
        <v>70451</v>
      </c>
      <c r="H12690" s="102">
        <v>3000</v>
      </c>
      <c r="I12690" s="102">
        <v>414104</v>
      </c>
      <c r="J12690" s="104">
        <v>0</v>
      </c>
      <c r="K12690" s="104">
        <v>0</v>
      </c>
      <c r="L12690" s="104">
        <v>0</v>
      </c>
      <c r="M12690" s="104">
        <v>0</v>
      </c>
      <c r="N12690" s="219">
        <v>0</v>
      </c>
      <c r="O12690" s="219">
        <v>0</v>
      </c>
      <c r="P12690" s="219">
        <f t="shared" si="123"/>
        <v>0</v>
      </c>
      <c r="Q12690" s="264">
        <v>0</v>
      </c>
      <c r="R12690" s="264">
        <v>0</v>
      </c>
      <c r="S12690" s="166"/>
    </row>
    <row r="12691" spans="1:19" ht="28.5" customHeight="1" x14ac:dyDescent="0.3">
      <c r="A12691" s="106"/>
      <c r="B12691" s="108" t="s">
        <v>1221</v>
      </c>
      <c r="C12691" s="30" t="s">
        <v>1222</v>
      </c>
      <c r="D12691" s="102">
        <v>1701</v>
      </c>
      <c r="E12691" s="102">
        <v>11</v>
      </c>
      <c r="F12691" s="102">
        <v>704</v>
      </c>
      <c r="G12691" s="102">
        <v>70451</v>
      </c>
      <c r="H12691" s="102">
        <v>3000</v>
      </c>
      <c r="I12691" s="102">
        <v>414316</v>
      </c>
      <c r="J12691" s="104">
        <v>140000000</v>
      </c>
      <c r="K12691" s="104">
        <v>140000000</v>
      </c>
      <c r="L12691" s="104">
        <v>0</v>
      </c>
      <c r="M12691" s="173">
        <v>0</v>
      </c>
      <c r="N12691" s="219">
        <v>10000000</v>
      </c>
      <c r="O12691" s="219">
        <v>0</v>
      </c>
      <c r="P12691" s="219">
        <f t="shared" si="123"/>
        <v>150000000</v>
      </c>
      <c r="Q12691" s="264">
        <v>450000000</v>
      </c>
      <c r="R12691" s="264">
        <v>0</v>
      </c>
      <c r="S12691" s="175"/>
    </row>
    <row r="12692" spans="1:19" ht="17.399999999999999" x14ac:dyDescent="0.3">
      <c r="A12692" s="960" t="s">
        <v>0</v>
      </c>
      <c r="B12692" s="960"/>
      <c r="C12692" s="960"/>
      <c r="D12692" s="960"/>
      <c r="E12692" s="960"/>
      <c r="F12692" s="960"/>
      <c r="G12692" s="960"/>
      <c r="H12692" s="960"/>
      <c r="I12692" s="960"/>
      <c r="J12692" s="960"/>
      <c r="K12692" s="960"/>
      <c r="L12692" s="960"/>
      <c r="M12692" s="960"/>
    </row>
    <row r="12693" spans="1:19" ht="17.399999999999999" x14ac:dyDescent="0.3">
      <c r="A12693" s="960" t="s">
        <v>3122</v>
      </c>
      <c r="B12693" s="960"/>
      <c r="C12693" s="960"/>
      <c r="D12693" s="960"/>
      <c r="E12693" s="960"/>
      <c r="F12693" s="960"/>
      <c r="G12693" s="960"/>
      <c r="H12693" s="960"/>
      <c r="I12693" s="960"/>
      <c r="J12693" s="960"/>
      <c r="K12693" s="960"/>
      <c r="L12693" s="960"/>
      <c r="M12693" s="960"/>
    </row>
    <row r="12694" spans="1:19" ht="16.2" thickBot="1" x14ac:dyDescent="0.35">
      <c r="A12694" s="961" t="s">
        <v>717</v>
      </c>
      <c r="B12694" s="961"/>
      <c r="C12694" s="961"/>
      <c r="D12694" s="961"/>
      <c r="E12694" s="961"/>
      <c r="F12694" s="961"/>
      <c r="G12694" s="961"/>
      <c r="H12694" s="961"/>
      <c r="I12694" s="961"/>
      <c r="J12694" s="961"/>
      <c r="K12694" s="961"/>
      <c r="L12694" s="961"/>
      <c r="M12694" s="961"/>
    </row>
    <row r="12695" spans="1:19" ht="16.5" customHeight="1" x14ac:dyDescent="0.3">
      <c r="A12695" s="962" t="s">
        <v>3118</v>
      </c>
      <c r="B12695" s="962" t="s">
        <v>3119</v>
      </c>
      <c r="C12695" s="962" t="s">
        <v>2</v>
      </c>
      <c r="D12695" s="5" t="s">
        <v>3</v>
      </c>
      <c r="E12695" s="12" t="s">
        <v>3</v>
      </c>
      <c r="F12695" s="5" t="s">
        <v>7</v>
      </c>
      <c r="G12695" s="12" t="s">
        <v>9</v>
      </c>
      <c r="H12695" s="5" t="s">
        <v>12</v>
      </c>
      <c r="I12695" s="12" t="s">
        <v>13</v>
      </c>
      <c r="J12695" s="873" t="s">
        <v>3115</v>
      </c>
      <c r="K12695" s="873" t="s">
        <v>3116</v>
      </c>
      <c r="L12695" s="965" t="s">
        <v>3121</v>
      </c>
      <c r="M12695" s="965" t="s">
        <v>3117</v>
      </c>
      <c r="N12695" s="873" t="s">
        <v>3116</v>
      </c>
      <c r="O12695" s="873" t="s">
        <v>3116</v>
      </c>
      <c r="P12695" s="873" t="s">
        <v>5095</v>
      </c>
      <c r="Q12695" s="873" t="s">
        <v>3115</v>
      </c>
      <c r="R12695" s="270" t="s">
        <v>3340</v>
      </c>
      <c r="S12695" s="873" t="s">
        <v>5049</v>
      </c>
    </row>
    <row r="12696" spans="1:19" ht="15" customHeight="1" x14ac:dyDescent="0.3">
      <c r="A12696" s="963"/>
      <c r="B12696" s="963"/>
      <c r="C12696" s="963"/>
      <c r="D12696" s="6" t="s">
        <v>4</v>
      </c>
      <c r="E12696" s="11" t="s">
        <v>6</v>
      </c>
      <c r="F12696" s="6" t="s">
        <v>8</v>
      </c>
      <c r="G12696" s="11" t="s">
        <v>10</v>
      </c>
      <c r="H12696" s="6" t="s">
        <v>5</v>
      </c>
      <c r="I12696" s="11" t="s">
        <v>5</v>
      </c>
      <c r="J12696" s="874"/>
      <c r="K12696" s="874"/>
      <c r="L12696" s="966"/>
      <c r="M12696" s="966"/>
      <c r="N12696" s="874"/>
      <c r="O12696" s="874"/>
      <c r="P12696" s="874"/>
      <c r="Q12696" s="874"/>
      <c r="R12696" s="271" t="s">
        <v>5125</v>
      </c>
      <c r="S12696" s="874"/>
    </row>
    <row r="12697" spans="1:19" x14ac:dyDescent="0.3">
      <c r="A12697" s="963"/>
      <c r="B12697" s="963"/>
      <c r="C12697" s="963"/>
      <c r="D12697" s="6" t="s">
        <v>5</v>
      </c>
      <c r="E12697" s="11" t="s">
        <v>5</v>
      </c>
      <c r="F12697" s="6" t="s">
        <v>5</v>
      </c>
      <c r="G12697" s="11" t="s">
        <v>11</v>
      </c>
      <c r="H12697" s="7"/>
      <c r="I12697" s="8"/>
      <c r="J12697" s="44" t="s">
        <v>3120</v>
      </c>
      <c r="K12697" s="45" t="s">
        <v>3120</v>
      </c>
      <c r="L12697" s="46" t="s">
        <v>3120</v>
      </c>
      <c r="M12697" s="47" t="s">
        <v>3120</v>
      </c>
      <c r="N12697" s="44" t="s">
        <v>5068</v>
      </c>
      <c r="O12697" s="44" t="s">
        <v>5069</v>
      </c>
      <c r="P12697" s="44"/>
      <c r="Q12697" s="44" t="s">
        <v>5102</v>
      </c>
      <c r="R12697" s="272" t="s">
        <v>5102</v>
      </c>
      <c r="S12697" s="44"/>
    </row>
    <row r="12698" spans="1:19" ht="15" thickBot="1" x14ac:dyDescent="0.35">
      <c r="A12698" s="964"/>
      <c r="B12698" s="964"/>
      <c r="C12698" s="964"/>
      <c r="D12698" s="9"/>
      <c r="E12698" s="10"/>
      <c r="F12698" s="9"/>
      <c r="G12698" s="10"/>
      <c r="H12698" s="9"/>
      <c r="I12698" s="10"/>
      <c r="J12698" s="48" t="s">
        <v>14</v>
      </c>
      <c r="K12698" s="49" t="s">
        <v>14</v>
      </c>
      <c r="L12698" s="50" t="s">
        <v>14</v>
      </c>
      <c r="M12698" s="51" t="s">
        <v>14</v>
      </c>
      <c r="N12698" s="48" t="s">
        <v>14</v>
      </c>
      <c r="O12698" s="48" t="s">
        <v>14</v>
      </c>
      <c r="P12698" s="48" t="s">
        <v>14</v>
      </c>
      <c r="Q12698" s="48" t="s">
        <v>14</v>
      </c>
      <c r="R12698" s="48" t="s">
        <v>14</v>
      </c>
      <c r="S12698" s="48"/>
    </row>
    <row r="12699" spans="1:19" ht="37.5" customHeight="1" x14ac:dyDescent="0.3">
      <c r="A12699" s="106"/>
      <c r="B12699" s="108" t="s">
        <v>1223</v>
      </c>
      <c r="C12699" s="30" t="s">
        <v>1224</v>
      </c>
      <c r="D12699" s="102">
        <v>1701</v>
      </c>
      <c r="E12699" s="102">
        <v>11</v>
      </c>
      <c r="F12699" s="102">
        <v>704</v>
      </c>
      <c r="G12699" s="102">
        <v>70451</v>
      </c>
      <c r="H12699" s="102">
        <v>3000</v>
      </c>
      <c r="I12699" s="102">
        <v>414215</v>
      </c>
      <c r="J12699" s="104">
        <v>350000000</v>
      </c>
      <c r="K12699" s="104">
        <f>SUM(J12699-L12699)</f>
        <v>200000000</v>
      </c>
      <c r="L12699" s="104">
        <v>150000000</v>
      </c>
      <c r="M12699" s="104">
        <v>0</v>
      </c>
      <c r="N12699" s="219">
        <v>150000000</v>
      </c>
      <c r="O12699" s="219">
        <v>150000000</v>
      </c>
      <c r="P12699" s="219">
        <f>SUM(K12699+N12699+O12699)</f>
        <v>500000000</v>
      </c>
      <c r="Q12699" s="264">
        <v>800000000</v>
      </c>
      <c r="R12699" s="264">
        <v>0</v>
      </c>
      <c r="S12699" s="166"/>
    </row>
    <row r="12700" spans="1:19" ht="27" customHeight="1" x14ac:dyDescent="0.3">
      <c r="A12700" s="106"/>
      <c r="B12700" s="108" t="s">
        <v>1225</v>
      </c>
      <c r="C12700" s="30" t="s">
        <v>1226</v>
      </c>
      <c r="D12700" s="102">
        <v>1701</v>
      </c>
      <c r="E12700" s="102">
        <v>11</v>
      </c>
      <c r="F12700" s="102">
        <v>704</v>
      </c>
      <c r="G12700" s="102">
        <v>70451</v>
      </c>
      <c r="H12700" s="102">
        <v>3000</v>
      </c>
      <c r="I12700" s="102">
        <v>414104</v>
      </c>
      <c r="J12700" s="104">
        <v>250000000</v>
      </c>
      <c r="K12700" s="104">
        <f>SUM(J12700-L12700)</f>
        <v>0</v>
      </c>
      <c r="L12700" s="104">
        <v>250000000</v>
      </c>
      <c r="M12700" s="104">
        <v>0</v>
      </c>
      <c r="N12700" s="219">
        <v>250000000</v>
      </c>
      <c r="O12700" s="219">
        <v>150000000</v>
      </c>
      <c r="P12700" s="219">
        <f t="shared" ref="P12700:P12713" si="124">SUM(K12700+N12700+O12700)</f>
        <v>400000000</v>
      </c>
      <c r="Q12700" s="264">
        <v>500000000</v>
      </c>
      <c r="R12700" s="264">
        <v>0</v>
      </c>
      <c r="S12700" s="166"/>
    </row>
    <row r="12701" spans="1:19" x14ac:dyDescent="0.3">
      <c r="A12701" s="106"/>
      <c r="B12701" s="108" t="s">
        <v>1227</v>
      </c>
      <c r="C12701" s="30" t="s">
        <v>1228</v>
      </c>
      <c r="D12701" s="102">
        <v>1702</v>
      </c>
      <c r="E12701" s="102">
        <v>9</v>
      </c>
      <c r="F12701" s="102">
        <v>704</v>
      </c>
      <c r="G12701" s="102">
        <v>70451</v>
      </c>
      <c r="H12701" s="102">
        <v>3000</v>
      </c>
      <c r="I12701" s="102">
        <v>414104</v>
      </c>
      <c r="J12701" s="104">
        <v>0</v>
      </c>
      <c r="K12701" s="104">
        <v>0</v>
      </c>
      <c r="L12701" s="104">
        <v>0</v>
      </c>
      <c r="M12701" s="104">
        <v>0</v>
      </c>
      <c r="N12701" s="219">
        <v>0</v>
      </c>
      <c r="O12701" s="219">
        <v>0</v>
      </c>
      <c r="P12701" s="219">
        <f t="shared" si="124"/>
        <v>0</v>
      </c>
      <c r="Q12701" s="264">
        <v>0</v>
      </c>
      <c r="R12701" s="264">
        <v>0</v>
      </c>
      <c r="S12701" s="166"/>
    </row>
    <row r="12702" spans="1:19" ht="25.5" customHeight="1" x14ac:dyDescent="0.3">
      <c r="A12702" s="106"/>
      <c r="B12702" s="108" t="s">
        <v>1229</v>
      </c>
      <c r="C12702" s="30" t="s">
        <v>1230</v>
      </c>
      <c r="D12702" s="102">
        <v>1701</v>
      </c>
      <c r="E12702" s="102">
        <v>11</v>
      </c>
      <c r="F12702" s="102">
        <v>704</v>
      </c>
      <c r="G12702" s="102">
        <v>70451</v>
      </c>
      <c r="H12702" s="102">
        <v>3000</v>
      </c>
      <c r="I12702" s="102">
        <v>414316</v>
      </c>
      <c r="J12702" s="104">
        <v>0</v>
      </c>
      <c r="K12702" s="104">
        <v>0</v>
      </c>
      <c r="L12702" s="104">
        <v>0</v>
      </c>
      <c r="M12702" s="104">
        <v>0</v>
      </c>
      <c r="N12702" s="219">
        <v>100000000</v>
      </c>
      <c r="O12702" s="219">
        <v>100000000</v>
      </c>
      <c r="P12702" s="219">
        <f t="shared" si="124"/>
        <v>200000000</v>
      </c>
      <c r="Q12702" s="264">
        <v>0</v>
      </c>
      <c r="R12702" s="264">
        <v>268617834</v>
      </c>
      <c r="S12702" s="166"/>
    </row>
    <row r="12703" spans="1:19" ht="20.399999999999999" x14ac:dyDescent="0.3">
      <c r="A12703" s="106"/>
      <c r="B12703" s="108" t="s">
        <v>1231</v>
      </c>
      <c r="C12703" s="30" t="s">
        <v>1232</v>
      </c>
      <c r="D12703" s="102">
        <v>1702</v>
      </c>
      <c r="E12703" s="102">
        <v>9</v>
      </c>
      <c r="F12703" s="102">
        <v>704</v>
      </c>
      <c r="G12703" s="102">
        <v>70451</v>
      </c>
      <c r="H12703" s="102">
        <v>3000</v>
      </c>
      <c r="I12703" s="102">
        <v>414104</v>
      </c>
      <c r="J12703" s="104">
        <v>4500000000</v>
      </c>
      <c r="K12703" s="104">
        <f>SUM(J12703+M12703)</f>
        <v>5000000000</v>
      </c>
      <c r="L12703" s="104">
        <v>0</v>
      </c>
      <c r="M12703" s="104">
        <v>500000000</v>
      </c>
      <c r="N12703" s="219">
        <v>5000000000</v>
      </c>
      <c r="O12703" s="219">
        <v>5000000000</v>
      </c>
      <c r="P12703" s="219">
        <f t="shared" si="124"/>
        <v>15000000000</v>
      </c>
      <c r="Q12703" s="264">
        <v>0</v>
      </c>
      <c r="R12703" s="264">
        <v>0</v>
      </c>
      <c r="S12703" s="166"/>
    </row>
    <row r="12704" spans="1:19" ht="20.399999999999999" x14ac:dyDescent="0.3">
      <c r="A12704" s="106"/>
      <c r="B12704" s="108" t="s">
        <v>1233</v>
      </c>
      <c r="C12704" s="30" t="s">
        <v>1234</v>
      </c>
      <c r="D12704" s="102">
        <v>1702</v>
      </c>
      <c r="E12704" s="102">
        <v>9</v>
      </c>
      <c r="F12704" s="102">
        <v>704</v>
      </c>
      <c r="G12704" s="102">
        <v>70451</v>
      </c>
      <c r="H12704" s="102">
        <v>3000</v>
      </c>
      <c r="I12704" s="102">
        <v>414215</v>
      </c>
      <c r="J12704" s="104">
        <v>0</v>
      </c>
      <c r="K12704" s="104">
        <v>0</v>
      </c>
      <c r="L12704" s="104">
        <v>0</v>
      </c>
      <c r="M12704" s="104">
        <v>0</v>
      </c>
      <c r="N12704" s="219">
        <v>100000000</v>
      </c>
      <c r="O12704" s="219">
        <v>100000000</v>
      </c>
      <c r="P12704" s="219">
        <f t="shared" si="124"/>
        <v>200000000</v>
      </c>
      <c r="Q12704" s="264">
        <v>4000000000</v>
      </c>
      <c r="R12704" s="264">
        <v>4947597890</v>
      </c>
      <c r="S12704" s="166"/>
    </row>
    <row r="12705" spans="1:19" ht="20.399999999999999" x14ac:dyDescent="0.3">
      <c r="A12705" s="106"/>
      <c r="B12705" s="108" t="s">
        <v>1235</v>
      </c>
      <c r="C12705" s="30" t="s">
        <v>1236</v>
      </c>
      <c r="D12705" s="102">
        <v>1702</v>
      </c>
      <c r="E12705" s="102">
        <v>9</v>
      </c>
      <c r="F12705" s="102">
        <v>704</v>
      </c>
      <c r="G12705" s="102">
        <v>70451</v>
      </c>
      <c r="H12705" s="102">
        <v>3000</v>
      </c>
      <c r="I12705" s="102">
        <v>414208</v>
      </c>
      <c r="J12705" s="104">
        <v>0</v>
      </c>
      <c r="K12705" s="104">
        <v>0</v>
      </c>
      <c r="L12705" s="104">
        <v>0</v>
      </c>
      <c r="M12705" s="104">
        <v>0</v>
      </c>
      <c r="N12705" s="219">
        <v>150000000</v>
      </c>
      <c r="O12705" s="219">
        <v>200000000</v>
      </c>
      <c r="P12705" s="219">
        <f t="shared" si="124"/>
        <v>350000000</v>
      </c>
      <c r="Q12705" s="264">
        <v>0</v>
      </c>
      <c r="R12705" s="264">
        <v>0</v>
      </c>
      <c r="S12705" s="166"/>
    </row>
    <row r="12706" spans="1:19" ht="28.5" customHeight="1" x14ac:dyDescent="0.3">
      <c r="A12706" s="106"/>
      <c r="B12706" s="108" t="s">
        <v>1237</v>
      </c>
      <c r="C12706" s="30" t="s">
        <v>1238</v>
      </c>
      <c r="D12706" s="102">
        <v>1702</v>
      </c>
      <c r="E12706" s="102">
        <v>9</v>
      </c>
      <c r="F12706" s="102">
        <v>704</v>
      </c>
      <c r="G12706" s="102">
        <v>70451</v>
      </c>
      <c r="H12706" s="102">
        <v>3000</v>
      </c>
      <c r="I12706" s="102">
        <v>414110</v>
      </c>
      <c r="J12706" s="104">
        <v>0</v>
      </c>
      <c r="K12706" s="104">
        <v>0</v>
      </c>
      <c r="L12706" s="104">
        <v>0</v>
      </c>
      <c r="M12706" s="104">
        <v>0</v>
      </c>
      <c r="N12706" s="219">
        <v>200000000</v>
      </c>
      <c r="O12706" s="219">
        <v>200000000</v>
      </c>
      <c r="P12706" s="219">
        <f t="shared" si="124"/>
        <v>400000000</v>
      </c>
      <c r="Q12706" s="264">
        <v>0</v>
      </c>
      <c r="R12706" s="264">
        <v>0</v>
      </c>
      <c r="S12706" s="166"/>
    </row>
    <row r="12707" spans="1:19" ht="20.399999999999999" x14ac:dyDescent="0.3">
      <c r="A12707" s="106"/>
      <c r="B12707" s="108" t="s">
        <v>1239</v>
      </c>
      <c r="C12707" s="30" t="s">
        <v>1240</v>
      </c>
      <c r="D12707" s="102">
        <v>1701</v>
      </c>
      <c r="E12707" s="102">
        <v>9</v>
      </c>
      <c r="F12707" s="102">
        <v>704</v>
      </c>
      <c r="G12707" s="102">
        <v>70451</v>
      </c>
      <c r="H12707" s="102">
        <v>3000</v>
      </c>
      <c r="I12707" s="102">
        <v>414208</v>
      </c>
      <c r="J12707" s="104">
        <v>0</v>
      </c>
      <c r="K12707" s="104">
        <f>SUM(J12707+M12707)</f>
        <v>250000000</v>
      </c>
      <c r="L12707" s="104">
        <v>0</v>
      </c>
      <c r="M12707" s="104">
        <v>250000000</v>
      </c>
      <c r="N12707" s="219">
        <v>200000000</v>
      </c>
      <c r="O12707" s="219">
        <v>200000000</v>
      </c>
      <c r="P12707" s="219">
        <f t="shared" si="124"/>
        <v>650000000</v>
      </c>
      <c r="Q12707" s="264">
        <v>0</v>
      </c>
      <c r="R12707" s="264">
        <v>0</v>
      </c>
      <c r="S12707" s="189" t="s">
        <v>5070</v>
      </c>
    </row>
    <row r="12708" spans="1:19" ht="45" customHeight="1" x14ac:dyDescent="0.3">
      <c r="A12708" s="106"/>
      <c r="B12708" s="108" t="s">
        <v>1241</v>
      </c>
      <c r="C12708" s="30" t="s">
        <v>1242</v>
      </c>
      <c r="D12708" s="102">
        <v>1701</v>
      </c>
      <c r="E12708" s="102">
        <v>9</v>
      </c>
      <c r="F12708" s="102">
        <v>704</v>
      </c>
      <c r="G12708" s="102">
        <v>70451</v>
      </c>
      <c r="H12708" s="102">
        <v>3000</v>
      </c>
      <c r="I12708" s="102">
        <v>414208</v>
      </c>
      <c r="J12708" s="104">
        <v>0</v>
      </c>
      <c r="K12708" s="104">
        <v>0</v>
      </c>
      <c r="L12708" s="104">
        <v>0</v>
      </c>
      <c r="M12708" s="104">
        <v>0</v>
      </c>
      <c r="N12708" s="219">
        <v>200000000</v>
      </c>
      <c r="O12708" s="219">
        <v>200000000</v>
      </c>
      <c r="P12708" s="219">
        <f t="shared" si="124"/>
        <v>400000000</v>
      </c>
      <c r="Q12708" s="264">
        <v>0</v>
      </c>
      <c r="R12708" s="264">
        <v>0</v>
      </c>
      <c r="S12708" s="166"/>
    </row>
    <row r="12709" spans="1:19" ht="20.399999999999999" x14ac:dyDescent="0.3">
      <c r="A12709" s="106"/>
      <c r="B12709" s="108" t="s">
        <v>1243</v>
      </c>
      <c r="C12709" s="30" t="s">
        <v>1244</v>
      </c>
      <c r="D12709" s="102">
        <v>1701</v>
      </c>
      <c r="E12709" s="102">
        <v>9</v>
      </c>
      <c r="F12709" s="102">
        <v>704</v>
      </c>
      <c r="G12709" s="102">
        <v>70451</v>
      </c>
      <c r="H12709" s="102">
        <v>3000</v>
      </c>
      <c r="I12709" s="102">
        <v>414110</v>
      </c>
      <c r="J12709" s="104">
        <v>0</v>
      </c>
      <c r="K12709" s="104">
        <f>SUM(J12709+M12709)</f>
        <v>50000000</v>
      </c>
      <c r="L12709" s="104">
        <v>0</v>
      </c>
      <c r="M12709" s="104">
        <v>50000000</v>
      </c>
      <c r="N12709" s="219">
        <v>500000000</v>
      </c>
      <c r="O12709" s="219">
        <v>500000000</v>
      </c>
      <c r="P12709" s="219">
        <f t="shared" si="124"/>
        <v>1050000000</v>
      </c>
      <c r="Q12709" s="264">
        <v>0</v>
      </c>
      <c r="R12709" s="264">
        <v>0</v>
      </c>
      <c r="S12709" s="166"/>
    </row>
    <row r="12710" spans="1:19" ht="30" customHeight="1" x14ac:dyDescent="0.3">
      <c r="A12710" s="106"/>
      <c r="B12710" s="108" t="s">
        <v>1245</v>
      </c>
      <c r="C12710" s="30" t="s">
        <v>1246</v>
      </c>
      <c r="D12710" s="102">
        <v>1702</v>
      </c>
      <c r="E12710" s="102">
        <v>11</v>
      </c>
      <c r="F12710" s="102">
        <v>704</v>
      </c>
      <c r="G12710" s="102">
        <v>70451</v>
      </c>
      <c r="H12710" s="102">
        <v>3000</v>
      </c>
      <c r="I12710" s="102">
        <v>414213</v>
      </c>
      <c r="J12710" s="104">
        <v>0</v>
      </c>
      <c r="K12710" s="104">
        <v>0</v>
      </c>
      <c r="L12710" s="104">
        <v>0</v>
      </c>
      <c r="M12710" s="104">
        <v>0</v>
      </c>
      <c r="N12710" s="219">
        <v>200000000</v>
      </c>
      <c r="O12710" s="219">
        <v>200000000</v>
      </c>
      <c r="P12710" s="219">
        <f t="shared" si="124"/>
        <v>400000000</v>
      </c>
      <c r="Q12710" s="264">
        <v>100000000</v>
      </c>
      <c r="R12710" s="264">
        <v>0</v>
      </c>
      <c r="S12710" s="166"/>
    </row>
    <row r="12711" spans="1:19" ht="27.75" customHeight="1" x14ac:dyDescent="0.3">
      <c r="A12711" s="106"/>
      <c r="B12711" s="108" t="s">
        <v>1247</v>
      </c>
      <c r="C12711" s="30" t="s">
        <v>1248</v>
      </c>
      <c r="D12711" s="102">
        <v>1702</v>
      </c>
      <c r="E12711" s="102">
        <v>11</v>
      </c>
      <c r="F12711" s="102">
        <v>704</v>
      </c>
      <c r="G12711" s="102">
        <v>70451</v>
      </c>
      <c r="H12711" s="102">
        <v>3000</v>
      </c>
      <c r="I12711" s="102">
        <v>414103</v>
      </c>
      <c r="J12711" s="104">
        <v>0</v>
      </c>
      <c r="K12711" s="104">
        <v>0</v>
      </c>
      <c r="L12711" s="104">
        <v>0</v>
      </c>
      <c r="M12711" s="104">
        <v>0</v>
      </c>
      <c r="N12711" s="219">
        <v>100000000</v>
      </c>
      <c r="O12711" s="219">
        <v>0</v>
      </c>
      <c r="P12711" s="219">
        <f t="shared" si="124"/>
        <v>100000000</v>
      </c>
      <c r="Q12711" s="264">
        <v>500000000</v>
      </c>
      <c r="R12711" s="264">
        <v>0</v>
      </c>
      <c r="S12711" s="166"/>
    </row>
    <row r="12712" spans="1:19" ht="29.25" customHeight="1" x14ac:dyDescent="0.3">
      <c r="A12712" s="106"/>
      <c r="B12712" s="108" t="s">
        <v>1249</v>
      </c>
      <c r="C12712" s="30" t="s">
        <v>1250</v>
      </c>
      <c r="D12712" s="102">
        <v>1702</v>
      </c>
      <c r="E12712" s="102">
        <v>11</v>
      </c>
      <c r="F12712" s="102">
        <v>704</v>
      </c>
      <c r="G12712" s="102">
        <v>70451</v>
      </c>
      <c r="H12712" s="102">
        <v>3000</v>
      </c>
      <c r="I12712" s="102">
        <v>414104</v>
      </c>
      <c r="J12712" s="104">
        <v>0</v>
      </c>
      <c r="K12712" s="104">
        <v>0</v>
      </c>
      <c r="L12712" s="104">
        <v>0</v>
      </c>
      <c r="M12712" s="104">
        <v>0</v>
      </c>
      <c r="N12712" s="219">
        <v>0</v>
      </c>
      <c r="O12712" s="219">
        <v>0</v>
      </c>
      <c r="P12712" s="219">
        <f t="shared" si="124"/>
        <v>0</v>
      </c>
      <c r="Q12712" s="264">
        <v>0</v>
      </c>
      <c r="R12712" s="264">
        <v>41645793</v>
      </c>
      <c r="S12712" s="166"/>
    </row>
    <row r="12713" spans="1:19" ht="54.75" customHeight="1" x14ac:dyDescent="0.3">
      <c r="A12713" s="175"/>
      <c r="B12713" s="177" t="s">
        <v>1251</v>
      </c>
      <c r="C12713" s="30" t="s">
        <v>1252</v>
      </c>
      <c r="D12713" s="171">
        <v>1702</v>
      </c>
      <c r="E12713" s="171">
        <v>9</v>
      </c>
      <c r="F12713" s="171">
        <v>704</v>
      </c>
      <c r="G12713" s="171">
        <v>70443</v>
      </c>
      <c r="H12713" s="171">
        <v>3000</v>
      </c>
      <c r="I12713" s="171">
        <v>414103</v>
      </c>
      <c r="J12713" s="173">
        <v>650000000</v>
      </c>
      <c r="K12713" s="560">
        <v>650000000</v>
      </c>
      <c r="L12713" s="173">
        <v>0</v>
      </c>
      <c r="M12713" s="173">
        <v>0</v>
      </c>
      <c r="N12713" s="219">
        <v>500000000</v>
      </c>
      <c r="O12713" s="219">
        <v>500000000</v>
      </c>
      <c r="P12713" s="219">
        <f t="shared" si="124"/>
        <v>1650000000</v>
      </c>
      <c r="Q12713" s="264">
        <v>500000000</v>
      </c>
      <c r="R12713" s="264">
        <v>0</v>
      </c>
      <c r="S12713" s="175"/>
    </row>
    <row r="12714" spans="1:19" ht="17.399999999999999" x14ac:dyDescent="0.3">
      <c r="A12714" s="960" t="s">
        <v>0</v>
      </c>
      <c r="B12714" s="960"/>
      <c r="C12714" s="960"/>
      <c r="D12714" s="960"/>
      <c r="E12714" s="960"/>
      <c r="F12714" s="960"/>
      <c r="G12714" s="960"/>
      <c r="H12714" s="960"/>
      <c r="I12714" s="960"/>
      <c r="J12714" s="960"/>
      <c r="K12714" s="960"/>
      <c r="L12714" s="960"/>
      <c r="M12714" s="960"/>
    </row>
    <row r="12715" spans="1:19" ht="17.399999999999999" x14ac:dyDescent="0.3">
      <c r="A12715" s="960" t="s">
        <v>3122</v>
      </c>
      <c r="B12715" s="960"/>
      <c r="C12715" s="960"/>
      <c r="D12715" s="960"/>
      <c r="E12715" s="960"/>
      <c r="F12715" s="960"/>
      <c r="G12715" s="960"/>
      <c r="H12715" s="960"/>
      <c r="I12715" s="960"/>
      <c r="J12715" s="960"/>
      <c r="K12715" s="960"/>
      <c r="L12715" s="960"/>
      <c r="M12715" s="960"/>
    </row>
    <row r="12716" spans="1:19" ht="16.2" thickBot="1" x14ac:dyDescent="0.35">
      <c r="A12716" s="961" t="s">
        <v>717</v>
      </c>
      <c r="B12716" s="961"/>
      <c r="C12716" s="961"/>
      <c r="D12716" s="961"/>
      <c r="E12716" s="961"/>
      <c r="F12716" s="961"/>
      <c r="G12716" s="961"/>
      <c r="H12716" s="961"/>
      <c r="I12716" s="961"/>
      <c r="J12716" s="961"/>
      <c r="K12716" s="961"/>
      <c r="L12716" s="961"/>
      <c r="M12716" s="961"/>
    </row>
    <row r="12717" spans="1:19" x14ac:dyDescent="0.3">
      <c r="A12717" s="962" t="s">
        <v>3118</v>
      </c>
      <c r="B12717" s="962" t="s">
        <v>3119</v>
      </c>
      <c r="C12717" s="962" t="s">
        <v>2</v>
      </c>
      <c r="D12717" s="5" t="s">
        <v>3</v>
      </c>
      <c r="E12717" s="12" t="s">
        <v>3</v>
      </c>
      <c r="F12717" s="5" t="s">
        <v>7</v>
      </c>
      <c r="G12717" s="12" t="s">
        <v>9</v>
      </c>
      <c r="H12717" s="5" t="s">
        <v>12</v>
      </c>
      <c r="I12717" s="12" t="s">
        <v>13</v>
      </c>
      <c r="J12717" s="873" t="s">
        <v>3115</v>
      </c>
      <c r="K12717" s="873" t="s">
        <v>3116</v>
      </c>
      <c r="L12717" s="965" t="s">
        <v>3121</v>
      </c>
      <c r="M12717" s="965" t="s">
        <v>3117</v>
      </c>
      <c r="N12717" s="873" t="s">
        <v>3116</v>
      </c>
      <c r="O12717" s="873" t="s">
        <v>3116</v>
      </c>
      <c r="P12717" s="873" t="s">
        <v>5095</v>
      </c>
      <c r="Q12717" s="873" t="s">
        <v>3115</v>
      </c>
      <c r="R12717" s="270" t="s">
        <v>3340</v>
      </c>
      <c r="S12717" s="873" t="s">
        <v>5049</v>
      </c>
    </row>
    <row r="12718" spans="1:19" ht="20.399999999999999" x14ac:dyDescent="0.3">
      <c r="A12718" s="963"/>
      <c r="B12718" s="963"/>
      <c r="C12718" s="963"/>
      <c r="D12718" s="6" t="s">
        <v>4</v>
      </c>
      <c r="E12718" s="11" t="s">
        <v>6</v>
      </c>
      <c r="F12718" s="6" t="s">
        <v>8</v>
      </c>
      <c r="G12718" s="11" t="s">
        <v>10</v>
      </c>
      <c r="H12718" s="6" t="s">
        <v>5</v>
      </c>
      <c r="I12718" s="11" t="s">
        <v>5</v>
      </c>
      <c r="J12718" s="874"/>
      <c r="K12718" s="874"/>
      <c r="L12718" s="966"/>
      <c r="M12718" s="966"/>
      <c r="N12718" s="874"/>
      <c r="O12718" s="874"/>
      <c r="P12718" s="874"/>
      <c r="Q12718" s="874"/>
      <c r="R12718" s="271" t="s">
        <v>5125</v>
      </c>
      <c r="S12718" s="874"/>
    </row>
    <row r="12719" spans="1:19" ht="21" customHeight="1" x14ac:dyDescent="0.3">
      <c r="A12719" s="963"/>
      <c r="B12719" s="963"/>
      <c r="C12719" s="963"/>
      <c r="D12719" s="6" t="s">
        <v>5</v>
      </c>
      <c r="E12719" s="11" t="s">
        <v>5</v>
      </c>
      <c r="F12719" s="6" t="s">
        <v>5</v>
      </c>
      <c r="G12719" s="11" t="s">
        <v>11</v>
      </c>
      <c r="H12719" s="7"/>
      <c r="I12719" s="8"/>
      <c r="J12719" s="44" t="s">
        <v>3120</v>
      </c>
      <c r="K12719" s="45" t="s">
        <v>3120</v>
      </c>
      <c r="L12719" s="46" t="s">
        <v>3120</v>
      </c>
      <c r="M12719" s="47" t="s">
        <v>3120</v>
      </c>
      <c r="N12719" s="44" t="s">
        <v>5068</v>
      </c>
      <c r="O12719" s="44" t="s">
        <v>5069</v>
      </c>
      <c r="P12719" s="44"/>
      <c r="Q12719" s="44" t="s">
        <v>5102</v>
      </c>
      <c r="R12719" s="272" t="s">
        <v>5102</v>
      </c>
      <c r="S12719" s="44"/>
    </row>
    <row r="12720" spans="1:19" ht="15" thickBot="1" x14ac:dyDescent="0.35">
      <c r="A12720" s="964"/>
      <c r="B12720" s="964"/>
      <c r="C12720" s="964"/>
      <c r="D12720" s="9"/>
      <c r="E12720" s="10"/>
      <c r="F12720" s="9"/>
      <c r="G12720" s="10"/>
      <c r="H12720" s="9"/>
      <c r="I12720" s="10"/>
      <c r="J12720" s="48" t="s">
        <v>14</v>
      </c>
      <c r="K12720" s="49" t="s">
        <v>14</v>
      </c>
      <c r="L12720" s="50" t="s">
        <v>14</v>
      </c>
      <c r="M12720" s="51" t="s">
        <v>14</v>
      </c>
      <c r="N12720" s="48" t="s">
        <v>14</v>
      </c>
      <c r="O12720" s="48" t="s">
        <v>14</v>
      </c>
      <c r="P12720" s="48" t="s">
        <v>14</v>
      </c>
      <c r="Q12720" s="48" t="s">
        <v>14</v>
      </c>
      <c r="R12720" s="48" t="s">
        <v>14</v>
      </c>
      <c r="S12720" s="48"/>
    </row>
    <row r="12721" spans="1:19" ht="20.399999999999999" x14ac:dyDescent="0.3">
      <c r="A12721" s="106"/>
      <c r="B12721" s="108" t="s">
        <v>1253</v>
      </c>
      <c r="C12721" s="30" t="s">
        <v>1254</v>
      </c>
      <c r="D12721" s="102">
        <v>1702</v>
      </c>
      <c r="E12721" s="102">
        <v>9</v>
      </c>
      <c r="F12721" s="102">
        <v>704</v>
      </c>
      <c r="G12721" s="102">
        <v>70443</v>
      </c>
      <c r="H12721" s="102">
        <v>3000</v>
      </c>
      <c r="I12721" s="102">
        <v>414111</v>
      </c>
      <c r="J12721" s="104">
        <v>0</v>
      </c>
      <c r="K12721" s="104">
        <v>0</v>
      </c>
      <c r="L12721" s="104">
        <v>0</v>
      </c>
      <c r="M12721" s="104">
        <v>0</v>
      </c>
      <c r="N12721" s="219">
        <v>200000000</v>
      </c>
      <c r="O12721" s="219">
        <v>200000000</v>
      </c>
      <c r="P12721" s="219">
        <f>SUM(K12721+N12721+O12721)</f>
        <v>400000000</v>
      </c>
      <c r="Q12721" s="264">
        <v>0</v>
      </c>
      <c r="R12721" s="264">
        <v>0</v>
      </c>
      <c r="S12721" s="166"/>
    </row>
    <row r="12722" spans="1:19" ht="20.399999999999999" x14ac:dyDescent="0.3">
      <c r="A12722" s="106"/>
      <c r="B12722" s="108" t="s">
        <v>1255</v>
      </c>
      <c r="C12722" s="30" t="s">
        <v>1256</v>
      </c>
      <c r="D12722" s="102">
        <v>1702</v>
      </c>
      <c r="E12722" s="102">
        <v>9</v>
      </c>
      <c r="F12722" s="102">
        <v>704</v>
      </c>
      <c r="G12722" s="102">
        <v>70443</v>
      </c>
      <c r="H12722" s="102">
        <v>3000</v>
      </c>
      <c r="I12722" s="102">
        <v>414110</v>
      </c>
      <c r="J12722" s="104">
        <v>500000000</v>
      </c>
      <c r="K12722" s="104">
        <v>500000000</v>
      </c>
      <c r="L12722" s="104">
        <v>0</v>
      </c>
      <c r="M12722" s="104">
        <v>0</v>
      </c>
      <c r="N12722" s="219">
        <v>500000000</v>
      </c>
      <c r="O12722" s="219">
        <v>300000000</v>
      </c>
      <c r="P12722" s="219">
        <f t="shared" ref="P12722:P12735" si="125">SUM(K12722+N12722+O12722)</f>
        <v>1300000000</v>
      </c>
      <c r="Q12722" s="264">
        <v>0</v>
      </c>
      <c r="R12722" s="264">
        <v>0</v>
      </c>
      <c r="S12722" s="166"/>
    </row>
    <row r="12723" spans="1:19" ht="20.399999999999999" x14ac:dyDescent="0.3">
      <c r="A12723" s="106"/>
      <c r="B12723" s="108" t="s">
        <v>1257</v>
      </c>
      <c r="C12723" s="30" t="s">
        <v>1258</v>
      </c>
      <c r="D12723" s="102">
        <v>1701</v>
      </c>
      <c r="E12723" s="102">
        <v>2</v>
      </c>
      <c r="F12723" s="102">
        <v>704</v>
      </c>
      <c r="G12723" s="102">
        <v>70443</v>
      </c>
      <c r="H12723" s="102">
        <v>3000</v>
      </c>
      <c r="I12723" s="102">
        <v>414316</v>
      </c>
      <c r="J12723" s="104">
        <v>400000000</v>
      </c>
      <c r="K12723" s="104">
        <f>SUM(J12723-L12723)</f>
        <v>269000000</v>
      </c>
      <c r="L12723" s="104">
        <v>131000000</v>
      </c>
      <c r="M12723" s="104">
        <v>0</v>
      </c>
      <c r="N12723" s="219">
        <v>131000000</v>
      </c>
      <c r="O12723" s="219">
        <v>150000000</v>
      </c>
      <c r="P12723" s="219">
        <f t="shared" si="125"/>
        <v>550000000</v>
      </c>
      <c r="Q12723" s="264">
        <v>250000000</v>
      </c>
      <c r="R12723" s="264">
        <v>0</v>
      </c>
      <c r="S12723" s="166"/>
    </row>
    <row r="12724" spans="1:19" ht="40.799999999999997" x14ac:dyDescent="0.3">
      <c r="A12724" s="106"/>
      <c r="B12724" s="108" t="s">
        <v>1259</v>
      </c>
      <c r="C12724" s="30" t="s">
        <v>1260</v>
      </c>
      <c r="D12724" s="102">
        <v>1701</v>
      </c>
      <c r="E12724" s="102">
        <v>2</v>
      </c>
      <c r="F12724" s="102">
        <v>704</v>
      </c>
      <c r="G12724" s="102">
        <v>70443</v>
      </c>
      <c r="H12724" s="102">
        <v>3000</v>
      </c>
      <c r="I12724" s="102">
        <v>414111</v>
      </c>
      <c r="J12724" s="104">
        <v>0</v>
      </c>
      <c r="K12724" s="104">
        <v>0</v>
      </c>
      <c r="L12724" s="104">
        <v>0</v>
      </c>
      <c r="M12724" s="104">
        <v>0</v>
      </c>
      <c r="N12724" s="219">
        <v>50000000</v>
      </c>
      <c r="O12724" s="219">
        <v>50000000</v>
      </c>
      <c r="P12724" s="219">
        <f t="shared" si="125"/>
        <v>100000000</v>
      </c>
      <c r="Q12724" s="264">
        <v>0</v>
      </c>
      <c r="R12724" s="264">
        <v>0</v>
      </c>
      <c r="S12724" s="166"/>
    </row>
    <row r="12725" spans="1:19" ht="30.6" x14ac:dyDescent="0.3">
      <c r="A12725" s="106"/>
      <c r="B12725" s="108" t="s">
        <v>1261</v>
      </c>
      <c r="C12725" s="30" t="s">
        <v>1262</v>
      </c>
      <c r="D12725" s="102">
        <v>1701</v>
      </c>
      <c r="E12725" s="102">
        <v>2</v>
      </c>
      <c r="F12725" s="102">
        <v>704</v>
      </c>
      <c r="G12725" s="102">
        <v>70443</v>
      </c>
      <c r="H12725" s="102">
        <v>3000</v>
      </c>
      <c r="I12725" s="102">
        <v>414213</v>
      </c>
      <c r="J12725" s="104">
        <v>250000000</v>
      </c>
      <c r="K12725" s="104">
        <f>SUM(J12725-L12725)</f>
        <v>100000000</v>
      </c>
      <c r="L12725" s="104">
        <v>150000000</v>
      </c>
      <c r="M12725" s="104">
        <v>0</v>
      </c>
      <c r="N12725" s="219">
        <v>150000000</v>
      </c>
      <c r="O12725" s="219">
        <v>30000000</v>
      </c>
      <c r="P12725" s="219">
        <f t="shared" si="125"/>
        <v>280000000</v>
      </c>
      <c r="Q12725" s="264">
        <v>250000000</v>
      </c>
      <c r="R12725" s="264">
        <v>0</v>
      </c>
      <c r="S12725" s="166"/>
    </row>
    <row r="12726" spans="1:19" x14ac:dyDescent="0.3">
      <c r="A12726" s="106"/>
      <c r="B12726" s="108" t="s">
        <v>1263</v>
      </c>
      <c r="C12726" s="30" t="s">
        <v>1264</v>
      </c>
      <c r="D12726" s="102">
        <v>1701</v>
      </c>
      <c r="E12726" s="102">
        <v>2</v>
      </c>
      <c r="F12726" s="102">
        <v>704</v>
      </c>
      <c r="G12726" s="102">
        <v>70443</v>
      </c>
      <c r="H12726" s="102">
        <v>3000</v>
      </c>
      <c r="I12726" s="102">
        <v>414215</v>
      </c>
      <c r="J12726" s="104">
        <v>200000000</v>
      </c>
      <c r="K12726" s="104">
        <f>SUM(J12726-L12726)</f>
        <v>25000000</v>
      </c>
      <c r="L12726" s="104">
        <v>175000000</v>
      </c>
      <c r="M12726" s="104">
        <v>0</v>
      </c>
      <c r="N12726" s="219">
        <v>175000000</v>
      </c>
      <c r="O12726" s="219">
        <v>50000000</v>
      </c>
      <c r="P12726" s="219">
        <f t="shared" si="125"/>
        <v>250000000</v>
      </c>
      <c r="Q12726" s="264">
        <v>350000000</v>
      </c>
      <c r="R12726" s="264">
        <v>0</v>
      </c>
      <c r="S12726" s="166"/>
    </row>
    <row r="12727" spans="1:19" ht="20.399999999999999" x14ac:dyDescent="0.3">
      <c r="A12727" s="106"/>
      <c r="B12727" s="108" t="s">
        <v>1265</v>
      </c>
      <c r="C12727" s="30" t="s">
        <v>1266</v>
      </c>
      <c r="D12727" s="102">
        <v>1701</v>
      </c>
      <c r="E12727" s="102">
        <v>2</v>
      </c>
      <c r="F12727" s="102">
        <v>704</v>
      </c>
      <c r="G12727" s="102">
        <v>70443</v>
      </c>
      <c r="H12727" s="102">
        <v>3000</v>
      </c>
      <c r="I12727" s="102">
        <v>414213</v>
      </c>
      <c r="J12727" s="104">
        <v>0</v>
      </c>
      <c r="K12727" s="104">
        <v>0</v>
      </c>
      <c r="L12727" s="104">
        <v>0</v>
      </c>
      <c r="M12727" s="104">
        <v>0</v>
      </c>
      <c r="N12727" s="219">
        <v>20000000</v>
      </c>
      <c r="O12727" s="219">
        <v>10000000</v>
      </c>
      <c r="P12727" s="219">
        <f t="shared" si="125"/>
        <v>30000000</v>
      </c>
      <c r="Q12727" s="264">
        <v>0</v>
      </c>
      <c r="R12727" s="264">
        <v>0</v>
      </c>
      <c r="S12727" s="166"/>
    </row>
    <row r="12728" spans="1:19" ht="20.399999999999999" x14ac:dyDescent="0.3">
      <c r="A12728" s="106"/>
      <c r="B12728" s="108" t="s">
        <v>1267</v>
      </c>
      <c r="C12728" s="30" t="s">
        <v>1268</v>
      </c>
      <c r="D12728" s="102">
        <v>1701</v>
      </c>
      <c r="E12728" s="102">
        <v>2</v>
      </c>
      <c r="F12728" s="102">
        <v>704</v>
      </c>
      <c r="G12728" s="102">
        <v>70443</v>
      </c>
      <c r="H12728" s="102">
        <v>3000</v>
      </c>
      <c r="I12728" s="102">
        <v>414213</v>
      </c>
      <c r="J12728" s="104">
        <v>200000000</v>
      </c>
      <c r="K12728" s="104">
        <f t="shared" ref="K12728:K12733" si="126">SUM(J12728-L12728)</f>
        <v>0</v>
      </c>
      <c r="L12728" s="104">
        <v>200000000</v>
      </c>
      <c r="M12728" s="104">
        <v>0</v>
      </c>
      <c r="N12728" s="219">
        <v>200000000</v>
      </c>
      <c r="O12728" s="219">
        <v>100000000</v>
      </c>
      <c r="P12728" s="219">
        <f t="shared" si="125"/>
        <v>300000000</v>
      </c>
      <c r="Q12728" s="264">
        <v>250000000</v>
      </c>
      <c r="R12728" s="264">
        <v>0</v>
      </c>
      <c r="S12728" s="166"/>
    </row>
    <row r="12729" spans="1:19" ht="20.399999999999999" x14ac:dyDescent="0.3">
      <c r="A12729" s="106"/>
      <c r="B12729" s="108" t="s">
        <v>1269</v>
      </c>
      <c r="C12729" s="30" t="s">
        <v>1270</v>
      </c>
      <c r="D12729" s="102">
        <v>1701</v>
      </c>
      <c r="E12729" s="102">
        <v>2</v>
      </c>
      <c r="F12729" s="102">
        <v>704</v>
      </c>
      <c r="G12729" s="102">
        <v>70443</v>
      </c>
      <c r="H12729" s="102">
        <v>3000</v>
      </c>
      <c r="I12729" s="102">
        <v>414112</v>
      </c>
      <c r="J12729" s="104">
        <v>25000000</v>
      </c>
      <c r="K12729" s="104">
        <f t="shared" si="126"/>
        <v>0</v>
      </c>
      <c r="L12729" s="104">
        <v>25000000</v>
      </c>
      <c r="M12729" s="104">
        <v>0</v>
      </c>
      <c r="N12729" s="219">
        <v>25000000</v>
      </c>
      <c r="O12729" s="219">
        <v>15000000</v>
      </c>
      <c r="P12729" s="219">
        <f t="shared" si="125"/>
        <v>40000000</v>
      </c>
      <c r="Q12729" s="264">
        <v>25000000</v>
      </c>
      <c r="R12729" s="264">
        <v>0</v>
      </c>
      <c r="S12729" s="166"/>
    </row>
    <row r="12730" spans="1:19" ht="23.25" customHeight="1" x14ac:dyDescent="0.3">
      <c r="A12730" s="106"/>
      <c r="B12730" s="108" t="s">
        <v>1271</v>
      </c>
      <c r="C12730" s="30" t="s">
        <v>1272</v>
      </c>
      <c r="D12730" s="102">
        <v>1701</v>
      </c>
      <c r="E12730" s="102">
        <v>2</v>
      </c>
      <c r="F12730" s="102">
        <v>704</v>
      </c>
      <c r="G12730" s="102">
        <v>70443</v>
      </c>
      <c r="H12730" s="102">
        <v>3000</v>
      </c>
      <c r="I12730" s="102">
        <v>414213</v>
      </c>
      <c r="J12730" s="104">
        <v>20000000</v>
      </c>
      <c r="K12730" s="104">
        <f t="shared" si="126"/>
        <v>0</v>
      </c>
      <c r="L12730" s="104">
        <v>20000000</v>
      </c>
      <c r="M12730" s="104">
        <v>0</v>
      </c>
      <c r="N12730" s="219">
        <v>20000000</v>
      </c>
      <c r="O12730" s="219">
        <v>20000000</v>
      </c>
      <c r="P12730" s="219">
        <f t="shared" si="125"/>
        <v>40000000</v>
      </c>
      <c r="Q12730" s="264">
        <v>50000000</v>
      </c>
      <c r="R12730" s="264">
        <v>0</v>
      </c>
      <c r="S12730" s="166"/>
    </row>
    <row r="12731" spans="1:19" ht="33.75" customHeight="1" x14ac:dyDescent="0.3">
      <c r="A12731" s="106"/>
      <c r="B12731" s="108" t="s">
        <v>1273</v>
      </c>
      <c r="C12731" s="30" t="s">
        <v>1274</v>
      </c>
      <c r="D12731" s="102">
        <v>1701</v>
      </c>
      <c r="E12731" s="102">
        <v>2</v>
      </c>
      <c r="F12731" s="102">
        <v>704</v>
      </c>
      <c r="G12731" s="102">
        <v>70443</v>
      </c>
      <c r="H12731" s="102">
        <v>3000</v>
      </c>
      <c r="I12731" s="102">
        <v>414104</v>
      </c>
      <c r="J12731" s="104">
        <v>85000000</v>
      </c>
      <c r="K12731" s="104">
        <f>SUM(J12731+M12731)</f>
        <v>94000000</v>
      </c>
      <c r="L12731" s="104">
        <v>0</v>
      </c>
      <c r="M12731" s="104">
        <v>9000000</v>
      </c>
      <c r="N12731" s="219">
        <v>5000000</v>
      </c>
      <c r="O12731" s="219">
        <v>5000000</v>
      </c>
      <c r="P12731" s="219">
        <f t="shared" si="125"/>
        <v>104000000</v>
      </c>
      <c r="Q12731" s="264">
        <v>100000000</v>
      </c>
      <c r="R12731" s="264">
        <v>0</v>
      </c>
      <c r="S12731" s="166"/>
    </row>
    <row r="12732" spans="1:19" ht="40.799999999999997" x14ac:dyDescent="0.3">
      <c r="A12732" s="106"/>
      <c r="B12732" s="108" t="s">
        <v>1275</v>
      </c>
      <c r="C12732" s="30" t="s">
        <v>1276</v>
      </c>
      <c r="D12732" s="102">
        <v>1701</v>
      </c>
      <c r="E12732" s="102">
        <v>2</v>
      </c>
      <c r="F12732" s="102">
        <v>704</v>
      </c>
      <c r="G12732" s="102">
        <v>70443</v>
      </c>
      <c r="H12732" s="102">
        <v>3000</v>
      </c>
      <c r="I12732" s="102">
        <v>414111</v>
      </c>
      <c r="J12732" s="104">
        <v>50000000</v>
      </c>
      <c r="K12732" s="104">
        <f t="shared" si="126"/>
        <v>0</v>
      </c>
      <c r="L12732" s="104">
        <v>50000000</v>
      </c>
      <c r="M12732" s="104">
        <v>0</v>
      </c>
      <c r="N12732" s="219">
        <v>50000000</v>
      </c>
      <c r="O12732" s="219">
        <v>30000000</v>
      </c>
      <c r="P12732" s="219">
        <f t="shared" si="125"/>
        <v>80000000</v>
      </c>
      <c r="Q12732" s="264">
        <v>150000000</v>
      </c>
      <c r="R12732" s="264">
        <v>0</v>
      </c>
      <c r="S12732" s="166"/>
    </row>
    <row r="12733" spans="1:19" ht="17.25" customHeight="1" x14ac:dyDescent="0.3">
      <c r="A12733" s="106"/>
      <c r="B12733" s="108" t="s">
        <v>1277</v>
      </c>
      <c r="C12733" s="30" t="s">
        <v>1278</v>
      </c>
      <c r="D12733" s="102">
        <v>1701</v>
      </c>
      <c r="E12733" s="102">
        <v>2</v>
      </c>
      <c r="F12733" s="102">
        <v>704</v>
      </c>
      <c r="G12733" s="102">
        <v>70443</v>
      </c>
      <c r="H12733" s="102">
        <v>3000</v>
      </c>
      <c r="I12733" s="102">
        <v>414104</v>
      </c>
      <c r="J12733" s="104">
        <v>300000000</v>
      </c>
      <c r="K12733" s="104">
        <f t="shared" si="126"/>
        <v>200000000</v>
      </c>
      <c r="L12733" s="104">
        <v>100000000</v>
      </c>
      <c r="M12733" s="104">
        <v>0</v>
      </c>
      <c r="N12733" s="219">
        <v>100000000</v>
      </c>
      <c r="O12733" s="219">
        <v>400000000</v>
      </c>
      <c r="P12733" s="219">
        <f t="shared" si="125"/>
        <v>700000000</v>
      </c>
      <c r="Q12733" s="264">
        <v>200000000</v>
      </c>
      <c r="R12733" s="264">
        <v>0</v>
      </c>
      <c r="S12733" s="166"/>
    </row>
    <row r="12734" spans="1:19" ht="29.25" customHeight="1" x14ac:dyDescent="0.3">
      <c r="A12734" s="106"/>
      <c r="B12734" s="108" t="s">
        <v>1279</v>
      </c>
      <c r="C12734" s="30" t="s">
        <v>1280</v>
      </c>
      <c r="D12734" s="102">
        <v>1702</v>
      </c>
      <c r="E12734" s="102">
        <v>9</v>
      </c>
      <c r="F12734" s="102">
        <v>704</v>
      </c>
      <c r="G12734" s="102">
        <v>70451</v>
      </c>
      <c r="H12734" s="102">
        <v>3000</v>
      </c>
      <c r="I12734" s="102">
        <v>414103</v>
      </c>
      <c r="J12734" s="104">
        <v>1800000000</v>
      </c>
      <c r="K12734" s="104">
        <f>SUM(J12734-L12734)</f>
        <v>0</v>
      </c>
      <c r="L12734" s="104">
        <v>1800000000</v>
      </c>
      <c r="M12734" s="104">
        <v>0</v>
      </c>
      <c r="N12734" s="219">
        <v>1300000000</v>
      </c>
      <c r="O12734" s="219">
        <v>500000000</v>
      </c>
      <c r="P12734" s="219">
        <f t="shared" si="125"/>
        <v>1800000000</v>
      </c>
      <c r="Q12734" s="264">
        <v>0</v>
      </c>
      <c r="R12734" s="264">
        <v>0</v>
      </c>
      <c r="S12734" s="166"/>
    </row>
    <row r="12735" spans="1:19" ht="33" customHeight="1" x14ac:dyDescent="0.3">
      <c r="A12735" s="175"/>
      <c r="B12735" s="177" t="s">
        <v>1281</v>
      </c>
      <c r="C12735" s="30" t="s">
        <v>1282</v>
      </c>
      <c r="D12735" s="171">
        <v>1702</v>
      </c>
      <c r="E12735" s="171">
        <v>9</v>
      </c>
      <c r="F12735" s="171">
        <v>704</v>
      </c>
      <c r="G12735" s="171">
        <v>70451</v>
      </c>
      <c r="H12735" s="171">
        <v>3000</v>
      </c>
      <c r="I12735" s="171">
        <v>414301</v>
      </c>
      <c r="J12735" s="173">
        <v>150000000</v>
      </c>
      <c r="K12735" s="173">
        <f t="shared" ref="K12735:K12745" si="127">SUM(J12735-L12735)</f>
        <v>0</v>
      </c>
      <c r="L12735" s="173">
        <v>150000000</v>
      </c>
      <c r="M12735" s="173">
        <v>0</v>
      </c>
      <c r="N12735" s="219">
        <v>150000000</v>
      </c>
      <c r="O12735" s="219">
        <v>50000000</v>
      </c>
      <c r="P12735" s="219">
        <f t="shared" si="125"/>
        <v>200000000</v>
      </c>
      <c r="Q12735" s="264">
        <v>0</v>
      </c>
      <c r="R12735" s="264">
        <v>0</v>
      </c>
      <c r="S12735" s="175"/>
    </row>
    <row r="12736" spans="1:19" ht="17.399999999999999" x14ac:dyDescent="0.3">
      <c r="A12736" s="960" t="s">
        <v>0</v>
      </c>
      <c r="B12736" s="960"/>
      <c r="C12736" s="960"/>
      <c r="D12736" s="960"/>
      <c r="E12736" s="960"/>
      <c r="F12736" s="960"/>
      <c r="G12736" s="960"/>
      <c r="H12736" s="960"/>
      <c r="I12736" s="960"/>
      <c r="J12736" s="960"/>
      <c r="K12736" s="960"/>
      <c r="L12736" s="960"/>
      <c r="M12736" s="960"/>
    </row>
    <row r="12737" spans="1:19" ht="17.399999999999999" x14ac:dyDescent="0.3">
      <c r="A12737" s="960" t="s">
        <v>3122</v>
      </c>
      <c r="B12737" s="960"/>
      <c r="C12737" s="960"/>
      <c r="D12737" s="960"/>
      <c r="E12737" s="960"/>
      <c r="F12737" s="960"/>
      <c r="G12737" s="960"/>
      <c r="H12737" s="960"/>
      <c r="I12737" s="960"/>
      <c r="J12737" s="960"/>
      <c r="K12737" s="960"/>
      <c r="L12737" s="960"/>
      <c r="M12737" s="960"/>
    </row>
    <row r="12738" spans="1:19" ht="16.2" thickBot="1" x14ac:dyDescent="0.35">
      <c r="A12738" s="961" t="s">
        <v>717</v>
      </c>
      <c r="B12738" s="961"/>
      <c r="C12738" s="961"/>
      <c r="D12738" s="961"/>
      <c r="E12738" s="961"/>
      <c r="F12738" s="961"/>
      <c r="G12738" s="961"/>
      <c r="H12738" s="961"/>
      <c r="I12738" s="961"/>
      <c r="J12738" s="961"/>
      <c r="K12738" s="961"/>
      <c r="L12738" s="961"/>
      <c r="M12738" s="961"/>
    </row>
    <row r="12739" spans="1:19" x14ac:dyDescent="0.3">
      <c r="A12739" s="962" t="s">
        <v>3118</v>
      </c>
      <c r="B12739" s="962" t="s">
        <v>3119</v>
      </c>
      <c r="C12739" s="962" t="s">
        <v>2</v>
      </c>
      <c r="D12739" s="5" t="s">
        <v>3</v>
      </c>
      <c r="E12739" s="12" t="s">
        <v>3</v>
      </c>
      <c r="F12739" s="5" t="s">
        <v>7</v>
      </c>
      <c r="G12739" s="12" t="s">
        <v>9</v>
      </c>
      <c r="H12739" s="5" t="s">
        <v>12</v>
      </c>
      <c r="I12739" s="12" t="s">
        <v>13</v>
      </c>
      <c r="J12739" s="873" t="s">
        <v>3115</v>
      </c>
      <c r="K12739" s="873" t="s">
        <v>3116</v>
      </c>
      <c r="L12739" s="965" t="s">
        <v>3121</v>
      </c>
      <c r="M12739" s="965" t="s">
        <v>3117</v>
      </c>
      <c r="N12739" s="873" t="s">
        <v>3116</v>
      </c>
      <c r="O12739" s="873" t="s">
        <v>3116</v>
      </c>
      <c r="P12739" s="873" t="s">
        <v>5095</v>
      </c>
      <c r="Q12739" s="873" t="s">
        <v>3115</v>
      </c>
      <c r="R12739" s="270" t="s">
        <v>3340</v>
      </c>
      <c r="S12739" s="873" t="s">
        <v>5049</v>
      </c>
    </row>
    <row r="12740" spans="1:19" ht="20.399999999999999" x14ac:dyDescent="0.3">
      <c r="A12740" s="963"/>
      <c r="B12740" s="963"/>
      <c r="C12740" s="963"/>
      <c r="D12740" s="6" t="s">
        <v>4</v>
      </c>
      <c r="E12740" s="11" t="s">
        <v>6</v>
      </c>
      <c r="F12740" s="6" t="s">
        <v>8</v>
      </c>
      <c r="G12740" s="11" t="s">
        <v>10</v>
      </c>
      <c r="H12740" s="6" t="s">
        <v>5</v>
      </c>
      <c r="I12740" s="11" t="s">
        <v>5</v>
      </c>
      <c r="J12740" s="874"/>
      <c r="K12740" s="874"/>
      <c r="L12740" s="966"/>
      <c r="M12740" s="966"/>
      <c r="N12740" s="874"/>
      <c r="O12740" s="874"/>
      <c r="P12740" s="874"/>
      <c r="Q12740" s="874"/>
      <c r="R12740" s="271" t="s">
        <v>5125</v>
      </c>
      <c r="S12740" s="874"/>
    </row>
    <row r="12741" spans="1:19" ht="21" customHeight="1" x14ac:dyDescent="0.3">
      <c r="A12741" s="963"/>
      <c r="B12741" s="963"/>
      <c r="C12741" s="963"/>
      <c r="D12741" s="6" t="s">
        <v>5</v>
      </c>
      <c r="E12741" s="11" t="s">
        <v>5</v>
      </c>
      <c r="F12741" s="6" t="s">
        <v>5</v>
      </c>
      <c r="G12741" s="11" t="s">
        <v>11</v>
      </c>
      <c r="H12741" s="7"/>
      <c r="I12741" s="8"/>
      <c r="J12741" s="44" t="s">
        <v>3120</v>
      </c>
      <c r="K12741" s="45" t="s">
        <v>3120</v>
      </c>
      <c r="L12741" s="46" t="s">
        <v>3120</v>
      </c>
      <c r="M12741" s="47" t="s">
        <v>3120</v>
      </c>
      <c r="N12741" s="44" t="s">
        <v>5068</v>
      </c>
      <c r="O12741" s="44" t="s">
        <v>5069</v>
      </c>
      <c r="P12741" s="44"/>
      <c r="Q12741" s="44" t="s">
        <v>5102</v>
      </c>
      <c r="R12741" s="272" t="s">
        <v>5102</v>
      </c>
      <c r="S12741" s="44"/>
    </row>
    <row r="12742" spans="1:19" ht="15" thickBot="1" x14ac:dyDescent="0.35">
      <c r="A12742" s="964"/>
      <c r="B12742" s="964"/>
      <c r="C12742" s="964"/>
      <c r="D12742" s="9"/>
      <c r="E12742" s="10"/>
      <c r="F12742" s="9"/>
      <c r="G12742" s="10"/>
      <c r="H12742" s="9"/>
      <c r="I12742" s="10"/>
      <c r="J12742" s="48" t="s">
        <v>14</v>
      </c>
      <c r="K12742" s="49" t="s">
        <v>14</v>
      </c>
      <c r="L12742" s="50" t="s">
        <v>14</v>
      </c>
      <c r="M12742" s="51" t="s">
        <v>14</v>
      </c>
      <c r="N12742" s="48" t="s">
        <v>14</v>
      </c>
      <c r="O12742" s="48" t="s">
        <v>14</v>
      </c>
      <c r="P12742" s="48" t="s">
        <v>14</v>
      </c>
      <c r="Q12742" s="48" t="s">
        <v>14</v>
      </c>
      <c r="R12742" s="48" t="s">
        <v>14</v>
      </c>
      <c r="S12742" s="48"/>
    </row>
    <row r="12743" spans="1:19" ht="20.399999999999999" x14ac:dyDescent="0.3">
      <c r="A12743" s="106"/>
      <c r="B12743" s="108" t="s">
        <v>1283</v>
      </c>
      <c r="C12743" s="30" t="s">
        <v>1284</v>
      </c>
      <c r="D12743" s="102">
        <v>1702</v>
      </c>
      <c r="E12743" s="102">
        <v>9</v>
      </c>
      <c r="F12743" s="102">
        <v>704</v>
      </c>
      <c r="G12743" s="102">
        <v>70451</v>
      </c>
      <c r="H12743" s="102">
        <v>3000</v>
      </c>
      <c r="I12743" s="102">
        <v>414213</v>
      </c>
      <c r="J12743" s="104">
        <v>2500000000</v>
      </c>
      <c r="K12743" s="104">
        <f t="shared" si="127"/>
        <v>1000000000</v>
      </c>
      <c r="L12743" s="104">
        <v>1500000000</v>
      </c>
      <c r="M12743" s="104">
        <v>0</v>
      </c>
      <c r="N12743" s="219">
        <v>2000000000</v>
      </c>
      <c r="O12743" s="227">
        <v>500000000</v>
      </c>
      <c r="P12743" s="219">
        <f t="shared" ref="P12743:P12757" si="128">SUM(K12743+N12743+O12743)</f>
        <v>3500000000</v>
      </c>
      <c r="Q12743" s="264">
        <v>0</v>
      </c>
      <c r="R12743" s="264">
        <v>0</v>
      </c>
      <c r="S12743" s="166"/>
    </row>
    <row r="12744" spans="1:19" ht="20.399999999999999" x14ac:dyDescent="0.3">
      <c r="A12744" s="106"/>
      <c r="B12744" s="108" t="s">
        <v>1285</v>
      </c>
      <c r="C12744" s="30" t="s">
        <v>1286</v>
      </c>
      <c r="D12744" s="102">
        <v>1702</v>
      </c>
      <c r="E12744" s="102">
        <v>9</v>
      </c>
      <c r="F12744" s="102">
        <v>704</v>
      </c>
      <c r="G12744" s="102">
        <v>70451</v>
      </c>
      <c r="H12744" s="102">
        <v>3000</v>
      </c>
      <c r="I12744" s="102">
        <v>414104</v>
      </c>
      <c r="J12744" s="104">
        <v>150000000</v>
      </c>
      <c r="K12744" s="104">
        <f t="shared" si="127"/>
        <v>11000000</v>
      </c>
      <c r="L12744" s="104">
        <v>139000000</v>
      </c>
      <c r="M12744" s="104">
        <v>0</v>
      </c>
      <c r="N12744" s="219">
        <v>139000000</v>
      </c>
      <c r="O12744" s="227">
        <v>150000000</v>
      </c>
      <c r="P12744" s="219">
        <f t="shared" si="128"/>
        <v>300000000</v>
      </c>
      <c r="Q12744" s="264">
        <v>0</v>
      </c>
      <c r="R12744" s="264">
        <v>0</v>
      </c>
      <c r="S12744" s="166"/>
    </row>
    <row r="12745" spans="1:19" ht="20.399999999999999" x14ac:dyDescent="0.3">
      <c r="A12745" s="106"/>
      <c r="B12745" s="108" t="s">
        <v>1287</v>
      </c>
      <c r="C12745" s="30" t="s">
        <v>1288</v>
      </c>
      <c r="D12745" s="102">
        <v>1702</v>
      </c>
      <c r="E12745" s="102">
        <v>9</v>
      </c>
      <c r="F12745" s="102">
        <v>704</v>
      </c>
      <c r="G12745" s="102">
        <v>70451</v>
      </c>
      <c r="H12745" s="102">
        <v>3000</v>
      </c>
      <c r="I12745" s="102">
        <v>414103</v>
      </c>
      <c r="J12745" s="104">
        <v>50000000</v>
      </c>
      <c r="K12745" s="104">
        <f t="shared" si="127"/>
        <v>3000000</v>
      </c>
      <c r="L12745" s="104">
        <v>47000000</v>
      </c>
      <c r="M12745" s="104">
        <v>0</v>
      </c>
      <c r="N12745" s="219">
        <v>47000000</v>
      </c>
      <c r="O12745" s="227">
        <v>50000000</v>
      </c>
      <c r="P12745" s="219">
        <f t="shared" si="128"/>
        <v>100000000</v>
      </c>
      <c r="Q12745" s="264">
        <v>0</v>
      </c>
      <c r="R12745" s="264">
        <v>0</v>
      </c>
      <c r="S12745" s="166"/>
    </row>
    <row r="12746" spans="1:19" ht="20.399999999999999" x14ac:dyDescent="0.3">
      <c r="A12746" s="106"/>
      <c r="B12746" s="108" t="s">
        <v>1289</v>
      </c>
      <c r="C12746" s="30" t="s">
        <v>1290</v>
      </c>
      <c r="D12746" s="102">
        <v>1702</v>
      </c>
      <c r="E12746" s="102">
        <v>9</v>
      </c>
      <c r="F12746" s="102">
        <v>704</v>
      </c>
      <c r="G12746" s="102">
        <v>70451</v>
      </c>
      <c r="H12746" s="102">
        <v>3000</v>
      </c>
      <c r="I12746" s="102">
        <v>414103</v>
      </c>
      <c r="J12746" s="104">
        <v>4000000</v>
      </c>
      <c r="K12746" s="104">
        <f>SUM(J12746+M12746)</f>
        <v>12700000</v>
      </c>
      <c r="L12746" s="104">
        <v>0</v>
      </c>
      <c r="M12746" s="104">
        <v>8700000</v>
      </c>
      <c r="N12746" s="219">
        <v>0</v>
      </c>
      <c r="O12746" s="227">
        <v>0</v>
      </c>
      <c r="P12746" s="219">
        <f t="shared" si="128"/>
        <v>12700000</v>
      </c>
      <c r="Q12746" s="264">
        <v>0</v>
      </c>
      <c r="R12746" s="264">
        <v>0</v>
      </c>
      <c r="S12746" s="166"/>
    </row>
    <row r="12747" spans="1:19" ht="20.399999999999999" x14ac:dyDescent="0.3">
      <c r="A12747" s="106"/>
      <c r="B12747" s="108" t="s">
        <v>1291</v>
      </c>
      <c r="C12747" s="30" t="s">
        <v>1292</v>
      </c>
      <c r="D12747" s="102">
        <v>1702</v>
      </c>
      <c r="E12747" s="102">
        <v>9</v>
      </c>
      <c r="F12747" s="102">
        <v>704</v>
      </c>
      <c r="G12747" s="102">
        <v>70451</v>
      </c>
      <c r="H12747" s="102">
        <v>3000</v>
      </c>
      <c r="I12747" s="102">
        <v>414105</v>
      </c>
      <c r="J12747" s="104">
        <v>4000000</v>
      </c>
      <c r="K12747" s="104">
        <f>SUM(J12747+M12747)</f>
        <v>17000000</v>
      </c>
      <c r="L12747" s="104">
        <v>0</v>
      </c>
      <c r="M12747" s="104">
        <v>13000000</v>
      </c>
      <c r="N12747" s="219">
        <v>0</v>
      </c>
      <c r="O12747" s="227">
        <v>0</v>
      </c>
      <c r="P12747" s="219">
        <f t="shared" si="128"/>
        <v>17000000</v>
      </c>
      <c r="Q12747" s="264">
        <v>0</v>
      </c>
      <c r="R12747" s="264">
        <v>0</v>
      </c>
      <c r="S12747" s="166"/>
    </row>
    <row r="12748" spans="1:19" ht="20.399999999999999" x14ac:dyDescent="0.3">
      <c r="A12748" s="106"/>
      <c r="B12748" s="108" t="s">
        <v>1293</v>
      </c>
      <c r="C12748" s="30" t="s">
        <v>1294</v>
      </c>
      <c r="D12748" s="102">
        <v>1702</v>
      </c>
      <c r="E12748" s="102">
        <v>9</v>
      </c>
      <c r="F12748" s="102">
        <v>704</v>
      </c>
      <c r="G12748" s="102">
        <v>70451</v>
      </c>
      <c r="H12748" s="102">
        <v>3000</v>
      </c>
      <c r="I12748" s="102">
        <v>414213</v>
      </c>
      <c r="J12748" s="104">
        <v>5000000</v>
      </c>
      <c r="K12748" s="104">
        <f>SUM(J12748+M12748)</f>
        <v>7000000</v>
      </c>
      <c r="L12748" s="104">
        <v>0</v>
      </c>
      <c r="M12748" s="104">
        <v>2000000</v>
      </c>
      <c r="N12748" s="219">
        <v>0</v>
      </c>
      <c r="O12748" s="227">
        <v>0</v>
      </c>
      <c r="P12748" s="219">
        <f t="shared" si="128"/>
        <v>7000000</v>
      </c>
      <c r="Q12748" s="264">
        <v>0</v>
      </c>
      <c r="R12748" s="264">
        <v>0</v>
      </c>
      <c r="S12748" s="166"/>
    </row>
    <row r="12749" spans="1:19" ht="20.399999999999999" x14ac:dyDescent="0.3">
      <c r="A12749" s="106"/>
      <c r="B12749" s="108" t="s">
        <v>1295</v>
      </c>
      <c r="C12749" s="30" t="s">
        <v>1296</v>
      </c>
      <c r="D12749" s="102">
        <v>1702</v>
      </c>
      <c r="E12749" s="102">
        <v>9</v>
      </c>
      <c r="F12749" s="102">
        <v>704</v>
      </c>
      <c r="G12749" s="102">
        <v>70451</v>
      </c>
      <c r="H12749" s="102">
        <v>3000</v>
      </c>
      <c r="I12749" s="102">
        <v>414213</v>
      </c>
      <c r="J12749" s="104">
        <v>100000000</v>
      </c>
      <c r="K12749" s="104">
        <f t="shared" ref="K12749" si="129">SUM(J12749-L12749)</f>
        <v>16000000</v>
      </c>
      <c r="L12749" s="104">
        <v>84000000</v>
      </c>
      <c r="M12749" s="104">
        <v>0</v>
      </c>
      <c r="N12749" s="219">
        <v>84000000</v>
      </c>
      <c r="O12749" s="227">
        <v>0</v>
      </c>
      <c r="P12749" s="219">
        <f t="shared" si="128"/>
        <v>100000000</v>
      </c>
      <c r="Q12749" s="264">
        <v>0</v>
      </c>
      <c r="R12749" s="264">
        <v>0</v>
      </c>
      <c r="S12749" s="166"/>
    </row>
    <row r="12750" spans="1:19" ht="30.6" x14ac:dyDescent="0.3">
      <c r="A12750" s="106"/>
      <c r="B12750" s="108" t="s">
        <v>1297</v>
      </c>
      <c r="C12750" s="30" t="s">
        <v>1298</v>
      </c>
      <c r="D12750" s="102">
        <v>1702</v>
      </c>
      <c r="E12750" s="102">
        <v>9</v>
      </c>
      <c r="F12750" s="102">
        <v>704</v>
      </c>
      <c r="G12750" s="102">
        <v>70451</v>
      </c>
      <c r="H12750" s="102">
        <v>3000</v>
      </c>
      <c r="I12750" s="102">
        <v>414213</v>
      </c>
      <c r="J12750" s="104">
        <v>50000000</v>
      </c>
      <c r="K12750" s="104">
        <f>SUM(J12750-L12750)</f>
        <v>38000000</v>
      </c>
      <c r="L12750" s="104">
        <v>12000000</v>
      </c>
      <c r="M12750" s="227">
        <v>0</v>
      </c>
      <c r="N12750" s="219">
        <v>12000000</v>
      </c>
      <c r="O12750" s="227">
        <v>0</v>
      </c>
      <c r="P12750" s="219">
        <f t="shared" si="128"/>
        <v>50000000</v>
      </c>
      <c r="Q12750" s="264">
        <v>0</v>
      </c>
      <c r="R12750" s="264">
        <v>0</v>
      </c>
      <c r="S12750" s="166"/>
    </row>
    <row r="12751" spans="1:19" ht="20.399999999999999" x14ac:dyDescent="0.3">
      <c r="A12751" s="106"/>
      <c r="B12751" s="108" t="s">
        <v>1299</v>
      </c>
      <c r="C12751" s="30" t="s">
        <v>1300</v>
      </c>
      <c r="D12751" s="102">
        <v>1702</v>
      </c>
      <c r="E12751" s="102">
        <v>9</v>
      </c>
      <c r="F12751" s="102">
        <v>704</v>
      </c>
      <c r="G12751" s="102">
        <v>70451</v>
      </c>
      <c r="H12751" s="102">
        <v>3000</v>
      </c>
      <c r="I12751" s="102">
        <v>414213</v>
      </c>
      <c r="J12751" s="104">
        <v>180000000</v>
      </c>
      <c r="K12751" s="104">
        <f>SUM(J12751-L12751)</f>
        <v>150000000</v>
      </c>
      <c r="L12751" s="104">
        <v>30000000</v>
      </c>
      <c r="M12751" s="227">
        <v>0</v>
      </c>
      <c r="N12751" s="219">
        <v>30000000</v>
      </c>
      <c r="O12751" s="227">
        <v>0</v>
      </c>
      <c r="P12751" s="219">
        <f t="shared" si="128"/>
        <v>180000000</v>
      </c>
      <c r="Q12751" s="264">
        <v>0</v>
      </c>
      <c r="R12751" s="264">
        <v>0</v>
      </c>
      <c r="S12751" s="166"/>
    </row>
    <row r="12752" spans="1:19" ht="30.6" x14ac:dyDescent="0.3">
      <c r="A12752" s="106"/>
      <c r="B12752" s="108" t="s">
        <v>1301</v>
      </c>
      <c r="C12752" s="30" t="s">
        <v>1302</v>
      </c>
      <c r="D12752" s="102">
        <v>1702</v>
      </c>
      <c r="E12752" s="102">
        <v>9</v>
      </c>
      <c r="F12752" s="102">
        <v>704</v>
      </c>
      <c r="G12752" s="102">
        <v>70451</v>
      </c>
      <c r="H12752" s="102">
        <v>3000</v>
      </c>
      <c r="I12752" s="102">
        <v>414213</v>
      </c>
      <c r="J12752" s="104">
        <v>210000000</v>
      </c>
      <c r="K12752" s="104">
        <v>210000000</v>
      </c>
      <c r="L12752" s="104">
        <v>0</v>
      </c>
      <c r="M12752" s="227">
        <v>0</v>
      </c>
      <c r="N12752" s="219">
        <v>0</v>
      </c>
      <c r="O12752" s="227">
        <v>0</v>
      </c>
      <c r="P12752" s="219">
        <f t="shared" si="128"/>
        <v>210000000</v>
      </c>
      <c r="Q12752" s="264">
        <v>0</v>
      </c>
      <c r="R12752" s="264">
        <v>0</v>
      </c>
      <c r="S12752" s="166"/>
    </row>
    <row r="12753" spans="1:19" ht="20.399999999999999" x14ac:dyDescent="0.3">
      <c r="A12753" s="106"/>
      <c r="B12753" s="108" t="s">
        <v>1303</v>
      </c>
      <c r="C12753" s="30" t="s">
        <v>1304</v>
      </c>
      <c r="D12753" s="102">
        <v>1702</v>
      </c>
      <c r="E12753" s="102">
        <v>9</v>
      </c>
      <c r="F12753" s="102">
        <v>704</v>
      </c>
      <c r="G12753" s="102">
        <v>70451</v>
      </c>
      <c r="H12753" s="102">
        <v>3000</v>
      </c>
      <c r="I12753" s="102">
        <v>414213</v>
      </c>
      <c r="J12753" s="104">
        <v>55000000</v>
      </c>
      <c r="K12753" s="104">
        <v>55000000</v>
      </c>
      <c r="L12753" s="104">
        <v>0</v>
      </c>
      <c r="M12753" s="227">
        <v>0</v>
      </c>
      <c r="N12753" s="219">
        <v>0</v>
      </c>
      <c r="O12753" s="227">
        <v>0</v>
      </c>
      <c r="P12753" s="219">
        <f t="shared" si="128"/>
        <v>55000000</v>
      </c>
      <c r="Q12753" s="264">
        <v>0</v>
      </c>
      <c r="R12753" s="264">
        <v>0</v>
      </c>
      <c r="S12753" s="166"/>
    </row>
    <row r="12754" spans="1:19" ht="30" customHeight="1" x14ac:dyDescent="0.3">
      <c r="A12754" s="106"/>
      <c r="B12754" s="108" t="s">
        <v>1305</v>
      </c>
      <c r="C12754" s="30" t="s">
        <v>1306</v>
      </c>
      <c r="D12754" s="102">
        <v>1702</v>
      </c>
      <c r="E12754" s="102">
        <v>9</v>
      </c>
      <c r="F12754" s="102">
        <v>704</v>
      </c>
      <c r="G12754" s="102">
        <v>70451</v>
      </c>
      <c r="H12754" s="102">
        <v>3000</v>
      </c>
      <c r="I12754" s="102">
        <v>414213</v>
      </c>
      <c r="J12754" s="104">
        <v>140000000</v>
      </c>
      <c r="K12754" s="104">
        <f>SUM(J12754-L12754)</f>
        <v>9000000</v>
      </c>
      <c r="L12754" s="104">
        <v>131000000</v>
      </c>
      <c r="M12754" s="227">
        <v>0</v>
      </c>
      <c r="N12754" s="219">
        <v>131000000</v>
      </c>
      <c r="O12754" s="227">
        <v>0</v>
      </c>
      <c r="P12754" s="219">
        <f t="shared" si="128"/>
        <v>140000000</v>
      </c>
      <c r="Q12754" s="264">
        <v>0</v>
      </c>
      <c r="R12754" s="264">
        <v>0</v>
      </c>
      <c r="S12754" s="166"/>
    </row>
    <row r="12755" spans="1:19" ht="33" customHeight="1" x14ac:dyDescent="0.3">
      <c r="A12755" s="106"/>
      <c r="B12755" s="108" t="s">
        <v>1307</v>
      </c>
      <c r="C12755" s="30" t="s">
        <v>1308</v>
      </c>
      <c r="D12755" s="102">
        <v>1702</v>
      </c>
      <c r="E12755" s="102">
        <v>9</v>
      </c>
      <c r="F12755" s="102">
        <v>704</v>
      </c>
      <c r="G12755" s="102">
        <v>70451</v>
      </c>
      <c r="H12755" s="102">
        <v>3000</v>
      </c>
      <c r="I12755" s="102">
        <v>414213</v>
      </c>
      <c r="J12755" s="104">
        <v>30000000</v>
      </c>
      <c r="K12755" s="104">
        <v>30000000</v>
      </c>
      <c r="L12755" s="104">
        <v>0</v>
      </c>
      <c r="M12755" s="227">
        <v>0</v>
      </c>
      <c r="N12755" s="219">
        <v>0</v>
      </c>
      <c r="O12755" s="227">
        <v>0</v>
      </c>
      <c r="P12755" s="219">
        <f t="shared" si="128"/>
        <v>30000000</v>
      </c>
      <c r="Q12755" s="264">
        <v>0</v>
      </c>
      <c r="R12755" s="264">
        <v>0</v>
      </c>
      <c r="S12755" s="166"/>
    </row>
    <row r="12756" spans="1:19" ht="46.5" customHeight="1" x14ac:dyDescent="0.3">
      <c r="A12756" s="106"/>
      <c r="B12756" s="108" t="s">
        <v>1309</v>
      </c>
      <c r="C12756" s="30" t="s">
        <v>1310</v>
      </c>
      <c r="D12756" s="102">
        <v>1702</v>
      </c>
      <c r="E12756" s="102">
        <v>9</v>
      </c>
      <c r="F12756" s="102">
        <v>704</v>
      </c>
      <c r="G12756" s="102">
        <v>70451</v>
      </c>
      <c r="H12756" s="102">
        <v>3000</v>
      </c>
      <c r="I12756" s="102">
        <v>414213</v>
      </c>
      <c r="J12756" s="104">
        <v>160000000</v>
      </c>
      <c r="K12756" s="104">
        <f>SUM(J12756-L12756)</f>
        <v>91000000</v>
      </c>
      <c r="L12756" s="104">
        <v>69000000</v>
      </c>
      <c r="M12756" s="227">
        <v>0</v>
      </c>
      <c r="N12756" s="219">
        <v>69000000</v>
      </c>
      <c r="O12756" s="227">
        <v>0</v>
      </c>
      <c r="P12756" s="219">
        <f t="shared" si="128"/>
        <v>160000000</v>
      </c>
      <c r="Q12756" s="264">
        <v>0</v>
      </c>
      <c r="R12756" s="264">
        <v>0</v>
      </c>
      <c r="S12756" s="166"/>
    </row>
    <row r="12757" spans="1:19" ht="30.6" x14ac:dyDescent="0.3">
      <c r="A12757" s="175"/>
      <c r="B12757" s="177" t="s">
        <v>1311</v>
      </c>
      <c r="C12757" s="30" t="s">
        <v>1312</v>
      </c>
      <c r="D12757" s="171">
        <v>1702</v>
      </c>
      <c r="E12757" s="171">
        <v>9</v>
      </c>
      <c r="F12757" s="171">
        <v>704</v>
      </c>
      <c r="G12757" s="171">
        <v>70451</v>
      </c>
      <c r="H12757" s="171">
        <v>3000</v>
      </c>
      <c r="I12757" s="171">
        <v>414215</v>
      </c>
      <c r="J12757" s="173">
        <v>500000000</v>
      </c>
      <c r="K12757" s="173">
        <f>SUM(J12757-L12757)</f>
        <v>200000000</v>
      </c>
      <c r="L12757" s="173">
        <v>300000000</v>
      </c>
      <c r="M12757" s="227">
        <v>0</v>
      </c>
      <c r="N12757" s="219">
        <v>300000000</v>
      </c>
      <c r="O12757" s="227">
        <v>0</v>
      </c>
      <c r="P12757" s="219">
        <f t="shared" si="128"/>
        <v>500000000</v>
      </c>
      <c r="Q12757" s="264">
        <v>0</v>
      </c>
      <c r="R12757" s="264">
        <v>0</v>
      </c>
      <c r="S12757" s="175"/>
    </row>
    <row r="12758" spans="1:19" ht="17.399999999999999" x14ac:dyDescent="0.3">
      <c r="A12758" s="960" t="s">
        <v>0</v>
      </c>
      <c r="B12758" s="960"/>
      <c r="C12758" s="960"/>
      <c r="D12758" s="960"/>
      <c r="E12758" s="960"/>
      <c r="F12758" s="960"/>
      <c r="G12758" s="960"/>
      <c r="H12758" s="960"/>
      <c r="I12758" s="960"/>
      <c r="J12758" s="960"/>
      <c r="K12758" s="960"/>
      <c r="L12758" s="960"/>
      <c r="M12758" s="960"/>
    </row>
    <row r="12759" spans="1:19" ht="17.399999999999999" x14ac:dyDescent="0.3">
      <c r="A12759" s="960" t="s">
        <v>3122</v>
      </c>
      <c r="B12759" s="960"/>
      <c r="C12759" s="960"/>
      <c r="D12759" s="960"/>
      <c r="E12759" s="960"/>
      <c r="F12759" s="960"/>
      <c r="G12759" s="960"/>
      <c r="H12759" s="960"/>
      <c r="I12759" s="960"/>
      <c r="J12759" s="960"/>
      <c r="K12759" s="960"/>
      <c r="L12759" s="960"/>
      <c r="M12759" s="960"/>
    </row>
    <row r="12760" spans="1:19" ht="16.2" thickBot="1" x14ac:dyDescent="0.35">
      <c r="A12760" s="961" t="s">
        <v>717</v>
      </c>
      <c r="B12760" s="961"/>
      <c r="C12760" s="961"/>
      <c r="D12760" s="961"/>
      <c r="E12760" s="961"/>
      <c r="F12760" s="961"/>
      <c r="G12760" s="961"/>
      <c r="H12760" s="961"/>
      <c r="I12760" s="961"/>
      <c r="J12760" s="961"/>
      <c r="K12760" s="961"/>
      <c r="L12760" s="961"/>
      <c r="M12760" s="961"/>
    </row>
    <row r="12761" spans="1:19" x14ac:dyDescent="0.3">
      <c r="A12761" s="962" t="s">
        <v>3118</v>
      </c>
      <c r="B12761" s="962" t="s">
        <v>3119</v>
      </c>
      <c r="C12761" s="962" t="s">
        <v>2</v>
      </c>
      <c r="D12761" s="5" t="s">
        <v>3</v>
      </c>
      <c r="E12761" s="12" t="s">
        <v>3</v>
      </c>
      <c r="F12761" s="5" t="s">
        <v>7</v>
      </c>
      <c r="G12761" s="12" t="s">
        <v>9</v>
      </c>
      <c r="H12761" s="5" t="s">
        <v>12</v>
      </c>
      <c r="I12761" s="12" t="s">
        <v>13</v>
      </c>
      <c r="J12761" s="873" t="s">
        <v>3115</v>
      </c>
      <c r="K12761" s="873" t="s">
        <v>3116</v>
      </c>
      <c r="L12761" s="965" t="s">
        <v>3121</v>
      </c>
      <c r="M12761" s="965" t="s">
        <v>3117</v>
      </c>
      <c r="N12761" s="873" t="s">
        <v>3116</v>
      </c>
      <c r="O12761" s="873" t="s">
        <v>3116</v>
      </c>
      <c r="P12761" s="873" t="s">
        <v>5095</v>
      </c>
      <c r="Q12761" s="873" t="s">
        <v>3115</v>
      </c>
      <c r="R12761" s="270" t="s">
        <v>3340</v>
      </c>
      <c r="S12761" s="873" t="s">
        <v>5049</v>
      </c>
    </row>
    <row r="12762" spans="1:19" ht="20.399999999999999" x14ac:dyDescent="0.3">
      <c r="A12762" s="963"/>
      <c r="B12762" s="963"/>
      <c r="C12762" s="963"/>
      <c r="D12762" s="6" t="s">
        <v>4</v>
      </c>
      <c r="E12762" s="11" t="s">
        <v>6</v>
      </c>
      <c r="F12762" s="6" t="s">
        <v>8</v>
      </c>
      <c r="G12762" s="11" t="s">
        <v>10</v>
      </c>
      <c r="H12762" s="6" t="s">
        <v>5</v>
      </c>
      <c r="I12762" s="11" t="s">
        <v>5</v>
      </c>
      <c r="J12762" s="874"/>
      <c r="K12762" s="874"/>
      <c r="L12762" s="966"/>
      <c r="M12762" s="966"/>
      <c r="N12762" s="874"/>
      <c r="O12762" s="874"/>
      <c r="P12762" s="874"/>
      <c r="Q12762" s="874"/>
      <c r="R12762" s="271" t="s">
        <v>5125</v>
      </c>
      <c r="S12762" s="874"/>
    </row>
    <row r="12763" spans="1:19" ht="21" customHeight="1" x14ac:dyDescent="0.3">
      <c r="A12763" s="963"/>
      <c r="B12763" s="963"/>
      <c r="C12763" s="963"/>
      <c r="D12763" s="6" t="s">
        <v>5</v>
      </c>
      <c r="E12763" s="11" t="s">
        <v>5</v>
      </c>
      <c r="F12763" s="6" t="s">
        <v>5</v>
      </c>
      <c r="G12763" s="11" t="s">
        <v>11</v>
      </c>
      <c r="H12763" s="7"/>
      <c r="I12763" s="8"/>
      <c r="J12763" s="44" t="s">
        <v>3120</v>
      </c>
      <c r="K12763" s="45" t="s">
        <v>3120</v>
      </c>
      <c r="L12763" s="46" t="s">
        <v>3120</v>
      </c>
      <c r="M12763" s="47" t="s">
        <v>3120</v>
      </c>
      <c r="N12763" s="44" t="s">
        <v>5068</v>
      </c>
      <c r="O12763" s="44" t="s">
        <v>5069</v>
      </c>
      <c r="P12763" s="44"/>
      <c r="Q12763" s="44" t="s">
        <v>5102</v>
      </c>
      <c r="R12763" s="272" t="s">
        <v>5102</v>
      </c>
      <c r="S12763" s="44"/>
    </row>
    <row r="12764" spans="1:19" ht="15" thickBot="1" x14ac:dyDescent="0.35">
      <c r="A12764" s="964"/>
      <c r="B12764" s="964"/>
      <c r="C12764" s="964"/>
      <c r="D12764" s="9"/>
      <c r="E12764" s="10"/>
      <c r="F12764" s="9"/>
      <c r="G12764" s="10"/>
      <c r="H12764" s="9"/>
      <c r="I12764" s="10"/>
      <c r="J12764" s="48" t="s">
        <v>14</v>
      </c>
      <c r="K12764" s="49" t="s">
        <v>14</v>
      </c>
      <c r="L12764" s="50" t="s">
        <v>14</v>
      </c>
      <c r="M12764" s="51" t="s">
        <v>14</v>
      </c>
      <c r="N12764" s="48" t="s">
        <v>14</v>
      </c>
      <c r="O12764" s="48" t="s">
        <v>14</v>
      </c>
      <c r="P12764" s="48" t="s">
        <v>14</v>
      </c>
      <c r="Q12764" s="48" t="s">
        <v>14</v>
      </c>
      <c r="R12764" s="48" t="s">
        <v>14</v>
      </c>
      <c r="S12764" s="48"/>
    </row>
    <row r="12765" spans="1:19" ht="20.399999999999999" x14ac:dyDescent="0.3">
      <c r="A12765" s="106"/>
      <c r="B12765" s="108" t="s">
        <v>1313</v>
      </c>
      <c r="C12765" s="30" t="s">
        <v>1314</v>
      </c>
      <c r="D12765" s="102">
        <v>1702</v>
      </c>
      <c r="E12765" s="102">
        <v>9</v>
      </c>
      <c r="F12765" s="102">
        <v>704</v>
      </c>
      <c r="G12765" s="102">
        <v>70451</v>
      </c>
      <c r="H12765" s="102">
        <v>3000</v>
      </c>
      <c r="I12765" s="102">
        <v>414215</v>
      </c>
      <c r="J12765" s="104">
        <v>800000000</v>
      </c>
      <c r="K12765" s="104">
        <v>800000000</v>
      </c>
      <c r="L12765" s="104">
        <v>0</v>
      </c>
      <c r="M12765" s="104">
        <v>0</v>
      </c>
      <c r="N12765" s="227">
        <v>0</v>
      </c>
      <c r="O12765" s="227">
        <v>0</v>
      </c>
      <c r="P12765" s="227">
        <f t="shared" ref="P12765:P12778" si="130">SUM(K12765+N12765+O12765)</f>
        <v>800000000</v>
      </c>
      <c r="Q12765" s="264">
        <v>0</v>
      </c>
      <c r="R12765" s="264">
        <v>0</v>
      </c>
      <c r="S12765" s="166"/>
    </row>
    <row r="12766" spans="1:19" ht="37.5" customHeight="1" x14ac:dyDescent="0.3">
      <c r="A12766" s="106"/>
      <c r="B12766" s="108" t="s">
        <v>1315</v>
      </c>
      <c r="C12766" s="30" t="s">
        <v>1316</v>
      </c>
      <c r="D12766" s="102">
        <v>1702</v>
      </c>
      <c r="E12766" s="102">
        <v>9</v>
      </c>
      <c r="F12766" s="102">
        <v>704</v>
      </c>
      <c r="G12766" s="102">
        <v>70451</v>
      </c>
      <c r="H12766" s="102">
        <v>3000</v>
      </c>
      <c r="I12766" s="102">
        <v>414306</v>
      </c>
      <c r="J12766" s="104">
        <v>3000000</v>
      </c>
      <c r="K12766" s="104">
        <f>SUM(J12766+M12766)</f>
        <v>4000000</v>
      </c>
      <c r="L12766" s="104">
        <v>0</v>
      </c>
      <c r="M12766" s="104">
        <v>1000000</v>
      </c>
      <c r="N12766" s="227">
        <v>0</v>
      </c>
      <c r="O12766" s="227">
        <v>0</v>
      </c>
      <c r="P12766" s="227">
        <f t="shared" si="130"/>
        <v>4000000</v>
      </c>
      <c r="Q12766" s="264">
        <v>0</v>
      </c>
      <c r="R12766" s="264">
        <v>0</v>
      </c>
      <c r="S12766" s="166"/>
    </row>
    <row r="12767" spans="1:19" ht="20.399999999999999" x14ac:dyDescent="0.3">
      <c r="A12767" s="106"/>
      <c r="B12767" s="108" t="s">
        <v>1317</v>
      </c>
      <c r="C12767" s="30" t="s">
        <v>1318</v>
      </c>
      <c r="D12767" s="102">
        <v>1702</v>
      </c>
      <c r="E12767" s="102">
        <v>9</v>
      </c>
      <c r="F12767" s="102">
        <v>704</v>
      </c>
      <c r="G12767" s="102">
        <v>70451</v>
      </c>
      <c r="H12767" s="102">
        <v>3000</v>
      </c>
      <c r="I12767" s="102">
        <v>414301</v>
      </c>
      <c r="J12767" s="104">
        <v>2000000</v>
      </c>
      <c r="K12767" s="104">
        <f>SUM(J12767+M12767)</f>
        <v>4000000</v>
      </c>
      <c r="L12767" s="104">
        <v>0</v>
      </c>
      <c r="M12767" s="104">
        <v>2000000</v>
      </c>
      <c r="N12767" s="227">
        <v>0</v>
      </c>
      <c r="O12767" s="227">
        <v>0</v>
      </c>
      <c r="P12767" s="227">
        <f t="shared" si="130"/>
        <v>4000000</v>
      </c>
      <c r="Q12767" s="264">
        <v>0</v>
      </c>
      <c r="R12767" s="264">
        <v>0</v>
      </c>
      <c r="S12767" s="166"/>
    </row>
    <row r="12768" spans="1:19" ht="30.6" x14ac:dyDescent="0.3">
      <c r="A12768" s="106"/>
      <c r="B12768" s="108" t="s">
        <v>1319</v>
      </c>
      <c r="C12768" s="30" t="s">
        <v>1320</v>
      </c>
      <c r="D12768" s="102">
        <v>1702</v>
      </c>
      <c r="E12768" s="102">
        <v>9</v>
      </c>
      <c r="F12768" s="102">
        <v>704</v>
      </c>
      <c r="G12768" s="102">
        <v>70451</v>
      </c>
      <c r="H12768" s="102">
        <v>3000</v>
      </c>
      <c r="I12768" s="102">
        <v>414213</v>
      </c>
      <c r="J12768" s="104">
        <v>180000000</v>
      </c>
      <c r="K12768" s="104">
        <f>SUM(J12768-L12768)</f>
        <v>130000000</v>
      </c>
      <c r="L12768" s="104">
        <v>50000000</v>
      </c>
      <c r="M12768" s="104">
        <v>0</v>
      </c>
      <c r="N12768" s="227">
        <v>0</v>
      </c>
      <c r="O12768" s="227">
        <v>0</v>
      </c>
      <c r="P12768" s="227">
        <f t="shared" si="130"/>
        <v>130000000</v>
      </c>
      <c r="Q12768" s="264">
        <v>0</v>
      </c>
      <c r="R12768" s="264">
        <v>0</v>
      </c>
      <c r="S12768" s="166"/>
    </row>
    <row r="12769" spans="1:19" ht="20.399999999999999" x14ac:dyDescent="0.3">
      <c r="A12769" s="106"/>
      <c r="B12769" s="108" t="s">
        <v>1321</v>
      </c>
      <c r="C12769" s="30" t="s">
        <v>1322</v>
      </c>
      <c r="D12769" s="102">
        <v>1702</v>
      </c>
      <c r="E12769" s="102">
        <v>9</v>
      </c>
      <c r="F12769" s="102">
        <v>704</v>
      </c>
      <c r="G12769" s="102">
        <v>70451</v>
      </c>
      <c r="H12769" s="102">
        <v>3000</v>
      </c>
      <c r="I12769" s="102">
        <v>414213</v>
      </c>
      <c r="J12769" s="104">
        <v>250000000</v>
      </c>
      <c r="K12769" s="104">
        <v>250000000</v>
      </c>
      <c r="L12769" s="104">
        <v>0</v>
      </c>
      <c r="M12769" s="104">
        <v>0</v>
      </c>
      <c r="N12769" s="227">
        <v>0</v>
      </c>
      <c r="O12769" s="227">
        <v>0</v>
      </c>
      <c r="P12769" s="227">
        <f t="shared" si="130"/>
        <v>250000000</v>
      </c>
      <c r="Q12769" s="264">
        <v>0</v>
      </c>
      <c r="R12769" s="264">
        <v>0</v>
      </c>
      <c r="S12769" s="166"/>
    </row>
    <row r="12770" spans="1:19" ht="30.6" x14ac:dyDescent="0.3">
      <c r="A12770" s="106"/>
      <c r="B12770" s="108" t="s">
        <v>1323</v>
      </c>
      <c r="C12770" s="30" t="s">
        <v>1324</v>
      </c>
      <c r="D12770" s="102">
        <v>1702</v>
      </c>
      <c r="E12770" s="102">
        <v>9</v>
      </c>
      <c r="F12770" s="102">
        <v>704</v>
      </c>
      <c r="G12770" s="102">
        <v>70451</v>
      </c>
      <c r="H12770" s="102">
        <v>3000</v>
      </c>
      <c r="I12770" s="102">
        <v>414104</v>
      </c>
      <c r="J12770" s="104">
        <v>28000000</v>
      </c>
      <c r="K12770" s="104">
        <v>28000000</v>
      </c>
      <c r="L12770" s="104">
        <v>0</v>
      </c>
      <c r="M12770" s="227">
        <v>0</v>
      </c>
      <c r="N12770" s="227">
        <v>0</v>
      </c>
      <c r="O12770" s="227">
        <v>0</v>
      </c>
      <c r="P12770" s="227">
        <f t="shared" si="130"/>
        <v>28000000</v>
      </c>
      <c r="Q12770" s="264">
        <v>0</v>
      </c>
      <c r="R12770" s="264">
        <v>0</v>
      </c>
      <c r="S12770" s="166"/>
    </row>
    <row r="12771" spans="1:19" ht="30.6" x14ac:dyDescent="0.3">
      <c r="A12771" s="106"/>
      <c r="B12771" s="108" t="s">
        <v>1325</v>
      </c>
      <c r="C12771" s="30" t="s">
        <v>1326</v>
      </c>
      <c r="D12771" s="102">
        <v>1702</v>
      </c>
      <c r="E12771" s="102">
        <v>9</v>
      </c>
      <c r="F12771" s="102">
        <v>704</v>
      </c>
      <c r="G12771" s="102">
        <v>70451</v>
      </c>
      <c r="H12771" s="102">
        <v>3000</v>
      </c>
      <c r="I12771" s="102">
        <v>414314</v>
      </c>
      <c r="J12771" s="104">
        <v>50000000</v>
      </c>
      <c r="K12771" s="104">
        <f>SUM(J12771-L12771)</f>
        <v>19000000</v>
      </c>
      <c r="L12771" s="104">
        <v>31000000</v>
      </c>
      <c r="M12771" s="227">
        <v>0</v>
      </c>
      <c r="N12771" s="227">
        <v>0</v>
      </c>
      <c r="O12771" s="227">
        <v>0</v>
      </c>
      <c r="P12771" s="227">
        <f t="shared" si="130"/>
        <v>19000000</v>
      </c>
      <c r="Q12771" s="264">
        <v>0</v>
      </c>
      <c r="R12771" s="264">
        <v>0</v>
      </c>
      <c r="S12771" s="166"/>
    </row>
    <row r="12772" spans="1:19" ht="30.6" x14ac:dyDescent="0.3">
      <c r="A12772" s="106"/>
      <c r="B12772" s="108" t="s">
        <v>1327</v>
      </c>
      <c r="C12772" s="30" t="s">
        <v>1328</v>
      </c>
      <c r="D12772" s="102">
        <v>1702</v>
      </c>
      <c r="E12772" s="102">
        <v>9</v>
      </c>
      <c r="F12772" s="102">
        <v>704</v>
      </c>
      <c r="G12772" s="102">
        <v>70451</v>
      </c>
      <c r="H12772" s="102">
        <v>3000</v>
      </c>
      <c r="I12772" s="102">
        <v>414306</v>
      </c>
      <c r="J12772" s="104">
        <v>400000000</v>
      </c>
      <c r="K12772" s="104">
        <f t="shared" ref="K12772:K12790" si="131">SUM(J12772-L12772)</f>
        <v>0</v>
      </c>
      <c r="L12772" s="104">
        <v>400000000</v>
      </c>
      <c r="M12772" s="227">
        <v>0</v>
      </c>
      <c r="N12772" s="227">
        <v>0</v>
      </c>
      <c r="O12772" s="227">
        <v>0</v>
      </c>
      <c r="P12772" s="227">
        <f t="shared" si="130"/>
        <v>0</v>
      </c>
      <c r="Q12772" s="264">
        <v>0</v>
      </c>
      <c r="R12772" s="264">
        <v>0</v>
      </c>
      <c r="S12772" s="166"/>
    </row>
    <row r="12773" spans="1:19" ht="20.399999999999999" x14ac:dyDescent="0.3">
      <c r="A12773" s="106"/>
      <c r="B12773" s="108" t="s">
        <v>1329</v>
      </c>
      <c r="C12773" s="30" t="s">
        <v>1330</v>
      </c>
      <c r="D12773" s="102">
        <v>1702</v>
      </c>
      <c r="E12773" s="102">
        <v>9</v>
      </c>
      <c r="F12773" s="102">
        <v>704</v>
      </c>
      <c r="G12773" s="102">
        <v>70451</v>
      </c>
      <c r="H12773" s="102">
        <v>3000</v>
      </c>
      <c r="I12773" s="102">
        <v>414105</v>
      </c>
      <c r="J12773" s="104">
        <v>400000000</v>
      </c>
      <c r="K12773" s="104">
        <f t="shared" si="131"/>
        <v>0</v>
      </c>
      <c r="L12773" s="104">
        <v>400000000</v>
      </c>
      <c r="M12773" s="227">
        <v>0</v>
      </c>
      <c r="N12773" s="227">
        <v>0</v>
      </c>
      <c r="O12773" s="227">
        <v>0</v>
      </c>
      <c r="P12773" s="227">
        <f t="shared" si="130"/>
        <v>0</v>
      </c>
      <c r="Q12773" s="264">
        <v>0</v>
      </c>
      <c r="R12773" s="264">
        <v>0</v>
      </c>
      <c r="S12773" s="166"/>
    </row>
    <row r="12774" spans="1:19" ht="51.75" customHeight="1" x14ac:dyDescent="0.3">
      <c r="A12774" s="106"/>
      <c r="B12774" s="108" t="s">
        <v>1331</v>
      </c>
      <c r="C12774" s="30" t="s">
        <v>1332</v>
      </c>
      <c r="D12774" s="102">
        <v>1702</v>
      </c>
      <c r="E12774" s="102">
        <v>9</v>
      </c>
      <c r="F12774" s="102">
        <v>704</v>
      </c>
      <c r="G12774" s="102">
        <v>70451</v>
      </c>
      <c r="H12774" s="102">
        <v>3000</v>
      </c>
      <c r="I12774" s="102">
        <v>414207</v>
      </c>
      <c r="J12774" s="104">
        <v>100000000</v>
      </c>
      <c r="K12774" s="104">
        <f t="shared" si="131"/>
        <v>64000000</v>
      </c>
      <c r="L12774" s="104">
        <v>36000000</v>
      </c>
      <c r="M12774" s="227">
        <v>0</v>
      </c>
      <c r="N12774" s="227">
        <v>0</v>
      </c>
      <c r="O12774" s="227">
        <v>0</v>
      </c>
      <c r="P12774" s="227">
        <f t="shared" si="130"/>
        <v>64000000</v>
      </c>
      <c r="Q12774" s="264">
        <v>0</v>
      </c>
      <c r="R12774" s="264">
        <v>0</v>
      </c>
      <c r="S12774" s="166"/>
    </row>
    <row r="12775" spans="1:19" ht="20.399999999999999" x14ac:dyDescent="0.3">
      <c r="A12775" s="106"/>
      <c r="B12775" s="108" t="s">
        <v>1333</v>
      </c>
      <c r="C12775" s="30" t="s">
        <v>1334</v>
      </c>
      <c r="D12775" s="102">
        <v>1702</v>
      </c>
      <c r="E12775" s="102">
        <v>9</v>
      </c>
      <c r="F12775" s="102">
        <v>704</v>
      </c>
      <c r="G12775" s="102">
        <v>70451</v>
      </c>
      <c r="H12775" s="102">
        <v>3000</v>
      </c>
      <c r="I12775" s="102">
        <v>414112</v>
      </c>
      <c r="J12775" s="104">
        <v>300000000</v>
      </c>
      <c r="K12775" s="104">
        <f t="shared" si="131"/>
        <v>0</v>
      </c>
      <c r="L12775" s="104">
        <v>300000000</v>
      </c>
      <c r="M12775" s="227">
        <v>0</v>
      </c>
      <c r="N12775" s="227">
        <v>0</v>
      </c>
      <c r="O12775" s="227">
        <v>0</v>
      </c>
      <c r="P12775" s="227">
        <f t="shared" si="130"/>
        <v>0</v>
      </c>
      <c r="Q12775" s="264">
        <v>0</v>
      </c>
      <c r="R12775" s="264">
        <v>0</v>
      </c>
      <c r="S12775" s="166"/>
    </row>
    <row r="12776" spans="1:19" ht="20.399999999999999" x14ac:dyDescent="0.3">
      <c r="A12776" s="106"/>
      <c r="B12776" s="108" t="s">
        <v>1335</v>
      </c>
      <c r="C12776" s="30" t="s">
        <v>1336</v>
      </c>
      <c r="D12776" s="102">
        <v>1702</v>
      </c>
      <c r="E12776" s="102">
        <v>9</v>
      </c>
      <c r="F12776" s="102">
        <v>704</v>
      </c>
      <c r="G12776" s="102">
        <v>70451</v>
      </c>
      <c r="H12776" s="102">
        <v>3000</v>
      </c>
      <c r="I12776" s="102">
        <v>414111</v>
      </c>
      <c r="J12776" s="104">
        <v>150000000</v>
      </c>
      <c r="K12776" s="104">
        <f t="shared" si="131"/>
        <v>0</v>
      </c>
      <c r="L12776" s="104">
        <v>150000000</v>
      </c>
      <c r="M12776" s="227">
        <v>0</v>
      </c>
      <c r="N12776" s="227">
        <v>0</v>
      </c>
      <c r="O12776" s="227">
        <v>0</v>
      </c>
      <c r="P12776" s="227">
        <f t="shared" si="130"/>
        <v>0</v>
      </c>
      <c r="Q12776" s="264">
        <v>0</v>
      </c>
      <c r="R12776" s="264">
        <v>0</v>
      </c>
      <c r="S12776" s="166"/>
    </row>
    <row r="12777" spans="1:19" ht="40.5" customHeight="1" x14ac:dyDescent="0.3">
      <c r="A12777" s="106"/>
      <c r="B12777" s="108" t="s">
        <v>1337</v>
      </c>
      <c r="C12777" s="30" t="s">
        <v>1338</v>
      </c>
      <c r="D12777" s="102">
        <v>1702</v>
      </c>
      <c r="E12777" s="102">
        <v>9</v>
      </c>
      <c r="F12777" s="102">
        <v>704</v>
      </c>
      <c r="G12777" s="102">
        <v>70451</v>
      </c>
      <c r="H12777" s="102">
        <v>3000</v>
      </c>
      <c r="I12777" s="102">
        <v>414103</v>
      </c>
      <c r="J12777" s="104">
        <v>300000000</v>
      </c>
      <c r="K12777" s="104">
        <f t="shared" si="131"/>
        <v>0</v>
      </c>
      <c r="L12777" s="104">
        <v>300000000</v>
      </c>
      <c r="M12777" s="227">
        <v>0</v>
      </c>
      <c r="N12777" s="227">
        <v>0</v>
      </c>
      <c r="O12777" s="227">
        <v>0</v>
      </c>
      <c r="P12777" s="227">
        <f t="shared" si="130"/>
        <v>0</v>
      </c>
      <c r="Q12777" s="264">
        <v>0</v>
      </c>
      <c r="R12777" s="264">
        <v>0</v>
      </c>
      <c r="S12777" s="166"/>
    </row>
    <row r="12778" spans="1:19" ht="20.399999999999999" x14ac:dyDescent="0.3">
      <c r="A12778" s="175"/>
      <c r="B12778" s="177" t="s">
        <v>1339</v>
      </c>
      <c r="C12778" s="30" t="s">
        <v>1340</v>
      </c>
      <c r="D12778" s="171">
        <v>1702</v>
      </c>
      <c r="E12778" s="171">
        <v>9</v>
      </c>
      <c r="F12778" s="171">
        <v>704</v>
      </c>
      <c r="G12778" s="171">
        <v>70451</v>
      </c>
      <c r="H12778" s="171">
        <v>3000</v>
      </c>
      <c r="I12778" s="171">
        <v>414209</v>
      </c>
      <c r="J12778" s="173">
        <v>160000000</v>
      </c>
      <c r="K12778" s="173">
        <f t="shared" si="131"/>
        <v>0</v>
      </c>
      <c r="L12778" s="173">
        <v>160000000</v>
      </c>
      <c r="M12778" s="227">
        <v>0</v>
      </c>
      <c r="N12778" s="227">
        <v>0</v>
      </c>
      <c r="O12778" s="227">
        <v>0</v>
      </c>
      <c r="P12778" s="227">
        <f t="shared" si="130"/>
        <v>0</v>
      </c>
      <c r="Q12778" s="264">
        <v>0</v>
      </c>
      <c r="R12778" s="264">
        <v>0</v>
      </c>
      <c r="S12778" s="175"/>
    </row>
    <row r="12779" spans="1:19" ht="17.399999999999999" x14ac:dyDescent="0.3">
      <c r="A12779" s="960" t="s">
        <v>0</v>
      </c>
      <c r="B12779" s="960"/>
      <c r="C12779" s="960"/>
      <c r="D12779" s="960"/>
      <c r="E12779" s="960"/>
      <c r="F12779" s="960"/>
      <c r="G12779" s="960"/>
      <c r="H12779" s="960"/>
      <c r="I12779" s="960"/>
      <c r="J12779" s="960"/>
      <c r="K12779" s="960"/>
      <c r="L12779" s="960"/>
      <c r="M12779" s="960"/>
      <c r="N12779" s="58"/>
      <c r="O12779" s="58"/>
      <c r="P12779" s="58"/>
      <c r="Q12779" s="58"/>
      <c r="R12779" s="58"/>
      <c r="S12779" s="58"/>
    </row>
    <row r="12780" spans="1:19" ht="17.399999999999999" x14ac:dyDescent="0.3">
      <c r="A12780" s="960" t="s">
        <v>3122</v>
      </c>
      <c r="B12780" s="960"/>
      <c r="C12780" s="960"/>
      <c r="D12780" s="960"/>
      <c r="E12780" s="960"/>
      <c r="F12780" s="960"/>
      <c r="G12780" s="960"/>
      <c r="H12780" s="960"/>
      <c r="I12780" s="960"/>
      <c r="J12780" s="960"/>
      <c r="K12780" s="960"/>
      <c r="L12780" s="960"/>
      <c r="M12780" s="960"/>
    </row>
    <row r="12781" spans="1:19" ht="16.2" thickBot="1" x14ac:dyDescent="0.35">
      <c r="A12781" s="961" t="s">
        <v>717</v>
      </c>
      <c r="B12781" s="961"/>
      <c r="C12781" s="961"/>
      <c r="D12781" s="961"/>
      <c r="E12781" s="961"/>
      <c r="F12781" s="961"/>
      <c r="G12781" s="961"/>
      <c r="H12781" s="961"/>
      <c r="I12781" s="961"/>
      <c r="J12781" s="961"/>
      <c r="K12781" s="961"/>
      <c r="L12781" s="961"/>
      <c r="M12781" s="961"/>
    </row>
    <row r="12782" spans="1:19" x14ac:dyDescent="0.3">
      <c r="A12782" s="962" t="s">
        <v>3118</v>
      </c>
      <c r="B12782" s="962" t="s">
        <v>3119</v>
      </c>
      <c r="C12782" s="962" t="s">
        <v>2</v>
      </c>
      <c r="D12782" s="5" t="s">
        <v>3</v>
      </c>
      <c r="E12782" s="12" t="s">
        <v>3</v>
      </c>
      <c r="F12782" s="5" t="s">
        <v>7</v>
      </c>
      <c r="G12782" s="12" t="s">
        <v>9</v>
      </c>
      <c r="H12782" s="5" t="s">
        <v>12</v>
      </c>
      <c r="I12782" s="12" t="s">
        <v>13</v>
      </c>
      <c r="J12782" s="873" t="s">
        <v>3115</v>
      </c>
      <c r="K12782" s="873" t="s">
        <v>3116</v>
      </c>
      <c r="L12782" s="965" t="s">
        <v>3121</v>
      </c>
      <c r="M12782" s="965" t="s">
        <v>3117</v>
      </c>
      <c r="N12782" s="873" t="s">
        <v>3116</v>
      </c>
      <c r="O12782" s="873" t="s">
        <v>3116</v>
      </c>
      <c r="P12782" s="873" t="s">
        <v>5095</v>
      </c>
      <c r="Q12782" s="873" t="s">
        <v>3115</v>
      </c>
      <c r="R12782" s="270" t="s">
        <v>3340</v>
      </c>
      <c r="S12782" s="873" t="s">
        <v>5049</v>
      </c>
    </row>
    <row r="12783" spans="1:19" ht="20.399999999999999" x14ac:dyDescent="0.3">
      <c r="A12783" s="963"/>
      <c r="B12783" s="963"/>
      <c r="C12783" s="963"/>
      <c r="D12783" s="6" t="s">
        <v>4</v>
      </c>
      <c r="E12783" s="11" t="s">
        <v>6</v>
      </c>
      <c r="F12783" s="6" t="s">
        <v>8</v>
      </c>
      <c r="G12783" s="11" t="s">
        <v>10</v>
      </c>
      <c r="H12783" s="6" t="s">
        <v>5</v>
      </c>
      <c r="I12783" s="11" t="s">
        <v>5</v>
      </c>
      <c r="J12783" s="874"/>
      <c r="K12783" s="874"/>
      <c r="L12783" s="966"/>
      <c r="M12783" s="966"/>
      <c r="N12783" s="874"/>
      <c r="O12783" s="874"/>
      <c r="P12783" s="874"/>
      <c r="Q12783" s="874"/>
      <c r="R12783" s="271" t="s">
        <v>5125</v>
      </c>
      <c r="S12783" s="874"/>
    </row>
    <row r="12784" spans="1:19" ht="21" customHeight="1" x14ac:dyDescent="0.3">
      <c r="A12784" s="963"/>
      <c r="B12784" s="963"/>
      <c r="C12784" s="963"/>
      <c r="D12784" s="6" t="s">
        <v>5</v>
      </c>
      <c r="E12784" s="11" t="s">
        <v>5</v>
      </c>
      <c r="F12784" s="6" t="s">
        <v>5</v>
      </c>
      <c r="G12784" s="11" t="s">
        <v>11</v>
      </c>
      <c r="H12784" s="7"/>
      <c r="I12784" s="8"/>
      <c r="J12784" s="44" t="s">
        <v>3120</v>
      </c>
      <c r="K12784" s="45" t="s">
        <v>3120</v>
      </c>
      <c r="L12784" s="46" t="s">
        <v>3120</v>
      </c>
      <c r="M12784" s="47" t="s">
        <v>3120</v>
      </c>
      <c r="N12784" s="44" t="s">
        <v>5068</v>
      </c>
      <c r="O12784" s="44" t="s">
        <v>5069</v>
      </c>
      <c r="P12784" s="44"/>
      <c r="Q12784" s="44" t="s">
        <v>5102</v>
      </c>
      <c r="R12784" s="272" t="s">
        <v>5102</v>
      </c>
      <c r="S12784" s="44"/>
    </row>
    <row r="12785" spans="1:19" ht="15" thickBot="1" x14ac:dyDescent="0.35">
      <c r="A12785" s="964"/>
      <c r="B12785" s="964"/>
      <c r="C12785" s="964"/>
      <c r="D12785" s="9"/>
      <c r="E12785" s="10"/>
      <c r="F12785" s="9"/>
      <c r="G12785" s="10"/>
      <c r="H12785" s="9"/>
      <c r="I12785" s="10"/>
      <c r="J12785" s="48" t="s">
        <v>14</v>
      </c>
      <c r="K12785" s="49" t="s">
        <v>14</v>
      </c>
      <c r="L12785" s="50" t="s">
        <v>14</v>
      </c>
      <c r="M12785" s="51" t="s">
        <v>14</v>
      </c>
      <c r="N12785" s="48" t="s">
        <v>14</v>
      </c>
      <c r="O12785" s="48" t="s">
        <v>14</v>
      </c>
      <c r="P12785" s="48" t="s">
        <v>14</v>
      </c>
      <c r="Q12785" s="48" t="s">
        <v>14</v>
      </c>
      <c r="R12785" s="48" t="s">
        <v>14</v>
      </c>
      <c r="S12785" s="48"/>
    </row>
    <row r="12786" spans="1:19" ht="20.399999999999999" x14ac:dyDescent="0.3">
      <c r="A12786" s="106"/>
      <c r="B12786" s="108" t="s">
        <v>1341</v>
      </c>
      <c r="C12786" s="30" t="s">
        <v>1342</v>
      </c>
      <c r="D12786" s="102">
        <v>1702</v>
      </c>
      <c r="E12786" s="102">
        <v>9</v>
      </c>
      <c r="F12786" s="102">
        <v>704</v>
      </c>
      <c r="G12786" s="102">
        <v>70451</v>
      </c>
      <c r="H12786" s="102">
        <v>3000</v>
      </c>
      <c r="I12786" s="102">
        <v>414213</v>
      </c>
      <c r="J12786" s="104">
        <v>350000000</v>
      </c>
      <c r="K12786" s="104">
        <f t="shared" si="131"/>
        <v>0</v>
      </c>
      <c r="L12786" s="104">
        <v>350000000</v>
      </c>
      <c r="M12786" s="104">
        <v>0</v>
      </c>
      <c r="N12786" s="227">
        <v>0</v>
      </c>
      <c r="O12786" s="227">
        <v>0</v>
      </c>
      <c r="P12786" s="227">
        <f t="shared" ref="P12786:P12801" si="132">SUM(K12786+N12786+O12786)</f>
        <v>0</v>
      </c>
      <c r="Q12786" s="264">
        <v>0</v>
      </c>
      <c r="R12786" s="264">
        <v>0</v>
      </c>
      <c r="S12786" s="166"/>
    </row>
    <row r="12787" spans="1:19" x14ac:dyDescent="0.3">
      <c r="A12787" s="106"/>
      <c r="B12787" s="108" t="s">
        <v>1343</v>
      </c>
      <c r="C12787" s="30" t="s">
        <v>1344</v>
      </c>
      <c r="D12787" s="102">
        <v>1702</v>
      </c>
      <c r="E12787" s="102">
        <v>9</v>
      </c>
      <c r="F12787" s="102">
        <v>704</v>
      </c>
      <c r="G12787" s="102">
        <v>70451</v>
      </c>
      <c r="H12787" s="102">
        <v>3000</v>
      </c>
      <c r="I12787" s="102">
        <v>414104</v>
      </c>
      <c r="J12787" s="104">
        <v>3000000000</v>
      </c>
      <c r="K12787" s="104">
        <f t="shared" si="131"/>
        <v>1000000000</v>
      </c>
      <c r="L12787" s="104">
        <v>2000000000</v>
      </c>
      <c r="M12787" s="227">
        <v>0</v>
      </c>
      <c r="N12787" s="227">
        <v>0</v>
      </c>
      <c r="O12787" s="227">
        <v>0</v>
      </c>
      <c r="P12787" s="227">
        <f t="shared" si="132"/>
        <v>1000000000</v>
      </c>
      <c r="Q12787" s="264">
        <v>0</v>
      </c>
      <c r="R12787" s="264">
        <v>0</v>
      </c>
      <c r="S12787" s="166"/>
    </row>
    <row r="12788" spans="1:19" ht="20.399999999999999" x14ac:dyDescent="0.3">
      <c r="A12788" s="106"/>
      <c r="B12788" s="108" t="s">
        <v>1345</v>
      </c>
      <c r="C12788" s="30" t="s">
        <v>1346</v>
      </c>
      <c r="D12788" s="102">
        <v>1702</v>
      </c>
      <c r="E12788" s="102">
        <v>9</v>
      </c>
      <c r="F12788" s="102">
        <v>704</v>
      </c>
      <c r="G12788" s="102">
        <v>70451</v>
      </c>
      <c r="H12788" s="102">
        <v>3000</v>
      </c>
      <c r="I12788" s="102">
        <v>414104</v>
      </c>
      <c r="J12788" s="104">
        <v>200000000</v>
      </c>
      <c r="K12788" s="104">
        <f t="shared" si="131"/>
        <v>0</v>
      </c>
      <c r="L12788" s="104">
        <v>200000000</v>
      </c>
      <c r="M12788" s="227">
        <v>0</v>
      </c>
      <c r="N12788" s="227">
        <v>0</v>
      </c>
      <c r="O12788" s="227">
        <v>0</v>
      </c>
      <c r="P12788" s="227">
        <f t="shared" si="132"/>
        <v>0</v>
      </c>
      <c r="Q12788" s="264">
        <v>0</v>
      </c>
      <c r="R12788" s="264">
        <v>0</v>
      </c>
      <c r="S12788" s="166"/>
    </row>
    <row r="12789" spans="1:19" ht="20.399999999999999" x14ac:dyDescent="0.3">
      <c r="A12789" s="106"/>
      <c r="B12789" s="108" t="s">
        <v>1347</v>
      </c>
      <c r="C12789" s="30" t="s">
        <v>1348</v>
      </c>
      <c r="D12789" s="102">
        <v>1702</v>
      </c>
      <c r="E12789" s="102">
        <v>9</v>
      </c>
      <c r="F12789" s="102">
        <v>704</v>
      </c>
      <c r="G12789" s="102">
        <v>70451</v>
      </c>
      <c r="H12789" s="102">
        <v>3000</v>
      </c>
      <c r="I12789" s="102">
        <v>414301</v>
      </c>
      <c r="J12789" s="104">
        <v>200000000</v>
      </c>
      <c r="K12789" s="104">
        <f t="shared" si="131"/>
        <v>0</v>
      </c>
      <c r="L12789" s="104">
        <v>200000000</v>
      </c>
      <c r="M12789" s="227">
        <v>0</v>
      </c>
      <c r="N12789" s="227">
        <v>0</v>
      </c>
      <c r="O12789" s="227">
        <v>0</v>
      </c>
      <c r="P12789" s="227">
        <f t="shared" si="132"/>
        <v>0</v>
      </c>
      <c r="Q12789" s="264">
        <v>0</v>
      </c>
      <c r="R12789" s="264">
        <v>0</v>
      </c>
      <c r="S12789" s="166"/>
    </row>
    <row r="12790" spans="1:19" ht="20.399999999999999" x14ac:dyDescent="0.3">
      <c r="A12790" s="106"/>
      <c r="B12790" s="108" t="s">
        <v>1349</v>
      </c>
      <c r="C12790" s="30" t="s">
        <v>1350</v>
      </c>
      <c r="D12790" s="102">
        <v>1702</v>
      </c>
      <c r="E12790" s="102">
        <v>9</v>
      </c>
      <c r="F12790" s="102">
        <v>704</v>
      </c>
      <c r="G12790" s="102">
        <v>70451</v>
      </c>
      <c r="H12790" s="102">
        <v>3000</v>
      </c>
      <c r="I12790" s="102">
        <v>414301</v>
      </c>
      <c r="J12790" s="104">
        <v>200000000</v>
      </c>
      <c r="K12790" s="104">
        <f t="shared" si="131"/>
        <v>0</v>
      </c>
      <c r="L12790" s="104">
        <v>200000000</v>
      </c>
      <c r="M12790" s="227">
        <v>0</v>
      </c>
      <c r="N12790" s="227">
        <v>0</v>
      </c>
      <c r="O12790" s="227">
        <v>0</v>
      </c>
      <c r="P12790" s="227">
        <f t="shared" si="132"/>
        <v>0</v>
      </c>
      <c r="Q12790" s="264">
        <v>0</v>
      </c>
      <c r="R12790" s="264">
        <v>0</v>
      </c>
      <c r="S12790" s="166"/>
    </row>
    <row r="12791" spans="1:19" ht="20.399999999999999" x14ac:dyDescent="0.3">
      <c r="A12791" s="106"/>
      <c r="B12791" s="108" t="s">
        <v>3276</v>
      </c>
      <c r="C12791" s="30" t="s">
        <v>3290</v>
      </c>
      <c r="D12791" s="102">
        <v>1702</v>
      </c>
      <c r="E12791" s="102">
        <v>9</v>
      </c>
      <c r="F12791" s="102">
        <v>704</v>
      </c>
      <c r="G12791" s="102">
        <v>70451</v>
      </c>
      <c r="H12791" s="102">
        <v>3000</v>
      </c>
      <c r="I12791" s="102">
        <v>414301</v>
      </c>
      <c r="J12791" s="104">
        <v>0</v>
      </c>
      <c r="K12791" s="104">
        <f>SUM(J12791+M12791)</f>
        <v>3900000</v>
      </c>
      <c r="L12791" s="104">
        <v>0</v>
      </c>
      <c r="M12791" s="104">
        <v>3900000</v>
      </c>
      <c r="N12791" s="227">
        <v>0</v>
      </c>
      <c r="O12791" s="227">
        <v>0</v>
      </c>
      <c r="P12791" s="227">
        <f t="shared" si="132"/>
        <v>3900000</v>
      </c>
      <c r="Q12791" s="264">
        <v>0</v>
      </c>
      <c r="R12791" s="264">
        <v>0</v>
      </c>
      <c r="S12791" s="166"/>
    </row>
    <row r="12792" spans="1:19" ht="26.25" customHeight="1" x14ac:dyDescent="0.3">
      <c r="A12792" s="106"/>
      <c r="B12792" s="108" t="s">
        <v>3277</v>
      </c>
      <c r="C12792" s="30" t="s">
        <v>3289</v>
      </c>
      <c r="D12792" s="102">
        <v>1702</v>
      </c>
      <c r="E12792" s="102">
        <v>9</v>
      </c>
      <c r="F12792" s="102">
        <v>704</v>
      </c>
      <c r="G12792" s="102">
        <v>70451</v>
      </c>
      <c r="H12792" s="102">
        <v>3000</v>
      </c>
      <c r="I12792" s="102">
        <v>414301</v>
      </c>
      <c r="J12792" s="227">
        <v>0</v>
      </c>
      <c r="K12792" s="104">
        <f t="shared" ref="K12792:K12816" si="133">SUM(J12792+M12792)</f>
        <v>58000000</v>
      </c>
      <c r="L12792" s="227">
        <v>0</v>
      </c>
      <c r="M12792" s="104">
        <v>58000000</v>
      </c>
      <c r="N12792" s="227">
        <v>0</v>
      </c>
      <c r="O12792" s="227">
        <v>0</v>
      </c>
      <c r="P12792" s="227">
        <f t="shared" si="132"/>
        <v>58000000</v>
      </c>
      <c r="Q12792" s="264">
        <v>0</v>
      </c>
      <c r="R12792" s="264">
        <v>0</v>
      </c>
      <c r="S12792" s="166"/>
    </row>
    <row r="12793" spans="1:19" ht="20.399999999999999" x14ac:dyDescent="0.3">
      <c r="A12793" s="106"/>
      <c r="B12793" s="108" t="s">
        <v>3278</v>
      </c>
      <c r="C12793" s="30" t="s">
        <v>3291</v>
      </c>
      <c r="D12793" s="102">
        <v>1702</v>
      </c>
      <c r="E12793" s="102">
        <v>9</v>
      </c>
      <c r="F12793" s="102">
        <v>704</v>
      </c>
      <c r="G12793" s="102">
        <v>70451</v>
      </c>
      <c r="H12793" s="102">
        <v>3000</v>
      </c>
      <c r="I12793" s="102">
        <v>414301</v>
      </c>
      <c r="J12793" s="227">
        <v>0</v>
      </c>
      <c r="K12793" s="104">
        <f t="shared" si="133"/>
        <v>5500000</v>
      </c>
      <c r="L12793" s="227">
        <v>0</v>
      </c>
      <c r="M12793" s="104">
        <v>5500000</v>
      </c>
      <c r="N12793" s="227">
        <v>0</v>
      </c>
      <c r="O12793" s="227">
        <v>0</v>
      </c>
      <c r="P12793" s="227">
        <f t="shared" si="132"/>
        <v>5500000</v>
      </c>
      <c r="Q12793" s="264">
        <v>0</v>
      </c>
      <c r="R12793" s="264">
        <v>0</v>
      </c>
      <c r="S12793" s="166"/>
    </row>
    <row r="12794" spans="1:19" ht="20.399999999999999" x14ac:dyDescent="0.3">
      <c r="A12794" s="106"/>
      <c r="B12794" s="108" t="s">
        <v>3279</v>
      </c>
      <c r="C12794" s="30" t="s">
        <v>3292</v>
      </c>
      <c r="D12794" s="102">
        <v>1702</v>
      </c>
      <c r="E12794" s="102">
        <v>9</v>
      </c>
      <c r="F12794" s="102">
        <v>704</v>
      </c>
      <c r="G12794" s="102">
        <v>70451</v>
      </c>
      <c r="H12794" s="102">
        <v>3000</v>
      </c>
      <c r="I12794" s="102">
        <v>414301</v>
      </c>
      <c r="J12794" s="227">
        <v>0</v>
      </c>
      <c r="K12794" s="104">
        <f t="shared" si="133"/>
        <v>107300000</v>
      </c>
      <c r="L12794" s="227">
        <v>0</v>
      </c>
      <c r="M12794" s="104">
        <v>107300000</v>
      </c>
      <c r="N12794" s="227">
        <v>0</v>
      </c>
      <c r="O12794" s="227">
        <v>0</v>
      </c>
      <c r="P12794" s="227">
        <f t="shared" si="132"/>
        <v>107300000</v>
      </c>
      <c r="Q12794" s="264">
        <v>0</v>
      </c>
      <c r="R12794" s="264">
        <v>0</v>
      </c>
      <c r="S12794" s="166"/>
    </row>
    <row r="12795" spans="1:19" ht="27.75" customHeight="1" x14ac:dyDescent="0.3">
      <c r="A12795" s="106"/>
      <c r="B12795" s="108" t="s">
        <v>3280</v>
      </c>
      <c r="C12795" s="30" t="s">
        <v>3293</v>
      </c>
      <c r="D12795" s="102">
        <v>1702</v>
      </c>
      <c r="E12795" s="102">
        <v>9</v>
      </c>
      <c r="F12795" s="102">
        <v>704</v>
      </c>
      <c r="G12795" s="102">
        <v>70451</v>
      </c>
      <c r="H12795" s="102">
        <v>3000</v>
      </c>
      <c r="I12795" s="102">
        <v>414301</v>
      </c>
      <c r="J12795" s="227">
        <v>0</v>
      </c>
      <c r="K12795" s="104">
        <f t="shared" si="133"/>
        <v>1700000</v>
      </c>
      <c r="L12795" s="227">
        <v>0</v>
      </c>
      <c r="M12795" s="104">
        <v>1700000</v>
      </c>
      <c r="N12795" s="227">
        <v>0</v>
      </c>
      <c r="O12795" s="227">
        <v>0</v>
      </c>
      <c r="P12795" s="227">
        <f t="shared" si="132"/>
        <v>1700000</v>
      </c>
      <c r="Q12795" s="264">
        <v>0</v>
      </c>
      <c r="R12795" s="264">
        <v>0</v>
      </c>
      <c r="S12795" s="166"/>
    </row>
    <row r="12796" spans="1:19" ht="30.6" x14ac:dyDescent="0.3">
      <c r="A12796" s="106"/>
      <c r="B12796" s="108" t="s">
        <v>3281</v>
      </c>
      <c r="C12796" s="30" t="s">
        <v>3294</v>
      </c>
      <c r="D12796" s="102">
        <v>1702</v>
      </c>
      <c r="E12796" s="102">
        <v>9</v>
      </c>
      <c r="F12796" s="102">
        <v>704</v>
      </c>
      <c r="G12796" s="102">
        <v>70451</v>
      </c>
      <c r="H12796" s="102">
        <v>3000</v>
      </c>
      <c r="I12796" s="102">
        <v>414301</v>
      </c>
      <c r="J12796" s="227">
        <v>0</v>
      </c>
      <c r="K12796" s="104">
        <f t="shared" si="133"/>
        <v>9700000</v>
      </c>
      <c r="L12796" s="227">
        <v>0</v>
      </c>
      <c r="M12796" s="104">
        <v>9700000</v>
      </c>
      <c r="N12796" s="227">
        <v>0</v>
      </c>
      <c r="O12796" s="227">
        <v>0</v>
      </c>
      <c r="P12796" s="227">
        <f t="shared" si="132"/>
        <v>9700000</v>
      </c>
      <c r="Q12796" s="264">
        <v>0</v>
      </c>
      <c r="R12796" s="264">
        <v>0</v>
      </c>
      <c r="S12796" s="166"/>
    </row>
    <row r="12797" spans="1:19" ht="20.399999999999999" x14ac:dyDescent="0.3">
      <c r="A12797" s="106"/>
      <c r="B12797" s="108" t="s">
        <v>3282</v>
      </c>
      <c r="C12797" s="30" t="s">
        <v>3295</v>
      </c>
      <c r="D12797" s="102">
        <v>1702</v>
      </c>
      <c r="E12797" s="102">
        <v>9</v>
      </c>
      <c r="F12797" s="102">
        <v>704</v>
      </c>
      <c r="G12797" s="102">
        <v>70451</v>
      </c>
      <c r="H12797" s="102">
        <v>3000</v>
      </c>
      <c r="I12797" s="102">
        <v>414301</v>
      </c>
      <c r="J12797" s="227">
        <v>0</v>
      </c>
      <c r="K12797" s="104">
        <f t="shared" si="133"/>
        <v>109800000</v>
      </c>
      <c r="L12797" s="227">
        <v>0</v>
      </c>
      <c r="M12797" s="104">
        <v>109800000</v>
      </c>
      <c r="N12797" s="227">
        <v>0</v>
      </c>
      <c r="O12797" s="227">
        <v>0</v>
      </c>
      <c r="P12797" s="227">
        <f t="shared" si="132"/>
        <v>109800000</v>
      </c>
      <c r="Q12797" s="264">
        <v>0</v>
      </c>
      <c r="R12797" s="264">
        <v>0</v>
      </c>
      <c r="S12797" s="166"/>
    </row>
    <row r="12798" spans="1:19" ht="30.6" x14ac:dyDescent="0.3">
      <c r="A12798" s="106"/>
      <c r="B12798" s="108" t="s">
        <v>3283</v>
      </c>
      <c r="C12798" s="30" t="s">
        <v>3296</v>
      </c>
      <c r="D12798" s="102">
        <v>1702</v>
      </c>
      <c r="E12798" s="102">
        <v>9</v>
      </c>
      <c r="F12798" s="102">
        <v>704</v>
      </c>
      <c r="G12798" s="102">
        <v>70451</v>
      </c>
      <c r="H12798" s="102">
        <v>3000</v>
      </c>
      <c r="I12798" s="102">
        <v>414301</v>
      </c>
      <c r="J12798" s="227">
        <v>0</v>
      </c>
      <c r="K12798" s="104">
        <f t="shared" si="133"/>
        <v>80080000</v>
      </c>
      <c r="L12798" s="227">
        <v>0</v>
      </c>
      <c r="M12798" s="104">
        <v>80080000</v>
      </c>
      <c r="N12798" s="227">
        <v>0</v>
      </c>
      <c r="O12798" s="227">
        <v>0</v>
      </c>
      <c r="P12798" s="227">
        <f t="shared" si="132"/>
        <v>80080000</v>
      </c>
      <c r="Q12798" s="264">
        <v>0</v>
      </c>
      <c r="R12798" s="264">
        <v>0</v>
      </c>
      <c r="S12798" s="166"/>
    </row>
    <row r="12799" spans="1:19" ht="38.25" customHeight="1" x14ac:dyDescent="0.3">
      <c r="A12799" s="106"/>
      <c r="B12799" s="108" t="s">
        <v>3284</v>
      </c>
      <c r="C12799" s="30" t="s">
        <v>3297</v>
      </c>
      <c r="D12799" s="102">
        <v>1702</v>
      </c>
      <c r="E12799" s="102">
        <v>9</v>
      </c>
      <c r="F12799" s="102">
        <v>704</v>
      </c>
      <c r="G12799" s="102">
        <v>70451</v>
      </c>
      <c r="H12799" s="102">
        <v>3000</v>
      </c>
      <c r="I12799" s="102">
        <v>414301</v>
      </c>
      <c r="J12799" s="227">
        <v>0</v>
      </c>
      <c r="K12799" s="104">
        <f t="shared" si="133"/>
        <v>176500000</v>
      </c>
      <c r="L12799" s="227">
        <v>0</v>
      </c>
      <c r="M12799" s="104">
        <v>176500000</v>
      </c>
      <c r="N12799" s="227">
        <v>0</v>
      </c>
      <c r="O12799" s="227">
        <v>0</v>
      </c>
      <c r="P12799" s="227">
        <f t="shared" si="132"/>
        <v>176500000</v>
      </c>
      <c r="Q12799" s="264">
        <v>0</v>
      </c>
      <c r="R12799" s="264">
        <v>0</v>
      </c>
      <c r="S12799" s="166"/>
    </row>
    <row r="12800" spans="1:19" ht="20.399999999999999" x14ac:dyDescent="0.3">
      <c r="A12800" s="106"/>
      <c r="B12800" s="108" t="s">
        <v>3285</v>
      </c>
      <c r="C12800" s="30" t="s">
        <v>3298</v>
      </c>
      <c r="D12800" s="102">
        <v>1702</v>
      </c>
      <c r="E12800" s="102">
        <v>9</v>
      </c>
      <c r="F12800" s="102">
        <v>704</v>
      </c>
      <c r="G12800" s="102">
        <v>70451</v>
      </c>
      <c r="H12800" s="102">
        <v>3000</v>
      </c>
      <c r="I12800" s="102">
        <v>414301</v>
      </c>
      <c r="J12800" s="227">
        <v>0</v>
      </c>
      <c r="K12800" s="104">
        <f t="shared" si="133"/>
        <v>31200000</v>
      </c>
      <c r="L12800" s="227">
        <v>0</v>
      </c>
      <c r="M12800" s="104">
        <v>31200000</v>
      </c>
      <c r="N12800" s="227">
        <v>0</v>
      </c>
      <c r="O12800" s="227">
        <v>0</v>
      </c>
      <c r="P12800" s="227">
        <f t="shared" si="132"/>
        <v>31200000</v>
      </c>
      <c r="Q12800" s="264">
        <v>0</v>
      </c>
      <c r="R12800" s="264">
        <v>0</v>
      </c>
      <c r="S12800" s="166"/>
    </row>
    <row r="12801" spans="1:19" ht="20.399999999999999" x14ac:dyDescent="0.3">
      <c r="A12801" s="175"/>
      <c r="B12801" s="177" t="s">
        <v>3286</v>
      </c>
      <c r="C12801" s="30" t="s">
        <v>3299</v>
      </c>
      <c r="D12801" s="171">
        <v>1702</v>
      </c>
      <c r="E12801" s="171">
        <v>9</v>
      </c>
      <c r="F12801" s="171">
        <v>704</v>
      </c>
      <c r="G12801" s="171">
        <v>70451</v>
      </c>
      <c r="H12801" s="171">
        <v>3000</v>
      </c>
      <c r="I12801" s="171">
        <v>414301</v>
      </c>
      <c r="J12801" s="227">
        <v>0</v>
      </c>
      <c r="K12801" s="173">
        <f t="shared" si="133"/>
        <v>267600000</v>
      </c>
      <c r="L12801" s="227">
        <v>0</v>
      </c>
      <c r="M12801" s="173">
        <v>267600000</v>
      </c>
      <c r="N12801" s="227">
        <v>0</v>
      </c>
      <c r="O12801" s="227">
        <v>0</v>
      </c>
      <c r="P12801" s="227">
        <f t="shared" si="132"/>
        <v>267600000</v>
      </c>
      <c r="Q12801" s="264">
        <v>0</v>
      </c>
      <c r="R12801" s="264">
        <v>0</v>
      </c>
      <c r="S12801" s="175"/>
    </row>
    <row r="12802" spans="1:19" ht="21.75" customHeight="1" x14ac:dyDescent="0.3">
      <c r="A12802" s="960" t="s">
        <v>0</v>
      </c>
      <c r="B12802" s="960"/>
      <c r="C12802" s="960"/>
      <c r="D12802" s="960"/>
      <c r="E12802" s="960"/>
      <c r="F12802" s="960"/>
      <c r="G12802" s="960"/>
      <c r="H12802" s="960"/>
      <c r="I12802" s="960"/>
      <c r="J12802" s="960"/>
      <c r="K12802" s="960"/>
      <c r="L12802" s="960"/>
      <c r="M12802" s="960"/>
    </row>
    <row r="12803" spans="1:19" ht="17.25" customHeight="1" x14ac:dyDescent="0.3">
      <c r="A12803" s="960" t="s">
        <v>3122</v>
      </c>
      <c r="B12803" s="960"/>
      <c r="C12803" s="960"/>
      <c r="D12803" s="960"/>
      <c r="E12803" s="960"/>
      <c r="F12803" s="960"/>
      <c r="G12803" s="960"/>
      <c r="H12803" s="960"/>
      <c r="I12803" s="960"/>
      <c r="J12803" s="960"/>
      <c r="K12803" s="960"/>
      <c r="L12803" s="960"/>
      <c r="M12803" s="960"/>
    </row>
    <row r="12804" spans="1:19" ht="21" customHeight="1" thickBot="1" x14ac:dyDescent="0.35">
      <c r="A12804" s="961" t="s">
        <v>717</v>
      </c>
      <c r="B12804" s="961"/>
      <c r="C12804" s="961"/>
      <c r="D12804" s="961"/>
      <c r="E12804" s="961"/>
      <c r="F12804" s="961"/>
      <c r="G12804" s="961"/>
      <c r="H12804" s="961"/>
      <c r="I12804" s="961"/>
      <c r="J12804" s="961"/>
      <c r="K12804" s="961"/>
      <c r="L12804" s="961"/>
      <c r="M12804" s="961"/>
    </row>
    <row r="12805" spans="1:19" x14ac:dyDescent="0.3">
      <c r="A12805" s="962" t="s">
        <v>3118</v>
      </c>
      <c r="B12805" s="962" t="s">
        <v>3119</v>
      </c>
      <c r="C12805" s="962" t="s">
        <v>2</v>
      </c>
      <c r="D12805" s="5" t="s">
        <v>3</v>
      </c>
      <c r="E12805" s="12" t="s">
        <v>3</v>
      </c>
      <c r="F12805" s="5" t="s">
        <v>7</v>
      </c>
      <c r="G12805" s="12" t="s">
        <v>9</v>
      </c>
      <c r="H12805" s="5" t="s">
        <v>12</v>
      </c>
      <c r="I12805" s="12" t="s">
        <v>13</v>
      </c>
      <c r="J12805" s="873" t="s">
        <v>3115</v>
      </c>
      <c r="K12805" s="873" t="s">
        <v>3116</v>
      </c>
      <c r="L12805" s="965" t="s">
        <v>3121</v>
      </c>
      <c r="M12805" s="965" t="s">
        <v>3117</v>
      </c>
      <c r="N12805" s="873" t="s">
        <v>3116</v>
      </c>
      <c r="O12805" s="873" t="s">
        <v>3116</v>
      </c>
      <c r="P12805" s="873" t="s">
        <v>5095</v>
      </c>
      <c r="Q12805" s="873" t="s">
        <v>3115</v>
      </c>
      <c r="R12805" s="270" t="s">
        <v>3340</v>
      </c>
      <c r="S12805" s="873" t="s">
        <v>5049</v>
      </c>
    </row>
    <row r="12806" spans="1:19" ht="15" customHeight="1" x14ac:dyDescent="0.3">
      <c r="A12806" s="963"/>
      <c r="B12806" s="963"/>
      <c r="C12806" s="963"/>
      <c r="D12806" s="6" t="s">
        <v>4</v>
      </c>
      <c r="E12806" s="11" t="s">
        <v>6</v>
      </c>
      <c r="F12806" s="6" t="s">
        <v>8</v>
      </c>
      <c r="G12806" s="11" t="s">
        <v>10</v>
      </c>
      <c r="H12806" s="6" t="s">
        <v>5</v>
      </c>
      <c r="I12806" s="11" t="s">
        <v>5</v>
      </c>
      <c r="J12806" s="874"/>
      <c r="K12806" s="874"/>
      <c r="L12806" s="966"/>
      <c r="M12806" s="966"/>
      <c r="N12806" s="874"/>
      <c r="O12806" s="874"/>
      <c r="P12806" s="874"/>
      <c r="Q12806" s="874"/>
      <c r="R12806" s="271" t="s">
        <v>5125</v>
      </c>
      <c r="S12806" s="874"/>
    </row>
    <row r="12807" spans="1:19" ht="20.25" customHeight="1" x14ac:dyDescent="0.3">
      <c r="A12807" s="963"/>
      <c r="B12807" s="963"/>
      <c r="C12807" s="963"/>
      <c r="D12807" s="6" t="s">
        <v>5</v>
      </c>
      <c r="E12807" s="11" t="s">
        <v>5</v>
      </c>
      <c r="F12807" s="6" t="s">
        <v>5</v>
      </c>
      <c r="G12807" s="11" t="s">
        <v>11</v>
      </c>
      <c r="H12807" s="7"/>
      <c r="I12807" s="8"/>
      <c r="J12807" s="44" t="s">
        <v>3120</v>
      </c>
      <c r="K12807" s="45" t="s">
        <v>3120</v>
      </c>
      <c r="L12807" s="46" t="s">
        <v>3120</v>
      </c>
      <c r="M12807" s="47" t="s">
        <v>3120</v>
      </c>
      <c r="N12807" s="44" t="s">
        <v>5068</v>
      </c>
      <c r="O12807" s="44" t="s">
        <v>5069</v>
      </c>
      <c r="P12807" s="44"/>
      <c r="Q12807" s="44" t="s">
        <v>5102</v>
      </c>
      <c r="R12807" s="272" t="s">
        <v>5102</v>
      </c>
      <c r="S12807" s="44"/>
    </row>
    <row r="12808" spans="1:19" ht="19.5" customHeight="1" thickBot="1" x14ac:dyDescent="0.35">
      <c r="A12808" s="964"/>
      <c r="B12808" s="964"/>
      <c r="C12808" s="964"/>
      <c r="D12808" s="9"/>
      <c r="E12808" s="10"/>
      <c r="F12808" s="9"/>
      <c r="G12808" s="10"/>
      <c r="H12808" s="9"/>
      <c r="I12808" s="10"/>
      <c r="J12808" s="48" t="s">
        <v>14</v>
      </c>
      <c r="K12808" s="49" t="s">
        <v>14</v>
      </c>
      <c r="L12808" s="50" t="s">
        <v>14</v>
      </c>
      <c r="M12808" s="51" t="s">
        <v>14</v>
      </c>
      <c r="N12808" s="48" t="s">
        <v>14</v>
      </c>
      <c r="O12808" s="48" t="s">
        <v>14</v>
      </c>
      <c r="P12808" s="48" t="s">
        <v>14</v>
      </c>
      <c r="Q12808" s="48" t="s">
        <v>14</v>
      </c>
      <c r="R12808" s="48" t="s">
        <v>14</v>
      </c>
      <c r="S12808" s="48"/>
    </row>
    <row r="12809" spans="1:19" ht="30.6" x14ac:dyDescent="0.3">
      <c r="A12809" s="106"/>
      <c r="B12809" s="108" t="s">
        <v>3287</v>
      </c>
      <c r="C12809" s="30" t="s">
        <v>3300</v>
      </c>
      <c r="D12809" s="102">
        <v>1702</v>
      </c>
      <c r="E12809" s="102">
        <v>9</v>
      </c>
      <c r="F12809" s="102">
        <v>704</v>
      </c>
      <c r="G12809" s="102">
        <v>70451</v>
      </c>
      <c r="H12809" s="102">
        <v>3000</v>
      </c>
      <c r="I12809" s="102">
        <v>414301</v>
      </c>
      <c r="J12809" s="104">
        <v>0</v>
      </c>
      <c r="K12809" s="104">
        <f t="shared" si="133"/>
        <v>100000000</v>
      </c>
      <c r="L12809" s="104">
        <v>0</v>
      </c>
      <c r="M12809" s="104">
        <v>100000000</v>
      </c>
      <c r="N12809" s="227">
        <v>0</v>
      </c>
      <c r="O12809" s="227">
        <v>0</v>
      </c>
      <c r="P12809" s="227">
        <f t="shared" ref="P12809:P12818" si="134">SUM(K12809+N12809+O12809)</f>
        <v>100000000</v>
      </c>
      <c r="Q12809" s="264">
        <v>0</v>
      </c>
      <c r="R12809" s="264">
        <v>0</v>
      </c>
      <c r="S12809" s="166"/>
    </row>
    <row r="12810" spans="1:19" ht="20.399999999999999" x14ac:dyDescent="0.3">
      <c r="A12810" s="106"/>
      <c r="B12810" s="108" t="s">
        <v>3288</v>
      </c>
      <c r="C12810" s="30" t="s">
        <v>3301</v>
      </c>
      <c r="D12810" s="102">
        <v>1702</v>
      </c>
      <c r="E12810" s="102">
        <v>9</v>
      </c>
      <c r="F12810" s="102">
        <v>704</v>
      </c>
      <c r="G12810" s="102">
        <v>70451</v>
      </c>
      <c r="H12810" s="102">
        <v>3000</v>
      </c>
      <c r="I12810" s="102">
        <v>414301</v>
      </c>
      <c r="J12810" s="227">
        <v>0</v>
      </c>
      <c r="K12810" s="104">
        <f t="shared" si="133"/>
        <v>37300000</v>
      </c>
      <c r="L12810" s="227">
        <v>0</v>
      </c>
      <c r="M12810" s="104">
        <v>37300000</v>
      </c>
      <c r="N12810" s="227">
        <v>0</v>
      </c>
      <c r="O12810" s="227">
        <v>0</v>
      </c>
      <c r="P12810" s="227">
        <f t="shared" si="134"/>
        <v>37300000</v>
      </c>
      <c r="Q12810" s="264">
        <v>0</v>
      </c>
      <c r="R12810" s="264">
        <v>0</v>
      </c>
      <c r="S12810" s="166"/>
    </row>
    <row r="12811" spans="1:19" ht="20.399999999999999" x14ac:dyDescent="0.3">
      <c r="A12811" s="106"/>
      <c r="B12811" s="108" t="s">
        <v>3308</v>
      </c>
      <c r="C12811" s="30" t="s">
        <v>3302</v>
      </c>
      <c r="D12811" s="102">
        <v>1702</v>
      </c>
      <c r="E12811" s="102">
        <v>9</v>
      </c>
      <c r="F12811" s="102">
        <v>704</v>
      </c>
      <c r="G12811" s="102">
        <v>70451</v>
      </c>
      <c r="H12811" s="102">
        <v>3000</v>
      </c>
      <c r="I12811" s="102">
        <v>414301</v>
      </c>
      <c r="J12811" s="227">
        <v>0</v>
      </c>
      <c r="K12811" s="104">
        <f t="shared" si="133"/>
        <v>69500000</v>
      </c>
      <c r="L12811" s="227">
        <v>0</v>
      </c>
      <c r="M12811" s="104">
        <v>69500000</v>
      </c>
      <c r="N12811" s="227">
        <v>0</v>
      </c>
      <c r="O12811" s="227">
        <v>0</v>
      </c>
      <c r="P12811" s="227">
        <f t="shared" si="134"/>
        <v>69500000</v>
      </c>
      <c r="Q12811" s="264">
        <v>0</v>
      </c>
      <c r="R12811" s="264">
        <v>0</v>
      </c>
      <c r="S12811" s="166"/>
    </row>
    <row r="12812" spans="1:19" ht="27" customHeight="1" x14ac:dyDescent="0.3">
      <c r="A12812" s="106"/>
      <c r="B12812" s="108" t="s">
        <v>3309</v>
      </c>
      <c r="C12812" s="30" t="s">
        <v>3303</v>
      </c>
      <c r="D12812" s="102">
        <v>1702</v>
      </c>
      <c r="E12812" s="102">
        <v>9</v>
      </c>
      <c r="F12812" s="102">
        <v>704</v>
      </c>
      <c r="G12812" s="102">
        <v>70451</v>
      </c>
      <c r="H12812" s="102">
        <v>3000</v>
      </c>
      <c r="I12812" s="102">
        <v>414301</v>
      </c>
      <c r="J12812" s="227">
        <v>0</v>
      </c>
      <c r="K12812" s="104">
        <f t="shared" si="133"/>
        <v>225100000</v>
      </c>
      <c r="L12812" s="227">
        <v>0</v>
      </c>
      <c r="M12812" s="104">
        <v>225100000</v>
      </c>
      <c r="N12812" s="227">
        <v>0</v>
      </c>
      <c r="O12812" s="227">
        <v>0</v>
      </c>
      <c r="P12812" s="227">
        <f t="shared" si="134"/>
        <v>225100000</v>
      </c>
      <c r="Q12812" s="264">
        <v>0</v>
      </c>
      <c r="R12812" s="264">
        <v>0</v>
      </c>
      <c r="S12812" s="166"/>
    </row>
    <row r="12813" spans="1:19" ht="33.75" customHeight="1" x14ac:dyDescent="0.3">
      <c r="A12813" s="106"/>
      <c r="B12813" s="108" t="s">
        <v>3310</v>
      </c>
      <c r="C12813" s="30" t="s">
        <v>3304</v>
      </c>
      <c r="D12813" s="102">
        <v>1702</v>
      </c>
      <c r="E12813" s="102">
        <v>9</v>
      </c>
      <c r="F12813" s="102">
        <v>704</v>
      </c>
      <c r="G12813" s="102">
        <v>70451</v>
      </c>
      <c r="H12813" s="102">
        <v>3000</v>
      </c>
      <c r="I12813" s="102">
        <v>414301</v>
      </c>
      <c r="J12813" s="227">
        <v>0</v>
      </c>
      <c r="K12813" s="104">
        <f t="shared" si="133"/>
        <v>799000000</v>
      </c>
      <c r="L12813" s="227">
        <v>0</v>
      </c>
      <c r="M12813" s="104">
        <v>799000000</v>
      </c>
      <c r="N12813" s="227">
        <v>0</v>
      </c>
      <c r="O12813" s="227">
        <v>0</v>
      </c>
      <c r="P12813" s="227">
        <f t="shared" si="134"/>
        <v>799000000</v>
      </c>
      <c r="Q12813" s="264">
        <v>0</v>
      </c>
      <c r="R12813" s="264">
        <v>0</v>
      </c>
      <c r="S12813" s="166"/>
    </row>
    <row r="12814" spans="1:19" ht="57.75" customHeight="1" x14ac:dyDescent="0.3">
      <c r="A12814" s="106"/>
      <c r="B12814" s="108" t="s">
        <v>3311</v>
      </c>
      <c r="C12814" s="30" t="s">
        <v>5090</v>
      </c>
      <c r="D12814" s="102">
        <v>1702</v>
      </c>
      <c r="E12814" s="102">
        <v>9</v>
      </c>
      <c r="F12814" s="102">
        <v>704</v>
      </c>
      <c r="G12814" s="102">
        <v>70451</v>
      </c>
      <c r="H12814" s="102">
        <v>3000</v>
      </c>
      <c r="I12814" s="102">
        <v>414301</v>
      </c>
      <c r="J12814" s="227">
        <v>0</v>
      </c>
      <c r="K12814" s="104">
        <f t="shared" si="133"/>
        <v>58000000</v>
      </c>
      <c r="L12814" s="227">
        <v>0</v>
      </c>
      <c r="M12814" s="104">
        <v>58000000</v>
      </c>
      <c r="N12814" s="227">
        <v>0</v>
      </c>
      <c r="O12814" s="227">
        <v>0</v>
      </c>
      <c r="P12814" s="227">
        <f t="shared" si="134"/>
        <v>58000000</v>
      </c>
      <c r="Q12814" s="264">
        <v>0</v>
      </c>
      <c r="R12814" s="264">
        <v>0</v>
      </c>
      <c r="S12814" s="166"/>
    </row>
    <row r="12815" spans="1:19" ht="71.25" customHeight="1" x14ac:dyDescent="0.3">
      <c r="A12815" s="106"/>
      <c r="B12815" s="108" t="s">
        <v>3312</v>
      </c>
      <c r="C12815" s="30" t="s">
        <v>3306</v>
      </c>
      <c r="D12815" s="102">
        <v>1702</v>
      </c>
      <c r="E12815" s="102">
        <v>9</v>
      </c>
      <c r="F12815" s="102">
        <v>704</v>
      </c>
      <c r="G12815" s="102">
        <v>70451</v>
      </c>
      <c r="H12815" s="102">
        <v>3000</v>
      </c>
      <c r="I12815" s="102">
        <v>414301</v>
      </c>
      <c r="J12815" s="227">
        <v>0</v>
      </c>
      <c r="K12815" s="104">
        <f t="shared" si="133"/>
        <v>250000000</v>
      </c>
      <c r="L12815" s="227">
        <v>0</v>
      </c>
      <c r="M12815" s="104">
        <v>250000000</v>
      </c>
      <c r="N12815" s="227">
        <v>0</v>
      </c>
      <c r="O12815" s="227">
        <v>0</v>
      </c>
      <c r="P12815" s="227">
        <f t="shared" si="134"/>
        <v>250000000</v>
      </c>
      <c r="Q12815" s="264">
        <v>0</v>
      </c>
      <c r="R12815" s="264">
        <v>0</v>
      </c>
      <c r="S12815" s="166"/>
    </row>
    <row r="12816" spans="1:19" ht="52.5" customHeight="1" x14ac:dyDescent="0.3">
      <c r="A12816" s="106"/>
      <c r="B12816" s="108" t="s">
        <v>3313</v>
      </c>
      <c r="C12816" s="30" t="s">
        <v>3307</v>
      </c>
      <c r="D12816" s="102">
        <v>1702</v>
      </c>
      <c r="E12816" s="102">
        <v>9</v>
      </c>
      <c r="F12816" s="102">
        <v>704</v>
      </c>
      <c r="G12816" s="102">
        <v>70451</v>
      </c>
      <c r="H12816" s="102">
        <v>3000</v>
      </c>
      <c r="I12816" s="102">
        <v>414301</v>
      </c>
      <c r="J12816" s="227">
        <v>0</v>
      </c>
      <c r="K12816" s="104">
        <f t="shared" si="133"/>
        <v>400000000</v>
      </c>
      <c r="L12816" s="227">
        <v>0</v>
      </c>
      <c r="M12816" s="104">
        <v>400000000</v>
      </c>
      <c r="N12816" s="227">
        <v>0</v>
      </c>
      <c r="O12816" s="227">
        <v>0</v>
      </c>
      <c r="P12816" s="227">
        <f t="shared" si="134"/>
        <v>400000000</v>
      </c>
      <c r="Q12816" s="264">
        <v>0</v>
      </c>
      <c r="R12816" s="264">
        <v>0</v>
      </c>
      <c r="S12816" s="166"/>
    </row>
    <row r="12817" spans="1:19" x14ac:dyDescent="0.3">
      <c r="A12817" s="967" t="s">
        <v>1351</v>
      </c>
      <c r="B12817" s="967"/>
      <c r="C12817" s="31"/>
      <c r="D12817" s="106"/>
      <c r="E12817" s="106"/>
      <c r="F12817" s="106"/>
      <c r="G12817" s="106"/>
      <c r="H12817" s="106"/>
      <c r="I12817" s="106"/>
      <c r="J12817" s="17"/>
      <c r="K12817" s="17"/>
      <c r="L12817" s="18"/>
      <c r="M12817" s="18"/>
      <c r="N12817" s="227"/>
      <c r="O12817" s="227"/>
      <c r="P12817" s="227"/>
      <c r="Q12817" s="264">
        <v>0</v>
      </c>
      <c r="R12817" s="264">
        <v>0</v>
      </c>
      <c r="S12817" s="166"/>
    </row>
    <row r="12818" spans="1:19" ht="31.2" thickBot="1" x14ac:dyDescent="0.35">
      <c r="A12818" s="107"/>
      <c r="B12818" s="109" t="s">
        <v>1352</v>
      </c>
      <c r="C12818" s="34" t="s">
        <v>1353</v>
      </c>
      <c r="D12818" s="103">
        <v>801</v>
      </c>
      <c r="E12818" s="103">
        <v>9</v>
      </c>
      <c r="F12818" s="103">
        <v>708</v>
      </c>
      <c r="G12818" s="103">
        <v>70810</v>
      </c>
      <c r="H12818" s="103">
        <v>3000</v>
      </c>
      <c r="I12818" s="103">
        <v>414213</v>
      </c>
      <c r="J12818" s="105">
        <v>1400000000</v>
      </c>
      <c r="K12818" s="174">
        <f>SUM(J12818-L12818)</f>
        <v>680000000</v>
      </c>
      <c r="L12818" s="105">
        <v>720000000</v>
      </c>
      <c r="M12818" s="105">
        <v>0</v>
      </c>
      <c r="N12818" s="228">
        <v>720000000</v>
      </c>
      <c r="O12818" s="227">
        <v>500000000</v>
      </c>
      <c r="P12818" s="227">
        <f t="shared" si="134"/>
        <v>1900000000</v>
      </c>
      <c r="Q12818" s="264">
        <v>0</v>
      </c>
      <c r="R12818" s="264">
        <v>0</v>
      </c>
      <c r="S12818" s="176"/>
    </row>
    <row r="12819" spans="1:19" ht="15" thickBot="1" x14ac:dyDescent="0.35">
      <c r="A12819" s="13"/>
      <c r="B12819" s="14" t="s">
        <v>1354</v>
      </c>
      <c r="C12819" s="14"/>
      <c r="D12819" s="14"/>
      <c r="E12819" s="14"/>
      <c r="F12819" s="14"/>
      <c r="G12819" s="14"/>
      <c r="H12819" s="14"/>
      <c r="I12819" s="14"/>
      <c r="J12819" s="15">
        <f t="shared" ref="J12819:R12819" si="135">SUM(J12590:J12818)</f>
        <v>46891000000</v>
      </c>
      <c r="K12819" s="15">
        <f t="shared" si="135"/>
        <v>38898905000</v>
      </c>
      <c r="L12819" s="15">
        <f t="shared" si="135"/>
        <v>18424000000</v>
      </c>
      <c r="M12819" s="15">
        <f t="shared" si="135"/>
        <v>10431905000</v>
      </c>
      <c r="N12819" s="15">
        <f t="shared" si="135"/>
        <v>24892000000</v>
      </c>
      <c r="O12819" s="15">
        <f t="shared" si="135"/>
        <v>16740000000</v>
      </c>
      <c r="P12819" s="15">
        <f t="shared" si="135"/>
        <v>80530905000</v>
      </c>
      <c r="Q12819" s="15">
        <f t="shared" si="135"/>
        <v>16076000000</v>
      </c>
      <c r="R12819" s="15">
        <f t="shared" si="135"/>
        <v>8557526090</v>
      </c>
      <c r="S12819" s="181"/>
    </row>
    <row r="12820" spans="1:19" s="138" customFormat="1" x14ac:dyDescent="0.3">
      <c r="A12820" s="25"/>
      <c r="B12820" s="25"/>
      <c r="C12820" s="25"/>
      <c r="D12820" s="25"/>
      <c r="E12820" s="25"/>
      <c r="F12820" s="25"/>
      <c r="G12820" s="25"/>
      <c r="H12820" s="25"/>
      <c r="I12820" s="25"/>
      <c r="J12820" s="56"/>
      <c r="K12820" s="56"/>
      <c r="L12820" s="56"/>
      <c r="M12820" s="56"/>
      <c r="N12820" s="58"/>
      <c r="O12820" s="58"/>
      <c r="P12820" s="58"/>
      <c r="Q12820" s="58"/>
      <c r="R12820" s="58"/>
      <c r="S12820" s="58"/>
    </row>
    <row r="12821" spans="1:19" s="138" customFormat="1" x14ac:dyDescent="0.3">
      <c r="A12821" s="25"/>
      <c r="B12821" s="25"/>
      <c r="C12821" s="25"/>
      <c r="D12821" s="25"/>
      <c r="E12821" s="25"/>
      <c r="F12821" s="25"/>
      <c r="G12821" s="25"/>
      <c r="H12821" s="25"/>
      <c r="I12821" s="25"/>
      <c r="J12821" s="56"/>
      <c r="K12821" s="56"/>
      <c r="L12821" s="56"/>
      <c r="M12821" s="56"/>
      <c r="N12821" s="235"/>
      <c r="O12821" s="58"/>
      <c r="P12821" s="58"/>
      <c r="Q12821" s="58"/>
      <c r="R12821" s="58"/>
      <c r="S12821" s="58"/>
    </row>
    <row r="12822" spans="1:19" s="138" customFormat="1" x14ac:dyDescent="0.3">
      <c r="A12822" s="25"/>
      <c r="B12822" s="25"/>
      <c r="C12822" s="25"/>
      <c r="D12822" s="25"/>
      <c r="E12822" s="25"/>
      <c r="F12822" s="25"/>
      <c r="G12822" s="25"/>
      <c r="H12822" s="25"/>
      <c r="I12822" s="25"/>
      <c r="J12822" s="56"/>
      <c r="K12822" s="56"/>
      <c r="L12822" s="56"/>
      <c r="M12822" s="56"/>
      <c r="N12822" s="58"/>
      <c r="O12822" s="58"/>
      <c r="P12822" s="58"/>
      <c r="Q12822" s="58"/>
      <c r="R12822" s="58"/>
      <c r="S12822" s="58"/>
    </row>
    <row r="12823" spans="1:19" s="138" customFormat="1" ht="15.75" customHeight="1" x14ac:dyDescent="0.3">
      <c r="A12823" s="960" t="s">
        <v>0</v>
      </c>
      <c r="B12823" s="960"/>
      <c r="C12823" s="960"/>
      <c r="D12823" s="960"/>
      <c r="E12823" s="960"/>
      <c r="F12823" s="960"/>
      <c r="G12823" s="960"/>
      <c r="H12823" s="960"/>
      <c r="I12823" s="960"/>
      <c r="J12823" s="960"/>
      <c r="K12823" s="960"/>
      <c r="L12823" s="960"/>
      <c r="M12823" s="960"/>
      <c r="N12823" s="58"/>
      <c r="O12823" s="58"/>
      <c r="P12823" s="58"/>
      <c r="Q12823" s="58"/>
      <c r="R12823" s="58"/>
      <c r="S12823" s="58"/>
    </row>
    <row r="12824" spans="1:19" s="138" customFormat="1" ht="16.5" customHeight="1" x14ac:dyDescent="0.3">
      <c r="A12824" s="960" t="s">
        <v>3122</v>
      </c>
      <c r="B12824" s="960"/>
      <c r="C12824" s="960"/>
      <c r="D12824" s="960"/>
      <c r="E12824" s="960"/>
      <c r="F12824" s="960"/>
      <c r="G12824" s="960"/>
      <c r="H12824" s="960"/>
      <c r="I12824" s="960"/>
      <c r="J12824" s="960"/>
      <c r="K12824" s="960"/>
      <c r="L12824" s="960"/>
      <c r="M12824" s="960"/>
      <c r="P12824" s="216"/>
      <c r="Q12824" s="268"/>
      <c r="R12824" s="268"/>
    </row>
    <row r="12825" spans="1:19" s="138" customFormat="1" ht="12" customHeight="1" thickBot="1" x14ac:dyDescent="0.35">
      <c r="A12825" s="961" t="s">
        <v>717</v>
      </c>
      <c r="B12825" s="961"/>
      <c r="C12825" s="961"/>
      <c r="D12825" s="961"/>
      <c r="E12825" s="961"/>
      <c r="F12825" s="961"/>
      <c r="G12825" s="961"/>
      <c r="H12825" s="961"/>
      <c r="I12825" s="961"/>
      <c r="J12825" s="961"/>
      <c r="K12825" s="961"/>
      <c r="L12825" s="961"/>
      <c r="M12825" s="961"/>
      <c r="P12825" s="216"/>
      <c r="Q12825" s="268"/>
      <c r="R12825" s="268"/>
    </row>
    <row r="12826" spans="1:19" s="138" customFormat="1" x14ac:dyDescent="0.3">
      <c r="A12826" s="962" t="s">
        <v>3118</v>
      </c>
      <c r="B12826" s="962" t="s">
        <v>3119</v>
      </c>
      <c r="C12826" s="962" t="s">
        <v>2</v>
      </c>
      <c r="D12826" s="5" t="s">
        <v>3</v>
      </c>
      <c r="E12826" s="12" t="s">
        <v>3</v>
      </c>
      <c r="F12826" s="5" t="s">
        <v>7</v>
      </c>
      <c r="G12826" s="12" t="s">
        <v>9</v>
      </c>
      <c r="H12826" s="5" t="s">
        <v>12</v>
      </c>
      <c r="I12826" s="12" t="s">
        <v>13</v>
      </c>
      <c r="J12826" s="873" t="s">
        <v>3115</v>
      </c>
      <c r="K12826" s="873" t="s">
        <v>3116</v>
      </c>
      <c r="L12826" s="965" t="s">
        <v>3121</v>
      </c>
      <c r="M12826" s="965" t="s">
        <v>3117</v>
      </c>
      <c r="N12826" s="873" t="s">
        <v>3116</v>
      </c>
      <c r="O12826" s="873" t="s">
        <v>3116</v>
      </c>
      <c r="P12826" s="873" t="s">
        <v>5095</v>
      </c>
      <c r="Q12826" s="873" t="s">
        <v>3115</v>
      </c>
      <c r="R12826" s="270" t="s">
        <v>3340</v>
      </c>
      <c r="S12826" s="873" t="s">
        <v>5049</v>
      </c>
    </row>
    <row r="12827" spans="1:19" s="138" customFormat="1" ht="20.399999999999999" x14ac:dyDescent="0.3">
      <c r="A12827" s="963"/>
      <c r="B12827" s="963"/>
      <c r="C12827" s="963"/>
      <c r="D12827" s="6" t="s">
        <v>4</v>
      </c>
      <c r="E12827" s="11" t="s">
        <v>6</v>
      </c>
      <c r="F12827" s="6" t="s">
        <v>8</v>
      </c>
      <c r="G12827" s="11" t="s">
        <v>10</v>
      </c>
      <c r="H12827" s="6" t="s">
        <v>5</v>
      </c>
      <c r="I12827" s="11" t="s">
        <v>5</v>
      </c>
      <c r="J12827" s="874"/>
      <c r="K12827" s="874"/>
      <c r="L12827" s="966"/>
      <c r="M12827" s="966"/>
      <c r="N12827" s="874"/>
      <c r="O12827" s="874"/>
      <c r="P12827" s="874"/>
      <c r="Q12827" s="874"/>
      <c r="R12827" s="271" t="s">
        <v>5125</v>
      </c>
      <c r="S12827" s="874"/>
    </row>
    <row r="12828" spans="1:19" s="138" customFormat="1" x14ac:dyDescent="0.3">
      <c r="A12828" s="963"/>
      <c r="B12828" s="963"/>
      <c r="C12828" s="963"/>
      <c r="D12828" s="6" t="s">
        <v>5</v>
      </c>
      <c r="E12828" s="11" t="s">
        <v>5</v>
      </c>
      <c r="F12828" s="6" t="s">
        <v>5</v>
      </c>
      <c r="G12828" s="11" t="s">
        <v>11</v>
      </c>
      <c r="H12828" s="7"/>
      <c r="I12828" s="8"/>
      <c r="J12828" s="44" t="s">
        <v>3120</v>
      </c>
      <c r="K12828" s="45" t="s">
        <v>3120</v>
      </c>
      <c r="L12828" s="46" t="s">
        <v>3120</v>
      </c>
      <c r="M12828" s="47" t="s">
        <v>3120</v>
      </c>
      <c r="N12828" s="44" t="s">
        <v>5068</v>
      </c>
      <c r="O12828" s="44" t="s">
        <v>5069</v>
      </c>
      <c r="P12828" s="44"/>
      <c r="Q12828" s="44" t="s">
        <v>5102</v>
      </c>
      <c r="R12828" s="272" t="s">
        <v>5102</v>
      </c>
      <c r="S12828" s="44"/>
    </row>
    <row r="12829" spans="1:19" s="138" customFormat="1" ht="15" customHeight="1" thickBot="1" x14ac:dyDescent="0.35">
      <c r="A12829" s="964"/>
      <c r="B12829" s="964"/>
      <c r="C12829" s="964"/>
      <c r="D12829" s="9"/>
      <c r="E12829" s="10"/>
      <c r="F12829" s="9"/>
      <c r="G12829" s="10"/>
      <c r="H12829" s="9"/>
      <c r="I12829" s="10"/>
      <c r="J12829" s="48" t="s">
        <v>14</v>
      </c>
      <c r="K12829" s="49" t="s">
        <v>14</v>
      </c>
      <c r="L12829" s="50" t="s">
        <v>14</v>
      </c>
      <c r="M12829" s="51" t="s">
        <v>14</v>
      </c>
      <c r="N12829" s="48" t="s">
        <v>14</v>
      </c>
      <c r="O12829" s="48" t="s">
        <v>14</v>
      </c>
      <c r="P12829" s="48" t="s">
        <v>14</v>
      </c>
      <c r="Q12829" s="48" t="s">
        <v>14</v>
      </c>
      <c r="R12829" s="48" t="s">
        <v>14</v>
      </c>
      <c r="S12829" s="48"/>
    </row>
    <row r="12830" spans="1:19" ht="15.75" customHeight="1" x14ac:dyDescent="0.3">
      <c r="A12830" s="1">
        <v>34001002</v>
      </c>
      <c r="B12830" s="93" t="s">
        <v>1355</v>
      </c>
      <c r="C12830" s="93"/>
      <c r="J12830" s="55"/>
      <c r="K12830" s="55"/>
      <c r="N12830" s="166"/>
      <c r="O12830" s="166"/>
      <c r="P12830" s="214"/>
      <c r="Q12830" s="266"/>
      <c r="R12830" s="266"/>
      <c r="S12830" s="166"/>
    </row>
    <row r="12831" spans="1:19" x14ac:dyDescent="0.3">
      <c r="A12831" s="967" t="s">
        <v>44</v>
      </c>
      <c r="B12831" s="967"/>
      <c r="C12831" s="967"/>
      <c r="D12831" s="106"/>
      <c r="E12831" s="106"/>
      <c r="F12831" s="106"/>
      <c r="G12831" s="106"/>
      <c r="H12831" s="106"/>
      <c r="I12831" s="106"/>
      <c r="J12831" s="17"/>
      <c r="K12831" s="17"/>
      <c r="L12831" s="18"/>
      <c r="M12831" s="18"/>
      <c r="N12831" s="166"/>
      <c r="O12831" s="166"/>
      <c r="P12831" s="214"/>
      <c r="Q12831" s="17"/>
      <c r="R12831" s="17"/>
      <c r="S12831" s="166"/>
    </row>
    <row r="12832" spans="1:19" ht="15.75" customHeight="1" x14ac:dyDescent="0.3">
      <c r="A12832" s="106"/>
      <c r="B12832" s="108" t="s">
        <v>1356</v>
      </c>
      <c r="C12832" s="30" t="s">
        <v>1357</v>
      </c>
      <c r="D12832" s="102">
        <v>1301</v>
      </c>
      <c r="E12832" s="102">
        <v>9</v>
      </c>
      <c r="F12832" s="102">
        <v>704</v>
      </c>
      <c r="G12832" s="102">
        <v>70451</v>
      </c>
      <c r="H12832" s="102">
        <v>3000</v>
      </c>
      <c r="I12832" s="102">
        <v>414104</v>
      </c>
      <c r="J12832" s="104">
        <v>300000000</v>
      </c>
      <c r="K12832" s="104">
        <f>SUM(J12832+M12832)</f>
        <v>340000000</v>
      </c>
      <c r="L12832" s="104">
        <v>0</v>
      </c>
      <c r="M12832" s="104">
        <v>40000000</v>
      </c>
      <c r="N12832" s="227">
        <v>400000000</v>
      </c>
      <c r="O12832" s="227">
        <v>400000000</v>
      </c>
      <c r="P12832" s="227">
        <f>SUM(K12832+N12832+O12832)</f>
        <v>1140000000</v>
      </c>
      <c r="Q12832" s="26">
        <v>50000000</v>
      </c>
      <c r="R12832" s="17">
        <v>0</v>
      </c>
      <c r="S12832" s="166"/>
    </row>
    <row r="12833" spans="1:19" ht="11.25" customHeight="1" x14ac:dyDescent="0.3">
      <c r="A12833" s="967" t="s">
        <v>527</v>
      </c>
      <c r="B12833" s="967"/>
      <c r="C12833" s="31"/>
      <c r="D12833" s="106"/>
      <c r="E12833" s="106"/>
      <c r="F12833" s="106"/>
      <c r="G12833" s="106"/>
      <c r="H12833" s="106"/>
      <c r="I12833" s="106"/>
      <c r="J12833" s="17"/>
      <c r="K12833" s="17"/>
      <c r="L12833" s="18"/>
      <c r="M12833" s="18"/>
      <c r="N12833" s="18"/>
      <c r="O12833" s="18"/>
      <c r="P12833" s="227"/>
      <c r="Q12833" s="26"/>
      <c r="R12833" s="17"/>
      <c r="S12833" s="166"/>
    </row>
    <row r="12834" spans="1:19" ht="19.5" customHeight="1" x14ac:dyDescent="0.3">
      <c r="A12834" s="106"/>
      <c r="B12834" s="108" t="s">
        <v>1358</v>
      </c>
      <c r="C12834" s="30" t="s">
        <v>1359</v>
      </c>
      <c r="D12834" s="102">
        <v>1701</v>
      </c>
      <c r="E12834" s="102">
        <v>11</v>
      </c>
      <c r="F12834" s="102">
        <v>704</v>
      </c>
      <c r="G12834" s="102">
        <v>70451</v>
      </c>
      <c r="H12834" s="102">
        <v>3000</v>
      </c>
      <c r="I12834" s="102">
        <v>414301</v>
      </c>
      <c r="J12834" s="104">
        <v>0</v>
      </c>
      <c r="K12834" s="104">
        <v>0</v>
      </c>
      <c r="L12834" s="104">
        <v>0</v>
      </c>
      <c r="M12834" s="104">
        <v>0</v>
      </c>
      <c r="N12834" s="227">
        <v>0</v>
      </c>
      <c r="O12834" s="227">
        <v>0</v>
      </c>
      <c r="P12834" s="227">
        <f t="shared" ref="P12834:P12857" si="136">SUM(K12834+N12834+O12834)</f>
        <v>0</v>
      </c>
      <c r="Q12834" s="26">
        <v>20000000</v>
      </c>
      <c r="R12834" s="17">
        <v>0</v>
      </c>
      <c r="S12834" s="166"/>
    </row>
    <row r="12835" spans="1:19" x14ac:dyDescent="0.3">
      <c r="A12835" s="106"/>
      <c r="B12835" s="108" t="s">
        <v>1360</v>
      </c>
      <c r="C12835" s="30" t="s">
        <v>1361</v>
      </c>
      <c r="D12835" s="102">
        <v>1701</v>
      </c>
      <c r="E12835" s="102">
        <v>11</v>
      </c>
      <c r="F12835" s="102">
        <v>704</v>
      </c>
      <c r="G12835" s="102">
        <v>70451</v>
      </c>
      <c r="H12835" s="102">
        <v>3000</v>
      </c>
      <c r="I12835" s="102">
        <v>414306</v>
      </c>
      <c r="J12835" s="104">
        <v>0</v>
      </c>
      <c r="K12835" s="104">
        <v>0</v>
      </c>
      <c r="L12835" s="104">
        <v>0</v>
      </c>
      <c r="M12835" s="104">
        <v>0</v>
      </c>
      <c r="N12835" s="227">
        <v>0</v>
      </c>
      <c r="O12835" s="227">
        <v>0</v>
      </c>
      <c r="P12835" s="227">
        <f t="shared" si="136"/>
        <v>0</v>
      </c>
      <c r="Q12835" s="26">
        <v>20000000</v>
      </c>
      <c r="R12835" s="17">
        <v>0</v>
      </c>
      <c r="S12835" s="166"/>
    </row>
    <row r="12836" spans="1:19" ht="11.25" customHeight="1" x14ac:dyDescent="0.3">
      <c r="A12836" s="106"/>
      <c r="B12836" s="108" t="s">
        <v>1362</v>
      </c>
      <c r="C12836" s="30" t="s">
        <v>1363</v>
      </c>
      <c r="D12836" s="102">
        <v>1701</v>
      </c>
      <c r="E12836" s="102">
        <v>9</v>
      </c>
      <c r="F12836" s="102">
        <v>704</v>
      </c>
      <c r="G12836" s="102">
        <v>70443</v>
      </c>
      <c r="H12836" s="102">
        <v>3000</v>
      </c>
      <c r="I12836" s="102">
        <v>414217</v>
      </c>
      <c r="J12836" s="104">
        <v>0</v>
      </c>
      <c r="K12836" s="104">
        <v>0</v>
      </c>
      <c r="L12836" s="104">
        <v>0</v>
      </c>
      <c r="M12836" s="104">
        <v>0</v>
      </c>
      <c r="N12836" s="227">
        <v>0</v>
      </c>
      <c r="O12836" s="227">
        <v>0</v>
      </c>
      <c r="P12836" s="227">
        <f t="shared" si="136"/>
        <v>0</v>
      </c>
      <c r="Q12836" s="26">
        <v>20000000</v>
      </c>
      <c r="R12836" s="17">
        <v>0</v>
      </c>
      <c r="S12836" s="166"/>
    </row>
    <row r="12837" spans="1:19" x14ac:dyDescent="0.3">
      <c r="A12837" s="106"/>
      <c r="B12837" s="108" t="s">
        <v>1364</v>
      </c>
      <c r="C12837" s="30" t="s">
        <v>1365</v>
      </c>
      <c r="D12837" s="102">
        <v>1702</v>
      </c>
      <c r="E12837" s="102">
        <v>9</v>
      </c>
      <c r="F12837" s="102">
        <v>704</v>
      </c>
      <c r="G12837" s="102">
        <v>70443</v>
      </c>
      <c r="H12837" s="102">
        <v>3000</v>
      </c>
      <c r="I12837" s="102">
        <v>414207</v>
      </c>
      <c r="J12837" s="104">
        <v>0</v>
      </c>
      <c r="K12837" s="104">
        <v>0</v>
      </c>
      <c r="L12837" s="104">
        <v>0</v>
      </c>
      <c r="M12837" s="104">
        <v>0</v>
      </c>
      <c r="N12837" s="227">
        <v>0</v>
      </c>
      <c r="O12837" s="227">
        <v>0</v>
      </c>
      <c r="P12837" s="227">
        <f t="shared" si="136"/>
        <v>0</v>
      </c>
      <c r="Q12837" s="26">
        <v>20000000</v>
      </c>
      <c r="R12837" s="17">
        <v>0</v>
      </c>
      <c r="S12837" s="166"/>
    </row>
    <row r="12838" spans="1:19" ht="11.25" customHeight="1" x14ac:dyDescent="0.3">
      <c r="A12838" s="106"/>
      <c r="B12838" s="108" t="s">
        <v>1366</v>
      </c>
      <c r="C12838" s="30" t="s">
        <v>1367</v>
      </c>
      <c r="D12838" s="102">
        <v>1701</v>
      </c>
      <c r="E12838" s="102">
        <v>9</v>
      </c>
      <c r="F12838" s="102">
        <v>704</v>
      </c>
      <c r="G12838" s="102">
        <v>70443</v>
      </c>
      <c r="H12838" s="102">
        <v>3000</v>
      </c>
      <c r="I12838" s="102">
        <v>414215</v>
      </c>
      <c r="J12838" s="104">
        <v>0</v>
      </c>
      <c r="K12838" s="104">
        <v>0</v>
      </c>
      <c r="L12838" s="104">
        <v>0</v>
      </c>
      <c r="M12838" s="104">
        <v>0</v>
      </c>
      <c r="N12838" s="227">
        <v>0</v>
      </c>
      <c r="O12838" s="227">
        <v>0</v>
      </c>
      <c r="P12838" s="227">
        <f t="shared" si="136"/>
        <v>0</v>
      </c>
      <c r="Q12838" s="26">
        <v>18000000</v>
      </c>
      <c r="R12838" s="17">
        <v>0</v>
      </c>
      <c r="S12838" s="166"/>
    </row>
    <row r="12839" spans="1:19" ht="12.75" customHeight="1" x14ac:dyDescent="0.3">
      <c r="A12839" s="106"/>
      <c r="B12839" s="108" t="s">
        <v>1368</v>
      </c>
      <c r="C12839" s="30" t="s">
        <v>1369</v>
      </c>
      <c r="D12839" s="102">
        <v>1701</v>
      </c>
      <c r="E12839" s="102">
        <v>9</v>
      </c>
      <c r="F12839" s="102">
        <v>704</v>
      </c>
      <c r="G12839" s="102">
        <v>70443</v>
      </c>
      <c r="H12839" s="102">
        <v>3000</v>
      </c>
      <c r="I12839" s="102">
        <v>414215</v>
      </c>
      <c r="J12839" s="104">
        <v>0</v>
      </c>
      <c r="K12839" s="104">
        <v>0</v>
      </c>
      <c r="L12839" s="104">
        <v>0</v>
      </c>
      <c r="M12839" s="104">
        <v>0</v>
      </c>
      <c r="N12839" s="227">
        <v>0</v>
      </c>
      <c r="O12839" s="227">
        <v>0</v>
      </c>
      <c r="P12839" s="227">
        <f t="shared" si="136"/>
        <v>0</v>
      </c>
      <c r="Q12839" s="26">
        <v>15000000</v>
      </c>
      <c r="R12839" s="17">
        <v>0</v>
      </c>
      <c r="S12839" s="166"/>
    </row>
    <row r="12840" spans="1:19" ht="11.25" customHeight="1" x14ac:dyDescent="0.3">
      <c r="A12840" s="106"/>
      <c r="B12840" s="108" t="s">
        <v>1370</v>
      </c>
      <c r="C12840" s="30" t="s">
        <v>1371</v>
      </c>
      <c r="D12840" s="102">
        <v>1702</v>
      </c>
      <c r="E12840" s="102">
        <v>9</v>
      </c>
      <c r="F12840" s="102">
        <v>704</v>
      </c>
      <c r="G12840" s="102">
        <v>70451</v>
      </c>
      <c r="H12840" s="102">
        <v>3000</v>
      </c>
      <c r="I12840" s="102">
        <v>414104</v>
      </c>
      <c r="J12840" s="104">
        <v>229000000</v>
      </c>
      <c r="K12840" s="104">
        <f>SUM(J12840-L12840)</f>
        <v>0</v>
      </c>
      <c r="L12840" s="104">
        <v>229000000</v>
      </c>
      <c r="M12840" s="104">
        <v>0</v>
      </c>
      <c r="N12840" s="227">
        <v>229000000</v>
      </c>
      <c r="O12840" s="227">
        <v>200000000</v>
      </c>
      <c r="P12840" s="227">
        <f t="shared" si="136"/>
        <v>429000000</v>
      </c>
      <c r="Q12840" s="26">
        <v>0</v>
      </c>
      <c r="R12840" s="17">
        <v>0</v>
      </c>
      <c r="S12840" s="166"/>
    </row>
    <row r="12841" spans="1:19" ht="11.25" customHeight="1" x14ac:dyDescent="0.3">
      <c r="A12841" s="106"/>
      <c r="B12841" s="108" t="s">
        <v>1372</v>
      </c>
      <c r="C12841" s="30" t="s">
        <v>1373</v>
      </c>
      <c r="D12841" s="102">
        <v>1701</v>
      </c>
      <c r="E12841" s="102">
        <v>9</v>
      </c>
      <c r="F12841" s="102">
        <v>704</v>
      </c>
      <c r="G12841" s="102">
        <v>70443</v>
      </c>
      <c r="H12841" s="102">
        <v>3000</v>
      </c>
      <c r="I12841" s="102">
        <v>414207</v>
      </c>
      <c r="J12841" s="104">
        <v>0</v>
      </c>
      <c r="K12841" s="104">
        <v>0</v>
      </c>
      <c r="L12841" s="104">
        <v>0</v>
      </c>
      <c r="M12841" s="104">
        <v>0</v>
      </c>
      <c r="N12841" s="227">
        <v>0</v>
      </c>
      <c r="O12841" s="227">
        <v>0</v>
      </c>
      <c r="P12841" s="227">
        <f t="shared" si="136"/>
        <v>0</v>
      </c>
      <c r="Q12841" s="26">
        <v>20000000</v>
      </c>
      <c r="R12841" s="17">
        <v>0</v>
      </c>
      <c r="S12841" s="166"/>
    </row>
    <row r="12842" spans="1:19" ht="12.75" customHeight="1" x14ac:dyDescent="0.3">
      <c r="A12842" s="106"/>
      <c r="B12842" s="108" t="s">
        <v>1374</v>
      </c>
      <c r="C12842" s="30" t="s">
        <v>1375</v>
      </c>
      <c r="D12842" s="102">
        <v>1701</v>
      </c>
      <c r="E12842" s="102">
        <v>9</v>
      </c>
      <c r="F12842" s="102">
        <v>704</v>
      </c>
      <c r="G12842" s="102">
        <v>70443</v>
      </c>
      <c r="H12842" s="102">
        <v>3000</v>
      </c>
      <c r="I12842" s="102">
        <v>414301</v>
      </c>
      <c r="J12842" s="104">
        <v>0</v>
      </c>
      <c r="K12842" s="104">
        <v>0</v>
      </c>
      <c r="L12842" s="104">
        <v>0</v>
      </c>
      <c r="M12842" s="104">
        <v>0</v>
      </c>
      <c r="N12842" s="227">
        <v>0</v>
      </c>
      <c r="O12842" s="227">
        <v>0</v>
      </c>
      <c r="P12842" s="227">
        <f t="shared" si="136"/>
        <v>0</v>
      </c>
      <c r="Q12842" s="26">
        <v>20000000</v>
      </c>
      <c r="R12842" s="17">
        <v>0</v>
      </c>
      <c r="S12842" s="166"/>
    </row>
    <row r="12843" spans="1:19" ht="12" customHeight="1" x14ac:dyDescent="0.3">
      <c r="A12843" s="106"/>
      <c r="B12843" s="108" t="s">
        <v>1376</v>
      </c>
      <c r="C12843" s="30" t="s">
        <v>1377</v>
      </c>
      <c r="D12843" s="102">
        <v>1703</v>
      </c>
      <c r="E12843" s="102">
        <v>9</v>
      </c>
      <c r="F12843" s="102">
        <v>704</v>
      </c>
      <c r="G12843" s="102">
        <v>70443</v>
      </c>
      <c r="H12843" s="102">
        <v>3000</v>
      </c>
      <c r="I12843" s="102">
        <v>414112</v>
      </c>
      <c r="J12843" s="104">
        <v>0</v>
      </c>
      <c r="K12843" s="104">
        <v>0</v>
      </c>
      <c r="L12843" s="104">
        <v>0</v>
      </c>
      <c r="M12843" s="104">
        <v>0</v>
      </c>
      <c r="N12843" s="227">
        <v>0</v>
      </c>
      <c r="O12843" s="227">
        <v>0</v>
      </c>
      <c r="P12843" s="227">
        <f t="shared" si="136"/>
        <v>0</v>
      </c>
      <c r="Q12843" s="26">
        <v>20000000</v>
      </c>
      <c r="R12843" s="17">
        <v>0</v>
      </c>
      <c r="S12843" s="166"/>
    </row>
    <row r="12844" spans="1:19" ht="15.75" customHeight="1" x14ac:dyDescent="0.3">
      <c r="A12844" s="106"/>
      <c r="B12844" s="108" t="s">
        <v>1378</v>
      </c>
      <c r="C12844" s="30" t="s">
        <v>1379</v>
      </c>
      <c r="D12844" s="102">
        <v>1703</v>
      </c>
      <c r="E12844" s="102">
        <v>9</v>
      </c>
      <c r="F12844" s="102">
        <v>704</v>
      </c>
      <c r="G12844" s="102">
        <v>70443</v>
      </c>
      <c r="H12844" s="102">
        <v>3000</v>
      </c>
      <c r="I12844" s="102">
        <v>414111</v>
      </c>
      <c r="J12844" s="104">
        <v>0</v>
      </c>
      <c r="K12844" s="104">
        <v>0</v>
      </c>
      <c r="L12844" s="104">
        <v>0</v>
      </c>
      <c r="M12844" s="104">
        <v>0</v>
      </c>
      <c r="N12844" s="227">
        <v>0</v>
      </c>
      <c r="O12844" s="227">
        <v>0</v>
      </c>
      <c r="P12844" s="227">
        <f t="shared" si="136"/>
        <v>0</v>
      </c>
      <c r="Q12844" s="26">
        <v>15000000</v>
      </c>
      <c r="R12844" s="17">
        <v>0</v>
      </c>
      <c r="S12844" s="166"/>
    </row>
    <row r="12845" spans="1:19" ht="12.75" customHeight="1" x14ac:dyDescent="0.3">
      <c r="A12845" s="106"/>
      <c r="B12845" s="108" t="s">
        <v>1380</v>
      </c>
      <c r="C12845" s="30" t="s">
        <v>1381</v>
      </c>
      <c r="D12845" s="102">
        <v>1703</v>
      </c>
      <c r="E12845" s="102">
        <v>9</v>
      </c>
      <c r="F12845" s="102">
        <v>704</v>
      </c>
      <c r="G12845" s="102">
        <v>70443</v>
      </c>
      <c r="H12845" s="102">
        <v>3000</v>
      </c>
      <c r="I12845" s="102">
        <v>414110</v>
      </c>
      <c r="J12845" s="104">
        <v>0</v>
      </c>
      <c r="K12845" s="104">
        <v>0</v>
      </c>
      <c r="L12845" s="104">
        <v>0</v>
      </c>
      <c r="M12845" s="126">
        <v>0</v>
      </c>
      <c r="N12845" s="227">
        <v>0</v>
      </c>
      <c r="O12845" s="227">
        <v>0</v>
      </c>
      <c r="P12845" s="227">
        <f t="shared" si="136"/>
        <v>0</v>
      </c>
      <c r="Q12845" s="26">
        <v>25000000</v>
      </c>
      <c r="R12845" s="17">
        <v>0</v>
      </c>
      <c r="S12845" s="175"/>
    </row>
    <row r="12846" spans="1:19" ht="19.5" customHeight="1" x14ac:dyDescent="0.3">
      <c r="A12846" s="106"/>
      <c r="B12846" s="108" t="s">
        <v>1382</v>
      </c>
      <c r="C12846" s="30" t="s">
        <v>1383</v>
      </c>
      <c r="D12846" s="102">
        <v>1703</v>
      </c>
      <c r="E12846" s="102">
        <v>9</v>
      </c>
      <c r="F12846" s="102">
        <v>704</v>
      </c>
      <c r="G12846" s="102">
        <v>70443</v>
      </c>
      <c r="H12846" s="102">
        <v>3000</v>
      </c>
      <c r="I12846" s="102">
        <v>414306</v>
      </c>
      <c r="J12846" s="104">
        <v>0</v>
      </c>
      <c r="K12846" s="104">
        <v>0</v>
      </c>
      <c r="L12846" s="104">
        <v>0</v>
      </c>
      <c r="M12846" s="126">
        <v>0</v>
      </c>
      <c r="N12846" s="227">
        <v>0</v>
      </c>
      <c r="O12846" s="227">
        <v>0</v>
      </c>
      <c r="P12846" s="227">
        <f t="shared" si="136"/>
        <v>0</v>
      </c>
      <c r="Q12846" s="26">
        <v>15000000</v>
      </c>
      <c r="R12846" s="17">
        <v>0</v>
      </c>
      <c r="S12846" s="175"/>
    </row>
    <row r="12847" spans="1:19" ht="15" customHeight="1" x14ac:dyDescent="0.3">
      <c r="A12847" s="106"/>
      <c r="B12847" s="108" t="s">
        <v>1384</v>
      </c>
      <c r="C12847" s="30" t="s">
        <v>1385</v>
      </c>
      <c r="D12847" s="102">
        <v>1703</v>
      </c>
      <c r="E12847" s="102">
        <v>9</v>
      </c>
      <c r="F12847" s="102">
        <v>704</v>
      </c>
      <c r="G12847" s="102">
        <v>70443</v>
      </c>
      <c r="H12847" s="102">
        <v>3000</v>
      </c>
      <c r="I12847" s="102">
        <v>414306</v>
      </c>
      <c r="J12847" s="104">
        <v>0</v>
      </c>
      <c r="K12847" s="104">
        <v>0</v>
      </c>
      <c r="L12847" s="104">
        <v>0</v>
      </c>
      <c r="M12847" s="126">
        <v>0</v>
      </c>
      <c r="N12847" s="227">
        <v>0</v>
      </c>
      <c r="O12847" s="227">
        <v>0</v>
      </c>
      <c r="P12847" s="227">
        <f t="shared" si="136"/>
        <v>0</v>
      </c>
      <c r="Q12847" s="26">
        <v>10000000</v>
      </c>
      <c r="R12847" s="17">
        <v>0</v>
      </c>
      <c r="S12847" s="175"/>
    </row>
    <row r="12848" spans="1:19" ht="12" customHeight="1" x14ac:dyDescent="0.3">
      <c r="A12848" s="106"/>
      <c r="B12848" s="108" t="s">
        <v>1386</v>
      </c>
      <c r="C12848" s="30" t="s">
        <v>1387</v>
      </c>
      <c r="D12848" s="102">
        <v>1703</v>
      </c>
      <c r="E12848" s="102">
        <v>9</v>
      </c>
      <c r="F12848" s="102">
        <v>704</v>
      </c>
      <c r="G12848" s="102">
        <v>70443</v>
      </c>
      <c r="H12848" s="102">
        <v>3000</v>
      </c>
      <c r="I12848" s="102">
        <v>414104</v>
      </c>
      <c r="J12848" s="104">
        <v>0</v>
      </c>
      <c r="K12848" s="104">
        <v>0</v>
      </c>
      <c r="L12848" s="104">
        <v>0</v>
      </c>
      <c r="M12848" s="126">
        <v>0</v>
      </c>
      <c r="N12848" s="227">
        <v>0</v>
      </c>
      <c r="O12848" s="227">
        <v>0</v>
      </c>
      <c r="P12848" s="227">
        <f t="shared" si="136"/>
        <v>0</v>
      </c>
      <c r="Q12848" s="26">
        <v>15000000</v>
      </c>
      <c r="R12848" s="17">
        <v>0</v>
      </c>
      <c r="S12848" s="175"/>
    </row>
    <row r="12849" spans="1:19" ht="12" customHeight="1" x14ac:dyDescent="0.3">
      <c r="A12849" s="106"/>
      <c r="B12849" s="108" t="s">
        <v>1388</v>
      </c>
      <c r="C12849" s="30" t="s">
        <v>1389</v>
      </c>
      <c r="D12849" s="102">
        <v>1703</v>
      </c>
      <c r="E12849" s="102">
        <v>9</v>
      </c>
      <c r="F12849" s="102">
        <v>704</v>
      </c>
      <c r="G12849" s="102">
        <v>70443</v>
      </c>
      <c r="H12849" s="102">
        <v>3000</v>
      </c>
      <c r="I12849" s="102">
        <v>414306</v>
      </c>
      <c r="J12849" s="104">
        <v>0</v>
      </c>
      <c r="K12849" s="104">
        <v>0</v>
      </c>
      <c r="L12849" s="104">
        <v>0</v>
      </c>
      <c r="M12849" s="126">
        <v>0</v>
      </c>
      <c r="N12849" s="227">
        <v>0</v>
      </c>
      <c r="O12849" s="227">
        <v>0</v>
      </c>
      <c r="P12849" s="227">
        <f t="shared" si="136"/>
        <v>0</v>
      </c>
      <c r="Q12849" s="26">
        <v>15000000</v>
      </c>
      <c r="R12849" s="17">
        <v>0</v>
      </c>
      <c r="S12849" s="175"/>
    </row>
    <row r="12850" spans="1:19" ht="12" customHeight="1" x14ac:dyDescent="0.3">
      <c r="A12850" s="106"/>
      <c r="B12850" s="108" t="s">
        <v>1390</v>
      </c>
      <c r="C12850" s="30" t="s">
        <v>1391</v>
      </c>
      <c r="D12850" s="102">
        <v>1703</v>
      </c>
      <c r="E12850" s="102">
        <v>9</v>
      </c>
      <c r="F12850" s="102">
        <v>704</v>
      </c>
      <c r="G12850" s="102">
        <v>70443</v>
      </c>
      <c r="H12850" s="102">
        <v>3000</v>
      </c>
      <c r="I12850" s="102">
        <v>414104</v>
      </c>
      <c r="J12850" s="104">
        <v>0</v>
      </c>
      <c r="K12850" s="104">
        <v>0</v>
      </c>
      <c r="L12850" s="104">
        <v>0</v>
      </c>
      <c r="M12850" s="126">
        <v>0</v>
      </c>
      <c r="N12850" s="227">
        <v>0</v>
      </c>
      <c r="O12850" s="227">
        <v>0</v>
      </c>
      <c r="P12850" s="227">
        <f t="shared" si="136"/>
        <v>0</v>
      </c>
      <c r="Q12850" s="26">
        <v>20000000</v>
      </c>
      <c r="R12850" s="17">
        <v>0</v>
      </c>
      <c r="S12850" s="175"/>
    </row>
    <row r="12851" spans="1:19" ht="21.75" customHeight="1" x14ac:dyDescent="0.3">
      <c r="A12851" s="106"/>
      <c r="B12851" s="108" t="s">
        <v>1392</v>
      </c>
      <c r="C12851" s="30" t="s">
        <v>1393</v>
      </c>
      <c r="D12851" s="102">
        <v>1703</v>
      </c>
      <c r="E12851" s="102">
        <v>9</v>
      </c>
      <c r="F12851" s="102">
        <v>704</v>
      </c>
      <c r="G12851" s="102">
        <v>70443</v>
      </c>
      <c r="H12851" s="102">
        <v>3000</v>
      </c>
      <c r="I12851" s="102">
        <v>414104</v>
      </c>
      <c r="J12851" s="104">
        <v>0</v>
      </c>
      <c r="K12851" s="104">
        <v>0</v>
      </c>
      <c r="L12851" s="104">
        <v>0</v>
      </c>
      <c r="M12851" s="126">
        <v>0</v>
      </c>
      <c r="N12851" s="227">
        <v>0</v>
      </c>
      <c r="O12851" s="227">
        <v>0</v>
      </c>
      <c r="P12851" s="227">
        <f t="shared" si="136"/>
        <v>0</v>
      </c>
      <c r="Q12851" s="26">
        <v>15000000</v>
      </c>
      <c r="R12851" s="17">
        <v>0</v>
      </c>
      <c r="S12851" s="175"/>
    </row>
    <row r="12852" spans="1:19" x14ac:dyDescent="0.3">
      <c r="A12852" s="106"/>
      <c r="B12852" s="108" t="s">
        <v>1394</v>
      </c>
      <c r="C12852" s="30" t="s">
        <v>1395</v>
      </c>
      <c r="D12852" s="102">
        <v>1703</v>
      </c>
      <c r="E12852" s="102">
        <v>9</v>
      </c>
      <c r="F12852" s="102">
        <v>704</v>
      </c>
      <c r="G12852" s="102">
        <v>70443</v>
      </c>
      <c r="H12852" s="102">
        <v>3000</v>
      </c>
      <c r="I12852" s="102">
        <v>414103</v>
      </c>
      <c r="J12852" s="104">
        <v>0</v>
      </c>
      <c r="K12852" s="104">
        <v>0</v>
      </c>
      <c r="L12852" s="104">
        <v>0</v>
      </c>
      <c r="M12852" s="126">
        <v>0</v>
      </c>
      <c r="N12852" s="227">
        <v>0</v>
      </c>
      <c r="O12852" s="227">
        <v>0</v>
      </c>
      <c r="P12852" s="227">
        <f t="shared" si="136"/>
        <v>0</v>
      </c>
      <c r="Q12852" s="26">
        <v>10000000</v>
      </c>
      <c r="R12852" s="17">
        <v>0</v>
      </c>
      <c r="S12852" s="175"/>
    </row>
    <row r="12853" spans="1:19" ht="11.25" customHeight="1" x14ac:dyDescent="0.3">
      <c r="A12853" s="106"/>
      <c r="B12853" s="108" t="s">
        <v>1396</v>
      </c>
      <c r="C12853" s="30" t="s">
        <v>1397</v>
      </c>
      <c r="D12853" s="102">
        <v>1703</v>
      </c>
      <c r="E12853" s="102">
        <v>9</v>
      </c>
      <c r="F12853" s="102">
        <v>704</v>
      </c>
      <c r="G12853" s="102">
        <v>70443</v>
      </c>
      <c r="H12853" s="102">
        <v>3000</v>
      </c>
      <c r="I12853" s="102">
        <v>414207</v>
      </c>
      <c r="J12853" s="104">
        <v>0</v>
      </c>
      <c r="K12853" s="104">
        <v>0</v>
      </c>
      <c r="L12853" s="104">
        <v>0</v>
      </c>
      <c r="M12853" s="126">
        <v>0</v>
      </c>
      <c r="N12853" s="227">
        <v>0</v>
      </c>
      <c r="O12853" s="227">
        <v>0</v>
      </c>
      <c r="P12853" s="227">
        <f t="shared" si="136"/>
        <v>0</v>
      </c>
      <c r="Q12853" s="26">
        <v>20000000</v>
      </c>
      <c r="R12853" s="17">
        <v>0</v>
      </c>
      <c r="S12853" s="175"/>
    </row>
    <row r="12854" spans="1:19" ht="12.75" customHeight="1" x14ac:dyDescent="0.3">
      <c r="A12854" s="106"/>
      <c r="B12854" s="108" t="s">
        <v>1398</v>
      </c>
      <c r="C12854" s="30" t="s">
        <v>1399</v>
      </c>
      <c r="D12854" s="102">
        <v>1703</v>
      </c>
      <c r="E12854" s="102">
        <v>9</v>
      </c>
      <c r="F12854" s="102">
        <v>704</v>
      </c>
      <c r="G12854" s="102">
        <v>70443</v>
      </c>
      <c r="H12854" s="102">
        <v>3000</v>
      </c>
      <c r="I12854" s="102">
        <v>414207</v>
      </c>
      <c r="J12854" s="104">
        <v>0</v>
      </c>
      <c r="K12854" s="104">
        <v>0</v>
      </c>
      <c r="L12854" s="104">
        <v>0</v>
      </c>
      <c r="M12854" s="126">
        <v>0</v>
      </c>
      <c r="N12854" s="227">
        <v>0</v>
      </c>
      <c r="O12854" s="227">
        <v>0</v>
      </c>
      <c r="P12854" s="227">
        <f t="shared" si="136"/>
        <v>0</v>
      </c>
      <c r="Q12854" s="26">
        <v>20000000</v>
      </c>
      <c r="R12854" s="17">
        <v>0</v>
      </c>
      <c r="S12854" s="175"/>
    </row>
    <row r="12855" spans="1:19" x14ac:dyDescent="0.3">
      <c r="A12855" s="106"/>
      <c r="B12855" s="108" t="s">
        <v>1400</v>
      </c>
      <c r="C12855" s="30" t="s">
        <v>1401</v>
      </c>
      <c r="D12855" s="102">
        <v>1703</v>
      </c>
      <c r="E12855" s="102">
        <v>9</v>
      </c>
      <c r="F12855" s="102">
        <v>704</v>
      </c>
      <c r="G12855" s="102">
        <v>70443</v>
      </c>
      <c r="H12855" s="102">
        <v>3000</v>
      </c>
      <c r="I12855" s="102">
        <v>414104</v>
      </c>
      <c r="J12855" s="104">
        <v>0</v>
      </c>
      <c r="K12855" s="104">
        <v>0</v>
      </c>
      <c r="L12855" s="104">
        <v>0</v>
      </c>
      <c r="M12855" s="126">
        <v>0</v>
      </c>
      <c r="N12855" s="227">
        <v>0</v>
      </c>
      <c r="O12855" s="227">
        <v>0</v>
      </c>
      <c r="P12855" s="227">
        <f t="shared" si="136"/>
        <v>0</v>
      </c>
      <c r="Q12855" s="26">
        <v>20000000</v>
      </c>
      <c r="R12855" s="17">
        <v>0</v>
      </c>
      <c r="S12855" s="175"/>
    </row>
    <row r="12856" spans="1:19" x14ac:dyDescent="0.3">
      <c r="A12856" s="106"/>
      <c r="B12856" s="108" t="s">
        <v>1402</v>
      </c>
      <c r="C12856" s="30" t="s">
        <v>1403</v>
      </c>
      <c r="D12856" s="102">
        <v>1703</v>
      </c>
      <c r="E12856" s="102">
        <v>9</v>
      </c>
      <c r="F12856" s="102">
        <v>704</v>
      </c>
      <c r="G12856" s="102">
        <v>70443</v>
      </c>
      <c r="H12856" s="102">
        <v>3000</v>
      </c>
      <c r="I12856" s="102">
        <v>414215</v>
      </c>
      <c r="J12856" s="104">
        <v>0</v>
      </c>
      <c r="K12856" s="104">
        <v>0</v>
      </c>
      <c r="L12856" s="104">
        <v>0</v>
      </c>
      <c r="M12856" s="126">
        <v>0</v>
      </c>
      <c r="N12856" s="227">
        <v>0</v>
      </c>
      <c r="O12856" s="227">
        <v>0</v>
      </c>
      <c r="P12856" s="227">
        <f t="shared" si="136"/>
        <v>0</v>
      </c>
      <c r="Q12856" s="26">
        <v>20000000</v>
      </c>
      <c r="R12856" s="17">
        <v>0</v>
      </c>
      <c r="S12856" s="175"/>
    </row>
    <row r="12857" spans="1:19" ht="47.25" customHeight="1" thickBot="1" x14ac:dyDescent="0.35">
      <c r="A12857" s="107"/>
      <c r="B12857" s="109" t="s">
        <v>3219</v>
      </c>
      <c r="C12857" s="34" t="s">
        <v>3220</v>
      </c>
      <c r="D12857" s="103">
        <v>1703</v>
      </c>
      <c r="E12857" s="103">
        <v>9</v>
      </c>
      <c r="F12857" s="103">
        <v>704</v>
      </c>
      <c r="G12857" s="103">
        <v>70443</v>
      </c>
      <c r="H12857" s="103">
        <v>3000</v>
      </c>
      <c r="I12857" s="103">
        <v>414215</v>
      </c>
      <c r="J12857" s="105">
        <v>0</v>
      </c>
      <c r="K12857" s="105">
        <f>SUM(J12857+M12857)</f>
        <v>375000000</v>
      </c>
      <c r="L12857" s="105">
        <v>0</v>
      </c>
      <c r="M12857" s="125">
        <v>375000000</v>
      </c>
      <c r="N12857" s="228">
        <v>300000000</v>
      </c>
      <c r="O12857" s="228">
        <v>250000000</v>
      </c>
      <c r="P12857" s="227">
        <f t="shared" si="136"/>
        <v>925000000</v>
      </c>
      <c r="Q12857" s="469">
        <v>0</v>
      </c>
      <c r="R12857" s="264">
        <v>0</v>
      </c>
      <c r="S12857" s="189" t="s">
        <v>5070</v>
      </c>
    </row>
    <row r="12858" spans="1:19" ht="15" thickBot="1" x14ac:dyDescent="0.35">
      <c r="A12858" s="13"/>
      <c r="B12858" s="14" t="s">
        <v>1404</v>
      </c>
      <c r="C12858" s="14"/>
      <c r="D12858" s="14"/>
      <c r="E12858" s="14"/>
      <c r="F12858" s="14"/>
      <c r="G12858" s="14"/>
      <c r="H12858" s="14"/>
      <c r="I12858" s="14"/>
      <c r="J12858" s="15">
        <f>SUM(J12831:J12857)</f>
        <v>529000000</v>
      </c>
      <c r="K12858" s="15">
        <f t="shared" ref="K12858:Q12858" si="137">SUM(K12831:K12857)</f>
        <v>715000000</v>
      </c>
      <c r="L12858" s="15">
        <f t="shared" si="137"/>
        <v>229000000</v>
      </c>
      <c r="M12858" s="15">
        <f t="shared" si="137"/>
        <v>415000000</v>
      </c>
      <c r="N12858" s="15">
        <f t="shared" si="137"/>
        <v>929000000</v>
      </c>
      <c r="O12858" s="15">
        <f t="shared" si="137"/>
        <v>850000000</v>
      </c>
      <c r="P12858" s="15">
        <f t="shared" si="137"/>
        <v>2494000000</v>
      </c>
      <c r="Q12858" s="15">
        <f t="shared" si="137"/>
        <v>443000000</v>
      </c>
      <c r="R12858" s="15">
        <f t="shared" ref="R12858" si="138">SUM(R12831:R12857)</f>
        <v>0</v>
      </c>
      <c r="S12858" s="181"/>
    </row>
    <row r="12859" spans="1:19" ht="17.399999999999999" x14ac:dyDescent="0.3">
      <c r="A12859" s="960" t="s">
        <v>0</v>
      </c>
      <c r="B12859" s="960"/>
      <c r="C12859" s="960"/>
      <c r="D12859" s="960"/>
      <c r="E12859" s="960"/>
      <c r="F12859" s="960"/>
      <c r="G12859" s="960"/>
      <c r="H12859" s="960"/>
      <c r="I12859" s="960"/>
      <c r="J12859" s="960"/>
      <c r="K12859" s="960"/>
      <c r="L12859" s="960"/>
      <c r="M12859" s="960"/>
    </row>
    <row r="12860" spans="1:19" ht="17.399999999999999" x14ac:dyDescent="0.3">
      <c r="A12860" s="960" t="s">
        <v>3122</v>
      </c>
      <c r="B12860" s="960"/>
      <c r="C12860" s="960"/>
      <c r="D12860" s="960"/>
      <c r="E12860" s="960"/>
      <c r="F12860" s="960"/>
      <c r="G12860" s="960"/>
      <c r="H12860" s="960"/>
      <c r="I12860" s="960"/>
      <c r="J12860" s="960"/>
      <c r="K12860" s="960"/>
      <c r="L12860" s="960"/>
      <c r="M12860" s="960"/>
      <c r="N12860" s="234"/>
    </row>
    <row r="12861" spans="1:19" ht="16.2" thickBot="1" x14ac:dyDescent="0.35">
      <c r="A12861" s="961" t="s">
        <v>717</v>
      </c>
      <c r="B12861" s="961"/>
      <c r="C12861" s="961"/>
      <c r="D12861" s="961"/>
      <c r="E12861" s="961"/>
      <c r="F12861" s="961"/>
      <c r="G12861" s="961"/>
      <c r="H12861" s="961"/>
      <c r="I12861" s="961"/>
      <c r="J12861" s="961"/>
      <c r="K12861" s="961"/>
      <c r="L12861" s="961"/>
      <c r="M12861" s="961"/>
    </row>
    <row r="12862" spans="1:19" x14ac:dyDescent="0.3">
      <c r="A12862" s="962" t="s">
        <v>3118</v>
      </c>
      <c r="B12862" s="962" t="s">
        <v>3119</v>
      </c>
      <c r="C12862" s="962" t="s">
        <v>2</v>
      </c>
      <c r="D12862" s="5" t="s">
        <v>3</v>
      </c>
      <c r="E12862" s="12" t="s">
        <v>3</v>
      </c>
      <c r="F12862" s="5" t="s">
        <v>7</v>
      </c>
      <c r="G12862" s="12" t="s">
        <v>9</v>
      </c>
      <c r="H12862" s="5" t="s">
        <v>12</v>
      </c>
      <c r="I12862" s="12" t="s">
        <v>13</v>
      </c>
      <c r="J12862" s="873" t="s">
        <v>3115</v>
      </c>
      <c r="K12862" s="873" t="s">
        <v>3116</v>
      </c>
      <c r="L12862" s="965" t="s">
        <v>3121</v>
      </c>
      <c r="M12862" s="965" t="s">
        <v>3117</v>
      </c>
      <c r="N12862" s="873" t="s">
        <v>3116</v>
      </c>
      <c r="O12862" s="873" t="s">
        <v>3116</v>
      </c>
      <c r="P12862" s="873" t="s">
        <v>5095</v>
      </c>
      <c r="Q12862" s="873" t="s">
        <v>3115</v>
      </c>
      <c r="R12862" s="270" t="s">
        <v>3340</v>
      </c>
      <c r="S12862" s="873" t="s">
        <v>5049</v>
      </c>
    </row>
    <row r="12863" spans="1:19" ht="20.399999999999999" x14ac:dyDescent="0.3">
      <c r="A12863" s="963"/>
      <c r="B12863" s="963"/>
      <c r="C12863" s="963"/>
      <c r="D12863" s="6" t="s">
        <v>4</v>
      </c>
      <c r="E12863" s="11" t="s">
        <v>6</v>
      </c>
      <c r="F12863" s="6" t="s">
        <v>8</v>
      </c>
      <c r="G12863" s="11" t="s">
        <v>10</v>
      </c>
      <c r="H12863" s="6" t="s">
        <v>5</v>
      </c>
      <c r="I12863" s="11" t="s">
        <v>5</v>
      </c>
      <c r="J12863" s="874"/>
      <c r="K12863" s="874"/>
      <c r="L12863" s="966"/>
      <c r="M12863" s="966"/>
      <c r="N12863" s="874"/>
      <c r="O12863" s="874"/>
      <c r="P12863" s="874"/>
      <c r="Q12863" s="874"/>
      <c r="R12863" s="271" t="s">
        <v>5125</v>
      </c>
      <c r="S12863" s="874"/>
    </row>
    <row r="12864" spans="1:19" x14ac:dyDescent="0.3">
      <c r="A12864" s="963"/>
      <c r="B12864" s="963"/>
      <c r="C12864" s="963"/>
      <c r="D12864" s="6" t="s">
        <v>5</v>
      </c>
      <c r="E12864" s="11" t="s">
        <v>5</v>
      </c>
      <c r="F12864" s="6" t="s">
        <v>5</v>
      </c>
      <c r="G12864" s="11" t="s">
        <v>11</v>
      </c>
      <c r="H12864" s="7"/>
      <c r="I12864" s="8"/>
      <c r="J12864" s="44" t="s">
        <v>3120</v>
      </c>
      <c r="K12864" s="45" t="s">
        <v>3120</v>
      </c>
      <c r="L12864" s="46" t="s">
        <v>3120</v>
      </c>
      <c r="M12864" s="47" t="s">
        <v>3120</v>
      </c>
      <c r="N12864" s="44" t="s">
        <v>5068</v>
      </c>
      <c r="O12864" s="44" t="s">
        <v>5069</v>
      </c>
      <c r="P12864" s="44"/>
      <c r="Q12864" s="44" t="s">
        <v>5102</v>
      </c>
      <c r="R12864" s="272" t="s">
        <v>5102</v>
      </c>
      <c r="S12864" s="44"/>
    </row>
    <row r="12865" spans="1:19" ht="15" customHeight="1" thickBot="1" x14ac:dyDescent="0.35">
      <c r="A12865" s="964"/>
      <c r="B12865" s="964"/>
      <c r="C12865" s="964"/>
      <c r="D12865" s="9"/>
      <c r="E12865" s="10"/>
      <c r="F12865" s="9"/>
      <c r="G12865" s="10"/>
      <c r="H12865" s="9"/>
      <c r="I12865" s="10"/>
      <c r="J12865" s="48" t="s">
        <v>14</v>
      </c>
      <c r="K12865" s="49" t="s">
        <v>14</v>
      </c>
      <c r="L12865" s="50" t="s">
        <v>14</v>
      </c>
      <c r="M12865" s="51" t="s">
        <v>14</v>
      </c>
      <c r="N12865" s="48" t="s">
        <v>14</v>
      </c>
      <c r="O12865" s="48" t="s">
        <v>14</v>
      </c>
      <c r="P12865" s="48" t="s">
        <v>14</v>
      </c>
      <c r="Q12865" s="48" t="s">
        <v>14</v>
      </c>
      <c r="R12865" s="48" t="s">
        <v>14</v>
      </c>
      <c r="S12865" s="48"/>
    </row>
    <row r="12866" spans="1:19" x14ac:dyDescent="0.3">
      <c r="A12866" s="1">
        <v>36001001</v>
      </c>
      <c r="B12866" s="93" t="s">
        <v>1405</v>
      </c>
      <c r="C12866" s="93"/>
      <c r="J12866" s="55"/>
      <c r="K12866" s="55"/>
      <c r="N12866" s="166"/>
      <c r="O12866" s="166"/>
      <c r="P12866" s="214"/>
      <c r="Q12866" s="264"/>
      <c r="R12866" s="264"/>
      <c r="S12866" s="166"/>
    </row>
    <row r="12867" spans="1:19" x14ac:dyDescent="0.3">
      <c r="A12867" s="967" t="s">
        <v>692</v>
      </c>
      <c r="B12867" s="967"/>
      <c r="C12867" s="31"/>
      <c r="D12867" s="106"/>
      <c r="E12867" s="106"/>
      <c r="F12867" s="106"/>
      <c r="G12867" s="106"/>
      <c r="H12867" s="106"/>
      <c r="I12867" s="106"/>
      <c r="J12867" s="17"/>
      <c r="K12867" s="17"/>
      <c r="L12867" s="18"/>
      <c r="M12867" s="18"/>
      <c r="N12867" s="166"/>
      <c r="O12867" s="166"/>
      <c r="P12867" s="214"/>
      <c r="Q12867" s="264"/>
      <c r="R12867" s="264"/>
      <c r="S12867" s="166"/>
    </row>
    <row r="12868" spans="1:19" ht="20.399999999999999" x14ac:dyDescent="0.3">
      <c r="A12868" s="106"/>
      <c r="B12868" s="108" t="s">
        <v>1406</v>
      </c>
      <c r="C12868" s="30" t="s">
        <v>1407</v>
      </c>
      <c r="D12868" s="102">
        <v>1211</v>
      </c>
      <c r="E12868" s="102">
        <v>8</v>
      </c>
      <c r="F12868" s="102">
        <v>708</v>
      </c>
      <c r="G12868" s="102">
        <v>70820</v>
      </c>
      <c r="H12868" s="102">
        <v>3000</v>
      </c>
      <c r="I12868" s="102">
        <v>414104</v>
      </c>
      <c r="J12868" s="104">
        <v>20000000</v>
      </c>
      <c r="K12868" s="104">
        <f>SUM(J12868-L12868)</f>
        <v>0</v>
      </c>
      <c r="L12868" s="560">
        <v>20000000</v>
      </c>
      <c r="M12868" s="104">
        <v>0</v>
      </c>
      <c r="N12868" s="227">
        <v>10000000</v>
      </c>
      <c r="O12868" s="227">
        <v>0</v>
      </c>
      <c r="P12868" s="227">
        <f>SUM(K12868+N12868+O12868)</f>
        <v>10000000</v>
      </c>
      <c r="Q12868" s="264">
        <v>20000000</v>
      </c>
      <c r="R12868" s="264">
        <v>0</v>
      </c>
      <c r="S12868" s="166"/>
    </row>
    <row r="12869" spans="1:19" ht="20.399999999999999" x14ac:dyDescent="0.3">
      <c r="A12869" s="106"/>
      <c r="B12869" s="108" t="s">
        <v>1408</v>
      </c>
      <c r="C12869" s="30" t="s">
        <v>1409</v>
      </c>
      <c r="D12869" s="102">
        <v>1211</v>
      </c>
      <c r="E12869" s="102">
        <v>9</v>
      </c>
      <c r="F12869" s="102">
        <v>708</v>
      </c>
      <c r="G12869" s="102">
        <v>70820</v>
      </c>
      <c r="H12869" s="102">
        <v>3000</v>
      </c>
      <c r="I12869" s="102">
        <v>414104</v>
      </c>
      <c r="J12869" s="104">
        <v>0</v>
      </c>
      <c r="K12869" s="104">
        <v>0</v>
      </c>
      <c r="L12869" s="104">
        <v>0</v>
      </c>
      <c r="M12869" s="104">
        <v>0</v>
      </c>
      <c r="N12869" s="227">
        <v>0</v>
      </c>
      <c r="O12869" s="227">
        <v>0</v>
      </c>
      <c r="P12869" s="227">
        <f t="shared" ref="P12869:P12879" si="139">SUM(K12869+N12869+O12869)</f>
        <v>0</v>
      </c>
      <c r="Q12869" s="264">
        <v>0</v>
      </c>
      <c r="R12869" s="264">
        <v>0</v>
      </c>
      <c r="S12869" s="166"/>
    </row>
    <row r="12870" spans="1:19" x14ac:dyDescent="0.3">
      <c r="A12870" s="106"/>
      <c r="B12870" s="108" t="s">
        <v>1410</v>
      </c>
      <c r="C12870" s="30" t="s">
        <v>1411</v>
      </c>
      <c r="D12870" s="102">
        <v>1211</v>
      </c>
      <c r="E12870" s="102">
        <v>9</v>
      </c>
      <c r="F12870" s="102">
        <v>708</v>
      </c>
      <c r="G12870" s="102">
        <v>70820</v>
      </c>
      <c r="H12870" s="102">
        <v>3000</v>
      </c>
      <c r="I12870" s="102">
        <v>414104</v>
      </c>
      <c r="J12870" s="104">
        <v>0</v>
      </c>
      <c r="K12870" s="104">
        <v>0</v>
      </c>
      <c r="L12870" s="104">
        <v>0</v>
      </c>
      <c r="M12870" s="104">
        <v>0</v>
      </c>
      <c r="N12870" s="227">
        <v>0</v>
      </c>
      <c r="O12870" s="227">
        <v>0</v>
      </c>
      <c r="P12870" s="227">
        <f t="shared" si="139"/>
        <v>0</v>
      </c>
      <c r="Q12870" s="264">
        <v>15000000</v>
      </c>
      <c r="R12870" s="264">
        <v>0</v>
      </c>
      <c r="S12870" s="166"/>
    </row>
    <row r="12871" spans="1:19" x14ac:dyDescent="0.3">
      <c r="A12871" s="106"/>
      <c r="B12871" s="108" t="s">
        <v>1412</v>
      </c>
      <c r="C12871" s="30" t="s">
        <v>1413</v>
      </c>
      <c r="D12871" s="102">
        <v>1205</v>
      </c>
      <c r="E12871" s="102">
        <v>9</v>
      </c>
      <c r="F12871" s="102">
        <v>704</v>
      </c>
      <c r="G12871" s="102">
        <v>70473</v>
      </c>
      <c r="H12871" s="102">
        <v>3000</v>
      </c>
      <c r="I12871" s="102">
        <v>414103</v>
      </c>
      <c r="J12871" s="104">
        <v>0</v>
      </c>
      <c r="K12871" s="104">
        <v>0</v>
      </c>
      <c r="L12871" s="104">
        <v>0</v>
      </c>
      <c r="M12871" s="104">
        <v>0</v>
      </c>
      <c r="N12871" s="227">
        <v>0</v>
      </c>
      <c r="O12871" s="227">
        <v>0</v>
      </c>
      <c r="P12871" s="227">
        <f t="shared" si="139"/>
        <v>0</v>
      </c>
      <c r="Q12871" s="264">
        <v>20000000</v>
      </c>
      <c r="R12871" s="264">
        <v>0</v>
      </c>
      <c r="S12871" s="166"/>
    </row>
    <row r="12872" spans="1:19" x14ac:dyDescent="0.3">
      <c r="A12872" s="967" t="s">
        <v>34</v>
      </c>
      <c r="B12872" s="967"/>
      <c r="C12872" s="967"/>
      <c r="D12872" s="106"/>
      <c r="E12872" s="106"/>
      <c r="F12872" s="106"/>
      <c r="G12872" s="106"/>
      <c r="H12872" s="106"/>
      <c r="I12872" s="106"/>
      <c r="J12872" s="17"/>
      <c r="K12872" s="17"/>
      <c r="L12872" s="18"/>
      <c r="M12872" s="18"/>
      <c r="N12872" s="227"/>
      <c r="O12872" s="227"/>
      <c r="P12872" s="227"/>
      <c r="Q12872" s="264"/>
      <c r="R12872" s="264"/>
      <c r="S12872" s="166"/>
    </row>
    <row r="12873" spans="1:19" x14ac:dyDescent="0.3">
      <c r="A12873" s="106"/>
      <c r="B12873" s="108" t="s">
        <v>1414</v>
      </c>
      <c r="C12873" s="30" t="s">
        <v>1415</v>
      </c>
      <c r="D12873" s="102">
        <v>1101</v>
      </c>
      <c r="E12873" s="102">
        <v>11</v>
      </c>
      <c r="F12873" s="102">
        <v>701</v>
      </c>
      <c r="G12873" s="102">
        <v>70150</v>
      </c>
      <c r="H12873" s="102">
        <v>3000</v>
      </c>
      <c r="I12873" s="102">
        <v>414104</v>
      </c>
      <c r="J12873" s="104">
        <v>1500000</v>
      </c>
      <c r="K12873" s="104">
        <v>1500000</v>
      </c>
      <c r="L12873" s="104">
        <v>0</v>
      </c>
      <c r="M12873" s="104">
        <v>0</v>
      </c>
      <c r="N12873" s="227">
        <v>0</v>
      </c>
      <c r="O12873" s="227">
        <v>0</v>
      </c>
      <c r="P12873" s="227">
        <f t="shared" si="139"/>
        <v>1500000</v>
      </c>
      <c r="Q12873" s="264">
        <v>0</v>
      </c>
      <c r="R12873" s="264">
        <v>0</v>
      </c>
      <c r="S12873" s="166"/>
    </row>
    <row r="12874" spans="1:19" x14ac:dyDescent="0.3">
      <c r="A12874" s="967" t="s">
        <v>1416</v>
      </c>
      <c r="B12874" s="967"/>
      <c r="C12874" s="31"/>
      <c r="D12874" s="106"/>
      <c r="E12874" s="106"/>
      <c r="F12874" s="106"/>
      <c r="G12874" s="106"/>
      <c r="H12874" s="106"/>
      <c r="I12874" s="106"/>
      <c r="J12874" s="17"/>
      <c r="K12874" s="17"/>
      <c r="L12874" s="18"/>
      <c r="M12874" s="18"/>
      <c r="N12874" s="227"/>
      <c r="O12874" s="227"/>
      <c r="P12874" s="227"/>
      <c r="Q12874" s="264"/>
      <c r="R12874" s="264"/>
      <c r="S12874" s="166"/>
    </row>
    <row r="12875" spans="1:19" x14ac:dyDescent="0.3">
      <c r="A12875" s="106"/>
      <c r="B12875" s="108" t="s">
        <v>1417</v>
      </c>
      <c r="C12875" s="30" t="s">
        <v>1418</v>
      </c>
      <c r="D12875" s="102">
        <v>201</v>
      </c>
      <c r="E12875" s="102">
        <v>9</v>
      </c>
      <c r="F12875" s="102">
        <v>708</v>
      </c>
      <c r="G12875" s="102">
        <v>70820</v>
      </c>
      <c r="H12875" s="102">
        <v>3000</v>
      </c>
      <c r="I12875" s="102">
        <v>414104</v>
      </c>
      <c r="J12875" s="104">
        <v>0</v>
      </c>
      <c r="K12875" s="104">
        <v>0</v>
      </c>
      <c r="L12875" s="104">
        <v>0</v>
      </c>
      <c r="M12875" s="104">
        <v>0</v>
      </c>
      <c r="N12875" s="227">
        <v>0</v>
      </c>
      <c r="O12875" s="227">
        <v>0</v>
      </c>
      <c r="P12875" s="227">
        <f t="shared" si="139"/>
        <v>0</v>
      </c>
      <c r="Q12875" s="264">
        <v>0</v>
      </c>
      <c r="R12875" s="264">
        <v>0</v>
      </c>
      <c r="S12875" s="166"/>
    </row>
    <row r="12876" spans="1:19" x14ac:dyDescent="0.3">
      <c r="A12876" s="106"/>
      <c r="B12876" s="108" t="s">
        <v>1419</v>
      </c>
      <c r="C12876" s="30" t="s">
        <v>1420</v>
      </c>
      <c r="D12876" s="102">
        <v>201</v>
      </c>
      <c r="E12876" s="102">
        <v>9</v>
      </c>
      <c r="F12876" s="102">
        <v>708</v>
      </c>
      <c r="G12876" s="102">
        <v>70820</v>
      </c>
      <c r="H12876" s="102">
        <v>3000</v>
      </c>
      <c r="I12876" s="102">
        <v>414104</v>
      </c>
      <c r="J12876" s="104">
        <v>0</v>
      </c>
      <c r="K12876" s="104">
        <v>0</v>
      </c>
      <c r="L12876" s="104">
        <v>0</v>
      </c>
      <c r="M12876" s="104">
        <v>0</v>
      </c>
      <c r="N12876" s="227">
        <v>0</v>
      </c>
      <c r="O12876" s="227">
        <v>0</v>
      </c>
      <c r="P12876" s="227">
        <f t="shared" si="139"/>
        <v>0</v>
      </c>
      <c r="Q12876" s="264">
        <v>25000000</v>
      </c>
      <c r="R12876" s="264">
        <v>0</v>
      </c>
      <c r="S12876" s="166"/>
    </row>
    <row r="12877" spans="1:19" ht="20.399999999999999" x14ac:dyDescent="0.3">
      <c r="A12877" s="106"/>
      <c r="B12877" s="108" t="s">
        <v>1421</v>
      </c>
      <c r="C12877" s="30" t="s">
        <v>1422</v>
      </c>
      <c r="D12877" s="102">
        <v>201</v>
      </c>
      <c r="E12877" s="102">
        <v>9</v>
      </c>
      <c r="F12877" s="102">
        <v>708</v>
      </c>
      <c r="G12877" s="102">
        <v>70820</v>
      </c>
      <c r="H12877" s="102">
        <v>3000</v>
      </c>
      <c r="I12877" s="102">
        <v>414104</v>
      </c>
      <c r="J12877" s="104">
        <v>15000000</v>
      </c>
      <c r="K12877" s="104">
        <v>15000000</v>
      </c>
      <c r="L12877" s="104">
        <v>0</v>
      </c>
      <c r="M12877" s="104">
        <v>20000000</v>
      </c>
      <c r="N12877" s="227">
        <v>20000000</v>
      </c>
      <c r="O12877" s="227">
        <v>0</v>
      </c>
      <c r="P12877" s="227">
        <f t="shared" si="139"/>
        <v>35000000</v>
      </c>
      <c r="Q12877" s="264">
        <v>10000000</v>
      </c>
      <c r="R12877" s="264">
        <v>0</v>
      </c>
      <c r="S12877" s="166"/>
    </row>
    <row r="12878" spans="1:19" ht="20.399999999999999" x14ac:dyDescent="0.3">
      <c r="A12878" s="106"/>
      <c r="B12878" s="108" t="s">
        <v>1423</v>
      </c>
      <c r="C12878" s="30" t="s">
        <v>1424</v>
      </c>
      <c r="D12878" s="102">
        <v>201</v>
      </c>
      <c r="E12878" s="102">
        <v>9</v>
      </c>
      <c r="F12878" s="102">
        <v>708</v>
      </c>
      <c r="G12878" s="102">
        <v>70820</v>
      </c>
      <c r="H12878" s="102">
        <v>3000</v>
      </c>
      <c r="I12878" s="102">
        <v>414104</v>
      </c>
      <c r="J12878" s="104">
        <v>1500000</v>
      </c>
      <c r="K12878" s="104">
        <v>1500000</v>
      </c>
      <c r="L12878" s="104">
        <v>0</v>
      </c>
      <c r="M12878" s="104">
        <v>0</v>
      </c>
      <c r="N12878" s="227">
        <v>0</v>
      </c>
      <c r="O12878" s="227">
        <v>0</v>
      </c>
      <c r="P12878" s="227">
        <f t="shared" si="139"/>
        <v>1500000</v>
      </c>
      <c r="Q12878" s="264">
        <v>1500000</v>
      </c>
      <c r="R12878" s="264">
        <v>0</v>
      </c>
      <c r="S12878" s="166"/>
    </row>
    <row r="12879" spans="1:19" ht="15" thickBot="1" x14ac:dyDescent="0.35">
      <c r="A12879" s="107"/>
      <c r="B12879" s="109" t="s">
        <v>1425</v>
      </c>
      <c r="C12879" s="34" t="s">
        <v>1426</v>
      </c>
      <c r="D12879" s="103">
        <v>201</v>
      </c>
      <c r="E12879" s="103">
        <v>9</v>
      </c>
      <c r="F12879" s="103">
        <v>708</v>
      </c>
      <c r="G12879" s="103">
        <v>70820</v>
      </c>
      <c r="H12879" s="103">
        <v>3000</v>
      </c>
      <c r="I12879" s="103">
        <v>414104</v>
      </c>
      <c r="J12879" s="105">
        <v>1000000</v>
      </c>
      <c r="K12879" s="105">
        <v>1000000</v>
      </c>
      <c r="L12879" s="105">
        <v>0</v>
      </c>
      <c r="M12879" s="105">
        <v>1000000</v>
      </c>
      <c r="N12879" s="227">
        <v>0</v>
      </c>
      <c r="O12879" s="227">
        <v>0</v>
      </c>
      <c r="P12879" s="227">
        <f t="shared" si="139"/>
        <v>1000000</v>
      </c>
      <c r="Q12879" s="264">
        <v>3500000</v>
      </c>
      <c r="R12879" s="264">
        <v>0</v>
      </c>
      <c r="S12879" s="176"/>
    </row>
    <row r="12880" spans="1:19" ht="15" thickBot="1" x14ac:dyDescent="0.35">
      <c r="A12880" s="13"/>
      <c r="B12880" s="14" t="s">
        <v>1427</v>
      </c>
      <c r="C12880" s="14"/>
      <c r="D12880" s="14"/>
      <c r="E12880" s="14"/>
      <c r="F12880" s="14"/>
      <c r="G12880" s="14"/>
      <c r="H12880" s="14"/>
      <c r="I12880" s="14"/>
      <c r="J12880" s="15">
        <f>SUM(J12867:J12879)</f>
        <v>39000000</v>
      </c>
      <c r="K12880" s="15">
        <f t="shared" ref="K12880:Q12880" si="140">SUM(K12867:K12879)</f>
        <v>19000000</v>
      </c>
      <c r="L12880" s="15">
        <f t="shared" si="140"/>
        <v>20000000</v>
      </c>
      <c r="M12880" s="15">
        <f t="shared" si="140"/>
        <v>21000000</v>
      </c>
      <c r="N12880" s="15">
        <f t="shared" si="140"/>
        <v>30000000</v>
      </c>
      <c r="O12880" s="15">
        <f t="shared" si="140"/>
        <v>0</v>
      </c>
      <c r="P12880" s="15">
        <f t="shared" si="140"/>
        <v>49000000</v>
      </c>
      <c r="Q12880" s="15">
        <f t="shared" si="140"/>
        <v>95000000</v>
      </c>
      <c r="R12880" s="15">
        <f t="shared" ref="R12880" si="141">SUM(R12867:R12879)</f>
        <v>0</v>
      </c>
      <c r="S12880" s="181"/>
    </row>
    <row r="12881" spans="1:19" x14ac:dyDescent="0.3">
      <c r="A12881" s="58"/>
      <c r="B12881" s="58"/>
      <c r="J12881" s="55"/>
      <c r="K12881" s="55"/>
    </row>
    <row r="12882" spans="1:19" x14ac:dyDescent="0.3">
      <c r="A12882" s="1">
        <v>36004001</v>
      </c>
      <c r="B12882" s="93" t="s">
        <v>1428</v>
      </c>
      <c r="C12882" s="93"/>
      <c r="J12882" s="55"/>
      <c r="K12882" s="55"/>
    </row>
    <row r="12883" spans="1:19" x14ac:dyDescent="0.3">
      <c r="A12883" s="967" t="s">
        <v>692</v>
      </c>
      <c r="B12883" s="967"/>
      <c r="C12883" s="31"/>
      <c r="D12883" s="106"/>
      <c r="E12883" s="106"/>
      <c r="F12883" s="106"/>
      <c r="G12883" s="106"/>
      <c r="H12883" s="106"/>
      <c r="I12883" s="106"/>
      <c r="J12883" s="17"/>
      <c r="K12883" s="17"/>
      <c r="L12883" s="18"/>
      <c r="M12883" s="18"/>
      <c r="N12883" s="175"/>
      <c r="O12883" s="175"/>
      <c r="P12883" s="214"/>
      <c r="Q12883" s="264"/>
      <c r="R12883" s="264"/>
      <c r="S12883" s="175"/>
    </row>
    <row r="12884" spans="1:19" ht="29.25" customHeight="1" x14ac:dyDescent="0.3">
      <c r="A12884" s="106"/>
      <c r="B12884" s="108" t="s">
        <v>1429</v>
      </c>
      <c r="C12884" s="30" t="s">
        <v>1430</v>
      </c>
      <c r="D12884" s="102">
        <v>1211</v>
      </c>
      <c r="E12884" s="102">
        <v>8</v>
      </c>
      <c r="F12884" s="102">
        <v>708</v>
      </c>
      <c r="G12884" s="102">
        <v>70820</v>
      </c>
      <c r="H12884" s="102">
        <v>3000</v>
      </c>
      <c r="I12884" s="102">
        <v>414104</v>
      </c>
      <c r="J12884" s="104">
        <v>10000000</v>
      </c>
      <c r="K12884" s="104">
        <v>10000000</v>
      </c>
      <c r="L12884" s="104">
        <v>0</v>
      </c>
      <c r="M12884" s="173">
        <v>0</v>
      </c>
      <c r="N12884" s="227">
        <v>0</v>
      </c>
      <c r="O12884" s="227">
        <v>0</v>
      </c>
      <c r="P12884" s="227">
        <f t="shared" ref="P12884" si="142">SUM(K12884+N12884+O12884)</f>
        <v>10000000</v>
      </c>
      <c r="Q12884" s="264">
        <v>1800000</v>
      </c>
      <c r="R12884" s="264">
        <v>0</v>
      </c>
      <c r="S12884" s="175"/>
    </row>
    <row r="12885" spans="1:19" x14ac:dyDescent="0.3">
      <c r="A12885" s="967" t="s">
        <v>44</v>
      </c>
      <c r="B12885" s="967"/>
      <c r="C12885" s="967"/>
      <c r="D12885" s="101"/>
      <c r="E12885" s="106"/>
      <c r="F12885" s="106"/>
      <c r="G12885" s="106"/>
      <c r="H12885" s="106"/>
      <c r="I12885" s="106"/>
      <c r="J12885" s="17"/>
      <c r="K12885" s="17"/>
      <c r="L12885" s="18"/>
      <c r="M12885" s="18"/>
      <c r="N12885" s="227"/>
      <c r="O12885" s="227"/>
      <c r="P12885" s="227"/>
      <c r="Q12885" s="264"/>
      <c r="R12885" s="264"/>
      <c r="S12885" s="175"/>
    </row>
    <row r="12886" spans="1:19" x14ac:dyDescent="0.3">
      <c r="A12886" s="106"/>
      <c r="B12886" s="108" t="s">
        <v>1431</v>
      </c>
      <c r="C12886" s="30" t="s">
        <v>1432</v>
      </c>
      <c r="D12886" s="102">
        <v>1301</v>
      </c>
      <c r="E12886" s="102">
        <v>9</v>
      </c>
      <c r="F12886" s="102">
        <v>708</v>
      </c>
      <c r="G12886" s="102">
        <v>70820</v>
      </c>
      <c r="H12886" s="102">
        <v>3000</v>
      </c>
      <c r="I12886" s="102">
        <v>414104</v>
      </c>
      <c r="J12886" s="104">
        <v>150000</v>
      </c>
      <c r="K12886" s="104">
        <v>150000</v>
      </c>
      <c r="L12886" s="104">
        <v>0</v>
      </c>
      <c r="M12886" s="173">
        <v>0</v>
      </c>
      <c r="N12886" s="227">
        <v>0</v>
      </c>
      <c r="O12886" s="227">
        <v>0</v>
      </c>
      <c r="P12886" s="227">
        <f t="shared" ref="P12886" si="143">SUM(K12886+N12886+O12886)</f>
        <v>150000</v>
      </c>
      <c r="Q12886" s="264">
        <v>200000</v>
      </c>
      <c r="R12886" s="264">
        <v>0</v>
      </c>
      <c r="S12886" s="175"/>
    </row>
    <row r="12887" spans="1:19" ht="24" customHeight="1" x14ac:dyDescent="0.3">
      <c r="A12887" s="967" t="s">
        <v>1416</v>
      </c>
      <c r="B12887" s="967"/>
      <c r="C12887" s="31"/>
      <c r="D12887" s="106"/>
      <c r="E12887" s="106"/>
      <c r="F12887" s="106"/>
      <c r="G12887" s="106"/>
      <c r="H12887" s="106"/>
      <c r="I12887" s="106"/>
      <c r="J12887" s="17"/>
      <c r="K12887" s="17"/>
      <c r="L12887" s="18"/>
      <c r="M12887" s="18"/>
      <c r="N12887" s="227"/>
      <c r="O12887" s="227"/>
      <c r="P12887" s="227"/>
      <c r="Q12887" s="264"/>
      <c r="R12887" s="264"/>
      <c r="S12887" s="175"/>
    </row>
    <row r="12888" spans="1:19" ht="28.5" customHeight="1" x14ac:dyDescent="0.3">
      <c r="A12888" s="106"/>
      <c r="B12888" s="108" t="s">
        <v>1433</v>
      </c>
      <c r="C12888" s="30" t="s">
        <v>1434</v>
      </c>
      <c r="D12888" s="102">
        <v>201</v>
      </c>
      <c r="E12888" s="102">
        <v>9</v>
      </c>
      <c r="F12888" s="102">
        <v>708</v>
      </c>
      <c r="G12888" s="102">
        <v>70820</v>
      </c>
      <c r="H12888" s="102">
        <v>3000</v>
      </c>
      <c r="I12888" s="102">
        <v>414104</v>
      </c>
      <c r="J12888" s="104">
        <v>20000000</v>
      </c>
      <c r="K12888" s="104">
        <f>SUM(J12888-L12888)</f>
        <v>0</v>
      </c>
      <c r="L12888" s="104">
        <v>20000000</v>
      </c>
      <c r="M12888" s="173">
        <v>0</v>
      </c>
      <c r="N12888" s="227">
        <v>0</v>
      </c>
      <c r="O12888" s="227">
        <v>0</v>
      </c>
      <c r="P12888" s="227">
        <f t="shared" ref="P12888" si="144">SUM(K12888+N12888+O12888)</f>
        <v>0</v>
      </c>
      <c r="Q12888" s="264">
        <v>4500000</v>
      </c>
      <c r="R12888" s="264">
        <v>0</v>
      </c>
      <c r="S12888" s="175"/>
    </row>
    <row r="12889" spans="1:19" ht="17.399999999999999" x14ac:dyDescent="0.3">
      <c r="A12889" s="960" t="s">
        <v>0</v>
      </c>
      <c r="B12889" s="960"/>
      <c r="C12889" s="960"/>
      <c r="D12889" s="960"/>
      <c r="E12889" s="960"/>
      <c r="F12889" s="960"/>
      <c r="G12889" s="960"/>
      <c r="H12889" s="960"/>
      <c r="I12889" s="960"/>
      <c r="J12889" s="960"/>
      <c r="K12889" s="960"/>
      <c r="L12889" s="960"/>
      <c r="M12889" s="960"/>
      <c r="Q12889" s="274"/>
      <c r="R12889" s="274"/>
    </row>
    <row r="12890" spans="1:19" ht="17.399999999999999" x14ac:dyDescent="0.3">
      <c r="A12890" s="960" t="s">
        <v>3122</v>
      </c>
      <c r="B12890" s="960"/>
      <c r="C12890" s="960"/>
      <c r="D12890" s="960"/>
      <c r="E12890" s="960"/>
      <c r="F12890" s="960"/>
      <c r="G12890" s="960"/>
      <c r="H12890" s="960"/>
      <c r="I12890" s="960"/>
      <c r="J12890" s="960"/>
      <c r="K12890" s="960"/>
      <c r="L12890" s="960"/>
      <c r="M12890" s="960"/>
      <c r="Q12890" s="274"/>
      <c r="R12890" s="274"/>
    </row>
    <row r="12891" spans="1:19" ht="16.2" thickBot="1" x14ac:dyDescent="0.35">
      <c r="A12891" s="961" t="s">
        <v>717</v>
      </c>
      <c r="B12891" s="961"/>
      <c r="C12891" s="961"/>
      <c r="D12891" s="961"/>
      <c r="E12891" s="961"/>
      <c r="F12891" s="961"/>
      <c r="G12891" s="961"/>
      <c r="H12891" s="961"/>
      <c r="I12891" s="961"/>
      <c r="J12891" s="961"/>
      <c r="K12891" s="961"/>
      <c r="L12891" s="961"/>
      <c r="M12891" s="961"/>
    </row>
    <row r="12892" spans="1:19" x14ac:dyDescent="0.3">
      <c r="A12892" s="962" t="s">
        <v>3118</v>
      </c>
      <c r="B12892" s="962" t="s">
        <v>3119</v>
      </c>
      <c r="C12892" s="962" t="s">
        <v>2</v>
      </c>
      <c r="D12892" s="5" t="s">
        <v>3</v>
      </c>
      <c r="E12892" s="12" t="s">
        <v>3</v>
      </c>
      <c r="F12892" s="5" t="s">
        <v>7</v>
      </c>
      <c r="G12892" s="12" t="s">
        <v>9</v>
      </c>
      <c r="H12892" s="5" t="s">
        <v>12</v>
      </c>
      <c r="I12892" s="12" t="s">
        <v>13</v>
      </c>
      <c r="J12892" s="873" t="s">
        <v>3115</v>
      </c>
      <c r="K12892" s="873" t="s">
        <v>3116</v>
      </c>
      <c r="L12892" s="965" t="s">
        <v>3121</v>
      </c>
      <c r="M12892" s="965" t="s">
        <v>3117</v>
      </c>
      <c r="N12892" s="873" t="s">
        <v>3116</v>
      </c>
      <c r="O12892" s="873" t="s">
        <v>3116</v>
      </c>
      <c r="P12892" s="873" t="s">
        <v>5095</v>
      </c>
      <c r="Q12892" s="873" t="s">
        <v>3115</v>
      </c>
      <c r="R12892" s="270" t="s">
        <v>3340</v>
      </c>
      <c r="S12892" s="873" t="s">
        <v>5049</v>
      </c>
    </row>
    <row r="12893" spans="1:19" ht="20.399999999999999" x14ac:dyDescent="0.3">
      <c r="A12893" s="963"/>
      <c r="B12893" s="963"/>
      <c r="C12893" s="963"/>
      <c r="D12893" s="6" t="s">
        <v>4</v>
      </c>
      <c r="E12893" s="11" t="s">
        <v>6</v>
      </c>
      <c r="F12893" s="6" t="s">
        <v>8</v>
      </c>
      <c r="G12893" s="11" t="s">
        <v>10</v>
      </c>
      <c r="H12893" s="6" t="s">
        <v>5</v>
      </c>
      <c r="I12893" s="11" t="s">
        <v>5</v>
      </c>
      <c r="J12893" s="874"/>
      <c r="K12893" s="874"/>
      <c r="L12893" s="966"/>
      <c r="M12893" s="966"/>
      <c r="N12893" s="874"/>
      <c r="O12893" s="874"/>
      <c r="P12893" s="874"/>
      <c r="Q12893" s="874"/>
      <c r="R12893" s="271" t="s">
        <v>5125</v>
      </c>
      <c r="S12893" s="874"/>
    </row>
    <row r="12894" spans="1:19" x14ac:dyDescent="0.3">
      <c r="A12894" s="963"/>
      <c r="B12894" s="963"/>
      <c r="C12894" s="963"/>
      <c r="D12894" s="6" t="s">
        <v>5</v>
      </c>
      <c r="E12894" s="11" t="s">
        <v>5</v>
      </c>
      <c r="F12894" s="6" t="s">
        <v>5</v>
      </c>
      <c r="G12894" s="11" t="s">
        <v>11</v>
      </c>
      <c r="H12894" s="7"/>
      <c r="I12894" s="8"/>
      <c r="J12894" s="44" t="s">
        <v>3120</v>
      </c>
      <c r="K12894" s="45" t="s">
        <v>3120</v>
      </c>
      <c r="L12894" s="46" t="s">
        <v>3120</v>
      </c>
      <c r="M12894" s="47" t="s">
        <v>3120</v>
      </c>
      <c r="N12894" s="44" t="s">
        <v>5068</v>
      </c>
      <c r="O12894" s="44" t="s">
        <v>5069</v>
      </c>
      <c r="P12894" s="44"/>
      <c r="Q12894" s="44" t="s">
        <v>5102</v>
      </c>
      <c r="R12894" s="272" t="s">
        <v>5102</v>
      </c>
      <c r="S12894" s="44"/>
    </row>
    <row r="12895" spans="1:19" ht="15" customHeight="1" thickBot="1" x14ac:dyDescent="0.35">
      <c r="A12895" s="964"/>
      <c r="B12895" s="964"/>
      <c r="C12895" s="964"/>
      <c r="D12895" s="9"/>
      <c r="E12895" s="10"/>
      <c r="F12895" s="9"/>
      <c r="G12895" s="10"/>
      <c r="H12895" s="9"/>
      <c r="I12895" s="10"/>
      <c r="J12895" s="48" t="s">
        <v>14</v>
      </c>
      <c r="K12895" s="49" t="s">
        <v>14</v>
      </c>
      <c r="L12895" s="50" t="s">
        <v>14</v>
      </c>
      <c r="M12895" s="51" t="s">
        <v>14</v>
      </c>
      <c r="N12895" s="48" t="s">
        <v>14</v>
      </c>
      <c r="O12895" s="48" t="s">
        <v>14</v>
      </c>
      <c r="P12895" s="48" t="s">
        <v>14</v>
      </c>
      <c r="Q12895" s="48" t="s">
        <v>14</v>
      </c>
      <c r="R12895" s="48" t="s">
        <v>14</v>
      </c>
      <c r="S12895" s="48"/>
    </row>
    <row r="12896" spans="1:19" ht="20.399999999999999" x14ac:dyDescent="0.3">
      <c r="A12896" s="106"/>
      <c r="B12896" s="108" t="s">
        <v>1435</v>
      </c>
      <c r="C12896" s="30" t="s">
        <v>1436</v>
      </c>
      <c r="D12896" s="102">
        <v>201</v>
      </c>
      <c r="E12896" s="102">
        <v>9</v>
      </c>
      <c r="F12896" s="102">
        <v>708</v>
      </c>
      <c r="G12896" s="102">
        <v>70820</v>
      </c>
      <c r="H12896" s="102">
        <v>3000</v>
      </c>
      <c r="I12896" s="102">
        <v>414104</v>
      </c>
      <c r="J12896" s="104">
        <v>500000</v>
      </c>
      <c r="K12896" s="104">
        <v>500000</v>
      </c>
      <c r="L12896" s="104">
        <v>0</v>
      </c>
      <c r="M12896" s="104">
        <v>0</v>
      </c>
      <c r="N12896" s="227">
        <v>0</v>
      </c>
      <c r="O12896" s="227">
        <v>0</v>
      </c>
      <c r="P12896" s="227">
        <f>SUM(K12896+N12896+O12896)</f>
        <v>500000</v>
      </c>
      <c r="Q12896" s="264">
        <v>0</v>
      </c>
      <c r="R12896" s="264">
        <v>0</v>
      </c>
      <c r="S12896" s="166"/>
    </row>
    <row r="12897" spans="1:19" ht="20.399999999999999" x14ac:dyDescent="0.3">
      <c r="A12897" s="106"/>
      <c r="B12897" s="108" t="s">
        <v>1437</v>
      </c>
      <c r="C12897" s="30" t="s">
        <v>1438</v>
      </c>
      <c r="D12897" s="102">
        <v>201</v>
      </c>
      <c r="E12897" s="102">
        <v>9</v>
      </c>
      <c r="F12897" s="102">
        <v>708</v>
      </c>
      <c r="G12897" s="102">
        <v>70820</v>
      </c>
      <c r="H12897" s="102">
        <v>3000</v>
      </c>
      <c r="I12897" s="102">
        <v>414104</v>
      </c>
      <c r="J12897" s="104">
        <v>350000</v>
      </c>
      <c r="K12897" s="104">
        <v>350000</v>
      </c>
      <c r="L12897" s="104">
        <v>0</v>
      </c>
      <c r="M12897" s="104">
        <v>0</v>
      </c>
      <c r="N12897" s="227">
        <v>0</v>
      </c>
      <c r="O12897" s="227">
        <v>0</v>
      </c>
      <c r="P12897" s="227">
        <f t="shared" ref="P12897:P12899" si="145">SUM(K12897+N12897+O12897)</f>
        <v>350000</v>
      </c>
      <c r="Q12897" s="264">
        <v>0</v>
      </c>
      <c r="R12897" s="264">
        <v>0</v>
      </c>
      <c r="S12897" s="166"/>
    </row>
    <row r="12898" spans="1:19" ht="20.399999999999999" x14ac:dyDescent="0.3">
      <c r="A12898" s="106"/>
      <c r="B12898" s="108" t="s">
        <v>1439</v>
      </c>
      <c r="C12898" s="30" t="s">
        <v>1440</v>
      </c>
      <c r="D12898" s="102">
        <v>201</v>
      </c>
      <c r="E12898" s="102">
        <v>9</v>
      </c>
      <c r="F12898" s="102">
        <v>708</v>
      </c>
      <c r="G12898" s="102">
        <v>70820</v>
      </c>
      <c r="H12898" s="102">
        <v>3000</v>
      </c>
      <c r="I12898" s="102">
        <v>414104</v>
      </c>
      <c r="J12898" s="104">
        <v>2000000</v>
      </c>
      <c r="K12898" s="104">
        <v>2000000</v>
      </c>
      <c r="L12898" s="104">
        <v>0</v>
      </c>
      <c r="M12898" s="104">
        <v>0</v>
      </c>
      <c r="N12898" s="227">
        <v>0</v>
      </c>
      <c r="O12898" s="227">
        <v>0</v>
      </c>
      <c r="P12898" s="227">
        <f t="shared" si="145"/>
        <v>2000000</v>
      </c>
      <c r="Q12898" s="264">
        <v>2000000</v>
      </c>
      <c r="R12898" s="264">
        <v>0</v>
      </c>
      <c r="S12898" s="166"/>
    </row>
    <row r="12899" spans="1:19" ht="21" thickBot="1" x14ac:dyDescent="0.35">
      <c r="A12899" s="107"/>
      <c r="B12899" s="109" t="s">
        <v>1441</v>
      </c>
      <c r="C12899" s="34" t="s">
        <v>1442</v>
      </c>
      <c r="D12899" s="103">
        <v>208</v>
      </c>
      <c r="E12899" s="103">
        <v>9</v>
      </c>
      <c r="F12899" s="103">
        <v>708</v>
      </c>
      <c r="G12899" s="103">
        <v>70820</v>
      </c>
      <c r="H12899" s="103">
        <v>3000</v>
      </c>
      <c r="I12899" s="103">
        <v>414104</v>
      </c>
      <c r="J12899" s="105">
        <v>500000</v>
      </c>
      <c r="K12899" s="105">
        <v>500000</v>
      </c>
      <c r="L12899" s="105">
        <v>0</v>
      </c>
      <c r="M12899" s="105">
        <v>0</v>
      </c>
      <c r="N12899" s="227">
        <v>0</v>
      </c>
      <c r="O12899" s="227">
        <v>0</v>
      </c>
      <c r="P12899" s="227">
        <f t="shared" si="145"/>
        <v>500000</v>
      </c>
      <c r="Q12899" s="264">
        <v>0</v>
      </c>
      <c r="R12899" s="264">
        <v>0</v>
      </c>
      <c r="S12899" s="176"/>
    </row>
    <row r="12900" spans="1:19" ht="15" thickBot="1" x14ac:dyDescent="0.35">
      <c r="A12900" s="13"/>
      <c r="B12900" s="14" t="s">
        <v>1443</v>
      </c>
      <c r="C12900" s="14"/>
      <c r="D12900" s="14"/>
      <c r="E12900" s="14"/>
      <c r="F12900" s="14"/>
      <c r="G12900" s="14"/>
      <c r="H12900" s="14"/>
      <c r="I12900" s="14"/>
      <c r="J12900" s="15">
        <f>SUM(J12883:J12899)</f>
        <v>33500000</v>
      </c>
      <c r="K12900" s="15">
        <f t="shared" ref="K12900:Q12900" si="146">SUM(K12883:K12899)</f>
        <v>13500000</v>
      </c>
      <c r="L12900" s="15">
        <f t="shared" si="146"/>
        <v>20000000</v>
      </c>
      <c r="M12900" s="15">
        <f t="shared" si="146"/>
        <v>0</v>
      </c>
      <c r="N12900" s="15">
        <f t="shared" si="146"/>
        <v>0</v>
      </c>
      <c r="O12900" s="15">
        <f t="shared" si="146"/>
        <v>0</v>
      </c>
      <c r="P12900" s="15">
        <f t="shared" si="146"/>
        <v>13500000</v>
      </c>
      <c r="Q12900" s="15">
        <f t="shared" si="146"/>
        <v>8500000</v>
      </c>
      <c r="R12900" s="15">
        <f t="shared" ref="R12900" si="147">SUM(R12883:R12899)</f>
        <v>0</v>
      </c>
      <c r="S12900" s="181"/>
    </row>
    <row r="12901" spans="1:19" ht="10.5" customHeight="1" x14ac:dyDescent="0.3">
      <c r="J12901" s="55"/>
      <c r="K12901" s="55"/>
      <c r="N12901" s="58"/>
      <c r="O12901" s="58"/>
      <c r="P12901" s="58"/>
      <c r="Q12901" s="58"/>
      <c r="R12901" s="58"/>
      <c r="S12901" s="58"/>
    </row>
    <row r="12902" spans="1:19" x14ac:dyDescent="0.3">
      <c r="A12902" s="1">
        <v>36052001</v>
      </c>
      <c r="B12902" s="93" t="s">
        <v>1444</v>
      </c>
      <c r="J12902" s="55"/>
      <c r="K12902" s="55"/>
      <c r="N12902" s="58"/>
      <c r="O12902" s="58"/>
      <c r="P12902" s="58"/>
      <c r="Q12902" s="58"/>
      <c r="R12902" s="58"/>
      <c r="S12902" s="58"/>
    </row>
    <row r="12903" spans="1:19" x14ac:dyDescent="0.3">
      <c r="A12903" s="967" t="s">
        <v>692</v>
      </c>
      <c r="B12903" s="967"/>
      <c r="C12903" s="31"/>
      <c r="D12903" s="106"/>
      <c r="E12903" s="106"/>
      <c r="F12903" s="106"/>
      <c r="G12903" s="106"/>
      <c r="H12903" s="106"/>
      <c r="I12903" s="106"/>
      <c r="J12903" s="17"/>
      <c r="K12903" s="17"/>
      <c r="L12903" s="18"/>
      <c r="M12903" s="179"/>
      <c r="N12903" s="175"/>
      <c r="O12903" s="175"/>
      <c r="P12903" s="214"/>
      <c r="Q12903" s="264"/>
      <c r="R12903" s="264"/>
      <c r="S12903" s="175"/>
    </row>
    <row r="12904" spans="1:19" x14ac:dyDescent="0.3">
      <c r="A12904" s="106"/>
      <c r="B12904" s="108" t="s">
        <v>1445</v>
      </c>
      <c r="C12904" s="30" t="s">
        <v>1446</v>
      </c>
      <c r="D12904" s="102">
        <v>1211</v>
      </c>
      <c r="E12904" s="102">
        <v>11</v>
      </c>
      <c r="F12904" s="102">
        <v>708</v>
      </c>
      <c r="G12904" s="102">
        <v>70850</v>
      </c>
      <c r="H12904" s="102">
        <v>3000</v>
      </c>
      <c r="I12904" s="102">
        <v>414104</v>
      </c>
      <c r="J12904" s="104">
        <v>0</v>
      </c>
      <c r="K12904" s="104">
        <v>0</v>
      </c>
      <c r="L12904" s="104">
        <v>0</v>
      </c>
      <c r="M12904" s="126">
        <v>0</v>
      </c>
      <c r="N12904" s="126">
        <v>0</v>
      </c>
      <c r="O12904" s="126">
        <v>0</v>
      </c>
      <c r="P12904" s="227">
        <f>SUM(K12904+N12904+O12904)</f>
        <v>0</v>
      </c>
      <c r="Q12904" s="264">
        <v>0</v>
      </c>
      <c r="R12904" s="264">
        <v>0</v>
      </c>
      <c r="S12904" s="175"/>
    </row>
    <row r="12905" spans="1:19" x14ac:dyDescent="0.3">
      <c r="A12905" s="967" t="s">
        <v>44</v>
      </c>
      <c r="B12905" s="967"/>
      <c r="C12905" s="967"/>
      <c r="D12905" s="106"/>
      <c r="E12905" s="106"/>
      <c r="F12905" s="106"/>
      <c r="G12905" s="106"/>
      <c r="H12905" s="106"/>
      <c r="I12905" s="106"/>
      <c r="J12905" s="17"/>
      <c r="K12905" s="17"/>
      <c r="L12905" s="18"/>
      <c r="M12905" s="179"/>
      <c r="N12905" s="179"/>
      <c r="O12905" s="179"/>
      <c r="P12905" s="227"/>
      <c r="Q12905" s="264"/>
      <c r="R12905" s="264"/>
      <c r="S12905" s="175"/>
    </row>
    <row r="12906" spans="1:19" x14ac:dyDescent="0.3">
      <c r="A12906" s="106"/>
      <c r="B12906" s="108" t="s">
        <v>1447</v>
      </c>
      <c r="C12906" s="30" t="s">
        <v>1448</v>
      </c>
      <c r="D12906" s="102">
        <v>1301</v>
      </c>
      <c r="E12906" s="102">
        <v>11</v>
      </c>
      <c r="F12906" s="102">
        <v>701</v>
      </c>
      <c r="G12906" s="102">
        <v>70133</v>
      </c>
      <c r="H12906" s="102">
        <v>3000</v>
      </c>
      <c r="I12906" s="102">
        <v>414104</v>
      </c>
      <c r="J12906" s="104">
        <v>0</v>
      </c>
      <c r="K12906" s="104">
        <v>0</v>
      </c>
      <c r="L12906" s="104">
        <v>0</v>
      </c>
      <c r="M12906" s="126">
        <v>0</v>
      </c>
      <c r="N12906" s="126">
        <v>0</v>
      </c>
      <c r="O12906" s="126">
        <v>0</v>
      </c>
      <c r="P12906" s="227">
        <f t="shared" ref="P12906:P12913" si="148">SUM(K12906+N12906+O12906)</f>
        <v>0</v>
      </c>
      <c r="Q12906" s="264">
        <v>0</v>
      </c>
      <c r="R12906" s="264">
        <v>0</v>
      </c>
      <c r="S12906" s="175"/>
    </row>
    <row r="12907" spans="1:19" ht="11.25" customHeight="1" x14ac:dyDescent="0.3">
      <c r="A12907" s="967" t="s">
        <v>1416</v>
      </c>
      <c r="B12907" s="967"/>
      <c r="C12907" s="31"/>
      <c r="D12907" s="106"/>
      <c r="E12907" s="106"/>
      <c r="F12907" s="106"/>
      <c r="G12907" s="106"/>
      <c r="H12907" s="106"/>
      <c r="I12907" s="106"/>
      <c r="J12907" s="17"/>
      <c r="K12907" s="17"/>
      <c r="L12907" s="18"/>
      <c r="M12907" s="179"/>
      <c r="N12907" s="179"/>
      <c r="O12907" s="179"/>
      <c r="P12907" s="227"/>
      <c r="Q12907" s="264"/>
      <c r="R12907" s="264"/>
      <c r="S12907" s="175"/>
    </row>
    <row r="12908" spans="1:19" x14ac:dyDescent="0.3">
      <c r="A12908" s="106"/>
      <c r="B12908" s="108" t="s">
        <v>1449</v>
      </c>
      <c r="C12908" s="30" t="s">
        <v>1450</v>
      </c>
      <c r="D12908" s="102">
        <v>201</v>
      </c>
      <c r="E12908" s="102">
        <v>9</v>
      </c>
      <c r="F12908" s="102">
        <v>708</v>
      </c>
      <c r="G12908" s="102">
        <v>70850</v>
      </c>
      <c r="H12908" s="102">
        <v>3000</v>
      </c>
      <c r="I12908" s="102">
        <v>414104</v>
      </c>
      <c r="J12908" s="104">
        <v>0</v>
      </c>
      <c r="K12908" s="104">
        <v>0</v>
      </c>
      <c r="L12908" s="104">
        <v>0</v>
      </c>
      <c r="M12908" s="126">
        <v>0</v>
      </c>
      <c r="N12908" s="126">
        <v>0</v>
      </c>
      <c r="O12908" s="126">
        <v>0</v>
      </c>
      <c r="P12908" s="227">
        <f t="shared" si="148"/>
        <v>0</v>
      </c>
      <c r="Q12908" s="264">
        <v>25000000</v>
      </c>
      <c r="R12908" s="264">
        <v>0</v>
      </c>
      <c r="S12908" s="175"/>
    </row>
    <row r="12909" spans="1:19" x14ac:dyDescent="0.3">
      <c r="A12909" s="106"/>
      <c r="B12909" s="108" t="s">
        <v>1451</v>
      </c>
      <c r="C12909" s="30" t="s">
        <v>1452</v>
      </c>
      <c r="D12909" s="102">
        <v>201</v>
      </c>
      <c r="E12909" s="102">
        <v>9</v>
      </c>
      <c r="F12909" s="102">
        <v>708</v>
      </c>
      <c r="G12909" s="102">
        <v>70850</v>
      </c>
      <c r="H12909" s="102">
        <v>3000</v>
      </c>
      <c r="I12909" s="102">
        <v>414104</v>
      </c>
      <c r="J12909" s="104">
        <v>400000</v>
      </c>
      <c r="K12909" s="104">
        <v>400000</v>
      </c>
      <c r="L12909" s="104">
        <v>0</v>
      </c>
      <c r="M12909" s="126">
        <v>0</v>
      </c>
      <c r="N12909" s="126">
        <v>0</v>
      </c>
      <c r="O12909" s="126">
        <v>0</v>
      </c>
      <c r="P12909" s="227">
        <f t="shared" si="148"/>
        <v>400000</v>
      </c>
      <c r="Q12909" s="264">
        <v>700000</v>
      </c>
      <c r="R12909" s="264">
        <v>0</v>
      </c>
      <c r="S12909" s="175"/>
    </row>
    <row r="12910" spans="1:19" ht="12.75" customHeight="1" x14ac:dyDescent="0.3">
      <c r="A12910" s="106"/>
      <c r="B12910" s="108" t="s">
        <v>1453</v>
      </c>
      <c r="C12910" s="30" t="s">
        <v>1454</v>
      </c>
      <c r="D12910" s="102">
        <v>206</v>
      </c>
      <c r="E12910" s="102">
        <v>7</v>
      </c>
      <c r="F12910" s="102">
        <v>708</v>
      </c>
      <c r="G12910" s="102">
        <v>70820</v>
      </c>
      <c r="H12910" s="102">
        <v>3000</v>
      </c>
      <c r="I12910" s="102">
        <v>414104</v>
      </c>
      <c r="J12910" s="104">
        <v>0</v>
      </c>
      <c r="K12910" s="104">
        <v>0</v>
      </c>
      <c r="L12910" s="104">
        <v>0</v>
      </c>
      <c r="M12910" s="126">
        <v>0</v>
      </c>
      <c r="N12910" s="126">
        <v>10000000</v>
      </c>
      <c r="O12910" s="126">
        <v>0</v>
      </c>
      <c r="P12910" s="227">
        <f t="shared" si="148"/>
        <v>10000000</v>
      </c>
      <c r="Q12910" s="264">
        <v>0</v>
      </c>
      <c r="R12910" s="264">
        <v>0</v>
      </c>
      <c r="S12910" s="175"/>
    </row>
    <row r="12911" spans="1:19" ht="20.399999999999999" x14ac:dyDescent="0.3">
      <c r="A12911" s="106"/>
      <c r="B12911" s="108" t="s">
        <v>1455</v>
      </c>
      <c r="C12911" s="30" t="s">
        <v>1456</v>
      </c>
      <c r="D12911" s="102">
        <v>202</v>
      </c>
      <c r="E12911" s="102">
        <v>8</v>
      </c>
      <c r="F12911" s="102">
        <v>704</v>
      </c>
      <c r="G12911" s="102">
        <v>70473</v>
      </c>
      <c r="H12911" s="102">
        <v>3000</v>
      </c>
      <c r="I12911" s="102">
        <v>414104</v>
      </c>
      <c r="J12911" s="104">
        <v>0</v>
      </c>
      <c r="K12911" s="104">
        <v>0</v>
      </c>
      <c r="L12911" s="104">
        <v>0</v>
      </c>
      <c r="M12911" s="126">
        <v>0</v>
      </c>
      <c r="N12911" s="126">
        <v>2000000</v>
      </c>
      <c r="O12911" s="126">
        <v>2000000</v>
      </c>
      <c r="P12911" s="227">
        <f t="shared" si="148"/>
        <v>4000000</v>
      </c>
      <c r="Q12911" s="264">
        <v>0</v>
      </c>
      <c r="R12911" s="264">
        <v>0</v>
      </c>
      <c r="S12911" s="175"/>
    </row>
    <row r="12912" spans="1:19" ht="20.399999999999999" x14ac:dyDescent="0.3">
      <c r="A12912" s="106"/>
      <c r="B12912" s="108" t="s">
        <v>1457</v>
      </c>
      <c r="C12912" s="30" t="s">
        <v>1458</v>
      </c>
      <c r="D12912" s="102">
        <v>208</v>
      </c>
      <c r="E12912" s="102">
        <v>9</v>
      </c>
      <c r="F12912" s="102">
        <v>704</v>
      </c>
      <c r="G12912" s="102">
        <v>70473</v>
      </c>
      <c r="H12912" s="102">
        <v>3000</v>
      </c>
      <c r="I12912" s="102">
        <v>414104</v>
      </c>
      <c r="J12912" s="104">
        <v>460000</v>
      </c>
      <c r="K12912" s="104">
        <v>460000</v>
      </c>
      <c r="L12912" s="104">
        <v>0</v>
      </c>
      <c r="M12912" s="126">
        <v>0</v>
      </c>
      <c r="N12912" s="126">
        <v>0</v>
      </c>
      <c r="O12912" s="126">
        <v>0</v>
      </c>
      <c r="P12912" s="227">
        <f t="shared" si="148"/>
        <v>460000</v>
      </c>
      <c r="Q12912" s="264">
        <v>260000</v>
      </c>
      <c r="R12912" s="264">
        <v>0</v>
      </c>
      <c r="S12912" s="175"/>
    </row>
    <row r="12913" spans="1:19" ht="15" thickBot="1" x14ac:dyDescent="0.35">
      <c r="A12913" s="107"/>
      <c r="B12913" s="109" t="s">
        <v>1459</v>
      </c>
      <c r="C12913" s="34" t="s">
        <v>1460</v>
      </c>
      <c r="D12913" s="103">
        <v>208</v>
      </c>
      <c r="E12913" s="103">
        <v>9</v>
      </c>
      <c r="F12913" s="103">
        <v>704</v>
      </c>
      <c r="G12913" s="103">
        <v>70473</v>
      </c>
      <c r="H12913" s="103">
        <v>3000</v>
      </c>
      <c r="I12913" s="103">
        <v>414104</v>
      </c>
      <c r="J12913" s="105">
        <v>0</v>
      </c>
      <c r="K12913" s="105">
        <v>0</v>
      </c>
      <c r="L12913" s="105">
        <v>0</v>
      </c>
      <c r="M12913" s="125">
        <v>0</v>
      </c>
      <c r="N12913" s="125">
        <v>0</v>
      </c>
      <c r="O12913" s="125">
        <v>0</v>
      </c>
      <c r="P12913" s="121">
        <f t="shared" si="148"/>
        <v>0</v>
      </c>
      <c r="Q12913" s="264">
        <v>200000</v>
      </c>
      <c r="R12913" s="264">
        <v>0</v>
      </c>
      <c r="S12913" s="176"/>
    </row>
    <row r="12914" spans="1:19" ht="15" thickBot="1" x14ac:dyDescent="0.35">
      <c r="A12914" s="13"/>
      <c r="B12914" s="14" t="s">
        <v>1461</v>
      </c>
      <c r="C12914" s="14"/>
      <c r="D12914" s="14"/>
      <c r="E12914" s="14"/>
      <c r="F12914" s="14"/>
      <c r="G12914" s="14"/>
      <c r="H12914" s="14"/>
      <c r="I12914" s="14"/>
      <c r="J12914" s="15">
        <f>SUM(J12904:J12913)</f>
        <v>860000</v>
      </c>
      <c r="K12914" s="15">
        <f t="shared" ref="K12914:R12914" si="149">SUM(K12904:K12913)</f>
        <v>860000</v>
      </c>
      <c r="L12914" s="15">
        <f t="shared" si="149"/>
        <v>0</v>
      </c>
      <c r="M12914" s="15">
        <f t="shared" si="149"/>
        <v>0</v>
      </c>
      <c r="N12914" s="15">
        <f t="shared" si="149"/>
        <v>12000000</v>
      </c>
      <c r="O12914" s="15">
        <f t="shared" si="149"/>
        <v>2000000</v>
      </c>
      <c r="P12914" s="15">
        <f t="shared" si="149"/>
        <v>14860000</v>
      </c>
      <c r="Q12914" s="15">
        <f t="shared" si="149"/>
        <v>26160000</v>
      </c>
      <c r="R12914" s="15">
        <f t="shared" si="149"/>
        <v>0</v>
      </c>
      <c r="S12914" s="181"/>
    </row>
    <row r="12915" spans="1:19" x14ac:dyDescent="0.3">
      <c r="J12915" s="55"/>
      <c r="K12915" s="55"/>
    </row>
    <row r="12916" spans="1:19" x14ac:dyDescent="0.3">
      <c r="A12916" s="1">
        <v>38001001</v>
      </c>
      <c r="B12916" s="93" t="s">
        <v>1462</v>
      </c>
      <c r="C12916" s="93"/>
      <c r="J12916" s="55"/>
      <c r="K12916" s="55"/>
    </row>
    <row r="12917" spans="1:19" ht="18" customHeight="1" x14ac:dyDescent="0.3">
      <c r="A12917" s="967" t="s">
        <v>692</v>
      </c>
      <c r="B12917" s="967"/>
      <c r="C12917" s="31"/>
      <c r="D12917" s="106"/>
      <c r="E12917" s="106"/>
      <c r="F12917" s="106"/>
      <c r="G12917" s="106"/>
      <c r="H12917" s="106"/>
      <c r="I12917" s="106"/>
      <c r="J12917" s="17"/>
      <c r="K12917" s="17"/>
      <c r="L12917" s="18"/>
      <c r="M12917" s="18"/>
      <c r="N12917" s="175"/>
      <c r="O12917" s="175"/>
      <c r="P12917" s="214"/>
      <c r="Q12917" s="264"/>
      <c r="R12917" s="264"/>
      <c r="S12917" s="175"/>
    </row>
    <row r="12918" spans="1:19" x14ac:dyDescent="0.3">
      <c r="A12918" s="106"/>
      <c r="B12918" s="108" t="s">
        <v>1463</v>
      </c>
      <c r="C12918" s="30" t="s">
        <v>1464</v>
      </c>
      <c r="D12918" s="102">
        <v>1201</v>
      </c>
      <c r="E12918" s="102">
        <v>3</v>
      </c>
      <c r="F12918" s="102">
        <v>704</v>
      </c>
      <c r="G12918" s="102">
        <v>70411</v>
      </c>
      <c r="H12918" s="102">
        <v>3000</v>
      </c>
      <c r="I12918" s="102">
        <v>414104</v>
      </c>
      <c r="J12918" s="104">
        <v>0</v>
      </c>
      <c r="K12918" s="104">
        <v>0</v>
      </c>
      <c r="L12918" s="104">
        <v>0</v>
      </c>
      <c r="M12918" s="173">
        <v>0</v>
      </c>
      <c r="N12918" s="227">
        <v>0</v>
      </c>
      <c r="O12918" s="227">
        <v>0</v>
      </c>
      <c r="P12918" s="121">
        <f>SUM(K12918+N12918+O12918)</f>
        <v>0</v>
      </c>
      <c r="Q12918" s="264">
        <v>25000000</v>
      </c>
      <c r="R12918" s="264">
        <v>0</v>
      </c>
      <c r="S12918" s="175"/>
    </row>
    <row r="12919" spans="1:19" ht="23.25" customHeight="1" x14ac:dyDescent="0.3">
      <c r="A12919" s="967" t="s">
        <v>34</v>
      </c>
      <c r="B12919" s="967"/>
      <c r="C12919" s="967"/>
      <c r="D12919" s="106"/>
      <c r="E12919" s="106"/>
      <c r="F12919" s="106"/>
      <c r="G12919" s="106"/>
      <c r="H12919" s="106"/>
      <c r="I12919" s="106"/>
      <c r="J12919" s="17"/>
      <c r="K12919" s="17"/>
      <c r="L12919" s="18"/>
      <c r="M12919" s="18"/>
      <c r="N12919" s="175"/>
      <c r="O12919" s="175"/>
      <c r="P12919" s="214"/>
      <c r="Q12919" s="264"/>
      <c r="R12919" s="264"/>
      <c r="S12919" s="175"/>
    </row>
    <row r="12920" spans="1:19" ht="29.25" customHeight="1" x14ac:dyDescent="0.3">
      <c r="A12920" s="106"/>
      <c r="B12920" s="108" t="s">
        <v>1465</v>
      </c>
      <c r="C12920" s="30" t="s">
        <v>1466</v>
      </c>
      <c r="D12920" s="102">
        <v>1105</v>
      </c>
      <c r="E12920" s="102">
        <v>11</v>
      </c>
      <c r="F12920" s="102">
        <v>701</v>
      </c>
      <c r="G12920" s="102">
        <v>70133</v>
      </c>
      <c r="H12920" s="102">
        <v>3000</v>
      </c>
      <c r="I12920" s="102">
        <v>414104</v>
      </c>
      <c r="J12920" s="104">
        <v>0</v>
      </c>
      <c r="K12920" s="104">
        <v>0</v>
      </c>
      <c r="L12920" s="104">
        <v>0</v>
      </c>
      <c r="M12920" s="173">
        <v>0</v>
      </c>
      <c r="N12920" s="227">
        <v>0</v>
      </c>
      <c r="O12920" s="227">
        <v>0</v>
      </c>
      <c r="P12920" s="121">
        <f>SUM(K12920+N12920+O12920)</f>
        <v>0</v>
      </c>
      <c r="Q12920" s="264">
        <v>2000000</v>
      </c>
      <c r="R12920" s="264">
        <v>0</v>
      </c>
      <c r="S12920" s="175"/>
    </row>
    <row r="12921" spans="1:19" ht="17.399999999999999" x14ac:dyDescent="0.3">
      <c r="A12921" s="960" t="s">
        <v>0</v>
      </c>
      <c r="B12921" s="960"/>
      <c r="C12921" s="960"/>
      <c r="D12921" s="960"/>
      <c r="E12921" s="960"/>
      <c r="F12921" s="960"/>
      <c r="G12921" s="960"/>
      <c r="H12921" s="960"/>
      <c r="I12921" s="960"/>
      <c r="J12921" s="960"/>
      <c r="K12921" s="960"/>
      <c r="L12921" s="960"/>
      <c r="M12921" s="960"/>
    </row>
    <row r="12922" spans="1:19" ht="15" customHeight="1" x14ac:dyDescent="0.3">
      <c r="A12922" s="960" t="s">
        <v>3122</v>
      </c>
      <c r="B12922" s="960"/>
      <c r="C12922" s="960"/>
      <c r="D12922" s="960"/>
      <c r="E12922" s="960"/>
      <c r="F12922" s="960"/>
      <c r="G12922" s="960"/>
      <c r="H12922" s="960"/>
      <c r="I12922" s="960"/>
      <c r="J12922" s="960"/>
      <c r="K12922" s="960"/>
      <c r="L12922" s="960"/>
      <c r="M12922" s="960"/>
    </row>
    <row r="12923" spans="1:19" ht="14.25" customHeight="1" thickBot="1" x14ac:dyDescent="0.35">
      <c r="A12923" s="961" t="s">
        <v>717</v>
      </c>
      <c r="B12923" s="961"/>
      <c r="C12923" s="961"/>
      <c r="D12923" s="961"/>
      <c r="E12923" s="961"/>
      <c r="F12923" s="961"/>
      <c r="G12923" s="961"/>
      <c r="H12923" s="961"/>
      <c r="I12923" s="961"/>
      <c r="J12923" s="961"/>
      <c r="K12923" s="961"/>
      <c r="L12923" s="961"/>
      <c r="M12923" s="961"/>
    </row>
    <row r="12924" spans="1:19" x14ac:dyDescent="0.3">
      <c r="A12924" s="962" t="s">
        <v>3118</v>
      </c>
      <c r="B12924" s="962" t="s">
        <v>3119</v>
      </c>
      <c r="C12924" s="962" t="s">
        <v>2</v>
      </c>
      <c r="D12924" s="5" t="s">
        <v>3</v>
      </c>
      <c r="E12924" s="12" t="s">
        <v>3</v>
      </c>
      <c r="F12924" s="5" t="s">
        <v>7</v>
      </c>
      <c r="G12924" s="12" t="s">
        <v>9</v>
      </c>
      <c r="H12924" s="5" t="s">
        <v>12</v>
      </c>
      <c r="I12924" s="12" t="s">
        <v>13</v>
      </c>
      <c r="J12924" s="873" t="s">
        <v>3115</v>
      </c>
      <c r="K12924" s="873" t="s">
        <v>3116</v>
      </c>
      <c r="L12924" s="965" t="s">
        <v>3121</v>
      </c>
      <c r="M12924" s="965" t="s">
        <v>3117</v>
      </c>
      <c r="N12924" s="873" t="s">
        <v>3116</v>
      </c>
      <c r="O12924" s="873" t="s">
        <v>3116</v>
      </c>
      <c r="P12924" s="873" t="s">
        <v>5095</v>
      </c>
      <c r="Q12924" s="873" t="s">
        <v>3115</v>
      </c>
      <c r="R12924" s="270" t="s">
        <v>3340</v>
      </c>
      <c r="S12924" s="873" t="s">
        <v>5049</v>
      </c>
    </row>
    <row r="12925" spans="1:19" ht="20.399999999999999" x14ac:dyDescent="0.3">
      <c r="A12925" s="963"/>
      <c r="B12925" s="963"/>
      <c r="C12925" s="963"/>
      <c r="D12925" s="6" t="s">
        <v>4</v>
      </c>
      <c r="E12925" s="11" t="s">
        <v>6</v>
      </c>
      <c r="F12925" s="6" t="s">
        <v>8</v>
      </c>
      <c r="G12925" s="11" t="s">
        <v>10</v>
      </c>
      <c r="H12925" s="6" t="s">
        <v>5</v>
      </c>
      <c r="I12925" s="11" t="s">
        <v>5</v>
      </c>
      <c r="J12925" s="874"/>
      <c r="K12925" s="874"/>
      <c r="L12925" s="966"/>
      <c r="M12925" s="966"/>
      <c r="N12925" s="874"/>
      <c r="O12925" s="874"/>
      <c r="P12925" s="874"/>
      <c r="Q12925" s="874"/>
      <c r="R12925" s="271" t="s">
        <v>5125</v>
      </c>
      <c r="S12925" s="874"/>
    </row>
    <row r="12926" spans="1:19" x14ac:dyDescent="0.3">
      <c r="A12926" s="963"/>
      <c r="B12926" s="963"/>
      <c r="C12926" s="963"/>
      <c r="D12926" s="6" t="s">
        <v>5</v>
      </c>
      <c r="E12926" s="11" t="s">
        <v>5</v>
      </c>
      <c r="F12926" s="6" t="s">
        <v>5</v>
      </c>
      <c r="G12926" s="11" t="s">
        <v>11</v>
      </c>
      <c r="H12926" s="7"/>
      <c r="I12926" s="8"/>
      <c r="J12926" s="44" t="s">
        <v>3120</v>
      </c>
      <c r="K12926" s="45" t="s">
        <v>3120</v>
      </c>
      <c r="L12926" s="46" t="s">
        <v>3120</v>
      </c>
      <c r="M12926" s="47" t="s">
        <v>3120</v>
      </c>
      <c r="N12926" s="44" t="s">
        <v>5068</v>
      </c>
      <c r="O12926" s="44" t="s">
        <v>5069</v>
      </c>
      <c r="P12926" s="44"/>
      <c r="Q12926" s="44" t="s">
        <v>5102</v>
      </c>
      <c r="R12926" s="272" t="s">
        <v>5102</v>
      </c>
      <c r="S12926" s="44"/>
    </row>
    <row r="12927" spans="1:19" ht="15" customHeight="1" thickBot="1" x14ac:dyDescent="0.35">
      <c r="A12927" s="964"/>
      <c r="B12927" s="964"/>
      <c r="C12927" s="964"/>
      <c r="D12927" s="9"/>
      <c r="E12927" s="10"/>
      <c r="F12927" s="9"/>
      <c r="G12927" s="10"/>
      <c r="H12927" s="9"/>
      <c r="I12927" s="10"/>
      <c r="J12927" s="48" t="s">
        <v>14</v>
      </c>
      <c r="K12927" s="49" t="s">
        <v>14</v>
      </c>
      <c r="L12927" s="50" t="s">
        <v>14</v>
      </c>
      <c r="M12927" s="51" t="s">
        <v>14</v>
      </c>
      <c r="N12927" s="48" t="s">
        <v>14</v>
      </c>
      <c r="O12927" s="48" t="s">
        <v>14</v>
      </c>
      <c r="P12927" s="48" t="s">
        <v>14</v>
      </c>
      <c r="Q12927" s="48" t="s">
        <v>14</v>
      </c>
      <c r="R12927" s="48" t="s">
        <v>14</v>
      </c>
      <c r="S12927" s="48"/>
    </row>
    <row r="12928" spans="1:19" ht="45.75" customHeight="1" x14ac:dyDescent="0.3">
      <c r="A12928" s="106"/>
      <c r="B12928" s="108" t="s">
        <v>1467</v>
      </c>
      <c r="C12928" s="30" t="s">
        <v>1468</v>
      </c>
      <c r="D12928" s="102">
        <v>1101</v>
      </c>
      <c r="E12928" s="102">
        <v>11</v>
      </c>
      <c r="F12928" s="102">
        <v>701</v>
      </c>
      <c r="G12928" s="102">
        <v>70140</v>
      </c>
      <c r="H12928" s="102">
        <v>3000</v>
      </c>
      <c r="I12928" s="102">
        <v>414104</v>
      </c>
      <c r="J12928" s="104">
        <v>5000000</v>
      </c>
      <c r="K12928" s="104">
        <v>5000000</v>
      </c>
      <c r="L12928" s="104">
        <v>0</v>
      </c>
      <c r="M12928" s="104">
        <v>0</v>
      </c>
      <c r="N12928" s="227">
        <v>2000000</v>
      </c>
      <c r="O12928" s="227">
        <v>2000000</v>
      </c>
      <c r="P12928" s="227">
        <f>SUM(K12928+N12928+O12928)</f>
        <v>9000000</v>
      </c>
      <c r="Q12928" s="264">
        <v>0</v>
      </c>
      <c r="R12928" s="264">
        <v>0</v>
      </c>
      <c r="S12928" s="166"/>
    </row>
    <row r="12929" spans="1:19" ht="12" customHeight="1" x14ac:dyDescent="0.3">
      <c r="A12929" s="967" t="s">
        <v>681</v>
      </c>
      <c r="B12929" s="967"/>
      <c r="C12929" s="31"/>
      <c r="D12929" s="106"/>
      <c r="E12929" s="106"/>
      <c r="F12929" s="106"/>
      <c r="G12929" s="106"/>
      <c r="H12929" s="106"/>
      <c r="I12929" s="106"/>
      <c r="J12929" s="17"/>
      <c r="K12929" s="17"/>
      <c r="L12929" s="18"/>
      <c r="M12929" s="18"/>
      <c r="N12929" s="18"/>
      <c r="O12929" s="18"/>
      <c r="P12929" s="227"/>
      <c r="Q12929" s="264"/>
      <c r="R12929" s="264"/>
      <c r="S12929" s="166"/>
    </row>
    <row r="12930" spans="1:19" ht="14.25" customHeight="1" x14ac:dyDescent="0.3">
      <c r="A12930" s="106"/>
      <c r="B12930" s="108" t="s">
        <v>1469</v>
      </c>
      <c r="C12930" s="30" t="s">
        <v>1470</v>
      </c>
      <c r="D12930" s="102">
        <v>302</v>
      </c>
      <c r="E12930" s="102">
        <v>3</v>
      </c>
      <c r="F12930" s="102">
        <v>704</v>
      </c>
      <c r="G12930" s="102">
        <v>70474</v>
      </c>
      <c r="H12930" s="102">
        <v>3000</v>
      </c>
      <c r="I12930" s="102">
        <v>414104</v>
      </c>
      <c r="J12930" s="104">
        <v>500000000</v>
      </c>
      <c r="K12930" s="104">
        <v>500000000</v>
      </c>
      <c r="L12930" s="104">
        <v>0</v>
      </c>
      <c r="M12930" s="104">
        <v>0</v>
      </c>
      <c r="N12930" s="227">
        <v>1500000000</v>
      </c>
      <c r="O12930" s="227">
        <v>1500000000</v>
      </c>
      <c r="P12930" s="227">
        <f t="shared" ref="P12930:P12944" si="150">SUM(K12930+N12930+O12930)</f>
        <v>3500000000</v>
      </c>
      <c r="Q12930" s="264">
        <v>500000000</v>
      </c>
      <c r="R12930" s="264">
        <v>0</v>
      </c>
      <c r="S12930" s="166"/>
    </row>
    <row r="12931" spans="1:19" x14ac:dyDescent="0.3">
      <c r="A12931" s="106"/>
      <c r="B12931" s="108" t="s">
        <v>1471</v>
      </c>
      <c r="C12931" s="30" t="s">
        <v>1472</v>
      </c>
      <c r="D12931" s="102">
        <v>302</v>
      </c>
      <c r="E12931" s="102">
        <v>3</v>
      </c>
      <c r="F12931" s="102">
        <v>704</v>
      </c>
      <c r="G12931" s="102">
        <v>70411</v>
      </c>
      <c r="H12931" s="102">
        <v>3000</v>
      </c>
      <c r="I12931" s="102">
        <v>414104</v>
      </c>
      <c r="J12931" s="104">
        <v>10000000</v>
      </c>
      <c r="K12931" s="104">
        <v>10000000</v>
      </c>
      <c r="L12931" s="104">
        <v>0</v>
      </c>
      <c r="M12931" s="104">
        <v>0</v>
      </c>
      <c r="N12931" s="227">
        <v>15000000</v>
      </c>
      <c r="O12931" s="227">
        <v>15000000</v>
      </c>
      <c r="P12931" s="227">
        <f t="shared" si="150"/>
        <v>40000000</v>
      </c>
      <c r="Q12931" s="264">
        <v>0</v>
      </c>
      <c r="R12931" s="264">
        <v>0</v>
      </c>
      <c r="S12931" s="166"/>
    </row>
    <row r="12932" spans="1:19" ht="9.75" customHeight="1" x14ac:dyDescent="0.3">
      <c r="A12932" s="967" t="s">
        <v>39</v>
      </c>
      <c r="B12932" s="967"/>
      <c r="C12932" s="31"/>
      <c r="D12932" s="106"/>
      <c r="E12932" s="106"/>
      <c r="F12932" s="106"/>
      <c r="G12932" s="106"/>
      <c r="H12932" s="106"/>
      <c r="I12932" s="106"/>
      <c r="J12932" s="17"/>
      <c r="K12932" s="17"/>
      <c r="L12932" s="18"/>
      <c r="M12932" s="18"/>
      <c r="N12932" s="18"/>
      <c r="O12932" s="18"/>
      <c r="P12932" s="227"/>
      <c r="Q12932" s="264"/>
      <c r="R12932" s="264"/>
      <c r="S12932" s="166"/>
    </row>
    <row r="12933" spans="1:19" ht="20.399999999999999" x14ac:dyDescent="0.3">
      <c r="A12933" s="106"/>
      <c r="B12933" s="108" t="s">
        <v>1473</v>
      </c>
      <c r="C12933" s="30" t="s">
        <v>1474</v>
      </c>
      <c r="D12933" s="102">
        <v>1403</v>
      </c>
      <c r="E12933" s="102">
        <v>9</v>
      </c>
      <c r="F12933" s="102">
        <v>701</v>
      </c>
      <c r="G12933" s="102">
        <v>70133</v>
      </c>
      <c r="H12933" s="102">
        <v>3000</v>
      </c>
      <c r="I12933" s="102">
        <v>414104</v>
      </c>
      <c r="J12933" s="104">
        <v>3000000</v>
      </c>
      <c r="K12933" s="104">
        <v>3000000</v>
      </c>
      <c r="L12933" s="104">
        <v>0</v>
      </c>
      <c r="M12933" s="104">
        <v>0</v>
      </c>
      <c r="N12933" s="227">
        <v>0</v>
      </c>
      <c r="O12933" s="227">
        <v>0</v>
      </c>
      <c r="P12933" s="227">
        <f t="shared" si="150"/>
        <v>3000000</v>
      </c>
      <c r="Q12933" s="264">
        <v>0</v>
      </c>
      <c r="R12933" s="264">
        <v>0</v>
      </c>
      <c r="S12933" s="166"/>
    </row>
    <row r="12934" spans="1:19" ht="12" customHeight="1" x14ac:dyDescent="0.3">
      <c r="A12934" s="967" t="s">
        <v>44</v>
      </c>
      <c r="B12934" s="967"/>
      <c r="C12934" s="967"/>
      <c r="D12934" s="106"/>
      <c r="E12934" s="106"/>
      <c r="F12934" s="106"/>
      <c r="G12934" s="106"/>
      <c r="H12934" s="106"/>
      <c r="I12934" s="106"/>
      <c r="J12934" s="17"/>
      <c r="K12934" s="17"/>
      <c r="L12934" s="18"/>
      <c r="M12934" s="18"/>
      <c r="N12934" s="18"/>
      <c r="O12934" s="18"/>
      <c r="P12934" s="227"/>
      <c r="Q12934" s="264"/>
      <c r="R12934" s="264"/>
      <c r="S12934" s="166"/>
    </row>
    <row r="12935" spans="1:19" ht="20.399999999999999" x14ac:dyDescent="0.3">
      <c r="A12935" s="106"/>
      <c r="B12935" s="108" t="s">
        <v>1475</v>
      </c>
      <c r="C12935" s="30" t="s">
        <v>1476</v>
      </c>
      <c r="D12935" s="102">
        <v>1321</v>
      </c>
      <c r="E12935" s="102">
        <v>8</v>
      </c>
      <c r="F12935" s="102">
        <v>701</v>
      </c>
      <c r="G12935" s="102">
        <v>70122</v>
      </c>
      <c r="H12935" s="102">
        <v>3000</v>
      </c>
      <c r="I12935" s="102">
        <v>414104</v>
      </c>
      <c r="J12935" s="104">
        <v>10000000</v>
      </c>
      <c r="K12935" s="104">
        <v>10000000</v>
      </c>
      <c r="L12935" s="104">
        <v>0</v>
      </c>
      <c r="M12935" s="104">
        <v>0</v>
      </c>
      <c r="N12935" s="227">
        <v>0</v>
      </c>
      <c r="O12935" s="227">
        <v>0</v>
      </c>
      <c r="P12935" s="227">
        <f t="shared" si="150"/>
        <v>10000000</v>
      </c>
      <c r="Q12935" s="264">
        <v>0</v>
      </c>
      <c r="R12935" s="264">
        <v>0</v>
      </c>
      <c r="S12935" s="166"/>
    </row>
    <row r="12936" spans="1:19" ht="23.25" customHeight="1" x14ac:dyDescent="0.3">
      <c r="A12936" s="106"/>
      <c r="B12936" s="108" t="s">
        <v>1477</v>
      </c>
      <c r="C12936" s="30" t="s">
        <v>1478</v>
      </c>
      <c r="D12936" s="102">
        <v>1301</v>
      </c>
      <c r="E12936" s="102">
        <v>9</v>
      </c>
      <c r="F12936" s="102">
        <v>701</v>
      </c>
      <c r="G12936" s="102">
        <v>70132</v>
      </c>
      <c r="H12936" s="102">
        <v>3000</v>
      </c>
      <c r="I12936" s="102">
        <v>414104</v>
      </c>
      <c r="J12936" s="104">
        <v>5000000</v>
      </c>
      <c r="K12936" s="104">
        <v>5000000</v>
      </c>
      <c r="L12936" s="104">
        <v>0</v>
      </c>
      <c r="M12936" s="104">
        <v>0</v>
      </c>
      <c r="N12936" s="227">
        <v>0</v>
      </c>
      <c r="O12936" s="227">
        <v>0</v>
      </c>
      <c r="P12936" s="227">
        <f t="shared" si="150"/>
        <v>5000000</v>
      </c>
      <c r="Q12936" s="264">
        <v>0</v>
      </c>
      <c r="R12936" s="264">
        <v>0</v>
      </c>
      <c r="S12936" s="166"/>
    </row>
    <row r="12937" spans="1:19" ht="29.25" customHeight="1" x14ac:dyDescent="0.3">
      <c r="A12937" s="106"/>
      <c r="B12937" s="108" t="s">
        <v>1479</v>
      </c>
      <c r="C12937" s="30" t="s">
        <v>1480</v>
      </c>
      <c r="D12937" s="102">
        <v>1301</v>
      </c>
      <c r="E12937" s="102">
        <v>9</v>
      </c>
      <c r="F12937" s="102">
        <v>701</v>
      </c>
      <c r="G12937" s="102">
        <v>70132</v>
      </c>
      <c r="H12937" s="102">
        <v>3000</v>
      </c>
      <c r="I12937" s="102">
        <v>414104</v>
      </c>
      <c r="J12937" s="104">
        <v>200000</v>
      </c>
      <c r="K12937" s="104">
        <v>200000</v>
      </c>
      <c r="L12937" s="104">
        <v>0</v>
      </c>
      <c r="M12937" s="104">
        <v>0</v>
      </c>
      <c r="N12937" s="227">
        <v>0</v>
      </c>
      <c r="O12937" s="227">
        <v>0</v>
      </c>
      <c r="P12937" s="227">
        <f t="shared" si="150"/>
        <v>200000</v>
      </c>
      <c r="Q12937" s="264">
        <v>0</v>
      </c>
      <c r="R12937" s="264">
        <v>0</v>
      </c>
      <c r="S12937" s="166"/>
    </row>
    <row r="12938" spans="1:19" ht="30.6" x14ac:dyDescent="0.3">
      <c r="A12938" s="106"/>
      <c r="B12938" s="108" t="s">
        <v>1481</v>
      </c>
      <c r="C12938" s="30" t="s">
        <v>1482</v>
      </c>
      <c r="D12938" s="102">
        <v>1307</v>
      </c>
      <c r="E12938" s="102">
        <v>8</v>
      </c>
      <c r="F12938" s="102">
        <v>701</v>
      </c>
      <c r="G12938" s="102">
        <v>70111</v>
      </c>
      <c r="H12938" s="102">
        <v>3000</v>
      </c>
      <c r="I12938" s="102">
        <v>414104</v>
      </c>
      <c r="J12938" s="104">
        <v>5000000</v>
      </c>
      <c r="K12938" s="104">
        <v>5000000</v>
      </c>
      <c r="L12938" s="104">
        <v>0</v>
      </c>
      <c r="M12938" s="104">
        <v>0</v>
      </c>
      <c r="N12938" s="227">
        <v>0</v>
      </c>
      <c r="O12938" s="227">
        <v>0</v>
      </c>
      <c r="P12938" s="227">
        <f t="shared" si="150"/>
        <v>5000000</v>
      </c>
      <c r="Q12938" s="264">
        <v>0</v>
      </c>
      <c r="R12938" s="264">
        <v>0</v>
      </c>
      <c r="S12938" s="166"/>
    </row>
    <row r="12939" spans="1:19" ht="13.5" customHeight="1" x14ac:dyDescent="0.3">
      <c r="A12939" s="106"/>
      <c r="B12939" s="108" t="s">
        <v>1483</v>
      </c>
      <c r="C12939" s="30" t="s">
        <v>1484</v>
      </c>
      <c r="D12939" s="102">
        <v>1307</v>
      </c>
      <c r="E12939" s="102">
        <v>9</v>
      </c>
      <c r="F12939" s="102">
        <v>701</v>
      </c>
      <c r="G12939" s="102">
        <v>70160</v>
      </c>
      <c r="H12939" s="102">
        <v>3000</v>
      </c>
      <c r="I12939" s="102">
        <v>414104</v>
      </c>
      <c r="J12939" s="104">
        <v>250000</v>
      </c>
      <c r="K12939" s="104">
        <v>250000</v>
      </c>
      <c r="L12939" s="104">
        <v>0</v>
      </c>
      <c r="M12939" s="104">
        <v>0</v>
      </c>
      <c r="N12939" s="227">
        <v>0</v>
      </c>
      <c r="O12939" s="227">
        <v>0</v>
      </c>
      <c r="P12939" s="227">
        <f t="shared" si="150"/>
        <v>250000</v>
      </c>
      <c r="Q12939" s="264">
        <v>0</v>
      </c>
      <c r="R12939" s="264">
        <v>0</v>
      </c>
      <c r="S12939" s="166"/>
    </row>
    <row r="12940" spans="1:19" ht="24" customHeight="1" x14ac:dyDescent="0.3">
      <c r="A12940" s="106"/>
      <c r="B12940" s="108" t="s">
        <v>1485</v>
      </c>
      <c r="C12940" s="30" t="s">
        <v>1486</v>
      </c>
      <c r="D12940" s="102">
        <v>1307</v>
      </c>
      <c r="E12940" s="102">
        <v>8</v>
      </c>
      <c r="F12940" s="102">
        <v>701</v>
      </c>
      <c r="G12940" s="102">
        <v>70150</v>
      </c>
      <c r="H12940" s="102">
        <v>3000</v>
      </c>
      <c r="I12940" s="102">
        <v>414104</v>
      </c>
      <c r="J12940" s="104">
        <v>3000000</v>
      </c>
      <c r="K12940" s="104">
        <v>3000000</v>
      </c>
      <c r="L12940" s="104">
        <v>0</v>
      </c>
      <c r="M12940" s="104">
        <v>0</v>
      </c>
      <c r="N12940" s="227">
        <v>0</v>
      </c>
      <c r="O12940" s="227">
        <v>0</v>
      </c>
      <c r="P12940" s="227">
        <f t="shared" si="150"/>
        <v>3000000</v>
      </c>
      <c r="Q12940" s="264">
        <v>0</v>
      </c>
      <c r="R12940" s="264">
        <v>0</v>
      </c>
      <c r="S12940" s="166"/>
    </row>
    <row r="12941" spans="1:19" ht="20.399999999999999" x14ac:dyDescent="0.3">
      <c r="A12941" s="106"/>
      <c r="B12941" s="108" t="s">
        <v>1487</v>
      </c>
      <c r="C12941" s="30" t="s">
        <v>1488</v>
      </c>
      <c r="D12941" s="102">
        <v>1307</v>
      </c>
      <c r="E12941" s="102">
        <v>8</v>
      </c>
      <c r="F12941" s="102">
        <v>701</v>
      </c>
      <c r="G12941" s="102">
        <v>70160</v>
      </c>
      <c r="H12941" s="102">
        <v>3000</v>
      </c>
      <c r="I12941" s="102">
        <v>414104</v>
      </c>
      <c r="J12941" s="104">
        <v>1200000</v>
      </c>
      <c r="K12941" s="104">
        <v>1200000</v>
      </c>
      <c r="L12941" s="104">
        <v>0</v>
      </c>
      <c r="M12941" s="104">
        <v>0</v>
      </c>
      <c r="N12941" s="227">
        <v>0</v>
      </c>
      <c r="O12941" s="227">
        <v>0</v>
      </c>
      <c r="P12941" s="227">
        <f t="shared" si="150"/>
        <v>1200000</v>
      </c>
      <c r="Q12941" s="264">
        <v>0</v>
      </c>
      <c r="R12941" s="264">
        <v>0</v>
      </c>
      <c r="S12941" s="166"/>
    </row>
    <row r="12942" spans="1:19" ht="20.399999999999999" x14ac:dyDescent="0.3">
      <c r="A12942" s="106"/>
      <c r="B12942" s="108" t="s">
        <v>1489</v>
      </c>
      <c r="C12942" s="30" t="s">
        <v>1490</v>
      </c>
      <c r="D12942" s="102">
        <v>1305</v>
      </c>
      <c r="E12942" s="102">
        <v>9</v>
      </c>
      <c r="F12942" s="102">
        <v>701</v>
      </c>
      <c r="G12942" s="102">
        <v>70150</v>
      </c>
      <c r="H12942" s="102">
        <v>3000</v>
      </c>
      <c r="I12942" s="102">
        <v>414104</v>
      </c>
      <c r="J12942" s="104">
        <v>3000000</v>
      </c>
      <c r="K12942" s="104">
        <v>3000000</v>
      </c>
      <c r="L12942" s="104">
        <v>0</v>
      </c>
      <c r="M12942" s="104">
        <v>0</v>
      </c>
      <c r="N12942" s="227">
        <v>3000000</v>
      </c>
      <c r="O12942" s="227">
        <v>3000000</v>
      </c>
      <c r="P12942" s="227">
        <f t="shared" si="150"/>
        <v>9000000</v>
      </c>
      <c r="Q12942" s="264">
        <v>3000000</v>
      </c>
      <c r="R12942" s="264"/>
      <c r="S12942" s="166"/>
    </row>
    <row r="12943" spans="1:19" ht="31.5" customHeight="1" x14ac:dyDescent="0.3">
      <c r="A12943" s="106"/>
      <c r="B12943" s="108" t="s">
        <v>1491</v>
      </c>
      <c r="C12943" s="30" t="s">
        <v>1492</v>
      </c>
      <c r="D12943" s="102">
        <v>1305</v>
      </c>
      <c r="E12943" s="102">
        <v>9</v>
      </c>
      <c r="F12943" s="102">
        <v>701</v>
      </c>
      <c r="G12943" s="102">
        <v>70133</v>
      </c>
      <c r="H12943" s="102">
        <v>3000</v>
      </c>
      <c r="I12943" s="102">
        <v>414104</v>
      </c>
      <c r="J12943" s="104">
        <v>0</v>
      </c>
      <c r="K12943" s="104">
        <v>0</v>
      </c>
      <c r="L12943" s="104">
        <v>0</v>
      </c>
      <c r="M12943" s="126">
        <v>0</v>
      </c>
      <c r="N12943" s="227">
        <v>0</v>
      </c>
      <c r="O12943" s="227">
        <v>0</v>
      </c>
      <c r="P12943" s="227">
        <f t="shared" si="150"/>
        <v>0</v>
      </c>
      <c r="Q12943" s="264">
        <v>1500000</v>
      </c>
      <c r="R12943" s="264"/>
      <c r="S12943" s="175"/>
    </row>
    <row r="12944" spans="1:19" ht="41.4" thickBot="1" x14ac:dyDescent="0.35">
      <c r="A12944" s="107"/>
      <c r="B12944" s="109" t="s">
        <v>1493</v>
      </c>
      <c r="C12944" s="34" t="s">
        <v>1494</v>
      </c>
      <c r="D12944" s="103">
        <v>1301</v>
      </c>
      <c r="E12944" s="103">
        <v>9</v>
      </c>
      <c r="F12944" s="103">
        <v>701</v>
      </c>
      <c r="G12944" s="103">
        <v>70160</v>
      </c>
      <c r="H12944" s="103">
        <v>3000</v>
      </c>
      <c r="I12944" s="103">
        <v>414104</v>
      </c>
      <c r="J12944" s="105">
        <v>600000</v>
      </c>
      <c r="K12944" s="105">
        <v>600000</v>
      </c>
      <c r="L12944" s="105">
        <v>0</v>
      </c>
      <c r="M12944" s="125">
        <v>0</v>
      </c>
      <c r="N12944" s="228">
        <v>0</v>
      </c>
      <c r="O12944" s="228">
        <v>0</v>
      </c>
      <c r="P12944" s="227">
        <f t="shared" si="150"/>
        <v>600000</v>
      </c>
      <c r="Q12944" s="265"/>
      <c r="R12944" s="265"/>
      <c r="S12944" s="176"/>
    </row>
    <row r="12945" spans="1:19" ht="15" thickBot="1" x14ac:dyDescent="0.35">
      <c r="A12945" s="13"/>
      <c r="B12945" s="14" t="s">
        <v>1495</v>
      </c>
      <c r="C12945" s="14"/>
      <c r="D12945" s="14"/>
      <c r="E12945" s="14"/>
      <c r="F12945" s="14"/>
      <c r="G12945" s="14"/>
      <c r="H12945" s="14"/>
      <c r="I12945" s="14"/>
      <c r="J12945" s="15">
        <f>SUM(J12917:J12944)</f>
        <v>546250000</v>
      </c>
      <c r="K12945" s="15">
        <f t="shared" ref="K12945:O12945" si="151">SUM(K12917:K12944)</f>
        <v>546250000</v>
      </c>
      <c r="L12945" s="15">
        <f t="shared" si="151"/>
        <v>0</v>
      </c>
      <c r="M12945" s="15">
        <f t="shared" si="151"/>
        <v>0</v>
      </c>
      <c r="N12945" s="15">
        <f t="shared" si="151"/>
        <v>1520000000</v>
      </c>
      <c r="O12945" s="15">
        <f t="shared" si="151"/>
        <v>1520000000</v>
      </c>
      <c r="P12945" s="15">
        <f>SUM(P12917:P12944)</f>
        <v>3586250000</v>
      </c>
      <c r="Q12945" s="15">
        <f t="shared" ref="Q12945:R12945" si="152">SUM(Q12917:Q12944)</f>
        <v>531500000</v>
      </c>
      <c r="R12945" s="15">
        <f t="shared" si="152"/>
        <v>0</v>
      </c>
      <c r="S12945" s="181"/>
    </row>
    <row r="12946" spans="1:19" ht="17.399999999999999" x14ac:dyDescent="0.3">
      <c r="A12946" s="960" t="s">
        <v>0</v>
      </c>
      <c r="B12946" s="960"/>
      <c r="C12946" s="960"/>
      <c r="D12946" s="960"/>
      <c r="E12946" s="960"/>
      <c r="F12946" s="960"/>
      <c r="G12946" s="960"/>
      <c r="H12946" s="960"/>
      <c r="I12946" s="960"/>
      <c r="J12946" s="960"/>
      <c r="K12946" s="960"/>
      <c r="L12946" s="960"/>
      <c r="M12946" s="960"/>
    </row>
    <row r="12947" spans="1:19" ht="17.399999999999999" x14ac:dyDescent="0.3">
      <c r="A12947" s="960" t="s">
        <v>3122</v>
      </c>
      <c r="B12947" s="960"/>
      <c r="C12947" s="960"/>
      <c r="D12947" s="960"/>
      <c r="E12947" s="960"/>
      <c r="F12947" s="960"/>
      <c r="G12947" s="960"/>
      <c r="H12947" s="960"/>
      <c r="I12947" s="960"/>
      <c r="J12947" s="960"/>
      <c r="K12947" s="960"/>
      <c r="L12947" s="960"/>
      <c r="M12947" s="960"/>
    </row>
    <row r="12948" spans="1:19" ht="16.2" thickBot="1" x14ac:dyDescent="0.35">
      <c r="A12948" s="961" t="s">
        <v>717</v>
      </c>
      <c r="B12948" s="961"/>
      <c r="C12948" s="961"/>
      <c r="D12948" s="961"/>
      <c r="E12948" s="961"/>
      <c r="F12948" s="961"/>
      <c r="G12948" s="961"/>
      <c r="H12948" s="961"/>
      <c r="I12948" s="961"/>
      <c r="J12948" s="961"/>
      <c r="K12948" s="961"/>
      <c r="L12948" s="961"/>
      <c r="M12948" s="961"/>
    </row>
    <row r="12949" spans="1:19" x14ac:dyDescent="0.3">
      <c r="A12949" s="962" t="s">
        <v>3118</v>
      </c>
      <c r="B12949" s="962" t="s">
        <v>3119</v>
      </c>
      <c r="C12949" s="962" t="s">
        <v>2</v>
      </c>
      <c r="D12949" s="5" t="s">
        <v>3</v>
      </c>
      <c r="E12949" s="12" t="s">
        <v>3</v>
      </c>
      <c r="F12949" s="5" t="s">
        <v>7</v>
      </c>
      <c r="G12949" s="12" t="s">
        <v>9</v>
      </c>
      <c r="H12949" s="5" t="s">
        <v>12</v>
      </c>
      <c r="I12949" s="12" t="s">
        <v>13</v>
      </c>
      <c r="J12949" s="873" t="s">
        <v>3115</v>
      </c>
      <c r="K12949" s="873" t="s">
        <v>3116</v>
      </c>
      <c r="L12949" s="965" t="s">
        <v>3121</v>
      </c>
      <c r="M12949" s="965" t="s">
        <v>3117</v>
      </c>
      <c r="N12949" s="873" t="s">
        <v>3116</v>
      </c>
      <c r="O12949" s="873" t="s">
        <v>3116</v>
      </c>
      <c r="P12949" s="873" t="s">
        <v>5095</v>
      </c>
      <c r="Q12949" s="873" t="s">
        <v>3115</v>
      </c>
      <c r="R12949" s="270" t="s">
        <v>3340</v>
      </c>
      <c r="S12949" s="873" t="s">
        <v>5049</v>
      </c>
    </row>
    <row r="12950" spans="1:19" ht="20.399999999999999" x14ac:dyDescent="0.3">
      <c r="A12950" s="963"/>
      <c r="B12950" s="963"/>
      <c r="C12950" s="963"/>
      <c r="D12950" s="6" t="s">
        <v>4</v>
      </c>
      <c r="E12950" s="11" t="s">
        <v>6</v>
      </c>
      <c r="F12950" s="6" t="s">
        <v>8</v>
      </c>
      <c r="G12950" s="11" t="s">
        <v>10</v>
      </c>
      <c r="H12950" s="6" t="s">
        <v>5</v>
      </c>
      <c r="I12950" s="11" t="s">
        <v>5</v>
      </c>
      <c r="J12950" s="874"/>
      <c r="K12950" s="874"/>
      <c r="L12950" s="966"/>
      <c r="M12950" s="966"/>
      <c r="N12950" s="874"/>
      <c r="O12950" s="874"/>
      <c r="P12950" s="874"/>
      <c r="Q12950" s="874"/>
      <c r="R12950" s="271" t="s">
        <v>5125</v>
      </c>
      <c r="S12950" s="874"/>
    </row>
    <row r="12951" spans="1:19" x14ac:dyDescent="0.3">
      <c r="A12951" s="963"/>
      <c r="B12951" s="963"/>
      <c r="C12951" s="963"/>
      <c r="D12951" s="6" t="s">
        <v>5</v>
      </c>
      <c r="E12951" s="11" t="s">
        <v>5</v>
      </c>
      <c r="F12951" s="6" t="s">
        <v>5</v>
      </c>
      <c r="G12951" s="11" t="s">
        <v>11</v>
      </c>
      <c r="H12951" s="7"/>
      <c r="I12951" s="8"/>
      <c r="J12951" s="44" t="s">
        <v>3120</v>
      </c>
      <c r="K12951" s="45" t="s">
        <v>3120</v>
      </c>
      <c r="L12951" s="46" t="s">
        <v>3120</v>
      </c>
      <c r="M12951" s="47" t="s">
        <v>3120</v>
      </c>
      <c r="N12951" s="44" t="s">
        <v>5068</v>
      </c>
      <c r="O12951" s="44" t="s">
        <v>5069</v>
      </c>
      <c r="P12951" s="44"/>
      <c r="Q12951" s="44" t="s">
        <v>5102</v>
      </c>
      <c r="R12951" s="272" t="s">
        <v>5102</v>
      </c>
      <c r="S12951" s="44"/>
    </row>
    <row r="12952" spans="1:19" ht="15" customHeight="1" thickBot="1" x14ac:dyDescent="0.35">
      <c r="A12952" s="964"/>
      <c r="B12952" s="964"/>
      <c r="C12952" s="964"/>
      <c r="D12952" s="9"/>
      <c r="E12952" s="10"/>
      <c r="F12952" s="9"/>
      <c r="G12952" s="10"/>
      <c r="H12952" s="9"/>
      <c r="I12952" s="10"/>
      <c r="J12952" s="48" t="s">
        <v>14</v>
      </c>
      <c r="K12952" s="49" t="s">
        <v>14</v>
      </c>
      <c r="L12952" s="50" t="s">
        <v>14</v>
      </c>
      <c r="M12952" s="51" t="s">
        <v>14</v>
      </c>
      <c r="N12952" s="48" t="s">
        <v>14</v>
      </c>
      <c r="O12952" s="48" t="s">
        <v>14</v>
      </c>
      <c r="P12952" s="48" t="s">
        <v>14</v>
      </c>
      <c r="Q12952" s="48" t="s">
        <v>14</v>
      </c>
      <c r="R12952" s="48" t="s">
        <v>14</v>
      </c>
      <c r="S12952" s="48"/>
    </row>
    <row r="12953" spans="1:19" x14ac:dyDescent="0.3">
      <c r="A12953" s="1">
        <v>38001002</v>
      </c>
      <c r="B12953" s="93" t="s">
        <v>1496</v>
      </c>
      <c r="J12953" s="55"/>
      <c r="K12953" s="55"/>
      <c r="N12953" s="166"/>
      <c r="O12953" s="166"/>
      <c r="P12953" s="214"/>
      <c r="Q12953" s="266"/>
      <c r="R12953" s="266"/>
      <c r="S12953" s="166"/>
    </row>
    <row r="12954" spans="1:19" x14ac:dyDescent="0.3">
      <c r="A12954" s="967" t="s">
        <v>34</v>
      </c>
      <c r="B12954" s="967"/>
      <c r="C12954" s="967"/>
      <c r="D12954" s="106"/>
      <c r="E12954" s="106"/>
      <c r="F12954" s="106"/>
      <c r="G12954" s="106"/>
      <c r="H12954" s="106"/>
      <c r="I12954" s="106"/>
      <c r="J12954" s="17"/>
      <c r="K12954" s="17"/>
      <c r="L12954" s="18"/>
      <c r="M12954" s="18"/>
      <c r="N12954" s="166"/>
      <c r="O12954" s="166"/>
      <c r="P12954" s="214"/>
      <c r="Q12954" s="266"/>
      <c r="R12954" s="266"/>
      <c r="S12954" s="166"/>
    </row>
    <row r="12955" spans="1:19" ht="20.399999999999999" x14ac:dyDescent="0.3">
      <c r="A12955" s="106"/>
      <c r="B12955" s="108" t="s">
        <v>1497</v>
      </c>
      <c r="C12955" s="30" t="s">
        <v>1498</v>
      </c>
      <c r="D12955" s="102">
        <v>1105</v>
      </c>
      <c r="E12955" s="102">
        <v>9</v>
      </c>
      <c r="F12955" s="102">
        <v>701</v>
      </c>
      <c r="G12955" s="102">
        <v>70133</v>
      </c>
      <c r="H12955" s="102">
        <v>3000</v>
      </c>
      <c r="I12955" s="102">
        <v>414104</v>
      </c>
      <c r="J12955" s="104">
        <v>5000000</v>
      </c>
      <c r="K12955" s="104">
        <v>5000000</v>
      </c>
      <c r="L12955" s="104">
        <v>0</v>
      </c>
      <c r="M12955" s="104">
        <v>0</v>
      </c>
      <c r="N12955" s="227">
        <v>5000000</v>
      </c>
      <c r="O12955" s="227">
        <v>0</v>
      </c>
      <c r="P12955" s="227">
        <f>SUM(K12955+N12955+O12955)</f>
        <v>10000000</v>
      </c>
      <c r="Q12955" s="264">
        <v>0</v>
      </c>
      <c r="R12955" s="264">
        <v>0</v>
      </c>
      <c r="S12955" s="166"/>
    </row>
    <row r="12956" spans="1:19" x14ac:dyDescent="0.3">
      <c r="A12956" s="967" t="s">
        <v>44</v>
      </c>
      <c r="B12956" s="967"/>
      <c r="C12956" s="967"/>
      <c r="D12956" s="106"/>
      <c r="E12956" s="106"/>
      <c r="F12956" s="106"/>
      <c r="G12956" s="106"/>
      <c r="H12956" s="106"/>
      <c r="I12956" s="106"/>
      <c r="J12956" s="17"/>
      <c r="K12956" s="17"/>
      <c r="L12956" s="18"/>
      <c r="M12956" s="18"/>
      <c r="N12956" s="18"/>
      <c r="O12956" s="227"/>
      <c r="P12956" s="227"/>
      <c r="Q12956" s="264"/>
      <c r="R12956" s="264"/>
      <c r="S12956" s="166"/>
    </row>
    <row r="12957" spans="1:19" ht="12.75" customHeight="1" x14ac:dyDescent="0.3">
      <c r="A12957" s="106"/>
      <c r="B12957" s="108" t="s">
        <v>1499</v>
      </c>
      <c r="C12957" s="30" t="s">
        <v>1500</v>
      </c>
      <c r="D12957" s="102">
        <v>1301</v>
      </c>
      <c r="E12957" s="102">
        <v>9</v>
      </c>
      <c r="F12957" s="102">
        <v>704</v>
      </c>
      <c r="G12957" s="102">
        <v>70481</v>
      </c>
      <c r="H12957" s="102">
        <v>3000</v>
      </c>
      <c r="I12957" s="102">
        <v>414104</v>
      </c>
      <c r="J12957" s="104">
        <v>0</v>
      </c>
      <c r="K12957" s="104">
        <v>0</v>
      </c>
      <c r="L12957" s="104">
        <v>0</v>
      </c>
      <c r="M12957" s="104">
        <v>0</v>
      </c>
      <c r="N12957" s="227">
        <v>0</v>
      </c>
      <c r="O12957" s="227">
        <v>0</v>
      </c>
      <c r="P12957" s="227">
        <f t="shared" ref="P12957:P12962" si="153">SUM(K12957+N12957+O12957)</f>
        <v>0</v>
      </c>
      <c r="Q12957" s="264">
        <v>0</v>
      </c>
      <c r="R12957" s="264">
        <v>0</v>
      </c>
      <c r="S12957" s="166"/>
    </row>
    <row r="12958" spans="1:19" ht="61.2" x14ac:dyDescent="0.3">
      <c r="A12958" s="106"/>
      <c r="B12958" s="108" t="s">
        <v>1501</v>
      </c>
      <c r="C12958" s="30" t="s">
        <v>1502</v>
      </c>
      <c r="D12958" s="102">
        <v>1301</v>
      </c>
      <c r="E12958" s="102">
        <v>9</v>
      </c>
      <c r="F12958" s="102">
        <v>704</v>
      </c>
      <c r="G12958" s="102">
        <v>70481</v>
      </c>
      <c r="H12958" s="102">
        <v>3000</v>
      </c>
      <c r="I12958" s="102">
        <v>414104</v>
      </c>
      <c r="J12958" s="104">
        <v>0</v>
      </c>
      <c r="K12958" s="104">
        <v>0</v>
      </c>
      <c r="L12958" s="104">
        <v>0</v>
      </c>
      <c r="M12958" s="104">
        <v>0</v>
      </c>
      <c r="N12958" s="227">
        <v>0</v>
      </c>
      <c r="O12958" s="227">
        <v>0</v>
      </c>
      <c r="P12958" s="227">
        <f t="shared" si="153"/>
        <v>0</v>
      </c>
      <c r="Q12958" s="264">
        <v>1000000</v>
      </c>
      <c r="R12958" s="264">
        <v>0</v>
      </c>
      <c r="S12958" s="166"/>
    </row>
    <row r="12959" spans="1:19" ht="20.399999999999999" x14ac:dyDescent="0.3">
      <c r="A12959" s="106"/>
      <c r="B12959" s="108" t="s">
        <v>1503</v>
      </c>
      <c r="C12959" s="30" t="s">
        <v>1504</v>
      </c>
      <c r="D12959" s="102">
        <v>1301</v>
      </c>
      <c r="E12959" s="102">
        <v>9</v>
      </c>
      <c r="F12959" s="102">
        <v>701</v>
      </c>
      <c r="G12959" s="102">
        <v>70132</v>
      </c>
      <c r="H12959" s="102">
        <v>3000</v>
      </c>
      <c r="I12959" s="102">
        <v>414104</v>
      </c>
      <c r="J12959" s="104">
        <v>0</v>
      </c>
      <c r="K12959" s="104">
        <v>0</v>
      </c>
      <c r="L12959" s="104">
        <v>0</v>
      </c>
      <c r="M12959" s="104">
        <v>0</v>
      </c>
      <c r="N12959" s="227">
        <v>0</v>
      </c>
      <c r="O12959" s="227">
        <v>0</v>
      </c>
      <c r="P12959" s="227">
        <f t="shared" si="153"/>
        <v>0</v>
      </c>
      <c r="Q12959" s="264">
        <v>10000000</v>
      </c>
      <c r="R12959" s="264">
        <v>0</v>
      </c>
      <c r="S12959" s="166"/>
    </row>
    <row r="12960" spans="1:19" ht="30.6" x14ac:dyDescent="0.3">
      <c r="A12960" s="106"/>
      <c r="B12960" s="108" t="s">
        <v>1505</v>
      </c>
      <c r="C12960" s="30" t="s">
        <v>1506</v>
      </c>
      <c r="D12960" s="102">
        <v>1301</v>
      </c>
      <c r="E12960" s="102">
        <v>11</v>
      </c>
      <c r="F12960" s="102">
        <v>701</v>
      </c>
      <c r="G12960" s="102">
        <v>70140</v>
      </c>
      <c r="H12960" s="102">
        <v>3000</v>
      </c>
      <c r="I12960" s="102">
        <v>414104</v>
      </c>
      <c r="J12960" s="104">
        <v>10000000</v>
      </c>
      <c r="K12960" s="104">
        <v>10000000</v>
      </c>
      <c r="L12960" s="104">
        <v>0</v>
      </c>
      <c r="M12960" s="104">
        <v>0</v>
      </c>
      <c r="N12960" s="227">
        <v>5000000</v>
      </c>
      <c r="O12960" s="227">
        <v>0</v>
      </c>
      <c r="P12960" s="227">
        <f t="shared" si="153"/>
        <v>15000000</v>
      </c>
      <c r="Q12960" s="264">
        <v>0</v>
      </c>
      <c r="R12960" s="264">
        <v>0</v>
      </c>
      <c r="S12960" s="166"/>
    </row>
    <row r="12961" spans="1:19" ht="20.399999999999999" x14ac:dyDescent="0.3">
      <c r="A12961" s="611"/>
      <c r="B12961" s="563" t="s">
        <v>1507</v>
      </c>
      <c r="C12961" s="30" t="s">
        <v>5245</v>
      </c>
      <c r="D12961" s="558">
        <v>1301</v>
      </c>
      <c r="E12961" s="558">
        <v>9</v>
      </c>
      <c r="F12961" s="558">
        <v>704</v>
      </c>
      <c r="G12961" s="558">
        <v>70411</v>
      </c>
      <c r="H12961" s="558">
        <v>3000</v>
      </c>
      <c r="I12961" s="558">
        <v>414104</v>
      </c>
      <c r="J12961" s="560">
        <v>16000000</v>
      </c>
      <c r="K12961" s="560">
        <f>SUM(J12961-L12961)</f>
        <v>0</v>
      </c>
      <c r="L12961" s="560">
        <v>16000000</v>
      </c>
      <c r="M12961" s="560">
        <v>0</v>
      </c>
      <c r="N12961" s="560">
        <v>25000000</v>
      </c>
      <c r="O12961" s="560">
        <v>25000000</v>
      </c>
      <c r="P12961" s="560">
        <f t="shared" si="153"/>
        <v>50000000</v>
      </c>
      <c r="Q12961" s="560">
        <v>15000000</v>
      </c>
      <c r="R12961" s="560">
        <v>0</v>
      </c>
      <c r="S12961" s="189"/>
    </row>
    <row r="12962" spans="1:19" ht="20.399999999999999" x14ac:dyDescent="0.3">
      <c r="A12962" s="611"/>
      <c r="B12962" s="563" t="s">
        <v>1508</v>
      </c>
      <c r="C12962" s="30" t="s">
        <v>1509</v>
      </c>
      <c r="D12962" s="558">
        <v>1301</v>
      </c>
      <c r="E12962" s="558">
        <v>9</v>
      </c>
      <c r="F12962" s="558">
        <v>704</v>
      </c>
      <c r="G12962" s="558">
        <v>70411</v>
      </c>
      <c r="H12962" s="558">
        <v>3000</v>
      </c>
      <c r="I12962" s="558">
        <v>414104</v>
      </c>
      <c r="J12962" s="560">
        <v>2500000</v>
      </c>
      <c r="K12962" s="560">
        <v>2500000</v>
      </c>
      <c r="L12962" s="560">
        <v>0</v>
      </c>
      <c r="M12962" s="560">
        <v>0</v>
      </c>
      <c r="N12962" s="560">
        <v>4000000</v>
      </c>
      <c r="O12962" s="560">
        <v>4000000</v>
      </c>
      <c r="P12962" s="560">
        <f t="shared" si="153"/>
        <v>10500000</v>
      </c>
      <c r="Q12962" s="560">
        <v>2000000</v>
      </c>
      <c r="R12962" s="560">
        <v>0</v>
      </c>
      <c r="S12962" s="611"/>
    </row>
    <row r="12963" spans="1:19" s="343" customFormat="1" ht="31.2" thickBot="1" x14ac:dyDescent="0.35">
      <c r="A12963" s="562"/>
      <c r="B12963" s="564" t="s">
        <v>5292</v>
      </c>
      <c r="C12963" s="34" t="s">
        <v>5293</v>
      </c>
      <c r="D12963" s="559"/>
      <c r="E12963" s="559"/>
      <c r="F12963" s="559"/>
      <c r="G12963" s="559"/>
      <c r="H12963" s="559"/>
      <c r="I12963" s="559"/>
      <c r="J12963" s="561">
        <v>0</v>
      </c>
      <c r="K12963" s="561">
        <f>SUM(J12963+M12963)</f>
        <v>32000000</v>
      </c>
      <c r="L12963" s="561">
        <v>0</v>
      </c>
      <c r="M12963" s="561">
        <v>32000000</v>
      </c>
      <c r="N12963" s="561"/>
      <c r="O12963" s="561"/>
      <c r="P12963" s="561"/>
      <c r="Q12963" s="561"/>
      <c r="R12963" s="561"/>
      <c r="S12963" s="189" t="s">
        <v>5070</v>
      </c>
    </row>
    <row r="12964" spans="1:19" ht="15" thickBot="1" x14ac:dyDescent="0.35">
      <c r="A12964" s="13"/>
      <c r="B12964" s="14" t="s">
        <v>1510</v>
      </c>
      <c r="C12964" s="14"/>
      <c r="D12964" s="14"/>
      <c r="E12964" s="14"/>
      <c r="F12964" s="14"/>
      <c r="G12964" s="14"/>
      <c r="H12964" s="14"/>
      <c r="I12964" s="14"/>
      <c r="J12964" s="15">
        <f>SUM(J12954:J12963)</f>
        <v>33500000</v>
      </c>
      <c r="K12964" s="15">
        <f t="shared" ref="K12964:S12964" si="154">SUM(K12954:K12963)</f>
        <v>49500000</v>
      </c>
      <c r="L12964" s="15">
        <f t="shared" si="154"/>
        <v>16000000</v>
      </c>
      <c r="M12964" s="15">
        <f t="shared" si="154"/>
        <v>32000000</v>
      </c>
      <c r="N12964" s="15">
        <f t="shared" si="154"/>
        <v>39000000</v>
      </c>
      <c r="O12964" s="15">
        <f t="shared" si="154"/>
        <v>29000000</v>
      </c>
      <c r="P12964" s="15">
        <f t="shared" si="154"/>
        <v>85500000</v>
      </c>
      <c r="Q12964" s="15">
        <f t="shared" si="154"/>
        <v>28000000</v>
      </c>
      <c r="R12964" s="15">
        <f t="shared" si="154"/>
        <v>0</v>
      </c>
      <c r="S12964" s="15">
        <f t="shared" si="154"/>
        <v>0</v>
      </c>
    </row>
    <row r="12965" spans="1:19" x14ac:dyDescent="0.3">
      <c r="A12965" s="25"/>
      <c r="B12965" s="25"/>
      <c r="C12965" s="25"/>
      <c r="D12965" s="25"/>
      <c r="E12965" s="25"/>
      <c r="F12965" s="25"/>
      <c r="G12965" s="25"/>
      <c r="H12965" s="25"/>
      <c r="I12965" s="25"/>
      <c r="J12965" s="56"/>
      <c r="K12965" s="56"/>
      <c r="L12965" s="56"/>
      <c r="M12965" s="56"/>
      <c r="N12965" s="58"/>
      <c r="O12965" s="58"/>
      <c r="P12965" s="58"/>
      <c r="Q12965" s="58"/>
      <c r="R12965" s="58"/>
      <c r="S12965" s="58"/>
    </row>
    <row r="12966" spans="1:19" x14ac:dyDescent="0.3">
      <c r="A12966" s="24" t="s">
        <v>1511</v>
      </c>
      <c r="B12966" s="25" t="s">
        <v>1512</v>
      </c>
      <c r="C12966" s="63"/>
      <c r="D12966" s="58"/>
      <c r="E12966" s="58"/>
      <c r="F12966" s="58"/>
      <c r="G12966" s="58"/>
      <c r="H12966" s="58"/>
      <c r="I12966" s="58"/>
      <c r="J12966" s="64"/>
      <c r="K12966" s="64"/>
      <c r="L12966" s="65"/>
      <c r="M12966" s="65"/>
      <c r="N12966" s="58"/>
      <c r="O12966" s="58"/>
      <c r="P12966" s="58"/>
      <c r="Q12966" s="58"/>
      <c r="R12966" s="58"/>
      <c r="S12966" s="58"/>
    </row>
    <row r="12967" spans="1:19" x14ac:dyDescent="0.3">
      <c r="A12967" s="976" t="s">
        <v>1513</v>
      </c>
      <c r="B12967" s="976"/>
      <c r="C12967" s="976"/>
      <c r="D12967" s="4"/>
      <c r="E12967" s="4"/>
      <c r="F12967" s="4"/>
      <c r="G12967" s="4"/>
      <c r="H12967" s="4"/>
      <c r="I12967" s="4"/>
      <c r="J12967" s="17"/>
      <c r="K12967" s="17"/>
      <c r="L12967" s="18"/>
      <c r="M12967" s="18"/>
      <c r="N12967" s="175"/>
      <c r="O12967" s="175"/>
      <c r="P12967" s="214"/>
      <c r="Q12967" s="266"/>
      <c r="R12967" s="266"/>
      <c r="S12967" s="175"/>
    </row>
    <row r="12968" spans="1:19" ht="20.399999999999999" x14ac:dyDescent="0.3">
      <c r="A12968" s="106"/>
      <c r="B12968" s="108" t="s">
        <v>1514</v>
      </c>
      <c r="C12968" s="30" t="s">
        <v>1515</v>
      </c>
      <c r="D12968" s="102">
        <v>911</v>
      </c>
      <c r="E12968" s="102">
        <v>7</v>
      </c>
      <c r="F12968" s="102">
        <v>705</v>
      </c>
      <c r="G12968" s="102">
        <v>70540</v>
      </c>
      <c r="H12968" s="102">
        <v>3000</v>
      </c>
      <c r="I12968" s="102">
        <v>414104</v>
      </c>
      <c r="J12968" s="173">
        <v>0</v>
      </c>
      <c r="K12968" s="173">
        <v>0</v>
      </c>
      <c r="L12968" s="173">
        <v>0</v>
      </c>
      <c r="M12968" s="173">
        <v>0</v>
      </c>
      <c r="N12968" s="227">
        <v>0</v>
      </c>
      <c r="O12968" s="227">
        <v>0</v>
      </c>
      <c r="P12968" s="227">
        <f t="shared" ref="P12968:P12971" si="155">SUM(K12968+N12968+O12968)</f>
        <v>0</v>
      </c>
      <c r="Q12968" s="264">
        <v>0</v>
      </c>
      <c r="R12968" s="264">
        <v>0</v>
      </c>
      <c r="S12968" s="175"/>
    </row>
    <row r="12969" spans="1:19" ht="30.6" x14ac:dyDescent="0.3">
      <c r="A12969" s="106"/>
      <c r="B12969" s="108" t="s">
        <v>1516</v>
      </c>
      <c r="C12969" s="30" t="s">
        <v>1517</v>
      </c>
      <c r="D12969" s="102">
        <v>901</v>
      </c>
      <c r="E12969" s="102">
        <v>7</v>
      </c>
      <c r="F12969" s="102">
        <v>705</v>
      </c>
      <c r="G12969" s="102">
        <v>70550</v>
      </c>
      <c r="H12969" s="102">
        <v>3000</v>
      </c>
      <c r="I12969" s="102">
        <v>414213</v>
      </c>
      <c r="J12969" s="173">
        <v>44000000</v>
      </c>
      <c r="K12969" s="173">
        <f>SUM(J12969-L12969)</f>
        <v>0</v>
      </c>
      <c r="L12969" s="173">
        <v>44000000</v>
      </c>
      <c r="M12969" s="173">
        <v>0</v>
      </c>
      <c r="N12969" s="227">
        <v>44000000</v>
      </c>
      <c r="O12969" s="227">
        <v>20000000</v>
      </c>
      <c r="P12969" s="227">
        <f t="shared" si="155"/>
        <v>64000000</v>
      </c>
      <c r="Q12969" s="264">
        <v>20000000</v>
      </c>
      <c r="R12969" s="264">
        <v>0</v>
      </c>
      <c r="S12969" s="175"/>
    </row>
    <row r="12970" spans="1:19" ht="12.75" customHeight="1" x14ac:dyDescent="0.3">
      <c r="A12970" s="106"/>
      <c r="B12970" s="108" t="s">
        <v>1518</v>
      </c>
      <c r="C12970" s="30" t="s">
        <v>1519</v>
      </c>
      <c r="D12970" s="102">
        <v>901</v>
      </c>
      <c r="E12970" s="102">
        <v>9</v>
      </c>
      <c r="F12970" s="102">
        <v>704</v>
      </c>
      <c r="G12970" s="102">
        <v>70411</v>
      </c>
      <c r="H12970" s="102">
        <v>3000</v>
      </c>
      <c r="I12970" s="102">
        <v>414103</v>
      </c>
      <c r="J12970" s="173">
        <v>1000000000</v>
      </c>
      <c r="K12970" s="173">
        <f t="shared" ref="K12970:K12981" si="156">SUM(J12970-L12970)</f>
        <v>0</v>
      </c>
      <c r="L12970" s="173">
        <v>1000000000</v>
      </c>
      <c r="M12970" s="173">
        <v>0</v>
      </c>
      <c r="N12970" s="227">
        <v>1000000000</v>
      </c>
      <c r="O12970" s="227">
        <v>500000000</v>
      </c>
      <c r="P12970" s="227">
        <f t="shared" si="155"/>
        <v>1500000000</v>
      </c>
      <c r="Q12970" s="264">
        <v>0</v>
      </c>
      <c r="R12970" s="264">
        <v>0</v>
      </c>
      <c r="S12970" s="175"/>
    </row>
    <row r="12971" spans="1:19" ht="12.75" customHeight="1" x14ac:dyDescent="0.3">
      <c r="A12971" s="106"/>
      <c r="B12971" s="108" t="s">
        <v>1520</v>
      </c>
      <c r="C12971" s="30" t="s">
        <v>1521</v>
      </c>
      <c r="D12971" s="102">
        <v>911</v>
      </c>
      <c r="E12971" s="102">
        <v>7</v>
      </c>
      <c r="F12971" s="102">
        <v>705</v>
      </c>
      <c r="G12971" s="102">
        <v>70520</v>
      </c>
      <c r="H12971" s="102">
        <v>3000</v>
      </c>
      <c r="I12971" s="102">
        <v>414104</v>
      </c>
      <c r="J12971" s="173">
        <v>0</v>
      </c>
      <c r="K12971" s="173">
        <f t="shared" si="156"/>
        <v>0</v>
      </c>
      <c r="L12971" s="173">
        <v>0</v>
      </c>
      <c r="M12971" s="173">
        <v>0</v>
      </c>
      <c r="N12971" s="227">
        <v>0</v>
      </c>
      <c r="O12971" s="227">
        <v>0</v>
      </c>
      <c r="P12971" s="227">
        <f t="shared" si="155"/>
        <v>0</v>
      </c>
      <c r="Q12971" s="264">
        <v>0</v>
      </c>
      <c r="R12971" s="264">
        <v>0</v>
      </c>
      <c r="S12971" s="175"/>
    </row>
    <row r="12972" spans="1:19" x14ac:dyDescent="0.3">
      <c r="A12972" s="58"/>
      <c r="B12972" s="59"/>
      <c r="C12972" s="60"/>
      <c r="D12972" s="61"/>
      <c r="E12972" s="61"/>
      <c r="F12972" s="61"/>
      <c r="G12972" s="61"/>
      <c r="H12972" s="61"/>
      <c r="I12972" s="61"/>
      <c r="J12972" s="62"/>
      <c r="K12972" s="62"/>
      <c r="L12972" s="62"/>
      <c r="M12972" s="62"/>
    </row>
    <row r="12973" spans="1:19" ht="17.399999999999999" x14ac:dyDescent="0.3">
      <c r="A12973" s="960" t="s">
        <v>0</v>
      </c>
      <c r="B12973" s="960"/>
      <c r="C12973" s="960"/>
      <c r="D12973" s="960"/>
      <c r="E12973" s="960"/>
      <c r="F12973" s="960"/>
      <c r="G12973" s="960"/>
      <c r="H12973" s="960"/>
      <c r="I12973" s="960"/>
      <c r="J12973" s="960"/>
      <c r="K12973" s="960"/>
      <c r="L12973" s="960"/>
      <c r="M12973" s="960"/>
    </row>
    <row r="12974" spans="1:19" ht="17.399999999999999" x14ac:dyDescent="0.3">
      <c r="A12974" s="960" t="s">
        <v>3122</v>
      </c>
      <c r="B12974" s="960"/>
      <c r="C12974" s="960"/>
      <c r="D12974" s="960"/>
      <c r="E12974" s="960"/>
      <c r="F12974" s="960"/>
      <c r="G12974" s="960"/>
      <c r="H12974" s="960"/>
      <c r="I12974" s="960"/>
      <c r="J12974" s="960"/>
      <c r="K12974" s="960"/>
      <c r="L12974" s="960"/>
      <c r="M12974" s="960"/>
    </row>
    <row r="12975" spans="1:19" ht="16.2" thickBot="1" x14ac:dyDescent="0.35">
      <c r="A12975" s="961" t="s">
        <v>717</v>
      </c>
      <c r="B12975" s="961"/>
      <c r="C12975" s="961"/>
      <c r="D12975" s="961"/>
      <c r="E12975" s="961"/>
      <c r="F12975" s="961"/>
      <c r="G12975" s="961"/>
      <c r="H12975" s="961"/>
      <c r="I12975" s="961"/>
      <c r="J12975" s="961"/>
      <c r="K12975" s="961"/>
      <c r="L12975" s="961"/>
      <c r="M12975" s="961"/>
    </row>
    <row r="12976" spans="1:19" ht="15" customHeight="1" x14ac:dyDescent="0.3">
      <c r="A12976" s="962" t="s">
        <v>3118</v>
      </c>
      <c r="B12976" s="962" t="s">
        <v>3119</v>
      </c>
      <c r="C12976" s="962" t="s">
        <v>2</v>
      </c>
      <c r="D12976" s="5" t="s">
        <v>3</v>
      </c>
      <c r="E12976" s="12" t="s">
        <v>3</v>
      </c>
      <c r="F12976" s="5" t="s">
        <v>7</v>
      </c>
      <c r="G12976" s="12" t="s">
        <v>9</v>
      </c>
      <c r="H12976" s="5" t="s">
        <v>12</v>
      </c>
      <c r="I12976" s="12" t="s">
        <v>13</v>
      </c>
      <c r="J12976" s="873" t="s">
        <v>3115</v>
      </c>
      <c r="K12976" s="873" t="s">
        <v>3116</v>
      </c>
      <c r="L12976" s="965" t="s">
        <v>3121</v>
      </c>
      <c r="M12976" s="965" t="s">
        <v>3117</v>
      </c>
      <c r="N12976" s="873" t="s">
        <v>3116</v>
      </c>
      <c r="O12976" s="873" t="s">
        <v>3116</v>
      </c>
      <c r="P12976" s="873" t="s">
        <v>5095</v>
      </c>
      <c r="Q12976" s="873" t="s">
        <v>3115</v>
      </c>
      <c r="R12976" s="270" t="s">
        <v>3340</v>
      </c>
      <c r="S12976" s="873" t="s">
        <v>5049</v>
      </c>
    </row>
    <row r="12977" spans="1:19" ht="14.25" customHeight="1" x14ac:dyDescent="0.3">
      <c r="A12977" s="963"/>
      <c r="B12977" s="963"/>
      <c r="C12977" s="963"/>
      <c r="D12977" s="6" t="s">
        <v>4</v>
      </c>
      <c r="E12977" s="11" t="s">
        <v>6</v>
      </c>
      <c r="F12977" s="6" t="s">
        <v>8</v>
      </c>
      <c r="G12977" s="11" t="s">
        <v>10</v>
      </c>
      <c r="H12977" s="6" t="s">
        <v>5</v>
      </c>
      <c r="I12977" s="11" t="s">
        <v>5</v>
      </c>
      <c r="J12977" s="874"/>
      <c r="K12977" s="874"/>
      <c r="L12977" s="966"/>
      <c r="M12977" s="966"/>
      <c r="N12977" s="874"/>
      <c r="O12977" s="874"/>
      <c r="P12977" s="874"/>
      <c r="Q12977" s="874"/>
      <c r="R12977" s="271" t="s">
        <v>5125</v>
      </c>
      <c r="S12977" s="874"/>
    </row>
    <row r="12978" spans="1:19" ht="15" customHeight="1" x14ac:dyDescent="0.3">
      <c r="A12978" s="963"/>
      <c r="B12978" s="963"/>
      <c r="C12978" s="963"/>
      <c r="D12978" s="6" t="s">
        <v>5</v>
      </c>
      <c r="E12978" s="11" t="s">
        <v>5</v>
      </c>
      <c r="F12978" s="6" t="s">
        <v>5</v>
      </c>
      <c r="G12978" s="11" t="s">
        <v>11</v>
      </c>
      <c r="H12978" s="7"/>
      <c r="I12978" s="8"/>
      <c r="J12978" s="44" t="s">
        <v>3120</v>
      </c>
      <c r="K12978" s="45" t="s">
        <v>3120</v>
      </c>
      <c r="L12978" s="46" t="s">
        <v>3120</v>
      </c>
      <c r="M12978" s="47" t="s">
        <v>3120</v>
      </c>
      <c r="N12978" s="44" t="s">
        <v>5068</v>
      </c>
      <c r="O12978" s="44" t="s">
        <v>5069</v>
      </c>
      <c r="P12978" s="44"/>
      <c r="Q12978" s="44" t="s">
        <v>5102</v>
      </c>
      <c r="R12978" s="272" t="s">
        <v>5102</v>
      </c>
      <c r="S12978" s="44"/>
    </row>
    <row r="12979" spans="1:19" ht="15" customHeight="1" thickBot="1" x14ac:dyDescent="0.35">
      <c r="A12979" s="964"/>
      <c r="B12979" s="964"/>
      <c r="C12979" s="964"/>
      <c r="D12979" s="9"/>
      <c r="E12979" s="10"/>
      <c r="F12979" s="9"/>
      <c r="G12979" s="10"/>
      <c r="H12979" s="9"/>
      <c r="I12979" s="10"/>
      <c r="J12979" s="48" t="s">
        <v>14</v>
      </c>
      <c r="K12979" s="49" t="s">
        <v>14</v>
      </c>
      <c r="L12979" s="50" t="s">
        <v>14</v>
      </c>
      <c r="M12979" s="51" t="s">
        <v>14</v>
      </c>
      <c r="N12979" s="48" t="s">
        <v>14</v>
      </c>
      <c r="O12979" s="48" t="s">
        <v>14</v>
      </c>
      <c r="P12979" s="48" t="s">
        <v>14</v>
      </c>
      <c r="Q12979" s="48" t="s">
        <v>14</v>
      </c>
      <c r="R12979" s="48" t="s">
        <v>14</v>
      </c>
      <c r="S12979" s="48"/>
    </row>
    <row r="12980" spans="1:19" x14ac:dyDescent="0.3">
      <c r="A12980" s="967" t="s">
        <v>44</v>
      </c>
      <c r="B12980" s="967"/>
      <c r="C12980" s="967"/>
      <c r="D12980" s="106"/>
      <c r="E12980" s="106"/>
      <c r="F12980" s="106"/>
      <c r="G12980" s="106"/>
      <c r="H12980" s="106"/>
      <c r="I12980" s="106"/>
      <c r="J12980" s="17"/>
      <c r="K12980" s="17"/>
      <c r="L12980" s="18"/>
      <c r="M12980" s="18"/>
      <c r="N12980" s="166"/>
      <c r="O12980" s="166"/>
      <c r="P12980" s="214"/>
      <c r="Q12980" s="266"/>
      <c r="R12980" s="266"/>
      <c r="S12980" s="166"/>
    </row>
    <row r="12981" spans="1:19" ht="20.399999999999999" x14ac:dyDescent="0.3">
      <c r="A12981" s="106"/>
      <c r="B12981" s="108" t="s">
        <v>1522</v>
      </c>
      <c r="C12981" s="30" t="s">
        <v>1523</v>
      </c>
      <c r="D12981" s="102">
        <v>1301</v>
      </c>
      <c r="E12981" s="102">
        <v>9</v>
      </c>
      <c r="F12981" s="102">
        <v>704</v>
      </c>
      <c r="G12981" s="102">
        <v>70411</v>
      </c>
      <c r="H12981" s="102">
        <v>3000</v>
      </c>
      <c r="I12981" s="102">
        <v>414104</v>
      </c>
      <c r="J12981" s="104">
        <v>1000000</v>
      </c>
      <c r="K12981" s="104">
        <f t="shared" si="156"/>
        <v>0</v>
      </c>
      <c r="L12981" s="104">
        <v>1000000</v>
      </c>
      <c r="M12981" s="104">
        <v>0</v>
      </c>
      <c r="N12981" s="227">
        <v>1000000</v>
      </c>
      <c r="O12981" s="227">
        <v>0</v>
      </c>
      <c r="P12981" s="227">
        <f t="shared" ref="P12981:P12996" si="157">SUM(K12981+N12981+O12981)</f>
        <v>1000000</v>
      </c>
      <c r="Q12981" s="264">
        <v>2000000</v>
      </c>
      <c r="R12981" s="264">
        <v>0</v>
      </c>
      <c r="S12981" s="166"/>
    </row>
    <row r="12982" spans="1:19" x14ac:dyDescent="0.3">
      <c r="A12982" s="106"/>
      <c r="B12982" s="108" t="s">
        <v>1524</v>
      </c>
      <c r="C12982" s="30" t="s">
        <v>1525</v>
      </c>
      <c r="D12982" s="102">
        <v>1301</v>
      </c>
      <c r="E12982" s="102">
        <v>9</v>
      </c>
      <c r="F12982" s="102">
        <v>701</v>
      </c>
      <c r="G12982" s="102">
        <v>70132</v>
      </c>
      <c r="H12982" s="102">
        <v>3000</v>
      </c>
      <c r="I12982" s="102">
        <v>414217</v>
      </c>
      <c r="J12982" s="104">
        <v>0</v>
      </c>
      <c r="K12982" s="104">
        <v>0</v>
      </c>
      <c r="L12982" s="104">
        <v>0</v>
      </c>
      <c r="M12982" s="104">
        <v>0</v>
      </c>
      <c r="N12982" s="227">
        <v>0</v>
      </c>
      <c r="O12982" s="227">
        <v>0</v>
      </c>
      <c r="P12982" s="227">
        <f t="shared" si="157"/>
        <v>0</v>
      </c>
      <c r="Q12982" s="264">
        <v>25000000</v>
      </c>
      <c r="R12982" s="264">
        <v>0</v>
      </c>
      <c r="S12982" s="166"/>
    </row>
    <row r="12983" spans="1:19" ht="20.399999999999999" x14ac:dyDescent="0.3">
      <c r="A12983" s="106"/>
      <c r="B12983" s="108" t="s">
        <v>1526</v>
      </c>
      <c r="C12983" s="30" t="s">
        <v>1527</v>
      </c>
      <c r="D12983" s="102">
        <v>1301</v>
      </c>
      <c r="E12983" s="102">
        <v>9</v>
      </c>
      <c r="F12983" s="102">
        <v>704</v>
      </c>
      <c r="G12983" s="102">
        <v>70411</v>
      </c>
      <c r="H12983" s="102">
        <v>3000</v>
      </c>
      <c r="I12983" s="102">
        <v>414306</v>
      </c>
      <c r="J12983" s="104">
        <v>2000000</v>
      </c>
      <c r="K12983" s="104">
        <v>2000000</v>
      </c>
      <c r="L12983" s="104">
        <v>0</v>
      </c>
      <c r="M12983" s="104">
        <v>0</v>
      </c>
      <c r="N12983" s="227">
        <v>0</v>
      </c>
      <c r="O12983" s="227">
        <v>0</v>
      </c>
      <c r="P12983" s="227">
        <f t="shared" si="157"/>
        <v>2000000</v>
      </c>
      <c r="Q12983" s="264">
        <v>0</v>
      </c>
      <c r="R12983" s="264">
        <v>0</v>
      </c>
      <c r="S12983" s="166"/>
    </row>
    <row r="12984" spans="1:19" x14ac:dyDescent="0.3">
      <c r="A12984" s="106"/>
      <c r="B12984" s="108" t="s">
        <v>1528</v>
      </c>
      <c r="C12984" s="30" t="s">
        <v>1529</v>
      </c>
      <c r="D12984" s="102">
        <v>1301</v>
      </c>
      <c r="E12984" s="102">
        <v>9</v>
      </c>
      <c r="F12984" s="102">
        <v>704</v>
      </c>
      <c r="G12984" s="102">
        <v>70411</v>
      </c>
      <c r="H12984" s="102">
        <v>3000</v>
      </c>
      <c r="I12984" s="102">
        <v>414314</v>
      </c>
      <c r="J12984" s="104">
        <v>10000000</v>
      </c>
      <c r="K12984" s="104">
        <f t="shared" ref="K12984:K12986" si="158">SUM(J12984-L12984)</f>
        <v>0</v>
      </c>
      <c r="L12984" s="104">
        <v>10000000</v>
      </c>
      <c r="M12984" s="104">
        <v>0</v>
      </c>
      <c r="N12984" s="227">
        <v>10000000</v>
      </c>
      <c r="O12984" s="227">
        <v>0</v>
      </c>
      <c r="P12984" s="227">
        <f t="shared" si="157"/>
        <v>10000000</v>
      </c>
      <c r="Q12984" s="264">
        <v>0</v>
      </c>
      <c r="R12984" s="264">
        <v>0</v>
      </c>
      <c r="S12984" s="166"/>
    </row>
    <row r="12985" spans="1:19" s="70" customFormat="1" x14ac:dyDescent="0.3">
      <c r="A12985" s="975" t="s">
        <v>1530</v>
      </c>
      <c r="B12985" s="975"/>
      <c r="C12985" s="975"/>
      <c r="D12985" s="69"/>
      <c r="E12985" s="69"/>
      <c r="F12985" s="69"/>
      <c r="G12985" s="69"/>
      <c r="H12985" s="69"/>
      <c r="I12985" s="69"/>
      <c r="J12985" s="17"/>
      <c r="K12985" s="17"/>
      <c r="L12985" s="18"/>
      <c r="M12985" s="18"/>
      <c r="N12985" s="18"/>
      <c r="O12985" s="227"/>
      <c r="P12985" s="227">
        <f t="shared" si="157"/>
        <v>0</v>
      </c>
      <c r="Q12985" s="264">
        <v>0</v>
      </c>
      <c r="R12985" s="264">
        <v>0</v>
      </c>
      <c r="S12985" s="166"/>
    </row>
    <row r="12986" spans="1:19" s="70" customFormat="1" ht="20.399999999999999" x14ac:dyDescent="0.3">
      <c r="A12986" s="69"/>
      <c r="B12986" s="71" t="s">
        <v>1531</v>
      </c>
      <c r="C12986" s="72" t="s">
        <v>1532</v>
      </c>
      <c r="D12986" s="73">
        <v>1002</v>
      </c>
      <c r="E12986" s="73">
        <v>9</v>
      </c>
      <c r="F12986" s="73">
        <v>706</v>
      </c>
      <c r="G12986" s="73">
        <v>70630</v>
      </c>
      <c r="H12986" s="73">
        <v>3000</v>
      </c>
      <c r="I12986" s="73">
        <v>414104</v>
      </c>
      <c r="J12986" s="104">
        <v>15000000</v>
      </c>
      <c r="K12986" s="104">
        <f t="shared" si="158"/>
        <v>0</v>
      </c>
      <c r="L12986" s="104">
        <v>15000000</v>
      </c>
      <c r="M12986" s="104">
        <v>0</v>
      </c>
      <c r="N12986" s="227">
        <v>15000000</v>
      </c>
      <c r="O12986" s="227">
        <v>0</v>
      </c>
      <c r="P12986" s="227">
        <f t="shared" si="157"/>
        <v>15000000</v>
      </c>
      <c r="Q12986" s="264">
        <v>0</v>
      </c>
      <c r="R12986" s="264">
        <v>0</v>
      </c>
      <c r="S12986" s="166"/>
    </row>
    <row r="12987" spans="1:19" s="70" customFormat="1" x14ac:dyDescent="0.3">
      <c r="A12987" s="69"/>
      <c r="B12987" s="71" t="s">
        <v>1533</v>
      </c>
      <c r="C12987" s="72" t="s">
        <v>1534</v>
      </c>
      <c r="D12987" s="73">
        <v>1001</v>
      </c>
      <c r="E12987" s="73">
        <v>9</v>
      </c>
      <c r="F12987" s="73">
        <v>701</v>
      </c>
      <c r="G12987" s="73">
        <v>70133</v>
      </c>
      <c r="H12987" s="73">
        <v>3000</v>
      </c>
      <c r="I12987" s="73">
        <v>414213</v>
      </c>
      <c r="J12987" s="104">
        <v>13000000</v>
      </c>
      <c r="K12987" s="104">
        <v>13000000</v>
      </c>
      <c r="L12987" s="104">
        <v>0</v>
      </c>
      <c r="M12987" s="104">
        <v>0</v>
      </c>
      <c r="N12987" s="227">
        <v>0</v>
      </c>
      <c r="O12987" s="227">
        <v>0</v>
      </c>
      <c r="P12987" s="227">
        <f t="shared" si="157"/>
        <v>13000000</v>
      </c>
      <c r="Q12987" s="264">
        <v>3000000</v>
      </c>
      <c r="R12987" s="264">
        <v>0</v>
      </c>
      <c r="S12987" s="189"/>
    </row>
    <row r="12988" spans="1:19" s="70" customFormat="1" ht="22.5" customHeight="1" x14ac:dyDescent="0.3">
      <c r="A12988" s="69"/>
      <c r="B12988" s="71" t="s">
        <v>1535</v>
      </c>
      <c r="C12988" s="72" t="s">
        <v>1536</v>
      </c>
      <c r="D12988" s="73">
        <v>1001</v>
      </c>
      <c r="E12988" s="73">
        <v>9</v>
      </c>
      <c r="F12988" s="73">
        <v>704</v>
      </c>
      <c r="G12988" s="73">
        <v>70411</v>
      </c>
      <c r="H12988" s="73">
        <v>3000</v>
      </c>
      <c r="I12988" s="73">
        <v>414213</v>
      </c>
      <c r="J12988" s="104">
        <v>0</v>
      </c>
      <c r="K12988" s="104">
        <v>0</v>
      </c>
      <c r="L12988" s="104">
        <v>0</v>
      </c>
      <c r="M12988" s="104">
        <v>0</v>
      </c>
      <c r="N12988" s="227">
        <v>0</v>
      </c>
      <c r="O12988" s="227">
        <v>0</v>
      </c>
      <c r="P12988" s="227">
        <f t="shared" si="157"/>
        <v>0</v>
      </c>
      <c r="Q12988" s="264">
        <v>30000000</v>
      </c>
      <c r="R12988" s="264">
        <v>0</v>
      </c>
      <c r="S12988" s="166"/>
    </row>
    <row r="12989" spans="1:19" s="70" customFormat="1" ht="22.5" customHeight="1" x14ac:dyDescent="0.3">
      <c r="A12989" s="69"/>
      <c r="B12989" s="71" t="s">
        <v>1537</v>
      </c>
      <c r="C12989" s="72" t="s">
        <v>1538</v>
      </c>
      <c r="D12989" s="73">
        <v>1001</v>
      </c>
      <c r="E12989" s="73">
        <v>9</v>
      </c>
      <c r="F12989" s="73">
        <v>704</v>
      </c>
      <c r="G12989" s="73">
        <v>70411</v>
      </c>
      <c r="H12989" s="73">
        <v>3000</v>
      </c>
      <c r="I12989" s="73">
        <v>414104</v>
      </c>
      <c r="J12989" s="104">
        <v>0</v>
      </c>
      <c r="K12989" s="104">
        <v>0</v>
      </c>
      <c r="L12989" s="104">
        <v>0</v>
      </c>
      <c r="M12989" s="104">
        <v>0</v>
      </c>
      <c r="N12989" s="227">
        <v>0</v>
      </c>
      <c r="O12989" s="227">
        <v>0</v>
      </c>
      <c r="P12989" s="227">
        <f t="shared" si="157"/>
        <v>0</v>
      </c>
      <c r="Q12989" s="264">
        <v>10000000</v>
      </c>
      <c r="R12989" s="264">
        <v>0</v>
      </c>
      <c r="S12989" s="166"/>
    </row>
    <row r="12990" spans="1:19" s="70" customFormat="1" ht="22.5" customHeight="1" x14ac:dyDescent="0.3">
      <c r="A12990" s="69"/>
      <c r="B12990" s="71" t="s">
        <v>1539</v>
      </c>
      <c r="C12990" s="72" t="s">
        <v>1540</v>
      </c>
      <c r="D12990" s="73">
        <v>1001</v>
      </c>
      <c r="E12990" s="73">
        <v>9</v>
      </c>
      <c r="F12990" s="73">
        <v>704</v>
      </c>
      <c r="G12990" s="73">
        <v>70411</v>
      </c>
      <c r="H12990" s="73">
        <v>3000</v>
      </c>
      <c r="I12990" s="73">
        <v>414104</v>
      </c>
      <c r="J12990" s="104">
        <v>0</v>
      </c>
      <c r="K12990" s="104">
        <v>0</v>
      </c>
      <c r="L12990" s="104">
        <f t="shared" ref="L12990:N12990" si="159">SUM(K12990-M12990)</f>
        <v>0</v>
      </c>
      <c r="M12990" s="104">
        <v>0</v>
      </c>
      <c r="N12990" s="227">
        <f t="shared" si="159"/>
        <v>0</v>
      </c>
      <c r="O12990" s="227">
        <v>0</v>
      </c>
      <c r="P12990" s="227">
        <f t="shared" si="157"/>
        <v>0</v>
      </c>
      <c r="Q12990" s="264">
        <v>10000000</v>
      </c>
      <c r="R12990" s="264">
        <v>0</v>
      </c>
      <c r="S12990" s="166"/>
    </row>
    <row r="12991" spans="1:19" s="70" customFormat="1" ht="30.6" x14ac:dyDescent="0.3">
      <c r="A12991" s="69"/>
      <c r="B12991" s="71" t="s">
        <v>1541</v>
      </c>
      <c r="C12991" s="72" t="s">
        <v>1542</v>
      </c>
      <c r="D12991" s="73">
        <v>1002</v>
      </c>
      <c r="E12991" s="73">
        <v>9</v>
      </c>
      <c r="F12991" s="73">
        <v>704</v>
      </c>
      <c r="G12991" s="73">
        <v>70411</v>
      </c>
      <c r="H12991" s="73">
        <v>3000</v>
      </c>
      <c r="I12991" s="73">
        <v>414306</v>
      </c>
      <c r="J12991" s="104">
        <v>36000000</v>
      </c>
      <c r="K12991" s="104">
        <f t="shared" ref="K12991:K12993" si="160">SUM(J12991-L12991)</f>
        <v>0</v>
      </c>
      <c r="L12991" s="104">
        <v>36000000</v>
      </c>
      <c r="M12991" s="104">
        <v>0</v>
      </c>
      <c r="N12991" s="227">
        <v>36000000</v>
      </c>
      <c r="O12991" s="227">
        <v>20000000</v>
      </c>
      <c r="P12991" s="227">
        <f t="shared" si="157"/>
        <v>56000000</v>
      </c>
      <c r="Q12991" s="264">
        <v>0</v>
      </c>
      <c r="R12991" s="264">
        <v>0</v>
      </c>
      <c r="S12991" s="166"/>
    </row>
    <row r="12992" spans="1:19" s="70" customFormat="1" ht="20.399999999999999" x14ac:dyDescent="0.3">
      <c r="A12992" s="69"/>
      <c r="B12992" s="71" t="s">
        <v>1543</v>
      </c>
      <c r="C12992" s="72" t="s">
        <v>1544</v>
      </c>
      <c r="D12992" s="73">
        <v>1005</v>
      </c>
      <c r="E12992" s="73">
        <v>9</v>
      </c>
      <c r="F12992" s="73">
        <v>704</v>
      </c>
      <c r="G12992" s="73">
        <v>70411</v>
      </c>
      <c r="H12992" s="73">
        <v>3000</v>
      </c>
      <c r="I12992" s="73">
        <v>414104</v>
      </c>
      <c r="J12992" s="104">
        <v>10000000</v>
      </c>
      <c r="K12992" s="104">
        <v>10000000</v>
      </c>
      <c r="L12992" s="104">
        <v>0</v>
      </c>
      <c r="M12992" s="104">
        <v>0</v>
      </c>
      <c r="N12992" s="227">
        <v>5000000</v>
      </c>
      <c r="O12992" s="227">
        <v>0</v>
      </c>
      <c r="P12992" s="227">
        <f t="shared" si="157"/>
        <v>15000000</v>
      </c>
      <c r="Q12992" s="264">
        <v>0</v>
      </c>
      <c r="R12992" s="264">
        <v>0</v>
      </c>
      <c r="S12992" s="166"/>
    </row>
    <row r="12993" spans="1:19" s="70" customFormat="1" ht="21" customHeight="1" x14ac:dyDescent="0.3">
      <c r="A12993" s="69"/>
      <c r="B12993" s="71" t="s">
        <v>1545</v>
      </c>
      <c r="C12993" s="72" t="s">
        <v>1546</v>
      </c>
      <c r="D12993" s="73">
        <v>1002</v>
      </c>
      <c r="E12993" s="73">
        <v>9</v>
      </c>
      <c r="F12993" s="73">
        <v>704</v>
      </c>
      <c r="G12993" s="73">
        <v>70411</v>
      </c>
      <c r="H12993" s="73">
        <v>3000</v>
      </c>
      <c r="I12993" s="73">
        <v>414104</v>
      </c>
      <c r="J12993" s="104">
        <v>10000000</v>
      </c>
      <c r="K12993" s="104">
        <f t="shared" si="160"/>
        <v>0</v>
      </c>
      <c r="L12993" s="104">
        <v>10000000</v>
      </c>
      <c r="M12993" s="104">
        <v>0</v>
      </c>
      <c r="N12993" s="227">
        <v>10000000</v>
      </c>
      <c r="O12993" s="227">
        <v>5000000</v>
      </c>
      <c r="P12993" s="227">
        <f t="shared" si="157"/>
        <v>15000000</v>
      </c>
      <c r="Q12993" s="264">
        <v>0</v>
      </c>
      <c r="R12993" s="264">
        <v>0</v>
      </c>
      <c r="S12993" s="166"/>
    </row>
    <row r="12994" spans="1:19" s="70" customFormat="1" ht="45" customHeight="1" x14ac:dyDescent="0.3">
      <c r="A12994" s="69"/>
      <c r="B12994" s="71" t="s">
        <v>3181</v>
      </c>
      <c r="C12994" s="72" t="s">
        <v>3183</v>
      </c>
      <c r="D12994" s="73">
        <v>1002</v>
      </c>
      <c r="E12994" s="73">
        <v>9</v>
      </c>
      <c r="F12994" s="73">
        <v>704</v>
      </c>
      <c r="G12994" s="73">
        <v>70411</v>
      </c>
      <c r="H12994" s="73">
        <v>3000</v>
      </c>
      <c r="I12994" s="73">
        <v>414104</v>
      </c>
      <c r="J12994" s="104">
        <v>0</v>
      </c>
      <c r="K12994" s="104">
        <v>0</v>
      </c>
      <c r="L12994" s="104">
        <v>0</v>
      </c>
      <c r="M12994" s="104">
        <v>0</v>
      </c>
      <c r="N12994" s="227">
        <v>0</v>
      </c>
      <c r="O12994" s="227">
        <v>0</v>
      </c>
      <c r="P12994" s="227">
        <f t="shared" si="157"/>
        <v>0</v>
      </c>
      <c r="Q12994" s="264">
        <v>0</v>
      </c>
      <c r="R12994" s="264">
        <v>0</v>
      </c>
      <c r="S12994" s="166"/>
    </row>
    <row r="12995" spans="1:19" s="70" customFormat="1" ht="57" customHeight="1" x14ac:dyDescent="0.3">
      <c r="A12995" s="69"/>
      <c r="B12995" s="71" t="s">
        <v>3182</v>
      </c>
      <c r="C12995" s="72" t="s">
        <v>5246</v>
      </c>
      <c r="D12995" s="73">
        <v>1002</v>
      </c>
      <c r="E12995" s="73">
        <v>9</v>
      </c>
      <c r="F12995" s="73">
        <v>704</v>
      </c>
      <c r="G12995" s="73">
        <v>70411</v>
      </c>
      <c r="H12995" s="73">
        <v>3000</v>
      </c>
      <c r="I12995" s="73">
        <v>414104</v>
      </c>
      <c r="J12995" s="112">
        <v>0</v>
      </c>
      <c r="K12995" s="112">
        <f>SUM(J12995+M12995)</f>
        <v>20000000</v>
      </c>
      <c r="L12995" s="112">
        <v>0</v>
      </c>
      <c r="M12995" s="112">
        <v>20000000</v>
      </c>
      <c r="N12995" s="227">
        <v>20000000</v>
      </c>
      <c r="O12995" s="227">
        <v>10000000</v>
      </c>
      <c r="P12995" s="227">
        <f t="shared" si="157"/>
        <v>50000000</v>
      </c>
      <c r="Q12995" s="264">
        <v>0</v>
      </c>
      <c r="R12995" s="264">
        <v>0</v>
      </c>
      <c r="S12995" s="189" t="s">
        <v>5070</v>
      </c>
    </row>
    <row r="12996" spans="1:19" s="70" customFormat="1" ht="31.5" customHeight="1" thickBot="1" x14ac:dyDescent="0.35">
      <c r="A12996" s="74"/>
      <c r="B12996" s="75" t="s">
        <v>5048</v>
      </c>
      <c r="C12996" s="76" t="s">
        <v>5325</v>
      </c>
      <c r="D12996" s="77"/>
      <c r="E12996" s="77"/>
      <c r="F12996" s="77"/>
      <c r="G12996" s="77"/>
      <c r="H12996" s="77"/>
      <c r="I12996" s="77"/>
      <c r="J12996" s="113">
        <v>0</v>
      </c>
      <c r="K12996" s="113">
        <f>SUM(J12996+M12996)</f>
        <v>600000000</v>
      </c>
      <c r="L12996" s="113">
        <v>0</v>
      </c>
      <c r="M12996" s="113">
        <v>600000000</v>
      </c>
      <c r="N12996" s="228">
        <v>500000000</v>
      </c>
      <c r="O12996" s="227">
        <v>100000000</v>
      </c>
      <c r="P12996" s="227">
        <f t="shared" si="157"/>
        <v>1200000000</v>
      </c>
      <c r="Q12996" s="264">
        <v>0</v>
      </c>
      <c r="R12996" s="264">
        <v>0</v>
      </c>
      <c r="S12996" s="189" t="s">
        <v>5070</v>
      </c>
    </row>
    <row r="12997" spans="1:19" s="70" customFormat="1" ht="15" customHeight="1" thickBot="1" x14ac:dyDescent="0.35">
      <c r="A12997" s="78"/>
      <c r="B12997" s="79" t="s">
        <v>1547</v>
      </c>
      <c r="C12997" s="79"/>
      <c r="D12997" s="79"/>
      <c r="E12997" s="79"/>
      <c r="F12997" s="79"/>
      <c r="G12997" s="79"/>
      <c r="H12997" s="79"/>
      <c r="I12997" s="79"/>
      <c r="J12997" s="15">
        <f>SUM(J12967:J12996)</f>
        <v>1141000000</v>
      </c>
      <c r="K12997" s="15">
        <f t="shared" ref="K12997:Q12997" si="161">SUM(K12967:K12996)</f>
        <v>645000000</v>
      </c>
      <c r="L12997" s="15">
        <f t="shared" si="161"/>
        <v>1116000000</v>
      </c>
      <c r="M12997" s="15">
        <f t="shared" si="161"/>
        <v>620000000</v>
      </c>
      <c r="N12997" s="15">
        <f t="shared" si="161"/>
        <v>1641000000</v>
      </c>
      <c r="O12997" s="15">
        <f t="shared" si="161"/>
        <v>655000000</v>
      </c>
      <c r="P12997" s="15">
        <f t="shared" si="161"/>
        <v>2941000000</v>
      </c>
      <c r="Q12997" s="15">
        <f t="shared" si="161"/>
        <v>100000000</v>
      </c>
      <c r="R12997" s="15">
        <f t="shared" ref="R12997" si="162">SUM(R12967:R12996)</f>
        <v>0</v>
      </c>
      <c r="S12997" s="185"/>
    </row>
    <row r="12998" spans="1:19" s="70" customFormat="1" ht="17.399999999999999" x14ac:dyDescent="0.3">
      <c r="A12998" s="973" t="s">
        <v>0</v>
      </c>
      <c r="B12998" s="973"/>
      <c r="C12998" s="973"/>
      <c r="D12998" s="973"/>
      <c r="E12998" s="973"/>
      <c r="F12998" s="973"/>
      <c r="G12998" s="973"/>
      <c r="H12998" s="973"/>
      <c r="I12998" s="973"/>
      <c r="J12998" s="973"/>
      <c r="K12998" s="973"/>
      <c r="L12998" s="973"/>
      <c r="M12998" s="973"/>
      <c r="N12998" s="156"/>
    </row>
    <row r="12999" spans="1:19" s="70" customFormat="1" ht="17.399999999999999" x14ac:dyDescent="0.3">
      <c r="A12999" s="973" t="s">
        <v>3122</v>
      </c>
      <c r="B12999" s="973"/>
      <c r="C12999" s="973"/>
      <c r="D12999" s="973"/>
      <c r="E12999" s="973"/>
      <c r="F12999" s="973"/>
      <c r="G12999" s="973"/>
      <c r="H12999" s="973"/>
      <c r="I12999" s="973"/>
      <c r="J12999" s="973"/>
      <c r="K12999" s="973"/>
      <c r="L12999" s="973"/>
      <c r="M12999" s="973"/>
      <c r="N12999" s="156"/>
    </row>
    <row r="13000" spans="1:19" s="70" customFormat="1" ht="16.2" thickBot="1" x14ac:dyDescent="0.35">
      <c r="A13000" s="969" t="s">
        <v>717</v>
      </c>
      <c r="B13000" s="969"/>
      <c r="C13000" s="969"/>
      <c r="D13000" s="969"/>
      <c r="E13000" s="969"/>
      <c r="F13000" s="969"/>
      <c r="G13000" s="969"/>
      <c r="H13000" s="969"/>
      <c r="I13000" s="969"/>
      <c r="J13000" s="969"/>
      <c r="K13000" s="969"/>
      <c r="L13000" s="969"/>
      <c r="M13000" s="969"/>
    </row>
    <row r="13001" spans="1:19" s="70" customFormat="1" ht="15" customHeight="1" x14ac:dyDescent="0.3">
      <c r="A13001" s="970" t="s">
        <v>3118</v>
      </c>
      <c r="B13001" s="970" t="s">
        <v>3119</v>
      </c>
      <c r="C13001" s="970" t="s">
        <v>2</v>
      </c>
      <c r="D13001" s="82" t="s">
        <v>3</v>
      </c>
      <c r="E13001" s="83" t="s">
        <v>3</v>
      </c>
      <c r="F13001" s="82" t="s">
        <v>7</v>
      </c>
      <c r="G13001" s="83" t="s">
        <v>9</v>
      </c>
      <c r="H13001" s="82" t="s">
        <v>12</v>
      </c>
      <c r="I13001" s="83" t="s">
        <v>13</v>
      </c>
      <c r="J13001" s="873" t="s">
        <v>3115</v>
      </c>
      <c r="K13001" s="873" t="s">
        <v>3116</v>
      </c>
      <c r="L13001" s="965" t="s">
        <v>3121</v>
      </c>
      <c r="M13001" s="965" t="s">
        <v>3117</v>
      </c>
      <c r="N13001" s="873" t="s">
        <v>3116</v>
      </c>
      <c r="O13001" s="873" t="s">
        <v>3116</v>
      </c>
      <c r="P13001" s="873" t="s">
        <v>5095</v>
      </c>
      <c r="Q13001" s="873" t="s">
        <v>3115</v>
      </c>
      <c r="R13001" s="270" t="s">
        <v>3340</v>
      </c>
      <c r="S13001" s="873" t="s">
        <v>5049</v>
      </c>
    </row>
    <row r="13002" spans="1:19" s="70" customFormat="1" ht="20.399999999999999" x14ac:dyDescent="0.3">
      <c r="A13002" s="971"/>
      <c r="B13002" s="971"/>
      <c r="C13002" s="971"/>
      <c r="D13002" s="84" t="s">
        <v>4</v>
      </c>
      <c r="E13002" s="85" t="s">
        <v>6</v>
      </c>
      <c r="F13002" s="84" t="s">
        <v>8</v>
      </c>
      <c r="G13002" s="85" t="s">
        <v>10</v>
      </c>
      <c r="H13002" s="84" t="s">
        <v>5</v>
      </c>
      <c r="I13002" s="85" t="s">
        <v>5</v>
      </c>
      <c r="J13002" s="874"/>
      <c r="K13002" s="874"/>
      <c r="L13002" s="966"/>
      <c r="M13002" s="966"/>
      <c r="N13002" s="874"/>
      <c r="O13002" s="874"/>
      <c r="P13002" s="874"/>
      <c r="Q13002" s="874"/>
      <c r="R13002" s="271" t="s">
        <v>5125</v>
      </c>
      <c r="S13002" s="874"/>
    </row>
    <row r="13003" spans="1:19" s="70" customFormat="1" x14ac:dyDescent="0.3">
      <c r="A13003" s="971"/>
      <c r="B13003" s="971"/>
      <c r="C13003" s="971"/>
      <c r="D13003" s="84" t="s">
        <v>5</v>
      </c>
      <c r="E13003" s="85" t="s">
        <v>5</v>
      </c>
      <c r="F13003" s="84" t="s">
        <v>5</v>
      </c>
      <c r="G13003" s="85" t="s">
        <v>11</v>
      </c>
      <c r="H13003" s="86"/>
      <c r="I13003" s="87"/>
      <c r="J13003" s="44" t="s">
        <v>3120</v>
      </c>
      <c r="K13003" s="45" t="s">
        <v>3120</v>
      </c>
      <c r="L13003" s="46" t="s">
        <v>3120</v>
      </c>
      <c r="M13003" s="47" t="s">
        <v>3120</v>
      </c>
      <c r="N13003" s="44" t="s">
        <v>5068</v>
      </c>
      <c r="O13003" s="44" t="s">
        <v>5069</v>
      </c>
      <c r="P13003" s="44"/>
      <c r="Q13003" s="44" t="s">
        <v>5102</v>
      </c>
      <c r="R13003" s="272" t="s">
        <v>5102</v>
      </c>
      <c r="S13003" s="44"/>
    </row>
    <row r="13004" spans="1:19" s="70" customFormat="1" ht="15" thickBot="1" x14ac:dyDescent="0.35">
      <c r="A13004" s="972"/>
      <c r="B13004" s="972"/>
      <c r="C13004" s="972"/>
      <c r="D13004" s="88"/>
      <c r="E13004" s="89"/>
      <c r="F13004" s="88"/>
      <c r="G13004" s="89"/>
      <c r="H13004" s="88"/>
      <c r="I13004" s="89"/>
      <c r="J13004" s="48" t="s">
        <v>14</v>
      </c>
      <c r="K13004" s="49" t="s">
        <v>14</v>
      </c>
      <c r="L13004" s="50" t="s">
        <v>14</v>
      </c>
      <c r="M13004" s="51" t="s">
        <v>14</v>
      </c>
      <c r="N13004" s="48" t="s">
        <v>14</v>
      </c>
      <c r="O13004" s="48" t="s">
        <v>14</v>
      </c>
      <c r="P13004" s="48" t="s">
        <v>14</v>
      </c>
      <c r="Q13004" s="48" t="s">
        <v>14</v>
      </c>
      <c r="R13004" s="48" t="s">
        <v>14</v>
      </c>
      <c r="S13004" s="48"/>
    </row>
    <row r="13005" spans="1:19" s="70" customFormat="1" x14ac:dyDescent="0.3">
      <c r="A13005" s="80">
        <v>52102001</v>
      </c>
      <c r="B13005" s="81" t="s">
        <v>1548</v>
      </c>
      <c r="C13005" s="81"/>
      <c r="J13005" s="55"/>
      <c r="K13005" s="55"/>
      <c r="L13005" s="54"/>
      <c r="M13005" s="54"/>
      <c r="N13005" s="166"/>
      <c r="O13005" s="166"/>
      <c r="P13005" s="214"/>
      <c r="Q13005" s="266"/>
      <c r="R13005" s="266"/>
      <c r="S13005" s="166"/>
    </row>
    <row r="13006" spans="1:19" s="70" customFormat="1" x14ac:dyDescent="0.3">
      <c r="A13006" s="975" t="s">
        <v>201</v>
      </c>
      <c r="B13006" s="975"/>
      <c r="C13006" s="975"/>
      <c r="D13006" s="69"/>
      <c r="E13006" s="69"/>
      <c r="F13006" s="69"/>
      <c r="G13006" s="69"/>
      <c r="H13006" s="69"/>
      <c r="I13006" s="69"/>
      <c r="J13006" s="17"/>
      <c r="K13006" s="17"/>
      <c r="L13006" s="549"/>
      <c r="M13006" s="18"/>
      <c r="N13006" s="166"/>
      <c r="O13006" s="166"/>
      <c r="P13006" s="214"/>
      <c r="Q13006" s="266"/>
      <c r="R13006" s="266"/>
      <c r="S13006" s="166"/>
    </row>
    <row r="13007" spans="1:19" s="70" customFormat="1" ht="20.399999999999999" x14ac:dyDescent="0.3">
      <c r="A13007" s="69"/>
      <c r="B13007" s="71" t="s">
        <v>1549</v>
      </c>
      <c r="C13007" s="72" t="s">
        <v>1550</v>
      </c>
      <c r="D13007" s="73">
        <v>602</v>
      </c>
      <c r="E13007" s="73">
        <v>9</v>
      </c>
      <c r="F13007" s="73">
        <v>704</v>
      </c>
      <c r="G13007" s="73">
        <v>70443</v>
      </c>
      <c r="H13007" s="73">
        <v>3000</v>
      </c>
      <c r="I13007" s="73">
        <v>414104</v>
      </c>
      <c r="J13007" s="104">
        <v>5000000</v>
      </c>
      <c r="K13007" s="104">
        <f>SUM(J13007-L13007)</f>
        <v>0</v>
      </c>
      <c r="L13007" s="104">
        <v>5000000</v>
      </c>
      <c r="M13007" s="104">
        <v>0</v>
      </c>
      <c r="N13007" s="227">
        <v>5000000</v>
      </c>
      <c r="O13007" s="227">
        <v>5000000</v>
      </c>
      <c r="P13007" s="227">
        <f>SUM(K13007+N13007+O13007)</f>
        <v>10000000</v>
      </c>
      <c r="Q13007" s="264">
        <v>5000000</v>
      </c>
      <c r="R13007" s="264">
        <v>0</v>
      </c>
      <c r="S13007" s="166"/>
    </row>
    <row r="13008" spans="1:19" s="70" customFormat="1" ht="13.5" customHeight="1" x14ac:dyDescent="0.3">
      <c r="A13008" s="975" t="s">
        <v>44</v>
      </c>
      <c r="B13008" s="975"/>
      <c r="C13008" s="975"/>
      <c r="D13008" s="69"/>
      <c r="E13008" s="69"/>
      <c r="F13008" s="69"/>
      <c r="G13008" s="69"/>
      <c r="H13008" s="69"/>
      <c r="I13008" s="69"/>
      <c r="J13008" s="17"/>
      <c r="K13008" s="17"/>
      <c r="L13008" s="18"/>
      <c r="M13008" s="18"/>
      <c r="N13008" s="18"/>
      <c r="O13008" s="18"/>
      <c r="P13008" s="227"/>
      <c r="Q13008" s="264"/>
      <c r="R13008" s="264"/>
      <c r="S13008" s="166"/>
    </row>
    <row r="13009" spans="1:19" s="70" customFormat="1" ht="20.399999999999999" x14ac:dyDescent="0.3">
      <c r="A13009" s="69"/>
      <c r="B13009" s="71" t="s">
        <v>1551</v>
      </c>
      <c r="C13009" s="72" t="s">
        <v>3151</v>
      </c>
      <c r="D13009" s="73">
        <v>1301</v>
      </c>
      <c r="E13009" s="73">
        <v>9</v>
      </c>
      <c r="F13009" s="73">
        <v>706</v>
      </c>
      <c r="G13009" s="73">
        <v>70630</v>
      </c>
      <c r="H13009" s="73">
        <v>3000</v>
      </c>
      <c r="I13009" s="73">
        <v>414104</v>
      </c>
      <c r="J13009" s="104">
        <v>154000000</v>
      </c>
      <c r="K13009" s="104">
        <v>154000000</v>
      </c>
      <c r="L13009" s="104">
        <v>0</v>
      </c>
      <c r="M13009" s="104">
        <v>0</v>
      </c>
      <c r="N13009" s="227">
        <v>20000000</v>
      </c>
      <c r="O13009" s="227">
        <v>200000000</v>
      </c>
      <c r="P13009" s="227">
        <f t="shared" ref="P13009:P13021" si="163">SUM(K13009+N13009+O13009)</f>
        <v>374000000</v>
      </c>
      <c r="Q13009" s="264">
        <v>50000000</v>
      </c>
      <c r="R13009" s="264">
        <v>0</v>
      </c>
      <c r="S13009" s="189"/>
    </row>
    <row r="13010" spans="1:19" s="70" customFormat="1" ht="30.6" x14ac:dyDescent="0.3">
      <c r="A13010" s="69"/>
      <c r="B13010" s="71" t="s">
        <v>1552</v>
      </c>
      <c r="C13010" s="72" t="s">
        <v>1553</v>
      </c>
      <c r="D13010" s="73">
        <v>1301</v>
      </c>
      <c r="E13010" s="73">
        <v>7</v>
      </c>
      <c r="F13010" s="73">
        <v>701</v>
      </c>
      <c r="G13010" s="73">
        <v>70133</v>
      </c>
      <c r="H13010" s="73">
        <v>3000</v>
      </c>
      <c r="I13010" s="73">
        <v>414104</v>
      </c>
      <c r="J13010" s="104">
        <v>5000000</v>
      </c>
      <c r="K13010" s="112">
        <v>5000000</v>
      </c>
      <c r="L13010" s="104">
        <v>0</v>
      </c>
      <c r="M13010" s="104">
        <v>0</v>
      </c>
      <c r="N13010" s="227">
        <v>5000000</v>
      </c>
      <c r="O13010" s="227">
        <v>0</v>
      </c>
      <c r="P13010" s="227">
        <f t="shared" si="163"/>
        <v>10000000</v>
      </c>
      <c r="Q13010" s="264">
        <v>5000000</v>
      </c>
      <c r="R13010" s="264">
        <v>0</v>
      </c>
      <c r="S13010" s="166"/>
    </row>
    <row r="13011" spans="1:19" s="70" customFormat="1" ht="12" customHeight="1" x14ac:dyDescent="0.3">
      <c r="A13011" s="975" t="s">
        <v>1530</v>
      </c>
      <c r="B13011" s="975"/>
      <c r="C13011" s="975"/>
      <c r="D13011" s="69"/>
      <c r="E13011" s="69"/>
      <c r="F13011" s="69"/>
      <c r="G13011" s="69"/>
      <c r="H13011" s="69"/>
      <c r="I13011" s="69"/>
      <c r="J13011" s="17"/>
      <c r="K13011" s="17"/>
      <c r="L13011" s="17"/>
      <c r="M13011" s="18"/>
      <c r="N13011" s="17"/>
      <c r="O13011" s="17"/>
      <c r="P13011" s="227"/>
      <c r="Q13011" s="264"/>
      <c r="R13011" s="264"/>
      <c r="S13011" s="166"/>
    </row>
    <row r="13012" spans="1:19" s="70" customFormat="1" ht="20.399999999999999" x14ac:dyDescent="0.3">
      <c r="A13012" s="69"/>
      <c r="B13012" s="71" t="s">
        <v>1554</v>
      </c>
      <c r="C13012" s="72" t="s">
        <v>1555</v>
      </c>
      <c r="D13012" s="73">
        <v>1004</v>
      </c>
      <c r="E13012" s="73">
        <v>9</v>
      </c>
      <c r="F13012" s="73">
        <v>706</v>
      </c>
      <c r="G13012" s="73">
        <v>70630</v>
      </c>
      <c r="H13012" s="73">
        <v>3000</v>
      </c>
      <c r="I13012" s="73">
        <v>414104</v>
      </c>
      <c r="J13012" s="104">
        <v>5000000</v>
      </c>
      <c r="K13012" s="112">
        <v>5000000</v>
      </c>
      <c r="L13012" s="104">
        <v>0</v>
      </c>
      <c r="M13012" s="104">
        <v>0</v>
      </c>
      <c r="N13012" s="227">
        <v>5000000</v>
      </c>
      <c r="O13012" s="227">
        <v>0</v>
      </c>
      <c r="P13012" s="227">
        <f t="shared" si="163"/>
        <v>10000000</v>
      </c>
      <c r="Q13012" s="264">
        <v>0</v>
      </c>
      <c r="R13012" s="264">
        <v>0</v>
      </c>
      <c r="S13012" s="166"/>
    </row>
    <row r="13013" spans="1:19" s="70" customFormat="1" ht="20.399999999999999" x14ac:dyDescent="0.3">
      <c r="A13013" s="69"/>
      <c r="B13013" s="71" t="s">
        <v>1556</v>
      </c>
      <c r="C13013" s="72" t="s">
        <v>1557</v>
      </c>
      <c r="D13013" s="73">
        <v>1004</v>
      </c>
      <c r="E13013" s="73">
        <v>9</v>
      </c>
      <c r="F13013" s="73">
        <v>706</v>
      </c>
      <c r="G13013" s="73">
        <v>70630</v>
      </c>
      <c r="H13013" s="73">
        <v>3000</v>
      </c>
      <c r="I13013" s="73">
        <v>414104</v>
      </c>
      <c r="J13013" s="104">
        <v>5000000</v>
      </c>
      <c r="K13013" s="112">
        <f>SUM(J13013+M13013)</f>
        <v>20000000</v>
      </c>
      <c r="L13013" s="104">
        <v>0</v>
      </c>
      <c r="M13013" s="104">
        <v>15000000</v>
      </c>
      <c r="N13013" s="227">
        <v>5000000</v>
      </c>
      <c r="O13013" s="227">
        <v>0</v>
      </c>
      <c r="P13013" s="227">
        <f t="shared" si="163"/>
        <v>25000000</v>
      </c>
      <c r="Q13013" s="264">
        <v>0</v>
      </c>
      <c r="R13013" s="264">
        <v>0</v>
      </c>
      <c r="S13013" s="166"/>
    </row>
    <row r="13014" spans="1:19" s="70" customFormat="1" ht="20.399999999999999" x14ac:dyDescent="0.3">
      <c r="A13014" s="69"/>
      <c r="B13014" s="71" t="s">
        <v>1558</v>
      </c>
      <c r="C13014" s="72" t="s">
        <v>1559</v>
      </c>
      <c r="D13014" s="73">
        <v>1001</v>
      </c>
      <c r="E13014" s="73">
        <v>9</v>
      </c>
      <c r="F13014" s="73">
        <v>704</v>
      </c>
      <c r="G13014" s="73">
        <v>70443</v>
      </c>
      <c r="H13014" s="73">
        <v>3000</v>
      </c>
      <c r="I13014" s="73">
        <v>414316</v>
      </c>
      <c r="J13014" s="104">
        <v>100000000</v>
      </c>
      <c r="K13014" s="104">
        <v>100000000</v>
      </c>
      <c r="L13014" s="104">
        <v>0</v>
      </c>
      <c r="M13014" s="104">
        <v>0</v>
      </c>
      <c r="N13014" s="227">
        <v>200000000</v>
      </c>
      <c r="O13014" s="227">
        <v>0</v>
      </c>
      <c r="P13014" s="227">
        <f t="shared" si="163"/>
        <v>300000000</v>
      </c>
      <c r="Q13014" s="264">
        <v>70000000</v>
      </c>
      <c r="R13014" s="264">
        <v>0</v>
      </c>
      <c r="S13014" s="189" t="s">
        <v>5070</v>
      </c>
    </row>
    <row r="13015" spans="1:19" s="70" customFormat="1" ht="20.399999999999999" x14ac:dyDescent="0.3">
      <c r="A13015" s="69"/>
      <c r="B13015" s="71" t="s">
        <v>1560</v>
      </c>
      <c r="C13015" s="72" t="s">
        <v>1561</v>
      </c>
      <c r="D13015" s="73">
        <v>1004</v>
      </c>
      <c r="E13015" s="73">
        <v>10</v>
      </c>
      <c r="F13015" s="73">
        <v>706</v>
      </c>
      <c r="G13015" s="73">
        <v>70630</v>
      </c>
      <c r="H13015" s="73">
        <v>3000</v>
      </c>
      <c r="I13015" s="73">
        <v>414104</v>
      </c>
      <c r="J13015" s="104">
        <v>10000000</v>
      </c>
      <c r="K13015" s="112">
        <v>10000000</v>
      </c>
      <c r="L13015" s="104">
        <v>0</v>
      </c>
      <c r="M13015" s="104">
        <v>0</v>
      </c>
      <c r="N13015" s="227">
        <v>10000000</v>
      </c>
      <c r="O13015" s="227">
        <v>0</v>
      </c>
      <c r="P13015" s="227">
        <f t="shared" si="163"/>
        <v>20000000</v>
      </c>
      <c r="Q13015" s="264">
        <v>5000000</v>
      </c>
      <c r="R13015" s="264">
        <v>0</v>
      </c>
      <c r="S13015" s="166"/>
    </row>
    <row r="13016" spans="1:19" s="70" customFormat="1" ht="40.5" customHeight="1" x14ac:dyDescent="0.3">
      <c r="A13016" s="69"/>
      <c r="B13016" s="71" t="s">
        <v>1562</v>
      </c>
      <c r="C13016" s="72" t="s">
        <v>1563</v>
      </c>
      <c r="D13016" s="73">
        <v>1004</v>
      </c>
      <c r="E13016" s="73">
        <v>10</v>
      </c>
      <c r="F13016" s="73">
        <v>706</v>
      </c>
      <c r="G13016" s="73">
        <v>70630</v>
      </c>
      <c r="H13016" s="73">
        <v>3000</v>
      </c>
      <c r="I13016" s="73">
        <v>414104</v>
      </c>
      <c r="J13016" s="104">
        <v>0</v>
      </c>
      <c r="K13016" s="104">
        <v>0</v>
      </c>
      <c r="L13016" s="104">
        <v>0</v>
      </c>
      <c r="M13016" s="104">
        <v>0</v>
      </c>
      <c r="N13016" s="227">
        <v>10000000</v>
      </c>
      <c r="O13016" s="227">
        <v>0</v>
      </c>
      <c r="P13016" s="227">
        <f t="shared" si="163"/>
        <v>10000000</v>
      </c>
      <c r="Q13016" s="264">
        <v>0</v>
      </c>
      <c r="R13016" s="264">
        <v>0</v>
      </c>
      <c r="S13016" s="166"/>
    </row>
    <row r="13017" spans="1:19" s="70" customFormat="1" ht="31.5" customHeight="1" x14ac:dyDescent="0.3">
      <c r="A13017" s="69"/>
      <c r="B13017" s="71" t="s">
        <v>1564</v>
      </c>
      <c r="C13017" s="72" t="s">
        <v>1565</v>
      </c>
      <c r="D13017" s="73">
        <v>1004</v>
      </c>
      <c r="E13017" s="73">
        <v>9</v>
      </c>
      <c r="F13017" s="73">
        <v>706</v>
      </c>
      <c r="G13017" s="73">
        <v>70630</v>
      </c>
      <c r="H13017" s="73">
        <v>3000</v>
      </c>
      <c r="I13017" s="73">
        <v>414105</v>
      </c>
      <c r="J13017" s="104">
        <v>0</v>
      </c>
      <c r="K13017" s="104">
        <v>0</v>
      </c>
      <c r="L13017" s="104">
        <v>0</v>
      </c>
      <c r="M13017" s="104">
        <v>0</v>
      </c>
      <c r="N13017" s="227">
        <v>15000000</v>
      </c>
      <c r="O13017" s="227">
        <v>0</v>
      </c>
      <c r="P13017" s="227">
        <f t="shared" si="163"/>
        <v>15000000</v>
      </c>
      <c r="Q13017" s="264">
        <v>0</v>
      </c>
      <c r="R13017" s="264">
        <v>0</v>
      </c>
      <c r="S13017" s="166"/>
    </row>
    <row r="13018" spans="1:19" s="70" customFormat="1" ht="55.5" customHeight="1" x14ac:dyDescent="0.3">
      <c r="A13018" s="69"/>
      <c r="B13018" s="71" t="s">
        <v>1566</v>
      </c>
      <c r="C13018" s="72" t="s">
        <v>3149</v>
      </c>
      <c r="D13018" s="73">
        <v>1004</v>
      </c>
      <c r="E13018" s="73">
        <v>9</v>
      </c>
      <c r="F13018" s="73">
        <v>706</v>
      </c>
      <c r="G13018" s="73">
        <v>70630</v>
      </c>
      <c r="H13018" s="73">
        <v>3000</v>
      </c>
      <c r="I13018" s="73">
        <v>414213</v>
      </c>
      <c r="J13018" s="104">
        <v>40000000</v>
      </c>
      <c r="K13018" s="104">
        <f>SUM(J13018+M13018)</f>
        <v>60000000</v>
      </c>
      <c r="L13018" s="104">
        <v>0</v>
      </c>
      <c r="M13018" s="104">
        <v>20000000</v>
      </c>
      <c r="N13018" s="227">
        <v>40000000</v>
      </c>
      <c r="O13018" s="227">
        <v>40000000</v>
      </c>
      <c r="P13018" s="227">
        <f t="shared" si="163"/>
        <v>140000000</v>
      </c>
      <c r="Q13018" s="264">
        <v>0</v>
      </c>
      <c r="R13018" s="264">
        <v>0</v>
      </c>
      <c r="S13018" s="166"/>
    </row>
    <row r="13019" spans="1:19" s="70" customFormat="1" x14ac:dyDescent="0.3">
      <c r="A13019" s="69"/>
      <c r="B13019" s="71" t="s">
        <v>1567</v>
      </c>
      <c r="C13019" s="72" t="s">
        <v>1568</v>
      </c>
      <c r="D13019" s="73">
        <v>1004</v>
      </c>
      <c r="E13019" s="73">
        <v>9</v>
      </c>
      <c r="F13019" s="73">
        <v>706</v>
      </c>
      <c r="G13019" s="73">
        <v>70610</v>
      </c>
      <c r="H13019" s="73">
        <v>3000</v>
      </c>
      <c r="I13019" s="73">
        <v>414104</v>
      </c>
      <c r="J13019" s="104">
        <v>10000000</v>
      </c>
      <c r="K13019" s="560">
        <v>10000000</v>
      </c>
      <c r="L13019" s="104"/>
      <c r="M13019" s="104">
        <v>0</v>
      </c>
      <c r="N13019" s="227">
        <v>10000000</v>
      </c>
      <c r="O13019" s="227">
        <v>10000000</v>
      </c>
      <c r="P13019" s="227">
        <f t="shared" si="163"/>
        <v>30000000</v>
      </c>
      <c r="Q13019" s="264">
        <v>5000000</v>
      </c>
      <c r="R13019" s="264">
        <v>0</v>
      </c>
      <c r="S13019" s="166"/>
    </row>
    <row r="13020" spans="1:19" s="70" customFormat="1" ht="20.399999999999999" x14ac:dyDescent="0.3">
      <c r="A13020" s="69"/>
      <c r="B13020" s="71" t="s">
        <v>1569</v>
      </c>
      <c r="C13020" s="72" t="s">
        <v>1570</v>
      </c>
      <c r="D13020" s="73">
        <v>1004</v>
      </c>
      <c r="E13020" s="73">
        <v>9</v>
      </c>
      <c r="F13020" s="73">
        <v>706</v>
      </c>
      <c r="G13020" s="73">
        <v>70630</v>
      </c>
      <c r="H13020" s="73">
        <v>3000</v>
      </c>
      <c r="I13020" s="73">
        <v>414316</v>
      </c>
      <c r="J13020" s="173">
        <v>5000000</v>
      </c>
      <c r="K13020" s="173">
        <v>5000000</v>
      </c>
      <c r="L13020" s="173">
        <v>0</v>
      </c>
      <c r="M13020" s="173">
        <v>0</v>
      </c>
      <c r="N13020" s="227">
        <v>5000000</v>
      </c>
      <c r="O13020" s="227">
        <v>0</v>
      </c>
      <c r="P13020" s="227">
        <f t="shared" si="163"/>
        <v>10000000</v>
      </c>
      <c r="Q13020" s="264">
        <v>5000000</v>
      </c>
      <c r="R13020" s="264">
        <v>0</v>
      </c>
      <c r="S13020" s="69"/>
    </row>
    <row r="13021" spans="1:19" s="70" customFormat="1" ht="20.25" customHeight="1" x14ac:dyDescent="0.3">
      <c r="A13021" s="69"/>
      <c r="B13021" s="71" t="s">
        <v>1571</v>
      </c>
      <c r="C13021" s="72" t="s">
        <v>1572</v>
      </c>
      <c r="D13021" s="73">
        <v>1002</v>
      </c>
      <c r="E13021" s="73">
        <v>9</v>
      </c>
      <c r="F13021" s="73">
        <v>706</v>
      </c>
      <c r="G13021" s="73">
        <v>70630</v>
      </c>
      <c r="H13021" s="73">
        <v>3000</v>
      </c>
      <c r="I13021" s="73">
        <v>414104</v>
      </c>
      <c r="J13021" s="173">
        <v>0</v>
      </c>
      <c r="K13021" s="173">
        <v>0</v>
      </c>
      <c r="L13021" s="173">
        <v>0</v>
      </c>
      <c r="M13021" s="173">
        <v>0</v>
      </c>
      <c r="N13021" s="227">
        <v>0</v>
      </c>
      <c r="O13021" s="227">
        <v>0</v>
      </c>
      <c r="P13021" s="227">
        <f t="shared" si="163"/>
        <v>0</v>
      </c>
      <c r="Q13021" s="264">
        <v>20000000</v>
      </c>
      <c r="R13021" s="264">
        <v>0</v>
      </c>
      <c r="S13021" s="69"/>
    </row>
    <row r="13022" spans="1:19" s="70" customFormat="1" ht="17.399999999999999" x14ac:dyDescent="0.3">
      <c r="A13022" s="973" t="s">
        <v>0</v>
      </c>
      <c r="B13022" s="973"/>
      <c r="C13022" s="973"/>
      <c r="D13022" s="973"/>
      <c r="E13022" s="973"/>
      <c r="F13022" s="973"/>
      <c r="G13022" s="973"/>
      <c r="H13022" s="973"/>
      <c r="I13022" s="973"/>
      <c r="J13022" s="973"/>
      <c r="K13022" s="973"/>
      <c r="L13022" s="973"/>
      <c r="M13022" s="973"/>
    </row>
    <row r="13023" spans="1:19" s="70" customFormat="1" ht="17.399999999999999" x14ac:dyDescent="0.3">
      <c r="A13023" s="973" t="s">
        <v>3122</v>
      </c>
      <c r="B13023" s="973"/>
      <c r="C13023" s="973"/>
      <c r="D13023" s="973"/>
      <c r="E13023" s="973"/>
      <c r="F13023" s="973"/>
      <c r="G13023" s="973"/>
      <c r="H13023" s="973"/>
      <c r="I13023" s="973"/>
      <c r="J13023" s="973"/>
      <c r="K13023" s="973"/>
      <c r="L13023" s="973"/>
      <c r="M13023" s="973"/>
    </row>
    <row r="13024" spans="1:19" s="70" customFormat="1" ht="16.2" thickBot="1" x14ac:dyDescent="0.35">
      <c r="A13024" s="969" t="s">
        <v>717</v>
      </c>
      <c r="B13024" s="969"/>
      <c r="C13024" s="969"/>
      <c r="D13024" s="969"/>
      <c r="E13024" s="969"/>
      <c r="F13024" s="969"/>
      <c r="G13024" s="969"/>
      <c r="H13024" s="969"/>
      <c r="I13024" s="969"/>
      <c r="J13024" s="969"/>
      <c r="K13024" s="969"/>
      <c r="L13024" s="969"/>
      <c r="M13024" s="969"/>
    </row>
    <row r="13025" spans="1:19" s="70" customFormat="1" ht="15" customHeight="1" x14ac:dyDescent="0.3">
      <c r="A13025" s="970" t="s">
        <v>3118</v>
      </c>
      <c r="B13025" s="970" t="s">
        <v>3119</v>
      </c>
      <c r="C13025" s="970" t="s">
        <v>2</v>
      </c>
      <c r="D13025" s="82" t="s">
        <v>3</v>
      </c>
      <c r="E13025" s="83" t="s">
        <v>3</v>
      </c>
      <c r="F13025" s="82" t="s">
        <v>7</v>
      </c>
      <c r="G13025" s="83" t="s">
        <v>9</v>
      </c>
      <c r="H13025" s="82" t="s">
        <v>12</v>
      </c>
      <c r="I13025" s="83" t="s">
        <v>13</v>
      </c>
      <c r="J13025" s="873" t="s">
        <v>3115</v>
      </c>
      <c r="K13025" s="873" t="s">
        <v>3116</v>
      </c>
      <c r="L13025" s="965" t="s">
        <v>3121</v>
      </c>
      <c r="M13025" s="965" t="s">
        <v>3117</v>
      </c>
      <c r="N13025" s="873" t="s">
        <v>3116</v>
      </c>
      <c r="O13025" s="873" t="s">
        <v>3116</v>
      </c>
      <c r="P13025" s="873" t="s">
        <v>5095</v>
      </c>
      <c r="Q13025" s="873" t="s">
        <v>3115</v>
      </c>
      <c r="R13025" s="270" t="s">
        <v>3340</v>
      </c>
      <c r="S13025" s="873" t="s">
        <v>5049</v>
      </c>
    </row>
    <row r="13026" spans="1:19" s="70" customFormat="1" ht="20.399999999999999" x14ac:dyDescent="0.3">
      <c r="A13026" s="971"/>
      <c r="B13026" s="971"/>
      <c r="C13026" s="971"/>
      <c r="D13026" s="84" t="s">
        <v>4</v>
      </c>
      <c r="E13026" s="85" t="s">
        <v>6</v>
      </c>
      <c r="F13026" s="84" t="s">
        <v>8</v>
      </c>
      <c r="G13026" s="85" t="s">
        <v>10</v>
      </c>
      <c r="H13026" s="84" t="s">
        <v>5</v>
      </c>
      <c r="I13026" s="85" t="s">
        <v>5</v>
      </c>
      <c r="J13026" s="874"/>
      <c r="K13026" s="874"/>
      <c r="L13026" s="966"/>
      <c r="M13026" s="966"/>
      <c r="N13026" s="874"/>
      <c r="O13026" s="874"/>
      <c r="P13026" s="874"/>
      <c r="Q13026" s="874"/>
      <c r="R13026" s="271" t="s">
        <v>5125</v>
      </c>
      <c r="S13026" s="874"/>
    </row>
    <row r="13027" spans="1:19" s="70" customFormat="1" x14ac:dyDescent="0.3">
      <c r="A13027" s="971"/>
      <c r="B13027" s="971"/>
      <c r="C13027" s="971"/>
      <c r="D13027" s="84" t="s">
        <v>5</v>
      </c>
      <c r="E13027" s="85" t="s">
        <v>5</v>
      </c>
      <c r="F13027" s="84" t="s">
        <v>5</v>
      </c>
      <c r="G13027" s="85" t="s">
        <v>11</v>
      </c>
      <c r="H13027" s="86"/>
      <c r="I13027" s="87"/>
      <c r="J13027" s="44" t="s">
        <v>3120</v>
      </c>
      <c r="K13027" s="45" t="s">
        <v>3120</v>
      </c>
      <c r="L13027" s="46" t="s">
        <v>3120</v>
      </c>
      <c r="M13027" s="47" t="s">
        <v>3120</v>
      </c>
      <c r="N13027" s="44" t="s">
        <v>5068</v>
      </c>
      <c r="O13027" s="44" t="s">
        <v>5069</v>
      </c>
      <c r="P13027" s="44"/>
      <c r="Q13027" s="44" t="s">
        <v>5102</v>
      </c>
      <c r="R13027" s="272" t="s">
        <v>5102</v>
      </c>
      <c r="S13027" s="44"/>
    </row>
    <row r="13028" spans="1:19" s="70" customFormat="1" ht="15" thickBot="1" x14ac:dyDescent="0.35">
      <c r="A13028" s="972"/>
      <c r="B13028" s="972"/>
      <c r="C13028" s="972"/>
      <c r="D13028" s="88"/>
      <c r="E13028" s="89"/>
      <c r="F13028" s="88"/>
      <c r="G13028" s="89"/>
      <c r="H13028" s="88"/>
      <c r="I13028" s="89"/>
      <c r="J13028" s="48" t="s">
        <v>14</v>
      </c>
      <c r="K13028" s="49" t="s">
        <v>14</v>
      </c>
      <c r="L13028" s="50" t="s">
        <v>14</v>
      </c>
      <c r="M13028" s="51" t="s">
        <v>14</v>
      </c>
      <c r="N13028" s="48" t="s">
        <v>14</v>
      </c>
      <c r="O13028" s="48" t="s">
        <v>14</v>
      </c>
      <c r="P13028" s="48" t="s">
        <v>14</v>
      </c>
      <c r="Q13028" s="48" t="s">
        <v>14</v>
      </c>
      <c r="R13028" s="48" t="s">
        <v>14</v>
      </c>
      <c r="S13028" s="48"/>
    </row>
    <row r="13029" spans="1:19" s="70" customFormat="1" ht="30.6" x14ac:dyDescent="0.3">
      <c r="A13029" s="69"/>
      <c r="B13029" s="71" t="s">
        <v>1573</v>
      </c>
      <c r="C13029" s="72" t="s">
        <v>1574</v>
      </c>
      <c r="D13029" s="73">
        <v>1002</v>
      </c>
      <c r="E13029" s="73">
        <v>9</v>
      </c>
      <c r="F13029" s="73">
        <v>704</v>
      </c>
      <c r="G13029" s="73">
        <v>70443</v>
      </c>
      <c r="H13029" s="73">
        <v>3000</v>
      </c>
      <c r="I13029" s="73">
        <v>414104</v>
      </c>
      <c r="J13029" s="104">
        <v>25000000</v>
      </c>
      <c r="K13029" s="104">
        <f>SUM(J13029-L13029)</f>
        <v>10000000</v>
      </c>
      <c r="L13029" s="104">
        <v>15000000</v>
      </c>
      <c r="M13029" s="104">
        <v>0</v>
      </c>
      <c r="N13029" s="227">
        <v>15000000</v>
      </c>
      <c r="O13029" s="227">
        <v>20000000</v>
      </c>
      <c r="P13029" s="227">
        <f t="shared" ref="P13029:P13040" si="164">SUM(K13029+N13029+O13029)</f>
        <v>45000000</v>
      </c>
      <c r="Q13029" s="264">
        <v>5000000</v>
      </c>
      <c r="R13029" s="264">
        <v>0</v>
      </c>
      <c r="S13029" s="166"/>
    </row>
    <row r="13030" spans="1:19" s="70" customFormat="1" x14ac:dyDescent="0.3">
      <c r="A13030" s="69"/>
      <c r="B13030" s="71" t="s">
        <v>1575</v>
      </c>
      <c r="C13030" s="72" t="s">
        <v>1576</v>
      </c>
      <c r="D13030" s="73">
        <v>1004</v>
      </c>
      <c r="E13030" s="73">
        <v>9</v>
      </c>
      <c r="F13030" s="73">
        <v>706</v>
      </c>
      <c r="G13030" s="73">
        <v>70630</v>
      </c>
      <c r="H13030" s="73">
        <v>3000</v>
      </c>
      <c r="I13030" s="73">
        <v>414213</v>
      </c>
      <c r="J13030" s="104">
        <v>0</v>
      </c>
      <c r="K13030" s="104">
        <v>0</v>
      </c>
      <c r="L13030" s="104">
        <v>0</v>
      </c>
      <c r="M13030" s="104">
        <v>0</v>
      </c>
      <c r="N13030" s="227">
        <v>0</v>
      </c>
      <c r="O13030" s="227">
        <v>0</v>
      </c>
      <c r="P13030" s="227">
        <f t="shared" si="164"/>
        <v>0</v>
      </c>
      <c r="Q13030" s="264">
        <v>10000000</v>
      </c>
      <c r="R13030" s="264">
        <v>0</v>
      </c>
      <c r="S13030" s="166"/>
    </row>
    <row r="13031" spans="1:19" s="70" customFormat="1" ht="40.5" customHeight="1" x14ac:dyDescent="0.3">
      <c r="A13031" s="69"/>
      <c r="B13031" s="71" t="s">
        <v>1577</v>
      </c>
      <c r="C13031" s="72" t="s">
        <v>1578</v>
      </c>
      <c r="D13031" s="73">
        <v>1004</v>
      </c>
      <c r="E13031" s="73">
        <v>9</v>
      </c>
      <c r="F13031" s="73">
        <v>706</v>
      </c>
      <c r="G13031" s="73">
        <v>70630</v>
      </c>
      <c r="H13031" s="73">
        <v>3000</v>
      </c>
      <c r="I13031" s="73">
        <v>414213</v>
      </c>
      <c r="J13031" s="104">
        <v>5000000</v>
      </c>
      <c r="K13031" s="112">
        <v>5000000</v>
      </c>
      <c r="L13031" s="104">
        <v>0</v>
      </c>
      <c r="M13031" s="104">
        <v>0</v>
      </c>
      <c r="N13031" s="227">
        <v>5000000</v>
      </c>
      <c r="O13031" s="227">
        <v>0</v>
      </c>
      <c r="P13031" s="227">
        <f t="shared" si="164"/>
        <v>10000000</v>
      </c>
      <c r="Q13031" s="264">
        <v>0</v>
      </c>
      <c r="R13031" s="264">
        <v>0</v>
      </c>
      <c r="S13031" s="166"/>
    </row>
    <row r="13032" spans="1:19" s="70" customFormat="1" ht="20.399999999999999" x14ac:dyDescent="0.3">
      <c r="A13032" s="69"/>
      <c r="B13032" s="71" t="s">
        <v>1579</v>
      </c>
      <c r="C13032" s="72" t="s">
        <v>1580</v>
      </c>
      <c r="D13032" s="73">
        <v>1004</v>
      </c>
      <c r="E13032" s="73">
        <v>9</v>
      </c>
      <c r="F13032" s="73">
        <v>706</v>
      </c>
      <c r="G13032" s="73">
        <v>70630</v>
      </c>
      <c r="H13032" s="73">
        <v>3000</v>
      </c>
      <c r="I13032" s="73">
        <v>414314</v>
      </c>
      <c r="J13032" s="104">
        <v>0</v>
      </c>
      <c r="K13032" s="104">
        <v>0</v>
      </c>
      <c r="L13032" s="104">
        <v>0</v>
      </c>
      <c r="M13032" s="104">
        <v>0</v>
      </c>
      <c r="N13032" s="227">
        <v>0</v>
      </c>
      <c r="O13032" s="227">
        <v>0</v>
      </c>
      <c r="P13032" s="227">
        <f t="shared" si="164"/>
        <v>0</v>
      </c>
      <c r="Q13032" s="264">
        <v>0</v>
      </c>
      <c r="R13032" s="264">
        <v>5918400</v>
      </c>
      <c r="S13032" s="166"/>
    </row>
    <row r="13033" spans="1:19" s="70" customFormat="1" ht="20.399999999999999" x14ac:dyDescent="0.3">
      <c r="A13033" s="69"/>
      <c r="B13033" s="71" t="s">
        <v>1581</v>
      </c>
      <c r="C13033" s="72" t="s">
        <v>1582</v>
      </c>
      <c r="D13033" s="73">
        <v>1001</v>
      </c>
      <c r="E13033" s="73">
        <v>9</v>
      </c>
      <c r="F13033" s="73">
        <v>704</v>
      </c>
      <c r="G13033" s="73">
        <v>70443</v>
      </c>
      <c r="H13033" s="73">
        <v>3000</v>
      </c>
      <c r="I13033" s="73">
        <v>414104</v>
      </c>
      <c r="J13033" s="104">
        <v>0</v>
      </c>
      <c r="K13033" s="104">
        <v>0</v>
      </c>
      <c r="L13033" s="104">
        <v>0</v>
      </c>
      <c r="M13033" s="104">
        <v>0</v>
      </c>
      <c r="N13033" s="227">
        <v>0</v>
      </c>
      <c r="O13033" s="227">
        <v>0</v>
      </c>
      <c r="P13033" s="227">
        <f t="shared" si="164"/>
        <v>0</v>
      </c>
      <c r="Q13033" s="264">
        <v>20000000</v>
      </c>
      <c r="R13033" s="264">
        <v>0</v>
      </c>
      <c r="S13033" s="166"/>
    </row>
    <row r="13034" spans="1:19" s="70" customFormat="1" ht="55.5" customHeight="1" x14ac:dyDescent="0.3">
      <c r="A13034" s="69"/>
      <c r="B13034" s="71" t="s">
        <v>1583</v>
      </c>
      <c r="C13034" s="72" t="s">
        <v>3150</v>
      </c>
      <c r="D13034" s="73">
        <v>1001</v>
      </c>
      <c r="E13034" s="73">
        <v>9</v>
      </c>
      <c r="F13034" s="73">
        <v>706</v>
      </c>
      <c r="G13034" s="73">
        <v>70630</v>
      </c>
      <c r="H13034" s="73">
        <v>3000</v>
      </c>
      <c r="I13034" s="73">
        <v>414104</v>
      </c>
      <c r="J13034" s="104">
        <v>30000000</v>
      </c>
      <c r="K13034" s="104">
        <v>30000000</v>
      </c>
      <c r="L13034" s="104">
        <v>0</v>
      </c>
      <c r="M13034" s="104">
        <v>0</v>
      </c>
      <c r="N13034" s="227">
        <v>30000000</v>
      </c>
      <c r="O13034" s="227">
        <v>0</v>
      </c>
      <c r="P13034" s="227">
        <f t="shared" si="164"/>
        <v>60000000</v>
      </c>
      <c r="Q13034" s="264">
        <v>0</v>
      </c>
      <c r="R13034" s="264">
        <v>0</v>
      </c>
      <c r="S13034" s="189"/>
    </row>
    <row r="13035" spans="1:19" s="70" customFormat="1" ht="57" customHeight="1" x14ac:dyDescent="0.3">
      <c r="A13035" s="69"/>
      <c r="B13035" s="71" t="s">
        <v>1584</v>
      </c>
      <c r="C13035" s="72" t="s">
        <v>1585</v>
      </c>
      <c r="D13035" s="73">
        <v>1001</v>
      </c>
      <c r="E13035" s="73">
        <v>9</v>
      </c>
      <c r="F13035" s="73">
        <v>706</v>
      </c>
      <c r="G13035" s="73">
        <v>70630</v>
      </c>
      <c r="H13035" s="73">
        <v>3000</v>
      </c>
      <c r="I13035" s="73">
        <v>414104</v>
      </c>
      <c r="J13035" s="104">
        <v>10000000</v>
      </c>
      <c r="K13035" s="104">
        <v>10000000</v>
      </c>
      <c r="L13035" s="104">
        <v>0</v>
      </c>
      <c r="M13035" s="104">
        <v>0</v>
      </c>
      <c r="N13035" s="227">
        <v>20000000</v>
      </c>
      <c r="O13035" s="227">
        <v>0</v>
      </c>
      <c r="P13035" s="227">
        <f t="shared" si="164"/>
        <v>30000000</v>
      </c>
      <c r="Q13035" s="264">
        <v>5000000</v>
      </c>
      <c r="R13035" s="264">
        <v>0</v>
      </c>
      <c r="S13035" s="166"/>
    </row>
    <row r="13036" spans="1:19" s="70" customFormat="1" ht="20.399999999999999" x14ac:dyDescent="0.3">
      <c r="A13036" s="69"/>
      <c r="B13036" s="71" t="s">
        <v>1586</v>
      </c>
      <c r="C13036" s="72" t="s">
        <v>1587</v>
      </c>
      <c r="D13036" s="73">
        <v>1001</v>
      </c>
      <c r="E13036" s="73">
        <v>9</v>
      </c>
      <c r="F13036" s="73">
        <v>706</v>
      </c>
      <c r="G13036" s="73">
        <v>70630</v>
      </c>
      <c r="H13036" s="73">
        <v>3000</v>
      </c>
      <c r="I13036" s="73">
        <v>414215</v>
      </c>
      <c r="J13036" s="104">
        <v>40000000</v>
      </c>
      <c r="K13036" s="104">
        <v>40000000</v>
      </c>
      <c r="L13036" s="104">
        <v>0</v>
      </c>
      <c r="M13036" s="104">
        <v>0</v>
      </c>
      <c r="N13036" s="227">
        <v>25000000</v>
      </c>
      <c r="O13036" s="227">
        <v>0</v>
      </c>
      <c r="P13036" s="227">
        <f t="shared" si="164"/>
        <v>65000000</v>
      </c>
      <c r="Q13036" s="264">
        <v>20000000</v>
      </c>
      <c r="R13036" s="264">
        <v>0</v>
      </c>
      <c r="S13036" s="166"/>
    </row>
    <row r="13037" spans="1:19" s="70" customFormat="1" ht="20.399999999999999" x14ac:dyDescent="0.3">
      <c r="A13037" s="69"/>
      <c r="B13037" s="71" t="s">
        <v>1588</v>
      </c>
      <c r="C13037" s="72" t="s">
        <v>1589</v>
      </c>
      <c r="D13037" s="73">
        <v>1001</v>
      </c>
      <c r="E13037" s="73">
        <v>9</v>
      </c>
      <c r="F13037" s="73">
        <v>706</v>
      </c>
      <c r="G13037" s="73">
        <v>70630</v>
      </c>
      <c r="H13037" s="73">
        <v>3000</v>
      </c>
      <c r="I13037" s="73">
        <v>414104</v>
      </c>
      <c r="J13037" s="104">
        <v>5000000</v>
      </c>
      <c r="K13037" s="104">
        <f>SUM(J13037-L13037)</f>
        <v>0</v>
      </c>
      <c r="L13037" s="104">
        <v>5000000</v>
      </c>
      <c r="M13037" s="104">
        <v>0</v>
      </c>
      <c r="N13037" s="227">
        <v>5000000</v>
      </c>
      <c r="O13037" s="227">
        <v>5000000</v>
      </c>
      <c r="P13037" s="227">
        <f t="shared" si="164"/>
        <v>10000000</v>
      </c>
      <c r="Q13037" s="264">
        <v>5000000</v>
      </c>
      <c r="R13037" s="264">
        <v>0</v>
      </c>
      <c r="S13037" s="166"/>
    </row>
    <row r="13038" spans="1:19" s="70" customFormat="1" ht="39.75" customHeight="1" x14ac:dyDescent="0.3">
      <c r="A13038" s="69"/>
      <c r="B13038" s="71" t="s">
        <v>1590</v>
      </c>
      <c r="C13038" s="72" t="s">
        <v>1591</v>
      </c>
      <c r="D13038" s="73">
        <v>1005</v>
      </c>
      <c r="E13038" s="73">
        <v>9</v>
      </c>
      <c r="F13038" s="73">
        <v>704</v>
      </c>
      <c r="G13038" s="73">
        <v>70411</v>
      </c>
      <c r="H13038" s="73">
        <v>3000</v>
      </c>
      <c r="I13038" s="73">
        <v>414104</v>
      </c>
      <c r="J13038" s="104">
        <v>0</v>
      </c>
      <c r="K13038" s="104">
        <v>0</v>
      </c>
      <c r="L13038" s="104">
        <v>0</v>
      </c>
      <c r="M13038" s="104">
        <v>0</v>
      </c>
      <c r="N13038" s="227">
        <v>0</v>
      </c>
      <c r="O13038" s="227">
        <v>0</v>
      </c>
      <c r="P13038" s="227">
        <f t="shared" si="164"/>
        <v>0</v>
      </c>
      <c r="Q13038" s="264">
        <v>100000000</v>
      </c>
      <c r="R13038" s="264">
        <v>0</v>
      </c>
      <c r="S13038" s="166"/>
    </row>
    <row r="13039" spans="1:19" s="70" customFormat="1" ht="39" customHeight="1" x14ac:dyDescent="0.3">
      <c r="A13039" s="69"/>
      <c r="B13039" s="71" t="s">
        <v>1592</v>
      </c>
      <c r="C13039" s="72" t="s">
        <v>1593</v>
      </c>
      <c r="D13039" s="73">
        <v>1005</v>
      </c>
      <c r="E13039" s="73">
        <v>9</v>
      </c>
      <c r="F13039" s="73">
        <v>704</v>
      </c>
      <c r="G13039" s="73">
        <v>70411</v>
      </c>
      <c r="H13039" s="73">
        <v>3000</v>
      </c>
      <c r="I13039" s="73">
        <v>414213</v>
      </c>
      <c r="J13039" s="104">
        <v>100000000</v>
      </c>
      <c r="K13039" s="104">
        <v>100000000</v>
      </c>
      <c r="L13039" s="104">
        <v>0</v>
      </c>
      <c r="M13039" s="104">
        <v>0</v>
      </c>
      <c r="N13039" s="227">
        <v>150000000</v>
      </c>
      <c r="O13039" s="227">
        <v>0</v>
      </c>
      <c r="P13039" s="227">
        <f t="shared" si="164"/>
        <v>250000000</v>
      </c>
      <c r="Q13039" s="264">
        <v>100000000</v>
      </c>
      <c r="R13039" s="264">
        <v>0</v>
      </c>
      <c r="S13039" s="189"/>
    </row>
    <row r="13040" spans="1:19" s="70" customFormat="1" ht="42" customHeight="1" x14ac:dyDescent="0.3">
      <c r="A13040" s="69"/>
      <c r="B13040" s="71" t="s">
        <v>1594</v>
      </c>
      <c r="C13040" s="72" t="s">
        <v>1595</v>
      </c>
      <c r="D13040" s="73">
        <v>1003</v>
      </c>
      <c r="E13040" s="73">
        <v>9</v>
      </c>
      <c r="F13040" s="73">
        <v>704</v>
      </c>
      <c r="G13040" s="73">
        <v>70411</v>
      </c>
      <c r="H13040" s="73">
        <v>3000</v>
      </c>
      <c r="I13040" s="73">
        <v>414104</v>
      </c>
      <c r="J13040" s="173">
        <v>10000000</v>
      </c>
      <c r="K13040" s="173">
        <f>SUM(J13040-L13040)</f>
        <v>5000000</v>
      </c>
      <c r="L13040" s="173">
        <v>5000000</v>
      </c>
      <c r="M13040" s="173">
        <v>0</v>
      </c>
      <c r="N13040" s="227">
        <v>5000000</v>
      </c>
      <c r="O13040" s="227">
        <v>5000000</v>
      </c>
      <c r="P13040" s="227">
        <f t="shared" si="164"/>
        <v>15000000</v>
      </c>
      <c r="Q13040" s="264">
        <v>5000000</v>
      </c>
      <c r="R13040" s="264">
        <v>0</v>
      </c>
      <c r="S13040" s="175"/>
    </row>
    <row r="13041" spans="1:19" s="70" customFormat="1" ht="15.75" customHeight="1" x14ac:dyDescent="0.3">
      <c r="A13041" s="973" t="s">
        <v>0</v>
      </c>
      <c r="B13041" s="973"/>
      <c r="C13041" s="973"/>
      <c r="D13041" s="973"/>
      <c r="E13041" s="973"/>
      <c r="F13041" s="973"/>
      <c r="G13041" s="973"/>
      <c r="H13041" s="973"/>
      <c r="I13041" s="973"/>
      <c r="J13041" s="973"/>
      <c r="K13041" s="973"/>
      <c r="L13041" s="973"/>
      <c r="M13041" s="973"/>
      <c r="N13041" s="58"/>
      <c r="O13041" s="58"/>
      <c r="P13041" s="58"/>
      <c r="S13041" s="58"/>
    </row>
    <row r="13042" spans="1:19" s="70" customFormat="1" ht="15" customHeight="1" x14ac:dyDescent="0.3">
      <c r="A13042" s="973" t="s">
        <v>3122</v>
      </c>
      <c r="B13042" s="973"/>
      <c r="C13042" s="973"/>
      <c r="D13042" s="973"/>
      <c r="E13042" s="973"/>
      <c r="F13042" s="973"/>
      <c r="G13042" s="973"/>
      <c r="H13042" s="973"/>
      <c r="I13042" s="973"/>
      <c r="J13042" s="973"/>
      <c r="K13042" s="973"/>
      <c r="L13042" s="973"/>
      <c r="M13042" s="973"/>
      <c r="N13042" s="58"/>
      <c r="O13042" s="58"/>
      <c r="P13042" s="58"/>
      <c r="Q13042" s="58"/>
      <c r="R13042" s="58"/>
      <c r="S13042" s="58"/>
    </row>
    <row r="13043" spans="1:19" s="70" customFormat="1" ht="12.75" customHeight="1" thickBot="1" x14ac:dyDescent="0.35">
      <c r="A13043" s="974" t="s">
        <v>717</v>
      </c>
      <c r="B13043" s="974"/>
      <c r="C13043" s="974"/>
      <c r="D13043" s="974"/>
      <c r="E13043" s="974"/>
      <c r="F13043" s="974"/>
      <c r="G13043" s="974"/>
      <c r="H13043" s="974"/>
      <c r="I13043" s="974"/>
      <c r="J13043" s="974"/>
      <c r="K13043" s="974"/>
      <c r="L13043" s="974"/>
      <c r="M13043" s="974"/>
      <c r="N13043" s="58"/>
      <c r="O13043" s="58"/>
      <c r="P13043" s="58"/>
      <c r="Q13043" s="58"/>
      <c r="R13043" s="58"/>
      <c r="S13043" s="58"/>
    </row>
    <row r="13044" spans="1:19" s="70" customFormat="1" ht="15" customHeight="1" x14ac:dyDescent="0.3">
      <c r="A13044" s="970" t="s">
        <v>3118</v>
      </c>
      <c r="B13044" s="970" t="s">
        <v>3119</v>
      </c>
      <c r="C13044" s="970" t="s">
        <v>2</v>
      </c>
      <c r="D13044" s="82" t="s">
        <v>3</v>
      </c>
      <c r="E13044" s="83" t="s">
        <v>3</v>
      </c>
      <c r="F13044" s="82" t="s">
        <v>7</v>
      </c>
      <c r="G13044" s="83" t="s">
        <v>9</v>
      </c>
      <c r="H13044" s="82" t="s">
        <v>12</v>
      </c>
      <c r="I13044" s="83" t="s">
        <v>13</v>
      </c>
      <c r="J13044" s="873" t="s">
        <v>3115</v>
      </c>
      <c r="K13044" s="873" t="s">
        <v>3116</v>
      </c>
      <c r="L13044" s="965" t="s">
        <v>3121</v>
      </c>
      <c r="M13044" s="965" t="s">
        <v>3117</v>
      </c>
      <c r="N13044" s="873" t="s">
        <v>3116</v>
      </c>
      <c r="O13044" s="873" t="s">
        <v>3116</v>
      </c>
      <c r="P13044" s="873" t="s">
        <v>5095</v>
      </c>
      <c r="Q13044" s="873" t="s">
        <v>3115</v>
      </c>
      <c r="R13044" s="270" t="s">
        <v>3340</v>
      </c>
      <c r="S13044" s="873" t="s">
        <v>5049</v>
      </c>
    </row>
    <row r="13045" spans="1:19" s="70" customFormat="1" ht="20.399999999999999" x14ac:dyDescent="0.3">
      <c r="A13045" s="971"/>
      <c r="B13045" s="971"/>
      <c r="C13045" s="971"/>
      <c r="D13045" s="84" t="s">
        <v>4</v>
      </c>
      <c r="E13045" s="85" t="s">
        <v>6</v>
      </c>
      <c r="F13045" s="84" t="s">
        <v>8</v>
      </c>
      <c r="G13045" s="85" t="s">
        <v>10</v>
      </c>
      <c r="H13045" s="84" t="s">
        <v>5</v>
      </c>
      <c r="I13045" s="85" t="s">
        <v>5</v>
      </c>
      <c r="J13045" s="874"/>
      <c r="K13045" s="874"/>
      <c r="L13045" s="966"/>
      <c r="M13045" s="966"/>
      <c r="N13045" s="874"/>
      <c r="O13045" s="874"/>
      <c r="P13045" s="874"/>
      <c r="Q13045" s="874"/>
      <c r="R13045" s="271" t="s">
        <v>5125</v>
      </c>
      <c r="S13045" s="874"/>
    </row>
    <row r="13046" spans="1:19" s="70" customFormat="1" x14ac:dyDescent="0.3">
      <c r="A13046" s="971"/>
      <c r="B13046" s="971"/>
      <c r="C13046" s="971"/>
      <c r="D13046" s="84" t="s">
        <v>5</v>
      </c>
      <c r="E13046" s="85" t="s">
        <v>5</v>
      </c>
      <c r="F13046" s="84" t="s">
        <v>5</v>
      </c>
      <c r="G13046" s="85" t="s">
        <v>11</v>
      </c>
      <c r="H13046" s="86"/>
      <c r="I13046" s="87"/>
      <c r="J13046" s="44" t="s">
        <v>3120</v>
      </c>
      <c r="K13046" s="45" t="s">
        <v>3120</v>
      </c>
      <c r="L13046" s="46" t="s">
        <v>3120</v>
      </c>
      <c r="M13046" s="47" t="s">
        <v>3120</v>
      </c>
      <c r="N13046" s="44" t="s">
        <v>5068</v>
      </c>
      <c r="O13046" s="44" t="s">
        <v>5069</v>
      </c>
      <c r="P13046" s="44"/>
      <c r="Q13046" s="44" t="s">
        <v>5102</v>
      </c>
      <c r="R13046" s="272" t="s">
        <v>5102</v>
      </c>
      <c r="S13046" s="44"/>
    </row>
    <row r="13047" spans="1:19" s="70" customFormat="1" ht="15" thickBot="1" x14ac:dyDescent="0.35">
      <c r="A13047" s="972"/>
      <c r="B13047" s="972"/>
      <c r="C13047" s="972"/>
      <c r="D13047" s="88"/>
      <c r="E13047" s="89"/>
      <c r="F13047" s="88"/>
      <c r="G13047" s="89"/>
      <c r="H13047" s="88"/>
      <c r="I13047" s="89"/>
      <c r="J13047" s="48" t="s">
        <v>14</v>
      </c>
      <c r="K13047" s="49" t="s">
        <v>14</v>
      </c>
      <c r="L13047" s="50" t="s">
        <v>14</v>
      </c>
      <c r="M13047" s="51" t="s">
        <v>14</v>
      </c>
      <c r="N13047" s="48" t="s">
        <v>14</v>
      </c>
      <c r="O13047" s="48" t="s">
        <v>14</v>
      </c>
      <c r="P13047" s="48" t="s">
        <v>14</v>
      </c>
      <c r="Q13047" s="48" t="s">
        <v>14</v>
      </c>
      <c r="R13047" s="48" t="s">
        <v>14</v>
      </c>
      <c r="S13047" s="48"/>
    </row>
    <row r="13048" spans="1:19" s="70" customFormat="1" ht="37.5" customHeight="1" x14ac:dyDescent="0.3">
      <c r="A13048" s="69"/>
      <c r="B13048" s="71" t="s">
        <v>1596</v>
      </c>
      <c r="C13048" s="72" t="s">
        <v>1597</v>
      </c>
      <c r="D13048" s="73">
        <v>1003</v>
      </c>
      <c r="E13048" s="73">
        <v>9</v>
      </c>
      <c r="F13048" s="73">
        <v>704</v>
      </c>
      <c r="G13048" s="73">
        <v>70411</v>
      </c>
      <c r="H13048" s="73">
        <v>3000</v>
      </c>
      <c r="I13048" s="73">
        <v>414306</v>
      </c>
      <c r="J13048" s="104">
        <v>0</v>
      </c>
      <c r="K13048" s="104">
        <v>0</v>
      </c>
      <c r="L13048" s="104">
        <v>0</v>
      </c>
      <c r="M13048" s="104">
        <v>0</v>
      </c>
      <c r="N13048" s="227">
        <v>0</v>
      </c>
      <c r="O13048" s="227">
        <v>0</v>
      </c>
      <c r="P13048" s="227">
        <f>SUM(K13048+N13048+O13048)</f>
        <v>0</v>
      </c>
      <c r="Q13048" s="264">
        <v>20000000</v>
      </c>
      <c r="R13048" s="264">
        <v>0</v>
      </c>
      <c r="S13048" s="166"/>
    </row>
    <row r="13049" spans="1:19" s="70" customFormat="1" ht="30.75" customHeight="1" x14ac:dyDescent="0.3">
      <c r="A13049" s="69"/>
      <c r="B13049" s="71" t="s">
        <v>1598</v>
      </c>
      <c r="C13049" s="72" t="s">
        <v>1599</v>
      </c>
      <c r="D13049" s="73">
        <v>1001</v>
      </c>
      <c r="E13049" s="73">
        <v>9</v>
      </c>
      <c r="F13049" s="73">
        <v>704</v>
      </c>
      <c r="G13049" s="73">
        <v>70411</v>
      </c>
      <c r="H13049" s="73">
        <v>3000</v>
      </c>
      <c r="I13049" s="73">
        <v>414306</v>
      </c>
      <c r="J13049" s="104">
        <v>200000000</v>
      </c>
      <c r="K13049" s="104">
        <f>SUM(J13049+M13049)</f>
        <v>250000000</v>
      </c>
      <c r="L13049" s="104">
        <v>0</v>
      </c>
      <c r="M13049" s="104">
        <v>50000000</v>
      </c>
      <c r="N13049" s="227">
        <v>200000000</v>
      </c>
      <c r="O13049" s="227">
        <v>0</v>
      </c>
      <c r="P13049" s="227">
        <f t="shared" ref="P13049:P13054" si="165">SUM(K13049+N13049+O13049)</f>
        <v>450000000</v>
      </c>
      <c r="Q13049" s="264">
        <v>0</v>
      </c>
      <c r="R13049" s="264">
        <v>0</v>
      </c>
      <c r="S13049" s="189" t="s">
        <v>5070</v>
      </c>
    </row>
    <row r="13050" spans="1:19" s="70" customFormat="1" ht="20.399999999999999" x14ac:dyDescent="0.3">
      <c r="A13050" s="69"/>
      <c r="B13050" s="71" t="s">
        <v>1600</v>
      </c>
      <c r="C13050" s="72" t="s">
        <v>1601</v>
      </c>
      <c r="D13050" s="73">
        <v>1001</v>
      </c>
      <c r="E13050" s="73">
        <v>9</v>
      </c>
      <c r="F13050" s="73">
        <v>704</v>
      </c>
      <c r="G13050" s="73">
        <v>70411</v>
      </c>
      <c r="H13050" s="73">
        <v>3000</v>
      </c>
      <c r="I13050" s="73">
        <v>414314</v>
      </c>
      <c r="J13050" s="104">
        <v>150000000</v>
      </c>
      <c r="K13050" s="112">
        <f>SUM(J13050+M13050)</f>
        <v>200000000</v>
      </c>
      <c r="L13050" s="104">
        <v>0</v>
      </c>
      <c r="M13050" s="104">
        <v>50000000</v>
      </c>
      <c r="N13050" s="227">
        <v>150000000</v>
      </c>
      <c r="O13050" s="227">
        <v>0</v>
      </c>
      <c r="P13050" s="227">
        <f t="shared" si="165"/>
        <v>350000000</v>
      </c>
      <c r="Q13050" s="264">
        <v>0</v>
      </c>
      <c r="R13050" s="264">
        <v>0</v>
      </c>
      <c r="S13050" s="189" t="s">
        <v>5070</v>
      </c>
    </row>
    <row r="13051" spans="1:19" s="70" customFormat="1" ht="30.6" x14ac:dyDescent="0.3">
      <c r="A13051" s="69"/>
      <c r="B13051" s="71" t="s">
        <v>1602</v>
      </c>
      <c r="C13051" s="72" t="s">
        <v>1603</v>
      </c>
      <c r="D13051" s="73">
        <v>1001</v>
      </c>
      <c r="E13051" s="73">
        <v>9</v>
      </c>
      <c r="F13051" s="73">
        <v>704</v>
      </c>
      <c r="G13051" s="73">
        <v>70411</v>
      </c>
      <c r="H13051" s="73">
        <v>3000</v>
      </c>
      <c r="I13051" s="73">
        <v>414316</v>
      </c>
      <c r="J13051" s="104">
        <v>100000000</v>
      </c>
      <c r="K13051" s="104">
        <f>SUM(J13051-L13051)</f>
        <v>0</v>
      </c>
      <c r="L13051" s="112">
        <v>100000000</v>
      </c>
      <c r="M13051" s="104">
        <v>0</v>
      </c>
      <c r="N13051" s="227">
        <v>100000000</v>
      </c>
      <c r="O13051" s="227">
        <v>200000000</v>
      </c>
      <c r="P13051" s="227">
        <f t="shared" si="165"/>
        <v>300000000</v>
      </c>
      <c r="Q13051" s="264">
        <v>0</v>
      </c>
      <c r="R13051" s="264">
        <v>0</v>
      </c>
      <c r="S13051" s="166"/>
    </row>
    <row r="13052" spans="1:19" s="70" customFormat="1" ht="20.399999999999999" x14ac:dyDescent="0.3">
      <c r="A13052" s="69"/>
      <c r="B13052" s="71" t="s">
        <v>1604</v>
      </c>
      <c r="C13052" s="72" t="s">
        <v>1605</v>
      </c>
      <c r="D13052" s="73">
        <v>1001</v>
      </c>
      <c r="E13052" s="73">
        <v>9</v>
      </c>
      <c r="F13052" s="73">
        <v>704</v>
      </c>
      <c r="G13052" s="73">
        <v>70411</v>
      </c>
      <c r="H13052" s="73">
        <v>3000</v>
      </c>
      <c r="I13052" s="73">
        <v>414314</v>
      </c>
      <c r="J13052" s="104">
        <v>10000000</v>
      </c>
      <c r="K13052" s="104">
        <f>SUM(J13052-L13052)</f>
        <v>0</v>
      </c>
      <c r="L13052" s="104">
        <v>10000000</v>
      </c>
      <c r="M13052" s="104">
        <v>0</v>
      </c>
      <c r="N13052" s="227">
        <v>10000000</v>
      </c>
      <c r="O13052" s="227">
        <v>10000000</v>
      </c>
      <c r="P13052" s="227">
        <f t="shared" si="165"/>
        <v>20000000</v>
      </c>
      <c r="Q13052" s="264">
        <v>0</v>
      </c>
      <c r="R13052" s="264">
        <v>0</v>
      </c>
      <c r="S13052" s="166"/>
    </row>
    <row r="13053" spans="1:19" s="70" customFormat="1" ht="30.6" x14ac:dyDescent="0.3">
      <c r="A13053" s="69"/>
      <c r="B13053" s="71" t="s">
        <v>1606</v>
      </c>
      <c r="C13053" s="72" t="s">
        <v>1607</v>
      </c>
      <c r="D13053" s="73">
        <v>1001</v>
      </c>
      <c r="E13053" s="73">
        <v>9</v>
      </c>
      <c r="F13053" s="73">
        <v>704</v>
      </c>
      <c r="G13053" s="73">
        <v>70411</v>
      </c>
      <c r="H13053" s="73">
        <v>3000</v>
      </c>
      <c r="I13053" s="73">
        <v>414306</v>
      </c>
      <c r="J13053" s="104">
        <v>5000000</v>
      </c>
      <c r="K13053" s="104">
        <v>5000000</v>
      </c>
      <c r="L13053" s="104">
        <v>0</v>
      </c>
      <c r="M13053" s="104">
        <v>0</v>
      </c>
      <c r="N13053" s="227">
        <v>3000000</v>
      </c>
      <c r="O13053" s="227">
        <v>0</v>
      </c>
      <c r="P13053" s="227">
        <f t="shared" si="165"/>
        <v>8000000</v>
      </c>
      <c r="Q13053" s="264">
        <v>0</v>
      </c>
      <c r="R13053" s="264">
        <v>0</v>
      </c>
      <c r="S13053" s="166"/>
    </row>
    <row r="13054" spans="1:19" s="70" customFormat="1" ht="21" thickBot="1" x14ac:dyDescent="0.35">
      <c r="A13054" s="74"/>
      <c r="B13054" s="75" t="s">
        <v>3153</v>
      </c>
      <c r="C13054" s="76" t="s">
        <v>3152</v>
      </c>
      <c r="D13054" s="77">
        <v>1001</v>
      </c>
      <c r="E13054" s="77">
        <v>9</v>
      </c>
      <c r="F13054" s="77">
        <v>704</v>
      </c>
      <c r="G13054" s="77">
        <v>70411</v>
      </c>
      <c r="H13054" s="77">
        <v>3000</v>
      </c>
      <c r="I13054" s="77">
        <v>414306</v>
      </c>
      <c r="J13054" s="105">
        <v>0</v>
      </c>
      <c r="K13054" s="105">
        <f>SUM(J13054+M13054)</f>
        <v>5500000</v>
      </c>
      <c r="L13054" s="105">
        <v>0</v>
      </c>
      <c r="M13054" s="105">
        <v>5500000</v>
      </c>
      <c r="N13054" s="227">
        <v>4000000</v>
      </c>
      <c r="O13054" s="227">
        <v>2000000</v>
      </c>
      <c r="P13054" s="227">
        <f t="shared" si="165"/>
        <v>11500000</v>
      </c>
      <c r="Q13054" s="264">
        <v>0</v>
      </c>
      <c r="R13054" s="264">
        <v>0</v>
      </c>
      <c r="S13054" s="189" t="s">
        <v>5070</v>
      </c>
    </row>
    <row r="13055" spans="1:19" s="70" customFormat="1" ht="15" thickBot="1" x14ac:dyDescent="0.35">
      <c r="A13055" s="78"/>
      <c r="B13055" s="79" t="s">
        <v>1608</v>
      </c>
      <c r="C13055" s="79"/>
      <c r="D13055" s="79"/>
      <c r="E13055" s="79"/>
      <c r="F13055" s="79"/>
      <c r="G13055" s="79"/>
      <c r="H13055" s="79"/>
      <c r="I13055" s="79"/>
      <c r="J13055" s="15">
        <f>SUM(J13006:J13053)</f>
        <v>1029000000</v>
      </c>
      <c r="K13055" s="15">
        <f t="shared" ref="K13055:R13055" si="166">SUM(K13006:K13053)</f>
        <v>1024000000</v>
      </c>
      <c r="L13055" s="15">
        <f t="shared" si="166"/>
        <v>140000000</v>
      </c>
      <c r="M13055" s="15">
        <f t="shared" si="166"/>
        <v>135000000</v>
      </c>
      <c r="N13055" s="15">
        <f t="shared" si="166"/>
        <v>1048000000</v>
      </c>
      <c r="O13055" s="15">
        <f t="shared" si="166"/>
        <v>495000000</v>
      </c>
      <c r="P13055" s="15">
        <f t="shared" si="166"/>
        <v>2567000000</v>
      </c>
      <c r="Q13055" s="15">
        <f t="shared" si="166"/>
        <v>455000000</v>
      </c>
      <c r="R13055" s="15">
        <f t="shared" si="166"/>
        <v>5918400</v>
      </c>
      <c r="S13055" s="181"/>
    </row>
    <row r="13056" spans="1:19" x14ac:dyDescent="0.3">
      <c r="J13056" s="55"/>
      <c r="K13056" s="55"/>
      <c r="N13056" s="58"/>
      <c r="O13056" s="58"/>
      <c r="P13056" s="58"/>
      <c r="Q13056" s="58"/>
      <c r="R13056" s="58"/>
      <c r="S13056" s="58"/>
    </row>
    <row r="13057" spans="1:19" x14ac:dyDescent="0.3">
      <c r="A13057" s="1">
        <v>52103001</v>
      </c>
      <c r="B13057" s="93" t="s">
        <v>3154</v>
      </c>
      <c r="C13057" s="93"/>
      <c r="J13057" s="55"/>
      <c r="K13057" s="55"/>
      <c r="N13057" s="235"/>
      <c r="O13057" s="58"/>
      <c r="P13057" s="58"/>
      <c r="Q13057" s="58"/>
      <c r="R13057" s="58"/>
      <c r="S13057" s="58"/>
    </row>
    <row r="13058" spans="1:19" x14ac:dyDescent="0.3">
      <c r="A13058" s="967" t="s">
        <v>44</v>
      </c>
      <c r="B13058" s="967"/>
      <c r="C13058" s="967"/>
      <c r="D13058" s="106"/>
      <c r="E13058" s="106"/>
      <c r="F13058" s="106"/>
      <c r="G13058" s="106"/>
      <c r="H13058" s="106"/>
      <c r="I13058" s="106"/>
      <c r="J13058" s="17"/>
      <c r="K13058" s="17"/>
      <c r="L13058" s="18"/>
      <c r="M13058" s="18"/>
      <c r="N13058" s="175"/>
      <c r="O13058" s="175"/>
      <c r="P13058" s="214"/>
      <c r="Q13058" s="264"/>
      <c r="R13058" s="264"/>
      <c r="S13058" s="175"/>
    </row>
    <row r="13059" spans="1:19" x14ac:dyDescent="0.3">
      <c r="A13059" s="106"/>
      <c r="B13059" s="108" t="s">
        <v>1609</v>
      </c>
      <c r="C13059" s="30" t="s">
        <v>1610</v>
      </c>
      <c r="D13059" s="102">
        <v>1301</v>
      </c>
      <c r="E13059" s="102">
        <v>11</v>
      </c>
      <c r="F13059" s="102">
        <v>701</v>
      </c>
      <c r="G13059" s="102">
        <v>70133</v>
      </c>
      <c r="H13059" s="102">
        <v>3000</v>
      </c>
      <c r="I13059" s="102">
        <v>414104</v>
      </c>
      <c r="J13059" s="104">
        <v>0</v>
      </c>
      <c r="K13059" s="104">
        <v>0</v>
      </c>
      <c r="L13059" s="104">
        <v>0</v>
      </c>
      <c r="M13059" s="104">
        <v>0</v>
      </c>
      <c r="N13059" s="227">
        <v>0</v>
      </c>
      <c r="O13059" s="227">
        <v>0</v>
      </c>
      <c r="P13059" s="227">
        <f t="shared" ref="P13059:P13064" si="167">SUM(K13059+N13059+O13059)</f>
        <v>0</v>
      </c>
      <c r="Q13059" s="264">
        <v>25000000</v>
      </c>
      <c r="R13059" s="264">
        <v>0</v>
      </c>
      <c r="S13059" s="175"/>
    </row>
    <row r="13060" spans="1:19" x14ac:dyDescent="0.3">
      <c r="A13060" s="967" t="s">
        <v>1530</v>
      </c>
      <c r="B13060" s="967"/>
      <c r="C13060" s="967"/>
      <c r="D13060" s="106"/>
      <c r="E13060" s="106"/>
      <c r="F13060" s="106"/>
      <c r="G13060" s="106"/>
      <c r="H13060" s="106"/>
      <c r="I13060" s="106"/>
      <c r="J13060" s="17"/>
      <c r="K13060" s="17"/>
      <c r="L13060" s="18"/>
      <c r="M13060" s="18"/>
      <c r="N13060" s="227"/>
      <c r="O13060" s="227"/>
      <c r="P13060" s="227">
        <f t="shared" si="167"/>
        <v>0</v>
      </c>
      <c r="Q13060" s="264"/>
      <c r="R13060" s="264"/>
      <c r="S13060" s="175"/>
    </row>
    <row r="13061" spans="1:19" ht="24.75" customHeight="1" x14ac:dyDescent="0.3">
      <c r="A13061" s="106"/>
      <c r="B13061" s="108" t="s">
        <v>1611</v>
      </c>
      <c r="C13061" s="30" t="s">
        <v>1612</v>
      </c>
      <c r="D13061" s="102">
        <v>1003</v>
      </c>
      <c r="E13061" s="102">
        <v>9</v>
      </c>
      <c r="F13061" s="102">
        <v>706</v>
      </c>
      <c r="G13061" s="102">
        <v>70630</v>
      </c>
      <c r="H13061" s="102">
        <v>3000</v>
      </c>
      <c r="I13061" s="102">
        <v>414104</v>
      </c>
      <c r="J13061" s="104">
        <v>20000000</v>
      </c>
      <c r="K13061" s="104">
        <f t="shared" ref="K13061:K13062" si="168">SUM(J13061-L13061)</f>
        <v>0</v>
      </c>
      <c r="L13061" s="104">
        <v>20000000</v>
      </c>
      <c r="M13061" s="104">
        <v>0</v>
      </c>
      <c r="N13061" s="227">
        <v>20000000</v>
      </c>
      <c r="O13061" s="227">
        <v>20000000</v>
      </c>
      <c r="P13061" s="227">
        <f t="shared" si="167"/>
        <v>40000000</v>
      </c>
      <c r="Q13061" s="264">
        <v>6000000</v>
      </c>
      <c r="R13061" s="264">
        <v>0</v>
      </c>
      <c r="S13061" s="175"/>
    </row>
    <row r="13062" spans="1:19" ht="30.6" x14ac:dyDescent="0.3">
      <c r="A13062" s="106"/>
      <c r="B13062" s="108" t="s">
        <v>1613</v>
      </c>
      <c r="C13062" s="30" t="s">
        <v>1614</v>
      </c>
      <c r="D13062" s="102">
        <v>1005</v>
      </c>
      <c r="E13062" s="102">
        <v>9</v>
      </c>
      <c r="F13062" s="102">
        <v>706</v>
      </c>
      <c r="G13062" s="102">
        <v>70630</v>
      </c>
      <c r="H13062" s="102">
        <v>3000</v>
      </c>
      <c r="I13062" s="102">
        <v>414105</v>
      </c>
      <c r="J13062" s="104">
        <v>36000000</v>
      </c>
      <c r="K13062" s="104">
        <f t="shared" si="168"/>
        <v>0</v>
      </c>
      <c r="L13062" s="104">
        <v>36000000</v>
      </c>
      <c r="M13062" s="104">
        <v>0</v>
      </c>
      <c r="N13062" s="227">
        <v>36000000</v>
      </c>
      <c r="O13062" s="227">
        <v>37000000</v>
      </c>
      <c r="P13062" s="227">
        <f t="shared" si="167"/>
        <v>73000000</v>
      </c>
      <c r="Q13062" s="264">
        <v>11000000</v>
      </c>
      <c r="R13062" s="264">
        <v>0</v>
      </c>
      <c r="S13062" s="175"/>
    </row>
    <row r="13063" spans="1:19" ht="40.5" customHeight="1" x14ac:dyDescent="0.3">
      <c r="A13063" s="106"/>
      <c r="B13063" s="108" t="s">
        <v>1615</v>
      </c>
      <c r="C13063" s="30" t="s">
        <v>1616</v>
      </c>
      <c r="D13063" s="102">
        <v>1004</v>
      </c>
      <c r="E13063" s="102">
        <v>9</v>
      </c>
      <c r="F13063" s="102">
        <v>706</v>
      </c>
      <c r="G13063" s="102">
        <v>70630</v>
      </c>
      <c r="H13063" s="102">
        <v>3000</v>
      </c>
      <c r="I13063" s="102">
        <v>414104</v>
      </c>
      <c r="J13063" s="104">
        <v>120000000</v>
      </c>
      <c r="K13063" s="104">
        <f>SUM(J13063-L13063)</f>
        <v>0</v>
      </c>
      <c r="L13063" s="104">
        <v>120000000</v>
      </c>
      <c r="M13063" s="104">
        <v>0</v>
      </c>
      <c r="N13063" s="227">
        <v>120000000</v>
      </c>
      <c r="O13063" s="227">
        <v>50000000</v>
      </c>
      <c r="P13063" s="227">
        <f t="shared" si="167"/>
        <v>170000000</v>
      </c>
      <c r="Q13063" s="264">
        <v>15000000</v>
      </c>
      <c r="R13063" s="264">
        <v>0</v>
      </c>
      <c r="S13063" s="189"/>
    </row>
    <row r="13064" spans="1:19" ht="40.5" customHeight="1" x14ac:dyDescent="0.3">
      <c r="A13064" s="106"/>
      <c r="B13064" s="108" t="s">
        <v>1617</v>
      </c>
      <c r="C13064" s="30" t="s">
        <v>1618</v>
      </c>
      <c r="D13064" s="102">
        <v>1005</v>
      </c>
      <c r="E13064" s="102">
        <v>9</v>
      </c>
      <c r="F13064" s="102">
        <v>706</v>
      </c>
      <c r="G13064" s="102">
        <v>70630</v>
      </c>
      <c r="H13064" s="102">
        <v>3000</v>
      </c>
      <c r="I13064" s="102">
        <v>414215</v>
      </c>
      <c r="J13064" s="104">
        <v>150000000</v>
      </c>
      <c r="K13064" s="104">
        <f t="shared" ref="K13064:K13080" si="169">SUM(J13064-L13064)</f>
        <v>35000000</v>
      </c>
      <c r="L13064" s="104">
        <v>115000000</v>
      </c>
      <c r="M13064" s="104">
        <v>0</v>
      </c>
      <c r="N13064" s="227">
        <v>115000000</v>
      </c>
      <c r="O13064" s="227">
        <v>50000000</v>
      </c>
      <c r="P13064" s="227">
        <f t="shared" si="167"/>
        <v>200000000</v>
      </c>
      <c r="Q13064" s="264">
        <v>15000000</v>
      </c>
      <c r="R13064" s="264">
        <v>0</v>
      </c>
      <c r="S13064" s="175"/>
    </row>
    <row r="13065" spans="1:19" s="70" customFormat="1" ht="17.399999999999999" x14ac:dyDescent="0.3">
      <c r="A13065" s="973" t="s">
        <v>0</v>
      </c>
      <c r="B13065" s="973"/>
      <c r="C13065" s="973"/>
      <c r="D13065" s="973"/>
      <c r="E13065" s="973"/>
      <c r="F13065" s="973"/>
      <c r="G13065" s="973"/>
      <c r="H13065" s="973"/>
      <c r="I13065" s="973"/>
      <c r="J13065" s="973"/>
      <c r="K13065" s="973"/>
      <c r="L13065" s="973"/>
      <c r="M13065" s="973"/>
      <c r="Q13065" s="274"/>
      <c r="R13065" s="274"/>
    </row>
    <row r="13066" spans="1:19" s="70" customFormat="1" ht="17.399999999999999" x14ac:dyDescent="0.3">
      <c r="A13066" s="973" t="s">
        <v>3122</v>
      </c>
      <c r="B13066" s="973"/>
      <c r="C13066" s="973"/>
      <c r="D13066" s="973"/>
      <c r="E13066" s="973"/>
      <c r="F13066" s="973"/>
      <c r="G13066" s="973"/>
      <c r="H13066" s="973"/>
      <c r="I13066" s="973"/>
      <c r="J13066" s="973"/>
      <c r="K13066" s="973"/>
      <c r="L13066" s="973"/>
      <c r="M13066" s="973"/>
    </row>
    <row r="13067" spans="1:19" s="70" customFormat="1" ht="16.2" thickBot="1" x14ac:dyDescent="0.35">
      <c r="A13067" s="969" t="s">
        <v>717</v>
      </c>
      <c r="B13067" s="969"/>
      <c r="C13067" s="969"/>
      <c r="D13067" s="969"/>
      <c r="E13067" s="969"/>
      <c r="F13067" s="969"/>
      <c r="G13067" s="969"/>
      <c r="H13067" s="969"/>
      <c r="I13067" s="969"/>
      <c r="J13067" s="969"/>
      <c r="K13067" s="969"/>
      <c r="L13067" s="969"/>
      <c r="M13067" s="969"/>
    </row>
    <row r="13068" spans="1:19" s="70" customFormat="1" ht="15" customHeight="1" x14ac:dyDescent="0.3">
      <c r="A13068" s="970" t="s">
        <v>3118</v>
      </c>
      <c r="B13068" s="970" t="s">
        <v>3119</v>
      </c>
      <c r="C13068" s="970" t="s">
        <v>2</v>
      </c>
      <c r="D13068" s="82" t="s">
        <v>3</v>
      </c>
      <c r="E13068" s="83" t="s">
        <v>3</v>
      </c>
      <c r="F13068" s="82" t="s">
        <v>7</v>
      </c>
      <c r="G13068" s="83" t="s">
        <v>9</v>
      </c>
      <c r="H13068" s="82" t="s">
        <v>12</v>
      </c>
      <c r="I13068" s="83" t="s">
        <v>13</v>
      </c>
      <c r="J13068" s="873" t="s">
        <v>3115</v>
      </c>
      <c r="K13068" s="873" t="s">
        <v>3116</v>
      </c>
      <c r="L13068" s="965" t="s">
        <v>3121</v>
      </c>
      <c r="M13068" s="965" t="s">
        <v>3117</v>
      </c>
      <c r="N13068" s="873" t="s">
        <v>3116</v>
      </c>
      <c r="O13068" s="873" t="s">
        <v>3116</v>
      </c>
      <c r="P13068" s="873" t="s">
        <v>5095</v>
      </c>
      <c r="Q13068" s="873" t="s">
        <v>3115</v>
      </c>
      <c r="R13068" s="270" t="s">
        <v>3340</v>
      </c>
      <c r="S13068" s="873" t="s">
        <v>5049</v>
      </c>
    </row>
    <row r="13069" spans="1:19" s="70" customFormat="1" ht="17.25" customHeight="1" x14ac:dyDescent="0.3">
      <c r="A13069" s="971"/>
      <c r="B13069" s="971"/>
      <c r="C13069" s="971"/>
      <c r="D13069" s="84" t="s">
        <v>4</v>
      </c>
      <c r="E13069" s="85" t="s">
        <v>6</v>
      </c>
      <c r="F13069" s="84" t="s">
        <v>8</v>
      </c>
      <c r="G13069" s="85" t="s">
        <v>10</v>
      </c>
      <c r="H13069" s="84" t="s">
        <v>5</v>
      </c>
      <c r="I13069" s="85" t="s">
        <v>5</v>
      </c>
      <c r="J13069" s="874"/>
      <c r="K13069" s="874"/>
      <c r="L13069" s="966"/>
      <c r="M13069" s="966"/>
      <c r="N13069" s="874"/>
      <c r="O13069" s="874"/>
      <c r="P13069" s="874"/>
      <c r="Q13069" s="874"/>
      <c r="R13069" s="271" t="s">
        <v>5125</v>
      </c>
      <c r="S13069" s="874"/>
    </row>
    <row r="13070" spans="1:19" s="70" customFormat="1" x14ac:dyDescent="0.3">
      <c r="A13070" s="971"/>
      <c r="B13070" s="971"/>
      <c r="C13070" s="971"/>
      <c r="D13070" s="84" t="s">
        <v>5</v>
      </c>
      <c r="E13070" s="85" t="s">
        <v>5</v>
      </c>
      <c r="F13070" s="84" t="s">
        <v>5</v>
      </c>
      <c r="G13070" s="85" t="s">
        <v>11</v>
      </c>
      <c r="H13070" s="86"/>
      <c r="I13070" s="87"/>
      <c r="J13070" s="44" t="s">
        <v>3120</v>
      </c>
      <c r="K13070" s="45" t="s">
        <v>3120</v>
      </c>
      <c r="L13070" s="46" t="s">
        <v>3120</v>
      </c>
      <c r="M13070" s="47" t="s">
        <v>3120</v>
      </c>
      <c r="N13070" s="44" t="s">
        <v>5068</v>
      </c>
      <c r="O13070" s="44" t="s">
        <v>5069</v>
      </c>
      <c r="P13070" s="44"/>
      <c r="Q13070" s="44" t="s">
        <v>5102</v>
      </c>
      <c r="R13070" s="272" t="s">
        <v>5102</v>
      </c>
      <c r="S13070" s="44"/>
    </row>
    <row r="13071" spans="1:19" s="70" customFormat="1" ht="10.5" customHeight="1" thickBot="1" x14ac:dyDescent="0.35">
      <c r="A13071" s="972"/>
      <c r="B13071" s="972"/>
      <c r="C13071" s="972"/>
      <c r="D13071" s="88"/>
      <c r="E13071" s="89"/>
      <c r="F13071" s="88"/>
      <c r="G13071" s="89"/>
      <c r="H13071" s="88"/>
      <c r="I13071" s="89"/>
      <c r="J13071" s="48" t="s">
        <v>14</v>
      </c>
      <c r="K13071" s="49" t="s">
        <v>14</v>
      </c>
      <c r="L13071" s="50" t="s">
        <v>14</v>
      </c>
      <c r="M13071" s="51" t="s">
        <v>14</v>
      </c>
      <c r="N13071" s="48" t="s">
        <v>14</v>
      </c>
      <c r="O13071" s="48" t="s">
        <v>14</v>
      </c>
      <c r="P13071" s="48" t="s">
        <v>14</v>
      </c>
      <c r="Q13071" s="48" t="s">
        <v>14</v>
      </c>
      <c r="R13071" s="48" t="s">
        <v>14</v>
      </c>
      <c r="S13071" s="48"/>
    </row>
    <row r="13072" spans="1:19" x14ac:dyDescent="0.3">
      <c r="A13072" s="106"/>
      <c r="B13072" s="108" t="s">
        <v>1619</v>
      </c>
      <c r="C13072" s="30" t="s">
        <v>3169</v>
      </c>
      <c r="D13072" s="102">
        <v>1005</v>
      </c>
      <c r="E13072" s="102">
        <v>9</v>
      </c>
      <c r="F13072" s="102">
        <v>706</v>
      </c>
      <c r="G13072" s="102">
        <v>70630</v>
      </c>
      <c r="H13072" s="102">
        <v>3000</v>
      </c>
      <c r="I13072" s="102">
        <v>414103</v>
      </c>
      <c r="J13072" s="104">
        <v>400000000</v>
      </c>
      <c r="K13072" s="104">
        <v>400000000</v>
      </c>
      <c r="L13072" s="104">
        <v>0</v>
      </c>
      <c r="M13072" s="104">
        <v>0</v>
      </c>
      <c r="N13072" s="227">
        <v>400000000</v>
      </c>
      <c r="O13072" s="227">
        <v>400000000</v>
      </c>
      <c r="P13072" s="227">
        <f t="shared" ref="P13072:P13086" si="170">SUM(K13072+N13072+O13072)</f>
        <v>1200000000</v>
      </c>
      <c r="Q13072" s="264">
        <v>0</v>
      </c>
      <c r="R13072" s="264">
        <v>0</v>
      </c>
      <c r="S13072" s="189"/>
    </row>
    <row r="13073" spans="1:19" ht="34.5" customHeight="1" x14ac:dyDescent="0.3">
      <c r="A13073" s="106"/>
      <c r="B13073" s="108" t="s">
        <v>1620</v>
      </c>
      <c r="C13073" s="30" t="s">
        <v>1621</v>
      </c>
      <c r="D13073" s="102">
        <v>1001</v>
      </c>
      <c r="E13073" s="102">
        <v>9</v>
      </c>
      <c r="F13073" s="102">
        <v>706</v>
      </c>
      <c r="G13073" s="102">
        <v>70630</v>
      </c>
      <c r="H13073" s="102">
        <v>3000</v>
      </c>
      <c r="I13073" s="102">
        <v>414104</v>
      </c>
      <c r="J13073" s="104">
        <v>22100000</v>
      </c>
      <c r="K13073" s="104">
        <f t="shared" si="169"/>
        <v>0</v>
      </c>
      <c r="L13073" s="104">
        <v>22100000</v>
      </c>
      <c r="M13073" s="104">
        <v>0</v>
      </c>
      <c r="N13073" s="227">
        <v>22100000</v>
      </c>
      <c r="O13073" s="227">
        <v>10000000</v>
      </c>
      <c r="P13073" s="227">
        <f t="shared" si="170"/>
        <v>32100000</v>
      </c>
      <c r="Q13073" s="264">
        <v>15000000</v>
      </c>
      <c r="R13073" s="264">
        <v>0</v>
      </c>
      <c r="S13073" s="166"/>
    </row>
    <row r="13074" spans="1:19" ht="18" customHeight="1" x14ac:dyDescent="0.3">
      <c r="A13074" s="106"/>
      <c r="B13074" s="108" t="s">
        <v>1622</v>
      </c>
      <c r="C13074" s="30" t="s">
        <v>1623</v>
      </c>
      <c r="D13074" s="102">
        <v>1001</v>
      </c>
      <c r="E13074" s="102">
        <v>9</v>
      </c>
      <c r="F13074" s="102">
        <v>706</v>
      </c>
      <c r="G13074" s="102">
        <v>70630</v>
      </c>
      <c r="H13074" s="102">
        <v>3000</v>
      </c>
      <c r="I13074" s="102">
        <v>414104</v>
      </c>
      <c r="J13074" s="104">
        <v>15000000</v>
      </c>
      <c r="K13074" s="104">
        <f t="shared" si="169"/>
        <v>0</v>
      </c>
      <c r="L13074" s="104">
        <v>15000000</v>
      </c>
      <c r="M13074" s="104">
        <v>0</v>
      </c>
      <c r="N13074" s="227">
        <v>15000000</v>
      </c>
      <c r="O13074" s="227">
        <v>10000000</v>
      </c>
      <c r="P13074" s="227">
        <f t="shared" si="170"/>
        <v>25000000</v>
      </c>
      <c r="Q13074" s="264">
        <v>3500000</v>
      </c>
      <c r="R13074" s="264">
        <v>0</v>
      </c>
      <c r="S13074" s="166"/>
    </row>
    <row r="13075" spans="1:19" ht="16.5" customHeight="1" x14ac:dyDescent="0.3">
      <c r="A13075" s="106"/>
      <c r="B13075" s="108" t="s">
        <v>1624</v>
      </c>
      <c r="C13075" s="30" t="s">
        <v>1625</v>
      </c>
      <c r="D13075" s="102">
        <v>1001</v>
      </c>
      <c r="E13075" s="102">
        <v>9</v>
      </c>
      <c r="F13075" s="102">
        <v>706</v>
      </c>
      <c r="G13075" s="102">
        <v>70630</v>
      </c>
      <c r="H13075" s="102">
        <v>3000</v>
      </c>
      <c r="I13075" s="102">
        <v>414104</v>
      </c>
      <c r="J13075" s="104">
        <v>500000</v>
      </c>
      <c r="K13075" s="104">
        <f t="shared" si="169"/>
        <v>0</v>
      </c>
      <c r="L13075" s="104">
        <v>500000</v>
      </c>
      <c r="M13075" s="104">
        <v>0</v>
      </c>
      <c r="N13075" s="227">
        <v>500000</v>
      </c>
      <c r="O13075" s="227">
        <v>0</v>
      </c>
      <c r="P13075" s="227">
        <f t="shared" si="170"/>
        <v>500000</v>
      </c>
      <c r="Q13075" s="264">
        <v>1500000</v>
      </c>
      <c r="R13075" s="264">
        <v>0</v>
      </c>
      <c r="S13075" s="166"/>
    </row>
    <row r="13076" spans="1:19" ht="20.399999999999999" x14ac:dyDescent="0.3">
      <c r="A13076" s="106"/>
      <c r="B13076" s="108" t="s">
        <v>1626</v>
      </c>
      <c r="C13076" s="30" t="s">
        <v>1627</v>
      </c>
      <c r="D13076" s="102">
        <v>1001</v>
      </c>
      <c r="E13076" s="102">
        <v>9</v>
      </c>
      <c r="F13076" s="102">
        <v>706</v>
      </c>
      <c r="G13076" s="102">
        <v>70630</v>
      </c>
      <c r="H13076" s="102">
        <v>3000</v>
      </c>
      <c r="I13076" s="102">
        <v>414104</v>
      </c>
      <c r="J13076" s="104">
        <v>5250000</v>
      </c>
      <c r="K13076" s="104">
        <f t="shared" si="169"/>
        <v>0</v>
      </c>
      <c r="L13076" s="104">
        <v>5250000</v>
      </c>
      <c r="M13076" s="104">
        <v>0</v>
      </c>
      <c r="N13076" s="227">
        <v>5250000</v>
      </c>
      <c r="O13076" s="227">
        <v>0</v>
      </c>
      <c r="P13076" s="227">
        <f t="shared" si="170"/>
        <v>5250000</v>
      </c>
      <c r="Q13076" s="264">
        <v>20000000</v>
      </c>
      <c r="R13076" s="264">
        <v>0</v>
      </c>
      <c r="S13076" s="166"/>
    </row>
    <row r="13077" spans="1:19" ht="20.399999999999999" x14ac:dyDescent="0.3">
      <c r="A13077" s="106"/>
      <c r="B13077" s="108" t="s">
        <v>1628</v>
      </c>
      <c r="C13077" s="30" t="s">
        <v>1629</v>
      </c>
      <c r="D13077" s="102">
        <v>1001</v>
      </c>
      <c r="E13077" s="102">
        <v>9</v>
      </c>
      <c r="F13077" s="102">
        <v>706</v>
      </c>
      <c r="G13077" s="102">
        <v>70630</v>
      </c>
      <c r="H13077" s="102">
        <v>3000</v>
      </c>
      <c r="I13077" s="102">
        <v>414104</v>
      </c>
      <c r="J13077" s="104">
        <v>2500000</v>
      </c>
      <c r="K13077" s="104">
        <f t="shared" si="169"/>
        <v>0</v>
      </c>
      <c r="L13077" s="104">
        <v>2500000</v>
      </c>
      <c r="M13077" s="104">
        <v>0</v>
      </c>
      <c r="N13077" s="227">
        <v>2500000</v>
      </c>
      <c r="O13077" s="227">
        <v>2500000</v>
      </c>
      <c r="P13077" s="227">
        <f t="shared" si="170"/>
        <v>5000000</v>
      </c>
      <c r="Q13077" s="264">
        <v>15000000</v>
      </c>
      <c r="R13077" s="264">
        <v>0</v>
      </c>
      <c r="S13077" s="166"/>
    </row>
    <row r="13078" spans="1:19" ht="20.399999999999999" x14ac:dyDescent="0.3">
      <c r="A13078" s="106"/>
      <c r="B13078" s="108" t="s">
        <v>1630</v>
      </c>
      <c r="C13078" s="30" t="s">
        <v>1631</v>
      </c>
      <c r="D13078" s="102">
        <v>1001</v>
      </c>
      <c r="E13078" s="102">
        <v>9</v>
      </c>
      <c r="F13078" s="102">
        <v>706</v>
      </c>
      <c r="G13078" s="102">
        <v>70630</v>
      </c>
      <c r="H13078" s="102">
        <v>3000</v>
      </c>
      <c r="I13078" s="102">
        <v>414104</v>
      </c>
      <c r="J13078" s="104">
        <v>10500000</v>
      </c>
      <c r="K13078" s="104">
        <f t="shared" si="169"/>
        <v>0</v>
      </c>
      <c r="L13078" s="104">
        <v>10500000</v>
      </c>
      <c r="M13078" s="104">
        <v>0</v>
      </c>
      <c r="N13078" s="227">
        <v>10500000</v>
      </c>
      <c r="O13078" s="227">
        <v>11000000</v>
      </c>
      <c r="P13078" s="227">
        <f t="shared" si="170"/>
        <v>21500000</v>
      </c>
      <c r="Q13078" s="264">
        <v>5000000</v>
      </c>
      <c r="R13078" s="264">
        <v>0</v>
      </c>
      <c r="S13078" s="166"/>
    </row>
    <row r="13079" spans="1:19" x14ac:dyDescent="0.3">
      <c r="A13079" s="106"/>
      <c r="B13079" s="108" t="s">
        <v>1632</v>
      </c>
      <c r="C13079" s="30" t="s">
        <v>1633</v>
      </c>
      <c r="D13079" s="102">
        <v>1001</v>
      </c>
      <c r="E13079" s="102">
        <v>9</v>
      </c>
      <c r="F13079" s="102">
        <v>706</v>
      </c>
      <c r="G13079" s="102">
        <v>70630</v>
      </c>
      <c r="H13079" s="102">
        <v>3000</v>
      </c>
      <c r="I13079" s="102">
        <v>414104</v>
      </c>
      <c r="J13079" s="104">
        <v>1000000</v>
      </c>
      <c r="K13079" s="104">
        <f t="shared" si="169"/>
        <v>0</v>
      </c>
      <c r="L13079" s="104">
        <v>1000000</v>
      </c>
      <c r="M13079" s="104">
        <v>0</v>
      </c>
      <c r="N13079" s="227">
        <v>1000000</v>
      </c>
      <c r="O13079" s="227">
        <v>1000000</v>
      </c>
      <c r="P13079" s="227">
        <f t="shared" si="170"/>
        <v>2000000</v>
      </c>
      <c r="Q13079" s="264">
        <v>3000000</v>
      </c>
      <c r="R13079" s="264">
        <v>0</v>
      </c>
      <c r="S13079" s="166"/>
    </row>
    <row r="13080" spans="1:19" ht="20.25" customHeight="1" x14ac:dyDescent="0.3">
      <c r="A13080" s="106"/>
      <c r="B13080" s="108" t="s">
        <v>1634</v>
      </c>
      <c r="C13080" s="30" t="s">
        <v>1635</v>
      </c>
      <c r="D13080" s="102">
        <v>1003</v>
      </c>
      <c r="E13080" s="102">
        <v>9</v>
      </c>
      <c r="F13080" s="102">
        <v>704</v>
      </c>
      <c r="G13080" s="102">
        <v>70411</v>
      </c>
      <c r="H13080" s="102">
        <v>3000</v>
      </c>
      <c r="I13080" s="102">
        <v>414104</v>
      </c>
      <c r="J13080" s="104">
        <v>1200000</v>
      </c>
      <c r="K13080" s="104">
        <f t="shared" si="169"/>
        <v>0</v>
      </c>
      <c r="L13080" s="104">
        <v>1200000</v>
      </c>
      <c r="M13080" s="104">
        <v>0</v>
      </c>
      <c r="N13080" s="227">
        <v>1200000</v>
      </c>
      <c r="O13080" s="227">
        <v>1000000</v>
      </c>
      <c r="P13080" s="227">
        <f t="shared" si="170"/>
        <v>2200000</v>
      </c>
      <c r="Q13080" s="264">
        <v>10000000</v>
      </c>
      <c r="R13080" s="264">
        <v>0</v>
      </c>
      <c r="S13080" s="166"/>
    </row>
    <row r="13081" spans="1:19" ht="31.5" customHeight="1" x14ac:dyDescent="0.3">
      <c r="A13081" s="106"/>
      <c r="B13081" s="108" t="s">
        <v>3155</v>
      </c>
      <c r="C13081" s="30" t="s">
        <v>3156</v>
      </c>
      <c r="D13081" s="102">
        <v>1003</v>
      </c>
      <c r="E13081" s="102">
        <v>9</v>
      </c>
      <c r="F13081" s="102">
        <v>704</v>
      </c>
      <c r="G13081" s="102">
        <v>70411</v>
      </c>
      <c r="H13081" s="102">
        <v>3000</v>
      </c>
      <c r="I13081" s="102">
        <v>414104</v>
      </c>
      <c r="J13081" s="104">
        <v>0</v>
      </c>
      <c r="K13081" s="104">
        <f t="shared" ref="K13081:K13086" si="171">SUM(J13081+M13081)</f>
        <v>18150000</v>
      </c>
      <c r="L13081" s="104">
        <v>0</v>
      </c>
      <c r="M13081" s="104">
        <v>18150000</v>
      </c>
      <c r="N13081" s="227">
        <v>10000000</v>
      </c>
      <c r="O13081" s="227">
        <v>5000000</v>
      </c>
      <c r="P13081" s="227">
        <f t="shared" si="170"/>
        <v>33150000</v>
      </c>
      <c r="Q13081" s="264">
        <v>0</v>
      </c>
      <c r="R13081" s="264">
        <v>0</v>
      </c>
      <c r="S13081" s="189" t="s">
        <v>5070</v>
      </c>
    </row>
    <row r="13082" spans="1:19" ht="33" customHeight="1" x14ac:dyDescent="0.3">
      <c r="A13082" s="106"/>
      <c r="B13082" s="108" t="s">
        <v>3157</v>
      </c>
      <c r="C13082" s="30" t="s">
        <v>3167</v>
      </c>
      <c r="D13082" s="102">
        <v>1003</v>
      </c>
      <c r="E13082" s="102">
        <v>9</v>
      </c>
      <c r="F13082" s="102">
        <v>704</v>
      </c>
      <c r="G13082" s="102">
        <v>70411</v>
      </c>
      <c r="H13082" s="102">
        <v>3000</v>
      </c>
      <c r="I13082" s="102">
        <v>414104</v>
      </c>
      <c r="J13082" s="104">
        <v>0</v>
      </c>
      <c r="K13082" s="104">
        <f t="shared" si="171"/>
        <v>99183000</v>
      </c>
      <c r="L13082" s="104">
        <v>0</v>
      </c>
      <c r="M13082" s="104">
        <v>99183000</v>
      </c>
      <c r="N13082" s="227">
        <v>50000000</v>
      </c>
      <c r="O13082" s="227">
        <v>20000000</v>
      </c>
      <c r="P13082" s="227">
        <f t="shared" si="170"/>
        <v>169183000</v>
      </c>
      <c r="Q13082" s="264">
        <v>0</v>
      </c>
      <c r="R13082" s="264">
        <v>0</v>
      </c>
      <c r="S13082" s="189" t="s">
        <v>5070</v>
      </c>
    </row>
    <row r="13083" spans="1:19" ht="20.399999999999999" x14ac:dyDescent="0.3">
      <c r="A13083" s="106"/>
      <c r="B13083" s="108" t="s">
        <v>3158</v>
      </c>
      <c r="C13083" s="30" t="s">
        <v>3159</v>
      </c>
      <c r="D13083" s="102">
        <v>1003</v>
      </c>
      <c r="E13083" s="102">
        <v>9</v>
      </c>
      <c r="F13083" s="102">
        <v>704</v>
      </c>
      <c r="G13083" s="102">
        <v>70411</v>
      </c>
      <c r="H13083" s="102">
        <v>3000</v>
      </c>
      <c r="I13083" s="102">
        <v>414104</v>
      </c>
      <c r="J13083" s="104">
        <v>0</v>
      </c>
      <c r="K13083" s="104">
        <f t="shared" si="171"/>
        <v>2336000</v>
      </c>
      <c r="L13083" s="104">
        <v>0</v>
      </c>
      <c r="M13083" s="104">
        <v>2336000</v>
      </c>
      <c r="N13083" s="227">
        <v>1000000</v>
      </c>
      <c r="O13083" s="227">
        <v>1000000</v>
      </c>
      <c r="P13083" s="227">
        <f t="shared" si="170"/>
        <v>4336000</v>
      </c>
      <c r="Q13083" s="264">
        <v>0</v>
      </c>
      <c r="R13083" s="264">
        <v>0</v>
      </c>
      <c r="S13083" s="189" t="s">
        <v>5070</v>
      </c>
    </row>
    <row r="13084" spans="1:19" ht="30.6" x14ac:dyDescent="0.3">
      <c r="A13084" s="106"/>
      <c r="B13084" s="108" t="s">
        <v>3160</v>
      </c>
      <c r="C13084" s="30" t="s">
        <v>3168</v>
      </c>
      <c r="D13084" s="102">
        <v>1003</v>
      </c>
      <c r="E13084" s="102">
        <v>9</v>
      </c>
      <c r="F13084" s="102">
        <v>704</v>
      </c>
      <c r="G13084" s="102">
        <v>70411</v>
      </c>
      <c r="H13084" s="102">
        <v>3000</v>
      </c>
      <c r="I13084" s="102">
        <v>414104</v>
      </c>
      <c r="J13084" s="104">
        <v>0</v>
      </c>
      <c r="K13084" s="104">
        <f t="shared" si="171"/>
        <v>36000000</v>
      </c>
      <c r="L13084" s="104">
        <v>0</v>
      </c>
      <c r="M13084" s="104">
        <v>36000000</v>
      </c>
      <c r="N13084" s="227">
        <v>20000000</v>
      </c>
      <c r="O13084" s="227">
        <v>15000000</v>
      </c>
      <c r="P13084" s="227">
        <f t="shared" si="170"/>
        <v>71000000</v>
      </c>
      <c r="Q13084" s="264">
        <v>0</v>
      </c>
      <c r="R13084" s="264">
        <v>0</v>
      </c>
      <c r="S13084" s="189" t="s">
        <v>5070</v>
      </c>
    </row>
    <row r="13085" spans="1:19" ht="33.75" customHeight="1" x14ac:dyDescent="0.3">
      <c r="A13085" s="106"/>
      <c r="B13085" s="108" t="s">
        <v>3172</v>
      </c>
      <c r="C13085" s="30" t="s">
        <v>3171</v>
      </c>
      <c r="D13085" s="102">
        <v>1003</v>
      </c>
      <c r="E13085" s="102">
        <v>9</v>
      </c>
      <c r="F13085" s="102">
        <v>704</v>
      </c>
      <c r="G13085" s="102">
        <v>70411</v>
      </c>
      <c r="H13085" s="102">
        <v>3000</v>
      </c>
      <c r="I13085" s="102">
        <v>414104</v>
      </c>
      <c r="J13085" s="104">
        <v>0</v>
      </c>
      <c r="K13085" s="104">
        <f t="shared" si="171"/>
        <v>118300000</v>
      </c>
      <c r="L13085" s="104">
        <v>0</v>
      </c>
      <c r="M13085" s="104">
        <v>118300000</v>
      </c>
      <c r="N13085" s="227">
        <v>100000000</v>
      </c>
      <c r="O13085" s="227">
        <v>80000000</v>
      </c>
      <c r="P13085" s="227">
        <f t="shared" si="170"/>
        <v>298300000</v>
      </c>
      <c r="Q13085" s="264">
        <v>0</v>
      </c>
      <c r="R13085" s="264">
        <v>0</v>
      </c>
      <c r="S13085" s="189" t="s">
        <v>5070</v>
      </c>
    </row>
    <row r="13086" spans="1:19" ht="29.25" customHeight="1" thickBot="1" x14ac:dyDescent="0.35">
      <c r="A13086" s="107"/>
      <c r="B13086" s="109" t="s">
        <v>3173</v>
      </c>
      <c r="C13086" s="34" t="s">
        <v>3170</v>
      </c>
      <c r="D13086" s="172">
        <v>1003</v>
      </c>
      <c r="E13086" s="172">
        <v>9</v>
      </c>
      <c r="F13086" s="172">
        <v>704</v>
      </c>
      <c r="G13086" s="172">
        <v>70411</v>
      </c>
      <c r="H13086" s="172">
        <v>3000</v>
      </c>
      <c r="I13086" s="172">
        <v>414104</v>
      </c>
      <c r="J13086" s="105">
        <v>0</v>
      </c>
      <c r="K13086" s="105">
        <f t="shared" si="171"/>
        <v>25000000</v>
      </c>
      <c r="L13086" s="105">
        <v>0</v>
      </c>
      <c r="M13086" s="105">
        <v>25000000</v>
      </c>
      <c r="N13086" s="227">
        <v>20000000</v>
      </c>
      <c r="O13086" s="227">
        <v>15000000</v>
      </c>
      <c r="P13086" s="227">
        <f t="shared" si="170"/>
        <v>60000000</v>
      </c>
      <c r="Q13086" s="264">
        <v>0</v>
      </c>
      <c r="R13086" s="264">
        <v>0</v>
      </c>
      <c r="S13086" s="189" t="s">
        <v>5070</v>
      </c>
    </row>
    <row r="13087" spans="1:19" ht="15" thickBot="1" x14ac:dyDescent="0.35">
      <c r="A13087" s="13"/>
      <c r="B13087" s="14" t="s">
        <v>3242</v>
      </c>
      <c r="C13087" s="14"/>
      <c r="D13087" s="14"/>
      <c r="E13087" s="14"/>
      <c r="F13087" s="14"/>
      <c r="G13087" s="14"/>
      <c r="H13087" s="14"/>
      <c r="I13087" s="14"/>
      <c r="J13087" s="15">
        <f>SUM(J13058:J13086)</f>
        <v>784050000</v>
      </c>
      <c r="K13087" s="15">
        <f t="shared" ref="K13087:Q13087" si="172">SUM(K13058:K13086)</f>
        <v>733969000</v>
      </c>
      <c r="L13087" s="15">
        <f t="shared" si="172"/>
        <v>349050000</v>
      </c>
      <c r="M13087" s="15">
        <f t="shared" si="172"/>
        <v>298969000</v>
      </c>
      <c r="N13087" s="15">
        <f t="shared" si="172"/>
        <v>950050000</v>
      </c>
      <c r="O13087" s="15">
        <f t="shared" si="172"/>
        <v>728500000</v>
      </c>
      <c r="P13087" s="15">
        <f t="shared" si="172"/>
        <v>2412519000</v>
      </c>
      <c r="Q13087" s="15">
        <f t="shared" si="172"/>
        <v>145000000</v>
      </c>
      <c r="R13087" s="15">
        <f t="shared" ref="R13087" si="173">SUM(R13058:R13086)</f>
        <v>0</v>
      </c>
      <c r="S13087" s="186"/>
    </row>
    <row r="13088" spans="1:19" s="70" customFormat="1" ht="17.399999999999999" x14ac:dyDescent="0.3">
      <c r="A13088" s="973" t="s">
        <v>0</v>
      </c>
      <c r="B13088" s="973"/>
      <c r="C13088" s="973"/>
      <c r="D13088" s="973"/>
      <c r="E13088" s="973"/>
      <c r="F13088" s="973"/>
      <c r="G13088" s="973"/>
      <c r="H13088" s="973"/>
      <c r="I13088" s="973"/>
      <c r="J13088" s="973"/>
      <c r="K13088" s="973"/>
      <c r="L13088" s="973"/>
      <c r="M13088" s="973"/>
    </row>
    <row r="13089" spans="1:19" s="70" customFormat="1" ht="17.399999999999999" x14ac:dyDescent="0.3">
      <c r="A13089" s="973" t="s">
        <v>3122</v>
      </c>
      <c r="B13089" s="973"/>
      <c r="C13089" s="973"/>
      <c r="D13089" s="973"/>
      <c r="E13089" s="973"/>
      <c r="F13089" s="973"/>
      <c r="G13089" s="973"/>
      <c r="H13089" s="973"/>
      <c r="I13089" s="973"/>
      <c r="J13089" s="973"/>
      <c r="K13089" s="973"/>
      <c r="L13089" s="973"/>
      <c r="M13089" s="973"/>
      <c r="N13089" s="156"/>
    </row>
    <row r="13090" spans="1:19" s="70" customFormat="1" ht="16.2" thickBot="1" x14ac:dyDescent="0.35">
      <c r="A13090" s="969" t="s">
        <v>717</v>
      </c>
      <c r="B13090" s="969"/>
      <c r="C13090" s="969"/>
      <c r="D13090" s="969"/>
      <c r="E13090" s="969"/>
      <c r="F13090" s="969"/>
      <c r="G13090" s="969"/>
      <c r="H13090" s="969"/>
      <c r="I13090" s="969"/>
      <c r="J13090" s="969"/>
      <c r="K13090" s="969"/>
      <c r="L13090" s="969"/>
      <c r="M13090" s="969"/>
    </row>
    <row r="13091" spans="1:19" s="70" customFormat="1" ht="15" customHeight="1" x14ac:dyDescent="0.3">
      <c r="A13091" s="970" t="s">
        <v>3118</v>
      </c>
      <c r="B13091" s="970" t="s">
        <v>3119</v>
      </c>
      <c r="C13091" s="970" t="s">
        <v>2</v>
      </c>
      <c r="D13091" s="82" t="s">
        <v>3</v>
      </c>
      <c r="E13091" s="83" t="s">
        <v>3</v>
      </c>
      <c r="F13091" s="82" t="s">
        <v>7</v>
      </c>
      <c r="G13091" s="83" t="s">
        <v>9</v>
      </c>
      <c r="H13091" s="82" t="s">
        <v>12</v>
      </c>
      <c r="I13091" s="83" t="s">
        <v>13</v>
      </c>
      <c r="J13091" s="873" t="s">
        <v>3115</v>
      </c>
      <c r="K13091" s="873" t="s">
        <v>3116</v>
      </c>
      <c r="L13091" s="965" t="s">
        <v>3121</v>
      </c>
      <c r="M13091" s="965" t="s">
        <v>3117</v>
      </c>
      <c r="N13091" s="873" t="s">
        <v>3116</v>
      </c>
      <c r="O13091" s="873" t="s">
        <v>3116</v>
      </c>
      <c r="P13091" s="873" t="s">
        <v>5095</v>
      </c>
      <c r="Q13091" s="873" t="s">
        <v>3115</v>
      </c>
      <c r="R13091" s="270" t="s">
        <v>3340</v>
      </c>
      <c r="S13091" s="873" t="s">
        <v>5049</v>
      </c>
    </row>
    <row r="13092" spans="1:19" s="70" customFormat="1" ht="20.399999999999999" x14ac:dyDescent="0.3">
      <c r="A13092" s="971"/>
      <c r="B13092" s="971"/>
      <c r="C13092" s="971"/>
      <c r="D13092" s="84" t="s">
        <v>4</v>
      </c>
      <c r="E13092" s="85" t="s">
        <v>6</v>
      </c>
      <c r="F13092" s="84" t="s">
        <v>8</v>
      </c>
      <c r="G13092" s="85" t="s">
        <v>10</v>
      </c>
      <c r="H13092" s="84" t="s">
        <v>5</v>
      </c>
      <c r="I13092" s="85" t="s">
        <v>5</v>
      </c>
      <c r="J13092" s="874"/>
      <c r="K13092" s="874"/>
      <c r="L13092" s="966"/>
      <c r="M13092" s="966"/>
      <c r="N13092" s="874"/>
      <c r="O13092" s="874"/>
      <c r="P13092" s="874"/>
      <c r="Q13092" s="874"/>
      <c r="R13092" s="271" t="s">
        <v>5125</v>
      </c>
      <c r="S13092" s="874"/>
    </row>
    <row r="13093" spans="1:19" s="70" customFormat="1" x14ac:dyDescent="0.3">
      <c r="A13093" s="971"/>
      <c r="B13093" s="971"/>
      <c r="C13093" s="971"/>
      <c r="D13093" s="84" t="s">
        <v>5</v>
      </c>
      <c r="E13093" s="85" t="s">
        <v>5</v>
      </c>
      <c r="F13093" s="84" t="s">
        <v>5</v>
      </c>
      <c r="G13093" s="85" t="s">
        <v>11</v>
      </c>
      <c r="H13093" s="86"/>
      <c r="I13093" s="87"/>
      <c r="J13093" s="44" t="s">
        <v>3120</v>
      </c>
      <c r="K13093" s="45" t="s">
        <v>3120</v>
      </c>
      <c r="L13093" s="46" t="s">
        <v>3120</v>
      </c>
      <c r="M13093" s="47" t="s">
        <v>3120</v>
      </c>
      <c r="N13093" s="44" t="s">
        <v>5068</v>
      </c>
      <c r="O13093" s="44" t="s">
        <v>5069</v>
      </c>
      <c r="P13093" s="44"/>
      <c r="Q13093" s="44" t="s">
        <v>5102</v>
      </c>
      <c r="R13093" s="272" t="s">
        <v>5102</v>
      </c>
      <c r="S13093" s="44"/>
    </row>
    <row r="13094" spans="1:19" s="70" customFormat="1" ht="15" thickBot="1" x14ac:dyDescent="0.35">
      <c r="A13094" s="972"/>
      <c r="B13094" s="972"/>
      <c r="C13094" s="972"/>
      <c r="D13094" s="88"/>
      <c r="E13094" s="89"/>
      <c r="F13094" s="88"/>
      <c r="G13094" s="89"/>
      <c r="H13094" s="88"/>
      <c r="I13094" s="89"/>
      <c r="J13094" s="48" t="s">
        <v>14</v>
      </c>
      <c r="K13094" s="49" t="s">
        <v>14</v>
      </c>
      <c r="L13094" s="50" t="s">
        <v>14</v>
      </c>
      <c r="M13094" s="51" t="s">
        <v>14</v>
      </c>
      <c r="N13094" s="48" t="s">
        <v>14</v>
      </c>
      <c r="O13094" s="48" t="s">
        <v>14</v>
      </c>
      <c r="P13094" s="48" t="s">
        <v>14</v>
      </c>
      <c r="Q13094" s="48" t="s">
        <v>14</v>
      </c>
      <c r="R13094" s="48" t="s">
        <v>14</v>
      </c>
      <c r="S13094" s="48"/>
    </row>
    <row r="13095" spans="1:19" x14ac:dyDescent="0.3">
      <c r="A13095" s="1">
        <v>52104001</v>
      </c>
      <c r="B13095" s="93" t="s">
        <v>1636</v>
      </c>
      <c r="C13095" s="93"/>
      <c r="J13095" s="55"/>
      <c r="K13095" s="55"/>
      <c r="N13095" s="166"/>
      <c r="O13095" s="166"/>
      <c r="P13095" s="214"/>
      <c r="Q13095" s="266"/>
      <c r="R13095" s="266"/>
      <c r="S13095" s="166"/>
    </row>
    <row r="13096" spans="1:19" x14ac:dyDescent="0.3">
      <c r="A13096" s="967" t="s">
        <v>1530</v>
      </c>
      <c r="B13096" s="967"/>
      <c r="C13096" s="967"/>
      <c r="D13096" s="106"/>
      <c r="E13096" s="106"/>
      <c r="F13096" s="106"/>
      <c r="G13096" s="106"/>
      <c r="H13096" s="106"/>
      <c r="I13096" s="106"/>
      <c r="J13096" s="17"/>
      <c r="K13096" s="17"/>
      <c r="L13096" s="18"/>
      <c r="M13096" s="18"/>
      <c r="N13096" s="166"/>
      <c r="O13096" s="166"/>
      <c r="P13096" s="214"/>
      <c r="Q13096" s="264"/>
      <c r="R13096" s="264"/>
      <c r="S13096" s="166"/>
    </row>
    <row r="13097" spans="1:19" ht="35.25" customHeight="1" x14ac:dyDescent="0.3">
      <c r="A13097" s="106"/>
      <c r="B13097" s="108" t="s">
        <v>1637</v>
      </c>
      <c r="C13097" s="30" t="s">
        <v>1638</v>
      </c>
      <c r="D13097" s="102">
        <v>1001</v>
      </c>
      <c r="E13097" s="102">
        <v>11</v>
      </c>
      <c r="F13097" s="102">
        <v>706</v>
      </c>
      <c r="G13097" s="102">
        <v>70630</v>
      </c>
      <c r="H13097" s="102">
        <v>3000</v>
      </c>
      <c r="I13097" s="102">
        <v>414104</v>
      </c>
      <c r="J13097" s="104">
        <v>7000000</v>
      </c>
      <c r="K13097" s="104">
        <v>7000000</v>
      </c>
      <c r="L13097" s="104">
        <v>0</v>
      </c>
      <c r="M13097" s="104">
        <v>0</v>
      </c>
      <c r="N13097" s="227">
        <v>5000000</v>
      </c>
      <c r="O13097" s="227">
        <v>0</v>
      </c>
      <c r="P13097" s="227">
        <f>SUM(K13097+N13097+O13097)</f>
        <v>12000000</v>
      </c>
      <c r="Q13097" s="264">
        <v>0</v>
      </c>
      <c r="R13097" s="264">
        <v>0</v>
      </c>
      <c r="S13097" s="166"/>
    </row>
    <row r="13098" spans="1:19" x14ac:dyDescent="0.3">
      <c r="A13098" s="106"/>
      <c r="B13098" s="108" t="s">
        <v>1639</v>
      </c>
      <c r="C13098" s="30" t="s">
        <v>1640</v>
      </c>
      <c r="D13098" s="102">
        <v>1001</v>
      </c>
      <c r="E13098" s="102">
        <v>11</v>
      </c>
      <c r="F13098" s="102">
        <v>705</v>
      </c>
      <c r="G13098" s="102">
        <v>70510</v>
      </c>
      <c r="H13098" s="102">
        <v>3000</v>
      </c>
      <c r="I13098" s="102">
        <v>414104</v>
      </c>
      <c r="J13098" s="104">
        <v>0</v>
      </c>
      <c r="K13098" s="104">
        <v>0</v>
      </c>
      <c r="L13098" s="104">
        <v>0</v>
      </c>
      <c r="M13098" s="104">
        <v>0</v>
      </c>
      <c r="N13098" s="227">
        <v>0</v>
      </c>
      <c r="O13098" s="227">
        <v>0</v>
      </c>
      <c r="P13098" s="227">
        <f t="shared" ref="P13098:P13101" si="174">SUM(K13098+N13098+O13098)</f>
        <v>0</v>
      </c>
      <c r="Q13098" s="264">
        <v>2000000</v>
      </c>
      <c r="R13098" s="264">
        <v>0</v>
      </c>
      <c r="S13098" s="166"/>
    </row>
    <row r="13099" spans="1:19" ht="58.5" customHeight="1" x14ac:dyDescent="0.3">
      <c r="A13099" s="106"/>
      <c r="B13099" s="108" t="s">
        <v>1641</v>
      </c>
      <c r="C13099" s="30" t="s">
        <v>1642</v>
      </c>
      <c r="D13099" s="102">
        <v>1001</v>
      </c>
      <c r="E13099" s="102">
        <v>11</v>
      </c>
      <c r="F13099" s="102">
        <v>706</v>
      </c>
      <c r="G13099" s="102">
        <v>70630</v>
      </c>
      <c r="H13099" s="102">
        <v>3000</v>
      </c>
      <c r="I13099" s="102">
        <v>414104</v>
      </c>
      <c r="J13099" s="104">
        <v>2000000</v>
      </c>
      <c r="K13099" s="104">
        <v>2000000</v>
      </c>
      <c r="L13099" s="104">
        <v>0</v>
      </c>
      <c r="M13099" s="104">
        <v>0</v>
      </c>
      <c r="N13099" s="227">
        <v>3000000</v>
      </c>
      <c r="O13099" s="227">
        <v>0</v>
      </c>
      <c r="P13099" s="227">
        <f t="shared" si="174"/>
        <v>5000000</v>
      </c>
      <c r="Q13099" s="264">
        <v>5000000</v>
      </c>
      <c r="R13099" s="264">
        <v>0</v>
      </c>
      <c r="S13099" s="166"/>
    </row>
    <row r="13100" spans="1:19" ht="20.399999999999999" x14ac:dyDescent="0.3">
      <c r="A13100" s="106"/>
      <c r="B13100" s="108" t="s">
        <v>1643</v>
      </c>
      <c r="C13100" s="30" t="s">
        <v>1644</v>
      </c>
      <c r="D13100" s="102">
        <v>1001</v>
      </c>
      <c r="E13100" s="102">
        <v>11</v>
      </c>
      <c r="F13100" s="102">
        <v>704</v>
      </c>
      <c r="G13100" s="102">
        <v>70443</v>
      </c>
      <c r="H13100" s="102">
        <v>3000</v>
      </c>
      <c r="I13100" s="102">
        <v>414104</v>
      </c>
      <c r="J13100" s="104">
        <v>0</v>
      </c>
      <c r="K13100" s="104">
        <v>0</v>
      </c>
      <c r="L13100" s="104">
        <v>0</v>
      </c>
      <c r="M13100" s="104">
        <v>0</v>
      </c>
      <c r="N13100" s="227">
        <v>0</v>
      </c>
      <c r="O13100" s="227">
        <v>0</v>
      </c>
      <c r="P13100" s="227">
        <f t="shared" si="174"/>
        <v>0</v>
      </c>
      <c r="Q13100" s="264">
        <v>15000000</v>
      </c>
      <c r="R13100" s="264">
        <v>0</v>
      </c>
      <c r="S13100" s="166"/>
    </row>
    <row r="13101" spans="1:19" ht="41.4" thickBot="1" x14ac:dyDescent="0.35">
      <c r="A13101" s="107"/>
      <c r="B13101" s="109" t="s">
        <v>1645</v>
      </c>
      <c r="C13101" s="34" t="s">
        <v>1646</v>
      </c>
      <c r="D13101" s="103">
        <v>1002</v>
      </c>
      <c r="E13101" s="103">
        <v>9</v>
      </c>
      <c r="F13101" s="103">
        <v>704</v>
      </c>
      <c r="G13101" s="103">
        <v>70411</v>
      </c>
      <c r="H13101" s="103">
        <v>3000</v>
      </c>
      <c r="I13101" s="103">
        <v>414215</v>
      </c>
      <c r="J13101" s="105">
        <v>18000000</v>
      </c>
      <c r="K13101" s="105">
        <v>18000000</v>
      </c>
      <c r="L13101" s="105">
        <v>0</v>
      </c>
      <c r="M13101" s="105">
        <v>0</v>
      </c>
      <c r="N13101" s="227">
        <v>20000000</v>
      </c>
      <c r="O13101" s="227">
        <v>0</v>
      </c>
      <c r="P13101" s="227">
        <f t="shared" si="174"/>
        <v>38000000</v>
      </c>
      <c r="Q13101" s="264">
        <v>20000000</v>
      </c>
      <c r="R13101" s="264">
        <v>0</v>
      </c>
      <c r="S13101" s="176"/>
    </row>
    <row r="13102" spans="1:19" ht="15" thickBot="1" x14ac:dyDescent="0.35">
      <c r="A13102" s="13"/>
      <c r="B13102" s="14" t="s">
        <v>1647</v>
      </c>
      <c r="C13102" s="14"/>
      <c r="D13102" s="14"/>
      <c r="E13102" s="14"/>
      <c r="F13102" s="14"/>
      <c r="G13102" s="14"/>
      <c r="H13102" s="14"/>
      <c r="I13102" s="14"/>
      <c r="J13102" s="15">
        <f>SUM(J13096:J13101)</f>
        <v>27000000</v>
      </c>
      <c r="K13102" s="15">
        <f t="shared" ref="K13102:R13102" si="175">SUM(K13096:K13101)</f>
        <v>27000000</v>
      </c>
      <c r="L13102" s="15">
        <f t="shared" si="175"/>
        <v>0</v>
      </c>
      <c r="M13102" s="15">
        <f t="shared" si="175"/>
        <v>0</v>
      </c>
      <c r="N13102" s="15">
        <f t="shared" si="175"/>
        <v>28000000</v>
      </c>
      <c r="O13102" s="15">
        <f t="shared" si="175"/>
        <v>0</v>
      </c>
      <c r="P13102" s="15">
        <f t="shared" si="175"/>
        <v>55000000</v>
      </c>
      <c r="Q13102" s="15">
        <f t="shared" si="175"/>
        <v>42000000</v>
      </c>
      <c r="R13102" s="15">
        <f t="shared" si="175"/>
        <v>0</v>
      </c>
      <c r="S13102" s="181"/>
    </row>
    <row r="13103" spans="1:19" x14ac:dyDescent="0.3">
      <c r="A13103" s="25"/>
      <c r="B13103" s="25"/>
      <c r="C13103" s="25"/>
      <c r="D13103" s="25"/>
      <c r="E13103" s="25"/>
      <c r="F13103" s="25"/>
      <c r="G13103" s="25"/>
      <c r="H13103" s="25"/>
      <c r="I13103" s="25"/>
      <c r="J13103" s="56"/>
      <c r="K13103" s="56"/>
      <c r="L13103" s="56"/>
      <c r="M13103" s="56"/>
      <c r="N13103" s="58"/>
      <c r="O13103" s="58"/>
      <c r="P13103" s="58"/>
      <c r="Q13103" s="58"/>
      <c r="R13103" s="58"/>
      <c r="S13103" s="58"/>
    </row>
    <row r="13104" spans="1:19" x14ac:dyDescent="0.3">
      <c r="A13104" s="1" t="s">
        <v>1648</v>
      </c>
      <c r="B13104" s="25" t="s">
        <v>1649</v>
      </c>
      <c r="J13104" s="55"/>
      <c r="K13104" s="55"/>
      <c r="N13104" s="58"/>
      <c r="O13104" s="58"/>
      <c r="P13104" s="58"/>
      <c r="Q13104" s="58"/>
      <c r="R13104" s="58"/>
      <c r="S13104" s="58"/>
    </row>
    <row r="13105" spans="1:19" x14ac:dyDescent="0.3">
      <c r="A13105" s="967" t="s">
        <v>201</v>
      </c>
      <c r="B13105" s="967"/>
      <c r="C13105" s="967"/>
      <c r="D13105" s="106"/>
      <c r="E13105" s="106"/>
      <c r="F13105" s="106"/>
      <c r="G13105" s="106"/>
      <c r="H13105" s="106"/>
      <c r="I13105" s="106"/>
      <c r="J13105" s="17"/>
      <c r="K13105" s="17"/>
      <c r="L13105" s="18"/>
      <c r="M13105" s="179"/>
      <c r="N13105" s="175"/>
      <c r="O13105" s="175"/>
      <c r="P13105" s="214"/>
      <c r="Q13105" s="264"/>
      <c r="R13105" s="264"/>
      <c r="S13105" s="175"/>
    </row>
    <row r="13106" spans="1:19" x14ac:dyDescent="0.3">
      <c r="A13106" s="106"/>
      <c r="B13106" s="108" t="s">
        <v>1650</v>
      </c>
      <c r="C13106" s="30" t="s">
        <v>1651</v>
      </c>
      <c r="D13106" s="102">
        <v>602</v>
      </c>
      <c r="E13106" s="102">
        <v>9</v>
      </c>
      <c r="F13106" s="102">
        <v>706</v>
      </c>
      <c r="G13106" s="102">
        <v>70610</v>
      </c>
      <c r="H13106" s="102">
        <v>3000</v>
      </c>
      <c r="I13106" s="102">
        <v>414104</v>
      </c>
      <c r="J13106" s="104">
        <v>0</v>
      </c>
      <c r="K13106" s="104">
        <v>0</v>
      </c>
      <c r="L13106" s="104">
        <v>0</v>
      </c>
      <c r="M13106" s="126">
        <v>0</v>
      </c>
      <c r="N13106" s="227">
        <v>0</v>
      </c>
      <c r="O13106" s="227">
        <v>0</v>
      </c>
      <c r="P13106" s="227">
        <f>SUM(K13106+N13106+O13106)</f>
        <v>0</v>
      </c>
      <c r="Q13106" s="264">
        <v>0</v>
      </c>
      <c r="R13106" s="264">
        <v>0</v>
      </c>
      <c r="S13106" s="175"/>
    </row>
    <row r="13107" spans="1:19" ht="44.25" customHeight="1" x14ac:dyDescent="0.3">
      <c r="A13107" s="106"/>
      <c r="B13107" s="108" t="s">
        <v>1652</v>
      </c>
      <c r="C13107" s="30" t="s">
        <v>1653</v>
      </c>
      <c r="D13107" s="102">
        <v>602</v>
      </c>
      <c r="E13107" s="102">
        <v>9</v>
      </c>
      <c r="F13107" s="102">
        <v>706</v>
      </c>
      <c r="G13107" s="102">
        <v>70610</v>
      </c>
      <c r="H13107" s="102">
        <v>3000</v>
      </c>
      <c r="I13107" s="102">
        <v>414103</v>
      </c>
      <c r="J13107" s="104">
        <v>195000000</v>
      </c>
      <c r="K13107" s="104">
        <f>SUM(J13107-L13107)</f>
        <v>100000000</v>
      </c>
      <c r="L13107" s="104">
        <v>95000000</v>
      </c>
      <c r="M13107" s="126">
        <v>0</v>
      </c>
      <c r="N13107" s="227">
        <v>150000000</v>
      </c>
      <c r="O13107" s="227">
        <v>150000000</v>
      </c>
      <c r="P13107" s="227">
        <f t="shared" ref="P13107:P13109" si="176">SUM(K13107+N13107+O13107)</f>
        <v>400000000</v>
      </c>
      <c r="Q13107" s="264">
        <v>498000000</v>
      </c>
      <c r="R13107" s="264">
        <v>0</v>
      </c>
      <c r="S13107" s="175"/>
    </row>
    <row r="13108" spans="1:19" ht="30.6" x14ac:dyDescent="0.3">
      <c r="A13108" s="106"/>
      <c r="B13108" s="108" t="s">
        <v>1654</v>
      </c>
      <c r="C13108" s="30" t="s">
        <v>1655</v>
      </c>
      <c r="D13108" s="102">
        <v>602</v>
      </c>
      <c r="E13108" s="102">
        <v>9</v>
      </c>
      <c r="F13108" s="102">
        <v>706</v>
      </c>
      <c r="G13108" s="102">
        <v>70610</v>
      </c>
      <c r="H13108" s="102">
        <v>3000</v>
      </c>
      <c r="I13108" s="102">
        <v>414103</v>
      </c>
      <c r="J13108" s="104">
        <v>177280000</v>
      </c>
      <c r="K13108" s="104">
        <f>SUM(J13108-L13108)</f>
        <v>100000000</v>
      </c>
      <c r="L13108" s="104">
        <v>77280000</v>
      </c>
      <c r="M13108" s="126">
        <v>0</v>
      </c>
      <c r="N13108" s="227">
        <v>100000000</v>
      </c>
      <c r="O13108" s="227">
        <v>100000000</v>
      </c>
      <c r="P13108" s="227">
        <f t="shared" si="176"/>
        <v>300000000</v>
      </c>
      <c r="Q13108" s="264">
        <v>0</v>
      </c>
      <c r="R13108" s="264">
        <v>0</v>
      </c>
      <c r="S13108" s="175"/>
    </row>
    <row r="13109" spans="1:19" ht="21" thickBot="1" x14ac:dyDescent="0.35">
      <c r="A13109" s="107"/>
      <c r="B13109" s="109" t="s">
        <v>1656</v>
      </c>
      <c r="C13109" s="34" t="s">
        <v>1657</v>
      </c>
      <c r="D13109" s="103">
        <v>602</v>
      </c>
      <c r="E13109" s="103">
        <v>9</v>
      </c>
      <c r="F13109" s="103">
        <v>706</v>
      </c>
      <c r="G13109" s="103">
        <v>70610</v>
      </c>
      <c r="H13109" s="103">
        <v>3000</v>
      </c>
      <c r="I13109" s="103">
        <v>414103</v>
      </c>
      <c r="J13109" s="105">
        <v>7000000</v>
      </c>
      <c r="K13109" s="105">
        <v>7000000</v>
      </c>
      <c r="L13109" s="105">
        <v>0</v>
      </c>
      <c r="M13109" s="125">
        <v>0</v>
      </c>
      <c r="N13109" s="227">
        <v>0</v>
      </c>
      <c r="O13109" s="227">
        <v>0</v>
      </c>
      <c r="P13109" s="227">
        <f t="shared" si="176"/>
        <v>7000000</v>
      </c>
      <c r="Q13109" s="264">
        <v>0</v>
      </c>
      <c r="R13109" s="264">
        <v>0</v>
      </c>
      <c r="S13109" s="176"/>
    </row>
    <row r="13110" spans="1:19" ht="15" thickBot="1" x14ac:dyDescent="0.35">
      <c r="A13110" s="13"/>
      <c r="B13110" s="14" t="s">
        <v>1658</v>
      </c>
      <c r="C13110" s="14"/>
      <c r="D13110" s="14"/>
      <c r="E13110" s="14"/>
      <c r="F13110" s="14"/>
      <c r="G13110" s="14"/>
      <c r="H13110" s="14"/>
      <c r="I13110" s="14"/>
      <c r="J13110" s="15">
        <f>SUM(J13105:J13109)</f>
        <v>379280000</v>
      </c>
      <c r="K13110" s="15">
        <f t="shared" ref="K13110:Q13110" si="177">SUM(K13105:K13109)</f>
        <v>207000000</v>
      </c>
      <c r="L13110" s="15">
        <f t="shared" si="177"/>
        <v>172280000</v>
      </c>
      <c r="M13110" s="15">
        <f t="shared" si="177"/>
        <v>0</v>
      </c>
      <c r="N13110" s="15">
        <f t="shared" si="177"/>
        <v>250000000</v>
      </c>
      <c r="O13110" s="15">
        <f t="shared" si="177"/>
        <v>250000000</v>
      </c>
      <c r="P13110" s="15">
        <f t="shared" si="177"/>
        <v>707000000</v>
      </c>
      <c r="Q13110" s="15">
        <f t="shared" si="177"/>
        <v>498000000</v>
      </c>
      <c r="R13110" s="15">
        <f t="shared" ref="R13110" si="178">SUM(R13105:R13109)</f>
        <v>0</v>
      </c>
      <c r="S13110" s="181"/>
    </row>
    <row r="13111" spans="1:19" x14ac:dyDescent="0.3">
      <c r="J13111" s="55"/>
      <c r="K13111" s="55"/>
    </row>
    <row r="13112" spans="1:19" x14ac:dyDescent="0.3">
      <c r="J13112" s="55"/>
      <c r="K13112" s="55"/>
      <c r="N13112" s="234"/>
    </row>
    <row r="13113" spans="1:19" x14ac:dyDescent="0.3">
      <c r="J13113" s="55"/>
      <c r="K13113" s="55"/>
    </row>
    <row r="13114" spans="1:19" s="70" customFormat="1" ht="17.399999999999999" x14ac:dyDescent="0.3">
      <c r="A13114" s="973" t="s">
        <v>0</v>
      </c>
      <c r="B13114" s="973"/>
      <c r="C13114" s="973"/>
      <c r="D13114" s="973"/>
      <c r="E13114" s="973"/>
      <c r="F13114" s="973"/>
      <c r="G13114" s="973"/>
      <c r="H13114" s="973"/>
      <c r="I13114" s="973"/>
      <c r="J13114" s="973"/>
      <c r="K13114" s="973"/>
      <c r="L13114" s="973"/>
      <c r="M13114" s="973"/>
    </row>
    <row r="13115" spans="1:19" s="70" customFormat="1" ht="17.399999999999999" x14ac:dyDescent="0.3">
      <c r="A13115" s="973" t="s">
        <v>3122</v>
      </c>
      <c r="B13115" s="973"/>
      <c r="C13115" s="973"/>
      <c r="D13115" s="973"/>
      <c r="E13115" s="973"/>
      <c r="F13115" s="973"/>
      <c r="G13115" s="973"/>
      <c r="H13115" s="973"/>
      <c r="I13115" s="973"/>
      <c r="J13115" s="973"/>
      <c r="K13115" s="973"/>
      <c r="L13115" s="973"/>
      <c r="M13115" s="973"/>
    </row>
    <row r="13116" spans="1:19" s="70" customFormat="1" ht="16.2" thickBot="1" x14ac:dyDescent="0.35">
      <c r="A13116" s="969" t="s">
        <v>717</v>
      </c>
      <c r="B13116" s="969"/>
      <c r="C13116" s="969"/>
      <c r="D13116" s="969"/>
      <c r="E13116" s="969"/>
      <c r="F13116" s="969"/>
      <c r="G13116" s="969"/>
      <c r="H13116" s="969"/>
      <c r="I13116" s="969"/>
      <c r="J13116" s="969"/>
      <c r="K13116" s="969"/>
      <c r="L13116" s="969"/>
      <c r="M13116" s="969"/>
    </row>
    <row r="13117" spans="1:19" s="70" customFormat="1" ht="15" customHeight="1" x14ac:dyDescent="0.3">
      <c r="A13117" s="970" t="s">
        <v>3118</v>
      </c>
      <c r="B13117" s="970" t="s">
        <v>3119</v>
      </c>
      <c r="C13117" s="970" t="s">
        <v>2</v>
      </c>
      <c r="D13117" s="82" t="s">
        <v>3</v>
      </c>
      <c r="E13117" s="83" t="s">
        <v>3</v>
      </c>
      <c r="F13117" s="82" t="s">
        <v>7</v>
      </c>
      <c r="G13117" s="83" t="s">
        <v>9</v>
      </c>
      <c r="H13117" s="82" t="s">
        <v>12</v>
      </c>
      <c r="I13117" s="83" t="s">
        <v>13</v>
      </c>
      <c r="J13117" s="873" t="s">
        <v>3115</v>
      </c>
      <c r="K13117" s="873" t="s">
        <v>3116</v>
      </c>
      <c r="L13117" s="965" t="s">
        <v>3121</v>
      </c>
      <c r="M13117" s="965" t="s">
        <v>3117</v>
      </c>
      <c r="N13117" s="873" t="s">
        <v>3116</v>
      </c>
      <c r="O13117" s="873" t="s">
        <v>3116</v>
      </c>
      <c r="P13117" s="873" t="s">
        <v>5095</v>
      </c>
      <c r="Q13117" s="873" t="s">
        <v>3115</v>
      </c>
      <c r="R13117" s="270" t="s">
        <v>3340</v>
      </c>
      <c r="S13117" s="873" t="s">
        <v>5049</v>
      </c>
    </row>
    <row r="13118" spans="1:19" s="70" customFormat="1" ht="20.399999999999999" x14ac:dyDescent="0.3">
      <c r="A13118" s="971"/>
      <c r="B13118" s="971"/>
      <c r="C13118" s="971"/>
      <c r="D13118" s="84" t="s">
        <v>4</v>
      </c>
      <c r="E13118" s="85" t="s">
        <v>6</v>
      </c>
      <c r="F13118" s="84" t="s">
        <v>8</v>
      </c>
      <c r="G13118" s="85" t="s">
        <v>10</v>
      </c>
      <c r="H13118" s="84" t="s">
        <v>5</v>
      </c>
      <c r="I13118" s="85" t="s">
        <v>5</v>
      </c>
      <c r="J13118" s="874"/>
      <c r="K13118" s="874"/>
      <c r="L13118" s="966"/>
      <c r="M13118" s="966"/>
      <c r="N13118" s="874"/>
      <c r="O13118" s="874"/>
      <c r="P13118" s="874"/>
      <c r="Q13118" s="874"/>
      <c r="R13118" s="271" t="s">
        <v>5125</v>
      </c>
      <c r="S13118" s="874"/>
    </row>
    <row r="13119" spans="1:19" s="70" customFormat="1" x14ac:dyDescent="0.3">
      <c r="A13119" s="971"/>
      <c r="B13119" s="971"/>
      <c r="C13119" s="971"/>
      <c r="D13119" s="84" t="s">
        <v>5</v>
      </c>
      <c r="E13119" s="85" t="s">
        <v>5</v>
      </c>
      <c r="F13119" s="84" t="s">
        <v>5</v>
      </c>
      <c r="G13119" s="85" t="s">
        <v>11</v>
      </c>
      <c r="H13119" s="86"/>
      <c r="I13119" s="87"/>
      <c r="J13119" s="44" t="s">
        <v>3120</v>
      </c>
      <c r="K13119" s="45" t="s">
        <v>3120</v>
      </c>
      <c r="L13119" s="46" t="s">
        <v>3120</v>
      </c>
      <c r="M13119" s="47" t="s">
        <v>3120</v>
      </c>
      <c r="N13119" s="44" t="s">
        <v>5068</v>
      </c>
      <c r="O13119" s="44" t="s">
        <v>5069</v>
      </c>
      <c r="P13119" s="44"/>
      <c r="Q13119" s="44" t="s">
        <v>5102</v>
      </c>
      <c r="R13119" s="272" t="s">
        <v>5102</v>
      </c>
      <c r="S13119" s="44"/>
    </row>
    <row r="13120" spans="1:19" s="70" customFormat="1" ht="15" thickBot="1" x14ac:dyDescent="0.35">
      <c r="A13120" s="972"/>
      <c r="B13120" s="972"/>
      <c r="C13120" s="972"/>
      <c r="D13120" s="88"/>
      <c r="E13120" s="89"/>
      <c r="F13120" s="88"/>
      <c r="G13120" s="89"/>
      <c r="H13120" s="88"/>
      <c r="I13120" s="89"/>
      <c r="J13120" s="48" t="s">
        <v>14</v>
      </c>
      <c r="K13120" s="49" t="s">
        <v>14</v>
      </c>
      <c r="L13120" s="50" t="s">
        <v>14</v>
      </c>
      <c r="M13120" s="51" t="s">
        <v>14</v>
      </c>
      <c r="N13120" s="48" t="s">
        <v>14</v>
      </c>
      <c r="O13120" s="48" t="s">
        <v>14</v>
      </c>
      <c r="P13120" s="48" t="s">
        <v>14</v>
      </c>
      <c r="Q13120" s="48" t="s">
        <v>14</v>
      </c>
      <c r="R13120" s="48" t="s">
        <v>14</v>
      </c>
      <c r="S13120" s="48"/>
    </row>
    <row r="13121" spans="1:19" x14ac:dyDescent="0.3">
      <c r="A13121" s="1">
        <v>53010001</v>
      </c>
      <c r="B13121" s="93" t="s">
        <v>1659</v>
      </c>
      <c r="C13121" s="93"/>
      <c r="J13121" s="55"/>
      <c r="K13121" s="55"/>
      <c r="N13121" s="166"/>
      <c r="O13121" s="166"/>
      <c r="P13121" s="214"/>
      <c r="Q13121" s="266"/>
      <c r="R13121" s="266"/>
      <c r="S13121" s="166"/>
    </row>
    <row r="13122" spans="1:19" x14ac:dyDescent="0.3">
      <c r="A13122" s="967" t="s">
        <v>201</v>
      </c>
      <c r="B13122" s="967"/>
      <c r="C13122" s="967"/>
      <c r="D13122" s="106"/>
      <c r="E13122" s="106"/>
      <c r="F13122" s="106"/>
      <c r="G13122" s="106"/>
      <c r="H13122" s="106"/>
      <c r="I13122" s="106"/>
      <c r="J13122" s="17"/>
      <c r="K13122" s="17"/>
      <c r="L13122" s="18"/>
      <c r="M13122" s="18"/>
      <c r="N13122" s="166"/>
      <c r="O13122" s="166"/>
      <c r="P13122" s="214"/>
      <c r="Q13122" s="264"/>
      <c r="R13122" s="264"/>
      <c r="S13122" s="166"/>
    </row>
    <row r="13123" spans="1:19" ht="30.6" x14ac:dyDescent="0.3">
      <c r="A13123" s="106"/>
      <c r="B13123" s="108" t="s">
        <v>1660</v>
      </c>
      <c r="C13123" s="30" t="s">
        <v>1661</v>
      </c>
      <c r="D13123" s="102">
        <v>602</v>
      </c>
      <c r="E13123" s="102">
        <v>9</v>
      </c>
      <c r="F13123" s="102">
        <v>706</v>
      </c>
      <c r="G13123" s="102">
        <v>70610</v>
      </c>
      <c r="H13123" s="102">
        <v>3000</v>
      </c>
      <c r="I13123" s="102">
        <v>414104</v>
      </c>
      <c r="J13123" s="104">
        <v>20000000</v>
      </c>
      <c r="K13123" s="104">
        <v>20000000</v>
      </c>
      <c r="L13123" s="104">
        <v>0</v>
      </c>
      <c r="M13123" s="104">
        <v>0</v>
      </c>
      <c r="N13123" s="227">
        <v>25000000</v>
      </c>
      <c r="O13123" s="227">
        <v>15000000</v>
      </c>
      <c r="P13123" s="227">
        <f>SUM(K13123+N13123+O13123)</f>
        <v>60000000</v>
      </c>
      <c r="Q13123" s="264">
        <v>0</v>
      </c>
      <c r="R13123" s="264">
        <v>0</v>
      </c>
      <c r="S13123" s="166"/>
    </row>
    <row r="13124" spans="1:19" ht="20.399999999999999" x14ac:dyDescent="0.3">
      <c r="A13124" s="106"/>
      <c r="B13124" s="108" t="s">
        <v>1662</v>
      </c>
      <c r="C13124" s="30" t="s">
        <v>1663</v>
      </c>
      <c r="D13124" s="102">
        <v>602</v>
      </c>
      <c r="E13124" s="102">
        <v>9</v>
      </c>
      <c r="F13124" s="102">
        <v>706</v>
      </c>
      <c r="G13124" s="102">
        <v>70610</v>
      </c>
      <c r="H13124" s="102">
        <v>3000</v>
      </c>
      <c r="I13124" s="102">
        <v>414104</v>
      </c>
      <c r="J13124" s="104">
        <v>0</v>
      </c>
      <c r="K13124" s="104">
        <v>0</v>
      </c>
      <c r="L13124" s="104">
        <v>0</v>
      </c>
      <c r="M13124" s="104">
        <v>0</v>
      </c>
      <c r="N13124" s="227">
        <v>0</v>
      </c>
      <c r="O13124" s="227">
        <v>0</v>
      </c>
      <c r="P13124" s="227">
        <f t="shared" ref="P13124:P13126" si="179">SUM(K13124+N13124+O13124)</f>
        <v>0</v>
      </c>
      <c r="Q13124" s="264">
        <v>30500000</v>
      </c>
      <c r="R13124" s="264">
        <v>0</v>
      </c>
      <c r="S13124" s="166"/>
    </row>
    <row r="13125" spans="1:19" ht="20.399999999999999" x14ac:dyDescent="0.3">
      <c r="A13125" s="106"/>
      <c r="B13125" s="108" t="s">
        <v>1664</v>
      </c>
      <c r="C13125" s="30" t="s">
        <v>1665</v>
      </c>
      <c r="D13125" s="102">
        <v>602</v>
      </c>
      <c r="E13125" s="102">
        <v>9</v>
      </c>
      <c r="F13125" s="102">
        <v>706</v>
      </c>
      <c r="G13125" s="102">
        <v>70610</v>
      </c>
      <c r="H13125" s="102">
        <v>3000</v>
      </c>
      <c r="I13125" s="102">
        <v>414104</v>
      </c>
      <c r="J13125" s="104">
        <v>269500000</v>
      </c>
      <c r="K13125" s="104">
        <f>SUM(J13125-L13125)</f>
        <v>150000000</v>
      </c>
      <c r="L13125" s="104">
        <v>119500000</v>
      </c>
      <c r="M13125" s="104">
        <v>0</v>
      </c>
      <c r="N13125" s="227">
        <v>100000000</v>
      </c>
      <c r="O13125" s="227">
        <v>100000000</v>
      </c>
      <c r="P13125" s="227">
        <f t="shared" si="179"/>
        <v>350000000</v>
      </c>
      <c r="Q13125" s="264">
        <v>215400000</v>
      </c>
      <c r="R13125" s="264">
        <v>0</v>
      </c>
      <c r="S13125" s="166"/>
    </row>
    <row r="13126" spans="1:19" x14ac:dyDescent="0.3">
      <c r="A13126" s="106"/>
      <c r="B13126" s="108" t="s">
        <v>1666</v>
      </c>
      <c r="C13126" s="30" t="s">
        <v>1667</v>
      </c>
      <c r="D13126" s="102">
        <v>602</v>
      </c>
      <c r="E13126" s="102">
        <v>9</v>
      </c>
      <c r="F13126" s="102">
        <v>706</v>
      </c>
      <c r="G13126" s="102">
        <v>70610</v>
      </c>
      <c r="H13126" s="102">
        <v>3000</v>
      </c>
      <c r="I13126" s="102">
        <v>414103</v>
      </c>
      <c r="J13126" s="104">
        <v>200000000</v>
      </c>
      <c r="K13126" s="104">
        <f>SUM(J13126-L13126)</f>
        <v>70000000</v>
      </c>
      <c r="L13126" s="104">
        <v>130000000</v>
      </c>
      <c r="M13126" s="104">
        <v>0</v>
      </c>
      <c r="N13126" s="227">
        <v>100000000</v>
      </c>
      <c r="O13126" s="227">
        <v>100000000</v>
      </c>
      <c r="P13126" s="227">
        <f t="shared" si="179"/>
        <v>270000000</v>
      </c>
      <c r="Q13126" s="264">
        <v>200000000</v>
      </c>
      <c r="R13126" s="264">
        <v>0</v>
      </c>
      <c r="S13126" s="166"/>
    </row>
    <row r="13127" spans="1:19" ht="15" thickBot="1" x14ac:dyDescent="0.35">
      <c r="A13127" s="66" t="s">
        <v>44</v>
      </c>
      <c r="B13127" s="66"/>
      <c r="C13127" s="66"/>
      <c r="D13127" s="107"/>
      <c r="E13127" s="107"/>
      <c r="F13127" s="107"/>
      <c r="G13127" s="107"/>
      <c r="H13127" s="107"/>
      <c r="I13127" s="107"/>
      <c r="J13127" s="67"/>
      <c r="K13127" s="67"/>
      <c r="L13127" s="68"/>
      <c r="M13127" s="68"/>
      <c r="N13127" s="227"/>
      <c r="O13127" s="227"/>
      <c r="P13127" s="227"/>
      <c r="Q13127" s="265"/>
      <c r="R13127" s="265"/>
      <c r="S13127" s="176"/>
    </row>
    <row r="13128" spans="1:19" ht="15" thickBot="1" x14ac:dyDescent="0.35">
      <c r="A13128" s="13"/>
      <c r="B13128" s="14" t="s">
        <v>1668</v>
      </c>
      <c r="C13128" s="14"/>
      <c r="D13128" s="14"/>
      <c r="E13128" s="14"/>
      <c r="F13128" s="14"/>
      <c r="G13128" s="14"/>
      <c r="H13128" s="14"/>
      <c r="I13128" s="14"/>
      <c r="J13128" s="15">
        <f>SUM(J13122:J13127)</f>
        <v>489500000</v>
      </c>
      <c r="K13128" s="15">
        <f t="shared" ref="K13128:Q13128" si="180">SUM(K13122:K13127)</f>
        <v>240000000</v>
      </c>
      <c r="L13128" s="15">
        <f t="shared" si="180"/>
        <v>249500000</v>
      </c>
      <c r="M13128" s="15">
        <f t="shared" si="180"/>
        <v>0</v>
      </c>
      <c r="N13128" s="15">
        <f t="shared" si="180"/>
        <v>225000000</v>
      </c>
      <c r="O13128" s="15">
        <f t="shared" si="180"/>
        <v>215000000</v>
      </c>
      <c r="P13128" s="15">
        <f t="shared" si="180"/>
        <v>680000000</v>
      </c>
      <c r="Q13128" s="15">
        <f t="shared" si="180"/>
        <v>445900000</v>
      </c>
      <c r="R13128" s="15">
        <f t="shared" ref="R13128" si="181">SUM(R13122:R13127)</f>
        <v>0</v>
      </c>
      <c r="S13128" s="181"/>
    </row>
    <row r="13129" spans="1:19" x14ac:dyDescent="0.3">
      <c r="J13129" s="55"/>
      <c r="K13129" s="55"/>
      <c r="N13129" s="58"/>
      <c r="O13129" s="58"/>
      <c r="P13129" s="58"/>
      <c r="Q13129" s="58"/>
      <c r="R13129" s="58"/>
      <c r="S13129" s="58"/>
    </row>
    <row r="13130" spans="1:19" x14ac:dyDescent="0.3">
      <c r="A13130" s="1">
        <v>54001001</v>
      </c>
      <c r="B13130" s="93" t="s">
        <v>1669</v>
      </c>
      <c r="C13130" s="93"/>
      <c r="J13130" s="55"/>
      <c r="K13130" s="55"/>
      <c r="N13130" s="58"/>
      <c r="O13130" s="58"/>
      <c r="P13130" s="58"/>
      <c r="Q13130" s="58"/>
      <c r="R13130" s="58"/>
      <c r="S13130" s="58"/>
    </row>
    <row r="13131" spans="1:19" x14ac:dyDescent="0.3">
      <c r="A13131" s="967" t="s">
        <v>34</v>
      </c>
      <c r="B13131" s="967"/>
      <c r="C13131" s="967"/>
      <c r="D13131" s="106"/>
      <c r="E13131" s="106"/>
      <c r="F13131" s="106"/>
      <c r="G13131" s="106"/>
      <c r="H13131" s="106"/>
      <c r="I13131" s="106"/>
      <c r="J13131" s="17"/>
      <c r="K13131" s="17"/>
      <c r="L13131" s="18"/>
      <c r="M13131" s="18"/>
      <c r="N13131" s="175"/>
      <c r="O13131" s="175"/>
      <c r="P13131" s="214"/>
      <c r="Q13131" s="30"/>
      <c r="R13131" s="30"/>
      <c r="S13131" s="175"/>
    </row>
    <row r="13132" spans="1:19" ht="20.399999999999999" x14ac:dyDescent="0.3">
      <c r="A13132" s="106"/>
      <c r="B13132" s="108" t="s">
        <v>1670</v>
      </c>
      <c r="C13132" s="30" t="s">
        <v>1671</v>
      </c>
      <c r="D13132" s="102">
        <v>1101</v>
      </c>
      <c r="E13132" s="102">
        <v>11</v>
      </c>
      <c r="F13132" s="102">
        <v>701</v>
      </c>
      <c r="G13132" s="102">
        <v>70133</v>
      </c>
      <c r="H13132" s="102">
        <v>3000</v>
      </c>
      <c r="I13132" s="102">
        <v>414104</v>
      </c>
      <c r="J13132" s="104">
        <v>500000</v>
      </c>
      <c r="K13132" s="104">
        <v>500000</v>
      </c>
      <c r="L13132" s="104">
        <v>0</v>
      </c>
      <c r="M13132" s="104">
        <v>0</v>
      </c>
      <c r="N13132" s="227">
        <v>500000</v>
      </c>
      <c r="O13132" s="227">
        <v>0</v>
      </c>
      <c r="P13132" s="227">
        <f>SUM(K13132+N13132+O13132)</f>
        <v>1000000</v>
      </c>
      <c r="Q13132" s="264">
        <v>450000</v>
      </c>
      <c r="R13132" s="264">
        <v>0</v>
      </c>
      <c r="S13132" s="175"/>
    </row>
    <row r="13133" spans="1:19" x14ac:dyDescent="0.3">
      <c r="A13133" s="106"/>
      <c r="B13133" s="108" t="s">
        <v>1672</v>
      </c>
      <c r="C13133" s="30" t="s">
        <v>1673</v>
      </c>
      <c r="D13133" s="102">
        <v>1101</v>
      </c>
      <c r="E13133" s="102">
        <v>9</v>
      </c>
      <c r="F13133" s="102">
        <v>701</v>
      </c>
      <c r="G13133" s="102">
        <v>70133</v>
      </c>
      <c r="H13133" s="102">
        <v>3000</v>
      </c>
      <c r="I13133" s="102">
        <v>414104</v>
      </c>
      <c r="J13133" s="104">
        <v>600000</v>
      </c>
      <c r="K13133" s="104">
        <v>600000</v>
      </c>
      <c r="L13133" s="104">
        <v>0</v>
      </c>
      <c r="M13133" s="104">
        <v>0</v>
      </c>
      <c r="N13133" s="227">
        <v>0</v>
      </c>
      <c r="O13133" s="227">
        <v>0</v>
      </c>
      <c r="P13133" s="227">
        <f t="shared" ref="P13133:P13143" si="182">SUM(K13133+N13133+O13133)</f>
        <v>600000</v>
      </c>
      <c r="Q13133" s="264">
        <v>0</v>
      </c>
      <c r="R13133" s="264">
        <v>0</v>
      </c>
      <c r="S13133" s="175"/>
    </row>
    <row r="13134" spans="1:19" x14ac:dyDescent="0.3">
      <c r="A13134" s="106"/>
      <c r="B13134" s="108" t="s">
        <v>1674</v>
      </c>
      <c r="C13134" s="30" t="s">
        <v>1675</v>
      </c>
      <c r="D13134" s="102">
        <v>1101</v>
      </c>
      <c r="E13134" s="102">
        <v>9</v>
      </c>
      <c r="F13134" s="102">
        <v>701</v>
      </c>
      <c r="G13134" s="102">
        <v>70133</v>
      </c>
      <c r="H13134" s="102">
        <v>3000</v>
      </c>
      <c r="I13134" s="102">
        <v>414104</v>
      </c>
      <c r="J13134" s="104">
        <v>250000</v>
      </c>
      <c r="K13134" s="104">
        <v>250000</v>
      </c>
      <c r="L13134" s="104">
        <v>0</v>
      </c>
      <c r="M13134" s="104">
        <v>0</v>
      </c>
      <c r="N13134" s="227">
        <v>0</v>
      </c>
      <c r="O13134" s="227">
        <v>0</v>
      </c>
      <c r="P13134" s="227">
        <f t="shared" si="182"/>
        <v>250000</v>
      </c>
      <c r="Q13134" s="264">
        <v>0</v>
      </c>
      <c r="R13134" s="264">
        <v>0</v>
      </c>
      <c r="S13134" s="175"/>
    </row>
    <row r="13135" spans="1:19" x14ac:dyDescent="0.3">
      <c r="A13135" s="106"/>
      <c r="B13135" s="108" t="s">
        <v>1676</v>
      </c>
      <c r="C13135" s="30" t="s">
        <v>1677</v>
      </c>
      <c r="D13135" s="102">
        <v>1101</v>
      </c>
      <c r="E13135" s="102">
        <v>9</v>
      </c>
      <c r="F13135" s="102">
        <v>701</v>
      </c>
      <c r="G13135" s="102">
        <v>70133</v>
      </c>
      <c r="H13135" s="102">
        <v>3000</v>
      </c>
      <c r="I13135" s="102">
        <v>414104</v>
      </c>
      <c r="J13135" s="104">
        <v>320000</v>
      </c>
      <c r="K13135" s="104">
        <v>320000</v>
      </c>
      <c r="L13135" s="104">
        <v>0</v>
      </c>
      <c r="M13135" s="104">
        <v>0</v>
      </c>
      <c r="N13135" s="227">
        <v>0</v>
      </c>
      <c r="O13135" s="227">
        <v>0</v>
      </c>
      <c r="P13135" s="227">
        <f t="shared" si="182"/>
        <v>320000</v>
      </c>
      <c r="Q13135" s="264">
        <v>0</v>
      </c>
      <c r="R13135" s="264">
        <v>0</v>
      </c>
      <c r="S13135" s="175"/>
    </row>
    <row r="13136" spans="1:19" x14ac:dyDescent="0.3">
      <c r="A13136" s="106"/>
      <c r="B13136" s="108" t="s">
        <v>1678</v>
      </c>
      <c r="C13136" s="30" t="s">
        <v>1679</v>
      </c>
      <c r="D13136" s="102">
        <v>1101</v>
      </c>
      <c r="E13136" s="102">
        <v>9</v>
      </c>
      <c r="F13136" s="102">
        <v>701</v>
      </c>
      <c r="G13136" s="102">
        <v>70133</v>
      </c>
      <c r="H13136" s="102">
        <v>3000</v>
      </c>
      <c r="I13136" s="102">
        <v>414104</v>
      </c>
      <c r="J13136" s="104">
        <v>320000</v>
      </c>
      <c r="K13136" s="104">
        <v>320000</v>
      </c>
      <c r="L13136" s="104">
        <v>0</v>
      </c>
      <c r="M13136" s="104">
        <v>0</v>
      </c>
      <c r="N13136" s="227">
        <v>0</v>
      </c>
      <c r="O13136" s="227">
        <v>0</v>
      </c>
      <c r="P13136" s="227">
        <f t="shared" si="182"/>
        <v>320000</v>
      </c>
      <c r="Q13136" s="264">
        <v>0</v>
      </c>
      <c r="R13136" s="264">
        <v>0</v>
      </c>
      <c r="S13136" s="175"/>
    </row>
    <row r="13137" spans="1:19" x14ac:dyDescent="0.3">
      <c r="A13137" s="106"/>
      <c r="B13137" s="108" t="s">
        <v>1680</v>
      </c>
      <c r="C13137" s="30" t="s">
        <v>1681</v>
      </c>
      <c r="D13137" s="102">
        <v>1101</v>
      </c>
      <c r="E13137" s="102">
        <v>9</v>
      </c>
      <c r="F13137" s="102">
        <v>701</v>
      </c>
      <c r="G13137" s="102">
        <v>70133</v>
      </c>
      <c r="H13137" s="102">
        <v>3000</v>
      </c>
      <c r="I13137" s="102">
        <v>414104</v>
      </c>
      <c r="J13137" s="104">
        <v>450000</v>
      </c>
      <c r="K13137" s="104">
        <v>450000</v>
      </c>
      <c r="L13137" s="104">
        <v>0</v>
      </c>
      <c r="M13137" s="104">
        <v>0</v>
      </c>
      <c r="N13137" s="227">
        <v>0</v>
      </c>
      <c r="O13137" s="227">
        <v>0</v>
      </c>
      <c r="P13137" s="227">
        <f t="shared" si="182"/>
        <v>450000</v>
      </c>
      <c r="Q13137" s="264">
        <v>0</v>
      </c>
      <c r="R13137" s="264">
        <v>0</v>
      </c>
      <c r="S13137" s="175"/>
    </row>
    <row r="13138" spans="1:19" x14ac:dyDescent="0.3">
      <c r="A13138" s="106"/>
      <c r="B13138" s="108" t="s">
        <v>1682</v>
      </c>
      <c r="C13138" s="30" t="s">
        <v>1683</v>
      </c>
      <c r="D13138" s="102">
        <v>1105</v>
      </c>
      <c r="E13138" s="102">
        <v>9</v>
      </c>
      <c r="F13138" s="102">
        <v>701</v>
      </c>
      <c r="G13138" s="102">
        <v>70133</v>
      </c>
      <c r="H13138" s="102">
        <v>3000</v>
      </c>
      <c r="I13138" s="102">
        <v>414104</v>
      </c>
      <c r="J13138" s="104">
        <v>100000</v>
      </c>
      <c r="K13138" s="104">
        <v>100000</v>
      </c>
      <c r="L13138" s="104">
        <v>0</v>
      </c>
      <c r="M13138" s="104">
        <v>0</v>
      </c>
      <c r="N13138" s="227">
        <v>0</v>
      </c>
      <c r="O13138" s="227">
        <v>0</v>
      </c>
      <c r="P13138" s="227">
        <f t="shared" si="182"/>
        <v>100000</v>
      </c>
      <c r="Q13138" s="264">
        <v>0</v>
      </c>
      <c r="R13138" s="264">
        <v>0</v>
      </c>
      <c r="S13138" s="175"/>
    </row>
    <row r="13139" spans="1:19" ht="27.75" customHeight="1" x14ac:dyDescent="0.3">
      <c r="A13139" s="106"/>
      <c r="B13139" s="108" t="s">
        <v>1684</v>
      </c>
      <c r="C13139" s="30" t="s">
        <v>1685</v>
      </c>
      <c r="D13139" s="102">
        <v>1101</v>
      </c>
      <c r="E13139" s="102">
        <v>9</v>
      </c>
      <c r="F13139" s="102">
        <v>701</v>
      </c>
      <c r="G13139" s="102">
        <v>70133</v>
      </c>
      <c r="H13139" s="102">
        <v>3000</v>
      </c>
      <c r="I13139" s="102">
        <v>414104</v>
      </c>
      <c r="J13139" s="104">
        <v>2000000</v>
      </c>
      <c r="K13139" s="104">
        <v>2000000</v>
      </c>
      <c r="L13139" s="104">
        <v>0</v>
      </c>
      <c r="M13139" s="104">
        <v>0</v>
      </c>
      <c r="N13139" s="227">
        <v>2000000</v>
      </c>
      <c r="O13139" s="227">
        <v>0</v>
      </c>
      <c r="P13139" s="227">
        <f t="shared" si="182"/>
        <v>4000000</v>
      </c>
      <c r="Q13139" s="264">
        <v>0</v>
      </c>
      <c r="R13139" s="264">
        <v>0</v>
      </c>
      <c r="S13139" s="175"/>
    </row>
    <row r="13140" spans="1:19" x14ac:dyDescent="0.3">
      <c r="A13140" s="967" t="s">
        <v>44</v>
      </c>
      <c r="B13140" s="967"/>
      <c r="C13140" s="967"/>
      <c r="D13140" s="106"/>
      <c r="E13140" s="106"/>
      <c r="F13140" s="106"/>
      <c r="G13140" s="106"/>
      <c r="H13140" s="106"/>
      <c r="I13140" s="106"/>
      <c r="J13140" s="17"/>
      <c r="K13140" s="17"/>
      <c r="L13140" s="18"/>
      <c r="M13140" s="18"/>
      <c r="N13140" s="18"/>
      <c r="O13140" s="227"/>
      <c r="P13140" s="227">
        <f t="shared" si="182"/>
        <v>0</v>
      </c>
      <c r="Q13140" s="264"/>
      <c r="R13140" s="264"/>
      <c r="S13140" s="175"/>
    </row>
    <row r="13141" spans="1:19" ht="20.399999999999999" x14ac:dyDescent="0.3">
      <c r="A13141" s="106"/>
      <c r="B13141" s="108" t="s">
        <v>1686</v>
      </c>
      <c r="C13141" s="30" t="s">
        <v>1687</v>
      </c>
      <c r="D13141" s="102">
        <v>1304</v>
      </c>
      <c r="E13141" s="102">
        <v>9</v>
      </c>
      <c r="F13141" s="102">
        <v>701</v>
      </c>
      <c r="G13141" s="102">
        <v>70133</v>
      </c>
      <c r="H13141" s="102">
        <v>3000</v>
      </c>
      <c r="I13141" s="102">
        <v>414104</v>
      </c>
      <c r="J13141" s="104">
        <v>0</v>
      </c>
      <c r="K13141" s="104">
        <v>0</v>
      </c>
      <c r="L13141" s="104">
        <v>0</v>
      </c>
      <c r="M13141" s="104">
        <v>0</v>
      </c>
      <c r="N13141" s="227">
        <v>0</v>
      </c>
      <c r="O13141" s="227">
        <v>0</v>
      </c>
      <c r="P13141" s="227">
        <f t="shared" si="182"/>
        <v>0</v>
      </c>
      <c r="Q13141" s="264">
        <v>1000000</v>
      </c>
      <c r="R13141" s="264">
        <v>0</v>
      </c>
      <c r="S13141" s="175"/>
    </row>
    <row r="13142" spans="1:19" ht="27.75" customHeight="1" x14ac:dyDescent="0.3">
      <c r="A13142" s="106"/>
      <c r="B13142" s="108" t="s">
        <v>1688</v>
      </c>
      <c r="C13142" s="30" t="s">
        <v>615</v>
      </c>
      <c r="D13142" s="102">
        <v>1301</v>
      </c>
      <c r="E13142" s="102">
        <v>9</v>
      </c>
      <c r="F13142" s="102">
        <v>701</v>
      </c>
      <c r="G13142" s="102">
        <v>70133</v>
      </c>
      <c r="H13142" s="102">
        <v>3000</v>
      </c>
      <c r="I13142" s="102">
        <v>414104</v>
      </c>
      <c r="J13142" s="104">
        <v>0</v>
      </c>
      <c r="K13142" s="104">
        <v>0</v>
      </c>
      <c r="L13142" s="104">
        <v>0</v>
      </c>
      <c r="M13142" s="104">
        <v>0</v>
      </c>
      <c r="N13142" s="227">
        <v>0</v>
      </c>
      <c r="O13142" s="227">
        <v>0</v>
      </c>
      <c r="P13142" s="227">
        <f t="shared" si="182"/>
        <v>0</v>
      </c>
      <c r="Q13142" s="264">
        <v>25000000</v>
      </c>
      <c r="R13142" s="264">
        <v>144061444</v>
      </c>
      <c r="S13142" s="175"/>
    </row>
    <row r="13143" spans="1:19" ht="26.25" customHeight="1" x14ac:dyDescent="0.3">
      <c r="A13143" s="106"/>
      <c r="B13143" s="108" t="s">
        <v>1689</v>
      </c>
      <c r="C13143" s="30" t="s">
        <v>1690</v>
      </c>
      <c r="D13143" s="102">
        <v>1301</v>
      </c>
      <c r="E13143" s="102">
        <v>9</v>
      </c>
      <c r="F13143" s="102">
        <v>701</v>
      </c>
      <c r="G13143" s="102">
        <v>70133</v>
      </c>
      <c r="H13143" s="102">
        <v>3000</v>
      </c>
      <c r="I13143" s="102">
        <v>414104</v>
      </c>
      <c r="J13143" s="104">
        <v>400000</v>
      </c>
      <c r="K13143" s="104">
        <v>400000</v>
      </c>
      <c r="L13143" s="104">
        <v>0</v>
      </c>
      <c r="M13143" s="104">
        <v>0</v>
      </c>
      <c r="N13143" s="227">
        <v>400000</v>
      </c>
      <c r="O13143" s="227">
        <v>0</v>
      </c>
      <c r="P13143" s="227">
        <f t="shared" si="182"/>
        <v>800000</v>
      </c>
      <c r="Q13143" s="264">
        <v>600000</v>
      </c>
      <c r="R13143" s="264">
        <v>0</v>
      </c>
      <c r="S13143" s="175"/>
    </row>
    <row r="13144" spans="1:19" ht="17.399999999999999" x14ac:dyDescent="0.3">
      <c r="A13144" s="960" t="s">
        <v>0</v>
      </c>
      <c r="B13144" s="960"/>
      <c r="C13144" s="960"/>
      <c r="D13144" s="960"/>
      <c r="E13144" s="960"/>
      <c r="F13144" s="960"/>
      <c r="G13144" s="960"/>
      <c r="H13144" s="960"/>
      <c r="I13144" s="960"/>
      <c r="J13144" s="960"/>
      <c r="K13144" s="960"/>
      <c r="L13144" s="960"/>
      <c r="M13144" s="960"/>
    </row>
    <row r="13145" spans="1:19" ht="17.399999999999999" x14ac:dyDescent="0.3">
      <c r="A13145" s="960" t="s">
        <v>3122</v>
      </c>
      <c r="B13145" s="960"/>
      <c r="C13145" s="960"/>
      <c r="D13145" s="960"/>
      <c r="E13145" s="960"/>
      <c r="F13145" s="960"/>
      <c r="G13145" s="960"/>
      <c r="H13145" s="960"/>
      <c r="I13145" s="960"/>
      <c r="J13145" s="960"/>
      <c r="K13145" s="960"/>
      <c r="L13145" s="960"/>
      <c r="M13145" s="960"/>
    </row>
    <row r="13146" spans="1:19" ht="16.2" thickBot="1" x14ac:dyDescent="0.35">
      <c r="A13146" s="961" t="s">
        <v>717</v>
      </c>
      <c r="B13146" s="961"/>
      <c r="C13146" s="961"/>
      <c r="D13146" s="961"/>
      <c r="E13146" s="961"/>
      <c r="F13146" s="961"/>
      <c r="G13146" s="961"/>
      <c r="H13146" s="961"/>
      <c r="I13146" s="961"/>
      <c r="J13146" s="961"/>
      <c r="K13146" s="961"/>
      <c r="L13146" s="961"/>
      <c r="M13146" s="961"/>
    </row>
    <row r="13147" spans="1:19" ht="15" customHeight="1" x14ac:dyDescent="0.3">
      <c r="A13147" s="962" t="s">
        <v>3118</v>
      </c>
      <c r="B13147" s="962" t="s">
        <v>3119</v>
      </c>
      <c r="C13147" s="962" t="s">
        <v>2</v>
      </c>
      <c r="D13147" s="5" t="s">
        <v>3</v>
      </c>
      <c r="E13147" s="12" t="s">
        <v>3</v>
      </c>
      <c r="F13147" s="5" t="s">
        <v>7</v>
      </c>
      <c r="G13147" s="12" t="s">
        <v>9</v>
      </c>
      <c r="H13147" s="5" t="s">
        <v>12</v>
      </c>
      <c r="I13147" s="12" t="s">
        <v>13</v>
      </c>
      <c r="J13147" s="873" t="s">
        <v>3115</v>
      </c>
      <c r="K13147" s="873" t="s">
        <v>3116</v>
      </c>
      <c r="L13147" s="965" t="s">
        <v>3121</v>
      </c>
      <c r="M13147" s="965" t="s">
        <v>3117</v>
      </c>
      <c r="N13147" s="873" t="s">
        <v>3116</v>
      </c>
      <c r="O13147" s="873" t="s">
        <v>3116</v>
      </c>
      <c r="P13147" s="873" t="s">
        <v>5095</v>
      </c>
      <c r="Q13147" s="873" t="s">
        <v>3115</v>
      </c>
      <c r="R13147" s="270" t="s">
        <v>3340</v>
      </c>
      <c r="S13147" s="873" t="s">
        <v>5049</v>
      </c>
    </row>
    <row r="13148" spans="1:19" ht="20.399999999999999" x14ac:dyDescent="0.3">
      <c r="A13148" s="963"/>
      <c r="B13148" s="963"/>
      <c r="C13148" s="963"/>
      <c r="D13148" s="6" t="s">
        <v>4</v>
      </c>
      <c r="E13148" s="11" t="s">
        <v>6</v>
      </c>
      <c r="F13148" s="6" t="s">
        <v>8</v>
      </c>
      <c r="G13148" s="11" t="s">
        <v>10</v>
      </c>
      <c r="H13148" s="6" t="s">
        <v>5</v>
      </c>
      <c r="I13148" s="11" t="s">
        <v>5</v>
      </c>
      <c r="J13148" s="874"/>
      <c r="K13148" s="874"/>
      <c r="L13148" s="966"/>
      <c r="M13148" s="966"/>
      <c r="N13148" s="874"/>
      <c r="O13148" s="874"/>
      <c r="P13148" s="874"/>
      <c r="Q13148" s="874"/>
      <c r="R13148" s="271" t="s">
        <v>5125</v>
      </c>
      <c r="S13148" s="874"/>
    </row>
    <row r="13149" spans="1:19" x14ac:dyDescent="0.3">
      <c r="A13149" s="963"/>
      <c r="B13149" s="963"/>
      <c r="C13149" s="963"/>
      <c r="D13149" s="6" t="s">
        <v>5</v>
      </c>
      <c r="E13149" s="11" t="s">
        <v>5</v>
      </c>
      <c r="F13149" s="6" t="s">
        <v>5</v>
      </c>
      <c r="G13149" s="11" t="s">
        <v>11</v>
      </c>
      <c r="H13149" s="7"/>
      <c r="I13149" s="8"/>
      <c r="J13149" s="44" t="s">
        <v>3120</v>
      </c>
      <c r="K13149" s="45" t="s">
        <v>3120</v>
      </c>
      <c r="L13149" s="46" t="s">
        <v>3120</v>
      </c>
      <c r="M13149" s="47" t="s">
        <v>3120</v>
      </c>
      <c r="N13149" s="44" t="s">
        <v>5068</v>
      </c>
      <c r="O13149" s="44" t="s">
        <v>5069</v>
      </c>
      <c r="P13149" s="44"/>
      <c r="Q13149" s="44" t="s">
        <v>5102</v>
      </c>
      <c r="R13149" s="272" t="s">
        <v>5102</v>
      </c>
      <c r="S13149" s="44"/>
    </row>
    <row r="13150" spans="1:19" ht="15" thickBot="1" x14ac:dyDescent="0.35">
      <c r="A13150" s="964"/>
      <c r="B13150" s="964"/>
      <c r="C13150" s="964"/>
      <c r="D13150" s="9"/>
      <c r="E13150" s="10"/>
      <c r="F13150" s="9"/>
      <c r="G13150" s="10"/>
      <c r="H13150" s="9"/>
      <c r="I13150" s="10"/>
      <c r="J13150" s="48" t="s">
        <v>14</v>
      </c>
      <c r="K13150" s="49" t="s">
        <v>14</v>
      </c>
      <c r="L13150" s="50" t="s">
        <v>14</v>
      </c>
      <c r="M13150" s="51" t="s">
        <v>14</v>
      </c>
      <c r="N13150" s="48" t="s">
        <v>14</v>
      </c>
      <c r="O13150" s="48" t="s">
        <v>14</v>
      </c>
      <c r="P13150" s="48" t="s">
        <v>14</v>
      </c>
      <c r="Q13150" s="48" t="s">
        <v>14</v>
      </c>
      <c r="R13150" s="48" t="s">
        <v>14</v>
      </c>
      <c r="S13150" s="48"/>
    </row>
    <row r="13151" spans="1:19" ht="71.400000000000006" x14ac:dyDescent="0.3">
      <c r="A13151" s="106"/>
      <c r="B13151" s="108" t="s">
        <v>1691</v>
      </c>
      <c r="C13151" s="30" t="s">
        <v>1692</v>
      </c>
      <c r="D13151" s="102">
        <v>1301</v>
      </c>
      <c r="E13151" s="102">
        <v>9</v>
      </c>
      <c r="F13151" s="102">
        <v>701</v>
      </c>
      <c r="G13151" s="102">
        <v>70133</v>
      </c>
      <c r="H13151" s="102">
        <v>3000</v>
      </c>
      <c r="I13151" s="102">
        <v>414104</v>
      </c>
      <c r="J13151" s="104">
        <v>50000000</v>
      </c>
      <c r="K13151" s="104">
        <f>SUM(J13151-L13151)</f>
        <v>0</v>
      </c>
      <c r="L13151" s="560">
        <v>50000000</v>
      </c>
      <c r="M13151" s="104">
        <v>0</v>
      </c>
      <c r="N13151" s="227">
        <v>72000000</v>
      </c>
      <c r="O13151" s="227">
        <v>0</v>
      </c>
      <c r="P13151" s="227">
        <f>SUM(K13151+N13151+O13151)</f>
        <v>72000000</v>
      </c>
      <c r="Q13151" s="264">
        <v>0</v>
      </c>
      <c r="R13151" s="264">
        <v>0</v>
      </c>
      <c r="S13151" s="166"/>
    </row>
    <row r="13152" spans="1:19" x14ac:dyDescent="0.3">
      <c r="A13152" s="106"/>
      <c r="B13152" s="108" t="s">
        <v>1693</v>
      </c>
      <c r="C13152" s="30" t="s">
        <v>1694</v>
      </c>
      <c r="D13152" s="102">
        <v>1301</v>
      </c>
      <c r="E13152" s="102">
        <v>9</v>
      </c>
      <c r="F13152" s="102">
        <v>701</v>
      </c>
      <c r="G13152" s="102">
        <v>70111</v>
      </c>
      <c r="H13152" s="102">
        <v>3000</v>
      </c>
      <c r="I13152" s="102">
        <v>414104</v>
      </c>
      <c r="J13152" s="104">
        <v>300000</v>
      </c>
      <c r="K13152" s="104">
        <v>300000</v>
      </c>
      <c r="L13152" s="104">
        <v>0</v>
      </c>
      <c r="M13152" s="104">
        <v>0</v>
      </c>
      <c r="N13152" s="227">
        <v>0</v>
      </c>
      <c r="O13152" s="227">
        <v>0</v>
      </c>
      <c r="P13152" s="227">
        <f t="shared" ref="P13152:P13165" si="183">SUM(K13152+N13152+O13152)</f>
        <v>300000</v>
      </c>
      <c r="Q13152" s="264">
        <v>0</v>
      </c>
      <c r="R13152" s="264">
        <v>0</v>
      </c>
      <c r="S13152" s="166"/>
    </row>
    <row r="13153" spans="1:19" ht="20.399999999999999" x14ac:dyDescent="0.3">
      <c r="A13153" s="106"/>
      <c r="B13153" s="108" t="s">
        <v>1695</v>
      </c>
      <c r="C13153" s="30" t="s">
        <v>1696</v>
      </c>
      <c r="D13153" s="102">
        <v>1301</v>
      </c>
      <c r="E13153" s="102">
        <v>1</v>
      </c>
      <c r="F13153" s="102">
        <v>704</v>
      </c>
      <c r="G13153" s="102">
        <v>70443</v>
      </c>
      <c r="H13153" s="102">
        <v>3000</v>
      </c>
      <c r="I13153" s="102">
        <v>414104</v>
      </c>
      <c r="J13153" s="104">
        <v>0</v>
      </c>
      <c r="K13153" s="104">
        <v>0</v>
      </c>
      <c r="L13153" s="104">
        <v>0</v>
      </c>
      <c r="M13153" s="104">
        <v>0</v>
      </c>
      <c r="N13153" s="227">
        <v>0</v>
      </c>
      <c r="O13153" s="227">
        <v>0</v>
      </c>
      <c r="P13153" s="227">
        <f t="shared" si="183"/>
        <v>0</v>
      </c>
      <c r="Q13153" s="264">
        <v>1500000000</v>
      </c>
      <c r="R13153" s="264">
        <v>0</v>
      </c>
      <c r="S13153" s="166"/>
    </row>
    <row r="13154" spans="1:19" ht="20.399999999999999" x14ac:dyDescent="0.3">
      <c r="A13154" s="106"/>
      <c r="B13154" s="108" t="s">
        <v>1697</v>
      </c>
      <c r="C13154" s="30" t="s">
        <v>1698</v>
      </c>
      <c r="D13154" s="102">
        <v>1301</v>
      </c>
      <c r="E13154" s="102">
        <v>9</v>
      </c>
      <c r="F13154" s="102">
        <v>706</v>
      </c>
      <c r="G13154" s="102">
        <v>70620</v>
      </c>
      <c r="H13154" s="102">
        <v>3000</v>
      </c>
      <c r="I13154" s="102">
        <v>414217</v>
      </c>
      <c r="J13154" s="104">
        <v>0</v>
      </c>
      <c r="K13154" s="104">
        <v>0</v>
      </c>
      <c r="L13154" s="104">
        <v>0</v>
      </c>
      <c r="M13154" s="104">
        <v>0</v>
      </c>
      <c r="N13154" s="227">
        <v>0</v>
      </c>
      <c r="O13154" s="227">
        <v>0</v>
      </c>
      <c r="P13154" s="227">
        <f t="shared" si="183"/>
        <v>0</v>
      </c>
      <c r="Q13154" s="264">
        <v>20000000</v>
      </c>
      <c r="R13154" s="264">
        <v>0</v>
      </c>
      <c r="S13154" s="166"/>
    </row>
    <row r="13155" spans="1:19" x14ac:dyDescent="0.3">
      <c r="A13155" s="106"/>
      <c r="B13155" s="108" t="s">
        <v>1699</v>
      </c>
      <c r="C13155" s="30" t="s">
        <v>1700</v>
      </c>
      <c r="D13155" s="102">
        <v>1301</v>
      </c>
      <c r="E13155" s="102">
        <v>9</v>
      </c>
      <c r="F13155" s="102">
        <v>701</v>
      </c>
      <c r="G13155" s="102">
        <v>70133</v>
      </c>
      <c r="H13155" s="102">
        <v>3000</v>
      </c>
      <c r="I13155" s="102">
        <v>414104</v>
      </c>
      <c r="J13155" s="104">
        <v>0</v>
      </c>
      <c r="K13155" s="104">
        <v>0</v>
      </c>
      <c r="L13155" s="104">
        <v>0</v>
      </c>
      <c r="M13155" s="104">
        <v>0</v>
      </c>
      <c r="N13155" s="227">
        <v>0</v>
      </c>
      <c r="O13155" s="227">
        <v>0</v>
      </c>
      <c r="P13155" s="227">
        <f t="shared" si="183"/>
        <v>0</v>
      </c>
      <c r="Q13155" s="264">
        <v>22000000</v>
      </c>
      <c r="R13155" s="264">
        <v>0</v>
      </c>
      <c r="S13155" s="166"/>
    </row>
    <row r="13156" spans="1:19" x14ac:dyDescent="0.3">
      <c r="A13156" s="106"/>
      <c r="B13156" s="108" t="s">
        <v>1701</v>
      </c>
      <c r="C13156" s="30" t="s">
        <v>1702</v>
      </c>
      <c r="D13156" s="102">
        <v>1301</v>
      </c>
      <c r="E13156" s="102">
        <v>9</v>
      </c>
      <c r="F13156" s="102">
        <v>701</v>
      </c>
      <c r="G13156" s="102">
        <v>70133</v>
      </c>
      <c r="H13156" s="102">
        <v>3000</v>
      </c>
      <c r="I13156" s="102">
        <v>414104</v>
      </c>
      <c r="J13156" s="104">
        <v>750000</v>
      </c>
      <c r="K13156" s="104">
        <v>750000</v>
      </c>
      <c r="L13156" s="104">
        <v>0</v>
      </c>
      <c r="M13156" s="104">
        <v>0</v>
      </c>
      <c r="N13156" s="227">
        <v>0</v>
      </c>
      <c r="O13156" s="227">
        <v>0</v>
      </c>
      <c r="P13156" s="227">
        <f t="shared" si="183"/>
        <v>750000</v>
      </c>
      <c r="Q13156" s="264">
        <v>0</v>
      </c>
      <c r="R13156" s="264">
        <v>0</v>
      </c>
      <c r="S13156" s="166"/>
    </row>
    <row r="13157" spans="1:19" x14ac:dyDescent="0.3">
      <c r="A13157" s="106"/>
      <c r="B13157" s="108" t="s">
        <v>1703</v>
      </c>
      <c r="C13157" s="30" t="s">
        <v>1704</v>
      </c>
      <c r="D13157" s="102">
        <v>1301</v>
      </c>
      <c r="E13157" s="102">
        <v>9</v>
      </c>
      <c r="F13157" s="102">
        <v>701</v>
      </c>
      <c r="G13157" s="102">
        <v>70133</v>
      </c>
      <c r="H13157" s="102">
        <v>3000</v>
      </c>
      <c r="I13157" s="102">
        <v>414104</v>
      </c>
      <c r="J13157" s="104">
        <v>400000</v>
      </c>
      <c r="K13157" s="104">
        <v>400000</v>
      </c>
      <c r="L13157" s="104">
        <v>0</v>
      </c>
      <c r="M13157" s="104">
        <v>0</v>
      </c>
      <c r="N13157" s="227">
        <v>0</v>
      </c>
      <c r="O13157" s="227">
        <v>0</v>
      </c>
      <c r="P13157" s="227">
        <f t="shared" si="183"/>
        <v>400000</v>
      </c>
      <c r="Q13157" s="264">
        <v>0</v>
      </c>
      <c r="R13157" s="264">
        <v>0</v>
      </c>
      <c r="S13157" s="166"/>
    </row>
    <row r="13158" spans="1:19" ht="20.399999999999999" x14ac:dyDescent="0.3">
      <c r="A13158" s="106"/>
      <c r="B13158" s="108" t="s">
        <v>1705</v>
      </c>
      <c r="C13158" s="30" t="s">
        <v>1706</v>
      </c>
      <c r="D13158" s="102">
        <v>1301</v>
      </c>
      <c r="E13158" s="102">
        <v>9</v>
      </c>
      <c r="F13158" s="102">
        <v>701</v>
      </c>
      <c r="G13158" s="102">
        <v>70133</v>
      </c>
      <c r="H13158" s="102">
        <v>3000</v>
      </c>
      <c r="I13158" s="102">
        <v>414104</v>
      </c>
      <c r="J13158" s="104">
        <v>1000000</v>
      </c>
      <c r="K13158" s="104">
        <v>1000000</v>
      </c>
      <c r="L13158" s="104">
        <v>0</v>
      </c>
      <c r="M13158" s="104">
        <v>0</v>
      </c>
      <c r="N13158" s="227">
        <v>1000000</v>
      </c>
      <c r="O13158" s="227">
        <v>1000000</v>
      </c>
      <c r="P13158" s="227">
        <f t="shared" si="183"/>
        <v>3000000</v>
      </c>
      <c r="Q13158" s="264">
        <v>0</v>
      </c>
      <c r="R13158" s="264">
        <v>0</v>
      </c>
      <c r="S13158" s="166"/>
    </row>
    <row r="13159" spans="1:19" x14ac:dyDescent="0.3">
      <c r="A13159" s="106"/>
      <c r="B13159" s="108" t="s">
        <v>1707</v>
      </c>
      <c r="C13159" s="30" t="s">
        <v>1708</v>
      </c>
      <c r="D13159" s="102">
        <v>1301</v>
      </c>
      <c r="E13159" s="102">
        <v>9</v>
      </c>
      <c r="F13159" s="102">
        <v>701</v>
      </c>
      <c r="G13159" s="102">
        <v>70133</v>
      </c>
      <c r="H13159" s="102">
        <v>3000</v>
      </c>
      <c r="I13159" s="102">
        <v>414104</v>
      </c>
      <c r="J13159" s="104">
        <v>7500000</v>
      </c>
      <c r="K13159" s="104">
        <v>7500000</v>
      </c>
      <c r="L13159" s="104">
        <v>0</v>
      </c>
      <c r="M13159" s="104">
        <v>0</v>
      </c>
      <c r="N13159" s="227">
        <v>0</v>
      </c>
      <c r="O13159" s="227">
        <v>0</v>
      </c>
      <c r="P13159" s="227">
        <f t="shared" si="183"/>
        <v>7500000</v>
      </c>
      <c r="Q13159" s="264">
        <v>0</v>
      </c>
      <c r="R13159" s="264">
        <v>0</v>
      </c>
      <c r="S13159" s="166"/>
    </row>
    <row r="13160" spans="1:19" ht="20.399999999999999" x14ac:dyDescent="0.3">
      <c r="A13160" s="106"/>
      <c r="B13160" s="108" t="s">
        <v>1709</v>
      </c>
      <c r="C13160" s="30" t="s">
        <v>1710</v>
      </c>
      <c r="D13160" s="102">
        <v>1301</v>
      </c>
      <c r="E13160" s="102">
        <v>9</v>
      </c>
      <c r="F13160" s="102">
        <v>704</v>
      </c>
      <c r="G13160" s="102">
        <v>70411</v>
      </c>
      <c r="H13160" s="102">
        <v>3000</v>
      </c>
      <c r="I13160" s="102">
        <v>414104</v>
      </c>
      <c r="J13160" s="104">
        <v>13500000</v>
      </c>
      <c r="K13160" s="104">
        <v>13500000</v>
      </c>
      <c r="L13160" s="104">
        <v>0</v>
      </c>
      <c r="M13160" s="104">
        <v>0</v>
      </c>
      <c r="N13160" s="227">
        <v>0</v>
      </c>
      <c r="O13160" s="227">
        <v>0</v>
      </c>
      <c r="P13160" s="227">
        <f t="shared" si="183"/>
        <v>13500000</v>
      </c>
      <c r="Q13160" s="264">
        <v>0</v>
      </c>
      <c r="R13160" s="264">
        <v>0</v>
      </c>
      <c r="S13160" s="166"/>
    </row>
    <row r="13161" spans="1:19" ht="20.399999999999999" x14ac:dyDescent="0.3">
      <c r="A13161" s="106"/>
      <c r="B13161" s="108" t="s">
        <v>1711</v>
      </c>
      <c r="C13161" s="30" t="s">
        <v>1712</v>
      </c>
      <c r="D13161" s="102">
        <v>1301</v>
      </c>
      <c r="E13161" s="102">
        <v>9</v>
      </c>
      <c r="F13161" s="102">
        <v>704</v>
      </c>
      <c r="G13161" s="102">
        <v>70411</v>
      </c>
      <c r="H13161" s="102">
        <v>3000</v>
      </c>
      <c r="I13161" s="102">
        <v>414104</v>
      </c>
      <c r="J13161" s="104">
        <v>15000000</v>
      </c>
      <c r="K13161" s="104">
        <v>15000000</v>
      </c>
      <c r="L13161" s="104">
        <v>0</v>
      </c>
      <c r="M13161" s="104">
        <v>0</v>
      </c>
      <c r="N13161" s="227">
        <v>0</v>
      </c>
      <c r="O13161" s="227">
        <v>0</v>
      </c>
      <c r="P13161" s="227">
        <f t="shared" si="183"/>
        <v>15000000</v>
      </c>
      <c r="Q13161" s="264">
        <v>0</v>
      </c>
      <c r="R13161" s="264">
        <v>0</v>
      </c>
      <c r="S13161" s="166"/>
    </row>
    <row r="13162" spans="1:19" ht="20.399999999999999" x14ac:dyDescent="0.3">
      <c r="A13162" s="106"/>
      <c r="B13162" s="108" t="s">
        <v>1713</v>
      </c>
      <c r="C13162" s="30" t="s">
        <v>1714</v>
      </c>
      <c r="D13162" s="102">
        <v>1301</v>
      </c>
      <c r="E13162" s="102">
        <v>9</v>
      </c>
      <c r="F13162" s="102">
        <v>704</v>
      </c>
      <c r="G13162" s="102">
        <v>70411</v>
      </c>
      <c r="H13162" s="102">
        <v>3000</v>
      </c>
      <c r="I13162" s="102">
        <v>414104</v>
      </c>
      <c r="J13162" s="104">
        <v>5000000</v>
      </c>
      <c r="K13162" s="104">
        <v>5000000</v>
      </c>
      <c r="L13162" s="104">
        <v>0</v>
      </c>
      <c r="M13162" s="104">
        <v>0</v>
      </c>
      <c r="N13162" s="227">
        <v>0</v>
      </c>
      <c r="O13162" s="227">
        <v>0</v>
      </c>
      <c r="P13162" s="227">
        <f t="shared" si="183"/>
        <v>5000000</v>
      </c>
      <c r="Q13162" s="264">
        <v>0</v>
      </c>
      <c r="R13162" s="264">
        <v>0</v>
      </c>
      <c r="S13162" s="166"/>
    </row>
    <row r="13163" spans="1:19" ht="38.25" customHeight="1" x14ac:dyDescent="0.3">
      <c r="A13163" s="106"/>
      <c r="B13163" s="108" t="s">
        <v>1715</v>
      </c>
      <c r="C13163" s="30" t="s">
        <v>1716</v>
      </c>
      <c r="D13163" s="102">
        <v>1301</v>
      </c>
      <c r="E13163" s="102">
        <v>9</v>
      </c>
      <c r="F13163" s="102">
        <v>704</v>
      </c>
      <c r="G13163" s="102">
        <v>70411</v>
      </c>
      <c r="H13163" s="102">
        <v>3000</v>
      </c>
      <c r="I13163" s="102">
        <v>414104</v>
      </c>
      <c r="J13163" s="104">
        <v>15000000</v>
      </c>
      <c r="K13163" s="104">
        <v>15000000</v>
      </c>
      <c r="L13163" s="104">
        <v>0</v>
      </c>
      <c r="M13163" s="104">
        <v>0</v>
      </c>
      <c r="N13163" s="227">
        <v>0</v>
      </c>
      <c r="O13163" s="227">
        <v>0</v>
      </c>
      <c r="P13163" s="227">
        <f t="shared" si="183"/>
        <v>15000000</v>
      </c>
      <c r="Q13163" s="264">
        <v>0</v>
      </c>
      <c r="R13163" s="264">
        <v>0</v>
      </c>
      <c r="S13163" s="166"/>
    </row>
    <row r="13164" spans="1:19" ht="32.25" customHeight="1" x14ac:dyDescent="0.3">
      <c r="A13164" s="106"/>
      <c r="B13164" s="108" t="s">
        <v>1717</v>
      </c>
      <c r="C13164" s="30" t="s">
        <v>1718</v>
      </c>
      <c r="D13164" s="102">
        <v>1301</v>
      </c>
      <c r="E13164" s="102">
        <v>9</v>
      </c>
      <c r="F13164" s="102">
        <v>704</v>
      </c>
      <c r="G13164" s="102">
        <v>70411</v>
      </c>
      <c r="H13164" s="102">
        <v>3000</v>
      </c>
      <c r="I13164" s="102">
        <v>414104</v>
      </c>
      <c r="J13164" s="104">
        <v>90000000</v>
      </c>
      <c r="K13164" s="561">
        <f>SUM(J13164-L13164)</f>
        <v>11000000</v>
      </c>
      <c r="L13164" s="104">
        <v>79000000</v>
      </c>
      <c r="M13164" s="104">
        <v>0</v>
      </c>
      <c r="N13164" s="227">
        <v>0</v>
      </c>
      <c r="O13164" s="227">
        <v>0</v>
      </c>
      <c r="P13164" s="227">
        <f t="shared" si="183"/>
        <v>11000000</v>
      </c>
      <c r="Q13164" s="264">
        <v>0</v>
      </c>
      <c r="R13164" s="264">
        <v>0</v>
      </c>
      <c r="S13164" s="166"/>
    </row>
    <row r="13165" spans="1:19" ht="21" thickBot="1" x14ac:dyDescent="0.35">
      <c r="A13165" s="107"/>
      <c r="B13165" s="109" t="s">
        <v>1719</v>
      </c>
      <c r="C13165" s="34" t="s">
        <v>1720</v>
      </c>
      <c r="D13165" s="103">
        <v>1301</v>
      </c>
      <c r="E13165" s="103">
        <v>9</v>
      </c>
      <c r="F13165" s="103">
        <v>704</v>
      </c>
      <c r="G13165" s="103">
        <v>70411</v>
      </c>
      <c r="H13165" s="103">
        <v>3000</v>
      </c>
      <c r="I13165" s="103">
        <v>414104</v>
      </c>
      <c r="J13165" s="105">
        <v>50000000</v>
      </c>
      <c r="K13165" s="105">
        <f>SUM(J13165-L13165)</f>
        <v>10000000</v>
      </c>
      <c r="L13165" s="105">
        <v>40000000</v>
      </c>
      <c r="M13165" s="105">
        <v>0</v>
      </c>
      <c r="N13165" s="227">
        <v>5000000</v>
      </c>
      <c r="O13165" s="227">
        <v>0</v>
      </c>
      <c r="P13165" s="227">
        <f t="shared" si="183"/>
        <v>15000000</v>
      </c>
      <c r="Q13165" s="264">
        <v>0</v>
      </c>
      <c r="R13165" s="264">
        <v>0</v>
      </c>
      <c r="S13165" s="176"/>
    </row>
    <row r="13166" spans="1:19" ht="15" thickBot="1" x14ac:dyDescent="0.35">
      <c r="A13166" s="13"/>
      <c r="B13166" s="14" t="s">
        <v>1721</v>
      </c>
      <c r="C13166" s="14"/>
      <c r="D13166" s="14"/>
      <c r="E13166" s="14"/>
      <c r="F13166" s="14"/>
      <c r="G13166" s="14"/>
      <c r="H13166" s="14"/>
      <c r="I13166" s="14"/>
      <c r="J13166" s="15">
        <f>SUM(J13131:J13165)</f>
        <v>253390000</v>
      </c>
      <c r="K13166" s="15">
        <f t="shared" ref="K13166:R13166" si="184">SUM(K13131:K13165)</f>
        <v>84390000</v>
      </c>
      <c r="L13166" s="15">
        <f t="shared" si="184"/>
        <v>169000000</v>
      </c>
      <c r="M13166" s="15">
        <f t="shared" si="184"/>
        <v>0</v>
      </c>
      <c r="N13166" s="15">
        <f t="shared" si="184"/>
        <v>80900000</v>
      </c>
      <c r="O13166" s="15">
        <f t="shared" si="184"/>
        <v>1000000</v>
      </c>
      <c r="P13166" s="15">
        <f t="shared" si="184"/>
        <v>166290000</v>
      </c>
      <c r="Q13166" s="15">
        <f t="shared" si="184"/>
        <v>1569050000</v>
      </c>
      <c r="R13166" s="15">
        <f t="shared" si="184"/>
        <v>144061444</v>
      </c>
      <c r="S13166" s="181"/>
    </row>
    <row r="13167" spans="1:19" x14ac:dyDescent="0.3">
      <c r="J13167" s="55"/>
      <c r="K13167" s="55"/>
    </row>
    <row r="13168" spans="1:19" x14ac:dyDescent="0.3">
      <c r="J13168" s="55"/>
      <c r="K13168" s="55"/>
    </row>
    <row r="13169" spans="1:19" ht="17.399999999999999" x14ac:dyDescent="0.3">
      <c r="A13169" s="960" t="s">
        <v>0</v>
      </c>
      <c r="B13169" s="960"/>
      <c r="C13169" s="960"/>
      <c r="D13169" s="960"/>
      <c r="E13169" s="960"/>
      <c r="F13169" s="960"/>
      <c r="G13169" s="960"/>
      <c r="H13169" s="960"/>
      <c r="I13169" s="960"/>
      <c r="J13169" s="960"/>
      <c r="K13169" s="960"/>
      <c r="L13169" s="960"/>
      <c r="M13169" s="960"/>
    </row>
    <row r="13170" spans="1:19" ht="17.399999999999999" x14ac:dyDescent="0.3">
      <c r="A13170" s="960" t="s">
        <v>3122</v>
      </c>
      <c r="B13170" s="960"/>
      <c r="C13170" s="960"/>
      <c r="D13170" s="960"/>
      <c r="E13170" s="960"/>
      <c r="F13170" s="960"/>
      <c r="G13170" s="960"/>
      <c r="H13170" s="960"/>
      <c r="I13170" s="960"/>
      <c r="J13170" s="960"/>
      <c r="K13170" s="960"/>
      <c r="L13170" s="960"/>
      <c r="M13170" s="960"/>
    </row>
    <row r="13171" spans="1:19" ht="16.2" thickBot="1" x14ac:dyDescent="0.35">
      <c r="A13171" s="961" t="s">
        <v>717</v>
      </c>
      <c r="B13171" s="961"/>
      <c r="C13171" s="961"/>
      <c r="D13171" s="961"/>
      <c r="E13171" s="961"/>
      <c r="F13171" s="961"/>
      <c r="G13171" s="961"/>
      <c r="H13171" s="961"/>
      <c r="I13171" s="961"/>
      <c r="J13171" s="961"/>
      <c r="K13171" s="961"/>
      <c r="L13171" s="961"/>
      <c r="M13171" s="961"/>
    </row>
    <row r="13172" spans="1:19" ht="15" customHeight="1" x14ac:dyDescent="0.3">
      <c r="A13172" s="962" t="s">
        <v>3118</v>
      </c>
      <c r="B13172" s="962" t="s">
        <v>3119</v>
      </c>
      <c r="C13172" s="962" t="s">
        <v>2</v>
      </c>
      <c r="D13172" s="5" t="s">
        <v>3</v>
      </c>
      <c r="E13172" s="12" t="s">
        <v>3</v>
      </c>
      <c r="F13172" s="5" t="s">
        <v>7</v>
      </c>
      <c r="G13172" s="12" t="s">
        <v>9</v>
      </c>
      <c r="H13172" s="5" t="s">
        <v>12</v>
      </c>
      <c r="I13172" s="12" t="s">
        <v>13</v>
      </c>
      <c r="J13172" s="873" t="s">
        <v>3115</v>
      </c>
      <c r="K13172" s="873" t="s">
        <v>3116</v>
      </c>
      <c r="L13172" s="965" t="s">
        <v>3121</v>
      </c>
      <c r="M13172" s="965" t="s">
        <v>3117</v>
      </c>
      <c r="N13172" s="873" t="s">
        <v>3116</v>
      </c>
      <c r="O13172" s="873" t="s">
        <v>3116</v>
      </c>
      <c r="P13172" s="873" t="s">
        <v>5095</v>
      </c>
      <c r="Q13172" s="873" t="s">
        <v>3115</v>
      </c>
      <c r="R13172" s="270" t="s">
        <v>3340</v>
      </c>
      <c r="S13172" s="873" t="s">
        <v>5049</v>
      </c>
    </row>
    <row r="13173" spans="1:19" ht="20.399999999999999" x14ac:dyDescent="0.3">
      <c r="A13173" s="963"/>
      <c r="B13173" s="963"/>
      <c r="C13173" s="963"/>
      <c r="D13173" s="6" t="s">
        <v>4</v>
      </c>
      <c r="E13173" s="11" t="s">
        <v>6</v>
      </c>
      <c r="F13173" s="6" t="s">
        <v>8</v>
      </c>
      <c r="G13173" s="11" t="s">
        <v>10</v>
      </c>
      <c r="H13173" s="6" t="s">
        <v>5</v>
      </c>
      <c r="I13173" s="11" t="s">
        <v>5</v>
      </c>
      <c r="J13173" s="874"/>
      <c r="K13173" s="874"/>
      <c r="L13173" s="966"/>
      <c r="M13173" s="966"/>
      <c r="N13173" s="874"/>
      <c r="O13173" s="874"/>
      <c r="P13173" s="874"/>
      <c r="Q13173" s="874"/>
      <c r="R13173" s="271" t="s">
        <v>5125</v>
      </c>
      <c r="S13173" s="874"/>
    </row>
    <row r="13174" spans="1:19" x14ac:dyDescent="0.3">
      <c r="A13174" s="963"/>
      <c r="B13174" s="963"/>
      <c r="C13174" s="963"/>
      <c r="D13174" s="6" t="s">
        <v>5</v>
      </c>
      <c r="E13174" s="11" t="s">
        <v>5</v>
      </c>
      <c r="F13174" s="6" t="s">
        <v>5</v>
      </c>
      <c r="G13174" s="11" t="s">
        <v>11</v>
      </c>
      <c r="H13174" s="7"/>
      <c r="I13174" s="8"/>
      <c r="J13174" s="44" t="s">
        <v>3120</v>
      </c>
      <c r="K13174" s="45" t="s">
        <v>3120</v>
      </c>
      <c r="L13174" s="46" t="s">
        <v>3120</v>
      </c>
      <c r="M13174" s="47" t="s">
        <v>3120</v>
      </c>
      <c r="N13174" s="44" t="s">
        <v>5068</v>
      </c>
      <c r="O13174" s="44" t="s">
        <v>5069</v>
      </c>
      <c r="P13174" s="44"/>
      <c r="Q13174" s="44" t="s">
        <v>5102</v>
      </c>
      <c r="R13174" s="272" t="s">
        <v>5102</v>
      </c>
      <c r="S13174" s="44"/>
    </row>
    <row r="13175" spans="1:19" ht="15" thickBot="1" x14ac:dyDescent="0.35">
      <c r="A13175" s="964"/>
      <c r="B13175" s="964"/>
      <c r="C13175" s="964"/>
      <c r="D13175" s="9"/>
      <c r="E13175" s="10"/>
      <c r="F13175" s="9"/>
      <c r="G13175" s="10"/>
      <c r="H13175" s="9"/>
      <c r="I13175" s="10"/>
      <c r="J13175" s="48" t="s">
        <v>14</v>
      </c>
      <c r="K13175" s="49" t="s">
        <v>14</v>
      </c>
      <c r="L13175" s="50" t="s">
        <v>14</v>
      </c>
      <c r="M13175" s="51" t="s">
        <v>14</v>
      </c>
      <c r="N13175" s="48" t="s">
        <v>14</v>
      </c>
      <c r="O13175" s="48" t="s">
        <v>14</v>
      </c>
      <c r="P13175" s="48" t="s">
        <v>14</v>
      </c>
      <c r="Q13175" s="48" t="s">
        <v>14</v>
      </c>
      <c r="R13175" s="48" t="s">
        <v>14</v>
      </c>
      <c r="S13175" s="48"/>
    </row>
    <row r="13176" spans="1:19" x14ac:dyDescent="0.3">
      <c r="A13176" s="1">
        <v>54001002</v>
      </c>
      <c r="B13176" s="93" t="s">
        <v>1722</v>
      </c>
      <c r="C13176" s="93"/>
      <c r="J13176" s="55"/>
      <c r="K13176" s="55"/>
      <c r="N13176" s="166"/>
      <c r="O13176" s="166"/>
      <c r="P13176" s="214"/>
      <c r="Q13176" s="266"/>
      <c r="R13176" s="266"/>
      <c r="S13176" s="166"/>
    </row>
    <row r="13177" spans="1:19" x14ac:dyDescent="0.3">
      <c r="A13177" s="967" t="s">
        <v>44</v>
      </c>
      <c r="B13177" s="967"/>
      <c r="C13177" s="967"/>
      <c r="D13177" s="106"/>
      <c r="E13177" s="106"/>
      <c r="F13177" s="106"/>
      <c r="G13177" s="106"/>
      <c r="H13177" s="106"/>
      <c r="I13177" s="106"/>
      <c r="J13177" s="17"/>
      <c r="K13177" s="17"/>
      <c r="L13177" s="18"/>
      <c r="M13177" s="18"/>
      <c r="N13177" s="166"/>
      <c r="O13177" s="166"/>
      <c r="P13177" s="214"/>
      <c r="Q13177" s="266"/>
      <c r="R13177" s="266"/>
      <c r="S13177" s="166"/>
    </row>
    <row r="13178" spans="1:19" ht="21" thickBot="1" x14ac:dyDescent="0.35">
      <c r="A13178" s="107"/>
      <c r="B13178" s="109" t="s">
        <v>1723</v>
      </c>
      <c r="C13178" s="34" t="s">
        <v>1724</v>
      </c>
      <c r="D13178" s="103">
        <v>1301</v>
      </c>
      <c r="E13178" s="103">
        <v>2</v>
      </c>
      <c r="F13178" s="103">
        <v>704</v>
      </c>
      <c r="G13178" s="103">
        <v>70474</v>
      </c>
      <c r="H13178" s="103">
        <v>3000</v>
      </c>
      <c r="I13178" s="103">
        <v>414104</v>
      </c>
      <c r="J13178" s="105">
        <v>150000000</v>
      </c>
      <c r="K13178" s="105">
        <v>150000000</v>
      </c>
      <c r="L13178" s="105">
        <v>0</v>
      </c>
      <c r="M13178" s="105">
        <v>0</v>
      </c>
      <c r="N13178" s="228">
        <v>50000000</v>
      </c>
      <c r="O13178" s="228">
        <v>50000000</v>
      </c>
      <c r="P13178" s="228">
        <f>SUM(K13178+N13178+O13178)</f>
        <v>250000000</v>
      </c>
      <c r="Q13178" s="265">
        <v>100000000</v>
      </c>
      <c r="R13178" s="265">
        <v>0</v>
      </c>
      <c r="S13178" s="176"/>
    </row>
    <row r="13179" spans="1:19" ht="15" thickBot="1" x14ac:dyDescent="0.35">
      <c r="A13179" s="13"/>
      <c r="B13179" s="14" t="s">
        <v>1725</v>
      </c>
      <c r="C13179" s="14"/>
      <c r="D13179" s="14"/>
      <c r="E13179" s="14"/>
      <c r="F13179" s="14"/>
      <c r="G13179" s="14"/>
      <c r="H13179" s="14"/>
      <c r="I13179" s="14"/>
      <c r="J13179" s="15">
        <f>SUM(J13177:J13178)</f>
        <v>150000000</v>
      </c>
      <c r="K13179" s="15">
        <f t="shared" ref="K13179:Q13179" si="185">SUM(K13177:K13178)</f>
        <v>150000000</v>
      </c>
      <c r="L13179" s="15">
        <f t="shared" si="185"/>
        <v>0</v>
      </c>
      <c r="M13179" s="15">
        <f t="shared" si="185"/>
        <v>0</v>
      </c>
      <c r="N13179" s="15">
        <f t="shared" si="185"/>
        <v>50000000</v>
      </c>
      <c r="O13179" s="15">
        <f t="shared" si="185"/>
        <v>50000000</v>
      </c>
      <c r="P13179" s="15">
        <f t="shared" si="185"/>
        <v>250000000</v>
      </c>
      <c r="Q13179" s="15">
        <f t="shared" si="185"/>
        <v>100000000</v>
      </c>
      <c r="R13179" s="15">
        <f t="shared" ref="R13179" si="186">SUM(R13177:R13178)</f>
        <v>0</v>
      </c>
      <c r="S13179" s="181"/>
    </row>
    <row r="13180" spans="1:19" ht="6.75" customHeight="1" x14ac:dyDescent="0.3">
      <c r="A13180" s="58"/>
      <c r="B13180" s="58"/>
      <c r="J13180" s="55"/>
      <c r="K13180" s="55"/>
      <c r="N13180" s="58"/>
      <c r="O13180" s="58"/>
      <c r="P13180" s="58"/>
      <c r="Q13180" s="58"/>
      <c r="R13180" s="58"/>
      <c r="S13180" s="58"/>
    </row>
    <row r="13181" spans="1:19" x14ac:dyDescent="0.3">
      <c r="A13181" s="1">
        <v>54001003</v>
      </c>
      <c r="B13181" s="93" t="s">
        <v>1726</v>
      </c>
      <c r="C13181" s="93"/>
      <c r="J13181" s="55"/>
      <c r="K13181" s="55"/>
      <c r="N13181" s="58"/>
      <c r="O13181" s="58"/>
      <c r="P13181" s="58"/>
      <c r="Q13181" s="58"/>
      <c r="R13181" s="58"/>
      <c r="S13181" s="58"/>
    </row>
    <row r="13182" spans="1:19" x14ac:dyDescent="0.3">
      <c r="A13182" s="967" t="s">
        <v>692</v>
      </c>
      <c r="B13182" s="967"/>
      <c r="C13182" s="31"/>
      <c r="D13182" s="106"/>
      <c r="E13182" s="106"/>
      <c r="F13182" s="106"/>
      <c r="G13182" s="106"/>
      <c r="H13182" s="106"/>
      <c r="I13182" s="106"/>
      <c r="J13182" s="17"/>
      <c r="K13182" s="17"/>
      <c r="L13182" s="18"/>
      <c r="M13182" s="179"/>
      <c r="N13182" s="175"/>
      <c r="O13182" s="175"/>
      <c r="P13182" s="214"/>
      <c r="Q13182" s="264"/>
      <c r="R13182" s="264"/>
      <c r="S13182" s="175"/>
    </row>
    <row r="13183" spans="1:19" x14ac:dyDescent="0.3">
      <c r="A13183" s="106"/>
      <c r="B13183" s="108" t="s">
        <v>1727</v>
      </c>
      <c r="C13183" s="30" t="s">
        <v>1728</v>
      </c>
      <c r="D13183" s="102">
        <v>1206</v>
      </c>
      <c r="E13183" s="102">
        <v>9</v>
      </c>
      <c r="F13183" s="102">
        <v>704</v>
      </c>
      <c r="G13183" s="102">
        <v>70411</v>
      </c>
      <c r="H13183" s="102">
        <v>3000</v>
      </c>
      <c r="I13183" s="102">
        <v>414104</v>
      </c>
      <c r="J13183" s="104">
        <v>30000000</v>
      </c>
      <c r="K13183" s="104">
        <f>SUM(J13183-L13183)</f>
        <v>0</v>
      </c>
      <c r="L13183" s="104">
        <v>30000000</v>
      </c>
      <c r="M13183" s="126">
        <v>0</v>
      </c>
      <c r="N13183" s="227">
        <v>30000000</v>
      </c>
      <c r="O13183" s="227">
        <v>0</v>
      </c>
      <c r="P13183" s="227">
        <f>SUM(K13183+N13183+O13183)</f>
        <v>30000000</v>
      </c>
      <c r="Q13183" s="264">
        <v>30000000</v>
      </c>
      <c r="R13183" s="264"/>
      <c r="S13183" s="175"/>
    </row>
    <row r="13184" spans="1:19" x14ac:dyDescent="0.3">
      <c r="A13184" s="967" t="s">
        <v>27</v>
      </c>
      <c r="B13184" s="967"/>
      <c r="C13184" s="967"/>
      <c r="D13184" s="106"/>
      <c r="E13184" s="106"/>
      <c r="F13184" s="106"/>
      <c r="G13184" s="106"/>
      <c r="H13184" s="106"/>
      <c r="I13184" s="106"/>
      <c r="J13184" s="17"/>
      <c r="K13184" s="17"/>
      <c r="L13184" s="18"/>
      <c r="M13184" s="179"/>
      <c r="N13184" s="227"/>
      <c r="O13184" s="227"/>
      <c r="P13184" s="227"/>
      <c r="Q13184" s="264"/>
      <c r="R13184" s="264"/>
      <c r="S13184" s="175"/>
    </row>
    <row r="13185" spans="1:19" ht="20.399999999999999" x14ac:dyDescent="0.3">
      <c r="A13185" s="106"/>
      <c r="B13185" s="108" t="s">
        <v>1729</v>
      </c>
      <c r="C13185" s="30" t="s">
        <v>1730</v>
      </c>
      <c r="D13185" s="102">
        <v>406</v>
      </c>
      <c r="E13185" s="102">
        <v>4</v>
      </c>
      <c r="F13185" s="102">
        <v>707</v>
      </c>
      <c r="G13185" s="102">
        <v>70740</v>
      </c>
      <c r="H13185" s="102">
        <v>3000</v>
      </c>
      <c r="I13185" s="102">
        <v>414104</v>
      </c>
      <c r="J13185" s="104">
        <v>40000000</v>
      </c>
      <c r="K13185" s="104">
        <f>SUM(J13185-L13185)</f>
        <v>0</v>
      </c>
      <c r="L13185" s="104">
        <v>40000000</v>
      </c>
      <c r="M13185" s="126">
        <v>0</v>
      </c>
      <c r="N13185" s="227">
        <v>40000000</v>
      </c>
      <c r="O13185" s="227">
        <v>0</v>
      </c>
      <c r="P13185" s="227">
        <f t="shared" ref="P13185:P13191" si="187">SUM(K13185+N13185+O13185)</f>
        <v>40000000</v>
      </c>
      <c r="Q13185" s="264">
        <v>30000000</v>
      </c>
      <c r="R13185" s="264">
        <v>0</v>
      </c>
      <c r="S13185" s="175"/>
    </row>
    <row r="13186" spans="1:19" x14ac:dyDescent="0.3">
      <c r="A13186" s="967" t="s">
        <v>44</v>
      </c>
      <c r="B13186" s="967"/>
      <c r="C13186" s="967"/>
      <c r="D13186" s="106"/>
      <c r="E13186" s="106"/>
      <c r="F13186" s="106"/>
      <c r="G13186" s="106"/>
      <c r="H13186" s="106"/>
      <c r="I13186" s="106"/>
      <c r="J13186" s="17"/>
      <c r="K13186" s="17"/>
      <c r="L13186" s="18"/>
      <c r="M13186" s="179"/>
      <c r="N13186" s="227"/>
      <c r="O13186" s="227"/>
      <c r="P13186" s="227"/>
      <c r="Q13186" s="264"/>
      <c r="R13186" s="264"/>
      <c r="S13186" s="175"/>
    </row>
    <row r="13187" spans="1:19" ht="20.399999999999999" x14ac:dyDescent="0.3">
      <c r="A13187" s="106"/>
      <c r="B13187" s="108" t="s">
        <v>1731</v>
      </c>
      <c r="C13187" s="30" t="s">
        <v>1732</v>
      </c>
      <c r="D13187" s="102">
        <v>1301</v>
      </c>
      <c r="E13187" s="102">
        <v>11</v>
      </c>
      <c r="F13187" s="102">
        <v>701</v>
      </c>
      <c r="G13187" s="102">
        <v>70133</v>
      </c>
      <c r="H13187" s="102">
        <v>3000</v>
      </c>
      <c r="I13187" s="102">
        <v>414213</v>
      </c>
      <c r="J13187" s="104">
        <v>57000000</v>
      </c>
      <c r="K13187" s="104">
        <f>SUM(J13187-L13187)</f>
        <v>27000000</v>
      </c>
      <c r="L13187" s="104">
        <v>30000000</v>
      </c>
      <c r="M13187" s="126">
        <v>0</v>
      </c>
      <c r="N13187" s="227">
        <v>30000000</v>
      </c>
      <c r="O13187" s="227">
        <v>0</v>
      </c>
      <c r="P13187" s="227">
        <f t="shared" si="187"/>
        <v>57000000</v>
      </c>
      <c r="Q13187" s="264">
        <v>19000000</v>
      </c>
      <c r="R13187" s="264">
        <v>0</v>
      </c>
      <c r="S13187" s="175"/>
    </row>
    <row r="13188" spans="1:19" ht="20.399999999999999" x14ac:dyDescent="0.3">
      <c r="A13188" s="106"/>
      <c r="B13188" s="108" t="s">
        <v>1733</v>
      </c>
      <c r="C13188" s="30" t="s">
        <v>1734</v>
      </c>
      <c r="D13188" s="102">
        <v>1301</v>
      </c>
      <c r="E13188" s="102">
        <v>8</v>
      </c>
      <c r="F13188" s="102">
        <v>701</v>
      </c>
      <c r="G13188" s="102">
        <v>70133</v>
      </c>
      <c r="H13188" s="102">
        <v>3000</v>
      </c>
      <c r="I13188" s="102">
        <v>414104</v>
      </c>
      <c r="J13188" s="104">
        <v>121000000</v>
      </c>
      <c r="K13188" s="104">
        <v>121000000</v>
      </c>
      <c r="L13188" s="104">
        <v>0</v>
      </c>
      <c r="M13188" s="126">
        <v>0</v>
      </c>
      <c r="N13188" s="227">
        <v>0</v>
      </c>
      <c r="O13188" s="227">
        <v>0</v>
      </c>
      <c r="P13188" s="227">
        <f t="shared" si="187"/>
        <v>121000000</v>
      </c>
      <c r="Q13188" s="264">
        <v>0</v>
      </c>
      <c r="R13188" s="264">
        <v>0</v>
      </c>
      <c r="S13188" s="175"/>
    </row>
    <row r="13189" spans="1:19" ht="13.5" customHeight="1" x14ac:dyDescent="0.3">
      <c r="A13189" s="106"/>
      <c r="B13189" s="108" t="s">
        <v>1735</v>
      </c>
      <c r="C13189" s="30" t="s">
        <v>1736</v>
      </c>
      <c r="D13189" s="102">
        <v>1301</v>
      </c>
      <c r="E13189" s="102">
        <v>11</v>
      </c>
      <c r="F13189" s="102">
        <v>701</v>
      </c>
      <c r="G13189" s="102">
        <v>70133</v>
      </c>
      <c r="H13189" s="102">
        <v>3000</v>
      </c>
      <c r="I13189" s="102">
        <v>414104</v>
      </c>
      <c r="J13189" s="104">
        <v>12640000</v>
      </c>
      <c r="K13189" s="104">
        <v>12640000</v>
      </c>
      <c r="L13189" s="104">
        <v>0</v>
      </c>
      <c r="M13189" s="126">
        <v>0</v>
      </c>
      <c r="N13189" s="227">
        <v>0</v>
      </c>
      <c r="O13189" s="227">
        <v>0</v>
      </c>
      <c r="P13189" s="227">
        <f t="shared" si="187"/>
        <v>12640000</v>
      </c>
      <c r="Q13189" s="264">
        <v>9000000</v>
      </c>
      <c r="R13189" s="264">
        <v>0</v>
      </c>
      <c r="S13189" s="175"/>
    </row>
    <row r="13190" spans="1:19" x14ac:dyDescent="0.3">
      <c r="A13190" s="967" t="s">
        <v>1530</v>
      </c>
      <c r="B13190" s="967"/>
      <c r="C13190" s="967"/>
      <c r="D13190" s="106"/>
      <c r="E13190" s="106"/>
      <c r="F13190" s="106"/>
      <c r="G13190" s="106"/>
      <c r="H13190" s="106"/>
      <c r="I13190" s="106"/>
      <c r="J13190" s="17"/>
      <c r="K13190" s="17"/>
      <c r="L13190" s="18"/>
      <c r="M13190" s="179"/>
      <c r="N13190" s="227"/>
      <c r="O13190" s="227"/>
      <c r="P13190" s="227"/>
      <c r="Q13190" s="264"/>
      <c r="R13190" s="264"/>
      <c r="S13190" s="175"/>
    </row>
    <row r="13191" spans="1:19" ht="15" thickBot="1" x14ac:dyDescent="0.35">
      <c r="A13191" s="107"/>
      <c r="B13191" s="109" t="s">
        <v>1737</v>
      </c>
      <c r="C13191" s="34" t="s">
        <v>5352</v>
      </c>
      <c r="D13191" s="103">
        <v>1001</v>
      </c>
      <c r="E13191" s="103">
        <v>9</v>
      </c>
      <c r="F13191" s="103">
        <v>704</v>
      </c>
      <c r="G13191" s="103">
        <v>70411</v>
      </c>
      <c r="H13191" s="103">
        <v>3000</v>
      </c>
      <c r="I13191" s="103">
        <v>414104</v>
      </c>
      <c r="J13191" s="105">
        <v>160000000</v>
      </c>
      <c r="K13191" s="174">
        <f>SUM(J13191-L13191)</f>
        <v>60000000</v>
      </c>
      <c r="L13191" s="105">
        <v>100000000</v>
      </c>
      <c r="M13191" s="125">
        <v>0</v>
      </c>
      <c r="N13191" s="227">
        <v>100000000</v>
      </c>
      <c r="O13191" s="227">
        <v>0</v>
      </c>
      <c r="P13191" s="227">
        <f t="shared" si="187"/>
        <v>160000000</v>
      </c>
      <c r="Q13191" s="264">
        <v>40000000</v>
      </c>
      <c r="R13191" s="264">
        <v>0</v>
      </c>
      <c r="S13191" s="176"/>
    </row>
    <row r="13192" spans="1:19" ht="15" thickBot="1" x14ac:dyDescent="0.35">
      <c r="A13192" s="13"/>
      <c r="B13192" s="14" t="s">
        <v>1738</v>
      </c>
      <c r="C13192" s="14"/>
      <c r="D13192" s="14"/>
      <c r="E13192" s="14"/>
      <c r="F13192" s="14"/>
      <c r="G13192" s="14"/>
      <c r="H13192" s="14"/>
      <c r="I13192" s="14"/>
      <c r="J13192" s="15">
        <f>SUM(J13182:J13191)</f>
        <v>420640000</v>
      </c>
      <c r="K13192" s="15">
        <f t="shared" ref="K13192:Q13192" si="188">SUM(K13182:K13191)</f>
        <v>220640000</v>
      </c>
      <c r="L13192" s="15">
        <f t="shared" si="188"/>
        <v>200000000</v>
      </c>
      <c r="M13192" s="15">
        <f t="shared" si="188"/>
        <v>0</v>
      </c>
      <c r="N13192" s="15">
        <f t="shared" si="188"/>
        <v>200000000</v>
      </c>
      <c r="O13192" s="15">
        <f t="shared" si="188"/>
        <v>0</v>
      </c>
      <c r="P13192" s="15">
        <f t="shared" si="188"/>
        <v>420640000</v>
      </c>
      <c r="Q13192" s="15">
        <f t="shared" si="188"/>
        <v>128000000</v>
      </c>
      <c r="R13192" s="15">
        <f t="shared" ref="R13192" si="189">SUM(R13182:R13191)</f>
        <v>0</v>
      </c>
      <c r="S13192" s="181"/>
    </row>
    <row r="13193" spans="1:19" x14ac:dyDescent="0.3">
      <c r="J13193" s="55"/>
      <c r="K13193" s="55"/>
    </row>
    <row r="13194" spans="1:19" x14ac:dyDescent="0.3">
      <c r="A13194" s="1">
        <v>54003001</v>
      </c>
      <c r="B13194" s="93" t="s">
        <v>1739</v>
      </c>
      <c r="C13194" s="93"/>
      <c r="J13194" s="55"/>
      <c r="K13194" s="55"/>
    </row>
    <row r="13195" spans="1:19" x14ac:dyDescent="0.3">
      <c r="A13195" s="967" t="s">
        <v>39</v>
      </c>
      <c r="B13195" s="967"/>
      <c r="C13195" s="31"/>
      <c r="D13195" s="106"/>
      <c r="E13195" s="106"/>
      <c r="F13195" s="106"/>
      <c r="G13195" s="106"/>
      <c r="H13195" s="106"/>
      <c r="I13195" s="106"/>
      <c r="J13195" s="17"/>
      <c r="K13195" s="17"/>
      <c r="L13195" s="18"/>
      <c r="M13195" s="18"/>
      <c r="N13195" s="175"/>
      <c r="O13195" s="175"/>
      <c r="P13195" s="214"/>
      <c r="Q13195" s="264"/>
      <c r="R13195" s="264"/>
      <c r="S13195" s="175"/>
    </row>
    <row r="13196" spans="1:19" ht="24" customHeight="1" x14ac:dyDescent="0.3">
      <c r="A13196" s="106"/>
      <c r="B13196" s="108" t="s">
        <v>1740</v>
      </c>
      <c r="C13196" s="30" t="s">
        <v>1741</v>
      </c>
      <c r="D13196" s="102">
        <v>1401</v>
      </c>
      <c r="E13196" s="102">
        <v>9</v>
      </c>
      <c r="F13196" s="102">
        <v>704</v>
      </c>
      <c r="G13196" s="102">
        <v>70435</v>
      </c>
      <c r="H13196" s="102">
        <v>3000</v>
      </c>
      <c r="I13196" s="102">
        <v>414112</v>
      </c>
      <c r="J13196" s="104">
        <v>150000000</v>
      </c>
      <c r="K13196" s="104">
        <f>SUM(J13196-L13196)</f>
        <v>0</v>
      </c>
      <c r="L13196" s="104">
        <v>150000000</v>
      </c>
      <c r="M13196" s="104">
        <v>0</v>
      </c>
      <c r="N13196" s="227">
        <v>150000000</v>
      </c>
      <c r="O13196" s="227">
        <v>100000000</v>
      </c>
      <c r="P13196" s="227">
        <f>SUM(K13196+N13196+O13196)</f>
        <v>250000000</v>
      </c>
      <c r="Q13196" s="264">
        <v>0</v>
      </c>
      <c r="R13196" s="264">
        <v>0</v>
      </c>
      <c r="S13196" s="175"/>
    </row>
    <row r="13197" spans="1:19" ht="40.5" customHeight="1" x14ac:dyDescent="0.3">
      <c r="A13197" s="106"/>
      <c r="B13197" s="108" t="s">
        <v>1742</v>
      </c>
      <c r="C13197" s="30" t="s">
        <v>1743</v>
      </c>
      <c r="D13197" s="102">
        <v>1401</v>
      </c>
      <c r="E13197" s="102">
        <v>9</v>
      </c>
      <c r="F13197" s="102">
        <v>704</v>
      </c>
      <c r="G13197" s="102">
        <v>70435</v>
      </c>
      <c r="H13197" s="102">
        <v>3000</v>
      </c>
      <c r="I13197" s="102">
        <v>414111</v>
      </c>
      <c r="J13197" s="104">
        <v>80000000</v>
      </c>
      <c r="K13197" s="104">
        <v>80000000</v>
      </c>
      <c r="L13197" s="104">
        <v>0</v>
      </c>
      <c r="M13197" s="104">
        <v>0</v>
      </c>
      <c r="N13197" s="227">
        <v>0</v>
      </c>
      <c r="O13197" s="227">
        <v>100000000</v>
      </c>
      <c r="P13197" s="227">
        <f t="shared" ref="P13197:P13199" si="190">SUM(K13197+N13197+O13197)</f>
        <v>180000000</v>
      </c>
      <c r="Q13197" s="264">
        <v>50000000</v>
      </c>
      <c r="R13197" s="264">
        <v>165573865</v>
      </c>
      <c r="S13197" s="175"/>
    </row>
    <row r="13198" spans="1:19" x14ac:dyDescent="0.3">
      <c r="A13198" s="106"/>
      <c r="B13198" s="108" t="s">
        <v>1744</v>
      </c>
      <c r="C13198" s="30" t="s">
        <v>1745</v>
      </c>
      <c r="D13198" s="102">
        <v>1401</v>
      </c>
      <c r="E13198" s="102">
        <v>9</v>
      </c>
      <c r="F13198" s="102">
        <v>704</v>
      </c>
      <c r="G13198" s="102">
        <v>70435</v>
      </c>
      <c r="H13198" s="102">
        <v>3000</v>
      </c>
      <c r="I13198" s="102">
        <v>414217</v>
      </c>
      <c r="J13198" s="104">
        <v>0</v>
      </c>
      <c r="K13198" s="104">
        <v>0</v>
      </c>
      <c r="L13198" s="104">
        <v>0</v>
      </c>
      <c r="M13198" s="104">
        <v>0</v>
      </c>
      <c r="N13198" s="227">
        <v>0</v>
      </c>
      <c r="O13198" s="227">
        <v>0</v>
      </c>
      <c r="P13198" s="227">
        <f t="shared" si="190"/>
        <v>0</v>
      </c>
      <c r="Q13198" s="264">
        <v>0</v>
      </c>
      <c r="R13198" s="264">
        <v>76276933</v>
      </c>
      <c r="S13198" s="175"/>
    </row>
    <row r="13199" spans="1:19" ht="21.75" customHeight="1" x14ac:dyDescent="0.3">
      <c r="A13199" s="106"/>
      <c r="B13199" s="108" t="s">
        <v>1746</v>
      </c>
      <c r="C13199" s="30" t="s">
        <v>1747</v>
      </c>
      <c r="D13199" s="102">
        <v>1401</v>
      </c>
      <c r="E13199" s="102">
        <v>9</v>
      </c>
      <c r="F13199" s="102">
        <v>704</v>
      </c>
      <c r="G13199" s="102">
        <v>70435</v>
      </c>
      <c r="H13199" s="102">
        <v>3000</v>
      </c>
      <c r="I13199" s="102">
        <v>414104</v>
      </c>
      <c r="J13199" s="104">
        <v>150000000</v>
      </c>
      <c r="K13199" s="104">
        <v>150000000</v>
      </c>
      <c r="L13199" s="104">
        <v>0</v>
      </c>
      <c r="M13199" s="104">
        <v>0</v>
      </c>
      <c r="N13199" s="227">
        <v>0</v>
      </c>
      <c r="O13199" s="227">
        <v>100000000</v>
      </c>
      <c r="P13199" s="227">
        <f t="shared" si="190"/>
        <v>250000000</v>
      </c>
      <c r="Q13199" s="264">
        <v>200000000</v>
      </c>
      <c r="R13199" s="264">
        <v>0</v>
      </c>
      <c r="S13199" s="175"/>
    </row>
    <row r="13200" spans="1:19" ht="17.399999999999999" x14ac:dyDescent="0.3">
      <c r="A13200" s="960" t="s">
        <v>0</v>
      </c>
      <c r="B13200" s="960"/>
      <c r="C13200" s="960"/>
      <c r="D13200" s="960"/>
      <c r="E13200" s="960"/>
      <c r="F13200" s="960"/>
      <c r="G13200" s="960"/>
      <c r="H13200" s="960"/>
      <c r="I13200" s="960"/>
      <c r="J13200" s="960"/>
      <c r="K13200" s="960"/>
      <c r="L13200" s="960"/>
      <c r="M13200" s="960"/>
    </row>
    <row r="13201" spans="1:19" ht="17.399999999999999" x14ac:dyDescent="0.3">
      <c r="A13201" s="960" t="s">
        <v>3122</v>
      </c>
      <c r="B13201" s="960"/>
      <c r="C13201" s="960"/>
      <c r="D13201" s="960"/>
      <c r="E13201" s="960"/>
      <c r="F13201" s="960"/>
      <c r="G13201" s="960"/>
      <c r="H13201" s="960"/>
      <c r="I13201" s="960"/>
      <c r="J13201" s="960"/>
      <c r="K13201" s="960"/>
      <c r="L13201" s="960"/>
      <c r="M13201" s="960"/>
    </row>
    <row r="13202" spans="1:19" ht="16.2" thickBot="1" x14ac:dyDescent="0.35">
      <c r="A13202" s="961" t="s">
        <v>717</v>
      </c>
      <c r="B13202" s="961"/>
      <c r="C13202" s="961"/>
      <c r="D13202" s="961"/>
      <c r="E13202" s="961"/>
      <c r="F13202" s="961"/>
      <c r="G13202" s="961"/>
      <c r="H13202" s="961"/>
      <c r="I13202" s="961"/>
      <c r="J13202" s="961"/>
      <c r="K13202" s="961"/>
      <c r="L13202" s="961"/>
      <c r="M13202" s="961"/>
    </row>
    <row r="13203" spans="1:19" ht="15" customHeight="1" x14ac:dyDescent="0.3">
      <c r="A13203" s="962" t="s">
        <v>3118</v>
      </c>
      <c r="B13203" s="962" t="s">
        <v>3119</v>
      </c>
      <c r="C13203" s="962" t="s">
        <v>2</v>
      </c>
      <c r="D13203" s="5" t="s">
        <v>3</v>
      </c>
      <c r="E13203" s="12" t="s">
        <v>3</v>
      </c>
      <c r="F13203" s="5" t="s">
        <v>7</v>
      </c>
      <c r="G13203" s="12" t="s">
        <v>9</v>
      </c>
      <c r="H13203" s="5" t="s">
        <v>12</v>
      </c>
      <c r="I13203" s="12" t="s">
        <v>13</v>
      </c>
      <c r="J13203" s="873" t="s">
        <v>3115</v>
      </c>
      <c r="K13203" s="873" t="s">
        <v>3116</v>
      </c>
      <c r="L13203" s="965" t="s">
        <v>3121</v>
      </c>
      <c r="M13203" s="965" t="s">
        <v>3117</v>
      </c>
      <c r="N13203" s="873" t="s">
        <v>3116</v>
      </c>
      <c r="O13203" s="873" t="s">
        <v>3116</v>
      </c>
      <c r="P13203" s="873" t="s">
        <v>5095</v>
      </c>
      <c r="Q13203" s="873" t="s">
        <v>3115</v>
      </c>
      <c r="R13203" s="270" t="s">
        <v>3340</v>
      </c>
      <c r="S13203" s="873" t="s">
        <v>5049</v>
      </c>
    </row>
    <row r="13204" spans="1:19" ht="20.399999999999999" x14ac:dyDescent="0.3">
      <c r="A13204" s="963"/>
      <c r="B13204" s="963"/>
      <c r="C13204" s="963"/>
      <c r="D13204" s="6" t="s">
        <v>4</v>
      </c>
      <c r="E13204" s="11" t="s">
        <v>6</v>
      </c>
      <c r="F13204" s="6" t="s">
        <v>8</v>
      </c>
      <c r="G13204" s="11" t="s">
        <v>10</v>
      </c>
      <c r="H13204" s="6" t="s">
        <v>5</v>
      </c>
      <c r="I13204" s="11" t="s">
        <v>5</v>
      </c>
      <c r="J13204" s="874"/>
      <c r="K13204" s="874"/>
      <c r="L13204" s="966"/>
      <c r="M13204" s="966"/>
      <c r="N13204" s="874"/>
      <c r="O13204" s="874"/>
      <c r="P13204" s="874"/>
      <c r="Q13204" s="874"/>
      <c r="R13204" s="271" t="s">
        <v>5125</v>
      </c>
      <c r="S13204" s="874"/>
    </row>
    <row r="13205" spans="1:19" x14ac:dyDescent="0.3">
      <c r="A13205" s="963"/>
      <c r="B13205" s="963"/>
      <c r="C13205" s="963"/>
      <c r="D13205" s="6" t="s">
        <v>5</v>
      </c>
      <c r="E13205" s="11" t="s">
        <v>5</v>
      </c>
      <c r="F13205" s="6" t="s">
        <v>5</v>
      </c>
      <c r="G13205" s="11" t="s">
        <v>11</v>
      </c>
      <c r="H13205" s="7"/>
      <c r="I13205" s="8"/>
      <c r="J13205" s="44" t="s">
        <v>3120</v>
      </c>
      <c r="K13205" s="45" t="s">
        <v>3120</v>
      </c>
      <c r="L13205" s="46" t="s">
        <v>3120</v>
      </c>
      <c r="M13205" s="47" t="s">
        <v>3120</v>
      </c>
      <c r="N13205" s="44" t="s">
        <v>5068</v>
      </c>
      <c r="O13205" s="44" t="s">
        <v>5069</v>
      </c>
      <c r="P13205" s="44"/>
      <c r="Q13205" s="44" t="s">
        <v>5102</v>
      </c>
      <c r="R13205" s="272" t="s">
        <v>5102</v>
      </c>
      <c r="S13205" s="44"/>
    </row>
    <row r="13206" spans="1:19" ht="15" thickBot="1" x14ac:dyDescent="0.35">
      <c r="A13206" s="964"/>
      <c r="B13206" s="964"/>
      <c r="C13206" s="964"/>
      <c r="D13206" s="9"/>
      <c r="E13206" s="10"/>
      <c r="F13206" s="9"/>
      <c r="G13206" s="10"/>
      <c r="H13206" s="9"/>
      <c r="I13206" s="10"/>
      <c r="J13206" s="48" t="s">
        <v>14</v>
      </c>
      <c r="K13206" s="49" t="s">
        <v>14</v>
      </c>
      <c r="L13206" s="50" t="s">
        <v>14</v>
      </c>
      <c r="M13206" s="51" t="s">
        <v>14</v>
      </c>
      <c r="N13206" s="48" t="s">
        <v>14</v>
      </c>
      <c r="O13206" s="48" t="s">
        <v>14</v>
      </c>
      <c r="P13206" s="48" t="s">
        <v>14</v>
      </c>
      <c r="Q13206" s="48" t="s">
        <v>14</v>
      </c>
      <c r="R13206" s="48" t="s">
        <v>14</v>
      </c>
      <c r="S13206" s="48"/>
    </row>
    <row r="13207" spans="1:19" ht="40.799999999999997" x14ac:dyDescent="0.3">
      <c r="A13207" s="106"/>
      <c r="B13207" s="108" t="s">
        <v>1748</v>
      </c>
      <c r="C13207" s="30" t="s">
        <v>1749</v>
      </c>
      <c r="D13207" s="102">
        <v>1401</v>
      </c>
      <c r="E13207" s="102">
        <v>9</v>
      </c>
      <c r="F13207" s="102">
        <v>704</v>
      </c>
      <c r="G13207" s="102">
        <v>70435</v>
      </c>
      <c r="H13207" s="102">
        <v>3000</v>
      </c>
      <c r="I13207" s="102">
        <v>414104</v>
      </c>
      <c r="J13207" s="104">
        <v>100000000</v>
      </c>
      <c r="K13207" s="104">
        <v>100000000</v>
      </c>
      <c r="L13207" s="104">
        <v>0</v>
      </c>
      <c r="M13207" s="104">
        <v>0</v>
      </c>
      <c r="N13207" s="227">
        <v>50000000</v>
      </c>
      <c r="O13207" s="227">
        <v>50000000</v>
      </c>
      <c r="P13207" s="227">
        <f>SUM(K13207+N13207+O13207)</f>
        <v>200000000</v>
      </c>
      <c r="Q13207" s="264">
        <v>50000000</v>
      </c>
      <c r="R13207" s="264">
        <v>18236606</v>
      </c>
      <c r="S13207" s="166"/>
    </row>
    <row r="13208" spans="1:19" x14ac:dyDescent="0.3">
      <c r="A13208" s="106"/>
      <c r="B13208" s="108" t="s">
        <v>1750</v>
      </c>
      <c r="C13208" s="30" t="s">
        <v>1751</v>
      </c>
      <c r="D13208" s="102">
        <v>1401</v>
      </c>
      <c r="E13208" s="102">
        <v>9</v>
      </c>
      <c r="F13208" s="102">
        <v>701</v>
      </c>
      <c r="G13208" s="102">
        <v>70133</v>
      </c>
      <c r="H13208" s="102">
        <v>3000</v>
      </c>
      <c r="I13208" s="102">
        <v>414104</v>
      </c>
      <c r="J13208" s="104">
        <v>0</v>
      </c>
      <c r="K13208" s="104">
        <v>0</v>
      </c>
      <c r="L13208" s="104">
        <v>0</v>
      </c>
      <c r="M13208" s="104">
        <v>0</v>
      </c>
      <c r="N13208" s="227">
        <v>0</v>
      </c>
      <c r="O13208" s="227">
        <v>0</v>
      </c>
      <c r="P13208" s="227">
        <f t="shared" ref="P13208:P13216" si="191">SUM(K13208+N13208+O13208)</f>
        <v>0</v>
      </c>
      <c r="Q13208" s="264">
        <v>0</v>
      </c>
      <c r="R13208" s="264">
        <v>0</v>
      </c>
      <c r="S13208" s="166"/>
    </row>
    <row r="13209" spans="1:19" x14ac:dyDescent="0.3">
      <c r="A13209" s="106"/>
      <c r="B13209" s="108" t="s">
        <v>1752</v>
      </c>
      <c r="C13209" s="30" t="s">
        <v>1753</v>
      </c>
      <c r="D13209" s="102">
        <v>1401</v>
      </c>
      <c r="E13209" s="102">
        <v>9</v>
      </c>
      <c r="F13209" s="102">
        <v>704</v>
      </c>
      <c r="G13209" s="102">
        <v>70435</v>
      </c>
      <c r="H13209" s="102">
        <v>3000</v>
      </c>
      <c r="I13209" s="102">
        <v>414104</v>
      </c>
      <c r="J13209" s="104">
        <v>0</v>
      </c>
      <c r="K13209" s="104">
        <v>0</v>
      </c>
      <c r="L13209" s="104">
        <v>0</v>
      </c>
      <c r="M13209" s="104">
        <v>0</v>
      </c>
      <c r="N13209" s="227">
        <v>0</v>
      </c>
      <c r="O13209" s="227">
        <v>0</v>
      </c>
      <c r="P13209" s="227">
        <f t="shared" si="191"/>
        <v>0</v>
      </c>
      <c r="Q13209" s="264">
        <v>0</v>
      </c>
      <c r="R13209" s="264">
        <v>0</v>
      </c>
      <c r="S13209" s="166"/>
    </row>
    <row r="13210" spans="1:19" x14ac:dyDescent="0.3">
      <c r="A13210" s="106"/>
      <c r="B13210" s="108" t="s">
        <v>1754</v>
      </c>
      <c r="C13210" s="30" t="s">
        <v>1755</v>
      </c>
      <c r="D13210" s="102">
        <v>1401</v>
      </c>
      <c r="E13210" s="102">
        <v>9</v>
      </c>
      <c r="F13210" s="102">
        <v>701</v>
      </c>
      <c r="G13210" s="102">
        <v>70133</v>
      </c>
      <c r="H13210" s="102">
        <v>3000</v>
      </c>
      <c r="I13210" s="102">
        <v>414104</v>
      </c>
      <c r="J13210" s="104">
        <v>0</v>
      </c>
      <c r="K13210" s="104">
        <v>0</v>
      </c>
      <c r="L13210" s="104">
        <v>0</v>
      </c>
      <c r="M13210" s="104">
        <v>0</v>
      </c>
      <c r="N13210" s="227">
        <v>0</v>
      </c>
      <c r="O13210" s="227">
        <v>0</v>
      </c>
      <c r="P13210" s="227">
        <f t="shared" si="191"/>
        <v>0</v>
      </c>
      <c r="Q13210" s="264">
        <v>0</v>
      </c>
      <c r="R13210" s="264">
        <v>28010000</v>
      </c>
      <c r="S13210" s="166"/>
    </row>
    <row r="13211" spans="1:19" ht="20.399999999999999" x14ac:dyDescent="0.3">
      <c r="A13211" s="106"/>
      <c r="B13211" s="108" t="s">
        <v>1756</v>
      </c>
      <c r="C13211" s="30" t="s">
        <v>1757</v>
      </c>
      <c r="D13211" s="102">
        <v>1401</v>
      </c>
      <c r="E13211" s="102">
        <v>9</v>
      </c>
      <c r="F13211" s="102">
        <v>704</v>
      </c>
      <c r="G13211" s="102">
        <v>70435</v>
      </c>
      <c r="H13211" s="102">
        <v>3000</v>
      </c>
      <c r="I13211" s="102">
        <v>414104</v>
      </c>
      <c r="J13211" s="104">
        <v>60000000</v>
      </c>
      <c r="K13211" s="560">
        <v>60000000</v>
      </c>
      <c r="L13211" s="104">
        <v>0</v>
      </c>
      <c r="M13211" s="104">
        <v>0</v>
      </c>
      <c r="N13211" s="227">
        <v>60000000</v>
      </c>
      <c r="O13211" s="227">
        <v>80000000</v>
      </c>
      <c r="P13211" s="227">
        <f t="shared" si="191"/>
        <v>200000000</v>
      </c>
      <c r="Q13211" s="264">
        <v>50000000</v>
      </c>
      <c r="R13211" s="264">
        <v>0</v>
      </c>
      <c r="S13211" s="166"/>
    </row>
    <row r="13212" spans="1:19" ht="20.399999999999999" x14ac:dyDescent="0.3">
      <c r="A13212" s="106"/>
      <c r="B13212" s="108" t="s">
        <v>1758</v>
      </c>
      <c r="C13212" s="30" t="s">
        <v>1759</v>
      </c>
      <c r="D13212" s="102">
        <v>1402</v>
      </c>
      <c r="E13212" s="102">
        <v>9</v>
      </c>
      <c r="F13212" s="102">
        <v>704</v>
      </c>
      <c r="G13212" s="102">
        <v>70435</v>
      </c>
      <c r="H13212" s="102">
        <v>3000</v>
      </c>
      <c r="I13212" s="102">
        <v>414110</v>
      </c>
      <c r="J13212" s="104">
        <v>100000000</v>
      </c>
      <c r="K13212" s="104">
        <v>100000000</v>
      </c>
      <c r="L13212" s="104">
        <v>0</v>
      </c>
      <c r="M13212" s="104">
        <v>0</v>
      </c>
      <c r="N13212" s="227">
        <v>50000000</v>
      </c>
      <c r="O13212" s="227">
        <v>50000000</v>
      </c>
      <c r="P13212" s="227">
        <f t="shared" si="191"/>
        <v>200000000</v>
      </c>
      <c r="Q13212" s="264">
        <v>50000000</v>
      </c>
      <c r="R13212" s="264">
        <v>0</v>
      </c>
      <c r="S13212" s="166"/>
    </row>
    <row r="13213" spans="1:19" ht="20.399999999999999" x14ac:dyDescent="0.3">
      <c r="A13213" s="106"/>
      <c r="B13213" s="108" t="s">
        <v>1760</v>
      </c>
      <c r="C13213" s="30" t="s">
        <v>1761</v>
      </c>
      <c r="D13213" s="102">
        <v>1402</v>
      </c>
      <c r="E13213" s="102">
        <v>9</v>
      </c>
      <c r="F13213" s="102">
        <v>704</v>
      </c>
      <c r="G13213" s="102">
        <v>70435</v>
      </c>
      <c r="H13213" s="102">
        <v>3000</v>
      </c>
      <c r="I13213" s="102">
        <v>414104</v>
      </c>
      <c r="J13213" s="104">
        <v>50000000</v>
      </c>
      <c r="K13213" s="104">
        <v>50000000</v>
      </c>
      <c r="L13213" s="104">
        <v>0</v>
      </c>
      <c r="M13213" s="104">
        <v>0</v>
      </c>
      <c r="N13213" s="227">
        <v>50000000</v>
      </c>
      <c r="O13213" s="227">
        <v>50000000</v>
      </c>
      <c r="P13213" s="227">
        <f t="shared" si="191"/>
        <v>150000000</v>
      </c>
      <c r="Q13213" s="264">
        <v>300000000</v>
      </c>
      <c r="R13213" s="264">
        <v>0</v>
      </c>
      <c r="S13213" s="166"/>
    </row>
    <row r="13214" spans="1:19" ht="20.399999999999999" x14ac:dyDescent="0.3">
      <c r="A13214" s="106"/>
      <c r="B13214" s="108" t="s">
        <v>1762</v>
      </c>
      <c r="C13214" s="30" t="s">
        <v>1763</v>
      </c>
      <c r="D13214" s="102">
        <v>1401</v>
      </c>
      <c r="E13214" s="102">
        <v>9</v>
      </c>
      <c r="F13214" s="102">
        <v>704</v>
      </c>
      <c r="G13214" s="102">
        <v>70435</v>
      </c>
      <c r="H13214" s="102">
        <v>3000</v>
      </c>
      <c r="I13214" s="102">
        <v>414110</v>
      </c>
      <c r="J13214" s="104">
        <v>0</v>
      </c>
      <c r="K13214" s="104">
        <v>0</v>
      </c>
      <c r="L13214" s="104">
        <v>0</v>
      </c>
      <c r="M13214" s="104">
        <v>0</v>
      </c>
      <c r="N13214" s="227">
        <v>0</v>
      </c>
      <c r="O13214" s="227">
        <v>0</v>
      </c>
      <c r="P13214" s="227">
        <f t="shared" si="191"/>
        <v>0</v>
      </c>
      <c r="Q13214" s="264">
        <v>200000000</v>
      </c>
      <c r="R13214" s="264">
        <v>185302243</v>
      </c>
      <c r="S13214" s="166"/>
    </row>
    <row r="13215" spans="1:19" x14ac:dyDescent="0.3">
      <c r="A13215" s="106"/>
      <c r="B13215" s="108" t="s">
        <v>1764</v>
      </c>
      <c r="C13215" s="30" t="s">
        <v>1765</v>
      </c>
      <c r="D13215" s="102">
        <v>1402</v>
      </c>
      <c r="E13215" s="102">
        <v>9</v>
      </c>
      <c r="F13215" s="102">
        <v>704</v>
      </c>
      <c r="G13215" s="102">
        <v>70435</v>
      </c>
      <c r="H13215" s="102">
        <v>3000</v>
      </c>
      <c r="I13215" s="102">
        <v>414104</v>
      </c>
      <c r="J13215" s="104">
        <v>50000000</v>
      </c>
      <c r="K13215" s="104">
        <f>SUM(J13215+M13215)</f>
        <v>150000000</v>
      </c>
      <c r="L13215" s="104">
        <v>0</v>
      </c>
      <c r="M13215" s="104">
        <v>100000000</v>
      </c>
      <c r="N13215" s="227">
        <v>50000000</v>
      </c>
      <c r="O13215" s="227">
        <v>50000000</v>
      </c>
      <c r="P13215" s="227">
        <f t="shared" si="191"/>
        <v>250000000</v>
      </c>
      <c r="Q13215" s="264">
        <v>50000000</v>
      </c>
      <c r="R13215" s="264">
        <v>0</v>
      </c>
      <c r="S13215" s="166"/>
    </row>
    <row r="13216" spans="1:19" ht="15" thickBot="1" x14ac:dyDescent="0.35">
      <c r="A13216" s="107"/>
      <c r="B13216" s="109" t="s">
        <v>1766</v>
      </c>
      <c r="C13216" s="34" t="s">
        <v>1767</v>
      </c>
      <c r="D13216" s="103">
        <v>1402</v>
      </c>
      <c r="E13216" s="103">
        <v>9</v>
      </c>
      <c r="F13216" s="103">
        <v>704</v>
      </c>
      <c r="G13216" s="103">
        <v>70435</v>
      </c>
      <c r="H13216" s="103">
        <v>3000</v>
      </c>
      <c r="I13216" s="103">
        <v>414213</v>
      </c>
      <c r="J13216" s="105">
        <v>60000000</v>
      </c>
      <c r="K13216" s="105">
        <v>60000000</v>
      </c>
      <c r="L13216" s="105">
        <v>0</v>
      </c>
      <c r="M13216" s="105">
        <v>0</v>
      </c>
      <c r="N13216" s="227">
        <v>50000000</v>
      </c>
      <c r="O13216" s="227">
        <v>50000000</v>
      </c>
      <c r="P13216" s="227">
        <f t="shared" si="191"/>
        <v>160000000</v>
      </c>
      <c r="Q13216" s="264">
        <v>50000000</v>
      </c>
      <c r="R13216" s="264">
        <v>0</v>
      </c>
      <c r="S13216" s="176"/>
    </row>
    <row r="13217" spans="1:19" ht="15" thickBot="1" x14ac:dyDescent="0.35">
      <c r="A13217" s="13"/>
      <c r="B13217" s="14" t="s">
        <v>1768</v>
      </c>
      <c r="C13217" s="14"/>
      <c r="D13217" s="14"/>
      <c r="E13217" s="14"/>
      <c r="F13217" s="14"/>
      <c r="G13217" s="14"/>
      <c r="H13217" s="14"/>
      <c r="I13217" s="14"/>
      <c r="J13217" s="15">
        <f>SUM(J13195:J13216)</f>
        <v>800000000</v>
      </c>
      <c r="K13217" s="15">
        <f t="shared" ref="K13217:R13217" si="192">SUM(K13195:K13216)</f>
        <v>750000000</v>
      </c>
      <c r="L13217" s="15">
        <f t="shared" si="192"/>
        <v>150000000</v>
      </c>
      <c r="M13217" s="15">
        <f t="shared" si="192"/>
        <v>100000000</v>
      </c>
      <c r="N13217" s="15">
        <f t="shared" si="192"/>
        <v>460000000</v>
      </c>
      <c r="O13217" s="15">
        <f t="shared" si="192"/>
        <v>630000000</v>
      </c>
      <c r="P13217" s="15">
        <f t="shared" si="192"/>
        <v>1840000000</v>
      </c>
      <c r="Q13217" s="15">
        <f t="shared" si="192"/>
        <v>1000000000</v>
      </c>
      <c r="R13217" s="15">
        <f t="shared" si="192"/>
        <v>473399647</v>
      </c>
      <c r="S13217" s="181"/>
    </row>
    <row r="13218" spans="1:19" x14ac:dyDescent="0.3">
      <c r="A13218" s="25"/>
      <c r="B13218" s="25"/>
      <c r="C13218" s="25"/>
      <c r="D13218" s="25"/>
      <c r="E13218" s="25"/>
      <c r="F13218" s="25"/>
      <c r="G13218" s="25"/>
      <c r="H13218" s="25"/>
      <c r="I13218" s="25"/>
      <c r="J13218" s="56"/>
      <c r="K13218" s="56"/>
      <c r="L13218" s="56"/>
      <c r="M13218" s="56"/>
      <c r="N13218" s="58"/>
      <c r="O13218" s="58"/>
      <c r="P13218" s="58"/>
      <c r="Q13218" s="58"/>
      <c r="R13218" s="58"/>
      <c r="S13218" s="58"/>
    </row>
    <row r="13219" spans="1:19" x14ac:dyDescent="0.3">
      <c r="A13219" s="22" t="s">
        <v>1769</v>
      </c>
      <c r="B13219" s="101" t="s">
        <v>1770</v>
      </c>
      <c r="C13219" s="31"/>
      <c r="D13219" s="106"/>
      <c r="E13219" s="106"/>
      <c r="F13219" s="106"/>
      <c r="G13219" s="106"/>
      <c r="H13219" s="106"/>
      <c r="I13219" s="106"/>
      <c r="J13219" s="17"/>
      <c r="K13219" s="17"/>
      <c r="L13219" s="18"/>
      <c r="M13219" s="179"/>
      <c r="N13219" s="121"/>
      <c r="O13219" s="175"/>
      <c r="P13219" s="214"/>
      <c r="Q13219" s="266"/>
      <c r="R13219" s="266"/>
      <c r="S13219" s="175"/>
    </row>
    <row r="13220" spans="1:19" x14ac:dyDescent="0.3">
      <c r="A13220" s="967" t="s">
        <v>1513</v>
      </c>
      <c r="B13220" s="967"/>
      <c r="C13220" s="967"/>
      <c r="D13220" s="106"/>
      <c r="E13220" s="106"/>
      <c r="F13220" s="106"/>
      <c r="G13220" s="106"/>
      <c r="H13220" s="106"/>
      <c r="I13220" s="106"/>
      <c r="J13220" s="17"/>
      <c r="K13220" s="17"/>
      <c r="L13220" s="18"/>
      <c r="M13220" s="179"/>
      <c r="N13220" s="175"/>
      <c r="O13220" s="175"/>
      <c r="P13220" s="214"/>
      <c r="Q13220" s="266"/>
      <c r="R13220" s="266"/>
      <c r="S13220" s="175"/>
    </row>
    <row r="13221" spans="1:19" ht="20.399999999999999" x14ac:dyDescent="0.3">
      <c r="A13221" s="106"/>
      <c r="B13221" s="108" t="s">
        <v>1771</v>
      </c>
      <c r="C13221" s="30" t="s">
        <v>1772</v>
      </c>
      <c r="D13221" s="102">
        <v>901</v>
      </c>
      <c r="E13221" s="102">
        <v>9</v>
      </c>
      <c r="F13221" s="102">
        <v>705</v>
      </c>
      <c r="G13221" s="102">
        <v>70560</v>
      </c>
      <c r="H13221" s="102">
        <v>3000</v>
      </c>
      <c r="I13221" s="102">
        <v>414104</v>
      </c>
      <c r="J13221" s="104">
        <v>15000000</v>
      </c>
      <c r="K13221" s="104">
        <v>15000000</v>
      </c>
      <c r="L13221" s="104">
        <v>0</v>
      </c>
      <c r="M13221" s="126">
        <v>0</v>
      </c>
      <c r="N13221" s="227">
        <v>15000000</v>
      </c>
      <c r="O13221" s="227">
        <v>15000000</v>
      </c>
      <c r="P13221" s="227">
        <f>SUM(K13221+N13221+O13221)</f>
        <v>45000000</v>
      </c>
      <c r="Q13221" s="264">
        <v>0</v>
      </c>
      <c r="R13221" s="264">
        <v>0</v>
      </c>
      <c r="S13221" s="175"/>
    </row>
    <row r="13222" spans="1:19" ht="20.399999999999999" x14ac:dyDescent="0.3">
      <c r="A13222" s="106"/>
      <c r="B13222" s="108" t="s">
        <v>1773</v>
      </c>
      <c r="C13222" s="30" t="s">
        <v>1774</v>
      </c>
      <c r="D13222" s="102">
        <v>901</v>
      </c>
      <c r="E13222" s="102">
        <v>9</v>
      </c>
      <c r="F13222" s="102">
        <v>706</v>
      </c>
      <c r="G13222" s="102">
        <v>70630</v>
      </c>
      <c r="H13222" s="102">
        <v>3000</v>
      </c>
      <c r="I13222" s="102">
        <v>414213</v>
      </c>
      <c r="J13222" s="104">
        <v>6000000</v>
      </c>
      <c r="K13222" s="104">
        <v>6000000</v>
      </c>
      <c r="L13222" s="104">
        <v>0</v>
      </c>
      <c r="M13222" s="126">
        <v>0</v>
      </c>
      <c r="N13222" s="227">
        <v>6000000</v>
      </c>
      <c r="O13222" s="227">
        <v>0</v>
      </c>
      <c r="P13222" s="227">
        <f t="shared" ref="P13222:P13226" si="193">SUM(K13222+N13222+O13222)</f>
        <v>12000000</v>
      </c>
      <c r="Q13222" s="264">
        <v>0</v>
      </c>
      <c r="R13222" s="264">
        <v>0</v>
      </c>
      <c r="S13222" s="175"/>
    </row>
    <row r="13223" spans="1:19" ht="28.5" customHeight="1" x14ac:dyDescent="0.3">
      <c r="A13223" s="106"/>
      <c r="B13223" s="108" t="s">
        <v>1775</v>
      </c>
      <c r="C13223" s="30" t="s">
        <v>1776</v>
      </c>
      <c r="D13223" s="102">
        <v>901</v>
      </c>
      <c r="E13223" s="102">
        <v>9</v>
      </c>
      <c r="F13223" s="102">
        <v>705</v>
      </c>
      <c r="G13223" s="102">
        <v>70550</v>
      </c>
      <c r="H13223" s="102">
        <v>3000</v>
      </c>
      <c r="I13223" s="102">
        <v>414104</v>
      </c>
      <c r="J13223" s="104">
        <v>3000000</v>
      </c>
      <c r="K13223" s="104">
        <v>3000000</v>
      </c>
      <c r="L13223" s="104">
        <v>0</v>
      </c>
      <c r="M13223" s="126">
        <v>0</v>
      </c>
      <c r="N13223" s="227">
        <v>3000000</v>
      </c>
      <c r="O13223" s="227">
        <v>0</v>
      </c>
      <c r="P13223" s="227">
        <f t="shared" si="193"/>
        <v>6000000</v>
      </c>
      <c r="Q13223" s="264">
        <v>4000000</v>
      </c>
      <c r="R13223" s="264">
        <v>0</v>
      </c>
      <c r="S13223" s="175"/>
    </row>
    <row r="13224" spans="1:19" x14ac:dyDescent="0.3">
      <c r="A13224" s="106"/>
      <c r="B13224" s="108" t="s">
        <v>1777</v>
      </c>
      <c r="C13224" s="30" t="s">
        <v>1778</v>
      </c>
      <c r="D13224" s="102">
        <v>901</v>
      </c>
      <c r="E13224" s="102">
        <v>9</v>
      </c>
      <c r="F13224" s="102">
        <v>706</v>
      </c>
      <c r="G13224" s="102">
        <v>70620</v>
      </c>
      <c r="H13224" s="102">
        <v>3000</v>
      </c>
      <c r="I13224" s="102">
        <v>414105</v>
      </c>
      <c r="J13224" s="104">
        <v>5000000</v>
      </c>
      <c r="K13224" s="104">
        <v>5000000</v>
      </c>
      <c r="L13224" s="104">
        <v>0</v>
      </c>
      <c r="M13224" s="126">
        <v>0</v>
      </c>
      <c r="N13224" s="227">
        <v>5000000</v>
      </c>
      <c r="O13224" s="227">
        <v>0</v>
      </c>
      <c r="P13224" s="227">
        <f t="shared" si="193"/>
        <v>10000000</v>
      </c>
      <c r="Q13224" s="264">
        <v>3000000</v>
      </c>
      <c r="R13224" s="264">
        <v>0</v>
      </c>
      <c r="S13224" s="175"/>
    </row>
    <row r="13225" spans="1:19" x14ac:dyDescent="0.3">
      <c r="A13225" s="106"/>
      <c r="B13225" s="108" t="s">
        <v>1779</v>
      </c>
      <c r="C13225" s="30" t="s">
        <v>5323</v>
      </c>
      <c r="D13225" s="102">
        <v>901</v>
      </c>
      <c r="E13225" s="102">
        <v>9</v>
      </c>
      <c r="F13225" s="102">
        <v>705</v>
      </c>
      <c r="G13225" s="102">
        <v>70550</v>
      </c>
      <c r="H13225" s="102">
        <v>3000</v>
      </c>
      <c r="I13225" s="102">
        <v>414104</v>
      </c>
      <c r="J13225" s="104">
        <v>200000000</v>
      </c>
      <c r="K13225" s="104">
        <f>SUM(J13225-L13225)</f>
        <v>100000000</v>
      </c>
      <c r="L13225" s="104">
        <v>100000000</v>
      </c>
      <c r="M13225" s="126">
        <v>0</v>
      </c>
      <c r="N13225" s="227">
        <v>200000000</v>
      </c>
      <c r="O13225" s="227">
        <v>0</v>
      </c>
      <c r="P13225" s="227">
        <f t="shared" si="193"/>
        <v>300000000</v>
      </c>
      <c r="Q13225" s="264">
        <v>100000000</v>
      </c>
      <c r="R13225" s="264">
        <v>0</v>
      </c>
      <c r="S13225" s="175"/>
    </row>
    <row r="13226" spans="1:19" x14ac:dyDescent="0.3">
      <c r="A13226" s="106"/>
      <c r="B13226" s="108" t="s">
        <v>1780</v>
      </c>
      <c r="C13226" s="30" t="s">
        <v>1781</v>
      </c>
      <c r="D13226" s="102">
        <v>916</v>
      </c>
      <c r="E13226" s="102">
        <v>9</v>
      </c>
      <c r="F13226" s="102">
        <v>701</v>
      </c>
      <c r="G13226" s="102">
        <v>70133</v>
      </c>
      <c r="H13226" s="102">
        <v>3000</v>
      </c>
      <c r="I13226" s="102">
        <v>414104</v>
      </c>
      <c r="J13226" s="104">
        <v>2000000</v>
      </c>
      <c r="K13226" s="104">
        <v>2000000</v>
      </c>
      <c r="L13226" s="104">
        <v>0</v>
      </c>
      <c r="M13226" s="126">
        <v>0</v>
      </c>
      <c r="N13226" s="227">
        <v>2000000</v>
      </c>
      <c r="O13226" s="227">
        <v>0</v>
      </c>
      <c r="P13226" s="227">
        <f t="shared" si="193"/>
        <v>4000000</v>
      </c>
      <c r="Q13226" s="264">
        <v>1000000</v>
      </c>
      <c r="R13226" s="264">
        <v>0</v>
      </c>
      <c r="S13226" s="175"/>
    </row>
    <row r="13227" spans="1:19" ht="17.399999999999999" x14ac:dyDescent="0.3">
      <c r="A13227" s="960" t="s">
        <v>0</v>
      </c>
      <c r="B13227" s="960"/>
      <c r="C13227" s="960"/>
      <c r="D13227" s="960"/>
      <c r="E13227" s="960"/>
      <c r="F13227" s="960"/>
      <c r="G13227" s="960"/>
      <c r="H13227" s="960"/>
      <c r="I13227" s="960"/>
      <c r="J13227" s="960"/>
      <c r="K13227" s="960"/>
      <c r="L13227" s="960"/>
      <c r="M13227" s="960"/>
    </row>
    <row r="13228" spans="1:19" ht="15.75" customHeight="1" x14ac:dyDescent="0.3">
      <c r="A13228" s="960" t="s">
        <v>3122</v>
      </c>
      <c r="B13228" s="960"/>
      <c r="C13228" s="960"/>
      <c r="D13228" s="960"/>
      <c r="E13228" s="960"/>
      <c r="F13228" s="960"/>
      <c r="G13228" s="960"/>
      <c r="H13228" s="960"/>
      <c r="I13228" s="960"/>
      <c r="J13228" s="960"/>
      <c r="K13228" s="960"/>
      <c r="L13228" s="960"/>
      <c r="M13228" s="960"/>
    </row>
    <row r="13229" spans="1:19" ht="16.2" thickBot="1" x14ac:dyDescent="0.35">
      <c r="A13229" s="961" t="s">
        <v>717</v>
      </c>
      <c r="B13229" s="961"/>
      <c r="C13229" s="961"/>
      <c r="D13229" s="961"/>
      <c r="E13229" s="961"/>
      <c r="F13229" s="961"/>
      <c r="G13229" s="961"/>
      <c r="H13229" s="961"/>
      <c r="I13229" s="961"/>
      <c r="J13229" s="961"/>
      <c r="K13229" s="961"/>
      <c r="L13229" s="961"/>
      <c r="M13229" s="961"/>
    </row>
    <row r="13230" spans="1:19" ht="15" customHeight="1" x14ac:dyDescent="0.3">
      <c r="A13230" s="962" t="s">
        <v>3118</v>
      </c>
      <c r="B13230" s="962" t="s">
        <v>3119</v>
      </c>
      <c r="C13230" s="962" t="s">
        <v>2</v>
      </c>
      <c r="D13230" s="5" t="s">
        <v>3</v>
      </c>
      <c r="E13230" s="12" t="s">
        <v>3</v>
      </c>
      <c r="F13230" s="5" t="s">
        <v>7</v>
      </c>
      <c r="G13230" s="12" t="s">
        <v>9</v>
      </c>
      <c r="H13230" s="5" t="s">
        <v>12</v>
      </c>
      <c r="I13230" s="12" t="s">
        <v>13</v>
      </c>
      <c r="J13230" s="873" t="s">
        <v>3115</v>
      </c>
      <c r="K13230" s="873" t="s">
        <v>3116</v>
      </c>
      <c r="L13230" s="965" t="s">
        <v>3121</v>
      </c>
      <c r="M13230" s="965" t="s">
        <v>3117</v>
      </c>
      <c r="N13230" s="873" t="s">
        <v>3116</v>
      </c>
      <c r="O13230" s="873" t="s">
        <v>3116</v>
      </c>
      <c r="P13230" s="873" t="s">
        <v>5095</v>
      </c>
      <c r="Q13230" s="873" t="s">
        <v>3115</v>
      </c>
      <c r="R13230" s="270" t="s">
        <v>3340</v>
      </c>
      <c r="S13230" s="873" t="s">
        <v>5049</v>
      </c>
    </row>
    <row r="13231" spans="1:19" ht="20.399999999999999" x14ac:dyDescent="0.3">
      <c r="A13231" s="963"/>
      <c r="B13231" s="963"/>
      <c r="C13231" s="963"/>
      <c r="D13231" s="6" t="s">
        <v>4</v>
      </c>
      <c r="E13231" s="11" t="s">
        <v>6</v>
      </c>
      <c r="F13231" s="6" t="s">
        <v>8</v>
      </c>
      <c r="G13231" s="11" t="s">
        <v>10</v>
      </c>
      <c r="H13231" s="6" t="s">
        <v>5</v>
      </c>
      <c r="I13231" s="11" t="s">
        <v>5</v>
      </c>
      <c r="J13231" s="874"/>
      <c r="K13231" s="874"/>
      <c r="L13231" s="966"/>
      <c r="M13231" s="966"/>
      <c r="N13231" s="874"/>
      <c r="O13231" s="874"/>
      <c r="P13231" s="874"/>
      <c r="Q13231" s="874"/>
      <c r="R13231" s="271" t="s">
        <v>5125</v>
      </c>
      <c r="S13231" s="874"/>
    </row>
    <row r="13232" spans="1:19" x14ac:dyDescent="0.3">
      <c r="A13232" s="963"/>
      <c r="B13232" s="963"/>
      <c r="C13232" s="963"/>
      <c r="D13232" s="6" t="s">
        <v>5</v>
      </c>
      <c r="E13232" s="11" t="s">
        <v>5</v>
      </c>
      <c r="F13232" s="6" t="s">
        <v>5</v>
      </c>
      <c r="G13232" s="11" t="s">
        <v>11</v>
      </c>
      <c r="H13232" s="7"/>
      <c r="I13232" s="8"/>
      <c r="J13232" s="44" t="s">
        <v>3120</v>
      </c>
      <c r="K13232" s="45" t="s">
        <v>3120</v>
      </c>
      <c r="L13232" s="46" t="s">
        <v>3120</v>
      </c>
      <c r="M13232" s="47" t="s">
        <v>3120</v>
      </c>
      <c r="N13232" s="44" t="s">
        <v>5068</v>
      </c>
      <c r="O13232" s="44" t="s">
        <v>5069</v>
      </c>
      <c r="P13232" s="44"/>
      <c r="Q13232" s="44" t="s">
        <v>5102</v>
      </c>
      <c r="R13232" s="272" t="s">
        <v>5102</v>
      </c>
      <c r="S13232" s="44"/>
    </row>
    <row r="13233" spans="1:19" ht="15" thickBot="1" x14ac:dyDescent="0.35">
      <c r="A13233" s="964"/>
      <c r="B13233" s="964"/>
      <c r="C13233" s="964"/>
      <c r="D13233" s="9"/>
      <c r="E13233" s="10"/>
      <c r="F13233" s="9"/>
      <c r="G13233" s="10"/>
      <c r="H13233" s="9"/>
      <c r="I13233" s="10"/>
      <c r="J13233" s="48" t="s">
        <v>14</v>
      </c>
      <c r="K13233" s="49" t="s">
        <v>14</v>
      </c>
      <c r="L13233" s="50" t="s">
        <v>14</v>
      </c>
      <c r="M13233" s="51" t="s">
        <v>14</v>
      </c>
      <c r="N13233" s="48" t="s">
        <v>14</v>
      </c>
      <c r="O13233" s="48" t="s">
        <v>14</v>
      </c>
      <c r="P13233" s="48" t="s">
        <v>14</v>
      </c>
      <c r="Q13233" s="48" t="s">
        <v>14</v>
      </c>
      <c r="R13233" s="48" t="s">
        <v>14</v>
      </c>
      <c r="S13233" s="48"/>
    </row>
    <row r="13234" spans="1:19" ht="30.6" x14ac:dyDescent="0.3">
      <c r="A13234" s="106"/>
      <c r="B13234" s="108" t="s">
        <v>1782</v>
      </c>
      <c r="C13234" s="30" t="s">
        <v>1783</v>
      </c>
      <c r="D13234" s="102">
        <v>916</v>
      </c>
      <c r="E13234" s="102">
        <v>9</v>
      </c>
      <c r="F13234" s="102">
        <v>701</v>
      </c>
      <c r="G13234" s="102">
        <v>70133</v>
      </c>
      <c r="H13234" s="102">
        <v>3000</v>
      </c>
      <c r="I13234" s="102">
        <v>414104</v>
      </c>
      <c r="J13234" s="104">
        <v>15000000</v>
      </c>
      <c r="K13234" s="104">
        <v>15000000</v>
      </c>
      <c r="L13234" s="104">
        <v>0</v>
      </c>
      <c r="M13234" s="104">
        <v>0</v>
      </c>
      <c r="N13234" s="227">
        <v>15000000</v>
      </c>
      <c r="O13234" s="227">
        <v>15000000</v>
      </c>
      <c r="P13234" s="227">
        <f>SUM(K13234+N13234+O13234)</f>
        <v>45000000</v>
      </c>
      <c r="Q13234" s="264">
        <v>5000000</v>
      </c>
      <c r="R13234" s="264">
        <v>0</v>
      </c>
      <c r="S13234" s="166"/>
    </row>
    <row r="13235" spans="1:19" x14ac:dyDescent="0.3">
      <c r="A13235" s="106"/>
      <c r="B13235" s="108" t="s">
        <v>1784</v>
      </c>
      <c r="C13235" s="30" t="s">
        <v>1785</v>
      </c>
      <c r="D13235" s="102">
        <v>901</v>
      </c>
      <c r="E13235" s="102">
        <v>7</v>
      </c>
      <c r="F13235" s="102">
        <v>703</v>
      </c>
      <c r="G13235" s="102">
        <v>70320</v>
      </c>
      <c r="H13235" s="102">
        <v>3000</v>
      </c>
      <c r="I13235" s="102">
        <v>414217</v>
      </c>
      <c r="J13235" s="104">
        <v>38000000</v>
      </c>
      <c r="K13235" s="104">
        <f>SUM(J13235-L13235)</f>
        <v>0</v>
      </c>
      <c r="L13235" s="560">
        <v>38000000</v>
      </c>
      <c r="M13235" s="104">
        <v>0</v>
      </c>
      <c r="N13235" s="227">
        <v>38000000</v>
      </c>
      <c r="O13235" s="560">
        <v>30000000</v>
      </c>
      <c r="P13235" s="227">
        <f t="shared" ref="P13235:P13246" si="194">SUM(K13235+N13235+O13235)</f>
        <v>68000000</v>
      </c>
      <c r="Q13235" s="264">
        <v>38000000</v>
      </c>
      <c r="R13235" s="264">
        <v>0</v>
      </c>
      <c r="S13235" s="166"/>
    </row>
    <row r="13236" spans="1:19" x14ac:dyDescent="0.3">
      <c r="A13236" s="106"/>
      <c r="B13236" s="108" t="s">
        <v>1786</v>
      </c>
      <c r="C13236" s="30" t="s">
        <v>1787</v>
      </c>
      <c r="D13236" s="102">
        <v>901</v>
      </c>
      <c r="E13236" s="102">
        <v>7</v>
      </c>
      <c r="F13236" s="102">
        <v>703</v>
      </c>
      <c r="G13236" s="102">
        <v>70320</v>
      </c>
      <c r="H13236" s="102">
        <v>3000</v>
      </c>
      <c r="I13236" s="102">
        <v>414302</v>
      </c>
      <c r="J13236" s="104">
        <v>38000000</v>
      </c>
      <c r="K13236" s="560">
        <f>SUM(J13236-L13236)</f>
        <v>0</v>
      </c>
      <c r="L13236" s="560">
        <v>38000000</v>
      </c>
      <c r="M13236" s="104">
        <v>0</v>
      </c>
      <c r="N13236" s="227">
        <v>38000000</v>
      </c>
      <c r="O13236" s="560">
        <v>30000000</v>
      </c>
      <c r="P13236" s="227">
        <f t="shared" si="194"/>
        <v>68000000</v>
      </c>
      <c r="Q13236" s="264">
        <v>38000000</v>
      </c>
      <c r="R13236" s="264">
        <v>0</v>
      </c>
      <c r="S13236" s="166"/>
    </row>
    <row r="13237" spans="1:19" ht="12" customHeight="1" x14ac:dyDescent="0.3">
      <c r="A13237" s="967" t="s">
        <v>44</v>
      </c>
      <c r="B13237" s="967"/>
      <c r="C13237" s="967"/>
      <c r="D13237" s="106"/>
      <c r="E13237" s="106"/>
      <c r="F13237" s="106"/>
      <c r="G13237" s="106"/>
      <c r="H13237" s="106"/>
      <c r="I13237" s="106"/>
      <c r="J13237" s="17"/>
      <c r="K13237" s="17"/>
      <c r="L13237" s="18"/>
      <c r="M13237" s="18"/>
      <c r="N13237" s="227"/>
      <c r="O13237" s="227"/>
      <c r="P13237" s="227"/>
      <c r="Q13237" s="264"/>
      <c r="R13237" s="264"/>
      <c r="S13237" s="166"/>
    </row>
    <row r="13238" spans="1:19" ht="20.399999999999999" x14ac:dyDescent="0.3">
      <c r="A13238" s="106"/>
      <c r="B13238" s="108" t="s">
        <v>1788</v>
      </c>
      <c r="C13238" s="30" t="s">
        <v>1789</v>
      </c>
      <c r="D13238" s="102">
        <v>1301</v>
      </c>
      <c r="E13238" s="102">
        <v>11</v>
      </c>
      <c r="F13238" s="102">
        <v>701</v>
      </c>
      <c r="G13238" s="102">
        <v>70133</v>
      </c>
      <c r="H13238" s="102">
        <v>3000</v>
      </c>
      <c r="I13238" s="102">
        <v>414104</v>
      </c>
      <c r="J13238" s="104">
        <v>6000000</v>
      </c>
      <c r="K13238" s="104">
        <v>6000000</v>
      </c>
      <c r="L13238" s="104">
        <v>0</v>
      </c>
      <c r="M13238" s="104">
        <v>0</v>
      </c>
      <c r="N13238" s="227">
        <v>6000000</v>
      </c>
      <c r="O13238" s="227">
        <v>0</v>
      </c>
      <c r="P13238" s="227">
        <f t="shared" si="194"/>
        <v>12000000</v>
      </c>
      <c r="Q13238" s="264">
        <v>6000000</v>
      </c>
      <c r="R13238" s="264">
        <v>0</v>
      </c>
      <c r="S13238" s="166"/>
    </row>
    <row r="13239" spans="1:19" ht="20.399999999999999" x14ac:dyDescent="0.3">
      <c r="A13239" s="106"/>
      <c r="B13239" s="108" t="s">
        <v>1790</v>
      </c>
      <c r="C13239" s="30" t="s">
        <v>1791</v>
      </c>
      <c r="D13239" s="102">
        <v>1301</v>
      </c>
      <c r="E13239" s="102">
        <v>11</v>
      </c>
      <c r="F13239" s="102">
        <v>703</v>
      </c>
      <c r="G13239" s="102">
        <v>70320</v>
      </c>
      <c r="H13239" s="102">
        <v>3000</v>
      </c>
      <c r="I13239" s="102">
        <v>414104</v>
      </c>
      <c r="J13239" s="104">
        <v>0</v>
      </c>
      <c r="K13239" s="104">
        <v>0</v>
      </c>
      <c r="L13239" s="104">
        <v>0</v>
      </c>
      <c r="M13239" s="104">
        <v>0</v>
      </c>
      <c r="N13239" s="227">
        <v>200000000</v>
      </c>
      <c r="O13239" s="227">
        <v>100000000</v>
      </c>
      <c r="P13239" s="227">
        <f t="shared" si="194"/>
        <v>300000000</v>
      </c>
      <c r="Q13239" s="264">
        <v>0</v>
      </c>
      <c r="R13239" s="264">
        <v>0</v>
      </c>
      <c r="S13239" s="166"/>
    </row>
    <row r="13240" spans="1:19" ht="20.399999999999999" x14ac:dyDescent="0.3">
      <c r="A13240" s="106"/>
      <c r="B13240" s="108" t="s">
        <v>1792</v>
      </c>
      <c r="C13240" s="30" t="s">
        <v>1793</v>
      </c>
      <c r="D13240" s="102">
        <v>1301</v>
      </c>
      <c r="E13240" s="102">
        <v>11</v>
      </c>
      <c r="F13240" s="102">
        <v>704</v>
      </c>
      <c r="G13240" s="102">
        <v>70460</v>
      </c>
      <c r="H13240" s="102">
        <v>3000</v>
      </c>
      <c r="I13240" s="102">
        <v>414104</v>
      </c>
      <c r="J13240" s="104">
        <v>0</v>
      </c>
      <c r="K13240" s="104">
        <v>0</v>
      </c>
      <c r="L13240" s="104">
        <v>0</v>
      </c>
      <c r="M13240" s="104">
        <v>0</v>
      </c>
      <c r="N13240" s="227">
        <v>0</v>
      </c>
      <c r="O13240" s="227">
        <v>0</v>
      </c>
      <c r="P13240" s="227">
        <f t="shared" si="194"/>
        <v>0</v>
      </c>
      <c r="Q13240" s="264">
        <v>3000000</v>
      </c>
      <c r="R13240" s="264">
        <v>0</v>
      </c>
      <c r="S13240" s="166"/>
    </row>
    <row r="13241" spans="1:19" ht="20.399999999999999" x14ac:dyDescent="0.3">
      <c r="A13241" s="106"/>
      <c r="B13241" s="108" t="s">
        <v>1794</v>
      </c>
      <c r="C13241" s="30" t="s">
        <v>1795</v>
      </c>
      <c r="D13241" s="102">
        <v>1301</v>
      </c>
      <c r="E13241" s="102">
        <v>11</v>
      </c>
      <c r="F13241" s="102">
        <v>701</v>
      </c>
      <c r="G13241" s="102">
        <v>70133</v>
      </c>
      <c r="H13241" s="102">
        <v>3000</v>
      </c>
      <c r="I13241" s="102">
        <v>414104</v>
      </c>
      <c r="J13241" s="104">
        <v>240000000</v>
      </c>
      <c r="K13241" s="104">
        <f>SUM(J13241-L13241)</f>
        <v>120000000</v>
      </c>
      <c r="L13241" s="104">
        <v>120000000</v>
      </c>
      <c r="M13241" s="104">
        <v>0</v>
      </c>
      <c r="N13241" s="227">
        <v>240000000</v>
      </c>
      <c r="O13241" s="227">
        <v>0</v>
      </c>
      <c r="P13241" s="227">
        <f t="shared" si="194"/>
        <v>360000000</v>
      </c>
      <c r="Q13241" s="264">
        <v>0</v>
      </c>
      <c r="R13241" s="264">
        <v>0</v>
      </c>
      <c r="S13241" s="166"/>
    </row>
    <row r="13242" spans="1:19" ht="11.25" customHeight="1" x14ac:dyDescent="0.3">
      <c r="A13242" s="106"/>
      <c r="B13242" s="108" t="s">
        <v>1796</v>
      </c>
      <c r="C13242" s="30" t="s">
        <v>1797</v>
      </c>
      <c r="D13242" s="102">
        <v>1301</v>
      </c>
      <c r="E13242" s="102">
        <v>9</v>
      </c>
      <c r="F13242" s="102">
        <v>701</v>
      </c>
      <c r="G13242" s="102">
        <v>70133</v>
      </c>
      <c r="H13242" s="102">
        <v>3000</v>
      </c>
      <c r="I13242" s="102">
        <v>414104</v>
      </c>
      <c r="J13242" s="104">
        <v>75000000</v>
      </c>
      <c r="K13242" s="104">
        <v>75000000</v>
      </c>
      <c r="L13242" s="104">
        <v>0</v>
      </c>
      <c r="M13242" s="104">
        <v>0</v>
      </c>
      <c r="N13242" s="227">
        <v>75000000</v>
      </c>
      <c r="O13242" s="227">
        <v>75000000</v>
      </c>
      <c r="P13242" s="227">
        <f t="shared" si="194"/>
        <v>225000000</v>
      </c>
      <c r="Q13242" s="264">
        <v>12000000</v>
      </c>
      <c r="R13242" s="264">
        <v>0</v>
      </c>
      <c r="S13242" s="166"/>
    </row>
    <row r="13243" spans="1:19" ht="20.399999999999999" x14ac:dyDescent="0.3">
      <c r="A13243" s="106"/>
      <c r="B13243" s="108" t="s">
        <v>1798</v>
      </c>
      <c r="C13243" s="30" t="s">
        <v>1799</v>
      </c>
      <c r="D13243" s="102">
        <v>1301</v>
      </c>
      <c r="E13243" s="102">
        <v>9</v>
      </c>
      <c r="F13243" s="102">
        <v>701</v>
      </c>
      <c r="G13243" s="102">
        <v>70133</v>
      </c>
      <c r="H13243" s="102">
        <v>3000</v>
      </c>
      <c r="I13243" s="102">
        <v>414104</v>
      </c>
      <c r="J13243" s="104">
        <v>15000000</v>
      </c>
      <c r="K13243" s="104">
        <v>15000000</v>
      </c>
      <c r="L13243" s="104">
        <v>0</v>
      </c>
      <c r="M13243" s="104">
        <v>0</v>
      </c>
      <c r="N13243" s="227">
        <v>0</v>
      </c>
      <c r="O13243" s="227">
        <v>0</v>
      </c>
      <c r="P13243" s="227">
        <f t="shared" si="194"/>
        <v>15000000</v>
      </c>
      <c r="Q13243" s="264">
        <v>0</v>
      </c>
      <c r="R13243" s="264">
        <v>0</v>
      </c>
      <c r="S13243" s="166"/>
    </row>
    <row r="13244" spans="1:19" x14ac:dyDescent="0.3">
      <c r="A13244" s="106"/>
      <c r="B13244" s="108" t="s">
        <v>1800</v>
      </c>
      <c r="C13244" s="30" t="s">
        <v>1801</v>
      </c>
      <c r="D13244" s="102">
        <v>1301</v>
      </c>
      <c r="E13244" s="102">
        <v>9</v>
      </c>
      <c r="F13244" s="102">
        <v>701</v>
      </c>
      <c r="G13244" s="102">
        <v>70133</v>
      </c>
      <c r="H13244" s="102">
        <v>3000</v>
      </c>
      <c r="I13244" s="102">
        <v>414104</v>
      </c>
      <c r="J13244" s="104">
        <v>8000000</v>
      </c>
      <c r="K13244" s="104">
        <v>8000000</v>
      </c>
      <c r="L13244" s="104">
        <v>0</v>
      </c>
      <c r="M13244" s="104">
        <v>0</v>
      </c>
      <c r="N13244" s="227">
        <v>8000000</v>
      </c>
      <c r="O13244" s="227">
        <v>0</v>
      </c>
      <c r="P13244" s="227">
        <f t="shared" si="194"/>
        <v>16000000</v>
      </c>
      <c r="Q13244" s="264">
        <v>0</v>
      </c>
      <c r="R13244" s="264">
        <v>0</v>
      </c>
      <c r="S13244" s="166"/>
    </row>
    <row r="13245" spans="1:19" ht="11.25" customHeight="1" x14ac:dyDescent="0.3">
      <c r="A13245" s="967" t="s">
        <v>1530</v>
      </c>
      <c r="B13245" s="967"/>
      <c r="C13245" s="967"/>
      <c r="D13245" s="106"/>
      <c r="E13245" s="106"/>
      <c r="F13245" s="106"/>
      <c r="G13245" s="106"/>
      <c r="H13245" s="106"/>
      <c r="I13245" s="106"/>
      <c r="J13245" s="17"/>
      <c r="K13245" s="17"/>
      <c r="L13245" s="18"/>
      <c r="M13245" s="18"/>
      <c r="N13245" s="227"/>
      <c r="O13245" s="227"/>
      <c r="P13245" s="227">
        <f t="shared" si="194"/>
        <v>0</v>
      </c>
      <c r="Q13245" s="264"/>
      <c r="R13245" s="264"/>
      <c r="S13245" s="166"/>
    </row>
    <row r="13246" spans="1:19" ht="15" thickBot="1" x14ac:dyDescent="0.35">
      <c r="A13246" s="107"/>
      <c r="B13246" s="109" t="s">
        <v>1802</v>
      </c>
      <c r="C13246" s="34" t="s">
        <v>1803</v>
      </c>
      <c r="D13246" s="103">
        <v>1005</v>
      </c>
      <c r="E13246" s="103">
        <v>9</v>
      </c>
      <c r="F13246" s="103">
        <v>703</v>
      </c>
      <c r="G13246" s="103">
        <v>70320</v>
      </c>
      <c r="H13246" s="103">
        <v>3000</v>
      </c>
      <c r="I13246" s="103">
        <v>414213</v>
      </c>
      <c r="J13246" s="105">
        <v>0</v>
      </c>
      <c r="K13246" s="105">
        <v>0</v>
      </c>
      <c r="L13246" s="105">
        <v>0</v>
      </c>
      <c r="M13246" s="105">
        <v>0</v>
      </c>
      <c r="N13246" s="227">
        <v>0</v>
      </c>
      <c r="O13246" s="227">
        <v>0</v>
      </c>
      <c r="P13246" s="227">
        <f t="shared" si="194"/>
        <v>0</v>
      </c>
      <c r="Q13246" s="264">
        <v>12000000</v>
      </c>
      <c r="R13246" s="264">
        <v>0</v>
      </c>
      <c r="S13246" s="176"/>
    </row>
    <row r="13247" spans="1:19" ht="15" thickBot="1" x14ac:dyDescent="0.35">
      <c r="A13247" s="13"/>
      <c r="B13247" s="14" t="s">
        <v>1804</v>
      </c>
      <c r="C13247" s="14"/>
      <c r="D13247" s="14"/>
      <c r="E13247" s="14"/>
      <c r="F13247" s="14"/>
      <c r="G13247" s="14"/>
      <c r="H13247" s="14"/>
      <c r="I13247" s="14"/>
      <c r="J13247" s="15">
        <f>SUM(J13220:J13246)</f>
        <v>666000000</v>
      </c>
      <c r="K13247" s="15">
        <f t="shared" ref="K13247:R13247" si="195">SUM(K13220:K13246)</f>
        <v>370000000</v>
      </c>
      <c r="L13247" s="15">
        <f t="shared" si="195"/>
        <v>296000000</v>
      </c>
      <c r="M13247" s="15">
        <f t="shared" si="195"/>
        <v>0</v>
      </c>
      <c r="N13247" s="15">
        <f t="shared" si="195"/>
        <v>851000000</v>
      </c>
      <c r="O13247" s="15">
        <f t="shared" si="195"/>
        <v>265000000</v>
      </c>
      <c r="P13247" s="15">
        <f t="shared" si="195"/>
        <v>1486000000</v>
      </c>
      <c r="Q13247" s="15">
        <f t="shared" si="195"/>
        <v>222000000</v>
      </c>
      <c r="R13247" s="15">
        <f t="shared" si="195"/>
        <v>0</v>
      </c>
      <c r="S13247" s="181"/>
    </row>
    <row r="13248" spans="1:19" ht="9" customHeight="1" x14ac:dyDescent="0.3">
      <c r="J13248" s="55"/>
      <c r="K13248" s="55"/>
      <c r="N13248" s="58"/>
      <c r="O13248" s="58"/>
      <c r="P13248" s="58"/>
      <c r="Q13248" s="58"/>
      <c r="R13248" s="58"/>
      <c r="S13248" s="58"/>
    </row>
    <row r="13249" spans="1:19" x14ac:dyDescent="0.3">
      <c r="A13249" s="1">
        <v>60001001</v>
      </c>
      <c r="B13249" s="93" t="s">
        <v>1805</v>
      </c>
      <c r="C13249" s="93"/>
      <c r="J13249" s="55"/>
      <c r="K13249" s="55"/>
    </row>
    <row r="13250" spans="1:19" ht="10.5" customHeight="1" x14ac:dyDescent="0.3">
      <c r="A13250" s="967" t="s">
        <v>201</v>
      </c>
      <c r="B13250" s="967"/>
      <c r="C13250" s="967"/>
      <c r="D13250" s="106"/>
      <c r="E13250" s="106"/>
      <c r="F13250" s="106"/>
      <c r="G13250" s="106"/>
      <c r="H13250" s="106"/>
      <c r="I13250" s="106"/>
      <c r="J13250" s="17"/>
      <c r="K13250" s="17"/>
      <c r="L13250" s="18"/>
      <c r="M13250" s="18"/>
      <c r="N13250" s="175"/>
      <c r="O13250" s="175"/>
      <c r="P13250" s="214"/>
      <c r="Q13250" s="264"/>
      <c r="R13250" s="264"/>
      <c r="S13250" s="175"/>
    </row>
    <row r="13251" spans="1:19" x14ac:dyDescent="0.3">
      <c r="A13251" s="106"/>
      <c r="B13251" s="108" t="s">
        <v>1806</v>
      </c>
      <c r="C13251" s="30" t="s">
        <v>1807</v>
      </c>
      <c r="D13251" s="102">
        <v>602</v>
      </c>
      <c r="E13251" s="102">
        <v>11</v>
      </c>
      <c r="F13251" s="102">
        <v>706</v>
      </c>
      <c r="G13251" s="102">
        <v>70650</v>
      </c>
      <c r="H13251" s="102">
        <v>3000</v>
      </c>
      <c r="I13251" s="102">
        <v>414104</v>
      </c>
      <c r="J13251" s="104">
        <v>2000000000</v>
      </c>
      <c r="K13251" s="104">
        <f>SUM(J13251-L13251)</f>
        <v>0</v>
      </c>
      <c r="L13251" s="104">
        <v>2000000000</v>
      </c>
      <c r="M13251" s="104">
        <v>0</v>
      </c>
      <c r="N13251" s="227">
        <v>2000000000</v>
      </c>
      <c r="O13251" s="227">
        <v>2000000000</v>
      </c>
      <c r="P13251" s="227">
        <f>SUM(K13251+N13251+O13251)</f>
        <v>4000000000</v>
      </c>
      <c r="Q13251" s="264">
        <v>0</v>
      </c>
      <c r="R13251" s="264">
        <v>0</v>
      </c>
      <c r="S13251" s="175"/>
    </row>
    <row r="13252" spans="1:19" ht="19.5" customHeight="1" x14ac:dyDescent="0.3">
      <c r="A13252" s="106"/>
      <c r="B13252" s="108" t="s">
        <v>1808</v>
      </c>
      <c r="C13252" s="30" t="s">
        <v>1809</v>
      </c>
      <c r="D13252" s="102">
        <v>602</v>
      </c>
      <c r="E13252" s="102">
        <v>9</v>
      </c>
      <c r="F13252" s="102">
        <v>706</v>
      </c>
      <c r="G13252" s="102">
        <v>70650</v>
      </c>
      <c r="H13252" s="102">
        <v>3000</v>
      </c>
      <c r="I13252" s="102">
        <v>414104</v>
      </c>
      <c r="J13252" s="104">
        <v>0</v>
      </c>
      <c r="K13252" s="104">
        <v>0</v>
      </c>
      <c r="L13252" s="104">
        <v>0</v>
      </c>
      <c r="M13252" s="104">
        <v>0</v>
      </c>
      <c r="N13252" s="227">
        <v>0</v>
      </c>
      <c r="O13252" s="227">
        <v>0</v>
      </c>
      <c r="P13252" s="227">
        <f t="shared" ref="P13252:P13257" si="196">SUM(K13252+N13252+O13252)</f>
        <v>0</v>
      </c>
      <c r="Q13252" s="264">
        <v>20000000</v>
      </c>
      <c r="R13252" s="264">
        <v>0</v>
      </c>
      <c r="S13252" s="175"/>
    </row>
    <row r="13253" spans="1:19" ht="20.25" customHeight="1" x14ac:dyDescent="0.3">
      <c r="A13253" s="106"/>
      <c r="B13253" s="108" t="s">
        <v>1810</v>
      </c>
      <c r="C13253" s="30" t="s">
        <v>1811</v>
      </c>
      <c r="D13253" s="102">
        <v>602</v>
      </c>
      <c r="E13253" s="102">
        <v>9</v>
      </c>
      <c r="F13253" s="102">
        <v>706</v>
      </c>
      <c r="G13253" s="102">
        <v>70650</v>
      </c>
      <c r="H13253" s="102">
        <v>3000</v>
      </c>
      <c r="I13253" s="102">
        <v>414104</v>
      </c>
      <c r="J13253" s="104">
        <v>70000000</v>
      </c>
      <c r="K13253" s="104">
        <v>70000000</v>
      </c>
      <c r="L13253" s="104">
        <v>0</v>
      </c>
      <c r="M13253" s="104">
        <v>0</v>
      </c>
      <c r="N13253" s="227">
        <v>30000000</v>
      </c>
      <c r="O13253" s="227">
        <v>0</v>
      </c>
      <c r="P13253" s="227">
        <f t="shared" si="196"/>
        <v>100000000</v>
      </c>
      <c r="Q13253" s="264">
        <v>50000000</v>
      </c>
      <c r="R13253" s="264">
        <v>0</v>
      </c>
      <c r="S13253" s="175"/>
    </row>
    <row r="13254" spans="1:19" ht="12" customHeight="1" x14ac:dyDescent="0.3">
      <c r="A13254" s="106"/>
      <c r="B13254" s="108" t="s">
        <v>1812</v>
      </c>
      <c r="C13254" s="30" t="s">
        <v>1813</v>
      </c>
      <c r="D13254" s="102">
        <v>601</v>
      </c>
      <c r="E13254" s="102">
        <v>9</v>
      </c>
      <c r="F13254" s="102">
        <v>706</v>
      </c>
      <c r="G13254" s="102">
        <v>70610</v>
      </c>
      <c r="H13254" s="102">
        <v>3000</v>
      </c>
      <c r="I13254" s="102">
        <v>414104</v>
      </c>
      <c r="J13254" s="104">
        <v>70000000</v>
      </c>
      <c r="K13254" s="104">
        <v>70000000</v>
      </c>
      <c r="L13254" s="104">
        <v>0</v>
      </c>
      <c r="M13254" s="104">
        <v>0</v>
      </c>
      <c r="N13254" s="227">
        <v>30000000</v>
      </c>
      <c r="O13254" s="227">
        <v>0</v>
      </c>
      <c r="P13254" s="227">
        <f t="shared" si="196"/>
        <v>100000000</v>
      </c>
      <c r="Q13254" s="264">
        <v>19000000</v>
      </c>
      <c r="R13254" s="264">
        <v>0</v>
      </c>
      <c r="S13254" s="175"/>
    </row>
    <row r="13255" spans="1:19" x14ac:dyDescent="0.3">
      <c r="A13255" s="106"/>
      <c r="B13255" s="108" t="s">
        <v>1814</v>
      </c>
      <c r="C13255" s="30" t="s">
        <v>1815</v>
      </c>
      <c r="D13255" s="102">
        <v>601</v>
      </c>
      <c r="E13255" s="102">
        <v>9</v>
      </c>
      <c r="F13255" s="102">
        <v>706</v>
      </c>
      <c r="G13255" s="102">
        <v>70610</v>
      </c>
      <c r="H13255" s="102">
        <v>3000</v>
      </c>
      <c r="I13255" s="102">
        <v>414104</v>
      </c>
      <c r="J13255" s="104">
        <v>0</v>
      </c>
      <c r="K13255" s="104">
        <v>0</v>
      </c>
      <c r="L13255" s="104">
        <v>0</v>
      </c>
      <c r="M13255" s="104">
        <v>0</v>
      </c>
      <c r="N13255" s="227">
        <v>0</v>
      </c>
      <c r="O13255" s="227">
        <v>0</v>
      </c>
      <c r="P13255" s="227">
        <f t="shared" si="196"/>
        <v>0</v>
      </c>
      <c r="Q13255" s="264">
        <v>20000000</v>
      </c>
      <c r="R13255" s="264">
        <v>0</v>
      </c>
      <c r="S13255" s="175"/>
    </row>
    <row r="13256" spans="1:19" ht="20.399999999999999" x14ac:dyDescent="0.3">
      <c r="A13256" s="106"/>
      <c r="B13256" s="108" t="s">
        <v>1816</v>
      </c>
      <c r="C13256" s="30" t="s">
        <v>1817</v>
      </c>
      <c r="D13256" s="102">
        <v>601</v>
      </c>
      <c r="E13256" s="102">
        <v>9</v>
      </c>
      <c r="F13256" s="102">
        <v>706</v>
      </c>
      <c r="G13256" s="102">
        <v>70610</v>
      </c>
      <c r="H13256" s="102">
        <v>3000</v>
      </c>
      <c r="I13256" s="102">
        <v>414104</v>
      </c>
      <c r="J13256" s="104">
        <v>30000000</v>
      </c>
      <c r="K13256" s="104">
        <v>30000000</v>
      </c>
      <c r="L13256" s="104">
        <v>0</v>
      </c>
      <c r="M13256" s="104">
        <v>0</v>
      </c>
      <c r="N13256" s="227">
        <v>10000000</v>
      </c>
      <c r="O13256" s="227">
        <v>0</v>
      </c>
      <c r="P13256" s="227">
        <f t="shared" si="196"/>
        <v>40000000</v>
      </c>
      <c r="Q13256" s="264">
        <v>20000000</v>
      </c>
      <c r="R13256" s="264">
        <v>0</v>
      </c>
      <c r="S13256" s="175"/>
    </row>
    <row r="13257" spans="1:19" ht="32.25" customHeight="1" x14ac:dyDescent="0.3">
      <c r="A13257" s="106"/>
      <c r="B13257" s="108" t="s">
        <v>1818</v>
      </c>
      <c r="C13257" s="30" t="s">
        <v>1819</v>
      </c>
      <c r="D13257" s="102">
        <v>601</v>
      </c>
      <c r="E13257" s="102">
        <v>9</v>
      </c>
      <c r="F13257" s="102">
        <v>706</v>
      </c>
      <c r="G13257" s="102">
        <v>70620</v>
      </c>
      <c r="H13257" s="102">
        <v>3000</v>
      </c>
      <c r="I13257" s="102">
        <v>414104</v>
      </c>
      <c r="J13257" s="104">
        <v>0</v>
      </c>
      <c r="K13257" s="104">
        <v>0</v>
      </c>
      <c r="L13257" s="104">
        <v>0</v>
      </c>
      <c r="M13257" s="104">
        <v>0</v>
      </c>
      <c r="N13257" s="227">
        <v>0</v>
      </c>
      <c r="O13257" s="227">
        <v>0</v>
      </c>
      <c r="P13257" s="227">
        <f t="shared" si="196"/>
        <v>0</v>
      </c>
      <c r="Q13257" s="264">
        <v>0</v>
      </c>
      <c r="R13257" s="264">
        <v>0</v>
      </c>
      <c r="S13257" s="175"/>
    </row>
    <row r="13258" spans="1:19" ht="16.5" customHeight="1" x14ac:dyDescent="0.3">
      <c r="A13258" s="960" t="s">
        <v>0</v>
      </c>
      <c r="B13258" s="960"/>
      <c r="C13258" s="960"/>
      <c r="D13258" s="960"/>
      <c r="E13258" s="960"/>
      <c r="F13258" s="960"/>
      <c r="G13258" s="960"/>
      <c r="H13258" s="960"/>
      <c r="I13258" s="960"/>
      <c r="J13258" s="960"/>
      <c r="K13258" s="960"/>
      <c r="L13258" s="960"/>
      <c r="M13258" s="960"/>
    </row>
    <row r="13259" spans="1:19" ht="14.25" customHeight="1" x14ac:dyDescent="0.3">
      <c r="A13259" s="960" t="s">
        <v>3122</v>
      </c>
      <c r="B13259" s="960"/>
      <c r="C13259" s="960"/>
      <c r="D13259" s="960"/>
      <c r="E13259" s="960"/>
      <c r="F13259" s="960"/>
      <c r="G13259" s="960"/>
      <c r="H13259" s="960"/>
      <c r="I13259" s="960"/>
      <c r="J13259" s="960"/>
      <c r="K13259" s="960"/>
      <c r="L13259" s="960"/>
      <c r="M13259" s="960"/>
    </row>
    <row r="13260" spans="1:19" ht="12" customHeight="1" thickBot="1" x14ac:dyDescent="0.35">
      <c r="A13260" s="961" t="s">
        <v>717</v>
      </c>
      <c r="B13260" s="961"/>
      <c r="C13260" s="961"/>
      <c r="D13260" s="961"/>
      <c r="E13260" s="961"/>
      <c r="F13260" s="961"/>
      <c r="G13260" s="961"/>
      <c r="H13260" s="961"/>
      <c r="I13260" s="961"/>
      <c r="J13260" s="961"/>
      <c r="K13260" s="961"/>
      <c r="L13260" s="961"/>
      <c r="M13260" s="961"/>
    </row>
    <row r="13261" spans="1:19" ht="12" customHeight="1" x14ac:dyDescent="0.3">
      <c r="A13261" s="962" t="s">
        <v>3118</v>
      </c>
      <c r="B13261" s="962" t="s">
        <v>3119</v>
      </c>
      <c r="C13261" s="962" t="s">
        <v>2</v>
      </c>
      <c r="D13261" s="5" t="s">
        <v>3</v>
      </c>
      <c r="E13261" s="12" t="s">
        <v>3</v>
      </c>
      <c r="F13261" s="5" t="s">
        <v>7</v>
      </c>
      <c r="G13261" s="12" t="s">
        <v>9</v>
      </c>
      <c r="H13261" s="5" t="s">
        <v>12</v>
      </c>
      <c r="I13261" s="12" t="s">
        <v>13</v>
      </c>
      <c r="J13261" s="873" t="s">
        <v>3115</v>
      </c>
      <c r="K13261" s="873" t="s">
        <v>3116</v>
      </c>
      <c r="L13261" s="965" t="s">
        <v>3121</v>
      </c>
      <c r="M13261" s="965" t="s">
        <v>3117</v>
      </c>
      <c r="N13261" s="873" t="s">
        <v>3116</v>
      </c>
      <c r="O13261" s="873" t="s">
        <v>3116</v>
      </c>
      <c r="P13261" s="873" t="s">
        <v>5095</v>
      </c>
      <c r="Q13261" s="873" t="s">
        <v>3115</v>
      </c>
      <c r="R13261" s="270" t="s">
        <v>3340</v>
      </c>
      <c r="S13261" s="873" t="s">
        <v>5049</v>
      </c>
    </row>
    <row r="13262" spans="1:19" ht="14.25" customHeight="1" x14ac:dyDescent="0.3">
      <c r="A13262" s="963"/>
      <c r="B13262" s="963"/>
      <c r="C13262" s="963"/>
      <c r="D13262" s="6" t="s">
        <v>4</v>
      </c>
      <c r="E13262" s="11" t="s">
        <v>6</v>
      </c>
      <c r="F13262" s="6" t="s">
        <v>8</v>
      </c>
      <c r="G13262" s="11" t="s">
        <v>10</v>
      </c>
      <c r="H13262" s="6" t="s">
        <v>5</v>
      </c>
      <c r="I13262" s="11" t="s">
        <v>5</v>
      </c>
      <c r="J13262" s="874"/>
      <c r="K13262" s="874"/>
      <c r="L13262" s="966"/>
      <c r="M13262" s="966"/>
      <c r="N13262" s="874"/>
      <c r="O13262" s="874"/>
      <c r="P13262" s="874"/>
      <c r="Q13262" s="874"/>
      <c r="R13262" s="271" t="s">
        <v>5125</v>
      </c>
      <c r="S13262" s="874"/>
    </row>
    <row r="13263" spans="1:19" x14ac:dyDescent="0.3">
      <c r="A13263" s="963"/>
      <c r="B13263" s="963"/>
      <c r="C13263" s="963"/>
      <c r="D13263" s="6" t="s">
        <v>5</v>
      </c>
      <c r="E13263" s="11" t="s">
        <v>5</v>
      </c>
      <c r="F13263" s="6" t="s">
        <v>5</v>
      </c>
      <c r="G13263" s="11" t="s">
        <v>11</v>
      </c>
      <c r="H13263" s="7"/>
      <c r="I13263" s="8"/>
      <c r="J13263" s="44" t="s">
        <v>3120</v>
      </c>
      <c r="K13263" s="45" t="s">
        <v>3120</v>
      </c>
      <c r="L13263" s="46" t="s">
        <v>3120</v>
      </c>
      <c r="M13263" s="47" t="s">
        <v>3120</v>
      </c>
      <c r="N13263" s="44" t="s">
        <v>5068</v>
      </c>
      <c r="O13263" s="44" t="s">
        <v>5069</v>
      </c>
      <c r="P13263" s="44"/>
      <c r="Q13263" s="44" t="s">
        <v>5102</v>
      </c>
      <c r="R13263" s="272" t="s">
        <v>5102</v>
      </c>
      <c r="S13263" s="44"/>
    </row>
    <row r="13264" spans="1:19" ht="12" customHeight="1" thickBot="1" x14ac:dyDescent="0.35">
      <c r="A13264" s="964"/>
      <c r="B13264" s="964"/>
      <c r="C13264" s="964"/>
      <c r="D13264" s="9"/>
      <c r="E13264" s="10"/>
      <c r="F13264" s="9"/>
      <c r="G13264" s="10"/>
      <c r="H13264" s="9"/>
      <c r="I13264" s="10"/>
      <c r="J13264" s="48" t="s">
        <v>14</v>
      </c>
      <c r="K13264" s="49" t="s">
        <v>14</v>
      </c>
      <c r="L13264" s="50" t="s">
        <v>14</v>
      </c>
      <c r="M13264" s="51" t="s">
        <v>14</v>
      </c>
      <c r="N13264" s="48" t="s">
        <v>14</v>
      </c>
      <c r="O13264" s="48" t="s">
        <v>14</v>
      </c>
      <c r="P13264" s="48" t="s">
        <v>14</v>
      </c>
      <c r="Q13264" s="48" t="s">
        <v>14</v>
      </c>
      <c r="R13264" s="48" t="s">
        <v>14</v>
      </c>
      <c r="S13264" s="48"/>
    </row>
    <row r="13265" spans="1:19" ht="20.399999999999999" x14ac:dyDescent="0.3">
      <c r="A13265" s="106"/>
      <c r="B13265" s="108" t="s">
        <v>1820</v>
      </c>
      <c r="C13265" s="30" t="s">
        <v>1821</v>
      </c>
      <c r="D13265" s="102">
        <v>602</v>
      </c>
      <c r="E13265" s="102">
        <v>9</v>
      </c>
      <c r="F13265" s="102">
        <v>706</v>
      </c>
      <c r="G13265" s="102">
        <v>70610</v>
      </c>
      <c r="H13265" s="102">
        <v>3000</v>
      </c>
      <c r="I13265" s="102">
        <v>414104</v>
      </c>
      <c r="J13265" s="104">
        <v>0</v>
      </c>
      <c r="K13265" s="104">
        <v>0</v>
      </c>
      <c r="L13265" s="104">
        <v>0</v>
      </c>
      <c r="M13265" s="104">
        <v>0</v>
      </c>
      <c r="N13265" s="227">
        <v>0</v>
      </c>
      <c r="O13265" s="227">
        <v>0</v>
      </c>
      <c r="P13265" s="227">
        <f t="shared" ref="P13265:P13271" si="197">SUM(K13265+N13265+O13265)</f>
        <v>0</v>
      </c>
      <c r="Q13265" s="264">
        <v>0</v>
      </c>
      <c r="R13265" s="264">
        <v>10042500</v>
      </c>
      <c r="S13265" s="166"/>
    </row>
    <row r="13266" spans="1:19" x14ac:dyDescent="0.3">
      <c r="A13266" s="106"/>
      <c r="B13266" s="106"/>
      <c r="C13266" s="31"/>
      <c r="D13266" s="106"/>
      <c r="E13266" s="106"/>
      <c r="F13266" s="106"/>
      <c r="G13266" s="106"/>
      <c r="H13266" s="106"/>
      <c r="I13266" s="106"/>
      <c r="J13266" s="26"/>
      <c r="K13266" s="26"/>
      <c r="L13266" s="18"/>
      <c r="M13266" s="18"/>
      <c r="N13266" s="227"/>
      <c r="O13266" s="227"/>
      <c r="P13266" s="227">
        <f t="shared" si="197"/>
        <v>0</v>
      </c>
      <c r="Q13266" s="264">
        <v>5000000</v>
      </c>
      <c r="R13266" s="264">
        <v>0</v>
      </c>
      <c r="S13266" s="166"/>
    </row>
    <row r="13267" spans="1:19" ht="10.5" customHeight="1" x14ac:dyDescent="0.3">
      <c r="A13267" s="967" t="s">
        <v>44</v>
      </c>
      <c r="B13267" s="967"/>
      <c r="C13267" s="967"/>
      <c r="D13267" s="106"/>
      <c r="E13267" s="106"/>
      <c r="F13267" s="106"/>
      <c r="G13267" s="106"/>
      <c r="H13267" s="106"/>
      <c r="I13267" s="106"/>
      <c r="J13267" s="17"/>
      <c r="K13267" s="17"/>
      <c r="L13267" s="18"/>
      <c r="M13267" s="18"/>
      <c r="N13267" s="227"/>
      <c r="O13267" s="227"/>
      <c r="P13267" s="227">
        <f t="shared" si="197"/>
        <v>0</v>
      </c>
      <c r="Q13267" s="264"/>
      <c r="R13267" s="264"/>
      <c r="S13267" s="166"/>
    </row>
    <row r="13268" spans="1:19" x14ac:dyDescent="0.3">
      <c r="A13268" s="106"/>
      <c r="B13268" s="108" t="s">
        <v>1822</v>
      </c>
      <c r="C13268" s="30" t="s">
        <v>1823</v>
      </c>
      <c r="D13268" s="102">
        <v>1301</v>
      </c>
      <c r="E13268" s="102">
        <v>9</v>
      </c>
      <c r="F13268" s="102">
        <v>704</v>
      </c>
      <c r="G13268" s="102">
        <v>70411</v>
      </c>
      <c r="H13268" s="102">
        <v>3000</v>
      </c>
      <c r="I13268" s="102">
        <v>414104</v>
      </c>
      <c r="J13268" s="104">
        <v>0</v>
      </c>
      <c r="K13268" s="104">
        <v>0</v>
      </c>
      <c r="L13268" s="104">
        <v>0</v>
      </c>
      <c r="M13268" s="104">
        <v>0</v>
      </c>
      <c r="N13268" s="227">
        <v>0</v>
      </c>
      <c r="O13268" s="227">
        <v>0</v>
      </c>
      <c r="P13268" s="227">
        <f t="shared" si="197"/>
        <v>0</v>
      </c>
      <c r="Q13268" s="264"/>
      <c r="R13268" s="264"/>
      <c r="S13268" s="166"/>
    </row>
    <row r="13269" spans="1:19" x14ac:dyDescent="0.3">
      <c r="A13269" s="106"/>
      <c r="B13269" s="108" t="s">
        <v>1824</v>
      </c>
      <c r="C13269" s="30" t="s">
        <v>1825</v>
      </c>
      <c r="D13269" s="102">
        <v>1301</v>
      </c>
      <c r="E13269" s="102">
        <v>9</v>
      </c>
      <c r="F13269" s="102">
        <v>701</v>
      </c>
      <c r="G13269" s="102">
        <v>70133</v>
      </c>
      <c r="H13269" s="102">
        <v>3000</v>
      </c>
      <c r="I13269" s="102">
        <v>414104</v>
      </c>
      <c r="J13269" s="104">
        <v>0</v>
      </c>
      <c r="K13269" s="104">
        <v>0</v>
      </c>
      <c r="L13269" s="104">
        <v>0</v>
      </c>
      <c r="M13269" s="104">
        <v>0</v>
      </c>
      <c r="N13269" s="227">
        <v>0</v>
      </c>
      <c r="O13269" s="227">
        <v>0</v>
      </c>
      <c r="P13269" s="227">
        <f t="shared" si="197"/>
        <v>0</v>
      </c>
      <c r="Q13269" s="264">
        <v>80000000</v>
      </c>
      <c r="R13269" s="264">
        <v>0</v>
      </c>
      <c r="S13269" s="166"/>
    </row>
    <row r="13270" spans="1:19" x14ac:dyDescent="0.3">
      <c r="A13270" s="106"/>
      <c r="B13270" s="108" t="s">
        <v>1826</v>
      </c>
      <c r="C13270" s="30" t="s">
        <v>1827</v>
      </c>
      <c r="D13270" s="102">
        <v>1301</v>
      </c>
      <c r="E13270" s="102">
        <v>9</v>
      </c>
      <c r="F13270" s="102">
        <v>701</v>
      </c>
      <c r="G13270" s="102">
        <v>70133</v>
      </c>
      <c r="H13270" s="102">
        <v>3000</v>
      </c>
      <c r="I13270" s="102">
        <v>414104</v>
      </c>
      <c r="J13270" s="104">
        <v>30000000</v>
      </c>
      <c r="K13270" s="104">
        <v>30000000</v>
      </c>
      <c r="L13270" s="104">
        <v>0</v>
      </c>
      <c r="M13270" s="104">
        <v>0</v>
      </c>
      <c r="N13270" s="227">
        <v>10000000</v>
      </c>
      <c r="O13270" s="227">
        <v>0</v>
      </c>
      <c r="P13270" s="227">
        <f t="shared" si="197"/>
        <v>40000000</v>
      </c>
      <c r="Q13270" s="264">
        <v>2000000</v>
      </c>
      <c r="R13270" s="264">
        <v>0</v>
      </c>
      <c r="S13270" s="166"/>
    </row>
    <row r="13271" spans="1:19" ht="15" thickBot="1" x14ac:dyDescent="0.35">
      <c r="A13271" s="107"/>
      <c r="B13271" s="109" t="s">
        <v>1828</v>
      </c>
      <c r="C13271" s="34" t="s">
        <v>1829</v>
      </c>
      <c r="D13271" s="103">
        <v>1301</v>
      </c>
      <c r="E13271" s="103">
        <v>9</v>
      </c>
      <c r="F13271" s="103">
        <v>704</v>
      </c>
      <c r="G13271" s="103">
        <v>70411</v>
      </c>
      <c r="H13271" s="103">
        <v>3000</v>
      </c>
      <c r="I13271" s="103">
        <v>414213</v>
      </c>
      <c r="J13271" s="105">
        <v>70000000</v>
      </c>
      <c r="K13271" s="105">
        <f>SUM(J13271-L13271)</f>
        <v>20000000</v>
      </c>
      <c r="L13271" s="105">
        <v>50000000</v>
      </c>
      <c r="M13271" s="105">
        <v>0</v>
      </c>
      <c r="N13271" s="227">
        <v>10000000</v>
      </c>
      <c r="O13271" s="227">
        <v>0</v>
      </c>
      <c r="P13271" s="227">
        <f t="shared" si="197"/>
        <v>30000000</v>
      </c>
      <c r="Q13271" s="264">
        <v>0</v>
      </c>
      <c r="R13271" s="264">
        <v>0</v>
      </c>
      <c r="S13271" s="176"/>
    </row>
    <row r="13272" spans="1:19" ht="13.5" customHeight="1" thickBot="1" x14ac:dyDescent="0.35">
      <c r="A13272" s="13"/>
      <c r="B13272" s="14" t="s">
        <v>1830</v>
      </c>
      <c r="C13272" s="14"/>
      <c r="D13272" s="14"/>
      <c r="E13272" s="14"/>
      <c r="F13272" s="14"/>
      <c r="G13272" s="14"/>
      <c r="H13272" s="14"/>
      <c r="I13272" s="14"/>
      <c r="J13272" s="15">
        <f>SUM(J13250:J13271)</f>
        <v>2270000000</v>
      </c>
      <c r="K13272" s="15">
        <f t="shared" ref="K13272:R13272" si="198">SUM(K13250:K13271)</f>
        <v>220000000</v>
      </c>
      <c r="L13272" s="15">
        <f t="shared" si="198"/>
        <v>2050000000</v>
      </c>
      <c r="M13272" s="15">
        <f t="shared" si="198"/>
        <v>0</v>
      </c>
      <c r="N13272" s="15">
        <f t="shared" si="198"/>
        <v>2090000000</v>
      </c>
      <c r="O13272" s="15">
        <f t="shared" si="198"/>
        <v>2000000000</v>
      </c>
      <c r="P13272" s="15">
        <f t="shared" si="198"/>
        <v>4310000000</v>
      </c>
      <c r="Q13272" s="15">
        <f t="shared" si="198"/>
        <v>216000000</v>
      </c>
      <c r="R13272" s="15">
        <f t="shared" si="198"/>
        <v>10042500</v>
      </c>
      <c r="S13272" s="181"/>
    </row>
    <row r="13273" spans="1:19" ht="9" customHeight="1" x14ac:dyDescent="0.3">
      <c r="J13273" s="55"/>
      <c r="K13273" s="55"/>
      <c r="N13273" s="58"/>
      <c r="O13273" s="58"/>
      <c r="P13273" s="58"/>
      <c r="Q13273" s="58"/>
      <c r="R13273" s="58"/>
      <c r="S13273" s="58"/>
    </row>
    <row r="13274" spans="1:19" x14ac:dyDescent="0.3">
      <c r="A13274" s="1">
        <v>64001001</v>
      </c>
      <c r="B13274" s="93" t="s">
        <v>1831</v>
      </c>
      <c r="C13274" s="93"/>
      <c r="J13274" s="55"/>
      <c r="K13274" s="55"/>
      <c r="N13274" s="235"/>
      <c r="O13274" s="58"/>
      <c r="P13274" s="58"/>
      <c r="Q13274" s="58"/>
      <c r="R13274" s="58"/>
      <c r="S13274" s="58"/>
    </row>
    <row r="13275" spans="1:19" ht="12" customHeight="1" x14ac:dyDescent="0.3">
      <c r="A13275" s="967" t="s">
        <v>34</v>
      </c>
      <c r="B13275" s="967"/>
      <c r="C13275" s="967"/>
      <c r="D13275" s="106"/>
      <c r="E13275" s="106"/>
      <c r="F13275" s="106"/>
      <c r="G13275" s="106"/>
      <c r="H13275" s="106"/>
      <c r="I13275" s="106"/>
      <c r="J13275" s="17"/>
      <c r="K13275" s="17"/>
      <c r="L13275" s="18"/>
      <c r="M13275" s="179"/>
      <c r="N13275" s="175"/>
      <c r="O13275" s="175"/>
      <c r="P13275" s="214"/>
      <c r="Q13275" s="264"/>
      <c r="R13275" s="264"/>
      <c r="S13275" s="175"/>
    </row>
    <row r="13276" spans="1:19" ht="13.5" customHeight="1" x14ac:dyDescent="0.3">
      <c r="A13276" s="106"/>
      <c r="B13276" s="108" t="s">
        <v>1832</v>
      </c>
      <c r="C13276" s="30" t="s">
        <v>1833</v>
      </c>
      <c r="D13276" s="102">
        <v>1101</v>
      </c>
      <c r="E13276" s="102">
        <v>9</v>
      </c>
      <c r="F13276" s="102">
        <v>701</v>
      </c>
      <c r="G13276" s="102">
        <v>70112</v>
      </c>
      <c r="H13276" s="102">
        <v>3000</v>
      </c>
      <c r="I13276" s="102">
        <v>414104</v>
      </c>
      <c r="J13276" s="104">
        <v>20000000</v>
      </c>
      <c r="K13276" s="104">
        <f>SUM(J13276-L13276)</f>
        <v>0</v>
      </c>
      <c r="L13276" s="104">
        <v>20000000</v>
      </c>
      <c r="M13276" s="126">
        <v>0</v>
      </c>
      <c r="N13276" s="227">
        <v>20000000</v>
      </c>
      <c r="O13276" s="227">
        <v>20000000</v>
      </c>
      <c r="P13276" s="227">
        <f>SUM(K13276+N13276+O13276)</f>
        <v>40000000</v>
      </c>
      <c r="Q13276" s="264">
        <v>0</v>
      </c>
      <c r="R13276" s="264">
        <v>0</v>
      </c>
      <c r="S13276" s="175"/>
    </row>
    <row r="13277" spans="1:19" ht="21" customHeight="1" x14ac:dyDescent="0.3">
      <c r="A13277" s="106"/>
      <c r="B13277" s="108" t="s">
        <v>1834</v>
      </c>
      <c r="C13277" s="30" t="s">
        <v>1835</v>
      </c>
      <c r="D13277" s="102">
        <v>1101</v>
      </c>
      <c r="E13277" s="102">
        <v>9</v>
      </c>
      <c r="F13277" s="102">
        <v>701</v>
      </c>
      <c r="G13277" s="102">
        <v>70133</v>
      </c>
      <c r="H13277" s="102">
        <v>3000</v>
      </c>
      <c r="I13277" s="102">
        <v>414104</v>
      </c>
      <c r="J13277" s="104">
        <v>1750000</v>
      </c>
      <c r="K13277" s="104">
        <v>1750000</v>
      </c>
      <c r="L13277" s="104">
        <v>0</v>
      </c>
      <c r="M13277" s="126">
        <v>0</v>
      </c>
      <c r="N13277" s="227">
        <v>0</v>
      </c>
      <c r="O13277" s="227">
        <v>0</v>
      </c>
      <c r="P13277" s="227">
        <f t="shared" ref="P13277:P13287" si="199">SUM(K13277+N13277+O13277)</f>
        <v>1750000</v>
      </c>
      <c r="Q13277" s="264">
        <v>0</v>
      </c>
      <c r="R13277" s="264">
        <v>0</v>
      </c>
      <c r="S13277" s="175"/>
    </row>
    <row r="13278" spans="1:19" ht="53.25" customHeight="1" x14ac:dyDescent="0.3">
      <c r="A13278" s="106"/>
      <c r="B13278" s="108" t="s">
        <v>1836</v>
      </c>
      <c r="C13278" s="30" t="s">
        <v>1837</v>
      </c>
      <c r="D13278" s="102">
        <v>1101</v>
      </c>
      <c r="E13278" s="102">
        <v>9</v>
      </c>
      <c r="F13278" s="102">
        <v>701</v>
      </c>
      <c r="G13278" s="102">
        <v>70133</v>
      </c>
      <c r="H13278" s="102">
        <v>3000</v>
      </c>
      <c r="I13278" s="102">
        <v>414104</v>
      </c>
      <c r="J13278" s="104">
        <v>5000000</v>
      </c>
      <c r="K13278" s="104">
        <v>5000000</v>
      </c>
      <c r="L13278" s="104">
        <v>0</v>
      </c>
      <c r="M13278" s="126">
        <v>0</v>
      </c>
      <c r="N13278" s="227">
        <v>0</v>
      </c>
      <c r="O13278" s="227">
        <v>0</v>
      </c>
      <c r="P13278" s="227">
        <f t="shared" si="199"/>
        <v>5000000</v>
      </c>
      <c r="Q13278" s="264">
        <v>0</v>
      </c>
      <c r="R13278" s="264">
        <v>0</v>
      </c>
      <c r="S13278" s="175"/>
    </row>
    <row r="13279" spans="1:19" x14ac:dyDescent="0.3">
      <c r="A13279" s="106"/>
      <c r="B13279" s="108" t="s">
        <v>1838</v>
      </c>
      <c r="C13279" s="30" t="s">
        <v>1839</v>
      </c>
      <c r="D13279" s="102">
        <v>1105</v>
      </c>
      <c r="E13279" s="102">
        <v>9</v>
      </c>
      <c r="F13279" s="102">
        <v>701</v>
      </c>
      <c r="G13279" s="102">
        <v>70133</v>
      </c>
      <c r="H13279" s="102">
        <v>3000</v>
      </c>
      <c r="I13279" s="102">
        <v>414104</v>
      </c>
      <c r="J13279" s="104">
        <v>2500000</v>
      </c>
      <c r="K13279" s="104">
        <f>SUM(J13279-L13279)</f>
        <v>0</v>
      </c>
      <c r="L13279" s="104">
        <v>2500000</v>
      </c>
      <c r="M13279" s="126">
        <v>0</v>
      </c>
      <c r="N13279" s="227">
        <v>2500000</v>
      </c>
      <c r="O13279" s="227">
        <v>2500000</v>
      </c>
      <c r="P13279" s="227">
        <f t="shared" si="199"/>
        <v>5000000</v>
      </c>
      <c r="Q13279" s="264">
        <v>0</v>
      </c>
      <c r="R13279" s="264">
        <v>0</v>
      </c>
      <c r="S13279" s="175"/>
    </row>
    <row r="13280" spans="1:19" ht="20.25" customHeight="1" x14ac:dyDescent="0.3">
      <c r="A13280" s="106"/>
      <c r="B13280" s="108"/>
      <c r="C13280" s="30" t="s">
        <v>3244</v>
      </c>
      <c r="D13280" s="102"/>
      <c r="E13280" s="102"/>
      <c r="F13280" s="102"/>
      <c r="G13280" s="102"/>
      <c r="H13280" s="102"/>
      <c r="I13280" s="102"/>
      <c r="J13280" s="104">
        <v>0</v>
      </c>
      <c r="K13280" s="104">
        <f>SUM(J13280+M13280)</f>
        <v>25000000</v>
      </c>
      <c r="L13280" s="104">
        <v>0</v>
      </c>
      <c r="M13280" s="126">
        <v>25000000</v>
      </c>
      <c r="N13280" s="227">
        <v>0</v>
      </c>
      <c r="O13280" s="227">
        <v>0</v>
      </c>
      <c r="P13280" s="227">
        <f t="shared" si="199"/>
        <v>25000000</v>
      </c>
      <c r="Q13280" s="264"/>
      <c r="R13280" s="264"/>
      <c r="S13280" s="175"/>
    </row>
    <row r="13281" spans="1:19" ht="11.25" customHeight="1" x14ac:dyDescent="0.3">
      <c r="A13281" s="967" t="s">
        <v>44</v>
      </c>
      <c r="B13281" s="967"/>
      <c r="C13281" s="967"/>
      <c r="D13281" s="106"/>
      <c r="E13281" s="106"/>
      <c r="F13281" s="106"/>
      <c r="G13281" s="106"/>
      <c r="H13281" s="106"/>
      <c r="I13281" s="106"/>
      <c r="J13281" s="17"/>
      <c r="K13281" s="17"/>
      <c r="L13281" s="18"/>
      <c r="M13281" s="179"/>
      <c r="N13281" s="227"/>
      <c r="O13281" s="227"/>
      <c r="P13281" s="227">
        <f t="shared" si="199"/>
        <v>0</v>
      </c>
      <c r="Q13281" s="264"/>
      <c r="R13281" s="264"/>
      <c r="S13281" s="175"/>
    </row>
    <row r="13282" spans="1:19" ht="23.25" customHeight="1" x14ac:dyDescent="0.3">
      <c r="A13282" s="106"/>
      <c r="B13282" s="108" t="s">
        <v>1840</v>
      </c>
      <c r="C13282" s="30" t="s">
        <v>1841</v>
      </c>
      <c r="D13282" s="102">
        <v>1305</v>
      </c>
      <c r="E13282" s="102">
        <v>9</v>
      </c>
      <c r="F13282" s="102">
        <v>701</v>
      </c>
      <c r="G13282" s="102">
        <v>70112</v>
      </c>
      <c r="H13282" s="102">
        <v>3000</v>
      </c>
      <c r="I13282" s="102">
        <v>414104</v>
      </c>
      <c r="J13282" s="104">
        <v>2850000</v>
      </c>
      <c r="K13282" s="104">
        <f>SUM(J13282+M13282)</f>
        <v>4250000</v>
      </c>
      <c r="L13282" s="104">
        <v>0</v>
      </c>
      <c r="M13282" s="126">
        <v>1400000</v>
      </c>
      <c r="N13282" s="227">
        <v>0</v>
      </c>
      <c r="O13282" s="227">
        <v>0</v>
      </c>
      <c r="P13282" s="227">
        <f t="shared" si="199"/>
        <v>4250000</v>
      </c>
      <c r="Q13282" s="264">
        <v>644000</v>
      </c>
      <c r="R13282" s="264">
        <v>0</v>
      </c>
      <c r="S13282" s="175"/>
    </row>
    <row r="13283" spans="1:19" ht="20.25" customHeight="1" x14ac:dyDescent="0.3">
      <c r="A13283" s="106"/>
      <c r="B13283" s="108" t="s">
        <v>1842</v>
      </c>
      <c r="C13283" s="30" t="s">
        <v>1843</v>
      </c>
      <c r="D13283" s="102">
        <v>1305</v>
      </c>
      <c r="E13283" s="102">
        <v>9</v>
      </c>
      <c r="F13283" s="102">
        <v>701</v>
      </c>
      <c r="G13283" s="102">
        <v>70112</v>
      </c>
      <c r="H13283" s="102">
        <v>3000</v>
      </c>
      <c r="I13283" s="102">
        <v>414104</v>
      </c>
      <c r="J13283" s="104">
        <v>300000</v>
      </c>
      <c r="K13283" s="104">
        <v>300000</v>
      </c>
      <c r="L13283" s="104">
        <v>0</v>
      </c>
      <c r="M13283" s="126">
        <v>0</v>
      </c>
      <c r="N13283" s="227">
        <v>0</v>
      </c>
      <c r="O13283" s="227">
        <v>0</v>
      </c>
      <c r="P13283" s="227">
        <f t="shared" si="199"/>
        <v>300000</v>
      </c>
      <c r="Q13283" s="264">
        <v>0</v>
      </c>
      <c r="R13283" s="264">
        <v>0</v>
      </c>
      <c r="S13283" s="175"/>
    </row>
    <row r="13284" spans="1:19" ht="20.399999999999999" x14ac:dyDescent="0.3">
      <c r="A13284" s="106"/>
      <c r="B13284" s="108" t="s">
        <v>1844</v>
      </c>
      <c r="C13284" s="30" t="s">
        <v>3243</v>
      </c>
      <c r="D13284" s="102">
        <v>1305</v>
      </c>
      <c r="E13284" s="102">
        <v>9</v>
      </c>
      <c r="F13284" s="102">
        <v>701</v>
      </c>
      <c r="G13284" s="102">
        <v>70112</v>
      </c>
      <c r="H13284" s="102">
        <v>3000</v>
      </c>
      <c r="I13284" s="102">
        <v>414104</v>
      </c>
      <c r="J13284" s="104">
        <v>0</v>
      </c>
      <c r="K13284" s="104">
        <f>SUM(J13284+M13284)</f>
        <v>2500000</v>
      </c>
      <c r="L13284" s="104">
        <v>0</v>
      </c>
      <c r="M13284" s="126">
        <v>2500000</v>
      </c>
      <c r="N13284" s="227">
        <v>0</v>
      </c>
      <c r="O13284" s="227">
        <v>0</v>
      </c>
      <c r="P13284" s="227">
        <f t="shared" si="199"/>
        <v>2500000</v>
      </c>
      <c r="Q13284" s="264">
        <v>1260000</v>
      </c>
      <c r="R13284" s="264">
        <v>0</v>
      </c>
      <c r="S13284" s="175"/>
    </row>
    <row r="13285" spans="1:19" ht="20.399999999999999" x14ac:dyDescent="0.3">
      <c r="A13285" s="106"/>
      <c r="B13285" s="108" t="s">
        <v>1845</v>
      </c>
      <c r="C13285" s="30" t="s">
        <v>1846</v>
      </c>
      <c r="D13285" s="102">
        <v>1301</v>
      </c>
      <c r="E13285" s="102">
        <v>9</v>
      </c>
      <c r="F13285" s="102">
        <v>701</v>
      </c>
      <c r="G13285" s="102">
        <v>70131</v>
      </c>
      <c r="H13285" s="102">
        <v>3000</v>
      </c>
      <c r="I13285" s="102">
        <v>414104</v>
      </c>
      <c r="J13285" s="104">
        <v>1000000</v>
      </c>
      <c r="K13285" s="104">
        <v>1000000</v>
      </c>
      <c r="L13285" s="104">
        <v>0</v>
      </c>
      <c r="M13285" s="126">
        <v>0</v>
      </c>
      <c r="N13285" s="227">
        <v>0</v>
      </c>
      <c r="O13285" s="227">
        <v>0</v>
      </c>
      <c r="P13285" s="227">
        <f t="shared" si="199"/>
        <v>1000000</v>
      </c>
      <c r="Q13285" s="264">
        <v>770000</v>
      </c>
      <c r="R13285" s="264">
        <v>0</v>
      </c>
      <c r="S13285" s="175"/>
    </row>
    <row r="13286" spans="1:19" x14ac:dyDescent="0.3">
      <c r="A13286" s="106"/>
      <c r="B13286" s="108" t="s">
        <v>1847</v>
      </c>
      <c r="C13286" s="30" t="s">
        <v>1848</v>
      </c>
      <c r="D13286" s="102">
        <v>1301</v>
      </c>
      <c r="E13286" s="102">
        <v>9</v>
      </c>
      <c r="F13286" s="102">
        <v>701</v>
      </c>
      <c r="G13286" s="102">
        <v>70133</v>
      </c>
      <c r="H13286" s="102">
        <v>3000</v>
      </c>
      <c r="I13286" s="102">
        <v>414104</v>
      </c>
      <c r="J13286" s="104">
        <v>500000</v>
      </c>
      <c r="K13286" s="104">
        <v>500000</v>
      </c>
      <c r="L13286" s="104">
        <v>0</v>
      </c>
      <c r="M13286" s="126">
        <v>0</v>
      </c>
      <c r="N13286" s="227">
        <v>0</v>
      </c>
      <c r="O13286" s="227">
        <v>0</v>
      </c>
      <c r="P13286" s="227">
        <f t="shared" si="199"/>
        <v>500000</v>
      </c>
      <c r="Q13286" s="264">
        <v>200000</v>
      </c>
      <c r="R13286" s="264">
        <v>0</v>
      </c>
      <c r="S13286" s="175"/>
    </row>
    <row r="13287" spans="1:19" ht="15" thickBot="1" x14ac:dyDescent="0.35">
      <c r="A13287" s="107"/>
      <c r="B13287" s="109" t="s">
        <v>1849</v>
      </c>
      <c r="C13287" s="34" t="s">
        <v>1850</v>
      </c>
      <c r="D13287" s="103">
        <v>1301</v>
      </c>
      <c r="E13287" s="103">
        <v>9</v>
      </c>
      <c r="F13287" s="103">
        <v>701</v>
      </c>
      <c r="G13287" s="103">
        <v>70133</v>
      </c>
      <c r="H13287" s="103">
        <v>3000</v>
      </c>
      <c r="I13287" s="103">
        <v>414104</v>
      </c>
      <c r="J13287" s="105">
        <v>13245300</v>
      </c>
      <c r="K13287" s="105">
        <f>SUM(J13287+M13287)</f>
        <v>25245300</v>
      </c>
      <c r="L13287" s="105">
        <v>0</v>
      </c>
      <c r="M13287" s="125">
        <v>12000000</v>
      </c>
      <c r="N13287" s="227">
        <v>15000000</v>
      </c>
      <c r="O13287" s="227">
        <v>15000000</v>
      </c>
      <c r="P13287" s="227">
        <f t="shared" si="199"/>
        <v>55245300</v>
      </c>
      <c r="Q13287" s="264">
        <v>0</v>
      </c>
      <c r="R13287" s="264">
        <v>0</v>
      </c>
      <c r="S13287" s="176"/>
    </row>
    <row r="13288" spans="1:19" ht="15" thickBot="1" x14ac:dyDescent="0.35">
      <c r="A13288" s="13"/>
      <c r="B13288" s="14" t="s">
        <v>1851</v>
      </c>
      <c r="C13288" s="14"/>
      <c r="D13288" s="14"/>
      <c r="E13288" s="14"/>
      <c r="F13288" s="14"/>
      <c r="G13288" s="14"/>
      <c r="H13288" s="14"/>
      <c r="I13288" s="14"/>
      <c r="J13288" s="15">
        <f>SUM(J13275:J13287)</f>
        <v>47145300</v>
      </c>
      <c r="K13288" s="15">
        <f t="shared" ref="K13288:Q13288" si="200">SUM(K13275:K13287)</f>
        <v>65545300</v>
      </c>
      <c r="L13288" s="15">
        <f t="shared" si="200"/>
        <v>22500000</v>
      </c>
      <c r="M13288" s="15">
        <f t="shared" si="200"/>
        <v>40900000</v>
      </c>
      <c r="N13288" s="15">
        <f t="shared" si="200"/>
        <v>37500000</v>
      </c>
      <c r="O13288" s="15">
        <f t="shared" si="200"/>
        <v>37500000</v>
      </c>
      <c r="P13288" s="15">
        <f t="shared" si="200"/>
        <v>140545300</v>
      </c>
      <c r="Q13288" s="15">
        <f t="shared" si="200"/>
        <v>2874000</v>
      </c>
      <c r="R13288" s="15">
        <f t="shared" ref="R13288" si="201">SUM(R13275:R13287)</f>
        <v>0</v>
      </c>
      <c r="S13288" s="181"/>
    </row>
    <row r="13289" spans="1:19" ht="15" thickBot="1" x14ac:dyDescent="0.35">
      <c r="J13289" s="55"/>
      <c r="K13289" s="55"/>
      <c r="N13289" s="234"/>
    </row>
    <row r="13290" spans="1:19" ht="15" thickBot="1" x14ac:dyDescent="0.35">
      <c r="A13290" s="13"/>
      <c r="B13290" s="14" t="s">
        <v>716</v>
      </c>
      <c r="C13290" s="14"/>
      <c r="D13290" s="14"/>
      <c r="E13290" s="14"/>
      <c r="F13290" s="14"/>
      <c r="G13290" s="14"/>
      <c r="H13290" s="14"/>
      <c r="I13290" s="14"/>
      <c r="J13290" s="15">
        <f t="shared" ref="J13290:R13290" si="202">SUM(J12231+J12262+J12268+J12295+J12326+J12337+J12356+J12396+J12426+J12456+J12467+J12492+J12533+J12559+J12570+J12587+J12819+J12858+J12880+J12900+J12914+J12945+J12964+J12997+J13055+J13087+J13102+J13110+J13128+J13166+J13179+J13192+J13217+J13247+J13272+J13288)</f>
        <v>66183770300</v>
      </c>
      <c r="K13290" s="15">
        <f t="shared" si="202"/>
        <v>49026564300</v>
      </c>
      <c r="L13290" s="15">
        <f t="shared" si="202"/>
        <v>31066980000</v>
      </c>
      <c r="M13290" s="15">
        <f t="shared" si="202"/>
        <v>13930774000</v>
      </c>
      <c r="N13290" s="15">
        <f t="shared" si="202"/>
        <v>45241650000</v>
      </c>
      <c r="O13290" s="15">
        <f t="shared" si="202"/>
        <v>30608370000</v>
      </c>
      <c r="P13290" s="15">
        <f t="shared" si="202"/>
        <v>124774584300</v>
      </c>
      <c r="Q13290" s="15">
        <f t="shared" si="202"/>
        <v>24584264000</v>
      </c>
      <c r="R13290" s="15">
        <f t="shared" si="202"/>
        <v>9203528081</v>
      </c>
      <c r="S13290" s="181"/>
    </row>
    <row r="13291" spans="1:19" ht="17.399999999999999" x14ac:dyDescent="0.3">
      <c r="A13291" s="960" t="s">
        <v>0</v>
      </c>
      <c r="B13291" s="960"/>
      <c r="C13291" s="960"/>
      <c r="D13291" s="960"/>
      <c r="E13291" s="960"/>
      <c r="F13291" s="960"/>
      <c r="G13291" s="960"/>
      <c r="H13291" s="960"/>
      <c r="I13291" s="960"/>
      <c r="J13291" s="960"/>
      <c r="K13291" s="960"/>
      <c r="L13291" s="960"/>
      <c r="M13291" s="960"/>
    </row>
    <row r="13292" spans="1:19" ht="17.399999999999999" x14ac:dyDescent="0.3">
      <c r="A13292" s="960" t="s">
        <v>3122</v>
      </c>
      <c r="B13292" s="960"/>
      <c r="C13292" s="960"/>
      <c r="D13292" s="960"/>
      <c r="E13292" s="960"/>
      <c r="F13292" s="960"/>
      <c r="G13292" s="960"/>
      <c r="H13292" s="960"/>
      <c r="I13292" s="960"/>
      <c r="J13292" s="960"/>
      <c r="K13292" s="960"/>
      <c r="L13292" s="960"/>
      <c r="M13292" s="960"/>
      <c r="N13292" s="548"/>
      <c r="O13292" s="234"/>
      <c r="P13292" s="234"/>
      <c r="Q13292" s="234"/>
      <c r="R13292" s="234"/>
    </row>
    <row r="13293" spans="1:19" ht="16.2" thickBot="1" x14ac:dyDescent="0.35">
      <c r="A13293" s="961" t="s">
        <v>3123</v>
      </c>
      <c r="B13293" s="961"/>
      <c r="C13293" s="961"/>
      <c r="D13293" s="961"/>
      <c r="E13293" s="961"/>
      <c r="F13293" s="961"/>
      <c r="G13293" s="961"/>
      <c r="H13293" s="961"/>
      <c r="I13293" s="961"/>
      <c r="J13293" s="961"/>
      <c r="K13293" s="961"/>
      <c r="L13293" s="961"/>
      <c r="M13293" s="961"/>
    </row>
    <row r="13294" spans="1:19" ht="15" customHeight="1" x14ac:dyDescent="0.3">
      <c r="A13294" s="962" t="s">
        <v>3118</v>
      </c>
      <c r="B13294" s="962" t="s">
        <v>3119</v>
      </c>
      <c r="C13294" s="962" t="s">
        <v>2</v>
      </c>
      <c r="D13294" s="5" t="s">
        <v>3</v>
      </c>
      <c r="E13294" s="12" t="s">
        <v>3</v>
      </c>
      <c r="F13294" s="5" t="s">
        <v>7</v>
      </c>
      <c r="G13294" s="12" t="s">
        <v>9</v>
      </c>
      <c r="H13294" s="5" t="s">
        <v>12</v>
      </c>
      <c r="I13294" s="12" t="s">
        <v>13</v>
      </c>
      <c r="J13294" s="873" t="s">
        <v>3115</v>
      </c>
      <c r="K13294" s="873" t="s">
        <v>3116</v>
      </c>
      <c r="L13294" s="965" t="s">
        <v>3121</v>
      </c>
      <c r="M13294" s="965" t="s">
        <v>3117</v>
      </c>
      <c r="N13294" s="873" t="s">
        <v>3116</v>
      </c>
      <c r="O13294" s="873" t="s">
        <v>3116</v>
      </c>
      <c r="P13294" s="873" t="s">
        <v>5095</v>
      </c>
      <c r="Q13294" s="873" t="s">
        <v>3115</v>
      </c>
      <c r="R13294" s="270" t="s">
        <v>3340</v>
      </c>
      <c r="S13294" s="873" t="s">
        <v>5049</v>
      </c>
    </row>
    <row r="13295" spans="1:19" ht="20.399999999999999" x14ac:dyDescent="0.3">
      <c r="A13295" s="963"/>
      <c r="B13295" s="963"/>
      <c r="C13295" s="963"/>
      <c r="D13295" s="6" t="s">
        <v>4</v>
      </c>
      <c r="E13295" s="11" t="s">
        <v>6</v>
      </c>
      <c r="F13295" s="6" t="s">
        <v>8</v>
      </c>
      <c r="G13295" s="11" t="s">
        <v>10</v>
      </c>
      <c r="H13295" s="6" t="s">
        <v>5</v>
      </c>
      <c r="I13295" s="11" t="s">
        <v>5</v>
      </c>
      <c r="J13295" s="874"/>
      <c r="K13295" s="874"/>
      <c r="L13295" s="966"/>
      <c r="M13295" s="966"/>
      <c r="N13295" s="874"/>
      <c r="O13295" s="874"/>
      <c r="P13295" s="874"/>
      <c r="Q13295" s="874"/>
      <c r="R13295" s="271" t="s">
        <v>5125</v>
      </c>
      <c r="S13295" s="874"/>
    </row>
    <row r="13296" spans="1:19" x14ac:dyDescent="0.3">
      <c r="A13296" s="963"/>
      <c r="B13296" s="963"/>
      <c r="C13296" s="963"/>
      <c r="D13296" s="6" t="s">
        <v>5</v>
      </c>
      <c r="E13296" s="11" t="s">
        <v>5</v>
      </c>
      <c r="F13296" s="6" t="s">
        <v>5</v>
      </c>
      <c r="G13296" s="11" t="s">
        <v>11</v>
      </c>
      <c r="H13296" s="7"/>
      <c r="I13296" s="8"/>
      <c r="J13296" s="44" t="s">
        <v>3120</v>
      </c>
      <c r="K13296" s="45" t="s">
        <v>3120</v>
      </c>
      <c r="L13296" s="46" t="s">
        <v>3120</v>
      </c>
      <c r="M13296" s="47" t="s">
        <v>3120</v>
      </c>
      <c r="N13296" s="44" t="s">
        <v>5068</v>
      </c>
      <c r="O13296" s="44" t="s">
        <v>5069</v>
      </c>
      <c r="P13296" s="44"/>
      <c r="Q13296" s="44" t="s">
        <v>5102</v>
      </c>
      <c r="R13296" s="272" t="s">
        <v>5102</v>
      </c>
      <c r="S13296" s="44"/>
    </row>
    <row r="13297" spans="1:19" ht="15" thickBot="1" x14ac:dyDescent="0.35">
      <c r="A13297" s="964"/>
      <c r="B13297" s="964"/>
      <c r="C13297" s="964"/>
      <c r="D13297" s="9"/>
      <c r="E13297" s="10"/>
      <c r="F13297" s="9"/>
      <c r="G13297" s="10"/>
      <c r="H13297" s="9"/>
      <c r="I13297" s="10"/>
      <c r="J13297" s="48" t="s">
        <v>14</v>
      </c>
      <c r="K13297" s="49" t="s">
        <v>14</v>
      </c>
      <c r="L13297" s="50" t="s">
        <v>14</v>
      </c>
      <c r="M13297" s="51" t="s">
        <v>14</v>
      </c>
      <c r="N13297" s="48" t="s">
        <v>14</v>
      </c>
      <c r="O13297" s="48" t="s">
        <v>14</v>
      </c>
      <c r="P13297" s="48" t="s">
        <v>14</v>
      </c>
      <c r="Q13297" s="48" t="s">
        <v>14</v>
      </c>
      <c r="R13297" s="48" t="s">
        <v>14</v>
      </c>
      <c r="S13297" s="48"/>
    </row>
    <row r="13298" spans="1:19" x14ac:dyDescent="0.3">
      <c r="A13298" s="1" t="s">
        <v>1852</v>
      </c>
      <c r="B13298" s="93" t="s">
        <v>1853</v>
      </c>
      <c r="C13298" s="93"/>
      <c r="J13298" s="55"/>
      <c r="K13298" s="55"/>
      <c r="N13298" s="166"/>
      <c r="O13298" s="166"/>
      <c r="P13298" s="214"/>
      <c r="Q13298" s="266"/>
      <c r="R13298" s="266"/>
      <c r="S13298" s="166"/>
    </row>
    <row r="13299" spans="1:19" x14ac:dyDescent="0.3">
      <c r="A13299" s="967" t="s">
        <v>34</v>
      </c>
      <c r="B13299" s="967"/>
      <c r="C13299" s="967"/>
      <c r="D13299" s="106"/>
      <c r="E13299" s="106"/>
      <c r="F13299" s="106"/>
      <c r="G13299" s="106"/>
      <c r="H13299" s="106"/>
      <c r="I13299" s="106"/>
      <c r="J13299" s="17"/>
      <c r="K13299" s="17"/>
      <c r="L13299" s="18"/>
      <c r="M13299" s="18"/>
      <c r="N13299" s="166"/>
      <c r="O13299" s="166"/>
      <c r="P13299" s="214"/>
      <c r="Q13299" s="17"/>
      <c r="R13299" s="17"/>
      <c r="S13299" s="166"/>
    </row>
    <row r="13300" spans="1:19" x14ac:dyDescent="0.3">
      <c r="A13300" s="106"/>
      <c r="B13300" s="108" t="s">
        <v>1854</v>
      </c>
      <c r="C13300" s="30" t="s">
        <v>1855</v>
      </c>
      <c r="D13300" s="102">
        <v>1105</v>
      </c>
      <c r="E13300" s="102">
        <v>9</v>
      </c>
      <c r="F13300" s="102">
        <v>703</v>
      </c>
      <c r="G13300" s="102">
        <v>70350</v>
      </c>
      <c r="H13300" s="102">
        <v>3000</v>
      </c>
      <c r="I13300" s="102">
        <v>414104</v>
      </c>
      <c r="J13300" s="104">
        <v>2500000</v>
      </c>
      <c r="K13300" s="104">
        <v>2500000</v>
      </c>
      <c r="L13300" s="104">
        <v>0</v>
      </c>
      <c r="M13300" s="104">
        <v>0</v>
      </c>
      <c r="N13300" s="227">
        <v>0</v>
      </c>
      <c r="O13300" s="227">
        <v>0</v>
      </c>
      <c r="P13300" s="227">
        <f>SUM(K13300+N13300+O13300)</f>
        <v>2500000</v>
      </c>
      <c r="Q13300" s="17">
        <v>2000000</v>
      </c>
      <c r="R13300" s="17">
        <v>0</v>
      </c>
      <c r="S13300" s="166"/>
    </row>
    <row r="13301" spans="1:19" x14ac:dyDescent="0.3">
      <c r="A13301" s="967" t="s">
        <v>44</v>
      </c>
      <c r="B13301" s="967"/>
      <c r="C13301" s="967"/>
      <c r="D13301" s="106"/>
      <c r="E13301" s="106"/>
      <c r="F13301" s="106"/>
      <c r="G13301" s="106"/>
      <c r="H13301" s="106"/>
      <c r="I13301" s="106"/>
      <c r="J13301" s="17"/>
      <c r="K13301" s="17"/>
      <c r="L13301" s="18"/>
      <c r="M13301" s="18"/>
      <c r="N13301" s="227"/>
      <c r="O13301" s="227"/>
      <c r="P13301" s="227"/>
      <c r="Q13301" s="17"/>
      <c r="R13301" s="17"/>
      <c r="S13301" s="166"/>
    </row>
    <row r="13302" spans="1:19" ht="20.399999999999999" x14ac:dyDescent="0.3">
      <c r="A13302" s="106"/>
      <c r="B13302" s="108" t="s">
        <v>1856</v>
      </c>
      <c r="C13302" s="30" t="s">
        <v>5353</v>
      </c>
      <c r="D13302" s="102">
        <v>1301</v>
      </c>
      <c r="E13302" s="102">
        <v>9</v>
      </c>
      <c r="F13302" s="102">
        <v>706</v>
      </c>
      <c r="G13302" s="102">
        <v>70610</v>
      </c>
      <c r="H13302" s="102">
        <v>3000</v>
      </c>
      <c r="I13302" s="102">
        <v>414104</v>
      </c>
      <c r="J13302" s="104">
        <v>250000000</v>
      </c>
      <c r="K13302" s="104">
        <f>SUM(J13302-L13302)</f>
        <v>150000000</v>
      </c>
      <c r="L13302" s="104">
        <v>100000000</v>
      </c>
      <c r="M13302" s="104">
        <v>0</v>
      </c>
      <c r="N13302" s="227">
        <v>150000000</v>
      </c>
      <c r="O13302" s="227">
        <v>150000000</v>
      </c>
      <c r="P13302" s="227">
        <f t="shared" ref="P13302:P13319" si="203">SUM(K13302+N13302+O13302)</f>
        <v>450000000</v>
      </c>
      <c r="Q13302" s="17">
        <v>50000000</v>
      </c>
      <c r="R13302" s="17">
        <v>0</v>
      </c>
      <c r="S13302" s="166"/>
    </row>
    <row r="13303" spans="1:19" x14ac:dyDescent="0.3">
      <c r="A13303" s="106"/>
      <c r="B13303" s="108" t="s">
        <v>1857</v>
      </c>
      <c r="C13303" s="30" t="s">
        <v>1858</v>
      </c>
      <c r="D13303" s="102">
        <v>1301</v>
      </c>
      <c r="E13303" s="102">
        <v>9</v>
      </c>
      <c r="F13303" s="102">
        <v>701</v>
      </c>
      <c r="G13303" s="102">
        <v>70133</v>
      </c>
      <c r="H13303" s="102">
        <v>3000</v>
      </c>
      <c r="I13303" s="102">
        <v>414104</v>
      </c>
      <c r="J13303" s="104">
        <v>27000000</v>
      </c>
      <c r="K13303" s="104">
        <f>SUM(J13303-L13303)</f>
        <v>0</v>
      </c>
      <c r="L13303" s="104">
        <v>27000000</v>
      </c>
      <c r="M13303" s="104">
        <v>0</v>
      </c>
      <c r="N13303" s="227">
        <v>27000000</v>
      </c>
      <c r="O13303" s="227">
        <v>27000000</v>
      </c>
      <c r="P13303" s="227">
        <f t="shared" si="203"/>
        <v>54000000</v>
      </c>
      <c r="Q13303" s="17">
        <v>25000000</v>
      </c>
      <c r="R13303" s="17">
        <v>0</v>
      </c>
      <c r="S13303" s="166"/>
    </row>
    <row r="13304" spans="1:19" ht="20.399999999999999" x14ac:dyDescent="0.3">
      <c r="A13304" s="106"/>
      <c r="B13304" s="108" t="s">
        <v>1859</v>
      </c>
      <c r="C13304" s="30" t="s">
        <v>1860</v>
      </c>
      <c r="D13304" s="102">
        <v>1301</v>
      </c>
      <c r="E13304" s="102">
        <v>9</v>
      </c>
      <c r="F13304" s="102">
        <v>703</v>
      </c>
      <c r="G13304" s="102">
        <v>70350</v>
      </c>
      <c r="H13304" s="102">
        <v>3000</v>
      </c>
      <c r="I13304" s="102">
        <v>414104</v>
      </c>
      <c r="J13304" s="104">
        <v>2000000</v>
      </c>
      <c r="K13304" s="104">
        <v>2000000</v>
      </c>
      <c r="L13304" s="104">
        <v>0</v>
      </c>
      <c r="M13304" s="104">
        <v>0</v>
      </c>
      <c r="N13304" s="227">
        <v>0</v>
      </c>
      <c r="O13304" s="227">
        <v>0</v>
      </c>
      <c r="P13304" s="227">
        <f t="shared" si="203"/>
        <v>2000000</v>
      </c>
      <c r="Q13304" s="17">
        <v>2500000</v>
      </c>
      <c r="R13304" s="17">
        <v>0</v>
      </c>
      <c r="S13304" s="166"/>
    </row>
    <row r="13305" spans="1:19" ht="20.399999999999999" x14ac:dyDescent="0.3">
      <c r="A13305" s="106"/>
      <c r="B13305" s="108" t="s">
        <v>1861</v>
      </c>
      <c r="C13305" s="30" t="s">
        <v>1862</v>
      </c>
      <c r="D13305" s="102">
        <v>1301</v>
      </c>
      <c r="E13305" s="102">
        <v>9</v>
      </c>
      <c r="F13305" s="102">
        <v>701</v>
      </c>
      <c r="G13305" s="102">
        <v>70133</v>
      </c>
      <c r="H13305" s="102">
        <v>3000</v>
      </c>
      <c r="I13305" s="102">
        <v>414104</v>
      </c>
      <c r="J13305" s="104">
        <v>5500000</v>
      </c>
      <c r="K13305" s="104">
        <v>5500000</v>
      </c>
      <c r="L13305" s="104">
        <v>0</v>
      </c>
      <c r="M13305" s="104">
        <v>0</v>
      </c>
      <c r="N13305" s="227">
        <v>0</v>
      </c>
      <c r="O13305" s="227">
        <v>0</v>
      </c>
      <c r="P13305" s="227">
        <f t="shared" si="203"/>
        <v>5500000</v>
      </c>
      <c r="Q13305" s="17">
        <v>5000000</v>
      </c>
      <c r="R13305" s="17">
        <v>0</v>
      </c>
      <c r="S13305" s="166"/>
    </row>
    <row r="13306" spans="1:19" x14ac:dyDescent="0.3">
      <c r="A13306" s="106"/>
      <c r="B13306" s="108" t="s">
        <v>1863</v>
      </c>
      <c r="C13306" s="30" t="s">
        <v>1864</v>
      </c>
      <c r="D13306" s="102">
        <v>1301</v>
      </c>
      <c r="E13306" s="102">
        <v>9</v>
      </c>
      <c r="F13306" s="102">
        <v>701</v>
      </c>
      <c r="G13306" s="102">
        <v>70133</v>
      </c>
      <c r="H13306" s="102">
        <v>3000</v>
      </c>
      <c r="I13306" s="102">
        <v>414104</v>
      </c>
      <c r="J13306" s="104">
        <v>2500000</v>
      </c>
      <c r="K13306" s="104">
        <v>2500000</v>
      </c>
      <c r="L13306" s="104">
        <v>0</v>
      </c>
      <c r="M13306" s="104">
        <v>0</v>
      </c>
      <c r="N13306" s="227">
        <v>0</v>
      </c>
      <c r="O13306" s="227">
        <v>0</v>
      </c>
      <c r="P13306" s="227">
        <f t="shared" si="203"/>
        <v>2500000</v>
      </c>
      <c r="Q13306" s="17">
        <v>2500000</v>
      </c>
      <c r="R13306" s="17">
        <v>0</v>
      </c>
      <c r="S13306" s="166"/>
    </row>
    <row r="13307" spans="1:19" x14ac:dyDescent="0.3">
      <c r="A13307" s="106"/>
      <c r="B13307" s="108" t="s">
        <v>1865</v>
      </c>
      <c r="C13307" s="30" t="s">
        <v>1866</v>
      </c>
      <c r="D13307" s="102">
        <v>1301</v>
      </c>
      <c r="E13307" s="102">
        <v>9</v>
      </c>
      <c r="F13307" s="102">
        <v>701</v>
      </c>
      <c r="G13307" s="102">
        <v>70133</v>
      </c>
      <c r="H13307" s="102">
        <v>3000</v>
      </c>
      <c r="I13307" s="102">
        <v>414104</v>
      </c>
      <c r="J13307" s="104">
        <v>1050000</v>
      </c>
      <c r="K13307" s="104">
        <v>1050000</v>
      </c>
      <c r="L13307" s="104">
        <v>0</v>
      </c>
      <c r="M13307" s="104">
        <v>0</v>
      </c>
      <c r="N13307" s="227">
        <v>0</v>
      </c>
      <c r="O13307" s="227">
        <v>0</v>
      </c>
      <c r="P13307" s="227">
        <f t="shared" si="203"/>
        <v>1050000</v>
      </c>
      <c r="Q13307" s="17">
        <v>1050000</v>
      </c>
      <c r="R13307" s="17">
        <v>0</v>
      </c>
      <c r="S13307" s="166"/>
    </row>
    <row r="13308" spans="1:19" ht="20.399999999999999" x14ac:dyDescent="0.3">
      <c r="A13308" s="106"/>
      <c r="B13308" s="108" t="s">
        <v>1867</v>
      </c>
      <c r="C13308" s="30" t="s">
        <v>1868</v>
      </c>
      <c r="D13308" s="102">
        <v>1301</v>
      </c>
      <c r="E13308" s="102">
        <v>3</v>
      </c>
      <c r="F13308" s="102">
        <v>703</v>
      </c>
      <c r="G13308" s="102">
        <v>70330</v>
      </c>
      <c r="H13308" s="102">
        <v>3000</v>
      </c>
      <c r="I13308" s="102">
        <v>414104</v>
      </c>
      <c r="J13308" s="104">
        <v>0</v>
      </c>
      <c r="K13308" s="104">
        <v>0</v>
      </c>
      <c r="L13308" s="104">
        <v>0</v>
      </c>
      <c r="M13308" s="104">
        <v>0</v>
      </c>
      <c r="N13308" s="227">
        <v>0</v>
      </c>
      <c r="O13308" s="227">
        <v>0</v>
      </c>
      <c r="P13308" s="227">
        <f t="shared" si="203"/>
        <v>0</v>
      </c>
      <c r="Q13308" s="17">
        <v>2500000</v>
      </c>
      <c r="R13308" s="17">
        <v>0</v>
      </c>
      <c r="S13308" s="166"/>
    </row>
    <row r="13309" spans="1:19" ht="13.5" customHeight="1" x14ac:dyDescent="0.3">
      <c r="A13309" s="106"/>
      <c r="B13309" s="108" t="s">
        <v>1869</v>
      </c>
      <c r="C13309" s="30" t="s">
        <v>1870</v>
      </c>
      <c r="D13309" s="102">
        <v>1321</v>
      </c>
      <c r="E13309" s="102">
        <v>9</v>
      </c>
      <c r="F13309" s="102">
        <v>703</v>
      </c>
      <c r="G13309" s="102">
        <v>70330</v>
      </c>
      <c r="H13309" s="102">
        <v>3000</v>
      </c>
      <c r="I13309" s="102">
        <v>414104</v>
      </c>
      <c r="J13309" s="104">
        <v>1000000</v>
      </c>
      <c r="K13309" s="104">
        <v>1000000</v>
      </c>
      <c r="L13309" s="104">
        <v>0</v>
      </c>
      <c r="M13309" s="104">
        <v>0</v>
      </c>
      <c r="N13309" s="227">
        <v>0</v>
      </c>
      <c r="O13309" s="227">
        <v>0</v>
      </c>
      <c r="P13309" s="227">
        <f t="shared" si="203"/>
        <v>1000000</v>
      </c>
      <c r="Q13309" s="17">
        <v>0</v>
      </c>
      <c r="R13309" s="17">
        <v>0</v>
      </c>
      <c r="S13309" s="166"/>
    </row>
    <row r="13310" spans="1:19" x14ac:dyDescent="0.3">
      <c r="A13310" s="967" t="s">
        <v>1416</v>
      </c>
      <c r="B13310" s="967"/>
      <c r="C13310" s="31"/>
      <c r="D13310" s="106"/>
      <c r="E13310" s="106"/>
      <c r="F13310" s="106"/>
      <c r="G13310" s="106"/>
      <c r="H13310" s="106"/>
      <c r="I13310" s="106"/>
      <c r="J13310" s="17"/>
      <c r="K13310" s="17"/>
      <c r="L13310" s="18"/>
      <c r="M13310" s="18"/>
      <c r="N13310" s="227"/>
      <c r="O13310" s="227"/>
      <c r="P13310" s="227"/>
      <c r="Q13310" s="17"/>
      <c r="R13310" s="17"/>
      <c r="S13310" s="166"/>
    </row>
    <row r="13311" spans="1:19" ht="14.25" customHeight="1" x14ac:dyDescent="0.3">
      <c r="A13311" s="106"/>
      <c r="B13311" s="108" t="s">
        <v>1871</v>
      </c>
      <c r="C13311" s="30" t="s">
        <v>1872</v>
      </c>
      <c r="D13311" s="102">
        <v>201</v>
      </c>
      <c r="E13311" s="102">
        <v>9</v>
      </c>
      <c r="F13311" s="102">
        <v>703</v>
      </c>
      <c r="G13311" s="102">
        <v>70350</v>
      </c>
      <c r="H13311" s="102">
        <v>3000</v>
      </c>
      <c r="I13311" s="102">
        <v>414104</v>
      </c>
      <c r="J13311" s="104">
        <v>300000</v>
      </c>
      <c r="K13311" s="104">
        <v>300000</v>
      </c>
      <c r="L13311" s="104">
        <v>0</v>
      </c>
      <c r="M13311" s="104">
        <v>0</v>
      </c>
      <c r="N13311" s="227">
        <v>0</v>
      </c>
      <c r="O13311" s="227">
        <v>0</v>
      </c>
      <c r="P13311" s="227">
        <f t="shared" si="203"/>
        <v>300000</v>
      </c>
      <c r="Q13311" s="17">
        <v>300000</v>
      </c>
      <c r="R13311" s="17">
        <v>0</v>
      </c>
      <c r="S13311" s="166"/>
    </row>
    <row r="13312" spans="1:19" ht="15" customHeight="1" x14ac:dyDescent="0.3">
      <c r="A13312" s="106"/>
      <c r="B13312" s="108" t="s">
        <v>1873</v>
      </c>
      <c r="C13312" s="30" t="s">
        <v>1874</v>
      </c>
      <c r="D13312" s="102">
        <v>201</v>
      </c>
      <c r="E13312" s="102">
        <v>9</v>
      </c>
      <c r="F13312" s="102">
        <v>703</v>
      </c>
      <c r="G13312" s="102">
        <v>70350</v>
      </c>
      <c r="H13312" s="102">
        <v>3000</v>
      </c>
      <c r="I13312" s="102">
        <v>414104</v>
      </c>
      <c r="J13312" s="104">
        <v>25000000</v>
      </c>
      <c r="K13312" s="104">
        <f>SUM(J13312-L13312)</f>
        <v>0</v>
      </c>
      <c r="L13312" s="104">
        <v>25000000</v>
      </c>
      <c r="M13312" s="104">
        <v>0</v>
      </c>
      <c r="N13312" s="227">
        <v>25000000</v>
      </c>
      <c r="O13312" s="227">
        <v>25000000</v>
      </c>
      <c r="P13312" s="227">
        <f t="shared" si="203"/>
        <v>50000000</v>
      </c>
      <c r="Q13312" s="17">
        <v>0</v>
      </c>
      <c r="R13312" s="17">
        <v>0</v>
      </c>
      <c r="S13312" s="166"/>
    </row>
    <row r="13313" spans="1:19" ht="18.75" customHeight="1" x14ac:dyDescent="0.3">
      <c r="A13313" s="106"/>
      <c r="B13313" s="108" t="s">
        <v>1875</v>
      </c>
      <c r="C13313" s="30" t="s">
        <v>1876</v>
      </c>
      <c r="D13313" s="102">
        <v>201</v>
      </c>
      <c r="E13313" s="102">
        <v>9</v>
      </c>
      <c r="F13313" s="102">
        <v>703</v>
      </c>
      <c r="G13313" s="102">
        <v>70350</v>
      </c>
      <c r="H13313" s="102">
        <v>3000</v>
      </c>
      <c r="I13313" s="102">
        <v>414104</v>
      </c>
      <c r="J13313" s="104">
        <v>5000000</v>
      </c>
      <c r="K13313" s="104">
        <v>5000000</v>
      </c>
      <c r="L13313" s="104">
        <v>0</v>
      </c>
      <c r="M13313" s="126">
        <v>0</v>
      </c>
      <c r="N13313" s="227">
        <v>0</v>
      </c>
      <c r="O13313" s="227">
        <v>0</v>
      </c>
      <c r="P13313" s="227">
        <f t="shared" si="203"/>
        <v>5000000</v>
      </c>
      <c r="Q13313" s="17">
        <v>0</v>
      </c>
      <c r="R13313" s="17">
        <v>0</v>
      </c>
      <c r="S13313" s="175"/>
    </row>
    <row r="13314" spans="1:19" ht="20.399999999999999" x14ac:dyDescent="0.3">
      <c r="A13314" s="106"/>
      <c r="B13314" s="108" t="s">
        <v>1877</v>
      </c>
      <c r="C13314" s="30" t="s">
        <v>1878</v>
      </c>
      <c r="D13314" s="102">
        <v>201</v>
      </c>
      <c r="E13314" s="102">
        <v>9</v>
      </c>
      <c r="F13314" s="102">
        <v>703</v>
      </c>
      <c r="G13314" s="102">
        <v>70350</v>
      </c>
      <c r="H13314" s="102">
        <v>3000</v>
      </c>
      <c r="I13314" s="102">
        <v>414104</v>
      </c>
      <c r="J13314" s="104">
        <v>2000000</v>
      </c>
      <c r="K13314" s="104">
        <v>2000000</v>
      </c>
      <c r="L13314" s="104">
        <v>0</v>
      </c>
      <c r="M13314" s="126">
        <v>0</v>
      </c>
      <c r="N13314" s="227">
        <v>0</v>
      </c>
      <c r="O13314" s="227">
        <v>0</v>
      </c>
      <c r="P13314" s="227">
        <f t="shared" si="203"/>
        <v>2000000</v>
      </c>
      <c r="Q13314" s="17">
        <v>0</v>
      </c>
      <c r="R13314" s="17">
        <v>0</v>
      </c>
      <c r="S13314" s="175"/>
    </row>
    <row r="13315" spans="1:19" ht="20.399999999999999" x14ac:dyDescent="0.3">
      <c r="A13315" s="106"/>
      <c r="B13315" s="108" t="s">
        <v>1879</v>
      </c>
      <c r="C13315" s="30" t="s">
        <v>1880</v>
      </c>
      <c r="D13315" s="102">
        <v>201</v>
      </c>
      <c r="E13315" s="102">
        <v>9</v>
      </c>
      <c r="F13315" s="102">
        <v>703</v>
      </c>
      <c r="G13315" s="102">
        <v>70350</v>
      </c>
      <c r="H13315" s="102">
        <v>3000</v>
      </c>
      <c r="I13315" s="102">
        <v>414104</v>
      </c>
      <c r="J13315" s="104">
        <v>2500000</v>
      </c>
      <c r="K13315" s="104">
        <v>2500000</v>
      </c>
      <c r="L13315" s="104">
        <v>0</v>
      </c>
      <c r="M13315" s="126">
        <v>0</v>
      </c>
      <c r="N13315" s="227">
        <v>0</v>
      </c>
      <c r="O13315" s="227">
        <v>0</v>
      </c>
      <c r="P13315" s="227">
        <f t="shared" si="203"/>
        <v>2500000</v>
      </c>
      <c r="Q13315" s="17">
        <v>1400000</v>
      </c>
      <c r="R13315" s="17">
        <v>0</v>
      </c>
      <c r="S13315" s="175"/>
    </row>
    <row r="13316" spans="1:19" ht="30.6" x14ac:dyDescent="0.3">
      <c r="A13316" s="106"/>
      <c r="B13316" s="108" t="s">
        <v>1881</v>
      </c>
      <c r="C13316" s="30" t="s">
        <v>1882</v>
      </c>
      <c r="D13316" s="102">
        <v>201</v>
      </c>
      <c r="E13316" s="102">
        <v>9</v>
      </c>
      <c r="F13316" s="102">
        <v>703</v>
      </c>
      <c r="G13316" s="102">
        <v>70350</v>
      </c>
      <c r="H13316" s="102">
        <v>3000</v>
      </c>
      <c r="I13316" s="102">
        <v>414104</v>
      </c>
      <c r="J13316" s="104">
        <v>10000000</v>
      </c>
      <c r="K13316" s="104">
        <v>10000000</v>
      </c>
      <c r="L13316" s="104">
        <v>0</v>
      </c>
      <c r="M13316" s="126">
        <v>0</v>
      </c>
      <c r="N13316" s="227">
        <v>0</v>
      </c>
      <c r="O13316" s="227">
        <v>0</v>
      </c>
      <c r="P13316" s="227">
        <f t="shared" si="203"/>
        <v>10000000</v>
      </c>
      <c r="Q13316" s="17">
        <v>5000000</v>
      </c>
      <c r="R13316" s="17">
        <v>0</v>
      </c>
      <c r="S13316" s="175"/>
    </row>
    <row r="13317" spans="1:19" ht="18" customHeight="1" x14ac:dyDescent="0.3">
      <c r="A13317" s="106"/>
      <c r="B13317" s="108" t="s">
        <v>1883</v>
      </c>
      <c r="C13317" s="30" t="s">
        <v>1884</v>
      </c>
      <c r="D13317" s="102">
        <v>201</v>
      </c>
      <c r="E13317" s="102">
        <v>9</v>
      </c>
      <c r="F13317" s="102">
        <v>703</v>
      </c>
      <c r="G13317" s="102">
        <v>70350</v>
      </c>
      <c r="H13317" s="102">
        <v>3000</v>
      </c>
      <c r="I13317" s="102">
        <v>414104</v>
      </c>
      <c r="J13317" s="104">
        <v>300000</v>
      </c>
      <c r="K13317" s="104">
        <v>300000</v>
      </c>
      <c r="L13317" s="104">
        <v>0</v>
      </c>
      <c r="M13317" s="126">
        <v>0</v>
      </c>
      <c r="N13317" s="227">
        <v>0</v>
      </c>
      <c r="O13317" s="227">
        <v>0</v>
      </c>
      <c r="P13317" s="227">
        <f t="shared" si="203"/>
        <v>300000</v>
      </c>
      <c r="Q13317" s="17">
        <v>0</v>
      </c>
      <c r="R13317" s="17">
        <v>0</v>
      </c>
      <c r="S13317" s="175"/>
    </row>
    <row r="13318" spans="1:19" x14ac:dyDescent="0.3">
      <c r="A13318" s="106"/>
      <c r="B13318" s="108" t="s">
        <v>1885</v>
      </c>
      <c r="C13318" s="30" t="s">
        <v>1886</v>
      </c>
      <c r="D13318" s="102">
        <v>207</v>
      </c>
      <c r="E13318" s="102">
        <v>11</v>
      </c>
      <c r="F13318" s="102">
        <v>703</v>
      </c>
      <c r="G13318" s="102">
        <v>70330</v>
      </c>
      <c r="H13318" s="102">
        <v>3000</v>
      </c>
      <c r="I13318" s="102">
        <v>414104</v>
      </c>
      <c r="J13318" s="104">
        <v>0</v>
      </c>
      <c r="K13318" s="104">
        <v>0</v>
      </c>
      <c r="L13318" s="104">
        <v>0</v>
      </c>
      <c r="M13318" s="126">
        <v>0</v>
      </c>
      <c r="N13318" s="227">
        <v>50000000</v>
      </c>
      <c r="O13318" s="227">
        <v>0</v>
      </c>
      <c r="P13318" s="227">
        <f t="shared" si="203"/>
        <v>50000000</v>
      </c>
      <c r="Q13318" s="17">
        <v>50000000</v>
      </c>
      <c r="R13318" s="17">
        <v>0</v>
      </c>
      <c r="S13318" s="175"/>
    </row>
    <row r="13319" spans="1:19" ht="24" customHeight="1" thickBot="1" x14ac:dyDescent="0.35">
      <c r="A13319" s="107"/>
      <c r="B13319" s="109" t="s">
        <v>1887</v>
      </c>
      <c r="C13319" s="34" t="s">
        <v>1888</v>
      </c>
      <c r="D13319" s="103">
        <v>207</v>
      </c>
      <c r="E13319" s="103">
        <v>11</v>
      </c>
      <c r="F13319" s="103">
        <v>703</v>
      </c>
      <c r="G13319" s="103">
        <v>70330</v>
      </c>
      <c r="H13319" s="103">
        <v>3000</v>
      </c>
      <c r="I13319" s="103">
        <v>414104</v>
      </c>
      <c r="J13319" s="105">
        <v>40000000</v>
      </c>
      <c r="K13319" s="174">
        <f>SUM(J13319-L13319)</f>
        <v>0</v>
      </c>
      <c r="L13319" s="105">
        <v>40000000</v>
      </c>
      <c r="M13319" s="125">
        <v>0</v>
      </c>
      <c r="N13319" s="227">
        <v>40000000</v>
      </c>
      <c r="O13319" s="227">
        <v>40000000</v>
      </c>
      <c r="P13319" s="227">
        <f t="shared" si="203"/>
        <v>80000000</v>
      </c>
      <c r="Q13319" s="17">
        <v>0</v>
      </c>
      <c r="R13319" s="17">
        <v>0</v>
      </c>
      <c r="S13319" s="176"/>
    </row>
    <row r="13320" spans="1:19" ht="15" thickBot="1" x14ac:dyDescent="0.35">
      <c r="A13320" s="13"/>
      <c r="B13320" s="14" t="s">
        <v>1889</v>
      </c>
      <c r="C13320" s="35"/>
      <c r="D13320" s="14"/>
      <c r="E13320" s="14"/>
      <c r="F13320" s="14"/>
      <c r="G13320" s="14"/>
      <c r="H13320" s="14"/>
      <c r="I13320" s="14"/>
      <c r="J13320" s="15">
        <f>SUM(J13299:J13319)</f>
        <v>376650000</v>
      </c>
      <c r="K13320" s="15">
        <f t="shared" ref="K13320:R13320" si="204">SUM(K13299:K13319)</f>
        <v>184650000</v>
      </c>
      <c r="L13320" s="15">
        <f t="shared" si="204"/>
        <v>192000000</v>
      </c>
      <c r="M13320" s="182">
        <f t="shared" si="204"/>
        <v>0</v>
      </c>
      <c r="N13320" s="182">
        <f t="shared" si="204"/>
        <v>292000000</v>
      </c>
      <c r="O13320" s="182">
        <f t="shared" si="204"/>
        <v>242000000</v>
      </c>
      <c r="P13320" s="182">
        <f t="shared" si="204"/>
        <v>718650000</v>
      </c>
      <c r="Q13320" s="182">
        <f t="shared" si="204"/>
        <v>147250000</v>
      </c>
      <c r="R13320" s="182">
        <f t="shared" si="204"/>
        <v>0</v>
      </c>
      <c r="S13320" s="181"/>
    </row>
    <row r="13321" spans="1:19" ht="17.399999999999999" x14ac:dyDescent="0.3">
      <c r="A13321" s="960" t="s">
        <v>0</v>
      </c>
      <c r="B13321" s="960"/>
      <c r="C13321" s="960"/>
      <c r="D13321" s="960"/>
      <c r="E13321" s="960"/>
      <c r="F13321" s="960"/>
      <c r="G13321" s="960"/>
      <c r="H13321" s="960"/>
      <c r="I13321" s="960"/>
      <c r="J13321" s="960"/>
      <c r="K13321" s="960"/>
      <c r="L13321" s="960"/>
      <c r="M13321" s="960"/>
    </row>
    <row r="13322" spans="1:19" ht="17.399999999999999" x14ac:dyDescent="0.3">
      <c r="A13322" s="960" t="s">
        <v>3122</v>
      </c>
      <c r="B13322" s="960"/>
      <c r="C13322" s="960"/>
      <c r="D13322" s="960"/>
      <c r="E13322" s="960"/>
      <c r="F13322" s="960"/>
      <c r="G13322" s="960"/>
      <c r="H13322" s="960"/>
      <c r="I13322" s="960"/>
      <c r="J13322" s="960"/>
      <c r="K13322" s="960"/>
      <c r="L13322" s="960"/>
      <c r="M13322" s="960"/>
    </row>
    <row r="13323" spans="1:19" ht="16.2" thickBot="1" x14ac:dyDescent="0.35">
      <c r="A13323" s="961" t="s">
        <v>3123</v>
      </c>
      <c r="B13323" s="961"/>
      <c r="C13323" s="961"/>
      <c r="D13323" s="961"/>
      <c r="E13323" s="961"/>
      <c r="F13323" s="961"/>
      <c r="G13323" s="961"/>
      <c r="H13323" s="961"/>
      <c r="I13323" s="961"/>
      <c r="J13323" s="961"/>
      <c r="K13323" s="961"/>
      <c r="L13323" s="961"/>
      <c r="M13323" s="961"/>
    </row>
    <row r="13324" spans="1:19" ht="15" customHeight="1" x14ac:dyDescent="0.3">
      <c r="A13324" s="962" t="s">
        <v>3118</v>
      </c>
      <c r="B13324" s="962" t="s">
        <v>3119</v>
      </c>
      <c r="C13324" s="962" t="s">
        <v>2</v>
      </c>
      <c r="D13324" s="5" t="s">
        <v>3</v>
      </c>
      <c r="E13324" s="12" t="s">
        <v>3</v>
      </c>
      <c r="F13324" s="5" t="s">
        <v>7</v>
      </c>
      <c r="G13324" s="12" t="s">
        <v>9</v>
      </c>
      <c r="H13324" s="5" t="s">
        <v>12</v>
      </c>
      <c r="I13324" s="12" t="s">
        <v>13</v>
      </c>
      <c r="J13324" s="873" t="s">
        <v>3115</v>
      </c>
      <c r="K13324" s="873" t="s">
        <v>3116</v>
      </c>
      <c r="L13324" s="965" t="s">
        <v>3121</v>
      </c>
      <c r="M13324" s="965" t="s">
        <v>3117</v>
      </c>
      <c r="N13324" s="873" t="s">
        <v>3116</v>
      </c>
      <c r="O13324" s="873" t="s">
        <v>3116</v>
      </c>
      <c r="P13324" s="873" t="s">
        <v>5095</v>
      </c>
      <c r="Q13324" s="873" t="s">
        <v>3115</v>
      </c>
      <c r="R13324" s="270" t="s">
        <v>3340</v>
      </c>
      <c r="S13324" s="873" t="s">
        <v>5049</v>
      </c>
    </row>
    <row r="13325" spans="1:19" ht="20.399999999999999" x14ac:dyDescent="0.3">
      <c r="A13325" s="963"/>
      <c r="B13325" s="963"/>
      <c r="C13325" s="963"/>
      <c r="D13325" s="6" t="s">
        <v>4</v>
      </c>
      <c r="E13325" s="11" t="s">
        <v>6</v>
      </c>
      <c r="F13325" s="6" t="s">
        <v>8</v>
      </c>
      <c r="G13325" s="11" t="s">
        <v>10</v>
      </c>
      <c r="H13325" s="6" t="s">
        <v>5</v>
      </c>
      <c r="I13325" s="11" t="s">
        <v>5</v>
      </c>
      <c r="J13325" s="874"/>
      <c r="K13325" s="874"/>
      <c r="L13325" s="966"/>
      <c r="M13325" s="966"/>
      <c r="N13325" s="874"/>
      <c r="O13325" s="874"/>
      <c r="P13325" s="874"/>
      <c r="Q13325" s="874"/>
      <c r="R13325" s="271" t="s">
        <v>5125</v>
      </c>
      <c r="S13325" s="874"/>
    </row>
    <row r="13326" spans="1:19" x14ac:dyDescent="0.3">
      <c r="A13326" s="963"/>
      <c r="B13326" s="963"/>
      <c r="C13326" s="963"/>
      <c r="D13326" s="6" t="s">
        <v>5</v>
      </c>
      <c r="E13326" s="11" t="s">
        <v>5</v>
      </c>
      <c r="F13326" s="6" t="s">
        <v>5</v>
      </c>
      <c r="G13326" s="11" t="s">
        <v>11</v>
      </c>
      <c r="H13326" s="7"/>
      <c r="I13326" s="8"/>
      <c r="J13326" s="44" t="s">
        <v>3120</v>
      </c>
      <c r="K13326" s="45" t="s">
        <v>3120</v>
      </c>
      <c r="L13326" s="46" t="s">
        <v>3120</v>
      </c>
      <c r="M13326" s="47" t="s">
        <v>3120</v>
      </c>
      <c r="N13326" s="44" t="s">
        <v>5068</v>
      </c>
      <c r="O13326" s="44" t="s">
        <v>5069</v>
      </c>
      <c r="P13326" s="44"/>
      <c r="Q13326" s="44" t="s">
        <v>5102</v>
      </c>
      <c r="R13326" s="272" t="s">
        <v>5102</v>
      </c>
      <c r="S13326" s="44"/>
    </row>
    <row r="13327" spans="1:19" ht="15" thickBot="1" x14ac:dyDescent="0.35">
      <c r="A13327" s="964"/>
      <c r="B13327" s="964"/>
      <c r="C13327" s="964"/>
      <c r="D13327" s="9"/>
      <c r="E13327" s="10"/>
      <c r="F13327" s="9"/>
      <c r="G13327" s="10"/>
      <c r="H13327" s="9"/>
      <c r="I13327" s="10"/>
      <c r="J13327" s="48" t="s">
        <v>14</v>
      </c>
      <c r="K13327" s="49" t="s">
        <v>14</v>
      </c>
      <c r="L13327" s="50" t="s">
        <v>14</v>
      </c>
      <c r="M13327" s="51" t="s">
        <v>14</v>
      </c>
      <c r="N13327" s="48" t="s">
        <v>14</v>
      </c>
      <c r="O13327" s="48" t="s">
        <v>14</v>
      </c>
      <c r="P13327" s="48" t="s">
        <v>14</v>
      </c>
      <c r="Q13327" s="48" t="s">
        <v>14</v>
      </c>
      <c r="R13327" s="48" t="s">
        <v>14</v>
      </c>
      <c r="S13327" s="48"/>
    </row>
    <row r="13328" spans="1:19" x14ac:dyDescent="0.3">
      <c r="A13328" s="1">
        <v>26001001</v>
      </c>
      <c r="B13328" s="93" t="s">
        <v>1890</v>
      </c>
      <c r="J13328" s="55"/>
      <c r="K13328" s="55"/>
      <c r="N13328" s="166"/>
      <c r="O13328" s="166"/>
      <c r="P13328" s="214"/>
      <c r="Q13328" s="266"/>
      <c r="R13328" s="266"/>
      <c r="S13328" s="166"/>
    </row>
    <row r="13329" spans="1:19" x14ac:dyDescent="0.3">
      <c r="A13329" s="967" t="s">
        <v>34</v>
      </c>
      <c r="B13329" s="967"/>
      <c r="C13329" s="967"/>
      <c r="D13329" s="106"/>
      <c r="E13329" s="106"/>
      <c r="F13329" s="106"/>
      <c r="G13329" s="106"/>
      <c r="H13329" s="106"/>
      <c r="I13329" s="106"/>
      <c r="J13329" s="17"/>
      <c r="K13329" s="17"/>
      <c r="L13329" s="18"/>
      <c r="M13329" s="18"/>
      <c r="N13329" s="166"/>
      <c r="O13329" s="166"/>
      <c r="P13329" s="214"/>
      <c r="Q13329" s="266"/>
      <c r="R13329" s="266"/>
      <c r="S13329" s="166"/>
    </row>
    <row r="13330" spans="1:19" x14ac:dyDescent="0.3">
      <c r="A13330" s="106"/>
      <c r="B13330" s="108" t="s">
        <v>1891</v>
      </c>
      <c r="C13330" s="30" t="s">
        <v>1892</v>
      </c>
      <c r="D13330" s="102">
        <v>1105</v>
      </c>
      <c r="E13330" s="102">
        <v>9</v>
      </c>
      <c r="F13330" s="102">
        <v>703</v>
      </c>
      <c r="G13330" s="102">
        <v>70350</v>
      </c>
      <c r="H13330" s="102">
        <v>3000</v>
      </c>
      <c r="I13330" s="102">
        <v>414104</v>
      </c>
      <c r="J13330" s="104">
        <v>25000000</v>
      </c>
      <c r="K13330" s="104">
        <v>25000000</v>
      </c>
      <c r="L13330" s="104">
        <v>0</v>
      </c>
      <c r="M13330" s="104">
        <v>0</v>
      </c>
      <c r="N13330" s="227">
        <v>25000000</v>
      </c>
      <c r="O13330" s="227">
        <v>0</v>
      </c>
      <c r="P13330" s="227">
        <f>SUM(K13330+N13330+O13330)</f>
        <v>50000000</v>
      </c>
      <c r="Q13330" s="264">
        <v>0</v>
      </c>
      <c r="R13330" s="264">
        <v>0</v>
      </c>
      <c r="S13330" s="166"/>
    </row>
    <row r="13331" spans="1:19" x14ac:dyDescent="0.3">
      <c r="A13331" s="106"/>
      <c r="B13331" s="108" t="s">
        <v>1893</v>
      </c>
      <c r="C13331" s="30" t="s">
        <v>1894</v>
      </c>
      <c r="D13331" s="102">
        <v>1105</v>
      </c>
      <c r="E13331" s="102">
        <v>9</v>
      </c>
      <c r="F13331" s="102">
        <v>703</v>
      </c>
      <c r="G13331" s="102">
        <v>70350</v>
      </c>
      <c r="H13331" s="102">
        <v>3000</v>
      </c>
      <c r="I13331" s="102">
        <v>414104</v>
      </c>
      <c r="J13331" s="104">
        <v>55000000</v>
      </c>
      <c r="K13331" s="104">
        <v>55000000</v>
      </c>
      <c r="L13331" s="104">
        <v>0</v>
      </c>
      <c r="M13331" s="104">
        <v>0</v>
      </c>
      <c r="N13331" s="227">
        <v>0</v>
      </c>
      <c r="O13331" s="227">
        <v>0</v>
      </c>
      <c r="P13331" s="227">
        <f t="shared" ref="P13331:P13342" si="205">SUM(K13331+N13331+O13331)</f>
        <v>55000000</v>
      </c>
      <c r="Q13331" s="264">
        <v>0</v>
      </c>
      <c r="R13331" s="264">
        <v>0</v>
      </c>
      <c r="S13331" s="166"/>
    </row>
    <row r="13332" spans="1:19" x14ac:dyDescent="0.3">
      <c r="A13332" s="967" t="s">
        <v>39</v>
      </c>
      <c r="B13332" s="967"/>
      <c r="C13332" s="31"/>
      <c r="D13332" s="106"/>
      <c r="E13332" s="106"/>
      <c r="F13332" s="106"/>
      <c r="G13332" s="106"/>
      <c r="H13332" s="106"/>
      <c r="I13332" s="106"/>
      <c r="J13332" s="17"/>
      <c r="K13332" s="17"/>
      <c r="L13332" s="18"/>
      <c r="M13332" s="18"/>
      <c r="N13332" s="227"/>
      <c r="O13332" s="227"/>
      <c r="P13332" s="227"/>
      <c r="Q13332" s="264"/>
      <c r="R13332" s="264"/>
      <c r="S13332" s="166"/>
    </row>
    <row r="13333" spans="1:19" ht="30.6" x14ac:dyDescent="0.3">
      <c r="A13333" s="106"/>
      <c r="B13333" s="108" t="s">
        <v>1895</v>
      </c>
      <c r="C13333" s="30" t="s">
        <v>1896</v>
      </c>
      <c r="D13333" s="102">
        <v>1401</v>
      </c>
      <c r="E13333" s="102">
        <v>9</v>
      </c>
      <c r="F13333" s="102">
        <v>704</v>
      </c>
      <c r="G13333" s="102">
        <v>70435</v>
      </c>
      <c r="H13333" s="102">
        <v>3000</v>
      </c>
      <c r="I13333" s="102">
        <v>414104</v>
      </c>
      <c r="J13333" s="104">
        <v>8000000</v>
      </c>
      <c r="K13333" s="104">
        <v>8000000</v>
      </c>
      <c r="L13333" s="104">
        <v>0</v>
      </c>
      <c r="M13333" s="104">
        <v>0</v>
      </c>
      <c r="N13333" s="227">
        <v>0</v>
      </c>
      <c r="O13333" s="227">
        <v>0</v>
      </c>
      <c r="P13333" s="227">
        <f t="shared" si="205"/>
        <v>8000000</v>
      </c>
      <c r="Q13333" s="264">
        <v>0</v>
      </c>
      <c r="R13333" s="264">
        <v>0</v>
      </c>
      <c r="S13333" s="166"/>
    </row>
    <row r="13334" spans="1:19" x14ac:dyDescent="0.3">
      <c r="A13334" s="967" t="s">
        <v>44</v>
      </c>
      <c r="B13334" s="967"/>
      <c r="C13334" s="967"/>
      <c r="D13334" s="106"/>
      <c r="E13334" s="106"/>
      <c r="F13334" s="106"/>
      <c r="G13334" s="106"/>
      <c r="H13334" s="106"/>
      <c r="I13334" s="106"/>
      <c r="J13334" s="17"/>
      <c r="K13334" s="17"/>
      <c r="L13334" s="18"/>
      <c r="M13334" s="18"/>
      <c r="N13334" s="227"/>
      <c r="O13334" s="227"/>
      <c r="P13334" s="227"/>
      <c r="Q13334" s="264">
        <v>0</v>
      </c>
      <c r="R13334" s="264">
        <v>0</v>
      </c>
      <c r="S13334" s="166"/>
    </row>
    <row r="13335" spans="1:19" ht="20.399999999999999" x14ac:dyDescent="0.3">
      <c r="A13335" s="106"/>
      <c r="B13335" s="108" t="s">
        <v>1897</v>
      </c>
      <c r="C13335" s="30" t="s">
        <v>1898</v>
      </c>
      <c r="D13335" s="102">
        <v>1301</v>
      </c>
      <c r="E13335" s="102">
        <v>9</v>
      </c>
      <c r="F13335" s="102">
        <v>703</v>
      </c>
      <c r="G13335" s="102">
        <v>70330</v>
      </c>
      <c r="H13335" s="102">
        <v>3000</v>
      </c>
      <c r="I13335" s="102">
        <v>414104</v>
      </c>
      <c r="J13335" s="104">
        <v>2000000</v>
      </c>
      <c r="K13335" s="104">
        <v>2000000</v>
      </c>
      <c r="L13335" s="104">
        <v>0</v>
      </c>
      <c r="M13335" s="104">
        <v>0</v>
      </c>
      <c r="N13335" s="227">
        <v>2000000</v>
      </c>
      <c r="O13335" s="227">
        <v>0</v>
      </c>
      <c r="P13335" s="227">
        <f t="shared" si="205"/>
        <v>4000000</v>
      </c>
      <c r="Q13335" s="264">
        <v>8000000</v>
      </c>
      <c r="R13335" s="264">
        <v>0</v>
      </c>
      <c r="S13335" s="166"/>
    </row>
    <row r="13336" spans="1:19" ht="20.399999999999999" x14ac:dyDescent="0.3">
      <c r="A13336" s="106"/>
      <c r="B13336" s="108" t="s">
        <v>1899</v>
      </c>
      <c r="C13336" s="30" t="s">
        <v>1900</v>
      </c>
      <c r="D13336" s="102">
        <v>1301</v>
      </c>
      <c r="E13336" s="102">
        <v>9</v>
      </c>
      <c r="F13336" s="102">
        <v>703</v>
      </c>
      <c r="G13336" s="102">
        <v>70330</v>
      </c>
      <c r="H13336" s="102">
        <v>3000</v>
      </c>
      <c r="I13336" s="102">
        <v>414104</v>
      </c>
      <c r="J13336" s="104">
        <v>30000000</v>
      </c>
      <c r="K13336" s="104">
        <v>30000000</v>
      </c>
      <c r="L13336" s="104">
        <v>0</v>
      </c>
      <c r="M13336" s="104">
        <v>0</v>
      </c>
      <c r="N13336" s="227">
        <v>30000000</v>
      </c>
      <c r="O13336" s="227">
        <v>0</v>
      </c>
      <c r="P13336" s="227">
        <f t="shared" si="205"/>
        <v>60000000</v>
      </c>
      <c r="Q13336" s="264">
        <v>15000000</v>
      </c>
      <c r="R13336" s="264">
        <v>0</v>
      </c>
      <c r="S13336" s="166"/>
    </row>
    <row r="13337" spans="1:19" x14ac:dyDescent="0.3">
      <c r="A13337" s="106"/>
      <c r="B13337" s="108" t="s">
        <v>1901</v>
      </c>
      <c r="C13337" s="30" t="s">
        <v>1902</v>
      </c>
      <c r="D13337" s="102">
        <v>1301</v>
      </c>
      <c r="E13337" s="102">
        <v>9</v>
      </c>
      <c r="F13337" s="102">
        <v>703</v>
      </c>
      <c r="G13337" s="102">
        <v>70330</v>
      </c>
      <c r="H13337" s="102">
        <v>3000</v>
      </c>
      <c r="I13337" s="102">
        <v>414104</v>
      </c>
      <c r="J13337" s="104">
        <v>150000000</v>
      </c>
      <c r="K13337" s="104">
        <f>SUM(J13337-L13337)</f>
        <v>50000000</v>
      </c>
      <c r="L13337" s="104">
        <v>100000000</v>
      </c>
      <c r="M13337" s="104">
        <v>0</v>
      </c>
      <c r="N13337" s="227">
        <v>100000000</v>
      </c>
      <c r="O13337" s="227">
        <v>150000000</v>
      </c>
      <c r="P13337" s="227">
        <f t="shared" si="205"/>
        <v>300000000</v>
      </c>
      <c r="Q13337" s="264">
        <v>0</v>
      </c>
      <c r="R13337" s="264">
        <v>0</v>
      </c>
      <c r="S13337" s="166"/>
    </row>
    <row r="13338" spans="1:19" ht="20.399999999999999" x14ac:dyDescent="0.3">
      <c r="A13338" s="106"/>
      <c r="B13338" s="108" t="s">
        <v>1903</v>
      </c>
      <c r="C13338" s="30" t="s">
        <v>1904</v>
      </c>
      <c r="D13338" s="102">
        <v>1301</v>
      </c>
      <c r="E13338" s="102">
        <v>9</v>
      </c>
      <c r="F13338" s="102">
        <v>703</v>
      </c>
      <c r="G13338" s="102">
        <v>70330</v>
      </c>
      <c r="H13338" s="102">
        <v>3000</v>
      </c>
      <c r="I13338" s="102">
        <v>414104</v>
      </c>
      <c r="J13338" s="104">
        <v>10000000</v>
      </c>
      <c r="K13338" s="104">
        <v>10000000</v>
      </c>
      <c r="L13338" s="104">
        <v>0</v>
      </c>
      <c r="M13338" s="104">
        <v>0</v>
      </c>
      <c r="N13338" s="227">
        <v>3000000</v>
      </c>
      <c r="O13338" s="227">
        <v>0</v>
      </c>
      <c r="P13338" s="227">
        <f t="shared" si="205"/>
        <v>13000000</v>
      </c>
      <c r="Q13338" s="264">
        <v>15520000</v>
      </c>
      <c r="R13338" s="264">
        <v>0</v>
      </c>
      <c r="S13338" s="166"/>
    </row>
    <row r="13339" spans="1:19" ht="20.399999999999999" x14ac:dyDescent="0.3">
      <c r="A13339" s="106"/>
      <c r="B13339" s="108" t="s">
        <v>1905</v>
      </c>
      <c r="C13339" s="30" t="s">
        <v>1906</v>
      </c>
      <c r="D13339" s="102">
        <v>1301</v>
      </c>
      <c r="E13339" s="102">
        <v>8</v>
      </c>
      <c r="F13339" s="102">
        <v>701</v>
      </c>
      <c r="G13339" s="102">
        <v>70131</v>
      </c>
      <c r="H13339" s="102">
        <v>3000</v>
      </c>
      <c r="I13339" s="102">
        <v>414104</v>
      </c>
      <c r="J13339" s="104">
        <v>0</v>
      </c>
      <c r="K13339" s="104">
        <v>0</v>
      </c>
      <c r="L13339" s="104">
        <v>0</v>
      </c>
      <c r="M13339" s="104">
        <v>0</v>
      </c>
      <c r="N13339" s="227">
        <v>0</v>
      </c>
      <c r="O13339" s="227">
        <v>0</v>
      </c>
      <c r="P13339" s="227">
        <f t="shared" si="205"/>
        <v>0</v>
      </c>
      <c r="Q13339" s="264">
        <v>45000000</v>
      </c>
      <c r="R13339" s="264">
        <v>0</v>
      </c>
      <c r="S13339" s="166"/>
    </row>
    <row r="13340" spans="1:19" ht="20.399999999999999" x14ac:dyDescent="0.3">
      <c r="A13340" s="106"/>
      <c r="B13340" s="108" t="s">
        <v>1907</v>
      </c>
      <c r="C13340" s="30" t="s">
        <v>1908</v>
      </c>
      <c r="D13340" s="102">
        <v>1301</v>
      </c>
      <c r="E13340" s="102">
        <v>9</v>
      </c>
      <c r="F13340" s="102">
        <v>701</v>
      </c>
      <c r="G13340" s="102">
        <v>70111</v>
      </c>
      <c r="H13340" s="102">
        <v>3000</v>
      </c>
      <c r="I13340" s="102">
        <v>414104</v>
      </c>
      <c r="J13340" s="104">
        <v>0</v>
      </c>
      <c r="K13340" s="104">
        <v>0</v>
      </c>
      <c r="L13340" s="104">
        <v>0</v>
      </c>
      <c r="M13340" s="104">
        <v>0</v>
      </c>
      <c r="N13340" s="227">
        <v>0</v>
      </c>
      <c r="O13340" s="227">
        <v>0</v>
      </c>
      <c r="P13340" s="227">
        <f t="shared" si="205"/>
        <v>0</v>
      </c>
      <c r="Q13340" s="264">
        <v>25000000</v>
      </c>
      <c r="R13340" s="264">
        <v>0</v>
      </c>
      <c r="S13340" s="166"/>
    </row>
    <row r="13341" spans="1:19" ht="20.399999999999999" x14ac:dyDescent="0.3">
      <c r="A13341" s="106"/>
      <c r="B13341" s="108" t="s">
        <v>1909</v>
      </c>
      <c r="C13341" s="30" t="s">
        <v>1910</v>
      </c>
      <c r="D13341" s="102">
        <v>1301</v>
      </c>
      <c r="E13341" s="102">
        <v>9</v>
      </c>
      <c r="F13341" s="102">
        <v>703</v>
      </c>
      <c r="G13341" s="102">
        <v>70330</v>
      </c>
      <c r="H13341" s="102">
        <v>3000</v>
      </c>
      <c r="I13341" s="102">
        <v>414104</v>
      </c>
      <c r="J13341" s="104">
        <v>9000000</v>
      </c>
      <c r="K13341" s="104">
        <v>9000000</v>
      </c>
      <c r="L13341" s="104">
        <v>0</v>
      </c>
      <c r="M13341" s="104">
        <v>0</v>
      </c>
      <c r="N13341" s="227">
        <v>10000000</v>
      </c>
      <c r="O13341" s="227">
        <v>0</v>
      </c>
      <c r="P13341" s="227">
        <f t="shared" si="205"/>
        <v>19000000</v>
      </c>
      <c r="Q13341" s="264">
        <v>15000000</v>
      </c>
      <c r="R13341" s="264">
        <v>0</v>
      </c>
      <c r="S13341" s="166"/>
    </row>
    <row r="13342" spans="1:19" ht="21" thickBot="1" x14ac:dyDescent="0.35">
      <c r="A13342" s="107"/>
      <c r="B13342" s="109" t="s">
        <v>1911</v>
      </c>
      <c r="C13342" s="34" t="s">
        <v>1912</v>
      </c>
      <c r="D13342" s="103">
        <v>1301</v>
      </c>
      <c r="E13342" s="103">
        <v>9</v>
      </c>
      <c r="F13342" s="103">
        <v>703</v>
      </c>
      <c r="G13342" s="103">
        <v>70330</v>
      </c>
      <c r="H13342" s="103">
        <v>3000</v>
      </c>
      <c r="I13342" s="103">
        <v>414104</v>
      </c>
      <c r="J13342" s="105">
        <v>0</v>
      </c>
      <c r="K13342" s="105">
        <v>0</v>
      </c>
      <c r="L13342" s="105">
        <v>0</v>
      </c>
      <c r="M13342" s="105">
        <v>0</v>
      </c>
      <c r="N13342" s="227">
        <v>0</v>
      </c>
      <c r="O13342" s="227">
        <v>0</v>
      </c>
      <c r="P13342" s="227">
        <f t="shared" si="205"/>
        <v>0</v>
      </c>
      <c r="Q13342" s="264">
        <v>20000000</v>
      </c>
      <c r="R13342" s="264">
        <v>0</v>
      </c>
      <c r="S13342" s="176"/>
    </row>
    <row r="13343" spans="1:19" ht="15" thickBot="1" x14ac:dyDescent="0.35">
      <c r="A13343" s="13"/>
      <c r="B13343" s="14" t="s">
        <v>1913</v>
      </c>
      <c r="C13343" s="14"/>
      <c r="D13343" s="14"/>
      <c r="E13343" s="14"/>
      <c r="F13343" s="14"/>
      <c r="G13343" s="14"/>
      <c r="H13343" s="14"/>
      <c r="I13343" s="14"/>
      <c r="J13343" s="15">
        <f>SUM(J13329:J13342)</f>
        <v>289000000</v>
      </c>
      <c r="K13343" s="15">
        <f>SUM(K13329:K13342)</f>
        <v>189000000</v>
      </c>
      <c r="L13343" s="15">
        <f>SUM(L13329:L13342)</f>
        <v>100000000</v>
      </c>
      <c r="M13343" s="182">
        <f>SUM(M13329:M13342)</f>
        <v>0</v>
      </c>
      <c r="N13343" s="182">
        <f t="shared" ref="N13343:R13343" si="206">SUM(N13329:N13342)</f>
        <v>170000000</v>
      </c>
      <c r="O13343" s="182">
        <f t="shared" si="206"/>
        <v>150000000</v>
      </c>
      <c r="P13343" s="182">
        <f t="shared" si="206"/>
        <v>509000000</v>
      </c>
      <c r="Q13343" s="182">
        <f t="shared" si="206"/>
        <v>143520000</v>
      </c>
      <c r="R13343" s="182">
        <f t="shared" si="206"/>
        <v>0</v>
      </c>
      <c r="S13343" s="181"/>
    </row>
    <row r="13344" spans="1:19" x14ac:dyDescent="0.3">
      <c r="J13344" s="55"/>
      <c r="K13344" s="55"/>
    </row>
    <row r="13345" spans="1:19" x14ac:dyDescent="0.3">
      <c r="A13345" s="1">
        <v>26007001</v>
      </c>
      <c r="B13345" s="93" t="s">
        <v>1914</v>
      </c>
      <c r="C13345" s="93"/>
      <c r="J13345" s="55"/>
      <c r="K13345" s="55"/>
    </row>
    <row r="13346" spans="1:19" x14ac:dyDescent="0.3">
      <c r="A13346" s="967" t="s">
        <v>44</v>
      </c>
      <c r="B13346" s="967"/>
      <c r="C13346" s="967"/>
      <c r="D13346" s="106"/>
      <c r="E13346" s="106"/>
      <c r="F13346" s="106"/>
      <c r="G13346" s="106"/>
      <c r="H13346" s="106"/>
      <c r="I13346" s="106"/>
      <c r="J13346" s="17"/>
      <c r="K13346" s="17"/>
      <c r="L13346" s="18"/>
      <c r="M13346" s="18"/>
      <c r="N13346" s="175"/>
      <c r="O13346" s="175"/>
      <c r="P13346" s="214"/>
      <c r="Q13346" s="264"/>
      <c r="R13346" s="264"/>
      <c r="S13346" s="175"/>
    </row>
    <row r="13347" spans="1:19" ht="11.25" customHeight="1" x14ac:dyDescent="0.3">
      <c r="A13347" s="106"/>
      <c r="B13347" s="108" t="s">
        <v>1915</v>
      </c>
      <c r="C13347" s="30" t="s">
        <v>1916</v>
      </c>
      <c r="D13347" s="102">
        <v>1301</v>
      </c>
      <c r="E13347" s="102">
        <v>9</v>
      </c>
      <c r="F13347" s="102">
        <v>703</v>
      </c>
      <c r="G13347" s="102">
        <v>70330</v>
      </c>
      <c r="H13347" s="102">
        <v>3000</v>
      </c>
      <c r="I13347" s="102">
        <v>414104</v>
      </c>
      <c r="J13347" s="104">
        <v>0</v>
      </c>
      <c r="K13347" s="104">
        <v>0</v>
      </c>
      <c r="L13347" s="104">
        <v>0</v>
      </c>
      <c r="M13347" s="104">
        <v>0</v>
      </c>
      <c r="N13347" s="227">
        <v>0</v>
      </c>
      <c r="O13347" s="227">
        <v>0</v>
      </c>
      <c r="P13347" s="227">
        <f t="shared" ref="P13347:P13350" si="207">SUM(K13347+N13347+O13347)</f>
        <v>0</v>
      </c>
      <c r="Q13347" s="264">
        <v>4000000</v>
      </c>
      <c r="R13347" s="264">
        <v>0</v>
      </c>
      <c r="S13347" s="175"/>
    </row>
    <row r="13348" spans="1:19" ht="20.399999999999999" x14ac:dyDescent="0.3">
      <c r="A13348" s="106"/>
      <c r="B13348" s="108" t="s">
        <v>1917</v>
      </c>
      <c r="C13348" s="30" t="s">
        <v>1918</v>
      </c>
      <c r="D13348" s="102">
        <v>1301</v>
      </c>
      <c r="E13348" s="102">
        <v>9</v>
      </c>
      <c r="F13348" s="102">
        <v>703</v>
      </c>
      <c r="G13348" s="102">
        <v>70330</v>
      </c>
      <c r="H13348" s="102">
        <v>3000</v>
      </c>
      <c r="I13348" s="102">
        <v>414104</v>
      </c>
      <c r="J13348" s="104">
        <v>5000000</v>
      </c>
      <c r="K13348" s="104">
        <v>5000000</v>
      </c>
      <c r="L13348" s="104">
        <v>0</v>
      </c>
      <c r="M13348" s="104">
        <v>0</v>
      </c>
      <c r="N13348" s="227">
        <v>5000000</v>
      </c>
      <c r="O13348" s="227">
        <v>0</v>
      </c>
      <c r="P13348" s="227">
        <f t="shared" si="207"/>
        <v>10000000</v>
      </c>
      <c r="Q13348" s="264">
        <v>3000000</v>
      </c>
      <c r="R13348" s="264">
        <v>0</v>
      </c>
      <c r="S13348" s="175"/>
    </row>
    <row r="13349" spans="1:19" ht="27.75" customHeight="1" x14ac:dyDescent="0.3">
      <c r="A13349" s="106"/>
      <c r="B13349" s="108" t="s">
        <v>1919</v>
      </c>
      <c r="C13349" s="30" t="s">
        <v>1920</v>
      </c>
      <c r="D13349" s="102">
        <v>1301</v>
      </c>
      <c r="E13349" s="102">
        <v>9</v>
      </c>
      <c r="F13349" s="102">
        <v>703</v>
      </c>
      <c r="G13349" s="102">
        <v>70330</v>
      </c>
      <c r="H13349" s="102">
        <v>3000</v>
      </c>
      <c r="I13349" s="102">
        <v>414104</v>
      </c>
      <c r="J13349" s="104">
        <v>17000000</v>
      </c>
      <c r="K13349" s="104">
        <f>SUM(J13349-L13349)</f>
        <v>7000000</v>
      </c>
      <c r="L13349" s="104">
        <v>10000000</v>
      </c>
      <c r="M13349" s="104">
        <v>0</v>
      </c>
      <c r="N13349" s="227">
        <v>0</v>
      </c>
      <c r="O13349" s="227">
        <v>0</v>
      </c>
      <c r="P13349" s="227">
        <f t="shared" si="207"/>
        <v>7000000</v>
      </c>
      <c r="Q13349" s="264">
        <v>15000000</v>
      </c>
      <c r="R13349" s="264">
        <v>0</v>
      </c>
      <c r="S13349" s="175"/>
    </row>
    <row r="13350" spans="1:19" ht="20.25" customHeight="1" x14ac:dyDescent="0.3">
      <c r="A13350" s="106"/>
      <c r="B13350" s="108" t="s">
        <v>1921</v>
      </c>
      <c r="C13350" s="30" t="s">
        <v>1922</v>
      </c>
      <c r="D13350" s="102">
        <v>1301</v>
      </c>
      <c r="E13350" s="102">
        <v>9</v>
      </c>
      <c r="F13350" s="102">
        <v>703</v>
      </c>
      <c r="G13350" s="102">
        <v>70330</v>
      </c>
      <c r="H13350" s="102">
        <v>3000</v>
      </c>
      <c r="I13350" s="102">
        <v>414104</v>
      </c>
      <c r="J13350" s="104">
        <v>1500000</v>
      </c>
      <c r="K13350" s="104">
        <v>1500000</v>
      </c>
      <c r="L13350" s="104">
        <v>0</v>
      </c>
      <c r="M13350" s="104">
        <v>0</v>
      </c>
      <c r="N13350" s="227">
        <v>0</v>
      </c>
      <c r="O13350" s="227">
        <v>0</v>
      </c>
      <c r="P13350" s="227">
        <f t="shared" si="207"/>
        <v>1500000</v>
      </c>
      <c r="Q13350" s="264">
        <v>3000000</v>
      </c>
      <c r="R13350" s="264">
        <v>0</v>
      </c>
      <c r="S13350" s="175"/>
    </row>
    <row r="13351" spans="1:19" ht="17.399999999999999" x14ac:dyDescent="0.3">
      <c r="A13351" s="960" t="s">
        <v>0</v>
      </c>
      <c r="B13351" s="960"/>
      <c r="C13351" s="960"/>
      <c r="D13351" s="960"/>
      <c r="E13351" s="960"/>
      <c r="F13351" s="960"/>
      <c r="G13351" s="960"/>
      <c r="H13351" s="960"/>
      <c r="I13351" s="960"/>
      <c r="J13351" s="960"/>
      <c r="K13351" s="960"/>
      <c r="L13351" s="960"/>
      <c r="M13351" s="960"/>
    </row>
    <row r="13352" spans="1:19" ht="17.399999999999999" x14ac:dyDescent="0.3">
      <c r="A13352" s="960" t="s">
        <v>3122</v>
      </c>
      <c r="B13352" s="960"/>
      <c r="C13352" s="960"/>
      <c r="D13352" s="960"/>
      <c r="E13352" s="960"/>
      <c r="F13352" s="960"/>
      <c r="G13352" s="960"/>
      <c r="H13352" s="960"/>
      <c r="I13352" s="960"/>
      <c r="J13352" s="960"/>
      <c r="K13352" s="960"/>
      <c r="L13352" s="960"/>
      <c r="M13352" s="960"/>
    </row>
    <row r="13353" spans="1:19" ht="16.2" thickBot="1" x14ac:dyDescent="0.35">
      <c r="A13353" s="961" t="s">
        <v>3123</v>
      </c>
      <c r="B13353" s="961"/>
      <c r="C13353" s="961"/>
      <c r="D13353" s="961"/>
      <c r="E13353" s="961"/>
      <c r="F13353" s="961"/>
      <c r="G13353" s="961"/>
      <c r="H13353" s="961"/>
      <c r="I13353" s="961"/>
      <c r="J13353" s="961"/>
      <c r="K13353" s="961"/>
      <c r="L13353" s="961"/>
      <c r="M13353" s="961"/>
    </row>
    <row r="13354" spans="1:19" ht="15" customHeight="1" x14ac:dyDescent="0.3">
      <c r="A13354" s="962" t="s">
        <v>3118</v>
      </c>
      <c r="B13354" s="962" t="s">
        <v>3119</v>
      </c>
      <c r="C13354" s="962" t="s">
        <v>2</v>
      </c>
      <c r="D13354" s="5" t="s">
        <v>3</v>
      </c>
      <c r="E13354" s="12" t="s">
        <v>3</v>
      </c>
      <c r="F13354" s="5" t="s">
        <v>7</v>
      </c>
      <c r="G13354" s="12" t="s">
        <v>9</v>
      </c>
      <c r="H13354" s="5" t="s">
        <v>12</v>
      </c>
      <c r="I13354" s="12" t="s">
        <v>13</v>
      </c>
      <c r="J13354" s="873" t="s">
        <v>3115</v>
      </c>
      <c r="K13354" s="873" t="s">
        <v>3116</v>
      </c>
      <c r="L13354" s="965" t="s">
        <v>3121</v>
      </c>
      <c r="M13354" s="965" t="s">
        <v>3117</v>
      </c>
      <c r="N13354" s="873" t="s">
        <v>3116</v>
      </c>
      <c r="O13354" s="873" t="s">
        <v>3116</v>
      </c>
      <c r="P13354" s="873" t="s">
        <v>5095</v>
      </c>
      <c r="Q13354" s="873" t="s">
        <v>3115</v>
      </c>
      <c r="R13354" s="270" t="s">
        <v>3340</v>
      </c>
      <c r="S13354" s="873" t="s">
        <v>5049</v>
      </c>
    </row>
    <row r="13355" spans="1:19" ht="20.399999999999999" x14ac:dyDescent="0.3">
      <c r="A13355" s="963"/>
      <c r="B13355" s="963"/>
      <c r="C13355" s="963"/>
      <c r="D13355" s="6" t="s">
        <v>4</v>
      </c>
      <c r="E13355" s="11" t="s">
        <v>6</v>
      </c>
      <c r="F13355" s="6" t="s">
        <v>8</v>
      </c>
      <c r="G13355" s="11" t="s">
        <v>10</v>
      </c>
      <c r="H13355" s="6" t="s">
        <v>5</v>
      </c>
      <c r="I13355" s="11" t="s">
        <v>5</v>
      </c>
      <c r="J13355" s="874"/>
      <c r="K13355" s="874"/>
      <c r="L13355" s="966"/>
      <c r="M13355" s="966"/>
      <c r="N13355" s="874"/>
      <c r="O13355" s="874"/>
      <c r="P13355" s="874"/>
      <c r="Q13355" s="874"/>
      <c r="R13355" s="271" t="s">
        <v>5125</v>
      </c>
      <c r="S13355" s="874"/>
    </row>
    <row r="13356" spans="1:19" x14ac:dyDescent="0.3">
      <c r="A13356" s="963"/>
      <c r="B13356" s="963"/>
      <c r="C13356" s="963"/>
      <c r="D13356" s="6" t="s">
        <v>5</v>
      </c>
      <c r="E13356" s="11" t="s">
        <v>5</v>
      </c>
      <c r="F13356" s="6" t="s">
        <v>5</v>
      </c>
      <c r="G13356" s="11" t="s">
        <v>11</v>
      </c>
      <c r="H13356" s="7"/>
      <c r="I13356" s="8"/>
      <c r="J13356" s="44" t="s">
        <v>3120</v>
      </c>
      <c r="K13356" s="45" t="s">
        <v>3120</v>
      </c>
      <c r="L13356" s="46" t="s">
        <v>3120</v>
      </c>
      <c r="M13356" s="47" t="s">
        <v>3120</v>
      </c>
      <c r="N13356" s="44" t="s">
        <v>5068</v>
      </c>
      <c r="O13356" s="44" t="s">
        <v>5069</v>
      </c>
      <c r="P13356" s="44"/>
      <c r="Q13356" s="44" t="s">
        <v>5102</v>
      </c>
      <c r="R13356" s="272" t="s">
        <v>5102</v>
      </c>
      <c r="S13356" s="44"/>
    </row>
    <row r="13357" spans="1:19" ht="15" thickBot="1" x14ac:dyDescent="0.35">
      <c r="A13357" s="964"/>
      <c r="B13357" s="964"/>
      <c r="C13357" s="964"/>
      <c r="D13357" s="9"/>
      <c r="E13357" s="10"/>
      <c r="F13357" s="9"/>
      <c r="G13357" s="10"/>
      <c r="H13357" s="9"/>
      <c r="I13357" s="10"/>
      <c r="J13357" s="48" t="s">
        <v>14</v>
      </c>
      <c r="K13357" s="49" t="s">
        <v>14</v>
      </c>
      <c r="L13357" s="50" t="s">
        <v>14</v>
      </c>
      <c r="M13357" s="51" t="s">
        <v>14</v>
      </c>
      <c r="N13357" s="48" t="s">
        <v>14</v>
      </c>
      <c r="O13357" s="48" t="s">
        <v>14</v>
      </c>
      <c r="P13357" s="48" t="s">
        <v>14</v>
      </c>
      <c r="Q13357" s="48" t="s">
        <v>14</v>
      </c>
      <c r="R13357" s="48" t="s">
        <v>14</v>
      </c>
      <c r="S13357" s="48"/>
    </row>
    <row r="13358" spans="1:19" ht="20.399999999999999" x14ac:dyDescent="0.3">
      <c r="A13358" s="106"/>
      <c r="B13358" s="108" t="s">
        <v>1923</v>
      </c>
      <c r="C13358" s="30" t="s">
        <v>1924</v>
      </c>
      <c r="D13358" s="102">
        <v>1301</v>
      </c>
      <c r="E13358" s="102">
        <v>9</v>
      </c>
      <c r="F13358" s="102">
        <v>703</v>
      </c>
      <c r="G13358" s="102">
        <v>70330</v>
      </c>
      <c r="H13358" s="102">
        <v>3000</v>
      </c>
      <c r="I13358" s="102">
        <v>414104</v>
      </c>
      <c r="J13358" s="104">
        <v>0</v>
      </c>
      <c r="K13358" s="104">
        <v>0</v>
      </c>
      <c r="L13358" s="104">
        <v>0</v>
      </c>
      <c r="M13358" s="104">
        <v>0</v>
      </c>
      <c r="N13358" s="227">
        <v>0</v>
      </c>
      <c r="O13358" s="227">
        <v>0</v>
      </c>
      <c r="P13358" s="227">
        <f t="shared" ref="P13358:P13360" si="208">SUM(K13358+N13358+O13358)</f>
        <v>0</v>
      </c>
      <c r="Q13358" s="264">
        <v>400000</v>
      </c>
      <c r="R13358" s="264">
        <v>0</v>
      </c>
      <c r="S13358" s="166"/>
    </row>
    <row r="13359" spans="1:19" ht="20.399999999999999" x14ac:dyDescent="0.3">
      <c r="A13359" s="106"/>
      <c r="B13359" s="108" t="s">
        <v>1925</v>
      </c>
      <c r="C13359" s="30" t="s">
        <v>1926</v>
      </c>
      <c r="D13359" s="102">
        <v>1301</v>
      </c>
      <c r="E13359" s="102">
        <v>9</v>
      </c>
      <c r="F13359" s="102">
        <v>701</v>
      </c>
      <c r="G13359" s="102">
        <v>70133</v>
      </c>
      <c r="H13359" s="102">
        <v>2000</v>
      </c>
      <c r="I13359" s="102">
        <v>414104</v>
      </c>
      <c r="J13359" s="104">
        <v>0</v>
      </c>
      <c r="K13359" s="104">
        <v>0</v>
      </c>
      <c r="L13359" s="104">
        <v>0</v>
      </c>
      <c r="M13359" s="104">
        <v>0</v>
      </c>
      <c r="N13359" s="227">
        <v>0</v>
      </c>
      <c r="O13359" s="227">
        <v>0</v>
      </c>
      <c r="P13359" s="227">
        <f t="shared" si="208"/>
        <v>0</v>
      </c>
      <c r="Q13359" s="264">
        <v>4000000</v>
      </c>
      <c r="R13359" s="264">
        <v>0</v>
      </c>
      <c r="S13359" s="166"/>
    </row>
    <row r="13360" spans="1:19" ht="15" thickBot="1" x14ac:dyDescent="0.35">
      <c r="A13360" s="107"/>
      <c r="B13360" s="109" t="s">
        <v>1927</v>
      </c>
      <c r="C13360" s="34" t="s">
        <v>1928</v>
      </c>
      <c r="D13360" s="103">
        <v>1301</v>
      </c>
      <c r="E13360" s="103">
        <v>9</v>
      </c>
      <c r="F13360" s="103">
        <v>703</v>
      </c>
      <c r="G13360" s="103">
        <v>70330</v>
      </c>
      <c r="H13360" s="103">
        <v>3000</v>
      </c>
      <c r="I13360" s="103">
        <v>414104</v>
      </c>
      <c r="J13360" s="105">
        <v>0</v>
      </c>
      <c r="K13360" s="105">
        <v>0</v>
      </c>
      <c r="L13360" s="105">
        <v>0</v>
      </c>
      <c r="M13360" s="105">
        <v>0</v>
      </c>
      <c r="N13360" s="227">
        <v>0</v>
      </c>
      <c r="O13360" s="227">
        <v>0</v>
      </c>
      <c r="P13360" s="227">
        <f t="shared" si="208"/>
        <v>0</v>
      </c>
      <c r="Q13360" s="264">
        <v>60000000</v>
      </c>
      <c r="R13360" s="264">
        <v>0</v>
      </c>
      <c r="S13360" s="176"/>
    </row>
    <row r="13361" spans="1:19" ht="15" thickBot="1" x14ac:dyDescent="0.35">
      <c r="A13361" s="13"/>
      <c r="B13361" s="14" t="s">
        <v>1929</v>
      </c>
      <c r="C13361" s="14"/>
      <c r="D13361" s="14"/>
      <c r="E13361" s="14"/>
      <c r="F13361" s="14"/>
      <c r="G13361" s="14"/>
      <c r="H13361" s="14"/>
      <c r="I13361" s="14"/>
      <c r="J13361" s="15">
        <f>SUM(J13346:J13360)</f>
        <v>23500000</v>
      </c>
      <c r="K13361" s="15">
        <f>SUM(K13346:K13360)</f>
        <v>13500000</v>
      </c>
      <c r="L13361" s="15">
        <f>SUM(L13346:L13360)</f>
        <v>10000000</v>
      </c>
      <c r="M13361" s="16">
        <f>SUM(M13346:M13360)</f>
        <v>0</v>
      </c>
      <c r="N13361" s="16">
        <f t="shared" ref="N13361:R13361" si="209">SUM(N13346:N13360)</f>
        <v>5000000</v>
      </c>
      <c r="O13361" s="16">
        <f t="shared" si="209"/>
        <v>0</v>
      </c>
      <c r="P13361" s="16">
        <f t="shared" si="209"/>
        <v>18500000</v>
      </c>
      <c r="Q13361" s="16">
        <f t="shared" si="209"/>
        <v>89400000</v>
      </c>
      <c r="R13361" s="16">
        <f t="shared" si="209"/>
        <v>0</v>
      </c>
      <c r="S13361" s="181"/>
    </row>
    <row r="13362" spans="1:19" x14ac:dyDescent="0.3">
      <c r="J13362" s="55"/>
      <c r="K13362" s="55"/>
      <c r="N13362" s="58"/>
      <c r="O13362" s="58"/>
      <c r="P13362" s="58"/>
      <c r="Q13362" s="58"/>
      <c r="R13362" s="58"/>
      <c r="S13362" s="58"/>
    </row>
    <row r="13363" spans="1:19" x14ac:dyDescent="0.3">
      <c r="A13363" s="1" t="s">
        <v>1930</v>
      </c>
      <c r="B13363" s="93" t="s">
        <v>1931</v>
      </c>
      <c r="C13363" s="93"/>
      <c r="J13363" s="55"/>
      <c r="K13363" s="55"/>
      <c r="N13363" s="58"/>
      <c r="O13363" s="58"/>
      <c r="P13363" s="58"/>
      <c r="Q13363" s="58"/>
      <c r="R13363" s="58"/>
      <c r="S13363" s="58"/>
    </row>
    <row r="13364" spans="1:19" x14ac:dyDescent="0.3">
      <c r="A13364" s="967" t="s">
        <v>44</v>
      </c>
      <c r="B13364" s="967"/>
      <c r="C13364" s="967"/>
      <c r="D13364" s="106"/>
      <c r="E13364" s="106"/>
      <c r="F13364" s="106"/>
      <c r="G13364" s="106"/>
      <c r="H13364" s="106"/>
      <c r="I13364" s="106"/>
      <c r="J13364" s="17"/>
      <c r="K13364" s="17"/>
      <c r="L13364" s="18"/>
      <c r="M13364" s="179"/>
      <c r="N13364" s="175"/>
      <c r="O13364" s="175"/>
      <c r="P13364" s="214"/>
      <c r="Q13364" s="266"/>
      <c r="R13364" s="266"/>
      <c r="S13364" s="175"/>
    </row>
    <row r="13365" spans="1:19" ht="20.399999999999999" x14ac:dyDescent="0.3">
      <c r="A13365" s="106"/>
      <c r="B13365" s="108" t="s">
        <v>1932</v>
      </c>
      <c r="C13365" s="30" t="s">
        <v>1933</v>
      </c>
      <c r="D13365" s="102">
        <v>1301</v>
      </c>
      <c r="E13365" s="102">
        <v>9</v>
      </c>
      <c r="F13365" s="102">
        <v>703</v>
      </c>
      <c r="G13365" s="102">
        <v>70350</v>
      </c>
      <c r="H13365" s="102">
        <v>3000</v>
      </c>
      <c r="I13365" s="102">
        <v>414104</v>
      </c>
      <c r="J13365" s="104">
        <v>13000000</v>
      </c>
      <c r="K13365" s="104">
        <f>SUM(J13365-L13365)</f>
        <v>3000000</v>
      </c>
      <c r="L13365" s="104">
        <v>10000000</v>
      </c>
      <c r="M13365" s="227">
        <v>0</v>
      </c>
      <c r="N13365" s="227">
        <v>10000000</v>
      </c>
      <c r="O13365" s="227">
        <v>0</v>
      </c>
      <c r="P13365" s="227">
        <f t="shared" ref="P13365:P13367" si="210">SUM(K13365+N13365+O13365)</f>
        <v>13000000</v>
      </c>
      <c r="Q13365" s="264">
        <v>0</v>
      </c>
      <c r="R13365" s="264">
        <v>0</v>
      </c>
      <c r="S13365" s="175"/>
    </row>
    <row r="13366" spans="1:19" ht="20.399999999999999" x14ac:dyDescent="0.3">
      <c r="A13366" s="106"/>
      <c r="B13366" s="108" t="s">
        <v>1934</v>
      </c>
      <c r="C13366" s="30" t="s">
        <v>1935</v>
      </c>
      <c r="D13366" s="102">
        <v>1301</v>
      </c>
      <c r="E13366" s="102">
        <v>9</v>
      </c>
      <c r="F13366" s="102">
        <v>703</v>
      </c>
      <c r="G13366" s="102">
        <v>70350</v>
      </c>
      <c r="H13366" s="102">
        <v>3000</v>
      </c>
      <c r="I13366" s="102">
        <v>414104</v>
      </c>
      <c r="J13366" s="104">
        <v>500000</v>
      </c>
      <c r="K13366" s="104">
        <v>500000</v>
      </c>
      <c r="L13366" s="104">
        <v>0</v>
      </c>
      <c r="M13366" s="227">
        <v>0</v>
      </c>
      <c r="N13366" s="227">
        <v>0</v>
      </c>
      <c r="O13366" s="227">
        <v>0</v>
      </c>
      <c r="P13366" s="227">
        <f t="shared" si="210"/>
        <v>500000</v>
      </c>
      <c r="Q13366" s="264">
        <v>0</v>
      </c>
      <c r="R13366" s="264">
        <v>0</v>
      </c>
      <c r="S13366" s="175"/>
    </row>
    <row r="13367" spans="1:19" ht="15" thickBot="1" x14ac:dyDescent="0.35">
      <c r="A13367" s="107"/>
      <c r="B13367" s="109" t="s">
        <v>1936</v>
      </c>
      <c r="C13367" s="34" t="s">
        <v>1937</v>
      </c>
      <c r="D13367" s="103">
        <v>1301</v>
      </c>
      <c r="E13367" s="103">
        <v>9</v>
      </c>
      <c r="F13367" s="103">
        <v>703</v>
      </c>
      <c r="G13367" s="103">
        <v>70350</v>
      </c>
      <c r="H13367" s="103">
        <v>3000</v>
      </c>
      <c r="I13367" s="103">
        <v>414104</v>
      </c>
      <c r="J13367" s="105">
        <v>7000000</v>
      </c>
      <c r="K13367" s="174">
        <f>SUM(J13367-L13367)</f>
        <v>2000000</v>
      </c>
      <c r="L13367" s="105">
        <v>5000000</v>
      </c>
      <c r="M13367" s="227">
        <v>0</v>
      </c>
      <c r="N13367" s="227">
        <v>5000000</v>
      </c>
      <c r="O13367" s="227">
        <v>0</v>
      </c>
      <c r="P13367" s="227">
        <f t="shared" si="210"/>
        <v>7000000</v>
      </c>
      <c r="Q13367" s="264">
        <v>0</v>
      </c>
      <c r="R13367" s="264">
        <v>0</v>
      </c>
      <c r="S13367" s="176"/>
    </row>
    <row r="13368" spans="1:19" ht="15" thickBot="1" x14ac:dyDescent="0.35">
      <c r="A13368" s="13"/>
      <c r="B13368" s="14" t="s">
        <v>1938</v>
      </c>
      <c r="C13368" s="14"/>
      <c r="D13368" s="14"/>
      <c r="E13368" s="14"/>
      <c r="F13368" s="14"/>
      <c r="G13368" s="14"/>
      <c r="H13368" s="14"/>
      <c r="I13368" s="14"/>
      <c r="J13368" s="15">
        <f>SUM(J13364:J13367)</f>
        <v>20500000</v>
      </c>
      <c r="K13368" s="15">
        <f t="shared" ref="K13368:R13368" si="211">SUM(K13364:K13367)</f>
        <v>5500000</v>
      </c>
      <c r="L13368" s="15">
        <f t="shared" si="211"/>
        <v>15000000</v>
      </c>
      <c r="M13368" s="182">
        <f t="shared" si="211"/>
        <v>0</v>
      </c>
      <c r="N13368" s="182">
        <f t="shared" si="211"/>
        <v>15000000</v>
      </c>
      <c r="O13368" s="182">
        <f t="shared" si="211"/>
        <v>0</v>
      </c>
      <c r="P13368" s="182">
        <f t="shared" si="211"/>
        <v>20500000</v>
      </c>
      <c r="Q13368" s="182">
        <f t="shared" si="211"/>
        <v>0</v>
      </c>
      <c r="R13368" s="182">
        <f t="shared" si="211"/>
        <v>0</v>
      </c>
      <c r="S13368" s="181"/>
    </row>
    <row r="13369" spans="1:19" ht="12" customHeight="1" x14ac:dyDescent="0.3">
      <c r="J13369" s="55"/>
      <c r="K13369" s="55"/>
      <c r="N13369" s="58"/>
      <c r="O13369" s="58"/>
      <c r="P13369" s="58"/>
      <c r="Q13369" s="58"/>
      <c r="R13369" s="58"/>
      <c r="S13369" s="58"/>
    </row>
    <row r="13370" spans="1:19" x14ac:dyDescent="0.3">
      <c r="A13370" s="1">
        <v>26007003</v>
      </c>
      <c r="B13370" s="93" t="s">
        <v>1939</v>
      </c>
      <c r="C13370" s="93"/>
      <c r="J13370" s="55"/>
      <c r="K13370" s="55"/>
      <c r="N13370" s="58"/>
      <c r="O13370" s="58"/>
      <c r="P13370" s="58"/>
      <c r="Q13370" s="58"/>
      <c r="R13370" s="58"/>
      <c r="S13370" s="58"/>
    </row>
    <row r="13371" spans="1:19" x14ac:dyDescent="0.3">
      <c r="A13371" s="967" t="s">
        <v>24</v>
      </c>
      <c r="B13371" s="967"/>
      <c r="C13371" s="967"/>
      <c r="D13371" s="106"/>
      <c r="E13371" s="106"/>
      <c r="F13371" s="106"/>
      <c r="G13371" s="106"/>
      <c r="H13371" s="106"/>
      <c r="I13371" s="106"/>
      <c r="J13371" s="17"/>
      <c r="K13371" s="17"/>
      <c r="L13371" s="18"/>
      <c r="M13371" s="179"/>
      <c r="N13371" s="175"/>
      <c r="O13371" s="175"/>
      <c r="P13371" s="214"/>
      <c r="Q13371" s="266"/>
      <c r="R13371" s="266"/>
      <c r="S13371" s="175"/>
    </row>
    <row r="13372" spans="1:19" x14ac:dyDescent="0.3">
      <c r="A13372" s="106"/>
      <c r="B13372" s="108" t="s">
        <v>1940</v>
      </c>
      <c r="C13372" s="30" t="s">
        <v>1941</v>
      </c>
      <c r="D13372" s="102">
        <v>503</v>
      </c>
      <c r="E13372" s="102">
        <v>10</v>
      </c>
      <c r="F13372" s="102">
        <v>703</v>
      </c>
      <c r="G13372" s="102">
        <v>70350</v>
      </c>
      <c r="H13372" s="102">
        <v>3000</v>
      </c>
      <c r="I13372" s="102">
        <v>414104</v>
      </c>
      <c r="J13372" s="104">
        <v>13000000</v>
      </c>
      <c r="K13372" s="104">
        <f>SUM(J13372-L13372)</f>
        <v>0</v>
      </c>
      <c r="L13372" s="104">
        <v>13000000</v>
      </c>
      <c r="M13372" s="126">
        <v>0</v>
      </c>
      <c r="N13372" s="227">
        <v>13000000</v>
      </c>
      <c r="O13372" s="227">
        <v>15000000</v>
      </c>
      <c r="P13372" s="227">
        <f t="shared" ref="P13372:P13380" si="212">SUM(K13372+N13372+O13372)</f>
        <v>28000000</v>
      </c>
      <c r="Q13372" s="264">
        <v>0</v>
      </c>
      <c r="R13372" s="264">
        <v>0</v>
      </c>
      <c r="S13372" s="175"/>
    </row>
    <row r="13373" spans="1:19" x14ac:dyDescent="0.3">
      <c r="A13373" s="967" t="s">
        <v>34</v>
      </c>
      <c r="B13373" s="967"/>
      <c r="C13373" s="967"/>
      <c r="D13373" s="106"/>
      <c r="E13373" s="106"/>
      <c r="F13373" s="106"/>
      <c r="G13373" s="106"/>
      <c r="H13373" s="106"/>
      <c r="I13373" s="106"/>
      <c r="J13373" s="17"/>
      <c r="K13373" s="17"/>
      <c r="L13373" s="18"/>
      <c r="M13373" s="179"/>
      <c r="N13373" s="18"/>
      <c r="O13373" s="18"/>
      <c r="P13373" s="227"/>
      <c r="Q13373" s="264"/>
      <c r="R13373" s="264"/>
      <c r="S13373" s="175"/>
    </row>
    <row r="13374" spans="1:19" ht="20.399999999999999" x14ac:dyDescent="0.3">
      <c r="A13374" s="106"/>
      <c r="B13374" s="108" t="s">
        <v>1942</v>
      </c>
      <c r="C13374" s="30" t="s">
        <v>1943</v>
      </c>
      <c r="D13374" s="102">
        <v>1106</v>
      </c>
      <c r="E13374" s="102">
        <v>9</v>
      </c>
      <c r="F13374" s="102">
        <v>703</v>
      </c>
      <c r="G13374" s="102">
        <v>70350</v>
      </c>
      <c r="H13374" s="102">
        <v>3000</v>
      </c>
      <c r="I13374" s="102">
        <v>414104</v>
      </c>
      <c r="J13374" s="104">
        <v>4400000</v>
      </c>
      <c r="K13374" s="104">
        <v>4400000</v>
      </c>
      <c r="L13374" s="104">
        <v>0</v>
      </c>
      <c r="M13374" s="126">
        <v>0</v>
      </c>
      <c r="N13374" s="227">
        <v>4000000</v>
      </c>
      <c r="O13374" s="227">
        <v>0</v>
      </c>
      <c r="P13374" s="227">
        <f t="shared" si="212"/>
        <v>8400000</v>
      </c>
      <c r="Q13374" s="264">
        <v>0</v>
      </c>
      <c r="R13374" s="264">
        <v>0</v>
      </c>
      <c r="S13374" s="175"/>
    </row>
    <row r="13375" spans="1:19" ht="12" customHeight="1" x14ac:dyDescent="0.3">
      <c r="A13375" s="967" t="s">
        <v>44</v>
      </c>
      <c r="B13375" s="967"/>
      <c r="C13375" s="967"/>
      <c r="D13375" s="106"/>
      <c r="E13375" s="106"/>
      <c r="F13375" s="106"/>
      <c r="G13375" s="106"/>
      <c r="H13375" s="106"/>
      <c r="I13375" s="106"/>
      <c r="J13375" s="17"/>
      <c r="K13375" s="17"/>
      <c r="L13375" s="18"/>
      <c r="M13375" s="179"/>
      <c r="N13375" s="18"/>
      <c r="O13375" s="18"/>
      <c r="P13375" s="227"/>
      <c r="Q13375" s="264"/>
      <c r="R13375" s="264"/>
      <c r="S13375" s="175"/>
    </row>
    <row r="13376" spans="1:19" ht="30.6" x14ac:dyDescent="0.3">
      <c r="A13376" s="106"/>
      <c r="B13376" s="108" t="s">
        <v>1944</v>
      </c>
      <c r="C13376" s="30" t="s">
        <v>1945</v>
      </c>
      <c r="D13376" s="102">
        <v>1307</v>
      </c>
      <c r="E13376" s="102">
        <v>9</v>
      </c>
      <c r="F13376" s="102">
        <v>701</v>
      </c>
      <c r="G13376" s="102">
        <v>70133</v>
      </c>
      <c r="H13376" s="102">
        <v>3000</v>
      </c>
      <c r="I13376" s="102">
        <v>414104</v>
      </c>
      <c r="J13376" s="104">
        <v>14500000</v>
      </c>
      <c r="K13376" s="104">
        <f>SUM(J13376-L13376)</f>
        <v>4500000</v>
      </c>
      <c r="L13376" s="104">
        <v>10000000</v>
      </c>
      <c r="M13376" s="126">
        <v>0</v>
      </c>
      <c r="N13376" s="227">
        <v>10000000</v>
      </c>
      <c r="O13376" s="227">
        <v>3000000</v>
      </c>
      <c r="P13376" s="227">
        <f t="shared" si="212"/>
        <v>17500000</v>
      </c>
      <c r="Q13376" s="264">
        <v>8000000</v>
      </c>
      <c r="R13376" s="264">
        <v>0</v>
      </c>
      <c r="S13376" s="175"/>
    </row>
    <row r="13377" spans="1:19" x14ac:dyDescent="0.3">
      <c r="A13377" s="106"/>
      <c r="B13377" s="108" t="s">
        <v>1946</v>
      </c>
      <c r="C13377" s="30" t="s">
        <v>1947</v>
      </c>
      <c r="D13377" s="102">
        <v>1307</v>
      </c>
      <c r="E13377" s="102">
        <v>9</v>
      </c>
      <c r="F13377" s="102">
        <v>701</v>
      </c>
      <c r="G13377" s="102">
        <v>70133</v>
      </c>
      <c r="H13377" s="102">
        <v>3000</v>
      </c>
      <c r="I13377" s="102">
        <v>414104</v>
      </c>
      <c r="J13377" s="104">
        <v>0</v>
      </c>
      <c r="K13377" s="104">
        <v>0</v>
      </c>
      <c r="L13377" s="104">
        <v>0</v>
      </c>
      <c r="M13377" s="126">
        <v>0</v>
      </c>
      <c r="N13377" s="227">
        <v>0</v>
      </c>
      <c r="O13377" s="227">
        <v>0</v>
      </c>
      <c r="P13377" s="227">
        <f t="shared" si="212"/>
        <v>0</v>
      </c>
      <c r="Q13377" s="264">
        <v>450000</v>
      </c>
      <c r="R13377" s="264">
        <v>0</v>
      </c>
      <c r="S13377" s="175"/>
    </row>
    <row r="13378" spans="1:19" ht="29.25" customHeight="1" x14ac:dyDescent="0.3">
      <c r="A13378" s="106"/>
      <c r="B13378" s="108" t="s">
        <v>1948</v>
      </c>
      <c r="C13378" s="30" t="s">
        <v>1949</v>
      </c>
      <c r="D13378" s="102">
        <v>1307</v>
      </c>
      <c r="E13378" s="102">
        <v>9</v>
      </c>
      <c r="F13378" s="102">
        <v>701</v>
      </c>
      <c r="G13378" s="102">
        <v>70133</v>
      </c>
      <c r="H13378" s="102">
        <v>3000</v>
      </c>
      <c r="I13378" s="102">
        <v>414104</v>
      </c>
      <c r="J13378" s="104">
        <v>0</v>
      </c>
      <c r="K13378" s="104">
        <v>0</v>
      </c>
      <c r="L13378" s="104">
        <v>0</v>
      </c>
      <c r="M13378" s="126">
        <v>0</v>
      </c>
      <c r="N13378" s="227">
        <v>0</v>
      </c>
      <c r="O13378" s="227">
        <v>0</v>
      </c>
      <c r="P13378" s="227">
        <f t="shared" si="212"/>
        <v>0</v>
      </c>
      <c r="Q13378" s="264">
        <v>700000</v>
      </c>
      <c r="R13378" s="264">
        <v>0</v>
      </c>
      <c r="S13378" s="175"/>
    </row>
    <row r="13379" spans="1:19" x14ac:dyDescent="0.3">
      <c r="A13379" s="106"/>
      <c r="B13379" s="108" t="s">
        <v>1950</v>
      </c>
      <c r="C13379" s="30" t="s">
        <v>1951</v>
      </c>
      <c r="D13379" s="102">
        <v>1307</v>
      </c>
      <c r="E13379" s="102">
        <v>9</v>
      </c>
      <c r="F13379" s="102">
        <v>701</v>
      </c>
      <c r="G13379" s="102">
        <v>70133</v>
      </c>
      <c r="H13379" s="102">
        <v>3000</v>
      </c>
      <c r="I13379" s="102">
        <v>414104</v>
      </c>
      <c r="J13379" s="104">
        <v>0</v>
      </c>
      <c r="K13379" s="104">
        <v>0</v>
      </c>
      <c r="L13379" s="104">
        <v>0</v>
      </c>
      <c r="M13379" s="126">
        <v>0</v>
      </c>
      <c r="N13379" s="227">
        <v>0</v>
      </c>
      <c r="O13379" s="227">
        <v>0</v>
      </c>
      <c r="P13379" s="227">
        <f t="shared" si="212"/>
        <v>0</v>
      </c>
      <c r="Q13379" s="264">
        <v>300000</v>
      </c>
      <c r="R13379" s="264">
        <v>0</v>
      </c>
      <c r="S13379" s="175"/>
    </row>
    <row r="13380" spans="1:19" ht="27" customHeight="1" thickBot="1" x14ac:dyDescent="0.35">
      <c r="A13380" s="107"/>
      <c r="B13380" s="109" t="s">
        <v>1952</v>
      </c>
      <c r="C13380" s="34" t="s">
        <v>1953</v>
      </c>
      <c r="D13380" s="103">
        <v>1307</v>
      </c>
      <c r="E13380" s="103">
        <v>9</v>
      </c>
      <c r="F13380" s="103">
        <v>701</v>
      </c>
      <c r="G13380" s="103">
        <v>70133</v>
      </c>
      <c r="H13380" s="103">
        <v>3000</v>
      </c>
      <c r="I13380" s="103">
        <v>414104</v>
      </c>
      <c r="J13380" s="105">
        <v>3500000</v>
      </c>
      <c r="K13380" s="105">
        <v>3500000</v>
      </c>
      <c r="L13380" s="105">
        <v>0</v>
      </c>
      <c r="M13380" s="125">
        <v>0</v>
      </c>
      <c r="N13380" s="228">
        <v>0</v>
      </c>
      <c r="O13380" s="228">
        <v>0</v>
      </c>
      <c r="P13380" s="227">
        <f t="shared" si="212"/>
        <v>3500000</v>
      </c>
      <c r="Q13380" s="264">
        <v>3100000</v>
      </c>
      <c r="R13380" s="264">
        <v>0</v>
      </c>
      <c r="S13380" s="176"/>
    </row>
    <row r="13381" spans="1:19" ht="15" thickBot="1" x14ac:dyDescent="0.35">
      <c r="A13381" s="13"/>
      <c r="B13381" s="14" t="s">
        <v>1954</v>
      </c>
      <c r="C13381" s="14"/>
      <c r="D13381" s="14"/>
      <c r="E13381" s="14"/>
      <c r="F13381" s="14"/>
      <c r="G13381" s="14"/>
      <c r="H13381" s="14"/>
      <c r="I13381" s="14"/>
      <c r="J13381" s="15">
        <f>SUM(J13371:J13380)</f>
        <v>35400000</v>
      </c>
      <c r="K13381" s="15">
        <f t="shared" ref="K13381:R13381" si="213">SUM(K13371:K13380)</f>
        <v>12400000</v>
      </c>
      <c r="L13381" s="15">
        <f t="shared" si="213"/>
        <v>23000000</v>
      </c>
      <c r="M13381" s="182">
        <f t="shared" si="213"/>
        <v>0</v>
      </c>
      <c r="N13381" s="182">
        <f t="shared" si="213"/>
        <v>27000000</v>
      </c>
      <c r="O13381" s="182">
        <f t="shared" si="213"/>
        <v>18000000</v>
      </c>
      <c r="P13381" s="182">
        <f t="shared" si="213"/>
        <v>57400000</v>
      </c>
      <c r="Q13381" s="182">
        <f t="shared" si="213"/>
        <v>12550000</v>
      </c>
      <c r="R13381" s="182">
        <f t="shared" si="213"/>
        <v>0</v>
      </c>
      <c r="S13381" s="181"/>
    </row>
    <row r="13382" spans="1:19" ht="17.399999999999999" x14ac:dyDescent="0.3">
      <c r="A13382" s="960" t="s">
        <v>0</v>
      </c>
      <c r="B13382" s="960"/>
      <c r="C13382" s="960"/>
      <c r="D13382" s="960"/>
      <c r="E13382" s="960"/>
      <c r="F13382" s="960"/>
      <c r="G13382" s="960"/>
      <c r="H13382" s="960"/>
      <c r="I13382" s="960"/>
      <c r="J13382" s="960"/>
      <c r="K13382" s="960"/>
      <c r="L13382" s="960"/>
      <c r="M13382" s="960"/>
    </row>
    <row r="13383" spans="1:19" ht="17.399999999999999" x14ac:dyDescent="0.3">
      <c r="A13383" s="960" t="s">
        <v>3122</v>
      </c>
      <c r="B13383" s="960"/>
      <c r="C13383" s="960"/>
      <c r="D13383" s="960"/>
      <c r="E13383" s="960"/>
      <c r="F13383" s="960"/>
      <c r="G13383" s="960"/>
      <c r="H13383" s="960"/>
      <c r="I13383" s="960"/>
      <c r="J13383" s="960"/>
      <c r="K13383" s="960"/>
      <c r="L13383" s="960"/>
      <c r="M13383" s="960"/>
    </row>
    <row r="13384" spans="1:19" ht="16.2" thickBot="1" x14ac:dyDescent="0.35">
      <c r="A13384" s="961" t="s">
        <v>3123</v>
      </c>
      <c r="B13384" s="961"/>
      <c r="C13384" s="961"/>
      <c r="D13384" s="961"/>
      <c r="E13384" s="961"/>
      <c r="F13384" s="961"/>
      <c r="G13384" s="961"/>
      <c r="H13384" s="961"/>
      <c r="I13384" s="961"/>
      <c r="J13384" s="961"/>
      <c r="K13384" s="961"/>
      <c r="L13384" s="961"/>
      <c r="M13384" s="961"/>
    </row>
    <row r="13385" spans="1:19" ht="15" customHeight="1" x14ac:dyDescent="0.3">
      <c r="A13385" s="962" t="s">
        <v>3118</v>
      </c>
      <c r="B13385" s="962" t="s">
        <v>3119</v>
      </c>
      <c r="C13385" s="962" t="s">
        <v>2</v>
      </c>
      <c r="D13385" s="5" t="s">
        <v>3</v>
      </c>
      <c r="E13385" s="12" t="s">
        <v>3</v>
      </c>
      <c r="F13385" s="5" t="s">
        <v>7</v>
      </c>
      <c r="G13385" s="12" t="s">
        <v>9</v>
      </c>
      <c r="H13385" s="5" t="s">
        <v>12</v>
      </c>
      <c r="I13385" s="12" t="s">
        <v>13</v>
      </c>
      <c r="J13385" s="873" t="s">
        <v>3115</v>
      </c>
      <c r="K13385" s="873" t="s">
        <v>3116</v>
      </c>
      <c r="L13385" s="965" t="s">
        <v>3121</v>
      </c>
      <c r="M13385" s="965" t="s">
        <v>3117</v>
      </c>
      <c r="N13385" s="873" t="s">
        <v>3116</v>
      </c>
      <c r="O13385" s="873" t="s">
        <v>3116</v>
      </c>
      <c r="P13385" s="873" t="s">
        <v>5095</v>
      </c>
      <c r="Q13385" s="873" t="s">
        <v>3115</v>
      </c>
      <c r="R13385" s="270" t="s">
        <v>3340</v>
      </c>
      <c r="S13385" s="873" t="s">
        <v>5049</v>
      </c>
    </row>
    <row r="13386" spans="1:19" ht="20.399999999999999" x14ac:dyDescent="0.3">
      <c r="A13386" s="963"/>
      <c r="B13386" s="963"/>
      <c r="C13386" s="963"/>
      <c r="D13386" s="6" t="s">
        <v>4</v>
      </c>
      <c r="E13386" s="11" t="s">
        <v>6</v>
      </c>
      <c r="F13386" s="6" t="s">
        <v>8</v>
      </c>
      <c r="G13386" s="11" t="s">
        <v>10</v>
      </c>
      <c r="H13386" s="6" t="s">
        <v>5</v>
      </c>
      <c r="I13386" s="11" t="s">
        <v>5</v>
      </c>
      <c r="J13386" s="874"/>
      <c r="K13386" s="874"/>
      <c r="L13386" s="966"/>
      <c r="M13386" s="966"/>
      <c r="N13386" s="874"/>
      <c r="O13386" s="874"/>
      <c r="P13386" s="874"/>
      <c r="Q13386" s="874"/>
      <c r="R13386" s="271" t="s">
        <v>5125</v>
      </c>
      <c r="S13386" s="874"/>
    </row>
    <row r="13387" spans="1:19" x14ac:dyDescent="0.3">
      <c r="A13387" s="963"/>
      <c r="B13387" s="963"/>
      <c r="C13387" s="963"/>
      <c r="D13387" s="6" t="s">
        <v>5</v>
      </c>
      <c r="E13387" s="11" t="s">
        <v>5</v>
      </c>
      <c r="F13387" s="6" t="s">
        <v>5</v>
      </c>
      <c r="G13387" s="11" t="s">
        <v>11</v>
      </c>
      <c r="H13387" s="7"/>
      <c r="I13387" s="8"/>
      <c r="J13387" s="44" t="s">
        <v>3120</v>
      </c>
      <c r="K13387" s="45" t="s">
        <v>3120</v>
      </c>
      <c r="L13387" s="46" t="s">
        <v>3120</v>
      </c>
      <c r="M13387" s="47" t="s">
        <v>3120</v>
      </c>
      <c r="N13387" s="44" t="s">
        <v>5068</v>
      </c>
      <c r="O13387" s="44" t="s">
        <v>5069</v>
      </c>
      <c r="P13387" s="44"/>
      <c r="Q13387" s="44" t="s">
        <v>5102</v>
      </c>
      <c r="R13387" s="272" t="s">
        <v>5102</v>
      </c>
      <c r="S13387" s="44"/>
    </row>
    <row r="13388" spans="1:19" ht="15" thickBot="1" x14ac:dyDescent="0.35">
      <c r="A13388" s="964"/>
      <c r="B13388" s="964"/>
      <c r="C13388" s="964"/>
      <c r="D13388" s="9"/>
      <c r="E13388" s="10"/>
      <c r="F13388" s="9"/>
      <c r="G13388" s="10"/>
      <c r="H13388" s="9"/>
      <c r="I13388" s="10"/>
      <c r="J13388" s="48" t="s">
        <v>14</v>
      </c>
      <c r="K13388" s="49" t="s">
        <v>14</v>
      </c>
      <c r="L13388" s="50" t="s">
        <v>14</v>
      </c>
      <c r="M13388" s="51" t="s">
        <v>14</v>
      </c>
      <c r="N13388" s="48" t="s">
        <v>14</v>
      </c>
      <c r="O13388" s="48" t="s">
        <v>14</v>
      </c>
      <c r="P13388" s="48" t="s">
        <v>14</v>
      </c>
      <c r="Q13388" s="48" t="s">
        <v>14</v>
      </c>
      <c r="R13388" s="48" t="s">
        <v>14</v>
      </c>
      <c r="S13388" s="48"/>
    </row>
    <row r="13389" spans="1:19" x14ac:dyDescent="0.3">
      <c r="A13389" s="1">
        <v>26051001</v>
      </c>
      <c r="B13389" s="93" t="s">
        <v>1955</v>
      </c>
      <c r="J13389" s="55"/>
      <c r="K13389" s="55"/>
      <c r="N13389" s="166"/>
      <c r="O13389" s="166"/>
      <c r="P13389" s="214"/>
      <c r="Q13389" s="266"/>
      <c r="R13389" s="266"/>
      <c r="S13389" s="166"/>
    </row>
    <row r="13390" spans="1:19" x14ac:dyDescent="0.3">
      <c r="A13390" s="967" t="s">
        <v>44</v>
      </c>
      <c r="B13390" s="967"/>
      <c r="C13390" s="967"/>
      <c r="D13390" s="106"/>
      <c r="E13390" s="106"/>
      <c r="F13390" s="106"/>
      <c r="G13390" s="106"/>
      <c r="H13390" s="106"/>
      <c r="I13390" s="106"/>
      <c r="J13390" s="17"/>
      <c r="K13390" s="17"/>
      <c r="L13390" s="18"/>
      <c r="M13390" s="18"/>
      <c r="N13390" s="166"/>
      <c r="O13390" s="166"/>
      <c r="P13390" s="214"/>
      <c r="Q13390" s="264"/>
      <c r="R13390" s="264"/>
      <c r="S13390" s="166"/>
    </row>
    <row r="13391" spans="1:19" ht="30.6" x14ac:dyDescent="0.3">
      <c r="A13391" s="106"/>
      <c r="B13391" s="108" t="s">
        <v>1956</v>
      </c>
      <c r="C13391" s="30" t="s">
        <v>1957</v>
      </c>
      <c r="D13391" s="102">
        <v>1305</v>
      </c>
      <c r="E13391" s="102">
        <v>11</v>
      </c>
      <c r="F13391" s="102">
        <v>701</v>
      </c>
      <c r="G13391" s="102">
        <v>70133</v>
      </c>
      <c r="H13391" s="102">
        <v>3000</v>
      </c>
      <c r="I13391" s="102">
        <v>414104</v>
      </c>
      <c r="J13391" s="104">
        <v>10000000</v>
      </c>
      <c r="K13391" s="104">
        <v>10000000</v>
      </c>
      <c r="L13391" s="104">
        <v>0</v>
      </c>
      <c r="M13391" s="104">
        <v>0</v>
      </c>
      <c r="N13391" s="227">
        <v>10000000</v>
      </c>
      <c r="O13391" s="227">
        <v>0</v>
      </c>
      <c r="P13391" s="227">
        <f t="shared" ref="P13391:P13410" si="214">SUM(K13391+N13391+O13391)</f>
        <v>20000000</v>
      </c>
      <c r="Q13391" s="264">
        <v>20000000</v>
      </c>
      <c r="R13391" s="264">
        <v>3036800</v>
      </c>
      <c r="S13391" s="166"/>
    </row>
    <row r="13392" spans="1:19" ht="30.6" x14ac:dyDescent="0.3">
      <c r="A13392" s="106"/>
      <c r="B13392" s="108" t="s">
        <v>1958</v>
      </c>
      <c r="C13392" s="30" t="s">
        <v>1959</v>
      </c>
      <c r="D13392" s="102">
        <v>1305</v>
      </c>
      <c r="E13392" s="102">
        <v>11</v>
      </c>
      <c r="F13392" s="102">
        <v>701</v>
      </c>
      <c r="G13392" s="102">
        <v>70133</v>
      </c>
      <c r="H13392" s="102">
        <v>3000</v>
      </c>
      <c r="I13392" s="102">
        <v>414104</v>
      </c>
      <c r="J13392" s="104">
        <v>9500000</v>
      </c>
      <c r="K13392" s="104">
        <v>9500000</v>
      </c>
      <c r="L13392" s="104">
        <v>0</v>
      </c>
      <c r="M13392" s="104">
        <v>0</v>
      </c>
      <c r="N13392" s="227">
        <v>0</v>
      </c>
      <c r="O13392" s="227">
        <v>0</v>
      </c>
      <c r="P13392" s="227">
        <f t="shared" si="214"/>
        <v>9500000</v>
      </c>
      <c r="Q13392" s="264">
        <v>5000000</v>
      </c>
      <c r="R13392" s="264">
        <v>926000</v>
      </c>
      <c r="S13392" s="166"/>
    </row>
    <row r="13393" spans="1:19" ht="14.25" customHeight="1" x14ac:dyDescent="0.3">
      <c r="A13393" s="106"/>
      <c r="B13393" s="108" t="s">
        <v>1960</v>
      </c>
      <c r="C13393" s="30" t="s">
        <v>1961</v>
      </c>
      <c r="D13393" s="102">
        <v>1305</v>
      </c>
      <c r="E13393" s="102">
        <v>11</v>
      </c>
      <c r="F13393" s="102">
        <v>701</v>
      </c>
      <c r="G13393" s="102">
        <v>70133</v>
      </c>
      <c r="H13393" s="102">
        <v>3000</v>
      </c>
      <c r="I13393" s="102">
        <v>414111</v>
      </c>
      <c r="J13393" s="104">
        <v>1000000</v>
      </c>
      <c r="K13393" s="104">
        <v>1000000</v>
      </c>
      <c r="L13393" s="104">
        <v>0</v>
      </c>
      <c r="M13393" s="104">
        <v>0</v>
      </c>
      <c r="N13393" s="227">
        <v>0</v>
      </c>
      <c r="O13393" s="227">
        <v>0</v>
      </c>
      <c r="P13393" s="227">
        <f t="shared" si="214"/>
        <v>1000000</v>
      </c>
      <c r="Q13393" s="264">
        <v>1000000</v>
      </c>
      <c r="R13393" s="264">
        <v>0</v>
      </c>
      <c r="S13393" s="166"/>
    </row>
    <row r="13394" spans="1:19" ht="22.5" customHeight="1" x14ac:dyDescent="0.3">
      <c r="A13394" s="106"/>
      <c r="B13394" s="108" t="s">
        <v>1962</v>
      </c>
      <c r="C13394" s="30" t="s">
        <v>1963</v>
      </c>
      <c r="D13394" s="102">
        <v>1305</v>
      </c>
      <c r="E13394" s="102">
        <v>11</v>
      </c>
      <c r="F13394" s="102">
        <v>701</v>
      </c>
      <c r="G13394" s="102">
        <v>70133</v>
      </c>
      <c r="H13394" s="102">
        <v>3000</v>
      </c>
      <c r="I13394" s="102">
        <v>414104</v>
      </c>
      <c r="J13394" s="104">
        <v>1000000</v>
      </c>
      <c r="K13394" s="104">
        <v>1000000</v>
      </c>
      <c r="L13394" s="104">
        <v>0</v>
      </c>
      <c r="M13394" s="104">
        <v>0</v>
      </c>
      <c r="N13394" s="227">
        <v>0</v>
      </c>
      <c r="O13394" s="227">
        <v>0</v>
      </c>
      <c r="P13394" s="227">
        <f t="shared" si="214"/>
        <v>1000000</v>
      </c>
      <c r="Q13394" s="264">
        <v>1000000</v>
      </c>
      <c r="R13394" s="264">
        <v>0</v>
      </c>
      <c r="S13394" s="166"/>
    </row>
    <row r="13395" spans="1:19" ht="31.5" customHeight="1" x14ac:dyDescent="0.3">
      <c r="A13395" s="106"/>
      <c r="B13395" s="108" t="s">
        <v>1964</v>
      </c>
      <c r="C13395" s="30" t="s">
        <v>1965</v>
      </c>
      <c r="D13395" s="102">
        <v>1305</v>
      </c>
      <c r="E13395" s="102">
        <v>11</v>
      </c>
      <c r="F13395" s="102">
        <v>704</v>
      </c>
      <c r="G13395" s="102">
        <v>70443</v>
      </c>
      <c r="H13395" s="102">
        <v>3000</v>
      </c>
      <c r="I13395" s="102">
        <v>414104</v>
      </c>
      <c r="J13395" s="104">
        <v>70000000</v>
      </c>
      <c r="K13395" s="104">
        <f>SUM(J13395-L13395)</f>
        <v>0</v>
      </c>
      <c r="L13395" s="104">
        <v>70000000</v>
      </c>
      <c r="M13395" s="104">
        <v>0</v>
      </c>
      <c r="N13395" s="227">
        <v>70000000</v>
      </c>
      <c r="O13395" s="227">
        <v>100000000</v>
      </c>
      <c r="P13395" s="227">
        <f t="shared" si="214"/>
        <v>170000000</v>
      </c>
      <c r="Q13395" s="264">
        <v>50000000</v>
      </c>
      <c r="R13395" s="264">
        <v>0</v>
      </c>
      <c r="S13395" s="166"/>
    </row>
    <row r="13396" spans="1:19" ht="11.25" customHeight="1" x14ac:dyDescent="0.3">
      <c r="A13396" s="106"/>
      <c r="B13396" s="108" t="s">
        <v>1966</v>
      </c>
      <c r="C13396" s="30" t="s">
        <v>1967</v>
      </c>
      <c r="D13396" s="102">
        <v>1305</v>
      </c>
      <c r="E13396" s="102">
        <v>11</v>
      </c>
      <c r="F13396" s="102">
        <v>704</v>
      </c>
      <c r="G13396" s="102">
        <v>70443</v>
      </c>
      <c r="H13396" s="102">
        <v>3000</v>
      </c>
      <c r="I13396" s="102">
        <v>414104</v>
      </c>
      <c r="J13396" s="104">
        <v>10000000</v>
      </c>
      <c r="K13396" s="104">
        <v>10000000</v>
      </c>
      <c r="L13396" s="104">
        <v>0</v>
      </c>
      <c r="M13396" s="104">
        <v>0</v>
      </c>
      <c r="N13396" s="227">
        <v>5000000</v>
      </c>
      <c r="O13396" s="227">
        <v>0</v>
      </c>
      <c r="P13396" s="227">
        <f t="shared" si="214"/>
        <v>15000000</v>
      </c>
      <c r="Q13396" s="264">
        <v>37000000</v>
      </c>
      <c r="R13396" s="264">
        <v>941500</v>
      </c>
      <c r="S13396" s="166"/>
    </row>
    <row r="13397" spans="1:19" ht="20.399999999999999" x14ac:dyDescent="0.3">
      <c r="A13397" s="106"/>
      <c r="B13397" s="108" t="s">
        <v>1968</v>
      </c>
      <c r="C13397" s="30" t="s">
        <v>1969</v>
      </c>
      <c r="D13397" s="102">
        <v>1401</v>
      </c>
      <c r="E13397" s="102">
        <v>9</v>
      </c>
      <c r="F13397" s="102">
        <v>704</v>
      </c>
      <c r="G13397" s="102">
        <v>70435</v>
      </c>
      <c r="H13397" s="102">
        <v>3000</v>
      </c>
      <c r="I13397" s="102">
        <v>414104</v>
      </c>
      <c r="J13397" s="104">
        <v>50000000</v>
      </c>
      <c r="K13397" s="104">
        <v>50000000</v>
      </c>
      <c r="L13397" s="104">
        <v>0</v>
      </c>
      <c r="M13397" s="104">
        <v>0</v>
      </c>
      <c r="N13397" s="227">
        <v>2000000</v>
      </c>
      <c r="O13397" s="227">
        <v>0</v>
      </c>
      <c r="P13397" s="227">
        <f t="shared" si="214"/>
        <v>52000000</v>
      </c>
      <c r="Q13397" s="264">
        <v>50000000</v>
      </c>
      <c r="R13397" s="264">
        <v>35651433</v>
      </c>
      <c r="S13397" s="166"/>
    </row>
    <row r="13398" spans="1:19" ht="20.399999999999999" x14ac:dyDescent="0.3">
      <c r="A13398" s="106"/>
      <c r="B13398" s="108" t="s">
        <v>1970</v>
      </c>
      <c r="C13398" s="30" t="s">
        <v>1971</v>
      </c>
      <c r="D13398" s="102">
        <v>1305</v>
      </c>
      <c r="E13398" s="102">
        <v>11</v>
      </c>
      <c r="F13398" s="102">
        <v>704</v>
      </c>
      <c r="G13398" s="102">
        <v>70443</v>
      </c>
      <c r="H13398" s="102">
        <v>3000</v>
      </c>
      <c r="I13398" s="102">
        <v>414104</v>
      </c>
      <c r="J13398" s="104">
        <v>0</v>
      </c>
      <c r="K13398" s="104">
        <v>0</v>
      </c>
      <c r="L13398" s="104">
        <v>0</v>
      </c>
      <c r="M13398" s="104">
        <v>0</v>
      </c>
      <c r="N13398" s="227">
        <v>0</v>
      </c>
      <c r="O13398" s="227">
        <v>0</v>
      </c>
      <c r="P13398" s="227">
        <f t="shared" si="214"/>
        <v>0</v>
      </c>
      <c r="Q13398" s="264">
        <v>0</v>
      </c>
      <c r="R13398" s="264">
        <v>0</v>
      </c>
      <c r="S13398" s="166"/>
    </row>
    <row r="13399" spans="1:19" x14ac:dyDescent="0.3">
      <c r="A13399" s="106"/>
      <c r="B13399" s="108" t="s">
        <v>1972</v>
      </c>
      <c r="C13399" s="30" t="s">
        <v>1973</v>
      </c>
      <c r="D13399" s="102">
        <v>1301</v>
      </c>
      <c r="E13399" s="102">
        <v>9</v>
      </c>
      <c r="F13399" s="102">
        <v>703</v>
      </c>
      <c r="G13399" s="102">
        <v>70330</v>
      </c>
      <c r="H13399" s="102">
        <v>3000</v>
      </c>
      <c r="I13399" s="102">
        <v>414104</v>
      </c>
      <c r="J13399" s="104">
        <v>2000000</v>
      </c>
      <c r="K13399" s="104">
        <v>2000000</v>
      </c>
      <c r="L13399" s="104">
        <v>0</v>
      </c>
      <c r="M13399" s="104">
        <v>0</v>
      </c>
      <c r="N13399" s="227">
        <v>0</v>
      </c>
      <c r="O13399" s="227">
        <v>0</v>
      </c>
      <c r="P13399" s="227">
        <f t="shared" si="214"/>
        <v>2000000</v>
      </c>
      <c r="Q13399" s="264">
        <v>2000000</v>
      </c>
      <c r="R13399" s="264">
        <v>24000000</v>
      </c>
      <c r="S13399" s="166"/>
    </row>
    <row r="13400" spans="1:19" ht="20.399999999999999" x14ac:dyDescent="0.3">
      <c r="A13400" s="106"/>
      <c r="B13400" s="108" t="s">
        <v>1974</v>
      </c>
      <c r="C13400" s="30" t="s">
        <v>1975</v>
      </c>
      <c r="D13400" s="102">
        <v>1301</v>
      </c>
      <c r="E13400" s="102">
        <v>9</v>
      </c>
      <c r="F13400" s="102">
        <v>701</v>
      </c>
      <c r="G13400" s="102">
        <v>70133</v>
      </c>
      <c r="H13400" s="102">
        <v>3000</v>
      </c>
      <c r="I13400" s="102">
        <v>414104</v>
      </c>
      <c r="J13400" s="104">
        <v>25000000</v>
      </c>
      <c r="K13400" s="104">
        <f>SUM(J13400-L13400)</f>
        <v>0</v>
      </c>
      <c r="L13400" s="104">
        <v>25000000</v>
      </c>
      <c r="M13400" s="104">
        <v>0</v>
      </c>
      <c r="N13400" s="227">
        <v>25000000</v>
      </c>
      <c r="O13400" s="227">
        <v>25000000</v>
      </c>
      <c r="P13400" s="227">
        <f t="shared" si="214"/>
        <v>50000000</v>
      </c>
      <c r="Q13400" s="264">
        <v>25000000</v>
      </c>
      <c r="R13400" s="264">
        <v>0</v>
      </c>
      <c r="S13400" s="166"/>
    </row>
    <row r="13401" spans="1:19" x14ac:dyDescent="0.3">
      <c r="A13401" s="106"/>
      <c r="B13401" s="108" t="s">
        <v>1976</v>
      </c>
      <c r="C13401" s="30" t="s">
        <v>1977</v>
      </c>
      <c r="D13401" s="102">
        <v>1301</v>
      </c>
      <c r="E13401" s="102">
        <v>9</v>
      </c>
      <c r="F13401" s="102">
        <v>701</v>
      </c>
      <c r="G13401" s="102">
        <v>70133</v>
      </c>
      <c r="H13401" s="102">
        <v>3000</v>
      </c>
      <c r="I13401" s="102">
        <v>414104</v>
      </c>
      <c r="J13401" s="104">
        <v>20000000</v>
      </c>
      <c r="K13401" s="104">
        <f t="shared" ref="K13401:K13402" si="215">SUM(J13401-L13401)</f>
        <v>0</v>
      </c>
      <c r="L13401" s="104">
        <v>20000000</v>
      </c>
      <c r="M13401" s="104">
        <v>0</v>
      </c>
      <c r="N13401" s="227">
        <v>20000000</v>
      </c>
      <c r="O13401" s="227">
        <v>0</v>
      </c>
      <c r="P13401" s="227">
        <f t="shared" si="214"/>
        <v>20000000</v>
      </c>
      <c r="Q13401" s="264">
        <v>40000000</v>
      </c>
      <c r="R13401" s="264">
        <v>0</v>
      </c>
      <c r="S13401" s="166"/>
    </row>
    <row r="13402" spans="1:19" x14ac:dyDescent="0.3">
      <c r="A13402" s="106"/>
      <c r="B13402" s="108" t="s">
        <v>1978</v>
      </c>
      <c r="C13402" s="30" t="s">
        <v>1979</v>
      </c>
      <c r="D13402" s="102">
        <v>1301</v>
      </c>
      <c r="E13402" s="102">
        <v>9</v>
      </c>
      <c r="F13402" s="102">
        <v>701</v>
      </c>
      <c r="G13402" s="102">
        <v>70133</v>
      </c>
      <c r="H13402" s="102">
        <v>3000</v>
      </c>
      <c r="I13402" s="102">
        <v>414104</v>
      </c>
      <c r="J13402" s="104">
        <v>25000000</v>
      </c>
      <c r="K13402" s="104">
        <f t="shared" si="215"/>
        <v>0</v>
      </c>
      <c r="L13402" s="104">
        <v>25000000</v>
      </c>
      <c r="M13402" s="104">
        <v>0</v>
      </c>
      <c r="N13402" s="227">
        <v>25000000</v>
      </c>
      <c r="O13402" s="227">
        <v>0</v>
      </c>
      <c r="P13402" s="227">
        <f t="shared" si="214"/>
        <v>25000000</v>
      </c>
      <c r="Q13402" s="264">
        <v>25000000</v>
      </c>
      <c r="R13402" s="264">
        <v>0</v>
      </c>
      <c r="S13402" s="166"/>
    </row>
    <row r="13403" spans="1:19" ht="20.399999999999999" x14ac:dyDescent="0.3">
      <c r="A13403" s="106"/>
      <c r="B13403" s="108" t="s">
        <v>1980</v>
      </c>
      <c r="C13403" s="30" t="s">
        <v>1981</v>
      </c>
      <c r="D13403" s="102">
        <v>1301</v>
      </c>
      <c r="E13403" s="102">
        <v>9</v>
      </c>
      <c r="F13403" s="102">
        <v>701</v>
      </c>
      <c r="G13403" s="102">
        <v>70133</v>
      </c>
      <c r="H13403" s="102">
        <v>3000</v>
      </c>
      <c r="I13403" s="102">
        <v>414104</v>
      </c>
      <c r="J13403" s="104">
        <v>0</v>
      </c>
      <c r="K13403" s="104">
        <v>0</v>
      </c>
      <c r="L13403" s="104">
        <v>0</v>
      </c>
      <c r="M13403" s="104">
        <v>0</v>
      </c>
      <c r="N13403" s="227">
        <v>0</v>
      </c>
      <c r="O13403" s="227">
        <v>0</v>
      </c>
      <c r="P13403" s="227">
        <f t="shared" si="214"/>
        <v>0</v>
      </c>
      <c r="Q13403" s="264">
        <v>0</v>
      </c>
      <c r="R13403" s="264">
        <v>0</v>
      </c>
      <c r="S13403" s="166"/>
    </row>
    <row r="13404" spans="1:19" ht="20.399999999999999" x14ac:dyDescent="0.3">
      <c r="A13404" s="106"/>
      <c r="B13404" s="108" t="s">
        <v>1982</v>
      </c>
      <c r="C13404" s="30" t="s">
        <v>1983</v>
      </c>
      <c r="D13404" s="102">
        <v>1301</v>
      </c>
      <c r="E13404" s="102">
        <v>9</v>
      </c>
      <c r="F13404" s="102">
        <v>701</v>
      </c>
      <c r="G13404" s="102">
        <v>70133</v>
      </c>
      <c r="H13404" s="102">
        <v>3000</v>
      </c>
      <c r="I13404" s="102">
        <v>414104</v>
      </c>
      <c r="J13404" s="104">
        <v>0</v>
      </c>
      <c r="K13404" s="104">
        <v>0</v>
      </c>
      <c r="L13404" s="104">
        <v>0</v>
      </c>
      <c r="M13404" s="104">
        <v>0</v>
      </c>
      <c r="N13404" s="227">
        <v>0</v>
      </c>
      <c r="O13404" s="227">
        <v>0</v>
      </c>
      <c r="P13404" s="227">
        <f t="shared" si="214"/>
        <v>0</v>
      </c>
      <c r="Q13404" s="264">
        <v>0</v>
      </c>
      <c r="R13404" s="264">
        <v>94700</v>
      </c>
      <c r="S13404" s="175"/>
    </row>
    <row r="13405" spans="1:19" ht="20.399999999999999" x14ac:dyDescent="0.3">
      <c r="A13405" s="106"/>
      <c r="B13405" s="108" t="s">
        <v>1984</v>
      </c>
      <c r="C13405" s="30" t="s">
        <v>1985</v>
      </c>
      <c r="D13405" s="102">
        <v>1301</v>
      </c>
      <c r="E13405" s="102">
        <v>9</v>
      </c>
      <c r="F13405" s="102">
        <v>701</v>
      </c>
      <c r="G13405" s="102">
        <v>70133</v>
      </c>
      <c r="H13405" s="102">
        <v>3000</v>
      </c>
      <c r="I13405" s="102">
        <v>414104</v>
      </c>
      <c r="J13405" s="104">
        <v>5000000</v>
      </c>
      <c r="K13405" s="104">
        <v>5000000</v>
      </c>
      <c r="L13405" s="104">
        <v>0</v>
      </c>
      <c r="M13405" s="104">
        <v>0</v>
      </c>
      <c r="N13405" s="227">
        <v>0</v>
      </c>
      <c r="O13405" s="227">
        <v>0</v>
      </c>
      <c r="P13405" s="227">
        <f t="shared" si="214"/>
        <v>5000000</v>
      </c>
      <c r="Q13405" s="264">
        <v>0</v>
      </c>
      <c r="R13405" s="264">
        <v>0</v>
      </c>
      <c r="S13405" s="175"/>
    </row>
    <row r="13406" spans="1:19" x14ac:dyDescent="0.3">
      <c r="A13406" s="106"/>
      <c r="B13406" s="108" t="s">
        <v>1986</v>
      </c>
      <c r="C13406" s="30" t="s">
        <v>1987</v>
      </c>
      <c r="D13406" s="102">
        <v>1301</v>
      </c>
      <c r="E13406" s="102">
        <v>9</v>
      </c>
      <c r="F13406" s="102">
        <v>703</v>
      </c>
      <c r="G13406" s="102">
        <v>70330</v>
      </c>
      <c r="H13406" s="102">
        <v>3000</v>
      </c>
      <c r="I13406" s="102">
        <v>414104</v>
      </c>
      <c r="J13406" s="104">
        <v>0</v>
      </c>
      <c r="K13406" s="104">
        <v>0</v>
      </c>
      <c r="L13406" s="104">
        <v>0</v>
      </c>
      <c r="M13406" s="104">
        <v>0</v>
      </c>
      <c r="N13406" s="227">
        <v>0</v>
      </c>
      <c r="O13406" s="227">
        <v>0</v>
      </c>
      <c r="P13406" s="227">
        <f t="shared" si="214"/>
        <v>0</v>
      </c>
      <c r="Q13406" s="264">
        <v>0</v>
      </c>
      <c r="R13406" s="264">
        <v>0</v>
      </c>
      <c r="S13406" s="175"/>
    </row>
    <row r="13407" spans="1:19" ht="13.5" customHeight="1" x14ac:dyDescent="0.3">
      <c r="A13407" s="106"/>
      <c r="B13407" s="108" t="s">
        <v>1988</v>
      </c>
      <c r="C13407" s="30" t="s">
        <v>1989</v>
      </c>
      <c r="D13407" s="102">
        <v>1301</v>
      </c>
      <c r="E13407" s="102">
        <v>9</v>
      </c>
      <c r="F13407" s="102">
        <v>703</v>
      </c>
      <c r="G13407" s="102">
        <v>70330</v>
      </c>
      <c r="H13407" s="102">
        <v>3000</v>
      </c>
      <c r="I13407" s="102">
        <v>414104</v>
      </c>
      <c r="J13407" s="104">
        <v>10000000</v>
      </c>
      <c r="K13407" s="104">
        <v>10000000</v>
      </c>
      <c r="L13407" s="104">
        <v>0</v>
      </c>
      <c r="M13407" s="104">
        <v>0</v>
      </c>
      <c r="N13407" s="227">
        <v>0</v>
      </c>
      <c r="O13407" s="227">
        <v>0</v>
      </c>
      <c r="P13407" s="227">
        <f t="shared" si="214"/>
        <v>10000000</v>
      </c>
      <c r="Q13407" s="264">
        <v>10000000</v>
      </c>
      <c r="R13407" s="264">
        <v>0</v>
      </c>
      <c r="S13407" s="175"/>
    </row>
    <row r="13408" spans="1:19" ht="20.25" customHeight="1" x14ac:dyDescent="0.3">
      <c r="A13408" s="106"/>
      <c r="B13408" s="108" t="s">
        <v>1990</v>
      </c>
      <c r="C13408" s="30" t="s">
        <v>1991</v>
      </c>
      <c r="D13408" s="102">
        <v>1301</v>
      </c>
      <c r="E13408" s="102">
        <v>9</v>
      </c>
      <c r="F13408" s="102">
        <v>703</v>
      </c>
      <c r="G13408" s="102">
        <v>70350</v>
      </c>
      <c r="H13408" s="102">
        <v>3000</v>
      </c>
      <c r="I13408" s="102">
        <v>414104</v>
      </c>
      <c r="J13408" s="104">
        <v>0</v>
      </c>
      <c r="K13408" s="104">
        <v>0</v>
      </c>
      <c r="L13408" s="104">
        <v>0</v>
      </c>
      <c r="M13408" s="104">
        <v>0</v>
      </c>
      <c r="N13408" s="227">
        <v>0</v>
      </c>
      <c r="O13408" s="227">
        <v>0</v>
      </c>
      <c r="P13408" s="227">
        <f t="shared" si="214"/>
        <v>0</v>
      </c>
      <c r="Q13408" s="264">
        <v>5000000</v>
      </c>
      <c r="R13408" s="264">
        <v>0</v>
      </c>
      <c r="S13408" s="175"/>
    </row>
    <row r="13409" spans="1:19" x14ac:dyDescent="0.3">
      <c r="A13409" s="106"/>
      <c r="B13409" s="108" t="s">
        <v>1992</v>
      </c>
      <c r="C13409" s="30" t="s">
        <v>1993</v>
      </c>
      <c r="D13409" s="102">
        <v>1301</v>
      </c>
      <c r="E13409" s="102">
        <v>11</v>
      </c>
      <c r="F13409" s="102">
        <v>701</v>
      </c>
      <c r="G13409" s="102">
        <v>70133</v>
      </c>
      <c r="H13409" s="102">
        <v>3000</v>
      </c>
      <c r="I13409" s="102">
        <v>414104</v>
      </c>
      <c r="J13409" s="104">
        <v>2000000</v>
      </c>
      <c r="K13409" s="104">
        <v>2000000</v>
      </c>
      <c r="L13409" s="104">
        <v>0</v>
      </c>
      <c r="M13409" s="104">
        <v>0</v>
      </c>
      <c r="N13409" s="227">
        <v>0</v>
      </c>
      <c r="O13409" s="227">
        <v>0</v>
      </c>
      <c r="P13409" s="227">
        <f t="shared" si="214"/>
        <v>2000000</v>
      </c>
      <c r="Q13409" s="264">
        <v>2000000</v>
      </c>
      <c r="R13409" s="264">
        <v>0</v>
      </c>
      <c r="S13409" s="175"/>
    </row>
    <row r="13410" spans="1:19" ht="15" customHeight="1" x14ac:dyDescent="0.3">
      <c r="A13410" s="106"/>
      <c r="B13410" s="108" t="s">
        <v>1994</v>
      </c>
      <c r="C13410" s="30" t="s">
        <v>1995</v>
      </c>
      <c r="D13410" s="102">
        <v>1301</v>
      </c>
      <c r="E13410" s="102">
        <v>11</v>
      </c>
      <c r="F13410" s="102">
        <v>701</v>
      </c>
      <c r="G13410" s="102">
        <v>70133</v>
      </c>
      <c r="H13410" s="102">
        <v>3000</v>
      </c>
      <c r="I13410" s="102">
        <v>414104</v>
      </c>
      <c r="J13410" s="104">
        <v>2000000</v>
      </c>
      <c r="K13410" s="104">
        <v>2000000</v>
      </c>
      <c r="L13410" s="104">
        <v>0</v>
      </c>
      <c r="M13410" s="104">
        <v>0</v>
      </c>
      <c r="N13410" s="227">
        <v>0</v>
      </c>
      <c r="O13410" s="227">
        <v>0</v>
      </c>
      <c r="P13410" s="227">
        <f t="shared" si="214"/>
        <v>2000000</v>
      </c>
      <c r="Q13410" s="264">
        <v>2000000</v>
      </c>
      <c r="R13410" s="264">
        <v>0</v>
      </c>
      <c r="S13410" s="175"/>
    </row>
    <row r="13411" spans="1:19" ht="21.75" customHeight="1" x14ac:dyDescent="0.3">
      <c r="A13411" s="960" t="s">
        <v>0</v>
      </c>
      <c r="B13411" s="960"/>
      <c r="C13411" s="960"/>
      <c r="D13411" s="960"/>
      <c r="E13411" s="960"/>
      <c r="F13411" s="960"/>
      <c r="G13411" s="960"/>
      <c r="H13411" s="960"/>
      <c r="I13411" s="960"/>
      <c r="J13411" s="960"/>
      <c r="K13411" s="960"/>
      <c r="L13411" s="960"/>
      <c r="M13411" s="960"/>
    </row>
    <row r="13412" spans="1:19" ht="17.399999999999999" x14ac:dyDescent="0.3">
      <c r="A13412" s="960" t="s">
        <v>3122</v>
      </c>
      <c r="B13412" s="960"/>
      <c r="C13412" s="960"/>
      <c r="D13412" s="960"/>
      <c r="E13412" s="960"/>
      <c r="F13412" s="960"/>
      <c r="G13412" s="960"/>
      <c r="H13412" s="960"/>
      <c r="I13412" s="960"/>
      <c r="J13412" s="960"/>
      <c r="K13412" s="960"/>
      <c r="L13412" s="960"/>
      <c r="M13412" s="960"/>
    </row>
    <row r="13413" spans="1:19" ht="16.2" thickBot="1" x14ac:dyDescent="0.35">
      <c r="A13413" s="961" t="s">
        <v>3123</v>
      </c>
      <c r="B13413" s="961"/>
      <c r="C13413" s="961"/>
      <c r="D13413" s="961"/>
      <c r="E13413" s="961"/>
      <c r="F13413" s="961"/>
      <c r="G13413" s="961"/>
      <c r="H13413" s="961"/>
      <c r="I13413" s="961"/>
      <c r="J13413" s="961"/>
      <c r="K13413" s="961"/>
      <c r="L13413" s="961"/>
      <c r="M13413" s="961"/>
    </row>
    <row r="13414" spans="1:19" ht="15" customHeight="1" x14ac:dyDescent="0.3">
      <c r="A13414" s="962" t="s">
        <v>3118</v>
      </c>
      <c r="B13414" s="962" t="s">
        <v>3119</v>
      </c>
      <c r="C13414" s="962" t="s">
        <v>2</v>
      </c>
      <c r="D13414" s="5" t="s">
        <v>3</v>
      </c>
      <c r="E13414" s="12" t="s">
        <v>3</v>
      </c>
      <c r="F13414" s="5" t="s">
        <v>7</v>
      </c>
      <c r="G13414" s="12" t="s">
        <v>9</v>
      </c>
      <c r="H13414" s="5" t="s">
        <v>12</v>
      </c>
      <c r="I13414" s="12" t="s">
        <v>13</v>
      </c>
      <c r="J13414" s="873" t="s">
        <v>3115</v>
      </c>
      <c r="K13414" s="873" t="s">
        <v>3116</v>
      </c>
      <c r="L13414" s="965" t="s">
        <v>3121</v>
      </c>
      <c r="M13414" s="965" t="s">
        <v>3117</v>
      </c>
      <c r="N13414" s="873" t="s">
        <v>3116</v>
      </c>
      <c r="O13414" s="873" t="s">
        <v>3116</v>
      </c>
      <c r="P13414" s="873" t="s">
        <v>5095</v>
      </c>
      <c r="Q13414" s="873" t="s">
        <v>3115</v>
      </c>
      <c r="R13414" s="270" t="s">
        <v>3340</v>
      </c>
      <c r="S13414" s="873" t="s">
        <v>5049</v>
      </c>
    </row>
    <row r="13415" spans="1:19" ht="20.399999999999999" x14ac:dyDescent="0.3">
      <c r="A13415" s="963"/>
      <c r="B13415" s="963"/>
      <c r="C13415" s="963"/>
      <c r="D13415" s="6" t="s">
        <v>4</v>
      </c>
      <c r="E13415" s="11" t="s">
        <v>6</v>
      </c>
      <c r="F13415" s="6" t="s">
        <v>8</v>
      </c>
      <c r="G13415" s="11" t="s">
        <v>10</v>
      </c>
      <c r="H13415" s="6" t="s">
        <v>5</v>
      </c>
      <c r="I13415" s="11" t="s">
        <v>5</v>
      </c>
      <c r="J13415" s="874"/>
      <c r="K13415" s="874"/>
      <c r="L13415" s="966"/>
      <c r="M13415" s="966"/>
      <c r="N13415" s="874"/>
      <c r="O13415" s="874"/>
      <c r="P13415" s="874"/>
      <c r="Q13415" s="874"/>
      <c r="R13415" s="271" t="s">
        <v>5125</v>
      </c>
      <c r="S13415" s="874"/>
    </row>
    <row r="13416" spans="1:19" x14ac:dyDescent="0.3">
      <c r="A13416" s="963"/>
      <c r="B13416" s="963"/>
      <c r="C13416" s="963"/>
      <c r="D13416" s="6" t="s">
        <v>5</v>
      </c>
      <c r="E13416" s="11" t="s">
        <v>5</v>
      </c>
      <c r="F13416" s="6" t="s">
        <v>5</v>
      </c>
      <c r="G13416" s="11" t="s">
        <v>11</v>
      </c>
      <c r="H13416" s="7"/>
      <c r="I13416" s="8"/>
      <c r="J13416" s="44" t="s">
        <v>3120</v>
      </c>
      <c r="K13416" s="45" t="s">
        <v>3120</v>
      </c>
      <c r="L13416" s="46" t="s">
        <v>3120</v>
      </c>
      <c r="M13416" s="47" t="s">
        <v>3120</v>
      </c>
      <c r="N13416" s="44" t="s">
        <v>5068</v>
      </c>
      <c r="O13416" s="44" t="s">
        <v>5069</v>
      </c>
      <c r="P13416" s="44"/>
      <c r="Q13416" s="44" t="s">
        <v>5102</v>
      </c>
      <c r="R13416" s="272" t="s">
        <v>5102</v>
      </c>
      <c r="S13416" s="44"/>
    </row>
    <row r="13417" spans="1:19" ht="15" thickBot="1" x14ac:dyDescent="0.35">
      <c r="A13417" s="964"/>
      <c r="B13417" s="964"/>
      <c r="C13417" s="964"/>
      <c r="D13417" s="9"/>
      <c r="E13417" s="10"/>
      <c r="F13417" s="9"/>
      <c r="G13417" s="10"/>
      <c r="H13417" s="9"/>
      <c r="I13417" s="10"/>
      <c r="J13417" s="48" t="s">
        <v>14</v>
      </c>
      <c r="K13417" s="49" t="s">
        <v>14</v>
      </c>
      <c r="L13417" s="50" t="s">
        <v>14</v>
      </c>
      <c r="M13417" s="51" t="s">
        <v>14</v>
      </c>
      <c r="N13417" s="48" t="s">
        <v>14</v>
      </c>
      <c r="O13417" s="48" t="s">
        <v>14</v>
      </c>
      <c r="P13417" s="48" t="s">
        <v>14</v>
      </c>
      <c r="Q13417" s="48" t="s">
        <v>14</v>
      </c>
      <c r="R13417" s="48" t="s">
        <v>14</v>
      </c>
      <c r="S13417" s="48"/>
    </row>
    <row r="13418" spans="1:19" ht="20.399999999999999" x14ac:dyDescent="0.3">
      <c r="A13418" s="106"/>
      <c r="B13418" s="108" t="s">
        <v>1996</v>
      </c>
      <c r="C13418" s="30" t="s">
        <v>1997</v>
      </c>
      <c r="D13418" s="102">
        <v>1301</v>
      </c>
      <c r="E13418" s="102">
        <v>9</v>
      </c>
      <c r="F13418" s="102">
        <v>703</v>
      </c>
      <c r="G13418" s="102">
        <v>70330</v>
      </c>
      <c r="H13418" s="102">
        <v>3000</v>
      </c>
      <c r="I13418" s="102">
        <v>414104</v>
      </c>
      <c r="J13418" s="104">
        <v>155900000</v>
      </c>
      <c r="K13418" s="104">
        <f>SUM(J13418+M13418)</f>
        <v>174900000</v>
      </c>
      <c r="L13418" s="104">
        <v>0</v>
      </c>
      <c r="M13418" s="104">
        <v>19000000</v>
      </c>
      <c r="N13418" s="227">
        <v>0</v>
      </c>
      <c r="O13418" s="227">
        <v>0</v>
      </c>
      <c r="P13418" s="227">
        <f t="shared" ref="P13418:P13420" si="216">SUM(K13418+N13418+O13418)</f>
        <v>174900000</v>
      </c>
      <c r="Q13418" s="264">
        <v>50000000</v>
      </c>
      <c r="R13418" s="264">
        <v>0</v>
      </c>
      <c r="S13418" s="166"/>
    </row>
    <row r="13419" spans="1:19" x14ac:dyDescent="0.3">
      <c r="A13419" s="106"/>
      <c r="B13419" s="108" t="s">
        <v>1998</v>
      </c>
      <c r="C13419" s="30" t="s">
        <v>1999</v>
      </c>
      <c r="D13419" s="102">
        <v>1301</v>
      </c>
      <c r="E13419" s="102">
        <v>9</v>
      </c>
      <c r="F13419" s="102">
        <v>703</v>
      </c>
      <c r="G13419" s="102">
        <v>70330</v>
      </c>
      <c r="H13419" s="102">
        <v>3000</v>
      </c>
      <c r="I13419" s="102">
        <v>414104</v>
      </c>
      <c r="J13419" s="104">
        <v>350000000</v>
      </c>
      <c r="K13419" s="104">
        <f t="shared" ref="K13419" si="217">SUM(J13419-L13419)</f>
        <v>0</v>
      </c>
      <c r="L13419" s="104">
        <v>350000000</v>
      </c>
      <c r="M13419" s="104">
        <v>0</v>
      </c>
      <c r="N13419" s="227">
        <v>350000000</v>
      </c>
      <c r="O13419" s="227">
        <v>0</v>
      </c>
      <c r="P13419" s="227">
        <f t="shared" si="216"/>
        <v>350000000</v>
      </c>
      <c r="Q13419" s="264">
        <v>300000000</v>
      </c>
      <c r="R13419" s="264">
        <v>0</v>
      </c>
      <c r="S13419" s="166"/>
    </row>
    <row r="13420" spans="1:19" ht="31.2" thickBot="1" x14ac:dyDescent="0.35">
      <c r="A13420" s="107"/>
      <c r="B13420" s="109" t="s">
        <v>2000</v>
      </c>
      <c r="C13420" s="34" t="s">
        <v>2001</v>
      </c>
      <c r="D13420" s="103">
        <v>1301</v>
      </c>
      <c r="E13420" s="103">
        <v>9</v>
      </c>
      <c r="F13420" s="103">
        <v>703</v>
      </c>
      <c r="G13420" s="103">
        <v>70330</v>
      </c>
      <c r="H13420" s="103">
        <v>3000</v>
      </c>
      <c r="I13420" s="103">
        <v>414104</v>
      </c>
      <c r="J13420" s="105">
        <v>1600000</v>
      </c>
      <c r="K13420" s="105">
        <v>1600000</v>
      </c>
      <c r="L13420" s="105">
        <v>0</v>
      </c>
      <c r="M13420" s="105">
        <v>0</v>
      </c>
      <c r="N13420" s="227">
        <v>0</v>
      </c>
      <c r="O13420" s="227">
        <v>0</v>
      </c>
      <c r="P13420" s="227">
        <f t="shared" si="216"/>
        <v>1600000</v>
      </c>
      <c r="Q13420" s="264">
        <v>1600000</v>
      </c>
      <c r="R13420" s="264">
        <v>0</v>
      </c>
      <c r="S13420" s="176"/>
    </row>
    <row r="13421" spans="1:19" ht="15" thickBot="1" x14ac:dyDescent="0.35">
      <c r="A13421" s="13"/>
      <c r="B13421" s="14" t="s">
        <v>2002</v>
      </c>
      <c r="C13421" s="14"/>
      <c r="D13421" s="14"/>
      <c r="E13421" s="14"/>
      <c r="F13421" s="14"/>
      <c r="G13421" s="14"/>
      <c r="H13421" s="14"/>
      <c r="I13421" s="14"/>
      <c r="J13421" s="15">
        <f>SUM(J13390:J13420)</f>
        <v>750000000</v>
      </c>
      <c r="K13421" s="15">
        <f>SUM(K13390:K13420)</f>
        <v>279000000</v>
      </c>
      <c r="L13421" s="15">
        <f>SUM(L13390:L13420)</f>
        <v>490000000</v>
      </c>
      <c r="M13421" s="15">
        <f>SUM(M13390:M13420)</f>
        <v>19000000</v>
      </c>
      <c r="N13421" s="15">
        <f t="shared" ref="N13421:R13421" si="218">SUM(N13390:N13420)</f>
        <v>507000000</v>
      </c>
      <c r="O13421" s="15">
        <f t="shared" si="218"/>
        <v>125000000</v>
      </c>
      <c r="P13421" s="15">
        <f t="shared" si="218"/>
        <v>911000000</v>
      </c>
      <c r="Q13421" s="15">
        <f t="shared" si="218"/>
        <v>626600000</v>
      </c>
      <c r="R13421" s="15">
        <f t="shared" si="218"/>
        <v>64650433</v>
      </c>
      <c r="S13421" s="181"/>
    </row>
    <row r="13422" spans="1:19" x14ac:dyDescent="0.3">
      <c r="J13422" s="55"/>
      <c r="K13422" s="55"/>
      <c r="N13422" s="58"/>
      <c r="O13422" s="58"/>
      <c r="P13422" s="58"/>
      <c r="Q13422" s="58"/>
      <c r="R13422" s="58"/>
      <c r="S13422" s="58"/>
    </row>
    <row r="13423" spans="1:19" x14ac:dyDescent="0.3">
      <c r="A13423" s="1">
        <v>26052001</v>
      </c>
      <c r="B13423" s="93" t="s">
        <v>2003</v>
      </c>
      <c r="J13423" s="55"/>
      <c r="K13423" s="55"/>
      <c r="N13423" s="58"/>
      <c r="O13423" s="58"/>
      <c r="P13423" s="58"/>
      <c r="Q13423" s="58"/>
      <c r="R13423" s="58"/>
      <c r="S13423" s="58"/>
    </row>
    <row r="13424" spans="1:19" x14ac:dyDescent="0.3">
      <c r="A13424" s="967" t="s">
        <v>24</v>
      </c>
      <c r="B13424" s="967"/>
      <c r="C13424" s="967"/>
      <c r="D13424" s="106"/>
      <c r="E13424" s="106"/>
      <c r="F13424" s="106"/>
      <c r="G13424" s="106"/>
      <c r="H13424" s="106"/>
      <c r="I13424" s="106"/>
      <c r="J13424" s="17"/>
      <c r="K13424" s="17"/>
      <c r="L13424" s="18"/>
      <c r="M13424" s="18"/>
      <c r="N13424" s="175"/>
      <c r="O13424" s="175"/>
      <c r="P13424" s="214"/>
      <c r="Q13424" s="264"/>
      <c r="R13424" s="264"/>
      <c r="S13424" s="175"/>
    </row>
    <row r="13425" spans="1:19" x14ac:dyDescent="0.3">
      <c r="A13425" s="106"/>
      <c r="B13425" s="108" t="s">
        <v>2004</v>
      </c>
      <c r="C13425" s="30" t="s">
        <v>2005</v>
      </c>
      <c r="D13425" s="102">
        <v>510</v>
      </c>
      <c r="E13425" s="102">
        <v>11</v>
      </c>
      <c r="F13425" s="102">
        <v>701</v>
      </c>
      <c r="G13425" s="102">
        <v>70133</v>
      </c>
      <c r="H13425" s="102">
        <v>3000</v>
      </c>
      <c r="I13425" s="102">
        <v>414104</v>
      </c>
      <c r="J13425" s="104">
        <v>2000000</v>
      </c>
      <c r="K13425" s="104">
        <v>2000000</v>
      </c>
      <c r="L13425" s="104">
        <v>0</v>
      </c>
      <c r="M13425" s="104">
        <v>0</v>
      </c>
      <c r="N13425" s="227">
        <v>0</v>
      </c>
      <c r="O13425" s="227">
        <v>0</v>
      </c>
      <c r="P13425" s="227">
        <f t="shared" ref="P13425:P13435" si="219">SUM(K13425+N13425+O13425)</f>
        <v>2000000</v>
      </c>
      <c r="Q13425" s="264">
        <v>2000000</v>
      </c>
      <c r="R13425" s="264">
        <v>0</v>
      </c>
      <c r="S13425" s="166"/>
    </row>
    <row r="13426" spans="1:19" x14ac:dyDescent="0.3">
      <c r="A13426" s="967" t="s">
        <v>39</v>
      </c>
      <c r="B13426" s="967"/>
      <c r="C13426" s="31"/>
      <c r="D13426" s="106"/>
      <c r="E13426" s="106"/>
      <c r="F13426" s="106"/>
      <c r="G13426" s="106"/>
      <c r="H13426" s="106"/>
      <c r="I13426" s="106"/>
      <c r="J13426" s="17"/>
      <c r="K13426" s="17"/>
      <c r="L13426" s="18"/>
      <c r="M13426" s="18"/>
      <c r="N13426" s="18"/>
      <c r="O13426" s="18"/>
      <c r="P13426" s="227"/>
      <c r="Q13426" s="264"/>
      <c r="R13426" s="264"/>
      <c r="S13426" s="166"/>
    </row>
    <row r="13427" spans="1:19" x14ac:dyDescent="0.3">
      <c r="A13427" s="967" t="s">
        <v>44</v>
      </c>
      <c r="B13427" s="967"/>
      <c r="C13427" s="967"/>
      <c r="D13427" s="106"/>
      <c r="E13427" s="106"/>
      <c r="F13427" s="106"/>
      <c r="G13427" s="106"/>
      <c r="H13427" s="106"/>
      <c r="I13427" s="106"/>
      <c r="J13427" s="17"/>
      <c r="K13427" s="17"/>
      <c r="L13427" s="18"/>
      <c r="M13427" s="18"/>
      <c r="N13427" s="18"/>
      <c r="O13427" s="18"/>
      <c r="P13427" s="227"/>
      <c r="Q13427" s="264"/>
      <c r="R13427" s="264"/>
      <c r="S13427" s="166"/>
    </row>
    <row r="13428" spans="1:19" ht="20.399999999999999" x14ac:dyDescent="0.3">
      <c r="A13428" s="106"/>
      <c r="B13428" s="108" t="s">
        <v>2006</v>
      </c>
      <c r="C13428" s="30" t="s">
        <v>2007</v>
      </c>
      <c r="D13428" s="102">
        <v>1301</v>
      </c>
      <c r="E13428" s="102">
        <v>9</v>
      </c>
      <c r="F13428" s="102">
        <v>701</v>
      </c>
      <c r="G13428" s="102">
        <v>70133</v>
      </c>
      <c r="H13428" s="102">
        <v>3000</v>
      </c>
      <c r="I13428" s="102">
        <v>414104</v>
      </c>
      <c r="J13428" s="104">
        <v>54000000</v>
      </c>
      <c r="K13428" s="104">
        <v>54000000</v>
      </c>
      <c r="L13428" s="104">
        <v>0</v>
      </c>
      <c r="M13428" s="104">
        <v>0</v>
      </c>
      <c r="N13428" s="227">
        <v>0</v>
      </c>
      <c r="O13428" s="227">
        <v>0</v>
      </c>
      <c r="P13428" s="227">
        <f t="shared" si="219"/>
        <v>54000000</v>
      </c>
      <c r="Q13428" s="264">
        <v>25000000</v>
      </c>
      <c r="R13428" s="264">
        <v>0</v>
      </c>
      <c r="S13428" s="166"/>
    </row>
    <row r="13429" spans="1:19" ht="20.399999999999999" x14ac:dyDescent="0.3">
      <c r="A13429" s="106"/>
      <c r="B13429" s="108" t="s">
        <v>2008</v>
      </c>
      <c r="C13429" s="30" t="s">
        <v>2009</v>
      </c>
      <c r="D13429" s="102">
        <v>1301</v>
      </c>
      <c r="E13429" s="102">
        <v>9</v>
      </c>
      <c r="F13429" s="102">
        <v>703</v>
      </c>
      <c r="G13429" s="102">
        <v>70330</v>
      </c>
      <c r="H13429" s="102">
        <v>3000</v>
      </c>
      <c r="I13429" s="102">
        <v>414104</v>
      </c>
      <c r="J13429" s="104">
        <v>8000000</v>
      </c>
      <c r="K13429" s="104">
        <v>8000000</v>
      </c>
      <c r="L13429" s="104">
        <v>0</v>
      </c>
      <c r="M13429" s="104">
        <v>0</v>
      </c>
      <c r="N13429" s="227">
        <v>0</v>
      </c>
      <c r="O13429" s="227">
        <v>0</v>
      </c>
      <c r="P13429" s="227">
        <f t="shared" si="219"/>
        <v>8000000</v>
      </c>
      <c r="Q13429" s="264">
        <v>0</v>
      </c>
      <c r="R13429" s="264">
        <v>0</v>
      </c>
      <c r="S13429" s="166"/>
    </row>
    <row r="13430" spans="1:19" ht="20.399999999999999" x14ac:dyDescent="0.3">
      <c r="A13430" s="106"/>
      <c r="B13430" s="108" t="s">
        <v>2010</v>
      </c>
      <c r="C13430" s="30" t="s">
        <v>2011</v>
      </c>
      <c r="D13430" s="102">
        <v>1301</v>
      </c>
      <c r="E13430" s="102">
        <v>9</v>
      </c>
      <c r="F13430" s="102">
        <v>703</v>
      </c>
      <c r="G13430" s="102">
        <v>70330</v>
      </c>
      <c r="H13430" s="102">
        <v>3000</v>
      </c>
      <c r="I13430" s="102">
        <v>414104</v>
      </c>
      <c r="J13430" s="104">
        <v>400000</v>
      </c>
      <c r="K13430" s="104">
        <v>400000</v>
      </c>
      <c r="L13430" s="104">
        <v>0</v>
      </c>
      <c r="M13430" s="104">
        <v>0</v>
      </c>
      <c r="N13430" s="227">
        <v>0</v>
      </c>
      <c r="O13430" s="227">
        <v>0</v>
      </c>
      <c r="P13430" s="227">
        <f t="shared" si="219"/>
        <v>400000</v>
      </c>
      <c r="Q13430" s="264">
        <v>0</v>
      </c>
      <c r="R13430" s="264">
        <v>0</v>
      </c>
      <c r="S13430" s="166"/>
    </row>
    <row r="13431" spans="1:19" ht="33" customHeight="1" x14ac:dyDescent="0.3">
      <c r="A13431" s="106"/>
      <c r="B13431" s="108" t="s">
        <v>2012</v>
      </c>
      <c r="C13431" s="30" t="s">
        <v>2013</v>
      </c>
      <c r="D13431" s="102">
        <v>1321</v>
      </c>
      <c r="E13431" s="102">
        <v>7</v>
      </c>
      <c r="F13431" s="102">
        <v>703</v>
      </c>
      <c r="G13431" s="102">
        <v>70330</v>
      </c>
      <c r="H13431" s="102">
        <v>3000</v>
      </c>
      <c r="I13431" s="102">
        <v>414104</v>
      </c>
      <c r="J13431" s="104">
        <v>650000</v>
      </c>
      <c r="K13431" s="104">
        <v>650000</v>
      </c>
      <c r="L13431" s="104">
        <v>0</v>
      </c>
      <c r="M13431" s="104">
        <v>0</v>
      </c>
      <c r="N13431" s="227">
        <v>0</v>
      </c>
      <c r="O13431" s="227">
        <v>0</v>
      </c>
      <c r="P13431" s="227">
        <f t="shared" si="219"/>
        <v>650000</v>
      </c>
      <c r="Q13431" s="264">
        <v>0</v>
      </c>
      <c r="R13431" s="264">
        <v>0</v>
      </c>
      <c r="S13431" s="166"/>
    </row>
    <row r="13432" spans="1:19" ht="20.399999999999999" x14ac:dyDescent="0.3">
      <c r="A13432" s="106"/>
      <c r="B13432" s="108" t="s">
        <v>2014</v>
      </c>
      <c r="C13432" s="30" t="s">
        <v>2015</v>
      </c>
      <c r="D13432" s="102">
        <v>1301</v>
      </c>
      <c r="E13432" s="102">
        <v>9</v>
      </c>
      <c r="F13432" s="102">
        <v>703</v>
      </c>
      <c r="G13432" s="102">
        <v>70330</v>
      </c>
      <c r="H13432" s="102">
        <v>3000</v>
      </c>
      <c r="I13432" s="102">
        <v>414104</v>
      </c>
      <c r="J13432" s="104">
        <v>1000000</v>
      </c>
      <c r="K13432" s="104">
        <v>1000000</v>
      </c>
      <c r="L13432" s="104">
        <v>0</v>
      </c>
      <c r="M13432" s="104">
        <v>0</v>
      </c>
      <c r="N13432" s="227">
        <v>0</v>
      </c>
      <c r="O13432" s="227">
        <v>0</v>
      </c>
      <c r="P13432" s="227">
        <f t="shared" si="219"/>
        <v>1000000</v>
      </c>
      <c r="Q13432" s="264">
        <v>0</v>
      </c>
      <c r="R13432" s="264">
        <v>0</v>
      </c>
      <c r="S13432" s="166"/>
    </row>
    <row r="13433" spans="1:19" ht="44.25" customHeight="1" x14ac:dyDescent="0.3">
      <c r="A13433" s="106"/>
      <c r="B13433" s="108" t="s">
        <v>2016</v>
      </c>
      <c r="C13433" s="30" t="s">
        <v>2017</v>
      </c>
      <c r="D13433" s="102">
        <v>1301</v>
      </c>
      <c r="E13433" s="102">
        <v>7</v>
      </c>
      <c r="F13433" s="102">
        <v>703</v>
      </c>
      <c r="G13433" s="102">
        <v>70330</v>
      </c>
      <c r="H13433" s="102">
        <v>3000</v>
      </c>
      <c r="I13433" s="102">
        <v>414104</v>
      </c>
      <c r="J13433" s="104">
        <v>20542500</v>
      </c>
      <c r="K13433" s="104">
        <v>20542500</v>
      </c>
      <c r="L13433" s="104">
        <v>0</v>
      </c>
      <c r="M13433" s="126">
        <v>0</v>
      </c>
      <c r="N13433" s="227">
        <v>0</v>
      </c>
      <c r="O13433" s="227">
        <v>0</v>
      </c>
      <c r="P13433" s="227">
        <f t="shared" si="219"/>
        <v>20542500</v>
      </c>
      <c r="Q13433" s="264">
        <v>0</v>
      </c>
      <c r="R13433" s="264">
        <v>0</v>
      </c>
      <c r="S13433" s="175"/>
    </row>
    <row r="13434" spans="1:19" ht="30" customHeight="1" x14ac:dyDescent="0.3">
      <c r="A13434" s="106"/>
      <c r="B13434" s="108" t="s">
        <v>2018</v>
      </c>
      <c r="C13434" s="30" t="s">
        <v>2019</v>
      </c>
      <c r="D13434" s="102">
        <v>1301</v>
      </c>
      <c r="E13434" s="102">
        <v>9</v>
      </c>
      <c r="F13434" s="102">
        <v>703</v>
      </c>
      <c r="G13434" s="102">
        <v>70330</v>
      </c>
      <c r="H13434" s="102">
        <v>3000</v>
      </c>
      <c r="I13434" s="102">
        <v>414104</v>
      </c>
      <c r="J13434" s="104">
        <v>25000000</v>
      </c>
      <c r="K13434" s="104">
        <f>SUM(J13434-L13434)</f>
        <v>0</v>
      </c>
      <c r="L13434" s="104">
        <v>25000000</v>
      </c>
      <c r="M13434" s="126">
        <v>0</v>
      </c>
      <c r="N13434" s="227">
        <v>25000000</v>
      </c>
      <c r="O13434" s="227">
        <v>25000000</v>
      </c>
      <c r="P13434" s="227">
        <f t="shared" si="219"/>
        <v>50000000</v>
      </c>
      <c r="Q13434" s="264">
        <v>0</v>
      </c>
      <c r="R13434" s="264">
        <v>0</v>
      </c>
      <c r="S13434" s="175"/>
    </row>
    <row r="13435" spans="1:19" ht="21" thickBot="1" x14ac:dyDescent="0.35">
      <c r="A13435" s="107"/>
      <c r="B13435" s="109" t="s">
        <v>2020</v>
      </c>
      <c r="C13435" s="34" t="s">
        <v>2021</v>
      </c>
      <c r="D13435" s="103">
        <v>1301</v>
      </c>
      <c r="E13435" s="103">
        <v>9</v>
      </c>
      <c r="F13435" s="103">
        <v>703</v>
      </c>
      <c r="G13435" s="103">
        <v>70330</v>
      </c>
      <c r="H13435" s="103">
        <v>3000</v>
      </c>
      <c r="I13435" s="103">
        <v>414104</v>
      </c>
      <c r="J13435" s="105">
        <v>10000000</v>
      </c>
      <c r="K13435" s="105">
        <v>10000000</v>
      </c>
      <c r="L13435" s="105">
        <v>0</v>
      </c>
      <c r="M13435" s="125">
        <v>0</v>
      </c>
      <c r="N13435" s="228">
        <v>0</v>
      </c>
      <c r="O13435" s="228">
        <v>0</v>
      </c>
      <c r="P13435" s="227">
        <f t="shared" si="219"/>
        <v>10000000</v>
      </c>
      <c r="Q13435" s="264">
        <v>0</v>
      </c>
      <c r="R13435" s="264">
        <v>0</v>
      </c>
      <c r="S13435" s="176"/>
    </row>
    <row r="13436" spans="1:19" ht="15" thickBot="1" x14ac:dyDescent="0.35">
      <c r="A13436" s="13"/>
      <c r="B13436" s="14" t="s">
        <v>2022</v>
      </c>
      <c r="C13436" s="35"/>
      <c r="D13436" s="14"/>
      <c r="E13436" s="14"/>
      <c r="F13436" s="14"/>
      <c r="G13436" s="14"/>
      <c r="H13436" s="14"/>
      <c r="I13436" s="14"/>
      <c r="J13436" s="15">
        <f>SUM(J13424:J13435)</f>
        <v>121592500</v>
      </c>
      <c r="K13436" s="15">
        <f>SUM(K13424:K13435)</f>
        <v>96592500</v>
      </c>
      <c r="L13436" s="15">
        <f>SUM(L13424:L13435)</f>
        <v>25000000</v>
      </c>
      <c r="M13436" s="182">
        <f>SUM(M13424:M13435)</f>
        <v>0</v>
      </c>
      <c r="N13436" s="182">
        <f t="shared" ref="N13436:R13436" si="220">SUM(N13424:N13435)</f>
        <v>25000000</v>
      </c>
      <c r="O13436" s="182">
        <f t="shared" si="220"/>
        <v>25000000</v>
      </c>
      <c r="P13436" s="182">
        <f t="shared" si="220"/>
        <v>146592500</v>
      </c>
      <c r="Q13436" s="182">
        <f t="shared" si="220"/>
        <v>27000000</v>
      </c>
      <c r="R13436" s="182">
        <f t="shared" si="220"/>
        <v>0</v>
      </c>
      <c r="S13436" s="181"/>
    </row>
    <row r="13437" spans="1:19" ht="15" thickBot="1" x14ac:dyDescent="0.35">
      <c r="D13437" s="58"/>
      <c r="E13437" s="58"/>
      <c r="F13437" s="58"/>
      <c r="G13437" s="58"/>
      <c r="H13437" s="58"/>
      <c r="I13437" s="58"/>
      <c r="J13437" s="55"/>
      <c r="K13437" s="55"/>
    </row>
    <row r="13438" spans="1:19" ht="15" thickBot="1" x14ac:dyDescent="0.35">
      <c r="A13438" s="96"/>
      <c r="B13438" s="96" t="s">
        <v>716</v>
      </c>
      <c r="C13438" s="98"/>
      <c r="D13438" s="97"/>
      <c r="E13438" s="97"/>
      <c r="F13438" s="97"/>
      <c r="G13438" s="97"/>
      <c r="H13438" s="97"/>
      <c r="I13438" s="98"/>
      <c r="J13438" s="57">
        <f>SUM(J13320+J13343+J13361+J13368+J13381+J13421+J13436)</f>
        <v>1616642500</v>
      </c>
      <c r="K13438" s="57">
        <f>SUM(K13320+K13343+K13361+K13368+K13381+K13421+K13436)</f>
        <v>780642500</v>
      </c>
      <c r="L13438" s="57">
        <f>SUM(L13320+L13343+L13361+L13368+L13381+L13421+L13436)</f>
        <v>855000000</v>
      </c>
      <c r="M13438" s="187">
        <f>SUM(M13320+M13343+M13361+M13368+M13381+M13421+M13436)</f>
        <v>19000000</v>
      </c>
      <c r="N13438" s="187">
        <f t="shared" ref="N13438:R13438" si="221">SUM(N13320+N13343+N13361+N13368+N13381+N13421+N13436)</f>
        <v>1041000000</v>
      </c>
      <c r="O13438" s="187">
        <f t="shared" si="221"/>
        <v>560000000</v>
      </c>
      <c r="P13438" s="187">
        <f t="shared" si="221"/>
        <v>2381642500</v>
      </c>
      <c r="Q13438" s="187">
        <f t="shared" si="221"/>
        <v>1046320000</v>
      </c>
      <c r="R13438" s="187">
        <f t="shared" si="221"/>
        <v>64650433</v>
      </c>
      <c r="S13438" s="181"/>
    </row>
    <row r="13439" spans="1:19" ht="16.5" customHeight="1" x14ac:dyDescent="0.3">
      <c r="A13439" s="960" t="s">
        <v>0</v>
      </c>
      <c r="B13439" s="960"/>
      <c r="C13439" s="960"/>
      <c r="D13439" s="960"/>
      <c r="E13439" s="960"/>
      <c r="F13439" s="960"/>
      <c r="G13439" s="960"/>
      <c r="H13439" s="960"/>
      <c r="I13439" s="960"/>
      <c r="J13439" s="960"/>
      <c r="K13439" s="960"/>
      <c r="L13439" s="960"/>
      <c r="M13439" s="960"/>
    </row>
    <row r="13440" spans="1:19" ht="15.75" customHeight="1" x14ac:dyDescent="0.3">
      <c r="A13440" s="960" t="s">
        <v>3122</v>
      </c>
      <c r="B13440" s="960"/>
      <c r="C13440" s="960"/>
      <c r="D13440" s="960"/>
      <c r="E13440" s="960"/>
      <c r="F13440" s="960"/>
      <c r="G13440" s="960"/>
      <c r="H13440" s="960"/>
      <c r="I13440" s="960"/>
      <c r="J13440" s="960"/>
      <c r="K13440" s="960"/>
      <c r="L13440" s="960"/>
      <c r="M13440" s="960"/>
      <c r="N13440" s="234"/>
    </row>
    <row r="13441" spans="1:19" ht="12" customHeight="1" thickBot="1" x14ac:dyDescent="0.35">
      <c r="A13441" s="961" t="s">
        <v>2023</v>
      </c>
      <c r="B13441" s="961"/>
      <c r="C13441" s="961"/>
      <c r="D13441" s="961"/>
      <c r="E13441" s="961"/>
      <c r="F13441" s="961"/>
      <c r="G13441" s="961"/>
      <c r="H13441" s="961"/>
      <c r="I13441" s="961"/>
      <c r="J13441" s="961"/>
      <c r="K13441" s="961"/>
      <c r="L13441" s="961"/>
      <c r="M13441" s="961"/>
    </row>
    <row r="13442" spans="1:19" ht="15" customHeight="1" x14ac:dyDescent="0.3">
      <c r="A13442" s="962" t="s">
        <v>3118</v>
      </c>
      <c r="B13442" s="962" t="s">
        <v>3119</v>
      </c>
      <c r="C13442" s="962" t="s">
        <v>2</v>
      </c>
      <c r="D13442" s="5" t="s">
        <v>3</v>
      </c>
      <c r="E13442" s="12" t="s">
        <v>3</v>
      </c>
      <c r="F13442" s="5" t="s">
        <v>7</v>
      </c>
      <c r="G13442" s="12" t="s">
        <v>9</v>
      </c>
      <c r="H13442" s="5" t="s">
        <v>12</v>
      </c>
      <c r="I13442" s="12" t="s">
        <v>13</v>
      </c>
      <c r="J13442" s="873" t="s">
        <v>3115</v>
      </c>
      <c r="K13442" s="873" t="s">
        <v>3116</v>
      </c>
      <c r="L13442" s="965" t="s">
        <v>3121</v>
      </c>
      <c r="M13442" s="965" t="s">
        <v>3117</v>
      </c>
      <c r="N13442" s="873" t="s">
        <v>3116</v>
      </c>
      <c r="O13442" s="873" t="s">
        <v>3116</v>
      </c>
      <c r="P13442" s="873" t="s">
        <v>5095</v>
      </c>
      <c r="Q13442" s="873" t="s">
        <v>3115</v>
      </c>
      <c r="R13442" s="270" t="s">
        <v>3340</v>
      </c>
      <c r="S13442" s="873" t="s">
        <v>5049</v>
      </c>
    </row>
    <row r="13443" spans="1:19" ht="14.25" customHeight="1" x14ac:dyDescent="0.3">
      <c r="A13443" s="963"/>
      <c r="B13443" s="963"/>
      <c r="C13443" s="963"/>
      <c r="D13443" s="6" t="s">
        <v>4</v>
      </c>
      <c r="E13443" s="11" t="s">
        <v>6</v>
      </c>
      <c r="F13443" s="6" t="s">
        <v>8</v>
      </c>
      <c r="G13443" s="11" t="s">
        <v>10</v>
      </c>
      <c r="H13443" s="6" t="s">
        <v>5</v>
      </c>
      <c r="I13443" s="11" t="s">
        <v>5</v>
      </c>
      <c r="J13443" s="874"/>
      <c r="K13443" s="874"/>
      <c r="L13443" s="966"/>
      <c r="M13443" s="966"/>
      <c r="N13443" s="874"/>
      <c r="O13443" s="874"/>
      <c r="P13443" s="874"/>
      <c r="Q13443" s="874"/>
      <c r="R13443" s="271" t="s">
        <v>5125</v>
      </c>
      <c r="S13443" s="874"/>
    </row>
    <row r="13444" spans="1:19" ht="18.75" customHeight="1" x14ac:dyDescent="0.3">
      <c r="A13444" s="963"/>
      <c r="B13444" s="963"/>
      <c r="C13444" s="963"/>
      <c r="D13444" s="6" t="s">
        <v>5</v>
      </c>
      <c r="E13444" s="11" t="s">
        <v>5</v>
      </c>
      <c r="F13444" s="6" t="s">
        <v>5</v>
      </c>
      <c r="G13444" s="11" t="s">
        <v>11</v>
      </c>
      <c r="H13444" s="7"/>
      <c r="I13444" s="8"/>
      <c r="J13444" s="44" t="s">
        <v>3120</v>
      </c>
      <c r="K13444" s="45" t="s">
        <v>3120</v>
      </c>
      <c r="L13444" s="46" t="s">
        <v>3120</v>
      </c>
      <c r="M13444" s="47" t="s">
        <v>3120</v>
      </c>
      <c r="N13444" s="44" t="s">
        <v>5068</v>
      </c>
      <c r="O13444" s="44" t="s">
        <v>5069</v>
      </c>
      <c r="P13444" s="44"/>
      <c r="Q13444" s="44" t="s">
        <v>5102</v>
      </c>
      <c r="R13444" s="272" t="s">
        <v>5102</v>
      </c>
      <c r="S13444" s="44"/>
    </row>
    <row r="13445" spans="1:19" ht="11.25" customHeight="1" thickBot="1" x14ac:dyDescent="0.35">
      <c r="A13445" s="964"/>
      <c r="B13445" s="964"/>
      <c r="C13445" s="964"/>
      <c r="D13445" s="9"/>
      <c r="E13445" s="10"/>
      <c r="F13445" s="9"/>
      <c r="G13445" s="10"/>
      <c r="H13445" s="9"/>
      <c r="I13445" s="10"/>
      <c r="J13445" s="48" t="s">
        <v>14</v>
      </c>
      <c r="K13445" s="49" t="s">
        <v>14</v>
      </c>
      <c r="L13445" s="50" t="s">
        <v>14</v>
      </c>
      <c r="M13445" s="51" t="s">
        <v>14</v>
      </c>
      <c r="N13445" s="48" t="s">
        <v>14</v>
      </c>
      <c r="O13445" s="48" t="s">
        <v>14</v>
      </c>
      <c r="P13445" s="48" t="s">
        <v>14</v>
      </c>
      <c r="Q13445" s="48" t="s">
        <v>14</v>
      </c>
      <c r="R13445" s="48" t="s">
        <v>14</v>
      </c>
      <c r="S13445" s="48"/>
    </row>
    <row r="13446" spans="1:19" x14ac:dyDescent="0.3">
      <c r="A13446" s="1" t="s">
        <v>2024</v>
      </c>
      <c r="B13446" s="93" t="s">
        <v>2025</v>
      </c>
      <c r="C13446" s="93"/>
      <c r="J13446" s="55"/>
      <c r="K13446" s="55"/>
      <c r="N13446" s="166"/>
      <c r="O13446" s="166"/>
      <c r="P13446" s="214"/>
      <c r="Q13446" s="266"/>
      <c r="R13446" s="266"/>
      <c r="S13446" s="166"/>
    </row>
    <row r="13447" spans="1:19" ht="13.5" customHeight="1" x14ac:dyDescent="0.3">
      <c r="A13447" s="967" t="s">
        <v>17</v>
      </c>
      <c r="B13447" s="967"/>
      <c r="C13447" s="967"/>
      <c r="D13447" s="106"/>
      <c r="E13447" s="106"/>
      <c r="F13447" s="106"/>
      <c r="G13447" s="106"/>
      <c r="H13447" s="106"/>
      <c r="I13447" s="106"/>
      <c r="J13447" s="17"/>
      <c r="K13447" s="17"/>
      <c r="L13447" s="18"/>
      <c r="M13447" s="18"/>
      <c r="N13447" s="166"/>
      <c r="O13447" s="166"/>
      <c r="P13447" s="214"/>
      <c r="Q13447" s="264"/>
      <c r="R13447" s="264"/>
      <c r="S13447" s="166"/>
    </row>
    <row r="13448" spans="1:19" x14ac:dyDescent="0.3">
      <c r="A13448" s="106"/>
      <c r="B13448" s="108" t="s">
        <v>2026</v>
      </c>
      <c r="C13448" s="30" t="s">
        <v>2027</v>
      </c>
      <c r="D13448" s="102">
        <v>101</v>
      </c>
      <c r="E13448" s="102">
        <v>9</v>
      </c>
      <c r="F13448" s="102">
        <v>704</v>
      </c>
      <c r="G13448" s="102">
        <v>70421</v>
      </c>
      <c r="H13448" s="102">
        <v>3000</v>
      </c>
      <c r="I13448" s="102">
        <v>414104</v>
      </c>
      <c r="J13448" s="104">
        <v>0</v>
      </c>
      <c r="K13448" s="104">
        <v>0</v>
      </c>
      <c r="L13448" s="104">
        <v>0</v>
      </c>
      <c r="M13448" s="104">
        <v>0</v>
      </c>
      <c r="N13448" s="227">
        <v>0</v>
      </c>
      <c r="O13448" s="227">
        <v>0</v>
      </c>
      <c r="P13448" s="227">
        <f>SUM(K13448+N13448+O13448)</f>
        <v>0</v>
      </c>
      <c r="Q13448" s="264">
        <v>12000000</v>
      </c>
      <c r="R13448" s="264">
        <v>0</v>
      </c>
      <c r="S13448" s="166"/>
    </row>
    <row r="13449" spans="1:19" ht="12.75" customHeight="1" x14ac:dyDescent="0.3">
      <c r="A13449" s="967" t="s">
        <v>1513</v>
      </c>
      <c r="B13449" s="967"/>
      <c r="C13449" s="967"/>
      <c r="D13449" s="106"/>
      <c r="E13449" s="106"/>
      <c r="F13449" s="106"/>
      <c r="G13449" s="106"/>
      <c r="H13449" s="106"/>
      <c r="I13449" s="106"/>
      <c r="J13449" s="17"/>
      <c r="K13449" s="17"/>
      <c r="L13449" s="18"/>
      <c r="M13449" s="18"/>
      <c r="N13449" s="227"/>
      <c r="O13449" s="227"/>
      <c r="P13449" s="227"/>
      <c r="Q13449" s="264"/>
      <c r="R13449" s="264"/>
      <c r="S13449" s="166"/>
    </row>
    <row r="13450" spans="1:19" ht="20.399999999999999" x14ac:dyDescent="0.3">
      <c r="A13450" s="106"/>
      <c r="B13450" s="108" t="s">
        <v>2028</v>
      </c>
      <c r="C13450" s="30" t="s">
        <v>2029</v>
      </c>
      <c r="D13450" s="102">
        <v>901</v>
      </c>
      <c r="E13450" s="102">
        <v>9</v>
      </c>
      <c r="F13450" s="102">
        <v>705</v>
      </c>
      <c r="G13450" s="102">
        <v>70550</v>
      </c>
      <c r="H13450" s="102">
        <v>3000</v>
      </c>
      <c r="I13450" s="102">
        <v>414104</v>
      </c>
      <c r="J13450" s="104">
        <v>75000000</v>
      </c>
      <c r="K13450" s="104">
        <f>SUM(J13450-L13450)</f>
        <v>0</v>
      </c>
      <c r="L13450" s="104">
        <v>75000000</v>
      </c>
      <c r="M13450" s="104">
        <v>0</v>
      </c>
      <c r="N13450" s="227">
        <v>75000000</v>
      </c>
      <c r="O13450" s="227">
        <v>20000000</v>
      </c>
      <c r="P13450" s="227">
        <f t="shared" ref="P13450:P13468" si="222">SUM(K13450+N13450+O13450)</f>
        <v>95000000</v>
      </c>
      <c r="Q13450" s="264">
        <v>50000000</v>
      </c>
      <c r="R13450" s="264">
        <v>0</v>
      </c>
      <c r="S13450" s="166"/>
    </row>
    <row r="13451" spans="1:19" x14ac:dyDescent="0.3">
      <c r="A13451" s="106"/>
      <c r="B13451" s="108" t="s">
        <v>2030</v>
      </c>
      <c r="C13451" s="30" t="s">
        <v>2031</v>
      </c>
      <c r="D13451" s="102">
        <v>901</v>
      </c>
      <c r="E13451" s="102">
        <v>9</v>
      </c>
      <c r="F13451" s="102">
        <v>705</v>
      </c>
      <c r="G13451" s="102">
        <v>70550</v>
      </c>
      <c r="H13451" s="102">
        <v>3000</v>
      </c>
      <c r="I13451" s="102">
        <v>414104</v>
      </c>
      <c r="J13451" s="104">
        <v>0</v>
      </c>
      <c r="K13451" s="104">
        <v>0</v>
      </c>
      <c r="L13451" s="104">
        <v>0</v>
      </c>
      <c r="M13451" s="104">
        <v>0</v>
      </c>
      <c r="N13451" s="227">
        <v>0</v>
      </c>
      <c r="O13451" s="227">
        <v>0</v>
      </c>
      <c r="P13451" s="227">
        <f t="shared" si="222"/>
        <v>0</v>
      </c>
      <c r="Q13451" s="264">
        <v>20000000</v>
      </c>
      <c r="R13451" s="264">
        <v>0</v>
      </c>
      <c r="S13451" s="166"/>
    </row>
    <row r="13452" spans="1:19" x14ac:dyDescent="0.3">
      <c r="A13452" s="106"/>
      <c r="B13452" s="108" t="s">
        <v>2032</v>
      </c>
      <c r="C13452" s="30" t="s">
        <v>2033</v>
      </c>
      <c r="D13452" s="102">
        <v>916</v>
      </c>
      <c r="E13452" s="102">
        <v>7</v>
      </c>
      <c r="F13452" s="102">
        <v>705</v>
      </c>
      <c r="G13452" s="102">
        <v>70560</v>
      </c>
      <c r="H13452" s="102">
        <v>3000</v>
      </c>
      <c r="I13452" s="102">
        <v>414104</v>
      </c>
      <c r="J13452" s="104">
        <v>0</v>
      </c>
      <c r="K13452" s="104">
        <v>0</v>
      </c>
      <c r="L13452" s="104">
        <v>0</v>
      </c>
      <c r="M13452" s="104">
        <v>0</v>
      </c>
      <c r="N13452" s="227">
        <v>0</v>
      </c>
      <c r="O13452" s="227">
        <v>0</v>
      </c>
      <c r="P13452" s="227">
        <f t="shared" si="222"/>
        <v>0</v>
      </c>
      <c r="Q13452" s="264">
        <v>3000000</v>
      </c>
      <c r="R13452" s="264">
        <v>0</v>
      </c>
      <c r="S13452" s="166"/>
    </row>
    <row r="13453" spans="1:19" ht="12.75" customHeight="1" x14ac:dyDescent="0.3">
      <c r="A13453" s="967" t="s">
        <v>692</v>
      </c>
      <c r="B13453" s="967"/>
      <c r="C13453" s="31"/>
      <c r="D13453" s="106"/>
      <c r="E13453" s="106"/>
      <c r="F13453" s="106"/>
      <c r="G13453" s="106"/>
      <c r="H13453" s="106"/>
      <c r="I13453" s="106"/>
      <c r="J13453" s="17"/>
      <c r="K13453" s="17"/>
      <c r="L13453" s="18"/>
      <c r="M13453" s="18"/>
      <c r="N13453" s="227"/>
      <c r="O13453" s="227"/>
      <c r="P13453" s="227">
        <f t="shared" si="222"/>
        <v>0</v>
      </c>
      <c r="Q13453" s="264"/>
      <c r="R13453" s="264"/>
      <c r="S13453" s="166"/>
    </row>
    <row r="13454" spans="1:19" ht="20.399999999999999" x14ac:dyDescent="0.3">
      <c r="A13454" s="106"/>
      <c r="B13454" s="108" t="s">
        <v>2034</v>
      </c>
      <c r="C13454" s="30" t="s">
        <v>2035</v>
      </c>
      <c r="D13454" s="102">
        <v>1201</v>
      </c>
      <c r="E13454" s="102">
        <v>9</v>
      </c>
      <c r="F13454" s="102">
        <v>704</v>
      </c>
      <c r="G13454" s="102">
        <v>70442</v>
      </c>
      <c r="H13454" s="102">
        <v>3000</v>
      </c>
      <c r="I13454" s="102">
        <v>414104</v>
      </c>
      <c r="J13454" s="104">
        <v>0</v>
      </c>
      <c r="K13454" s="104">
        <v>0</v>
      </c>
      <c r="L13454" s="104">
        <v>0</v>
      </c>
      <c r="M13454" s="104">
        <v>0</v>
      </c>
      <c r="N13454" s="227">
        <v>0</v>
      </c>
      <c r="O13454" s="227">
        <v>0</v>
      </c>
      <c r="P13454" s="227">
        <f t="shared" si="222"/>
        <v>0</v>
      </c>
      <c r="Q13454" s="264">
        <v>10000000</v>
      </c>
      <c r="R13454" s="264">
        <v>0</v>
      </c>
      <c r="S13454" s="166"/>
    </row>
    <row r="13455" spans="1:19" ht="12.75" customHeight="1" x14ac:dyDescent="0.3">
      <c r="A13455" s="967" t="s">
        <v>201</v>
      </c>
      <c r="B13455" s="967"/>
      <c r="C13455" s="967"/>
      <c r="D13455" s="106"/>
      <c r="E13455" s="106"/>
      <c r="F13455" s="106"/>
      <c r="G13455" s="106"/>
      <c r="H13455" s="106"/>
      <c r="I13455" s="106"/>
      <c r="J13455" s="17"/>
      <c r="K13455" s="17"/>
      <c r="L13455" s="18"/>
      <c r="M13455" s="18"/>
      <c r="N13455" s="227"/>
      <c r="O13455" s="227"/>
      <c r="P13455" s="227"/>
      <c r="Q13455" s="264"/>
      <c r="R13455" s="264"/>
      <c r="S13455" s="166"/>
    </row>
    <row r="13456" spans="1:19" x14ac:dyDescent="0.3">
      <c r="A13456" s="106"/>
      <c r="B13456" s="108" t="s">
        <v>2036</v>
      </c>
      <c r="C13456" s="30" t="s">
        <v>2037</v>
      </c>
      <c r="D13456" s="102">
        <v>602</v>
      </c>
      <c r="E13456" s="102">
        <v>9</v>
      </c>
      <c r="F13456" s="102">
        <v>706</v>
      </c>
      <c r="G13456" s="102">
        <v>70620</v>
      </c>
      <c r="H13456" s="102">
        <v>3000</v>
      </c>
      <c r="I13456" s="102">
        <v>414104</v>
      </c>
      <c r="J13456" s="104">
        <v>15000000</v>
      </c>
      <c r="K13456" s="104">
        <v>15000000</v>
      </c>
      <c r="L13456" s="104">
        <v>0</v>
      </c>
      <c r="M13456" s="104">
        <v>0</v>
      </c>
      <c r="N13456" s="227">
        <v>10000000</v>
      </c>
      <c r="O13456" s="227">
        <v>10000000</v>
      </c>
      <c r="P13456" s="227">
        <f t="shared" si="222"/>
        <v>35000000</v>
      </c>
      <c r="Q13456" s="264">
        <v>10000000</v>
      </c>
      <c r="R13456" s="264">
        <v>0</v>
      </c>
      <c r="S13456" s="166"/>
    </row>
    <row r="13457" spans="1:19" x14ac:dyDescent="0.3">
      <c r="A13457" s="106"/>
      <c r="B13457" s="108" t="s">
        <v>2038</v>
      </c>
      <c r="C13457" s="30" t="s">
        <v>2039</v>
      </c>
      <c r="D13457" s="102">
        <v>602</v>
      </c>
      <c r="E13457" s="102">
        <v>9</v>
      </c>
      <c r="F13457" s="102">
        <v>706</v>
      </c>
      <c r="G13457" s="102">
        <v>70620</v>
      </c>
      <c r="H13457" s="102">
        <v>3000</v>
      </c>
      <c r="I13457" s="102">
        <v>414104</v>
      </c>
      <c r="J13457" s="104">
        <v>0</v>
      </c>
      <c r="K13457" s="104">
        <v>0</v>
      </c>
      <c r="L13457" s="104">
        <v>0</v>
      </c>
      <c r="M13457" s="104">
        <v>0</v>
      </c>
      <c r="N13457" s="227">
        <v>0</v>
      </c>
      <c r="O13457" s="227">
        <v>0</v>
      </c>
      <c r="P13457" s="227">
        <f t="shared" si="222"/>
        <v>0</v>
      </c>
      <c r="Q13457" s="264">
        <v>50000000</v>
      </c>
      <c r="R13457" s="264">
        <v>0</v>
      </c>
      <c r="S13457" s="166"/>
    </row>
    <row r="13458" spans="1:19" ht="11.25" customHeight="1" x14ac:dyDescent="0.3">
      <c r="A13458" s="106"/>
      <c r="B13458" s="108" t="s">
        <v>2040</v>
      </c>
      <c r="C13458" s="30" t="s">
        <v>2041</v>
      </c>
      <c r="D13458" s="102">
        <v>602</v>
      </c>
      <c r="E13458" s="102">
        <v>9</v>
      </c>
      <c r="F13458" s="102">
        <v>706</v>
      </c>
      <c r="G13458" s="102">
        <v>70620</v>
      </c>
      <c r="H13458" s="102">
        <v>3000</v>
      </c>
      <c r="I13458" s="102">
        <v>414104</v>
      </c>
      <c r="J13458" s="104">
        <v>7500000</v>
      </c>
      <c r="K13458" s="104">
        <v>7500000</v>
      </c>
      <c r="L13458" s="104">
        <v>0</v>
      </c>
      <c r="M13458" s="104">
        <v>0</v>
      </c>
      <c r="N13458" s="227">
        <v>5000000</v>
      </c>
      <c r="O13458" s="227">
        <v>5000000</v>
      </c>
      <c r="P13458" s="227">
        <f t="shared" si="222"/>
        <v>17500000</v>
      </c>
      <c r="Q13458" s="264">
        <v>5000000</v>
      </c>
      <c r="R13458" s="264">
        <v>0</v>
      </c>
      <c r="S13458" s="166"/>
    </row>
    <row r="13459" spans="1:19" ht="20.399999999999999" x14ac:dyDescent="0.3">
      <c r="A13459" s="106"/>
      <c r="B13459" s="108" t="s">
        <v>2042</v>
      </c>
      <c r="C13459" s="30" t="s">
        <v>2043</v>
      </c>
      <c r="D13459" s="102">
        <v>602</v>
      </c>
      <c r="E13459" s="102">
        <v>9</v>
      </c>
      <c r="F13459" s="102">
        <v>706</v>
      </c>
      <c r="G13459" s="102">
        <v>70610</v>
      </c>
      <c r="H13459" s="102">
        <v>3000</v>
      </c>
      <c r="I13459" s="102">
        <v>414104</v>
      </c>
      <c r="J13459" s="104">
        <v>30000000</v>
      </c>
      <c r="K13459" s="104">
        <v>30000000</v>
      </c>
      <c r="L13459" s="104">
        <v>0</v>
      </c>
      <c r="M13459" s="104">
        <v>0</v>
      </c>
      <c r="N13459" s="227">
        <v>5000000</v>
      </c>
      <c r="O13459" s="227">
        <v>0</v>
      </c>
      <c r="P13459" s="227">
        <f t="shared" si="222"/>
        <v>35000000</v>
      </c>
      <c r="Q13459" s="264">
        <v>20000000</v>
      </c>
      <c r="R13459" s="264">
        <v>0</v>
      </c>
      <c r="S13459" s="166"/>
    </row>
    <row r="13460" spans="1:19" ht="10.5" customHeight="1" x14ac:dyDescent="0.3">
      <c r="A13460" s="106"/>
      <c r="B13460" s="108" t="s">
        <v>2044</v>
      </c>
      <c r="C13460" s="30" t="s">
        <v>615</v>
      </c>
      <c r="D13460" s="102">
        <v>601</v>
      </c>
      <c r="E13460" s="102">
        <v>9</v>
      </c>
      <c r="F13460" s="102">
        <v>701</v>
      </c>
      <c r="G13460" s="102">
        <v>70133</v>
      </c>
      <c r="H13460" s="102">
        <v>3000</v>
      </c>
      <c r="I13460" s="102">
        <v>414104</v>
      </c>
      <c r="J13460" s="104">
        <v>0</v>
      </c>
      <c r="K13460" s="104">
        <v>0</v>
      </c>
      <c r="L13460" s="104">
        <v>0</v>
      </c>
      <c r="M13460" s="104">
        <v>0</v>
      </c>
      <c r="N13460" s="227">
        <v>0</v>
      </c>
      <c r="O13460" s="227">
        <v>0</v>
      </c>
      <c r="P13460" s="227">
        <f t="shared" si="222"/>
        <v>0</v>
      </c>
      <c r="Q13460" s="264">
        <v>25000000</v>
      </c>
      <c r="R13460" s="264">
        <v>0</v>
      </c>
      <c r="S13460" s="166"/>
    </row>
    <row r="13461" spans="1:19" ht="20.399999999999999" x14ac:dyDescent="0.3">
      <c r="A13461" s="106"/>
      <c r="B13461" s="108" t="s">
        <v>2045</v>
      </c>
      <c r="C13461" s="30" t="s">
        <v>2046</v>
      </c>
      <c r="D13461" s="102">
        <v>601</v>
      </c>
      <c r="E13461" s="102">
        <v>9</v>
      </c>
      <c r="F13461" s="102">
        <v>701</v>
      </c>
      <c r="G13461" s="102">
        <v>70133</v>
      </c>
      <c r="H13461" s="102">
        <v>3000</v>
      </c>
      <c r="I13461" s="102">
        <v>414104</v>
      </c>
      <c r="J13461" s="104">
        <v>150000000</v>
      </c>
      <c r="K13461" s="104">
        <v>150000000</v>
      </c>
      <c r="L13461" s="104">
        <v>0</v>
      </c>
      <c r="M13461" s="104">
        <v>0</v>
      </c>
      <c r="N13461" s="227">
        <v>50000000</v>
      </c>
      <c r="O13461" s="227">
        <v>0</v>
      </c>
      <c r="P13461" s="227">
        <f t="shared" si="222"/>
        <v>200000000</v>
      </c>
      <c r="Q13461" s="264">
        <v>100000000</v>
      </c>
      <c r="R13461" s="264">
        <v>0</v>
      </c>
      <c r="S13461" s="175"/>
    </row>
    <row r="13462" spans="1:19" ht="20.399999999999999" x14ac:dyDescent="0.3">
      <c r="A13462" s="106"/>
      <c r="B13462" s="108" t="s">
        <v>2047</v>
      </c>
      <c r="C13462" s="30" t="s">
        <v>2048</v>
      </c>
      <c r="D13462" s="102">
        <v>606</v>
      </c>
      <c r="E13462" s="102">
        <v>9</v>
      </c>
      <c r="F13462" s="102">
        <v>705</v>
      </c>
      <c r="G13462" s="102">
        <v>70560</v>
      </c>
      <c r="H13462" s="102">
        <v>3000</v>
      </c>
      <c r="I13462" s="102">
        <v>414104</v>
      </c>
      <c r="J13462" s="104">
        <v>0</v>
      </c>
      <c r="K13462" s="104">
        <v>0</v>
      </c>
      <c r="L13462" s="104">
        <v>0</v>
      </c>
      <c r="M13462" s="104">
        <v>0</v>
      </c>
      <c r="N13462" s="227">
        <v>0</v>
      </c>
      <c r="O13462" s="227">
        <v>0</v>
      </c>
      <c r="P13462" s="227">
        <f t="shared" si="222"/>
        <v>0</v>
      </c>
      <c r="Q13462" s="264">
        <v>7000000</v>
      </c>
      <c r="R13462" s="264">
        <v>0</v>
      </c>
      <c r="S13462" s="175"/>
    </row>
    <row r="13463" spans="1:19" ht="20.399999999999999" x14ac:dyDescent="0.3">
      <c r="A13463" s="106"/>
      <c r="B13463" s="108" t="s">
        <v>2049</v>
      </c>
      <c r="C13463" s="30" t="s">
        <v>2050</v>
      </c>
      <c r="D13463" s="102">
        <v>602</v>
      </c>
      <c r="E13463" s="102">
        <v>9</v>
      </c>
      <c r="F13463" s="102">
        <v>701</v>
      </c>
      <c r="G13463" s="102">
        <v>70133</v>
      </c>
      <c r="H13463" s="102">
        <v>3000</v>
      </c>
      <c r="I13463" s="102">
        <v>414104</v>
      </c>
      <c r="J13463" s="104">
        <v>18000000</v>
      </c>
      <c r="K13463" s="104">
        <v>18000000</v>
      </c>
      <c r="L13463" s="104">
        <v>0</v>
      </c>
      <c r="M13463" s="104">
        <v>0</v>
      </c>
      <c r="N13463" s="227">
        <v>10000000</v>
      </c>
      <c r="O13463" s="227">
        <v>0</v>
      </c>
      <c r="P13463" s="227">
        <f t="shared" si="222"/>
        <v>28000000</v>
      </c>
      <c r="Q13463" s="264">
        <v>12000000</v>
      </c>
      <c r="R13463" s="264">
        <v>0</v>
      </c>
      <c r="S13463" s="175"/>
    </row>
    <row r="13464" spans="1:19" ht="15.75" customHeight="1" x14ac:dyDescent="0.3">
      <c r="A13464" s="106"/>
      <c r="B13464" s="108" t="s">
        <v>2051</v>
      </c>
      <c r="C13464" s="30" t="s">
        <v>2052</v>
      </c>
      <c r="D13464" s="102">
        <v>602</v>
      </c>
      <c r="E13464" s="102">
        <v>11</v>
      </c>
      <c r="F13464" s="102">
        <v>706</v>
      </c>
      <c r="G13464" s="102">
        <v>70610</v>
      </c>
      <c r="H13464" s="102">
        <v>3000</v>
      </c>
      <c r="I13464" s="102">
        <v>414104</v>
      </c>
      <c r="J13464" s="104">
        <v>0</v>
      </c>
      <c r="K13464" s="104">
        <v>0</v>
      </c>
      <c r="L13464" s="104">
        <v>0</v>
      </c>
      <c r="M13464" s="104">
        <v>0</v>
      </c>
      <c r="N13464" s="227">
        <v>0</v>
      </c>
      <c r="O13464" s="227">
        <v>0</v>
      </c>
      <c r="P13464" s="227">
        <f t="shared" si="222"/>
        <v>0</v>
      </c>
      <c r="Q13464" s="264">
        <v>10000000</v>
      </c>
      <c r="R13464" s="264">
        <v>0</v>
      </c>
      <c r="S13464" s="175"/>
    </row>
    <row r="13465" spans="1:19" ht="13.5" customHeight="1" x14ac:dyDescent="0.3">
      <c r="A13465" s="967" t="s">
        <v>34</v>
      </c>
      <c r="B13465" s="967"/>
      <c r="C13465" s="967"/>
      <c r="D13465" s="106"/>
      <c r="E13465" s="106"/>
      <c r="F13465" s="106"/>
      <c r="G13465" s="106"/>
      <c r="H13465" s="106"/>
      <c r="I13465" s="106"/>
      <c r="J13465" s="17"/>
      <c r="K13465" s="17"/>
      <c r="L13465" s="18"/>
      <c r="M13465" s="18"/>
      <c r="N13465" s="227"/>
      <c r="O13465" s="227"/>
      <c r="P13465" s="227">
        <f t="shared" si="222"/>
        <v>0</v>
      </c>
      <c r="Q13465" s="264"/>
      <c r="R13465" s="264"/>
      <c r="S13465" s="175"/>
    </row>
    <row r="13466" spans="1:19" x14ac:dyDescent="0.3">
      <c r="A13466" s="106"/>
      <c r="B13466" s="108" t="s">
        <v>2053</v>
      </c>
      <c r="C13466" s="30" t="s">
        <v>2054</v>
      </c>
      <c r="D13466" s="102">
        <v>1101</v>
      </c>
      <c r="E13466" s="102">
        <v>11</v>
      </c>
      <c r="F13466" s="102">
        <v>701</v>
      </c>
      <c r="G13466" s="102">
        <v>70133</v>
      </c>
      <c r="H13466" s="102">
        <v>3000</v>
      </c>
      <c r="I13466" s="102">
        <v>414104</v>
      </c>
      <c r="J13466" s="104">
        <v>3000000</v>
      </c>
      <c r="K13466" s="104">
        <v>3000000</v>
      </c>
      <c r="L13466" s="104">
        <v>0</v>
      </c>
      <c r="M13466" s="104">
        <v>0</v>
      </c>
      <c r="N13466" s="227">
        <v>2000000</v>
      </c>
      <c r="O13466" s="227">
        <v>0</v>
      </c>
      <c r="P13466" s="227">
        <f t="shared" si="222"/>
        <v>5000000</v>
      </c>
      <c r="Q13466" s="264">
        <v>4000000</v>
      </c>
      <c r="R13466" s="264">
        <v>0</v>
      </c>
      <c r="S13466" s="175"/>
    </row>
    <row r="13467" spans="1:19" ht="22.5" customHeight="1" x14ac:dyDescent="0.3">
      <c r="A13467" s="106"/>
      <c r="B13467" s="108" t="s">
        <v>2055</v>
      </c>
      <c r="C13467" s="30" t="s">
        <v>2056</v>
      </c>
      <c r="D13467" s="102">
        <v>1101</v>
      </c>
      <c r="E13467" s="102">
        <v>9</v>
      </c>
      <c r="F13467" s="102">
        <v>701</v>
      </c>
      <c r="G13467" s="102">
        <v>70133</v>
      </c>
      <c r="H13467" s="102">
        <v>3000</v>
      </c>
      <c r="I13467" s="102">
        <v>414104</v>
      </c>
      <c r="J13467" s="104">
        <v>3000000</v>
      </c>
      <c r="K13467" s="104">
        <v>3000000</v>
      </c>
      <c r="L13467" s="104">
        <v>0</v>
      </c>
      <c r="M13467" s="104">
        <v>0</v>
      </c>
      <c r="N13467" s="227">
        <v>1000000</v>
      </c>
      <c r="O13467" s="227">
        <v>0</v>
      </c>
      <c r="P13467" s="227">
        <f t="shared" si="222"/>
        <v>4000000</v>
      </c>
      <c r="Q13467" s="264">
        <v>2000000</v>
      </c>
      <c r="R13467" s="264">
        <v>0</v>
      </c>
      <c r="S13467" s="175"/>
    </row>
    <row r="13468" spans="1:19" ht="31.2" thickBot="1" x14ac:dyDescent="0.35">
      <c r="A13468" s="107"/>
      <c r="B13468" s="109" t="s">
        <v>2057</v>
      </c>
      <c r="C13468" s="34" t="s">
        <v>2058</v>
      </c>
      <c r="D13468" s="103">
        <v>1101</v>
      </c>
      <c r="E13468" s="103">
        <v>9</v>
      </c>
      <c r="F13468" s="103">
        <v>701</v>
      </c>
      <c r="G13468" s="103">
        <v>70133</v>
      </c>
      <c r="H13468" s="103">
        <v>3000</v>
      </c>
      <c r="I13468" s="103">
        <v>414104</v>
      </c>
      <c r="J13468" s="105">
        <v>60000000</v>
      </c>
      <c r="K13468" s="174">
        <f>SUM(J13468-L13468)</f>
        <v>30000000</v>
      </c>
      <c r="L13468" s="105">
        <v>30000000</v>
      </c>
      <c r="M13468" s="105">
        <v>0</v>
      </c>
      <c r="N13468" s="227">
        <v>30000000</v>
      </c>
      <c r="O13468" s="227">
        <v>0</v>
      </c>
      <c r="P13468" s="227">
        <f t="shared" si="222"/>
        <v>60000000</v>
      </c>
      <c r="Q13468" s="264">
        <v>40000000</v>
      </c>
      <c r="R13468" s="264">
        <v>0</v>
      </c>
      <c r="S13468" s="176"/>
    </row>
    <row r="13469" spans="1:19" ht="15" thickBot="1" x14ac:dyDescent="0.35">
      <c r="A13469" s="13"/>
      <c r="B13469" s="14" t="s">
        <v>2059</v>
      </c>
      <c r="C13469" s="14"/>
      <c r="D13469" s="14"/>
      <c r="E13469" s="14"/>
      <c r="F13469" s="14"/>
      <c r="G13469" s="14"/>
      <c r="H13469" s="14"/>
      <c r="I13469" s="14"/>
      <c r="J13469" s="15">
        <f>SUM(J13447:J13468)</f>
        <v>361500000</v>
      </c>
      <c r="K13469" s="15">
        <f t="shared" ref="K13469:R13469" si="223">SUM(K13447:K13468)</f>
        <v>256500000</v>
      </c>
      <c r="L13469" s="15">
        <f t="shared" si="223"/>
        <v>105000000</v>
      </c>
      <c r="M13469" s="15">
        <f t="shared" si="223"/>
        <v>0</v>
      </c>
      <c r="N13469" s="15">
        <f t="shared" si="223"/>
        <v>188000000</v>
      </c>
      <c r="O13469" s="15">
        <f t="shared" si="223"/>
        <v>35000000</v>
      </c>
      <c r="P13469" s="15">
        <f t="shared" si="223"/>
        <v>479500000</v>
      </c>
      <c r="Q13469" s="15">
        <f t="shared" si="223"/>
        <v>380000000</v>
      </c>
      <c r="R13469" s="15">
        <f t="shared" si="223"/>
        <v>0</v>
      </c>
      <c r="S13469" s="181"/>
    </row>
    <row r="13470" spans="1:19" ht="15" thickBot="1" x14ac:dyDescent="0.35">
      <c r="J13470" s="55"/>
      <c r="K13470" s="55"/>
    </row>
    <row r="13471" spans="1:19" ht="15" thickBot="1" x14ac:dyDescent="0.35">
      <c r="A13471" s="96"/>
      <c r="B13471" s="96" t="s">
        <v>716</v>
      </c>
      <c r="C13471" s="98"/>
      <c r="D13471" s="97"/>
      <c r="E13471" s="97"/>
      <c r="F13471" s="97"/>
      <c r="G13471" s="97"/>
      <c r="H13471" s="97"/>
      <c r="I13471" s="98"/>
      <c r="J13471" s="57">
        <f>SUM(J13469)</f>
        <v>361500000</v>
      </c>
      <c r="K13471" s="57">
        <f t="shared" ref="K13471:R13471" si="224">SUM(K13469)</f>
        <v>256500000</v>
      </c>
      <c r="L13471" s="57">
        <f t="shared" si="224"/>
        <v>105000000</v>
      </c>
      <c r="M13471" s="187">
        <f t="shared" si="224"/>
        <v>0</v>
      </c>
      <c r="N13471" s="187">
        <f t="shared" si="224"/>
        <v>188000000</v>
      </c>
      <c r="O13471" s="187">
        <f t="shared" si="224"/>
        <v>35000000</v>
      </c>
      <c r="P13471" s="187">
        <f t="shared" si="224"/>
        <v>479500000</v>
      </c>
      <c r="Q13471" s="187">
        <f t="shared" si="224"/>
        <v>380000000</v>
      </c>
      <c r="R13471" s="187">
        <f t="shared" si="224"/>
        <v>0</v>
      </c>
      <c r="S13471" s="181"/>
    </row>
    <row r="13472" spans="1:19" ht="17.399999999999999" x14ac:dyDescent="0.3">
      <c r="A13472" s="960" t="s">
        <v>0</v>
      </c>
      <c r="B13472" s="960"/>
      <c r="C13472" s="960"/>
      <c r="D13472" s="960"/>
      <c r="E13472" s="960"/>
      <c r="F13472" s="960"/>
      <c r="G13472" s="960"/>
      <c r="H13472" s="960"/>
      <c r="I13472" s="960"/>
      <c r="J13472" s="960"/>
      <c r="K13472" s="960"/>
      <c r="L13472" s="960"/>
      <c r="M13472" s="960"/>
    </row>
    <row r="13473" spans="1:19" ht="17.399999999999999" x14ac:dyDescent="0.3">
      <c r="A13473" s="960" t="s">
        <v>3122</v>
      </c>
      <c r="B13473" s="960"/>
      <c r="C13473" s="960"/>
      <c r="D13473" s="960"/>
      <c r="E13473" s="960"/>
      <c r="F13473" s="960"/>
      <c r="G13473" s="960"/>
      <c r="H13473" s="960"/>
      <c r="I13473" s="960"/>
      <c r="J13473" s="960"/>
      <c r="K13473" s="960"/>
      <c r="L13473" s="960"/>
      <c r="M13473" s="960"/>
    </row>
    <row r="13474" spans="1:19" ht="16.2" thickBot="1" x14ac:dyDescent="0.35">
      <c r="A13474" s="961" t="s">
        <v>2060</v>
      </c>
      <c r="B13474" s="961"/>
      <c r="C13474" s="961"/>
      <c r="D13474" s="961"/>
      <c r="E13474" s="961"/>
      <c r="F13474" s="961"/>
      <c r="G13474" s="961"/>
      <c r="H13474" s="961"/>
      <c r="I13474" s="961"/>
      <c r="J13474" s="961"/>
      <c r="K13474" s="961"/>
      <c r="L13474" s="961"/>
      <c r="M13474" s="961"/>
    </row>
    <row r="13475" spans="1:19" ht="15" customHeight="1" x14ac:dyDescent="0.3">
      <c r="A13475" s="962" t="s">
        <v>3118</v>
      </c>
      <c r="B13475" s="962" t="s">
        <v>3119</v>
      </c>
      <c r="C13475" s="962" t="s">
        <v>2</v>
      </c>
      <c r="D13475" s="5" t="s">
        <v>3</v>
      </c>
      <c r="E13475" s="12" t="s">
        <v>3</v>
      </c>
      <c r="F13475" s="5" t="s">
        <v>7</v>
      </c>
      <c r="G13475" s="12" t="s">
        <v>9</v>
      </c>
      <c r="H13475" s="5" t="s">
        <v>12</v>
      </c>
      <c r="I13475" s="12" t="s">
        <v>13</v>
      </c>
      <c r="J13475" s="873" t="s">
        <v>3115</v>
      </c>
      <c r="K13475" s="873" t="s">
        <v>3116</v>
      </c>
      <c r="L13475" s="965" t="s">
        <v>3121</v>
      </c>
      <c r="M13475" s="965" t="s">
        <v>3117</v>
      </c>
      <c r="N13475" s="873" t="s">
        <v>3116</v>
      </c>
      <c r="O13475" s="873" t="s">
        <v>3116</v>
      </c>
      <c r="P13475" s="873" t="s">
        <v>5095</v>
      </c>
      <c r="Q13475" s="873" t="s">
        <v>3115</v>
      </c>
      <c r="R13475" s="270" t="s">
        <v>3340</v>
      </c>
      <c r="S13475" s="873" t="s">
        <v>5049</v>
      </c>
    </row>
    <row r="13476" spans="1:19" ht="20.399999999999999" x14ac:dyDescent="0.3">
      <c r="A13476" s="963"/>
      <c r="B13476" s="963"/>
      <c r="C13476" s="963"/>
      <c r="D13476" s="6" t="s">
        <v>4</v>
      </c>
      <c r="E13476" s="11" t="s">
        <v>6</v>
      </c>
      <c r="F13476" s="6" t="s">
        <v>8</v>
      </c>
      <c r="G13476" s="11" t="s">
        <v>10</v>
      </c>
      <c r="H13476" s="6" t="s">
        <v>5</v>
      </c>
      <c r="I13476" s="11" t="s">
        <v>5</v>
      </c>
      <c r="J13476" s="874"/>
      <c r="K13476" s="874"/>
      <c r="L13476" s="966"/>
      <c r="M13476" s="966"/>
      <c r="N13476" s="874"/>
      <c r="O13476" s="874"/>
      <c r="P13476" s="874"/>
      <c r="Q13476" s="874"/>
      <c r="R13476" s="271" t="s">
        <v>5125</v>
      </c>
      <c r="S13476" s="874"/>
    </row>
    <row r="13477" spans="1:19" x14ac:dyDescent="0.3">
      <c r="A13477" s="963"/>
      <c r="B13477" s="963"/>
      <c r="C13477" s="963"/>
      <c r="D13477" s="6" t="s">
        <v>5</v>
      </c>
      <c r="E13477" s="11" t="s">
        <v>5</v>
      </c>
      <c r="F13477" s="6" t="s">
        <v>5</v>
      </c>
      <c r="G13477" s="11" t="s">
        <v>11</v>
      </c>
      <c r="H13477" s="7"/>
      <c r="I13477" s="8"/>
      <c r="J13477" s="44" t="s">
        <v>3120</v>
      </c>
      <c r="K13477" s="45" t="s">
        <v>3120</v>
      </c>
      <c r="L13477" s="46" t="s">
        <v>3120</v>
      </c>
      <c r="M13477" s="47" t="s">
        <v>3120</v>
      </c>
      <c r="N13477" s="44" t="s">
        <v>5068</v>
      </c>
      <c r="O13477" s="44" t="s">
        <v>5069</v>
      </c>
      <c r="P13477" s="44"/>
      <c r="Q13477" s="44" t="s">
        <v>5102</v>
      </c>
      <c r="R13477" s="272" t="s">
        <v>5102</v>
      </c>
      <c r="S13477" s="44"/>
    </row>
    <row r="13478" spans="1:19" ht="15" thickBot="1" x14ac:dyDescent="0.35">
      <c r="A13478" s="964"/>
      <c r="B13478" s="964"/>
      <c r="C13478" s="964"/>
      <c r="D13478" s="9"/>
      <c r="E13478" s="10"/>
      <c r="F13478" s="9"/>
      <c r="G13478" s="10"/>
      <c r="H13478" s="9"/>
      <c r="I13478" s="10"/>
      <c r="J13478" s="48" t="s">
        <v>14</v>
      </c>
      <c r="K13478" s="49" t="s">
        <v>14</v>
      </c>
      <c r="L13478" s="50" t="s">
        <v>14</v>
      </c>
      <c r="M13478" s="51" t="s">
        <v>14</v>
      </c>
      <c r="N13478" s="48" t="s">
        <v>14</v>
      </c>
      <c r="O13478" s="48" t="s">
        <v>14</v>
      </c>
      <c r="P13478" s="48" t="s">
        <v>14</v>
      </c>
      <c r="Q13478" s="48" t="s">
        <v>14</v>
      </c>
      <c r="R13478" s="48" t="s">
        <v>14</v>
      </c>
      <c r="S13478" s="48"/>
    </row>
    <row r="13479" spans="1:19" x14ac:dyDescent="0.3">
      <c r="A13479" s="1" t="s">
        <v>2061</v>
      </c>
      <c r="B13479" s="99" t="s">
        <v>2062</v>
      </c>
      <c r="J13479" s="55"/>
      <c r="K13479" s="55"/>
      <c r="N13479" s="175"/>
      <c r="O13479" s="175"/>
      <c r="P13479" s="214"/>
      <c r="Q13479" s="266"/>
      <c r="R13479" s="266"/>
      <c r="S13479" s="175"/>
    </row>
    <row r="13480" spans="1:19" x14ac:dyDescent="0.3">
      <c r="A13480" s="967" t="s">
        <v>27</v>
      </c>
      <c r="B13480" s="967"/>
      <c r="C13480" s="967"/>
      <c r="D13480" s="106"/>
      <c r="E13480" s="106"/>
      <c r="F13480" s="106"/>
      <c r="G13480" s="106"/>
      <c r="H13480" s="106"/>
      <c r="I13480" s="106"/>
      <c r="J13480" s="17"/>
      <c r="K13480" s="17"/>
      <c r="L13480" s="18"/>
      <c r="M13480" s="18"/>
      <c r="N13480" s="175"/>
      <c r="O13480" s="175"/>
      <c r="P13480" s="214"/>
      <c r="Q13480" s="264"/>
      <c r="R13480" s="264"/>
      <c r="S13480" s="175"/>
    </row>
    <row r="13481" spans="1:19" ht="20.399999999999999" x14ac:dyDescent="0.3">
      <c r="A13481" s="106"/>
      <c r="B13481" s="108" t="s">
        <v>2063</v>
      </c>
      <c r="C13481" s="30" t="s">
        <v>2064</v>
      </c>
      <c r="D13481" s="102">
        <v>406</v>
      </c>
      <c r="E13481" s="102">
        <v>9</v>
      </c>
      <c r="F13481" s="102">
        <v>707</v>
      </c>
      <c r="G13481" s="102">
        <v>70740</v>
      </c>
      <c r="H13481" s="102">
        <v>3000</v>
      </c>
      <c r="I13481" s="102">
        <v>414104</v>
      </c>
      <c r="J13481" s="104">
        <v>25000000</v>
      </c>
      <c r="K13481" s="104">
        <v>25000000</v>
      </c>
      <c r="L13481" s="104">
        <v>0</v>
      </c>
      <c r="M13481" s="104">
        <v>0</v>
      </c>
      <c r="N13481" s="230">
        <v>20000000</v>
      </c>
      <c r="O13481" s="230">
        <v>0</v>
      </c>
      <c r="P13481" s="230">
        <f>SUM(K13481+N13481+O13481)</f>
        <v>45000000</v>
      </c>
      <c r="Q13481" s="264">
        <v>1500000</v>
      </c>
      <c r="R13481" s="264">
        <v>0</v>
      </c>
      <c r="S13481" s="175"/>
    </row>
    <row r="13482" spans="1:19" x14ac:dyDescent="0.3">
      <c r="A13482" s="967" t="s">
        <v>34</v>
      </c>
      <c r="B13482" s="967"/>
      <c r="C13482" s="967"/>
      <c r="D13482" s="106"/>
      <c r="E13482" s="106"/>
      <c r="F13482" s="106"/>
      <c r="G13482" s="106"/>
      <c r="H13482" s="106"/>
      <c r="I13482" s="106"/>
      <c r="J13482" s="17"/>
      <c r="K13482" s="17"/>
      <c r="L13482" s="18"/>
      <c r="M13482" s="18"/>
      <c r="N13482" s="230"/>
      <c r="O13482" s="230"/>
      <c r="P13482" s="230"/>
      <c r="Q13482" s="264"/>
      <c r="R13482" s="264"/>
      <c r="S13482" s="175"/>
    </row>
    <row r="13483" spans="1:19" x14ac:dyDescent="0.3">
      <c r="A13483" s="106"/>
      <c r="B13483" s="108" t="s">
        <v>2065</v>
      </c>
      <c r="C13483" s="30" t="s">
        <v>2066</v>
      </c>
      <c r="D13483" s="102">
        <v>1105</v>
      </c>
      <c r="E13483" s="102">
        <v>9</v>
      </c>
      <c r="F13483" s="102">
        <v>708</v>
      </c>
      <c r="G13483" s="102">
        <v>70810</v>
      </c>
      <c r="H13483" s="102">
        <v>3000</v>
      </c>
      <c r="I13483" s="102">
        <v>414104</v>
      </c>
      <c r="J13483" s="104">
        <v>500000</v>
      </c>
      <c r="K13483" s="104">
        <v>500000</v>
      </c>
      <c r="L13483" s="104">
        <v>0</v>
      </c>
      <c r="M13483" s="104">
        <v>0</v>
      </c>
      <c r="N13483" s="230">
        <v>0</v>
      </c>
      <c r="O13483" s="230">
        <v>0</v>
      </c>
      <c r="P13483" s="230">
        <f t="shared" ref="P13483:P13499" si="225">SUM(K13483+N13483+O13483)</f>
        <v>500000</v>
      </c>
      <c r="Q13483" s="264">
        <v>0</v>
      </c>
      <c r="R13483" s="264">
        <v>0</v>
      </c>
      <c r="S13483" s="175"/>
    </row>
    <row r="13484" spans="1:19" x14ac:dyDescent="0.3">
      <c r="A13484" s="967" t="s">
        <v>1351</v>
      </c>
      <c r="B13484" s="967"/>
      <c r="C13484" s="31"/>
      <c r="D13484" s="106"/>
      <c r="E13484" s="106"/>
      <c r="F13484" s="106"/>
      <c r="G13484" s="106"/>
      <c r="H13484" s="106"/>
      <c r="I13484" s="106"/>
      <c r="J13484" s="17"/>
      <c r="K13484" s="17"/>
      <c r="L13484" s="18"/>
      <c r="M13484" s="18"/>
      <c r="N13484" s="230"/>
      <c r="O13484" s="230"/>
      <c r="P13484" s="230"/>
      <c r="Q13484" s="264"/>
      <c r="R13484" s="264"/>
      <c r="S13484" s="175"/>
    </row>
    <row r="13485" spans="1:19" x14ac:dyDescent="0.3">
      <c r="A13485" s="106"/>
      <c r="B13485" s="108" t="s">
        <v>2067</v>
      </c>
      <c r="C13485" s="30" t="s">
        <v>2068</v>
      </c>
      <c r="D13485" s="102">
        <v>805</v>
      </c>
      <c r="E13485" s="102">
        <v>10</v>
      </c>
      <c r="F13485" s="102">
        <v>708</v>
      </c>
      <c r="G13485" s="102">
        <v>70810</v>
      </c>
      <c r="H13485" s="102">
        <v>3000</v>
      </c>
      <c r="I13485" s="102">
        <v>414104</v>
      </c>
      <c r="J13485" s="104">
        <v>100000000</v>
      </c>
      <c r="K13485" s="104">
        <f>SUM(J13485-L13485)</f>
        <v>0</v>
      </c>
      <c r="L13485" s="104">
        <v>100000000</v>
      </c>
      <c r="M13485" s="104">
        <v>0</v>
      </c>
      <c r="N13485" s="230">
        <v>100000000</v>
      </c>
      <c r="O13485" s="230">
        <v>50000000</v>
      </c>
      <c r="P13485" s="230">
        <f t="shared" si="225"/>
        <v>150000000</v>
      </c>
      <c r="Q13485" s="264">
        <v>0</v>
      </c>
      <c r="R13485" s="264">
        <v>0</v>
      </c>
      <c r="S13485" s="175"/>
    </row>
    <row r="13486" spans="1:19" ht="20.399999999999999" x14ac:dyDescent="0.3">
      <c r="A13486" s="106"/>
      <c r="B13486" s="108" t="s">
        <v>2069</v>
      </c>
      <c r="C13486" s="30" t="s">
        <v>2070</v>
      </c>
      <c r="D13486" s="102">
        <v>805</v>
      </c>
      <c r="E13486" s="102">
        <v>10</v>
      </c>
      <c r="F13486" s="102">
        <v>704</v>
      </c>
      <c r="G13486" s="102">
        <v>70443</v>
      </c>
      <c r="H13486" s="102">
        <v>3000</v>
      </c>
      <c r="I13486" s="102">
        <v>414104</v>
      </c>
      <c r="J13486" s="104">
        <v>20000000</v>
      </c>
      <c r="K13486" s="104">
        <v>20000000</v>
      </c>
      <c r="L13486" s="104">
        <v>0</v>
      </c>
      <c r="M13486" s="104">
        <v>0</v>
      </c>
      <c r="N13486" s="230">
        <v>20000000</v>
      </c>
      <c r="O13486" s="230">
        <v>0</v>
      </c>
      <c r="P13486" s="230">
        <f t="shared" si="225"/>
        <v>40000000</v>
      </c>
      <c r="Q13486" s="264">
        <v>0</v>
      </c>
      <c r="R13486" s="264">
        <v>11415020</v>
      </c>
      <c r="S13486" s="175"/>
    </row>
    <row r="13487" spans="1:19" ht="20.399999999999999" x14ac:dyDescent="0.3">
      <c r="A13487" s="106"/>
      <c r="B13487" s="108" t="s">
        <v>2071</v>
      </c>
      <c r="C13487" s="30" t="s">
        <v>2072</v>
      </c>
      <c r="D13487" s="102">
        <v>801</v>
      </c>
      <c r="E13487" s="102">
        <v>10</v>
      </c>
      <c r="F13487" s="102">
        <v>701</v>
      </c>
      <c r="G13487" s="102">
        <v>70133</v>
      </c>
      <c r="H13487" s="102">
        <v>3000</v>
      </c>
      <c r="I13487" s="102">
        <v>414104</v>
      </c>
      <c r="J13487" s="104">
        <v>10000000</v>
      </c>
      <c r="K13487" s="104">
        <v>10000000</v>
      </c>
      <c r="L13487" s="104">
        <v>0</v>
      </c>
      <c r="M13487" s="104">
        <v>0</v>
      </c>
      <c r="N13487" s="230">
        <v>0</v>
      </c>
      <c r="O13487" s="230">
        <v>0</v>
      </c>
      <c r="P13487" s="230">
        <f t="shared" si="225"/>
        <v>10000000</v>
      </c>
      <c r="Q13487" s="264">
        <v>10000000</v>
      </c>
      <c r="R13487" s="264">
        <v>0</v>
      </c>
      <c r="S13487" s="175"/>
    </row>
    <row r="13488" spans="1:19" ht="20.399999999999999" x14ac:dyDescent="0.3">
      <c r="A13488" s="106"/>
      <c r="B13488" s="108" t="s">
        <v>2073</v>
      </c>
      <c r="C13488" s="30" t="s">
        <v>2074</v>
      </c>
      <c r="D13488" s="102">
        <v>804</v>
      </c>
      <c r="E13488" s="102">
        <v>9</v>
      </c>
      <c r="F13488" s="102">
        <v>708</v>
      </c>
      <c r="G13488" s="102">
        <v>70810</v>
      </c>
      <c r="H13488" s="102">
        <v>3000</v>
      </c>
      <c r="I13488" s="102">
        <v>414104</v>
      </c>
      <c r="J13488" s="104">
        <v>40000000</v>
      </c>
      <c r="K13488" s="104">
        <f>SUM(J13488-L13488)</f>
        <v>0</v>
      </c>
      <c r="L13488" s="104">
        <v>40000000</v>
      </c>
      <c r="M13488" s="104">
        <v>0</v>
      </c>
      <c r="N13488" s="230">
        <v>40000000</v>
      </c>
      <c r="O13488" s="230">
        <v>0</v>
      </c>
      <c r="P13488" s="230">
        <f t="shared" si="225"/>
        <v>40000000</v>
      </c>
      <c r="Q13488" s="264">
        <v>0</v>
      </c>
      <c r="R13488" s="264">
        <v>0</v>
      </c>
      <c r="S13488" s="175"/>
    </row>
    <row r="13489" spans="1:19" x14ac:dyDescent="0.3">
      <c r="A13489" s="106"/>
      <c r="B13489" s="108" t="s">
        <v>2075</v>
      </c>
      <c r="C13489" s="30" t="s">
        <v>2076</v>
      </c>
      <c r="D13489" s="102">
        <v>801</v>
      </c>
      <c r="E13489" s="102">
        <v>10</v>
      </c>
      <c r="F13489" s="102">
        <v>701</v>
      </c>
      <c r="G13489" s="102">
        <v>70133</v>
      </c>
      <c r="H13489" s="102">
        <v>3000</v>
      </c>
      <c r="I13489" s="102">
        <v>414104</v>
      </c>
      <c r="J13489" s="104">
        <v>28000000</v>
      </c>
      <c r="K13489" s="104">
        <f>SUM(J13489-L13489)</f>
        <v>0</v>
      </c>
      <c r="L13489" s="560">
        <v>28000000</v>
      </c>
      <c r="M13489" s="104">
        <v>0</v>
      </c>
      <c r="N13489" s="230">
        <v>0</v>
      </c>
      <c r="O13489" s="230">
        <v>0</v>
      </c>
      <c r="P13489" s="230">
        <f t="shared" si="225"/>
        <v>0</v>
      </c>
      <c r="Q13489" s="264">
        <v>0</v>
      </c>
      <c r="R13489" s="264">
        <v>0</v>
      </c>
      <c r="S13489" s="175"/>
    </row>
    <row r="13490" spans="1:19" x14ac:dyDescent="0.3">
      <c r="A13490" s="106"/>
      <c r="B13490" s="108" t="s">
        <v>2077</v>
      </c>
      <c r="C13490" s="30" t="s">
        <v>2078</v>
      </c>
      <c r="D13490" s="102">
        <v>803</v>
      </c>
      <c r="E13490" s="102">
        <v>9</v>
      </c>
      <c r="F13490" s="102">
        <v>708</v>
      </c>
      <c r="G13490" s="102">
        <v>70810</v>
      </c>
      <c r="H13490" s="102">
        <v>3000</v>
      </c>
      <c r="I13490" s="102">
        <v>414213</v>
      </c>
      <c r="J13490" s="104">
        <v>0</v>
      </c>
      <c r="K13490" s="104">
        <v>0</v>
      </c>
      <c r="L13490" s="104">
        <v>0</v>
      </c>
      <c r="M13490" s="104">
        <v>0</v>
      </c>
      <c r="N13490" s="230">
        <v>0</v>
      </c>
      <c r="O13490" s="230">
        <v>0</v>
      </c>
      <c r="P13490" s="230">
        <f t="shared" si="225"/>
        <v>0</v>
      </c>
      <c r="Q13490" s="264">
        <v>20000000</v>
      </c>
      <c r="R13490" s="264">
        <v>0</v>
      </c>
      <c r="S13490" s="175"/>
    </row>
    <row r="13491" spans="1:19" x14ac:dyDescent="0.3">
      <c r="A13491" s="106"/>
      <c r="B13491" s="108" t="s">
        <v>2079</v>
      </c>
      <c r="C13491" s="30" t="s">
        <v>2080</v>
      </c>
      <c r="D13491" s="102">
        <v>801</v>
      </c>
      <c r="E13491" s="102">
        <v>8</v>
      </c>
      <c r="F13491" s="102">
        <v>708</v>
      </c>
      <c r="G13491" s="102">
        <v>70810</v>
      </c>
      <c r="H13491" s="102">
        <v>3000</v>
      </c>
      <c r="I13491" s="102">
        <v>414104</v>
      </c>
      <c r="J13491" s="104">
        <v>0</v>
      </c>
      <c r="K13491" s="104">
        <v>0</v>
      </c>
      <c r="L13491" s="104">
        <v>0</v>
      </c>
      <c r="M13491" s="104">
        <v>0</v>
      </c>
      <c r="N13491" s="230">
        <v>0</v>
      </c>
      <c r="O13491" s="230">
        <v>0</v>
      </c>
      <c r="P13491" s="230">
        <f t="shared" si="225"/>
        <v>0</v>
      </c>
      <c r="Q13491" s="264">
        <v>50000000</v>
      </c>
      <c r="R13491" s="264">
        <v>0</v>
      </c>
      <c r="S13491" s="175"/>
    </row>
    <row r="13492" spans="1:19" ht="20.399999999999999" x14ac:dyDescent="0.3">
      <c r="A13492" s="106"/>
      <c r="B13492" s="108" t="s">
        <v>2081</v>
      </c>
      <c r="C13492" s="30" t="s">
        <v>2082</v>
      </c>
      <c r="D13492" s="102">
        <v>803</v>
      </c>
      <c r="E13492" s="102">
        <v>9</v>
      </c>
      <c r="F13492" s="102">
        <v>708</v>
      </c>
      <c r="G13492" s="102">
        <v>70810</v>
      </c>
      <c r="H13492" s="102">
        <v>3000</v>
      </c>
      <c r="I13492" s="102">
        <v>414104</v>
      </c>
      <c r="J13492" s="104">
        <v>30500000</v>
      </c>
      <c r="K13492" s="104">
        <v>30500000</v>
      </c>
      <c r="L13492" s="104">
        <v>0</v>
      </c>
      <c r="M13492" s="104">
        <v>0</v>
      </c>
      <c r="N13492" s="230">
        <v>20000000</v>
      </c>
      <c r="O13492" s="230">
        <v>0</v>
      </c>
      <c r="P13492" s="230">
        <f t="shared" si="225"/>
        <v>50500000</v>
      </c>
      <c r="Q13492" s="264">
        <v>0</v>
      </c>
      <c r="R13492" s="264">
        <v>0</v>
      </c>
      <c r="S13492" s="175"/>
    </row>
    <row r="13493" spans="1:19" x14ac:dyDescent="0.3">
      <c r="A13493" s="106"/>
      <c r="B13493" s="108" t="s">
        <v>2083</v>
      </c>
      <c r="C13493" s="30" t="s">
        <v>2084</v>
      </c>
      <c r="D13493" s="102">
        <v>804</v>
      </c>
      <c r="E13493" s="102">
        <v>9</v>
      </c>
      <c r="F13493" s="102">
        <v>708</v>
      </c>
      <c r="G13493" s="102">
        <v>70810</v>
      </c>
      <c r="H13493" s="102">
        <v>3000</v>
      </c>
      <c r="I13493" s="102">
        <v>414104</v>
      </c>
      <c r="J13493" s="104">
        <v>300000000</v>
      </c>
      <c r="K13493" s="104">
        <f>SUM(J13493-L13493)</f>
        <v>100000000</v>
      </c>
      <c r="L13493" s="104">
        <v>200000000</v>
      </c>
      <c r="M13493" s="104">
        <v>0</v>
      </c>
      <c r="N13493" s="230">
        <v>200000000</v>
      </c>
      <c r="O13493" s="230">
        <v>500000000</v>
      </c>
      <c r="P13493" s="230">
        <f t="shared" si="225"/>
        <v>800000000</v>
      </c>
      <c r="Q13493" s="264">
        <v>0</v>
      </c>
      <c r="R13493" s="264">
        <v>0</v>
      </c>
      <c r="S13493" s="175"/>
    </row>
    <row r="13494" spans="1:19" x14ac:dyDescent="0.3">
      <c r="A13494" s="106"/>
      <c r="B13494" s="108" t="s">
        <v>2085</v>
      </c>
      <c r="C13494" s="30" t="s">
        <v>2086</v>
      </c>
      <c r="D13494" s="102">
        <v>804</v>
      </c>
      <c r="E13494" s="102">
        <v>9</v>
      </c>
      <c r="F13494" s="102">
        <v>708</v>
      </c>
      <c r="G13494" s="102">
        <v>70810</v>
      </c>
      <c r="H13494" s="102">
        <v>3000</v>
      </c>
      <c r="I13494" s="102">
        <v>414301</v>
      </c>
      <c r="J13494" s="104">
        <v>20000000</v>
      </c>
      <c r="K13494" s="560">
        <f t="shared" ref="K13494:K13499" si="226">SUM(J13494-L13494)</f>
        <v>0</v>
      </c>
      <c r="L13494" s="560">
        <v>20000000</v>
      </c>
      <c r="M13494" s="104">
        <v>0</v>
      </c>
      <c r="N13494" s="230">
        <v>20000000</v>
      </c>
      <c r="O13494" s="230">
        <v>0</v>
      </c>
      <c r="P13494" s="230">
        <f t="shared" si="225"/>
        <v>20000000</v>
      </c>
      <c r="Q13494" s="264">
        <v>0</v>
      </c>
      <c r="R13494" s="264">
        <v>0</v>
      </c>
      <c r="S13494" s="175"/>
    </row>
    <row r="13495" spans="1:19" ht="20.399999999999999" x14ac:dyDescent="0.3">
      <c r="A13495" s="106"/>
      <c r="B13495" s="108" t="s">
        <v>2087</v>
      </c>
      <c r="C13495" s="30" t="s">
        <v>2088</v>
      </c>
      <c r="D13495" s="102">
        <v>804</v>
      </c>
      <c r="E13495" s="102">
        <v>9</v>
      </c>
      <c r="F13495" s="102">
        <v>708</v>
      </c>
      <c r="G13495" s="102">
        <v>70810</v>
      </c>
      <c r="H13495" s="102">
        <v>3000</v>
      </c>
      <c r="I13495" s="102">
        <v>414301</v>
      </c>
      <c r="J13495" s="104">
        <v>40000000</v>
      </c>
      <c r="K13495" s="104">
        <f t="shared" si="226"/>
        <v>0</v>
      </c>
      <c r="L13495" s="560">
        <v>40000000</v>
      </c>
      <c r="M13495" s="104">
        <v>0</v>
      </c>
      <c r="N13495" s="230">
        <v>40000000</v>
      </c>
      <c r="O13495" s="230">
        <v>50000000</v>
      </c>
      <c r="P13495" s="230">
        <f t="shared" si="225"/>
        <v>90000000</v>
      </c>
      <c r="Q13495" s="264">
        <v>0</v>
      </c>
      <c r="R13495" s="264">
        <v>0</v>
      </c>
      <c r="S13495" s="175"/>
    </row>
    <row r="13496" spans="1:19" ht="19.5" customHeight="1" x14ac:dyDescent="0.3">
      <c r="A13496" s="106"/>
      <c r="B13496" s="108" t="s">
        <v>2089</v>
      </c>
      <c r="C13496" s="30" t="s">
        <v>2090</v>
      </c>
      <c r="D13496" s="102">
        <v>804</v>
      </c>
      <c r="E13496" s="102">
        <v>9</v>
      </c>
      <c r="F13496" s="102">
        <v>708</v>
      </c>
      <c r="G13496" s="102">
        <v>70810</v>
      </c>
      <c r="H13496" s="102">
        <v>3000</v>
      </c>
      <c r="I13496" s="102">
        <v>414301</v>
      </c>
      <c r="J13496" s="104">
        <v>40000000</v>
      </c>
      <c r="K13496" s="104">
        <f t="shared" si="226"/>
        <v>0</v>
      </c>
      <c r="L13496" s="560">
        <v>40000000</v>
      </c>
      <c r="M13496" s="104">
        <v>0</v>
      </c>
      <c r="N13496" s="230">
        <v>40000000</v>
      </c>
      <c r="O13496" s="230">
        <v>60000000</v>
      </c>
      <c r="P13496" s="230">
        <f t="shared" si="225"/>
        <v>100000000</v>
      </c>
      <c r="Q13496" s="264">
        <v>0</v>
      </c>
      <c r="R13496" s="264">
        <v>0</v>
      </c>
      <c r="S13496" s="175"/>
    </row>
    <row r="13497" spans="1:19" ht="22.5" customHeight="1" x14ac:dyDescent="0.3">
      <c r="A13497" s="106"/>
      <c r="B13497" s="108" t="s">
        <v>2091</v>
      </c>
      <c r="C13497" s="30" t="s">
        <v>2092</v>
      </c>
      <c r="D13497" s="102">
        <v>804</v>
      </c>
      <c r="E13497" s="102">
        <v>9</v>
      </c>
      <c r="F13497" s="102">
        <v>708</v>
      </c>
      <c r="G13497" s="102">
        <v>70810</v>
      </c>
      <c r="H13497" s="102">
        <v>3000</v>
      </c>
      <c r="I13497" s="102">
        <v>414301</v>
      </c>
      <c r="J13497" s="104">
        <v>20000000</v>
      </c>
      <c r="K13497" s="104">
        <f t="shared" si="226"/>
        <v>0</v>
      </c>
      <c r="L13497" s="560">
        <v>20000000</v>
      </c>
      <c r="M13497" s="104">
        <v>0</v>
      </c>
      <c r="N13497" s="230">
        <v>20000000</v>
      </c>
      <c r="O13497" s="230">
        <v>20000000</v>
      </c>
      <c r="P13497" s="230">
        <f t="shared" si="225"/>
        <v>40000000</v>
      </c>
      <c r="Q13497" s="264">
        <v>0</v>
      </c>
      <c r="R13497" s="264">
        <v>0</v>
      </c>
      <c r="S13497" s="175"/>
    </row>
    <row r="13498" spans="1:19" ht="27.75" customHeight="1" x14ac:dyDescent="0.3">
      <c r="A13498" s="106"/>
      <c r="B13498" s="108" t="s">
        <v>2093</v>
      </c>
      <c r="C13498" s="30" t="s">
        <v>2094</v>
      </c>
      <c r="D13498" s="102">
        <v>804</v>
      </c>
      <c r="E13498" s="102">
        <v>9</v>
      </c>
      <c r="F13498" s="102">
        <v>708</v>
      </c>
      <c r="G13498" s="102">
        <v>70810</v>
      </c>
      <c r="H13498" s="102">
        <v>3000</v>
      </c>
      <c r="I13498" s="102">
        <v>414301</v>
      </c>
      <c r="J13498" s="104">
        <v>20000000</v>
      </c>
      <c r="K13498" s="104">
        <f t="shared" si="226"/>
        <v>0</v>
      </c>
      <c r="L13498" s="560">
        <v>20000000</v>
      </c>
      <c r="M13498" s="104">
        <v>0</v>
      </c>
      <c r="N13498" s="230">
        <v>20000000</v>
      </c>
      <c r="O13498" s="230">
        <v>20000000</v>
      </c>
      <c r="P13498" s="230">
        <f t="shared" si="225"/>
        <v>40000000</v>
      </c>
      <c r="Q13498" s="264">
        <v>0</v>
      </c>
      <c r="R13498" s="264">
        <v>0</v>
      </c>
      <c r="S13498" s="175"/>
    </row>
    <row r="13499" spans="1:19" ht="15" thickBot="1" x14ac:dyDescent="0.35">
      <c r="A13499" s="107"/>
      <c r="B13499" s="109" t="s">
        <v>2095</v>
      </c>
      <c r="C13499" s="34" t="s">
        <v>2096</v>
      </c>
      <c r="D13499" s="103">
        <v>804</v>
      </c>
      <c r="E13499" s="103">
        <v>9</v>
      </c>
      <c r="F13499" s="103">
        <v>708</v>
      </c>
      <c r="G13499" s="103">
        <v>70810</v>
      </c>
      <c r="H13499" s="103">
        <v>3000</v>
      </c>
      <c r="I13499" s="103">
        <v>414301</v>
      </c>
      <c r="J13499" s="105">
        <v>10000000</v>
      </c>
      <c r="K13499" s="174">
        <f t="shared" si="226"/>
        <v>0</v>
      </c>
      <c r="L13499" s="105">
        <v>10000000</v>
      </c>
      <c r="M13499" s="105">
        <v>0</v>
      </c>
      <c r="N13499" s="230">
        <v>10000000</v>
      </c>
      <c r="O13499" s="230">
        <v>50000000</v>
      </c>
      <c r="P13499" s="230">
        <f t="shared" si="225"/>
        <v>60000000</v>
      </c>
      <c r="Q13499" s="264">
        <v>0</v>
      </c>
      <c r="R13499" s="264">
        <v>0</v>
      </c>
      <c r="S13499" s="176"/>
    </row>
    <row r="13500" spans="1:19" ht="15" thickBot="1" x14ac:dyDescent="0.35">
      <c r="A13500" s="13"/>
      <c r="B13500" s="14" t="s">
        <v>2097</v>
      </c>
      <c r="C13500" s="14"/>
      <c r="D13500" s="14"/>
      <c r="E13500" s="14"/>
      <c r="F13500" s="14"/>
      <c r="G13500" s="14"/>
      <c r="H13500" s="14"/>
      <c r="I13500" s="14"/>
      <c r="J13500" s="15">
        <f>SUM(J13480:J13499)</f>
        <v>704000000</v>
      </c>
      <c r="K13500" s="15">
        <f t="shared" ref="K13500:R13500" si="227">SUM(K13480:K13499)</f>
        <v>186000000</v>
      </c>
      <c r="L13500" s="15">
        <f t="shared" si="227"/>
        <v>518000000</v>
      </c>
      <c r="M13500" s="15">
        <f t="shared" si="227"/>
        <v>0</v>
      </c>
      <c r="N13500" s="15">
        <f t="shared" si="227"/>
        <v>550000000</v>
      </c>
      <c r="O13500" s="15">
        <f t="shared" si="227"/>
        <v>750000000</v>
      </c>
      <c r="P13500" s="15">
        <f t="shared" si="227"/>
        <v>1486000000</v>
      </c>
      <c r="Q13500" s="15">
        <f t="shared" si="227"/>
        <v>81500000</v>
      </c>
      <c r="R13500" s="15">
        <f t="shared" si="227"/>
        <v>11415020</v>
      </c>
      <c r="S13500" s="181"/>
    </row>
    <row r="13501" spans="1:19" x14ac:dyDescent="0.3">
      <c r="J13501" s="55"/>
      <c r="K13501" s="55"/>
      <c r="N13501" s="58"/>
      <c r="O13501" s="58"/>
      <c r="P13501" s="58"/>
      <c r="Q13501" s="58"/>
      <c r="R13501" s="58"/>
      <c r="S13501" s="58"/>
    </row>
    <row r="13502" spans="1:19" x14ac:dyDescent="0.3">
      <c r="J13502" s="55"/>
      <c r="K13502" s="55"/>
    </row>
    <row r="13503" spans="1:19" ht="17.399999999999999" x14ac:dyDescent="0.3">
      <c r="A13503" s="960" t="s">
        <v>0</v>
      </c>
      <c r="B13503" s="960"/>
      <c r="C13503" s="960"/>
      <c r="D13503" s="960"/>
      <c r="E13503" s="960"/>
      <c r="F13503" s="960"/>
      <c r="G13503" s="960"/>
      <c r="H13503" s="960"/>
      <c r="I13503" s="960"/>
      <c r="J13503" s="960"/>
      <c r="K13503" s="960"/>
      <c r="L13503" s="960"/>
      <c r="M13503" s="960"/>
    </row>
    <row r="13504" spans="1:19" ht="17.399999999999999" x14ac:dyDescent="0.3">
      <c r="A13504" s="960" t="s">
        <v>3122</v>
      </c>
      <c r="B13504" s="960"/>
      <c r="C13504" s="960"/>
      <c r="D13504" s="960"/>
      <c r="E13504" s="960"/>
      <c r="F13504" s="960"/>
      <c r="G13504" s="960"/>
      <c r="H13504" s="960"/>
      <c r="I13504" s="960"/>
      <c r="J13504" s="960"/>
      <c r="K13504" s="960"/>
      <c r="L13504" s="960"/>
      <c r="M13504" s="960"/>
    </row>
    <row r="13505" spans="1:19" ht="16.2" thickBot="1" x14ac:dyDescent="0.35">
      <c r="A13505" s="961" t="s">
        <v>2060</v>
      </c>
      <c r="B13505" s="961"/>
      <c r="C13505" s="961"/>
      <c r="D13505" s="961"/>
      <c r="E13505" s="961"/>
      <c r="F13505" s="961"/>
      <c r="G13505" s="961"/>
      <c r="H13505" s="961"/>
      <c r="I13505" s="961"/>
      <c r="J13505" s="961"/>
      <c r="K13505" s="961"/>
      <c r="L13505" s="961"/>
      <c r="M13505" s="961"/>
    </row>
    <row r="13506" spans="1:19" ht="15" customHeight="1" x14ac:dyDescent="0.3">
      <c r="A13506" s="962" t="s">
        <v>3118</v>
      </c>
      <c r="B13506" s="962" t="s">
        <v>3119</v>
      </c>
      <c r="C13506" s="962" t="s">
        <v>2</v>
      </c>
      <c r="D13506" s="5" t="s">
        <v>3</v>
      </c>
      <c r="E13506" s="12" t="s">
        <v>3</v>
      </c>
      <c r="F13506" s="5" t="s">
        <v>7</v>
      </c>
      <c r="G13506" s="12" t="s">
        <v>9</v>
      </c>
      <c r="H13506" s="5" t="s">
        <v>12</v>
      </c>
      <c r="I13506" s="12" t="s">
        <v>13</v>
      </c>
      <c r="J13506" s="873" t="s">
        <v>3115</v>
      </c>
      <c r="K13506" s="873" t="s">
        <v>3116</v>
      </c>
      <c r="L13506" s="965" t="s">
        <v>3121</v>
      </c>
      <c r="M13506" s="965" t="s">
        <v>3117</v>
      </c>
      <c r="N13506" s="873" t="s">
        <v>3116</v>
      </c>
      <c r="O13506" s="873" t="s">
        <v>3116</v>
      </c>
      <c r="P13506" s="873" t="s">
        <v>5095</v>
      </c>
      <c r="Q13506" s="873" t="s">
        <v>3115</v>
      </c>
      <c r="R13506" s="270" t="s">
        <v>3340</v>
      </c>
      <c r="S13506" s="873" t="s">
        <v>5049</v>
      </c>
    </row>
    <row r="13507" spans="1:19" ht="20.399999999999999" x14ac:dyDescent="0.3">
      <c r="A13507" s="963"/>
      <c r="B13507" s="963"/>
      <c r="C13507" s="963"/>
      <c r="D13507" s="6" t="s">
        <v>4</v>
      </c>
      <c r="E13507" s="11" t="s">
        <v>6</v>
      </c>
      <c r="F13507" s="6" t="s">
        <v>8</v>
      </c>
      <c r="G13507" s="11" t="s">
        <v>10</v>
      </c>
      <c r="H13507" s="6" t="s">
        <v>5</v>
      </c>
      <c r="I13507" s="11" t="s">
        <v>5</v>
      </c>
      <c r="J13507" s="874"/>
      <c r="K13507" s="874"/>
      <c r="L13507" s="966"/>
      <c r="M13507" s="966"/>
      <c r="N13507" s="874"/>
      <c r="O13507" s="874"/>
      <c r="P13507" s="874"/>
      <c r="Q13507" s="874"/>
      <c r="R13507" s="271" t="s">
        <v>5125</v>
      </c>
      <c r="S13507" s="874"/>
    </row>
    <row r="13508" spans="1:19" x14ac:dyDescent="0.3">
      <c r="A13508" s="963"/>
      <c r="B13508" s="963"/>
      <c r="C13508" s="963"/>
      <c r="D13508" s="6" t="s">
        <v>5</v>
      </c>
      <c r="E13508" s="11" t="s">
        <v>5</v>
      </c>
      <c r="F13508" s="6" t="s">
        <v>5</v>
      </c>
      <c r="G13508" s="11" t="s">
        <v>11</v>
      </c>
      <c r="H13508" s="7"/>
      <c r="I13508" s="8"/>
      <c r="J13508" s="44" t="s">
        <v>3120</v>
      </c>
      <c r="K13508" s="45" t="s">
        <v>3120</v>
      </c>
      <c r="L13508" s="46" t="s">
        <v>3120</v>
      </c>
      <c r="M13508" s="47" t="s">
        <v>3120</v>
      </c>
      <c r="N13508" s="44" t="s">
        <v>5068</v>
      </c>
      <c r="O13508" s="44" t="s">
        <v>5069</v>
      </c>
      <c r="P13508" s="44"/>
      <c r="Q13508" s="44" t="s">
        <v>5102</v>
      </c>
      <c r="R13508" s="272" t="s">
        <v>5102</v>
      </c>
      <c r="S13508" s="44"/>
    </row>
    <row r="13509" spans="1:19" ht="15" thickBot="1" x14ac:dyDescent="0.35">
      <c r="A13509" s="964"/>
      <c r="B13509" s="964"/>
      <c r="C13509" s="964"/>
      <c r="D13509" s="9"/>
      <c r="E13509" s="10"/>
      <c r="F13509" s="9"/>
      <c r="G13509" s="10"/>
      <c r="H13509" s="9"/>
      <c r="I13509" s="10"/>
      <c r="J13509" s="48" t="s">
        <v>14</v>
      </c>
      <c r="K13509" s="49" t="s">
        <v>14</v>
      </c>
      <c r="L13509" s="50" t="s">
        <v>14</v>
      </c>
      <c r="M13509" s="51" t="s">
        <v>14</v>
      </c>
      <c r="N13509" s="48" t="s">
        <v>14</v>
      </c>
      <c r="O13509" s="48" t="s">
        <v>14</v>
      </c>
      <c r="P13509" s="48" t="s">
        <v>14</v>
      </c>
      <c r="Q13509" s="48" t="s">
        <v>14</v>
      </c>
      <c r="R13509" s="48" t="s">
        <v>14</v>
      </c>
      <c r="S13509" s="48"/>
    </row>
    <row r="13510" spans="1:19" x14ac:dyDescent="0.3">
      <c r="A13510" s="1">
        <v>13002001</v>
      </c>
      <c r="B13510" s="93" t="s">
        <v>2098</v>
      </c>
      <c r="C13510" s="93"/>
      <c r="J13510" s="55"/>
      <c r="K13510" s="55"/>
      <c r="N13510" s="175"/>
      <c r="O13510" s="175"/>
      <c r="P13510" s="214"/>
      <c r="Q13510" s="266"/>
      <c r="R13510" s="266"/>
      <c r="S13510" s="175"/>
    </row>
    <row r="13511" spans="1:19" x14ac:dyDescent="0.3">
      <c r="A13511" s="967" t="s">
        <v>44</v>
      </c>
      <c r="B13511" s="967"/>
      <c r="C13511" s="967"/>
      <c r="D13511" s="106"/>
      <c r="E13511" s="106"/>
      <c r="F13511" s="106"/>
      <c r="G13511" s="106"/>
      <c r="H13511" s="106"/>
      <c r="I13511" s="106"/>
      <c r="J13511" s="17"/>
      <c r="K13511" s="17"/>
      <c r="L13511" s="18"/>
      <c r="M13511" s="18"/>
      <c r="N13511" s="175"/>
      <c r="O13511" s="175"/>
      <c r="P13511" s="214"/>
      <c r="Q13511" s="264"/>
      <c r="R13511" s="264"/>
      <c r="S13511" s="175"/>
    </row>
    <row r="13512" spans="1:19" x14ac:dyDescent="0.3">
      <c r="A13512" s="106"/>
      <c r="B13512" s="108" t="s">
        <v>2099</v>
      </c>
      <c r="C13512" s="30" t="s">
        <v>2100</v>
      </c>
      <c r="D13512" s="102">
        <v>1301</v>
      </c>
      <c r="E13512" s="102">
        <v>0</v>
      </c>
      <c r="F13512" s="102">
        <v>708</v>
      </c>
      <c r="G13512" s="102">
        <v>70810</v>
      </c>
      <c r="H13512" s="102">
        <v>3000</v>
      </c>
      <c r="I13512" s="102">
        <v>414104</v>
      </c>
      <c r="J13512" s="104">
        <v>8000000</v>
      </c>
      <c r="K13512" s="104">
        <v>8000000</v>
      </c>
      <c r="L13512" s="104">
        <v>0</v>
      </c>
      <c r="M13512" s="104">
        <v>0</v>
      </c>
      <c r="N13512" s="230">
        <v>0</v>
      </c>
      <c r="O13512" s="230">
        <v>0</v>
      </c>
      <c r="P13512" s="230">
        <f>SUM(K13512+N13512+O13512)</f>
        <v>8000000</v>
      </c>
      <c r="Q13512" s="264">
        <v>6120000</v>
      </c>
      <c r="R13512" s="264">
        <v>950000</v>
      </c>
      <c r="S13512" s="175"/>
    </row>
    <row r="13513" spans="1:19" x14ac:dyDescent="0.3">
      <c r="A13513" s="106"/>
      <c r="B13513" s="108" t="s">
        <v>2101</v>
      </c>
      <c r="C13513" s="30" t="s">
        <v>2102</v>
      </c>
      <c r="D13513" s="102">
        <v>1301</v>
      </c>
      <c r="E13513" s="102">
        <v>0</v>
      </c>
      <c r="F13513" s="102">
        <v>708</v>
      </c>
      <c r="G13513" s="102">
        <v>70810</v>
      </c>
      <c r="H13513" s="102">
        <v>3000</v>
      </c>
      <c r="I13513" s="102">
        <v>414104</v>
      </c>
      <c r="J13513" s="104">
        <v>2500000</v>
      </c>
      <c r="K13513" s="104">
        <v>2500000</v>
      </c>
      <c r="L13513" s="104">
        <v>0</v>
      </c>
      <c r="M13513" s="104">
        <v>0</v>
      </c>
      <c r="N13513" s="230">
        <v>3000000</v>
      </c>
      <c r="O13513" s="230">
        <v>0</v>
      </c>
      <c r="P13513" s="230">
        <f t="shared" ref="P13513:P13522" si="228">SUM(K13513+N13513+O13513)</f>
        <v>5500000</v>
      </c>
      <c r="Q13513" s="264">
        <v>2000000</v>
      </c>
      <c r="R13513" s="264">
        <v>0</v>
      </c>
      <c r="S13513" s="175"/>
    </row>
    <row r="13514" spans="1:19" x14ac:dyDescent="0.3">
      <c r="A13514" s="106"/>
      <c r="B13514" s="108" t="s">
        <v>2103</v>
      </c>
      <c r="C13514" s="30" t="s">
        <v>2104</v>
      </c>
      <c r="D13514" s="102">
        <v>1320</v>
      </c>
      <c r="E13514" s="102">
        <v>0</v>
      </c>
      <c r="F13514" s="102">
        <v>708</v>
      </c>
      <c r="G13514" s="102">
        <v>70810</v>
      </c>
      <c r="H13514" s="102">
        <v>3000</v>
      </c>
      <c r="I13514" s="102">
        <v>414104</v>
      </c>
      <c r="J13514" s="104">
        <v>0</v>
      </c>
      <c r="K13514" s="104">
        <v>0</v>
      </c>
      <c r="L13514" s="104">
        <v>0</v>
      </c>
      <c r="M13514" s="104">
        <v>0</v>
      </c>
      <c r="N13514" s="230">
        <v>0</v>
      </c>
      <c r="O13514" s="230">
        <v>0</v>
      </c>
      <c r="P13514" s="230">
        <f t="shared" si="228"/>
        <v>0</v>
      </c>
      <c r="Q13514" s="264">
        <v>0</v>
      </c>
      <c r="R13514" s="264">
        <v>16874832</v>
      </c>
      <c r="S13514" s="175"/>
    </row>
    <row r="13515" spans="1:19" x14ac:dyDescent="0.3">
      <c r="A13515" s="106"/>
      <c r="B13515" s="108" t="s">
        <v>2105</v>
      </c>
      <c r="C13515" s="30" t="s">
        <v>2106</v>
      </c>
      <c r="D13515" s="102">
        <v>1301</v>
      </c>
      <c r="E13515" s="102">
        <v>9</v>
      </c>
      <c r="F13515" s="102">
        <v>708</v>
      </c>
      <c r="G13515" s="102">
        <v>70810</v>
      </c>
      <c r="H13515" s="102">
        <v>3000</v>
      </c>
      <c r="I13515" s="102">
        <v>414104</v>
      </c>
      <c r="J13515" s="104">
        <v>0</v>
      </c>
      <c r="K13515" s="104">
        <v>0</v>
      </c>
      <c r="L13515" s="104">
        <v>0</v>
      </c>
      <c r="M13515" s="104">
        <v>0</v>
      </c>
      <c r="N13515" s="230">
        <v>0</v>
      </c>
      <c r="O13515" s="230">
        <v>0</v>
      </c>
      <c r="P13515" s="230">
        <f t="shared" si="228"/>
        <v>0</v>
      </c>
      <c r="Q13515" s="264">
        <v>35000000</v>
      </c>
      <c r="R13515" s="264">
        <v>0</v>
      </c>
      <c r="S13515" s="175"/>
    </row>
    <row r="13516" spans="1:19" x14ac:dyDescent="0.3">
      <c r="A13516" s="106"/>
      <c r="B13516" s="108" t="s">
        <v>2107</v>
      </c>
      <c r="C13516" s="30" t="s">
        <v>2108</v>
      </c>
      <c r="D13516" s="102">
        <v>1301</v>
      </c>
      <c r="E13516" s="102">
        <v>0</v>
      </c>
      <c r="F13516" s="102">
        <v>708</v>
      </c>
      <c r="G13516" s="102">
        <v>70810</v>
      </c>
      <c r="H13516" s="102">
        <v>3000</v>
      </c>
      <c r="I13516" s="102">
        <v>414104</v>
      </c>
      <c r="J13516" s="104">
        <v>650000</v>
      </c>
      <c r="K13516" s="104">
        <v>650000</v>
      </c>
      <c r="L13516" s="104">
        <v>0</v>
      </c>
      <c r="M13516" s="104">
        <v>0</v>
      </c>
      <c r="N13516" s="230">
        <v>0</v>
      </c>
      <c r="O13516" s="230">
        <v>0</v>
      </c>
      <c r="P13516" s="230">
        <f t="shared" si="228"/>
        <v>650000</v>
      </c>
      <c r="Q13516" s="264">
        <v>630000</v>
      </c>
      <c r="R13516" s="264">
        <v>0</v>
      </c>
      <c r="S13516" s="175"/>
    </row>
    <row r="13517" spans="1:19" x14ac:dyDescent="0.3">
      <c r="A13517" s="106"/>
      <c r="B13517" s="108" t="s">
        <v>2109</v>
      </c>
      <c r="C13517" s="30" t="s">
        <v>2110</v>
      </c>
      <c r="D13517" s="102">
        <v>1301</v>
      </c>
      <c r="E13517" s="102">
        <v>10</v>
      </c>
      <c r="F13517" s="102">
        <v>701</v>
      </c>
      <c r="G13517" s="102">
        <v>70133</v>
      </c>
      <c r="H13517" s="102">
        <v>3000</v>
      </c>
      <c r="I13517" s="102">
        <v>414104</v>
      </c>
      <c r="J13517" s="104">
        <v>10000000</v>
      </c>
      <c r="K13517" s="104">
        <v>10000000</v>
      </c>
      <c r="L13517" s="104">
        <v>0</v>
      </c>
      <c r="M13517" s="104">
        <v>0</v>
      </c>
      <c r="N13517" s="230">
        <v>11000000</v>
      </c>
      <c r="O13517" s="230">
        <v>0</v>
      </c>
      <c r="P13517" s="230">
        <f t="shared" si="228"/>
        <v>21000000</v>
      </c>
      <c r="Q13517" s="264">
        <v>10000000</v>
      </c>
      <c r="R13517" s="264">
        <v>0</v>
      </c>
      <c r="S13517" s="175"/>
    </row>
    <row r="13518" spans="1:19" x14ac:dyDescent="0.3">
      <c r="A13518" s="106"/>
      <c r="B13518" s="108" t="s">
        <v>2111</v>
      </c>
      <c r="C13518" s="30" t="s">
        <v>2112</v>
      </c>
      <c r="D13518" s="102">
        <v>1301</v>
      </c>
      <c r="E13518" s="102">
        <v>11</v>
      </c>
      <c r="F13518" s="102">
        <v>701</v>
      </c>
      <c r="G13518" s="102">
        <v>70150</v>
      </c>
      <c r="H13518" s="102">
        <v>3000</v>
      </c>
      <c r="I13518" s="102">
        <v>414104</v>
      </c>
      <c r="J13518" s="104">
        <v>0</v>
      </c>
      <c r="K13518" s="104">
        <v>0</v>
      </c>
      <c r="L13518" s="104">
        <v>0</v>
      </c>
      <c r="M13518" s="104">
        <v>0</v>
      </c>
      <c r="N13518" s="230">
        <v>0</v>
      </c>
      <c r="O13518" s="230">
        <v>0</v>
      </c>
      <c r="P13518" s="230">
        <f t="shared" si="228"/>
        <v>0</v>
      </c>
      <c r="Q13518" s="264">
        <v>1500000</v>
      </c>
      <c r="R13518" s="264">
        <v>500000</v>
      </c>
      <c r="S13518" s="175"/>
    </row>
    <row r="13519" spans="1:19" x14ac:dyDescent="0.3">
      <c r="A13519" s="106"/>
      <c r="B13519" s="108" t="s">
        <v>2113</v>
      </c>
      <c r="C13519" s="30" t="s">
        <v>2114</v>
      </c>
      <c r="D13519" s="102">
        <v>1301</v>
      </c>
      <c r="E13519" s="102">
        <v>10</v>
      </c>
      <c r="F13519" s="102">
        <v>704</v>
      </c>
      <c r="G13519" s="102">
        <v>70443</v>
      </c>
      <c r="H13519" s="102">
        <v>3000</v>
      </c>
      <c r="I13519" s="102">
        <v>414104</v>
      </c>
      <c r="J13519" s="104">
        <v>700000</v>
      </c>
      <c r="K13519" s="104">
        <v>700000</v>
      </c>
      <c r="L13519" s="104">
        <v>0</v>
      </c>
      <c r="M13519" s="104">
        <v>0</v>
      </c>
      <c r="N13519" s="230">
        <v>0</v>
      </c>
      <c r="O13519" s="230">
        <v>0</v>
      </c>
      <c r="P13519" s="230">
        <f t="shared" si="228"/>
        <v>700000</v>
      </c>
      <c r="Q13519" s="264">
        <v>500000</v>
      </c>
      <c r="R13519" s="264">
        <v>0</v>
      </c>
      <c r="S13519" s="175"/>
    </row>
    <row r="13520" spans="1:19" ht="13.5" customHeight="1" x14ac:dyDescent="0.3">
      <c r="A13520" s="106"/>
      <c r="B13520" s="108" t="s">
        <v>2115</v>
      </c>
      <c r="C13520" s="30" t="s">
        <v>2116</v>
      </c>
      <c r="D13520" s="102">
        <v>1301</v>
      </c>
      <c r="E13520" s="102">
        <v>10</v>
      </c>
      <c r="F13520" s="102">
        <v>701</v>
      </c>
      <c r="G13520" s="102">
        <v>70133</v>
      </c>
      <c r="H13520" s="102">
        <v>3000</v>
      </c>
      <c r="I13520" s="102">
        <v>414104</v>
      </c>
      <c r="J13520" s="104">
        <v>0</v>
      </c>
      <c r="K13520" s="104">
        <v>0</v>
      </c>
      <c r="L13520" s="104">
        <v>0</v>
      </c>
      <c r="M13520" s="104">
        <v>0</v>
      </c>
      <c r="N13520" s="230">
        <v>0</v>
      </c>
      <c r="O13520" s="230">
        <v>0</v>
      </c>
      <c r="P13520" s="230">
        <f t="shared" si="228"/>
        <v>0</v>
      </c>
      <c r="Q13520" s="264">
        <v>10000000</v>
      </c>
      <c r="R13520" s="264">
        <v>0</v>
      </c>
      <c r="S13520" s="175"/>
    </row>
    <row r="13521" spans="1:19" x14ac:dyDescent="0.3">
      <c r="A13521" s="106"/>
      <c r="B13521" s="108" t="s">
        <v>2117</v>
      </c>
      <c r="C13521" s="30" t="s">
        <v>2118</v>
      </c>
      <c r="D13521" s="102">
        <v>1301</v>
      </c>
      <c r="E13521" s="102">
        <v>9</v>
      </c>
      <c r="F13521" s="102">
        <v>704</v>
      </c>
      <c r="G13521" s="102">
        <v>70443</v>
      </c>
      <c r="H13521" s="102">
        <v>3000</v>
      </c>
      <c r="I13521" s="102">
        <v>414104</v>
      </c>
      <c r="J13521" s="104">
        <v>4000000</v>
      </c>
      <c r="K13521" s="104">
        <v>4000000</v>
      </c>
      <c r="L13521" s="104">
        <v>0</v>
      </c>
      <c r="M13521" s="104">
        <v>0</v>
      </c>
      <c r="N13521" s="230">
        <v>0</v>
      </c>
      <c r="O13521" s="230">
        <v>0</v>
      </c>
      <c r="P13521" s="230">
        <f t="shared" si="228"/>
        <v>4000000</v>
      </c>
      <c r="Q13521" s="264">
        <v>4000000</v>
      </c>
      <c r="R13521" s="264">
        <v>0</v>
      </c>
      <c r="S13521" s="175"/>
    </row>
    <row r="13522" spans="1:19" ht="15" thickBot="1" x14ac:dyDescent="0.35">
      <c r="A13522" s="107"/>
      <c r="B13522" s="109" t="s">
        <v>2119</v>
      </c>
      <c r="C13522" s="34" t="s">
        <v>2120</v>
      </c>
      <c r="D13522" s="103">
        <v>1301</v>
      </c>
      <c r="E13522" s="103">
        <v>9</v>
      </c>
      <c r="F13522" s="103">
        <v>704</v>
      </c>
      <c r="G13522" s="103">
        <v>70435</v>
      </c>
      <c r="H13522" s="103">
        <v>3000</v>
      </c>
      <c r="I13522" s="103">
        <v>414104</v>
      </c>
      <c r="J13522" s="105">
        <v>650000</v>
      </c>
      <c r="K13522" s="105">
        <v>650000</v>
      </c>
      <c r="L13522" s="105">
        <v>0</v>
      </c>
      <c r="M13522" s="105">
        <v>0</v>
      </c>
      <c r="N13522" s="230">
        <v>0</v>
      </c>
      <c r="O13522" s="230">
        <v>0</v>
      </c>
      <c r="P13522" s="230">
        <f t="shared" si="228"/>
        <v>650000</v>
      </c>
      <c r="Q13522" s="264">
        <v>250000</v>
      </c>
      <c r="R13522" s="264">
        <v>0</v>
      </c>
      <c r="S13522" s="176"/>
    </row>
    <row r="13523" spans="1:19" ht="15" thickBot="1" x14ac:dyDescent="0.35">
      <c r="A13523" s="13"/>
      <c r="B13523" s="14" t="s">
        <v>2121</v>
      </c>
      <c r="C13523" s="14"/>
      <c r="D13523" s="14"/>
      <c r="E13523" s="14"/>
      <c r="F13523" s="14"/>
      <c r="G13523" s="14"/>
      <c r="H13523" s="14"/>
      <c r="I13523" s="14"/>
      <c r="J13523" s="15">
        <f>SUM(J13511:J13522)</f>
        <v>26500000</v>
      </c>
      <c r="K13523" s="15">
        <f t="shared" ref="K13523:R13523" si="229">SUM(K13511:K13522)</f>
        <v>26500000</v>
      </c>
      <c r="L13523" s="15">
        <f t="shared" si="229"/>
        <v>0</v>
      </c>
      <c r="M13523" s="15">
        <f t="shared" si="229"/>
        <v>0</v>
      </c>
      <c r="N13523" s="15">
        <f t="shared" si="229"/>
        <v>14000000</v>
      </c>
      <c r="O13523" s="15">
        <f t="shared" si="229"/>
        <v>0</v>
      </c>
      <c r="P13523" s="15">
        <f t="shared" si="229"/>
        <v>40500000</v>
      </c>
      <c r="Q13523" s="15">
        <f t="shared" si="229"/>
        <v>70000000</v>
      </c>
      <c r="R13523" s="15">
        <f t="shared" si="229"/>
        <v>18324832</v>
      </c>
      <c r="S13523" s="181"/>
    </row>
    <row r="13524" spans="1:19" x14ac:dyDescent="0.3">
      <c r="J13524" s="55"/>
      <c r="K13524" s="55"/>
      <c r="N13524" s="58"/>
      <c r="O13524" s="58"/>
      <c r="P13524" s="58"/>
      <c r="Q13524" s="58"/>
      <c r="R13524" s="58"/>
      <c r="S13524" s="58"/>
    </row>
    <row r="13525" spans="1:19" x14ac:dyDescent="0.3">
      <c r="A13525" s="1">
        <v>14001001</v>
      </c>
      <c r="B13525" s="93" t="s">
        <v>2122</v>
      </c>
      <c r="C13525" s="93"/>
      <c r="J13525" s="55"/>
      <c r="K13525" s="55"/>
      <c r="N13525" s="58"/>
      <c r="O13525" s="58"/>
      <c r="P13525" s="58"/>
      <c r="Q13525" s="58"/>
      <c r="R13525" s="58"/>
      <c r="S13525" s="58"/>
    </row>
    <row r="13526" spans="1:19" x14ac:dyDescent="0.3">
      <c r="A13526" s="967" t="s">
        <v>2123</v>
      </c>
      <c r="B13526" s="967"/>
      <c r="C13526" s="31"/>
      <c r="D13526" s="106"/>
      <c r="E13526" s="106"/>
      <c r="F13526" s="106"/>
      <c r="G13526" s="106"/>
      <c r="H13526" s="106"/>
      <c r="I13526" s="106"/>
      <c r="J13526" s="17"/>
      <c r="K13526" s="17"/>
      <c r="L13526" s="18"/>
      <c r="M13526" s="18"/>
      <c r="N13526" s="175"/>
      <c r="O13526" s="175"/>
      <c r="P13526" s="214"/>
      <c r="Q13526" s="264"/>
      <c r="R13526" s="264"/>
      <c r="S13526" s="175"/>
    </row>
    <row r="13527" spans="1:19" ht="30.75" customHeight="1" x14ac:dyDescent="0.3">
      <c r="A13527" s="106"/>
      <c r="B13527" s="108" t="s">
        <v>2124</v>
      </c>
      <c r="C13527" s="30" t="s">
        <v>2125</v>
      </c>
      <c r="D13527" s="102">
        <v>702</v>
      </c>
      <c r="E13527" s="102">
        <v>9</v>
      </c>
      <c r="F13527" s="102">
        <v>710</v>
      </c>
      <c r="G13527" s="102">
        <v>71040</v>
      </c>
      <c r="H13527" s="102">
        <v>3000</v>
      </c>
      <c r="I13527" s="102">
        <v>414104</v>
      </c>
      <c r="J13527" s="104">
        <v>0</v>
      </c>
      <c r="K13527" s="104">
        <v>0</v>
      </c>
      <c r="L13527" s="104">
        <v>0</v>
      </c>
      <c r="M13527" s="173">
        <v>0</v>
      </c>
      <c r="N13527" s="230">
        <v>0</v>
      </c>
      <c r="O13527" s="230">
        <v>0</v>
      </c>
      <c r="P13527" s="230">
        <f t="shared" ref="P13527:P13532" si="230">SUM(K13527+N13527+O13527)</f>
        <v>0</v>
      </c>
      <c r="Q13527" s="264">
        <v>15000000</v>
      </c>
      <c r="R13527" s="264">
        <v>0</v>
      </c>
      <c r="S13527" s="175"/>
    </row>
    <row r="13528" spans="1:19" ht="20.399999999999999" x14ac:dyDescent="0.3">
      <c r="A13528" s="106"/>
      <c r="B13528" s="108" t="s">
        <v>2126</v>
      </c>
      <c r="C13528" s="30" t="s">
        <v>2127</v>
      </c>
      <c r="D13528" s="102">
        <v>703</v>
      </c>
      <c r="E13528" s="102">
        <v>3</v>
      </c>
      <c r="F13528" s="102">
        <v>710</v>
      </c>
      <c r="G13528" s="102">
        <v>71040</v>
      </c>
      <c r="H13528" s="102">
        <v>3000</v>
      </c>
      <c r="I13528" s="102">
        <v>414105</v>
      </c>
      <c r="J13528" s="104">
        <v>0</v>
      </c>
      <c r="K13528" s="104">
        <v>0</v>
      </c>
      <c r="L13528" s="104">
        <v>0</v>
      </c>
      <c r="M13528" s="173">
        <v>0</v>
      </c>
      <c r="N13528" s="230">
        <v>0</v>
      </c>
      <c r="O13528" s="230">
        <v>0</v>
      </c>
      <c r="P13528" s="230">
        <f t="shared" si="230"/>
        <v>0</v>
      </c>
      <c r="Q13528" s="264">
        <v>6800000</v>
      </c>
      <c r="R13528" s="264">
        <v>0</v>
      </c>
      <c r="S13528" s="175"/>
    </row>
    <row r="13529" spans="1:19" ht="43.5" customHeight="1" x14ac:dyDescent="0.3">
      <c r="A13529" s="106"/>
      <c r="B13529" s="108" t="s">
        <v>2128</v>
      </c>
      <c r="C13529" s="30" t="s">
        <v>2129</v>
      </c>
      <c r="D13529" s="102">
        <v>701</v>
      </c>
      <c r="E13529" s="102">
        <v>3</v>
      </c>
      <c r="F13529" s="102">
        <v>701</v>
      </c>
      <c r="G13529" s="102">
        <v>70133</v>
      </c>
      <c r="H13529" s="102">
        <v>3000</v>
      </c>
      <c r="I13529" s="102">
        <v>414104</v>
      </c>
      <c r="J13529" s="104">
        <v>41000000</v>
      </c>
      <c r="K13529" s="104">
        <v>41000000</v>
      </c>
      <c r="L13529" s="104">
        <v>0</v>
      </c>
      <c r="M13529" s="173">
        <v>0</v>
      </c>
      <c r="N13529" s="230">
        <v>40000000</v>
      </c>
      <c r="O13529" s="230">
        <v>40000000</v>
      </c>
      <c r="P13529" s="230">
        <f t="shared" si="230"/>
        <v>121000000</v>
      </c>
      <c r="Q13529" s="264">
        <v>41000000</v>
      </c>
      <c r="R13529" s="264">
        <v>0</v>
      </c>
      <c r="S13529" s="175"/>
    </row>
    <row r="13530" spans="1:19" ht="20.399999999999999" x14ac:dyDescent="0.3">
      <c r="A13530" s="106"/>
      <c r="B13530" s="108" t="s">
        <v>2130</v>
      </c>
      <c r="C13530" s="30" t="s">
        <v>2131</v>
      </c>
      <c r="D13530" s="102">
        <v>703</v>
      </c>
      <c r="E13530" s="102">
        <v>3</v>
      </c>
      <c r="F13530" s="102">
        <v>701</v>
      </c>
      <c r="G13530" s="102">
        <v>70150</v>
      </c>
      <c r="H13530" s="102">
        <v>3000</v>
      </c>
      <c r="I13530" s="102">
        <v>414103</v>
      </c>
      <c r="J13530" s="104">
        <v>30000000</v>
      </c>
      <c r="K13530" s="104">
        <v>30000000</v>
      </c>
      <c r="L13530" s="104">
        <v>0</v>
      </c>
      <c r="M13530" s="173">
        <v>0</v>
      </c>
      <c r="N13530" s="230">
        <v>0</v>
      </c>
      <c r="O13530" s="230">
        <v>0</v>
      </c>
      <c r="P13530" s="230">
        <f t="shared" si="230"/>
        <v>30000000</v>
      </c>
      <c r="Q13530" s="264">
        <v>0</v>
      </c>
      <c r="R13530" s="264">
        <v>0</v>
      </c>
      <c r="S13530" s="175"/>
    </row>
    <row r="13531" spans="1:19" ht="37.5" customHeight="1" x14ac:dyDescent="0.3">
      <c r="A13531" s="106"/>
      <c r="B13531" s="108" t="s">
        <v>2132</v>
      </c>
      <c r="C13531" s="30" t="s">
        <v>2133</v>
      </c>
      <c r="D13531" s="102">
        <v>703</v>
      </c>
      <c r="E13531" s="102">
        <v>3</v>
      </c>
      <c r="F13531" s="102">
        <v>710</v>
      </c>
      <c r="G13531" s="102">
        <v>71040</v>
      </c>
      <c r="H13531" s="102">
        <v>3000</v>
      </c>
      <c r="I13531" s="102">
        <v>414104</v>
      </c>
      <c r="J13531" s="104">
        <v>50000000</v>
      </c>
      <c r="K13531" s="104">
        <v>50000000</v>
      </c>
      <c r="L13531" s="104">
        <v>0</v>
      </c>
      <c r="M13531" s="173">
        <v>0</v>
      </c>
      <c r="N13531" s="230">
        <v>20000000</v>
      </c>
      <c r="O13531" s="230">
        <v>0</v>
      </c>
      <c r="P13531" s="230">
        <f t="shared" si="230"/>
        <v>70000000</v>
      </c>
      <c r="Q13531" s="264">
        <v>0</v>
      </c>
      <c r="R13531" s="264">
        <v>0</v>
      </c>
      <c r="S13531" s="175"/>
    </row>
    <row r="13532" spans="1:19" ht="28.5" customHeight="1" x14ac:dyDescent="0.3">
      <c r="A13532" s="106"/>
      <c r="B13532" s="108" t="s">
        <v>2134</v>
      </c>
      <c r="C13532" s="30" t="s">
        <v>2135</v>
      </c>
      <c r="D13532" s="102">
        <v>701</v>
      </c>
      <c r="E13532" s="102">
        <v>3</v>
      </c>
      <c r="F13532" s="102">
        <v>710</v>
      </c>
      <c r="G13532" s="102">
        <v>71040</v>
      </c>
      <c r="H13532" s="102">
        <v>3000</v>
      </c>
      <c r="I13532" s="102">
        <v>414103</v>
      </c>
      <c r="J13532" s="104">
        <v>53000000</v>
      </c>
      <c r="K13532" s="104">
        <v>53000000</v>
      </c>
      <c r="L13532" s="104">
        <v>0</v>
      </c>
      <c r="M13532" s="173">
        <v>0</v>
      </c>
      <c r="N13532" s="230">
        <v>30000000</v>
      </c>
      <c r="O13532" s="230">
        <v>0</v>
      </c>
      <c r="P13532" s="230">
        <f t="shared" si="230"/>
        <v>83000000</v>
      </c>
      <c r="Q13532" s="264">
        <v>0</v>
      </c>
      <c r="R13532" s="264">
        <v>0</v>
      </c>
      <c r="S13532" s="175"/>
    </row>
    <row r="13533" spans="1:19" ht="17.399999999999999" x14ac:dyDescent="0.3">
      <c r="A13533" s="960" t="s">
        <v>0</v>
      </c>
      <c r="B13533" s="960"/>
      <c r="C13533" s="960"/>
      <c r="D13533" s="960"/>
      <c r="E13533" s="960"/>
      <c r="F13533" s="960"/>
      <c r="G13533" s="960"/>
      <c r="H13533" s="960"/>
      <c r="I13533" s="960"/>
      <c r="J13533" s="960"/>
      <c r="K13533" s="960"/>
      <c r="L13533" s="960"/>
      <c r="M13533" s="960"/>
    </row>
    <row r="13534" spans="1:19" ht="17.399999999999999" x14ac:dyDescent="0.3">
      <c r="A13534" s="960" t="s">
        <v>3122</v>
      </c>
      <c r="B13534" s="960"/>
      <c r="C13534" s="960"/>
      <c r="D13534" s="960"/>
      <c r="E13534" s="960"/>
      <c r="F13534" s="960"/>
      <c r="G13534" s="960"/>
      <c r="H13534" s="960"/>
      <c r="I13534" s="960"/>
      <c r="J13534" s="960"/>
      <c r="K13534" s="960"/>
      <c r="L13534" s="960"/>
      <c r="M13534" s="960"/>
    </row>
    <row r="13535" spans="1:19" ht="16.2" thickBot="1" x14ac:dyDescent="0.35">
      <c r="A13535" s="961" t="s">
        <v>2060</v>
      </c>
      <c r="B13535" s="961"/>
      <c r="C13535" s="961"/>
      <c r="D13535" s="961"/>
      <c r="E13535" s="961"/>
      <c r="F13535" s="961"/>
      <c r="G13535" s="961"/>
      <c r="H13535" s="961"/>
      <c r="I13535" s="961"/>
      <c r="J13535" s="961"/>
      <c r="K13535" s="961"/>
      <c r="L13535" s="961"/>
      <c r="M13535" s="961"/>
    </row>
    <row r="13536" spans="1:19" ht="15" customHeight="1" x14ac:dyDescent="0.3">
      <c r="A13536" s="962" t="s">
        <v>3118</v>
      </c>
      <c r="B13536" s="962" t="s">
        <v>3119</v>
      </c>
      <c r="C13536" s="962" t="s">
        <v>2</v>
      </c>
      <c r="D13536" s="5" t="s">
        <v>3</v>
      </c>
      <c r="E13536" s="12" t="s">
        <v>3</v>
      </c>
      <c r="F13536" s="5" t="s">
        <v>7</v>
      </c>
      <c r="G13536" s="12" t="s">
        <v>9</v>
      </c>
      <c r="H13536" s="5" t="s">
        <v>12</v>
      </c>
      <c r="I13536" s="12" t="s">
        <v>13</v>
      </c>
      <c r="J13536" s="873" t="s">
        <v>3115</v>
      </c>
      <c r="K13536" s="873" t="s">
        <v>3116</v>
      </c>
      <c r="L13536" s="965" t="s">
        <v>3121</v>
      </c>
      <c r="M13536" s="965" t="s">
        <v>3117</v>
      </c>
      <c r="N13536" s="873" t="s">
        <v>3116</v>
      </c>
      <c r="O13536" s="873" t="s">
        <v>3116</v>
      </c>
      <c r="P13536" s="873" t="s">
        <v>5095</v>
      </c>
      <c r="Q13536" s="873" t="s">
        <v>3115</v>
      </c>
      <c r="R13536" s="270" t="s">
        <v>3340</v>
      </c>
      <c r="S13536" s="873" t="s">
        <v>5049</v>
      </c>
    </row>
    <row r="13537" spans="1:19" ht="20.399999999999999" x14ac:dyDescent="0.3">
      <c r="A13537" s="963"/>
      <c r="B13537" s="963"/>
      <c r="C13537" s="963"/>
      <c r="D13537" s="6" t="s">
        <v>4</v>
      </c>
      <c r="E13537" s="11" t="s">
        <v>6</v>
      </c>
      <c r="F13537" s="6" t="s">
        <v>8</v>
      </c>
      <c r="G13537" s="11" t="s">
        <v>10</v>
      </c>
      <c r="H13537" s="6" t="s">
        <v>5</v>
      </c>
      <c r="I13537" s="11" t="s">
        <v>5</v>
      </c>
      <c r="J13537" s="874"/>
      <c r="K13537" s="874"/>
      <c r="L13537" s="966"/>
      <c r="M13537" s="966"/>
      <c r="N13537" s="874"/>
      <c r="O13537" s="874"/>
      <c r="P13537" s="874"/>
      <c r="Q13537" s="874"/>
      <c r="R13537" s="271" t="s">
        <v>5125</v>
      </c>
      <c r="S13537" s="874"/>
    </row>
    <row r="13538" spans="1:19" x14ac:dyDescent="0.3">
      <c r="A13538" s="963"/>
      <c r="B13538" s="963"/>
      <c r="C13538" s="963"/>
      <c r="D13538" s="6" t="s">
        <v>5</v>
      </c>
      <c r="E13538" s="11" t="s">
        <v>5</v>
      </c>
      <c r="F13538" s="6" t="s">
        <v>5</v>
      </c>
      <c r="G13538" s="11" t="s">
        <v>11</v>
      </c>
      <c r="H13538" s="7"/>
      <c r="I13538" s="8"/>
      <c r="J13538" s="44" t="s">
        <v>3120</v>
      </c>
      <c r="K13538" s="45" t="s">
        <v>3120</v>
      </c>
      <c r="L13538" s="46" t="s">
        <v>3120</v>
      </c>
      <c r="M13538" s="47" t="s">
        <v>3120</v>
      </c>
      <c r="N13538" s="44" t="s">
        <v>5068</v>
      </c>
      <c r="O13538" s="44" t="s">
        <v>5069</v>
      </c>
      <c r="P13538" s="44"/>
      <c r="Q13538" s="44" t="s">
        <v>5102</v>
      </c>
      <c r="R13538" s="272" t="s">
        <v>5102</v>
      </c>
      <c r="S13538" s="44"/>
    </row>
    <row r="13539" spans="1:19" ht="15" thickBot="1" x14ac:dyDescent="0.35">
      <c r="A13539" s="964"/>
      <c r="B13539" s="964"/>
      <c r="C13539" s="964"/>
      <c r="D13539" s="9"/>
      <c r="E13539" s="10"/>
      <c r="F13539" s="9"/>
      <c r="G13539" s="10"/>
      <c r="H13539" s="9"/>
      <c r="I13539" s="10"/>
      <c r="J13539" s="48" t="s">
        <v>14</v>
      </c>
      <c r="K13539" s="49" t="s">
        <v>14</v>
      </c>
      <c r="L13539" s="50" t="s">
        <v>14</v>
      </c>
      <c r="M13539" s="51" t="s">
        <v>14</v>
      </c>
      <c r="N13539" s="48" t="s">
        <v>14</v>
      </c>
      <c r="O13539" s="48" t="s">
        <v>14</v>
      </c>
      <c r="P13539" s="48" t="s">
        <v>14</v>
      </c>
      <c r="Q13539" s="48" t="s">
        <v>14</v>
      </c>
      <c r="R13539" s="48" t="s">
        <v>14</v>
      </c>
      <c r="S13539" s="48"/>
    </row>
    <row r="13540" spans="1:19" ht="30.6" x14ac:dyDescent="0.3">
      <c r="A13540" s="106"/>
      <c r="B13540" s="108" t="s">
        <v>2136</v>
      </c>
      <c r="C13540" s="30" t="s">
        <v>2137</v>
      </c>
      <c r="D13540" s="102">
        <v>711</v>
      </c>
      <c r="E13540" s="102">
        <v>3</v>
      </c>
      <c r="F13540" s="102">
        <v>710</v>
      </c>
      <c r="G13540" s="102">
        <v>71040</v>
      </c>
      <c r="H13540" s="102">
        <v>3000</v>
      </c>
      <c r="I13540" s="102">
        <v>414103</v>
      </c>
      <c r="J13540" s="104">
        <v>8000000</v>
      </c>
      <c r="K13540" s="104">
        <v>8000000</v>
      </c>
      <c r="L13540" s="104">
        <v>0</v>
      </c>
      <c r="M13540" s="104">
        <v>0</v>
      </c>
      <c r="N13540" s="230">
        <v>5000000</v>
      </c>
      <c r="O13540" s="230">
        <v>0</v>
      </c>
      <c r="P13540" s="230">
        <f t="shared" ref="P13540:P13551" si="231">SUM(K13540+N13540+O13540)</f>
        <v>13000000</v>
      </c>
      <c r="Q13540" s="264">
        <v>0</v>
      </c>
      <c r="R13540" s="264">
        <v>0</v>
      </c>
      <c r="S13540" s="175"/>
    </row>
    <row r="13541" spans="1:19" ht="20.399999999999999" x14ac:dyDescent="0.3">
      <c r="A13541" s="106"/>
      <c r="B13541" s="108" t="s">
        <v>2138</v>
      </c>
      <c r="C13541" s="30" t="s">
        <v>2139</v>
      </c>
      <c r="D13541" s="102">
        <v>706</v>
      </c>
      <c r="E13541" s="102">
        <v>11</v>
      </c>
      <c r="F13541" s="102">
        <v>704</v>
      </c>
      <c r="G13541" s="102">
        <v>70411</v>
      </c>
      <c r="H13541" s="102">
        <v>3000</v>
      </c>
      <c r="I13541" s="102">
        <v>414105</v>
      </c>
      <c r="J13541" s="104">
        <v>0</v>
      </c>
      <c r="K13541" s="104">
        <v>0</v>
      </c>
      <c r="L13541" s="104">
        <v>0</v>
      </c>
      <c r="M13541" s="104">
        <v>0</v>
      </c>
      <c r="N13541" s="230">
        <v>0</v>
      </c>
      <c r="O13541" s="230">
        <v>0</v>
      </c>
      <c r="P13541" s="230">
        <f t="shared" si="231"/>
        <v>0</v>
      </c>
      <c r="Q13541" s="264">
        <v>4000000</v>
      </c>
      <c r="R13541" s="264">
        <v>0</v>
      </c>
      <c r="S13541" s="175"/>
    </row>
    <row r="13542" spans="1:19" ht="20.399999999999999" x14ac:dyDescent="0.3">
      <c r="A13542" s="106"/>
      <c r="B13542" s="108" t="s">
        <v>2140</v>
      </c>
      <c r="C13542" s="30" t="s">
        <v>2141</v>
      </c>
      <c r="D13542" s="102">
        <v>706</v>
      </c>
      <c r="E13542" s="102">
        <v>11</v>
      </c>
      <c r="F13542" s="102">
        <v>704</v>
      </c>
      <c r="G13542" s="102">
        <v>70411</v>
      </c>
      <c r="H13542" s="102">
        <v>3000</v>
      </c>
      <c r="I13542" s="102">
        <v>414105</v>
      </c>
      <c r="J13542" s="104">
        <v>0</v>
      </c>
      <c r="K13542" s="104">
        <v>0</v>
      </c>
      <c r="L13542" s="104">
        <v>0</v>
      </c>
      <c r="M13542" s="104">
        <v>0</v>
      </c>
      <c r="N13542" s="230">
        <v>0</v>
      </c>
      <c r="O13542" s="230">
        <v>0</v>
      </c>
      <c r="P13542" s="230">
        <f t="shared" si="231"/>
        <v>0</v>
      </c>
      <c r="Q13542" s="264">
        <v>5000000</v>
      </c>
      <c r="R13542" s="264">
        <v>0</v>
      </c>
      <c r="S13542" s="175"/>
    </row>
    <row r="13543" spans="1:19" ht="20.399999999999999" x14ac:dyDescent="0.3">
      <c r="A13543" s="106"/>
      <c r="B13543" s="108" t="s">
        <v>2142</v>
      </c>
      <c r="C13543" s="30" t="s">
        <v>2143</v>
      </c>
      <c r="D13543" s="102">
        <v>706</v>
      </c>
      <c r="E13543" s="102">
        <v>11</v>
      </c>
      <c r="F13543" s="102">
        <v>704</v>
      </c>
      <c r="G13543" s="102">
        <v>70411</v>
      </c>
      <c r="H13543" s="102">
        <v>3000</v>
      </c>
      <c r="I13543" s="102">
        <v>414105</v>
      </c>
      <c r="J13543" s="104">
        <v>0</v>
      </c>
      <c r="K13543" s="104">
        <v>0</v>
      </c>
      <c r="L13543" s="104">
        <v>0</v>
      </c>
      <c r="M13543" s="104">
        <v>0</v>
      </c>
      <c r="N13543" s="230">
        <v>0</v>
      </c>
      <c r="O13543" s="230">
        <v>0</v>
      </c>
      <c r="P13543" s="230">
        <f t="shared" si="231"/>
        <v>0</v>
      </c>
      <c r="Q13543" s="264">
        <v>4500000</v>
      </c>
      <c r="R13543" s="264">
        <v>0</v>
      </c>
      <c r="S13543" s="175"/>
    </row>
    <row r="13544" spans="1:19" x14ac:dyDescent="0.3">
      <c r="A13544" s="106"/>
      <c r="B13544" s="108" t="s">
        <v>2144</v>
      </c>
      <c r="C13544" s="30" t="s">
        <v>2145</v>
      </c>
      <c r="D13544" s="102">
        <v>706</v>
      </c>
      <c r="E13544" s="102">
        <v>11</v>
      </c>
      <c r="F13544" s="102">
        <v>704</v>
      </c>
      <c r="G13544" s="102">
        <v>70411</v>
      </c>
      <c r="H13544" s="102">
        <v>3000</v>
      </c>
      <c r="I13544" s="102">
        <v>414103</v>
      </c>
      <c r="J13544" s="104">
        <v>0</v>
      </c>
      <c r="K13544" s="104">
        <v>0</v>
      </c>
      <c r="L13544" s="104">
        <v>0</v>
      </c>
      <c r="M13544" s="104">
        <v>0</v>
      </c>
      <c r="N13544" s="230">
        <v>0</v>
      </c>
      <c r="O13544" s="230">
        <v>0</v>
      </c>
      <c r="P13544" s="230">
        <f t="shared" si="231"/>
        <v>0</v>
      </c>
      <c r="Q13544" s="264">
        <v>53000000</v>
      </c>
      <c r="R13544" s="264">
        <v>0</v>
      </c>
      <c r="S13544" s="175"/>
    </row>
    <row r="13545" spans="1:19" x14ac:dyDescent="0.3">
      <c r="A13545" s="106"/>
      <c r="B13545" s="108" t="s">
        <v>2146</v>
      </c>
      <c r="C13545" s="30" t="s">
        <v>2147</v>
      </c>
      <c r="D13545" s="102">
        <v>706</v>
      </c>
      <c r="E13545" s="102">
        <v>11</v>
      </c>
      <c r="F13545" s="102">
        <v>704</v>
      </c>
      <c r="G13545" s="102">
        <v>70411</v>
      </c>
      <c r="H13545" s="102">
        <v>3000</v>
      </c>
      <c r="I13545" s="102">
        <v>414103</v>
      </c>
      <c r="J13545" s="104">
        <v>0</v>
      </c>
      <c r="K13545" s="104">
        <v>0</v>
      </c>
      <c r="L13545" s="104">
        <v>0</v>
      </c>
      <c r="M13545" s="104">
        <v>0</v>
      </c>
      <c r="N13545" s="230">
        <v>0</v>
      </c>
      <c r="O13545" s="230">
        <v>0</v>
      </c>
      <c r="P13545" s="230">
        <f t="shared" si="231"/>
        <v>0</v>
      </c>
      <c r="Q13545" s="264">
        <v>15000000</v>
      </c>
      <c r="R13545" s="264">
        <v>0</v>
      </c>
      <c r="S13545" s="175"/>
    </row>
    <row r="13546" spans="1:19" x14ac:dyDescent="0.3">
      <c r="A13546" s="106"/>
      <c r="B13546" s="108" t="s">
        <v>2148</v>
      </c>
      <c r="C13546" s="30" t="s">
        <v>2149</v>
      </c>
      <c r="D13546" s="102">
        <v>706</v>
      </c>
      <c r="E13546" s="102">
        <v>11</v>
      </c>
      <c r="F13546" s="102">
        <v>704</v>
      </c>
      <c r="G13546" s="102">
        <v>70411</v>
      </c>
      <c r="H13546" s="102">
        <v>3000</v>
      </c>
      <c r="I13546" s="102">
        <v>414103</v>
      </c>
      <c r="J13546" s="104">
        <v>0</v>
      </c>
      <c r="K13546" s="104">
        <v>0</v>
      </c>
      <c r="L13546" s="104">
        <v>0</v>
      </c>
      <c r="M13546" s="104">
        <v>0</v>
      </c>
      <c r="N13546" s="230">
        <v>0</v>
      </c>
      <c r="O13546" s="230">
        <v>0</v>
      </c>
      <c r="P13546" s="230">
        <f t="shared" si="231"/>
        <v>0</v>
      </c>
      <c r="Q13546" s="264">
        <v>2200000</v>
      </c>
      <c r="R13546" s="264">
        <v>0</v>
      </c>
      <c r="S13546" s="175"/>
    </row>
    <row r="13547" spans="1:19" x14ac:dyDescent="0.3">
      <c r="A13547" s="106"/>
      <c r="B13547" s="108" t="s">
        <v>2150</v>
      </c>
      <c r="C13547" s="30" t="s">
        <v>2151</v>
      </c>
      <c r="D13547" s="102">
        <v>706</v>
      </c>
      <c r="E13547" s="102">
        <v>11</v>
      </c>
      <c r="F13547" s="102">
        <v>701</v>
      </c>
      <c r="G13547" s="102">
        <v>70133</v>
      </c>
      <c r="H13547" s="102">
        <v>3000</v>
      </c>
      <c r="I13547" s="102">
        <v>414104</v>
      </c>
      <c r="J13547" s="104">
        <v>0</v>
      </c>
      <c r="K13547" s="104">
        <v>0</v>
      </c>
      <c r="L13547" s="104">
        <v>0</v>
      </c>
      <c r="M13547" s="104">
        <v>0</v>
      </c>
      <c r="N13547" s="230">
        <v>0</v>
      </c>
      <c r="O13547" s="230">
        <v>0</v>
      </c>
      <c r="P13547" s="230">
        <f t="shared" si="231"/>
        <v>0</v>
      </c>
      <c r="Q13547" s="264">
        <v>24000000</v>
      </c>
      <c r="R13547" s="264">
        <v>0</v>
      </c>
      <c r="S13547" s="175"/>
    </row>
    <row r="13548" spans="1:19" ht="20.399999999999999" x14ac:dyDescent="0.3">
      <c r="A13548" s="106"/>
      <c r="B13548" s="108" t="s">
        <v>2152</v>
      </c>
      <c r="C13548" s="30" t="s">
        <v>2153</v>
      </c>
      <c r="D13548" s="102">
        <v>706</v>
      </c>
      <c r="E13548" s="102">
        <v>11</v>
      </c>
      <c r="F13548" s="102">
        <v>704</v>
      </c>
      <c r="G13548" s="102">
        <v>70411</v>
      </c>
      <c r="H13548" s="102">
        <v>3000</v>
      </c>
      <c r="I13548" s="102">
        <v>414103</v>
      </c>
      <c r="J13548" s="104">
        <v>0</v>
      </c>
      <c r="K13548" s="104">
        <v>0</v>
      </c>
      <c r="L13548" s="104">
        <v>0</v>
      </c>
      <c r="M13548" s="104">
        <v>0</v>
      </c>
      <c r="N13548" s="230">
        <v>0</v>
      </c>
      <c r="O13548" s="230">
        <v>0</v>
      </c>
      <c r="P13548" s="230">
        <f t="shared" si="231"/>
        <v>0</v>
      </c>
      <c r="Q13548" s="264">
        <v>25000000</v>
      </c>
      <c r="R13548" s="264">
        <v>0</v>
      </c>
      <c r="S13548" s="175"/>
    </row>
    <row r="13549" spans="1:19" x14ac:dyDescent="0.3">
      <c r="A13549" s="106"/>
      <c r="B13549" s="108" t="s">
        <v>2154</v>
      </c>
      <c r="C13549" s="30" t="s">
        <v>2155</v>
      </c>
      <c r="D13549" s="102">
        <v>706</v>
      </c>
      <c r="E13549" s="102">
        <v>11</v>
      </c>
      <c r="F13549" s="102">
        <v>704</v>
      </c>
      <c r="G13549" s="102">
        <v>70411</v>
      </c>
      <c r="H13549" s="102">
        <v>3000</v>
      </c>
      <c r="I13549" s="102">
        <v>414103</v>
      </c>
      <c r="J13549" s="104">
        <v>0</v>
      </c>
      <c r="K13549" s="104">
        <v>0</v>
      </c>
      <c r="L13549" s="104">
        <v>0</v>
      </c>
      <c r="M13549" s="104">
        <v>0</v>
      </c>
      <c r="N13549" s="230">
        <v>0</v>
      </c>
      <c r="O13549" s="230">
        <v>0</v>
      </c>
      <c r="P13549" s="230">
        <f t="shared" si="231"/>
        <v>0</v>
      </c>
      <c r="Q13549" s="264">
        <v>12000000</v>
      </c>
      <c r="R13549" s="264">
        <v>0</v>
      </c>
      <c r="S13549" s="175"/>
    </row>
    <row r="13550" spans="1:19" x14ac:dyDescent="0.3">
      <c r="A13550" s="967" t="s">
        <v>1530</v>
      </c>
      <c r="B13550" s="967"/>
      <c r="C13550" s="967"/>
      <c r="D13550" s="106"/>
      <c r="E13550" s="106"/>
      <c r="F13550" s="106"/>
      <c r="G13550" s="106"/>
      <c r="H13550" s="106"/>
      <c r="I13550" s="106"/>
      <c r="J13550" s="17"/>
      <c r="K13550" s="17"/>
      <c r="L13550" s="18"/>
      <c r="M13550" s="18"/>
      <c r="N13550" s="17"/>
      <c r="O13550" s="18"/>
      <c r="P13550" s="230">
        <f t="shared" si="231"/>
        <v>0</v>
      </c>
      <c r="Q13550" s="264"/>
      <c r="R13550" s="264"/>
      <c r="S13550" s="175"/>
    </row>
    <row r="13551" spans="1:19" ht="21" thickBot="1" x14ac:dyDescent="0.35">
      <c r="A13551" s="107"/>
      <c r="B13551" s="109" t="s">
        <v>2156</v>
      </c>
      <c r="C13551" s="34" t="s">
        <v>2157</v>
      </c>
      <c r="D13551" s="103">
        <v>1001</v>
      </c>
      <c r="E13551" s="103">
        <v>9</v>
      </c>
      <c r="F13551" s="103">
        <v>704</v>
      </c>
      <c r="G13551" s="103">
        <v>70411</v>
      </c>
      <c r="H13551" s="103">
        <v>3000</v>
      </c>
      <c r="I13551" s="103">
        <v>414103</v>
      </c>
      <c r="J13551" s="105">
        <v>0</v>
      </c>
      <c r="K13551" s="105">
        <v>0</v>
      </c>
      <c r="L13551" s="105">
        <v>0</v>
      </c>
      <c r="M13551" s="105">
        <v>0</v>
      </c>
      <c r="N13551" s="231">
        <v>0</v>
      </c>
      <c r="O13551" s="231">
        <v>0</v>
      </c>
      <c r="P13551" s="230">
        <f t="shared" si="231"/>
        <v>0</v>
      </c>
      <c r="Q13551" s="264">
        <v>2500000</v>
      </c>
      <c r="R13551" s="264">
        <v>0</v>
      </c>
      <c r="S13551" s="176"/>
    </row>
    <row r="13552" spans="1:19" ht="15" thickBot="1" x14ac:dyDescent="0.35">
      <c r="A13552" s="13"/>
      <c r="B13552" s="14" t="s">
        <v>2158</v>
      </c>
      <c r="C13552" s="14"/>
      <c r="D13552" s="14"/>
      <c r="E13552" s="14"/>
      <c r="F13552" s="14"/>
      <c r="G13552" s="14"/>
      <c r="H13552" s="14"/>
      <c r="I13552" s="14"/>
      <c r="J13552" s="15">
        <f>SUM(J13526:J13551)</f>
        <v>182000000</v>
      </c>
      <c r="K13552" s="15">
        <f t="shared" ref="K13552:R13552" si="232">SUM(K13526:K13551)</f>
        <v>182000000</v>
      </c>
      <c r="L13552" s="15">
        <f t="shared" si="232"/>
        <v>0</v>
      </c>
      <c r="M13552" s="15">
        <f t="shared" si="232"/>
        <v>0</v>
      </c>
      <c r="N13552" s="15">
        <f t="shared" si="232"/>
        <v>95000000</v>
      </c>
      <c r="O13552" s="15">
        <f t="shared" si="232"/>
        <v>40000000</v>
      </c>
      <c r="P13552" s="15">
        <f t="shared" si="232"/>
        <v>317000000</v>
      </c>
      <c r="Q13552" s="15">
        <f t="shared" si="232"/>
        <v>210000000</v>
      </c>
      <c r="R13552" s="15">
        <f t="shared" si="232"/>
        <v>0</v>
      </c>
      <c r="S13552" s="181"/>
    </row>
    <row r="13553" spans="1:19" x14ac:dyDescent="0.3">
      <c r="J13553" s="55"/>
      <c r="K13553" s="55"/>
      <c r="N13553" s="58"/>
      <c r="O13553" s="58"/>
      <c r="P13553" s="58"/>
      <c r="S13553" s="58"/>
    </row>
    <row r="13554" spans="1:19" x14ac:dyDescent="0.3">
      <c r="A13554" s="1" t="s">
        <v>2159</v>
      </c>
      <c r="B13554" s="25" t="s">
        <v>2160</v>
      </c>
      <c r="J13554" s="55"/>
      <c r="K13554" s="55"/>
      <c r="N13554" s="58"/>
      <c r="O13554" s="58"/>
      <c r="P13554" s="58"/>
      <c r="S13554" s="58"/>
    </row>
    <row r="13555" spans="1:19" x14ac:dyDescent="0.3">
      <c r="A13555" s="967" t="s">
        <v>24</v>
      </c>
      <c r="B13555" s="967"/>
      <c r="C13555" s="967"/>
      <c r="D13555" s="136"/>
      <c r="E13555" s="136"/>
      <c r="F13555" s="136"/>
      <c r="G13555" s="136"/>
      <c r="H13555" s="136"/>
      <c r="I13555" s="136"/>
      <c r="J13555" s="17"/>
      <c r="K13555" s="17"/>
      <c r="L13555" s="18"/>
      <c r="M13555" s="18"/>
      <c r="N13555" s="175"/>
      <c r="O13555" s="175"/>
      <c r="P13555" s="214"/>
      <c r="Q13555" s="264"/>
      <c r="R13555" s="264"/>
      <c r="S13555" s="175"/>
    </row>
    <row r="13556" spans="1:19" ht="20.399999999999999" x14ac:dyDescent="0.3">
      <c r="A13556" s="136"/>
      <c r="B13556" s="137" t="s">
        <v>2161</v>
      </c>
      <c r="C13556" s="30" t="s">
        <v>2162</v>
      </c>
      <c r="D13556" s="135">
        <v>505</v>
      </c>
      <c r="E13556" s="135">
        <v>10</v>
      </c>
      <c r="F13556" s="135">
        <v>704</v>
      </c>
      <c r="G13556" s="135">
        <v>70443</v>
      </c>
      <c r="H13556" s="135">
        <v>3000</v>
      </c>
      <c r="I13556" s="135">
        <v>414104</v>
      </c>
      <c r="J13556" s="133">
        <v>0</v>
      </c>
      <c r="K13556" s="133">
        <v>0</v>
      </c>
      <c r="L13556" s="133">
        <v>0</v>
      </c>
      <c r="M13556" s="173">
        <v>0</v>
      </c>
      <c r="N13556" s="230">
        <v>0</v>
      </c>
      <c r="O13556" s="230">
        <v>0</v>
      </c>
      <c r="P13556" s="230">
        <f>SUM(K13556+N13556+O13556)</f>
        <v>0</v>
      </c>
      <c r="Q13556" s="264">
        <v>12000000</v>
      </c>
      <c r="R13556" s="264">
        <v>0</v>
      </c>
      <c r="S13556" s="175"/>
    </row>
    <row r="13557" spans="1:19" ht="20.399999999999999" x14ac:dyDescent="0.3">
      <c r="A13557" s="106"/>
      <c r="B13557" s="108" t="s">
        <v>2163</v>
      </c>
      <c r="C13557" s="30" t="s">
        <v>2164</v>
      </c>
      <c r="D13557" s="102">
        <v>502</v>
      </c>
      <c r="E13557" s="102">
        <v>9</v>
      </c>
      <c r="F13557" s="102">
        <v>709</v>
      </c>
      <c r="G13557" s="102">
        <v>70950</v>
      </c>
      <c r="H13557" s="102">
        <v>3000</v>
      </c>
      <c r="I13557" s="102">
        <v>414104</v>
      </c>
      <c r="J13557" s="104">
        <v>0</v>
      </c>
      <c r="K13557" s="104">
        <v>0</v>
      </c>
      <c r="L13557" s="104">
        <v>0</v>
      </c>
      <c r="M13557" s="173">
        <v>0</v>
      </c>
      <c r="N13557" s="230">
        <v>0</v>
      </c>
      <c r="O13557" s="230">
        <v>0</v>
      </c>
      <c r="P13557" s="230">
        <f t="shared" ref="P13557:P13559" si="233">SUM(K13557+N13557+O13557)</f>
        <v>0</v>
      </c>
      <c r="Q13557" s="264">
        <v>25000000</v>
      </c>
      <c r="R13557" s="264">
        <v>0</v>
      </c>
      <c r="S13557" s="175"/>
    </row>
    <row r="13558" spans="1:19" ht="42.75" customHeight="1" x14ac:dyDescent="0.3">
      <c r="A13558" s="106"/>
      <c r="B13558" s="108" t="s">
        <v>2165</v>
      </c>
      <c r="C13558" s="30" t="s">
        <v>2166</v>
      </c>
      <c r="D13558" s="102">
        <v>504</v>
      </c>
      <c r="E13558" s="102">
        <v>10</v>
      </c>
      <c r="F13558" s="102">
        <v>709</v>
      </c>
      <c r="G13558" s="102">
        <v>70950</v>
      </c>
      <c r="H13558" s="102">
        <v>3000</v>
      </c>
      <c r="I13558" s="102">
        <v>414104</v>
      </c>
      <c r="J13558" s="104">
        <v>2390000</v>
      </c>
      <c r="K13558" s="104">
        <f>SUM(J13558-L13558)</f>
        <v>0</v>
      </c>
      <c r="L13558" s="104">
        <v>2390000</v>
      </c>
      <c r="M13558" s="173">
        <v>0</v>
      </c>
      <c r="N13558" s="230">
        <v>2390000</v>
      </c>
      <c r="O13558" s="230">
        <v>1000000</v>
      </c>
      <c r="P13558" s="230">
        <f t="shared" si="233"/>
        <v>3390000</v>
      </c>
      <c r="Q13558" s="264">
        <v>50000</v>
      </c>
      <c r="R13558" s="264">
        <v>0</v>
      </c>
      <c r="S13558" s="175"/>
    </row>
    <row r="13559" spans="1:19" ht="50.25" customHeight="1" x14ac:dyDescent="0.3">
      <c r="A13559" s="106"/>
      <c r="B13559" s="108" t="s">
        <v>2167</v>
      </c>
      <c r="C13559" s="30" t="s">
        <v>2168</v>
      </c>
      <c r="D13559" s="102">
        <v>506</v>
      </c>
      <c r="E13559" s="102">
        <v>10</v>
      </c>
      <c r="F13559" s="102">
        <v>704</v>
      </c>
      <c r="G13559" s="102">
        <v>70443</v>
      </c>
      <c r="H13559" s="102">
        <v>3000</v>
      </c>
      <c r="I13559" s="102">
        <v>414104</v>
      </c>
      <c r="J13559" s="104">
        <v>15000000</v>
      </c>
      <c r="K13559" s="104">
        <f>SUM(J13559-L13559)</f>
        <v>0</v>
      </c>
      <c r="L13559" s="104">
        <v>15000000</v>
      </c>
      <c r="M13559" s="173">
        <v>0</v>
      </c>
      <c r="N13559" s="230">
        <v>15000000</v>
      </c>
      <c r="O13559" s="230">
        <v>5000000</v>
      </c>
      <c r="P13559" s="230">
        <f t="shared" si="233"/>
        <v>20000000</v>
      </c>
      <c r="Q13559" s="264">
        <v>0</v>
      </c>
      <c r="R13559" s="264">
        <v>0</v>
      </c>
      <c r="S13559" s="175"/>
    </row>
    <row r="13560" spans="1:19" ht="17.399999999999999" x14ac:dyDescent="0.3">
      <c r="A13560" s="960" t="s">
        <v>0</v>
      </c>
      <c r="B13560" s="960"/>
      <c r="C13560" s="960"/>
      <c r="D13560" s="960"/>
      <c r="E13560" s="960"/>
      <c r="F13560" s="960"/>
      <c r="G13560" s="960"/>
      <c r="H13560" s="960"/>
      <c r="I13560" s="960"/>
      <c r="J13560" s="960"/>
      <c r="K13560" s="960"/>
      <c r="L13560" s="960"/>
      <c r="M13560" s="960"/>
      <c r="N13560" s="58"/>
      <c r="O13560" s="58"/>
      <c r="P13560" s="58"/>
      <c r="Q13560" s="58"/>
      <c r="R13560" s="58"/>
      <c r="S13560" s="58"/>
    </row>
    <row r="13561" spans="1:19" ht="17.399999999999999" x14ac:dyDescent="0.3">
      <c r="A13561" s="960" t="s">
        <v>3122</v>
      </c>
      <c r="B13561" s="960"/>
      <c r="C13561" s="960"/>
      <c r="D13561" s="960"/>
      <c r="E13561" s="960"/>
      <c r="F13561" s="960"/>
      <c r="G13561" s="960"/>
      <c r="H13561" s="960"/>
      <c r="I13561" s="960"/>
      <c r="J13561" s="960"/>
      <c r="K13561" s="960"/>
      <c r="L13561" s="960"/>
      <c r="M13561" s="960"/>
      <c r="N13561" s="58"/>
      <c r="O13561" s="58"/>
      <c r="P13561" s="58"/>
      <c r="Q13561" s="58"/>
      <c r="R13561" s="58"/>
      <c r="S13561" s="58"/>
    </row>
    <row r="13562" spans="1:19" ht="15" customHeight="1" thickBot="1" x14ac:dyDescent="0.35">
      <c r="A13562" s="968" t="s">
        <v>2060</v>
      </c>
      <c r="B13562" s="968"/>
      <c r="C13562" s="968"/>
      <c r="D13562" s="968"/>
      <c r="E13562" s="968"/>
      <c r="F13562" s="968"/>
      <c r="G13562" s="968"/>
      <c r="H13562" s="968"/>
      <c r="I13562" s="968"/>
      <c r="J13562" s="968"/>
      <c r="K13562" s="968"/>
      <c r="L13562" s="968"/>
      <c r="M13562" s="968"/>
      <c r="N13562" s="58"/>
      <c r="O13562" s="58"/>
      <c r="P13562" s="58"/>
      <c r="Q13562" s="58"/>
      <c r="R13562" s="58"/>
      <c r="S13562" s="58"/>
    </row>
    <row r="13563" spans="1:19" ht="15" customHeight="1" x14ac:dyDescent="0.3">
      <c r="A13563" s="962" t="s">
        <v>3118</v>
      </c>
      <c r="B13563" s="962" t="s">
        <v>3119</v>
      </c>
      <c r="C13563" s="962" t="s">
        <v>2</v>
      </c>
      <c r="D13563" s="5" t="s">
        <v>3</v>
      </c>
      <c r="E13563" s="12" t="s">
        <v>3</v>
      </c>
      <c r="F13563" s="5" t="s">
        <v>7</v>
      </c>
      <c r="G13563" s="12" t="s">
        <v>9</v>
      </c>
      <c r="H13563" s="5" t="s">
        <v>12</v>
      </c>
      <c r="I13563" s="12" t="s">
        <v>13</v>
      </c>
      <c r="J13563" s="873" t="s">
        <v>3115</v>
      </c>
      <c r="K13563" s="873" t="s">
        <v>3116</v>
      </c>
      <c r="L13563" s="965" t="s">
        <v>3121</v>
      </c>
      <c r="M13563" s="965" t="s">
        <v>3117</v>
      </c>
      <c r="N13563" s="873" t="s">
        <v>3116</v>
      </c>
      <c r="O13563" s="873" t="s">
        <v>3116</v>
      </c>
      <c r="P13563" s="873" t="s">
        <v>5095</v>
      </c>
      <c r="Q13563" s="873" t="s">
        <v>3115</v>
      </c>
      <c r="R13563" s="270" t="s">
        <v>3340</v>
      </c>
      <c r="S13563" s="873" t="s">
        <v>5049</v>
      </c>
    </row>
    <row r="13564" spans="1:19" ht="17.25" customHeight="1" x14ac:dyDescent="0.3">
      <c r="A13564" s="963"/>
      <c r="B13564" s="963"/>
      <c r="C13564" s="963"/>
      <c r="D13564" s="6" t="s">
        <v>4</v>
      </c>
      <c r="E13564" s="11" t="s">
        <v>6</v>
      </c>
      <c r="F13564" s="6" t="s">
        <v>8</v>
      </c>
      <c r="G13564" s="11" t="s">
        <v>10</v>
      </c>
      <c r="H13564" s="6" t="s">
        <v>5</v>
      </c>
      <c r="I13564" s="11" t="s">
        <v>5</v>
      </c>
      <c r="J13564" s="874"/>
      <c r="K13564" s="874"/>
      <c r="L13564" s="966"/>
      <c r="M13564" s="966"/>
      <c r="N13564" s="874"/>
      <c r="O13564" s="874"/>
      <c r="P13564" s="874"/>
      <c r="Q13564" s="874"/>
      <c r="R13564" s="271" t="s">
        <v>5125</v>
      </c>
      <c r="S13564" s="874"/>
    </row>
    <row r="13565" spans="1:19" x14ac:dyDescent="0.3">
      <c r="A13565" s="963"/>
      <c r="B13565" s="963"/>
      <c r="C13565" s="963"/>
      <c r="D13565" s="6" t="s">
        <v>5</v>
      </c>
      <c r="E13565" s="11" t="s">
        <v>5</v>
      </c>
      <c r="F13565" s="6" t="s">
        <v>5</v>
      </c>
      <c r="G13565" s="11" t="s">
        <v>11</v>
      </c>
      <c r="H13565" s="7"/>
      <c r="I13565" s="8"/>
      <c r="J13565" s="44" t="s">
        <v>3120</v>
      </c>
      <c r="K13565" s="45" t="s">
        <v>3120</v>
      </c>
      <c r="L13565" s="46" t="s">
        <v>3120</v>
      </c>
      <c r="M13565" s="47" t="s">
        <v>3120</v>
      </c>
      <c r="N13565" s="44" t="s">
        <v>5068</v>
      </c>
      <c r="O13565" s="44" t="s">
        <v>5069</v>
      </c>
      <c r="P13565" s="44"/>
      <c r="Q13565" s="44" t="s">
        <v>5102</v>
      </c>
      <c r="R13565" s="272" t="s">
        <v>5102</v>
      </c>
      <c r="S13565" s="44"/>
    </row>
    <row r="13566" spans="1:19" ht="15" thickBot="1" x14ac:dyDescent="0.35">
      <c r="A13566" s="964"/>
      <c r="B13566" s="964"/>
      <c r="C13566" s="964"/>
      <c r="D13566" s="9"/>
      <c r="E13566" s="10"/>
      <c r="F13566" s="9"/>
      <c r="G13566" s="10"/>
      <c r="H13566" s="9"/>
      <c r="I13566" s="10"/>
      <c r="J13566" s="48" t="s">
        <v>14</v>
      </c>
      <c r="K13566" s="49" t="s">
        <v>14</v>
      </c>
      <c r="L13566" s="50" t="s">
        <v>14</v>
      </c>
      <c r="M13566" s="51" t="s">
        <v>14</v>
      </c>
      <c r="N13566" s="48" t="s">
        <v>14</v>
      </c>
      <c r="O13566" s="48" t="s">
        <v>14</v>
      </c>
      <c r="P13566" s="48" t="s">
        <v>14</v>
      </c>
      <c r="Q13566" s="48" t="s">
        <v>14</v>
      </c>
      <c r="R13566" s="48" t="s">
        <v>14</v>
      </c>
      <c r="S13566" s="48"/>
    </row>
    <row r="13567" spans="1:19" ht="30.75" customHeight="1" x14ac:dyDescent="0.3">
      <c r="A13567" s="106"/>
      <c r="B13567" s="108" t="s">
        <v>2169</v>
      </c>
      <c r="C13567" s="30" t="s">
        <v>2170</v>
      </c>
      <c r="D13567" s="102">
        <v>507</v>
      </c>
      <c r="E13567" s="102">
        <v>2</v>
      </c>
      <c r="F13567" s="102">
        <v>704</v>
      </c>
      <c r="G13567" s="102">
        <v>70443</v>
      </c>
      <c r="H13567" s="102">
        <v>3000</v>
      </c>
      <c r="I13567" s="102">
        <v>414104</v>
      </c>
      <c r="J13567" s="104">
        <v>6910000</v>
      </c>
      <c r="K13567" s="104">
        <f>SUM(J13567-L13567)</f>
        <v>0</v>
      </c>
      <c r="L13567" s="104">
        <v>6910000</v>
      </c>
      <c r="M13567" s="104">
        <v>0</v>
      </c>
      <c r="N13567" s="230">
        <v>6910000</v>
      </c>
      <c r="O13567" s="230">
        <v>2000000</v>
      </c>
      <c r="P13567" s="230">
        <f t="shared" ref="P13567:P13581" si="234">SUM(K13567+N13567+O13567)</f>
        <v>8910000</v>
      </c>
      <c r="Q13567" s="264">
        <v>0</v>
      </c>
      <c r="R13567" s="264">
        <v>0</v>
      </c>
      <c r="S13567" s="175"/>
    </row>
    <row r="13568" spans="1:19" ht="21.75" customHeight="1" x14ac:dyDescent="0.3">
      <c r="A13568" s="106"/>
      <c r="B13568" s="108" t="s">
        <v>2171</v>
      </c>
      <c r="C13568" s="30" t="s">
        <v>2172</v>
      </c>
      <c r="D13568" s="102">
        <v>503</v>
      </c>
      <c r="E13568" s="102">
        <v>11</v>
      </c>
      <c r="F13568" s="102">
        <v>709</v>
      </c>
      <c r="G13568" s="102">
        <v>70941</v>
      </c>
      <c r="H13568" s="102">
        <v>3000</v>
      </c>
      <c r="I13568" s="102">
        <v>414104</v>
      </c>
      <c r="J13568" s="104">
        <v>0</v>
      </c>
      <c r="K13568" s="104">
        <v>0</v>
      </c>
      <c r="L13568" s="104">
        <v>0</v>
      </c>
      <c r="M13568" s="104">
        <v>0</v>
      </c>
      <c r="N13568" s="230">
        <v>0</v>
      </c>
      <c r="O13568" s="230">
        <v>0</v>
      </c>
      <c r="P13568" s="230">
        <f t="shared" si="234"/>
        <v>0</v>
      </c>
      <c r="Q13568" s="264">
        <v>1000000</v>
      </c>
      <c r="R13568" s="264">
        <v>0</v>
      </c>
      <c r="S13568" s="175"/>
    </row>
    <row r="13569" spans="1:19" ht="31.5" customHeight="1" x14ac:dyDescent="0.3">
      <c r="A13569" s="106"/>
      <c r="B13569" s="108" t="s">
        <v>2173</v>
      </c>
      <c r="C13569" s="30" t="s">
        <v>2174</v>
      </c>
      <c r="D13569" s="102">
        <v>502</v>
      </c>
      <c r="E13569" s="102">
        <v>11</v>
      </c>
      <c r="F13569" s="102">
        <v>704</v>
      </c>
      <c r="G13569" s="102">
        <v>70443</v>
      </c>
      <c r="H13569" s="102">
        <v>3000</v>
      </c>
      <c r="I13569" s="102">
        <v>414104</v>
      </c>
      <c r="J13569" s="104">
        <v>15160000</v>
      </c>
      <c r="K13569" s="104">
        <f>SUM(J13569-L13569)</f>
        <v>0</v>
      </c>
      <c r="L13569" s="104">
        <v>15160000</v>
      </c>
      <c r="M13569" s="104">
        <v>0</v>
      </c>
      <c r="N13569" s="230">
        <v>15160000</v>
      </c>
      <c r="O13569" s="230">
        <v>15000000</v>
      </c>
      <c r="P13569" s="230">
        <f t="shared" si="234"/>
        <v>30160000</v>
      </c>
      <c r="Q13569" s="264">
        <v>0</v>
      </c>
      <c r="R13569" s="264">
        <v>0</v>
      </c>
      <c r="S13569" s="175"/>
    </row>
    <row r="13570" spans="1:19" ht="20.399999999999999" x14ac:dyDescent="0.3">
      <c r="A13570" s="106"/>
      <c r="B13570" s="108" t="s">
        <v>2175</v>
      </c>
      <c r="C13570" s="30" t="s">
        <v>2176</v>
      </c>
      <c r="D13570" s="102">
        <v>501</v>
      </c>
      <c r="E13570" s="102">
        <v>2</v>
      </c>
      <c r="F13570" s="102">
        <v>709</v>
      </c>
      <c r="G13570" s="102">
        <v>70912</v>
      </c>
      <c r="H13570" s="102">
        <v>3000</v>
      </c>
      <c r="I13570" s="102">
        <v>414104</v>
      </c>
      <c r="J13570" s="104">
        <v>0</v>
      </c>
      <c r="K13570" s="104">
        <v>0</v>
      </c>
      <c r="L13570" s="104">
        <v>0</v>
      </c>
      <c r="M13570" s="104">
        <v>0</v>
      </c>
      <c r="N13570" s="230">
        <v>0</v>
      </c>
      <c r="O13570" s="230">
        <v>0</v>
      </c>
      <c r="P13570" s="230">
        <f t="shared" si="234"/>
        <v>0</v>
      </c>
      <c r="Q13570" s="264">
        <v>25000000</v>
      </c>
      <c r="R13570" s="264">
        <v>0</v>
      </c>
      <c r="S13570" s="175"/>
    </row>
    <row r="13571" spans="1:19" ht="20.399999999999999" x14ac:dyDescent="0.3">
      <c r="A13571" s="106"/>
      <c r="B13571" s="108" t="s">
        <v>2177</v>
      </c>
      <c r="C13571" s="30" t="s">
        <v>2178</v>
      </c>
      <c r="D13571" s="102">
        <v>501</v>
      </c>
      <c r="E13571" s="102">
        <v>2</v>
      </c>
      <c r="F13571" s="102">
        <v>709</v>
      </c>
      <c r="G13571" s="102">
        <v>70922</v>
      </c>
      <c r="H13571" s="102">
        <v>3000</v>
      </c>
      <c r="I13571" s="102">
        <v>414104</v>
      </c>
      <c r="J13571" s="104">
        <v>18000000</v>
      </c>
      <c r="K13571" s="104">
        <f>SUM(J13571-L13571)</f>
        <v>0</v>
      </c>
      <c r="L13571" s="104">
        <v>18000000</v>
      </c>
      <c r="M13571" s="104">
        <v>0</v>
      </c>
      <c r="N13571" s="230">
        <v>18000000</v>
      </c>
      <c r="O13571" s="230">
        <v>20000000</v>
      </c>
      <c r="P13571" s="230">
        <f t="shared" si="234"/>
        <v>38000000</v>
      </c>
      <c r="Q13571" s="264">
        <v>15000000</v>
      </c>
      <c r="R13571" s="264">
        <v>0</v>
      </c>
      <c r="S13571" s="175"/>
    </row>
    <row r="13572" spans="1:19" ht="11.25" customHeight="1" x14ac:dyDescent="0.3">
      <c r="A13572" s="106"/>
      <c r="B13572" s="108" t="s">
        <v>2179</v>
      </c>
      <c r="C13572" s="30" t="s">
        <v>2180</v>
      </c>
      <c r="D13572" s="102">
        <v>501</v>
      </c>
      <c r="E13572" s="102">
        <v>2</v>
      </c>
      <c r="F13572" s="102">
        <v>709</v>
      </c>
      <c r="G13572" s="102">
        <v>70922</v>
      </c>
      <c r="H13572" s="102">
        <v>3000</v>
      </c>
      <c r="I13572" s="102">
        <v>414104</v>
      </c>
      <c r="J13572" s="104">
        <v>0</v>
      </c>
      <c r="K13572" s="104">
        <v>0</v>
      </c>
      <c r="L13572" s="104">
        <v>0</v>
      </c>
      <c r="M13572" s="104">
        <v>0</v>
      </c>
      <c r="N13572" s="230">
        <v>0</v>
      </c>
      <c r="O13572" s="230">
        <v>0</v>
      </c>
      <c r="P13572" s="230">
        <f t="shared" si="234"/>
        <v>0</v>
      </c>
      <c r="Q13572" s="264">
        <v>10000000</v>
      </c>
      <c r="R13572" s="264">
        <v>0</v>
      </c>
      <c r="S13572" s="175"/>
    </row>
    <row r="13573" spans="1:19" ht="21" customHeight="1" x14ac:dyDescent="0.3">
      <c r="A13573" s="106"/>
      <c r="B13573" s="108" t="s">
        <v>2181</v>
      </c>
      <c r="C13573" s="30" t="s">
        <v>2182</v>
      </c>
      <c r="D13573" s="102">
        <v>506</v>
      </c>
      <c r="E13573" s="102">
        <v>11</v>
      </c>
      <c r="F13573" s="102">
        <v>709</v>
      </c>
      <c r="G13573" s="102">
        <v>70912</v>
      </c>
      <c r="H13573" s="102">
        <v>3000</v>
      </c>
      <c r="I13573" s="102">
        <v>414104</v>
      </c>
      <c r="J13573" s="104">
        <v>0</v>
      </c>
      <c r="K13573" s="104">
        <v>0</v>
      </c>
      <c r="L13573" s="104">
        <v>0</v>
      </c>
      <c r="M13573" s="104">
        <v>0</v>
      </c>
      <c r="N13573" s="230">
        <v>0</v>
      </c>
      <c r="O13573" s="230">
        <v>0</v>
      </c>
      <c r="P13573" s="230">
        <f t="shared" si="234"/>
        <v>0</v>
      </c>
      <c r="Q13573" s="264">
        <v>10000000</v>
      </c>
      <c r="R13573" s="264">
        <v>0</v>
      </c>
      <c r="S13573" s="175"/>
    </row>
    <row r="13574" spans="1:19" ht="20.399999999999999" x14ac:dyDescent="0.3">
      <c r="A13574" s="106"/>
      <c r="B13574" s="108" t="s">
        <v>2183</v>
      </c>
      <c r="C13574" s="30" t="s">
        <v>2184</v>
      </c>
      <c r="D13574" s="102">
        <v>502</v>
      </c>
      <c r="E13574" s="102">
        <v>2</v>
      </c>
      <c r="F13574" s="102">
        <v>709</v>
      </c>
      <c r="G13574" s="102">
        <v>70912</v>
      </c>
      <c r="H13574" s="102">
        <v>3000</v>
      </c>
      <c r="I13574" s="102">
        <v>414104</v>
      </c>
      <c r="J13574" s="104">
        <v>2096000</v>
      </c>
      <c r="K13574" s="104">
        <f>SUM(J13574-L13574)</f>
        <v>0</v>
      </c>
      <c r="L13574" s="104">
        <v>2096000</v>
      </c>
      <c r="M13574" s="104">
        <v>0</v>
      </c>
      <c r="N13574" s="230">
        <v>2096000</v>
      </c>
      <c r="O13574" s="230">
        <v>1000000</v>
      </c>
      <c r="P13574" s="230">
        <f t="shared" si="234"/>
        <v>3096000</v>
      </c>
      <c r="Q13574" s="264">
        <v>0</v>
      </c>
      <c r="R13574" s="264">
        <v>0</v>
      </c>
      <c r="S13574" s="175"/>
    </row>
    <row r="13575" spans="1:19" ht="34.5" customHeight="1" x14ac:dyDescent="0.3">
      <c r="A13575" s="106"/>
      <c r="B13575" s="108" t="s">
        <v>2185</v>
      </c>
      <c r="C13575" s="30" t="s">
        <v>2186</v>
      </c>
      <c r="D13575" s="102">
        <v>501</v>
      </c>
      <c r="E13575" s="102">
        <v>2</v>
      </c>
      <c r="F13575" s="102">
        <v>709</v>
      </c>
      <c r="G13575" s="102">
        <v>70912</v>
      </c>
      <c r="H13575" s="102">
        <v>3000</v>
      </c>
      <c r="I13575" s="102">
        <v>414104</v>
      </c>
      <c r="J13575" s="104">
        <v>4000000</v>
      </c>
      <c r="K13575" s="104">
        <f>SUM(J13575-L13575)</f>
        <v>0</v>
      </c>
      <c r="L13575" s="104">
        <v>4000000</v>
      </c>
      <c r="M13575" s="104">
        <v>0</v>
      </c>
      <c r="N13575" s="230">
        <v>4000000</v>
      </c>
      <c r="O13575" s="230">
        <v>0</v>
      </c>
      <c r="P13575" s="230">
        <f t="shared" si="234"/>
        <v>4000000</v>
      </c>
      <c r="Q13575" s="264">
        <v>0</v>
      </c>
      <c r="R13575" s="264">
        <v>0</v>
      </c>
      <c r="S13575" s="175"/>
    </row>
    <row r="13576" spans="1:19" ht="20.399999999999999" x14ac:dyDescent="0.3">
      <c r="A13576" s="106"/>
      <c r="B13576" s="108" t="s">
        <v>2187</v>
      </c>
      <c r="C13576" s="30" t="s">
        <v>2188</v>
      </c>
      <c r="D13576" s="102">
        <v>501</v>
      </c>
      <c r="E13576" s="102">
        <v>2</v>
      </c>
      <c r="F13576" s="102">
        <v>709</v>
      </c>
      <c r="G13576" s="102">
        <v>70912</v>
      </c>
      <c r="H13576" s="102">
        <v>3000</v>
      </c>
      <c r="I13576" s="102">
        <v>414104</v>
      </c>
      <c r="J13576" s="104">
        <v>2946000</v>
      </c>
      <c r="K13576" s="104">
        <f>SUM(J13576-L13576)</f>
        <v>0</v>
      </c>
      <c r="L13576" s="104">
        <v>2946000</v>
      </c>
      <c r="M13576" s="104">
        <v>0</v>
      </c>
      <c r="N13576" s="230">
        <v>2946000</v>
      </c>
      <c r="O13576" s="230">
        <v>1000000</v>
      </c>
      <c r="P13576" s="230">
        <f t="shared" si="234"/>
        <v>3946000</v>
      </c>
      <c r="Q13576" s="264">
        <v>0</v>
      </c>
      <c r="R13576" s="264">
        <v>0</v>
      </c>
      <c r="S13576" s="175"/>
    </row>
    <row r="13577" spans="1:19" ht="57.75" customHeight="1" x14ac:dyDescent="0.3">
      <c r="A13577" s="106"/>
      <c r="B13577" s="108" t="s">
        <v>2183</v>
      </c>
      <c r="C13577" s="30" t="s">
        <v>5358</v>
      </c>
      <c r="D13577" s="102">
        <v>501</v>
      </c>
      <c r="E13577" s="102">
        <v>2</v>
      </c>
      <c r="F13577" s="102">
        <v>709</v>
      </c>
      <c r="G13577" s="102">
        <v>70912</v>
      </c>
      <c r="H13577" s="102">
        <v>3000</v>
      </c>
      <c r="I13577" s="102">
        <v>414104</v>
      </c>
      <c r="J13577" s="26">
        <v>0</v>
      </c>
      <c r="K13577" s="26">
        <f>SUM(J13577+M13577)</f>
        <v>90248000</v>
      </c>
      <c r="L13577" s="18">
        <v>0</v>
      </c>
      <c r="M13577" s="26">
        <v>90248000</v>
      </c>
      <c r="N13577" s="230">
        <v>15000000</v>
      </c>
      <c r="O13577" s="230">
        <v>10000000</v>
      </c>
      <c r="P13577" s="230">
        <f t="shared" si="234"/>
        <v>115248000</v>
      </c>
      <c r="Q13577" s="264">
        <v>0</v>
      </c>
      <c r="R13577" s="264">
        <v>0</v>
      </c>
      <c r="S13577" s="189" t="s">
        <v>5070</v>
      </c>
    </row>
    <row r="13578" spans="1:19" ht="78.75" customHeight="1" x14ac:dyDescent="0.3">
      <c r="A13578" s="159"/>
      <c r="B13578" s="160" t="s">
        <v>5057</v>
      </c>
      <c r="C13578" s="30" t="s">
        <v>5061</v>
      </c>
      <c r="D13578" s="157">
        <v>1301</v>
      </c>
      <c r="E13578" s="157">
        <v>9</v>
      </c>
      <c r="F13578" s="157">
        <v>709</v>
      </c>
      <c r="G13578" s="157">
        <v>70922</v>
      </c>
      <c r="H13578" s="157">
        <v>3000</v>
      </c>
      <c r="I13578" s="157">
        <v>414104</v>
      </c>
      <c r="J13578" s="158">
        <v>0</v>
      </c>
      <c r="K13578" s="158">
        <f>SUM(J13578+M13578)</f>
        <v>30000000</v>
      </c>
      <c r="L13578" s="158">
        <v>0</v>
      </c>
      <c r="M13578" s="158">
        <v>30000000</v>
      </c>
      <c r="N13578" s="230">
        <v>14000000</v>
      </c>
      <c r="O13578" s="230">
        <v>10000000</v>
      </c>
      <c r="P13578" s="230">
        <f t="shared" si="234"/>
        <v>54000000</v>
      </c>
      <c r="Q13578" s="264">
        <v>0</v>
      </c>
      <c r="R13578" s="264">
        <v>0</v>
      </c>
      <c r="S13578" s="189" t="s">
        <v>5070</v>
      </c>
    </row>
    <row r="13579" spans="1:19" s="161" customFormat="1" ht="21.75" customHeight="1" x14ac:dyDescent="0.3">
      <c r="A13579" s="175"/>
      <c r="B13579" s="177" t="s">
        <v>5062</v>
      </c>
      <c r="C13579" s="30" t="s">
        <v>5063</v>
      </c>
      <c r="D13579" s="171"/>
      <c r="E13579" s="171"/>
      <c r="F13579" s="171"/>
      <c r="G13579" s="171"/>
      <c r="H13579" s="171"/>
      <c r="I13579" s="171"/>
      <c r="J13579" s="173">
        <v>0</v>
      </c>
      <c r="K13579" s="173">
        <f t="shared" ref="K13579:K13581" si="235">SUM(J13579+M13579)</f>
        <v>180000000</v>
      </c>
      <c r="L13579" s="173">
        <v>0</v>
      </c>
      <c r="M13579" s="173">
        <v>180000000</v>
      </c>
      <c r="N13579" s="230">
        <v>90000000</v>
      </c>
      <c r="O13579" s="230">
        <v>40000000</v>
      </c>
      <c r="P13579" s="230">
        <f t="shared" si="234"/>
        <v>310000000</v>
      </c>
      <c r="Q13579" s="264">
        <v>0</v>
      </c>
      <c r="R13579" s="264">
        <v>0</v>
      </c>
      <c r="S13579" s="189" t="s">
        <v>5070</v>
      </c>
    </row>
    <row r="13580" spans="1:19" s="161" customFormat="1" ht="21.75" customHeight="1" x14ac:dyDescent="0.3">
      <c r="A13580" s="175"/>
      <c r="B13580" s="177" t="s">
        <v>5066</v>
      </c>
      <c r="C13580" s="30" t="s">
        <v>5064</v>
      </c>
      <c r="D13580" s="171"/>
      <c r="E13580" s="171"/>
      <c r="F13580" s="171"/>
      <c r="G13580" s="171"/>
      <c r="H13580" s="171"/>
      <c r="I13580" s="171"/>
      <c r="J13580" s="173">
        <v>0</v>
      </c>
      <c r="K13580" s="173">
        <f t="shared" si="235"/>
        <v>70000000</v>
      </c>
      <c r="L13580" s="173">
        <v>0</v>
      </c>
      <c r="M13580" s="173">
        <v>70000000</v>
      </c>
      <c r="N13580" s="230">
        <v>5000000</v>
      </c>
      <c r="O13580" s="230">
        <v>1000000</v>
      </c>
      <c r="P13580" s="230">
        <f t="shared" si="234"/>
        <v>76000000</v>
      </c>
      <c r="Q13580" s="264">
        <v>0</v>
      </c>
      <c r="R13580" s="264">
        <v>0</v>
      </c>
      <c r="S13580" s="189" t="s">
        <v>5070</v>
      </c>
    </row>
    <row r="13581" spans="1:19" s="161" customFormat="1" ht="27.75" customHeight="1" x14ac:dyDescent="0.3">
      <c r="A13581" s="175"/>
      <c r="B13581" s="177" t="s">
        <v>5067</v>
      </c>
      <c r="C13581" s="30" t="s">
        <v>5065</v>
      </c>
      <c r="D13581" s="171"/>
      <c r="E13581" s="171"/>
      <c r="F13581" s="171"/>
      <c r="G13581" s="171"/>
      <c r="H13581" s="171"/>
      <c r="I13581" s="171"/>
      <c r="J13581" s="173">
        <v>0</v>
      </c>
      <c r="K13581" s="173">
        <f t="shared" si="235"/>
        <v>360000000</v>
      </c>
      <c r="L13581" s="173">
        <v>0</v>
      </c>
      <c r="M13581" s="173">
        <v>360000000</v>
      </c>
      <c r="N13581" s="230">
        <v>100000000</v>
      </c>
      <c r="O13581" s="230">
        <v>50000000</v>
      </c>
      <c r="P13581" s="230">
        <f t="shared" si="234"/>
        <v>510000000</v>
      </c>
      <c r="Q13581" s="264">
        <v>0</v>
      </c>
      <c r="R13581" s="264">
        <v>0</v>
      </c>
      <c r="S13581" s="189" t="s">
        <v>5070</v>
      </c>
    </row>
    <row r="13582" spans="1:19" ht="17.399999999999999" x14ac:dyDescent="0.3">
      <c r="A13582" s="960" t="s">
        <v>0</v>
      </c>
      <c r="B13582" s="960"/>
      <c r="C13582" s="960"/>
      <c r="D13582" s="960"/>
      <c r="E13582" s="960"/>
      <c r="F13582" s="960"/>
      <c r="G13582" s="960"/>
      <c r="H13582" s="960"/>
      <c r="I13582" s="960"/>
      <c r="J13582" s="960"/>
      <c r="K13582" s="960"/>
      <c r="L13582" s="960"/>
      <c r="M13582" s="960"/>
      <c r="N13582" s="58"/>
      <c r="O13582" s="58"/>
      <c r="P13582" s="58"/>
      <c r="Q13582" s="58"/>
      <c r="R13582" s="58"/>
      <c r="S13582" s="58"/>
    </row>
    <row r="13583" spans="1:19" ht="17.399999999999999" x14ac:dyDescent="0.3">
      <c r="A13583" s="960" t="s">
        <v>3122</v>
      </c>
      <c r="B13583" s="960"/>
      <c r="C13583" s="960"/>
      <c r="D13583" s="960"/>
      <c r="E13583" s="960"/>
      <c r="F13583" s="960"/>
      <c r="G13583" s="960"/>
      <c r="H13583" s="960"/>
      <c r="I13583" s="960"/>
      <c r="J13583" s="960"/>
      <c r="K13583" s="960"/>
      <c r="L13583" s="960"/>
      <c r="M13583" s="960"/>
      <c r="N13583" s="58"/>
      <c r="O13583" s="58"/>
      <c r="P13583" s="58"/>
      <c r="Q13583" s="58"/>
      <c r="R13583" s="58"/>
      <c r="S13583" s="58"/>
    </row>
    <row r="13584" spans="1:19" ht="16.2" thickBot="1" x14ac:dyDescent="0.35">
      <c r="A13584" s="968" t="s">
        <v>2060</v>
      </c>
      <c r="B13584" s="968"/>
      <c r="C13584" s="968"/>
      <c r="D13584" s="968"/>
      <c r="E13584" s="968"/>
      <c r="F13584" s="968"/>
      <c r="G13584" s="968"/>
      <c r="H13584" s="968"/>
      <c r="I13584" s="968"/>
      <c r="J13584" s="968"/>
      <c r="K13584" s="968"/>
      <c r="L13584" s="968"/>
      <c r="M13584" s="968"/>
      <c r="N13584" s="58"/>
      <c r="O13584" s="58"/>
      <c r="P13584" s="58"/>
      <c r="Q13584" s="58"/>
      <c r="R13584" s="58"/>
      <c r="S13584" s="58"/>
    </row>
    <row r="13585" spans="1:19" ht="15" customHeight="1" x14ac:dyDescent="0.3">
      <c r="A13585" s="962" t="s">
        <v>3118</v>
      </c>
      <c r="B13585" s="962" t="s">
        <v>3119</v>
      </c>
      <c r="C13585" s="962" t="s">
        <v>2</v>
      </c>
      <c r="D13585" s="5" t="s">
        <v>3</v>
      </c>
      <c r="E13585" s="12" t="s">
        <v>3</v>
      </c>
      <c r="F13585" s="5" t="s">
        <v>7</v>
      </c>
      <c r="G13585" s="12" t="s">
        <v>9</v>
      </c>
      <c r="H13585" s="5" t="s">
        <v>12</v>
      </c>
      <c r="I13585" s="12" t="s">
        <v>13</v>
      </c>
      <c r="J13585" s="873" t="s">
        <v>3115</v>
      </c>
      <c r="K13585" s="873" t="s">
        <v>3116</v>
      </c>
      <c r="L13585" s="965" t="s">
        <v>3121</v>
      </c>
      <c r="M13585" s="965" t="s">
        <v>3117</v>
      </c>
      <c r="N13585" s="873" t="s">
        <v>3116</v>
      </c>
      <c r="O13585" s="873" t="s">
        <v>3116</v>
      </c>
      <c r="P13585" s="873" t="s">
        <v>5095</v>
      </c>
      <c r="Q13585" s="873" t="s">
        <v>3115</v>
      </c>
      <c r="R13585" s="270" t="s">
        <v>3340</v>
      </c>
      <c r="S13585" s="873" t="s">
        <v>5049</v>
      </c>
    </row>
    <row r="13586" spans="1:19" ht="20.399999999999999" x14ac:dyDescent="0.3">
      <c r="A13586" s="963"/>
      <c r="B13586" s="963"/>
      <c r="C13586" s="963"/>
      <c r="D13586" s="6" t="s">
        <v>4</v>
      </c>
      <c r="E13586" s="11" t="s">
        <v>6</v>
      </c>
      <c r="F13586" s="6" t="s">
        <v>8</v>
      </c>
      <c r="G13586" s="11" t="s">
        <v>10</v>
      </c>
      <c r="H13586" s="6" t="s">
        <v>5</v>
      </c>
      <c r="I13586" s="11" t="s">
        <v>5</v>
      </c>
      <c r="J13586" s="874"/>
      <c r="K13586" s="874"/>
      <c r="L13586" s="966"/>
      <c r="M13586" s="966"/>
      <c r="N13586" s="874"/>
      <c r="O13586" s="874"/>
      <c r="P13586" s="874"/>
      <c r="Q13586" s="874"/>
      <c r="R13586" s="271" t="s">
        <v>5125</v>
      </c>
      <c r="S13586" s="874"/>
    </row>
    <row r="13587" spans="1:19" x14ac:dyDescent="0.3">
      <c r="A13587" s="963"/>
      <c r="B13587" s="963"/>
      <c r="C13587" s="963"/>
      <c r="D13587" s="6" t="s">
        <v>5</v>
      </c>
      <c r="E13587" s="11" t="s">
        <v>5</v>
      </c>
      <c r="F13587" s="6" t="s">
        <v>5</v>
      </c>
      <c r="G13587" s="11" t="s">
        <v>11</v>
      </c>
      <c r="H13587" s="7"/>
      <c r="I13587" s="8"/>
      <c r="J13587" s="44" t="s">
        <v>3120</v>
      </c>
      <c r="K13587" s="45" t="s">
        <v>3120</v>
      </c>
      <c r="L13587" s="46" t="s">
        <v>3120</v>
      </c>
      <c r="M13587" s="47" t="s">
        <v>3120</v>
      </c>
      <c r="N13587" s="44" t="s">
        <v>5068</v>
      </c>
      <c r="O13587" s="44" t="s">
        <v>5069</v>
      </c>
      <c r="P13587" s="44"/>
      <c r="Q13587" s="44" t="s">
        <v>5102</v>
      </c>
      <c r="R13587" s="272" t="s">
        <v>5102</v>
      </c>
      <c r="S13587" s="44"/>
    </row>
    <row r="13588" spans="1:19" ht="15" thickBot="1" x14ac:dyDescent="0.35">
      <c r="A13588" s="964"/>
      <c r="B13588" s="964"/>
      <c r="C13588" s="964"/>
      <c r="D13588" s="9"/>
      <c r="E13588" s="10"/>
      <c r="F13588" s="9"/>
      <c r="G13588" s="10"/>
      <c r="H13588" s="9"/>
      <c r="I13588" s="10"/>
      <c r="J13588" s="48" t="s">
        <v>14</v>
      </c>
      <c r="K13588" s="49" t="s">
        <v>14</v>
      </c>
      <c r="L13588" s="50" t="s">
        <v>14</v>
      </c>
      <c r="M13588" s="51" t="s">
        <v>14</v>
      </c>
      <c r="N13588" s="48" t="s">
        <v>14</v>
      </c>
      <c r="O13588" s="48" t="s">
        <v>14</v>
      </c>
      <c r="P13588" s="48" t="s">
        <v>14</v>
      </c>
      <c r="Q13588" s="48" t="s">
        <v>14</v>
      </c>
      <c r="R13588" s="48" t="s">
        <v>14</v>
      </c>
      <c r="S13588" s="48"/>
    </row>
    <row r="13589" spans="1:19" ht="11.25" customHeight="1" x14ac:dyDescent="0.3">
      <c r="A13589" s="967" t="s">
        <v>34</v>
      </c>
      <c r="B13589" s="967"/>
      <c r="C13589" s="967"/>
      <c r="D13589" s="106"/>
      <c r="E13589" s="106"/>
      <c r="F13589" s="106"/>
      <c r="G13589" s="106"/>
      <c r="H13589" s="106"/>
      <c r="I13589" s="106"/>
      <c r="J13589" s="17"/>
      <c r="K13589" s="17"/>
      <c r="L13589" s="18"/>
      <c r="M13589" s="18"/>
      <c r="N13589" s="175"/>
      <c r="O13589" s="175"/>
      <c r="P13589" s="214"/>
      <c r="Q13589" s="266"/>
      <c r="R13589" s="266"/>
      <c r="S13589" s="175"/>
    </row>
    <row r="13590" spans="1:19" ht="27.75" customHeight="1" x14ac:dyDescent="0.3">
      <c r="A13590" s="106"/>
      <c r="B13590" s="108" t="s">
        <v>2189</v>
      </c>
      <c r="C13590" s="30" t="s">
        <v>2190</v>
      </c>
      <c r="D13590" s="102">
        <v>1101</v>
      </c>
      <c r="E13590" s="102">
        <v>10</v>
      </c>
      <c r="F13590" s="102">
        <v>704</v>
      </c>
      <c r="G13590" s="102">
        <v>70460</v>
      </c>
      <c r="H13590" s="102">
        <v>3000</v>
      </c>
      <c r="I13590" s="102">
        <v>414104</v>
      </c>
      <c r="J13590" s="104">
        <v>8475000</v>
      </c>
      <c r="K13590" s="112">
        <v>8475000</v>
      </c>
      <c r="L13590" s="104">
        <v>0</v>
      </c>
      <c r="M13590" s="104">
        <v>0</v>
      </c>
      <c r="N13590" s="230">
        <v>2000000</v>
      </c>
      <c r="O13590" s="230">
        <v>1000000</v>
      </c>
      <c r="P13590" s="230">
        <f t="shared" ref="P13590:P13597" si="236">SUM(K13590+N13590+O13590)</f>
        <v>11475000</v>
      </c>
      <c r="Q13590" s="264">
        <v>0</v>
      </c>
      <c r="R13590" s="264">
        <v>0</v>
      </c>
      <c r="S13590" s="175"/>
    </row>
    <row r="13591" spans="1:19" ht="20.399999999999999" x14ac:dyDescent="0.3">
      <c r="A13591" s="106"/>
      <c r="B13591" s="108" t="s">
        <v>2191</v>
      </c>
      <c r="C13591" s="30" t="s">
        <v>2192</v>
      </c>
      <c r="D13591" s="102">
        <v>1105</v>
      </c>
      <c r="E13591" s="102">
        <v>11</v>
      </c>
      <c r="F13591" s="102">
        <v>701</v>
      </c>
      <c r="G13591" s="102">
        <v>70133</v>
      </c>
      <c r="H13591" s="102">
        <v>3000</v>
      </c>
      <c r="I13591" s="102">
        <v>414104</v>
      </c>
      <c r="J13591" s="104">
        <v>0</v>
      </c>
      <c r="K13591" s="104">
        <v>0</v>
      </c>
      <c r="L13591" s="104">
        <v>0</v>
      </c>
      <c r="M13591" s="104">
        <v>0</v>
      </c>
      <c r="N13591" s="230">
        <v>0</v>
      </c>
      <c r="O13591" s="230">
        <v>0</v>
      </c>
      <c r="P13591" s="230">
        <f t="shared" si="236"/>
        <v>0</v>
      </c>
      <c r="Q13591" s="264">
        <v>5280000</v>
      </c>
      <c r="R13591" s="264">
        <v>0</v>
      </c>
      <c r="S13591" s="175"/>
    </row>
    <row r="13592" spans="1:19" ht="20.399999999999999" x14ac:dyDescent="0.3">
      <c r="A13592" s="106"/>
      <c r="B13592" s="108" t="s">
        <v>3137</v>
      </c>
      <c r="C13592" s="30" t="s">
        <v>5042</v>
      </c>
      <c r="D13592" s="102">
        <v>1101</v>
      </c>
      <c r="E13592" s="102">
        <v>10</v>
      </c>
      <c r="F13592" s="102">
        <v>704</v>
      </c>
      <c r="G13592" s="102">
        <v>70460</v>
      </c>
      <c r="H13592" s="102">
        <v>3000</v>
      </c>
      <c r="I13592" s="102">
        <v>414104</v>
      </c>
      <c r="J13592" s="104">
        <v>0</v>
      </c>
      <c r="K13592" s="104">
        <f>SUM(J13592+M13592)</f>
        <v>30000000</v>
      </c>
      <c r="L13592" s="104">
        <v>0</v>
      </c>
      <c r="M13592" s="104">
        <v>30000000</v>
      </c>
      <c r="N13592" s="230">
        <v>5000000</v>
      </c>
      <c r="O13592" s="230">
        <v>1000000</v>
      </c>
      <c r="P13592" s="230">
        <f t="shared" si="236"/>
        <v>36000000</v>
      </c>
      <c r="Q13592" s="264">
        <v>0</v>
      </c>
      <c r="R13592" s="264">
        <v>0</v>
      </c>
      <c r="S13592" s="189" t="s">
        <v>5070</v>
      </c>
    </row>
    <row r="13593" spans="1:19" ht="17.25" customHeight="1" x14ac:dyDescent="0.3">
      <c r="A13593" s="106"/>
      <c r="B13593" s="108" t="s">
        <v>3138</v>
      </c>
      <c r="C13593" s="30" t="s">
        <v>3139</v>
      </c>
      <c r="D13593" s="102">
        <v>1101</v>
      </c>
      <c r="E13593" s="102">
        <v>10</v>
      </c>
      <c r="F13593" s="102">
        <v>704</v>
      </c>
      <c r="G13593" s="102">
        <v>70460</v>
      </c>
      <c r="H13593" s="102">
        <v>3000</v>
      </c>
      <c r="I13593" s="102">
        <v>414104</v>
      </c>
      <c r="J13593" s="104">
        <v>0</v>
      </c>
      <c r="K13593" s="104">
        <f>SUM(J13593+M13593)</f>
        <v>0</v>
      </c>
      <c r="L13593" s="104">
        <v>0</v>
      </c>
      <c r="M13593" s="104">
        <v>0</v>
      </c>
      <c r="N13593" s="230">
        <v>0</v>
      </c>
      <c r="O13593" s="230">
        <v>0</v>
      </c>
      <c r="P13593" s="230">
        <f t="shared" si="236"/>
        <v>0</v>
      </c>
      <c r="Q13593" s="264"/>
      <c r="R13593" s="264"/>
      <c r="S13593" s="175"/>
    </row>
    <row r="13594" spans="1:19" ht="10.5" customHeight="1" x14ac:dyDescent="0.3">
      <c r="A13594" s="967" t="s">
        <v>39</v>
      </c>
      <c r="B13594" s="967"/>
      <c r="C13594" s="31"/>
      <c r="D13594" s="106"/>
      <c r="E13594" s="106"/>
      <c r="F13594" s="106"/>
      <c r="G13594" s="106"/>
      <c r="H13594" s="106"/>
      <c r="I13594" s="106"/>
      <c r="J13594" s="17"/>
      <c r="K13594" s="17"/>
      <c r="L13594" s="18"/>
      <c r="M13594" s="18"/>
      <c r="N13594" s="18"/>
      <c r="O13594" s="18"/>
      <c r="P13594" s="230"/>
      <c r="Q13594" s="264"/>
      <c r="R13594" s="264"/>
      <c r="S13594" s="175"/>
    </row>
    <row r="13595" spans="1:19" ht="21" customHeight="1" x14ac:dyDescent="0.3">
      <c r="A13595" s="106"/>
      <c r="B13595" s="108" t="s">
        <v>2193</v>
      </c>
      <c r="C13595" s="30" t="s">
        <v>2194</v>
      </c>
      <c r="D13595" s="102">
        <v>1403</v>
      </c>
      <c r="E13595" s="102">
        <v>2</v>
      </c>
      <c r="F13595" s="102">
        <v>704</v>
      </c>
      <c r="G13595" s="102">
        <v>70435</v>
      </c>
      <c r="H13595" s="102">
        <v>3000</v>
      </c>
      <c r="I13595" s="102">
        <v>414104</v>
      </c>
      <c r="J13595" s="104">
        <v>0</v>
      </c>
      <c r="K13595" s="104">
        <v>0</v>
      </c>
      <c r="L13595" s="104">
        <v>0</v>
      </c>
      <c r="M13595" s="104">
        <v>0</v>
      </c>
      <c r="N13595" s="230">
        <v>0</v>
      </c>
      <c r="O13595" s="230">
        <v>0</v>
      </c>
      <c r="P13595" s="230">
        <f t="shared" si="236"/>
        <v>0</v>
      </c>
      <c r="Q13595" s="264">
        <v>3500000</v>
      </c>
      <c r="R13595" s="264">
        <v>0</v>
      </c>
      <c r="S13595" s="175"/>
    </row>
    <row r="13596" spans="1:19" x14ac:dyDescent="0.3">
      <c r="A13596" s="967" t="s">
        <v>44</v>
      </c>
      <c r="B13596" s="967"/>
      <c r="C13596" s="967"/>
      <c r="D13596" s="106"/>
      <c r="E13596" s="106"/>
      <c r="F13596" s="106"/>
      <c r="G13596" s="106"/>
      <c r="H13596" s="106"/>
      <c r="I13596" s="106"/>
      <c r="J13596" s="17"/>
      <c r="K13596" s="17"/>
      <c r="L13596" s="18"/>
      <c r="M13596" s="18"/>
      <c r="N13596" s="18"/>
      <c r="O13596" s="18"/>
      <c r="P13596" s="230"/>
      <c r="Q13596" s="264"/>
      <c r="R13596" s="264"/>
      <c r="S13596" s="175"/>
    </row>
    <row r="13597" spans="1:19" ht="21" thickBot="1" x14ac:dyDescent="0.35">
      <c r="A13597" s="107"/>
      <c r="B13597" s="109" t="s">
        <v>2195</v>
      </c>
      <c r="C13597" s="34" t="s">
        <v>2196</v>
      </c>
      <c r="D13597" s="103">
        <v>1301</v>
      </c>
      <c r="E13597" s="103">
        <v>9</v>
      </c>
      <c r="F13597" s="103">
        <v>701</v>
      </c>
      <c r="G13597" s="103">
        <v>70133</v>
      </c>
      <c r="H13597" s="103">
        <v>3000</v>
      </c>
      <c r="I13597" s="103">
        <v>414104</v>
      </c>
      <c r="J13597" s="105">
        <v>4000000</v>
      </c>
      <c r="K13597" s="174">
        <f>SUM(J13597-L13597)</f>
        <v>0</v>
      </c>
      <c r="L13597" s="105">
        <v>4000000</v>
      </c>
      <c r="M13597" s="105">
        <v>0</v>
      </c>
      <c r="N13597" s="231">
        <v>4000000</v>
      </c>
      <c r="O13597" s="231">
        <v>1000000</v>
      </c>
      <c r="P13597" s="230">
        <f t="shared" si="236"/>
        <v>5000000</v>
      </c>
      <c r="Q13597" s="265">
        <v>2743000</v>
      </c>
      <c r="R13597" s="265">
        <v>0</v>
      </c>
      <c r="S13597" s="176"/>
    </row>
    <row r="13598" spans="1:19" ht="15" thickBot="1" x14ac:dyDescent="0.35">
      <c r="A13598" s="13"/>
      <c r="B13598" s="14" t="s">
        <v>2197</v>
      </c>
      <c r="C13598" s="35"/>
      <c r="D13598" s="14"/>
      <c r="E13598" s="14"/>
      <c r="F13598" s="14"/>
      <c r="G13598" s="14"/>
      <c r="H13598" s="14"/>
      <c r="I13598" s="14"/>
      <c r="J13598" s="15">
        <f>SUM(J13556:J13597)</f>
        <v>78977000</v>
      </c>
      <c r="K13598" s="15">
        <f>SUM(K13556:K13597)</f>
        <v>768723000</v>
      </c>
      <c r="L13598" s="15">
        <f>SUM(L13556:L13597)</f>
        <v>70502000</v>
      </c>
      <c r="M13598" s="15">
        <f>SUM(M13556:M13597)</f>
        <v>760248000</v>
      </c>
      <c r="N13598" s="15">
        <f t="shared" ref="N13598:R13598" si="237">SUM(N13556:N13597)</f>
        <v>301502000</v>
      </c>
      <c r="O13598" s="15">
        <f t="shared" si="237"/>
        <v>159000000</v>
      </c>
      <c r="P13598" s="15">
        <f t="shared" si="237"/>
        <v>1229225000</v>
      </c>
      <c r="Q13598" s="15">
        <f t="shared" si="237"/>
        <v>109573000</v>
      </c>
      <c r="R13598" s="15">
        <f t="shared" si="237"/>
        <v>0</v>
      </c>
      <c r="S13598" s="181"/>
    </row>
    <row r="13599" spans="1:19" x14ac:dyDescent="0.3">
      <c r="J13599" s="55"/>
      <c r="K13599" s="55"/>
      <c r="N13599" s="58"/>
      <c r="O13599" s="58"/>
      <c r="P13599" s="58"/>
      <c r="Q13599" s="275"/>
      <c r="R13599" s="58"/>
      <c r="S13599" s="58"/>
    </row>
    <row r="13600" spans="1:19" x14ac:dyDescent="0.3">
      <c r="A13600" s="1">
        <v>17003001</v>
      </c>
      <c r="B13600" s="93" t="s">
        <v>2198</v>
      </c>
      <c r="C13600" s="93"/>
      <c r="J13600" s="55"/>
      <c r="K13600" s="55"/>
      <c r="N13600" s="58"/>
      <c r="O13600" s="58"/>
      <c r="P13600" s="58"/>
      <c r="Q13600" s="58"/>
      <c r="R13600" s="58"/>
      <c r="S13600" s="58"/>
    </row>
    <row r="13601" spans="1:19" x14ac:dyDescent="0.3">
      <c r="A13601" s="967" t="s">
        <v>17</v>
      </c>
      <c r="B13601" s="967"/>
      <c r="C13601" s="967"/>
      <c r="D13601" s="106"/>
      <c r="E13601" s="106"/>
      <c r="F13601" s="106"/>
      <c r="G13601" s="106"/>
      <c r="H13601" s="106"/>
      <c r="I13601" s="106"/>
      <c r="J13601" s="17"/>
      <c r="K13601" s="17"/>
      <c r="L13601" s="18"/>
      <c r="M13601" s="18"/>
      <c r="N13601" s="175"/>
      <c r="O13601" s="175"/>
      <c r="P13601" s="214"/>
      <c r="Q13601" s="266"/>
      <c r="R13601" s="266"/>
      <c r="S13601" s="175"/>
    </row>
    <row r="13602" spans="1:19" ht="20.399999999999999" x14ac:dyDescent="0.3">
      <c r="A13602" s="106"/>
      <c r="B13602" s="108" t="s">
        <v>2199</v>
      </c>
      <c r="C13602" s="30" t="s">
        <v>2200</v>
      </c>
      <c r="D13602" s="102">
        <v>101</v>
      </c>
      <c r="E13602" s="102">
        <v>2</v>
      </c>
      <c r="F13602" s="102">
        <v>709</v>
      </c>
      <c r="G13602" s="102">
        <v>70912</v>
      </c>
      <c r="H13602" s="102">
        <v>3000</v>
      </c>
      <c r="I13602" s="102">
        <v>414104</v>
      </c>
      <c r="J13602" s="104">
        <v>20000000</v>
      </c>
      <c r="K13602" s="104">
        <v>40000000</v>
      </c>
      <c r="L13602" s="104">
        <v>0</v>
      </c>
      <c r="M13602" s="230">
        <v>0</v>
      </c>
      <c r="N13602" s="230">
        <v>30000000</v>
      </c>
      <c r="O13602" s="230">
        <v>35000000</v>
      </c>
      <c r="P13602" s="230">
        <f>SUM(K13602+N13602+O13602)</f>
        <v>105000000</v>
      </c>
      <c r="Q13602" s="264">
        <v>0</v>
      </c>
      <c r="R13602" s="264">
        <v>0</v>
      </c>
      <c r="S13602" s="577" t="s">
        <v>5070</v>
      </c>
    </row>
    <row r="13603" spans="1:19" x14ac:dyDescent="0.3">
      <c r="A13603" s="967" t="s">
        <v>24</v>
      </c>
      <c r="B13603" s="967"/>
      <c r="C13603" s="967"/>
      <c r="D13603" s="106"/>
      <c r="E13603" s="106"/>
      <c r="F13603" s="106"/>
      <c r="G13603" s="106"/>
      <c r="H13603" s="106"/>
      <c r="I13603" s="106"/>
      <c r="J13603" s="17"/>
      <c r="K13603" s="17">
        <v>0</v>
      </c>
      <c r="L13603" s="104">
        <v>0</v>
      </c>
      <c r="M13603" s="230">
        <v>0</v>
      </c>
      <c r="N13603" s="230"/>
      <c r="O13603" s="230"/>
      <c r="P13603" s="230"/>
      <c r="Q13603" s="264"/>
      <c r="R13603" s="264"/>
      <c r="S13603" s="175"/>
    </row>
    <row r="13604" spans="1:19" ht="20.399999999999999" x14ac:dyDescent="0.3">
      <c r="A13604" s="106"/>
      <c r="B13604" s="108" t="s">
        <v>2201</v>
      </c>
      <c r="C13604" s="30" t="s">
        <v>3140</v>
      </c>
      <c r="D13604" s="102">
        <v>502</v>
      </c>
      <c r="E13604" s="102">
        <v>9</v>
      </c>
      <c r="F13604" s="102">
        <v>709</v>
      </c>
      <c r="G13604" s="102">
        <v>70912</v>
      </c>
      <c r="H13604" s="102">
        <v>3000</v>
      </c>
      <c r="I13604" s="102">
        <v>414104</v>
      </c>
      <c r="J13604" s="104">
        <v>540000000</v>
      </c>
      <c r="K13604" s="104">
        <v>1080000000</v>
      </c>
      <c r="L13604" s="104">
        <v>0</v>
      </c>
      <c r="M13604" s="230">
        <v>0</v>
      </c>
      <c r="N13604" s="230">
        <v>480000000</v>
      </c>
      <c r="O13604" s="230">
        <v>530000000</v>
      </c>
      <c r="P13604" s="230">
        <f t="shared" ref="P13604:P13611" si="238">SUM(K13604+N13604+O13604)</f>
        <v>2090000000</v>
      </c>
      <c r="Q13604" s="264">
        <v>200000000</v>
      </c>
      <c r="R13604" s="264">
        <v>0</v>
      </c>
      <c r="S13604" s="577" t="s">
        <v>5070</v>
      </c>
    </row>
    <row r="13605" spans="1:19" ht="17.399999999999999" x14ac:dyDescent="0.3">
      <c r="A13605" s="106"/>
      <c r="B13605" s="108" t="s">
        <v>2202</v>
      </c>
      <c r="C13605" s="30" t="s">
        <v>2203</v>
      </c>
      <c r="D13605" s="102">
        <v>504</v>
      </c>
      <c r="E13605" s="102">
        <v>9</v>
      </c>
      <c r="F13605" s="102">
        <v>709</v>
      </c>
      <c r="G13605" s="102">
        <v>70912</v>
      </c>
      <c r="H13605" s="102">
        <v>3000</v>
      </c>
      <c r="I13605" s="102">
        <v>414104</v>
      </c>
      <c r="J13605" s="104">
        <v>360000000</v>
      </c>
      <c r="K13605" s="104">
        <v>720000000</v>
      </c>
      <c r="L13605" s="104">
        <v>0</v>
      </c>
      <c r="M13605" s="230">
        <v>0</v>
      </c>
      <c r="N13605" s="230">
        <v>320000000</v>
      </c>
      <c r="O13605" s="230">
        <v>240000000</v>
      </c>
      <c r="P13605" s="230">
        <f t="shared" si="238"/>
        <v>1280000000</v>
      </c>
      <c r="Q13605" s="264">
        <v>275000000</v>
      </c>
      <c r="R13605" s="264">
        <v>0</v>
      </c>
      <c r="S13605" s="577" t="s">
        <v>5070</v>
      </c>
    </row>
    <row r="13606" spans="1:19" ht="20.399999999999999" x14ac:dyDescent="0.3">
      <c r="A13606" s="106"/>
      <c r="B13606" s="108" t="s">
        <v>2204</v>
      </c>
      <c r="C13606" s="30" t="s">
        <v>2205</v>
      </c>
      <c r="D13606" s="102">
        <v>502</v>
      </c>
      <c r="E13606" s="102">
        <v>2</v>
      </c>
      <c r="F13606" s="102">
        <v>709</v>
      </c>
      <c r="G13606" s="102">
        <v>70960</v>
      </c>
      <c r="H13606" s="102">
        <v>3000</v>
      </c>
      <c r="I13606" s="102">
        <v>414104</v>
      </c>
      <c r="J13606" s="104">
        <v>20000000</v>
      </c>
      <c r="K13606" s="104">
        <v>40000000</v>
      </c>
      <c r="L13606" s="104">
        <v>0</v>
      </c>
      <c r="M13606" s="230">
        <v>0</v>
      </c>
      <c r="N13606" s="230">
        <v>0</v>
      </c>
      <c r="O13606" s="230">
        <v>0</v>
      </c>
      <c r="P13606" s="230">
        <f t="shared" si="238"/>
        <v>40000000</v>
      </c>
      <c r="Q13606" s="264">
        <v>20000000</v>
      </c>
      <c r="R13606" s="264">
        <v>0</v>
      </c>
      <c r="S13606" s="577" t="s">
        <v>5070</v>
      </c>
    </row>
    <row r="13607" spans="1:19" ht="20.399999999999999" x14ac:dyDescent="0.3">
      <c r="A13607" s="106"/>
      <c r="B13607" s="108" t="s">
        <v>2206</v>
      </c>
      <c r="C13607" s="30" t="s">
        <v>2207</v>
      </c>
      <c r="D13607" s="102">
        <v>504</v>
      </c>
      <c r="E13607" s="102">
        <v>9</v>
      </c>
      <c r="F13607" s="102">
        <v>709</v>
      </c>
      <c r="G13607" s="102">
        <v>70960</v>
      </c>
      <c r="H13607" s="102">
        <v>3000</v>
      </c>
      <c r="I13607" s="102">
        <v>414104</v>
      </c>
      <c r="J13607" s="104">
        <v>60000000</v>
      </c>
      <c r="K13607" s="104">
        <v>120000000</v>
      </c>
      <c r="L13607" s="104">
        <v>0</v>
      </c>
      <c r="M13607" s="230">
        <v>0</v>
      </c>
      <c r="N13607" s="230">
        <v>75000000</v>
      </c>
      <c r="O13607" s="230">
        <v>120000000</v>
      </c>
      <c r="P13607" s="230">
        <f t="shared" si="238"/>
        <v>315000000</v>
      </c>
      <c r="Q13607" s="264">
        <v>275000000</v>
      </c>
      <c r="R13607" s="264">
        <v>0</v>
      </c>
      <c r="S13607" s="577" t="s">
        <v>5070</v>
      </c>
    </row>
    <row r="13608" spans="1:19" ht="20.399999999999999" x14ac:dyDescent="0.3">
      <c r="A13608" s="106"/>
      <c r="B13608" s="108" t="s">
        <v>2208</v>
      </c>
      <c r="C13608" s="30" t="s">
        <v>2209</v>
      </c>
      <c r="D13608" s="102">
        <v>502</v>
      </c>
      <c r="E13608" s="102">
        <v>9</v>
      </c>
      <c r="F13608" s="102">
        <v>709</v>
      </c>
      <c r="G13608" s="102">
        <v>70960</v>
      </c>
      <c r="H13608" s="102">
        <v>3000</v>
      </c>
      <c r="I13608" s="102">
        <v>414104</v>
      </c>
      <c r="J13608" s="104">
        <v>5000000</v>
      </c>
      <c r="K13608" s="104">
        <v>10000000</v>
      </c>
      <c r="L13608" s="104">
        <v>0</v>
      </c>
      <c r="M13608" s="230">
        <v>0</v>
      </c>
      <c r="N13608" s="230">
        <v>3000000</v>
      </c>
      <c r="O13608" s="230">
        <v>4000000</v>
      </c>
      <c r="P13608" s="230">
        <f t="shared" si="238"/>
        <v>17000000</v>
      </c>
      <c r="Q13608" s="264">
        <v>5000000</v>
      </c>
      <c r="R13608" s="264">
        <v>0</v>
      </c>
      <c r="S13608" s="577" t="s">
        <v>5070</v>
      </c>
    </row>
    <row r="13609" spans="1:19" ht="20.399999999999999" x14ac:dyDescent="0.3">
      <c r="A13609" s="106"/>
      <c r="B13609" s="108" t="s">
        <v>2210</v>
      </c>
      <c r="C13609" s="30" t="s">
        <v>2211</v>
      </c>
      <c r="D13609" s="102">
        <v>502</v>
      </c>
      <c r="E13609" s="102">
        <v>9</v>
      </c>
      <c r="F13609" s="102">
        <v>709</v>
      </c>
      <c r="G13609" s="102">
        <v>70912</v>
      </c>
      <c r="H13609" s="102">
        <v>3000</v>
      </c>
      <c r="I13609" s="102">
        <v>414104</v>
      </c>
      <c r="J13609" s="104">
        <v>0</v>
      </c>
      <c r="K13609" s="104">
        <v>0</v>
      </c>
      <c r="L13609" s="104">
        <v>0</v>
      </c>
      <c r="M13609" s="230">
        <v>0</v>
      </c>
      <c r="N13609" s="230">
        <v>6000000</v>
      </c>
      <c r="O13609" s="230">
        <v>3000000</v>
      </c>
      <c r="P13609" s="230">
        <f t="shared" si="238"/>
        <v>9000000</v>
      </c>
      <c r="Q13609" s="264">
        <v>4500000</v>
      </c>
      <c r="R13609" s="264">
        <v>0</v>
      </c>
      <c r="S13609" s="577" t="s">
        <v>5070</v>
      </c>
    </row>
    <row r="13610" spans="1:19" ht="17.399999999999999" x14ac:dyDescent="0.3">
      <c r="A13610" s="106"/>
      <c r="B13610" s="108" t="s">
        <v>2212</v>
      </c>
      <c r="C13610" s="30" t="s">
        <v>2213</v>
      </c>
      <c r="D13610" s="102">
        <v>502</v>
      </c>
      <c r="E13610" s="102">
        <v>9</v>
      </c>
      <c r="F13610" s="102">
        <v>709</v>
      </c>
      <c r="G13610" s="102">
        <v>70960</v>
      </c>
      <c r="H13610" s="102">
        <v>3000</v>
      </c>
      <c r="I13610" s="102">
        <v>414104</v>
      </c>
      <c r="J13610" s="104">
        <v>0</v>
      </c>
      <c r="K13610" s="104">
        <v>0</v>
      </c>
      <c r="L13610" s="104">
        <v>0</v>
      </c>
      <c r="M13610" s="230">
        <v>0</v>
      </c>
      <c r="N13610" s="230">
        <v>1000000</v>
      </c>
      <c r="O13610" s="230">
        <v>1500000</v>
      </c>
      <c r="P13610" s="230">
        <f t="shared" si="238"/>
        <v>2500000</v>
      </c>
      <c r="Q13610" s="264">
        <v>1500000</v>
      </c>
      <c r="R13610" s="264">
        <v>0</v>
      </c>
      <c r="S13610" s="577" t="s">
        <v>5070</v>
      </c>
    </row>
    <row r="13611" spans="1:19" ht="30" customHeight="1" x14ac:dyDescent="0.3">
      <c r="A13611" s="106"/>
      <c r="B13611" s="108" t="s">
        <v>2214</v>
      </c>
      <c r="C13611" s="30" t="s">
        <v>2215</v>
      </c>
      <c r="D13611" s="102">
        <v>502</v>
      </c>
      <c r="E13611" s="102">
        <v>9</v>
      </c>
      <c r="F13611" s="102">
        <v>709</v>
      </c>
      <c r="G13611" s="102">
        <v>70960</v>
      </c>
      <c r="H13611" s="102">
        <v>3000</v>
      </c>
      <c r="I13611" s="102">
        <v>414104</v>
      </c>
      <c r="J13611" s="104">
        <v>5000000</v>
      </c>
      <c r="K13611" s="104">
        <v>10000000</v>
      </c>
      <c r="L13611" s="173">
        <v>0</v>
      </c>
      <c r="M13611" s="230">
        <v>0</v>
      </c>
      <c r="N13611" s="230">
        <v>2000000</v>
      </c>
      <c r="O13611" s="230">
        <v>2500000</v>
      </c>
      <c r="P13611" s="230">
        <f t="shared" si="238"/>
        <v>14500000</v>
      </c>
      <c r="Q13611" s="264">
        <v>5000000</v>
      </c>
      <c r="R13611" s="264">
        <v>0</v>
      </c>
      <c r="S13611" s="577" t="s">
        <v>5070</v>
      </c>
    </row>
    <row r="13612" spans="1:19" ht="17.399999999999999" x14ac:dyDescent="0.3">
      <c r="A13612" s="960" t="s">
        <v>0</v>
      </c>
      <c r="B13612" s="960"/>
      <c r="C13612" s="960"/>
      <c r="D13612" s="960"/>
      <c r="E13612" s="960"/>
      <c r="F13612" s="960"/>
      <c r="G13612" s="960"/>
      <c r="H13612" s="960"/>
      <c r="I13612" s="960"/>
      <c r="J13612" s="960"/>
      <c r="K13612" s="960"/>
      <c r="L13612" s="960"/>
      <c r="M13612" s="960"/>
    </row>
    <row r="13613" spans="1:19" ht="17.399999999999999" x14ac:dyDescent="0.3">
      <c r="A13613" s="960" t="s">
        <v>3122</v>
      </c>
      <c r="B13613" s="960"/>
      <c r="C13613" s="960"/>
      <c r="D13613" s="960"/>
      <c r="E13613" s="960"/>
      <c r="F13613" s="960"/>
      <c r="G13613" s="960"/>
      <c r="H13613" s="960"/>
      <c r="I13613" s="960"/>
      <c r="J13613" s="960"/>
      <c r="K13613" s="960"/>
      <c r="L13613" s="960"/>
      <c r="M13613" s="960"/>
    </row>
    <row r="13614" spans="1:19" ht="16.2" thickBot="1" x14ac:dyDescent="0.35">
      <c r="A13614" s="961" t="s">
        <v>2060</v>
      </c>
      <c r="B13614" s="961"/>
      <c r="C13614" s="961"/>
      <c r="D13614" s="961"/>
      <c r="E13614" s="961"/>
      <c r="F13614" s="961"/>
      <c r="G13614" s="961"/>
      <c r="H13614" s="961"/>
      <c r="I13614" s="961"/>
      <c r="J13614" s="961"/>
      <c r="K13614" s="961"/>
      <c r="L13614" s="961"/>
      <c r="M13614" s="961"/>
    </row>
    <row r="13615" spans="1:19" ht="15" customHeight="1" x14ac:dyDescent="0.3">
      <c r="A13615" s="962" t="s">
        <v>3118</v>
      </c>
      <c r="B13615" s="962" t="s">
        <v>3119</v>
      </c>
      <c r="C13615" s="962" t="s">
        <v>2</v>
      </c>
      <c r="D13615" s="5" t="s">
        <v>3</v>
      </c>
      <c r="E13615" s="12" t="s">
        <v>3</v>
      </c>
      <c r="F13615" s="5" t="s">
        <v>7</v>
      </c>
      <c r="G13615" s="12" t="s">
        <v>9</v>
      </c>
      <c r="H13615" s="5" t="s">
        <v>12</v>
      </c>
      <c r="I13615" s="12" t="s">
        <v>13</v>
      </c>
      <c r="J13615" s="873" t="s">
        <v>3115</v>
      </c>
      <c r="K13615" s="873" t="s">
        <v>3116</v>
      </c>
      <c r="L13615" s="965" t="s">
        <v>3121</v>
      </c>
      <c r="M13615" s="965" t="s">
        <v>3117</v>
      </c>
      <c r="N13615" s="873" t="s">
        <v>3116</v>
      </c>
      <c r="O13615" s="873" t="s">
        <v>3116</v>
      </c>
      <c r="P13615" s="873" t="s">
        <v>5095</v>
      </c>
      <c r="Q13615" s="873" t="s">
        <v>3115</v>
      </c>
      <c r="R13615" s="270" t="s">
        <v>3340</v>
      </c>
      <c r="S13615" s="873" t="s">
        <v>5049</v>
      </c>
    </row>
    <row r="13616" spans="1:19" ht="20.399999999999999" x14ac:dyDescent="0.3">
      <c r="A13616" s="963"/>
      <c r="B13616" s="963"/>
      <c r="C13616" s="963"/>
      <c r="D13616" s="6" t="s">
        <v>4</v>
      </c>
      <c r="E13616" s="11" t="s">
        <v>6</v>
      </c>
      <c r="F13616" s="6" t="s">
        <v>8</v>
      </c>
      <c r="G13616" s="11" t="s">
        <v>10</v>
      </c>
      <c r="H13616" s="6" t="s">
        <v>5</v>
      </c>
      <c r="I13616" s="11" t="s">
        <v>5</v>
      </c>
      <c r="J13616" s="874"/>
      <c r="K13616" s="874"/>
      <c r="L13616" s="966"/>
      <c r="M13616" s="966"/>
      <c r="N13616" s="874"/>
      <c r="O13616" s="874"/>
      <c r="P13616" s="874"/>
      <c r="Q13616" s="874"/>
      <c r="R13616" s="271" t="s">
        <v>5125</v>
      </c>
      <c r="S13616" s="874"/>
    </row>
    <row r="13617" spans="1:19" x14ac:dyDescent="0.3">
      <c r="A13617" s="963"/>
      <c r="B13617" s="963"/>
      <c r="C13617" s="963"/>
      <c r="D13617" s="6" t="s">
        <v>5</v>
      </c>
      <c r="E13617" s="11" t="s">
        <v>5</v>
      </c>
      <c r="F13617" s="6" t="s">
        <v>5</v>
      </c>
      <c r="G13617" s="11" t="s">
        <v>11</v>
      </c>
      <c r="H13617" s="7"/>
      <c r="I13617" s="8"/>
      <c r="J13617" s="44" t="s">
        <v>3120</v>
      </c>
      <c r="K13617" s="45" t="s">
        <v>3120</v>
      </c>
      <c r="L13617" s="46" t="s">
        <v>3120</v>
      </c>
      <c r="M13617" s="47" t="s">
        <v>3120</v>
      </c>
      <c r="N13617" s="44" t="s">
        <v>5068</v>
      </c>
      <c r="O13617" s="44" t="s">
        <v>5069</v>
      </c>
      <c r="P13617" s="44"/>
      <c r="Q13617" s="44" t="s">
        <v>5102</v>
      </c>
      <c r="R13617" s="272" t="s">
        <v>5102</v>
      </c>
      <c r="S13617" s="44"/>
    </row>
    <row r="13618" spans="1:19" ht="15" thickBot="1" x14ac:dyDescent="0.35">
      <c r="A13618" s="964"/>
      <c r="B13618" s="964"/>
      <c r="C13618" s="964"/>
      <c r="D13618" s="9"/>
      <c r="E13618" s="10"/>
      <c r="F13618" s="9"/>
      <c r="G13618" s="10"/>
      <c r="H13618" s="9"/>
      <c r="I13618" s="10"/>
      <c r="J13618" s="48" t="s">
        <v>14</v>
      </c>
      <c r="K13618" s="49" t="s">
        <v>14</v>
      </c>
      <c r="L13618" s="50" t="s">
        <v>14</v>
      </c>
      <c r="M13618" s="51" t="s">
        <v>14</v>
      </c>
      <c r="N13618" s="48" t="s">
        <v>14</v>
      </c>
      <c r="O13618" s="48" t="s">
        <v>14</v>
      </c>
      <c r="P13618" s="48" t="s">
        <v>14</v>
      </c>
      <c r="Q13618" s="48" t="s">
        <v>14</v>
      </c>
      <c r="R13618" s="48" t="s">
        <v>14</v>
      </c>
      <c r="S13618" s="48"/>
    </row>
    <row r="13619" spans="1:19" x14ac:dyDescent="0.3">
      <c r="A13619" s="106"/>
      <c r="B13619" s="108" t="s">
        <v>2216</v>
      </c>
      <c r="C13619" s="30" t="s">
        <v>2217</v>
      </c>
      <c r="D13619" s="102">
        <v>502</v>
      </c>
      <c r="E13619" s="102">
        <v>9</v>
      </c>
      <c r="F13619" s="102">
        <v>709</v>
      </c>
      <c r="G13619" s="102">
        <v>70960</v>
      </c>
      <c r="H13619" s="102">
        <v>3000</v>
      </c>
      <c r="I13619" s="102">
        <v>414104</v>
      </c>
      <c r="J13619" s="104">
        <v>0</v>
      </c>
      <c r="K13619" s="104">
        <v>0</v>
      </c>
      <c r="L13619" s="104">
        <v>0</v>
      </c>
      <c r="M13619" s="104">
        <v>0</v>
      </c>
      <c r="N13619" s="230">
        <v>8000000</v>
      </c>
      <c r="O13619" s="230">
        <v>5700000</v>
      </c>
      <c r="P13619" s="230">
        <f>SUM(K13619+M13619+N13619)</f>
        <v>8000000</v>
      </c>
      <c r="Q13619" s="264">
        <v>5000000</v>
      </c>
      <c r="R13619" s="264">
        <v>0</v>
      </c>
      <c r="S13619" s="175"/>
    </row>
    <row r="13620" spans="1:19" x14ac:dyDescent="0.3">
      <c r="A13620" s="106"/>
      <c r="B13620" s="108" t="s">
        <v>2218</v>
      </c>
      <c r="C13620" s="30" t="s">
        <v>2219</v>
      </c>
      <c r="D13620" s="102">
        <v>502</v>
      </c>
      <c r="E13620" s="102">
        <v>9</v>
      </c>
      <c r="F13620" s="102">
        <v>709</v>
      </c>
      <c r="G13620" s="102">
        <v>70960</v>
      </c>
      <c r="H13620" s="102">
        <v>3000</v>
      </c>
      <c r="I13620" s="102">
        <v>414104</v>
      </c>
      <c r="J13620" s="104">
        <v>0</v>
      </c>
      <c r="K13620" s="104">
        <v>0</v>
      </c>
      <c r="L13620" s="104">
        <v>0</v>
      </c>
      <c r="M13620" s="104">
        <v>0</v>
      </c>
      <c r="N13620" s="230">
        <v>15000000</v>
      </c>
      <c r="O13620" s="230">
        <v>0</v>
      </c>
      <c r="P13620" s="230">
        <f t="shared" ref="P13620:P13637" si="239">SUM(K13620+M13620+N13620)</f>
        <v>15000000</v>
      </c>
      <c r="Q13620" s="264">
        <v>0</v>
      </c>
      <c r="R13620" s="264">
        <v>0</v>
      </c>
      <c r="S13620" s="175"/>
    </row>
    <row r="13621" spans="1:19" ht="20.399999999999999" x14ac:dyDescent="0.3">
      <c r="A13621" s="106"/>
      <c r="B13621" s="108" t="s">
        <v>2220</v>
      </c>
      <c r="C13621" s="30" t="s">
        <v>2221</v>
      </c>
      <c r="D13621" s="102">
        <v>502</v>
      </c>
      <c r="E13621" s="102">
        <v>9</v>
      </c>
      <c r="F13621" s="102">
        <v>701</v>
      </c>
      <c r="G13621" s="102">
        <v>70133</v>
      </c>
      <c r="H13621" s="102">
        <v>3000</v>
      </c>
      <c r="I13621" s="102">
        <v>414104</v>
      </c>
      <c r="J13621" s="104">
        <v>20000000</v>
      </c>
      <c r="K13621" s="104">
        <v>40000000</v>
      </c>
      <c r="L13621" s="104">
        <v>0</v>
      </c>
      <c r="M13621" s="104">
        <v>0</v>
      </c>
      <c r="N13621" s="230">
        <v>40000000</v>
      </c>
      <c r="O13621" s="230">
        <v>20000000</v>
      </c>
      <c r="P13621" s="230">
        <f t="shared" si="239"/>
        <v>80000000</v>
      </c>
      <c r="Q13621" s="264">
        <v>700000</v>
      </c>
      <c r="R13621" s="264">
        <v>0</v>
      </c>
      <c r="S13621" s="577" t="s">
        <v>5070</v>
      </c>
    </row>
    <row r="13622" spans="1:19" x14ac:dyDescent="0.3">
      <c r="A13622" s="106"/>
      <c r="B13622" s="108" t="s">
        <v>2222</v>
      </c>
      <c r="C13622" s="30" t="s">
        <v>2223</v>
      </c>
      <c r="D13622" s="102">
        <v>502</v>
      </c>
      <c r="E13622" s="102">
        <v>9</v>
      </c>
      <c r="F13622" s="102">
        <v>709</v>
      </c>
      <c r="G13622" s="102">
        <v>70960</v>
      </c>
      <c r="H13622" s="102">
        <v>3000</v>
      </c>
      <c r="I13622" s="102">
        <v>414104</v>
      </c>
      <c r="J13622" s="104">
        <v>0</v>
      </c>
      <c r="K13622" s="104">
        <v>0</v>
      </c>
      <c r="L13622" s="104">
        <v>0</v>
      </c>
      <c r="M13622" s="104">
        <v>0</v>
      </c>
      <c r="N13622" s="230">
        <v>0</v>
      </c>
      <c r="O13622" s="230">
        <v>0</v>
      </c>
      <c r="P13622" s="230">
        <f t="shared" si="239"/>
        <v>0</v>
      </c>
      <c r="Q13622" s="264">
        <v>0</v>
      </c>
      <c r="R13622" s="264">
        <v>0</v>
      </c>
      <c r="S13622" s="175"/>
    </row>
    <row r="13623" spans="1:19" ht="20.399999999999999" x14ac:dyDescent="0.3">
      <c r="A13623" s="106"/>
      <c r="B13623" s="108" t="s">
        <v>2224</v>
      </c>
      <c r="C13623" s="30" t="s">
        <v>2225</v>
      </c>
      <c r="D13623" s="102">
        <v>502</v>
      </c>
      <c r="E13623" s="102">
        <v>9</v>
      </c>
      <c r="F13623" s="102">
        <v>701</v>
      </c>
      <c r="G13623" s="102">
        <v>70133</v>
      </c>
      <c r="H13623" s="102">
        <v>3000</v>
      </c>
      <c r="I13623" s="102">
        <v>414104</v>
      </c>
      <c r="J13623" s="104">
        <v>130000000</v>
      </c>
      <c r="K13623" s="104">
        <v>260000000</v>
      </c>
      <c r="L13623" s="104">
        <v>0</v>
      </c>
      <c r="M13623" s="104">
        <v>0</v>
      </c>
      <c r="N13623" s="230">
        <v>27000000</v>
      </c>
      <c r="O13623" s="230">
        <v>35500000</v>
      </c>
      <c r="P13623" s="230">
        <f t="shared" si="239"/>
        <v>287000000</v>
      </c>
      <c r="Q13623" s="264">
        <v>35000000</v>
      </c>
      <c r="R13623" s="264">
        <v>0</v>
      </c>
      <c r="S13623" s="577" t="s">
        <v>5070</v>
      </c>
    </row>
    <row r="13624" spans="1:19" x14ac:dyDescent="0.3">
      <c r="A13624" s="106"/>
      <c r="B13624" s="108" t="s">
        <v>2226</v>
      </c>
      <c r="C13624" s="30" t="s">
        <v>2227</v>
      </c>
      <c r="D13624" s="102">
        <v>502</v>
      </c>
      <c r="E13624" s="102">
        <v>9</v>
      </c>
      <c r="F13624" s="102">
        <v>701</v>
      </c>
      <c r="G13624" s="102">
        <v>70133</v>
      </c>
      <c r="H13624" s="102">
        <v>3000</v>
      </c>
      <c r="I13624" s="102">
        <v>414104</v>
      </c>
      <c r="J13624" s="104">
        <v>0</v>
      </c>
      <c r="K13624" s="104">
        <v>0</v>
      </c>
      <c r="L13624" s="104">
        <v>0</v>
      </c>
      <c r="M13624" s="104">
        <v>0</v>
      </c>
      <c r="N13624" s="230">
        <v>5000000</v>
      </c>
      <c r="O13624" s="230">
        <v>5000000</v>
      </c>
      <c r="P13624" s="230">
        <f t="shared" si="239"/>
        <v>5000000</v>
      </c>
      <c r="Q13624" s="264">
        <v>0</v>
      </c>
      <c r="R13624" s="264">
        <v>0</v>
      </c>
      <c r="S13624" s="175"/>
    </row>
    <row r="13625" spans="1:19" ht="20.399999999999999" x14ac:dyDescent="0.3">
      <c r="A13625" s="106"/>
      <c r="B13625" s="108" t="s">
        <v>2228</v>
      </c>
      <c r="C13625" s="30" t="s">
        <v>2229</v>
      </c>
      <c r="D13625" s="102">
        <v>502</v>
      </c>
      <c r="E13625" s="102">
        <v>9</v>
      </c>
      <c r="F13625" s="102">
        <v>709</v>
      </c>
      <c r="G13625" s="102">
        <v>70912</v>
      </c>
      <c r="H13625" s="102">
        <v>3000</v>
      </c>
      <c r="I13625" s="102">
        <v>414104</v>
      </c>
      <c r="J13625" s="104">
        <v>1500000</v>
      </c>
      <c r="K13625" s="104">
        <v>3000000</v>
      </c>
      <c r="L13625" s="104">
        <v>0</v>
      </c>
      <c r="M13625" s="104">
        <v>0</v>
      </c>
      <c r="N13625" s="230">
        <v>1500000</v>
      </c>
      <c r="O13625" s="230">
        <v>0</v>
      </c>
      <c r="P13625" s="230">
        <f t="shared" si="239"/>
        <v>4500000</v>
      </c>
      <c r="Q13625" s="264">
        <v>2000000</v>
      </c>
      <c r="R13625" s="264">
        <v>0</v>
      </c>
      <c r="S13625" s="577" t="s">
        <v>5070</v>
      </c>
    </row>
    <row r="13626" spans="1:19" ht="17.399999999999999" x14ac:dyDescent="0.3">
      <c r="A13626" s="106"/>
      <c r="B13626" s="108" t="s">
        <v>2230</v>
      </c>
      <c r="C13626" s="30" t="s">
        <v>2231</v>
      </c>
      <c r="D13626" s="102">
        <v>502</v>
      </c>
      <c r="E13626" s="102">
        <v>9</v>
      </c>
      <c r="F13626" s="102">
        <v>709</v>
      </c>
      <c r="G13626" s="102">
        <v>70912</v>
      </c>
      <c r="H13626" s="102">
        <v>3000</v>
      </c>
      <c r="I13626" s="102">
        <v>414104</v>
      </c>
      <c r="J13626" s="104">
        <v>3360000</v>
      </c>
      <c r="K13626" s="104">
        <v>6720000</v>
      </c>
      <c r="L13626" s="104">
        <v>0</v>
      </c>
      <c r="M13626" s="104">
        <v>0</v>
      </c>
      <c r="N13626" s="230">
        <v>7000000</v>
      </c>
      <c r="O13626" s="230">
        <v>4000000</v>
      </c>
      <c r="P13626" s="230">
        <f t="shared" si="239"/>
        <v>13720000</v>
      </c>
      <c r="Q13626" s="264">
        <v>0</v>
      </c>
      <c r="R13626" s="264">
        <v>0</v>
      </c>
      <c r="S13626" s="577" t="s">
        <v>5070</v>
      </c>
    </row>
    <row r="13627" spans="1:19" ht="20.399999999999999" x14ac:dyDescent="0.3">
      <c r="A13627" s="106"/>
      <c r="B13627" s="108" t="s">
        <v>2232</v>
      </c>
      <c r="C13627" s="30" t="s">
        <v>2233</v>
      </c>
      <c r="D13627" s="102">
        <v>502</v>
      </c>
      <c r="E13627" s="102">
        <v>9</v>
      </c>
      <c r="F13627" s="102">
        <v>709</v>
      </c>
      <c r="G13627" s="102">
        <v>70912</v>
      </c>
      <c r="H13627" s="102">
        <v>3000</v>
      </c>
      <c r="I13627" s="102">
        <v>414104</v>
      </c>
      <c r="J13627" s="104">
        <v>3390000</v>
      </c>
      <c r="K13627" s="104">
        <v>6780000</v>
      </c>
      <c r="L13627" s="104">
        <v>0</v>
      </c>
      <c r="M13627" s="104">
        <v>0</v>
      </c>
      <c r="N13627" s="230">
        <v>5000000</v>
      </c>
      <c r="O13627" s="230">
        <v>4000000</v>
      </c>
      <c r="P13627" s="230">
        <f t="shared" si="239"/>
        <v>11780000</v>
      </c>
      <c r="Q13627" s="264">
        <v>0</v>
      </c>
      <c r="R13627" s="264">
        <v>0</v>
      </c>
      <c r="S13627" s="577" t="s">
        <v>5070</v>
      </c>
    </row>
    <row r="13628" spans="1:19" ht="20.399999999999999" x14ac:dyDescent="0.3">
      <c r="A13628" s="106"/>
      <c r="B13628" s="108" t="s">
        <v>2234</v>
      </c>
      <c r="C13628" s="30" t="s">
        <v>2235</v>
      </c>
      <c r="D13628" s="102">
        <v>502</v>
      </c>
      <c r="E13628" s="102">
        <v>9</v>
      </c>
      <c r="F13628" s="102">
        <v>701</v>
      </c>
      <c r="G13628" s="102">
        <v>70133</v>
      </c>
      <c r="H13628" s="102">
        <v>3000</v>
      </c>
      <c r="I13628" s="102">
        <v>414104</v>
      </c>
      <c r="J13628" s="104">
        <v>0</v>
      </c>
      <c r="K13628" s="104">
        <v>0</v>
      </c>
      <c r="L13628" s="104">
        <v>0</v>
      </c>
      <c r="M13628" s="104">
        <v>0</v>
      </c>
      <c r="N13628" s="230">
        <v>5000000</v>
      </c>
      <c r="O13628" s="230">
        <v>5000000</v>
      </c>
      <c r="P13628" s="230">
        <f t="shared" si="239"/>
        <v>5000000</v>
      </c>
      <c r="Q13628" s="264">
        <v>0</v>
      </c>
      <c r="R13628" s="264">
        <v>0</v>
      </c>
      <c r="S13628" s="175"/>
    </row>
    <row r="13629" spans="1:19" ht="20.399999999999999" x14ac:dyDescent="0.3">
      <c r="A13629" s="106"/>
      <c r="B13629" s="108" t="s">
        <v>2236</v>
      </c>
      <c r="C13629" s="30" t="s">
        <v>2237</v>
      </c>
      <c r="D13629" s="102">
        <v>502</v>
      </c>
      <c r="E13629" s="102">
        <v>9</v>
      </c>
      <c r="F13629" s="102">
        <v>709</v>
      </c>
      <c r="G13629" s="102">
        <v>70912</v>
      </c>
      <c r="H13629" s="102">
        <v>3000</v>
      </c>
      <c r="I13629" s="102">
        <v>414104</v>
      </c>
      <c r="J13629" s="104">
        <v>200000000</v>
      </c>
      <c r="K13629" s="104">
        <v>400000000</v>
      </c>
      <c r="L13629" s="104">
        <v>0</v>
      </c>
      <c r="M13629" s="104">
        <v>0</v>
      </c>
      <c r="N13629" s="230">
        <v>240000000</v>
      </c>
      <c r="O13629" s="230">
        <v>45000000</v>
      </c>
      <c r="P13629" s="230">
        <f t="shared" si="239"/>
        <v>640000000</v>
      </c>
      <c r="Q13629" s="264">
        <v>45000000</v>
      </c>
      <c r="R13629" s="264">
        <v>0</v>
      </c>
      <c r="S13629" s="577" t="s">
        <v>5070</v>
      </c>
    </row>
    <row r="13630" spans="1:19" ht="35.25" customHeight="1" x14ac:dyDescent="0.3">
      <c r="A13630" s="106"/>
      <c r="B13630" s="108" t="s">
        <v>2238</v>
      </c>
      <c r="C13630" s="30" t="s">
        <v>2239</v>
      </c>
      <c r="D13630" s="102">
        <v>502</v>
      </c>
      <c r="E13630" s="102">
        <v>9</v>
      </c>
      <c r="F13630" s="102">
        <v>709</v>
      </c>
      <c r="G13630" s="102">
        <v>70912</v>
      </c>
      <c r="H13630" s="102">
        <v>3000</v>
      </c>
      <c r="I13630" s="102">
        <v>414104</v>
      </c>
      <c r="J13630" s="104">
        <v>0</v>
      </c>
      <c r="K13630" s="104">
        <v>0</v>
      </c>
      <c r="L13630" s="104">
        <v>0</v>
      </c>
      <c r="M13630" s="104">
        <v>0</v>
      </c>
      <c r="N13630" s="230">
        <v>0</v>
      </c>
      <c r="O13630" s="230">
        <v>0</v>
      </c>
      <c r="P13630" s="230">
        <f t="shared" si="239"/>
        <v>0</v>
      </c>
      <c r="Q13630" s="264">
        <v>4250000</v>
      </c>
      <c r="R13630" s="264">
        <v>0</v>
      </c>
      <c r="S13630" s="175"/>
    </row>
    <row r="13631" spans="1:19" ht="20.399999999999999" x14ac:dyDescent="0.3">
      <c r="A13631" s="106"/>
      <c r="B13631" s="108" t="s">
        <v>2240</v>
      </c>
      <c r="C13631" s="30" t="s">
        <v>2241</v>
      </c>
      <c r="D13631" s="102">
        <v>502</v>
      </c>
      <c r="E13631" s="102">
        <v>9</v>
      </c>
      <c r="F13631" s="102">
        <v>704</v>
      </c>
      <c r="G13631" s="102">
        <v>70435</v>
      </c>
      <c r="H13631" s="102">
        <v>3000</v>
      </c>
      <c r="I13631" s="102">
        <v>414104</v>
      </c>
      <c r="J13631" s="104">
        <v>0</v>
      </c>
      <c r="K13631" s="104">
        <v>0</v>
      </c>
      <c r="L13631" s="104">
        <v>0</v>
      </c>
      <c r="M13631" s="104">
        <v>0</v>
      </c>
      <c r="N13631" s="230">
        <v>5000000</v>
      </c>
      <c r="O13631" s="230">
        <v>5000000</v>
      </c>
      <c r="P13631" s="230">
        <f t="shared" si="239"/>
        <v>5000000</v>
      </c>
      <c r="Q13631" s="264">
        <v>0</v>
      </c>
      <c r="R13631" s="264">
        <v>0</v>
      </c>
      <c r="S13631" s="175"/>
    </row>
    <row r="13632" spans="1:19" ht="20.399999999999999" x14ac:dyDescent="0.3">
      <c r="A13632" s="106"/>
      <c r="B13632" s="108" t="s">
        <v>2242</v>
      </c>
      <c r="C13632" s="30" t="s">
        <v>2243</v>
      </c>
      <c r="D13632" s="102">
        <v>502</v>
      </c>
      <c r="E13632" s="102">
        <v>9</v>
      </c>
      <c r="F13632" s="102">
        <v>701</v>
      </c>
      <c r="G13632" s="102">
        <v>70133</v>
      </c>
      <c r="H13632" s="102">
        <v>3000</v>
      </c>
      <c r="I13632" s="102">
        <v>414104</v>
      </c>
      <c r="J13632" s="104">
        <v>6500000</v>
      </c>
      <c r="K13632" s="104">
        <v>13000000</v>
      </c>
      <c r="L13632" s="104">
        <v>0</v>
      </c>
      <c r="M13632" s="104">
        <v>0</v>
      </c>
      <c r="N13632" s="230">
        <v>4000000</v>
      </c>
      <c r="O13632" s="230">
        <v>4250000</v>
      </c>
      <c r="P13632" s="230">
        <f t="shared" si="239"/>
        <v>17000000</v>
      </c>
      <c r="Q13632" s="264">
        <v>6250000</v>
      </c>
      <c r="R13632" s="264">
        <v>0</v>
      </c>
      <c r="S13632" s="577" t="s">
        <v>5070</v>
      </c>
    </row>
    <row r="13633" spans="1:19" ht="32.25" customHeight="1" x14ac:dyDescent="0.3">
      <c r="A13633" s="106"/>
      <c r="B13633" s="108" t="s">
        <v>2244</v>
      </c>
      <c r="C13633" s="30" t="s">
        <v>2245</v>
      </c>
      <c r="D13633" s="102">
        <v>502</v>
      </c>
      <c r="E13633" s="102">
        <v>9</v>
      </c>
      <c r="F13633" s="102">
        <v>709</v>
      </c>
      <c r="G13633" s="102">
        <v>70921</v>
      </c>
      <c r="H13633" s="102">
        <v>3000</v>
      </c>
      <c r="I13633" s="102">
        <v>414104</v>
      </c>
      <c r="J13633" s="104">
        <v>6000000</v>
      </c>
      <c r="K13633" s="104">
        <v>12000000</v>
      </c>
      <c r="L13633" s="104">
        <v>0</v>
      </c>
      <c r="M13633" s="104">
        <v>0</v>
      </c>
      <c r="N13633" s="230">
        <v>4200000</v>
      </c>
      <c r="O13633" s="230">
        <v>4500000</v>
      </c>
      <c r="P13633" s="230">
        <f t="shared" si="239"/>
        <v>16200000</v>
      </c>
      <c r="Q13633" s="264">
        <v>6000000</v>
      </c>
      <c r="R13633" s="264">
        <v>0</v>
      </c>
      <c r="S13633" s="577" t="s">
        <v>5070</v>
      </c>
    </row>
    <row r="13634" spans="1:19" ht="20.399999999999999" x14ac:dyDescent="0.3">
      <c r="A13634" s="106"/>
      <c r="B13634" s="108" t="s">
        <v>2246</v>
      </c>
      <c r="C13634" s="30" t="s">
        <v>2247</v>
      </c>
      <c r="D13634" s="102">
        <v>502</v>
      </c>
      <c r="E13634" s="102">
        <v>9</v>
      </c>
      <c r="F13634" s="102">
        <v>701</v>
      </c>
      <c r="G13634" s="102">
        <v>70133</v>
      </c>
      <c r="H13634" s="102">
        <v>3000</v>
      </c>
      <c r="I13634" s="102">
        <v>414104</v>
      </c>
      <c r="J13634" s="104">
        <v>0</v>
      </c>
      <c r="K13634" s="104">
        <v>0</v>
      </c>
      <c r="L13634" s="104">
        <v>0</v>
      </c>
      <c r="M13634" s="104">
        <v>0</v>
      </c>
      <c r="N13634" s="230">
        <v>0</v>
      </c>
      <c r="O13634" s="230">
        <v>0</v>
      </c>
      <c r="P13634" s="230">
        <f t="shared" si="239"/>
        <v>0</v>
      </c>
      <c r="Q13634" s="264">
        <v>0</v>
      </c>
      <c r="R13634" s="264">
        <v>0</v>
      </c>
      <c r="S13634" s="175"/>
    </row>
    <row r="13635" spans="1:19" x14ac:dyDescent="0.3">
      <c r="A13635" s="106"/>
      <c r="B13635" s="108" t="s">
        <v>2248</v>
      </c>
      <c r="C13635" s="30" t="s">
        <v>2249</v>
      </c>
      <c r="D13635" s="102">
        <v>503</v>
      </c>
      <c r="E13635" s="102">
        <v>10</v>
      </c>
      <c r="F13635" s="102">
        <v>701</v>
      </c>
      <c r="G13635" s="102">
        <v>70133</v>
      </c>
      <c r="H13635" s="102">
        <v>3000</v>
      </c>
      <c r="I13635" s="102">
        <v>414104</v>
      </c>
      <c r="J13635" s="104">
        <v>0</v>
      </c>
      <c r="K13635" s="173">
        <v>0</v>
      </c>
      <c r="L13635" s="173">
        <v>0</v>
      </c>
      <c r="M13635" s="173">
        <v>0</v>
      </c>
      <c r="N13635" s="230">
        <v>100000</v>
      </c>
      <c r="O13635" s="230">
        <v>100000</v>
      </c>
      <c r="P13635" s="230">
        <f t="shared" si="239"/>
        <v>100000</v>
      </c>
      <c r="Q13635" s="264">
        <v>100000</v>
      </c>
      <c r="R13635" s="264">
        <v>0</v>
      </c>
      <c r="S13635" s="175"/>
    </row>
    <row r="13636" spans="1:19" ht="26.25" customHeight="1" x14ac:dyDescent="0.3">
      <c r="A13636" s="106"/>
      <c r="B13636" s="108" t="s">
        <v>2250</v>
      </c>
      <c r="C13636" s="30" t="s">
        <v>2251</v>
      </c>
      <c r="D13636" s="102">
        <v>501</v>
      </c>
      <c r="E13636" s="102">
        <v>9</v>
      </c>
      <c r="F13636" s="102">
        <v>709</v>
      </c>
      <c r="G13636" s="102">
        <v>70912</v>
      </c>
      <c r="H13636" s="102">
        <v>3000</v>
      </c>
      <c r="I13636" s="102">
        <v>414104</v>
      </c>
      <c r="J13636" s="104">
        <v>260000000</v>
      </c>
      <c r="K13636" s="173">
        <v>520000000</v>
      </c>
      <c r="L13636" s="173">
        <v>0</v>
      </c>
      <c r="M13636" s="173">
        <v>0</v>
      </c>
      <c r="N13636" s="230">
        <v>300000000</v>
      </c>
      <c r="O13636" s="230">
        <v>470000000</v>
      </c>
      <c r="P13636" s="230">
        <f t="shared" si="239"/>
        <v>820000000</v>
      </c>
      <c r="Q13636" s="264">
        <v>250000000</v>
      </c>
      <c r="R13636" s="264">
        <v>0</v>
      </c>
      <c r="S13636" s="577" t="s">
        <v>5070</v>
      </c>
    </row>
    <row r="13637" spans="1:19" ht="29.25" customHeight="1" x14ac:dyDescent="0.3">
      <c r="A13637" s="106"/>
      <c r="B13637" s="108" t="s">
        <v>2252</v>
      </c>
      <c r="C13637" s="30" t="s">
        <v>2253</v>
      </c>
      <c r="D13637" s="102">
        <v>502</v>
      </c>
      <c r="E13637" s="102">
        <v>2</v>
      </c>
      <c r="F13637" s="102">
        <v>709</v>
      </c>
      <c r="G13637" s="102">
        <v>70911</v>
      </c>
      <c r="H13637" s="102">
        <v>3000</v>
      </c>
      <c r="I13637" s="102">
        <v>414104</v>
      </c>
      <c r="J13637" s="104">
        <v>0</v>
      </c>
      <c r="K13637" s="173">
        <v>0</v>
      </c>
      <c r="L13637" s="173">
        <v>0</v>
      </c>
      <c r="M13637" s="173">
        <v>0</v>
      </c>
      <c r="N13637" s="230">
        <v>4300000</v>
      </c>
      <c r="O13637" s="230">
        <v>4500000</v>
      </c>
      <c r="P13637" s="230">
        <f t="shared" si="239"/>
        <v>4300000</v>
      </c>
      <c r="Q13637" s="264">
        <v>4500000</v>
      </c>
      <c r="R13637" s="264">
        <v>0</v>
      </c>
      <c r="S13637" s="175"/>
    </row>
    <row r="13638" spans="1:19" ht="17.399999999999999" x14ac:dyDescent="0.3">
      <c r="A13638" s="960" t="s">
        <v>0</v>
      </c>
      <c r="B13638" s="960"/>
      <c r="C13638" s="960"/>
      <c r="D13638" s="960"/>
      <c r="E13638" s="960"/>
      <c r="F13638" s="960"/>
      <c r="G13638" s="960"/>
      <c r="H13638" s="960"/>
      <c r="I13638" s="960"/>
      <c r="J13638" s="960"/>
      <c r="K13638" s="960"/>
      <c r="L13638" s="960"/>
      <c r="M13638" s="960"/>
      <c r="N13638" s="58"/>
      <c r="O13638" s="58"/>
      <c r="P13638" s="58"/>
      <c r="Q13638" s="58"/>
      <c r="R13638" s="58"/>
      <c r="S13638" s="58"/>
    </row>
    <row r="13639" spans="1:19" ht="17.399999999999999" x14ac:dyDescent="0.3">
      <c r="A13639" s="960" t="s">
        <v>3122</v>
      </c>
      <c r="B13639" s="960"/>
      <c r="C13639" s="960"/>
      <c r="D13639" s="960"/>
      <c r="E13639" s="960"/>
      <c r="F13639" s="960"/>
      <c r="G13639" s="960"/>
      <c r="H13639" s="960"/>
      <c r="I13639" s="960"/>
      <c r="J13639" s="960"/>
      <c r="K13639" s="960"/>
      <c r="L13639" s="960"/>
      <c r="M13639" s="960"/>
      <c r="N13639" s="58"/>
      <c r="O13639" s="58"/>
      <c r="P13639" s="58"/>
      <c r="Q13639" s="58"/>
      <c r="R13639" s="58"/>
      <c r="S13639" s="58"/>
    </row>
    <row r="13640" spans="1:19" ht="16.2" thickBot="1" x14ac:dyDescent="0.35">
      <c r="A13640" s="968" t="s">
        <v>2060</v>
      </c>
      <c r="B13640" s="968"/>
      <c r="C13640" s="968"/>
      <c r="D13640" s="968"/>
      <c r="E13640" s="968"/>
      <c r="F13640" s="968"/>
      <c r="G13640" s="968"/>
      <c r="H13640" s="968"/>
      <c r="I13640" s="968"/>
      <c r="J13640" s="968"/>
      <c r="K13640" s="968"/>
      <c r="L13640" s="968"/>
      <c r="M13640" s="968"/>
      <c r="N13640" s="58"/>
      <c r="O13640" s="58"/>
      <c r="P13640" s="58"/>
      <c r="Q13640" s="58"/>
      <c r="R13640" s="58"/>
      <c r="S13640" s="58"/>
    </row>
    <row r="13641" spans="1:19" ht="15" customHeight="1" x14ac:dyDescent="0.3">
      <c r="A13641" s="962" t="s">
        <v>3118</v>
      </c>
      <c r="B13641" s="962" t="s">
        <v>3119</v>
      </c>
      <c r="C13641" s="962" t="s">
        <v>2</v>
      </c>
      <c r="D13641" s="5" t="s">
        <v>3</v>
      </c>
      <c r="E13641" s="12" t="s">
        <v>3</v>
      </c>
      <c r="F13641" s="5" t="s">
        <v>7</v>
      </c>
      <c r="G13641" s="12" t="s">
        <v>9</v>
      </c>
      <c r="H13641" s="5" t="s">
        <v>12</v>
      </c>
      <c r="I13641" s="12" t="s">
        <v>13</v>
      </c>
      <c r="J13641" s="873" t="s">
        <v>3115</v>
      </c>
      <c r="K13641" s="873" t="s">
        <v>3116</v>
      </c>
      <c r="L13641" s="965" t="s">
        <v>3121</v>
      </c>
      <c r="M13641" s="965" t="s">
        <v>3117</v>
      </c>
      <c r="N13641" s="873" t="s">
        <v>3116</v>
      </c>
      <c r="O13641" s="873" t="s">
        <v>3116</v>
      </c>
      <c r="P13641" s="873" t="s">
        <v>5095</v>
      </c>
      <c r="Q13641" s="873" t="s">
        <v>3115</v>
      </c>
      <c r="R13641" s="270" t="s">
        <v>3340</v>
      </c>
      <c r="S13641" s="873" t="s">
        <v>5049</v>
      </c>
    </row>
    <row r="13642" spans="1:19" ht="20.399999999999999" x14ac:dyDescent="0.3">
      <c r="A13642" s="963"/>
      <c r="B13642" s="963"/>
      <c r="C13642" s="963"/>
      <c r="D13642" s="6" t="s">
        <v>4</v>
      </c>
      <c r="E13642" s="11" t="s">
        <v>6</v>
      </c>
      <c r="F13642" s="6" t="s">
        <v>8</v>
      </c>
      <c r="G13642" s="11" t="s">
        <v>10</v>
      </c>
      <c r="H13642" s="6" t="s">
        <v>5</v>
      </c>
      <c r="I13642" s="11" t="s">
        <v>5</v>
      </c>
      <c r="J13642" s="874"/>
      <c r="K13642" s="874"/>
      <c r="L13642" s="966"/>
      <c r="M13642" s="966"/>
      <c r="N13642" s="874"/>
      <c r="O13642" s="874"/>
      <c r="P13642" s="874"/>
      <c r="Q13642" s="874"/>
      <c r="R13642" s="271" t="s">
        <v>5125</v>
      </c>
      <c r="S13642" s="874"/>
    </row>
    <row r="13643" spans="1:19" x14ac:dyDescent="0.3">
      <c r="A13643" s="963"/>
      <c r="B13643" s="963"/>
      <c r="C13643" s="963"/>
      <c r="D13643" s="6" t="s">
        <v>5</v>
      </c>
      <c r="E13643" s="11" t="s">
        <v>5</v>
      </c>
      <c r="F13643" s="6" t="s">
        <v>5</v>
      </c>
      <c r="G13643" s="11" t="s">
        <v>11</v>
      </c>
      <c r="H13643" s="7"/>
      <c r="I13643" s="8"/>
      <c r="J13643" s="44" t="s">
        <v>3120</v>
      </c>
      <c r="K13643" s="45" t="s">
        <v>3120</v>
      </c>
      <c r="L13643" s="46" t="s">
        <v>3120</v>
      </c>
      <c r="M13643" s="47" t="s">
        <v>3120</v>
      </c>
      <c r="N13643" s="44" t="s">
        <v>5068</v>
      </c>
      <c r="O13643" s="44" t="s">
        <v>5069</v>
      </c>
      <c r="P13643" s="44"/>
      <c r="Q13643" s="44" t="s">
        <v>5102</v>
      </c>
      <c r="R13643" s="272" t="s">
        <v>5102</v>
      </c>
      <c r="S13643" s="44"/>
    </row>
    <row r="13644" spans="1:19" ht="15" thickBot="1" x14ac:dyDescent="0.35">
      <c r="A13644" s="964"/>
      <c r="B13644" s="964"/>
      <c r="C13644" s="964"/>
      <c r="D13644" s="9"/>
      <c r="E13644" s="10"/>
      <c r="F13644" s="9"/>
      <c r="G13644" s="10"/>
      <c r="H13644" s="9"/>
      <c r="I13644" s="10"/>
      <c r="J13644" s="48" t="s">
        <v>14</v>
      </c>
      <c r="K13644" s="49" t="s">
        <v>14</v>
      </c>
      <c r="L13644" s="50" t="s">
        <v>14</v>
      </c>
      <c r="M13644" s="51" t="s">
        <v>14</v>
      </c>
      <c r="N13644" s="48" t="s">
        <v>14</v>
      </c>
      <c r="O13644" s="48" t="s">
        <v>14</v>
      </c>
      <c r="P13644" s="48" t="s">
        <v>14</v>
      </c>
      <c r="Q13644" s="48" t="s">
        <v>14</v>
      </c>
      <c r="R13644" s="48" t="s">
        <v>14</v>
      </c>
      <c r="S13644" s="48"/>
    </row>
    <row r="13645" spans="1:19" x14ac:dyDescent="0.3">
      <c r="A13645" s="106"/>
      <c r="B13645" s="108" t="s">
        <v>2254</v>
      </c>
      <c r="C13645" s="30" t="s">
        <v>2255</v>
      </c>
      <c r="D13645" s="102">
        <v>502</v>
      </c>
      <c r="E13645" s="102">
        <v>2</v>
      </c>
      <c r="F13645" s="102">
        <v>709</v>
      </c>
      <c r="G13645" s="102">
        <v>70911</v>
      </c>
      <c r="H13645" s="102">
        <v>3000</v>
      </c>
      <c r="I13645" s="102">
        <v>414104</v>
      </c>
      <c r="J13645" s="104">
        <v>0</v>
      </c>
      <c r="K13645" s="104">
        <v>0</v>
      </c>
      <c r="L13645" s="104">
        <v>0</v>
      </c>
      <c r="M13645" s="104">
        <v>0</v>
      </c>
      <c r="N13645" s="230">
        <v>1400500</v>
      </c>
      <c r="O13645" s="230">
        <v>1200000</v>
      </c>
      <c r="P13645" s="230">
        <f>SUM(K13645+N13645+O13645)</f>
        <v>2600500</v>
      </c>
      <c r="Q13645" s="264">
        <v>0</v>
      </c>
      <c r="R13645" s="264">
        <v>0</v>
      </c>
      <c r="S13645" s="175"/>
    </row>
    <row r="13646" spans="1:19" ht="17.399999999999999" x14ac:dyDescent="0.3">
      <c r="A13646" s="106"/>
      <c r="B13646" s="108" t="s">
        <v>2256</v>
      </c>
      <c r="C13646" s="30" t="s">
        <v>2257</v>
      </c>
      <c r="D13646" s="102">
        <v>502</v>
      </c>
      <c r="E13646" s="102">
        <v>2</v>
      </c>
      <c r="F13646" s="102">
        <v>709</v>
      </c>
      <c r="G13646" s="102">
        <v>70911</v>
      </c>
      <c r="H13646" s="102">
        <v>3000</v>
      </c>
      <c r="I13646" s="102">
        <v>414104</v>
      </c>
      <c r="J13646" s="104">
        <v>40000000</v>
      </c>
      <c r="K13646" s="104">
        <v>80000000</v>
      </c>
      <c r="L13646" s="104">
        <v>0</v>
      </c>
      <c r="M13646" s="104">
        <v>0</v>
      </c>
      <c r="N13646" s="230">
        <v>0</v>
      </c>
      <c r="O13646" s="230">
        <v>0</v>
      </c>
      <c r="P13646" s="230">
        <f t="shared" ref="P13646:P13662" si="240">SUM(K13646+N13646+O13646)</f>
        <v>80000000</v>
      </c>
      <c r="Q13646" s="264">
        <v>0</v>
      </c>
      <c r="R13646" s="264">
        <v>0</v>
      </c>
      <c r="S13646" s="577" t="s">
        <v>5070</v>
      </c>
    </row>
    <row r="13647" spans="1:19" ht="20.399999999999999" x14ac:dyDescent="0.3">
      <c r="A13647" s="106"/>
      <c r="B13647" s="108" t="s">
        <v>2258</v>
      </c>
      <c r="C13647" s="30" t="s">
        <v>2259</v>
      </c>
      <c r="D13647" s="102">
        <v>502</v>
      </c>
      <c r="E13647" s="102">
        <v>9</v>
      </c>
      <c r="F13647" s="102">
        <v>709</v>
      </c>
      <c r="G13647" s="102">
        <v>70960</v>
      </c>
      <c r="H13647" s="102">
        <v>3000</v>
      </c>
      <c r="I13647" s="102">
        <v>414104</v>
      </c>
      <c r="J13647" s="104">
        <v>3000000</v>
      </c>
      <c r="K13647" s="104">
        <v>6000000</v>
      </c>
      <c r="L13647" s="104">
        <v>0</v>
      </c>
      <c r="M13647" s="104">
        <v>0</v>
      </c>
      <c r="N13647" s="230">
        <v>2000000</v>
      </c>
      <c r="O13647" s="230">
        <v>2000000</v>
      </c>
      <c r="P13647" s="230">
        <f t="shared" si="240"/>
        <v>10000000</v>
      </c>
      <c r="Q13647" s="264">
        <v>5000000</v>
      </c>
      <c r="R13647" s="264">
        <v>0</v>
      </c>
      <c r="S13647" s="577" t="s">
        <v>5070</v>
      </c>
    </row>
    <row r="13648" spans="1:19" x14ac:dyDescent="0.3">
      <c r="A13648" s="106"/>
      <c r="B13648" s="108" t="s">
        <v>2260</v>
      </c>
      <c r="C13648" s="30" t="s">
        <v>2261</v>
      </c>
      <c r="D13648" s="102">
        <v>502</v>
      </c>
      <c r="E13648" s="102">
        <v>9</v>
      </c>
      <c r="F13648" s="102">
        <v>701</v>
      </c>
      <c r="G13648" s="102">
        <v>70133</v>
      </c>
      <c r="H13648" s="102">
        <v>3000</v>
      </c>
      <c r="I13648" s="102">
        <v>414104</v>
      </c>
      <c r="J13648" s="104">
        <v>0</v>
      </c>
      <c r="K13648" s="104">
        <v>0</v>
      </c>
      <c r="L13648" s="104">
        <v>0</v>
      </c>
      <c r="M13648" s="104">
        <v>0</v>
      </c>
      <c r="N13648" s="230">
        <v>200000</v>
      </c>
      <c r="O13648" s="230">
        <v>200000</v>
      </c>
      <c r="P13648" s="230">
        <f t="shared" si="240"/>
        <v>400000</v>
      </c>
      <c r="Q13648" s="264">
        <v>132000</v>
      </c>
      <c r="R13648" s="264">
        <v>0</v>
      </c>
      <c r="S13648" s="175"/>
    </row>
    <row r="13649" spans="1:19" ht="20.399999999999999" x14ac:dyDescent="0.3">
      <c r="A13649" s="106"/>
      <c r="B13649" s="108" t="s">
        <v>2262</v>
      </c>
      <c r="C13649" s="30" t="s">
        <v>2263</v>
      </c>
      <c r="D13649" s="102">
        <v>502</v>
      </c>
      <c r="E13649" s="102">
        <v>9</v>
      </c>
      <c r="F13649" s="102">
        <v>709</v>
      </c>
      <c r="G13649" s="102">
        <v>70911</v>
      </c>
      <c r="H13649" s="102">
        <v>3000</v>
      </c>
      <c r="I13649" s="102">
        <v>414104</v>
      </c>
      <c r="J13649" s="104">
        <v>240000000</v>
      </c>
      <c r="K13649" s="104">
        <v>480000000</v>
      </c>
      <c r="L13649" s="104">
        <v>0</v>
      </c>
      <c r="M13649" s="104">
        <v>0</v>
      </c>
      <c r="N13649" s="230">
        <v>325000000</v>
      </c>
      <c r="O13649" s="230">
        <v>350000000</v>
      </c>
      <c r="P13649" s="230">
        <f t="shared" si="240"/>
        <v>1155000000</v>
      </c>
      <c r="Q13649" s="264">
        <v>189000000</v>
      </c>
      <c r="R13649" s="264">
        <v>0</v>
      </c>
      <c r="S13649" s="577" t="s">
        <v>5070</v>
      </c>
    </row>
    <row r="13650" spans="1:19" ht="20.399999999999999" x14ac:dyDescent="0.3">
      <c r="A13650" s="106"/>
      <c r="B13650" s="108" t="s">
        <v>2264</v>
      </c>
      <c r="C13650" s="30" t="s">
        <v>2265</v>
      </c>
      <c r="D13650" s="102">
        <v>502</v>
      </c>
      <c r="E13650" s="102">
        <v>9</v>
      </c>
      <c r="F13650" s="102">
        <v>701</v>
      </c>
      <c r="G13650" s="102">
        <v>70133</v>
      </c>
      <c r="H13650" s="102">
        <v>3000</v>
      </c>
      <c r="I13650" s="102">
        <v>414104</v>
      </c>
      <c r="J13650" s="104">
        <v>40000000</v>
      </c>
      <c r="K13650" s="104">
        <v>80000000</v>
      </c>
      <c r="L13650" s="104">
        <v>0</v>
      </c>
      <c r="M13650" s="104">
        <v>0</v>
      </c>
      <c r="N13650" s="230">
        <v>60000000</v>
      </c>
      <c r="O13650" s="230">
        <v>60000000</v>
      </c>
      <c r="P13650" s="230">
        <f t="shared" si="240"/>
        <v>200000000</v>
      </c>
      <c r="Q13650" s="264">
        <v>60000000</v>
      </c>
      <c r="R13650" s="264">
        <v>0</v>
      </c>
      <c r="S13650" s="577" t="s">
        <v>5070</v>
      </c>
    </row>
    <row r="13651" spans="1:19" x14ac:dyDescent="0.3">
      <c r="A13651" s="106"/>
      <c r="B13651" s="108" t="s">
        <v>2266</v>
      </c>
      <c r="C13651" s="30" t="s">
        <v>2267</v>
      </c>
      <c r="D13651" s="102">
        <v>502</v>
      </c>
      <c r="E13651" s="102">
        <v>9</v>
      </c>
      <c r="F13651" s="102">
        <v>701</v>
      </c>
      <c r="G13651" s="102">
        <v>70133</v>
      </c>
      <c r="H13651" s="102">
        <v>3000</v>
      </c>
      <c r="I13651" s="102">
        <v>414104</v>
      </c>
      <c r="J13651" s="104">
        <v>0</v>
      </c>
      <c r="K13651" s="104">
        <v>0</v>
      </c>
      <c r="L13651" s="104">
        <v>0</v>
      </c>
      <c r="M13651" s="104">
        <v>0</v>
      </c>
      <c r="N13651" s="230">
        <v>3000000</v>
      </c>
      <c r="O13651" s="230">
        <v>1000000</v>
      </c>
      <c r="P13651" s="230">
        <f t="shared" si="240"/>
        <v>4000000</v>
      </c>
      <c r="Q13651" s="264">
        <v>0</v>
      </c>
      <c r="R13651" s="264">
        <v>0</v>
      </c>
      <c r="S13651" s="175"/>
    </row>
    <row r="13652" spans="1:19" ht="30.6" x14ac:dyDescent="0.3">
      <c r="A13652" s="106"/>
      <c r="B13652" s="108" t="s">
        <v>2268</v>
      </c>
      <c r="C13652" s="30" t="s">
        <v>2269</v>
      </c>
      <c r="D13652" s="102">
        <v>502</v>
      </c>
      <c r="E13652" s="102">
        <v>9</v>
      </c>
      <c r="F13652" s="102">
        <v>709</v>
      </c>
      <c r="G13652" s="102">
        <v>70912</v>
      </c>
      <c r="H13652" s="102">
        <v>3000</v>
      </c>
      <c r="I13652" s="102">
        <v>414104</v>
      </c>
      <c r="J13652" s="104">
        <v>5000000</v>
      </c>
      <c r="K13652" s="104">
        <v>10000000</v>
      </c>
      <c r="L13652" s="104">
        <v>0</v>
      </c>
      <c r="M13652" s="104">
        <v>0</v>
      </c>
      <c r="N13652" s="230">
        <v>3000000</v>
      </c>
      <c r="O13652" s="230">
        <v>4500000</v>
      </c>
      <c r="P13652" s="230">
        <f t="shared" si="240"/>
        <v>17500000</v>
      </c>
      <c r="Q13652" s="264">
        <v>5000000</v>
      </c>
      <c r="R13652" s="264">
        <v>0</v>
      </c>
      <c r="S13652" s="577" t="s">
        <v>5070</v>
      </c>
    </row>
    <row r="13653" spans="1:19" ht="20.399999999999999" x14ac:dyDescent="0.3">
      <c r="A13653" s="106"/>
      <c r="B13653" s="108" t="s">
        <v>2270</v>
      </c>
      <c r="C13653" s="30" t="s">
        <v>2271</v>
      </c>
      <c r="D13653" s="102">
        <v>502</v>
      </c>
      <c r="E13653" s="102">
        <v>9</v>
      </c>
      <c r="F13653" s="102">
        <v>701</v>
      </c>
      <c r="G13653" s="102">
        <v>70133</v>
      </c>
      <c r="H13653" s="102">
        <v>3000</v>
      </c>
      <c r="I13653" s="102">
        <v>414104</v>
      </c>
      <c r="J13653" s="104">
        <v>0</v>
      </c>
      <c r="K13653" s="104">
        <v>0</v>
      </c>
      <c r="L13653" s="104">
        <v>0</v>
      </c>
      <c r="M13653" s="104">
        <v>0</v>
      </c>
      <c r="N13653" s="230">
        <v>760000</v>
      </c>
      <c r="O13653" s="230">
        <v>750000</v>
      </c>
      <c r="P13653" s="230">
        <f t="shared" si="240"/>
        <v>1510000</v>
      </c>
      <c r="Q13653" s="264">
        <v>750000</v>
      </c>
      <c r="R13653" s="264">
        <v>0</v>
      </c>
      <c r="S13653" s="175"/>
    </row>
    <row r="13654" spans="1:19" ht="20.399999999999999" x14ac:dyDescent="0.3">
      <c r="A13654" s="106"/>
      <c r="B13654" s="108" t="s">
        <v>2272</v>
      </c>
      <c r="C13654" s="30" t="s">
        <v>2273</v>
      </c>
      <c r="D13654" s="102">
        <v>502</v>
      </c>
      <c r="E13654" s="102">
        <v>10</v>
      </c>
      <c r="F13654" s="102">
        <v>704</v>
      </c>
      <c r="G13654" s="102">
        <v>70411</v>
      </c>
      <c r="H13654" s="102">
        <v>3000</v>
      </c>
      <c r="I13654" s="102">
        <v>414104</v>
      </c>
      <c r="J13654" s="104">
        <v>2250000</v>
      </c>
      <c r="K13654" s="104">
        <v>4500000</v>
      </c>
      <c r="L13654" s="104">
        <v>0</v>
      </c>
      <c r="M13654" s="104">
        <v>0</v>
      </c>
      <c r="N13654" s="230">
        <v>400000</v>
      </c>
      <c r="O13654" s="230">
        <v>4250000</v>
      </c>
      <c r="P13654" s="230">
        <f t="shared" si="240"/>
        <v>9150000</v>
      </c>
      <c r="Q13654" s="264">
        <v>0</v>
      </c>
      <c r="R13654" s="264">
        <v>0</v>
      </c>
      <c r="S13654" s="577" t="s">
        <v>5070</v>
      </c>
    </row>
    <row r="13655" spans="1:19" x14ac:dyDescent="0.3">
      <c r="A13655" s="106"/>
      <c r="B13655" s="106"/>
      <c r="C13655" s="31"/>
      <c r="D13655" s="106"/>
      <c r="E13655" s="106"/>
      <c r="F13655" s="106"/>
      <c r="G13655" s="106"/>
      <c r="H13655" s="106"/>
      <c r="I13655" s="106"/>
      <c r="J13655" s="26"/>
      <c r="K13655" s="26">
        <v>0</v>
      </c>
      <c r="L13655" s="18"/>
      <c r="M13655" s="18"/>
      <c r="N13655" s="230"/>
      <c r="O13655" s="230"/>
      <c r="P13655" s="230">
        <f t="shared" si="240"/>
        <v>0</v>
      </c>
      <c r="Q13655" s="264"/>
      <c r="R13655" s="264"/>
      <c r="S13655" s="175"/>
    </row>
    <row r="13656" spans="1:19" x14ac:dyDescent="0.3">
      <c r="A13656" s="967" t="s">
        <v>44</v>
      </c>
      <c r="B13656" s="967"/>
      <c r="C13656" s="967"/>
      <c r="D13656" s="106"/>
      <c r="E13656" s="106"/>
      <c r="F13656" s="106"/>
      <c r="G13656" s="106"/>
      <c r="H13656" s="106"/>
      <c r="I13656" s="106"/>
      <c r="J13656" s="17"/>
      <c r="K13656" s="17">
        <v>0</v>
      </c>
      <c r="L13656" s="18"/>
      <c r="M13656" s="18"/>
      <c r="N13656" s="230"/>
      <c r="O13656" s="230"/>
      <c r="P13656" s="230">
        <f t="shared" si="240"/>
        <v>0</v>
      </c>
      <c r="Q13656" s="264"/>
      <c r="R13656" s="264"/>
      <c r="S13656" s="175"/>
    </row>
    <row r="13657" spans="1:19" ht="20.399999999999999" x14ac:dyDescent="0.3">
      <c r="A13657" s="106"/>
      <c r="B13657" s="108" t="s">
        <v>2274</v>
      </c>
      <c r="C13657" s="30" t="s">
        <v>2275</v>
      </c>
      <c r="D13657" s="102">
        <v>1301</v>
      </c>
      <c r="E13657" s="102">
        <v>9</v>
      </c>
      <c r="F13657" s="102">
        <v>701</v>
      </c>
      <c r="G13657" s="102">
        <v>70133</v>
      </c>
      <c r="H13657" s="102">
        <v>3000</v>
      </c>
      <c r="I13657" s="102">
        <v>414104</v>
      </c>
      <c r="J13657" s="104">
        <v>5000000</v>
      </c>
      <c r="K13657" s="104">
        <v>10000000</v>
      </c>
      <c r="L13657" s="104">
        <v>0</v>
      </c>
      <c r="M13657" s="104">
        <v>0</v>
      </c>
      <c r="N13657" s="230">
        <v>0</v>
      </c>
      <c r="O13657" s="230">
        <v>0</v>
      </c>
      <c r="P13657" s="230">
        <f t="shared" si="240"/>
        <v>10000000</v>
      </c>
      <c r="Q13657" s="264">
        <v>0</v>
      </c>
      <c r="R13657" s="264">
        <v>0</v>
      </c>
      <c r="S13657" s="175"/>
    </row>
    <row r="13658" spans="1:19" ht="17.399999999999999" x14ac:dyDescent="0.3">
      <c r="A13658" s="106"/>
      <c r="B13658" s="108" t="s">
        <v>2276</v>
      </c>
      <c r="C13658" s="30" t="s">
        <v>2277</v>
      </c>
      <c r="D13658" s="102">
        <v>1301</v>
      </c>
      <c r="E13658" s="102">
        <v>11</v>
      </c>
      <c r="F13658" s="102">
        <v>701</v>
      </c>
      <c r="G13658" s="102">
        <v>70133</v>
      </c>
      <c r="H13658" s="102">
        <v>3000</v>
      </c>
      <c r="I13658" s="102">
        <v>414104</v>
      </c>
      <c r="J13658" s="104">
        <v>4000000</v>
      </c>
      <c r="K13658" s="104">
        <v>8000000</v>
      </c>
      <c r="L13658" s="104">
        <v>0</v>
      </c>
      <c r="M13658" s="104">
        <v>0</v>
      </c>
      <c r="N13658" s="230">
        <v>6000000</v>
      </c>
      <c r="O13658" s="230">
        <v>2000000</v>
      </c>
      <c r="P13658" s="230">
        <f t="shared" si="240"/>
        <v>16000000</v>
      </c>
      <c r="Q13658" s="264">
        <v>6000000</v>
      </c>
      <c r="R13658" s="264">
        <v>0</v>
      </c>
      <c r="S13658" s="577" t="s">
        <v>5070</v>
      </c>
    </row>
    <row r="13659" spans="1:19" ht="17.399999999999999" x14ac:dyDescent="0.3">
      <c r="A13659" s="106"/>
      <c r="B13659" s="108" t="s">
        <v>2278</v>
      </c>
      <c r="C13659" s="30" t="s">
        <v>2279</v>
      </c>
      <c r="D13659" s="102">
        <v>1301</v>
      </c>
      <c r="E13659" s="102">
        <v>9</v>
      </c>
      <c r="F13659" s="102">
        <v>701</v>
      </c>
      <c r="G13659" s="102">
        <v>70133</v>
      </c>
      <c r="H13659" s="102">
        <v>3000</v>
      </c>
      <c r="I13659" s="102">
        <v>414104</v>
      </c>
      <c r="J13659" s="104">
        <v>0</v>
      </c>
      <c r="K13659" s="104">
        <v>0</v>
      </c>
      <c r="L13659" s="104">
        <v>0</v>
      </c>
      <c r="M13659" s="104">
        <v>0</v>
      </c>
      <c r="N13659" s="230">
        <v>10000000</v>
      </c>
      <c r="O13659" s="230">
        <v>10000000</v>
      </c>
      <c r="P13659" s="230">
        <f t="shared" si="240"/>
        <v>20000000</v>
      </c>
      <c r="Q13659" s="264">
        <v>0</v>
      </c>
      <c r="R13659" s="264">
        <v>0</v>
      </c>
      <c r="S13659" s="577" t="s">
        <v>5070</v>
      </c>
    </row>
    <row r="13660" spans="1:19" ht="20.399999999999999" x14ac:dyDescent="0.3">
      <c r="A13660" s="106"/>
      <c r="B13660" s="108" t="s">
        <v>2280</v>
      </c>
      <c r="C13660" s="30" t="s">
        <v>2281</v>
      </c>
      <c r="D13660" s="102">
        <v>1301</v>
      </c>
      <c r="E13660" s="102">
        <v>9</v>
      </c>
      <c r="F13660" s="102">
        <v>701</v>
      </c>
      <c r="G13660" s="102">
        <v>70133</v>
      </c>
      <c r="H13660" s="102">
        <v>3000</v>
      </c>
      <c r="I13660" s="102">
        <v>414104</v>
      </c>
      <c r="J13660" s="104">
        <v>0</v>
      </c>
      <c r="K13660" s="104">
        <v>0</v>
      </c>
      <c r="L13660" s="104">
        <v>0</v>
      </c>
      <c r="M13660" s="104">
        <v>0</v>
      </c>
      <c r="N13660" s="230">
        <v>1000000</v>
      </c>
      <c r="O13660" s="230">
        <v>500000</v>
      </c>
      <c r="P13660" s="230">
        <f t="shared" si="240"/>
        <v>1500000</v>
      </c>
      <c r="Q13660" s="264">
        <v>0</v>
      </c>
      <c r="R13660" s="264">
        <v>0</v>
      </c>
      <c r="S13660" s="175"/>
    </row>
    <row r="13661" spans="1:19" ht="20.399999999999999" x14ac:dyDescent="0.3">
      <c r="A13661" s="106"/>
      <c r="B13661" s="108" t="s">
        <v>2282</v>
      </c>
      <c r="C13661" s="30" t="s">
        <v>2283</v>
      </c>
      <c r="D13661" s="102">
        <v>1301</v>
      </c>
      <c r="E13661" s="102">
        <v>2</v>
      </c>
      <c r="F13661" s="102">
        <v>709</v>
      </c>
      <c r="G13661" s="102">
        <v>70912</v>
      </c>
      <c r="H13661" s="102">
        <v>3000</v>
      </c>
      <c r="I13661" s="102">
        <v>414104</v>
      </c>
      <c r="J13661" s="104">
        <v>0</v>
      </c>
      <c r="K13661" s="104">
        <v>0</v>
      </c>
      <c r="L13661" s="104">
        <v>0</v>
      </c>
      <c r="M13661" s="104">
        <v>0</v>
      </c>
      <c r="N13661" s="230">
        <v>60000000</v>
      </c>
      <c r="O13661" s="230">
        <v>55000000</v>
      </c>
      <c r="P13661" s="230">
        <f t="shared" si="240"/>
        <v>115000000</v>
      </c>
      <c r="Q13661" s="264">
        <v>90000000</v>
      </c>
      <c r="R13661" s="264">
        <v>0</v>
      </c>
      <c r="S13661" s="175"/>
    </row>
    <row r="13662" spans="1:19" ht="33.75" customHeight="1" thickBot="1" x14ac:dyDescent="0.35">
      <c r="A13662" s="107"/>
      <c r="B13662" s="109" t="s">
        <v>2284</v>
      </c>
      <c r="C13662" s="34" t="s">
        <v>2285</v>
      </c>
      <c r="D13662" s="103">
        <v>1301</v>
      </c>
      <c r="E13662" s="103">
        <v>9</v>
      </c>
      <c r="F13662" s="103">
        <v>709</v>
      </c>
      <c r="G13662" s="103">
        <v>70960</v>
      </c>
      <c r="H13662" s="103">
        <v>3000</v>
      </c>
      <c r="I13662" s="103">
        <v>414104</v>
      </c>
      <c r="J13662" s="105">
        <v>20000000</v>
      </c>
      <c r="K13662" s="105">
        <v>40000000</v>
      </c>
      <c r="L13662" s="105">
        <v>0</v>
      </c>
      <c r="M13662" s="105">
        <v>0</v>
      </c>
      <c r="N13662" s="230">
        <v>10000000</v>
      </c>
      <c r="O13662" s="230">
        <v>0</v>
      </c>
      <c r="P13662" s="230">
        <f t="shared" si="240"/>
        <v>50000000</v>
      </c>
      <c r="Q13662" s="264">
        <v>18000000</v>
      </c>
      <c r="R13662" s="264">
        <v>0</v>
      </c>
      <c r="S13662" s="577" t="s">
        <v>5070</v>
      </c>
    </row>
    <row r="13663" spans="1:19" ht="15" thickBot="1" x14ac:dyDescent="0.35">
      <c r="A13663" s="13"/>
      <c r="B13663" s="14" t="s">
        <v>2286</v>
      </c>
      <c r="C13663" s="14"/>
      <c r="D13663" s="14"/>
      <c r="E13663" s="14"/>
      <c r="F13663" s="14"/>
      <c r="G13663" s="14"/>
      <c r="H13663" s="14"/>
      <c r="I13663" s="14"/>
      <c r="J13663" s="15">
        <f>SUM(J13601:J13662)</f>
        <v>2000000000</v>
      </c>
      <c r="K13663" s="15">
        <f>SUM(K13601:K13662)</f>
        <v>4000000000</v>
      </c>
      <c r="L13663" s="15">
        <f>SUM(L13601:L13662)</f>
        <v>0</v>
      </c>
      <c r="M13663" s="15">
        <f>SUM(M13601:M13662)</f>
        <v>0</v>
      </c>
      <c r="N13663" s="15">
        <f t="shared" ref="N13663:R13663" si="241">SUM(N13601:N13662)</f>
        <v>2070860500</v>
      </c>
      <c r="O13663" s="15">
        <f t="shared" si="241"/>
        <v>2039950000</v>
      </c>
      <c r="P13663" s="15">
        <f t="shared" si="241"/>
        <v>7498260500</v>
      </c>
      <c r="Q13663" s="15">
        <f t="shared" si="241"/>
        <v>1518682000</v>
      </c>
      <c r="R13663" s="15">
        <f t="shared" si="241"/>
        <v>0</v>
      </c>
      <c r="S13663" s="181"/>
    </row>
    <row r="13664" spans="1:19" ht="17.399999999999999" x14ac:dyDescent="0.3">
      <c r="A13664" s="960" t="s">
        <v>0</v>
      </c>
      <c r="B13664" s="960"/>
      <c r="C13664" s="960"/>
      <c r="D13664" s="960"/>
      <c r="E13664" s="960"/>
      <c r="F13664" s="960"/>
      <c r="G13664" s="960"/>
      <c r="H13664" s="960"/>
      <c r="I13664" s="960"/>
      <c r="J13664" s="960"/>
      <c r="K13664" s="960"/>
      <c r="L13664" s="960"/>
      <c r="M13664" s="960"/>
      <c r="N13664" s="58"/>
      <c r="O13664" s="58"/>
      <c r="P13664" s="58"/>
      <c r="Q13664" s="58"/>
      <c r="R13664" s="58"/>
      <c r="S13664" s="58"/>
    </row>
    <row r="13665" spans="1:19" ht="17.399999999999999" x14ac:dyDescent="0.3">
      <c r="A13665" s="960" t="s">
        <v>3122</v>
      </c>
      <c r="B13665" s="960"/>
      <c r="C13665" s="960"/>
      <c r="D13665" s="960"/>
      <c r="E13665" s="960"/>
      <c r="F13665" s="960"/>
      <c r="G13665" s="960"/>
      <c r="H13665" s="960"/>
      <c r="I13665" s="960"/>
      <c r="J13665" s="960"/>
      <c r="K13665" s="960"/>
      <c r="L13665" s="960"/>
      <c r="M13665" s="960"/>
      <c r="N13665" s="58"/>
      <c r="O13665" s="58"/>
      <c r="P13665" s="58"/>
      <c r="Q13665" s="58"/>
      <c r="R13665" s="58"/>
      <c r="S13665" s="58"/>
    </row>
    <row r="13666" spans="1:19" ht="16.2" thickBot="1" x14ac:dyDescent="0.35">
      <c r="A13666" s="968" t="s">
        <v>2060</v>
      </c>
      <c r="B13666" s="968"/>
      <c r="C13666" s="968"/>
      <c r="D13666" s="968"/>
      <c r="E13666" s="968"/>
      <c r="F13666" s="968"/>
      <c r="G13666" s="968"/>
      <c r="H13666" s="968"/>
      <c r="I13666" s="968"/>
      <c r="J13666" s="968"/>
      <c r="K13666" s="968"/>
      <c r="L13666" s="968"/>
      <c r="M13666" s="968"/>
      <c r="N13666" s="58"/>
      <c r="O13666" s="58"/>
      <c r="P13666" s="58"/>
      <c r="Q13666" s="58"/>
      <c r="R13666" s="58"/>
      <c r="S13666" s="58"/>
    </row>
    <row r="13667" spans="1:19" ht="15" customHeight="1" x14ac:dyDescent="0.3">
      <c r="A13667" s="962" t="s">
        <v>3118</v>
      </c>
      <c r="B13667" s="962" t="s">
        <v>3119</v>
      </c>
      <c r="C13667" s="962" t="s">
        <v>2</v>
      </c>
      <c r="D13667" s="5" t="s">
        <v>3</v>
      </c>
      <c r="E13667" s="12" t="s">
        <v>3</v>
      </c>
      <c r="F13667" s="5" t="s">
        <v>7</v>
      </c>
      <c r="G13667" s="12" t="s">
        <v>9</v>
      </c>
      <c r="H13667" s="5" t="s">
        <v>12</v>
      </c>
      <c r="I13667" s="12" t="s">
        <v>13</v>
      </c>
      <c r="J13667" s="873" t="s">
        <v>3115</v>
      </c>
      <c r="K13667" s="873" t="s">
        <v>3116</v>
      </c>
      <c r="L13667" s="965" t="s">
        <v>3121</v>
      </c>
      <c r="M13667" s="965" t="s">
        <v>3117</v>
      </c>
      <c r="N13667" s="873" t="s">
        <v>3116</v>
      </c>
      <c r="O13667" s="873" t="s">
        <v>3116</v>
      </c>
      <c r="P13667" s="873" t="s">
        <v>5095</v>
      </c>
      <c r="Q13667" s="873" t="s">
        <v>3115</v>
      </c>
      <c r="R13667" s="270" t="s">
        <v>3340</v>
      </c>
      <c r="S13667" s="873" t="s">
        <v>5049</v>
      </c>
    </row>
    <row r="13668" spans="1:19" ht="20.399999999999999" x14ac:dyDescent="0.3">
      <c r="A13668" s="963"/>
      <c r="B13668" s="963"/>
      <c r="C13668" s="963"/>
      <c r="D13668" s="6" t="s">
        <v>4</v>
      </c>
      <c r="E13668" s="11" t="s">
        <v>6</v>
      </c>
      <c r="F13668" s="6" t="s">
        <v>8</v>
      </c>
      <c r="G13668" s="11" t="s">
        <v>10</v>
      </c>
      <c r="H13668" s="6" t="s">
        <v>5</v>
      </c>
      <c r="I13668" s="11" t="s">
        <v>5</v>
      </c>
      <c r="J13668" s="874"/>
      <c r="K13668" s="874"/>
      <c r="L13668" s="966"/>
      <c r="M13668" s="966"/>
      <c r="N13668" s="874"/>
      <c r="O13668" s="874"/>
      <c r="P13668" s="874"/>
      <c r="Q13668" s="874"/>
      <c r="R13668" s="271" t="s">
        <v>5125</v>
      </c>
      <c r="S13668" s="874"/>
    </row>
    <row r="13669" spans="1:19" x14ac:dyDescent="0.3">
      <c r="A13669" s="963"/>
      <c r="B13669" s="963"/>
      <c r="C13669" s="963"/>
      <c r="D13669" s="6" t="s">
        <v>5</v>
      </c>
      <c r="E13669" s="11" t="s">
        <v>5</v>
      </c>
      <c r="F13669" s="6" t="s">
        <v>5</v>
      </c>
      <c r="G13669" s="11" t="s">
        <v>11</v>
      </c>
      <c r="H13669" s="7"/>
      <c r="I13669" s="8"/>
      <c r="J13669" s="44" t="s">
        <v>3120</v>
      </c>
      <c r="K13669" s="45" t="s">
        <v>3120</v>
      </c>
      <c r="L13669" s="46" t="s">
        <v>3120</v>
      </c>
      <c r="M13669" s="47" t="s">
        <v>3120</v>
      </c>
      <c r="N13669" s="44" t="s">
        <v>5068</v>
      </c>
      <c r="O13669" s="44" t="s">
        <v>5069</v>
      </c>
      <c r="P13669" s="44"/>
      <c r="Q13669" s="44" t="s">
        <v>5102</v>
      </c>
      <c r="R13669" s="272" t="s">
        <v>5102</v>
      </c>
      <c r="S13669" s="44"/>
    </row>
    <row r="13670" spans="1:19" ht="15" thickBot="1" x14ac:dyDescent="0.35">
      <c r="A13670" s="964"/>
      <c r="B13670" s="964"/>
      <c r="C13670" s="964"/>
      <c r="D13670" s="9"/>
      <c r="E13670" s="10"/>
      <c r="F13670" s="9"/>
      <c r="G13670" s="10"/>
      <c r="H13670" s="9"/>
      <c r="I13670" s="10"/>
      <c r="J13670" s="48" t="s">
        <v>14</v>
      </c>
      <c r="K13670" s="49" t="s">
        <v>14</v>
      </c>
      <c r="L13670" s="50" t="s">
        <v>14</v>
      </c>
      <c r="M13670" s="51" t="s">
        <v>14</v>
      </c>
      <c r="N13670" s="48" t="s">
        <v>14</v>
      </c>
      <c r="O13670" s="48" t="s">
        <v>14</v>
      </c>
      <c r="P13670" s="48" t="s">
        <v>14</v>
      </c>
      <c r="Q13670" s="48" t="s">
        <v>14</v>
      </c>
      <c r="R13670" s="48" t="s">
        <v>14</v>
      </c>
      <c r="S13670" s="48"/>
    </row>
    <row r="13671" spans="1:19" x14ac:dyDescent="0.3">
      <c r="A13671" s="1">
        <v>17008001</v>
      </c>
      <c r="B13671" s="93" t="s">
        <v>2287</v>
      </c>
      <c r="J13671" s="55"/>
      <c r="K13671" s="55"/>
      <c r="N13671" s="175"/>
      <c r="O13671" s="175"/>
      <c r="P13671" s="214"/>
      <c r="Q13671" s="266"/>
      <c r="R13671" s="266"/>
      <c r="S13671" s="175"/>
    </row>
    <row r="13672" spans="1:19" x14ac:dyDescent="0.3">
      <c r="A13672" s="967" t="s">
        <v>24</v>
      </c>
      <c r="B13672" s="967"/>
      <c r="C13672" s="967"/>
      <c r="D13672" s="106"/>
      <c r="E13672" s="106"/>
      <c r="F13672" s="106"/>
      <c r="G13672" s="106"/>
      <c r="H13672" s="106"/>
      <c r="I13672" s="106"/>
      <c r="J13672" s="17"/>
      <c r="K13672" s="17"/>
      <c r="L13672" s="18"/>
      <c r="M13672" s="18"/>
      <c r="N13672" s="175"/>
      <c r="O13672" s="175"/>
      <c r="P13672" s="214"/>
      <c r="Q13672" s="266"/>
      <c r="R13672" s="266"/>
      <c r="S13672" s="175"/>
    </row>
    <row r="13673" spans="1:19" x14ac:dyDescent="0.3">
      <c r="A13673" s="106"/>
      <c r="B13673" s="108" t="s">
        <v>2288</v>
      </c>
      <c r="C13673" s="30" t="s">
        <v>2289</v>
      </c>
      <c r="D13673" s="102">
        <v>513</v>
      </c>
      <c r="E13673" s="102">
        <v>9</v>
      </c>
      <c r="F13673" s="102">
        <v>704</v>
      </c>
      <c r="G13673" s="102">
        <v>70443</v>
      </c>
      <c r="H13673" s="102">
        <v>3000</v>
      </c>
      <c r="I13673" s="102">
        <v>414213</v>
      </c>
      <c r="J13673" s="104">
        <v>10000000</v>
      </c>
      <c r="K13673" s="104">
        <v>10000000</v>
      </c>
      <c r="L13673" s="104">
        <v>0</v>
      </c>
      <c r="M13673" s="104">
        <v>0</v>
      </c>
      <c r="N13673" s="230">
        <v>0</v>
      </c>
      <c r="O13673" s="230">
        <v>0</v>
      </c>
      <c r="P13673" s="230">
        <f>SUM(K13673+N13673+O13673)</f>
        <v>10000000</v>
      </c>
      <c r="Q13673" s="264">
        <v>0</v>
      </c>
      <c r="R13673" s="264">
        <v>0</v>
      </c>
      <c r="S13673" s="175"/>
    </row>
    <row r="13674" spans="1:19" x14ac:dyDescent="0.3">
      <c r="A13674" s="106"/>
      <c r="B13674" s="108" t="s">
        <v>2290</v>
      </c>
      <c r="C13674" s="30" t="s">
        <v>2291</v>
      </c>
      <c r="D13674" s="102">
        <v>513</v>
      </c>
      <c r="E13674" s="102">
        <v>9</v>
      </c>
      <c r="F13674" s="102">
        <v>704</v>
      </c>
      <c r="G13674" s="102">
        <v>70443</v>
      </c>
      <c r="H13674" s="102">
        <v>3000</v>
      </c>
      <c r="I13674" s="102">
        <v>414301</v>
      </c>
      <c r="J13674" s="104">
        <v>10000000</v>
      </c>
      <c r="K13674" s="104">
        <v>10000000</v>
      </c>
      <c r="L13674" s="104">
        <v>0</v>
      </c>
      <c r="M13674" s="104">
        <v>0</v>
      </c>
      <c r="N13674" s="230">
        <v>0</v>
      </c>
      <c r="O13674" s="230">
        <v>0</v>
      </c>
      <c r="P13674" s="230">
        <f t="shared" ref="P13674:P13675" si="242">SUM(K13674+N13674+O13674)</f>
        <v>10000000</v>
      </c>
      <c r="Q13674" s="264">
        <v>0</v>
      </c>
      <c r="R13674" s="264">
        <v>0</v>
      </c>
      <c r="S13674" s="175"/>
    </row>
    <row r="13675" spans="1:19" ht="15" thickBot="1" x14ac:dyDescent="0.35">
      <c r="A13675" s="107"/>
      <c r="B13675" s="109" t="s">
        <v>2292</v>
      </c>
      <c r="C13675" s="34" t="s">
        <v>2293</v>
      </c>
      <c r="D13675" s="103">
        <v>513</v>
      </c>
      <c r="E13675" s="103">
        <v>2</v>
      </c>
      <c r="F13675" s="103">
        <v>709</v>
      </c>
      <c r="G13675" s="103">
        <v>70950</v>
      </c>
      <c r="H13675" s="103">
        <v>3000</v>
      </c>
      <c r="I13675" s="103">
        <v>414104</v>
      </c>
      <c r="J13675" s="105">
        <v>25000000</v>
      </c>
      <c r="K13675" s="105">
        <v>25000000</v>
      </c>
      <c r="L13675" s="105">
        <v>0</v>
      </c>
      <c r="M13675" s="105">
        <v>0</v>
      </c>
      <c r="N13675" s="230">
        <v>0</v>
      </c>
      <c r="O13675" s="230">
        <v>0</v>
      </c>
      <c r="P13675" s="230">
        <f t="shared" si="242"/>
        <v>25000000</v>
      </c>
      <c r="Q13675" s="265">
        <v>0</v>
      </c>
      <c r="R13675" s="265">
        <v>0</v>
      </c>
      <c r="S13675" s="176"/>
    </row>
    <row r="13676" spans="1:19" ht="15" thickBot="1" x14ac:dyDescent="0.35">
      <c r="A13676" s="13"/>
      <c r="B13676" s="14" t="s">
        <v>2294</v>
      </c>
      <c r="C13676" s="14"/>
      <c r="D13676" s="14"/>
      <c r="E13676" s="14"/>
      <c r="F13676" s="14"/>
      <c r="G13676" s="14"/>
      <c r="H13676" s="14"/>
      <c r="I13676" s="14"/>
      <c r="J13676" s="15">
        <f>SUM(J13672:J13675)</f>
        <v>45000000</v>
      </c>
      <c r="K13676" s="15">
        <f t="shared" ref="K13676:R13676" si="243">SUM(K13672:K13675)</f>
        <v>45000000</v>
      </c>
      <c r="L13676" s="15">
        <f t="shared" si="243"/>
        <v>0</v>
      </c>
      <c r="M13676" s="15">
        <f t="shared" si="243"/>
        <v>0</v>
      </c>
      <c r="N13676" s="15">
        <f t="shared" si="243"/>
        <v>0</v>
      </c>
      <c r="O13676" s="15">
        <f t="shared" si="243"/>
        <v>0</v>
      </c>
      <c r="P13676" s="15">
        <f t="shared" si="243"/>
        <v>45000000</v>
      </c>
      <c r="Q13676" s="15">
        <f t="shared" si="243"/>
        <v>0</v>
      </c>
      <c r="R13676" s="15">
        <f t="shared" si="243"/>
        <v>0</v>
      </c>
      <c r="S13676" s="181"/>
    </row>
    <row r="13677" spans="1:19" s="138" customFormat="1" x14ac:dyDescent="0.3">
      <c r="A13677" s="25"/>
      <c r="B13677" s="25"/>
      <c r="C13677" s="25"/>
      <c r="D13677" s="25"/>
      <c r="E13677" s="25"/>
      <c r="F13677" s="25"/>
      <c r="G13677" s="25"/>
      <c r="H13677" s="25"/>
      <c r="I13677" s="25"/>
      <c r="J13677" s="56"/>
      <c r="K13677" s="56"/>
      <c r="L13677" s="56"/>
      <c r="M13677" s="56"/>
      <c r="N13677" s="58"/>
      <c r="O13677" s="58"/>
      <c r="P13677" s="58"/>
      <c r="Q13677" s="58"/>
      <c r="R13677" s="58"/>
      <c r="S13677" s="58"/>
    </row>
    <row r="13678" spans="1:19" x14ac:dyDescent="0.3">
      <c r="A13678" s="1">
        <v>17010001</v>
      </c>
      <c r="B13678" s="93" t="s">
        <v>2295</v>
      </c>
      <c r="J13678" s="55"/>
      <c r="K13678" s="55"/>
      <c r="N13678" s="58"/>
      <c r="O13678" s="58"/>
      <c r="P13678" s="58"/>
      <c r="Q13678" s="58"/>
      <c r="R13678" s="58"/>
      <c r="S13678" s="58"/>
    </row>
    <row r="13679" spans="1:19" x14ac:dyDescent="0.3">
      <c r="A13679" s="967" t="s">
        <v>24</v>
      </c>
      <c r="B13679" s="967"/>
      <c r="C13679" s="967"/>
      <c r="D13679" s="106"/>
      <c r="E13679" s="106"/>
      <c r="F13679" s="106"/>
      <c r="G13679" s="106"/>
      <c r="H13679" s="106"/>
      <c r="I13679" s="106"/>
      <c r="J13679" s="17"/>
      <c r="K13679" s="17"/>
      <c r="L13679" s="18"/>
      <c r="M13679" s="18"/>
      <c r="N13679" s="175"/>
      <c r="O13679" s="175"/>
      <c r="P13679" s="214"/>
      <c r="Q13679" s="266"/>
      <c r="R13679" s="266"/>
      <c r="S13679" s="175"/>
    </row>
    <row r="13680" spans="1:19" ht="20.399999999999999" x14ac:dyDescent="0.3">
      <c r="A13680" s="106"/>
      <c r="B13680" s="108" t="s">
        <v>2296</v>
      </c>
      <c r="C13680" s="30" t="s">
        <v>2297</v>
      </c>
      <c r="D13680" s="102">
        <v>504</v>
      </c>
      <c r="E13680" s="102">
        <v>11</v>
      </c>
      <c r="F13680" s="102">
        <v>709</v>
      </c>
      <c r="G13680" s="102">
        <v>70950</v>
      </c>
      <c r="H13680" s="102">
        <v>3000</v>
      </c>
      <c r="I13680" s="102">
        <v>414104</v>
      </c>
      <c r="J13680" s="104">
        <v>0</v>
      </c>
      <c r="K13680" s="104">
        <v>0</v>
      </c>
      <c r="L13680" s="104">
        <v>0</v>
      </c>
      <c r="M13680" s="104">
        <v>0</v>
      </c>
      <c r="N13680" s="230">
        <v>30000000</v>
      </c>
      <c r="O13680" s="230">
        <v>30000000</v>
      </c>
      <c r="P13680" s="230">
        <f>SUM(K13680+N13680+O13680)</f>
        <v>60000000</v>
      </c>
      <c r="Q13680" s="264">
        <v>0</v>
      </c>
      <c r="R13680" s="264">
        <v>0</v>
      </c>
      <c r="S13680" s="175"/>
    </row>
    <row r="13681" spans="1:19" ht="30.6" x14ac:dyDescent="0.3">
      <c r="A13681" s="106"/>
      <c r="B13681" s="108" t="s">
        <v>2298</v>
      </c>
      <c r="C13681" s="30" t="s">
        <v>2299</v>
      </c>
      <c r="D13681" s="102">
        <v>505</v>
      </c>
      <c r="E13681" s="102">
        <v>11</v>
      </c>
      <c r="F13681" s="102">
        <v>709</v>
      </c>
      <c r="G13681" s="102">
        <v>70942</v>
      </c>
      <c r="H13681" s="102">
        <v>3000</v>
      </c>
      <c r="I13681" s="102">
        <v>414104</v>
      </c>
      <c r="J13681" s="104">
        <v>1500000</v>
      </c>
      <c r="K13681" s="104">
        <v>1500000</v>
      </c>
      <c r="L13681" s="104">
        <v>0</v>
      </c>
      <c r="M13681" s="104">
        <v>0</v>
      </c>
      <c r="N13681" s="230">
        <v>3000000</v>
      </c>
      <c r="O13681" s="230">
        <v>3000000</v>
      </c>
      <c r="P13681" s="230">
        <f t="shared" ref="P13681:P13685" si="244">SUM(K13681+N13681+O13681)</f>
        <v>7500000</v>
      </c>
      <c r="Q13681" s="264">
        <v>0</v>
      </c>
      <c r="R13681" s="264">
        <v>0</v>
      </c>
      <c r="S13681" s="175"/>
    </row>
    <row r="13682" spans="1:19" x14ac:dyDescent="0.3">
      <c r="A13682" s="101" t="s">
        <v>44</v>
      </c>
      <c r="B13682" s="101"/>
      <c r="C13682" s="101"/>
      <c r="D13682" s="101"/>
      <c r="E13682" s="101"/>
      <c r="F13682" s="101"/>
      <c r="G13682" s="101"/>
      <c r="H13682" s="101"/>
      <c r="I13682" s="101"/>
      <c r="J13682" s="101"/>
      <c r="K13682" s="101"/>
      <c r="L13682" s="101"/>
      <c r="M13682" s="101"/>
      <c r="N13682" s="230"/>
      <c r="O13682" s="230"/>
      <c r="P13682" s="230">
        <f t="shared" si="244"/>
        <v>0</v>
      </c>
      <c r="Q13682" s="264">
        <v>0</v>
      </c>
      <c r="R13682" s="264">
        <v>0</v>
      </c>
      <c r="S13682" s="175"/>
    </row>
    <row r="13683" spans="1:19" ht="20.399999999999999" x14ac:dyDescent="0.3">
      <c r="A13683" s="106"/>
      <c r="B13683" s="108" t="s">
        <v>2300</v>
      </c>
      <c r="C13683" s="30" t="s">
        <v>2301</v>
      </c>
      <c r="D13683" s="102">
        <v>1301</v>
      </c>
      <c r="E13683" s="102">
        <v>11</v>
      </c>
      <c r="F13683" s="102">
        <v>704</v>
      </c>
      <c r="G13683" s="102">
        <v>70443</v>
      </c>
      <c r="H13683" s="102">
        <v>3000</v>
      </c>
      <c r="I13683" s="102">
        <v>414104</v>
      </c>
      <c r="J13683" s="104">
        <v>17500000</v>
      </c>
      <c r="K13683" s="104">
        <v>17500000</v>
      </c>
      <c r="L13683" s="104">
        <v>0</v>
      </c>
      <c r="M13683" s="104">
        <v>0</v>
      </c>
      <c r="N13683" s="230">
        <v>10000000</v>
      </c>
      <c r="O13683" s="230">
        <v>10000000</v>
      </c>
      <c r="P13683" s="230">
        <f t="shared" si="244"/>
        <v>37500000</v>
      </c>
      <c r="Q13683" s="264">
        <v>0</v>
      </c>
      <c r="R13683" s="264">
        <v>0</v>
      </c>
      <c r="S13683" s="175"/>
    </row>
    <row r="13684" spans="1:19" ht="20.399999999999999" x14ac:dyDescent="0.3">
      <c r="A13684" s="106"/>
      <c r="B13684" s="108" t="s">
        <v>2302</v>
      </c>
      <c r="C13684" s="30" t="s">
        <v>2303</v>
      </c>
      <c r="D13684" s="102">
        <v>1301</v>
      </c>
      <c r="E13684" s="102">
        <v>11</v>
      </c>
      <c r="F13684" s="102">
        <v>701</v>
      </c>
      <c r="G13684" s="102">
        <v>70133</v>
      </c>
      <c r="H13684" s="102">
        <v>3000</v>
      </c>
      <c r="I13684" s="102">
        <v>414104</v>
      </c>
      <c r="J13684" s="104">
        <v>500000</v>
      </c>
      <c r="K13684" s="104">
        <v>500000</v>
      </c>
      <c r="L13684" s="104">
        <v>0</v>
      </c>
      <c r="M13684" s="104">
        <v>0</v>
      </c>
      <c r="N13684" s="230">
        <v>1000000</v>
      </c>
      <c r="O13684" s="230">
        <v>0</v>
      </c>
      <c r="P13684" s="230">
        <f t="shared" si="244"/>
        <v>1500000</v>
      </c>
      <c r="Q13684" s="264">
        <v>0</v>
      </c>
      <c r="R13684" s="264">
        <v>0</v>
      </c>
      <c r="S13684" s="175"/>
    </row>
    <row r="13685" spans="1:19" ht="21" thickBot="1" x14ac:dyDescent="0.35">
      <c r="A13685" s="107"/>
      <c r="B13685" s="109" t="s">
        <v>2304</v>
      </c>
      <c r="C13685" s="34" t="s">
        <v>2305</v>
      </c>
      <c r="D13685" s="103">
        <v>1301</v>
      </c>
      <c r="E13685" s="103">
        <v>11</v>
      </c>
      <c r="F13685" s="103">
        <v>701</v>
      </c>
      <c r="G13685" s="103">
        <v>70133</v>
      </c>
      <c r="H13685" s="103">
        <v>3000</v>
      </c>
      <c r="I13685" s="103">
        <v>414104</v>
      </c>
      <c r="J13685" s="105">
        <v>500000</v>
      </c>
      <c r="K13685" s="105">
        <v>500000</v>
      </c>
      <c r="L13685" s="105">
        <v>0</v>
      </c>
      <c r="M13685" s="105">
        <v>0</v>
      </c>
      <c r="N13685" s="230">
        <v>1000000</v>
      </c>
      <c r="O13685" s="230">
        <v>0</v>
      </c>
      <c r="P13685" s="230">
        <f t="shared" si="244"/>
        <v>1500000</v>
      </c>
      <c r="Q13685" s="264">
        <v>0</v>
      </c>
      <c r="R13685" s="264">
        <v>0</v>
      </c>
      <c r="S13685" s="176"/>
    </row>
    <row r="13686" spans="1:19" ht="15" thickBot="1" x14ac:dyDescent="0.35">
      <c r="A13686" s="13"/>
      <c r="B13686" s="14" t="s">
        <v>2306</v>
      </c>
      <c r="C13686" s="14"/>
      <c r="D13686" s="14"/>
      <c r="E13686" s="14"/>
      <c r="F13686" s="14"/>
      <c r="G13686" s="14"/>
      <c r="H13686" s="14"/>
      <c r="I13686" s="14"/>
      <c r="J13686" s="15">
        <f>SUM(J13679:J13685)</f>
        <v>20000000</v>
      </c>
      <c r="K13686" s="15">
        <f t="shared" ref="K13686:R13686" si="245">SUM(K13679:K13685)</f>
        <v>20000000</v>
      </c>
      <c r="L13686" s="15">
        <f t="shared" si="245"/>
        <v>0</v>
      </c>
      <c r="M13686" s="15">
        <f t="shared" si="245"/>
        <v>0</v>
      </c>
      <c r="N13686" s="15">
        <f t="shared" si="245"/>
        <v>45000000</v>
      </c>
      <c r="O13686" s="15">
        <f t="shared" si="245"/>
        <v>43000000</v>
      </c>
      <c r="P13686" s="15">
        <f t="shared" si="245"/>
        <v>108000000</v>
      </c>
      <c r="Q13686" s="15">
        <f t="shared" si="245"/>
        <v>0</v>
      </c>
      <c r="R13686" s="15">
        <f t="shared" si="245"/>
        <v>0</v>
      </c>
      <c r="S13686" s="181"/>
    </row>
    <row r="13687" spans="1:19" x14ac:dyDescent="0.3">
      <c r="J13687" s="55"/>
      <c r="K13687" s="55"/>
      <c r="N13687" s="58"/>
      <c r="O13687" s="58"/>
      <c r="P13687" s="58"/>
      <c r="Q13687" s="58"/>
      <c r="R13687" s="58"/>
      <c r="S13687" s="58"/>
    </row>
    <row r="13688" spans="1:19" x14ac:dyDescent="0.3">
      <c r="A13688" s="1">
        <v>17018001</v>
      </c>
      <c r="B13688" s="93" t="s">
        <v>2307</v>
      </c>
      <c r="C13688" s="93"/>
      <c r="J13688" s="55"/>
      <c r="K13688" s="55"/>
      <c r="N13688" s="58"/>
      <c r="O13688" s="58"/>
      <c r="P13688" s="58"/>
      <c r="Q13688" s="58"/>
      <c r="R13688" s="58"/>
      <c r="S13688" s="58"/>
    </row>
    <row r="13689" spans="1:19" x14ac:dyDescent="0.3">
      <c r="A13689" s="967" t="s">
        <v>17</v>
      </c>
      <c r="B13689" s="967"/>
      <c r="C13689" s="967"/>
      <c r="D13689" s="175"/>
      <c r="E13689" s="175"/>
      <c r="F13689" s="175"/>
      <c r="G13689" s="175"/>
      <c r="H13689" s="175"/>
      <c r="I13689" s="175"/>
      <c r="J13689" s="17"/>
      <c r="K13689" s="17"/>
      <c r="L13689" s="18"/>
      <c r="M13689" s="18"/>
      <c r="N13689" s="230"/>
      <c r="O13689" s="230"/>
      <c r="P13689" s="230"/>
      <c r="Q13689" s="264"/>
      <c r="R13689" s="264"/>
      <c r="S13689" s="175"/>
    </row>
    <row r="13690" spans="1:19" ht="20.399999999999999" x14ac:dyDescent="0.3">
      <c r="A13690" s="175"/>
      <c r="B13690" s="177" t="s">
        <v>2308</v>
      </c>
      <c r="C13690" s="30" t="s">
        <v>2309</v>
      </c>
      <c r="D13690" s="171">
        <v>103</v>
      </c>
      <c r="E13690" s="171">
        <v>9</v>
      </c>
      <c r="F13690" s="171">
        <v>709</v>
      </c>
      <c r="G13690" s="171">
        <v>70970</v>
      </c>
      <c r="H13690" s="171">
        <v>3000</v>
      </c>
      <c r="I13690" s="171">
        <v>414306</v>
      </c>
      <c r="J13690" s="173">
        <v>45000000</v>
      </c>
      <c r="K13690" s="173">
        <v>45000000</v>
      </c>
      <c r="L13690" s="173">
        <v>0</v>
      </c>
      <c r="M13690" s="173">
        <v>0</v>
      </c>
      <c r="N13690" s="230">
        <v>25000000</v>
      </c>
      <c r="O13690" s="230">
        <v>25000000</v>
      </c>
      <c r="P13690" s="230">
        <f>SUM(K13690+N13690+O13690)</f>
        <v>95000000</v>
      </c>
      <c r="Q13690" s="264">
        <v>40000000</v>
      </c>
      <c r="R13690" s="264">
        <v>0</v>
      </c>
      <c r="S13690" s="175"/>
    </row>
    <row r="13691" spans="1:19" ht="20.399999999999999" x14ac:dyDescent="0.3">
      <c r="A13691" s="175"/>
      <c r="B13691" s="177" t="s">
        <v>2310</v>
      </c>
      <c r="C13691" s="30" t="s">
        <v>2311</v>
      </c>
      <c r="D13691" s="171">
        <v>103</v>
      </c>
      <c r="E13691" s="171">
        <v>9</v>
      </c>
      <c r="F13691" s="171">
        <v>709</v>
      </c>
      <c r="G13691" s="171">
        <v>70941</v>
      </c>
      <c r="H13691" s="171">
        <v>3000</v>
      </c>
      <c r="I13691" s="171">
        <v>414306</v>
      </c>
      <c r="J13691" s="173">
        <v>9000000</v>
      </c>
      <c r="K13691" s="173">
        <v>9000000</v>
      </c>
      <c r="L13691" s="173">
        <v>0</v>
      </c>
      <c r="M13691" s="173">
        <v>0</v>
      </c>
      <c r="N13691" s="230">
        <v>5000000</v>
      </c>
      <c r="O13691" s="230">
        <v>5000000</v>
      </c>
      <c r="P13691" s="230">
        <f t="shared" ref="P13691:P13693" si="246">SUM(K13691+N13691+O13691)</f>
        <v>19000000</v>
      </c>
      <c r="Q13691" s="264">
        <v>18500000</v>
      </c>
      <c r="R13691" s="264">
        <v>54306498</v>
      </c>
      <c r="S13691" s="175"/>
    </row>
    <row r="13692" spans="1:19" ht="28.5" customHeight="1" x14ac:dyDescent="0.3">
      <c r="A13692" s="175"/>
      <c r="B13692" s="177" t="s">
        <v>2312</v>
      </c>
      <c r="C13692" s="30" t="s">
        <v>3163</v>
      </c>
      <c r="D13692" s="171">
        <v>101</v>
      </c>
      <c r="E13692" s="171">
        <v>9</v>
      </c>
      <c r="F13692" s="171">
        <v>709</v>
      </c>
      <c r="G13692" s="171">
        <v>70941</v>
      </c>
      <c r="H13692" s="171">
        <v>3000</v>
      </c>
      <c r="I13692" s="171">
        <v>414306</v>
      </c>
      <c r="J13692" s="173">
        <v>0</v>
      </c>
      <c r="K13692" s="173">
        <f>SUM(J13692+M13692)</f>
        <v>12000000</v>
      </c>
      <c r="L13692" s="173">
        <v>0</v>
      </c>
      <c r="M13692" s="173">
        <v>12000000</v>
      </c>
      <c r="N13692" s="230">
        <v>0</v>
      </c>
      <c r="O13692" s="230">
        <v>0</v>
      </c>
      <c r="P13692" s="230">
        <f t="shared" si="246"/>
        <v>12000000</v>
      </c>
      <c r="Q13692" s="264">
        <v>50000000</v>
      </c>
      <c r="R13692" s="264">
        <v>25000000</v>
      </c>
      <c r="S13692" s="189" t="s">
        <v>5070</v>
      </c>
    </row>
    <row r="13693" spans="1:19" ht="20.399999999999999" x14ac:dyDescent="0.3">
      <c r="A13693" s="175"/>
      <c r="B13693" s="177" t="s">
        <v>2313</v>
      </c>
      <c r="C13693" s="30" t="s">
        <v>2314</v>
      </c>
      <c r="D13693" s="171">
        <v>104</v>
      </c>
      <c r="E13693" s="171">
        <v>9</v>
      </c>
      <c r="F13693" s="171">
        <v>709</v>
      </c>
      <c r="G13693" s="171">
        <v>70941</v>
      </c>
      <c r="H13693" s="171">
        <v>3000</v>
      </c>
      <c r="I13693" s="171">
        <v>414306</v>
      </c>
      <c r="J13693" s="173">
        <v>0</v>
      </c>
      <c r="K13693" s="173">
        <v>0</v>
      </c>
      <c r="L13693" s="173">
        <v>0</v>
      </c>
      <c r="M13693" s="173">
        <v>0</v>
      </c>
      <c r="N13693" s="230">
        <v>0</v>
      </c>
      <c r="O13693" s="230">
        <v>0</v>
      </c>
      <c r="P13693" s="230">
        <f t="shared" si="246"/>
        <v>0</v>
      </c>
      <c r="Q13693" s="264">
        <v>10000000</v>
      </c>
      <c r="R13693" s="264">
        <v>0</v>
      </c>
      <c r="S13693" s="175"/>
    </row>
    <row r="13694" spans="1:19" ht="17.399999999999999" x14ac:dyDescent="0.3">
      <c r="A13694" s="960" t="s">
        <v>0</v>
      </c>
      <c r="B13694" s="960"/>
      <c r="C13694" s="960"/>
      <c r="D13694" s="960"/>
      <c r="E13694" s="960"/>
      <c r="F13694" s="960"/>
      <c r="G13694" s="960"/>
      <c r="H13694" s="960"/>
      <c r="I13694" s="960"/>
      <c r="J13694" s="960"/>
      <c r="K13694" s="960"/>
      <c r="L13694" s="960"/>
      <c r="M13694" s="960"/>
    </row>
    <row r="13695" spans="1:19" ht="17.399999999999999" x14ac:dyDescent="0.3">
      <c r="A13695" s="960" t="s">
        <v>3122</v>
      </c>
      <c r="B13695" s="960"/>
      <c r="C13695" s="960"/>
      <c r="D13695" s="960"/>
      <c r="E13695" s="960"/>
      <c r="F13695" s="960"/>
      <c r="G13695" s="960"/>
      <c r="H13695" s="960"/>
      <c r="I13695" s="960"/>
      <c r="J13695" s="960"/>
      <c r="K13695" s="960"/>
      <c r="L13695" s="960"/>
      <c r="M13695" s="960"/>
    </row>
    <row r="13696" spans="1:19" ht="16.2" thickBot="1" x14ac:dyDescent="0.35">
      <c r="A13696" s="961" t="s">
        <v>2060</v>
      </c>
      <c r="B13696" s="961"/>
      <c r="C13696" s="961"/>
      <c r="D13696" s="961"/>
      <c r="E13696" s="961"/>
      <c r="F13696" s="961"/>
      <c r="G13696" s="961"/>
      <c r="H13696" s="961"/>
      <c r="I13696" s="961"/>
      <c r="J13696" s="961"/>
      <c r="K13696" s="961"/>
      <c r="L13696" s="961"/>
      <c r="M13696" s="961"/>
    </row>
    <row r="13697" spans="1:19" ht="15" customHeight="1" x14ac:dyDescent="0.3">
      <c r="A13697" s="962" t="s">
        <v>3118</v>
      </c>
      <c r="B13697" s="962" t="s">
        <v>3119</v>
      </c>
      <c r="C13697" s="962" t="s">
        <v>2</v>
      </c>
      <c r="D13697" s="5" t="s">
        <v>3</v>
      </c>
      <c r="E13697" s="12" t="s">
        <v>3</v>
      </c>
      <c r="F13697" s="5" t="s">
        <v>7</v>
      </c>
      <c r="G13697" s="12" t="s">
        <v>9</v>
      </c>
      <c r="H13697" s="5" t="s">
        <v>12</v>
      </c>
      <c r="I13697" s="12" t="s">
        <v>13</v>
      </c>
      <c r="J13697" s="873" t="s">
        <v>3115</v>
      </c>
      <c r="K13697" s="873" t="s">
        <v>3116</v>
      </c>
      <c r="L13697" s="965" t="s">
        <v>3121</v>
      </c>
      <c r="M13697" s="965" t="s">
        <v>3117</v>
      </c>
      <c r="N13697" s="873" t="s">
        <v>3116</v>
      </c>
      <c r="O13697" s="873" t="s">
        <v>3116</v>
      </c>
      <c r="P13697" s="873" t="s">
        <v>5095</v>
      </c>
      <c r="Q13697" s="873" t="s">
        <v>3115</v>
      </c>
      <c r="R13697" s="270" t="s">
        <v>3340</v>
      </c>
      <c r="S13697" s="873" t="s">
        <v>5049</v>
      </c>
    </row>
    <row r="13698" spans="1:19" ht="20.399999999999999" x14ac:dyDescent="0.3">
      <c r="A13698" s="963"/>
      <c r="B13698" s="963"/>
      <c r="C13698" s="963"/>
      <c r="D13698" s="6" t="s">
        <v>4</v>
      </c>
      <c r="E13698" s="11" t="s">
        <v>6</v>
      </c>
      <c r="F13698" s="6" t="s">
        <v>8</v>
      </c>
      <c r="G13698" s="11" t="s">
        <v>10</v>
      </c>
      <c r="H13698" s="6" t="s">
        <v>5</v>
      </c>
      <c r="I13698" s="11" t="s">
        <v>5</v>
      </c>
      <c r="J13698" s="874"/>
      <c r="K13698" s="874"/>
      <c r="L13698" s="966"/>
      <c r="M13698" s="966"/>
      <c r="N13698" s="874"/>
      <c r="O13698" s="874"/>
      <c r="P13698" s="874"/>
      <c r="Q13698" s="874"/>
      <c r="R13698" s="271" t="s">
        <v>5125</v>
      </c>
      <c r="S13698" s="874"/>
    </row>
    <row r="13699" spans="1:19" x14ac:dyDescent="0.3">
      <c r="A13699" s="963"/>
      <c r="B13699" s="963"/>
      <c r="C13699" s="963"/>
      <c r="D13699" s="6" t="s">
        <v>5</v>
      </c>
      <c r="E13699" s="11" t="s">
        <v>5</v>
      </c>
      <c r="F13699" s="6" t="s">
        <v>5</v>
      </c>
      <c r="G13699" s="11" t="s">
        <v>11</v>
      </c>
      <c r="H13699" s="7"/>
      <c r="I13699" s="8"/>
      <c r="J13699" s="44" t="s">
        <v>3120</v>
      </c>
      <c r="K13699" s="45" t="s">
        <v>3120</v>
      </c>
      <c r="L13699" s="46" t="s">
        <v>3120</v>
      </c>
      <c r="M13699" s="47" t="s">
        <v>3120</v>
      </c>
      <c r="N13699" s="44" t="s">
        <v>5068</v>
      </c>
      <c r="O13699" s="44" t="s">
        <v>5069</v>
      </c>
      <c r="P13699" s="44"/>
      <c r="Q13699" s="44" t="s">
        <v>5102</v>
      </c>
      <c r="R13699" s="272" t="s">
        <v>5102</v>
      </c>
      <c r="S13699" s="44"/>
    </row>
    <row r="13700" spans="1:19" ht="15" thickBot="1" x14ac:dyDescent="0.35">
      <c r="A13700" s="964"/>
      <c r="B13700" s="964"/>
      <c r="C13700" s="964"/>
      <c r="D13700" s="9"/>
      <c r="E13700" s="10"/>
      <c r="F13700" s="9"/>
      <c r="G13700" s="10"/>
      <c r="H13700" s="9"/>
      <c r="I13700" s="10"/>
      <c r="J13700" s="48" t="s">
        <v>14</v>
      </c>
      <c r="K13700" s="49" t="s">
        <v>14</v>
      </c>
      <c r="L13700" s="50" t="s">
        <v>14</v>
      </c>
      <c r="M13700" s="51" t="s">
        <v>14</v>
      </c>
      <c r="N13700" s="48" t="s">
        <v>14</v>
      </c>
      <c r="O13700" s="48" t="s">
        <v>14</v>
      </c>
      <c r="P13700" s="48" t="s">
        <v>14</v>
      </c>
      <c r="Q13700" s="48" t="s">
        <v>14</v>
      </c>
      <c r="R13700" s="48" t="s">
        <v>14</v>
      </c>
      <c r="S13700" s="48"/>
    </row>
    <row r="13701" spans="1:19" ht="20.399999999999999" x14ac:dyDescent="0.3">
      <c r="A13701" s="106"/>
      <c r="B13701" s="108" t="s">
        <v>2315</v>
      </c>
      <c r="C13701" s="30" t="s">
        <v>2316</v>
      </c>
      <c r="D13701" s="102">
        <v>101</v>
      </c>
      <c r="E13701" s="102">
        <v>9</v>
      </c>
      <c r="F13701" s="102">
        <v>709</v>
      </c>
      <c r="G13701" s="102">
        <v>70941</v>
      </c>
      <c r="H13701" s="102">
        <v>3000</v>
      </c>
      <c r="I13701" s="102">
        <v>414306</v>
      </c>
      <c r="J13701" s="104">
        <v>8000000</v>
      </c>
      <c r="K13701" s="104">
        <f>SUM(J13701+M13701)</f>
        <v>16000000</v>
      </c>
      <c r="L13701" s="104">
        <v>0</v>
      </c>
      <c r="M13701" s="230">
        <v>8000000</v>
      </c>
      <c r="N13701" s="230">
        <v>0</v>
      </c>
      <c r="O13701" s="230">
        <v>0</v>
      </c>
      <c r="P13701" s="230">
        <f>SUM(K13701+N13701+O13701)</f>
        <v>16000000</v>
      </c>
      <c r="Q13701" s="264">
        <v>8000000</v>
      </c>
      <c r="R13701" s="264">
        <v>0</v>
      </c>
      <c r="S13701" s="189"/>
    </row>
    <row r="13702" spans="1:19" ht="13.5" customHeight="1" x14ac:dyDescent="0.3">
      <c r="A13702" s="106"/>
      <c r="B13702" s="108" t="s">
        <v>2317</v>
      </c>
      <c r="C13702" s="30" t="s">
        <v>3161</v>
      </c>
      <c r="D13702" s="102">
        <v>101</v>
      </c>
      <c r="E13702" s="102">
        <v>9</v>
      </c>
      <c r="F13702" s="102">
        <v>709</v>
      </c>
      <c r="G13702" s="102">
        <v>70941</v>
      </c>
      <c r="H13702" s="102">
        <v>3000</v>
      </c>
      <c r="I13702" s="102">
        <v>414306</v>
      </c>
      <c r="J13702" s="104">
        <v>2000000</v>
      </c>
      <c r="K13702" s="104">
        <v>2000000</v>
      </c>
      <c r="L13702" s="104">
        <v>0</v>
      </c>
      <c r="M13702" s="230">
        <v>0</v>
      </c>
      <c r="N13702" s="230">
        <v>1000000</v>
      </c>
      <c r="O13702" s="230">
        <v>0</v>
      </c>
      <c r="P13702" s="230">
        <f t="shared" ref="P13702:P13721" si="247">SUM(K13702+N13702+O13702)</f>
        <v>3000000</v>
      </c>
      <c r="Q13702" s="264">
        <v>2000000</v>
      </c>
      <c r="R13702" s="264">
        <v>0</v>
      </c>
      <c r="S13702" s="175"/>
    </row>
    <row r="13703" spans="1:19" ht="20.399999999999999" x14ac:dyDescent="0.3">
      <c r="A13703" s="106"/>
      <c r="B13703" s="108" t="s">
        <v>2318</v>
      </c>
      <c r="C13703" s="30" t="s">
        <v>2319</v>
      </c>
      <c r="D13703" s="102">
        <v>101</v>
      </c>
      <c r="E13703" s="102">
        <v>9</v>
      </c>
      <c r="F13703" s="102">
        <v>709</v>
      </c>
      <c r="G13703" s="102">
        <v>70941</v>
      </c>
      <c r="H13703" s="102">
        <v>3000</v>
      </c>
      <c r="I13703" s="102">
        <v>414306</v>
      </c>
      <c r="J13703" s="104">
        <v>1000000</v>
      </c>
      <c r="K13703" s="104">
        <f>SUM(J13703-L13703)</f>
        <v>0</v>
      </c>
      <c r="L13703" s="104">
        <v>1000000</v>
      </c>
      <c r="M13703" s="230">
        <v>0</v>
      </c>
      <c r="N13703" s="230">
        <v>1000000</v>
      </c>
      <c r="O13703" s="230">
        <v>3000000</v>
      </c>
      <c r="P13703" s="230">
        <f t="shared" si="247"/>
        <v>4000000</v>
      </c>
      <c r="Q13703" s="264">
        <v>1000000</v>
      </c>
      <c r="R13703" s="264">
        <v>0</v>
      </c>
      <c r="S13703" s="175"/>
    </row>
    <row r="13704" spans="1:19" x14ac:dyDescent="0.3">
      <c r="A13704" s="106"/>
      <c r="B13704" s="108" t="s">
        <v>2320</v>
      </c>
      <c r="C13704" s="30" t="s">
        <v>2321</v>
      </c>
      <c r="D13704" s="102">
        <v>101</v>
      </c>
      <c r="E13704" s="102">
        <v>9</v>
      </c>
      <c r="F13704" s="102">
        <v>709</v>
      </c>
      <c r="G13704" s="102">
        <v>70941</v>
      </c>
      <c r="H13704" s="102">
        <v>3000</v>
      </c>
      <c r="I13704" s="102">
        <v>414306</v>
      </c>
      <c r="J13704" s="104">
        <v>3000000</v>
      </c>
      <c r="K13704" s="104">
        <v>3000000</v>
      </c>
      <c r="L13704" s="104">
        <v>0</v>
      </c>
      <c r="M13704" s="230">
        <v>0</v>
      </c>
      <c r="N13704" s="230">
        <v>3000000</v>
      </c>
      <c r="O13704" s="230">
        <v>3000000</v>
      </c>
      <c r="P13704" s="230">
        <f t="shared" si="247"/>
        <v>9000000</v>
      </c>
      <c r="Q13704" s="264">
        <v>3000000</v>
      </c>
      <c r="R13704" s="264">
        <v>0</v>
      </c>
      <c r="S13704" s="175"/>
    </row>
    <row r="13705" spans="1:19" x14ac:dyDescent="0.3">
      <c r="A13705" s="106"/>
      <c r="B13705" s="108" t="s">
        <v>2322</v>
      </c>
      <c r="C13705" s="30" t="s">
        <v>2323</v>
      </c>
      <c r="D13705" s="102">
        <v>101</v>
      </c>
      <c r="E13705" s="102">
        <v>9</v>
      </c>
      <c r="F13705" s="102">
        <v>709</v>
      </c>
      <c r="G13705" s="102">
        <v>70941</v>
      </c>
      <c r="H13705" s="102">
        <v>3000</v>
      </c>
      <c r="I13705" s="102">
        <v>414306</v>
      </c>
      <c r="J13705" s="104">
        <v>10000000</v>
      </c>
      <c r="K13705" s="104">
        <f>SUM(J13705-L13705)</f>
        <v>0</v>
      </c>
      <c r="L13705" s="104">
        <v>10000000</v>
      </c>
      <c r="M13705" s="230">
        <v>0</v>
      </c>
      <c r="N13705" s="230">
        <v>10000000</v>
      </c>
      <c r="O13705" s="230">
        <v>0</v>
      </c>
      <c r="P13705" s="230">
        <f t="shared" si="247"/>
        <v>10000000</v>
      </c>
      <c r="Q13705" s="264">
        <v>10000000</v>
      </c>
      <c r="R13705" s="264">
        <v>0</v>
      </c>
      <c r="S13705" s="175"/>
    </row>
    <row r="13706" spans="1:19" ht="21.75" customHeight="1" x14ac:dyDescent="0.3">
      <c r="A13706" s="106"/>
      <c r="B13706" s="108" t="s">
        <v>2324</v>
      </c>
      <c r="C13706" s="30" t="s">
        <v>2325</v>
      </c>
      <c r="D13706" s="102">
        <v>101</v>
      </c>
      <c r="E13706" s="102">
        <v>9</v>
      </c>
      <c r="F13706" s="102">
        <v>709</v>
      </c>
      <c r="G13706" s="102">
        <v>70941</v>
      </c>
      <c r="H13706" s="102">
        <v>3000</v>
      </c>
      <c r="I13706" s="102">
        <v>414306</v>
      </c>
      <c r="J13706" s="104">
        <v>0</v>
      </c>
      <c r="K13706" s="104">
        <f>SUM(J13706+M13706)</f>
        <v>3000000</v>
      </c>
      <c r="L13706" s="104">
        <v>0</v>
      </c>
      <c r="M13706" s="230">
        <v>3000000</v>
      </c>
      <c r="N13706" s="230">
        <v>6000000</v>
      </c>
      <c r="O13706" s="230">
        <v>0</v>
      </c>
      <c r="P13706" s="230">
        <f t="shared" si="247"/>
        <v>9000000</v>
      </c>
      <c r="Q13706" s="264">
        <v>2000000</v>
      </c>
      <c r="R13706" s="264">
        <v>0</v>
      </c>
      <c r="S13706" s="189" t="s">
        <v>5070</v>
      </c>
    </row>
    <row r="13707" spans="1:19" ht="20.399999999999999" x14ac:dyDescent="0.3">
      <c r="A13707" s="106"/>
      <c r="B13707" s="108" t="s">
        <v>2326</v>
      </c>
      <c r="C13707" s="30" t="s">
        <v>2327</v>
      </c>
      <c r="D13707" s="102">
        <v>101</v>
      </c>
      <c r="E13707" s="102">
        <v>9</v>
      </c>
      <c r="F13707" s="102">
        <v>709</v>
      </c>
      <c r="G13707" s="102">
        <v>70941</v>
      </c>
      <c r="H13707" s="102">
        <v>3000</v>
      </c>
      <c r="I13707" s="102">
        <v>414306</v>
      </c>
      <c r="J13707" s="104">
        <v>10000000</v>
      </c>
      <c r="K13707" s="104">
        <f>SUM(J13707-L13707)</f>
        <v>0</v>
      </c>
      <c r="L13707" s="104">
        <v>10000000</v>
      </c>
      <c r="M13707" s="230">
        <v>0</v>
      </c>
      <c r="N13707" s="230">
        <v>10000000</v>
      </c>
      <c r="O13707" s="230">
        <v>7000000</v>
      </c>
      <c r="P13707" s="230">
        <f t="shared" si="247"/>
        <v>17000000</v>
      </c>
      <c r="Q13707" s="264">
        <v>0</v>
      </c>
      <c r="R13707" s="264">
        <v>0</v>
      </c>
      <c r="S13707" s="175"/>
    </row>
    <row r="13708" spans="1:19" ht="20.399999999999999" x14ac:dyDescent="0.3">
      <c r="A13708" s="106"/>
      <c r="B13708" s="108" t="s">
        <v>2328</v>
      </c>
      <c r="C13708" s="30" t="s">
        <v>2329</v>
      </c>
      <c r="D13708" s="102">
        <v>101</v>
      </c>
      <c r="E13708" s="102">
        <v>9</v>
      </c>
      <c r="F13708" s="102">
        <v>709</v>
      </c>
      <c r="G13708" s="102">
        <v>70941</v>
      </c>
      <c r="H13708" s="102">
        <v>3000</v>
      </c>
      <c r="I13708" s="102">
        <v>414306</v>
      </c>
      <c r="J13708" s="104">
        <v>7000000</v>
      </c>
      <c r="K13708" s="104">
        <v>7000000</v>
      </c>
      <c r="L13708" s="104">
        <v>0</v>
      </c>
      <c r="M13708" s="230">
        <v>0</v>
      </c>
      <c r="N13708" s="230">
        <v>0</v>
      </c>
      <c r="O13708" s="230">
        <v>0</v>
      </c>
      <c r="P13708" s="230">
        <f t="shared" si="247"/>
        <v>7000000</v>
      </c>
      <c r="Q13708" s="264">
        <v>90000000</v>
      </c>
      <c r="R13708" s="264">
        <v>0</v>
      </c>
      <c r="S13708" s="175"/>
    </row>
    <row r="13709" spans="1:19" ht="20.399999999999999" x14ac:dyDescent="0.3">
      <c r="A13709" s="106"/>
      <c r="B13709" s="108" t="s">
        <v>2330</v>
      </c>
      <c r="C13709" s="30" t="s">
        <v>2331</v>
      </c>
      <c r="D13709" s="102">
        <v>101</v>
      </c>
      <c r="E13709" s="102">
        <v>9</v>
      </c>
      <c r="F13709" s="102">
        <v>709</v>
      </c>
      <c r="G13709" s="102">
        <v>70941</v>
      </c>
      <c r="H13709" s="102">
        <v>3000</v>
      </c>
      <c r="I13709" s="102">
        <v>414306</v>
      </c>
      <c r="J13709" s="104">
        <v>0</v>
      </c>
      <c r="K13709" s="104">
        <v>0</v>
      </c>
      <c r="L13709" s="104">
        <v>0</v>
      </c>
      <c r="M13709" s="230">
        <v>0</v>
      </c>
      <c r="N13709" s="230">
        <v>2000000</v>
      </c>
      <c r="O13709" s="230">
        <v>0</v>
      </c>
      <c r="P13709" s="230">
        <f t="shared" si="247"/>
        <v>2000000</v>
      </c>
      <c r="Q13709" s="264">
        <v>0</v>
      </c>
      <c r="R13709" s="264">
        <v>40321682</v>
      </c>
      <c r="S13709" s="175"/>
    </row>
    <row r="13710" spans="1:19" x14ac:dyDescent="0.3">
      <c r="A13710" s="106"/>
      <c r="B13710" s="108" t="s">
        <v>2332</v>
      </c>
      <c r="C13710" s="30" t="s">
        <v>2333</v>
      </c>
      <c r="D13710" s="102">
        <v>101</v>
      </c>
      <c r="E13710" s="102">
        <v>1</v>
      </c>
      <c r="F13710" s="102">
        <v>704</v>
      </c>
      <c r="G13710" s="102">
        <v>70421</v>
      </c>
      <c r="H13710" s="102">
        <v>3000</v>
      </c>
      <c r="I13710" s="102">
        <v>414306</v>
      </c>
      <c r="J13710" s="104">
        <v>3500000</v>
      </c>
      <c r="K13710" s="104">
        <f>SUM(J13710-L13710)</f>
        <v>1500000</v>
      </c>
      <c r="L13710" s="104">
        <v>2000000</v>
      </c>
      <c r="M13710" s="230">
        <v>0</v>
      </c>
      <c r="N13710" s="230">
        <v>2000000</v>
      </c>
      <c r="O13710" s="230"/>
      <c r="P13710" s="230">
        <f t="shared" si="247"/>
        <v>3500000</v>
      </c>
      <c r="Q13710" s="264">
        <v>2000000</v>
      </c>
      <c r="R13710" s="264">
        <v>0</v>
      </c>
      <c r="S13710" s="175"/>
    </row>
    <row r="13711" spans="1:19" x14ac:dyDescent="0.3">
      <c r="A13711" s="967" t="s">
        <v>24</v>
      </c>
      <c r="B13711" s="967"/>
      <c r="C13711" s="967"/>
      <c r="D13711" s="106"/>
      <c r="E13711" s="106"/>
      <c r="F13711" s="106"/>
      <c r="G13711" s="106"/>
      <c r="H13711" s="106"/>
      <c r="I13711" s="106"/>
      <c r="J13711" s="17"/>
      <c r="K13711" s="17"/>
      <c r="L13711" s="18"/>
      <c r="M13711" s="230"/>
      <c r="N13711" s="230">
        <v>150000000</v>
      </c>
      <c r="O13711" s="230">
        <v>100000000</v>
      </c>
      <c r="P13711" s="230">
        <f t="shared" si="247"/>
        <v>250000000</v>
      </c>
      <c r="Q13711" s="264"/>
      <c r="R13711" s="264"/>
      <c r="S13711" s="175"/>
    </row>
    <row r="13712" spans="1:19" x14ac:dyDescent="0.3">
      <c r="A13712" s="106"/>
      <c r="B13712" s="108" t="s">
        <v>2334</v>
      </c>
      <c r="C13712" s="30" t="s">
        <v>3162</v>
      </c>
      <c r="D13712" s="102">
        <v>504</v>
      </c>
      <c r="E13712" s="102">
        <v>9</v>
      </c>
      <c r="F13712" s="102">
        <v>709</v>
      </c>
      <c r="G13712" s="102">
        <v>70941</v>
      </c>
      <c r="H13712" s="102">
        <v>3000</v>
      </c>
      <c r="I13712" s="102">
        <v>414306</v>
      </c>
      <c r="J13712" s="104">
        <v>50000000</v>
      </c>
      <c r="K13712" s="104">
        <f>SUM(J13712+M13712)</f>
        <v>60000000</v>
      </c>
      <c r="L13712" s="104">
        <v>0</v>
      </c>
      <c r="M13712" s="230">
        <v>10000000</v>
      </c>
      <c r="N13712" s="230">
        <v>0</v>
      </c>
      <c r="O13712" s="230">
        <v>0</v>
      </c>
      <c r="P13712" s="230">
        <f t="shared" si="247"/>
        <v>60000000</v>
      </c>
      <c r="Q13712" s="264">
        <v>150000000</v>
      </c>
      <c r="R13712" s="264">
        <v>0</v>
      </c>
      <c r="S13712" s="189"/>
    </row>
    <row r="13713" spans="1:19" x14ac:dyDescent="0.3">
      <c r="A13713" s="106"/>
      <c r="B13713" s="108" t="s">
        <v>2335</v>
      </c>
      <c r="C13713" s="30" t="s">
        <v>2336</v>
      </c>
      <c r="D13713" s="102">
        <v>515</v>
      </c>
      <c r="E13713" s="102">
        <v>1</v>
      </c>
      <c r="F13713" s="102">
        <v>709</v>
      </c>
      <c r="G13713" s="102">
        <v>70941</v>
      </c>
      <c r="H13713" s="102">
        <v>3000</v>
      </c>
      <c r="I13713" s="102">
        <v>414306</v>
      </c>
      <c r="J13713" s="104">
        <v>0</v>
      </c>
      <c r="K13713" s="104">
        <v>0</v>
      </c>
      <c r="L13713" s="104">
        <v>0</v>
      </c>
      <c r="M13713" s="230">
        <v>0</v>
      </c>
      <c r="N13713" s="230">
        <v>0</v>
      </c>
      <c r="O13713" s="230">
        <v>0</v>
      </c>
      <c r="P13713" s="230">
        <f t="shared" si="247"/>
        <v>0</v>
      </c>
      <c r="Q13713" s="264">
        <v>0</v>
      </c>
      <c r="R13713" s="264">
        <v>14990400</v>
      </c>
      <c r="S13713" s="175"/>
    </row>
    <row r="13714" spans="1:19" x14ac:dyDescent="0.3">
      <c r="A13714" s="106"/>
      <c r="B13714" s="108" t="s">
        <v>2337</v>
      </c>
      <c r="C13714" s="30" t="s">
        <v>2338</v>
      </c>
      <c r="D13714" s="102">
        <v>502</v>
      </c>
      <c r="E13714" s="102">
        <v>9</v>
      </c>
      <c r="F13714" s="102">
        <v>709</v>
      </c>
      <c r="G13714" s="102">
        <v>70941</v>
      </c>
      <c r="H13714" s="102">
        <v>3000</v>
      </c>
      <c r="I13714" s="102">
        <v>414306</v>
      </c>
      <c r="J13714" s="104">
        <v>0</v>
      </c>
      <c r="K13714" s="104">
        <v>0</v>
      </c>
      <c r="L13714" s="104">
        <v>0</v>
      </c>
      <c r="M13714" s="230">
        <v>0</v>
      </c>
      <c r="N13714" s="230">
        <v>1000000</v>
      </c>
      <c r="O13714" s="230">
        <v>0</v>
      </c>
      <c r="P13714" s="230">
        <f t="shared" si="247"/>
        <v>1000000</v>
      </c>
      <c r="Q13714" s="264">
        <v>13000000</v>
      </c>
      <c r="R13714" s="264">
        <v>0</v>
      </c>
      <c r="S13714" s="175"/>
    </row>
    <row r="13715" spans="1:19" ht="20.399999999999999" x14ac:dyDescent="0.3">
      <c r="A13715" s="106"/>
      <c r="B13715" s="108" t="s">
        <v>2339</v>
      </c>
      <c r="C13715" s="30" t="s">
        <v>2340</v>
      </c>
      <c r="D13715" s="102">
        <v>510</v>
      </c>
      <c r="E13715" s="102">
        <v>9</v>
      </c>
      <c r="F13715" s="102">
        <v>709</v>
      </c>
      <c r="G13715" s="102">
        <v>70941</v>
      </c>
      <c r="H13715" s="102">
        <v>3000</v>
      </c>
      <c r="I13715" s="102">
        <v>414306</v>
      </c>
      <c r="J13715" s="104">
        <v>7000000</v>
      </c>
      <c r="K13715" s="104">
        <f>SUM(J13715-L13715)</f>
        <v>3500000</v>
      </c>
      <c r="L13715" s="104">
        <v>3500000</v>
      </c>
      <c r="M13715" s="230">
        <v>0</v>
      </c>
      <c r="N13715" s="230">
        <v>3500000</v>
      </c>
      <c r="O13715" s="230">
        <v>5000000</v>
      </c>
      <c r="P13715" s="230">
        <f t="shared" si="247"/>
        <v>12000000</v>
      </c>
      <c r="Q13715" s="264">
        <v>0</v>
      </c>
      <c r="R13715" s="264">
        <v>0</v>
      </c>
      <c r="S13715" s="175"/>
    </row>
    <row r="13716" spans="1:19" x14ac:dyDescent="0.3">
      <c r="A13716" s="106"/>
      <c r="B13716" s="108" t="s">
        <v>2341</v>
      </c>
      <c r="C13716" s="30" t="s">
        <v>2342</v>
      </c>
      <c r="D13716" s="102">
        <v>502</v>
      </c>
      <c r="E13716" s="102">
        <v>2</v>
      </c>
      <c r="F13716" s="102">
        <v>709</v>
      </c>
      <c r="G13716" s="102">
        <v>70941</v>
      </c>
      <c r="H13716" s="102">
        <v>3000</v>
      </c>
      <c r="I13716" s="102">
        <v>414306</v>
      </c>
      <c r="J13716" s="104">
        <v>5000000</v>
      </c>
      <c r="K13716" s="104">
        <v>5000000</v>
      </c>
      <c r="L13716" s="104">
        <v>0</v>
      </c>
      <c r="M13716" s="230">
        <v>0</v>
      </c>
      <c r="N13716" s="230">
        <v>0</v>
      </c>
      <c r="O13716" s="230">
        <v>0</v>
      </c>
      <c r="P13716" s="230">
        <f t="shared" si="247"/>
        <v>5000000</v>
      </c>
      <c r="Q13716" s="264">
        <v>0</v>
      </c>
      <c r="R13716" s="264">
        <v>0</v>
      </c>
      <c r="S13716" s="175"/>
    </row>
    <row r="13717" spans="1:19" ht="26.25" customHeight="1" x14ac:dyDescent="0.3">
      <c r="A13717" s="106"/>
      <c r="B13717" s="108" t="s">
        <v>2343</v>
      </c>
      <c r="C13717" s="30" t="s">
        <v>2344</v>
      </c>
      <c r="D13717" s="102">
        <v>502</v>
      </c>
      <c r="E13717" s="102">
        <v>2</v>
      </c>
      <c r="F13717" s="102">
        <v>709</v>
      </c>
      <c r="G13717" s="102">
        <v>70941</v>
      </c>
      <c r="H13717" s="102">
        <v>3000</v>
      </c>
      <c r="I13717" s="102">
        <v>414306</v>
      </c>
      <c r="J13717" s="104">
        <v>9000000</v>
      </c>
      <c r="K13717" s="104">
        <f>SUM(J13717-L13717)</f>
        <v>4500000</v>
      </c>
      <c r="L13717" s="104">
        <v>4500000</v>
      </c>
      <c r="M13717" s="230">
        <v>0</v>
      </c>
      <c r="N13717" s="230">
        <v>4500000</v>
      </c>
      <c r="O13717" s="230">
        <v>5000000</v>
      </c>
      <c r="P13717" s="230">
        <f t="shared" si="247"/>
        <v>14000000</v>
      </c>
      <c r="Q13717" s="264">
        <v>0</v>
      </c>
      <c r="R13717" s="264">
        <v>0</v>
      </c>
      <c r="S13717" s="175"/>
    </row>
    <row r="13718" spans="1:19" ht="36.75" customHeight="1" x14ac:dyDescent="0.3">
      <c r="A13718" s="106"/>
      <c r="B13718" s="108" t="s">
        <v>2345</v>
      </c>
      <c r="C13718" s="30" t="s">
        <v>2346</v>
      </c>
      <c r="D13718" s="102">
        <v>502</v>
      </c>
      <c r="E13718" s="102">
        <v>2</v>
      </c>
      <c r="F13718" s="102">
        <v>709</v>
      </c>
      <c r="G13718" s="102">
        <v>70941</v>
      </c>
      <c r="H13718" s="102">
        <v>3000</v>
      </c>
      <c r="I13718" s="102">
        <v>414306</v>
      </c>
      <c r="J13718" s="104">
        <v>6000000</v>
      </c>
      <c r="K13718" s="104">
        <v>6000000</v>
      </c>
      <c r="L13718" s="104">
        <v>0</v>
      </c>
      <c r="M13718" s="230">
        <v>0</v>
      </c>
      <c r="N13718" s="230">
        <v>7000000</v>
      </c>
      <c r="O13718" s="230">
        <v>0</v>
      </c>
      <c r="P13718" s="230">
        <f t="shared" si="247"/>
        <v>13000000</v>
      </c>
      <c r="Q13718" s="264">
        <v>0</v>
      </c>
      <c r="R13718" s="264">
        <v>0</v>
      </c>
      <c r="S13718" s="175"/>
    </row>
    <row r="13719" spans="1:19" ht="28.5" customHeight="1" x14ac:dyDescent="0.3">
      <c r="A13719" s="106"/>
      <c r="B13719" s="108" t="s">
        <v>2347</v>
      </c>
      <c r="C13719" s="30" t="s">
        <v>2348</v>
      </c>
      <c r="D13719" s="102">
        <v>510</v>
      </c>
      <c r="E13719" s="102">
        <v>2</v>
      </c>
      <c r="F13719" s="102">
        <v>709</v>
      </c>
      <c r="G13719" s="102">
        <v>70941</v>
      </c>
      <c r="H13719" s="102">
        <v>3000</v>
      </c>
      <c r="I13719" s="102">
        <v>414306</v>
      </c>
      <c r="J13719" s="104">
        <v>7000000</v>
      </c>
      <c r="K13719" s="104">
        <v>7000000</v>
      </c>
      <c r="L13719" s="104">
        <v>0</v>
      </c>
      <c r="M13719" s="230">
        <v>0</v>
      </c>
      <c r="N13719" s="230"/>
      <c r="O13719" s="230"/>
      <c r="P13719" s="230">
        <f t="shared" si="247"/>
        <v>7000000</v>
      </c>
      <c r="Q13719" s="264">
        <v>0</v>
      </c>
      <c r="R13719" s="264">
        <v>0</v>
      </c>
      <c r="S13719" s="175"/>
    </row>
    <row r="13720" spans="1:19" ht="11.25" customHeight="1" x14ac:dyDescent="0.3">
      <c r="A13720" s="967" t="s">
        <v>27</v>
      </c>
      <c r="B13720" s="967"/>
      <c r="C13720" s="967"/>
      <c r="D13720" s="106"/>
      <c r="E13720" s="106"/>
      <c r="F13720" s="106"/>
      <c r="G13720" s="106"/>
      <c r="H13720" s="106"/>
      <c r="I13720" s="106"/>
      <c r="J13720" s="17"/>
      <c r="K13720" s="17"/>
      <c r="L13720" s="18"/>
      <c r="M13720" s="230"/>
      <c r="N13720" s="230"/>
      <c r="O13720" s="230"/>
      <c r="P13720" s="230"/>
      <c r="Q13720" s="264"/>
      <c r="R13720" s="264"/>
      <c r="S13720" s="175"/>
    </row>
    <row r="13721" spans="1:19" ht="20.25" customHeight="1" x14ac:dyDescent="0.3">
      <c r="A13721" s="106"/>
      <c r="B13721" s="108" t="s">
        <v>2349</v>
      </c>
      <c r="C13721" s="30" t="s">
        <v>2350</v>
      </c>
      <c r="D13721" s="102">
        <v>406</v>
      </c>
      <c r="E13721" s="102">
        <v>9</v>
      </c>
      <c r="F13721" s="102">
        <v>709</v>
      </c>
      <c r="G13721" s="102">
        <v>70941</v>
      </c>
      <c r="H13721" s="102">
        <v>3000</v>
      </c>
      <c r="I13721" s="102">
        <v>414306</v>
      </c>
      <c r="J13721" s="104">
        <v>17000000</v>
      </c>
      <c r="K13721" s="104">
        <v>17000000</v>
      </c>
      <c r="L13721" s="104">
        <v>0</v>
      </c>
      <c r="M13721" s="230">
        <v>0</v>
      </c>
      <c r="N13721" s="230">
        <v>4000000</v>
      </c>
      <c r="O13721" s="230">
        <v>3000000</v>
      </c>
      <c r="P13721" s="230">
        <f t="shared" si="247"/>
        <v>24000000</v>
      </c>
      <c r="Q13721" s="264">
        <v>7000000</v>
      </c>
      <c r="R13721" s="264">
        <v>0</v>
      </c>
      <c r="S13721" s="175"/>
    </row>
    <row r="13722" spans="1:19" ht="17.399999999999999" x14ac:dyDescent="0.3">
      <c r="A13722" s="960" t="s">
        <v>0</v>
      </c>
      <c r="B13722" s="960"/>
      <c r="C13722" s="960"/>
      <c r="D13722" s="960"/>
      <c r="E13722" s="960"/>
      <c r="F13722" s="960"/>
      <c r="G13722" s="960"/>
      <c r="H13722" s="960"/>
      <c r="I13722" s="960"/>
      <c r="J13722" s="960"/>
      <c r="K13722" s="960"/>
      <c r="L13722" s="960"/>
      <c r="M13722" s="960"/>
      <c r="N13722" s="58"/>
      <c r="O13722" s="58"/>
      <c r="P13722" s="58"/>
      <c r="Q13722" s="58"/>
      <c r="R13722" s="58"/>
      <c r="S13722" s="58"/>
    </row>
    <row r="13723" spans="1:19" ht="17.399999999999999" x14ac:dyDescent="0.3">
      <c r="A13723" s="960" t="s">
        <v>3122</v>
      </c>
      <c r="B13723" s="960"/>
      <c r="C13723" s="960"/>
      <c r="D13723" s="960"/>
      <c r="E13723" s="960"/>
      <c r="F13723" s="960"/>
      <c r="G13723" s="960"/>
      <c r="H13723" s="960"/>
      <c r="I13723" s="960"/>
      <c r="J13723" s="960"/>
      <c r="K13723" s="960"/>
      <c r="L13723" s="960"/>
      <c r="M13723" s="960"/>
      <c r="N13723" s="58"/>
      <c r="O13723" s="58"/>
      <c r="P13723" s="58"/>
      <c r="Q13723" s="58"/>
      <c r="R13723" s="58"/>
      <c r="S13723" s="58"/>
    </row>
    <row r="13724" spans="1:19" ht="16.2" thickBot="1" x14ac:dyDescent="0.35">
      <c r="A13724" s="961" t="s">
        <v>2060</v>
      </c>
      <c r="B13724" s="961"/>
      <c r="C13724" s="961"/>
      <c r="D13724" s="961"/>
      <c r="E13724" s="961"/>
      <c r="F13724" s="961"/>
      <c r="G13724" s="961"/>
      <c r="H13724" s="961"/>
      <c r="I13724" s="961"/>
      <c r="J13724" s="961"/>
      <c r="K13724" s="961"/>
      <c r="L13724" s="961"/>
      <c r="M13724" s="961"/>
      <c r="N13724" s="233"/>
      <c r="O13724" s="233"/>
    </row>
    <row r="13725" spans="1:19" ht="15" customHeight="1" x14ac:dyDescent="0.3">
      <c r="A13725" s="962" t="s">
        <v>3118</v>
      </c>
      <c r="B13725" s="962" t="s">
        <v>3119</v>
      </c>
      <c r="C13725" s="962" t="s">
        <v>2</v>
      </c>
      <c r="D13725" s="5" t="s">
        <v>3</v>
      </c>
      <c r="E13725" s="12" t="s">
        <v>3</v>
      </c>
      <c r="F13725" s="5" t="s">
        <v>7</v>
      </c>
      <c r="G13725" s="12" t="s">
        <v>9</v>
      </c>
      <c r="H13725" s="5" t="s">
        <v>12</v>
      </c>
      <c r="I13725" s="12" t="s">
        <v>13</v>
      </c>
      <c r="J13725" s="873" t="s">
        <v>3115</v>
      </c>
      <c r="K13725" s="873" t="s">
        <v>3116</v>
      </c>
      <c r="L13725" s="965" t="s">
        <v>3121</v>
      </c>
      <c r="M13725" s="965" t="s">
        <v>3117</v>
      </c>
      <c r="N13725" s="873" t="s">
        <v>3116</v>
      </c>
      <c r="O13725" s="873" t="s">
        <v>3116</v>
      </c>
      <c r="P13725" s="873" t="s">
        <v>5095</v>
      </c>
      <c r="Q13725" s="873" t="s">
        <v>3115</v>
      </c>
      <c r="R13725" s="270" t="s">
        <v>3340</v>
      </c>
      <c r="S13725" s="873" t="s">
        <v>5049</v>
      </c>
    </row>
    <row r="13726" spans="1:19" ht="20.399999999999999" x14ac:dyDescent="0.3">
      <c r="A13726" s="963"/>
      <c r="B13726" s="963"/>
      <c r="C13726" s="963"/>
      <c r="D13726" s="6" t="s">
        <v>4</v>
      </c>
      <c r="E13726" s="11" t="s">
        <v>6</v>
      </c>
      <c r="F13726" s="6" t="s">
        <v>8</v>
      </c>
      <c r="G13726" s="11" t="s">
        <v>10</v>
      </c>
      <c r="H13726" s="6" t="s">
        <v>5</v>
      </c>
      <c r="I13726" s="11" t="s">
        <v>5</v>
      </c>
      <c r="J13726" s="874"/>
      <c r="K13726" s="874"/>
      <c r="L13726" s="966"/>
      <c r="M13726" s="966"/>
      <c r="N13726" s="874"/>
      <c r="O13726" s="874"/>
      <c r="P13726" s="874"/>
      <c r="Q13726" s="874"/>
      <c r="R13726" s="271" t="s">
        <v>5125</v>
      </c>
      <c r="S13726" s="874"/>
    </row>
    <row r="13727" spans="1:19" x14ac:dyDescent="0.3">
      <c r="A13727" s="963"/>
      <c r="B13727" s="963"/>
      <c r="C13727" s="963"/>
      <c r="D13727" s="6" t="s">
        <v>5</v>
      </c>
      <c r="E13727" s="11" t="s">
        <v>5</v>
      </c>
      <c r="F13727" s="6" t="s">
        <v>5</v>
      </c>
      <c r="G13727" s="11" t="s">
        <v>11</v>
      </c>
      <c r="H13727" s="7"/>
      <c r="I13727" s="8"/>
      <c r="J13727" s="44" t="s">
        <v>3120</v>
      </c>
      <c r="K13727" s="45" t="s">
        <v>3120</v>
      </c>
      <c r="L13727" s="46" t="s">
        <v>3120</v>
      </c>
      <c r="M13727" s="47" t="s">
        <v>3120</v>
      </c>
      <c r="N13727" s="44" t="s">
        <v>5068</v>
      </c>
      <c r="O13727" s="44" t="s">
        <v>5069</v>
      </c>
      <c r="P13727" s="44"/>
      <c r="Q13727" s="44" t="s">
        <v>5102</v>
      </c>
      <c r="R13727" s="272" t="s">
        <v>5102</v>
      </c>
      <c r="S13727" s="44"/>
    </row>
    <row r="13728" spans="1:19" ht="15" thickBot="1" x14ac:dyDescent="0.35">
      <c r="A13728" s="964"/>
      <c r="B13728" s="964"/>
      <c r="C13728" s="964"/>
      <c r="D13728" s="9"/>
      <c r="E13728" s="10"/>
      <c r="F13728" s="9"/>
      <c r="G13728" s="10"/>
      <c r="H13728" s="9"/>
      <c r="I13728" s="10"/>
      <c r="J13728" s="48" t="s">
        <v>14</v>
      </c>
      <c r="K13728" s="49" t="s">
        <v>14</v>
      </c>
      <c r="L13728" s="50" t="s">
        <v>14</v>
      </c>
      <c r="M13728" s="51" t="s">
        <v>14</v>
      </c>
      <c r="N13728" s="48" t="s">
        <v>14</v>
      </c>
      <c r="O13728" s="48" t="s">
        <v>14</v>
      </c>
      <c r="P13728" s="48" t="s">
        <v>14</v>
      </c>
      <c r="Q13728" s="48" t="s">
        <v>14</v>
      </c>
      <c r="R13728" s="48" t="s">
        <v>14</v>
      </c>
      <c r="S13728" s="48"/>
    </row>
    <row r="13729" spans="1:19" x14ac:dyDescent="0.3">
      <c r="A13729" s="967" t="s">
        <v>44</v>
      </c>
      <c r="B13729" s="967"/>
      <c r="C13729" s="967"/>
      <c r="D13729" s="106"/>
      <c r="E13729" s="106"/>
      <c r="F13729" s="106"/>
      <c r="G13729" s="106"/>
      <c r="H13729" s="106"/>
      <c r="I13729" s="106"/>
      <c r="J13729" s="17"/>
      <c r="K13729" s="17"/>
      <c r="L13729" s="18"/>
      <c r="M13729" s="18"/>
      <c r="N13729" s="175"/>
      <c r="O13729" s="175"/>
      <c r="P13729" s="214"/>
      <c r="Q13729" s="266"/>
      <c r="R13729" s="266"/>
      <c r="S13729" s="175"/>
    </row>
    <row r="13730" spans="1:19" ht="27.75" customHeight="1" x14ac:dyDescent="0.3">
      <c r="A13730" s="106"/>
      <c r="B13730" s="108" t="s">
        <v>2351</v>
      </c>
      <c r="C13730" s="30" t="s">
        <v>2352</v>
      </c>
      <c r="D13730" s="102">
        <v>1301</v>
      </c>
      <c r="E13730" s="102">
        <v>9</v>
      </c>
      <c r="F13730" s="102">
        <v>709</v>
      </c>
      <c r="G13730" s="102">
        <v>70941</v>
      </c>
      <c r="H13730" s="102">
        <v>3000</v>
      </c>
      <c r="I13730" s="102">
        <v>414306</v>
      </c>
      <c r="J13730" s="104">
        <v>5000000</v>
      </c>
      <c r="K13730" s="104">
        <v>5000000</v>
      </c>
      <c r="L13730" s="104">
        <v>0</v>
      </c>
      <c r="M13730" s="230">
        <v>0</v>
      </c>
      <c r="N13730" s="230">
        <v>0</v>
      </c>
      <c r="O13730" s="230">
        <v>0</v>
      </c>
      <c r="P13730" s="230">
        <f>SUM(K13730+N13730+O13730)</f>
        <v>5000000</v>
      </c>
      <c r="Q13730" s="264">
        <v>5000000</v>
      </c>
      <c r="R13730" s="264">
        <v>0</v>
      </c>
      <c r="S13730" s="175"/>
    </row>
    <row r="13731" spans="1:19" ht="20.399999999999999" x14ac:dyDescent="0.3">
      <c r="A13731" s="106"/>
      <c r="B13731" s="108" t="s">
        <v>2353</v>
      </c>
      <c r="C13731" s="30" t="s">
        <v>3164</v>
      </c>
      <c r="D13731" s="102">
        <v>1301</v>
      </c>
      <c r="E13731" s="102">
        <v>9</v>
      </c>
      <c r="F13731" s="102">
        <v>709</v>
      </c>
      <c r="G13731" s="102">
        <v>70941</v>
      </c>
      <c r="H13731" s="102">
        <v>3000</v>
      </c>
      <c r="I13731" s="102">
        <v>414306</v>
      </c>
      <c r="J13731" s="104">
        <v>0</v>
      </c>
      <c r="K13731" s="104">
        <f>SUM(J13731+M13731)</f>
        <v>7000000</v>
      </c>
      <c r="L13731" s="104">
        <v>0</v>
      </c>
      <c r="M13731" s="230">
        <v>7000000</v>
      </c>
      <c r="N13731" s="230">
        <v>2000000</v>
      </c>
      <c r="O13731" s="230">
        <v>1000000</v>
      </c>
      <c r="P13731" s="230">
        <f t="shared" ref="P13731:P13745" si="248">SUM(K13731+N13731+O13731)</f>
        <v>10000000</v>
      </c>
      <c r="Q13731" s="264">
        <v>5000000</v>
      </c>
      <c r="R13731" s="264">
        <v>284000</v>
      </c>
      <c r="S13731" s="189" t="s">
        <v>5070</v>
      </c>
    </row>
    <row r="13732" spans="1:19" ht="27.75" customHeight="1" x14ac:dyDescent="0.3">
      <c r="A13732" s="106"/>
      <c r="B13732" s="108" t="s">
        <v>2354</v>
      </c>
      <c r="C13732" s="30" t="s">
        <v>2355</v>
      </c>
      <c r="D13732" s="102">
        <v>1301</v>
      </c>
      <c r="E13732" s="102">
        <v>9</v>
      </c>
      <c r="F13732" s="102">
        <v>709</v>
      </c>
      <c r="G13732" s="102">
        <v>70941</v>
      </c>
      <c r="H13732" s="102">
        <v>3000</v>
      </c>
      <c r="I13732" s="102">
        <v>414306</v>
      </c>
      <c r="J13732" s="104">
        <v>30000000</v>
      </c>
      <c r="K13732" s="104">
        <v>30000000</v>
      </c>
      <c r="L13732" s="104">
        <v>0</v>
      </c>
      <c r="M13732" s="230">
        <v>0</v>
      </c>
      <c r="N13732" s="230">
        <v>40000000</v>
      </c>
      <c r="O13732" s="230">
        <v>0</v>
      </c>
      <c r="P13732" s="230">
        <f t="shared" si="248"/>
        <v>70000000</v>
      </c>
      <c r="Q13732" s="264">
        <v>0</v>
      </c>
      <c r="R13732" s="264">
        <v>66684540</v>
      </c>
      <c r="S13732" s="175"/>
    </row>
    <row r="13733" spans="1:19" ht="20.399999999999999" x14ac:dyDescent="0.3">
      <c r="A13733" s="106"/>
      <c r="B13733" s="108" t="s">
        <v>2356</v>
      </c>
      <c r="C13733" s="30" t="s">
        <v>2357</v>
      </c>
      <c r="D13733" s="102">
        <v>1301</v>
      </c>
      <c r="E13733" s="102">
        <v>9</v>
      </c>
      <c r="F13733" s="102">
        <v>709</v>
      </c>
      <c r="G13733" s="102">
        <v>70941</v>
      </c>
      <c r="H13733" s="102">
        <v>3000</v>
      </c>
      <c r="I13733" s="102">
        <v>414306</v>
      </c>
      <c r="J13733" s="104">
        <v>6000000</v>
      </c>
      <c r="K13733" s="104">
        <v>6000000</v>
      </c>
      <c r="L13733" s="104">
        <v>0</v>
      </c>
      <c r="M13733" s="230">
        <v>0</v>
      </c>
      <c r="N13733" s="230">
        <v>2000000</v>
      </c>
      <c r="O13733" s="230">
        <v>2000000</v>
      </c>
      <c r="P13733" s="230">
        <f t="shared" si="248"/>
        <v>10000000</v>
      </c>
      <c r="Q13733" s="264">
        <v>10000000</v>
      </c>
      <c r="R13733" s="264">
        <v>0</v>
      </c>
      <c r="S13733" s="175"/>
    </row>
    <row r="13734" spans="1:19" ht="20.399999999999999" x14ac:dyDescent="0.3">
      <c r="A13734" s="106"/>
      <c r="B13734" s="108" t="s">
        <v>2358</v>
      </c>
      <c r="C13734" s="30" t="s">
        <v>2359</v>
      </c>
      <c r="D13734" s="102">
        <v>1301</v>
      </c>
      <c r="E13734" s="102">
        <v>9</v>
      </c>
      <c r="F13734" s="102">
        <v>709</v>
      </c>
      <c r="G13734" s="102">
        <v>70941</v>
      </c>
      <c r="H13734" s="102">
        <v>3000</v>
      </c>
      <c r="I13734" s="102">
        <v>414306</v>
      </c>
      <c r="J13734" s="104">
        <v>20000000</v>
      </c>
      <c r="K13734" s="104">
        <f>SUM(J13734-L13734)</f>
        <v>10000000</v>
      </c>
      <c r="L13734" s="104">
        <v>10000000</v>
      </c>
      <c r="M13734" s="230">
        <v>0</v>
      </c>
      <c r="N13734" s="230">
        <v>10000000</v>
      </c>
      <c r="O13734" s="230">
        <v>5000000</v>
      </c>
      <c r="P13734" s="230">
        <f t="shared" si="248"/>
        <v>25000000</v>
      </c>
      <c r="Q13734" s="264">
        <v>5000000</v>
      </c>
      <c r="R13734" s="264">
        <v>0</v>
      </c>
      <c r="S13734" s="175"/>
    </row>
    <row r="13735" spans="1:19" x14ac:dyDescent="0.3">
      <c r="A13735" s="106"/>
      <c r="B13735" s="108" t="s">
        <v>2360</v>
      </c>
      <c r="C13735" s="30" t="s">
        <v>2361</v>
      </c>
      <c r="D13735" s="102">
        <v>1301</v>
      </c>
      <c r="E13735" s="102">
        <v>9</v>
      </c>
      <c r="F13735" s="102">
        <v>709</v>
      </c>
      <c r="G13735" s="102">
        <v>70941</v>
      </c>
      <c r="H13735" s="102">
        <v>3000</v>
      </c>
      <c r="I13735" s="102">
        <v>414306</v>
      </c>
      <c r="J13735" s="104">
        <v>0</v>
      </c>
      <c r="K13735" s="104">
        <v>0</v>
      </c>
      <c r="L13735" s="104">
        <v>0</v>
      </c>
      <c r="M13735" s="230">
        <v>0</v>
      </c>
      <c r="N13735" s="230">
        <v>0</v>
      </c>
      <c r="O13735" s="230">
        <v>0</v>
      </c>
      <c r="P13735" s="230">
        <f t="shared" si="248"/>
        <v>0</v>
      </c>
      <c r="Q13735" s="264">
        <v>2000000</v>
      </c>
      <c r="R13735" s="264">
        <v>0</v>
      </c>
      <c r="S13735" s="175"/>
    </row>
    <row r="13736" spans="1:19" x14ac:dyDescent="0.3">
      <c r="A13736" s="106"/>
      <c r="B13736" s="108" t="s">
        <v>2362</v>
      </c>
      <c r="C13736" s="30" t="s">
        <v>2363</v>
      </c>
      <c r="D13736" s="102">
        <v>1301</v>
      </c>
      <c r="E13736" s="102">
        <v>9</v>
      </c>
      <c r="F13736" s="102">
        <v>709</v>
      </c>
      <c r="G13736" s="102">
        <v>70941</v>
      </c>
      <c r="H13736" s="102">
        <v>3000</v>
      </c>
      <c r="I13736" s="102">
        <v>414306</v>
      </c>
      <c r="J13736" s="104">
        <v>12000000</v>
      </c>
      <c r="K13736" s="104">
        <v>12000000</v>
      </c>
      <c r="L13736" s="104">
        <v>0</v>
      </c>
      <c r="M13736" s="230">
        <v>0</v>
      </c>
      <c r="N13736" s="230">
        <v>10000000</v>
      </c>
      <c r="O13736" s="230">
        <v>0</v>
      </c>
      <c r="P13736" s="230">
        <f t="shared" si="248"/>
        <v>22000000</v>
      </c>
      <c r="Q13736" s="264">
        <v>8000000</v>
      </c>
      <c r="R13736" s="264">
        <v>0</v>
      </c>
      <c r="S13736" s="189"/>
    </row>
    <row r="13737" spans="1:19" ht="20.399999999999999" x14ac:dyDescent="0.3">
      <c r="A13737" s="106"/>
      <c r="B13737" s="108" t="s">
        <v>3165</v>
      </c>
      <c r="C13737" s="30" t="s">
        <v>3166</v>
      </c>
      <c r="D13737" s="102">
        <v>1301</v>
      </c>
      <c r="E13737" s="102">
        <v>9</v>
      </c>
      <c r="F13737" s="102">
        <v>709</v>
      </c>
      <c r="G13737" s="102">
        <v>70941</v>
      </c>
      <c r="H13737" s="102">
        <v>3000</v>
      </c>
      <c r="I13737" s="102">
        <v>414306</v>
      </c>
      <c r="J13737" s="104">
        <v>0</v>
      </c>
      <c r="K13737" s="104">
        <f>SUM(J13737+M13737)</f>
        <v>6000000</v>
      </c>
      <c r="L13737" s="104">
        <v>0</v>
      </c>
      <c r="M13737" s="230">
        <v>6000000</v>
      </c>
      <c r="N13737" s="230">
        <v>3000000</v>
      </c>
      <c r="O13737" s="230">
        <v>3000000</v>
      </c>
      <c r="P13737" s="230">
        <f t="shared" si="248"/>
        <v>12000000</v>
      </c>
      <c r="Q13737" s="264">
        <v>11000000</v>
      </c>
      <c r="R13737" s="264">
        <v>0</v>
      </c>
      <c r="S13737" s="189" t="s">
        <v>5070</v>
      </c>
    </row>
    <row r="13738" spans="1:19" ht="20.399999999999999" x14ac:dyDescent="0.3">
      <c r="A13738" s="106"/>
      <c r="B13738" s="108" t="s">
        <v>2364</v>
      </c>
      <c r="C13738" s="30" t="s">
        <v>2365</v>
      </c>
      <c r="D13738" s="102">
        <v>1301</v>
      </c>
      <c r="E13738" s="102">
        <v>11</v>
      </c>
      <c r="F13738" s="102">
        <v>709</v>
      </c>
      <c r="G13738" s="102">
        <v>70941</v>
      </c>
      <c r="H13738" s="102">
        <v>3000</v>
      </c>
      <c r="I13738" s="102">
        <v>414306</v>
      </c>
      <c r="J13738" s="104">
        <v>11000000</v>
      </c>
      <c r="K13738" s="104">
        <v>11000000</v>
      </c>
      <c r="L13738" s="104">
        <v>0</v>
      </c>
      <c r="M13738" s="230">
        <v>0</v>
      </c>
      <c r="N13738" s="230">
        <v>3000000</v>
      </c>
      <c r="O13738" s="230">
        <v>0</v>
      </c>
      <c r="P13738" s="230">
        <f t="shared" si="248"/>
        <v>14000000</v>
      </c>
      <c r="Q13738" s="264">
        <v>13000000</v>
      </c>
      <c r="R13738" s="264">
        <v>0</v>
      </c>
      <c r="S13738" s="175"/>
    </row>
    <row r="13739" spans="1:19" x14ac:dyDescent="0.3">
      <c r="A13739" s="106"/>
      <c r="B13739" s="108" t="s">
        <v>2366</v>
      </c>
      <c r="C13739" s="30" t="s">
        <v>2367</v>
      </c>
      <c r="D13739" s="102">
        <v>1301</v>
      </c>
      <c r="E13739" s="102">
        <v>11</v>
      </c>
      <c r="F13739" s="102">
        <v>709</v>
      </c>
      <c r="G13739" s="102">
        <v>70941</v>
      </c>
      <c r="H13739" s="102">
        <v>3000</v>
      </c>
      <c r="I13739" s="102">
        <v>414306</v>
      </c>
      <c r="J13739" s="104">
        <v>13000000</v>
      </c>
      <c r="K13739" s="104">
        <f>SUM(J13739-L13739)</f>
        <v>7000000</v>
      </c>
      <c r="L13739" s="104">
        <v>6000000</v>
      </c>
      <c r="M13739" s="230">
        <v>0</v>
      </c>
      <c r="N13739" s="230">
        <v>6000000</v>
      </c>
      <c r="O13739" s="230">
        <v>2000000</v>
      </c>
      <c r="P13739" s="230">
        <f t="shared" si="248"/>
        <v>15000000</v>
      </c>
      <c r="Q13739" s="264">
        <v>18000000</v>
      </c>
      <c r="R13739" s="264">
        <v>0</v>
      </c>
      <c r="S13739" s="175"/>
    </row>
    <row r="13740" spans="1:19" x14ac:dyDescent="0.3">
      <c r="A13740" s="106"/>
      <c r="B13740" s="108" t="s">
        <v>2368</v>
      </c>
      <c r="C13740" s="30" t="s">
        <v>2369</v>
      </c>
      <c r="D13740" s="102">
        <v>1301</v>
      </c>
      <c r="E13740" s="102">
        <v>9</v>
      </c>
      <c r="F13740" s="102">
        <v>709</v>
      </c>
      <c r="G13740" s="102">
        <v>70941</v>
      </c>
      <c r="H13740" s="102">
        <v>3000</v>
      </c>
      <c r="I13740" s="102">
        <v>414306</v>
      </c>
      <c r="J13740" s="104">
        <v>18000000</v>
      </c>
      <c r="K13740" s="104">
        <f>SUM(J13740-L13740)</f>
        <v>0</v>
      </c>
      <c r="L13740" s="104">
        <v>18000000</v>
      </c>
      <c r="M13740" s="230">
        <v>0</v>
      </c>
      <c r="N13740" s="230">
        <v>18000000</v>
      </c>
      <c r="O13740" s="230">
        <v>2000000</v>
      </c>
      <c r="P13740" s="230">
        <f t="shared" si="248"/>
        <v>20000000</v>
      </c>
      <c r="Q13740" s="264">
        <v>0</v>
      </c>
      <c r="R13740" s="264">
        <v>23760000</v>
      </c>
      <c r="S13740" s="175"/>
    </row>
    <row r="13741" spans="1:19" ht="20.399999999999999" x14ac:dyDescent="0.3">
      <c r="A13741" s="106"/>
      <c r="B13741" s="108" t="s">
        <v>2370</v>
      </c>
      <c r="C13741" s="30" t="s">
        <v>2371</v>
      </c>
      <c r="D13741" s="102">
        <v>1301</v>
      </c>
      <c r="E13741" s="102">
        <v>9</v>
      </c>
      <c r="F13741" s="102">
        <v>709</v>
      </c>
      <c r="G13741" s="102">
        <v>70941</v>
      </c>
      <c r="H13741" s="102">
        <v>3000</v>
      </c>
      <c r="I13741" s="102">
        <v>414104</v>
      </c>
      <c r="J13741" s="104">
        <v>0</v>
      </c>
      <c r="K13741" s="104">
        <v>0</v>
      </c>
      <c r="L13741" s="104">
        <v>0</v>
      </c>
      <c r="M13741" s="230">
        <v>0</v>
      </c>
      <c r="N13741" s="230">
        <v>0</v>
      </c>
      <c r="O13741" s="230">
        <v>0</v>
      </c>
      <c r="P13741" s="230">
        <f t="shared" si="248"/>
        <v>0</v>
      </c>
      <c r="Q13741" s="264">
        <v>0</v>
      </c>
      <c r="R13741" s="264">
        <v>3888888</v>
      </c>
      <c r="S13741" s="175"/>
    </row>
    <row r="13742" spans="1:19" x14ac:dyDescent="0.3">
      <c r="A13742" s="106"/>
      <c r="B13742" s="108" t="s">
        <v>2372</v>
      </c>
      <c r="C13742" s="30" t="s">
        <v>2373</v>
      </c>
      <c r="D13742" s="102">
        <v>1301</v>
      </c>
      <c r="E13742" s="102">
        <v>9</v>
      </c>
      <c r="F13742" s="102">
        <v>709</v>
      </c>
      <c r="G13742" s="102">
        <v>70941</v>
      </c>
      <c r="H13742" s="102">
        <v>3000</v>
      </c>
      <c r="I13742" s="102">
        <v>414104</v>
      </c>
      <c r="J13742" s="104">
        <v>0</v>
      </c>
      <c r="K13742" s="104">
        <v>0</v>
      </c>
      <c r="L13742" s="104">
        <v>0</v>
      </c>
      <c r="M13742" s="230">
        <v>0</v>
      </c>
      <c r="N13742" s="230"/>
      <c r="O13742" s="230"/>
      <c r="P13742" s="230">
        <f t="shared" si="248"/>
        <v>0</v>
      </c>
      <c r="Q13742" s="264"/>
      <c r="R13742" s="264">
        <v>0</v>
      </c>
      <c r="S13742" s="175"/>
    </row>
    <row r="13743" spans="1:19" ht="20.399999999999999" x14ac:dyDescent="0.3">
      <c r="A13743" s="106"/>
      <c r="B13743" s="108" t="s">
        <v>2374</v>
      </c>
      <c r="C13743" s="30" t="s">
        <v>2375</v>
      </c>
      <c r="D13743" s="102">
        <v>1301</v>
      </c>
      <c r="E13743" s="102">
        <v>9</v>
      </c>
      <c r="F13743" s="102">
        <v>709</v>
      </c>
      <c r="G13743" s="102">
        <v>70941</v>
      </c>
      <c r="H13743" s="102">
        <v>3000</v>
      </c>
      <c r="I13743" s="102">
        <v>414306</v>
      </c>
      <c r="J13743" s="104">
        <v>20000000</v>
      </c>
      <c r="K13743" s="104">
        <v>20000000</v>
      </c>
      <c r="L13743" s="104">
        <v>0</v>
      </c>
      <c r="M13743" s="230">
        <v>0</v>
      </c>
      <c r="N13743" s="230">
        <v>25000000</v>
      </c>
      <c r="O13743" s="230">
        <v>0</v>
      </c>
      <c r="P13743" s="230">
        <f t="shared" si="248"/>
        <v>45000000</v>
      </c>
      <c r="Q13743" s="264">
        <v>20000000</v>
      </c>
      <c r="R13743" s="264"/>
      <c r="S13743" s="189"/>
    </row>
    <row r="13744" spans="1:19" x14ac:dyDescent="0.3">
      <c r="A13744" s="967" t="s">
        <v>1351</v>
      </c>
      <c r="B13744" s="967"/>
      <c r="C13744" s="31"/>
      <c r="D13744" s="106"/>
      <c r="E13744" s="106"/>
      <c r="F13744" s="106"/>
      <c r="G13744" s="106"/>
      <c r="H13744" s="106"/>
      <c r="I13744" s="106"/>
      <c r="J13744" s="17"/>
      <c r="K13744" s="17"/>
      <c r="L13744" s="18"/>
      <c r="M13744" s="230"/>
      <c r="N13744" s="230"/>
      <c r="O13744" s="230"/>
      <c r="P13744" s="230">
        <f t="shared" si="248"/>
        <v>0</v>
      </c>
      <c r="Q13744" s="264"/>
      <c r="R13744" s="264">
        <v>0</v>
      </c>
      <c r="S13744" s="175"/>
    </row>
    <row r="13745" spans="1:19" ht="21" thickBot="1" x14ac:dyDescent="0.35">
      <c r="A13745" s="107"/>
      <c r="B13745" s="109" t="s">
        <v>2376</v>
      </c>
      <c r="C13745" s="34" t="s">
        <v>2377</v>
      </c>
      <c r="D13745" s="103">
        <v>803</v>
      </c>
      <c r="E13745" s="103">
        <v>9</v>
      </c>
      <c r="F13745" s="103">
        <v>708</v>
      </c>
      <c r="G13745" s="103">
        <v>70810</v>
      </c>
      <c r="H13745" s="103">
        <v>3000</v>
      </c>
      <c r="I13745" s="103">
        <v>414306</v>
      </c>
      <c r="J13745" s="105">
        <v>2000000</v>
      </c>
      <c r="K13745" s="174">
        <f>SUM(J13745-L13745)</f>
        <v>1000000</v>
      </c>
      <c r="L13745" s="105">
        <v>1000000</v>
      </c>
      <c r="M13745" s="230">
        <v>0</v>
      </c>
      <c r="N13745" s="230">
        <v>500000</v>
      </c>
      <c r="O13745" s="230">
        <v>0</v>
      </c>
      <c r="P13745" s="230">
        <f t="shared" si="248"/>
        <v>1500000</v>
      </c>
      <c r="Q13745" s="264">
        <v>1000000</v>
      </c>
      <c r="R13745" s="264"/>
      <c r="S13745" s="176"/>
    </row>
    <row r="13746" spans="1:19" ht="15" thickBot="1" x14ac:dyDescent="0.35">
      <c r="A13746" s="13"/>
      <c r="B13746" s="14" t="s">
        <v>2378</v>
      </c>
      <c r="C13746" s="14"/>
      <c r="D13746" s="14"/>
      <c r="E13746" s="14"/>
      <c r="F13746" s="14"/>
      <c r="G13746" s="14"/>
      <c r="H13746" s="14"/>
      <c r="I13746" s="14"/>
      <c r="J13746" s="15">
        <f>SUM(J13689:J13745)</f>
        <v>336500000</v>
      </c>
      <c r="K13746" s="15">
        <f>SUM(K13689:K13745)</f>
        <v>316500000</v>
      </c>
      <c r="L13746" s="15">
        <f>SUM(L13689:L13745)</f>
        <v>66000000</v>
      </c>
      <c r="M13746" s="15">
        <f>SUM(M13689:M13745)</f>
        <v>46000000</v>
      </c>
      <c r="N13746" s="15">
        <f t="shared" ref="N13746:O13746" si="249">SUM(N13689:N13745)</f>
        <v>354500000</v>
      </c>
      <c r="O13746" s="15">
        <f t="shared" si="249"/>
        <v>171000000</v>
      </c>
      <c r="P13746" s="15">
        <f>SUM(P13689:P13745)</f>
        <v>842000000</v>
      </c>
      <c r="Q13746" s="15">
        <f t="shared" ref="Q13746:R13746" si="250">SUM(Q13689:Q13745)</f>
        <v>504500000</v>
      </c>
      <c r="R13746" s="15">
        <f t="shared" si="250"/>
        <v>229236008</v>
      </c>
      <c r="S13746" s="181"/>
    </row>
    <row r="13747" spans="1:19" x14ac:dyDescent="0.3">
      <c r="J13747" s="55"/>
      <c r="K13747" s="55"/>
      <c r="N13747" s="58"/>
      <c r="O13747" s="58"/>
      <c r="P13747" s="58"/>
      <c r="Q13747" s="58"/>
      <c r="R13747" s="58"/>
      <c r="S13747" s="58"/>
    </row>
    <row r="13748" spans="1:19" x14ac:dyDescent="0.3">
      <c r="A13748" s="1">
        <v>17019001</v>
      </c>
      <c r="B13748" s="93" t="s">
        <v>2379</v>
      </c>
      <c r="C13748" s="93"/>
      <c r="J13748" s="55"/>
      <c r="K13748" s="55"/>
      <c r="N13748" s="58"/>
      <c r="O13748" s="58"/>
      <c r="P13748" s="58"/>
      <c r="Q13748" s="58"/>
      <c r="R13748" s="58"/>
      <c r="S13748" s="58"/>
    </row>
    <row r="13749" spans="1:19" x14ac:dyDescent="0.3">
      <c r="A13749" s="967" t="s">
        <v>24</v>
      </c>
      <c r="B13749" s="967"/>
      <c r="C13749" s="967"/>
      <c r="D13749" s="106"/>
      <c r="E13749" s="106"/>
      <c r="F13749" s="106"/>
      <c r="G13749" s="106"/>
      <c r="H13749" s="106"/>
      <c r="I13749" s="106"/>
      <c r="J13749" s="17"/>
      <c r="K13749" s="17"/>
      <c r="L13749" s="18"/>
      <c r="M13749" s="18"/>
      <c r="N13749" s="175"/>
      <c r="O13749" s="175"/>
      <c r="P13749" s="214"/>
      <c r="Q13749" s="266"/>
      <c r="R13749" s="266"/>
      <c r="S13749" s="175"/>
    </row>
    <row r="13750" spans="1:19" ht="14.25" customHeight="1" x14ac:dyDescent="0.3">
      <c r="A13750" s="106"/>
      <c r="B13750" s="108" t="s">
        <v>2380</v>
      </c>
      <c r="C13750" s="30" t="s">
        <v>2381</v>
      </c>
      <c r="D13750" s="102">
        <v>510</v>
      </c>
      <c r="E13750" s="102">
        <v>10</v>
      </c>
      <c r="F13750" s="102">
        <v>709</v>
      </c>
      <c r="G13750" s="102">
        <v>70941</v>
      </c>
      <c r="H13750" s="102">
        <v>3000</v>
      </c>
      <c r="I13750" s="102">
        <v>414104</v>
      </c>
      <c r="J13750" s="104">
        <v>22200000</v>
      </c>
      <c r="K13750" s="104">
        <f>SUM(J13750+M13750)</f>
        <v>25000000</v>
      </c>
      <c r="L13750" s="104"/>
      <c r="M13750" s="173">
        <v>2800000</v>
      </c>
      <c r="N13750" s="230">
        <v>50000000</v>
      </c>
      <c r="O13750" s="230">
        <v>50000000</v>
      </c>
      <c r="P13750" s="230">
        <f>SUM(K13750+N13750+O13750)</f>
        <v>125000000</v>
      </c>
      <c r="Q13750" s="264">
        <v>40000000</v>
      </c>
      <c r="R13750" s="264">
        <v>0</v>
      </c>
      <c r="S13750" s="175"/>
    </row>
    <row r="13751" spans="1:19" ht="27" customHeight="1" x14ac:dyDescent="0.3">
      <c r="A13751" s="106"/>
      <c r="B13751" s="108" t="s">
        <v>2382</v>
      </c>
      <c r="C13751" s="30" t="s">
        <v>2383</v>
      </c>
      <c r="D13751" s="102">
        <v>510</v>
      </c>
      <c r="E13751" s="102">
        <v>10</v>
      </c>
      <c r="F13751" s="102">
        <v>709</v>
      </c>
      <c r="G13751" s="102">
        <v>70941</v>
      </c>
      <c r="H13751" s="102">
        <v>3000</v>
      </c>
      <c r="I13751" s="102">
        <v>414104</v>
      </c>
      <c r="J13751" s="104">
        <v>20000000</v>
      </c>
      <c r="K13751" s="104">
        <f t="shared" ref="K13751" si="251">SUM(J13751-L13751)</f>
        <v>0</v>
      </c>
      <c r="L13751" s="104">
        <v>20000000</v>
      </c>
      <c r="M13751" s="173">
        <v>0</v>
      </c>
      <c r="N13751" s="230">
        <v>20000000</v>
      </c>
      <c r="O13751" s="230">
        <v>20000000</v>
      </c>
      <c r="P13751" s="230">
        <f>SUM(K13751+N13751+O13751)</f>
        <v>40000000</v>
      </c>
      <c r="Q13751" s="264">
        <v>25000000</v>
      </c>
      <c r="R13751" s="264">
        <v>0</v>
      </c>
      <c r="S13751" s="175"/>
    </row>
    <row r="13752" spans="1:19" ht="17.399999999999999" x14ac:dyDescent="0.3">
      <c r="A13752" s="960" t="s">
        <v>0</v>
      </c>
      <c r="B13752" s="960"/>
      <c r="C13752" s="960"/>
      <c r="D13752" s="960"/>
      <c r="E13752" s="960"/>
      <c r="F13752" s="960"/>
      <c r="G13752" s="960"/>
      <c r="H13752" s="960"/>
      <c r="I13752" s="960"/>
      <c r="J13752" s="960"/>
      <c r="K13752" s="960"/>
      <c r="L13752" s="960"/>
      <c r="M13752" s="960"/>
    </row>
    <row r="13753" spans="1:19" ht="17.399999999999999" x14ac:dyDescent="0.3">
      <c r="A13753" s="960" t="s">
        <v>3122</v>
      </c>
      <c r="B13753" s="960"/>
      <c r="C13753" s="960"/>
      <c r="D13753" s="960"/>
      <c r="E13753" s="960"/>
      <c r="F13753" s="960"/>
      <c r="G13753" s="960"/>
      <c r="H13753" s="960"/>
      <c r="I13753" s="960"/>
      <c r="J13753" s="960"/>
      <c r="K13753" s="960"/>
      <c r="L13753" s="960"/>
      <c r="M13753" s="960"/>
    </row>
    <row r="13754" spans="1:19" ht="16.2" thickBot="1" x14ac:dyDescent="0.35">
      <c r="A13754" s="961" t="s">
        <v>2060</v>
      </c>
      <c r="B13754" s="961"/>
      <c r="C13754" s="961"/>
      <c r="D13754" s="961"/>
      <c r="E13754" s="961"/>
      <c r="F13754" s="961"/>
      <c r="G13754" s="961"/>
      <c r="H13754" s="961"/>
      <c r="I13754" s="961"/>
      <c r="J13754" s="961"/>
      <c r="K13754" s="961"/>
      <c r="L13754" s="961"/>
      <c r="M13754" s="961"/>
    </row>
    <row r="13755" spans="1:19" ht="15" customHeight="1" x14ac:dyDescent="0.3">
      <c r="A13755" s="962" t="s">
        <v>3118</v>
      </c>
      <c r="B13755" s="962" t="s">
        <v>3119</v>
      </c>
      <c r="C13755" s="962" t="s">
        <v>2</v>
      </c>
      <c r="D13755" s="5" t="s">
        <v>3</v>
      </c>
      <c r="E13755" s="12" t="s">
        <v>3</v>
      </c>
      <c r="F13755" s="5" t="s">
        <v>7</v>
      </c>
      <c r="G13755" s="12" t="s">
        <v>9</v>
      </c>
      <c r="H13755" s="5" t="s">
        <v>12</v>
      </c>
      <c r="I13755" s="12" t="s">
        <v>13</v>
      </c>
      <c r="J13755" s="873" t="s">
        <v>3115</v>
      </c>
      <c r="K13755" s="873" t="s">
        <v>3116</v>
      </c>
      <c r="L13755" s="965" t="s">
        <v>3121</v>
      </c>
      <c r="M13755" s="965" t="s">
        <v>3117</v>
      </c>
      <c r="N13755" s="873" t="s">
        <v>3116</v>
      </c>
      <c r="O13755" s="873" t="s">
        <v>3116</v>
      </c>
      <c r="P13755" s="873" t="s">
        <v>5095</v>
      </c>
      <c r="Q13755" s="873" t="s">
        <v>3115</v>
      </c>
      <c r="R13755" s="270" t="s">
        <v>3340</v>
      </c>
      <c r="S13755" s="873" t="s">
        <v>5049</v>
      </c>
    </row>
    <row r="13756" spans="1:19" ht="20.399999999999999" x14ac:dyDescent="0.3">
      <c r="A13756" s="963"/>
      <c r="B13756" s="963"/>
      <c r="C13756" s="963"/>
      <c r="D13756" s="6" t="s">
        <v>4</v>
      </c>
      <c r="E13756" s="11" t="s">
        <v>6</v>
      </c>
      <c r="F13756" s="6" t="s">
        <v>8</v>
      </c>
      <c r="G13756" s="11" t="s">
        <v>10</v>
      </c>
      <c r="H13756" s="6" t="s">
        <v>5</v>
      </c>
      <c r="I13756" s="11" t="s">
        <v>5</v>
      </c>
      <c r="J13756" s="874"/>
      <c r="K13756" s="874"/>
      <c r="L13756" s="966"/>
      <c r="M13756" s="966"/>
      <c r="N13756" s="874"/>
      <c r="O13756" s="874"/>
      <c r="P13756" s="874"/>
      <c r="Q13756" s="874"/>
      <c r="R13756" s="271" t="s">
        <v>5125</v>
      </c>
      <c r="S13756" s="874"/>
    </row>
    <row r="13757" spans="1:19" x14ac:dyDescent="0.3">
      <c r="A13757" s="963"/>
      <c r="B13757" s="963"/>
      <c r="C13757" s="963"/>
      <c r="D13757" s="6" t="s">
        <v>5</v>
      </c>
      <c r="E13757" s="11" t="s">
        <v>5</v>
      </c>
      <c r="F13757" s="6" t="s">
        <v>5</v>
      </c>
      <c r="G13757" s="11" t="s">
        <v>11</v>
      </c>
      <c r="H13757" s="7"/>
      <c r="I13757" s="8"/>
      <c r="J13757" s="44" t="s">
        <v>3120</v>
      </c>
      <c r="K13757" s="45" t="s">
        <v>3120</v>
      </c>
      <c r="L13757" s="46" t="s">
        <v>3120</v>
      </c>
      <c r="M13757" s="47" t="s">
        <v>3120</v>
      </c>
      <c r="N13757" s="44" t="s">
        <v>5068</v>
      </c>
      <c r="O13757" s="44" t="s">
        <v>5069</v>
      </c>
      <c r="P13757" s="44"/>
      <c r="Q13757" s="44" t="s">
        <v>5102</v>
      </c>
      <c r="R13757" s="272" t="s">
        <v>5102</v>
      </c>
      <c r="S13757" s="44"/>
    </row>
    <row r="13758" spans="1:19" ht="15" thickBot="1" x14ac:dyDescent="0.35">
      <c r="A13758" s="964"/>
      <c r="B13758" s="964"/>
      <c r="C13758" s="964"/>
      <c r="D13758" s="9"/>
      <c r="E13758" s="10"/>
      <c r="F13758" s="9"/>
      <c r="G13758" s="10"/>
      <c r="H13758" s="9"/>
      <c r="I13758" s="10"/>
      <c r="J13758" s="48" t="s">
        <v>14</v>
      </c>
      <c r="K13758" s="49" t="s">
        <v>14</v>
      </c>
      <c r="L13758" s="50" t="s">
        <v>14</v>
      </c>
      <c r="M13758" s="51" t="s">
        <v>14</v>
      </c>
      <c r="N13758" s="48" t="s">
        <v>14</v>
      </c>
      <c r="O13758" s="48" t="s">
        <v>14</v>
      </c>
      <c r="P13758" s="48" t="s">
        <v>14</v>
      </c>
      <c r="Q13758" s="48" t="s">
        <v>14</v>
      </c>
      <c r="R13758" s="48" t="s">
        <v>14</v>
      </c>
      <c r="S13758" s="48"/>
    </row>
    <row r="13759" spans="1:19" x14ac:dyDescent="0.3">
      <c r="A13759" s="106"/>
      <c r="B13759" s="108" t="s">
        <v>2384</v>
      </c>
      <c r="C13759" s="30" t="s">
        <v>2385</v>
      </c>
      <c r="D13759" s="102">
        <v>510</v>
      </c>
      <c r="E13759" s="102">
        <v>10</v>
      </c>
      <c r="F13759" s="102">
        <v>709</v>
      </c>
      <c r="G13759" s="102">
        <v>70941</v>
      </c>
      <c r="H13759" s="102">
        <v>3000</v>
      </c>
      <c r="I13759" s="102">
        <v>414104</v>
      </c>
      <c r="J13759" s="104">
        <v>80000000</v>
      </c>
      <c r="K13759" s="104">
        <f>SUM(J13759-L13759)</f>
        <v>70000000</v>
      </c>
      <c r="L13759" s="104">
        <v>10000000</v>
      </c>
      <c r="M13759" s="230">
        <v>0</v>
      </c>
      <c r="N13759" s="230">
        <v>120000000</v>
      </c>
      <c r="O13759" s="230">
        <v>120000000</v>
      </c>
      <c r="P13759" s="230">
        <f>SUM(K13759+N13759+O13759)</f>
        <v>310000000</v>
      </c>
      <c r="Q13759" s="264">
        <v>100000000</v>
      </c>
      <c r="R13759" s="264">
        <v>0</v>
      </c>
      <c r="S13759" s="175"/>
    </row>
    <row r="13760" spans="1:19" ht="20.399999999999999" x14ac:dyDescent="0.3">
      <c r="A13760" s="106"/>
      <c r="B13760" s="108" t="s">
        <v>2386</v>
      </c>
      <c r="C13760" s="30" t="s">
        <v>2387</v>
      </c>
      <c r="D13760" s="102">
        <v>510</v>
      </c>
      <c r="E13760" s="102">
        <v>10</v>
      </c>
      <c r="F13760" s="102">
        <v>709</v>
      </c>
      <c r="G13760" s="102">
        <v>70941</v>
      </c>
      <c r="H13760" s="102">
        <v>3000</v>
      </c>
      <c r="I13760" s="102">
        <v>414104</v>
      </c>
      <c r="J13760" s="104">
        <v>0</v>
      </c>
      <c r="K13760" s="104">
        <v>0</v>
      </c>
      <c r="L13760" s="104">
        <v>0</v>
      </c>
      <c r="M13760" s="230">
        <v>0</v>
      </c>
      <c r="N13760" s="230">
        <v>20000000</v>
      </c>
      <c r="O13760" s="230">
        <v>10000000</v>
      </c>
      <c r="P13760" s="230">
        <f t="shared" ref="P13760:P13776" si="252">SUM(K13760+N13760+O13760)</f>
        <v>30000000</v>
      </c>
      <c r="Q13760" s="264">
        <v>35000000</v>
      </c>
      <c r="R13760" s="264">
        <v>0</v>
      </c>
      <c r="S13760" s="175"/>
    </row>
    <row r="13761" spans="1:19" x14ac:dyDescent="0.3">
      <c r="A13761" s="106"/>
      <c r="B13761" s="108" t="s">
        <v>2388</v>
      </c>
      <c r="C13761" s="30" t="s">
        <v>2389</v>
      </c>
      <c r="D13761" s="102">
        <v>510</v>
      </c>
      <c r="E13761" s="102">
        <v>10</v>
      </c>
      <c r="F13761" s="102">
        <v>709</v>
      </c>
      <c r="G13761" s="102">
        <v>70941</v>
      </c>
      <c r="H13761" s="102">
        <v>3000</v>
      </c>
      <c r="I13761" s="102">
        <v>414104</v>
      </c>
      <c r="J13761" s="104">
        <v>10000000</v>
      </c>
      <c r="K13761" s="104">
        <v>10000000</v>
      </c>
      <c r="L13761" s="104">
        <v>0</v>
      </c>
      <c r="M13761" s="230">
        <v>0</v>
      </c>
      <c r="N13761" s="230">
        <v>10000000</v>
      </c>
      <c r="O13761" s="230">
        <v>0</v>
      </c>
      <c r="P13761" s="230">
        <f t="shared" si="252"/>
        <v>20000000</v>
      </c>
      <c r="Q13761" s="264">
        <v>18000000</v>
      </c>
      <c r="R13761" s="264">
        <v>0</v>
      </c>
      <c r="S13761" s="175"/>
    </row>
    <row r="13762" spans="1:19" x14ac:dyDescent="0.3">
      <c r="A13762" s="106"/>
      <c r="B13762" s="108" t="s">
        <v>2390</v>
      </c>
      <c r="C13762" s="30" t="s">
        <v>2391</v>
      </c>
      <c r="D13762" s="102">
        <v>510</v>
      </c>
      <c r="E13762" s="102">
        <v>10</v>
      </c>
      <c r="F13762" s="102">
        <v>709</v>
      </c>
      <c r="G13762" s="102">
        <v>70941</v>
      </c>
      <c r="H13762" s="102">
        <v>3000</v>
      </c>
      <c r="I13762" s="102">
        <v>414104</v>
      </c>
      <c r="J13762" s="104">
        <v>20000000</v>
      </c>
      <c r="K13762" s="104">
        <f t="shared" ref="K13762:K13763" si="253">SUM(J13762-L13762)</f>
        <v>8000000</v>
      </c>
      <c r="L13762" s="104">
        <v>12000000</v>
      </c>
      <c r="M13762" s="230">
        <v>0</v>
      </c>
      <c r="N13762" s="230">
        <v>20000000</v>
      </c>
      <c r="O13762" s="230">
        <v>20000000</v>
      </c>
      <c r="P13762" s="230">
        <f t="shared" si="252"/>
        <v>48000000</v>
      </c>
      <c r="Q13762" s="264">
        <v>30000000</v>
      </c>
      <c r="R13762" s="264">
        <v>0</v>
      </c>
      <c r="S13762" s="175"/>
    </row>
    <row r="13763" spans="1:19" x14ac:dyDescent="0.3">
      <c r="A13763" s="106"/>
      <c r="B13763" s="108" t="s">
        <v>2392</v>
      </c>
      <c r="C13763" s="30" t="s">
        <v>2393</v>
      </c>
      <c r="D13763" s="102">
        <v>510</v>
      </c>
      <c r="E13763" s="102">
        <v>10</v>
      </c>
      <c r="F13763" s="102">
        <v>709</v>
      </c>
      <c r="G13763" s="102">
        <v>70941</v>
      </c>
      <c r="H13763" s="102">
        <v>3000</v>
      </c>
      <c r="I13763" s="102">
        <v>414104</v>
      </c>
      <c r="J13763" s="104">
        <v>20000000</v>
      </c>
      <c r="K13763" s="104">
        <f t="shared" si="253"/>
        <v>8000000</v>
      </c>
      <c r="L13763" s="104">
        <v>12000000</v>
      </c>
      <c r="M13763" s="230">
        <v>0</v>
      </c>
      <c r="N13763" s="230">
        <v>20000000</v>
      </c>
      <c r="O13763" s="230">
        <v>20000000</v>
      </c>
      <c r="P13763" s="230">
        <f t="shared" si="252"/>
        <v>48000000</v>
      </c>
      <c r="Q13763" s="264">
        <v>30000000</v>
      </c>
      <c r="R13763" s="264">
        <v>0</v>
      </c>
      <c r="S13763" s="175"/>
    </row>
    <row r="13764" spans="1:19" ht="20.399999999999999" x14ac:dyDescent="0.3">
      <c r="A13764" s="106"/>
      <c r="B13764" s="108" t="s">
        <v>2394</v>
      </c>
      <c r="C13764" s="30" t="s">
        <v>2395</v>
      </c>
      <c r="D13764" s="102">
        <v>510</v>
      </c>
      <c r="E13764" s="102">
        <v>10</v>
      </c>
      <c r="F13764" s="102">
        <v>709</v>
      </c>
      <c r="G13764" s="102">
        <v>70941</v>
      </c>
      <c r="H13764" s="102">
        <v>3000</v>
      </c>
      <c r="I13764" s="102">
        <v>414104</v>
      </c>
      <c r="J13764" s="104">
        <v>0</v>
      </c>
      <c r="K13764" s="104">
        <v>0</v>
      </c>
      <c r="L13764" s="104">
        <v>0</v>
      </c>
      <c r="M13764" s="230">
        <v>0</v>
      </c>
      <c r="N13764" s="230">
        <v>0</v>
      </c>
      <c r="O13764" s="230">
        <v>0</v>
      </c>
      <c r="P13764" s="230">
        <f t="shared" si="252"/>
        <v>0</v>
      </c>
      <c r="Q13764" s="264">
        <v>6500000</v>
      </c>
      <c r="R13764" s="264">
        <v>0</v>
      </c>
      <c r="S13764" s="175"/>
    </row>
    <row r="13765" spans="1:19" ht="20.399999999999999" x14ac:dyDescent="0.3">
      <c r="A13765" s="106"/>
      <c r="B13765" s="108" t="s">
        <v>2396</v>
      </c>
      <c r="C13765" s="30" t="s">
        <v>2397</v>
      </c>
      <c r="D13765" s="102">
        <v>510</v>
      </c>
      <c r="E13765" s="102">
        <v>11</v>
      </c>
      <c r="F13765" s="102">
        <v>709</v>
      </c>
      <c r="G13765" s="102">
        <v>70941</v>
      </c>
      <c r="H13765" s="102">
        <v>3000</v>
      </c>
      <c r="I13765" s="102">
        <v>414104</v>
      </c>
      <c r="J13765" s="104">
        <v>0</v>
      </c>
      <c r="K13765" s="104">
        <v>0</v>
      </c>
      <c r="L13765" s="104">
        <v>0</v>
      </c>
      <c r="M13765" s="230">
        <v>0</v>
      </c>
      <c r="N13765" s="230">
        <v>0</v>
      </c>
      <c r="O13765" s="230">
        <v>0</v>
      </c>
      <c r="P13765" s="230">
        <f t="shared" si="252"/>
        <v>0</v>
      </c>
      <c r="Q13765" s="264">
        <v>1650000</v>
      </c>
      <c r="R13765" s="264">
        <v>0</v>
      </c>
      <c r="S13765" s="175"/>
    </row>
    <row r="13766" spans="1:19" ht="30.6" x14ac:dyDescent="0.3">
      <c r="A13766" s="106"/>
      <c r="B13766" s="108" t="s">
        <v>2398</v>
      </c>
      <c r="C13766" s="30" t="s">
        <v>2399</v>
      </c>
      <c r="D13766" s="102">
        <v>510</v>
      </c>
      <c r="E13766" s="102">
        <v>11</v>
      </c>
      <c r="F13766" s="102">
        <v>709</v>
      </c>
      <c r="G13766" s="102">
        <v>70941</v>
      </c>
      <c r="H13766" s="102">
        <v>3000</v>
      </c>
      <c r="I13766" s="102">
        <v>414104</v>
      </c>
      <c r="J13766" s="104">
        <v>300000</v>
      </c>
      <c r="K13766" s="104">
        <v>300000</v>
      </c>
      <c r="L13766" s="104">
        <v>0</v>
      </c>
      <c r="M13766" s="230">
        <v>0</v>
      </c>
      <c r="N13766" s="230">
        <v>1000000</v>
      </c>
      <c r="O13766" s="230">
        <v>1000000</v>
      </c>
      <c r="P13766" s="230">
        <f t="shared" si="252"/>
        <v>2300000</v>
      </c>
      <c r="Q13766" s="264">
        <v>1500000</v>
      </c>
      <c r="R13766" s="264">
        <v>0</v>
      </c>
      <c r="S13766" s="175"/>
    </row>
    <row r="13767" spans="1:19" ht="20.399999999999999" x14ac:dyDescent="0.3">
      <c r="A13767" s="106"/>
      <c r="B13767" s="108" t="s">
        <v>2400</v>
      </c>
      <c r="C13767" s="30" t="s">
        <v>2401</v>
      </c>
      <c r="D13767" s="102">
        <v>510</v>
      </c>
      <c r="E13767" s="102">
        <v>11</v>
      </c>
      <c r="F13767" s="102">
        <v>709</v>
      </c>
      <c r="G13767" s="102">
        <v>70941</v>
      </c>
      <c r="H13767" s="102">
        <v>3000</v>
      </c>
      <c r="I13767" s="102">
        <v>414104</v>
      </c>
      <c r="J13767" s="104">
        <v>500000</v>
      </c>
      <c r="K13767" s="104">
        <v>500000</v>
      </c>
      <c r="L13767" s="104">
        <v>0</v>
      </c>
      <c r="M13767" s="230">
        <v>0</v>
      </c>
      <c r="N13767" s="230">
        <v>500000</v>
      </c>
      <c r="O13767" s="230">
        <v>0</v>
      </c>
      <c r="P13767" s="230">
        <f t="shared" si="252"/>
        <v>1000000</v>
      </c>
      <c r="Q13767" s="264">
        <v>750000</v>
      </c>
      <c r="R13767" s="264">
        <v>0</v>
      </c>
      <c r="S13767" s="175"/>
    </row>
    <row r="13768" spans="1:19" ht="20.399999999999999" x14ac:dyDescent="0.3">
      <c r="A13768" s="106"/>
      <c r="B13768" s="108" t="s">
        <v>2402</v>
      </c>
      <c r="C13768" s="30" t="s">
        <v>2403</v>
      </c>
      <c r="D13768" s="102">
        <v>510</v>
      </c>
      <c r="E13768" s="102">
        <v>11</v>
      </c>
      <c r="F13768" s="102">
        <v>709</v>
      </c>
      <c r="G13768" s="102">
        <v>70941</v>
      </c>
      <c r="H13768" s="102">
        <v>3000</v>
      </c>
      <c r="I13768" s="102">
        <v>414104</v>
      </c>
      <c r="J13768" s="104">
        <v>250000</v>
      </c>
      <c r="K13768" s="104">
        <v>250000</v>
      </c>
      <c r="L13768" s="104">
        <v>0</v>
      </c>
      <c r="M13768" s="230">
        <v>0</v>
      </c>
      <c r="N13768" s="230">
        <v>200000</v>
      </c>
      <c r="O13768" s="230">
        <v>0</v>
      </c>
      <c r="P13768" s="230">
        <f t="shared" si="252"/>
        <v>450000</v>
      </c>
      <c r="Q13768" s="264">
        <v>200000</v>
      </c>
      <c r="R13768" s="264">
        <v>0</v>
      </c>
      <c r="S13768" s="175"/>
    </row>
    <row r="13769" spans="1:19" ht="30.6" x14ac:dyDescent="0.3">
      <c r="A13769" s="106"/>
      <c r="B13769" s="108" t="s">
        <v>2404</v>
      </c>
      <c r="C13769" s="30" t="s">
        <v>2405</v>
      </c>
      <c r="D13769" s="102">
        <v>510</v>
      </c>
      <c r="E13769" s="102">
        <v>11</v>
      </c>
      <c r="F13769" s="102">
        <v>709</v>
      </c>
      <c r="G13769" s="102">
        <v>70941</v>
      </c>
      <c r="H13769" s="102">
        <v>3000</v>
      </c>
      <c r="I13769" s="102">
        <v>414104</v>
      </c>
      <c r="J13769" s="104">
        <v>1000000</v>
      </c>
      <c r="K13769" s="104">
        <v>1000000</v>
      </c>
      <c r="L13769" s="104">
        <v>0</v>
      </c>
      <c r="M13769" s="230">
        <v>0</v>
      </c>
      <c r="N13769" s="230">
        <v>2000000</v>
      </c>
      <c r="O13769" s="230">
        <v>0</v>
      </c>
      <c r="P13769" s="230">
        <f t="shared" si="252"/>
        <v>3000000</v>
      </c>
      <c r="Q13769" s="264">
        <v>5000000</v>
      </c>
      <c r="R13769" s="264">
        <v>0</v>
      </c>
      <c r="S13769" s="175"/>
    </row>
    <row r="13770" spans="1:19" ht="20.399999999999999" x14ac:dyDescent="0.3">
      <c r="A13770" s="106"/>
      <c r="B13770" s="108" t="s">
        <v>2406</v>
      </c>
      <c r="C13770" s="30" t="s">
        <v>2407</v>
      </c>
      <c r="D13770" s="102">
        <v>510</v>
      </c>
      <c r="E13770" s="102">
        <v>11</v>
      </c>
      <c r="F13770" s="102">
        <v>709</v>
      </c>
      <c r="G13770" s="102">
        <v>70941</v>
      </c>
      <c r="H13770" s="102">
        <v>3000</v>
      </c>
      <c r="I13770" s="102">
        <v>414104</v>
      </c>
      <c r="J13770" s="104">
        <v>1500000</v>
      </c>
      <c r="K13770" s="104">
        <v>1500000</v>
      </c>
      <c r="L13770" s="104">
        <v>0</v>
      </c>
      <c r="M13770" s="230">
        <v>0</v>
      </c>
      <c r="N13770" s="230">
        <v>3000000</v>
      </c>
      <c r="O13770" s="230">
        <v>0</v>
      </c>
      <c r="P13770" s="230">
        <f t="shared" si="252"/>
        <v>4500000</v>
      </c>
      <c r="Q13770" s="264">
        <v>5000000</v>
      </c>
      <c r="R13770" s="264">
        <v>0</v>
      </c>
      <c r="S13770" s="175"/>
    </row>
    <row r="13771" spans="1:19" ht="20.399999999999999" x14ac:dyDescent="0.3">
      <c r="A13771" s="106"/>
      <c r="B13771" s="108" t="s">
        <v>2408</v>
      </c>
      <c r="C13771" s="30" t="s">
        <v>2409</v>
      </c>
      <c r="D13771" s="102">
        <v>510</v>
      </c>
      <c r="E13771" s="102">
        <v>11</v>
      </c>
      <c r="F13771" s="102">
        <v>709</v>
      </c>
      <c r="G13771" s="102">
        <v>70941</v>
      </c>
      <c r="H13771" s="102">
        <v>3000</v>
      </c>
      <c r="I13771" s="102">
        <v>414104</v>
      </c>
      <c r="J13771" s="104">
        <v>6000000</v>
      </c>
      <c r="K13771" s="104">
        <v>6000000</v>
      </c>
      <c r="L13771" s="104">
        <v>0</v>
      </c>
      <c r="M13771" s="230">
        <v>0</v>
      </c>
      <c r="N13771" s="230">
        <v>5000000</v>
      </c>
      <c r="O13771" s="230">
        <v>0</v>
      </c>
      <c r="P13771" s="230">
        <f t="shared" si="252"/>
        <v>11000000</v>
      </c>
      <c r="Q13771" s="264">
        <v>9000000</v>
      </c>
      <c r="R13771" s="264">
        <v>0</v>
      </c>
      <c r="S13771" s="175"/>
    </row>
    <row r="13772" spans="1:19" ht="20.399999999999999" x14ac:dyDescent="0.3">
      <c r="A13772" s="106"/>
      <c r="B13772" s="108" t="s">
        <v>2410</v>
      </c>
      <c r="C13772" s="30" t="s">
        <v>2411</v>
      </c>
      <c r="D13772" s="102">
        <v>510</v>
      </c>
      <c r="E13772" s="102">
        <v>10</v>
      </c>
      <c r="F13772" s="102">
        <v>709</v>
      </c>
      <c r="G13772" s="102">
        <v>70941</v>
      </c>
      <c r="H13772" s="102">
        <v>3000</v>
      </c>
      <c r="I13772" s="102">
        <v>414104</v>
      </c>
      <c r="J13772" s="104">
        <v>0</v>
      </c>
      <c r="K13772" s="104">
        <v>0</v>
      </c>
      <c r="L13772" s="104">
        <v>0</v>
      </c>
      <c r="M13772" s="230">
        <v>0</v>
      </c>
      <c r="N13772" s="230">
        <v>0</v>
      </c>
      <c r="O13772" s="230">
        <v>0</v>
      </c>
      <c r="P13772" s="230">
        <f t="shared" si="252"/>
        <v>0</v>
      </c>
      <c r="Q13772" s="264">
        <v>0</v>
      </c>
      <c r="R13772" s="264">
        <v>2868300</v>
      </c>
      <c r="S13772" s="175"/>
    </row>
    <row r="13773" spans="1:19" ht="20.399999999999999" x14ac:dyDescent="0.3">
      <c r="A13773" s="106"/>
      <c r="B13773" s="108" t="s">
        <v>2412</v>
      </c>
      <c r="C13773" s="30" t="s">
        <v>2413</v>
      </c>
      <c r="D13773" s="102">
        <v>510</v>
      </c>
      <c r="E13773" s="102">
        <v>10</v>
      </c>
      <c r="F13773" s="102">
        <v>709</v>
      </c>
      <c r="G13773" s="102">
        <v>70941</v>
      </c>
      <c r="H13773" s="102">
        <v>3000</v>
      </c>
      <c r="I13773" s="102">
        <v>414104</v>
      </c>
      <c r="J13773" s="104">
        <v>0</v>
      </c>
      <c r="K13773" s="104">
        <v>0</v>
      </c>
      <c r="L13773" s="104">
        <v>0</v>
      </c>
      <c r="M13773" s="230">
        <v>0</v>
      </c>
      <c r="N13773" s="230">
        <v>0</v>
      </c>
      <c r="O13773" s="230">
        <v>0</v>
      </c>
      <c r="P13773" s="230">
        <f t="shared" si="252"/>
        <v>0</v>
      </c>
      <c r="Q13773" s="264">
        <v>400000</v>
      </c>
      <c r="R13773" s="264">
        <v>0</v>
      </c>
      <c r="S13773" s="175"/>
    </row>
    <row r="13774" spans="1:19" ht="20.399999999999999" x14ac:dyDescent="0.3">
      <c r="A13774" s="106"/>
      <c r="B13774" s="108" t="s">
        <v>2414</v>
      </c>
      <c r="C13774" s="30" t="s">
        <v>2415</v>
      </c>
      <c r="D13774" s="102">
        <v>510</v>
      </c>
      <c r="E13774" s="102">
        <v>10</v>
      </c>
      <c r="F13774" s="102">
        <v>709</v>
      </c>
      <c r="G13774" s="102">
        <v>70941</v>
      </c>
      <c r="H13774" s="102">
        <v>3000</v>
      </c>
      <c r="I13774" s="102">
        <v>414104</v>
      </c>
      <c r="J13774" s="104">
        <v>0</v>
      </c>
      <c r="K13774" s="104">
        <v>0</v>
      </c>
      <c r="L13774" s="104">
        <v>0</v>
      </c>
      <c r="M13774" s="230">
        <v>0</v>
      </c>
      <c r="N13774" s="230">
        <v>0</v>
      </c>
      <c r="O13774" s="230">
        <v>0</v>
      </c>
      <c r="P13774" s="230">
        <f t="shared" si="252"/>
        <v>0</v>
      </c>
      <c r="Q13774" s="264">
        <v>4000000</v>
      </c>
      <c r="R13774" s="264">
        <v>0</v>
      </c>
      <c r="S13774" s="175"/>
    </row>
    <row r="13775" spans="1:19" ht="36.75" customHeight="1" x14ac:dyDescent="0.3">
      <c r="A13775" s="106"/>
      <c r="B13775" s="108" t="s">
        <v>2416</v>
      </c>
      <c r="C13775" s="30" t="s">
        <v>2417</v>
      </c>
      <c r="D13775" s="102">
        <v>510</v>
      </c>
      <c r="E13775" s="102">
        <v>10</v>
      </c>
      <c r="F13775" s="102">
        <v>709</v>
      </c>
      <c r="G13775" s="102">
        <v>70941</v>
      </c>
      <c r="H13775" s="102">
        <v>3000</v>
      </c>
      <c r="I13775" s="102">
        <v>414104</v>
      </c>
      <c r="J13775" s="104">
        <v>2000000</v>
      </c>
      <c r="K13775" s="104">
        <v>2000000</v>
      </c>
      <c r="L13775" s="104">
        <v>0</v>
      </c>
      <c r="M13775" s="230">
        <v>0</v>
      </c>
      <c r="N13775" s="230">
        <v>1000000</v>
      </c>
      <c r="O13775" s="230">
        <v>0</v>
      </c>
      <c r="P13775" s="230">
        <f t="shared" si="252"/>
        <v>3000000</v>
      </c>
      <c r="Q13775" s="264">
        <v>3500000</v>
      </c>
      <c r="R13775" s="264">
        <v>1102500</v>
      </c>
      <c r="S13775" s="175"/>
    </row>
    <row r="13776" spans="1:19" ht="36" customHeight="1" x14ac:dyDescent="0.3">
      <c r="A13776" s="106"/>
      <c r="B13776" s="108" t="s">
        <v>2418</v>
      </c>
      <c r="C13776" s="30" t="s">
        <v>2419</v>
      </c>
      <c r="D13776" s="102">
        <v>510</v>
      </c>
      <c r="E13776" s="102">
        <v>10</v>
      </c>
      <c r="F13776" s="102">
        <v>709</v>
      </c>
      <c r="G13776" s="102">
        <v>70941</v>
      </c>
      <c r="H13776" s="102">
        <v>3000</v>
      </c>
      <c r="I13776" s="102">
        <v>414104</v>
      </c>
      <c r="J13776" s="104">
        <v>0</v>
      </c>
      <c r="K13776" s="104">
        <v>0</v>
      </c>
      <c r="L13776" s="173">
        <v>0</v>
      </c>
      <c r="M13776" s="230">
        <v>0</v>
      </c>
      <c r="N13776" s="230">
        <v>0</v>
      </c>
      <c r="O13776" s="230">
        <v>0</v>
      </c>
      <c r="P13776" s="230">
        <f t="shared" si="252"/>
        <v>0</v>
      </c>
      <c r="Q13776" s="264">
        <v>180000</v>
      </c>
      <c r="R13776" s="264">
        <v>0</v>
      </c>
      <c r="S13776" s="175"/>
    </row>
    <row r="13777" spans="1:19" s="141" customFormat="1" x14ac:dyDescent="0.3">
      <c r="A13777" s="58"/>
      <c r="B13777" s="59"/>
      <c r="C13777" s="60"/>
      <c r="D13777" s="61"/>
      <c r="E13777" s="61"/>
      <c r="F13777" s="61"/>
      <c r="G13777" s="61"/>
      <c r="H13777" s="61"/>
      <c r="I13777" s="61"/>
      <c r="J13777" s="62"/>
      <c r="K13777" s="62"/>
      <c r="L13777" s="62"/>
      <c r="M13777" s="62"/>
      <c r="N13777" s="58"/>
      <c r="O13777" s="58"/>
      <c r="P13777" s="58"/>
      <c r="Q13777" s="58"/>
      <c r="R13777" s="58"/>
      <c r="S13777" s="58"/>
    </row>
    <row r="13778" spans="1:19" ht="17.399999999999999" x14ac:dyDescent="0.3">
      <c r="A13778" s="960" t="s">
        <v>0</v>
      </c>
      <c r="B13778" s="960"/>
      <c r="C13778" s="960"/>
      <c r="D13778" s="960"/>
      <c r="E13778" s="960"/>
      <c r="F13778" s="960"/>
      <c r="G13778" s="960"/>
      <c r="H13778" s="960"/>
      <c r="I13778" s="960"/>
      <c r="J13778" s="960"/>
      <c r="K13778" s="960"/>
      <c r="L13778" s="960"/>
      <c r="M13778" s="960"/>
      <c r="N13778" s="58"/>
      <c r="O13778" s="58"/>
      <c r="P13778" s="58"/>
      <c r="Q13778" s="58"/>
      <c r="R13778" s="58"/>
      <c r="S13778" s="58"/>
    </row>
    <row r="13779" spans="1:19" ht="17.399999999999999" x14ac:dyDescent="0.3">
      <c r="A13779" s="960" t="s">
        <v>3122</v>
      </c>
      <c r="B13779" s="960"/>
      <c r="C13779" s="960"/>
      <c r="D13779" s="960"/>
      <c r="E13779" s="960"/>
      <c r="F13779" s="960"/>
      <c r="G13779" s="960"/>
      <c r="H13779" s="960"/>
      <c r="I13779" s="960"/>
      <c r="J13779" s="960"/>
      <c r="K13779" s="960"/>
      <c r="L13779" s="960"/>
      <c r="M13779" s="960"/>
      <c r="N13779" s="58"/>
      <c r="O13779" s="58"/>
      <c r="P13779" s="58"/>
      <c r="Q13779" s="58"/>
      <c r="R13779" s="58"/>
      <c r="S13779" s="58"/>
    </row>
    <row r="13780" spans="1:19" ht="16.2" thickBot="1" x14ac:dyDescent="0.35">
      <c r="A13780" s="968" t="s">
        <v>2060</v>
      </c>
      <c r="B13780" s="968"/>
      <c r="C13780" s="968"/>
      <c r="D13780" s="968"/>
      <c r="E13780" s="968"/>
      <c r="F13780" s="968"/>
      <c r="G13780" s="968"/>
      <c r="H13780" s="968"/>
      <c r="I13780" s="968"/>
      <c r="J13780" s="968"/>
      <c r="K13780" s="968"/>
      <c r="L13780" s="968"/>
      <c r="M13780" s="968"/>
      <c r="N13780" s="58"/>
      <c r="O13780" s="58"/>
      <c r="P13780" s="58"/>
      <c r="Q13780" s="58"/>
      <c r="R13780" s="58"/>
      <c r="S13780" s="58"/>
    </row>
    <row r="13781" spans="1:19" ht="15" customHeight="1" x14ac:dyDescent="0.3">
      <c r="A13781" s="962" t="s">
        <v>3118</v>
      </c>
      <c r="B13781" s="962" t="s">
        <v>3119</v>
      </c>
      <c r="C13781" s="962" t="s">
        <v>2</v>
      </c>
      <c r="D13781" s="5" t="s">
        <v>3</v>
      </c>
      <c r="E13781" s="12" t="s">
        <v>3</v>
      </c>
      <c r="F13781" s="5" t="s">
        <v>7</v>
      </c>
      <c r="G13781" s="12" t="s">
        <v>9</v>
      </c>
      <c r="H13781" s="5" t="s">
        <v>12</v>
      </c>
      <c r="I13781" s="12" t="s">
        <v>13</v>
      </c>
      <c r="J13781" s="873" t="s">
        <v>3115</v>
      </c>
      <c r="K13781" s="873" t="s">
        <v>3116</v>
      </c>
      <c r="L13781" s="965" t="s">
        <v>3121</v>
      </c>
      <c r="M13781" s="965" t="s">
        <v>3117</v>
      </c>
      <c r="N13781" s="873" t="s">
        <v>3116</v>
      </c>
      <c r="O13781" s="873" t="s">
        <v>3116</v>
      </c>
      <c r="P13781" s="873" t="s">
        <v>5095</v>
      </c>
      <c r="Q13781" s="873" t="s">
        <v>3115</v>
      </c>
      <c r="R13781" s="270" t="s">
        <v>3340</v>
      </c>
      <c r="S13781" s="873" t="s">
        <v>5049</v>
      </c>
    </row>
    <row r="13782" spans="1:19" ht="20.399999999999999" x14ac:dyDescent="0.3">
      <c r="A13782" s="963"/>
      <c r="B13782" s="963"/>
      <c r="C13782" s="963"/>
      <c r="D13782" s="6" t="s">
        <v>4</v>
      </c>
      <c r="E13782" s="11" t="s">
        <v>6</v>
      </c>
      <c r="F13782" s="6" t="s">
        <v>8</v>
      </c>
      <c r="G13782" s="11" t="s">
        <v>10</v>
      </c>
      <c r="H13782" s="6" t="s">
        <v>5</v>
      </c>
      <c r="I13782" s="11" t="s">
        <v>5</v>
      </c>
      <c r="J13782" s="874"/>
      <c r="K13782" s="874"/>
      <c r="L13782" s="966"/>
      <c r="M13782" s="966"/>
      <c r="N13782" s="874"/>
      <c r="O13782" s="874"/>
      <c r="P13782" s="874"/>
      <c r="Q13782" s="874"/>
      <c r="R13782" s="271" t="s">
        <v>5125</v>
      </c>
      <c r="S13782" s="874"/>
    </row>
    <row r="13783" spans="1:19" x14ac:dyDescent="0.3">
      <c r="A13783" s="963"/>
      <c r="B13783" s="963"/>
      <c r="C13783" s="963"/>
      <c r="D13783" s="6" t="s">
        <v>5</v>
      </c>
      <c r="E13783" s="11" t="s">
        <v>5</v>
      </c>
      <c r="F13783" s="6" t="s">
        <v>5</v>
      </c>
      <c r="G13783" s="11" t="s">
        <v>11</v>
      </c>
      <c r="H13783" s="7"/>
      <c r="I13783" s="8"/>
      <c r="J13783" s="44" t="s">
        <v>3120</v>
      </c>
      <c r="K13783" s="45" t="s">
        <v>3120</v>
      </c>
      <c r="L13783" s="46" t="s">
        <v>3120</v>
      </c>
      <c r="M13783" s="47" t="s">
        <v>3120</v>
      </c>
      <c r="N13783" s="44" t="s">
        <v>5068</v>
      </c>
      <c r="O13783" s="44" t="s">
        <v>5069</v>
      </c>
      <c r="P13783" s="44"/>
      <c r="Q13783" s="44" t="s">
        <v>5102</v>
      </c>
      <c r="R13783" s="272" t="s">
        <v>5102</v>
      </c>
      <c r="S13783" s="44"/>
    </row>
    <row r="13784" spans="1:19" ht="15" thickBot="1" x14ac:dyDescent="0.35">
      <c r="A13784" s="964"/>
      <c r="B13784" s="964"/>
      <c r="C13784" s="964"/>
      <c r="D13784" s="9"/>
      <c r="E13784" s="10"/>
      <c r="F13784" s="9"/>
      <c r="G13784" s="10"/>
      <c r="H13784" s="9"/>
      <c r="I13784" s="10"/>
      <c r="J13784" s="48" t="s">
        <v>14</v>
      </c>
      <c r="K13784" s="49" t="s">
        <v>14</v>
      </c>
      <c r="L13784" s="50" t="s">
        <v>14</v>
      </c>
      <c r="M13784" s="51" t="s">
        <v>14</v>
      </c>
      <c r="N13784" s="48" t="s">
        <v>14</v>
      </c>
      <c r="O13784" s="48" t="s">
        <v>14</v>
      </c>
      <c r="P13784" s="48" t="s">
        <v>14</v>
      </c>
      <c r="Q13784" s="48" t="s">
        <v>14</v>
      </c>
      <c r="R13784" s="48" t="s">
        <v>14</v>
      </c>
      <c r="S13784" s="48"/>
    </row>
    <row r="13785" spans="1:19" ht="20.399999999999999" x14ac:dyDescent="0.3">
      <c r="A13785" s="106"/>
      <c r="B13785" s="108" t="s">
        <v>2420</v>
      </c>
      <c r="C13785" s="30" t="s">
        <v>2421</v>
      </c>
      <c r="D13785" s="102">
        <v>502</v>
      </c>
      <c r="E13785" s="102">
        <v>9</v>
      </c>
      <c r="F13785" s="102">
        <v>709</v>
      </c>
      <c r="G13785" s="102">
        <v>70941</v>
      </c>
      <c r="H13785" s="102">
        <v>3000</v>
      </c>
      <c r="I13785" s="102">
        <v>414104</v>
      </c>
      <c r="J13785" s="104">
        <v>10000000</v>
      </c>
      <c r="K13785" s="104">
        <f>SUM(J13785-L13785)</f>
        <v>5000000</v>
      </c>
      <c r="L13785" s="104">
        <v>5000000</v>
      </c>
      <c r="M13785" s="104">
        <v>0</v>
      </c>
      <c r="N13785" s="230">
        <v>15000000</v>
      </c>
      <c r="O13785" s="230">
        <v>20000000</v>
      </c>
      <c r="P13785" s="230">
        <f t="shared" ref="P13785:P13799" si="254">SUM(K13785+N13785+O13785)</f>
        <v>40000000</v>
      </c>
      <c r="Q13785" s="264">
        <v>100000000</v>
      </c>
      <c r="R13785" s="264">
        <v>0</v>
      </c>
      <c r="S13785" s="175"/>
    </row>
    <row r="13786" spans="1:19" x14ac:dyDescent="0.3">
      <c r="A13786" s="106"/>
      <c r="B13786" s="108" t="s">
        <v>2422</v>
      </c>
      <c r="C13786" s="30" t="s">
        <v>2423</v>
      </c>
      <c r="D13786" s="102">
        <v>507</v>
      </c>
      <c r="E13786" s="102">
        <v>2</v>
      </c>
      <c r="F13786" s="102">
        <v>709</v>
      </c>
      <c r="G13786" s="102">
        <v>70941</v>
      </c>
      <c r="H13786" s="102">
        <v>3000</v>
      </c>
      <c r="I13786" s="102">
        <v>414306</v>
      </c>
      <c r="J13786" s="104">
        <v>6000000</v>
      </c>
      <c r="K13786" s="104">
        <v>6000000</v>
      </c>
      <c r="L13786" s="104">
        <v>0</v>
      </c>
      <c r="M13786" s="104">
        <v>0</v>
      </c>
      <c r="N13786" s="230">
        <v>6000000</v>
      </c>
      <c r="O13786" s="230">
        <v>0</v>
      </c>
      <c r="P13786" s="230">
        <f t="shared" si="254"/>
        <v>12000000</v>
      </c>
      <c r="Q13786" s="264">
        <v>0</v>
      </c>
      <c r="R13786" s="264">
        <v>0</v>
      </c>
      <c r="S13786" s="175"/>
    </row>
    <row r="13787" spans="1:19" x14ac:dyDescent="0.3">
      <c r="A13787" s="967" t="s">
        <v>34</v>
      </c>
      <c r="B13787" s="967"/>
      <c r="C13787" s="967"/>
      <c r="D13787" s="106"/>
      <c r="E13787" s="106"/>
      <c r="F13787" s="106"/>
      <c r="G13787" s="106"/>
      <c r="H13787" s="106"/>
      <c r="I13787" s="106"/>
      <c r="J13787" s="17"/>
      <c r="K13787" s="17"/>
      <c r="L13787" s="18"/>
      <c r="M13787" s="18"/>
      <c r="N13787" s="230"/>
      <c r="O13787" s="230"/>
      <c r="P13787" s="230"/>
      <c r="Q13787" s="264"/>
      <c r="R13787" s="264"/>
      <c r="S13787" s="175"/>
    </row>
    <row r="13788" spans="1:19" ht="28.5" customHeight="1" x14ac:dyDescent="0.3">
      <c r="A13788" s="106"/>
      <c r="B13788" s="108" t="s">
        <v>2424</v>
      </c>
      <c r="C13788" s="30" t="s">
        <v>2425</v>
      </c>
      <c r="D13788" s="102">
        <v>1101</v>
      </c>
      <c r="E13788" s="102">
        <v>9</v>
      </c>
      <c r="F13788" s="102">
        <v>709</v>
      </c>
      <c r="G13788" s="102">
        <v>70941</v>
      </c>
      <c r="H13788" s="102">
        <v>3000</v>
      </c>
      <c r="I13788" s="102">
        <v>414104</v>
      </c>
      <c r="J13788" s="104">
        <v>0</v>
      </c>
      <c r="K13788" s="104">
        <v>0</v>
      </c>
      <c r="L13788" s="104">
        <v>0</v>
      </c>
      <c r="M13788" s="104">
        <v>0</v>
      </c>
      <c r="N13788" s="230">
        <v>0</v>
      </c>
      <c r="O13788" s="230">
        <v>0</v>
      </c>
      <c r="P13788" s="230">
        <f t="shared" si="254"/>
        <v>0</v>
      </c>
      <c r="Q13788" s="264">
        <v>0</v>
      </c>
      <c r="R13788" s="264">
        <v>0</v>
      </c>
      <c r="S13788" s="175"/>
    </row>
    <row r="13789" spans="1:19" ht="30.6" x14ac:dyDescent="0.3">
      <c r="A13789" s="106"/>
      <c r="B13789" s="108" t="s">
        <v>3174</v>
      </c>
      <c r="C13789" s="30" t="s">
        <v>3177</v>
      </c>
      <c r="D13789" s="102">
        <v>1101</v>
      </c>
      <c r="E13789" s="102">
        <v>9</v>
      </c>
      <c r="F13789" s="102">
        <v>709</v>
      </c>
      <c r="G13789" s="102">
        <v>70941</v>
      </c>
      <c r="H13789" s="102">
        <v>3000</v>
      </c>
      <c r="I13789" s="102">
        <v>414104</v>
      </c>
      <c r="J13789" s="104">
        <v>0</v>
      </c>
      <c r="K13789" s="104">
        <f>SUM(J13789+M13789)</f>
        <v>6000000</v>
      </c>
      <c r="L13789" s="104">
        <v>0</v>
      </c>
      <c r="M13789" s="104">
        <v>6000000</v>
      </c>
      <c r="N13789" s="230">
        <v>0</v>
      </c>
      <c r="O13789" s="230">
        <v>0</v>
      </c>
      <c r="P13789" s="230">
        <f t="shared" si="254"/>
        <v>6000000</v>
      </c>
      <c r="Q13789" s="264">
        <v>0</v>
      </c>
      <c r="R13789" s="264">
        <v>0</v>
      </c>
      <c r="S13789" s="189" t="s">
        <v>5070</v>
      </c>
    </row>
    <row r="13790" spans="1:19" ht="24" customHeight="1" x14ac:dyDescent="0.3">
      <c r="A13790" s="106"/>
      <c r="B13790" s="108" t="s">
        <v>3175</v>
      </c>
      <c r="C13790" s="30" t="s">
        <v>3178</v>
      </c>
      <c r="D13790" s="102">
        <v>1101</v>
      </c>
      <c r="E13790" s="102">
        <v>9</v>
      </c>
      <c r="F13790" s="102">
        <v>709</v>
      </c>
      <c r="G13790" s="102">
        <v>70941</v>
      </c>
      <c r="H13790" s="102">
        <v>3000</v>
      </c>
      <c r="I13790" s="102">
        <v>414104</v>
      </c>
      <c r="J13790" s="104">
        <v>0</v>
      </c>
      <c r="K13790" s="104">
        <f t="shared" ref="K13790:K13791" si="255">SUM(J13790+M13790)</f>
        <v>4000000</v>
      </c>
      <c r="L13790" s="104">
        <v>0</v>
      </c>
      <c r="M13790" s="104">
        <v>4000000</v>
      </c>
      <c r="N13790" s="230">
        <v>0</v>
      </c>
      <c r="O13790" s="230">
        <v>0</v>
      </c>
      <c r="P13790" s="230">
        <f t="shared" si="254"/>
        <v>4000000</v>
      </c>
      <c r="Q13790" s="264">
        <v>0</v>
      </c>
      <c r="R13790" s="264">
        <v>0</v>
      </c>
      <c r="S13790" s="189" t="s">
        <v>5070</v>
      </c>
    </row>
    <row r="13791" spans="1:19" ht="26.25" customHeight="1" x14ac:dyDescent="0.3">
      <c r="A13791" s="106"/>
      <c r="B13791" s="108" t="s">
        <v>3176</v>
      </c>
      <c r="C13791" s="30" t="s">
        <v>3179</v>
      </c>
      <c r="D13791" s="102">
        <v>1101</v>
      </c>
      <c r="E13791" s="102">
        <v>9</v>
      </c>
      <c r="F13791" s="102">
        <v>709</v>
      </c>
      <c r="G13791" s="102">
        <v>70941</v>
      </c>
      <c r="H13791" s="102">
        <v>3000</v>
      </c>
      <c r="I13791" s="102">
        <v>414104</v>
      </c>
      <c r="J13791" s="104">
        <v>0</v>
      </c>
      <c r="K13791" s="104">
        <f t="shared" si="255"/>
        <v>5000000</v>
      </c>
      <c r="L13791" s="104">
        <v>0</v>
      </c>
      <c r="M13791" s="104">
        <v>5000000</v>
      </c>
      <c r="N13791" s="230">
        <v>0</v>
      </c>
      <c r="O13791" s="230">
        <v>0</v>
      </c>
      <c r="P13791" s="230">
        <f t="shared" si="254"/>
        <v>5000000</v>
      </c>
      <c r="Q13791" s="264">
        <v>0</v>
      </c>
      <c r="R13791" s="264">
        <v>0</v>
      </c>
      <c r="S13791" s="189" t="s">
        <v>5070</v>
      </c>
    </row>
    <row r="13792" spans="1:19" ht="13.5" customHeight="1" x14ac:dyDescent="0.3">
      <c r="A13792" s="967" t="s">
        <v>39</v>
      </c>
      <c r="B13792" s="967"/>
      <c r="C13792" s="31"/>
      <c r="D13792" s="106"/>
      <c r="E13792" s="106"/>
      <c r="F13792" s="106"/>
      <c r="G13792" s="106"/>
      <c r="H13792" s="106"/>
      <c r="I13792" s="106"/>
      <c r="J13792" s="17"/>
      <c r="K13792" s="17"/>
      <c r="L13792" s="18"/>
      <c r="M13792" s="18"/>
      <c r="N13792" s="230"/>
      <c r="O13792" s="230"/>
      <c r="P13792" s="230">
        <f t="shared" si="254"/>
        <v>0</v>
      </c>
      <c r="Q13792" s="264">
        <v>0</v>
      </c>
      <c r="R13792" s="264">
        <v>0</v>
      </c>
      <c r="S13792" s="175"/>
    </row>
    <row r="13793" spans="1:19" ht="20.399999999999999" x14ac:dyDescent="0.3">
      <c r="A13793" s="106"/>
      <c r="B13793" s="108" t="s">
        <v>2426</v>
      </c>
      <c r="C13793" s="30" t="s">
        <v>2427</v>
      </c>
      <c r="D13793" s="102">
        <v>1403</v>
      </c>
      <c r="E13793" s="102">
        <v>2</v>
      </c>
      <c r="F13793" s="102">
        <v>709</v>
      </c>
      <c r="G13793" s="102">
        <v>70941</v>
      </c>
      <c r="H13793" s="102">
        <v>3000</v>
      </c>
      <c r="I13793" s="102">
        <v>414306</v>
      </c>
      <c r="J13793" s="104">
        <v>15000000</v>
      </c>
      <c r="K13793" s="104">
        <v>15000000</v>
      </c>
      <c r="L13793" s="104">
        <v>0</v>
      </c>
      <c r="M13793" s="104">
        <v>0</v>
      </c>
      <c r="N13793" s="230">
        <v>8000000</v>
      </c>
      <c r="O13793" s="230">
        <v>0</v>
      </c>
      <c r="P13793" s="230">
        <f t="shared" si="254"/>
        <v>23000000</v>
      </c>
      <c r="Q13793" s="264">
        <v>0</v>
      </c>
      <c r="R13793" s="264">
        <v>0</v>
      </c>
      <c r="S13793" s="175"/>
    </row>
    <row r="13794" spans="1:19" ht="10.5" customHeight="1" x14ac:dyDescent="0.3">
      <c r="A13794" s="967" t="s">
        <v>44</v>
      </c>
      <c r="B13794" s="967"/>
      <c r="C13794" s="967"/>
      <c r="D13794" s="106"/>
      <c r="E13794" s="106"/>
      <c r="F13794" s="106"/>
      <c r="G13794" s="106"/>
      <c r="H13794" s="106"/>
      <c r="I13794" s="106"/>
      <c r="J13794" s="17"/>
      <c r="K13794" s="17"/>
      <c r="L13794" s="18"/>
      <c r="M13794" s="18"/>
      <c r="N13794" s="230"/>
      <c r="O13794" s="230"/>
      <c r="P13794" s="230"/>
      <c r="Q13794" s="264"/>
      <c r="R13794" s="264"/>
      <c r="S13794" s="175"/>
    </row>
    <row r="13795" spans="1:19" x14ac:dyDescent="0.3">
      <c r="A13795" s="106"/>
      <c r="B13795" s="108" t="s">
        <v>2428</v>
      </c>
      <c r="C13795" s="30" t="s">
        <v>2429</v>
      </c>
      <c r="D13795" s="102">
        <v>1307</v>
      </c>
      <c r="E13795" s="102">
        <v>9</v>
      </c>
      <c r="F13795" s="102">
        <v>709</v>
      </c>
      <c r="G13795" s="102">
        <v>70941</v>
      </c>
      <c r="H13795" s="102">
        <v>3000</v>
      </c>
      <c r="I13795" s="102">
        <v>414112</v>
      </c>
      <c r="J13795" s="104">
        <v>20000000</v>
      </c>
      <c r="K13795" s="104">
        <v>20000000</v>
      </c>
      <c r="L13795" s="104">
        <v>0</v>
      </c>
      <c r="M13795" s="104">
        <v>0</v>
      </c>
      <c r="N13795" s="230">
        <v>250000000</v>
      </c>
      <c r="O13795" s="230">
        <v>250000000</v>
      </c>
      <c r="P13795" s="230">
        <f t="shared" si="254"/>
        <v>520000000</v>
      </c>
      <c r="Q13795" s="264">
        <v>200000000</v>
      </c>
      <c r="R13795" s="264">
        <v>0</v>
      </c>
      <c r="S13795" s="175"/>
    </row>
    <row r="13796" spans="1:19" ht="101.25" customHeight="1" x14ac:dyDescent="0.3">
      <c r="A13796" s="106"/>
      <c r="B13796" s="108" t="s">
        <v>2430</v>
      </c>
      <c r="C13796" s="30" t="s">
        <v>2431</v>
      </c>
      <c r="D13796" s="102">
        <v>1301</v>
      </c>
      <c r="E13796" s="102">
        <v>9</v>
      </c>
      <c r="F13796" s="102">
        <v>709</v>
      </c>
      <c r="G13796" s="102">
        <v>70941</v>
      </c>
      <c r="H13796" s="102">
        <v>3000</v>
      </c>
      <c r="I13796" s="102">
        <v>414104</v>
      </c>
      <c r="J13796" s="104">
        <v>5000000</v>
      </c>
      <c r="K13796" s="104">
        <v>5000000</v>
      </c>
      <c r="L13796" s="104">
        <v>0</v>
      </c>
      <c r="M13796" s="104">
        <v>0</v>
      </c>
      <c r="N13796" s="230">
        <v>20000000</v>
      </c>
      <c r="O13796" s="230">
        <v>10000000</v>
      </c>
      <c r="P13796" s="230">
        <f t="shared" si="254"/>
        <v>35000000</v>
      </c>
      <c r="Q13796" s="264">
        <v>35000000</v>
      </c>
      <c r="R13796" s="264">
        <v>0</v>
      </c>
      <c r="S13796" s="175"/>
    </row>
    <row r="13797" spans="1:19" ht="40.799999999999997" x14ac:dyDescent="0.3">
      <c r="A13797" s="106"/>
      <c r="B13797" s="108" t="s">
        <v>2432</v>
      </c>
      <c r="C13797" s="30" t="s">
        <v>2433</v>
      </c>
      <c r="D13797" s="102">
        <v>1301</v>
      </c>
      <c r="E13797" s="102">
        <v>9</v>
      </c>
      <c r="F13797" s="102">
        <v>709</v>
      </c>
      <c r="G13797" s="102">
        <v>70941</v>
      </c>
      <c r="H13797" s="102">
        <v>3000</v>
      </c>
      <c r="I13797" s="102">
        <v>414104</v>
      </c>
      <c r="J13797" s="104">
        <v>3000000</v>
      </c>
      <c r="K13797" s="104">
        <v>3000000</v>
      </c>
      <c r="L13797" s="104">
        <v>0</v>
      </c>
      <c r="M13797" s="104">
        <v>0</v>
      </c>
      <c r="N13797" s="230">
        <v>2000000</v>
      </c>
      <c r="O13797" s="230">
        <v>0</v>
      </c>
      <c r="P13797" s="230">
        <f t="shared" si="254"/>
        <v>5000000</v>
      </c>
      <c r="Q13797" s="264">
        <v>500000</v>
      </c>
      <c r="R13797" s="264">
        <v>0</v>
      </c>
      <c r="S13797" s="175"/>
    </row>
    <row r="13798" spans="1:19" ht="30.6" x14ac:dyDescent="0.3">
      <c r="A13798" s="106"/>
      <c r="B13798" s="108" t="s">
        <v>2434</v>
      </c>
      <c r="C13798" s="30" t="s">
        <v>2435</v>
      </c>
      <c r="D13798" s="102">
        <v>1301</v>
      </c>
      <c r="E13798" s="102">
        <v>9</v>
      </c>
      <c r="F13798" s="102">
        <v>709</v>
      </c>
      <c r="G13798" s="102">
        <v>70941</v>
      </c>
      <c r="H13798" s="102">
        <v>3000</v>
      </c>
      <c r="I13798" s="102">
        <v>414104</v>
      </c>
      <c r="J13798" s="104">
        <v>2500000</v>
      </c>
      <c r="K13798" s="104">
        <v>2500000</v>
      </c>
      <c r="L13798" s="104">
        <v>0</v>
      </c>
      <c r="M13798" s="104">
        <v>0</v>
      </c>
      <c r="N13798" s="230">
        <v>800000</v>
      </c>
      <c r="O13798" s="230">
        <v>0</v>
      </c>
      <c r="P13798" s="230">
        <f t="shared" si="254"/>
        <v>3300000</v>
      </c>
      <c r="Q13798" s="264">
        <v>750000</v>
      </c>
      <c r="R13798" s="264">
        <v>0</v>
      </c>
      <c r="S13798" s="175"/>
    </row>
    <row r="13799" spans="1:19" ht="20.399999999999999" x14ac:dyDescent="0.3">
      <c r="A13799" s="175"/>
      <c r="B13799" s="177" t="s">
        <v>2436</v>
      </c>
      <c r="C13799" s="30" t="s">
        <v>2437</v>
      </c>
      <c r="D13799" s="171">
        <v>1301</v>
      </c>
      <c r="E13799" s="171">
        <v>9</v>
      </c>
      <c r="F13799" s="171">
        <v>709</v>
      </c>
      <c r="G13799" s="171">
        <v>70941</v>
      </c>
      <c r="H13799" s="171">
        <v>3000</v>
      </c>
      <c r="I13799" s="171">
        <v>414104</v>
      </c>
      <c r="J13799" s="173">
        <v>300000</v>
      </c>
      <c r="K13799" s="173">
        <v>300000</v>
      </c>
      <c r="L13799" s="173">
        <v>0</v>
      </c>
      <c r="M13799" s="173">
        <v>0</v>
      </c>
      <c r="N13799" s="230">
        <v>250000</v>
      </c>
      <c r="O13799" s="230">
        <v>0</v>
      </c>
      <c r="P13799" s="230">
        <f t="shared" si="254"/>
        <v>550000</v>
      </c>
      <c r="Q13799" s="264">
        <v>250000</v>
      </c>
      <c r="R13799" s="264">
        <v>0</v>
      </c>
      <c r="S13799" s="175"/>
    </row>
    <row r="13800" spans="1:19" ht="16.5" customHeight="1" x14ac:dyDescent="0.3">
      <c r="A13800" s="960" t="s">
        <v>0</v>
      </c>
      <c r="B13800" s="960"/>
      <c r="C13800" s="960"/>
      <c r="D13800" s="960"/>
      <c r="E13800" s="960"/>
      <c r="F13800" s="960"/>
      <c r="G13800" s="960"/>
      <c r="H13800" s="960"/>
      <c r="I13800" s="960"/>
      <c r="J13800" s="960"/>
      <c r="K13800" s="960"/>
      <c r="L13800" s="960"/>
      <c r="M13800" s="960"/>
      <c r="N13800" s="58"/>
      <c r="O13800" s="58"/>
      <c r="P13800" s="58"/>
      <c r="Q13800" s="58"/>
      <c r="R13800" s="58"/>
      <c r="S13800" s="58"/>
    </row>
    <row r="13801" spans="1:19" ht="15.75" customHeight="1" x14ac:dyDescent="0.3">
      <c r="A13801" s="960" t="s">
        <v>3122</v>
      </c>
      <c r="B13801" s="960"/>
      <c r="C13801" s="960"/>
      <c r="D13801" s="960"/>
      <c r="E13801" s="960"/>
      <c r="F13801" s="960"/>
      <c r="G13801" s="960"/>
      <c r="H13801" s="960"/>
      <c r="I13801" s="960"/>
      <c r="J13801" s="960"/>
      <c r="K13801" s="960"/>
      <c r="L13801" s="960"/>
      <c r="M13801" s="960"/>
      <c r="N13801" s="58"/>
      <c r="O13801" s="58"/>
      <c r="P13801" s="58"/>
      <c r="Q13801" s="58"/>
      <c r="R13801" s="58"/>
      <c r="S13801" s="58"/>
    </row>
    <row r="13802" spans="1:19" ht="14.25" customHeight="1" thickBot="1" x14ac:dyDescent="0.35">
      <c r="A13802" s="968" t="s">
        <v>2060</v>
      </c>
      <c r="B13802" s="968"/>
      <c r="C13802" s="968"/>
      <c r="D13802" s="968"/>
      <c r="E13802" s="968"/>
      <c r="F13802" s="968"/>
      <c r="G13802" s="968"/>
      <c r="H13802" s="968"/>
      <c r="I13802" s="968"/>
      <c r="J13802" s="968"/>
      <c r="K13802" s="968"/>
      <c r="L13802" s="968"/>
      <c r="M13802" s="968"/>
      <c r="N13802" s="58"/>
      <c r="O13802" s="58"/>
      <c r="P13802" s="58"/>
      <c r="Q13802" s="58"/>
      <c r="R13802" s="58"/>
      <c r="S13802" s="58"/>
    </row>
    <row r="13803" spans="1:19" ht="15" customHeight="1" x14ac:dyDescent="0.3">
      <c r="A13803" s="962" t="s">
        <v>3118</v>
      </c>
      <c r="B13803" s="962" t="s">
        <v>3119</v>
      </c>
      <c r="C13803" s="962" t="s">
        <v>2</v>
      </c>
      <c r="D13803" s="5" t="s">
        <v>3</v>
      </c>
      <c r="E13803" s="12" t="s">
        <v>3</v>
      </c>
      <c r="F13803" s="5" t="s">
        <v>7</v>
      </c>
      <c r="G13803" s="12" t="s">
        <v>9</v>
      </c>
      <c r="H13803" s="5" t="s">
        <v>12</v>
      </c>
      <c r="I13803" s="12" t="s">
        <v>13</v>
      </c>
      <c r="J13803" s="873" t="s">
        <v>3115</v>
      </c>
      <c r="K13803" s="873" t="s">
        <v>3116</v>
      </c>
      <c r="L13803" s="965" t="s">
        <v>3121</v>
      </c>
      <c r="M13803" s="965" t="s">
        <v>3117</v>
      </c>
      <c r="N13803" s="873" t="s">
        <v>3116</v>
      </c>
      <c r="O13803" s="873" t="s">
        <v>3116</v>
      </c>
      <c r="P13803" s="873" t="s">
        <v>5095</v>
      </c>
      <c r="Q13803" s="873" t="s">
        <v>3115</v>
      </c>
      <c r="R13803" s="270" t="s">
        <v>3340</v>
      </c>
      <c r="S13803" s="873" t="s">
        <v>5049</v>
      </c>
    </row>
    <row r="13804" spans="1:19" ht="20.399999999999999" x14ac:dyDescent="0.3">
      <c r="A13804" s="963"/>
      <c r="B13804" s="963"/>
      <c r="C13804" s="963"/>
      <c r="D13804" s="6" t="s">
        <v>4</v>
      </c>
      <c r="E13804" s="11" t="s">
        <v>6</v>
      </c>
      <c r="F13804" s="6" t="s">
        <v>8</v>
      </c>
      <c r="G13804" s="11" t="s">
        <v>10</v>
      </c>
      <c r="H13804" s="6" t="s">
        <v>5</v>
      </c>
      <c r="I13804" s="11" t="s">
        <v>5</v>
      </c>
      <c r="J13804" s="874"/>
      <c r="K13804" s="874"/>
      <c r="L13804" s="966"/>
      <c r="M13804" s="966"/>
      <c r="N13804" s="874"/>
      <c r="O13804" s="874"/>
      <c r="P13804" s="874"/>
      <c r="Q13804" s="874"/>
      <c r="R13804" s="271" t="s">
        <v>5125</v>
      </c>
      <c r="S13804" s="874"/>
    </row>
    <row r="13805" spans="1:19" x14ac:dyDescent="0.3">
      <c r="A13805" s="963"/>
      <c r="B13805" s="963"/>
      <c r="C13805" s="963"/>
      <c r="D13805" s="6" t="s">
        <v>5</v>
      </c>
      <c r="E13805" s="11" t="s">
        <v>5</v>
      </c>
      <c r="F13805" s="6" t="s">
        <v>5</v>
      </c>
      <c r="G13805" s="11" t="s">
        <v>11</v>
      </c>
      <c r="H13805" s="7"/>
      <c r="I13805" s="8"/>
      <c r="J13805" s="44" t="s">
        <v>3120</v>
      </c>
      <c r="K13805" s="45" t="s">
        <v>3120</v>
      </c>
      <c r="L13805" s="46" t="s">
        <v>3120</v>
      </c>
      <c r="M13805" s="47" t="s">
        <v>3120</v>
      </c>
      <c r="N13805" s="44" t="s">
        <v>5068</v>
      </c>
      <c r="O13805" s="44" t="s">
        <v>5069</v>
      </c>
      <c r="P13805" s="44"/>
      <c r="Q13805" s="44" t="s">
        <v>5102</v>
      </c>
      <c r="R13805" s="272" t="s">
        <v>5102</v>
      </c>
      <c r="S13805" s="44"/>
    </row>
    <row r="13806" spans="1:19" ht="15" thickBot="1" x14ac:dyDescent="0.35">
      <c r="A13806" s="964"/>
      <c r="B13806" s="964"/>
      <c r="C13806" s="964"/>
      <c r="D13806" s="9"/>
      <c r="E13806" s="10"/>
      <c r="F13806" s="9"/>
      <c r="G13806" s="10"/>
      <c r="H13806" s="9"/>
      <c r="I13806" s="10"/>
      <c r="J13806" s="48" t="s">
        <v>14</v>
      </c>
      <c r="K13806" s="49" t="s">
        <v>14</v>
      </c>
      <c r="L13806" s="50" t="s">
        <v>14</v>
      </c>
      <c r="M13806" s="51" t="s">
        <v>14</v>
      </c>
      <c r="N13806" s="48" t="s">
        <v>14</v>
      </c>
      <c r="O13806" s="48" t="s">
        <v>14</v>
      </c>
      <c r="P13806" s="48" t="s">
        <v>14</v>
      </c>
      <c r="Q13806" s="48" t="s">
        <v>14</v>
      </c>
      <c r="R13806" s="48" t="s">
        <v>14</v>
      </c>
      <c r="S13806" s="48"/>
    </row>
    <row r="13807" spans="1:19" ht="30.6" x14ac:dyDescent="0.3">
      <c r="A13807" s="106"/>
      <c r="B13807" s="108" t="s">
        <v>2438</v>
      </c>
      <c r="C13807" s="30" t="s">
        <v>2439</v>
      </c>
      <c r="D13807" s="102">
        <v>1301</v>
      </c>
      <c r="E13807" s="102">
        <v>9</v>
      </c>
      <c r="F13807" s="102">
        <v>709</v>
      </c>
      <c r="G13807" s="102">
        <v>70941</v>
      </c>
      <c r="H13807" s="102">
        <v>3000</v>
      </c>
      <c r="I13807" s="102">
        <v>414104</v>
      </c>
      <c r="J13807" s="104">
        <v>21000000</v>
      </c>
      <c r="K13807" s="104">
        <f>SUM(J13807-L13807)</f>
        <v>15000000</v>
      </c>
      <c r="L13807" s="104">
        <v>6000000</v>
      </c>
      <c r="M13807" s="104">
        <v>0</v>
      </c>
      <c r="N13807" s="230">
        <v>6000000</v>
      </c>
      <c r="O13807" s="230">
        <v>10000000</v>
      </c>
      <c r="P13807" s="230">
        <f t="shared" ref="P13807:P13812" si="256">SUM(K13807+N13807+O13807)</f>
        <v>31000000</v>
      </c>
      <c r="Q13807" s="264">
        <v>0</v>
      </c>
      <c r="R13807" s="264">
        <v>0</v>
      </c>
      <c r="S13807" s="175"/>
    </row>
    <row r="13808" spans="1:19" x14ac:dyDescent="0.3">
      <c r="A13808" s="106"/>
      <c r="B13808" s="108" t="s">
        <v>2440</v>
      </c>
      <c r="C13808" s="30" t="s">
        <v>2441</v>
      </c>
      <c r="D13808" s="102">
        <v>1301</v>
      </c>
      <c r="E13808" s="102">
        <v>9</v>
      </c>
      <c r="F13808" s="102">
        <v>709</v>
      </c>
      <c r="G13808" s="102">
        <v>70941</v>
      </c>
      <c r="H13808" s="102">
        <v>3000</v>
      </c>
      <c r="I13808" s="102">
        <v>414104</v>
      </c>
      <c r="J13808" s="104">
        <v>0</v>
      </c>
      <c r="K13808" s="104">
        <v>0</v>
      </c>
      <c r="L13808" s="104">
        <v>0</v>
      </c>
      <c r="M13808" s="104">
        <v>0</v>
      </c>
      <c r="N13808" s="230">
        <v>0</v>
      </c>
      <c r="O13808" s="230">
        <v>0</v>
      </c>
      <c r="P13808" s="230">
        <f t="shared" si="256"/>
        <v>0</v>
      </c>
      <c r="Q13808" s="264">
        <v>0</v>
      </c>
      <c r="R13808" s="264">
        <v>14215268</v>
      </c>
      <c r="S13808" s="175"/>
    </row>
    <row r="13809" spans="1:19" x14ac:dyDescent="0.3">
      <c r="A13809" s="106"/>
      <c r="B13809" s="108" t="s">
        <v>2442</v>
      </c>
      <c r="C13809" s="30" t="s">
        <v>2443</v>
      </c>
      <c r="D13809" s="102">
        <v>1301</v>
      </c>
      <c r="E13809" s="102">
        <v>9</v>
      </c>
      <c r="F13809" s="102">
        <v>709</v>
      </c>
      <c r="G13809" s="102">
        <v>70941</v>
      </c>
      <c r="H13809" s="102">
        <v>3000</v>
      </c>
      <c r="I13809" s="102">
        <v>414104</v>
      </c>
      <c r="J13809" s="104">
        <v>0</v>
      </c>
      <c r="K13809" s="104">
        <v>0</v>
      </c>
      <c r="L13809" s="104">
        <v>0</v>
      </c>
      <c r="M13809" s="104">
        <v>0</v>
      </c>
      <c r="N13809" s="230">
        <v>0</v>
      </c>
      <c r="O13809" s="230">
        <v>0</v>
      </c>
      <c r="P13809" s="230">
        <f t="shared" si="256"/>
        <v>0</v>
      </c>
      <c r="Q13809" s="264">
        <v>0</v>
      </c>
      <c r="R13809" s="264">
        <v>0</v>
      </c>
      <c r="S13809" s="175"/>
    </row>
    <row r="13810" spans="1:19" x14ac:dyDescent="0.3">
      <c r="A13810" s="106"/>
      <c r="B13810" s="108" t="s">
        <v>2444</v>
      </c>
      <c r="C13810" s="30" t="s">
        <v>2445</v>
      </c>
      <c r="D13810" s="102">
        <v>1321</v>
      </c>
      <c r="E13810" s="102">
        <v>2</v>
      </c>
      <c r="F13810" s="102">
        <v>709</v>
      </c>
      <c r="G13810" s="102">
        <v>70941</v>
      </c>
      <c r="H13810" s="102">
        <v>3000</v>
      </c>
      <c r="I13810" s="102">
        <v>414306</v>
      </c>
      <c r="J13810" s="104">
        <v>4500000</v>
      </c>
      <c r="K13810" s="104">
        <v>4500000</v>
      </c>
      <c r="L13810" s="104">
        <v>0</v>
      </c>
      <c r="M13810" s="104">
        <v>0</v>
      </c>
      <c r="N13810" s="230">
        <v>9000000</v>
      </c>
      <c r="O13810" s="230">
        <v>0</v>
      </c>
      <c r="P13810" s="230">
        <f t="shared" si="256"/>
        <v>13500000</v>
      </c>
      <c r="Q13810" s="264">
        <v>0</v>
      </c>
      <c r="R13810" s="264">
        <v>0</v>
      </c>
      <c r="S13810" s="175"/>
    </row>
    <row r="13811" spans="1:19" x14ac:dyDescent="0.3">
      <c r="A13811" s="967" t="s">
        <v>527</v>
      </c>
      <c r="B13811" s="967"/>
      <c r="C13811" s="31"/>
      <c r="D13811" s="106"/>
      <c r="E13811" s="106"/>
      <c r="F13811" s="106"/>
      <c r="G13811" s="106"/>
      <c r="H13811" s="106"/>
      <c r="I13811" s="106"/>
      <c r="J13811" s="17"/>
      <c r="K13811" s="17"/>
      <c r="L13811" s="18"/>
      <c r="M13811" s="18"/>
      <c r="N13811" s="230"/>
      <c r="O13811" s="230"/>
      <c r="P13811" s="230"/>
      <c r="Q13811" s="264"/>
      <c r="R13811" s="264"/>
      <c r="S13811" s="175"/>
    </row>
    <row r="13812" spans="1:19" ht="15" thickBot="1" x14ac:dyDescent="0.35">
      <c r="A13812" s="107"/>
      <c r="B13812" s="109" t="s">
        <v>2446</v>
      </c>
      <c r="C13812" s="34" t="s">
        <v>2447</v>
      </c>
      <c r="D13812" s="103">
        <v>1702</v>
      </c>
      <c r="E13812" s="103">
        <v>2</v>
      </c>
      <c r="F13812" s="103">
        <v>709</v>
      </c>
      <c r="G13812" s="103">
        <v>70941</v>
      </c>
      <c r="H13812" s="103">
        <v>3000</v>
      </c>
      <c r="I13812" s="103">
        <v>414306</v>
      </c>
      <c r="J13812" s="105">
        <v>34450000</v>
      </c>
      <c r="K13812" s="174">
        <f>SUM(J13812-L13812)</f>
        <v>0</v>
      </c>
      <c r="L13812" s="105">
        <v>34450000</v>
      </c>
      <c r="M13812" s="105">
        <v>0</v>
      </c>
      <c r="N13812" s="230">
        <v>34450000</v>
      </c>
      <c r="O13812" s="230">
        <v>40000000</v>
      </c>
      <c r="P13812" s="230">
        <f t="shared" si="256"/>
        <v>74450000</v>
      </c>
      <c r="Q13812" s="265">
        <v>0</v>
      </c>
      <c r="R13812" s="265">
        <v>0</v>
      </c>
      <c r="S13812" s="176"/>
    </row>
    <row r="13813" spans="1:19" ht="15" thickBot="1" x14ac:dyDescent="0.35">
      <c r="A13813" s="13"/>
      <c r="B13813" s="14" t="s">
        <v>2448</v>
      </c>
      <c r="C13813" s="14"/>
      <c r="D13813" s="14"/>
      <c r="E13813" s="14"/>
      <c r="F13813" s="14"/>
      <c r="G13813" s="14"/>
      <c r="H13813" s="14"/>
      <c r="I13813" s="14"/>
      <c r="J13813" s="15">
        <f>SUM(J13749:J13812)</f>
        <v>305500000</v>
      </c>
      <c r="K13813" s="15">
        <f>SUM(K13749:K13812)</f>
        <v>223850000</v>
      </c>
      <c r="L13813" s="15">
        <f>SUM(L13749:L13812)</f>
        <v>99450000</v>
      </c>
      <c r="M13813" s="15">
        <f>SUM(M13749:M13812)</f>
        <v>17800000</v>
      </c>
      <c r="N13813" s="15">
        <f t="shared" ref="N13813:R13813" si="257">SUM(N13749:N13812)</f>
        <v>624200000</v>
      </c>
      <c r="O13813" s="15">
        <f t="shared" si="257"/>
        <v>571000000</v>
      </c>
      <c r="P13813" s="15">
        <f t="shared" si="257"/>
        <v>1419050000</v>
      </c>
      <c r="Q13813" s="15">
        <f t="shared" si="257"/>
        <v>652180000</v>
      </c>
      <c r="R13813" s="15">
        <f t="shared" si="257"/>
        <v>18186068</v>
      </c>
      <c r="S13813" s="181"/>
    </row>
    <row r="13814" spans="1:19" x14ac:dyDescent="0.3">
      <c r="A13814" s="25"/>
      <c r="B13814" s="25"/>
      <c r="C13814" s="25"/>
      <c r="D13814" s="25"/>
      <c r="E13814" s="25"/>
      <c r="F13814" s="25"/>
      <c r="G13814" s="25"/>
      <c r="H13814" s="25"/>
      <c r="I13814" s="25"/>
      <c r="J13814" s="56"/>
      <c r="K13814" s="56"/>
      <c r="L13814" s="56"/>
      <c r="M13814" s="56"/>
      <c r="N13814" s="58"/>
      <c r="O13814" s="58"/>
      <c r="P13814" s="58"/>
      <c r="Q13814" s="58"/>
      <c r="R13814" s="58"/>
      <c r="S13814" s="58"/>
    </row>
    <row r="13815" spans="1:19" x14ac:dyDescent="0.3">
      <c r="A13815" s="1">
        <v>17021001</v>
      </c>
      <c r="B13815" s="93" t="s">
        <v>2449</v>
      </c>
      <c r="C13815" s="93"/>
      <c r="J13815" s="55"/>
      <c r="K13815" s="55"/>
      <c r="N13815" s="58"/>
      <c r="O13815" s="58"/>
      <c r="P13815" s="58"/>
      <c r="Q13815" s="58"/>
      <c r="R13815" s="58"/>
      <c r="S13815" s="58"/>
    </row>
    <row r="13816" spans="1:19" x14ac:dyDescent="0.3">
      <c r="A13816" s="967" t="s">
        <v>24</v>
      </c>
      <c r="B13816" s="967"/>
      <c r="C13816" s="967"/>
      <c r="D13816" s="106"/>
      <c r="E13816" s="106"/>
      <c r="F13816" s="106"/>
      <c r="G13816" s="106"/>
      <c r="H13816" s="106"/>
      <c r="I13816" s="106"/>
      <c r="J13816" s="17"/>
      <c r="K13816" s="17"/>
      <c r="L13816" s="18"/>
      <c r="M13816" s="18"/>
      <c r="N13816" s="175"/>
      <c r="O13816" s="175"/>
      <c r="P13816" s="214"/>
      <c r="Q13816" s="266"/>
      <c r="R13816" s="266"/>
      <c r="S13816" s="175"/>
    </row>
    <row r="13817" spans="1:19" x14ac:dyDescent="0.3">
      <c r="A13817" s="106"/>
      <c r="B13817" s="108" t="s">
        <v>2450</v>
      </c>
      <c r="C13817" s="30" t="s">
        <v>2451</v>
      </c>
      <c r="D13817" s="102">
        <v>504</v>
      </c>
      <c r="E13817" s="102">
        <v>9</v>
      </c>
      <c r="F13817" s="102">
        <v>709</v>
      </c>
      <c r="G13817" s="102">
        <v>70942</v>
      </c>
      <c r="H13817" s="102">
        <v>3000</v>
      </c>
      <c r="I13817" s="102">
        <v>414112</v>
      </c>
      <c r="J13817" s="104">
        <v>0</v>
      </c>
      <c r="K13817" s="104">
        <v>0</v>
      </c>
      <c r="L13817" s="104">
        <v>0</v>
      </c>
      <c r="M13817" s="104">
        <v>0</v>
      </c>
      <c r="N13817" s="230">
        <v>0</v>
      </c>
      <c r="O13817" s="230">
        <v>0</v>
      </c>
      <c r="P13817" s="230">
        <f>SUM(K13817+N13817+O13817)</f>
        <v>0</v>
      </c>
      <c r="Q13817" s="264">
        <v>0</v>
      </c>
      <c r="R13817" s="264">
        <v>33515699</v>
      </c>
      <c r="S13817" s="175"/>
    </row>
    <row r="13818" spans="1:19" x14ac:dyDescent="0.3">
      <c r="A13818" s="106"/>
      <c r="B13818" s="108" t="s">
        <v>2452</v>
      </c>
      <c r="C13818" s="30" t="s">
        <v>2453</v>
      </c>
      <c r="D13818" s="102">
        <v>504</v>
      </c>
      <c r="E13818" s="102">
        <v>9</v>
      </c>
      <c r="F13818" s="102">
        <v>709</v>
      </c>
      <c r="G13818" s="102">
        <v>70942</v>
      </c>
      <c r="H13818" s="102">
        <v>3000</v>
      </c>
      <c r="I13818" s="102">
        <v>414112</v>
      </c>
      <c r="J13818" s="104">
        <v>200000000</v>
      </c>
      <c r="K13818" s="104">
        <v>200000000</v>
      </c>
      <c r="L13818" s="104">
        <v>0</v>
      </c>
      <c r="M13818" s="104">
        <v>0</v>
      </c>
      <c r="N13818" s="230">
        <v>175000000</v>
      </c>
      <c r="O13818" s="230">
        <v>0</v>
      </c>
      <c r="P13818" s="230">
        <f t="shared" ref="P13818:P13828" si="258">SUM(K13818+N13818+O13818)</f>
        <v>375000000</v>
      </c>
      <c r="Q13818" s="264">
        <v>200000000</v>
      </c>
      <c r="R13818" s="264">
        <v>0</v>
      </c>
      <c r="S13818" s="175"/>
    </row>
    <row r="13819" spans="1:19" ht="20.399999999999999" x14ac:dyDescent="0.3">
      <c r="A13819" s="106"/>
      <c r="B13819" s="108" t="s">
        <v>2454</v>
      </c>
      <c r="C13819" s="30" t="s">
        <v>2455</v>
      </c>
      <c r="D13819" s="102">
        <v>507</v>
      </c>
      <c r="E13819" s="102">
        <v>9</v>
      </c>
      <c r="F13819" s="102">
        <v>709</v>
      </c>
      <c r="G13819" s="102">
        <v>70942</v>
      </c>
      <c r="H13819" s="102">
        <v>3000</v>
      </c>
      <c r="I13819" s="102">
        <v>414112</v>
      </c>
      <c r="J13819" s="104">
        <v>0</v>
      </c>
      <c r="K13819" s="104">
        <v>0</v>
      </c>
      <c r="L13819" s="104">
        <v>0</v>
      </c>
      <c r="M13819" s="104">
        <v>0</v>
      </c>
      <c r="N13819" s="230">
        <v>150000000</v>
      </c>
      <c r="O13819" s="230">
        <v>55000000</v>
      </c>
      <c r="P13819" s="230">
        <f t="shared" si="258"/>
        <v>205000000</v>
      </c>
      <c r="Q13819" s="264">
        <v>150000000</v>
      </c>
      <c r="R13819" s="264">
        <v>0</v>
      </c>
      <c r="S13819" s="175"/>
    </row>
    <row r="13820" spans="1:19" x14ac:dyDescent="0.3">
      <c r="A13820" s="106"/>
      <c r="B13820" s="108" t="s">
        <v>2456</v>
      </c>
      <c r="C13820" s="30" t="s">
        <v>2457</v>
      </c>
      <c r="D13820" s="102">
        <v>505</v>
      </c>
      <c r="E13820" s="102">
        <v>10</v>
      </c>
      <c r="F13820" s="102">
        <v>709</v>
      </c>
      <c r="G13820" s="102">
        <v>70942</v>
      </c>
      <c r="H13820" s="102">
        <v>3000</v>
      </c>
      <c r="I13820" s="102">
        <v>414112</v>
      </c>
      <c r="J13820" s="104">
        <v>0</v>
      </c>
      <c r="K13820" s="104">
        <v>0</v>
      </c>
      <c r="L13820" s="104">
        <v>0</v>
      </c>
      <c r="M13820" s="104">
        <v>0</v>
      </c>
      <c r="N13820" s="230">
        <v>0</v>
      </c>
      <c r="O13820" s="230">
        <v>0</v>
      </c>
      <c r="P13820" s="230">
        <f t="shared" si="258"/>
        <v>0</v>
      </c>
      <c r="Q13820" s="264">
        <v>0</v>
      </c>
      <c r="R13820" s="264">
        <v>15214470</v>
      </c>
      <c r="S13820" s="175"/>
    </row>
    <row r="13821" spans="1:19" x14ac:dyDescent="0.3">
      <c r="A13821" s="106"/>
      <c r="B13821" s="108" t="s">
        <v>2458</v>
      </c>
      <c r="C13821" s="30" t="s">
        <v>2459</v>
      </c>
      <c r="D13821" s="102">
        <v>504</v>
      </c>
      <c r="E13821" s="102">
        <v>10</v>
      </c>
      <c r="F13821" s="102">
        <v>709</v>
      </c>
      <c r="G13821" s="102">
        <v>70942</v>
      </c>
      <c r="H13821" s="102">
        <v>3000</v>
      </c>
      <c r="I13821" s="102">
        <v>414112</v>
      </c>
      <c r="J13821" s="104">
        <v>0</v>
      </c>
      <c r="K13821" s="104">
        <v>0</v>
      </c>
      <c r="L13821" s="104">
        <v>0</v>
      </c>
      <c r="M13821" s="104">
        <v>0</v>
      </c>
      <c r="N13821" s="230">
        <v>55000000</v>
      </c>
      <c r="O13821" s="230">
        <v>20000000</v>
      </c>
      <c r="P13821" s="230">
        <f t="shared" si="258"/>
        <v>75000000</v>
      </c>
      <c r="Q13821" s="264">
        <v>55000000</v>
      </c>
      <c r="R13821" s="264">
        <v>1054830</v>
      </c>
      <c r="S13821" s="175"/>
    </row>
    <row r="13822" spans="1:19" x14ac:dyDescent="0.3">
      <c r="A13822" s="106"/>
      <c r="B13822" s="108" t="s">
        <v>2460</v>
      </c>
      <c r="C13822" s="30" t="s">
        <v>2461</v>
      </c>
      <c r="D13822" s="102">
        <v>507</v>
      </c>
      <c r="E13822" s="102">
        <v>10</v>
      </c>
      <c r="F13822" s="102">
        <v>709</v>
      </c>
      <c r="G13822" s="102">
        <v>70942</v>
      </c>
      <c r="H13822" s="102">
        <v>3000</v>
      </c>
      <c r="I13822" s="102">
        <v>414112</v>
      </c>
      <c r="J13822" s="104">
        <v>0</v>
      </c>
      <c r="K13822" s="104">
        <v>0</v>
      </c>
      <c r="L13822" s="104">
        <v>0</v>
      </c>
      <c r="M13822" s="104">
        <v>0</v>
      </c>
      <c r="N13822" s="230">
        <v>0</v>
      </c>
      <c r="O13822" s="230">
        <v>0</v>
      </c>
      <c r="P13822" s="230">
        <f t="shared" si="258"/>
        <v>0</v>
      </c>
      <c r="Q13822" s="264">
        <v>0</v>
      </c>
      <c r="R13822" s="264">
        <v>560010</v>
      </c>
      <c r="S13822" s="175"/>
    </row>
    <row r="13823" spans="1:19" x14ac:dyDescent="0.3">
      <c r="A13823" s="106"/>
      <c r="B13823" s="108" t="s">
        <v>2462</v>
      </c>
      <c r="C13823" s="30" t="s">
        <v>2463</v>
      </c>
      <c r="D13823" s="102">
        <v>504</v>
      </c>
      <c r="E13823" s="102">
        <v>9</v>
      </c>
      <c r="F13823" s="102">
        <v>709</v>
      </c>
      <c r="G13823" s="102">
        <v>70942</v>
      </c>
      <c r="H13823" s="102">
        <v>3000</v>
      </c>
      <c r="I13823" s="102">
        <v>414112</v>
      </c>
      <c r="J13823" s="104">
        <v>0</v>
      </c>
      <c r="K13823" s="104">
        <v>0</v>
      </c>
      <c r="L13823" s="104">
        <v>0</v>
      </c>
      <c r="M13823" s="104">
        <v>0</v>
      </c>
      <c r="N13823" s="230">
        <v>0</v>
      </c>
      <c r="O13823" s="230">
        <v>0</v>
      </c>
      <c r="P13823" s="230">
        <f t="shared" si="258"/>
        <v>0</v>
      </c>
      <c r="Q13823" s="264">
        <v>0</v>
      </c>
      <c r="R13823" s="264">
        <v>40637502</v>
      </c>
      <c r="S13823" s="175"/>
    </row>
    <row r="13824" spans="1:19" ht="33" customHeight="1" x14ac:dyDescent="0.3">
      <c r="A13824" s="106"/>
      <c r="B13824" s="108" t="s">
        <v>2464</v>
      </c>
      <c r="C13824" s="30" t="s">
        <v>2465</v>
      </c>
      <c r="D13824" s="102">
        <v>504</v>
      </c>
      <c r="E13824" s="102">
        <v>9</v>
      </c>
      <c r="F13824" s="102">
        <v>709</v>
      </c>
      <c r="G13824" s="102">
        <v>70942</v>
      </c>
      <c r="H13824" s="102">
        <v>3000</v>
      </c>
      <c r="I13824" s="102">
        <v>414112</v>
      </c>
      <c r="J13824" s="104">
        <v>0</v>
      </c>
      <c r="K13824" s="104">
        <v>0</v>
      </c>
      <c r="L13824" s="104">
        <v>0</v>
      </c>
      <c r="M13824" s="104">
        <v>0</v>
      </c>
      <c r="N13824" s="230">
        <v>60000000</v>
      </c>
      <c r="O13824" s="230">
        <v>50000000</v>
      </c>
      <c r="P13824" s="230">
        <f t="shared" si="258"/>
        <v>110000000</v>
      </c>
      <c r="Q13824" s="264">
        <v>0</v>
      </c>
      <c r="R13824" s="264">
        <v>9354131</v>
      </c>
      <c r="S13824" s="175"/>
    </row>
    <row r="13825" spans="1:19" x14ac:dyDescent="0.3">
      <c r="A13825" s="106"/>
      <c r="B13825" s="108" t="s">
        <v>2466</v>
      </c>
      <c r="C13825" s="30" t="s">
        <v>2467</v>
      </c>
      <c r="D13825" s="102">
        <v>513</v>
      </c>
      <c r="E13825" s="102">
        <v>9</v>
      </c>
      <c r="F13825" s="102">
        <v>709</v>
      </c>
      <c r="G13825" s="102">
        <v>70942</v>
      </c>
      <c r="H13825" s="102">
        <v>3000</v>
      </c>
      <c r="I13825" s="102">
        <v>414112</v>
      </c>
      <c r="J13825" s="104">
        <v>0</v>
      </c>
      <c r="K13825" s="104">
        <v>0</v>
      </c>
      <c r="L13825" s="104">
        <v>0</v>
      </c>
      <c r="M13825" s="104">
        <v>0</v>
      </c>
      <c r="N13825" s="230">
        <v>0</v>
      </c>
      <c r="O13825" s="230">
        <v>0</v>
      </c>
      <c r="P13825" s="230">
        <f t="shared" si="258"/>
        <v>0</v>
      </c>
      <c r="Q13825" s="264">
        <v>0</v>
      </c>
      <c r="R13825" s="264">
        <v>5488050</v>
      </c>
      <c r="S13825" s="175"/>
    </row>
    <row r="13826" spans="1:19" ht="20.399999999999999" x14ac:dyDescent="0.3">
      <c r="A13826" s="106"/>
      <c r="B13826" s="108" t="s">
        <v>2468</v>
      </c>
      <c r="C13826" s="30" t="s">
        <v>2469</v>
      </c>
      <c r="D13826" s="102">
        <v>504</v>
      </c>
      <c r="E13826" s="102">
        <v>9</v>
      </c>
      <c r="F13826" s="102">
        <v>709</v>
      </c>
      <c r="G13826" s="102">
        <v>70942</v>
      </c>
      <c r="H13826" s="102">
        <v>3000</v>
      </c>
      <c r="I13826" s="102">
        <v>414112</v>
      </c>
      <c r="J13826" s="104">
        <v>0</v>
      </c>
      <c r="K13826" s="104">
        <v>0</v>
      </c>
      <c r="L13826" s="104">
        <v>0</v>
      </c>
      <c r="M13826" s="104">
        <v>0</v>
      </c>
      <c r="N13826" s="230">
        <v>42350000</v>
      </c>
      <c r="O13826" s="230">
        <v>0</v>
      </c>
      <c r="P13826" s="230">
        <f t="shared" si="258"/>
        <v>42350000</v>
      </c>
      <c r="Q13826" s="264">
        <v>0</v>
      </c>
      <c r="R13826" s="264">
        <v>2006726</v>
      </c>
      <c r="S13826" s="175"/>
    </row>
    <row r="13827" spans="1:19" ht="26.25" customHeight="1" x14ac:dyDescent="0.3">
      <c r="A13827" s="106"/>
      <c r="B13827" s="108" t="s">
        <v>2470</v>
      </c>
      <c r="C13827" s="30" t="s">
        <v>2471</v>
      </c>
      <c r="D13827" s="102">
        <v>510</v>
      </c>
      <c r="E13827" s="102">
        <v>9</v>
      </c>
      <c r="F13827" s="102">
        <v>709</v>
      </c>
      <c r="G13827" s="102">
        <v>70941</v>
      </c>
      <c r="H13827" s="102">
        <v>3000</v>
      </c>
      <c r="I13827" s="102">
        <v>414112</v>
      </c>
      <c r="J13827" s="104">
        <v>0</v>
      </c>
      <c r="K13827" s="104">
        <v>0</v>
      </c>
      <c r="L13827" s="104">
        <v>0</v>
      </c>
      <c r="M13827" s="104">
        <v>0</v>
      </c>
      <c r="N13827" s="230">
        <v>210000000</v>
      </c>
      <c r="O13827" s="230">
        <v>300000000</v>
      </c>
      <c r="P13827" s="230">
        <f t="shared" si="258"/>
        <v>510000000</v>
      </c>
      <c r="Q13827" s="264">
        <v>0</v>
      </c>
      <c r="R13827" s="264">
        <v>0</v>
      </c>
      <c r="S13827" s="175"/>
    </row>
    <row r="13828" spans="1:19" s="138" customFormat="1" ht="63" customHeight="1" x14ac:dyDescent="0.3">
      <c r="A13828" s="175"/>
      <c r="B13828" s="177" t="s">
        <v>5055</v>
      </c>
      <c r="C13828" s="30" t="s">
        <v>5056</v>
      </c>
      <c r="D13828" s="171">
        <v>507</v>
      </c>
      <c r="E13828" s="171">
        <v>9</v>
      </c>
      <c r="F13828" s="171">
        <v>709</v>
      </c>
      <c r="G13828" s="171">
        <v>70941</v>
      </c>
      <c r="H13828" s="171">
        <v>3000</v>
      </c>
      <c r="I13828" s="171">
        <v>414104</v>
      </c>
      <c r="J13828" s="173">
        <v>0</v>
      </c>
      <c r="K13828" s="173">
        <f>SUM(J13828+M13828)</f>
        <v>70000000</v>
      </c>
      <c r="L13828" s="173">
        <v>0</v>
      </c>
      <c r="M13828" s="173">
        <v>70000000</v>
      </c>
      <c r="N13828" s="230">
        <v>10000000</v>
      </c>
      <c r="O13828" s="230">
        <v>5000000</v>
      </c>
      <c r="P13828" s="230">
        <f t="shared" si="258"/>
        <v>85000000</v>
      </c>
      <c r="Q13828" s="264">
        <v>0</v>
      </c>
      <c r="R13828" s="264">
        <v>0</v>
      </c>
      <c r="S13828" s="189" t="s">
        <v>5070</v>
      </c>
    </row>
    <row r="13829" spans="1:19" ht="17.399999999999999" x14ac:dyDescent="0.3">
      <c r="A13829" s="960" t="s">
        <v>0</v>
      </c>
      <c r="B13829" s="960"/>
      <c r="C13829" s="960"/>
      <c r="D13829" s="960"/>
      <c r="E13829" s="960"/>
      <c r="F13829" s="960"/>
      <c r="G13829" s="960"/>
      <c r="H13829" s="960"/>
      <c r="I13829" s="960"/>
      <c r="J13829" s="960"/>
      <c r="K13829" s="960"/>
      <c r="L13829" s="960"/>
      <c r="M13829" s="960"/>
      <c r="N13829" s="58"/>
      <c r="O13829" s="58"/>
      <c r="P13829" s="58"/>
      <c r="Q13829" s="58"/>
      <c r="R13829" s="58"/>
      <c r="S13829" s="58"/>
    </row>
    <row r="13830" spans="1:19" ht="17.399999999999999" x14ac:dyDescent="0.3">
      <c r="A13830" s="960" t="s">
        <v>3122</v>
      </c>
      <c r="B13830" s="960"/>
      <c r="C13830" s="960"/>
      <c r="D13830" s="960"/>
      <c r="E13830" s="960"/>
      <c r="F13830" s="960"/>
      <c r="G13830" s="960"/>
      <c r="H13830" s="960"/>
      <c r="I13830" s="960"/>
      <c r="J13830" s="960"/>
      <c r="K13830" s="960"/>
      <c r="L13830" s="960"/>
      <c r="M13830" s="960"/>
    </row>
    <row r="13831" spans="1:19" ht="16.2" thickBot="1" x14ac:dyDescent="0.35">
      <c r="A13831" s="961" t="s">
        <v>2060</v>
      </c>
      <c r="B13831" s="961"/>
      <c r="C13831" s="961"/>
      <c r="D13831" s="961"/>
      <c r="E13831" s="961"/>
      <c r="F13831" s="961"/>
      <c r="G13831" s="961"/>
      <c r="H13831" s="961"/>
      <c r="I13831" s="961"/>
      <c r="J13831" s="961"/>
      <c r="K13831" s="961"/>
      <c r="L13831" s="961"/>
      <c r="M13831" s="961"/>
    </row>
    <row r="13832" spans="1:19" ht="15" customHeight="1" x14ac:dyDescent="0.3">
      <c r="A13832" s="962" t="s">
        <v>3118</v>
      </c>
      <c r="B13832" s="962" t="s">
        <v>3119</v>
      </c>
      <c r="C13832" s="962" t="s">
        <v>2</v>
      </c>
      <c r="D13832" s="5" t="s">
        <v>3</v>
      </c>
      <c r="E13832" s="12" t="s">
        <v>3</v>
      </c>
      <c r="F13832" s="5" t="s">
        <v>7</v>
      </c>
      <c r="G13832" s="12" t="s">
        <v>9</v>
      </c>
      <c r="H13832" s="5" t="s">
        <v>12</v>
      </c>
      <c r="I13832" s="12" t="s">
        <v>13</v>
      </c>
      <c r="J13832" s="873" t="s">
        <v>3115</v>
      </c>
      <c r="K13832" s="873" t="s">
        <v>3116</v>
      </c>
      <c r="L13832" s="965" t="s">
        <v>3121</v>
      </c>
      <c r="M13832" s="965" t="s">
        <v>3117</v>
      </c>
      <c r="N13832" s="873" t="s">
        <v>3116</v>
      </c>
      <c r="O13832" s="873" t="s">
        <v>3116</v>
      </c>
      <c r="P13832" s="873" t="s">
        <v>5095</v>
      </c>
      <c r="Q13832" s="873" t="s">
        <v>3115</v>
      </c>
      <c r="R13832" s="270" t="s">
        <v>3340</v>
      </c>
      <c r="S13832" s="873" t="s">
        <v>5049</v>
      </c>
    </row>
    <row r="13833" spans="1:19" ht="20.399999999999999" x14ac:dyDescent="0.3">
      <c r="A13833" s="963"/>
      <c r="B13833" s="963"/>
      <c r="C13833" s="963"/>
      <c r="D13833" s="6" t="s">
        <v>4</v>
      </c>
      <c r="E13833" s="11" t="s">
        <v>6</v>
      </c>
      <c r="F13833" s="6" t="s">
        <v>8</v>
      </c>
      <c r="G13833" s="11" t="s">
        <v>10</v>
      </c>
      <c r="H13833" s="6" t="s">
        <v>5</v>
      </c>
      <c r="I13833" s="11" t="s">
        <v>5</v>
      </c>
      <c r="J13833" s="874"/>
      <c r="K13833" s="874"/>
      <c r="L13833" s="966"/>
      <c r="M13833" s="966"/>
      <c r="N13833" s="874"/>
      <c r="O13833" s="874"/>
      <c r="P13833" s="874"/>
      <c r="Q13833" s="874"/>
      <c r="R13833" s="271" t="s">
        <v>5125</v>
      </c>
      <c r="S13833" s="874"/>
    </row>
    <row r="13834" spans="1:19" x14ac:dyDescent="0.3">
      <c r="A13834" s="963"/>
      <c r="B13834" s="963"/>
      <c r="C13834" s="963"/>
      <c r="D13834" s="6" t="s">
        <v>5</v>
      </c>
      <c r="E13834" s="11" t="s">
        <v>5</v>
      </c>
      <c r="F13834" s="6" t="s">
        <v>5</v>
      </c>
      <c r="G13834" s="11" t="s">
        <v>11</v>
      </c>
      <c r="H13834" s="7"/>
      <c r="I13834" s="8"/>
      <c r="J13834" s="44" t="s">
        <v>3120</v>
      </c>
      <c r="K13834" s="45" t="s">
        <v>3120</v>
      </c>
      <c r="L13834" s="46" t="s">
        <v>3120</v>
      </c>
      <c r="M13834" s="47" t="s">
        <v>3120</v>
      </c>
      <c r="N13834" s="44" t="s">
        <v>5068</v>
      </c>
      <c r="O13834" s="44" t="s">
        <v>5069</v>
      </c>
      <c r="P13834" s="44"/>
      <c r="Q13834" s="44" t="s">
        <v>5102</v>
      </c>
      <c r="R13834" s="272" t="s">
        <v>5102</v>
      </c>
      <c r="S13834" s="44"/>
    </row>
    <row r="13835" spans="1:19" ht="15" thickBot="1" x14ac:dyDescent="0.35">
      <c r="A13835" s="964"/>
      <c r="B13835" s="964"/>
      <c r="C13835" s="964"/>
      <c r="D13835" s="9"/>
      <c r="E13835" s="10"/>
      <c r="F13835" s="9"/>
      <c r="G13835" s="10"/>
      <c r="H13835" s="9"/>
      <c r="I13835" s="10"/>
      <c r="J13835" s="48" t="s">
        <v>14</v>
      </c>
      <c r="K13835" s="49" t="s">
        <v>14</v>
      </c>
      <c r="L13835" s="50" t="s">
        <v>14</v>
      </c>
      <c r="M13835" s="51" t="s">
        <v>14</v>
      </c>
      <c r="N13835" s="48" t="s">
        <v>14</v>
      </c>
      <c r="O13835" s="48" t="s">
        <v>14</v>
      </c>
      <c r="P13835" s="48" t="s">
        <v>14</v>
      </c>
      <c r="Q13835" s="48" t="s">
        <v>14</v>
      </c>
      <c r="R13835" s="48" t="s">
        <v>14</v>
      </c>
      <c r="S13835" s="48"/>
    </row>
    <row r="13836" spans="1:19" x14ac:dyDescent="0.3">
      <c r="A13836" s="967" t="s">
        <v>39</v>
      </c>
      <c r="B13836" s="967"/>
      <c r="C13836" s="31"/>
      <c r="D13836" s="106"/>
      <c r="E13836" s="106"/>
      <c r="F13836" s="106"/>
      <c r="G13836" s="106"/>
      <c r="H13836" s="106"/>
      <c r="I13836" s="106"/>
      <c r="J13836" s="17"/>
      <c r="K13836" s="17"/>
      <c r="L13836" s="18"/>
      <c r="M13836" s="18"/>
      <c r="N13836" s="175"/>
      <c r="O13836" s="175"/>
      <c r="P13836" s="214"/>
      <c r="Q13836" s="266"/>
      <c r="R13836" s="266"/>
      <c r="S13836" s="175"/>
    </row>
    <row r="13837" spans="1:19" ht="20.399999999999999" x14ac:dyDescent="0.3">
      <c r="A13837" s="106"/>
      <c r="B13837" s="108" t="s">
        <v>2472</v>
      </c>
      <c r="C13837" s="30" t="s">
        <v>2473</v>
      </c>
      <c r="D13837" s="102">
        <v>1403</v>
      </c>
      <c r="E13837" s="102">
        <v>2</v>
      </c>
      <c r="F13837" s="102">
        <v>709</v>
      </c>
      <c r="G13837" s="102">
        <v>70941</v>
      </c>
      <c r="H13837" s="102">
        <v>3000</v>
      </c>
      <c r="I13837" s="102">
        <v>414112</v>
      </c>
      <c r="J13837" s="104">
        <v>13079000</v>
      </c>
      <c r="K13837" s="104">
        <v>13079000</v>
      </c>
      <c r="L13837" s="104">
        <v>0</v>
      </c>
      <c r="M13837" s="104">
        <v>0</v>
      </c>
      <c r="N13837" s="230">
        <v>0</v>
      </c>
      <c r="O13837" s="230">
        <v>0</v>
      </c>
      <c r="P13837" s="230">
        <f t="shared" ref="P13837:P13854" si="259">SUM(K13837+N13837+O13837)</f>
        <v>13079000</v>
      </c>
      <c r="Q13837" s="264">
        <v>0</v>
      </c>
      <c r="R13837" s="264">
        <v>0</v>
      </c>
      <c r="S13837" s="175"/>
    </row>
    <row r="13838" spans="1:19" ht="30.6" x14ac:dyDescent="0.3">
      <c r="A13838" s="106"/>
      <c r="B13838" s="108" t="s">
        <v>2474</v>
      </c>
      <c r="C13838" s="30" t="s">
        <v>2475</v>
      </c>
      <c r="D13838" s="102">
        <v>1403</v>
      </c>
      <c r="E13838" s="102">
        <v>2</v>
      </c>
      <c r="F13838" s="102">
        <v>709</v>
      </c>
      <c r="G13838" s="102">
        <v>70941</v>
      </c>
      <c r="H13838" s="102">
        <v>3000</v>
      </c>
      <c r="I13838" s="102">
        <v>414112</v>
      </c>
      <c r="J13838" s="104">
        <v>10696400</v>
      </c>
      <c r="K13838" s="104">
        <f>SUM(J13838-L13838)</f>
        <v>0</v>
      </c>
      <c r="L13838" s="104">
        <v>10696400</v>
      </c>
      <c r="M13838" s="104">
        <v>0</v>
      </c>
      <c r="N13838" s="230">
        <v>10000000</v>
      </c>
      <c r="O13838" s="230">
        <v>10000000</v>
      </c>
      <c r="P13838" s="230">
        <f t="shared" si="259"/>
        <v>20000000</v>
      </c>
      <c r="Q13838" s="264">
        <v>0</v>
      </c>
      <c r="R13838" s="264">
        <v>0</v>
      </c>
      <c r="S13838" s="175"/>
    </row>
    <row r="13839" spans="1:19" x14ac:dyDescent="0.3">
      <c r="A13839" s="106"/>
      <c r="B13839" s="108" t="s">
        <v>2476</v>
      </c>
      <c r="C13839" s="30" t="s">
        <v>2477</v>
      </c>
      <c r="D13839" s="102">
        <v>1401</v>
      </c>
      <c r="E13839" s="102">
        <v>2</v>
      </c>
      <c r="F13839" s="102">
        <v>709</v>
      </c>
      <c r="G13839" s="102">
        <v>70941</v>
      </c>
      <c r="H13839" s="102">
        <v>3000</v>
      </c>
      <c r="I13839" s="102">
        <v>414112</v>
      </c>
      <c r="J13839" s="104">
        <v>0</v>
      </c>
      <c r="K13839" s="104">
        <v>0</v>
      </c>
      <c r="L13839" s="104">
        <v>0</v>
      </c>
      <c r="M13839" s="104">
        <v>0</v>
      </c>
      <c r="N13839" s="230">
        <v>20000000</v>
      </c>
      <c r="O13839" s="230">
        <v>20000000</v>
      </c>
      <c r="P13839" s="230">
        <f t="shared" si="259"/>
        <v>40000000</v>
      </c>
      <c r="Q13839" s="264">
        <v>0</v>
      </c>
      <c r="R13839" s="264">
        <v>0</v>
      </c>
      <c r="S13839" s="175"/>
    </row>
    <row r="13840" spans="1:19" x14ac:dyDescent="0.3">
      <c r="A13840" s="967" t="s">
        <v>44</v>
      </c>
      <c r="B13840" s="967"/>
      <c r="C13840" s="967"/>
      <c r="D13840" s="106"/>
      <c r="E13840" s="106"/>
      <c r="F13840" s="106"/>
      <c r="G13840" s="106"/>
      <c r="H13840" s="106"/>
      <c r="I13840" s="106"/>
      <c r="J13840" s="17"/>
      <c r="K13840" s="17"/>
      <c r="L13840" s="18"/>
      <c r="M13840" s="18"/>
      <c r="N13840" s="230"/>
      <c r="O13840" s="230"/>
      <c r="P13840" s="230">
        <f t="shared" si="259"/>
        <v>0</v>
      </c>
      <c r="Q13840" s="264">
        <v>0</v>
      </c>
      <c r="R13840" s="264">
        <v>0</v>
      </c>
      <c r="S13840" s="175"/>
    </row>
    <row r="13841" spans="1:19" x14ac:dyDescent="0.3">
      <c r="A13841" s="106"/>
      <c r="B13841" s="108" t="s">
        <v>2478</v>
      </c>
      <c r="C13841" s="30" t="s">
        <v>2429</v>
      </c>
      <c r="D13841" s="102">
        <v>1301</v>
      </c>
      <c r="E13841" s="102">
        <v>11</v>
      </c>
      <c r="F13841" s="102">
        <v>709</v>
      </c>
      <c r="G13841" s="102">
        <v>70942</v>
      </c>
      <c r="H13841" s="102">
        <v>3000</v>
      </c>
      <c r="I13841" s="102">
        <v>414112</v>
      </c>
      <c r="J13841" s="104">
        <v>0</v>
      </c>
      <c r="K13841" s="104">
        <v>0</v>
      </c>
      <c r="L13841" s="104">
        <v>0</v>
      </c>
      <c r="M13841" s="104">
        <v>0</v>
      </c>
      <c r="N13841" s="230">
        <v>0</v>
      </c>
      <c r="O13841" s="230">
        <v>0</v>
      </c>
      <c r="P13841" s="230">
        <f t="shared" si="259"/>
        <v>0</v>
      </c>
      <c r="Q13841" s="264">
        <v>0</v>
      </c>
      <c r="R13841" s="264">
        <v>10814600</v>
      </c>
      <c r="S13841" s="175"/>
    </row>
    <row r="13842" spans="1:19" x14ac:dyDescent="0.3">
      <c r="A13842" s="106"/>
      <c r="B13842" s="108" t="s">
        <v>2479</v>
      </c>
      <c r="C13842" s="30" t="s">
        <v>2480</v>
      </c>
      <c r="D13842" s="102">
        <v>1301</v>
      </c>
      <c r="E13842" s="102">
        <v>11</v>
      </c>
      <c r="F13842" s="102">
        <v>709</v>
      </c>
      <c r="G13842" s="102">
        <v>70942</v>
      </c>
      <c r="H13842" s="102">
        <v>3000</v>
      </c>
      <c r="I13842" s="102">
        <v>414112</v>
      </c>
      <c r="J13842" s="104">
        <v>0</v>
      </c>
      <c r="K13842" s="104">
        <v>0</v>
      </c>
      <c r="L13842" s="104">
        <v>0</v>
      </c>
      <c r="M13842" s="104">
        <v>0</v>
      </c>
      <c r="N13842" s="230">
        <v>35000000</v>
      </c>
      <c r="O13842" s="230">
        <v>35000000</v>
      </c>
      <c r="P13842" s="230">
        <f t="shared" si="259"/>
        <v>70000000</v>
      </c>
      <c r="Q13842" s="264">
        <v>0</v>
      </c>
      <c r="R13842" s="264">
        <v>0</v>
      </c>
      <c r="S13842" s="175"/>
    </row>
    <row r="13843" spans="1:19" ht="20.399999999999999" x14ac:dyDescent="0.3">
      <c r="A13843" s="106"/>
      <c r="B13843" s="108" t="s">
        <v>2481</v>
      </c>
      <c r="C13843" s="30" t="s">
        <v>2482</v>
      </c>
      <c r="D13843" s="102">
        <v>1301</v>
      </c>
      <c r="E13843" s="102">
        <v>11</v>
      </c>
      <c r="F13843" s="102">
        <v>709</v>
      </c>
      <c r="G13843" s="102">
        <v>70942</v>
      </c>
      <c r="H13843" s="102">
        <v>3000</v>
      </c>
      <c r="I13843" s="102">
        <v>414112</v>
      </c>
      <c r="J13843" s="104">
        <v>0</v>
      </c>
      <c r="K13843" s="104">
        <v>0</v>
      </c>
      <c r="L13843" s="104">
        <v>0</v>
      </c>
      <c r="M13843" s="104">
        <v>0</v>
      </c>
      <c r="N13843" s="230">
        <v>0</v>
      </c>
      <c r="O13843" s="230">
        <v>0</v>
      </c>
      <c r="P13843" s="230">
        <f t="shared" si="259"/>
        <v>0</v>
      </c>
      <c r="Q13843" s="264">
        <v>109900000</v>
      </c>
      <c r="R13843" s="264">
        <v>0</v>
      </c>
      <c r="S13843" s="175"/>
    </row>
    <row r="13844" spans="1:19" x14ac:dyDescent="0.3">
      <c r="A13844" s="106"/>
      <c r="B13844" s="108" t="s">
        <v>2483</v>
      </c>
      <c r="C13844" s="30" t="s">
        <v>2484</v>
      </c>
      <c r="D13844" s="102">
        <v>1301</v>
      </c>
      <c r="E13844" s="102">
        <v>11</v>
      </c>
      <c r="F13844" s="102">
        <v>709</v>
      </c>
      <c r="G13844" s="102">
        <v>70942</v>
      </c>
      <c r="H13844" s="102">
        <v>3000</v>
      </c>
      <c r="I13844" s="102">
        <v>414112</v>
      </c>
      <c r="J13844" s="104">
        <v>0</v>
      </c>
      <c r="K13844" s="104">
        <v>0</v>
      </c>
      <c r="L13844" s="104">
        <v>0</v>
      </c>
      <c r="M13844" s="104">
        <v>0</v>
      </c>
      <c r="N13844" s="230">
        <v>0</v>
      </c>
      <c r="O13844" s="230">
        <v>0</v>
      </c>
      <c r="P13844" s="230">
        <f t="shared" si="259"/>
        <v>0</v>
      </c>
      <c r="Q13844" s="264">
        <v>0</v>
      </c>
      <c r="R13844" s="264">
        <v>47957960</v>
      </c>
      <c r="S13844" s="175"/>
    </row>
    <row r="13845" spans="1:19" x14ac:dyDescent="0.3">
      <c r="A13845" s="106"/>
      <c r="B13845" s="108" t="s">
        <v>2485</v>
      </c>
      <c r="C13845" s="30" t="s">
        <v>2486</v>
      </c>
      <c r="D13845" s="102">
        <v>1301</v>
      </c>
      <c r="E13845" s="102">
        <v>9</v>
      </c>
      <c r="F13845" s="102">
        <v>709</v>
      </c>
      <c r="G13845" s="102">
        <v>70942</v>
      </c>
      <c r="H13845" s="102">
        <v>3000</v>
      </c>
      <c r="I13845" s="102">
        <v>414104</v>
      </c>
      <c r="J13845" s="104">
        <v>0</v>
      </c>
      <c r="K13845" s="104">
        <v>0</v>
      </c>
      <c r="L13845" s="104">
        <v>0</v>
      </c>
      <c r="M13845" s="104">
        <v>0</v>
      </c>
      <c r="N13845" s="230">
        <v>5000000</v>
      </c>
      <c r="O13845" s="230">
        <v>5000000</v>
      </c>
      <c r="P13845" s="230">
        <f t="shared" si="259"/>
        <v>10000000</v>
      </c>
      <c r="Q13845" s="264">
        <v>40100000</v>
      </c>
      <c r="R13845" s="264">
        <v>0</v>
      </c>
      <c r="S13845" s="175"/>
    </row>
    <row r="13846" spans="1:19" ht="20.399999999999999" x14ac:dyDescent="0.3">
      <c r="A13846" s="106"/>
      <c r="B13846" s="108" t="s">
        <v>2487</v>
      </c>
      <c r="C13846" s="30" t="s">
        <v>2488</v>
      </c>
      <c r="D13846" s="102">
        <v>1301</v>
      </c>
      <c r="E13846" s="102">
        <v>9</v>
      </c>
      <c r="F13846" s="102">
        <v>709</v>
      </c>
      <c r="G13846" s="102">
        <v>70942</v>
      </c>
      <c r="H13846" s="102">
        <v>3000</v>
      </c>
      <c r="I13846" s="102">
        <v>414104</v>
      </c>
      <c r="J13846" s="104">
        <v>47799600</v>
      </c>
      <c r="K13846" s="104">
        <v>47799600</v>
      </c>
      <c r="L13846" s="104">
        <v>0</v>
      </c>
      <c r="M13846" s="104">
        <v>0</v>
      </c>
      <c r="N13846" s="230">
        <v>200000000</v>
      </c>
      <c r="O13846" s="230">
        <v>0</v>
      </c>
      <c r="P13846" s="230">
        <f t="shared" si="259"/>
        <v>247799600</v>
      </c>
      <c r="Q13846" s="264">
        <v>20000000</v>
      </c>
      <c r="R13846" s="264">
        <v>0</v>
      </c>
      <c r="S13846" s="175"/>
    </row>
    <row r="13847" spans="1:19" ht="20.399999999999999" x14ac:dyDescent="0.3">
      <c r="A13847" s="106"/>
      <c r="B13847" s="108" t="s">
        <v>2489</v>
      </c>
      <c r="C13847" s="30" t="s">
        <v>2490</v>
      </c>
      <c r="D13847" s="102">
        <v>1301</v>
      </c>
      <c r="E13847" s="102">
        <v>9</v>
      </c>
      <c r="F13847" s="102">
        <v>709</v>
      </c>
      <c r="G13847" s="102">
        <v>70941</v>
      </c>
      <c r="H13847" s="102">
        <v>3000</v>
      </c>
      <c r="I13847" s="102">
        <v>414112</v>
      </c>
      <c r="J13847" s="104">
        <v>0</v>
      </c>
      <c r="K13847" s="104">
        <v>0</v>
      </c>
      <c r="L13847" s="104">
        <v>0</v>
      </c>
      <c r="M13847" s="104">
        <v>0</v>
      </c>
      <c r="N13847" s="230">
        <v>130000000</v>
      </c>
      <c r="O13847" s="230">
        <v>100000000</v>
      </c>
      <c r="P13847" s="230">
        <f t="shared" si="259"/>
        <v>230000000</v>
      </c>
      <c r="Q13847" s="264">
        <v>100000000</v>
      </c>
      <c r="R13847" s="264">
        <v>2500000</v>
      </c>
      <c r="S13847" s="175"/>
    </row>
    <row r="13848" spans="1:19" x14ac:dyDescent="0.3">
      <c r="A13848" s="106"/>
      <c r="B13848" s="108" t="s">
        <v>2491</v>
      </c>
      <c r="C13848" s="30" t="s">
        <v>2492</v>
      </c>
      <c r="D13848" s="102">
        <v>1321</v>
      </c>
      <c r="E13848" s="102">
        <v>2</v>
      </c>
      <c r="F13848" s="102">
        <v>709</v>
      </c>
      <c r="G13848" s="102">
        <v>70941</v>
      </c>
      <c r="H13848" s="102">
        <v>3000</v>
      </c>
      <c r="I13848" s="102">
        <v>414112</v>
      </c>
      <c r="J13848" s="104">
        <v>24000000</v>
      </c>
      <c r="K13848" s="104">
        <f>SUM(J13848-L13848)</f>
        <v>0</v>
      </c>
      <c r="L13848" s="104">
        <v>24000000</v>
      </c>
      <c r="M13848" s="104">
        <v>0</v>
      </c>
      <c r="N13848" s="230">
        <v>24000000</v>
      </c>
      <c r="O13848" s="230">
        <v>0</v>
      </c>
      <c r="P13848" s="230">
        <f t="shared" si="259"/>
        <v>24000000</v>
      </c>
      <c r="Q13848" s="264">
        <v>0</v>
      </c>
      <c r="R13848" s="264">
        <v>0</v>
      </c>
      <c r="S13848" s="175"/>
    </row>
    <row r="13849" spans="1:19" ht="17.25" customHeight="1" x14ac:dyDescent="0.3">
      <c r="A13849" s="106"/>
      <c r="B13849" s="108" t="s">
        <v>2493</v>
      </c>
      <c r="C13849" s="30" t="s">
        <v>2494</v>
      </c>
      <c r="D13849" s="102">
        <v>1321</v>
      </c>
      <c r="E13849" s="102">
        <v>2</v>
      </c>
      <c r="F13849" s="102">
        <v>709</v>
      </c>
      <c r="G13849" s="102">
        <v>70941</v>
      </c>
      <c r="H13849" s="102">
        <v>3000</v>
      </c>
      <c r="I13849" s="102">
        <v>414111</v>
      </c>
      <c r="J13849" s="104">
        <v>0</v>
      </c>
      <c r="K13849" s="104">
        <v>0</v>
      </c>
      <c r="L13849" s="104">
        <v>0</v>
      </c>
      <c r="M13849" s="104">
        <v>0</v>
      </c>
      <c r="N13849" s="230">
        <v>128000000</v>
      </c>
      <c r="O13849" s="230">
        <v>100000000</v>
      </c>
      <c r="P13849" s="230">
        <f t="shared" si="259"/>
        <v>228000000</v>
      </c>
      <c r="Q13849" s="264">
        <v>0</v>
      </c>
      <c r="R13849" s="264">
        <v>0</v>
      </c>
      <c r="S13849" s="175"/>
    </row>
    <row r="13850" spans="1:19" x14ac:dyDescent="0.3">
      <c r="A13850" s="106"/>
      <c r="B13850" s="108" t="s">
        <v>2495</v>
      </c>
      <c r="C13850" s="30" t="s">
        <v>2496</v>
      </c>
      <c r="D13850" s="102">
        <v>1321</v>
      </c>
      <c r="E13850" s="102">
        <v>2</v>
      </c>
      <c r="F13850" s="102">
        <v>709</v>
      </c>
      <c r="G13850" s="102">
        <v>70941</v>
      </c>
      <c r="H13850" s="102">
        <v>3000</v>
      </c>
      <c r="I13850" s="102">
        <v>414112</v>
      </c>
      <c r="J13850" s="104">
        <v>0</v>
      </c>
      <c r="K13850" s="104">
        <v>0</v>
      </c>
      <c r="L13850" s="104">
        <v>0</v>
      </c>
      <c r="M13850" s="104">
        <v>0</v>
      </c>
      <c r="N13850" s="230">
        <v>85000000</v>
      </c>
      <c r="O13850" s="230">
        <v>50000000</v>
      </c>
      <c r="P13850" s="230">
        <f t="shared" si="259"/>
        <v>135000000</v>
      </c>
      <c r="Q13850" s="264">
        <v>0</v>
      </c>
      <c r="R13850" s="264">
        <v>0</v>
      </c>
      <c r="S13850" s="175"/>
    </row>
    <row r="13851" spans="1:19" ht="20.399999999999999" x14ac:dyDescent="0.3">
      <c r="A13851" s="106"/>
      <c r="B13851" s="108" t="s">
        <v>2497</v>
      </c>
      <c r="C13851" s="30" t="s">
        <v>2498</v>
      </c>
      <c r="D13851" s="102">
        <v>1307</v>
      </c>
      <c r="E13851" s="102">
        <v>9</v>
      </c>
      <c r="F13851" s="102">
        <v>709</v>
      </c>
      <c r="G13851" s="102">
        <v>70941</v>
      </c>
      <c r="H13851" s="102">
        <v>3000</v>
      </c>
      <c r="I13851" s="102">
        <v>414112</v>
      </c>
      <c r="J13851" s="104">
        <v>0</v>
      </c>
      <c r="K13851" s="104">
        <v>0</v>
      </c>
      <c r="L13851" s="104">
        <v>0</v>
      </c>
      <c r="M13851" s="104">
        <v>0</v>
      </c>
      <c r="N13851" s="230">
        <v>200000000</v>
      </c>
      <c r="O13851" s="230">
        <v>200000000</v>
      </c>
      <c r="P13851" s="230">
        <f t="shared" si="259"/>
        <v>400000000</v>
      </c>
      <c r="Q13851" s="264">
        <v>0</v>
      </c>
      <c r="R13851" s="264">
        <v>0</v>
      </c>
      <c r="S13851" s="175"/>
    </row>
    <row r="13852" spans="1:19" x14ac:dyDescent="0.3">
      <c r="A13852" s="967" t="s">
        <v>1530</v>
      </c>
      <c r="B13852" s="967"/>
      <c r="C13852" s="967"/>
      <c r="D13852" s="106"/>
      <c r="E13852" s="106"/>
      <c r="F13852" s="106"/>
      <c r="G13852" s="106"/>
      <c r="H13852" s="106"/>
      <c r="I13852" s="106"/>
      <c r="J13852" s="17"/>
      <c r="K13852" s="17"/>
      <c r="L13852" s="18"/>
      <c r="M13852" s="18"/>
      <c r="N13852" s="230"/>
      <c r="O13852" s="230"/>
      <c r="P13852" s="230">
        <f t="shared" si="259"/>
        <v>0</v>
      </c>
      <c r="Q13852" s="264">
        <v>0</v>
      </c>
      <c r="R13852" s="264">
        <v>0</v>
      </c>
      <c r="S13852" s="175"/>
    </row>
    <row r="13853" spans="1:19" ht="17.25" customHeight="1" x14ac:dyDescent="0.3">
      <c r="A13853" s="106"/>
      <c r="B13853" s="108" t="s">
        <v>2499</v>
      </c>
      <c r="C13853" s="30" t="s">
        <v>2500</v>
      </c>
      <c r="D13853" s="102">
        <v>1003</v>
      </c>
      <c r="E13853" s="102">
        <v>2</v>
      </c>
      <c r="F13853" s="102">
        <v>709</v>
      </c>
      <c r="G13853" s="102">
        <v>70941</v>
      </c>
      <c r="H13853" s="102">
        <v>3000</v>
      </c>
      <c r="I13853" s="102">
        <v>414112</v>
      </c>
      <c r="J13853" s="104">
        <v>0</v>
      </c>
      <c r="K13853" s="104">
        <v>0</v>
      </c>
      <c r="L13853" s="104">
        <v>0</v>
      </c>
      <c r="M13853" s="104">
        <v>0</v>
      </c>
      <c r="N13853" s="230">
        <v>120000000</v>
      </c>
      <c r="O13853" s="230">
        <v>60000000</v>
      </c>
      <c r="P13853" s="230">
        <f t="shared" si="259"/>
        <v>180000000</v>
      </c>
      <c r="Q13853" s="264">
        <v>0</v>
      </c>
      <c r="R13853" s="264">
        <v>0</v>
      </c>
      <c r="S13853" s="175"/>
    </row>
    <row r="13854" spans="1:19" ht="15" thickBot="1" x14ac:dyDescent="0.35">
      <c r="A13854" s="107"/>
      <c r="B13854" s="109" t="s">
        <v>2501</v>
      </c>
      <c r="C13854" s="34" t="s">
        <v>2502</v>
      </c>
      <c r="D13854" s="103">
        <v>1001</v>
      </c>
      <c r="E13854" s="103">
        <v>2</v>
      </c>
      <c r="F13854" s="103">
        <v>709</v>
      </c>
      <c r="G13854" s="103">
        <v>70941</v>
      </c>
      <c r="H13854" s="103">
        <v>3000</v>
      </c>
      <c r="I13854" s="103">
        <v>414112</v>
      </c>
      <c r="J13854" s="105">
        <v>0</v>
      </c>
      <c r="K13854" s="105">
        <v>0</v>
      </c>
      <c r="L13854" s="105">
        <v>0</v>
      </c>
      <c r="M13854" s="105">
        <v>0</v>
      </c>
      <c r="N13854" s="230">
        <v>120000000</v>
      </c>
      <c r="O13854" s="230">
        <v>100000000</v>
      </c>
      <c r="P13854" s="230">
        <f t="shared" si="259"/>
        <v>220000000</v>
      </c>
      <c r="Q13854" s="265">
        <v>0</v>
      </c>
      <c r="R13854" s="265">
        <v>0</v>
      </c>
      <c r="S13854" s="176"/>
    </row>
    <row r="13855" spans="1:19" ht="15" thickBot="1" x14ac:dyDescent="0.35">
      <c r="A13855" s="13"/>
      <c r="B13855" s="14" t="s">
        <v>2503</v>
      </c>
      <c r="C13855" s="14"/>
      <c r="D13855" s="14"/>
      <c r="E13855" s="14"/>
      <c r="F13855" s="14"/>
      <c r="G13855" s="14"/>
      <c r="H13855" s="14"/>
      <c r="I13855" s="14"/>
      <c r="J13855" s="15">
        <f>SUM(J13816:J13854)</f>
        <v>295575000</v>
      </c>
      <c r="K13855" s="15">
        <f>SUM(K13816:K13854)</f>
        <v>330878600</v>
      </c>
      <c r="L13855" s="15">
        <f>SUM(L13816:L13854)</f>
        <v>34696400</v>
      </c>
      <c r="M13855" s="15">
        <f>SUM(M13816:M13854)</f>
        <v>70000000</v>
      </c>
      <c r="N13855" s="15">
        <f t="shared" ref="N13855:R13855" si="260">SUM(N13816:N13854)</f>
        <v>1779350000</v>
      </c>
      <c r="O13855" s="15">
        <f t="shared" si="260"/>
        <v>1110000000</v>
      </c>
      <c r="P13855" s="15">
        <f t="shared" si="260"/>
        <v>3220228600</v>
      </c>
      <c r="Q13855" s="15">
        <f t="shared" si="260"/>
        <v>675000000</v>
      </c>
      <c r="R13855" s="15">
        <f t="shared" si="260"/>
        <v>169103978</v>
      </c>
      <c r="S13855" s="181"/>
    </row>
    <row r="13856" spans="1:19" x14ac:dyDescent="0.3">
      <c r="J13856" s="55"/>
      <c r="K13856" s="55"/>
      <c r="N13856" s="58"/>
      <c r="O13856" s="58"/>
      <c r="P13856" s="58"/>
      <c r="Q13856" s="58"/>
      <c r="R13856" s="58"/>
      <c r="S13856" s="58"/>
    </row>
    <row r="13857" spans="1:19" x14ac:dyDescent="0.3">
      <c r="A13857" s="1">
        <v>17033001</v>
      </c>
      <c r="B13857" s="93" t="s">
        <v>2504</v>
      </c>
      <c r="C13857" s="93"/>
      <c r="J13857" s="55"/>
      <c r="K13857" s="55"/>
      <c r="N13857" s="58"/>
      <c r="O13857" s="58"/>
      <c r="P13857" s="58"/>
      <c r="Q13857" s="58"/>
      <c r="R13857" s="58"/>
      <c r="S13857" s="58"/>
    </row>
    <row r="13858" spans="1:19" x14ac:dyDescent="0.3">
      <c r="A13858" s="967" t="s">
        <v>17</v>
      </c>
      <c r="B13858" s="967"/>
      <c r="C13858" s="967"/>
      <c r="D13858" s="106"/>
      <c r="E13858" s="106"/>
      <c r="F13858" s="106"/>
      <c r="G13858" s="106"/>
      <c r="H13858" s="106"/>
      <c r="I13858" s="106"/>
      <c r="J13858" s="230"/>
      <c r="K13858" s="230"/>
      <c r="L13858" s="230"/>
      <c r="M13858" s="230"/>
      <c r="N13858" s="230"/>
      <c r="O13858" s="230"/>
      <c r="P13858" s="230"/>
      <c r="Q13858" s="264"/>
      <c r="R13858" s="264"/>
      <c r="S13858" s="175"/>
    </row>
    <row r="13859" spans="1:19" ht="33" customHeight="1" x14ac:dyDescent="0.3">
      <c r="A13859" s="106"/>
      <c r="B13859" s="108" t="s">
        <v>2505</v>
      </c>
      <c r="C13859" s="30" t="s">
        <v>2506</v>
      </c>
      <c r="D13859" s="102">
        <v>104</v>
      </c>
      <c r="E13859" s="102">
        <v>1</v>
      </c>
      <c r="F13859" s="102">
        <v>709</v>
      </c>
      <c r="G13859" s="102">
        <v>70912</v>
      </c>
      <c r="H13859" s="102">
        <v>3000</v>
      </c>
      <c r="I13859" s="102">
        <v>414104</v>
      </c>
      <c r="J13859" s="230">
        <v>20000000</v>
      </c>
      <c r="K13859" s="230">
        <f>SUM(J13859-L13859)</f>
        <v>0</v>
      </c>
      <c r="L13859" s="230">
        <v>20000000</v>
      </c>
      <c r="M13859" s="230">
        <v>0</v>
      </c>
      <c r="N13859" s="230">
        <v>20000000</v>
      </c>
      <c r="O13859" s="230">
        <v>40000000</v>
      </c>
      <c r="P13859" s="230">
        <f>SUM(K13859+N13859+O13859)</f>
        <v>60000000</v>
      </c>
      <c r="Q13859" s="264">
        <v>27000000</v>
      </c>
      <c r="R13859" s="264">
        <v>0</v>
      </c>
      <c r="S13859" s="175"/>
    </row>
    <row r="13860" spans="1:19" ht="17.399999999999999" x14ac:dyDescent="0.3">
      <c r="A13860" s="960" t="s">
        <v>0</v>
      </c>
      <c r="B13860" s="960"/>
      <c r="C13860" s="960"/>
      <c r="D13860" s="960"/>
      <c r="E13860" s="960"/>
      <c r="F13860" s="960"/>
      <c r="G13860" s="960"/>
      <c r="H13860" s="960"/>
      <c r="I13860" s="960"/>
      <c r="J13860" s="960"/>
      <c r="K13860" s="960"/>
      <c r="L13860" s="960"/>
      <c r="M13860" s="960"/>
    </row>
    <row r="13861" spans="1:19" ht="17.399999999999999" x14ac:dyDescent="0.3">
      <c r="A13861" s="960" t="s">
        <v>3122</v>
      </c>
      <c r="B13861" s="960"/>
      <c r="C13861" s="960"/>
      <c r="D13861" s="960"/>
      <c r="E13861" s="960"/>
      <c r="F13861" s="960"/>
      <c r="G13861" s="960"/>
      <c r="H13861" s="960"/>
      <c r="I13861" s="960"/>
      <c r="J13861" s="960"/>
      <c r="K13861" s="960"/>
      <c r="L13861" s="960"/>
      <c r="M13861" s="960"/>
    </row>
    <row r="13862" spans="1:19" ht="16.2" thickBot="1" x14ac:dyDescent="0.35">
      <c r="A13862" s="961" t="s">
        <v>2060</v>
      </c>
      <c r="B13862" s="961"/>
      <c r="C13862" s="961"/>
      <c r="D13862" s="961"/>
      <c r="E13862" s="961"/>
      <c r="F13862" s="961"/>
      <c r="G13862" s="961"/>
      <c r="H13862" s="961"/>
      <c r="I13862" s="961"/>
      <c r="J13862" s="961"/>
      <c r="K13862" s="961"/>
      <c r="L13862" s="961"/>
      <c r="M13862" s="961"/>
    </row>
    <row r="13863" spans="1:19" ht="15" customHeight="1" x14ac:dyDescent="0.3">
      <c r="A13863" s="962" t="s">
        <v>3118</v>
      </c>
      <c r="B13863" s="962" t="s">
        <v>3119</v>
      </c>
      <c r="C13863" s="962" t="s">
        <v>2</v>
      </c>
      <c r="D13863" s="5" t="s">
        <v>3</v>
      </c>
      <c r="E13863" s="12" t="s">
        <v>3</v>
      </c>
      <c r="F13863" s="5" t="s">
        <v>7</v>
      </c>
      <c r="G13863" s="12" t="s">
        <v>9</v>
      </c>
      <c r="H13863" s="5" t="s">
        <v>12</v>
      </c>
      <c r="I13863" s="12" t="s">
        <v>13</v>
      </c>
      <c r="J13863" s="873" t="s">
        <v>3115</v>
      </c>
      <c r="K13863" s="873" t="s">
        <v>3116</v>
      </c>
      <c r="L13863" s="965" t="s">
        <v>3121</v>
      </c>
      <c r="M13863" s="965" t="s">
        <v>3117</v>
      </c>
      <c r="N13863" s="873" t="s">
        <v>3116</v>
      </c>
      <c r="O13863" s="873" t="s">
        <v>3116</v>
      </c>
      <c r="P13863" s="873" t="s">
        <v>5095</v>
      </c>
      <c r="Q13863" s="873" t="s">
        <v>3115</v>
      </c>
      <c r="R13863" s="270" t="s">
        <v>3340</v>
      </c>
      <c r="S13863" s="873" t="s">
        <v>5049</v>
      </c>
    </row>
    <row r="13864" spans="1:19" ht="20.399999999999999" x14ac:dyDescent="0.3">
      <c r="A13864" s="963"/>
      <c r="B13864" s="963"/>
      <c r="C13864" s="963"/>
      <c r="D13864" s="6" t="s">
        <v>4</v>
      </c>
      <c r="E13864" s="11" t="s">
        <v>6</v>
      </c>
      <c r="F13864" s="6" t="s">
        <v>8</v>
      </c>
      <c r="G13864" s="11" t="s">
        <v>10</v>
      </c>
      <c r="H13864" s="6" t="s">
        <v>5</v>
      </c>
      <c r="I13864" s="11" t="s">
        <v>5</v>
      </c>
      <c r="J13864" s="874"/>
      <c r="K13864" s="874"/>
      <c r="L13864" s="966"/>
      <c r="M13864" s="966"/>
      <c r="N13864" s="874"/>
      <c r="O13864" s="874"/>
      <c r="P13864" s="874"/>
      <c r="Q13864" s="874"/>
      <c r="R13864" s="271" t="s">
        <v>5125</v>
      </c>
      <c r="S13864" s="874"/>
    </row>
    <row r="13865" spans="1:19" x14ac:dyDescent="0.3">
      <c r="A13865" s="963"/>
      <c r="B13865" s="963"/>
      <c r="C13865" s="963"/>
      <c r="D13865" s="6" t="s">
        <v>5</v>
      </c>
      <c r="E13865" s="11" t="s">
        <v>5</v>
      </c>
      <c r="F13865" s="6" t="s">
        <v>5</v>
      </c>
      <c r="G13865" s="11" t="s">
        <v>11</v>
      </c>
      <c r="H13865" s="7"/>
      <c r="I13865" s="8"/>
      <c r="J13865" s="44" t="s">
        <v>3120</v>
      </c>
      <c r="K13865" s="45" t="s">
        <v>3120</v>
      </c>
      <c r="L13865" s="46" t="s">
        <v>3120</v>
      </c>
      <c r="M13865" s="47" t="s">
        <v>3120</v>
      </c>
      <c r="N13865" s="44" t="s">
        <v>5068</v>
      </c>
      <c r="O13865" s="44" t="s">
        <v>5069</v>
      </c>
      <c r="P13865" s="44"/>
      <c r="Q13865" s="44" t="s">
        <v>5102</v>
      </c>
      <c r="R13865" s="272" t="s">
        <v>5102</v>
      </c>
      <c r="S13865" s="44"/>
    </row>
    <row r="13866" spans="1:19" ht="15" thickBot="1" x14ac:dyDescent="0.35">
      <c r="A13866" s="964"/>
      <c r="B13866" s="964"/>
      <c r="C13866" s="964"/>
      <c r="D13866" s="9"/>
      <c r="E13866" s="10"/>
      <c r="F13866" s="9"/>
      <c r="G13866" s="10"/>
      <c r="H13866" s="9"/>
      <c r="I13866" s="10"/>
      <c r="J13866" s="48" t="s">
        <v>14</v>
      </c>
      <c r="K13866" s="49" t="s">
        <v>14</v>
      </c>
      <c r="L13866" s="50" t="s">
        <v>14</v>
      </c>
      <c r="M13866" s="51" t="s">
        <v>14</v>
      </c>
      <c r="N13866" s="48" t="s">
        <v>14</v>
      </c>
      <c r="O13866" s="48" t="s">
        <v>14</v>
      </c>
      <c r="P13866" s="48" t="s">
        <v>14</v>
      </c>
      <c r="Q13866" s="48" t="s">
        <v>14</v>
      </c>
      <c r="R13866" s="48" t="s">
        <v>14</v>
      </c>
      <c r="S13866" s="48"/>
    </row>
    <row r="13867" spans="1:19" x14ac:dyDescent="0.3">
      <c r="A13867" s="967" t="s">
        <v>24</v>
      </c>
      <c r="B13867" s="967"/>
      <c r="C13867" s="967"/>
      <c r="D13867" s="106"/>
      <c r="E13867" s="106"/>
      <c r="F13867" s="106"/>
      <c r="G13867" s="106"/>
      <c r="H13867" s="106"/>
      <c r="I13867" s="106"/>
      <c r="J13867" s="17"/>
      <c r="K13867" s="17"/>
      <c r="L13867" s="18"/>
      <c r="M13867" s="18"/>
      <c r="N13867" s="175"/>
      <c r="O13867" s="175"/>
      <c r="P13867" s="214"/>
      <c r="Q13867" s="266"/>
      <c r="R13867" s="266"/>
      <c r="S13867" s="175"/>
    </row>
    <row r="13868" spans="1:19" x14ac:dyDescent="0.3">
      <c r="A13868" s="106"/>
      <c r="B13868" s="108" t="s">
        <v>2507</v>
      </c>
      <c r="C13868" s="30" t="s">
        <v>2508</v>
      </c>
      <c r="D13868" s="102">
        <v>507</v>
      </c>
      <c r="E13868" s="102">
        <v>1</v>
      </c>
      <c r="F13868" s="102">
        <v>709</v>
      </c>
      <c r="G13868" s="102">
        <v>70941</v>
      </c>
      <c r="H13868" s="102">
        <v>3000</v>
      </c>
      <c r="I13868" s="102">
        <v>414104</v>
      </c>
      <c r="J13868" s="104">
        <v>0</v>
      </c>
      <c r="K13868" s="104">
        <v>0</v>
      </c>
      <c r="L13868" s="104">
        <v>0</v>
      </c>
      <c r="M13868" s="104">
        <v>0</v>
      </c>
      <c r="N13868" s="230">
        <v>0</v>
      </c>
      <c r="O13868" s="230">
        <v>0</v>
      </c>
      <c r="P13868" s="230">
        <f>SUM(K13868+N13868+O13868)</f>
        <v>0</v>
      </c>
      <c r="Q13868" s="264">
        <v>0</v>
      </c>
      <c r="R13868" s="264">
        <v>97500</v>
      </c>
      <c r="S13868" s="175"/>
    </row>
    <row r="13869" spans="1:19" x14ac:dyDescent="0.3">
      <c r="A13869" s="106"/>
      <c r="B13869" s="108" t="s">
        <v>2509</v>
      </c>
      <c r="C13869" s="30" t="s">
        <v>2510</v>
      </c>
      <c r="D13869" s="102">
        <v>506</v>
      </c>
      <c r="E13869" s="102">
        <v>1</v>
      </c>
      <c r="F13869" s="102">
        <v>709</v>
      </c>
      <c r="G13869" s="102">
        <v>70912</v>
      </c>
      <c r="H13869" s="102">
        <v>3000</v>
      </c>
      <c r="I13869" s="102">
        <v>414104</v>
      </c>
      <c r="J13869" s="104">
        <v>0</v>
      </c>
      <c r="K13869" s="104">
        <v>0</v>
      </c>
      <c r="L13869" s="104">
        <v>0</v>
      </c>
      <c r="M13869" s="104">
        <v>0</v>
      </c>
      <c r="N13869" s="230">
        <v>0</v>
      </c>
      <c r="O13869" s="230">
        <v>0</v>
      </c>
      <c r="P13869" s="230">
        <f t="shared" ref="P13869:P13887" si="261">SUM(K13869+N13869+O13869)</f>
        <v>0</v>
      </c>
      <c r="Q13869" s="264">
        <v>0</v>
      </c>
      <c r="R13869" s="264">
        <v>59215933</v>
      </c>
      <c r="S13869" s="175"/>
    </row>
    <row r="13870" spans="1:19" x14ac:dyDescent="0.3">
      <c r="A13870" s="106"/>
      <c r="B13870" s="108" t="s">
        <v>2511</v>
      </c>
      <c r="C13870" s="30" t="s">
        <v>2512</v>
      </c>
      <c r="D13870" s="102">
        <v>506</v>
      </c>
      <c r="E13870" s="102">
        <v>1</v>
      </c>
      <c r="F13870" s="102">
        <v>704</v>
      </c>
      <c r="G13870" s="102">
        <v>70443</v>
      </c>
      <c r="H13870" s="102">
        <v>3000</v>
      </c>
      <c r="I13870" s="102">
        <v>414104</v>
      </c>
      <c r="J13870" s="104">
        <v>0</v>
      </c>
      <c r="K13870" s="104">
        <v>0</v>
      </c>
      <c r="L13870" s="104">
        <v>0</v>
      </c>
      <c r="M13870" s="104">
        <v>0</v>
      </c>
      <c r="N13870" s="230">
        <v>0</v>
      </c>
      <c r="O13870" s="230">
        <v>0</v>
      </c>
      <c r="P13870" s="230">
        <f t="shared" si="261"/>
        <v>0</v>
      </c>
      <c r="Q13870" s="264">
        <v>0</v>
      </c>
      <c r="R13870" s="264">
        <v>0</v>
      </c>
      <c r="S13870" s="175"/>
    </row>
    <row r="13871" spans="1:19" x14ac:dyDescent="0.3">
      <c r="A13871" s="106"/>
      <c r="B13871" s="108" t="s">
        <v>2513</v>
      </c>
      <c r="C13871" s="30" t="s">
        <v>2514</v>
      </c>
      <c r="D13871" s="102">
        <v>506</v>
      </c>
      <c r="E13871" s="102">
        <v>1</v>
      </c>
      <c r="F13871" s="102">
        <v>704</v>
      </c>
      <c r="G13871" s="102">
        <v>70443</v>
      </c>
      <c r="H13871" s="102">
        <v>3000</v>
      </c>
      <c r="I13871" s="102">
        <v>414104</v>
      </c>
      <c r="J13871" s="104">
        <v>0</v>
      </c>
      <c r="K13871" s="104">
        <v>0</v>
      </c>
      <c r="L13871" s="104">
        <v>0</v>
      </c>
      <c r="M13871" s="104">
        <v>0</v>
      </c>
      <c r="N13871" s="230">
        <v>0</v>
      </c>
      <c r="O13871" s="230">
        <v>0</v>
      </c>
      <c r="P13871" s="230">
        <f t="shared" si="261"/>
        <v>0</v>
      </c>
      <c r="Q13871" s="264">
        <v>0</v>
      </c>
      <c r="R13871" s="264">
        <v>92750034</v>
      </c>
      <c r="S13871" s="175"/>
    </row>
    <row r="13872" spans="1:19" x14ac:dyDescent="0.3">
      <c r="A13872" s="106"/>
      <c r="B13872" s="108" t="s">
        <v>2515</v>
      </c>
      <c r="C13872" s="30" t="s">
        <v>2516</v>
      </c>
      <c r="D13872" s="102">
        <v>506</v>
      </c>
      <c r="E13872" s="102">
        <v>1</v>
      </c>
      <c r="F13872" s="102">
        <v>709</v>
      </c>
      <c r="G13872" s="102">
        <v>70942</v>
      </c>
      <c r="H13872" s="102">
        <v>3000</v>
      </c>
      <c r="I13872" s="102">
        <v>414104</v>
      </c>
      <c r="J13872" s="104">
        <v>0</v>
      </c>
      <c r="K13872" s="104">
        <v>0</v>
      </c>
      <c r="L13872" s="104">
        <v>0</v>
      </c>
      <c r="M13872" s="104">
        <v>0</v>
      </c>
      <c r="N13872" s="230">
        <v>0</v>
      </c>
      <c r="O13872" s="230">
        <v>0</v>
      </c>
      <c r="P13872" s="230">
        <f t="shared" si="261"/>
        <v>0</v>
      </c>
      <c r="Q13872" s="264">
        <v>0</v>
      </c>
      <c r="R13872" s="264">
        <v>264000</v>
      </c>
      <c r="S13872" s="175"/>
    </row>
    <row r="13873" spans="1:19" x14ac:dyDescent="0.3">
      <c r="A13873" s="106"/>
      <c r="B13873" s="108" t="s">
        <v>2517</v>
      </c>
      <c r="C13873" s="30" t="s">
        <v>2518</v>
      </c>
      <c r="D13873" s="102">
        <v>506</v>
      </c>
      <c r="E13873" s="102">
        <v>1</v>
      </c>
      <c r="F13873" s="102">
        <v>709</v>
      </c>
      <c r="G13873" s="102">
        <v>70941</v>
      </c>
      <c r="H13873" s="102">
        <v>3000</v>
      </c>
      <c r="I13873" s="102">
        <v>414104</v>
      </c>
      <c r="J13873" s="104">
        <v>0</v>
      </c>
      <c r="K13873" s="104">
        <v>0</v>
      </c>
      <c r="L13873" s="104">
        <v>0</v>
      </c>
      <c r="M13873" s="104">
        <v>0</v>
      </c>
      <c r="N13873" s="230">
        <v>0</v>
      </c>
      <c r="O13873" s="230">
        <v>0</v>
      </c>
      <c r="P13873" s="230">
        <f t="shared" si="261"/>
        <v>0</v>
      </c>
      <c r="Q13873" s="264">
        <v>0</v>
      </c>
      <c r="R13873" s="264">
        <v>0</v>
      </c>
      <c r="S13873" s="175"/>
    </row>
    <row r="13874" spans="1:19" x14ac:dyDescent="0.3">
      <c r="A13874" s="106"/>
      <c r="B13874" s="108" t="s">
        <v>2519</v>
      </c>
      <c r="C13874" s="30" t="s">
        <v>235</v>
      </c>
      <c r="D13874" s="102">
        <v>506</v>
      </c>
      <c r="E13874" s="102">
        <v>1</v>
      </c>
      <c r="F13874" s="102">
        <v>709</v>
      </c>
      <c r="G13874" s="102">
        <v>70941</v>
      </c>
      <c r="H13874" s="102">
        <v>3000</v>
      </c>
      <c r="I13874" s="102">
        <v>414104</v>
      </c>
      <c r="J13874" s="104">
        <v>0</v>
      </c>
      <c r="K13874" s="104">
        <v>0</v>
      </c>
      <c r="L13874" s="104">
        <v>0</v>
      </c>
      <c r="M13874" s="104">
        <v>0</v>
      </c>
      <c r="N13874" s="230">
        <v>0</v>
      </c>
      <c r="O13874" s="230">
        <v>0</v>
      </c>
      <c r="P13874" s="230">
        <f t="shared" si="261"/>
        <v>0</v>
      </c>
      <c r="Q13874" s="264">
        <v>0</v>
      </c>
      <c r="R13874" s="264">
        <v>14649847</v>
      </c>
      <c r="S13874" s="175"/>
    </row>
    <row r="13875" spans="1:19" ht="20.399999999999999" x14ac:dyDescent="0.3">
      <c r="A13875" s="106"/>
      <c r="B13875" s="108" t="s">
        <v>2520</v>
      </c>
      <c r="C13875" s="30" t="s">
        <v>2521</v>
      </c>
      <c r="D13875" s="102">
        <v>507</v>
      </c>
      <c r="E13875" s="102">
        <v>9</v>
      </c>
      <c r="F13875" s="102">
        <v>709</v>
      </c>
      <c r="G13875" s="102">
        <v>70941</v>
      </c>
      <c r="H13875" s="102">
        <v>3000</v>
      </c>
      <c r="I13875" s="102">
        <v>414104</v>
      </c>
      <c r="J13875" s="104">
        <v>0</v>
      </c>
      <c r="K13875" s="104">
        <v>0</v>
      </c>
      <c r="L13875" s="104">
        <v>0</v>
      </c>
      <c r="M13875" s="230">
        <v>0</v>
      </c>
      <c r="N13875" s="230">
        <v>0</v>
      </c>
      <c r="O13875" s="230">
        <v>0</v>
      </c>
      <c r="P13875" s="230">
        <f t="shared" si="261"/>
        <v>0</v>
      </c>
      <c r="Q13875" s="264">
        <v>100000000</v>
      </c>
      <c r="R13875" s="264">
        <v>0</v>
      </c>
      <c r="S13875" s="175"/>
    </row>
    <row r="13876" spans="1:19" ht="40.799999999999997" x14ac:dyDescent="0.3">
      <c r="A13876" s="106"/>
      <c r="B13876" s="108" t="s">
        <v>3180</v>
      </c>
      <c r="C13876" s="30" t="s">
        <v>5056</v>
      </c>
      <c r="D13876" s="102">
        <v>507</v>
      </c>
      <c r="E13876" s="102">
        <v>9</v>
      </c>
      <c r="F13876" s="102">
        <v>709</v>
      </c>
      <c r="G13876" s="102">
        <v>70941</v>
      </c>
      <c r="H13876" s="102">
        <v>3000</v>
      </c>
      <c r="I13876" s="102">
        <v>414104</v>
      </c>
      <c r="J13876" s="104">
        <v>0</v>
      </c>
      <c r="K13876" s="104">
        <f>SUM(J13876+M13876)</f>
        <v>70000000</v>
      </c>
      <c r="L13876" s="104">
        <v>0</v>
      </c>
      <c r="M13876" s="230">
        <v>70000000</v>
      </c>
      <c r="N13876" s="230">
        <v>10000000</v>
      </c>
      <c r="O13876" s="230">
        <v>5000000</v>
      </c>
      <c r="P13876" s="230">
        <f t="shared" si="261"/>
        <v>85000000</v>
      </c>
      <c r="Q13876" s="264">
        <v>0</v>
      </c>
      <c r="R13876" s="264">
        <v>0</v>
      </c>
      <c r="S13876" s="189" t="s">
        <v>5070</v>
      </c>
    </row>
    <row r="13877" spans="1:19" ht="20.399999999999999" x14ac:dyDescent="0.3">
      <c r="A13877" s="106"/>
      <c r="B13877" s="108" t="s">
        <v>2522</v>
      </c>
      <c r="C13877" s="30" t="s">
        <v>2523</v>
      </c>
      <c r="D13877" s="102">
        <v>507</v>
      </c>
      <c r="E13877" s="102">
        <v>9</v>
      </c>
      <c r="F13877" s="102">
        <v>709</v>
      </c>
      <c r="G13877" s="102">
        <v>70941</v>
      </c>
      <c r="H13877" s="102">
        <v>3000</v>
      </c>
      <c r="I13877" s="102">
        <v>414104</v>
      </c>
      <c r="J13877" s="104">
        <v>0</v>
      </c>
      <c r="K13877" s="104">
        <v>0</v>
      </c>
      <c r="L13877" s="104">
        <v>0</v>
      </c>
      <c r="M13877" s="230">
        <v>0</v>
      </c>
      <c r="N13877" s="230">
        <v>0</v>
      </c>
      <c r="O13877" s="230">
        <v>0</v>
      </c>
      <c r="P13877" s="230">
        <f t="shared" si="261"/>
        <v>0</v>
      </c>
      <c r="Q13877" s="264">
        <v>48000000</v>
      </c>
      <c r="R13877" s="264">
        <v>0</v>
      </c>
      <c r="S13877" s="175"/>
    </row>
    <row r="13878" spans="1:19" ht="20.399999999999999" x14ac:dyDescent="0.3">
      <c r="A13878" s="106"/>
      <c r="B13878" s="108" t="s">
        <v>2524</v>
      </c>
      <c r="C13878" s="30" t="s">
        <v>2525</v>
      </c>
      <c r="D13878" s="102">
        <v>510</v>
      </c>
      <c r="E13878" s="102">
        <v>2</v>
      </c>
      <c r="F13878" s="102">
        <v>709</v>
      </c>
      <c r="G13878" s="102">
        <v>70941</v>
      </c>
      <c r="H13878" s="102">
        <v>3000</v>
      </c>
      <c r="I13878" s="102">
        <v>414104</v>
      </c>
      <c r="J13878" s="104">
        <v>30000000</v>
      </c>
      <c r="K13878" s="104">
        <f>SUM(J13878-L13878)</f>
        <v>0</v>
      </c>
      <c r="L13878" s="104">
        <v>30000000</v>
      </c>
      <c r="M13878" s="230">
        <v>0</v>
      </c>
      <c r="N13878" s="230">
        <v>87000000</v>
      </c>
      <c r="O13878" s="230">
        <v>90000000</v>
      </c>
      <c r="P13878" s="230">
        <f t="shared" si="261"/>
        <v>177000000</v>
      </c>
      <c r="Q13878" s="264">
        <v>50000000</v>
      </c>
      <c r="R13878" s="264">
        <v>0</v>
      </c>
      <c r="S13878" s="175"/>
    </row>
    <row r="13879" spans="1:19" x14ac:dyDescent="0.3">
      <c r="A13879" s="106"/>
      <c r="B13879" s="108" t="s">
        <v>2526</v>
      </c>
      <c r="C13879" s="30" t="s">
        <v>2527</v>
      </c>
      <c r="D13879" s="102">
        <v>504</v>
      </c>
      <c r="E13879" s="102">
        <v>2</v>
      </c>
      <c r="F13879" s="102">
        <v>709</v>
      </c>
      <c r="G13879" s="102">
        <v>70941</v>
      </c>
      <c r="H13879" s="102">
        <v>3000</v>
      </c>
      <c r="I13879" s="102">
        <v>414104</v>
      </c>
      <c r="J13879" s="104">
        <v>0</v>
      </c>
      <c r="K13879" s="104">
        <v>0</v>
      </c>
      <c r="L13879" s="104">
        <v>0</v>
      </c>
      <c r="M13879" s="230">
        <v>0</v>
      </c>
      <c r="N13879" s="230">
        <v>0</v>
      </c>
      <c r="O13879" s="230">
        <v>0</v>
      </c>
      <c r="P13879" s="230">
        <f t="shared" si="261"/>
        <v>0</v>
      </c>
      <c r="Q13879" s="264">
        <v>0</v>
      </c>
      <c r="R13879" s="264">
        <v>130213453</v>
      </c>
      <c r="S13879" s="175"/>
    </row>
    <row r="13880" spans="1:19" ht="20.399999999999999" x14ac:dyDescent="0.3">
      <c r="A13880" s="106"/>
      <c r="B13880" s="108" t="s">
        <v>2528</v>
      </c>
      <c r="C13880" s="30" t="s">
        <v>2529</v>
      </c>
      <c r="D13880" s="102">
        <v>502</v>
      </c>
      <c r="E13880" s="102">
        <v>2</v>
      </c>
      <c r="F13880" s="102">
        <v>709</v>
      </c>
      <c r="G13880" s="102">
        <v>70941</v>
      </c>
      <c r="H13880" s="102">
        <v>3000</v>
      </c>
      <c r="I13880" s="102">
        <v>414104</v>
      </c>
      <c r="J13880" s="104">
        <v>50000000</v>
      </c>
      <c r="K13880" s="104">
        <f>SUM(J13880-L13880)</f>
        <v>0</v>
      </c>
      <c r="L13880" s="104">
        <v>50000000</v>
      </c>
      <c r="M13880" s="230">
        <v>0</v>
      </c>
      <c r="N13880" s="230">
        <v>20000000</v>
      </c>
      <c r="O13880" s="230">
        <v>0</v>
      </c>
      <c r="P13880" s="230">
        <f t="shared" si="261"/>
        <v>20000000</v>
      </c>
      <c r="Q13880" s="264">
        <v>80000000</v>
      </c>
      <c r="R13880" s="264">
        <v>18850018</v>
      </c>
      <c r="S13880" s="175"/>
    </row>
    <row r="13881" spans="1:19" x14ac:dyDescent="0.3">
      <c r="A13881" s="106"/>
      <c r="B13881" s="108" t="s">
        <v>2530</v>
      </c>
      <c r="C13881" s="30" t="s">
        <v>2531</v>
      </c>
      <c r="D13881" s="102">
        <v>502</v>
      </c>
      <c r="E13881" s="102">
        <v>2</v>
      </c>
      <c r="F13881" s="102">
        <v>709</v>
      </c>
      <c r="G13881" s="102">
        <v>70941</v>
      </c>
      <c r="H13881" s="102">
        <v>3000</v>
      </c>
      <c r="I13881" s="102">
        <v>414104</v>
      </c>
      <c r="J13881" s="104">
        <v>0</v>
      </c>
      <c r="K13881" s="104">
        <v>0</v>
      </c>
      <c r="L13881" s="104">
        <v>0</v>
      </c>
      <c r="M13881" s="230">
        <v>0</v>
      </c>
      <c r="N13881" s="230">
        <v>0</v>
      </c>
      <c r="O13881" s="230">
        <v>0</v>
      </c>
      <c r="P13881" s="230">
        <f t="shared" si="261"/>
        <v>0</v>
      </c>
      <c r="Q13881" s="264">
        <v>0</v>
      </c>
      <c r="R13881" s="264">
        <v>0</v>
      </c>
      <c r="S13881" s="175"/>
    </row>
    <row r="13882" spans="1:19" ht="20.399999999999999" x14ac:dyDescent="0.3">
      <c r="A13882" s="106"/>
      <c r="B13882" s="108" t="s">
        <v>2532</v>
      </c>
      <c r="C13882" s="30" t="s">
        <v>2533</v>
      </c>
      <c r="D13882" s="102">
        <v>507</v>
      </c>
      <c r="E13882" s="102">
        <v>11</v>
      </c>
      <c r="F13882" s="102">
        <v>709</v>
      </c>
      <c r="G13882" s="102">
        <v>70941</v>
      </c>
      <c r="H13882" s="102">
        <v>3000</v>
      </c>
      <c r="I13882" s="102">
        <v>414112</v>
      </c>
      <c r="J13882" s="104">
        <v>20000000</v>
      </c>
      <c r="K13882" s="104">
        <f>SUM(J13882-L13882)</f>
        <v>0</v>
      </c>
      <c r="L13882" s="104">
        <v>20000000</v>
      </c>
      <c r="M13882" s="230">
        <v>0</v>
      </c>
      <c r="N13882" s="230">
        <v>20000000</v>
      </c>
      <c r="O13882" s="230">
        <v>0</v>
      </c>
      <c r="P13882" s="230">
        <f t="shared" si="261"/>
        <v>20000000</v>
      </c>
      <c r="Q13882" s="264">
        <v>15000000</v>
      </c>
      <c r="R13882" s="264">
        <v>0</v>
      </c>
      <c r="S13882" s="175"/>
    </row>
    <row r="13883" spans="1:19" ht="20.399999999999999" x14ac:dyDescent="0.3">
      <c r="A13883" s="106"/>
      <c r="B13883" s="108" t="s">
        <v>2534</v>
      </c>
      <c r="C13883" s="30" t="s">
        <v>2535</v>
      </c>
      <c r="D13883" s="102">
        <v>510</v>
      </c>
      <c r="E13883" s="102">
        <v>2</v>
      </c>
      <c r="F13883" s="102">
        <v>709</v>
      </c>
      <c r="G13883" s="102">
        <v>70941</v>
      </c>
      <c r="H13883" s="102">
        <v>3000</v>
      </c>
      <c r="I13883" s="102">
        <v>414104</v>
      </c>
      <c r="J13883" s="104">
        <v>30000000</v>
      </c>
      <c r="K13883" s="104">
        <f>SUM(J13883-L13883)</f>
        <v>0</v>
      </c>
      <c r="L13883" s="104">
        <v>30000000</v>
      </c>
      <c r="M13883" s="230">
        <v>0</v>
      </c>
      <c r="N13883" s="230">
        <v>50000000</v>
      </c>
      <c r="O13883" s="230">
        <v>0</v>
      </c>
      <c r="P13883" s="230">
        <f t="shared" si="261"/>
        <v>50000000</v>
      </c>
      <c r="Q13883" s="264">
        <v>0</v>
      </c>
      <c r="R13883" s="264">
        <v>0</v>
      </c>
      <c r="S13883" s="175"/>
    </row>
    <row r="13884" spans="1:19" x14ac:dyDescent="0.3">
      <c r="A13884" s="967" t="s">
        <v>39</v>
      </c>
      <c r="B13884" s="967"/>
      <c r="C13884" s="31"/>
      <c r="D13884" s="106"/>
      <c r="E13884" s="106"/>
      <c r="F13884" s="106"/>
      <c r="G13884" s="106"/>
      <c r="H13884" s="106"/>
      <c r="I13884" s="106"/>
      <c r="J13884" s="17"/>
      <c r="K13884" s="17"/>
      <c r="L13884" s="17"/>
      <c r="M13884" s="230"/>
      <c r="N13884" s="230"/>
      <c r="O13884" s="230"/>
      <c r="P13884" s="230"/>
      <c r="Q13884" s="264"/>
      <c r="R13884" s="264"/>
      <c r="S13884" s="175"/>
    </row>
    <row r="13885" spans="1:19" ht="40.799999999999997" x14ac:dyDescent="0.3">
      <c r="A13885" s="106"/>
      <c r="B13885" s="108" t="s">
        <v>2536</v>
      </c>
      <c r="C13885" s="30" t="s">
        <v>2537</v>
      </c>
      <c r="D13885" s="102">
        <v>1403</v>
      </c>
      <c r="E13885" s="102">
        <v>2</v>
      </c>
      <c r="F13885" s="102">
        <v>709</v>
      </c>
      <c r="G13885" s="102">
        <v>70941</v>
      </c>
      <c r="H13885" s="102">
        <v>3000</v>
      </c>
      <c r="I13885" s="102">
        <v>414104</v>
      </c>
      <c r="J13885" s="104">
        <v>10000000</v>
      </c>
      <c r="K13885" s="104">
        <v>10000000</v>
      </c>
      <c r="L13885" s="104">
        <v>0</v>
      </c>
      <c r="M13885" s="230">
        <v>0</v>
      </c>
      <c r="N13885" s="230">
        <v>145000000</v>
      </c>
      <c r="O13885" s="230">
        <v>150000000</v>
      </c>
      <c r="P13885" s="230">
        <f t="shared" si="261"/>
        <v>305000000</v>
      </c>
      <c r="Q13885" s="264">
        <v>0</v>
      </c>
      <c r="R13885" s="264">
        <v>0</v>
      </c>
      <c r="S13885" s="175"/>
    </row>
    <row r="13886" spans="1:19" x14ac:dyDescent="0.3">
      <c r="A13886" s="967" t="s">
        <v>44</v>
      </c>
      <c r="B13886" s="967"/>
      <c r="C13886" s="967"/>
      <c r="D13886" s="175"/>
      <c r="E13886" s="175"/>
      <c r="F13886" s="175"/>
      <c r="G13886" s="175"/>
      <c r="H13886" s="175"/>
      <c r="I13886" s="175"/>
      <c r="J13886" s="17"/>
      <c r="K13886" s="17"/>
      <c r="L13886" s="18"/>
      <c r="M13886" s="230"/>
      <c r="N13886" s="230"/>
      <c r="O13886" s="230"/>
      <c r="P13886" s="230"/>
      <c r="Q13886" s="264"/>
      <c r="R13886" s="264"/>
      <c r="S13886" s="175"/>
    </row>
    <row r="13887" spans="1:19" ht="20.399999999999999" x14ac:dyDescent="0.3">
      <c r="A13887" s="175"/>
      <c r="B13887" s="177" t="s">
        <v>2538</v>
      </c>
      <c r="C13887" s="30" t="s">
        <v>2539</v>
      </c>
      <c r="D13887" s="171">
        <v>1301</v>
      </c>
      <c r="E13887" s="171">
        <v>11</v>
      </c>
      <c r="F13887" s="171">
        <v>709</v>
      </c>
      <c r="G13887" s="171">
        <v>70941</v>
      </c>
      <c r="H13887" s="171">
        <v>3000</v>
      </c>
      <c r="I13887" s="171">
        <v>414104</v>
      </c>
      <c r="J13887" s="173">
        <v>80000000</v>
      </c>
      <c r="K13887" s="173">
        <f>SUM(J13887-L13887)</f>
        <v>0</v>
      </c>
      <c r="L13887" s="173">
        <v>80000000</v>
      </c>
      <c r="M13887" s="230">
        <v>0</v>
      </c>
      <c r="N13887" s="230">
        <v>100000000</v>
      </c>
      <c r="O13887" s="230">
        <v>0</v>
      </c>
      <c r="P13887" s="230">
        <f t="shared" si="261"/>
        <v>100000000</v>
      </c>
      <c r="Q13887" s="264">
        <v>80000000</v>
      </c>
      <c r="R13887" s="264">
        <v>0</v>
      </c>
      <c r="S13887" s="175"/>
    </row>
    <row r="13888" spans="1:19" ht="17.399999999999999" x14ac:dyDescent="0.3">
      <c r="A13888" s="960" t="s">
        <v>0</v>
      </c>
      <c r="B13888" s="960"/>
      <c r="C13888" s="960"/>
      <c r="D13888" s="960"/>
      <c r="E13888" s="960"/>
      <c r="F13888" s="960"/>
      <c r="G13888" s="960"/>
      <c r="H13888" s="960"/>
      <c r="I13888" s="960"/>
      <c r="J13888" s="960"/>
      <c r="K13888" s="960"/>
      <c r="L13888" s="960"/>
      <c r="M13888" s="960"/>
      <c r="N13888" s="58"/>
      <c r="O13888" s="58"/>
      <c r="P13888" s="58"/>
      <c r="S13888" s="58"/>
    </row>
    <row r="13889" spans="1:19" ht="17.399999999999999" x14ac:dyDescent="0.3">
      <c r="A13889" s="960" t="s">
        <v>3122</v>
      </c>
      <c r="B13889" s="960"/>
      <c r="C13889" s="960"/>
      <c r="D13889" s="960"/>
      <c r="E13889" s="960"/>
      <c r="F13889" s="960"/>
      <c r="G13889" s="960"/>
      <c r="H13889" s="960"/>
      <c r="I13889" s="960"/>
      <c r="J13889" s="960"/>
      <c r="K13889" s="960"/>
      <c r="L13889" s="960"/>
      <c r="M13889" s="960"/>
      <c r="N13889" s="58"/>
      <c r="O13889" s="58"/>
      <c r="P13889" s="58"/>
      <c r="S13889" s="58"/>
    </row>
    <row r="13890" spans="1:19" ht="16.2" thickBot="1" x14ac:dyDescent="0.35">
      <c r="A13890" s="961" t="s">
        <v>2060</v>
      </c>
      <c r="B13890" s="961"/>
      <c r="C13890" s="961"/>
      <c r="D13890" s="961"/>
      <c r="E13890" s="961"/>
      <c r="F13890" s="961"/>
      <c r="G13890" s="961"/>
      <c r="H13890" s="961"/>
      <c r="I13890" s="961"/>
      <c r="J13890" s="961"/>
      <c r="K13890" s="961"/>
      <c r="L13890" s="961"/>
      <c r="M13890" s="961"/>
    </row>
    <row r="13891" spans="1:19" ht="15" customHeight="1" x14ac:dyDescent="0.3">
      <c r="A13891" s="962" t="s">
        <v>3118</v>
      </c>
      <c r="B13891" s="962" t="s">
        <v>3119</v>
      </c>
      <c r="C13891" s="962" t="s">
        <v>2</v>
      </c>
      <c r="D13891" s="5" t="s">
        <v>3</v>
      </c>
      <c r="E13891" s="12" t="s">
        <v>3</v>
      </c>
      <c r="F13891" s="5" t="s">
        <v>7</v>
      </c>
      <c r="G13891" s="12" t="s">
        <v>9</v>
      </c>
      <c r="H13891" s="5" t="s">
        <v>12</v>
      </c>
      <c r="I13891" s="12" t="s">
        <v>13</v>
      </c>
      <c r="J13891" s="873" t="s">
        <v>3115</v>
      </c>
      <c r="K13891" s="873" t="s">
        <v>3116</v>
      </c>
      <c r="L13891" s="965" t="s">
        <v>3121</v>
      </c>
      <c r="M13891" s="965" t="s">
        <v>3117</v>
      </c>
      <c r="N13891" s="873" t="s">
        <v>3116</v>
      </c>
      <c r="O13891" s="873" t="s">
        <v>3116</v>
      </c>
      <c r="P13891" s="873" t="s">
        <v>5095</v>
      </c>
      <c r="Q13891" s="873" t="s">
        <v>3115</v>
      </c>
      <c r="R13891" s="270" t="s">
        <v>3340</v>
      </c>
      <c r="S13891" s="873" t="s">
        <v>5049</v>
      </c>
    </row>
    <row r="13892" spans="1:19" ht="20.399999999999999" x14ac:dyDescent="0.3">
      <c r="A13892" s="963"/>
      <c r="B13892" s="963"/>
      <c r="C13892" s="963"/>
      <c r="D13892" s="6" t="s">
        <v>4</v>
      </c>
      <c r="E13892" s="11" t="s">
        <v>6</v>
      </c>
      <c r="F13892" s="6" t="s">
        <v>8</v>
      </c>
      <c r="G13892" s="11" t="s">
        <v>10</v>
      </c>
      <c r="H13892" s="6" t="s">
        <v>5</v>
      </c>
      <c r="I13892" s="11" t="s">
        <v>5</v>
      </c>
      <c r="J13892" s="874"/>
      <c r="K13892" s="874"/>
      <c r="L13892" s="966"/>
      <c r="M13892" s="966"/>
      <c r="N13892" s="874"/>
      <c r="O13892" s="874"/>
      <c r="P13892" s="874"/>
      <c r="Q13892" s="874"/>
      <c r="R13892" s="271" t="s">
        <v>5125</v>
      </c>
      <c r="S13892" s="874"/>
    </row>
    <row r="13893" spans="1:19" x14ac:dyDescent="0.3">
      <c r="A13893" s="963"/>
      <c r="B13893" s="963"/>
      <c r="C13893" s="963"/>
      <c r="D13893" s="6" t="s">
        <v>5</v>
      </c>
      <c r="E13893" s="11" t="s">
        <v>5</v>
      </c>
      <c r="F13893" s="6" t="s">
        <v>5</v>
      </c>
      <c r="G13893" s="11" t="s">
        <v>11</v>
      </c>
      <c r="H13893" s="7"/>
      <c r="I13893" s="8"/>
      <c r="J13893" s="44" t="s">
        <v>3120</v>
      </c>
      <c r="K13893" s="45" t="s">
        <v>3120</v>
      </c>
      <c r="L13893" s="46" t="s">
        <v>3120</v>
      </c>
      <c r="M13893" s="47" t="s">
        <v>3120</v>
      </c>
      <c r="N13893" s="44" t="s">
        <v>5068</v>
      </c>
      <c r="O13893" s="44" t="s">
        <v>5069</v>
      </c>
      <c r="P13893" s="44"/>
      <c r="Q13893" s="44" t="s">
        <v>5102</v>
      </c>
      <c r="R13893" s="272" t="s">
        <v>5102</v>
      </c>
      <c r="S13893" s="44"/>
    </row>
    <row r="13894" spans="1:19" ht="15" thickBot="1" x14ac:dyDescent="0.35">
      <c r="A13894" s="964"/>
      <c r="B13894" s="964"/>
      <c r="C13894" s="964"/>
      <c r="D13894" s="9"/>
      <c r="E13894" s="10"/>
      <c r="F13894" s="9"/>
      <c r="G13894" s="10"/>
      <c r="H13894" s="9"/>
      <c r="I13894" s="10"/>
      <c r="J13894" s="48" t="s">
        <v>14</v>
      </c>
      <c r="K13894" s="49" t="s">
        <v>14</v>
      </c>
      <c r="L13894" s="50" t="s">
        <v>14</v>
      </c>
      <c r="M13894" s="51" t="s">
        <v>14</v>
      </c>
      <c r="N13894" s="48" t="s">
        <v>14</v>
      </c>
      <c r="O13894" s="48" t="s">
        <v>14</v>
      </c>
      <c r="P13894" s="48" t="s">
        <v>14</v>
      </c>
      <c r="Q13894" s="48" t="s">
        <v>14</v>
      </c>
      <c r="R13894" s="48" t="s">
        <v>14</v>
      </c>
      <c r="S13894" s="48"/>
    </row>
    <row r="13895" spans="1:19" ht="20.399999999999999" x14ac:dyDescent="0.3">
      <c r="A13895" s="106"/>
      <c r="B13895" s="108" t="s">
        <v>2540</v>
      </c>
      <c r="C13895" s="30" t="s">
        <v>2541</v>
      </c>
      <c r="D13895" s="102">
        <v>1301</v>
      </c>
      <c r="E13895" s="102">
        <v>11</v>
      </c>
      <c r="F13895" s="102">
        <v>709</v>
      </c>
      <c r="G13895" s="102">
        <v>70941</v>
      </c>
      <c r="H13895" s="102">
        <v>3000</v>
      </c>
      <c r="I13895" s="102">
        <v>414104</v>
      </c>
      <c r="J13895" s="104">
        <v>0</v>
      </c>
      <c r="K13895" s="104">
        <v>0</v>
      </c>
      <c r="L13895" s="104">
        <v>0</v>
      </c>
      <c r="M13895" s="230">
        <v>0</v>
      </c>
      <c r="N13895" s="230">
        <v>0</v>
      </c>
      <c r="O13895" s="230">
        <v>0</v>
      </c>
      <c r="P13895" s="230">
        <f t="shared" ref="P13895:P13904" si="262">SUM(K13895+N13895+O13895)</f>
        <v>0</v>
      </c>
      <c r="Q13895" s="264">
        <v>100000000</v>
      </c>
      <c r="R13895" s="264">
        <v>0</v>
      </c>
      <c r="S13895" s="175"/>
    </row>
    <row r="13896" spans="1:19" ht="20.399999999999999" x14ac:dyDescent="0.3">
      <c r="A13896" s="106"/>
      <c r="B13896" s="108" t="s">
        <v>2542</v>
      </c>
      <c r="C13896" s="30" t="s">
        <v>2543</v>
      </c>
      <c r="D13896" s="102">
        <v>1301</v>
      </c>
      <c r="E13896" s="102">
        <v>9</v>
      </c>
      <c r="F13896" s="102">
        <v>709</v>
      </c>
      <c r="G13896" s="102">
        <v>70941</v>
      </c>
      <c r="H13896" s="102">
        <v>3000</v>
      </c>
      <c r="I13896" s="102">
        <v>414104</v>
      </c>
      <c r="J13896" s="104">
        <v>10000000</v>
      </c>
      <c r="K13896" s="104">
        <f>SUM(J13896-L13896)</f>
        <v>0</v>
      </c>
      <c r="L13896" s="104">
        <v>10000000</v>
      </c>
      <c r="M13896" s="230">
        <v>0</v>
      </c>
      <c r="N13896" s="230">
        <v>20000000</v>
      </c>
      <c r="O13896" s="230">
        <v>0</v>
      </c>
      <c r="P13896" s="230">
        <f t="shared" si="262"/>
        <v>20000000</v>
      </c>
      <c r="Q13896" s="264">
        <v>10000000</v>
      </c>
      <c r="R13896" s="264">
        <v>0</v>
      </c>
      <c r="S13896" s="175"/>
    </row>
    <row r="13897" spans="1:19" ht="33" customHeight="1" x14ac:dyDescent="0.3">
      <c r="A13897" s="106"/>
      <c r="B13897" s="108" t="s">
        <v>2544</v>
      </c>
      <c r="C13897" s="30" t="s">
        <v>2545</v>
      </c>
      <c r="D13897" s="102">
        <v>1301</v>
      </c>
      <c r="E13897" s="102">
        <v>9</v>
      </c>
      <c r="F13897" s="102">
        <v>709</v>
      </c>
      <c r="G13897" s="102">
        <v>70941</v>
      </c>
      <c r="H13897" s="102">
        <v>3000</v>
      </c>
      <c r="I13897" s="102">
        <v>414104</v>
      </c>
      <c r="J13897" s="104">
        <v>30000000</v>
      </c>
      <c r="K13897" s="104">
        <v>30000000</v>
      </c>
      <c r="L13897" s="104">
        <v>0</v>
      </c>
      <c r="M13897" s="230">
        <v>0</v>
      </c>
      <c r="N13897" s="230">
        <v>45000000</v>
      </c>
      <c r="O13897" s="230">
        <v>10000000</v>
      </c>
      <c r="P13897" s="230">
        <f t="shared" si="262"/>
        <v>85000000</v>
      </c>
      <c r="Q13897" s="264">
        <v>0</v>
      </c>
      <c r="R13897" s="264">
        <v>0</v>
      </c>
      <c r="S13897" s="175"/>
    </row>
    <row r="13898" spans="1:19" ht="20.399999999999999" x14ac:dyDescent="0.3">
      <c r="A13898" s="106"/>
      <c r="B13898" s="108" t="s">
        <v>2546</v>
      </c>
      <c r="C13898" s="30" t="s">
        <v>2547</v>
      </c>
      <c r="D13898" s="102">
        <v>1301</v>
      </c>
      <c r="E13898" s="102">
        <v>2</v>
      </c>
      <c r="F13898" s="102">
        <v>709</v>
      </c>
      <c r="G13898" s="102">
        <v>70941</v>
      </c>
      <c r="H13898" s="102">
        <v>3000</v>
      </c>
      <c r="I13898" s="102">
        <v>414104</v>
      </c>
      <c r="J13898" s="104">
        <v>50000000</v>
      </c>
      <c r="K13898" s="104">
        <f>SUM(J13898-L13898)</f>
        <v>0</v>
      </c>
      <c r="L13898" s="104">
        <v>50000000</v>
      </c>
      <c r="M13898" s="230">
        <v>0</v>
      </c>
      <c r="N13898" s="230">
        <v>30000000</v>
      </c>
      <c r="O13898" s="230">
        <v>0</v>
      </c>
      <c r="P13898" s="230">
        <f t="shared" si="262"/>
        <v>30000000</v>
      </c>
      <c r="Q13898" s="264">
        <v>0</v>
      </c>
      <c r="R13898" s="264">
        <v>0</v>
      </c>
      <c r="S13898" s="175"/>
    </row>
    <row r="13899" spans="1:19" ht="20.399999999999999" x14ac:dyDescent="0.3">
      <c r="A13899" s="106"/>
      <c r="B13899" s="108" t="s">
        <v>2548</v>
      </c>
      <c r="C13899" s="30" t="s">
        <v>2549</v>
      </c>
      <c r="D13899" s="102">
        <v>1301</v>
      </c>
      <c r="E13899" s="102">
        <v>2</v>
      </c>
      <c r="F13899" s="102">
        <v>709</v>
      </c>
      <c r="G13899" s="102">
        <v>70941</v>
      </c>
      <c r="H13899" s="102">
        <v>3000</v>
      </c>
      <c r="I13899" s="102">
        <v>414104</v>
      </c>
      <c r="J13899" s="104">
        <v>20000000</v>
      </c>
      <c r="K13899" s="104">
        <v>20000000</v>
      </c>
      <c r="L13899" s="104">
        <v>0</v>
      </c>
      <c r="M13899" s="230">
        <v>0</v>
      </c>
      <c r="N13899" s="230">
        <v>10000000</v>
      </c>
      <c r="O13899" s="230">
        <v>0</v>
      </c>
      <c r="P13899" s="230">
        <f t="shared" si="262"/>
        <v>30000000</v>
      </c>
      <c r="Q13899" s="264">
        <v>50000000</v>
      </c>
      <c r="R13899" s="264">
        <v>0</v>
      </c>
      <c r="S13899" s="175"/>
    </row>
    <row r="13900" spans="1:19" x14ac:dyDescent="0.3">
      <c r="A13900" s="967" t="s">
        <v>527</v>
      </c>
      <c r="B13900" s="967"/>
      <c r="C13900" s="31"/>
      <c r="D13900" s="106"/>
      <c r="E13900" s="106"/>
      <c r="F13900" s="106"/>
      <c r="G13900" s="106"/>
      <c r="H13900" s="106"/>
      <c r="I13900" s="106"/>
      <c r="J13900" s="17"/>
      <c r="K13900" s="17"/>
      <c r="L13900" s="18"/>
      <c r="M13900" s="230"/>
      <c r="N13900" s="230"/>
      <c r="O13900" s="230"/>
      <c r="P13900" s="230">
        <f t="shared" si="262"/>
        <v>0</v>
      </c>
      <c r="Q13900" s="264"/>
      <c r="R13900" s="264"/>
      <c r="S13900" s="175"/>
    </row>
    <row r="13901" spans="1:19" x14ac:dyDescent="0.3">
      <c r="A13901" s="106"/>
      <c r="B13901" s="108" t="s">
        <v>2550</v>
      </c>
      <c r="C13901" s="30" t="s">
        <v>2551</v>
      </c>
      <c r="D13901" s="102">
        <v>1702</v>
      </c>
      <c r="E13901" s="102">
        <v>11</v>
      </c>
      <c r="F13901" s="102">
        <v>709</v>
      </c>
      <c r="G13901" s="102">
        <v>70941</v>
      </c>
      <c r="H13901" s="102">
        <v>3000</v>
      </c>
      <c r="I13901" s="102">
        <v>414104</v>
      </c>
      <c r="J13901" s="104">
        <v>0</v>
      </c>
      <c r="K13901" s="104">
        <v>0</v>
      </c>
      <c r="L13901" s="104">
        <v>0</v>
      </c>
      <c r="M13901" s="230">
        <v>0</v>
      </c>
      <c r="N13901" s="230">
        <v>450000000</v>
      </c>
      <c r="O13901" s="230">
        <v>500000000</v>
      </c>
      <c r="P13901" s="230">
        <f t="shared" si="262"/>
        <v>950000000</v>
      </c>
      <c r="Q13901" s="264">
        <v>100000000</v>
      </c>
      <c r="R13901" s="264">
        <v>0</v>
      </c>
      <c r="S13901" s="175"/>
    </row>
    <row r="13902" spans="1:19" x14ac:dyDescent="0.3">
      <c r="A13902" s="106"/>
      <c r="B13902" s="108" t="s">
        <v>2552</v>
      </c>
      <c r="C13902" s="30" t="s">
        <v>2553</v>
      </c>
      <c r="D13902" s="102">
        <v>1701</v>
      </c>
      <c r="E13902" s="102">
        <v>9</v>
      </c>
      <c r="F13902" s="102">
        <v>704</v>
      </c>
      <c r="G13902" s="102">
        <v>70443</v>
      </c>
      <c r="H13902" s="102">
        <v>3000</v>
      </c>
      <c r="I13902" s="102">
        <v>414104</v>
      </c>
      <c r="J13902" s="104">
        <v>50000000</v>
      </c>
      <c r="K13902" s="104">
        <f>SUM(J13902-L13902)</f>
        <v>0</v>
      </c>
      <c r="L13902" s="104">
        <v>50000000</v>
      </c>
      <c r="M13902" s="230">
        <v>0</v>
      </c>
      <c r="N13902" s="230">
        <v>150000000</v>
      </c>
      <c r="O13902" s="230">
        <v>0</v>
      </c>
      <c r="P13902" s="230">
        <f t="shared" si="262"/>
        <v>150000000</v>
      </c>
      <c r="Q13902" s="264">
        <v>30000000</v>
      </c>
      <c r="R13902" s="264">
        <v>1466000</v>
      </c>
      <c r="S13902" s="175"/>
    </row>
    <row r="13903" spans="1:19" x14ac:dyDescent="0.3">
      <c r="A13903" s="967" t="s">
        <v>1530</v>
      </c>
      <c r="B13903" s="967"/>
      <c r="C13903" s="967"/>
      <c r="D13903" s="106"/>
      <c r="E13903" s="106"/>
      <c r="F13903" s="106"/>
      <c r="G13903" s="106"/>
      <c r="H13903" s="106"/>
      <c r="I13903" s="106"/>
      <c r="J13903" s="17"/>
      <c r="K13903" s="17"/>
      <c r="L13903" s="18"/>
      <c r="M13903" s="230"/>
      <c r="N13903" s="230"/>
      <c r="O13903" s="230"/>
      <c r="P13903" s="230">
        <f t="shared" si="262"/>
        <v>0</v>
      </c>
      <c r="Q13903" s="264"/>
      <c r="R13903" s="264"/>
      <c r="S13903" s="175"/>
    </row>
    <row r="13904" spans="1:19" ht="15" thickBot="1" x14ac:dyDescent="0.35">
      <c r="A13904" s="107"/>
      <c r="B13904" s="109" t="s">
        <v>2554</v>
      </c>
      <c r="C13904" s="34" t="s">
        <v>2555</v>
      </c>
      <c r="D13904" s="103">
        <v>1002</v>
      </c>
      <c r="E13904" s="103">
        <v>11</v>
      </c>
      <c r="F13904" s="103">
        <v>709</v>
      </c>
      <c r="G13904" s="103">
        <v>70941</v>
      </c>
      <c r="H13904" s="103">
        <v>3000</v>
      </c>
      <c r="I13904" s="103">
        <v>414104</v>
      </c>
      <c r="J13904" s="105">
        <v>0</v>
      </c>
      <c r="K13904" s="105">
        <v>0</v>
      </c>
      <c r="L13904" s="105">
        <v>0</v>
      </c>
      <c r="M13904" s="230">
        <v>0</v>
      </c>
      <c r="N13904" s="230">
        <v>0</v>
      </c>
      <c r="O13904" s="230">
        <v>0</v>
      </c>
      <c r="P13904" s="230">
        <f t="shared" si="262"/>
        <v>0</v>
      </c>
      <c r="Q13904" s="264">
        <v>0</v>
      </c>
      <c r="R13904" s="264">
        <v>8325450</v>
      </c>
      <c r="S13904" s="176"/>
    </row>
    <row r="13905" spans="1:19" ht="15" thickBot="1" x14ac:dyDescent="0.35">
      <c r="A13905" s="13"/>
      <c r="B13905" s="14" t="s">
        <v>2556</v>
      </c>
      <c r="C13905" s="14"/>
      <c r="D13905" s="14"/>
      <c r="E13905" s="14"/>
      <c r="F13905" s="14"/>
      <c r="G13905" s="14"/>
      <c r="H13905" s="14"/>
      <c r="I13905" s="14"/>
      <c r="J13905" s="15">
        <f>SUM(J13858:J13904)</f>
        <v>400000000</v>
      </c>
      <c r="K13905" s="15">
        <f>SUM(K13858:K13904)</f>
        <v>130000000</v>
      </c>
      <c r="L13905" s="15">
        <f>SUM(L13858:L13904)</f>
        <v>340000000</v>
      </c>
      <c r="M13905" s="15">
        <f>SUM(M13858:M13904)</f>
        <v>70000000</v>
      </c>
      <c r="N13905" s="15">
        <f t="shared" ref="N13905:R13905" si="263">SUM(N13858:N13904)</f>
        <v>1157000000</v>
      </c>
      <c r="O13905" s="15">
        <f t="shared" si="263"/>
        <v>795000000</v>
      </c>
      <c r="P13905" s="15">
        <f t="shared" si="263"/>
        <v>2082000000</v>
      </c>
      <c r="Q13905" s="15">
        <f t="shared" si="263"/>
        <v>690000000</v>
      </c>
      <c r="R13905" s="15">
        <f t="shared" si="263"/>
        <v>325832235</v>
      </c>
      <c r="S13905" s="181"/>
    </row>
    <row r="13906" spans="1:19" x14ac:dyDescent="0.3">
      <c r="A13906" s="25"/>
      <c r="B13906" s="25"/>
      <c r="C13906" s="25"/>
      <c r="D13906" s="25"/>
      <c r="E13906" s="25"/>
      <c r="F13906" s="25"/>
      <c r="G13906" s="25"/>
      <c r="H13906" s="25"/>
      <c r="I13906" s="25"/>
      <c r="J13906" s="56"/>
      <c r="K13906" s="56"/>
      <c r="L13906" s="56"/>
      <c r="M13906" s="56"/>
      <c r="N13906" s="58"/>
      <c r="O13906" s="58"/>
      <c r="P13906" s="58"/>
      <c r="Q13906" s="58"/>
      <c r="R13906" s="58"/>
      <c r="S13906" s="58"/>
    </row>
    <row r="13907" spans="1:19" x14ac:dyDescent="0.3">
      <c r="A13907" s="1">
        <v>17051001</v>
      </c>
      <c r="B13907" s="93" t="s">
        <v>2557</v>
      </c>
      <c r="C13907" s="93"/>
      <c r="J13907" s="55"/>
      <c r="K13907" s="55"/>
      <c r="N13907" s="58"/>
      <c r="O13907" s="58"/>
      <c r="P13907" s="58"/>
      <c r="Q13907" s="58"/>
      <c r="R13907" s="58"/>
      <c r="S13907" s="58"/>
    </row>
    <row r="13908" spans="1:19" x14ac:dyDescent="0.3">
      <c r="A13908" s="967" t="s">
        <v>24</v>
      </c>
      <c r="B13908" s="967"/>
      <c r="C13908" s="967"/>
      <c r="D13908" s="106"/>
      <c r="E13908" s="106"/>
      <c r="F13908" s="106"/>
      <c r="G13908" s="106"/>
      <c r="H13908" s="106"/>
      <c r="I13908" s="106"/>
      <c r="J13908" s="17"/>
      <c r="K13908" s="17"/>
      <c r="L13908" s="18"/>
      <c r="M13908" s="230"/>
      <c r="N13908" s="230"/>
      <c r="O13908" s="230"/>
      <c r="P13908" s="230"/>
      <c r="Q13908" s="264"/>
      <c r="R13908" s="264"/>
      <c r="S13908" s="175"/>
    </row>
    <row r="13909" spans="1:19" ht="20.399999999999999" x14ac:dyDescent="0.3">
      <c r="A13909" s="106"/>
      <c r="B13909" s="108" t="s">
        <v>2558</v>
      </c>
      <c r="C13909" s="30" t="s">
        <v>2559</v>
      </c>
      <c r="D13909" s="102">
        <v>505</v>
      </c>
      <c r="E13909" s="102">
        <v>2</v>
      </c>
      <c r="F13909" s="102">
        <v>709</v>
      </c>
      <c r="G13909" s="102">
        <v>70922</v>
      </c>
      <c r="H13909" s="102">
        <v>3000</v>
      </c>
      <c r="I13909" s="102">
        <v>414104</v>
      </c>
      <c r="J13909" s="104">
        <v>0</v>
      </c>
      <c r="K13909" s="104">
        <v>0</v>
      </c>
      <c r="L13909" s="104">
        <v>0</v>
      </c>
      <c r="M13909" s="230">
        <v>0</v>
      </c>
      <c r="N13909" s="230">
        <v>0</v>
      </c>
      <c r="O13909" s="230">
        <v>0</v>
      </c>
      <c r="P13909" s="230">
        <f t="shared" ref="P13909:P13915" si="264">SUM(K13909+N13909+O13909)</f>
        <v>0</v>
      </c>
      <c r="Q13909" s="264">
        <v>50000000</v>
      </c>
      <c r="R13909" s="264">
        <v>0</v>
      </c>
      <c r="S13909" s="175"/>
    </row>
    <row r="13910" spans="1:19" ht="20.399999999999999" x14ac:dyDescent="0.3">
      <c r="A13910" s="106"/>
      <c r="B13910" s="108" t="s">
        <v>2560</v>
      </c>
      <c r="C13910" s="30" t="s">
        <v>2561</v>
      </c>
      <c r="D13910" s="102">
        <v>505</v>
      </c>
      <c r="E13910" s="102">
        <v>2</v>
      </c>
      <c r="F13910" s="102">
        <v>709</v>
      </c>
      <c r="G13910" s="102">
        <v>70922</v>
      </c>
      <c r="H13910" s="102">
        <v>3000</v>
      </c>
      <c r="I13910" s="102">
        <v>414104</v>
      </c>
      <c r="J13910" s="104">
        <v>0</v>
      </c>
      <c r="K13910" s="104">
        <v>0</v>
      </c>
      <c r="L13910" s="104">
        <v>0</v>
      </c>
      <c r="M13910" s="230">
        <v>0</v>
      </c>
      <c r="N13910" s="230">
        <v>100000000</v>
      </c>
      <c r="O13910" s="230">
        <v>100000000</v>
      </c>
      <c r="P13910" s="230">
        <f t="shared" si="264"/>
        <v>200000000</v>
      </c>
      <c r="Q13910" s="264">
        <v>0</v>
      </c>
      <c r="R13910" s="264">
        <v>0</v>
      </c>
      <c r="S13910" s="175"/>
    </row>
    <row r="13911" spans="1:19" ht="20.399999999999999" x14ac:dyDescent="0.3">
      <c r="A13911" s="106"/>
      <c r="B13911" s="108" t="s">
        <v>2562</v>
      </c>
      <c r="C13911" s="30" t="s">
        <v>2563</v>
      </c>
      <c r="D13911" s="102">
        <v>505</v>
      </c>
      <c r="E13911" s="102">
        <v>3</v>
      </c>
      <c r="F13911" s="102">
        <v>709</v>
      </c>
      <c r="G13911" s="102">
        <v>70922</v>
      </c>
      <c r="H13911" s="102">
        <v>3000</v>
      </c>
      <c r="I13911" s="102">
        <v>414104</v>
      </c>
      <c r="J13911" s="104">
        <v>500000000</v>
      </c>
      <c r="K13911" s="104">
        <v>500000000</v>
      </c>
      <c r="L13911" s="104">
        <v>0</v>
      </c>
      <c r="M13911" s="230">
        <v>0</v>
      </c>
      <c r="N13911" s="230">
        <v>700000000</v>
      </c>
      <c r="O13911" s="230">
        <v>700000000</v>
      </c>
      <c r="P13911" s="230">
        <f t="shared" si="264"/>
        <v>1900000000</v>
      </c>
      <c r="Q13911" s="264">
        <v>200000000</v>
      </c>
      <c r="R13911" s="264">
        <v>0</v>
      </c>
      <c r="S13911" s="175"/>
    </row>
    <row r="13912" spans="1:19" ht="20.399999999999999" x14ac:dyDescent="0.3">
      <c r="A13912" s="106"/>
      <c r="B13912" s="108" t="s">
        <v>2564</v>
      </c>
      <c r="C13912" s="30" t="s">
        <v>2565</v>
      </c>
      <c r="D13912" s="102">
        <v>510</v>
      </c>
      <c r="E13912" s="102">
        <v>11</v>
      </c>
      <c r="F13912" s="102">
        <v>709</v>
      </c>
      <c r="G13912" s="102">
        <v>70922</v>
      </c>
      <c r="H13912" s="102">
        <v>3000</v>
      </c>
      <c r="I13912" s="102">
        <v>414104</v>
      </c>
      <c r="J13912" s="104">
        <v>48000000</v>
      </c>
      <c r="K13912" s="104">
        <v>48000000</v>
      </c>
      <c r="L13912" s="104">
        <v>0</v>
      </c>
      <c r="M13912" s="230">
        <v>0</v>
      </c>
      <c r="N13912" s="230">
        <v>50000000</v>
      </c>
      <c r="O13912" s="230">
        <v>50000000</v>
      </c>
      <c r="P13912" s="230">
        <f t="shared" si="264"/>
        <v>148000000</v>
      </c>
      <c r="Q13912" s="264">
        <v>150000000</v>
      </c>
      <c r="R13912" s="264">
        <v>0</v>
      </c>
      <c r="S13912" s="175"/>
    </row>
    <row r="13913" spans="1:19" ht="30.6" x14ac:dyDescent="0.3">
      <c r="A13913" s="106"/>
      <c r="B13913" s="108" t="s">
        <v>2566</v>
      </c>
      <c r="C13913" s="30" t="s">
        <v>2567</v>
      </c>
      <c r="D13913" s="102">
        <v>504</v>
      </c>
      <c r="E13913" s="102">
        <v>9</v>
      </c>
      <c r="F13913" s="102">
        <v>709</v>
      </c>
      <c r="G13913" s="102">
        <v>70922</v>
      </c>
      <c r="H13913" s="102">
        <v>3000</v>
      </c>
      <c r="I13913" s="102">
        <v>414104</v>
      </c>
      <c r="J13913" s="104">
        <v>225000000</v>
      </c>
      <c r="K13913" s="104">
        <v>225000000</v>
      </c>
      <c r="L13913" s="104">
        <v>0</v>
      </c>
      <c r="M13913" s="230">
        <v>0</v>
      </c>
      <c r="N13913" s="230">
        <v>400000000</v>
      </c>
      <c r="O13913" s="230">
        <v>500000000</v>
      </c>
      <c r="P13913" s="230">
        <f t="shared" si="264"/>
        <v>1125000000</v>
      </c>
      <c r="Q13913" s="264">
        <v>300000000</v>
      </c>
      <c r="R13913" s="264">
        <v>0</v>
      </c>
      <c r="S13913" s="175"/>
    </row>
    <row r="13914" spans="1:19" ht="20.399999999999999" x14ac:dyDescent="0.3">
      <c r="A13914" s="106"/>
      <c r="B13914" s="108" t="s">
        <v>2568</v>
      </c>
      <c r="C13914" s="30" t="s">
        <v>2569</v>
      </c>
      <c r="D13914" s="102">
        <v>504</v>
      </c>
      <c r="E13914" s="102">
        <v>9</v>
      </c>
      <c r="F13914" s="102">
        <v>709</v>
      </c>
      <c r="G13914" s="102">
        <v>70922</v>
      </c>
      <c r="H13914" s="102">
        <v>3000</v>
      </c>
      <c r="I13914" s="102">
        <v>414301</v>
      </c>
      <c r="J13914" s="104">
        <v>60000000</v>
      </c>
      <c r="K13914" s="104">
        <f>SUM(J13914-L13914)</f>
        <v>50000000</v>
      </c>
      <c r="L13914" s="104">
        <v>10000000</v>
      </c>
      <c r="M13914" s="230">
        <v>0</v>
      </c>
      <c r="N13914" s="230">
        <v>20000000</v>
      </c>
      <c r="O13914" s="230">
        <v>70000000</v>
      </c>
      <c r="P13914" s="230">
        <f t="shared" si="264"/>
        <v>140000000</v>
      </c>
      <c r="Q13914" s="264">
        <v>60000000</v>
      </c>
      <c r="R13914" s="264">
        <v>0</v>
      </c>
      <c r="S13914" s="175"/>
    </row>
    <row r="13915" spans="1:19" ht="30.75" customHeight="1" x14ac:dyDescent="0.3">
      <c r="A13915" s="106"/>
      <c r="B13915" s="108" t="s">
        <v>2570</v>
      </c>
      <c r="C13915" s="30" t="s">
        <v>2571</v>
      </c>
      <c r="D13915" s="102">
        <v>504</v>
      </c>
      <c r="E13915" s="102">
        <v>9</v>
      </c>
      <c r="F13915" s="102">
        <v>709</v>
      </c>
      <c r="G13915" s="102">
        <v>70922</v>
      </c>
      <c r="H13915" s="102">
        <v>3000</v>
      </c>
      <c r="I13915" s="102">
        <v>414104</v>
      </c>
      <c r="J13915" s="104">
        <v>100000000</v>
      </c>
      <c r="K13915" s="104">
        <f>SUM(J13915-L13915)</f>
        <v>0</v>
      </c>
      <c r="L13915" s="104">
        <v>100000000</v>
      </c>
      <c r="M13915" s="230">
        <v>0</v>
      </c>
      <c r="N13915" s="230">
        <v>100000000</v>
      </c>
      <c r="O13915" s="230">
        <v>100000000</v>
      </c>
      <c r="P13915" s="230">
        <f t="shared" si="264"/>
        <v>200000000</v>
      </c>
      <c r="Q13915" s="264">
        <v>55500000</v>
      </c>
      <c r="R13915" s="264">
        <v>0</v>
      </c>
      <c r="S13915" s="175"/>
    </row>
    <row r="13916" spans="1:19" ht="17.399999999999999" x14ac:dyDescent="0.3">
      <c r="A13916" s="960" t="s">
        <v>0</v>
      </c>
      <c r="B13916" s="960"/>
      <c r="C13916" s="960"/>
      <c r="D13916" s="960"/>
      <c r="E13916" s="960"/>
      <c r="F13916" s="960"/>
      <c r="G13916" s="960"/>
      <c r="H13916" s="960"/>
      <c r="I13916" s="960"/>
      <c r="J13916" s="960"/>
      <c r="K13916" s="960"/>
      <c r="L13916" s="960"/>
      <c r="M13916" s="960"/>
      <c r="N13916" s="58"/>
      <c r="O13916" s="58"/>
      <c r="P13916" s="58"/>
      <c r="Q13916" s="58"/>
      <c r="R13916" s="58"/>
      <c r="S13916" s="58"/>
    </row>
    <row r="13917" spans="1:19" ht="17.399999999999999" x14ac:dyDescent="0.3">
      <c r="A13917" s="960" t="s">
        <v>3122</v>
      </c>
      <c r="B13917" s="960"/>
      <c r="C13917" s="960"/>
      <c r="D13917" s="960"/>
      <c r="E13917" s="960"/>
      <c r="F13917" s="960"/>
      <c r="G13917" s="960"/>
      <c r="H13917" s="960"/>
      <c r="I13917" s="960"/>
      <c r="J13917" s="960"/>
      <c r="K13917" s="960"/>
      <c r="L13917" s="960"/>
      <c r="M13917" s="960"/>
      <c r="N13917" s="58"/>
      <c r="O13917" s="58"/>
      <c r="P13917" s="58"/>
      <c r="Q13917" s="58"/>
      <c r="R13917" s="58"/>
      <c r="S13917" s="58"/>
    </row>
    <row r="13918" spans="1:19" ht="16.2" thickBot="1" x14ac:dyDescent="0.35">
      <c r="A13918" s="961" t="s">
        <v>2060</v>
      </c>
      <c r="B13918" s="961"/>
      <c r="C13918" s="961"/>
      <c r="D13918" s="961"/>
      <c r="E13918" s="961"/>
      <c r="F13918" s="961"/>
      <c r="G13918" s="961"/>
      <c r="H13918" s="961"/>
      <c r="I13918" s="961"/>
      <c r="J13918" s="961"/>
      <c r="K13918" s="961"/>
      <c r="L13918" s="961"/>
      <c r="M13918" s="961"/>
    </row>
    <row r="13919" spans="1:19" ht="15" customHeight="1" x14ac:dyDescent="0.3">
      <c r="A13919" s="962" t="s">
        <v>3118</v>
      </c>
      <c r="B13919" s="962" t="s">
        <v>3119</v>
      </c>
      <c r="C13919" s="962" t="s">
        <v>2</v>
      </c>
      <c r="D13919" s="5" t="s">
        <v>3</v>
      </c>
      <c r="E13919" s="12" t="s">
        <v>3</v>
      </c>
      <c r="F13919" s="5" t="s">
        <v>7</v>
      </c>
      <c r="G13919" s="12" t="s">
        <v>9</v>
      </c>
      <c r="H13919" s="5" t="s">
        <v>12</v>
      </c>
      <c r="I13919" s="12" t="s">
        <v>13</v>
      </c>
      <c r="J13919" s="873" t="s">
        <v>3115</v>
      </c>
      <c r="K13919" s="873" t="s">
        <v>3116</v>
      </c>
      <c r="L13919" s="965" t="s">
        <v>3121</v>
      </c>
      <c r="M13919" s="965" t="s">
        <v>3117</v>
      </c>
      <c r="N13919" s="873" t="s">
        <v>3116</v>
      </c>
      <c r="O13919" s="873" t="s">
        <v>3116</v>
      </c>
      <c r="P13919" s="873" t="s">
        <v>5095</v>
      </c>
      <c r="Q13919" s="873" t="s">
        <v>3115</v>
      </c>
      <c r="R13919" s="270" t="s">
        <v>3340</v>
      </c>
      <c r="S13919" s="873" t="s">
        <v>5049</v>
      </c>
    </row>
    <row r="13920" spans="1:19" ht="20.399999999999999" x14ac:dyDescent="0.3">
      <c r="A13920" s="963"/>
      <c r="B13920" s="963"/>
      <c r="C13920" s="963"/>
      <c r="D13920" s="6" t="s">
        <v>4</v>
      </c>
      <c r="E13920" s="11" t="s">
        <v>6</v>
      </c>
      <c r="F13920" s="6" t="s">
        <v>8</v>
      </c>
      <c r="G13920" s="11" t="s">
        <v>10</v>
      </c>
      <c r="H13920" s="6" t="s">
        <v>5</v>
      </c>
      <c r="I13920" s="11" t="s">
        <v>5</v>
      </c>
      <c r="J13920" s="874"/>
      <c r="K13920" s="874"/>
      <c r="L13920" s="966"/>
      <c r="M13920" s="966"/>
      <c r="N13920" s="874"/>
      <c r="O13920" s="874"/>
      <c r="P13920" s="874"/>
      <c r="Q13920" s="874"/>
      <c r="R13920" s="271" t="s">
        <v>5125</v>
      </c>
      <c r="S13920" s="874"/>
    </row>
    <row r="13921" spans="1:19" x14ac:dyDescent="0.3">
      <c r="A13921" s="963"/>
      <c r="B13921" s="963"/>
      <c r="C13921" s="963"/>
      <c r="D13921" s="6" t="s">
        <v>5</v>
      </c>
      <c r="E13921" s="11" t="s">
        <v>5</v>
      </c>
      <c r="F13921" s="6" t="s">
        <v>5</v>
      </c>
      <c r="G13921" s="11" t="s">
        <v>11</v>
      </c>
      <c r="H13921" s="7"/>
      <c r="I13921" s="8"/>
      <c r="J13921" s="44" t="s">
        <v>3120</v>
      </c>
      <c r="K13921" s="45" t="s">
        <v>3120</v>
      </c>
      <c r="L13921" s="46" t="s">
        <v>3120</v>
      </c>
      <c r="M13921" s="47" t="s">
        <v>3120</v>
      </c>
      <c r="N13921" s="44" t="s">
        <v>5068</v>
      </c>
      <c r="O13921" s="44" t="s">
        <v>5069</v>
      </c>
      <c r="P13921" s="44"/>
      <c r="Q13921" s="44" t="s">
        <v>5102</v>
      </c>
      <c r="R13921" s="272" t="s">
        <v>5102</v>
      </c>
      <c r="S13921" s="44"/>
    </row>
    <row r="13922" spans="1:19" ht="15" thickBot="1" x14ac:dyDescent="0.35">
      <c r="A13922" s="964"/>
      <c r="B13922" s="964"/>
      <c r="C13922" s="964"/>
      <c r="D13922" s="9"/>
      <c r="E13922" s="10"/>
      <c r="F13922" s="9"/>
      <c r="G13922" s="10"/>
      <c r="H13922" s="9"/>
      <c r="I13922" s="10"/>
      <c r="J13922" s="48" t="s">
        <v>14</v>
      </c>
      <c r="K13922" s="49" t="s">
        <v>14</v>
      </c>
      <c r="L13922" s="50" t="s">
        <v>14</v>
      </c>
      <c r="M13922" s="51" t="s">
        <v>14</v>
      </c>
      <c r="N13922" s="48" t="s">
        <v>14</v>
      </c>
      <c r="O13922" s="48" t="s">
        <v>14</v>
      </c>
      <c r="P13922" s="48" t="s">
        <v>14</v>
      </c>
      <c r="Q13922" s="48" t="s">
        <v>14</v>
      </c>
      <c r="R13922" s="48" t="s">
        <v>14</v>
      </c>
      <c r="S13922" s="48"/>
    </row>
    <row r="13923" spans="1:19" ht="22.5" customHeight="1" x14ac:dyDescent="0.3">
      <c r="A13923" s="106"/>
      <c r="B13923" s="108" t="s">
        <v>2572</v>
      </c>
      <c r="C13923" s="30" t="s">
        <v>2573</v>
      </c>
      <c r="D13923" s="102">
        <v>501</v>
      </c>
      <c r="E13923" s="102">
        <v>2</v>
      </c>
      <c r="F13923" s="102">
        <v>709</v>
      </c>
      <c r="G13923" s="102">
        <v>70922</v>
      </c>
      <c r="H13923" s="102">
        <v>3000</v>
      </c>
      <c r="I13923" s="102">
        <v>414104</v>
      </c>
      <c r="J13923" s="104">
        <v>450000000</v>
      </c>
      <c r="K13923" s="104">
        <f>SUM(J13923-L13923)</f>
        <v>0</v>
      </c>
      <c r="L13923" s="104">
        <v>450000000</v>
      </c>
      <c r="M13923" s="230">
        <v>0</v>
      </c>
      <c r="N13923" s="230">
        <v>450000000</v>
      </c>
      <c r="O13923" s="230">
        <v>0</v>
      </c>
      <c r="P13923" s="230">
        <f t="shared" ref="P13923:P13934" si="265">SUM(K13923+N13923+O13923)</f>
        <v>450000000</v>
      </c>
      <c r="Q13923" s="264">
        <v>0</v>
      </c>
      <c r="R13923" s="264">
        <v>0</v>
      </c>
      <c r="S13923" s="175"/>
    </row>
    <row r="13924" spans="1:19" ht="33.75" customHeight="1" x14ac:dyDescent="0.3">
      <c r="A13924" s="106"/>
      <c r="B13924" s="108" t="s">
        <v>2574</v>
      </c>
      <c r="C13924" s="30" t="s">
        <v>2575</v>
      </c>
      <c r="D13924" s="102">
        <v>510</v>
      </c>
      <c r="E13924" s="102">
        <v>2</v>
      </c>
      <c r="F13924" s="102">
        <v>709</v>
      </c>
      <c r="G13924" s="102">
        <v>70921</v>
      </c>
      <c r="H13924" s="102">
        <v>3000</v>
      </c>
      <c r="I13924" s="102">
        <v>414104</v>
      </c>
      <c r="J13924" s="104">
        <v>0</v>
      </c>
      <c r="K13924" s="104">
        <v>0</v>
      </c>
      <c r="L13924" s="104">
        <v>0</v>
      </c>
      <c r="M13924" s="230">
        <v>0</v>
      </c>
      <c r="N13924" s="230">
        <v>40000000</v>
      </c>
      <c r="O13924" s="230">
        <v>45000000</v>
      </c>
      <c r="P13924" s="230">
        <f t="shared" si="265"/>
        <v>85000000</v>
      </c>
      <c r="Q13924" s="264">
        <v>0</v>
      </c>
      <c r="R13924" s="264">
        <v>0</v>
      </c>
      <c r="S13924" s="175"/>
    </row>
    <row r="13925" spans="1:19" ht="31.5" customHeight="1" x14ac:dyDescent="0.3">
      <c r="A13925" s="106"/>
      <c r="B13925" s="108" t="s">
        <v>2576</v>
      </c>
      <c r="C13925" s="30" t="s">
        <v>2577</v>
      </c>
      <c r="D13925" s="102">
        <v>503</v>
      </c>
      <c r="E13925" s="102">
        <v>9</v>
      </c>
      <c r="F13925" s="102">
        <v>709</v>
      </c>
      <c r="G13925" s="102">
        <v>70922</v>
      </c>
      <c r="H13925" s="102">
        <v>3000</v>
      </c>
      <c r="I13925" s="102">
        <v>414104</v>
      </c>
      <c r="J13925" s="104">
        <v>20000000</v>
      </c>
      <c r="K13925" s="104">
        <f>SUM(J13925-L13925)</f>
        <v>0</v>
      </c>
      <c r="L13925" s="104">
        <v>20000000</v>
      </c>
      <c r="M13925" s="230">
        <v>0</v>
      </c>
      <c r="N13925" s="230">
        <v>20000000</v>
      </c>
      <c r="O13925" s="230">
        <v>20000000</v>
      </c>
      <c r="P13925" s="230">
        <f t="shared" si="265"/>
        <v>40000000</v>
      </c>
      <c r="Q13925" s="264">
        <v>0</v>
      </c>
      <c r="R13925" s="264">
        <v>0</v>
      </c>
      <c r="S13925" s="175"/>
    </row>
    <row r="13926" spans="1:19" x14ac:dyDescent="0.3">
      <c r="A13926" s="967" t="s">
        <v>34</v>
      </c>
      <c r="B13926" s="967"/>
      <c r="C13926" s="967"/>
      <c r="D13926" s="106"/>
      <c r="E13926" s="106"/>
      <c r="F13926" s="106"/>
      <c r="G13926" s="106"/>
      <c r="H13926" s="106"/>
      <c r="I13926" s="106"/>
      <c r="J13926" s="17"/>
      <c r="K13926" s="17"/>
      <c r="L13926" s="18"/>
      <c r="M13926" s="230"/>
      <c r="N13926" s="230"/>
      <c r="O13926" s="230"/>
      <c r="P13926" s="230"/>
      <c r="Q13926" s="264"/>
      <c r="R13926" s="264"/>
      <c r="S13926" s="175"/>
    </row>
    <row r="13927" spans="1:19" ht="20.399999999999999" x14ac:dyDescent="0.3">
      <c r="A13927" s="106"/>
      <c r="B13927" s="108" t="s">
        <v>2578</v>
      </c>
      <c r="C13927" s="30" t="s">
        <v>2579</v>
      </c>
      <c r="D13927" s="102">
        <v>1101</v>
      </c>
      <c r="E13927" s="102">
        <v>11</v>
      </c>
      <c r="F13927" s="102">
        <v>709</v>
      </c>
      <c r="G13927" s="102">
        <v>70922</v>
      </c>
      <c r="H13927" s="102">
        <v>3000</v>
      </c>
      <c r="I13927" s="102">
        <v>414104</v>
      </c>
      <c r="J13927" s="104">
        <v>0</v>
      </c>
      <c r="K13927" s="104">
        <v>0</v>
      </c>
      <c r="L13927" s="104">
        <v>0</v>
      </c>
      <c r="M13927" s="230">
        <v>0</v>
      </c>
      <c r="N13927" s="230">
        <v>0</v>
      </c>
      <c r="O13927" s="230">
        <v>0</v>
      </c>
      <c r="P13927" s="230">
        <f t="shared" si="265"/>
        <v>0</v>
      </c>
      <c r="Q13927" s="264">
        <v>150000000</v>
      </c>
      <c r="R13927" s="264">
        <v>0</v>
      </c>
      <c r="S13927" s="175"/>
    </row>
    <row r="13928" spans="1:19" x14ac:dyDescent="0.3">
      <c r="A13928" s="106"/>
      <c r="B13928" s="108" t="s">
        <v>3141</v>
      </c>
      <c r="C13928" s="30" t="s">
        <v>2580</v>
      </c>
      <c r="D13928" s="102">
        <v>1101</v>
      </c>
      <c r="E13928" s="102">
        <v>11</v>
      </c>
      <c r="F13928" s="102">
        <v>709</v>
      </c>
      <c r="G13928" s="102">
        <v>70922</v>
      </c>
      <c r="H13928" s="102">
        <v>3000</v>
      </c>
      <c r="I13928" s="102">
        <v>414104</v>
      </c>
      <c r="J13928" s="104">
        <v>0</v>
      </c>
      <c r="K13928" s="104">
        <v>0</v>
      </c>
      <c r="L13928" s="104">
        <v>0</v>
      </c>
      <c r="M13928" s="230">
        <v>0</v>
      </c>
      <c r="N13928" s="230">
        <v>0</v>
      </c>
      <c r="O13928" s="230">
        <v>0</v>
      </c>
      <c r="P13928" s="230">
        <f t="shared" si="265"/>
        <v>0</v>
      </c>
      <c r="Q13928" s="264">
        <v>500000</v>
      </c>
      <c r="R13928" s="264">
        <v>0</v>
      </c>
      <c r="S13928" s="175"/>
    </row>
    <row r="13929" spans="1:19" ht="12.75" customHeight="1" x14ac:dyDescent="0.3">
      <c r="A13929" s="58"/>
      <c r="B13929" s="59"/>
      <c r="C13929" s="60"/>
      <c r="D13929" s="61"/>
      <c r="E13929" s="61"/>
      <c r="F13929" s="61"/>
      <c r="G13929" s="61"/>
      <c r="H13929" s="61"/>
      <c r="I13929" s="61"/>
      <c r="J13929" s="62"/>
      <c r="K13929" s="62"/>
      <c r="L13929" s="62"/>
      <c r="M13929" s="230"/>
      <c r="N13929" s="230"/>
      <c r="O13929" s="230"/>
      <c r="P13929" s="230"/>
      <c r="Q13929" s="264"/>
      <c r="R13929" s="264"/>
      <c r="S13929" s="175"/>
    </row>
    <row r="13930" spans="1:19" x14ac:dyDescent="0.3">
      <c r="A13930" s="967" t="s">
        <v>39</v>
      </c>
      <c r="B13930" s="967"/>
      <c r="C13930" s="31"/>
      <c r="D13930" s="106"/>
      <c r="E13930" s="106"/>
      <c r="F13930" s="106"/>
      <c r="G13930" s="106"/>
      <c r="H13930" s="106"/>
      <c r="I13930" s="106"/>
      <c r="J13930" s="17"/>
      <c r="K13930" s="17"/>
      <c r="L13930" s="18"/>
      <c r="M13930" s="230"/>
      <c r="N13930" s="230"/>
      <c r="O13930" s="230"/>
      <c r="P13930" s="230"/>
      <c r="Q13930" s="264">
        <v>0</v>
      </c>
      <c r="R13930" s="264">
        <v>0</v>
      </c>
      <c r="S13930" s="175"/>
    </row>
    <row r="13931" spans="1:19" ht="22.5" customHeight="1" x14ac:dyDescent="0.3">
      <c r="A13931" s="106"/>
      <c r="B13931" s="108" t="s">
        <v>2581</v>
      </c>
      <c r="C13931" s="30" t="s">
        <v>2582</v>
      </c>
      <c r="D13931" s="102">
        <v>1401</v>
      </c>
      <c r="E13931" s="102">
        <v>11</v>
      </c>
      <c r="F13931" s="102">
        <v>709</v>
      </c>
      <c r="G13931" s="102">
        <v>70922</v>
      </c>
      <c r="H13931" s="102">
        <v>3000</v>
      </c>
      <c r="I13931" s="102">
        <v>414104</v>
      </c>
      <c r="J13931" s="104">
        <v>27000000</v>
      </c>
      <c r="K13931" s="104">
        <f>SUM(J13931-L13931)</f>
        <v>0</v>
      </c>
      <c r="L13931" s="104">
        <v>27000000</v>
      </c>
      <c r="M13931" s="230">
        <v>0</v>
      </c>
      <c r="N13931" s="230">
        <v>27000000</v>
      </c>
      <c r="O13931" s="230">
        <v>0</v>
      </c>
      <c r="P13931" s="230">
        <f t="shared" si="265"/>
        <v>27000000</v>
      </c>
      <c r="Q13931" s="264"/>
      <c r="R13931" s="264"/>
      <c r="S13931" s="175"/>
    </row>
    <row r="13932" spans="1:19" x14ac:dyDescent="0.3">
      <c r="A13932" s="967" t="s">
        <v>44</v>
      </c>
      <c r="B13932" s="967"/>
      <c r="C13932" s="967"/>
      <c r="D13932" s="106"/>
      <c r="E13932" s="106"/>
      <c r="F13932" s="106"/>
      <c r="G13932" s="106"/>
      <c r="H13932" s="106"/>
      <c r="I13932" s="106"/>
      <c r="J13932" s="17"/>
      <c r="K13932" s="17"/>
      <c r="L13932" s="18"/>
      <c r="M13932" s="230"/>
      <c r="N13932" s="230"/>
      <c r="O13932" s="230"/>
      <c r="P13932" s="230"/>
      <c r="Q13932" s="264">
        <v>34000000</v>
      </c>
      <c r="R13932" s="264">
        <v>0</v>
      </c>
      <c r="S13932" s="175"/>
    </row>
    <row r="13933" spans="1:19" ht="20.399999999999999" x14ac:dyDescent="0.3">
      <c r="A13933" s="106"/>
      <c r="B13933" s="108" t="s">
        <v>2583</v>
      </c>
      <c r="C13933" s="30" t="s">
        <v>2584</v>
      </c>
      <c r="D13933" s="102">
        <v>1301</v>
      </c>
      <c r="E13933" s="102">
        <v>9</v>
      </c>
      <c r="F13933" s="102">
        <v>709</v>
      </c>
      <c r="G13933" s="102">
        <v>70922</v>
      </c>
      <c r="H13933" s="102">
        <v>3000</v>
      </c>
      <c r="I13933" s="102">
        <v>414104</v>
      </c>
      <c r="J13933" s="104">
        <v>0</v>
      </c>
      <c r="K13933" s="104">
        <v>0</v>
      </c>
      <c r="L13933" s="104">
        <v>0</v>
      </c>
      <c r="M13933" s="230">
        <v>0</v>
      </c>
      <c r="N13933" s="230">
        <v>0</v>
      </c>
      <c r="O13933" s="230">
        <v>0</v>
      </c>
      <c r="P13933" s="230">
        <f t="shared" si="265"/>
        <v>0</v>
      </c>
      <c r="Q13933" s="264">
        <v>0</v>
      </c>
      <c r="R13933" s="264">
        <v>0</v>
      </c>
      <c r="S13933" s="175"/>
    </row>
    <row r="13934" spans="1:19" ht="31.2" thickBot="1" x14ac:dyDescent="0.35">
      <c r="A13934" s="107"/>
      <c r="B13934" s="178" t="s">
        <v>3142</v>
      </c>
      <c r="C13934" s="34" t="s">
        <v>3143</v>
      </c>
      <c r="D13934" s="172">
        <v>1301</v>
      </c>
      <c r="E13934" s="172">
        <v>9</v>
      </c>
      <c r="F13934" s="172">
        <v>709</v>
      </c>
      <c r="G13934" s="172">
        <v>70922</v>
      </c>
      <c r="H13934" s="172">
        <v>3000</v>
      </c>
      <c r="I13934" s="172">
        <v>414104</v>
      </c>
      <c r="J13934" s="105">
        <v>0</v>
      </c>
      <c r="K13934" s="174">
        <f>SUM(J13934+M13934)</f>
        <v>23550000</v>
      </c>
      <c r="L13934" s="105">
        <v>0</v>
      </c>
      <c r="M13934" s="230">
        <v>23550000</v>
      </c>
      <c r="N13934" s="230">
        <v>10000000</v>
      </c>
      <c r="O13934" s="230">
        <v>5000000</v>
      </c>
      <c r="P13934" s="230">
        <f t="shared" si="265"/>
        <v>38550000</v>
      </c>
      <c r="Q13934" s="264">
        <v>0</v>
      </c>
      <c r="R13934" s="264">
        <v>0</v>
      </c>
      <c r="S13934" s="189" t="s">
        <v>5070</v>
      </c>
    </row>
    <row r="13935" spans="1:19" ht="15" thickBot="1" x14ac:dyDescent="0.35">
      <c r="A13935" s="13"/>
      <c r="B13935" s="14" t="s">
        <v>2585</v>
      </c>
      <c r="C13935" s="14"/>
      <c r="D13935" s="14"/>
      <c r="E13935" s="14"/>
      <c r="F13935" s="14"/>
      <c r="G13935" s="14"/>
      <c r="H13935" s="14"/>
      <c r="I13935" s="14"/>
      <c r="J13935" s="15">
        <f>SUM(J13908:J13934)</f>
        <v>1430000000</v>
      </c>
      <c r="K13935" s="15">
        <f>SUM(K13908:K13934)</f>
        <v>846550000</v>
      </c>
      <c r="L13935" s="15">
        <f>SUM(L13908:L13934)</f>
        <v>607000000</v>
      </c>
      <c r="M13935" s="15">
        <f>SUM(M13908:M13934)</f>
        <v>23550000</v>
      </c>
      <c r="N13935" s="15">
        <f t="shared" ref="N13935:R13935" si="266">SUM(N13908:N13934)</f>
        <v>1917000000</v>
      </c>
      <c r="O13935" s="15">
        <f t="shared" si="266"/>
        <v>1590000000</v>
      </c>
      <c r="P13935" s="15">
        <f t="shared" si="266"/>
        <v>4353550000</v>
      </c>
      <c r="Q13935" s="15">
        <f t="shared" si="266"/>
        <v>1000000000</v>
      </c>
      <c r="R13935" s="15">
        <f t="shared" si="266"/>
        <v>0</v>
      </c>
      <c r="S13935" s="181"/>
    </row>
    <row r="13936" spans="1:19" x14ac:dyDescent="0.3">
      <c r="J13936" s="55"/>
      <c r="K13936" s="55"/>
      <c r="N13936" s="58"/>
      <c r="O13936" s="58"/>
      <c r="P13936" s="58"/>
      <c r="Q13936" s="58"/>
      <c r="R13936" s="58"/>
      <c r="S13936" s="58"/>
    </row>
    <row r="13937" spans="1:19" x14ac:dyDescent="0.3">
      <c r="A13937" s="1">
        <v>17054001</v>
      </c>
      <c r="B13937" s="93" t="s">
        <v>2586</v>
      </c>
      <c r="C13937" s="93"/>
      <c r="J13937" s="55"/>
      <c r="K13937" s="55"/>
      <c r="N13937" s="58"/>
      <c r="O13937" s="58"/>
      <c r="P13937" s="58"/>
      <c r="Q13937" s="58"/>
      <c r="R13937" s="58"/>
      <c r="S13937" s="58"/>
    </row>
    <row r="13938" spans="1:19" x14ac:dyDescent="0.3">
      <c r="A13938" s="967" t="s">
        <v>24</v>
      </c>
      <c r="B13938" s="967"/>
      <c r="C13938" s="967"/>
      <c r="D13938" s="106"/>
      <c r="E13938" s="106"/>
      <c r="F13938" s="106"/>
      <c r="G13938" s="106"/>
      <c r="H13938" s="106"/>
      <c r="I13938" s="106"/>
      <c r="J13938" s="17"/>
      <c r="K13938" s="17"/>
      <c r="L13938" s="18"/>
      <c r="M13938" s="18"/>
      <c r="N13938" s="175"/>
      <c r="O13938" s="175"/>
      <c r="P13938" s="214"/>
      <c r="Q13938" s="266"/>
      <c r="R13938" s="266"/>
      <c r="S13938" s="175"/>
    </row>
    <row r="13939" spans="1:19" x14ac:dyDescent="0.3">
      <c r="A13939" s="106"/>
      <c r="B13939" s="108" t="s">
        <v>2587</v>
      </c>
      <c r="C13939" s="30" t="s">
        <v>2588</v>
      </c>
      <c r="D13939" s="102">
        <v>510</v>
      </c>
      <c r="E13939" s="102">
        <v>10</v>
      </c>
      <c r="F13939" s="102">
        <v>709</v>
      </c>
      <c r="G13939" s="102">
        <v>70922</v>
      </c>
      <c r="H13939" s="102">
        <v>3000</v>
      </c>
      <c r="I13939" s="102">
        <v>414104</v>
      </c>
      <c r="J13939" s="104">
        <v>0</v>
      </c>
      <c r="K13939" s="104">
        <v>0</v>
      </c>
      <c r="L13939" s="104">
        <v>0</v>
      </c>
      <c r="M13939" s="173">
        <v>0</v>
      </c>
      <c r="N13939" s="230">
        <v>0</v>
      </c>
      <c r="O13939" s="230">
        <v>0</v>
      </c>
      <c r="P13939" s="230">
        <f t="shared" ref="P13939:P13941" si="267">SUM(K13939+N13939+O13939)</f>
        <v>0</v>
      </c>
      <c r="Q13939" s="264">
        <v>0</v>
      </c>
      <c r="R13939" s="264">
        <v>0</v>
      </c>
      <c r="S13939" s="175"/>
    </row>
    <row r="13940" spans="1:19" x14ac:dyDescent="0.3">
      <c r="A13940" s="106"/>
      <c r="B13940" s="108" t="s">
        <v>2589</v>
      </c>
      <c r="C13940" s="30" t="s">
        <v>2590</v>
      </c>
      <c r="D13940" s="102">
        <v>510</v>
      </c>
      <c r="E13940" s="102">
        <v>9</v>
      </c>
      <c r="F13940" s="102">
        <v>709</v>
      </c>
      <c r="G13940" s="102">
        <v>70922</v>
      </c>
      <c r="H13940" s="102">
        <v>3000</v>
      </c>
      <c r="I13940" s="102">
        <v>414104</v>
      </c>
      <c r="J13940" s="104">
        <v>0</v>
      </c>
      <c r="K13940" s="104">
        <v>0</v>
      </c>
      <c r="L13940" s="104">
        <v>0</v>
      </c>
      <c r="M13940" s="173">
        <v>0</v>
      </c>
      <c r="N13940" s="230">
        <v>0</v>
      </c>
      <c r="O13940" s="230">
        <v>0</v>
      </c>
      <c r="P13940" s="230">
        <f t="shared" si="267"/>
        <v>0</v>
      </c>
      <c r="Q13940" s="264">
        <v>5000000</v>
      </c>
      <c r="R13940" s="264">
        <v>0</v>
      </c>
      <c r="S13940" s="175"/>
    </row>
    <row r="13941" spans="1:19" ht="48.75" customHeight="1" x14ac:dyDescent="0.3">
      <c r="A13941" s="106"/>
      <c r="B13941" s="108" t="s">
        <v>2591</v>
      </c>
      <c r="C13941" s="30" t="s">
        <v>2592</v>
      </c>
      <c r="D13941" s="102">
        <v>505</v>
      </c>
      <c r="E13941" s="102">
        <v>9</v>
      </c>
      <c r="F13941" s="102">
        <v>709</v>
      </c>
      <c r="G13941" s="102">
        <v>70922</v>
      </c>
      <c r="H13941" s="102">
        <v>3000</v>
      </c>
      <c r="I13941" s="102">
        <v>414104</v>
      </c>
      <c r="J13941" s="104">
        <v>15000000</v>
      </c>
      <c r="K13941" s="104">
        <v>15000000</v>
      </c>
      <c r="L13941" s="104">
        <v>0</v>
      </c>
      <c r="M13941" s="173">
        <v>0</v>
      </c>
      <c r="N13941" s="230">
        <v>2000000</v>
      </c>
      <c r="O13941" s="230">
        <v>0</v>
      </c>
      <c r="P13941" s="230">
        <f t="shared" si="267"/>
        <v>17000000</v>
      </c>
      <c r="Q13941" s="264">
        <v>750000</v>
      </c>
      <c r="R13941" s="264">
        <v>744850</v>
      </c>
      <c r="S13941" s="175"/>
    </row>
    <row r="13942" spans="1:19" ht="17.399999999999999" x14ac:dyDescent="0.3">
      <c r="A13942" s="960" t="s">
        <v>0</v>
      </c>
      <c r="B13942" s="960"/>
      <c r="C13942" s="960"/>
      <c r="D13942" s="960"/>
      <c r="E13942" s="960"/>
      <c r="F13942" s="960"/>
      <c r="G13942" s="960"/>
      <c r="H13942" s="960"/>
      <c r="I13942" s="960"/>
      <c r="J13942" s="960"/>
      <c r="K13942" s="960"/>
      <c r="L13942" s="960"/>
      <c r="M13942" s="960"/>
      <c r="N13942" s="58"/>
      <c r="O13942" s="58"/>
      <c r="P13942" s="58"/>
      <c r="Q13942" s="58"/>
      <c r="R13942" s="58"/>
      <c r="S13942" s="58"/>
    </row>
    <row r="13943" spans="1:19" ht="17.399999999999999" x14ac:dyDescent="0.3">
      <c r="A13943" s="960" t="s">
        <v>3122</v>
      </c>
      <c r="B13943" s="960"/>
      <c r="C13943" s="960"/>
      <c r="D13943" s="960"/>
      <c r="E13943" s="960"/>
      <c r="F13943" s="960"/>
      <c r="G13943" s="960"/>
      <c r="H13943" s="960"/>
      <c r="I13943" s="960"/>
      <c r="J13943" s="960"/>
      <c r="K13943" s="960"/>
      <c r="L13943" s="960"/>
      <c r="M13943" s="960"/>
      <c r="N13943" s="58"/>
      <c r="O13943" s="58"/>
      <c r="P13943" s="58"/>
      <c r="Q13943" s="58"/>
      <c r="R13943" s="58"/>
      <c r="S13943" s="58"/>
    </row>
    <row r="13944" spans="1:19" ht="16.2" thickBot="1" x14ac:dyDescent="0.35">
      <c r="A13944" s="968" t="s">
        <v>2060</v>
      </c>
      <c r="B13944" s="968"/>
      <c r="C13944" s="968"/>
      <c r="D13944" s="968"/>
      <c r="E13944" s="968"/>
      <c r="F13944" s="968"/>
      <c r="G13944" s="968"/>
      <c r="H13944" s="968"/>
      <c r="I13944" s="968"/>
      <c r="J13944" s="968"/>
      <c r="K13944" s="968"/>
      <c r="L13944" s="968"/>
      <c r="M13944" s="968"/>
      <c r="N13944" s="58"/>
      <c r="O13944" s="58"/>
      <c r="P13944" s="58"/>
      <c r="Q13944" s="58"/>
      <c r="R13944" s="58"/>
      <c r="S13944" s="58"/>
    </row>
    <row r="13945" spans="1:19" ht="15" customHeight="1" x14ac:dyDescent="0.3">
      <c r="A13945" s="962" t="s">
        <v>3118</v>
      </c>
      <c r="B13945" s="962" t="s">
        <v>3119</v>
      </c>
      <c r="C13945" s="962" t="s">
        <v>2</v>
      </c>
      <c r="D13945" s="5" t="s">
        <v>3</v>
      </c>
      <c r="E13945" s="12" t="s">
        <v>3</v>
      </c>
      <c r="F13945" s="5" t="s">
        <v>7</v>
      </c>
      <c r="G13945" s="12" t="s">
        <v>9</v>
      </c>
      <c r="H13945" s="5" t="s">
        <v>12</v>
      </c>
      <c r="I13945" s="12" t="s">
        <v>13</v>
      </c>
      <c r="J13945" s="873" t="s">
        <v>3115</v>
      </c>
      <c r="K13945" s="873" t="s">
        <v>3116</v>
      </c>
      <c r="L13945" s="965" t="s">
        <v>3121</v>
      </c>
      <c r="M13945" s="965" t="s">
        <v>3117</v>
      </c>
      <c r="N13945" s="873" t="s">
        <v>3116</v>
      </c>
      <c r="O13945" s="873" t="s">
        <v>3116</v>
      </c>
      <c r="P13945" s="873" t="s">
        <v>5095</v>
      </c>
      <c r="Q13945" s="873" t="s">
        <v>3115</v>
      </c>
      <c r="R13945" s="270" t="s">
        <v>3340</v>
      </c>
      <c r="S13945" s="873" t="s">
        <v>5049</v>
      </c>
    </row>
    <row r="13946" spans="1:19" ht="20.399999999999999" x14ac:dyDescent="0.3">
      <c r="A13946" s="963"/>
      <c r="B13946" s="963"/>
      <c r="C13946" s="963"/>
      <c r="D13946" s="6" t="s">
        <v>4</v>
      </c>
      <c r="E13946" s="11" t="s">
        <v>6</v>
      </c>
      <c r="F13946" s="6" t="s">
        <v>8</v>
      </c>
      <c r="G13946" s="11" t="s">
        <v>10</v>
      </c>
      <c r="H13946" s="6" t="s">
        <v>5</v>
      </c>
      <c r="I13946" s="11" t="s">
        <v>5</v>
      </c>
      <c r="J13946" s="874"/>
      <c r="K13946" s="874"/>
      <c r="L13946" s="966"/>
      <c r="M13946" s="966"/>
      <c r="N13946" s="874"/>
      <c r="O13946" s="874"/>
      <c r="P13946" s="874"/>
      <c r="Q13946" s="874"/>
      <c r="R13946" s="271" t="s">
        <v>5125</v>
      </c>
      <c r="S13946" s="874"/>
    </row>
    <row r="13947" spans="1:19" x14ac:dyDescent="0.3">
      <c r="A13947" s="963"/>
      <c r="B13947" s="963"/>
      <c r="C13947" s="963"/>
      <c r="D13947" s="6" t="s">
        <v>5</v>
      </c>
      <c r="E13947" s="11" t="s">
        <v>5</v>
      </c>
      <c r="F13947" s="6" t="s">
        <v>5</v>
      </c>
      <c r="G13947" s="11" t="s">
        <v>11</v>
      </c>
      <c r="H13947" s="7"/>
      <c r="I13947" s="8"/>
      <c r="J13947" s="44" t="s">
        <v>3120</v>
      </c>
      <c r="K13947" s="45" t="s">
        <v>3120</v>
      </c>
      <c r="L13947" s="46" t="s">
        <v>3120</v>
      </c>
      <c r="M13947" s="47" t="s">
        <v>3120</v>
      </c>
      <c r="N13947" s="44" t="s">
        <v>5068</v>
      </c>
      <c r="O13947" s="44" t="s">
        <v>5069</v>
      </c>
      <c r="P13947" s="44"/>
      <c r="Q13947" s="44" t="s">
        <v>5102</v>
      </c>
      <c r="R13947" s="272" t="s">
        <v>5102</v>
      </c>
      <c r="S13947" s="44"/>
    </row>
    <row r="13948" spans="1:19" ht="15" thickBot="1" x14ac:dyDescent="0.35">
      <c r="A13948" s="964"/>
      <c r="B13948" s="964"/>
      <c r="C13948" s="964"/>
      <c r="D13948" s="9"/>
      <c r="E13948" s="10"/>
      <c r="F13948" s="9"/>
      <c r="G13948" s="10"/>
      <c r="H13948" s="9"/>
      <c r="I13948" s="10"/>
      <c r="J13948" s="48" t="s">
        <v>14</v>
      </c>
      <c r="K13948" s="49" t="s">
        <v>14</v>
      </c>
      <c r="L13948" s="50" t="s">
        <v>14</v>
      </c>
      <c r="M13948" s="51" t="s">
        <v>14</v>
      </c>
      <c r="N13948" s="48" t="s">
        <v>14</v>
      </c>
      <c r="O13948" s="48" t="s">
        <v>14</v>
      </c>
      <c r="P13948" s="48" t="s">
        <v>14</v>
      </c>
      <c r="Q13948" s="48" t="s">
        <v>14</v>
      </c>
      <c r="R13948" s="48" t="s">
        <v>14</v>
      </c>
      <c r="S13948" s="48"/>
    </row>
    <row r="13949" spans="1:19" ht="20.399999999999999" x14ac:dyDescent="0.3">
      <c r="A13949" s="106"/>
      <c r="B13949" s="108" t="s">
        <v>2593</v>
      </c>
      <c r="C13949" s="30" t="s">
        <v>2594</v>
      </c>
      <c r="D13949" s="102">
        <v>510</v>
      </c>
      <c r="E13949" s="102">
        <v>9</v>
      </c>
      <c r="F13949" s="102">
        <v>709</v>
      </c>
      <c r="G13949" s="102">
        <v>70922</v>
      </c>
      <c r="H13949" s="102">
        <v>3000</v>
      </c>
      <c r="I13949" s="102">
        <v>414104</v>
      </c>
      <c r="J13949" s="104">
        <v>0</v>
      </c>
      <c r="K13949" s="104">
        <v>0</v>
      </c>
      <c r="L13949" s="104">
        <v>0</v>
      </c>
      <c r="M13949" s="104">
        <v>0</v>
      </c>
      <c r="N13949" s="230">
        <v>0</v>
      </c>
      <c r="O13949" s="230">
        <v>0</v>
      </c>
      <c r="P13949" s="230">
        <f t="shared" ref="P13949:P13962" si="268">SUM(K13949+N13949+O13949)</f>
        <v>0</v>
      </c>
      <c r="Q13949" s="264">
        <v>0</v>
      </c>
      <c r="R13949" s="264">
        <v>13350130</v>
      </c>
      <c r="S13949" s="175"/>
    </row>
    <row r="13950" spans="1:19" ht="51" x14ac:dyDescent="0.3">
      <c r="A13950" s="106"/>
      <c r="B13950" s="108" t="s">
        <v>2595</v>
      </c>
      <c r="C13950" s="30" t="s">
        <v>2596</v>
      </c>
      <c r="D13950" s="102">
        <v>510</v>
      </c>
      <c r="E13950" s="102">
        <v>9</v>
      </c>
      <c r="F13950" s="102">
        <v>709</v>
      </c>
      <c r="G13950" s="102">
        <v>70922</v>
      </c>
      <c r="H13950" s="102">
        <v>3000</v>
      </c>
      <c r="I13950" s="102">
        <v>414104</v>
      </c>
      <c r="J13950" s="104">
        <v>152000000</v>
      </c>
      <c r="K13950" s="104">
        <f>SUM(J13950-L13950)</f>
        <v>57000000</v>
      </c>
      <c r="L13950" s="104">
        <v>95000000</v>
      </c>
      <c r="M13950" s="104">
        <v>0</v>
      </c>
      <c r="N13950" s="230">
        <v>95000000</v>
      </c>
      <c r="O13950" s="230">
        <v>100000000</v>
      </c>
      <c r="P13950" s="230">
        <f t="shared" si="268"/>
        <v>252000000</v>
      </c>
      <c r="Q13950" s="264">
        <v>0</v>
      </c>
      <c r="R13950" s="264">
        <v>0</v>
      </c>
      <c r="S13950" s="175"/>
    </row>
    <row r="13951" spans="1:19" ht="9.75" customHeight="1" x14ac:dyDescent="0.3">
      <c r="A13951" s="106"/>
      <c r="B13951" s="108" t="s">
        <v>2597</v>
      </c>
      <c r="C13951" s="30" t="s">
        <v>55</v>
      </c>
      <c r="D13951" s="102">
        <v>505</v>
      </c>
      <c r="E13951" s="102">
        <v>9</v>
      </c>
      <c r="F13951" s="102">
        <v>709</v>
      </c>
      <c r="G13951" s="102">
        <v>70922</v>
      </c>
      <c r="H13951" s="102">
        <v>3000</v>
      </c>
      <c r="I13951" s="102">
        <v>414104</v>
      </c>
      <c r="J13951" s="104">
        <v>0</v>
      </c>
      <c r="K13951" s="104">
        <v>0</v>
      </c>
      <c r="L13951" s="104">
        <v>0</v>
      </c>
      <c r="M13951" s="104">
        <v>0</v>
      </c>
      <c r="N13951" s="230">
        <v>0</v>
      </c>
      <c r="O13951" s="230">
        <v>0</v>
      </c>
      <c r="P13951" s="230">
        <f t="shared" si="268"/>
        <v>0</v>
      </c>
      <c r="Q13951" s="264">
        <v>0</v>
      </c>
      <c r="R13951" s="264">
        <v>0</v>
      </c>
      <c r="S13951" s="175"/>
    </row>
    <row r="13952" spans="1:19" ht="12.75" customHeight="1" x14ac:dyDescent="0.3">
      <c r="A13952" s="106"/>
      <c r="B13952" s="108" t="s">
        <v>2598</v>
      </c>
      <c r="C13952" s="30" t="s">
        <v>2599</v>
      </c>
      <c r="D13952" s="102">
        <v>505</v>
      </c>
      <c r="E13952" s="102">
        <v>9</v>
      </c>
      <c r="F13952" s="102">
        <v>709</v>
      </c>
      <c r="G13952" s="102">
        <v>70922</v>
      </c>
      <c r="H13952" s="102">
        <v>3000</v>
      </c>
      <c r="I13952" s="102">
        <v>414104</v>
      </c>
      <c r="J13952" s="104">
        <v>0</v>
      </c>
      <c r="K13952" s="104">
        <v>0</v>
      </c>
      <c r="L13952" s="104">
        <v>0</v>
      </c>
      <c r="M13952" s="104">
        <v>0</v>
      </c>
      <c r="N13952" s="230">
        <v>0</v>
      </c>
      <c r="O13952" s="230">
        <v>0</v>
      </c>
      <c r="P13952" s="230">
        <f t="shared" si="268"/>
        <v>0</v>
      </c>
      <c r="Q13952" s="264">
        <v>0</v>
      </c>
      <c r="R13952" s="264">
        <v>0</v>
      </c>
      <c r="S13952" s="175"/>
    </row>
    <row r="13953" spans="1:19" ht="20.399999999999999" x14ac:dyDescent="0.3">
      <c r="A13953" s="106"/>
      <c r="B13953" s="108" t="s">
        <v>2600</v>
      </c>
      <c r="C13953" s="30" t="s">
        <v>2601</v>
      </c>
      <c r="D13953" s="102">
        <v>510</v>
      </c>
      <c r="E13953" s="102">
        <v>10</v>
      </c>
      <c r="F13953" s="102">
        <v>709</v>
      </c>
      <c r="G13953" s="102">
        <v>70922</v>
      </c>
      <c r="H13953" s="102">
        <v>3000</v>
      </c>
      <c r="I13953" s="102">
        <v>414104</v>
      </c>
      <c r="J13953" s="104">
        <v>0</v>
      </c>
      <c r="K13953" s="104">
        <v>0</v>
      </c>
      <c r="L13953" s="104">
        <v>0</v>
      </c>
      <c r="M13953" s="104">
        <v>0</v>
      </c>
      <c r="N13953" s="230">
        <v>0</v>
      </c>
      <c r="O13953" s="230">
        <v>0</v>
      </c>
      <c r="P13953" s="230">
        <f t="shared" si="268"/>
        <v>0</v>
      </c>
      <c r="Q13953" s="264">
        <v>0</v>
      </c>
      <c r="R13953" s="264">
        <v>2803200</v>
      </c>
      <c r="S13953" s="175"/>
    </row>
    <row r="13954" spans="1:19" ht="20.399999999999999" x14ac:dyDescent="0.3">
      <c r="A13954" s="106"/>
      <c r="B13954" s="108" t="s">
        <v>2602</v>
      </c>
      <c r="C13954" s="30" t="s">
        <v>2603</v>
      </c>
      <c r="D13954" s="102">
        <v>510</v>
      </c>
      <c r="E13954" s="102">
        <v>10</v>
      </c>
      <c r="F13954" s="102">
        <v>709</v>
      </c>
      <c r="G13954" s="102">
        <v>70922</v>
      </c>
      <c r="H13954" s="102">
        <v>3000</v>
      </c>
      <c r="I13954" s="102">
        <v>414104</v>
      </c>
      <c r="J13954" s="104">
        <v>0</v>
      </c>
      <c r="K13954" s="104">
        <v>0</v>
      </c>
      <c r="L13954" s="104">
        <v>0</v>
      </c>
      <c r="M13954" s="104">
        <v>0</v>
      </c>
      <c r="N13954" s="230">
        <v>0</v>
      </c>
      <c r="O13954" s="230">
        <v>0</v>
      </c>
      <c r="P13954" s="230">
        <f t="shared" si="268"/>
        <v>0</v>
      </c>
      <c r="Q13954" s="264">
        <v>0</v>
      </c>
      <c r="R13954" s="264">
        <v>0</v>
      </c>
      <c r="S13954" s="175"/>
    </row>
    <row r="13955" spans="1:19" ht="30.6" x14ac:dyDescent="0.3">
      <c r="A13955" s="106"/>
      <c r="B13955" s="108" t="s">
        <v>2604</v>
      </c>
      <c r="C13955" s="30" t="s">
        <v>2605</v>
      </c>
      <c r="D13955" s="102">
        <v>510</v>
      </c>
      <c r="E13955" s="102">
        <v>10</v>
      </c>
      <c r="F13955" s="102">
        <v>709</v>
      </c>
      <c r="G13955" s="102">
        <v>70922</v>
      </c>
      <c r="H13955" s="102">
        <v>3000</v>
      </c>
      <c r="I13955" s="102">
        <v>414104</v>
      </c>
      <c r="J13955" s="104">
        <v>11434000</v>
      </c>
      <c r="K13955" s="104">
        <v>11434000</v>
      </c>
      <c r="L13955" s="104">
        <v>0</v>
      </c>
      <c r="M13955" s="104">
        <v>0</v>
      </c>
      <c r="N13955" s="230">
        <v>12000000</v>
      </c>
      <c r="O13955" s="230">
        <v>12000000</v>
      </c>
      <c r="P13955" s="230">
        <f t="shared" si="268"/>
        <v>35434000</v>
      </c>
      <c r="Q13955" s="264">
        <v>7600000</v>
      </c>
      <c r="R13955" s="264">
        <v>0</v>
      </c>
      <c r="S13955" s="175"/>
    </row>
    <row r="13956" spans="1:19" ht="20.399999999999999" x14ac:dyDescent="0.3">
      <c r="A13956" s="106"/>
      <c r="B13956" s="108" t="s">
        <v>2606</v>
      </c>
      <c r="C13956" s="30" t="s">
        <v>2607</v>
      </c>
      <c r="D13956" s="102">
        <v>510</v>
      </c>
      <c r="E13956" s="102">
        <v>10</v>
      </c>
      <c r="F13956" s="102">
        <v>709</v>
      </c>
      <c r="G13956" s="102">
        <v>70922</v>
      </c>
      <c r="H13956" s="102">
        <v>3000</v>
      </c>
      <c r="I13956" s="102">
        <v>414104</v>
      </c>
      <c r="J13956" s="104">
        <v>200000000</v>
      </c>
      <c r="K13956" s="104">
        <f>SUM(J13956-L13956)</f>
        <v>37800000</v>
      </c>
      <c r="L13956" s="104">
        <v>162200000</v>
      </c>
      <c r="M13956" s="104">
        <v>0</v>
      </c>
      <c r="N13956" s="230">
        <v>162200000</v>
      </c>
      <c r="O13956" s="230">
        <v>200000000</v>
      </c>
      <c r="P13956" s="230">
        <f t="shared" si="268"/>
        <v>400000000</v>
      </c>
      <c r="Q13956" s="264">
        <v>0</v>
      </c>
      <c r="R13956" s="264">
        <v>652000</v>
      </c>
      <c r="S13956" s="175"/>
    </row>
    <row r="13957" spans="1:19" x14ac:dyDescent="0.3">
      <c r="A13957" s="106"/>
      <c r="B13957" s="108" t="s">
        <v>2608</v>
      </c>
      <c r="C13957" s="30" t="s">
        <v>2609</v>
      </c>
      <c r="D13957" s="102">
        <v>502</v>
      </c>
      <c r="E13957" s="102">
        <v>2</v>
      </c>
      <c r="F13957" s="102">
        <v>709</v>
      </c>
      <c r="G13957" s="102">
        <v>70922</v>
      </c>
      <c r="H13957" s="102">
        <v>3000</v>
      </c>
      <c r="I13957" s="102">
        <v>414104</v>
      </c>
      <c r="J13957" s="104">
        <v>0</v>
      </c>
      <c r="K13957" s="104">
        <v>0</v>
      </c>
      <c r="L13957" s="104">
        <v>0</v>
      </c>
      <c r="M13957" s="104">
        <v>0</v>
      </c>
      <c r="N13957" s="230">
        <v>0</v>
      </c>
      <c r="O13957" s="230">
        <v>0</v>
      </c>
      <c r="P13957" s="230">
        <f t="shared" si="268"/>
        <v>0</v>
      </c>
      <c r="Q13957" s="264">
        <v>6000000</v>
      </c>
      <c r="R13957" s="264">
        <v>0</v>
      </c>
      <c r="S13957" s="175"/>
    </row>
    <row r="13958" spans="1:19" ht="20.399999999999999" x14ac:dyDescent="0.3">
      <c r="A13958" s="106"/>
      <c r="B13958" s="108" t="s">
        <v>2610</v>
      </c>
      <c r="C13958" s="30" t="s">
        <v>2611</v>
      </c>
      <c r="D13958" s="102">
        <v>502</v>
      </c>
      <c r="E13958" s="102">
        <v>2</v>
      </c>
      <c r="F13958" s="102">
        <v>709</v>
      </c>
      <c r="G13958" s="102">
        <v>70922</v>
      </c>
      <c r="H13958" s="102">
        <v>3000</v>
      </c>
      <c r="I13958" s="102">
        <v>414104</v>
      </c>
      <c r="J13958" s="104">
        <v>0</v>
      </c>
      <c r="K13958" s="104">
        <v>0</v>
      </c>
      <c r="L13958" s="104">
        <v>0</v>
      </c>
      <c r="M13958" s="104">
        <v>0</v>
      </c>
      <c r="N13958" s="230">
        <v>0</v>
      </c>
      <c r="O13958" s="230">
        <v>0</v>
      </c>
      <c r="P13958" s="230">
        <f t="shared" si="268"/>
        <v>0</v>
      </c>
      <c r="Q13958" s="264">
        <v>0</v>
      </c>
      <c r="R13958" s="264">
        <v>0</v>
      </c>
      <c r="S13958" s="175"/>
    </row>
    <row r="13959" spans="1:19" ht="29.25" customHeight="1" x14ac:dyDescent="0.3">
      <c r="A13959" s="106"/>
      <c r="B13959" s="108" t="s">
        <v>2612</v>
      </c>
      <c r="C13959" s="30" t="s">
        <v>2613</v>
      </c>
      <c r="D13959" s="102">
        <v>502</v>
      </c>
      <c r="E13959" s="102">
        <v>2</v>
      </c>
      <c r="F13959" s="102">
        <v>709</v>
      </c>
      <c r="G13959" s="102">
        <v>70922</v>
      </c>
      <c r="H13959" s="102">
        <v>3000</v>
      </c>
      <c r="I13959" s="102">
        <v>414104</v>
      </c>
      <c r="J13959" s="104">
        <v>0</v>
      </c>
      <c r="K13959" s="104">
        <v>0</v>
      </c>
      <c r="L13959" s="104">
        <v>0</v>
      </c>
      <c r="M13959" s="104">
        <v>0</v>
      </c>
      <c r="N13959" s="230">
        <v>0</v>
      </c>
      <c r="O13959" s="230">
        <v>0</v>
      </c>
      <c r="P13959" s="230">
        <f t="shared" si="268"/>
        <v>0</v>
      </c>
      <c r="Q13959" s="264">
        <v>18800000</v>
      </c>
      <c r="R13959" s="264">
        <v>0</v>
      </c>
      <c r="S13959" s="175"/>
    </row>
    <row r="13960" spans="1:19" ht="61.2" x14ac:dyDescent="0.3">
      <c r="A13960" s="106"/>
      <c r="B13960" s="108" t="s">
        <v>2614</v>
      </c>
      <c r="C13960" s="30" t="s">
        <v>2615</v>
      </c>
      <c r="D13960" s="102">
        <v>502</v>
      </c>
      <c r="E13960" s="102">
        <v>2</v>
      </c>
      <c r="F13960" s="102">
        <v>709</v>
      </c>
      <c r="G13960" s="102">
        <v>70922</v>
      </c>
      <c r="H13960" s="102">
        <v>3000</v>
      </c>
      <c r="I13960" s="102">
        <v>414104</v>
      </c>
      <c r="J13960" s="104">
        <v>79050000</v>
      </c>
      <c r="K13960" s="104">
        <v>79050000</v>
      </c>
      <c r="L13960" s="104">
        <v>0</v>
      </c>
      <c r="M13960" s="104">
        <v>0</v>
      </c>
      <c r="N13960" s="230">
        <v>80000000</v>
      </c>
      <c r="O13960" s="230">
        <v>85000000</v>
      </c>
      <c r="P13960" s="230">
        <f t="shared" si="268"/>
        <v>244050000</v>
      </c>
      <c r="Q13960" s="264">
        <v>58700000</v>
      </c>
      <c r="R13960" s="264">
        <v>0</v>
      </c>
      <c r="S13960" s="175"/>
    </row>
    <row r="13961" spans="1:19" ht="40.799999999999997" x14ac:dyDescent="0.3">
      <c r="A13961" s="106"/>
      <c r="B13961" s="108" t="s">
        <v>2616</v>
      </c>
      <c r="C13961" s="30" t="s">
        <v>2617</v>
      </c>
      <c r="D13961" s="102">
        <v>502</v>
      </c>
      <c r="E13961" s="102">
        <v>2</v>
      </c>
      <c r="F13961" s="102">
        <v>709</v>
      </c>
      <c r="G13961" s="102">
        <v>70922</v>
      </c>
      <c r="H13961" s="102">
        <v>3000</v>
      </c>
      <c r="I13961" s="102">
        <v>414104</v>
      </c>
      <c r="J13961" s="104">
        <v>67218000</v>
      </c>
      <c r="K13961" s="104">
        <f>SUM(J13961-L13961)</f>
        <v>0</v>
      </c>
      <c r="L13961" s="104">
        <v>67218000</v>
      </c>
      <c r="M13961" s="104">
        <v>0</v>
      </c>
      <c r="N13961" s="230">
        <v>67218000</v>
      </c>
      <c r="O13961" s="230">
        <v>70000000</v>
      </c>
      <c r="P13961" s="230">
        <f t="shared" si="268"/>
        <v>137218000</v>
      </c>
      <c r="Q13961" s="264">
        <v>65900000</v>
      </c>
      <c r="R13961" s="264">
        <v>0</v>
      </c>
      <c r="S13961" s="175"/>
    </row>
    <row r="13962" spans="1:19" ht="35.25" customHeight="1" x14ac:dyDescent="0.3">
      <c r="A13962" s="175"/>
      <c r="B13962" s="177" t="s">
        <v>2618</v>
      </c>
      <c r="C13962" s="30" t="s">
        <v>2619</v>
      </c>
      <c r="D13962" s="171">
        <v>505</v>
      </c>
      <c r="E13962" s="171">
        <v>2</v>
      </c>
      <c r="F13962" s="171">
        <v>709</v>
      </c>
      <c r="G13962" s="171">
        <v>70921</v>
      </c>
      <c r="H13962" s="171">
        <v>3000</v>
      </c>
      <c r="I13962" s="171">
        <v>414104</v>
      </c>
      <c r="J13962" s="173">
        <v>100000000</v>
      </c>
      <c r="K13962" s="173">
        <v>100000000</v>
      </c>
      <c r="L13962" s="173">
        <v>0</v>
      </c>
      <c r="M13962" s="173">
        <v>0</v>
      </c>
      <c r="N13962" s="230">
        <v>100000000</v>
      </c>
      <c r="O13962" s="230">
        <v>0</v>
      </c>
      <c r="P13962" s="230">
        <f t="shared" si="268"/>
        <v>200000000</v>
      </c>
      <c r="Q13962" s="264">
        <v>0</v>
      </c>
      <c r="R13962" s="264">
        <v>0</v>
      </c>
      <c r="S13962" s="175"/>
    </row>
    <row r="13963" spans="1:19" ht="17.399999999999999" x14ac:dyDescent="0.3">
      <c r="A13963" s="960" t="s">
        <v>0</v>
      </c>
      <c r="B13963" s="960"/>
      <c r="C13963" s="960"/>
      <c r="D13963" s="960"/>
      <c r="E13963" s="960"/>
      <c r="F13963" s="960"/>
      <c r="G13963" s="960"/>
      <c r="H13963" s="960"/>
      <c r="I13963" s="960"/>
      <c r="J13963" s="960"/>
      <c r="K13963" s="960"/>
      <c r="L13963" s="960"/>
      <c r="M13963" s="960"/>
      <c r="N13963" s="58"/>
      <c r="O13963" s="58"/>
      <c r="P13963" s="58"/>
      <c r="Q13963" s="58"/>
      <c r="R13963" s="58"/>
      <c r="S13963" s="58"/>
    </row>
    <row r="13964" spans="1:19" ht="17.399999999999999" x14ac:dyDescent="0.3">
      <c r="A13964" s="960" t="s">
        <v>3122</v>
      </c>
      <c r="B13964" s="960"/>
      <c r="C13964" s="960"/>
      <c r="D13964" s="960"/>
      <c r="E13964" s="960"/>
      <c r="F13964" s="960"/>
      <c r="G13964" s="960"/>
      <c r="H13964" s="960"/>
      <c r="I13964" s="960"/>
      <c r="J13964" s="960"/>
      <c r="K13964" s="960"/>
      <c r="L13964" s="960"/>
      <c r="M13964" s="960"/>
      <c r="N13964" s="58"/>
      <c r="O13964" s="58"/>
      <c r="P13964" s="58"/>
      <c r="Q13964" s="58"/>
      <c r="R13964" s="58"/>
      <c r="S13964" s="58"/>
    </row>
    <row r="13965" spans="1:19" ht="16.2" thickBot="1" x14ac:dyDescent="0.35">
      <c r="A13965" s="968" t="s">
        <v>2060</v>
      </c>
      <c r="B13965" s="968"/>
      <c r="C13965" s="968"/>
      <c r="D13965" s="968"/>
      <c r="E13965" s="968"/>
      <c r="F13965" s="968"/>
      <c r="G13965" s="968"/>
      <c r="H13965" s="968"/>
      <c r="I13965" s="968"/>
      <c r="J13965" s="968"/>
      <c r="K13965" s="968"/>
      <c r="L13965" s="968"/>
      <c r="M13965" s="968"/>
      <c r="N13965" s="58"/>
      <c r="O13965" s="58"/>
      <c r="P13965" s="58"/>
      <c r="Q13965" s="58"/>
      <c r="R13965" s="58"/>
      <c r="S13965" s="58"/>
    </row>
    <row r="13966" spans="1:19" ht="15" customHeight="1" x14ac:dyDescent="0.3">
      <c r="A13966" s="962" t="s">
        <v>3118</v>
      </c>
      <c r="B13966" s="962" t="s">
        <v>3119</v>
      </c>
      <c r="C13966" s="962" t="s">
        <v>2</v>
      </c>
      <c r="D13966" s="5" t="s">
        <v>3</v>
      </c>
      <c r="E13966" s="12" t="s">
        <v>3</v>
      </c>
      <c r="F13966" s="5" t="s">
        <v>7</v>
      </c>
      <c r="G13966" s="12" t="s">
        <v>9</v>
      </c>
      <c r="H13966" s="5" t="s">
        <v>12</v>
      </c>
      <c r="I13966" s="12" t="s">
        <v>13</v>
      </c>
      <c r="J13966" s="873" t="s">
        <v>3115</v>
      </c>
      <c r="K13966" s="873" t="s">
        <v>3116</v>
      </c>
      <c r="L13966" s="965" t="s">
        <v>3121</v>
      </c>
      <c r="M13966" s="965" t="s">
        <v>3117</v>
      </c>
      <c r="N13966" s="873" t="s">
        <v>3116</v>
      </c>
      <c r="O13966" s="873" t="s">
        <v>3116</v>
      </c>
      <c r="P13966" s="873" t="s">
        <v>5095</v>
      </c>
      <c r="Q13966" s="873" t="s">
        <v>3115</v>
      </c>
      <c r="R13966" s="270" t="s">
        <v>3340</v>
      </c>
      <c r="S13966" s="873" t="s">
        <v>5049</v>
      </c>
    </row>
    <row r="13967" spans="1:19" ht="20.399999999999999" x14ac:dyDescent="0.3">
      <c r="A13967" s="963"/>
      <c r="B13967" s="963"/>
      <c r="C13967" s="963"/>
      <c r="D13967" s="6" t="s">
        <v>4</v>
      </c>
      <c r="E13967" s="11" t="s">
        <v>6</v>
      </c>
      <c r="F13967" s="6" t="s">
        <v>8</v>
      </c>
      <c r="G13967" s="11" t="s">
        <v>10</v>
      </c>
      <c r="H13967" s="6" t="s">
        <v>5</v>
      </c>
      <c r="I13967" s="11" t="s">
        <v>5</v>
      </c>
      <c r="J13967" s="874"/>
      <c r="K13967" s="874"/>
      <c r="L13967" s="966"/>
      <c r="M13967" s="966"/>
      <c r="N13967" s="874"/>
      <c r="O13967" s="874"/>
      <c r="P13967" s="874"/>
      <c r="Q13967" s="874"/>
      <c r="R13967" s="271" t="s">
        <v>5125</v>
      </c>
      <c r="S13967" s="874"/>
    </row>
    <row r="13968" spans="1:19" x14ac:dyDescent="0.3">
      <c r="A13968" s="963"/>
      <c r="B13968" s="963"/>
      <c r="C13968" s="963"/>
      <c r="D13968" s="6" t="s">
        <v>5</v>
      </c>
      <c r="E13968" s="11" t="s">
        <v>5</v>
      </c>
      <c r="F13968" s="6" t="s">
        <v>5</v>
      </c>
      <c r="G13968" s="11" t="s">
        <v>11</v>
      </c>
      <c r="H13968" s="7"/>
      <c r="I13968" s="8"/>
      <c r="J13968" s="44" t="s">
        <v>3120</v>
      </c>
      <c r="K13968" s="45" t="s">
        <v>3120</v>
      </c>
      <c r="L13968" s="46" t="s">
        <v>3120</v>
      </c>
      <c r="M13968" s="47" t="s">
        <v>3120</v>
      </c>
      <c r="N13968" s="44" t="s">
        <v>5068</v>
      </c>
      <c r="O13968" s="44" t="s">
        <v>5069</v>
      </c>
      <c r="P13968" s="44"/>
      <c r="Q13968" s="44" t="s">
        <v>5102</v>
      </c>
      <c r="R13968" s="272" t="s">
        <v>5102</v>
      </c>
      <c r="S13968" s="44"/>
    </row>
    <row r="13969" spans="1:19" ht="15" thickBot="1" x14ac:dyDescent="0.35">
      <c r="A13969" s="964"/>
      <c r="B13969" s="964"/>
      <c r="C13969" s="964"/>
      <c r="D13969" s="9"/>
      <c r="E13969" s="10"/>
      <c r="F13969" s="9"/>
      <c r="G13969" s="10"/>
      <c r="H13969" s="9"/>
      <c r="I13969" s="10"/>
      <c r="J13969" s="48" t="s">
        <v>14</v>
      </c>
      <c r="K13969" s="49" t="s">
        <v>14</v>
      </c>
      <c r="L13969" s="50" t="s">
        <v>14</v>
      </c>
      <c r="M13969" s="51" t="s">
        <v>14</v>
      </c>
      <c r="N13969" s="48" t="s">
        <v>14</v>
      </c>
      <c r="O13969" s="48" t="s">
        <v>14</v>
      </c>
      <c r="P13969" s="48" t="s">
        <v>14</v>
      </c>
      <c r="Q13969" s="48" t="s">
        <v>14</v>
      </c>
      <c r="R13969" s="48" t="s">
        <v>14</v>
      </c>
      <c r="S13969" s="48"/>
    </row>
    <row r="13970" spans="1:19" x14ac:dyDescent="0.3">
      <c r="A13970" s="967" t="s">
        <v>34</v>
      </c>
      <c r="B13970" s="967"/>
      <c r="C13970" s="967"/>
      <c r="D13970" s="106"/>
      <c r="E13970" s="106"/>
      <c r="F13970" s="106"/>
      <c r="G13970" s="106"/>
      <c r="H13970" s="106"/>
      <c r="I13970" s="106"/>
      <c r="J13970" s="17"/>
      <c r="K13970" s="17"/>
      <c r="L13970" s="18"/>
      <c r="M13970" s="18"/>
      <c r="N13970" s="175"/>
      <c r="O13970" s="175"/>
      <c r="P13970" s="214"/>
      <c r="Q13970" s="266"/>
      <c r="R13970" s="266"/>
      <c r="S13970" s="175"/>
    </row>
    <row r="13971" spans="1:19" ht="20.399999999999999" x14ac:dyDescent="0.3">
      <c r="A13971" s="106"/>
      <c r="B13971" s="108" t="s">
        <v>2620</v>
      </c>
      <c r="C13971" s="30" t="s">
        <v>2621</v>
      </c>
      <c r="D13971" s="102">
        <v>1101</v>
      </c>
      <c r="E13971" s="102">
        <v>11</v>
      </c>
      <c r="F13971" s="102">
        <v>709</v>
      </c>
      <c r="G13971" s="102">
        <v>70922</v>
      </c>
      <c r="H13971" s="102">
        <v>3000</v>
      </c>
      <c r="I13971" s="102">
        <v>414104</v>
      </c>
      <c r="J13971" s="104">
        <v>0</v>
      </c>
      <c r="K13971" s="104">
        <v>0</v>
      </c>
      <c r="L13971" s="104">
        <v>0</v>
      </c>
      <c r="M13971" s="104">
        <v>0</v>
      </c>
      <c r="N13971" s="230">
        <v>0</v>
      </c>
      <c r="O13971" s="230">
        <v>0</v>
      </c>
      <c r="P13971" s="230">
        <f t="shared" ref="P13971:P13977" si="269">SUM(K13971+N13971+O13971)</f>
        <v>0</v>
      </c>
      <c r="Q13971" s="264">
        <v>0</v>
      </c>
      <c r="R13971" s="264">
        <v>0</v>
      </c>
      <c r="S13971" s="175"/>
    </row>
    <row r="13972" spans="1:19" x14ac:dyDescent="0.3">
      <c r="A13972" s="967" t="s">
        <v>44</v>
      </c>
      <c r="B13972" s="967"/>
      <c r="C13972" s="967"/>
      <c r="D13972" s="106"/>
      <c r="E13972" s="106"/>
      <c r="F13972" s="106"/>
      <c r="G13972" s="106"/>
      <c r="H13972" s="106"/>
      <c r="I13972" s="106"/>
      <c r="J13972" s="17"/>
      <c r="K13972" s="17"/>
      <c r="L13972" s="18"/>
      <c r="M13972" s="18"/>
      <c r="N13972" s="230"/>
      <c r="O13972" s="230"/>
      <c r="P13972" s="230"/>
      <c r="Q13972" s="264"/>
      <c r="R13972" s="264"/>
      <c r="S13972" s="175"/>
    </row>
    <row r="13973" spans="1:19" ht="40.799999999999997" x14ac:dyDescent="0.3">
      <c r="A13973" s="106"/>
      <c r="B13973" s="108" t="s">
        <v>2622</v>
      </c>
      <c r="C13973" s="30" t="s">
        <v>2623</v>
      </c>
      <c r="D13973" s="102">
        <v>1301</v>
      </c>
      <c r="E13973" s="102">
        <v>11</v>
      </c>
      <c r="F13973" s="102">
        <v>709</v>
      </c>
      <c r="G13973" s="102">
        <v>70922</v>
      </c>
      <c r="H13973" s="102">
        <v>3000</v>
      </c>
      <c r="I13973" s="102">
        <v>414104</v>
      </c>
      <c r="J13973" s="104">
        <v>84000000</v>
      </c>
      <c r="K13973" s="104">
        <f>SUM(J13973-L13973)</f>
        <v>42000000</v>
      </c>
      <c r="L13973" s="104">
        <v>42000000</v>
      </c>
      <c r="M13973" s="104">
        <v>0</v>
      </c>
      <c r="N13973" s="230">
        <v>42000000</v>
      </c>
      <c r="O13973" s="230">
        <v>50000000</v>
      </c>
      <c r="P13973" s="230">
        <f t="shared" si="269"/>
        <v>134000000</v>
      </c>
      <c r="Q13973" s="264">
        <v>51900000</v>
      </c>
      <c r="R13973" s="264">
        <v>0</v>
      </c>
      <c r="S13973" s="175"/>
    </row>
    <row r="13974" spans="1:19" ht="20.399999999999999" x14ac:dyDescent="0.3">
      <c r="A13974" s="106"/>
      <c r="B13974" s="108" t="s">
        <v>2624</v>
      </c>
      <c r="C13974" s="30" t="s">
        <v>2625</v>
      </c>
      <c r="D13974" s="102">
        <v>1301</v>
      </c>
      <c r="E13974" s="102">
        <v>11</v>
      </c>
      <c r="F13974" s="102">
        <v>709</v>
      </c>
      <c r="G13974" s="102">
        <v>70922</v>
      </c>
      <c r="H13974" s="102">
        <v>3000</v>
      </c>
      <c r="I13974" s="102">
        <v>414104</v>
      </c>
      <c r="J13974" s="104">
        <v>0</v>
      </c>
      <c r="K13974" s="104">
        <v>0</v>
      </c>
      <c r="L13974" s="104">
        <v>0</v>
      </c>
      <c r="M13974" s="104">
        <v>0</v>
      </c>
      <c r="N13974" s="230">
        <v>0</v>
      </c>
      <c r="O13974" s="230">
        <v>0</v>
      </c>
      <c r="P13974" s="230">
        <f t="shared" si="269"/>
        <v>0</v>
      </c>
      <c r="Q13974" s="264">
        <v>25000000</v>
      </c>
      <c r="R13974" s="264">
        <v>0</v>
      </c>
      <c r="S13974" s="175"/>
    </row>
    <row r="13975" spans="1:19" x14ac:dyDescent="0.3">
      <c r="A13975" s="106"/>
      <c r="B13975" s="108" t="s">
        <v>2626</v>
      </c>
      <c r="C13975" s="30" t="s">
        <v>2627</v>
      </c>
      <c r="D13975" s="102">
        <v>1301</v>
      </c>
      <c r="E13975" s="102">
        <v>11</v>
      </c>
      <c r="F13975" s="102">
        <v>709</v>
      </c>
      <c r="G13975" s="102">
        <v>70922</v>
      </c>
      <c r="H13975" s="102">
        <v>3000</v>
      </c>
      <c r="I13975" s="102">
        <v>414104</v>
      </c>
      <c r="J13975" s="104">
        <v>6900000</v>
      </c>
      <c r="K13975" s="104">
        <f>SUM(J13975-L13975)</f>
        <v>0</v>
      </c>
      <c r="L13975" s="104">
        <v>6900000</v>
      </c>
      <c r="M13975" s="104">
        <v>0</v>
      </c>
      <c r="N13975" s="230">
        <v>6900000</v>
      </c>
      <c r="O13975" s="230">
        <v>5000000</v>
      </c>
      <c r="P13975" s="230">
        <f t="shared" si="269"/>
        <v>11900000</v>
      </c>
      <c r="Q13975" s="264">
        <v>0</v>
      </c>
      <c r="R13975" s="264">
        <v>0</v>
      </c>
      <c r="S13975" s="175"/>
    </row>
    <row r="13976" spans="1:19" ht="20.399999999999999" x14ac:dyDescent="0.3">
      <c r="A13976" s="106"/>
      <c r="B13976" s="108" t="s">
        <v>2628</v>
      </c>
      <c r="C13976" s="30" t="s">
        <v>2629</v>
      </c>
      <c r="D13976" s="102">
        <v>1301</v>
      </c>
      <c r="E13976" s="102">
        <v>11</v>
      </c>
      <c r="F13976" s="102">
        <v>709</v>
      </c>
      <c r="G13976" s="102">
        <v>70922</v>
      </c>
      <c r="H13976" s="102">
        <v>3000</v>
      </c>
      <c r="I13976" s="102">
        <v>414104</v>
      </c>
      <c r="J13976" s="104">
        <v>43000000</v>
      </c>
      <c r="K13976" s="104">
        <f>SUM(J13976-L13976)</f>
        <v>25800000</v>
      </c>
      <c r="L13976" s="104">
        <v>17200000</v>
      </c>
      <c r="M13976" s="104">
        <v>0</v>
      </c>
      <c r="N13976" s="230">
        <v>17200000</v>
      </c>
      <c r="O13976" s="230">
        <v>45000000</v>
      </c>
      <c r="P13976" s="230">
        <f t="shared" si="269"/>
        <v>88000000</v>
      </c>
      <c r="Q13976" s="264">
        <v>48000000</v>
      </c>
      <c r="R13976" s="264">
        <v>0</v>
      </c>
      <c r="S13976" s="175"/>
    </row>
    <row r="13977" spans="1:19" ht="21" thickBot="1" x14ac:dyDescent="0.35">
      <c r="A13977" s="176"/>
      <c r="B13977" s="178" t="s">
        <v>2630</v>
      </c>
      <c r="C13977" s="34" t="s">
        <v>2631</v>
      </c>
      <c r="D13977" s="172">
        <v>1301</v>
      </c>
      <c r="E13977" s="172">
        <v>9</v>
      </c>
      <c r="F13977" s="172">
        <v>709</v>
      </c>
      <c r="G13977" s="172">
        <v>70922</v>
      </c>
      <c r="H13977" s="172">
        <v>3000</v>
      </c>
      <c r="I13977" s="172">
        <v>414104</v>
      </c>
      <c r="J13977" s="174">
        <v>0</v>
      </c>
      <c r="K13977" s="174">
        <v>0</v>
      </c>
      <c r="L13977" s="174">
        <v>0</v>
      </c>
      <c r="M13977" s="174">
        <v>0</v>
      </c>
      <c r="N13977" s="230">
        <v>0</v>
      </c>
      <c r="O13977" s="230">
        <v>0</v>
      </c>
      <c r="P13977" s="230">
        <f t="shared" si="269"/>
        <v>0</v>
      </c>
      <c r="Q13977" s="264">
        <v>84000000</v>
      </c>
      <c r="R13977" s="264">
        <v>0</v>
      </c>
      <c r="S13977" s="176"/>
    </row>
    <row r="13978" spans="1:19" ht="15" thickBot="1" x14ac:dyDescent="0.35">
      <c r="A13978" s="13"/>
      <c r="B13978" s="14" t="s">
        <v>2632</v>
      </c>
      <c r="C13978" s="14"/>
      <c r="D13978" s="14"/>
      <c r="E13978" s="14"/>
      <c r="F13978" s="14"/>
      <c r="G13978" s="14"/>
      <c r="H13978" s="14"/>
      <c r="I13978" s="14"/>
      <c r="J13978" s="15">
        <f>SUM(J13938:J13977)</f>
        <v>758602000</v>
      </c>
      <c r="K13978" s="15">
        <f>SUM(K13938:K13977)</f>
        <v>368084000</v>
      </c>
      <c r="L13978" s="15">
        <f>SUM(L13938:L13977)</f>
        <v>390518000</v>
      </c>
      <c r="M13978" s="15">
        <f>SUM(M13938:M13977)</f>
        <v>0</v>
      </c>
      <c r="N13978" s="15">
        <f t="shared" ref="N13978:R13978" si="270">SUM(N13938:N13977)</f>
        <v>584518000</v>
      </c>
      <c r="O13978" s="15">
        <f t="shared" si="270"/>
        <v>567000000</v>
      </c>
      <c r="P13978" s="15">
        <f t="shared" si="270"/>
        <v>1519602000</v>
      </c>
      <c r="Q13978" s="15">
        <f t="shared" si="270"/>
        <v>371650000</v>
      </c>
      <c r="R13978" s="15">
        <f t="shared" si="270"/>
        <v>17550180</v>
      </c>
      <c r="S13978" s="181"/>
    </row>
    <row r="13979" spans="1:19" x14ac:dyDescent="0.3">
      <c r="J13979" s="55"/>
      <c r="K13979" s="55"/>
      <c r="N13979" s="58"/>
      <c r="O13979" s="58"/>
      <c r="P13979" s="58"/>
      <c r="Q13979" s="58"/>
      <c r="R13979" s="58"/>
      <c r="S13979" s="58"/>
    </row>
    <row r="13980" spans="1:19" x14ac:dyDescent="0.3">
      <c r="A13980" s="22" t="s">
        <v>2633</v>
      </c>
      <c r="B13980" s="101" t="s">
        <v>2634</v>
      </c>
      <c r="C13980" s="31"/>
      <c r="D13980" s="106"/>
      <c r="E13980" s="106"/>
      <c r="F13980" s="106"/>
      <c r="G13980" s="106"/>
      <c r="H13980" s="106"/>
      <c r="I13980" s="106"/>
      <c r="J13980" s="17"/>
      <c r="K13980" s="17"/>
      <c r="L13980" s="18"/>
      <c r="M13980" s="18"/>
      <c r="N13980" s="175"/>
      <c r="O13980" s="175"/>
      <c r="P13980" s="214"/>
      <c r="Q13980" s="266"/>
      <c r="R13980" s="266"/>
      <c r="S13980" s="175"/>
    </row>
    <row r="13981" spans="1:19" x14ac:dyDescent="0.3">
      <c r="A13981" s="967" t="s">
        <v>27</v>
      </c>
      <c r="B13981" s="967"/>
      <c r="C13981" s="967"/>
      <c r="D13981" s="106"/>
      <c r="E13981" s="106"/>
      <c r="F13981" s="106"/>
      <c r="G13981" s="106"/>
      <c r="H13981" s="106"/>
      <c r="I13981" s="106"/>
      <c r="J13981" s="17"/>
      <c r="K13981" s="17"/>
      <c r="L13981" s="18"/>
      <c r="M13981" s="18"/>
      <c r="N13981" s="175"/>
      <c r="O13981" s="175"/>
      <c r="P13981" s="214"/>
      <c r="Q13981" s="264"/>
      <c r="R13981" s="264"/>
      <c r="S13981" s="175"/>
    </row>
    <row r="13982" spans="1:19" ht="30.6" x14ac:dyDescent="0.3">
      <c r="A13982" s="106"/>
      <c r="B13982" s="108" t="s">
        <v>2635</v>
      </c>
      <c r="C13982" s="30" t="s">
        <v>3224</v>
      </c>
      <c r="D13982" s="102">
        <v>410</v>
      </c>
      <c r="E13982" s="102">
        <v>6</v>
      </c>
      <c r="F13982" s="102">
        <v>707</v>
      </c>
      <c r="G13982" s="102">
        <v>70721</v>
      </c>
      <c r="H13982" s="102">
        <v>3000</v>
      </c>
      <c r="I13982" s="102">
        <v>414104</v>
      </c>
      <c r="J13982" s="104">
        <v>5000000</v>
      </c>
      <c r="K13982" s="104">
        <f>SUM(J13982+M13982)</f>
        <v>10000000</v>
      </c>
      <c r="L13982" s="104">
        <v>0</v>
      </c>
      <c r="M13982" s="173">
        <v>5000000</v>
      </c>
      <c r="N13982" s="230">
        <v>2000000</v>
      </c>
      <c r="O13982" s="230">
        <v>2000000</v>
      </c>
      <c r="P13982" s="230">
        <f t="shared" ref="P13982:P13987" si="271">SUM(K13982+N13982+O13982)</f>
        <v>14000000</v>
      </c>
      <c r="Q13982" s="264">
        <v>0</v>
      </c>
      <c r="R13982" s="264">
        <v>0</v>
      </c>
      <c r="S13982" s="175"/>
    </row>
    <row r="13983" spans="1:19" ht="20.399999999999999" x14ac:dyDescent="0.3">
      <c r="A13983" s="106"/>
      <c r="B13983" s="108" t="s">
        <v>2636</v>
      </c>
      <c r="C13983" s="30" t="s">
        <v>2637</v>
      </c>
      <c r="D13983" s="102">
        <v>410</v>
      </c>
      <c r="E13983" s="102">
        <v>5</v>
      </c>
      <c r="F13983" s="102">
        <v>707</v>
      </c>
      <c r="G13983" s="102">
        <v>70721</v>
      </c>
      <c r="H13983" s="102">
        <v>3000</v>
      </c>
      <c r="I13983" s="102">
        <v>414104</v>
      </c>
      <c r="J13983" s="104">
        <v>0</v>
      </c>
      <c r="K13983" s="104">
        <v>0</v>
      </c>
      <c r="L13983" s="104">
        <v>0</v>
      </c>
      <c r="M13983" s="173">
        <v>0</v>
      </c>
      <c r="N13983" s="230">
        <v>0</v>
      </c>
      <c r="O13983" s="230">
        <v>0</v>
      </c>
      <c r="P13983" s="230">
        <f t="shared" si="271"/>
        <v>0</v>
      </c>
      <c r="Q13983" s="264">
        <v>2000000</v>
      </c>
      <c r="R13983" s="264">
        <v>0</v>
      </c>
      <c r="S13983" s="175"/>
    </row>
    <row r="13984" spans="1:19" x14ac:dyDescent="0.3">
      <c r="A13984" s="106"/>
      <c r="B13984" s="108" t="s">
        <v>2638</v>
      </c>
      <c r="C13984" s="30" t="s">
        <v>2639</v>
      </c>
      <c r="D13984" s="102">
        <v>401</v>
      </c>
      <c r="E13984" s="102">
        <v>6</v>
      </c>
      <c r="F13984" s="102">
        <v>707</v>
      </c>
      <c r="G13984" s="102">
        <v>70721</v>
      </c>
      <c r="H13984" s="102">
        <v>3000</v>
      </c>
      <c r="I13984" s="102">
        <v>414104</v>
      </c>
      <c r="J13984" s="104">
        <v>13000000</v>
      </c>
      <c r="K13984" s="104">
        <f>SUM(J13984-L13984)</f>
        <v>5000000</v>
      </c>
      <c r="L13984" s="104">
        <v>8000000</v>
      </c>
      <c r="M13984" s="173">
        <v>0</v>
      </c>
      <c r="N13984" s="230">
        <v>8000000</v>
      </c>
      <c r="O13984" s="230">
        <v>0</v>
      </c>
      <c r="P13984" s="230">
        <f t="shared" si="271"/>
        <v>13000000</v>
      </c>
      <c r="Q13984" s="264">
        <v>13000000</v>
      </c>
      <c r="R13984" s="264">
        <v>0</v>
      </c>
      <c r="S13984" s="175"/>
    </row>
    <row r="13985" spans="1:19" ht="20.399999999999999" x14ac:dyDescent="0.3">
      <c r="A13985" s="106"/>
      <c r="B13985" s="108" t="s">
        <v>2640</v>
      </c>
      <c r="C13985" s="30" t="s">
        <v>3234</v>
      </c>
      <c r="D13985" s="102">
        <v>412</v>
      </c>
      <c r="E13985" s="102">
        <v>6</v>
      </c>
      <c r="F13985" s="102">
        <v>707</v>
      </c>
      <c r="G13985" s="102">
        <v>70722</v>
      </c>
      <c r="H13985" s="102">
        <v>3000</v>
      </c>
      <c r="I13985" s="102">
        <v>414104</v>
      </c>
      <c r="J13985" s="104">
        <v>2000000</v>
      </c>
      <c r="K13985" s="104">
        <f>SUM(J13985+M13985)</f>
        <v>6000000</v>
      </c>
      <c r="L13985" s="104">
        <v>0</v>
      </c>
      <c r="M13985" s="173">
        <v>4000000</v>
      </c>
      <c r="N13985" s="230">
        <v>2000000</v>
      </c>
      <c r="O13985" s="230">
        <v>2000000</v>
      </c>
      <c r="P13985" s="230">
        <f t="shared" si="271"/>
        <v>10000000</v>
      </c>
      <c r="Q13985" s="264">
        <v>10000000</v>
      </c>
      <c r="R13985" s="264">
        <v>0</v>
      </c>
      <c r="S13985" s="175"/>
    </row>
    <row r="13986" spans="1:19" ht="51" x14ac:dyDescent="0.3">
      <c r="A13986" s="106"/>
      <c r="B13986" s="108" t="s">
        <v>2641</v>
      </c>
      <c r="C13986" s="30" t="s">
        <v>2642</v>
      </c>
      <c r="D13986" s="102">
        <v>410</v>
      </c>
      <c r="E13986" s="102">
        <v>5</v>
      </c>
      <c r="F13986" s="102">
        <v>707</v>
      </c>
      <c r="G13986" s="102">
        <v>70722</v>
      </c>
      <c r="H13986" s="102">
        <v>3000</v>
      </c>
      <c r="I13986" s="102">
        <v>414104</v>
      </c>
      <c r="J13986" s="104">
        <v>20000000</v>
      </c>
      <c r="K13986" s="104">
        <v>20000000</v>
      </c>
      <c r="L13986" s="104">
        <v>0</v>
      </c>
      <c r="M13986" s="173">
        <v>0</v>
      </c>
      <c r="N13986" s="230">
        <v>1000000</v>
      </c>
      <c r="O13986" s="230">
        <v>1000000</v>
      </c>
      <c r="P13986" s="230">
        <f t="shared" si="271"/>
        <v>22000000</v>
      </c>
      <c r="Q13986" s="264">
        <v>0</v>
      </c>
      <c r="R13986" s="264">
        <v>0</v>
      </c>
      <c r="S13986" s="175"/>
    </row>
    <row r="13987" spans="1:19" ht="46.5" customHeight="1" x14ac:dyDescent="0.3">
      <c r="A13987" s="106"/>
      <c r="B13987" s="108" t="s">
        <v>2643</v>
      </c>
      <c r="C13987" s="30" t="s">
        <v>3225</v>
      </c>
      <c r="D13987" s="102">
        <v>406</v>
      </c>
      <c r="E13987" s="102">
        <v>5</v>
      </c>
      <c r="F13987" s="102">
        <v>707</v>
      </c>
      <c r="G13987" s="102">
        <v>70733</v>
      </c>
      <c r="H13987" s="102">
        <v>3000</v>
      </c>
      <c r="I13987" s="102">
        <v>414104</v>
      </c>
      <c r="J13987" s="104">
        <v>100000000</v>
      </c>
      <c r="K13987" s="104">
        <f>SUM(J13987-L13987)</f>
        <v>25000000</v>
      </c>
      <c r="L13987" s="104">
        <v>75000000</v>
      </c>
      <c r="M13987" s="173">
        <v>0</v>
      </c>
      <c r="N13987" s="230">
        <v>0</v>
      </c>
      <c r="O13987" s="230">
        <v>0</v>
      </c>
      <c r="P13987" s="230">
        <f t="shared" si="271"/>
        <v>25000000</v>
      </c>
      <c r="Q13987" s="264">
        <v>200000000</v>
      </c>
      <c r="R13987" s="264">
        <v>7690780</v>
      </c>
      <c r="S13987" s="175"/>
    </row>
    <row r="13988" spans="1:19" s="138" customFormat="1" ht="17.399999999999999" x14ac:dyDescent="0.3">
      <c r="A13988" s="960" t="s">
        <v>0</v>
      </c>
      <c r="B13988" s="960"/>
      <c r="C13988" s="960"/>
      <c r="D13988" s="960"/>
      <c r="E13988" s="960"/>
      <c r="F13988" s="960"/>
      <c r="G13988" s="960"/>
      <c r="H13988" s="960"/>
      <c r="I13988" s="960"/>
      <c r="J13988" s="960"/>
      <c r="K13988" s="960"/>
      <c r="L13988" s="960"/>
      <c r="M13988" s="960"/>
      <c r="N13988" s="58"/>
      <c r="O13988" s="58"/>
      <c r="P13988" s="58"/>
      <c r="Q13988" s="58"/>
      <c r="R13988" s="58"/>
      <c r="S13988" s="58"/>
    </row>
    <row r="13989" spans="1:19" s="138" customFormat="1" ht="17.399999999999999" x14ac:dyDescent="0.3">
      <c r="A13989" s="960" t="s">
        <v>3122</v>
      </c>
      <c r="B13989" s="960"/>
      <c r="C13989" s="960"/>
      <c r="D13989" s="960"/>
      <c r="E13989" s="960"/>
      <c r="F13989" s="960"/>
      <c r="G13989" s="960"/>
      <c r="H13989" s="960"/>
      <c r="I13989" s="960"/>
      <c r="J13989" s="960"/>
      <c r="K13989" s="960"/>
      <c r="L13989" s="960"/>
      <c r="M13989" s="960"/>
      <c r="N13989" s="58"/>
      <c r="O13989" s="58"/>
      <c r="P13989" s="58"/>
      <c r="Q13989" s="58"/>
      <c r="R13989" s="58"/>
      <c r="S13989" s="58"/>
    </row>
    <row r="13990" spans="1:19" s="138" customFormat="1" ht="16.2" thickBot="1" x14ac:dyDescent="0.35">
      <c r="A13990" s="968" t="s">
        <v>2060</v>
      </c>
      <c r="B13990" s="968"/>
      <c r="C13990" s="968"/>
      <c r="D13990" s="968"/>
      <c r="E13990" s="968"/>
      <c r="F13990" s="968"/>
      <c r="G13990" s="968"/>
      <c r="H13990" s="968"/>
      <c r="I13990" s="968"/>
      <c r="J13990" s="968"/>
      <c r="K13990" s="968"/>
      <c r="L13990" s="968"/>
      <c r="M13990" s="968"/>
      <c r="N13990" s="58"/>
      <c r="O13990" s="58"/>
      <c r="P13990" s="58"/>
      <c r="Q13990" s="58"/>
      <c r="R13990" s="58"/>
      <c r="S13990" s="58"/>
    </row>
    <row r="13991" spans="1:19" s="138" customFormat="1" ht="15" customHeight="1" x14ac:dyDescent="0.3">
      <c r="A13991" s="962" t="s">
        <v>3118</v>
      </c>
      <c r="B13991" s="962" t="s">
        <v>3119</v>
      </c>
      <c r="C13991" s="962" t="s">
        <v>2</v>
      </c>
      <c r="D13991" s="5" t="s">
        <v>3</v>
      </c>
      <c r="E13991" s="12" t="s">
        <v>3</v>
      </c>
      <c r="F13991" s="5" t="s">
        <v>7</v>
      </c>
      <c r="G13991" s="12" t="s">
        <v>9</v>
      </c>
      <c r="H13991" s="5" t="s">
        <v>12</v>
      </c>
      <c r="I13991" s="12" t="s">
        <v>13</v>
      </c>
      <c r="J13991" s="873" t="s">
        <v>3115</v>
      </c>
      <c r="K13991" s="873" t="s">
        <v>3116</v>
      </c>
      <c r="L13991" s="965" t="s">
        <v>3121</v>
      </c>
      <c r="M13991" s="965" t="s">
        <v>3117</v>
      </c>
      <c r="N13991" s="873" t="s">
        <v>3116</v>
      </c>
      <c r="O13991" s="873" t="s">
        <v>3116</v>
      </c>
      <c r="P13991" s="873" t="s">
        <v>5095</v>
      </c>
      <c r="Q13991" s="873" t="s">
        <v>3115</v>
      </c>
      <c r="R13991" s="270" t="s">
        <v>3340</v>
      </c>
      <c r="S13991" s="873" t="s">
        <v>5049</v>
      </c>
    </row>
    <row r="13992" spans="1:19" s="138" customFormat="1" ht="20.399999999999999" x14ac:dyDescent="0.3">
      <c r="A13992" s="963"/>
      <c r="B13992" s="963"/>
      <c r="C13992" s="963"/>
      <c r="D13992" s="6" t="s">
        <v>4</v>
      </c>
      <c r="E13992" s="11" t="s">
        <v>6</v>
      </c>
      <c r="F13992" s="6" t="s">
        <v>8</v>
      </c>
      <c r="G13992" s="11" t="s">
        <v>10</v>
      </c>
      <c r="H13992" s="6" t="s">
        <v>5</v>
      </c>
      <c r="I13992" s="11" t="s">
        <v>5</v>
      </c>
      <c r="J13992" s="874"/>
      <c r="K13992" s="874"/>
      <c r="L13992" s="966"/>
      <c r="M13992" s="966"/>
      <c r="N13992" s="874"/>
      <c r="O13992" s="874"/>
      <c r="P13992" s="874"/>
      <c r="Q13992" s="874"/>
      <c r="R13992" s="271" t="s">
        <v>5125</v>
      </c>
      <c r="S13992" s="874"/>
    </row>
    <row r="13993" spans="1:19" s="138" customFormat="1" x14ac:dyDescent="0.3">
      <c r="A13993" s="963"/>
      <c r="B13993" s="963"/>
      <c r="C13993" s="963"/>
      <c r="D13993" s="6" t="s">
        <v>5</v>
      </c>
      <c r="E13993" s="11" t="s">
        <v>5</v>
      </c>
      <c r="F13993" s="6" t="s">
        <v>5</v>
      </c>
      <c r="G13993" s="11" t="s">
        <v>11</v>
      </c>
      <c r="H13993" s="7"/>
      <c r="I13993" s="8"/>
      <c r="J13993" s="44" t="s">
        <v>3120</v>
      </c>
      <c r="K13993" s="45" t="s">
        <v>3120</v>
      </c>
      <c r="L13993" s="46" t="s">
        <v>3120</v>
      </c>
      <c r="M13993" s="47" t="s">
        <v>3120</v>
      </c>
      <c r="N13993" s="44" t="s">
        <v>5068</v>
      </c>
      <c r="O13993" s="44" t="s">
        <v>5069</v>
      </c>
      <c r="P13993" s="44"/>
      <c r="Q13993" s="44" t="s">
        <v>5102</v>
      </c>
      <c r="R13993" s="272" t="s">
        <v>5102</v>
      </c>
      <c r="S13993" s="44"/>
    </row>
    <row r="13994" spans="1:19" s="138" customFormat="1" ht="15" thickBot="1" x14ac:dyDescent="0.35">
      <c r="A13994" s="964"/>
      <c r="B13994" s="964"/>
      <c r="C13994" s="964"/>
      <c r="D13994" s="9"/>
      <c r="E13994" s="10"/>
      <c r="F13994" s="9"/>
      <c r="G13994" s="10"/>
      <c r="H13994" s="9"/>
      <c r="I13994" s="10"/>
      <c r="J13994" s="48" t="s">
        <v>14</v>
      </c>
      <c r="K13994" s="49" t="s">
        <v>14</v>
      </c>
      <c r="L13994" s="50" t="s">
        <v>14</v>
      </c>
      <c r="M13994" s="51" t="s">
        <v>14</v>
      </c>
      <c r="N13994" s="48" t="s">
        <v>14</v>
      </c>
      <c r="O13994" s="48" t="s">
        <v>14</v>
      </c>
      <c r="P13994" s="48" t="s">
        <v>14</v>
      </c>
      <c r="Q13994" s="48" t="s">
        <v>14</v>
      </c>
      <c r="R13994" s="48" t="s">
        <v>14</v>
      </c>
      <c r="S13994" s="48"/>
    </row>
    <row r="13995" spans="1:19" ht="40.799999999999997" x14ac:dyDescent="0.3">
      <c r="A13995" s="106"/>
      <c r="B13995" s="108" t="s">
        <v>2644</v>
      </c>
      <c r="C13995" s="30" t="s">
        <v>3232</v>
      </c>
      <c r="D13995" s="102">
        <v>404</v>
      </c>
      <c r="E13995" s="102">
        <v>5</v>
      </c>
      <c r="F13995" s="102">
        <v>707</v>
      </c>
      <c r="G13995" s="102">
        <v>70721</v>
      </c>
      <c r="H13995" s="102">
        <v>3000</v>
      </c>
      <c r="I13995" s="102">
        <v>414104</v>
      </c>
      <c r="J13995" s="104">
        <v>5000000</v>
      </c>
      <c r="K13995" s="104">
        <v>5000000</v>
      </c>
      <c r="L13995" s="104">
        <v>0</v>
      </c>
      <c r="M13995" s="104">
        <v>0</v>
      </c>
      <c r="N13995" s="230">
        <v>0</v>
      </c>
      <c r="O13995" s="230">
        <v>0</v>
      </c>
      <c r="P13995" s="230">
        <f t="shared" ref="P13995:P14011" si="272">SUM(K13995+N13995+O13995)</f>
        <v>5000000</v>
      </c>
      <c r="Q13995" s="264">
        <v>0</v>
      </c>
      <c r="R13995" s="264">
        <v>0</v>
      </c>
      <c r="S13995" s="175"/>
    </row>
    <row r="13996" spans="1:19" ht="30.6" x14ac:dyDescent="0.3">
      <c r="A13996" s="106"/>
      <c r="B13996" s="108" t="s">
        <v>2645</v>
      </c>
      <c r="C13996" s="30" t="s">
        <v>2646</v>
      </c>
      <c r="D13996" s="102">
        <v>410</v>
      </c>
      <c r="E13996" s="102">
        <v>5</v>
      </c>
      <c r="F13996" s="102">
        <v>707</v>
      </c>
      <c r="G13996" s="102">
        <v>70721</v>
      </c>
      <c r="H13996" s="102">
        <v>3000</v>
      </c>
      <c r="I13996" s="102">
        <v>414104</v>
      </c>
      <c r="J13996" s="104">
        <v>3000000</v>
      </c>
      <c r="K13996" s="104">
        <f>SUM(J13996+M13996)</f>
        <v>6000000</v>
      </c>
      <c r="L13996" s="104">
        <v>0</v>
      </c>
      <c r="M13996" s="104">
        <v>3000000</v>
      </c>
      <c r="N13996" s="230">
        <v>0</v>
      </c>
      <c r="O13996" s="230">
        <v>0</v>
      </c>
      <c r="P13996" s="230">
        <f t="shared" si="272"/>
        <v>6000000</v>
      </c>
      <c r="Q13996" s="264">
        <v>0</v>
      </c>
      <c r="R13996" s="264">
        <v>0</v>
      </c>
      <c r="S13996" s="175"/>
    </row>
    <row r="13997" spans="1:19" ht="20.399999999999999" x14ac:dyDescent="0.3">
      <c r="A13997" s="106"/>
      <c r="B13997" s="108" t="s">
        <v>2647</v>
      </c>
      <c r="C13997" s="30" t="s">
        <v>2648</v>
      </c>
      <c r="D13997" s="102">
        <v>412</v>
      </c>
      <c r="E13997" s="102">
        <v>5</v>
      </c>
      <c r="F13997" s="102">
        <v>707</v>
      </c>
      <c r="G13997" s="102">
        <v>70722</v>
      </c>
      <c r="H13997" s="102">
        <v>3000</v>
      </c>
      <c r="I13997" s="102">
        <v>414104</v>
      </c>
      <c r="J13997" s="104">
        <v>0</v>
      </c>
      <c r="K13997" s="104">
        <v>0</v>
      </c>
      <c r="L13997" s="104">
        <v>0</v>
      </c>
      <c r="M13997" s="104">
        <v>0</v>
      </c>
      <c r="N13997" s="230">
        <v>0</v>
      </c>
      <c r="O13997" s="230">
        <v>0</v>
      </c>
      <c r="P13997" s="230">
        <f t="shared" si="272"/>
        <v>0</v>
      </c>
      <c r="Q13997" s="264">
        <v>0</v>
      </c>
      <c r="R13997" s="264">
        <v>0</v>
      </c>
      <c r="S13997" s="175"/>
    </row>
    <row r="13998" spans="1:19" ht="20.399999999999999" x14ac:dyDescent="0.3">
      <c r="A13998" s="106"/>
      <c r="B13998" s="108" t="s">
        <v>2649</v>
      </c>
      <c r="C13998" s="30" t="s">
        <v>2650</v>
      </c>
      <c r="D13998" s="102">
        <v>412</v>
      </c>
      <c r="E13998" s="102">
        <v>5</v>
      </c>
      <c r="F13998" s="102">
        <v>707</v>
      </c>
      <c r="G13998" s="102">
        <v>70721</v>
      </c>
      <c r="H13998" s="102">
        <v>3000</v>
      </c>
      <c r="I13998" s="102">
        <v>414104</v>
      </c>
      <c r="J13998" s="104">
        <v>0</v>
      </c>
      <c r="K13998" s="104">
        <v>0</v>
      </c>
      <c r="L13998" s="104">
        <v>0</v>
      </c>
      <c r="M13998" s="104">
        <v>0</v>
      </c>
      <c r="N13998" s="230">
        <v>0</v>
      </c>
      <c r="O13998" s="230">
        <v>0</v>
      </c>
      <c r="P13998" s="230">
        <f t="shared" si="272"/>
        <v>0</v>
      </c>
      <c r="Q13998" s="264">
        <v>0</v>
      </c>
      <c r="R13998" s="264">
        <v>20168000</v>
      </c>
      <c r="S13998" s="175"/>
    </row>
    <row r="13999" spans="1:19" x14ac:dyDescent="0.3">
      <c r="A13999" s="106"/>
      <c r="B13999" s="108" t="s">
        <v>2651</v>
      </c>
      <c r="C13999" s="30" t="s">
        <v>2652</v>
      </c>
      <c r="D13999" s="102">
        <v>412</v>
      </c>
      <c r="E13999" s="102">
        <v>5</v>
      </c>
      <c r="F13999" s="102">
        <v>707</v>
      </c>
      <c r="G13999" s="102">
        <v>70721</v>
      </c>
      <c r="H13999" s="102">
        <v>3000</v>
      </c>
      <c r="I13999" s="102">
        <v>414104</v>
      </c>
      <c r="J13999" s="104">
        <v>0</v>
      </c>
      <c r="K13999" s="104">
        <v>0</v>
      </c>
      <c r="L13999" s="104">
        <v>0</v>
      </c>
      <c r="M13999" s="104">
        <v>0</v>
      </c>
      <c r="N13999" s="230">
        <v>0</v>
      </c>
      <c r="O13999" s="230">
        <v>0</v>
      </c>
      <c r="P13999" s="230">
        <f t="shared" si="272"/>
        <v>0</v>
      </c>
      <c r="Q13999" s="264">
        <v>0</v>
      </c>
      <c r="R13999" s="264">
        <v>0</v>
      </c>
      <c r="S13999" s="175"/>
    </row>
    <row r="14000" spans="1:19" x14ac:dyDescent="0.3">
      <c r="A14000" s="106"/>
      <c r="B14000" s="108" t="s">
        <v>2653</v>
      </c>
      <c r="C14000" s="30" t="s">
        <v>2654</v>
      </c>
      <c r="D14000" s="102">
        <v>412</v>
      </c>
      <c r="E14000" s="102">
        <v>5</v>
      </c>
      <c r="F14000" s="102">
        <v>707</v>
      </c>
      <c r="G14000" s="102">
        <v>70721</v>
      </c>
      <c r="H14000" s="102">
        <v>3000</v>
      </c>
      <c r="I14000" s="102">
        <v>414104</v>
      </c>
      <c r="J14000" s="104">
        <v>0</v>
      </c>
      <c r="K14000" s="104">
        <v>0</v>
      </c>
      <c r="L14000" s="104">
        <v>0</v>
      </c>
      <c r="M14000" s="104">
        <v>0</v>
      </c>
      <c r="N14000" s="230">
        <v>0</v>
      </c>
      <c r="O14000" s="230">
        <v>0</v>
      </c>
      <c r="P14000" s="230">
        <f t="shared" si="272"/>
        <v>0</v>
      </c>
      <c r="Q14000" s="264">
        <v>0</v>
      </c>
      <c r="R14000" s="264">
        <v>26850</v>
      </c>
      <c r="S14000" s="175"/>
    </row>
    <row r="14001" spans="1:19" x14ac:dyDescent="0.3">
      <c r="A14001" s="106"/>
      <c r="B14001" s="108" t="s">
        <v>2655</v>
      </c>
      <c r="C14001" s="30" t="s">
        <v>2656</v>
      </c>
      <c r="D14001" s="102">
        <v>412</v>
      </c>
      <c r="E14001" s="102">
        <v>5</v>
      </c>
      <c r="F14001" s="102">
        <v>707</v>
      </c>
      <c r="G14001" s="102">
        <v>70721</v>
      </c>
      <c r="H14001" s="102">
        <v>3000</v>
      </c>
      <c r="I14001" s="102">
        <v>414104</v>
      </c>
      <c r="J14001" s="104">
        <v>0</v>
      </c>
      <c r="K14001" s="104">
        <v>0</v>
      </c>
      <c r="L14001" s="104">
        <v>0</v>
      </c>
      <c r="M14001" s="104">
        <v>0</v>
      </c>
      <c r="N14001" s="230">
        <v>0</v>
      </c>
      <c r="O14001" s="230">
        <v>0</v>
      </c>
      <c r="P14001" s="230">
        <f t="shared" si="272"/>
        <v>0</v>
      </c>
      <c r="Q14001" s="264">
        <v>0</v>
      </c>
      <c r="R14001" s="264">
        <v>11456076</v>
      </c>
      <c r="S14001" s="175"/>
    </row>
    <row r="14002" spans="1:19" x14ac:dyDescent="0.3">
      <c r="A14002" s="106"/>
      <c r="B14002" s="108" t="s">
        <v>2657</v>
      </c>
      <c r="C14002" s="30" t="s">
        <v>2658</v>
      </c>
      <c r="D14002" s="102">
        <v>412</v>
      </c>
      <c r="E14002" s="102">
        <v>5</v>
      </c>
      <c r="F14002" s="102">
        <v>707</v>
      </c>
      <c r="G14002" s="102">
        <v>70721</v>
      </c>
      <c r="H14002" s="102">
        <v>3000</v>
      </c>
      <c r="I14002" s="102">
        <v>414301</v>
      </c>
      <c r="J14002" s="104">
        <v>0</v>
      </c>
      <c r="K14002" s="104">
        <v>0</v>
      </c>
      <c r="L14002" s="104">
        <v>0</v>
      </c>
      <c r="M14002" s="104">
        <v>0</v>
      </c>
      <c r="N14002" s="230">
        <v>0</v>
      </c>
      <c r="O14002" s="230">
        <v>0</v>
      </c>
      <c r="P14002" s="230">
        <f t="shared" si="272"/>
        <v>0</v>
      </c>
      <c r="Q14002" s="264">
        <v>0</v>
      </c>
      <c r="R14002" s="264">
        <v>0</v>
      </c>
      <c r="S14002" s="175"/>
    </row>
    <row r="14003" spans="1:19" ht="20.399999999999999" x14ac:dyDescent="0.3">
      <c r="A14003" s="106"/>
      <c r="B14003" s="108" t="s">
        <v>2659</v>
      </c>
      <c r="C14003" s="30" t="s">
        <v>2660</v>
      </c>
      <c r="D14003" s="102">
        <v>412</v>
      </c>
      <c r="E14003" s="102">
        <v>5</v>
      </c>
      <c r="F14003" s="102">
        <v>707</v>
      </c>
      <c r="G14003" s="102">
        <v>70721</v>
      </c>
      <c r="H14003" s="102">
        <v>3000</v>
      </c>
      <c r="I14003" s="102">
        <v>414104</v>
      </c>
      <c r="J14003" s="104">
        <v>0</v>
      </c>
      <c r="K14003" s="104">
        <v>0</v>
      </c>
      <c r="L14003" s="104">
        <v>0</v>
      </c>
      <c r="M14003" s="104">
        <v>0</v>
      </c>
      <c r="N14003" s="230">
        <v>0</v>
      </c>
      <c r="O14003" s="230">
        <v>0</v>
      </c>
      <c r="P14003" s="230">
        <f t="shared" si="272"/>
        <v>0</v>
      </c>
      <c r="Q14003" s="264">
        <v>50000000</v>
      </c>
      <c r="R14003" s="264">
        <v>0</v>
      </c>
      <c r="S14003" s="175"/>
    </row>
    <row r="14004" spans="1:19" x14ac:dyDescent="0.3">
      <c r="A14004" s="106"/>
      <c r="B14004" s="108" t="s">
        <v>2661</v>
      </c>
      <c r="C14004" s="30" t="s">
        <v>190</v>
      </c>
      <c r="D14004" s="102">
        <v>412</v>
      </c>
      <c r="E14004" s="102">
        <v>5</v>
      </c>
      <c r="F14004" s="102">
        <v>707</v>
      </c>
      <c r="G14004" s="102">
        <v>70721</v>
      </c>
      <c r="H14004" s="102">
        <v>3000</v>
      </c>
      <c r="I14004" s="102">
        <v>414104</v>
      </c>
      <c r="J14004" s="104">
        <v>0</v>
      </c>
      <c r="K14004" s="104">
        <v>0</v>
      </c>
      <c r="L14004" s="104">
        <v>0</v>
      </c>
      <c r="M14004" s="104">
        <v>0</v>
      </c>
      <c r="N14004" s="230">
        <v>0</v>
      </c>
      <c r="O14004" s="230">
        <v>0</v>
      </c>
      <c r="P14004" s="230">
        <f t="shared" si="272"/>
        <v>0</v>
      </c>
      <c r="Q14004" s="264">
        <v>0</v>
      </c>
      <c r="R14004" s="264">
        <v>32876125</v>
      </c>
      <c r="S14004" s="175"/>
    </row>
    <row r="14005" spans="1:19" ht="20.399999999999999" x14ac:dyDescent="0.3">
      <c r="A14005" s="106"/>
      <c r="B14005" s="108" t="s">
        <v>2662</v>
      </c>
      <c r="C14005" s="30" t="s">
        <v>3228</v>
      </c>
      <c r="D14005" s="102">
        <v>412</v>
      </c>
      <c r="E14005" s="102">
        <v>5</v>
      </c>
      <c r="F14005" s="102">
        <v>707</v>
      </c>
      <c r="G14005" s="102">
        <v>70721</v>
      </c>
      <c r="H14005" s="102">
        <v>3000</v>
      </c>
      <c r="I14005" s="102">
        <v>414104</v>
      </c>
      <c r="J14005" s="104">
        <v>7000000</v>
      </c>
      <c r="K14005" s="104">
        <v>7000000</v>
      </c>
      <c r="L14005" s="104">
        <v>0</v>
      </c>
      <c r="M14005" s="104">
        <v>0</v>
      </c>
      <c r="N14005" s="230">
        <v>0</v>
      </c>
      <c r="O14005" s="230">
        <v>0</v>
      </c>
      <c r="P14005" s="230">
        <f t="shared" si="272"/>
        <v>7000000</v>
      </c>
      <c r="Q14005" s="264">
        <v>0</v>
      </c>
      <c r="R14005" s="264">
        <v>0</v>
      </c>
      <c r="S14005" s="175"/>
    </row>
    <row r="14006" spans="1:19" ht="29.25" customHeight="1" x14ac:dyDescent="0.3">
      <c r="A14006" s="106"/>
      <c r="B14006" s="108" t="s">
        <v>2663</v>
      </c>
      <c r="C14006" s="30" t="s">
        <v>2664</v>
      </c>
      <c r="D14006" s="102">
        <v>412</v>
      </c>
      <c r="E14006" s="102">
        <v>5</v>
      </c>
      <c r="F14006" s="102">
        <v>707</v>
      </c>
      <c r="G14006" s="102">
        <v>70721</v>
      </c>
      <c r="H14006" s="102">
        <v>3000</v>
      </c>
      <c r="I14006" s="102">
        <v>414104</v>
      </c>
      <c r="J14006" s="104">
        <v>0</v>
      </c>
      <c r="K14006" s="104">
        <v>0</v>
      </c>
      <c r="L14006" s="104">
        <v>0</v>
      </c>
      <c r="M14006" s="104">
        <v>0</v>
      </c>
      <c r="N14006" s="230">
        <v>0</v>
      </c>
      <c r="O14006" s="230">
        <v>0</v>
      </c>
      <c r="P14006" s="230">
        <f t="shared" si="272"/>
        <v>0</v>
      </c>
      <c r="Q14006" s="264">
        <v>0</v>
      </c>
      <c r="R14006" s="264">
        <v>0</v>
      </c>
      <c r="S14006" s="175"/>
    </row>
    <row r="14007" spans="1:19" ht="20.399999999999999" x14ac:dyDescent="0.3">
      <c r="A14007" s="106"/>
      <c r="B14007" s="108" t="s">
        <v>2665</v>
      </c>
      <c r="C14007" s="30" t="s">
        <v>2666</v>
      </c>
      <c r="D14007" s="102">
        <v>410</v>
      </c>
      <c r="E14007" s="102">
        <v>4</v>
      </c>
      <c r="F14007" s="102">
        <v>707</v>
      </c>
      <c r="G14007" s="102">
        <v>70721</v>
      </c>
      <c r="H14007" s="102">
        <v>3000</v>
      </c>
      <c r="I14007" s="102">
        <v>414104</v>
      </c>
      <c r="J14007" s="104">
        <v>0</v>
      </c>
      <c r="K14007" s="104">
        <v>0</v>
      </c>
      <c r="L14007" s="104">
        <v>0</v>
      </c>
      <c r="M14007" s="104">
        <v>0</v>
      </c>
      <c r="N14007" s="230">
        <v>0</v>
      </c>
      <c r="O14007" s="230">
        <v>0</v>
      </c>
      <c r="P14007" s="230">
        <f t="shared" si="272"/>
        <v>0</v>
      </c>
      <c r="Q14007" s="264">
        <v>0</v>
      </c>
      <c r="R14007" s="264">
        <v>39029283</v>
      </c>
      <c r="S14007" s="175"/>
    </row>
    <row r="14008" spans="1:19" ht="29.25" customHeight="1" x14ac:dyDescent="0.3">
      <c r="A14008" s="106"/>
      <c r="B14008" s="108" t="s">
        <v>2667</v>
      </c>
      <c r="C14008" s="30" t="s">
        <v>3227</v>
      </c>
      <c r="D14008" s="102">
        <v>410</v>
      </c>
      <c r="E14008" s="102">
        <v>4</v>
      </c>
      <c r="F14008" s="102">
        <v>707</v>
      </c>
      <c r="G14008" s="102">
        <v>70721</v>
      </c>
      <c r="H14008" s="102">
        <v>3000</v>
      </c>
      <c r="I14008" s="102">
        <v>414104</v>
      </c>
      <c r="J14008" s="104">
        <v>25000000</v>
      </c>
      <c r="K14008" s="104">
        <f>SUM(J14008-L14008)</f>
        <v>0</v>
      </c>
      <c r="L14008" s="104">
        <v>25000000</v>
      </c>
      <c r="M14008" s="104">
        <v>0</v>
      </c>
      <c r="N14008" s="230">
        <v>10000000</v>
      </c>
      <c r="O14008" s="230">
        <v>5000000</v>
      </c>
      <c r="P14008" s="230">
        <f t="shared" si="272"/>
        <v>15000000</v>
      </c>
      <c r="Q14008" s="264">
        <v>25000000</v>
      </c>
      <c r="R14008" s="264">
        <v>0</v>
      </c>
      <c r="S14008" s="189"/>
    </row>
    <row r="14009" spans="1:19" ht="20.399999999999999" x14ac:dyDescent="0.3">
      <c r="A14009" s="106"/>
      <c r="B14009" s="108" t="s">
        <v>2668</v>
      </c>
      <c r="C14009" s="30" t="s">
        <v>2669</v>
      </c>
      <c r="D14009" s="102">
        <v>410</v>
      </c>
      <c r="E14009" s="102">
        <v>4</v>
      </c>
      <c r="F14009" s="102">
        <v>707</v>
      </c>
      <c r="G14009" s="102">
        <v>70712</v>
      </c>
      <c r="H14009" s="102">
        <v>3000</v>
      </c>
      <c r="I14009" s="102">
        <v>414104</v>
      </c>
      <c r="J14009" s="104">
        <v>0</v>
      </c>
      <c r="K14009" s="104">
        <v>0</v>
      </c>
      <c r="L14009" s="104">
        <v>0</v>
      </c>
      <c r="M14009" s="104">
        <v>0</v>
      </c>
      <c r="N14009" s="230">
        <v>0</v>
      </c>
      <c r="O14009" s="230">
        <v>0</v>
      </c>
      <c r="P14009" s="230">
        <f t="shared" si="272"/>
        <v>0</v>
      </c>
      <c r="Q14009" s="264">
        <v>0</v>
      </c>
      <c r="R14009" s="264">
        <v>0</v>
      </c>
      <c r="S14009" s="175"/>
    </row>
    <row r="14010" spans="1:19" ht="29.25" customHeight="1" x14ac:dyDescent="0.3">
      <c r="A14010" s="106"/>
      <c r="B14010" s="108" t="s">
        <v>2670</v>
      </c>
      <c r="C14010" s="30" t="s">
        <v>5346</v>
      </c>
      <c r="D14010" s="102">
        <v>410</v>
      </c>
      <c r="E14010" s="102">
        <v>4</v>
      </c>
      <c r="F14010" s="102">
        <v>707</v>
      </c>
      <c r="G14010" s="102">
        <v>70721</v>
      </c>
      <c r="H14010" s="102">
        <v>3000</v>
      </c>
      <c r="I14010" s="102">
        <v>414104</v>
      </c>
      <c r="J14010" s="104">
        <v>35000000</v>
      </c>
      <c r="K14010" s="104">
        <f>SUM(J14010+M14010)</f>
        <v>400000000</v>
      </c>
      <c r="L14010" s="104">
        <v>0</v>
      </c>
      <c r="M14010" s="104">
        <v>365000000</v>
      </c>
      <c r="N14010" s="230">
        <v>5000000</v>
      </c>
      <c r="O14010" s="230">
        <v>2000000</v>
      </c>
      <c r="P14010" s="230">
        <f t="shared" si="272"/>
        <v>407000000</v>
      </c>
      <c r="Q14010" s="264">
        <v>0</v>
      </c>
      <c r="R14010" s="264">
        <v>0</v>
      </c>
      <c r="S14010" s="189" t="s">
        <v>5070</v>
      </c>
    </row>
    <row r="14011" spans="1:19" x14ac:dyDescent="0.3">
      <c r="A14011" s="106"/>
      <c r="B14011" s="108" t="s">
        <v>2671</v>
      </c>
      <c r="C14011" s="30" t="s">
        <v>2672</v>
      </c>
      <c r="D14011" s="102">
        <v>412</v>
      </c>
      <c r="E14011" s="102">
        <v>6</v>
      </c>
      <c r="F14011" s="102">
        <v>707</v>
      </c>
      <c r="G14011" s="102">
        <v>70721</v>
      </c>
      <c r="H14011" s="102">
        <v>3000</v>
      </c>
      <c r="I14011" s="102">
        <v>414104</v>
      </c>
      <c r="J14011" s="104">
        <v>0</v>
      </c>
      <c r="K14011" s="104">
        <v>0</v>
      </c>
      <c r="L14011" s="104">
        <v>0</v>
      </c>
      <c r="M14011" s="104">
        <v>0</v>
      </c>
      <c r="N14011" s="230">
        <v>0</v>
      </c>
      <c r="O14011" s="230">
        <v>0</v>
      </c>
      <c r="P14011" s="230">
        <f t="shared" si="272"/>
        <v>0</v>
      </c>
      <c r="Q14011" s="264">
        <v>4000000</v>
      </c>
      <c r="R14011" s="264">
        <v>0</v>
      </c>
      <c r="S14011" s="175"/>
    </row>
    <row r="14012" spans="1:19" s="138" customFormat="1" ht="17.399999999999999" x14ac:dyDescent="0.3">
      <c r="A14012" s="960" t="s">
        <v>0</v>
      </c>
      <c r="B14012" s="960"/>
      <c r="C14012" s="960"/>
      <c r="D14012" s="960"/>
      <c r="E14012" s="960"/>
      <c r="F14012" s="960"/>
      <c r="G14012" s="960"/>
      <c r="H14012" s="960"/>
      <c r="I14012" s="960"/>
      <c r="J14012" s="960"/>
      <c r="K14012" s="960"/>
      <c r="L14012" s="960"/>
      <c r="M14012" s="960"/>
      <c r="N14012" s="58"/>
      <c r="O14012" s="58"/>
      <c r="P14012" s="58"/>
      <c r="Q14012" s="58"/>
      <c r="R14012" s="58"/>
      <c r="S14012" s="58"/>
    </row>
    <row r="14013" spans="1:19" s="138" customFormat="1" ht="17.399999999999999" x14ac:dyDescent="0.3">
      <c r="A14013" s="960" t="s">
        <v>3122</v>
      </c>
      <c r="B14013" s="960"/>
      <c r="C14013" s="960"/>
      <c r="D14013" s="960"/>
      <c r="E14013" s="960"/>
      <c r="F14013" s="960"/>
      <c r="G14013" s="960"/>
      <c r="H14013" s="960"/>
      <c r="I14013" s="960"/>
      <c r="J14013" s="960"/>
      <c r="K14013" s="960"/>
      <c r="L14013" s="960"/>
      <c r="M14013" s="960"/>
      <c r="N14013" s="58"/>
      <c r="O14013" s="58"/>
      <c r="P14013" s="58"/>
      <c r="Q14013" s="58"/>
      <c r="R14013" s="58"/>
      <c r="S14013" s="58"/>
    </row>
    <row r="14014" spans="1:19" s="138" customFormat="1" ht="16.2" thickBot="1" x14ac:dyDescent="0.35">
      <c r="A14014" s="968" t="s">
        <v>2060</v>
      </c>
      <c r="B14014" s="968"/>
      <c r="C14014" s="968"/>
      <c r="D14014" s="968"/>
      <c r="E14014" s="968"/>
      <c r="F14014" s="968"/>
      <c r="G14014" s="968"/>
      <c r="H14014" s="968"/>
      <c r="I14014" s="968"/>
      <c r="J14014" s="968"/>
      <c r="K14014" s="968"/>
      <c r="L14014" s="968"/>
      <c r="M14014" s="968"/>
      <c r="N14014" s="58"/>
      <c r="O14014" s="58"/>
      <c r="P14014" s="58"/>
      <c r="Q14014" s="58"/>
      <c r="R14014" s="58"/>
      <c r="S14014" s="58"/>
    </row>
    <row r="14015" spans="1:19" s="138" customFormat="1" ht="15" customHeight="1" x14ac:dyDescent="0.3">
      <c r="A14015" s="962" t="s">
        <v>3118</v>
      </c>
      <c r="B14015" s="962" t="s">
        <v>3119</v>
      </c>
      <c r="C14015" s="962" t="s">
        <v>2</v>
      </c>
      <c r="D14015" s="5" t="s">
        <v>3</v>
      </c>
      <c r="E14015" s="12" t="s">
        <v>3</v>
      </c>
      <c r="F14015" s="5" t="s">
        <v>7</v>
      </c>
      <c r="G14015" s="12" t="s">
        <v>9</v>
      </c>
      <c r="H14015" s="5" t="s">
        <v>12</v>
      </c>
      <c r="I14015" s="12" t="s">
        <v>13</v>
      </c>
      <c r="J14015" s="873" t="s">
        <v>3115</v>
      </c>
      <c r="K14015" s="873" t="s">
        <v>3116</v>
      </c>
      <c r="L14015" s="965" t="s">
        <v>3121</v>
      </c>
      <c r="M14015" s="965" t="s">
        <v>3117</v>
      </c>
      <c r="N14015" s="873" t="s">
        <v>3116</v>
      </c>
      <c r="O14015" s="873" t="s">
        <v>3116</v>
      </c>
      <c r="P14015" s="873" t="s">
        <v>5095</v>
      </c>
      <c r="Q14015" s="873" t="s">
        <v>3115</v>
      </c>
      <c r="R14015" s="270" t="s">
        <v>3340</v>
      </c>
      <c r="S14015" s="873" t="s">
        <v>5049</v>
      </c>
    </row>
    <row r="14016" spans="1:19" s="138" customFormat="1" ht="20.399999999999999" x14ac:dyDescent="0.3">
      <c r="A14016" s="963"/>
      <c r="B14016" s="963"/>
      <c r="C14016" s="963"/>
      <c r="D14016" s="6" t="s">
        <v>4</v>
      </c>
      <c r="E14016" s="11" t="s">
        <v>6</v>
      </c>
      <c r="F14016" s="6" t="s">
        <v>8</v>
      </c>
      <c r="G14016" s="11" t="s">
        <v>10</v>
      </c>
      <c r="H14016" s="6" t="s">
        <v>5</v>
      </c>
      <c r="I14016" s="11" t="s">
        <v>5</v>
      </c>
      <c r="J14016" s="874"/>
      <c r="K14016" s="874"/>
      <c r="L14016" s="966"/>
      <c r="M14016" s="966"/>
      <c r="N14016" s="874"/>
      <c r="O14016" s="874"/>
      <c r="P14016" s="874"/>
      <c r="Q14016" s="874"/>
      <c r="R14016" s="271" t="s">
        <v>5125</v>
      </c>
      <c r="S14016" s="874"/>
    </row>
    <row r="14017" spans="1:19" s="138" customFormat="1" x14ac:dyDescent="0.3">
      <c r="A14017" s="963"/>
      <c r="B14017" s="963"/>
      <c r="C14017" s="963"/>
      <c r="D14017" s="6" t="s">
        <v>5</v>
      </c>
      <c r="E14017" s="11" t="s">
        <v>5</v>
      </c>
      <c r="F14017" s="6" t="s">
        <v>5</v>
      </c>
      <c r="G14017" s="11" t="s">
        <v>11</v>
      </c>
      <c r="H14017" s="7"/>
      <c r="I14017" s="8"/>
      <c r="J14017" s="44" t="s">
        <v>3120</v>
      </c>
      <c r="K14017" s="45" t="s">
        <v>3120</v>
      </c>
      <c r="L14017" s="46" t="s">
        <v>3120</v>
      </c>
      <c r="M14017" s="47" t="s">
        <v>3120</v>
      </c>
      <c r="N14017" s="44" t="s">
        <v>5068</v>
      </c>
      <c r="O14017" s="44" t="s">
        <v>5069</v>
      </c>
      <c r="P14017" s="44"/>
      <c r="Q14017" s="44" t="s">
        <v>5102</v>
      </c>
      <c r="R14017" s="272" t="s">
        <v>5102</v>
      </c>
      <c r="S14017" s="44"/>
    </row>
    <row r="14018" spans="1:19" s="138" customFormat="1" ht="15" thickBot="1" x14ac:dyDescent="0.35">
      <c r="A14018" s="964"/>
      <c r="B14018" s="964"/>
      <c r="C14018" s="964"/>
      <c r="D14018" s="9"/>
      <c r="E14018" s="10"/>
      <c r="F14018" s="9"/>
      <c r="G14018" s="10"/>
      <c r="H14018" s="9"/>
      <c r="I14018" s="10"/>
      <c r="J14018" s="48" t="s">
        <v>14</v>
      </c>
      <c r="K14018" s="49" t="s">
        <v>14</v>
      </c>
      <c r="L14018" s="50" t="s">
        <v>14</v>
      </c>
      <c r="M14018" s="51" t="s">
        <v>14</v>
      </c>
      <c r="N14018" s="48" t="s">
        <v>14</v>
      </c>
      <c r="O14018" s="48" t="s">
        <v>14</v>
      </c>
      <c r="P14018" s="48" t="s">
        <v>14</v>
      </c>
      <c r="Q14018" s="48" t="s">
        <v>14</v>
      </c>
      <c r="R14018" s="48" t="s">
        <v>14</v>
      </c>
      <c r="S14018" s="48"/>
    </row>
    <row r="14019" spans="1:19" ht="56.25" customHeight="1" x14ac:dyDescent="0.3">
      <c r="A14019" s="106"/>
      <c r="B14019" s="108" t="s">
        <v>2673</v>
      </c>
      <c r="C14019" s="30" t="s">
        <v>5347</v>
      </c>
      <c r="D14019" s="102">
        <v>412</v>
      </c>
      <c r="E14019" s="102">
        <v>7</v>
      </c>
      <c r="F14019" s="102">
        <v>707</v>
      </c>
      <c r="G14019" s="102">
        <v>70722</v>
      </c>
      <c r="H14019" s="102">
        <v>3000</v>
      </c>
      <c r="I14019" s="102">
        <v>414104</v>
      </c>
      <c r="J14019" s="104">
        <v>0</v>
      </c>
      <c r="K14019" s="104">
        <f>SUM(J14019+M14019)</f>
        <v>500000000</v>
      </c>
      <c r="L14019" s="104">
        <v>0</v>
      </c>
      <c r="M14019" s="230">
        <v>500000000</v>
      </c>
      <c r="N14019" s="230">
        <v>500000000</v>
      </c>
      <c r="O14019" s="230">
        <v>100000000</v>
      </c>
      <c r="P14019" s="230">
        <f t="shared" ref="P14019:P14031" si="273">SUM(K14019+N14019+O14019)</f>
        <v>1100000000</v>
      </c>
      <c r="Q14019" s="264">
        <v>0</v>
      </c>
      <c r="R14019" s="264">
        <v>0</v>
      </c>
      <c r="S14019" s="189" t="s">
        <v>5070</v>
      </c>
    </row>
    <row r="14020" spans="1:19" ht="54.75" customHeight="1" x14ac:dyDescent="0.3">
      <c r="A14020" s="106"/>
      <c r="B14020" s="108" t="s">
        <v>2674</v>
      </c>
      <c r="C14020" s="30" t="s">
        <v>2675</v>
      </c>
      <c r="D14020" s="102">
        <v>412</v>
      </c>
      <c r="E14020" s="102">
        <v>6</v>
      </c>
      <c r="F14020" s="102">
        <v>707</v>
      </c>
      <c r="G14020" s="102">
        <v>70721</v>
      </c>
      <c r="H14020" s="102">
        <v>3000</v>
      </c>
      <c r="I14020" s="102">
        <v>414104</v>
      </c>
      <c r="J14020" s="104">
        <v>3000000</v>
      </c>
      <c r="K14020" s="104">
        <v>3000000</v>
      </c>
      <c r="L14020" s="104">
        <v>0</v>
      </c>
      <c r="M14020" s="230">
        <v>0</v>
      </c>
      <c r="N14020" s="230">
        <v>2000000</v>
      </c>
      <c r="O14020" s="230">
        <v>1000000</v>
      </c>
      <c r="P14020" s="230">
        <f t="shared" si="273"/>
        <v>6000000</v>
      </c>
      <c r="Q14020" s="264">
        <v>14500000</v>
      </c>
      <c r="R14020" s="264">
        <v>0</v>
      </c>
      <c r="S14020" s="175"/>
    </row>
    <row r="14021" spans="1:19" ht="36" customHeight="1" x14ac:dyDescent="0.3">
      <c r="A14021" s="106"/>
      <c r="B14021" s="108" t="s">
        <v>2676</v>
      </c>
      <c r="C14021" s="30" t="s">
        <v>2677</v>
      </c>
      <c r="D14021" s="102">
        <v>410</v>
      </c>
      <c r="E14021" s="102">
        <v>6</v>
      </c>
      <c r="F14021" s="102">
        <v>707</v>
      </c>
      <c r="G14021" s="102">
        <v>70740</v>
      </c>
      <c r="H14021" s="102">
        <v>3000</v>
      </c>
      <c r="I14021" s="102">
        <v>414104</v>
      </c>
      <c r="J14021" s="104">
        <v>2000000</v>
      </c>
      <c r="K14021" s="104">
        <f>SUM(J14021+M14021)</f>
        <v>5000000</v>
      </c>
      <c r="L14021" s="104">
        <v>0</v>
      </c>
      <c r="M14021" s="230">
        <v>3000000</v>
      </c>
      <c r="N14021" s="230">
        <v>2000000</v>
      </c>
      <c r="O14021" s="230">
        <v>2000000</v>
      </c>
      <c r="P14021" s="230">
        <f t="shared" si="273"/>
        <v>9000000</v>
      </c>
      <c r="Q14021" s="264">
        <v>0</v>
      </c>
      <c r="R14021" s="264">
        <v>0</v>
      </c>
      <c r="S14021" s="175"/>
    </row>
    <row r="14022" spans="1:19" ht="47.25" customHeight="1" x14ac:dyDescent="0.3">
      <c r="A14022" s="106"/>
      <c r="B14022" s="108" t="s">
        <v>2678</v>
      </c>
      <c r="C14022" s="30" t="s">
        <v>2679</v>
      </c>
      <c r="D14022" s="102">
        <v>412</v>
      </c>
      <c r="E14022" s="102">
        <v>6</v>
      </c>
      <c r="F14022" s="102">
        <v>707</v>
      </c>
      <c r="G14022" s="102">
        <v>70721</v>
      </c>
      <c r="H14022" s="102">
        <v>3000</v>
      </c>
      <c r="I14022" s="102">
        <v>414104</v>
      </c>
      <c r="J14022" s="104">
        <v>15000000</v>
      </c>
      <c r="K14022" s="104">
        <f>SUM(J14022-L14022)</f>
        <v>0</v>
      </c>
      <c r="L14022" s="120">
        <v>15000000</v>
      </c>
      <c r="M14022" s="230">
        <v>0</v>
      </c>
      <c r="N14022" s="230">
        <v>15000000</v>
      </c>
      <c r="O14022" s="230">
        <v>5000000</v>
      </c>
      <c r="P14022" s="230">
        <f t="shared" si="273"/>
        <v>20000000</v>
      </c>
      <c r="Q14022" s="264">
        <v>30000000</v>
      </c>
      <c r="R14022" s="264"/>
      <c r="S14022" s="175"/>
    </row>
    <row r="14023" spans="1:19" ht="20.399999999999999" x14ac:dyDescent="0.3">
      <c r="A14023" s="106"/>
      <c r="B14023" s="108" t="s">
        <v>2680</v>
      </c>
      <c r="C14023" s="30" t="s">
        <v>2681</v>
      </c>
      <c r="D14023" s="102">
        <v>412</v>
      </c>
      <c r="E14023" s="102">
        <v>6</v>
      </c>
      <c r="F14023" s="102">
        <v>707</v>
      </c>
      <c r="G14023" s="102">
        <v>70721</v>
      </c>
      <c r="H14023" s="102">
        <v>3000</v>
      </c>
      <c r="I14023" s="102">
        <v>414104</v>
      </c>
      <c r="J14023" s="104">
        <v>0</v>
      </c>
      <c r="K14023" s="104">
        <v>0</v>
      </c>
      <c r="L14023" s="104">
        <v>0</v>
      </c>
      <c r="M14023" s="230">
        <v>0</v>
      </c>
      <c r="N14023" s="230">
        <v>0</v>
      </c>
      <c r="O14023" s="230">
        <v>0</v>
      </c>
      <c r="P14023" s="230">
        <f t="shared" si="273"/>
        <v>0</v>
      </c>
      <c r="Q14023" s="264">
        <v>24700000</v>
      </c>
      <c r="R14023" s="264">
        <v>0</v>
      </c>
      <c r="S14023" s="175"/>
    </row>
    <row r="14024" spans="1:19" x14ac:dyDescent="0.3">
      <c r="A14024" s="106"/>
      <c r="B14024" s="108" t="s">
        <v>2682</v>
      </c>
      <c r="C14024" s="30" t="s">
        <v>2683</v>
      </c>
      <c r="D14024" s="102">
        <v>410</v>
      </c>
      <c r="E14024" s="102">
        <v>9</v>
      </c>
      <c r="F14024" s="102">
        <v>707</v>
      </c>
      <c r="G14024" s="102">
        <v>70721</v>
      </c>
      <c r="H14024" s="102">
        <v>3000</v>
      </c>
      <c r="I14024" s="102">
        <v>414104</v>
      </c>
      <c r="J14024" s="104">
        <v>0</v>
      </c>
      <c r="K14024" s="104">
        <v>0</v>
      </c>
      <c r="L14024" s="104">
        <v>0</v>
      </c>
      <c r="M14024" s="230">
        <v>0</v>
      </c>
      <c r="N14024" s="230">
        <v>0</v>
      </c>
      <c r="O14024" s="230">
        <v>0</v>
      </c>
      <c r="P14024" s="230">
        <f t="shared" si="273"/>
        <v>0</v>
      </c>
      <c r="Q14024" s="264">
        <v>2000000</v>
      </c>
      <c r="R14024" s="264">
        <v>0</v>
      </c>
      <c r="S14024" s="175"/>
    </row>
    <row r="14025" spans="1:19" ht="21" customHeight="1" x14ac:dyDescent="0.3">
      <c r="A14025" s="106"/>
      <c r="B14025" s="108" t="s">
        <v>2684</v>
      </c>
      <c r="C14025" s="30" t="s">
        <v>2685</v>
      </c>
      <c r="D14025" s="102">
        <v>410</v>
      </c>
      <c r="E14025" s="102">
        <v>9</v>
      </c>
      <c r="F14025" s="102">
        <v>707</v>
      </c>
      <c r="G14025" s="102">
        <v>70721</v>
      </c>
      <c r="H14025" s="102">
        <v>3000</v>
      </c>
      <c r="I14025" s="102">
        <v>414104</v>
      </c>
      <c r="J14025" s="104">
        <v>0</v>
      </c>
      <c r="K14025" s="104">
        <v>0</v>
      </c>
      <c r="L14025" s="104">
        <v>0</v>
      </c>
      <c r="M14025" s="230">
        <v>0</v>
      </c>
      <c r="N14025" s="230">
        <v>0</v>
      </c>
      <c r="O14025" s="230">
        <v>0</v>
      </c>
      <c r="P14025" s="230">
        <f t="shared" si="273"/>
        <v>0</v>
      </c>
      <c r="Q14025" s="264">
        <v>3000000</v>
      </c>
      <c r="R14025" s="264">
        <v>0</v>
      </c>
      <c r="S14025" s="175"/>
    </row>
    <row r="14026" spans="1:19" x14ac:dyDescent="0.3">
      <c r="A14026" s="106"/>
      <c r="B14026" s="108" t="s">
        <v>2686</v>
      </c>
      <c r="C14026" s="30" t="s">
        <v>2687</v>
      </c>
      <c r="D14026" s="102">
        <v>406</v>
      </c>
      <c r="E14026" s="102">
        <v>4</v>
      </c>
      <c r="F14026" s="102">
        <v>707</v>
      </c>
      <c r="G14026" s="102">
        <v>70740</v>
      </c>
      <c r="H14026" s="102">
        <v>3000</v>
      </c>
      <c r="I14026" s="102">
        <v>414104</v>
      </c>
      <c r="J14026" s="104">
        <v>0</v>
      </c>
      <c r="K14026" s="104">
        <v>0</v>
      </c>
      <c r="L14026" s="104">
        <v>0</v>
      </c>
      <c r="M14026" s="230">
        <v>0</v>
      </c>
      <c r="N14026" s="230">
        <v>0</v>
      </c>
      <c r="O14026" s="230">
        <v>0</v>
      </c>
      <c r="P14026" s="230">
        <f t="shared" si="273"/>
        <v>0</v>
      </c>
      <c r="Q14026" s="264">
        <v>460000000</v>
      </c>
      <c r="R14026" s="264">
        <v>0</v>
      </c>
      <c r="S14026" s="175"/>
    </row>
    <row r="14027" spans="1:19" ht="28.5" customHeight="1" x14ac:dyDescent="0.3">
      <c r="A14027" s="106"/>
      <c r="B14027" s="108" t="s">
        <v>2688</v>
      </c>
      <c r="C14027" s="30" t="s">
        <v>2689</v>
      </c>
      <c r="D14027" s="102">
        <v>406</v>
      </c>
      <c r="E14027" s="102">
        <v>4</v>
      </c>
      <c r="F14027" s="102">
        <v>707</v>
      </c>
      <c r="G14027" s="102">
        <v>70740</v>
      </c>
      <c r="H14027" s="102">
        <v>3000</v>
      </c>
      <c r="I14027" s="102">
        <v>414104</v>
      </c>
      <c r="J14027" s="104">
        <v>0</v>
      </c>
      <c r="K14027" s="104">
        <v>0</v>
      </c>
      <c r="L14027" s="104">
        <v>0</v>
      </c>
      <c r="M14027" s="230">
        <v>0</v>
      </c>
      <c r="N14027" s="230">
        <v>0</v>
      </c>
      <c r="O14027" s="230">
        <v>0</v>
      </c>
      <c r="P14027" s="230">
        <f t="shared" si="273"/>
        <v>0</v>
      </c>
      <c r="Q14027" s="264">
        <v>70000000</v>
      </c>
      <c r="R14027" s="264">
        <v>0</v>
      </c>
      <c r="S14027" s="175"/>
    </row>
    <row r="14028" spans="1:19" ht="30" customHeight="1" x14ac:dyDescent="0.3">
      <c r="A14028" s="106"/>
      <c r="B14028" s="108" t="s">
        <v>2690</v>
      </c>
      <c r="C14028" s="30" t="s">
        <v>2691</v>
      </c>
      <c r="D14028" s="102">
        <v>406</v>
      </c>
      <c r="E14028" s="102">
        <v>4</v>
      </c>
      <c r="F14028" s="102">
        <v>707</v>
      </c>
      <c r="G14028" s="102">
        <v>70731</v>
      </c>
      <c r="H14028" s="102">
        <v>3000</v>
      </c>
      <c r="I14028" s="102">
        <v>414104</v>
      </c>
      <c r="J14028" s="104">
        <v>0</v>
      </c>
      <c r="K14028" s="104">
        <v>0</v>
      </c>
      <c r="L14028" s="104">
        <v>0</v>
      </c>
      <c r="M14028" s="230">
        <v>0</v>
      </c>
      <c r="N14028" s="230">
        <v>0</v>
      </c>
      <c r="O14028" s="230">
        <v>0</v>
      </c>
      <c r="P14028" s="230">
        <f t="shared" si="273"/>
        <v>0</v>
      </c>
      <c r="Q14028" s="264">
        <v>5000000</v>
      </c>
      <c r="R14028" s="264">
        <v>0</v>
      </c>
      <c r="S14028" s="175"/>
    </row>
    <row r="14029" spans="1:19" ht="20.399999999999999" x14ac:dyDescent="0.3">
      <c r="A14029" s="106"/>
      <c r="B14029" s="108" t="s">
        <v>2692</v>
      </c>
      <c r="C14029" s="30" t="s">
        <v>5038</v>
      </c>
      <c r="D14029" s="102">
        <v>406</v>
      </c>
      <c r="E14029" s="102">
        <v>4</v>
      </c>
      <c r="F14029" s="102">
        <v>707</v>
      </c>
      <c r="G14029" s="102">
        <v>70731</v>
      </c>
      <c r="H14029" s="102">
        <v>3000</v>
      </c>
      <c r="I14029" s="102">
        <v>414215</v>
      </c>
      <c r="J14029" s="104">
        <v>400000000</v>
      </c>
      <c r="K14029" s="104">
        <f>SUM(J14029-L14029)</f>
        <v>0</v>
      </c>
      <c r="L14029" s="104">
        <v>400000000</v>
      </c>
      <c r="M14029" s="230">
        <v>0</v>
      </c>
      <c r="N14029" s="230">
        <v>400000000</v>
      </c>
      <c r="O14029" s="230">
        <v>100000000</v>
      </c>
      <c r="P14029" s="230">
        <f t="shared" si="273"/>
        <v>500000000</v>
      </c>
      <c r="Q14029" s="264">
        <v>100000000</v>
      </c>
      <c r="R14029" s="264">
        <v>0</v>
      </c>
      <c r="S14029" s="175"/>
    </row>
    <row r="14030" spans="1:19" x14ac:dyDescent="0.3">
      <c r="A14030" s="106"/>
      <c r="B14030" s="108" t="s">
        <v>2693</v>
      </c>
      <c r="C14030" s="30" t="s">
        <v>2694</v>
      </c>
      <c r="D14030" s="102">
        <v>406</v>
      </c>
      <c r="E14030" s="102">
        <v>5</v>
      </c>
      <c r="F14030" s="102">
        <v>707</v>
      </c>
      <c r="G14030" s="102">
        <v>70740</v>
      </c>
      <c r="H14030" s="102">
        <v>3000</v>
      </c>
      <c r="I14030" s="102">
        <v>414301</v>
      </c>
      <c r="J14030" s="104">
        <v>0</v>
      </c>
      <c r="K14030" s="104">
        <v>0</v>
      </c>
      <c r="L14030" s="104">
        <v>0</v>
      </c>
      <c r="M14030" s="230">
        <v>0</v>
      </c>
      <c r="N14030" s="230">
        <v>0</v>
      </c>
      <c r="O14030" s="230">
        <v>0</v>
      </c>
      <c r="P14030" s="230">
        <f t="shared" si="273"/>
        <v>0</v>
      </c>
      <c r="Q14030" s="264">
        <v>14000000</v>
      </c>
      <c r="R14030" s="264">
        <v>0</v>
      </c>
      <c r="S14030" s="175"/>
    </row>
    <row r="14031" spans="1:19" ht="55.5" customHeight="1" x14ac:dyDescent="0.3">
      <c r="A14031" s="106"/>
      <c r="B14031" s="108" t="s">
        <v>2695</v>
      </c>
      <c r="C14031" s="30" t="s">
        <v>3231</v>
      </c>
      <c r="D14031" s="102">
        <v>406</v>
      </c>
      <c r="E14031" s="102">
        <v>4</v>
      </c>
      <c r="F14031" s="102">
        <v>707</v>
      </c>
      <c r="G14031" s="102">
        <v>70740</v>
      </c>
      <c r="H14031" s="102">
        <v>3000</v>
      </c>
      <c r="I14031" s="102">
        <v>414104</v>
      </c>
      <c r="J14031" s="104">
        <v>2000000</v>
      </c>
      <c r="K14031" s="104">
        <v>2000000</v>
      </c>
      <c r="L14031" s="104">
        <v>0</v>
      </c>
      <c r="M14031" s="230">
        <v>0</v>
      </c>
      <c r="N14031" s="230">
        <v>1000000</v>
      </c>
      <c r="O14031" s="230">
        <v>1000000</v>
      </c>
      <c r="P14031" s="230">
        <f t="shared" si="273"/>
        <v>4000000</v>
      </c>
      <c r="Q14031" s="264">
        <v>2000000</v>
      </c>
      <c r="R14031" s="264">
        <v>0</v>
      </c>
      <c r="S14031" s="175"/>
    </row>
    <row r="14032" spans="1:19" s="138" customFormat="1" ht="17.399999999999999" x14ac:dyDescent="0.3">
      <c r="A14032" s="960" t="s">
        <v>0</v>
      </c>
      <c r="B14032" s="960"/>
      <c r="C14032" s="960"/>
      <c r="D14032" s="960"/>
      <c r="E14032" s="960"/>
      <c r="F14032" s="960"/>
      <c r="G14032" s="960"/>
      <c r="H14032" s="960"/>
      <c r="I14032" s="960"/>
      <c r="J14032" s="960"/>
      <c r="K14032" s="960"/>
      <c r="L14032" s="960"/>
      <c r="M14032" s="960"/>
      <c r="N14032" s="58"/>
      <c r="O14032" s="58"/>
      <c r="P14032" s="58"/>
      <c r="Q14032" s="58"/>
      <c r="R14032" s="58"/>
      <c r="S14032" s="58"/>
    </row>
    <row r="14033" spans="1:19" s="138" customFormat="1" ht="17.399999999999999" x14ac:dyDescent="0.3">
      <c r="A14033" s="960" t="s">
        <v>3122</v>
      </c>
      <c r="B14033" s="960"/>
      <c r="C14033" s="960"/>
      <c r="D14033" s="960"/>
      <c r="E14033" s="960"/>
      <c r="F14033" s="960"/>
      <c r="G14033" s="960"/>
      <c r="H14033" s="960"/>
      <c r="I14033" s="960"/>
      <c r="J14033" s="960"/>
      <c r="K14033" s="960"/>
      <c r="L14033" s="960"/>
      <c r="M14033" s="960"/>
      <c r="N14033" s="58"/>
      <c r="O14033" s="58"/>
      <c r="P14033" s="58"/>
      <c r="Q14033" s="58"/>
      <c r="R14033" s="58"/>
      <c r="S14033" s="58"/>
    </row>
    <row r="14034" spans="1:19" s="138" customFormat="1" ht="16.2" thickBot="1" x14ac:dyDescent="0.35">
      <c r="A14034" s="968" t="s">
        <v>2060</v>
      </c>
      <c r="B14034" s="968"/>
      <c r="C14034" s="968"/>
      <c r="D14034" s="968"/>
      <c r="E14034" s="968"/>
      <c r="F14034" s="968"/>
      <c r="G14034" s="968"/>
      <c r="H14034" s="968"/>
      <c r="I14034" s="968"/>
      <c r="J14034" s="968"/>
      <c r="K14034" s="968"/>
      <c r="L14034" s="968"/>
      <c r="M14034" s="968"/>
      <c r="N14034" s="58"/>
      <c r="O14034" s="58"/>
      <c r="P14034" s="58"/>
      <c r="Q14034" s="58"/>
      <c r="R14034" s="58"/>
      <c r="S14034" s="58"/>
    </row>
    <row r="14035" spans="1:19" s="138" customFormat="1" ht="15" customHeight="1" x14ac:dyDescent="0.3">
      <c r="A14035" s="962" t="s">
        <v>3118</v>
      </c>
      <c r="B14035" s="962" t="s">
        <v>3119</v>
      </c>
      <c r="C14035" s="962" t="s">
        <v>2</v>
      </c>
      <c r="D14035" s="5" t="s">
        <v>3</v>
      </c>
      <c r="E14035" s="12" t="s">
        <v>3</v>
      </c>
      <c r="F14035" s="5" t="s">
        <v>7</v>
      </c>
      <c r="G14035" s="12" t="s">
        <v>9</v>
      </c>
      <c r="H14035" s="5" t="s">
        <v>12</v>
      </c>
      <c r="I14035" s="12" t="s">
        <v>13</v>
      </c>
      <c r="J14035" s="873" t="s">
        <v>3115</v>
      </c>
      <c r="K14035" s="873" t="s">
        <v>3116</v>
      </c>
      <c r="L14035" s="965" t="s">
        <v>3121</v>
      </c>
      <c r="M14035" s="965" t="s">
        <v>3117</v>
      </c>
      <c r="N14035" s="873" t="s">
        <v>3116</v>
      </c>
      <c r="O14035" s="873" t="s">
        <v>3116</v>
      </c>
      <c r="P14035" s="873" t="s">
        <v>5095</v>
      </c>
      <c r="Q14035" s="873" t="s">
        <v>3115</v>
      </c>
      <c r="R14035" s="270" t="s">
        <v>3340</v>
      </c>
      <c r="S14035" s="873" t="s">
        <v>5049</v>
      </c>
    </row>
    <row r="14036" spans="1:19" s="138" customFormat="1" ht="20.399999999999999" x14ac:dyDescent="0.3">
      <c r="A14036" s="963"/>
      <c r="B14036" s="963"/>
      <c r="C14036" s="963"/>
      <c r="D14036" s="6" t="s">
        <v>4</v>
      </c>
      <c r="E14036" s="11" t="s">
        <v>6</v>
      </c>
      <c r="F14036" s="6" t="s">
        <v>8</v>
      </c>
      <c r="G14036" s="11" t="s">
        <v>10</v>
      </c>
      <c r="H14036" s="6" t="s">
        <v>5</v>
      </c>
      <c r="I14036" s="11" t="s">
        <v>5</v>
      </c>
      <c r="J14036" s="874"/>
      <c r="K14036" s="874"/>
      <c r="L14036" s="966"/>
      <c r="M14036" s="966"/>
      <c r="N14036" s="874"/>
      <c r="O14036" s="874"/>
      <c r="P14036" s="874"/>
      <c r="Q14036" s="874"/>
      <c r="R14036" s="271" t="s">
        <v>5125</v>
      </c>
      <c r="S14036" s="874"/>
    </row>
    <row r="14037" spans="1:19" s="138" customFormat="1" x14ac:dyDescent="0.3">
      <c r="A14037" s="963"/>
      <c r="B14037" s="963"/>
      <c r="C14037" s="963"/>
      <c r="D14037" s="6" t="s">
        <v>5</v>
      </c>
      <c r="E14037" s="11" t="s">
        <v>5</v>
      </c>
      <c r="F14037" s="6" t="s">
        <v>5</v>
      </c>
      <c r="G14037" s="11" t="s">
        <v>11</v>
      </c>
      <c r="H14037" s="7"/>
      <c r="I14037" s="8"/>
      <c r="J14037" s="44" t="s">
        <v>3120</v>
      </c>
      <c r="K14037" s="45" t="s">
        <v>3120</v>
      </c>
      <c r="L14037" s="46" t="s">
        <v>3120</v>
      </c>
      <c r="M14037" s="47" t="s">
        <v>3120</v>
      </c>
      <c r="N14037" s="44" t="s">
        <v>5068</v>
      </c>
      <c r="O14037" s="44" t="s">
        <v>5069</v>
      </c>
      <c r="P14037" s="44"/>
      <c r="Q14037" s="44" t="s">
        <v>5102</v>
      </c>
      <c r="R14037" s="272" t="s">
        <v>5102</v>
      </c>
      <c r="S14037" s="44"/>
    </row>
    <row r="14038" spans="1:19" s="138" customFormat="1" ht="15" thickBot="1" x14ac:dyDescent="0.35">
      <c r="A14038" s="964"/>
      <c r="B14038" s="964"/>
      <c r="C14038" s="964"/>
      <c r="D14038" s="9"/>
      <c r="E14038" s="10"/>
      <c r="F14038" s="9"/>
      <c r="G14038" s="10"/>
      <c r="H14038" s="9"/>
      <c r="I14038" s="10"/>
      <c r="J14038" s="48" t="s">
        <v>14</v>
      </c>
      <c r="K14038" s="49" t="s">
        <v>14</v>
      </c>
      <c r="L14038" s="50" t="s">
        <v>14</v>
      </c>
      <c r="M14038" s="51" t="s">
        <v>14</v>
      </c>
      <c r="N14038" s="48" t="s">
        <v>14</v>
      </c>
      <c r="O14038" s="48" t="s">
        <v>14</v>
      </c>
      <c r="P14038" s="48" t="s">
        <v>14</v>
      </c>
      <c r="Q14038" s="48" t="s">
        <v>14</v>
      </c>
      <c r="R14038" s="48" t="s">
        <v>14</v>
      </c>
      <c r="S14038" s="48"/>
    </row>
    <row r="14039" spans="1:19" ht="20.399999999999999" x14ac:dyDescent="0.3">
      <c r="A14039" s="106"/>
      <c r="B14039" s="108" t="s">
        <v>2696</v>
      </c>
      <c r="C14039" s="30" t="s">
        <v>2697</v>
      </c>
      <c r="D14039" s="102">
        <v>406</v>
      </c>
      <c r="E14039" s="102">
        <v>4</v>
      </c>
      <c r="F14039" s="102">
        <v>707</v>
      </c>
      <c r="G14039" s="102">
        <v>70740</v>
      </c>
      <c r="H14039" s="102">
        <v>3000</v>
      </c>
      <c r="I14039" s="102">
        <v>414104</v>
      </c>
      <c r="J14039" s="104">
        <v>0</v>
      </c>
      <c r="K14039" s="104">
        <v>0</v>
      </c>
      <c r="L14039" s="104">
        <v>0</v>
      </c>
      <c r="M14039" s="104">
        <v>0</v>
      </c>
      <c r="N14039" s="230">
        <v>0</v>
      </c>
      <c r="O14039" s="230">
        <v>0</v>
      </c>
      <c r="P14039" s="230">
        <f t="shared" ref="P14039:P14052" si="274">SUM(K14039+N14039+O14039)</f>
        <v>0</v>
      </c>
      <c r="Q14039" s="264">
        <v>3000000</v>
      </c>
      <c r="R14039" s="264">
        <v>0</v>
      </c>
      <c r="S14039" s="175"/>
    </row>
    <row r="14040" spans="1:19" ht="30.6" x14ac:dyDescent="0.3">
      <c r="A14040" s="106"/>
      <c r="B14040" s="108" t="s">
        <v>2698</v>
      </c>
      <c r="C14040" s="30" t="s">
        <v>2699</v>
      </c>
      <c r="D14040" s="102">
        <v>406</v>
      </c>
      <c r="E14040" s="102">
        <v>4</v>
      </c>
      <c r="F14040" s="102">
        <v>707</v>
      </c>
      <c r="G14040" s="102">
        <v>70740</v>
      </c>
      <c r="H14040" s="102">
        <v>3000</v>
      </c>
      <c r="I14040" s="102">
        <v>414104</v>
      </c>
      <c r="J14040" s="104">
        <v>5000000</v>
      </c>
      <c r="K14040" s="104">
        <v>5000000</v>
      </c>
      <c r="L14040" s="104">
        <v>0</v>
      </c>
      <c r="M14040" s="104">
        <v>0</v>
      </c>
      <c r="N14040" s="230">
        <v>2000000</v>
      </c>
      <c r="O14040" s="230">
        <v>2000000</v>
      </c>
      <c r="P14040" s="230">
        <f t="shared" si="274"/>
        <v>9000000</v>
      </c>
      <c r="Q14040" s="264">
        <v>5000000</v>
      </c>
      <c r="R14040" s="264">
        <v>0</v>
      </c>
      <c r="S14040" s="175"/>
    </row>
    <row r="14041" spans="1:19" ht="20.399999999999999" x14ac:dyDescent="0.3">
      <c r="A14041" s="106"/>
      <c r="B14041" s="108" t="s">
        <v>2700</v>
      </c>
      <c r="C14041" s="30" t="s">
        <v>5037</v>
      </c>
      <c r="D14041" s="102">
        <v>405</v>
      </c>
      <c r="E14041" s="102">
        <v>4</v>
      </c>
      <c r="F14041" s="102">
        <v>707</v>
      </c>
      <c r="G14041" s="102">
        <v>70731</v>
      </c>
      <c r="H14041" s="102">
        <v>3000</v>
      </c>
      <c r="I14041" s="102">
        <v>414104</v>
      </c>
      <c r="J14041" s="104">
        <v>60000000</v>
      </c>
      <c r="K14041" s="104">
        <f>SUM(J14041-L14041)</f>
        <v>30000000</v>
      </c>
      <c r="L14041" s="104">
        <v>30000000</v>
      </c>
      <c r="M14041" s="104">
        <v>0</v>
      </c>
      <c r="N14041" s="230">
        <v>30000000</v>
      </c>
      <c r="O14041" s="230">
        <v>5000000</v>
      </c>
      <c r="P14041" s="230">
        <f t="shared" si="274"/>
        <v>65000000</v>
      </c>
      <c r="Q14041" s="264">
        <v>60000000</v>
      </c>
      <c r="R14041" s="264">
        <v>0</v>
      </c>
      <c r="S14041" s="175"/>
    </row>
    <row r="14042" spans="1:19" ht="24" customHeight="1" x14ac:dyDescent="0.3">
      <c r="A14042" s="106"/>
      <c r="B14042" s="108" t="s">
        <v>2701</v>
      </c>
      <c r="C14042" s="30" t="s">
        <v>3184</v>
      </c>
      <c r="D14042" s="102">
        <v>406</v>
      </c>
      <c r="E14042" s="102">
        <v>6</v>
      </c>
      <c r="F14042" s="102">
        <v>707</v>
      </c>
      <c r="G14042" s="102">
        <v>70740</v>
      </c>
      <c r="H14042" s="102">
        <v>3000</v>
      </c>
      <c r="I14042" s="102">
        <v>414104</v>
      </c>
      <c r="J14042" s="104">
        <v>10000000</v>
      </c>
      <c r="K14042" s="104">
        <f>SUM(J14042+M14042)</f>
        <v>100000000</v>
      </c>
      <c r="L14042" s="104">
        <v>0</v>
      </c>
      <c r="M14042" s="104">
        <v>90000000</v>
      </c>
      <c r="N14042" s="230">
        <v>10000000</v>
      </c>
      <c r="O14042" s="230">
        <v>5000000</v>
      </c>
      <c r="P14042" s="230">
        <f t="shared" si="274"/>
        <v>115000000</v>
      </c>
      <c r="Q14042" s="264">
        <v>0</v>
      </c>
      <c r="R14042" s="264">
        <v>0</v>
      </c>
      <c r="S14042" s="189" t="s">
        <v>5070</v>
      </c>
    </row>
    <row r="14043" spans="1:19" ht="20.399999999999999" x14ac:dyDescent="0.3">
      <c r="A14043" s="106"/>
      <c r="B14043" s="108" t="s">
        <v>2702</v>
      </c>
      <c r="C14043" s="30" t="s">
        <v>2703</v>
      </c>
      <c r="D14043" s="102">
        <v>406</v>
      </c>
      <c r="E14043" s="102">
        <v>6</v>
      </c>
      <c r="F14043" s="102">
        <v>707</v>
      </c>
      <c r="G14043" s="102">
        <v>70740</v>
      </c>
      <c r="H14043" s="102">
        <v>3000</v>
      </c>
      <c r="I14043" s="102">
        <v>414104</v>
      </c>
      <c r="J14043" s="104">
        <v>5000000</v>
      </c>
      <c r="K14043" s="104">
        <v>5000000</v>
      </c>
      <c r="L14043" s="104">
        <v>0</v>
      </c>
      <c r="M14043" s="104">
        <v>0</v>
      </c>
      <c r="N14043" s="230">
        <v>0</v>
      </c>
      <c r="O14043" s="230"/>
      <c r="P14043" s="230">
        <f t="shared" si="274"/>
        <v>5000000</v>
      </c>
      <c r="Q14043" s="264">
        <v>0</v>
      </c>
      <c r="R14043" s="264">
        <v>0</v>
      </c>
      <c r="S14043" s="175"/>
    </row>
    <row r="14044" spans="1:19" ht="20.399999999999999" x14ac:dyDescent="0.3">
      <c r="A14044" s="106"/>
      <c r="B14044" s="108" t="s">
        <v>2704</v>
      </c>
      <c r="C14044" s="30" t="s">
        <v>3226</v>
      </c>
      <c r="D14044" s="102">
        <v>406</v>
      </c>
      <c r="E14044" s="102">
        <v>6</v>
      </c>
      <c r="F14044" s="102">
        <v>707</v>
      </c>
      <c r="G14044" s="102">
        <v>70740</v>
      </c>
      <c r="H14044" s="102">
        <v>3000</v>
      </c>
      <c r="I14044" s="102">
        <v>414104</v>
      </c>
      <c r="J14044" s="104">
        <v>100000000</v>
      </c>
      <c r="K14044" s="560">
        <f>SUM(J14044-L14044)</f>
        <v>0</v>
      </c>
      <c r="L14044" s="104">
        <v>100000000</v>
      </c>
      <c r="M14044" s="104">
        <v>0</v>
      </c>
      <c r="N14044" s="230">
        <v>100000000</v>
      </c>
      <c r="O14044" s="230">
        <v>100000000</v>
      </c>
      <c r="P14044" s="230">
        <f t="shared" si="274"/>
        <v>200000000</v>
      </c>
      <c r="Q14044" s="264">
        <v>0</v>
      </c>
      <c r="R14044" s="264">
        <v>0</v>
      </c>
      <c r="S14044" s="175"/>
    </row>
    <row r="14045" spans="1:19" ht="30.6" x14ac:dyDescent="0.3">
      <c r="A14045" s="106"/>
      <c r="B14045" s="108" t="s">
        <v>2705</v>
      </c>
      <c r="C14045" s="30" t="s">
        <v>5097</v>
      </c>
      <c r="D14045" s="102">
        <v>406</v>
      </c>
      <c r="E14045" s="102">
        <v>6</v>
      </c>
      <c r="F14045" s="102">
        <v>707</v>
      </c>
      <c r="G14045" s="102">
        <v>70740</v>
      </c>
      <c r="H14045" s="102">
        <v>3000</v>
      </c>
      <c r="I14045" s="102">
        <v>414104</v>
      </c>
      <c r="J14045" s="104">
        <v>75000000</v>
      </c>
      <c r="K14045" s="104">
        <f>SUM(J14045+M14045)</f>
        <v>250000000</v>
      </c>
      <c r="L14045" s="104">
        <v>0</v>
      </c>
      <c r="M14045" s="104">
        <v>175000000</v>
      </c>
      <c r="N14045" s="230">
        <v>100000000</v>
      </c>
      <c r="O14045" s="230">
        <v>50000000</v>
      </c>
      <c r="P14045" s="230">
        <f t="shared" si="274"/>
        <v>400000000</v>
      </c>
      <c r="Q14045" s="264">
        <v>0</v>
      </c>
      <c r="R14045" s="264">
        <v>0</v>
      </c>
      <c r="S14045" s="189" t="s">
        <v>5070</v>
      </c>
    </row>
    <row r="14046" spans="1:19" ht="40.799999999999997" x14ac:dyDescent="0.3">
      <c r="A14046" s="106"/>
      <c r="B14046" s="108" t="s">
        <v>2706</v>
      </c>
      <c r="C14046" s="30" t="s">
        <v>3212</v>
      </c>
      <c r="D14046" s="102">
        <v>406</v>
      </c>
      <c r="E14046" s="102">
        <v>6</v>
      </c>
      <c r="F14046" s="102">
        <v>707</v>
      </c>
      <c r="G14046" s="102">
        <v>70740</v>
      </c>
      <c r="H14046" s="102">
        <v>3000</v>
      </c>
      <c r="I14046" s="102">
        <v>414104</v>
      </c>
      <c r="J14046" s="104">
        <v>150000000</v>
      </c>
      <c r="K14046" s="104">
        <f>SUM(J14046-L14046)</f>
        <v>0</v>
      </c>
      <c r="L14046" s="112">
        <v>150000000</v>
      </c>
      <c r="M14046" s="104">
        <v>0</v>
      </c>
      <c r="N14046" s="230">
        <v>150000000</v>
      </c>
      <c r="O14046" s="230">
        <v>50000000</v>
      </c>
      <c r="P14046" s="230">
        <f t="shared" si="274"/>
        <v>200000000</v>
      </c>
      <c r="Q14046" s="264">
        <v>0</v>
      </c>
      <c r="R14046" s="264">
        <v>0</v>
      </c>
      <c r="S14046" s="175"/>
    </row>
    <row r="14047" spans="1:19" ht="20.399999999999999" x14ac:dyDescent="0.3">
      <c r="A14047" s="106"/>
      <c r="B14047" s="108" t="s">
        <v>2707</v>
      </c>
      <c r="C14047" s="30" t="s">
        <v>3230</v>
      </c>
      <c r="D14047" s="102">
        <v>406</v>
      </c>
      <c r="E14047" s="102">
        <v>6</v>
      </c>
      <c r="F14047" s="102">
        <v>707</v>
      </c>
      <c r="G14047" s="102">
        <v>70740</v>
      </c>
      <c r="H14047" s="102">
        <v>3000</v>
      </c>
      <c r="I14047" s="102">
        <v>414104</v>
      </c>
      <c r="J14047" s="104">
        <v>3000000</v>
      </c>
      <c r="K14047" s="104">
        <f>SUM(J14047+M14047)</f>
        <v>6000000</v>
      </c>
      <c r="L14047" s="104">
        <v>0</v>
      </c>
      <c r="M14047" s="104">
        <v>3000000</v>
      </c>
      <c r="N14047" s="230">
        <v>0</v>
      </c>
      <c r="O14047" s="230">
        <v>5000000</v>
      </c>
      <c r="P14047" s="230">
        <f t="shared" si="274"/>
        <v>11000000</v>
      </c>
      <c r="Q14047" s="264">
        <v>0</v>
      </c>
      <c r="R14047" s="264">
        <v>0</v>
      </c>
      <c r="S14047" s="175"/>
    </row>
    <row r="14048" spans="1:19" ht="26.25" customHeight="1" x14ac:dyDescent="0.3">
      <c r="A14048" s="106"/>
      <c r="B14048" s="108" t="s">
        <v>2708</v>
      </c>
      <c r="C14048" s="30" t="s">
        <v>2709</v>
      </c>
      <c r="D14048" s="102">
        <v>406</v>
      </c>
      <c r="E14048" s="102">
        <v>6</v>
      </c>
      <c r="F14048" s="102">
        <v>707</v>
      </c>
      <c r="G14048" s="102">
        <v>70740</v>
      </c>
      <c r="H14048" s="102">
        <v>3000</v>
      </c>
      <c r="I14048" s="102">
        <v>414104</v>
      </c>
      <c r="J14048" s="104">
        <v>2000000</v>
      </c>
      <c r="K14048" s="104">
        <v>2000000</v>
      </c>
      <c r="L14048" s="104">
        <v>0</v>
      </c>
      <c r="M14048" s="104">
        <v>0</v>
      </c>
      <c r="N14048" s="230">
        <v>1000000</v>
      </c>
      <c r="O14048" s="230">
        <v>500000</v>
      </c>
      <c r="P14048" s="230">
        <f t="shared" si="274"/>
        <v>3500000</v>
      </c>
      <c r="Q14048" s="264">
        <v>0</v>
      </c>
      <c r="R14048" s="264">
        <v>0</v>
      </c>
      <c r="S14048" s="175"/>
    </row>
    <row r="14049" spans="1:19" s="70" customFormat="1" ht="12.75" customHeight="1" x14ac:dyDescent="0.3">
      <c r="A14049" s="69"/>
      <c r="B14049" s="71" t="s">
        <v>2710</v>
      </c>
      <c r="C14049" s="30" t="s">
        <v>3185</v>
      </c>
      <c r="D14049" s="73">
        <v>406</v>
      </c>
      <c r="E14049" s="73">
        <v>6</v>
      </c>
      <c r="F14049" s="73">
        <v>707</v>
      </c>
      <c r="G14049" s="73">
        <v>70740</v>
      </c>
      <c r="H14049" s="73">
        <v>3000</v>
      </c>
      <c r="I14049" s="73">
        <v>414104</v>
      </c>
      <c r="J14049" s="104">
        <v>5000000</v>
      </c>
      <c r="K14049" s="112">
        <v>5000000</v>
      </c>
      <c r="L14049" s="104">
        <v>0</v>
      </c>
      <c r="M14049" s="104"/>
      <c r="N14049" s="230">
        <v>2000000</v>
      </c>
      <c r="O14049" s="230">
        <v>1000000</v>
      </c>
      <c r="P14049" s="230">
        <f t="shared" si="274"/>
        <v>8000000</v>
      </c>
      <c r="Q14049" s="264">
        <v>0</v>
      </c>
      <c r="R14049" s="264">
        <v>0</v>
      </c>
      <c r="S14049" s="175"/>
    </row>
    <row r="14050" spans="1:19" ht="20.399999999999999" x14ac:dyDescent="0.3">
      <c r="A14050" s="106"/>
      <c r="B14050" s="108" t="s">
        <v>2711</v>
      </c>
      <c r="C14050" s="72" t="s">
        <v>3233</v>
      </c>
      <c r="D14050" s="102">
        <v>406</v>
      </c>
      <c r="E14050" s="102">
        <v>6</v>
      </c>
      <c r="F14050" s="102">
        <v>707</v>
      </c>
      <c r="G14050" s="102">
        <v>70740</v>
      </c>
      <c r="H14050" s="102">
        <v>3000</v>
      </c>
      <c r="I14050" s="102">
        <v>414104</v>
      </c>
      <c r="J14050" s="104">
        <v>5000000</v>
      </c>
      <c r="K14050" s="112">
        <v>5000000</v>
      </c>
      <c r="L14050" s="104">
        <v>0</v>
      </c>
      <c r="M14050" s="174"/>
      <c r="N14050" s="230">
        <v>1000000</v>
      </c>
      <c r="O14050" s="230">
        <v>1000000</v>
      </c>
      <c r="P14050" s="230">
        <f t="shared" si="274"/>
        <v>7000000</v>
      </c>
      <c r="Q14050" s="264">
        <v>0</v>
      </c>
      <c r="R14050" s="264">
        <v>0</v>
      </c>
      <c r="S14050" s="176"/>
    </row>
    <row r="14051" spans="1:19" ht="30.6" x14ac:dyDescent="0.3">
      <c r="A14051" s="106"/>
      <c r="B14051" s="108" t="s">
        <v>2712</v>
      </c>
      <c r="C14051" s="30" t="s">
        <v>2713</v>
      </c>
      <c r="D14051" s="102">
        <v>406</v>
      </c>
      <c r="E14051" s="102">
        <v>6</v>
      </c>
      <c r="F14051" s="102">
        <v>707</v>
      </c>
      <c r="G14051" s="102">
        <v>70740</v>
      </c>
      <c r="H14051" s="102">
        <v>3000</v>
      </c>
      <c r="I14051" s="102">
        <v>414104</v>
      </c>
      <c r="J14051" s="104">
        <v>2000000</v>
      </c>
      <c r="K14051" s="104">
        <v>2000000</v>
      </c>
      <c r="L14051" s="126">
        <v>0</v>
      </c>
      <c r="M14051" s="173">
        <v>0</v>
      </c>
      <c r="N14051" s="230">
        <v>500000</v>
      </c>
      <c r="O14051" s="230">
        <v>0</v>
      </c>
      <c r="P14051" s="230">
        <f t="shared" si="274"/>
        <v>2500000</v>
      </c>
      <c r="Q14051" s="264">
        <v>0</v>
      </c>
      <c r="R14051" s="264">
        <v>0</v>
      </c>
      <c r="S14051" s="175"/>
    </row>
    <row r="14052" spans="1:19" ht="43.5" customHeight="1" x14ac:dyDescent="0.3">
      <c r="A14052" s="106"/>
      <c r="B14052" s="108" t="s">
        <v>3144</v>
      </c>
      <c r="C14052" s="30" t="s">
        <v>3145</v>
      </c>
      <c r="D14052" s="102">
        <v>406</v>
      </c>
      <c r="E14052" s="102">
        <v>6</v>
      </c>
      <c r="F14052" s="102">
        <v>707</v>
      </c>
      <c r="G14052" s="102">
        <v>70740</v>
      </c>
      <c r="H14052" s="102">
        <v>3000</v>
      </c>
      <c r="I14052" s="102">
        <v>414104</v>
      </c>
      <c r="J14052" s="104">
        <v>0</v>
      </c>
      <c r="K14052" s="104">
        <v>0</v>
      </c>
      <c r="L14052" s="126">
        <v>0</v>
      </c>
      <c r="M14052" s="173">
        <v>0</v>
      </c>
      <c r="N14052" s="230">
        <v>0</v>
      </c>
      <c r="O14052" s="230">
        <v>0</v>
      </c>
      <c r="P14052" s="230">
        <f t="shared" si="274"/>
        <v>0</v>
      </c>
      <c r="Q14052" s="264">
        <v>0</v>
      </c>
      <c r="R14052" s="264">
        <v>0</v>
      </c>
      <c r="S14052" s="175"/>
    </row>
    <row r="14053" spans="1:19" ht="15.75" customHeight="1" x14ac:dyDescent="0.3">
      <c r="A14053" s="960" t="s">
        <v>0</v>
      </c>
      <c r="B14053" s="960"/>
      <c r="C14053" s="960"/>
      <c r="D14053" s="960"/>
      <c r="E14053" s="960"/>
      <c r="F14053" s="960"/>
      <c r="G14053" s="960"/>
      <c r="H14053" s="960"/>
      <c r="I14053" s="960"/>
      <c r="J14053" s="960"/>
      <c r="K14053" s="960"/>
      <c r="L14053" s="960"/>
      <c r="M14053" s="960"/>
      <c r="N14053" s="58"/>
      <c r="O14053" s="58"/>
      <c r="P14053" s="58"/>
      <c r="Q14053" s="58"/>
      <c r="R14053" s="58"/>
      <c r="S14053" s="58"/>
    </row>
    <row r="14054" spans="1:19" ht="15" customHeight="1" x14ac:dyDescent="0.3">
      <c r="A14054" s="960" t="s">
        <v>3122</v>
      </c>
      <c r="B14054" s="960"/>
      <c r="C14054" s="960"/>
      <c r="D14054" s="960"/>
      <c r="E14054" s="960"/>
      <c r="F14054" s="960"/>
      <c r="G14054" s="960"/>
      <c r="H14054" s="960"/>
      <c r="I14054" s="960"/>
      <c r="J14054" s="960"/>
      <c r="K14054" s="960"/>
      <c r="L14054" s="960"/>
      <c r="M14054" s="960"/>
      <c r="N14054" s="58"/>
      <c r="O14054" s="58"/>
      <c r="P14054" s="58"/>
      <c r="Q14054" s="58"/>
      <c r="R14054" s="58"/>
      <c r="S14054" s="58"/>
    </row>
    <row r="14055" spans="1:19" ht="16.2" thickBot="1" x14ac:dyDescent="0.35">
      <c r="A14055" s="968" t="s">
        <v>2060</v>
      </c>
      <c r="B14055" s="968"/>
      <c r="C14055" s="968"/>
      <c r="D14055" s="968"/>
      <c r="E14055" s="968"/>
      <c r="F14055" s="968"/>
      <c r="G14055" s="968"/>
      <c r="H14055" s="968"/>
      <c r="I14055" s="968"/>
      <c r="J14055" s="968"/>
      <c r="K14055" s="968"/>
      <c r="L14055" s="968"/>
      <c r="M14055" s="968"/>
      <c r="N14055" s="58"/>
      <c r="O14055" s="58"/>
      <c r="P14055" s="58"/>
      <c r="Q14055" s="58"/>
      <c r="R14055" s="58"/>
      <c r="S14055" s="58"/>
    </row>
    <row r="14056" spans="1:19" ht="15" customHeight="1" x14ac:dyDescent="0.3">
      <c r="A14056" s="962" t="s">
        <v>3118</v>
      </c>
      <c r="B14056" s="962" t="s">
        <v>3119</v>
      </c>
      <c r="C14056" s="962" t="s">
        <v>2</v>
      </c>
      <c r="D14056" s="5" t="s">
        <v>3</v>
      </c>
      <c r="E14056" s="12" t="s">
        <v>3</v>
      </c>
      <c r="F14056" s="5" t="s">
        <v>7</v>
      </c>
      <c r="G14056" s="12" t="s">
        <v>9</v>
      </c>
      <c r="H14056" s="5" t="s">
        <v>12</v>
      </c>
      <c r="I14056" s="12" t="s">
        <v>13</v>
      </c>
      <c r="J14056" s="873" t="s">
        <v>3115</v>
      </c>
      <c r="K14056" s="873" t="s">
        <v>3116</v>
      </c>
      <c r="L14056" s="965" t="s">
        <v>3121</v>
      </c>
      <c r="M14056" s="965" t="s">
        <v>3117</v>
      </c>
      <c r="N14056" s="873" t="s">
        <v>3116</v>
      </c>
      <c r="O14056" s="873" t="s">
        <v>3116</v>
      </c>
      <c r="P14056" s="873" t="s">
        <v>5095</v>
      </c>
      <c r="Q14056" s="873" t="s">
        <v>3115</v>
      </c>
      <c r="R14056" s="270" t="s">
        <v>3340</v>
      </c>
      <c r="S14056" s="873" t="s">
        <v>5049</v>
      </c>
    </row>
    <row r="14057" spans="1:19" ht="20.399999999999999" x14ac:dyDescent="0.3">
      <c r="A14057" s="963"/>
      <c r="B14057" s="963"/>
      <c r="C14057" s="963"/>
      <c r="D14057" s="6" t="s">
        <v>4</v>
      </c>
      <c r="E14057" s="11" t="s">
        <v>6</v>
      </c>
      <c r="F14057" s="6" t="s">
        <v>8</v>
      </c>
      <c r="G14057" s="11" t="s">
        <v>10</v>
      </c>
      <c r="H14057" s="6" t="s">
        <v>5</v>
      </c>
      <c r="I14057" s="11" t="s">
        <v>5</v>
      </c>
      <c r="J14057" s="874"/>
      <c r="K14057" s="874"/>
      <c r="L14057" s="966"/>
      <c r="M14057" s="966"/>
      <c r="N14057" s="874"/>
      <c r="O14057" s="874"/>
      <c r="P14057" s="874"/>
      <c r="Q14057" s="874"/>
      <c r="R14057" s="271" t="s">
        <v>5125</v>
      </c>
      <c r="S14057" s="874"/>
    </row>
    <row r="14058" spans="1:19" x14ac:dyDescent="0.3">
      <c r="A14058" s="963"/>
      <c r="B14058" s="963"/>
      <c r="C14058" s="963"/>
      <c r="D14058" s="6" t="s">
        <v>5</v>
      </c>
      <c r="E14058" s="11" t="s">
        <v>5</v>
      </c>
      <c r="F14058" s="6" t="s">
        <v>5</v>
      </c>
      <c r="G14058" s="11" t="s">
        <v>11</v>
      </c>
      <c r="H14058" s="7"/>
      <c r="I14058" s="8"/>
      <c r="J14058" s="44" t="s">
        <v>3120</v>
      </c>
      <c r="K14058" s="45" t="s">
        <v>3120</v>
      </c>
      <c r="L14058" s="46" t="s">
        <v>3120</v>
      </c>
      <c r="M14058" s="47" t="s">
        <v>3120</v>
      </c>
      <c r="N14058" s="44" t="s">
        <v>5068</v>
      </c>
      <c r="O14058" s="44" t="s">
        <v>5069</v>
      </c>
      <c r="P14058" s="44"/>
      <c r="Q14058" s="44" t="s">
        <v>5102</v>
      </c>
      <c r="R14058" s="272" t="s">
        <v>5102</v>
      </c>
      <c r="S14058" s="44"/>
    </row>
    <row r="14059" spans="1:19" ht="15" thickBot="1" x14ac:dyDescent="0.35">
      <c r="A14059" s="964"/>
      <c r="B14059" s="964"/>
      <c r="C14059" s="964"/>
      <c r="D14059" s="9"/>
      <c r="E14059" s="10"/>
      <c r="F14059" s="9"/>
      <c r="G14059" s="10"/>
      <c r="H14059" s="9"/>
      <c r="I14059" s="10"/>
      <c r="J14059" s="48" t="s">
        <v>14</v>
      </c>
      <c r="K14059" s="49" t="s">
        <v>14</v>
      </c>
      <c r="L14059" s="50" t="s">
        <v>14</v>
      </c>
      <c r="M14059" s="51" t="s">
        <v>14</v>
      </c>
      <c r="N14059" s="48" t="s">
        <v>14</v>
      </c>
      <c r="O14059" s="48" t="s">
        <v>14</v>
      </c>
      <c r="P14059" s="48" t="s">
        <v>14</v>
      </c>
      <c r="Q14059" s="48" t="s">
        <v>14</v>
      </c>
      <c r="R14059" s="48" t="s">
        <v>14</v>
      </c>
      <c r="S14059" s="48"/>
    </row>
    <row r="14060" spans="1:19" ht="12" customHeight="1" x14ac:dyDescent="0.3">
      <c r="A14060" s="106"/>
      <c r="B14060" s="108" t="s">
        <v>3186</v>
      </c>
      <c r="C14060" s="30" t="s">
        <v>3185</v>
      </c>
      <c r="D14060" s="102">
        <v>406</v>
      </c>
      <c r="E14060" s="102">
        <v>6</v>
      </c>
      <c r="F14060" s="102">
        <v>707</v>
      </c>
      <c r="G14060" s="102">
        <v>70740</v>
      </c>
      <c r="H14060" s="102">
        <v>3000</v>
      </c>
      <c r="I14060" s="102">
        <v>414104</v>
      </c>
      <c r="J14060" s="104">
        <v>0</v>
      </c>
      <c r="K14060" s="104">
        <v>0</v>
      </c>
      <c r="L14060" s="104">
        <v>0</v>
      </c>
      <c r="M14060" s="230">
        <v>0</v>
      </c>
      <c r="N14060" s="230">
        <v>0</v>
      </c>
      <c r="O14060" s="230">
        <v>0</v>
      </c>
      <c r="P14060" s="230">
        <f t="shared" ref="P14060:P14064" si="275">SUM(K14060+N14060+O14060)</f>
        <v>0</v>
      </c>
      <c r="Q14060" s="264">
        <v>0</v>
      </c>
      <c r="R14060" s="264">
        <v>0</v>
      </c>
      <c r="S14060" s="175"/>
    </row>
    <row r="14061" spans="1:19" ht="21" customHeight="1" x14ac:dyDescent="0.3">
      <c r="A14061" s="106"/>
      <c r="B14061" s="108" t="s">
        <v>3235</v>
      </c>
      <c r="C14061" s="34" t="s">
        <v>5348</v>
      </c>
      <c r="D14061" s="102">
        <v>406</v>
      </c>
      <c r="E14061" s="102">
        <v>6</v>
      </c>
      <c r="F14061" s="102">
        <v>707</v>
      </c>
      <c r="G14061" s="102">
        <v>70740</v>
      </c>
      <c r="H14061" s="102">
        <v>3000</v>
      </c>
      <c r="I14061" s="102">
        <v>414104</v>
      </c>
      <c r="J14061" s="104">
        <v>0</v>
      </c>
      <c r="K14061" s="104">
        <f>SUM(J14061+M14061)</f>
        <v>1800000000</v>
      </c>
      <c r="L14061" s="104">
        <v>0</v>
      </c>
      <c r="M14061" s="230">
        <v>1800000000</v>
      </c>
      <c r="N14061" s="230">
        <v>100000000</v>
      </c>
      <c r="O14061" s="230">
        <v>10000000</v>
      </c>
      <c r="P14061" s="230">
        <f t="shared" si="275"/>
        <v>1910000000</v>
      </c>
      <c r="Q14061" s="264">
        <v>0</v>
      </c>
      <c r="R14061" s="264">
        <v>0</v>
      </c>
      <c r="S14061" s="189" t="s">
        <v>5070</v>
      </c>
    </row>
    <row r="14062" spans="1:19" s="138" customFormat="1" ht="29.25" customHeight="1" x14ac:dyDescent="0.3">
      <c r="A14062" s="136"/>
      <c r="B14062" s="137" t="s">
        <v>5039</v>
      </c>
      <c r="C14062" s="34" t="s">
        <v>5349</v>
      </c>
      <c r="D14062" s="135"/>
      <c r="E14062" s="135"/>
      <c r="F14062" s="135"/>
      <c r="G14062" s="135"/>
      <c r="H14062" s="135"/>
      <c r="I14062" s="135"/>
      <c r="J14062" s="133">
        <v>0</v>
      </c>
      <c r="K14062" s="133">
        <f>SUM(J14062+M14062)</f>
        <v>600000000</v>
      </c>
      <c r="L14062" s="133">
        <v>0</v>
      </c>
      <c r="M14062" s="230">
        <v>600000000</v>
      </c>
      <c r="N14062" s="230">
        <v>5000000</v>
      </c>
      <c r="O14062" s="230">
        <v>2000000</v>
      </c>
      <c r="P14062" s="230">
        <f t="shared" si="275"/>
        <v>607000000</v>
      </c>
      <c r="Q14062" s="264">
        <v>0</v>
      </c>
      <c r="R14062" s="264">
        <v>0</v>
      </c>
      <c r="S14062" s="189" t="s">
        <v>5070</v>
      </c>
    </row>
    <row r="14063" spans="1:19" x14ac:dyDescent="0.3">
      <c r="A14063" s="967" t="s">
        <v>1530</v>
      </c>
      <c r="B14063" s="967"/>
      <c r="C14063" s="967"/>
      <c r="D14063" s="106"/>
      <c r="E14063" s="106"/>
      <c r="F14063" s="106"/>
      <c r="G14063" s="106"/>
      <c r="H14063" s="106"/>
      <c r="I14063" s="106"/>
      <c r="J14063" s="17"/>
      <c r="K14063" s="104">
        <v>0</v>
      </c>
      <c r="L14063" s="18"/>
      <c r="M14063" s="230"/>
      <c r="N14063" s="230"/>
      <c r="O14063" s="230"/>
      <c r="P14063" s="230"/>
      <c r="Q14063" s="264">
        <v>0</v>
      </c>
      <c r="R14063" s="264">
        <v>0</v>
      </c>
      <c r="S14063" s="175"/>
    </row>
    <row r="14064" spans="1:19" ht="21" thickBot="1" x14ac:dyDescent="0.35">
      <c r="A14064" s="107"/>
      <c r="B14064" s="109" t="s">
        <v>2714</v>
      </c>
      <c r="C14064" s="34" t="s">
        <v>2715</v>
      </c>
      <c r="D14064" s="103">
        <v>1001</v>
      </c>
      <c r="E14064" s="103">
        <v>9</v>
      </c>
      <c r="F14064" s="103">
        <v>707</v>
      </c>
      <c r="G14064" s="103">
        <v>70740</v>
      </c>
      <c r="H14064" s="103">
        <v>3000</v>
      </c>
      <c r="I14064" s="103">
        <v>414301</v>
      </c>
      <c r="J14064" s="105">
        <v>15000000</v>
      </c>
      <c r="K14064" s="174">
        <f>SUM(J14064-L14064)</f>
        <v>0</v>
      </c>
      <c r="L14064" s="113">
        <v>15000000</v>
      </c>
      <c r="M14064" s="230">
        <v>0</v>
      </c>
      <c r="N14064" s="230">
        <v>15000000</v>
      </c>
      <c r="O14064" s="230">
        <v>5000000</v>
      </c>
      <c r="P14064" s="230">
        <f t="shared" si="275"/>
        <v>20000000</v>
      </c>
      <c r="Q14064" s="273">
        <v>15000000</v>
      </c>
      <c r="R14064" s="265">
        <v>0</v>
      </c>
      <c r="S14064" s="176"/>
    </row>
    <row r="14065" spans="1:19" ht="15" thickBot="1" x14ac:dyDescent="0.35">
      <c r="A14065" s="13"/>
      <c r="B14065" s="14" t="s">
        <v>2716</v>
      </c>
      <c r="C14065" s="14"/>
      <c r="D14065" s="14"/>
      <c r="E14065" s="14"/>
      <c r="F14065" s="14"/>
      <c r="G14065" s="14"/>
      <c r="H14065" s="14"/>
      <c r="I14065" s="14"/>
      <c r="J14065" s="15">
        <f t="shared" ref="J14065:R14065" si="276">SUM(J13981:J14064)</f>
        <v>1074000000</v>
      </c>
      <c r="K14065" s="15">
        <f t="shared" si="276"/>
        <v>3804000000</v>
      </c>
      <c r="L14065" s="15">
        <f t="shared" si="276"/>
        <v>818000000</v>
      </c>
      <c r="M14065" s="15">
        <f t="shared" si="276"/>
        <v>3548000000</v>
      </c>
      <c r="N14065" s="15">
        <f t="shared" si="276"/>
        <v>1464500000</v>
      </c>
      <c r="O14065" s="15">
        <f t="shared" si="276"/>
        <v>457500000</v>
      </c>
      <c r="P14065" s="15">
        <f t="shared" si="276"/>
        <v>5726000000</v>
      </c>
      <c r="Q14065" s="15">
        <f t="shared" si="276"/>
        <v>1112200000</v>
      </c>
      <c r="R14065" s="15">
        <f t="shared" si="276"/>
        <v>111247114</v>
      </c>
      <c r="S14065" s="181"/>
    </row>
    <row r="14066" spans="1:19" s="116" customFormat="1" ht="10.5" customHeight="1" x14ac:dyDescent="0.3">
      <c r="A14066" s="25"/>
      <c r="B14066" s="25"/>
      <c r="C14066" s="25"/>
      <c r="D14066" s="25"/>
      <c r="E14066" s="25"/>
      <c r="F14066" s="25"/>
      <c r="G14066" s="25"/>
      <c r="H14066" s="25"/>
      <c r="I14066" s="25"/>
      <c r="J14066" s="56"/>
      <c r="K14066" s="56"/>
      <c r="L14066" s="56"/>
      <c r="M14066" s="56"/>
      <c r="N14066" s="58"/>
      <c r="O14066" s="58"/>
      <c r="P14066" s="58"/>
      <c r="Q14066" s="58"/>
      <c r="R14066" s="58"/>
      <c r="S14066" s="58"/>
    </row>
    <row r="14067" spans="1:19" x14ac:dyDescent="0.3">
      <c r="A14067" s="1">
        <v>21003001</v>
      </c>
      <c r="B14067" s="93" t="s">
        <v>2717</v>
      </c>
      <c r="C14067" s="93"/>
      <c r="J14067" s="55"/>
      <c r="K14067" s="55"/>
      <c r="N14067" s="58"/>
      <c r="O14067" s="58"/>
      <c r="P14067" s="58"/>
      <c r="Q14067" s="58"/>
      <c r="R14067" s="58"/>
      <c r="S14067" s="58"/>
    </row>
    <row r="14068" spans="1:19" x14ac:dyDescent="0.3">
      <c r="A14068" s="967" t="s">
        <v>27</v>
      </c>
      <c r="B14068" s="967"/>
      <c r="C14068" s="967"/>
      <c r="D14068" s="106"/>
      <c r="E14068" s="106"/>
      <c r="F14068" s="106"/>
      <c r="G14068" s="106"/>
      <c r="H14068" s="106"/>
      <c r="I14068" s="106"/>
      <c r="J14068" s="17"/>
      <c r="K14068" s="17"/>
      <c r="L14068" s="18"/>
      <c r="M14068" s="18"/>
      <c r="N14068" s="230"/>
      <c r="O14068" s="230"/>
      <c r="P14068" s="230"/>
      <c r="Q14068" s="264"/>
      <c r="R14068" s="264"/>
      <c r="S14068" s="175"/>
    </row>
    <row r="14069" spans="1:19" ht="20.399999999999999" x14ac:dyDescent="0.3">
      <c r="A14069" s="106"/>
      <c r="B14069" s="108" t="s">
        <v>2718</v>
      </c>
      <c r="C14069" s="30" t="s">
        <v>2719</v>
      </c>
      <c r="D14069" s="102">
        <v>404</v>
      </c>
      <c r="E14069" s="102">
        <v>5</v>
      </c>
      <c r="F14069" s="102">
        <v>707</v>
      </c>
      <c r="G14069" s="102">
        <v>70740</v>
      </c>
      <c r="H14069" s="102">
        <v>3000</v>
      </c>
      <c r="I14069" s="102">
        <v>414104</v>
      </c>
      <c r="J14069" s="104">
        <v>0</v>
      </c>
      <c r="K14069" s="104">
        <v>0</v>
      </c>
      <c r="L14069" s="104">
        <v>0</v>
      </c>
      <c r="M14069" s="173">
        <v>0</v>
      </c>
      <c r="N14069" s="230">
        <v>400000000</v>
      </c>
      <c r="O14069" s="230">
        <v>400000000</v>
      </c>
      <c r="P14069" s="230">
        <f t="shared" ref="P14069:P14080" si="277">SUM(K14069+N14069+O14069)</f>
        <v>800000000</v>
      </c>
      <c r="Q14069" s="264">
        <v>72000000</v>
      </c>
      <c r="R14069" s="264">
        <v>0</v>
      </c>
      <c r="S14069" s="175"/>
    </row>
    <row r="14070" spans="1:19" ht="28.5" customHeight="1" x14ac:dyDescent="0.3">
      <c r="A14070" s="106"/>
      <c r="B14070" s="108" t="s">
        <v>2720</v>
      </c>
      <c r="C14070" s="30" t="s">
        <v>2721</v>
      </c>
      <c r="D14070" s="102">
        <v>404</v>
      </c>
      <c r="E14070" s="102">
        <v>5</v>
      </c>
      <c r="F14070" s="102">
        <v>707</v>
      </c>
      <c r="G14070" s="102">
        <v>70740</v>
      </c>
      <c r="H14070" s="102">
        <v>3000</v>
      </c>
      <c r="I14070" s="102">
        <v>414104</v>
      </c>
      <c r="J14070" s="104">
        <v>4800000</v>
      </c>
      <c r="K14070" s="104">
        <f>SUM(J14070-L14070)</f>
        <v>0</v>
      </c>
      <c r="L14070" s="120">
        <v>4800000</v>
      </c>
      <c r="M14070" s="104">
        <v>0</v>
      </c>
      <c r="N14070" s="230">
        <v>4800000</v>
      </c>
      <c r="O14070" s="230">
        <v>800000</v>
      </c>
      <c r="P14070" s="230">
        <f t="shared" si="277"/>
        <v>5600000</v>
      </c>
      <c r="Q14070" s="264">
        <v>800000</v>
      </c>
      <c r="R14070" s="264">
        <v>0</v>
      </c>
      <c r="S14070" s="175"/>
    </row>
    <row r="14071" spans="1:19" x14ac:dyDescent="0.3">
      <c r="A14071" s="106"/>
      <c r="B14071" s="108" t="s">
        <v>2722</v>
      </c>
      <c r="C14071" s="30" t="s">
        <v>2723</v>
      </c>
      <c r="D14071" s="102">
        <v>404</v>
      </c>
      <c r="E14071" s="102">
        <v>5</v>
      </c>
      <c r="F14071" s="102">
        <v>707</v>
      </c>
      <c r="G14071" s="102">
        <v>70740</v>
      </c>
      <c r="H14071" s="102">
        <v>3000</v>
      </c>
      <c r="I14071" s="102">
        <v>414104</v>
      </c>
      <c r="J14071" s="104">
        <v>40000000</v>
      </c>
      <c r="K14071" s="104">
        <f>SUM(J14071-L14071)</f>
        <v>30000000</v>
      </c>
      <c r="L14071" s="104">
        <v>10000000</v>
      </c>
      <c r="M14071" s="104"/>
      <c r="N14071" s="230">
        <v>20000000</v>
      </c>
      <c r="O14071" s="230">
        <v>7000000</v>
      </c>
      <c r="P14071" s="230">
        <f t="shared" si="277"/>
        <v>57000000</v>
      </c>
      <c r="Q14071" s="264">
        <v>20000000</v>
      </c>
      <c r="R14071" s="264">
        <v>0</v>
      </c>
      <c r="S14071" s="175"/>
    </row>
    <row r="14072" spans="1:19" ht="20.399999999999999" x14ac:dyDescent="0.3">
      <c r="A14072" s="106"/>
      <c r="B14072" s="108" t="s">
        <v>2724</v>
      </c>
      <c r="C14072" s="30" t="s">
        <v>2725</v>
      </c>
      <c r="D14072" s="102">
        <v>404</v>
      </c>
      <c r="E14072" s="102">
        <v>5</v>
      </c>
      <c r="F14072" s="102">
        <v>707</v>
      </c>
      <c r="G14072" s="102">
        <v>70740</v>
      </c>
      <c r="H14072" s="102">
        <v>3000</v>
      </c>
      <c r="I14072" s="102">
        <v>414104</v>
      </c>
      <c r="J14072" s="104">
        <v>0</v>
      </c>
      <c r="K14072" s="104">
        <v>0</v>
      </c>
      <c r="L14072" s="104">
        <v>0</v>
      </c>
      <c r="M14072" s="104">
        <v>0</v>
      </c>
      <c r="N14072" s="230">
        <v>0</v>
      </c>
      <c r="O14072" s="230">
        <v>0</v>
      </c>
      <c r="P14072" s="230">
        <f t="shared" si="277"/>
        <v>0</v>
      </c>
      <c r="Q14072" s="264">
        <v>5000000</v>
      </c>
      <c r="R14072" s="264">
        <v>0</v>
      </c>
      <c r="S14072" s="175"/>
    </row>
    <row r="14073" spans="1:19" ht="28.5" customHeight="1" x14ac:dyDescent="0.3">
      <c r="A14073" s="106"/>
      <c r="B14073" s="108" t="s">
        <v>2726</v>
      </c>
      <c r="C14073" s="30" t="s">
        <v>2727</v>
      </c>
      <c r="D14073" s="102">
        <v>404</v>
      </c>
      <c r="E14073" s="102">
        <v>5</v>
      </c>
      <c r="F14073" s="102">
        <v>707</v>
      </c>
      <c r="G14073" s="102">
        <v>70740</v>
      </c>
      <c r="H14073" s="102">
        <v>3000</v>
      </c>
      <c r="I14073" s="102">
        <v>414104</v>
      </c>
      <c r="J14073" s="104">
        <v>0</v>
      </c>
      <c r="K14073" s="104">
        <v>0</v>
      </c>
      <c r="L14073" s="104">
        <v>0</v>
      </c>
      <c r="M14073" s="104">
        <v>0</v>
      </c>
      <c r="N14073" s="230">
        <v>0</v>
      </c>
      <c r="O14073" s="230">
        <v>0</v>
      </c>
      <c r="P14073" s="230">
        <f t="shared" si="277"/>
        <v>0</v>
      </c>
      <c r="Q14073" s="264">
        <v>30000000</v>
      </c>
      <c r="R14073" s="264">
        <v>0</v>
      </c>
      <c r="S14073" s="175"/>
    </row>
    <row r="14074" spans="1:19" ht="48.75" customHeight="1" x14ac:dyDescent="0.3">
      <c r="A14074" s="106"/>
      <c r="B14074" s="108" t="s">
        <v>2728</v>
      </c>
      <c r="C14074" s="30" t="s">
        <v>2729</v>
      </c>
      <c r="D14074" s="102">
        <v>404</v>
      </c>
      <c r="E14074" s="102">
        <v>5</v>
      </c>
      <c r="F14074" s="102">
        <v>707</v>
      </c>
      <c r="G14074" s="102">
        <v>70740</v>
      </c>
      <c r="H14074" s="102">
        <v>3000</v>
      </c>
      <c r="I14074" s="102">
        <v>414104</v>
      </c>
      <c r="J14074" s="104">
        <v>6000000</v>
      </c>
      <c r="K14074" s="104">
        <f>SUM(J14074-L14074)</f>
        <v>0</v>
      </c>
      <c r="L14074" s="120">
        <v>6000000</v>
      </c>
      <c r="M14074" s="104">
        <v>0</v>
      </c>
      <c r="N14074" s="230">
        <v>6000000</v>
      </c>
      <c r="O14074" s="230">
        <v>6000000</v>
      </c>
      <c r="P14074" s="230">
        <f t="shared" si="277"/>
        <v>12000000</v>
      </c>
      <c r="Q14074" s="264">
        <v>2000000</v>
      </c>
      <c r="R14074" s="264">
        <v>0</v>
      </c>
      <c r="S14074" s="175"/>
    </row>
    <row r="14075" spans="1:19" ht="27.75" customHeight="1" x14ac:dyDescent="0.3">
      <c r="A14075" s="106"/>
      <c r="B14075" s="108" t="s">
        <v>2730</v>
      </c>
      <c r="C14075" s="30" t="s">
        <v>2731</v>
      </c>
      <c r="D14075" s="102">
        <v>404</v>
      </c>
      <c r="E14075" s="102">
        <v>5</v>
      </c>
      <c r="F14075" s="102">
        <v>707</v>
      </c>
      <c r="G14075" s="102">
        <v>70740</v>
      </c>
      <c r="H14075" s="102">
        <v>3000</v>
      </c>
      <c r="I14075" s="102">
        <v>414104</v>
      </c>
      <c r="J14075" s="104">
        <v>0</v>
      </c>
      <c r="K14075" s="104">
        <v>0</v>
      </c>
      <c r="L14075" s="104">
        <v>0</v>
      </c>
      <c r="M14075" s="104">
        <v>0</v>
      </c>
      <c r="N14075" s="230">
        <v>0</v>
      </c>
      <c r="O14075" s="230">
        <v>0</v>
      </c>
      <c r="P14075" s="230">
        <f t="shared" si="277"/>
        <v>0</v>
      </c>
      <c r="Q14075" s="264">
        <v>5000000</v>
      </c>
      <c r="R14075" s="264">
        <v>0</v>
      </c>
      <c r="S14075" s="175"/>
    </row>
    <row r="14076" spans="1:19" ht="12" customHeight="1" x14ac:dyDescent="0.3">
      <c r="A14076" s="106"/>
      <c r="B14076" s="108" t="s">
        <v>2732</v>
      </c>
      <c r="C14076" s="30" t="s">
        <v>2733</v>
      </c>
      <c r="D14076" s="102">
        <v>404</v>
      </c>
      <c r="E14076" s="102">
        <v>5</v>
      </c>
      <c r="F14076" s="102">
        <v>707</v>
      </c>
      <c r="G14076" s="102">
        <v>70740</v>
      </c>
      <c r="H14076" s="102">
        <v>3000</v>
      </c>
      <c r="I14076" s="102">
        <v>414104</v>
      </c>
      <c r="J14076" s="104">
        <v>0</v>
      </c>
      <c r="K14076" s="104">
        <v>0</v>
      </c>
      <c r="L14076" s="104">
        <v>0</v>
      </c>
      <c r="M14076" s="104">
        <v>0</v>
      </c>
      <c r="N14076" s="230">
        <v>5000000</v>
      </c>
      <c r="O14076" s="230">
        <v>5000000</v>
      </c>
      <c r="P14076" s="230">
        <f t="shared" si="277"/>
        <v>10000000</v>
      </c>
      <c r="Q14076" s="264">
        <v>5000000</v>
      </c>
      <c r="R14076" s="264">
        <v>0</v>
      </c>
      <c r="S14076" s="175"/>
    </row>
    <row r="14077" spans="1:19" ht="14.25" customHeight="1" x14ac:dyDescent="0.3">
      <c r="A14077" s="106"/>
      <c r="B14077" s="108" t="s">
        <v>2734</v>
      </c>
      <c r="C14077" s="30" t="s">
        <v>2735</v>
      </c>
      <c r="D14077" s="102">
        <v>404</v>
      </c>
      <c r="E14077" s="102">
        <v>5</v>
      </c>
      <c r="F14077" s="102">
        <v>707</v>
      </c>
      <c r="G14077" s="102">
        <v>70740</v>
      </c>
      <c r="H14077" s="102">
        <v>3000</v>
      </c>
      <c r="I14077" s="102">
        <v>414104</v>
      </c>
      <c r="J14077" s="104">
        <v>9500000</v>
      </c>
      <c r="K14077" s="104">
        <f>SUM(J14077-L14077)</f>
        <v>4750000</v>
      </c>
      <c r="L14077" s="104">
        <v>4750000</v>
      </c>
      <c r="M14077" s="173">
        <v>0</v>
      </c>
      <c r="N14077" s="230">
        <v>4750000</v>
      </c>
      <c r="O14077" s="230">
        <v>5000000</v>
      </c>
      <c r="P14077" s="230">
        <f t="shared" si="277"/>
        <v>14500000</v>
      </c>
      <c r="Q14077" s="264">
        <v>5000000</v>
      </c>
      <c r="R14077" s="264">
        <v>0</v>
      </c>
      <c r="S14077" s="175"/>
    </row>
    <row r="14078" spans="1:19" ht="27" customHeight="1" x14ac:dyDescent="0.3">
      <c r="A14078" s="106"/>
      <c r="B14078" s="108" t="s">
        <v>2736</v>
      </c>
      <c r="C14078" s="30" t="s">
        <v>2737</v>
      </c>
      <c r="D14078" s="102">
        <v>404</v>
      </c>
      <c r="E14078" s="102">
        <v>5</v>
      </c>
      <c r="F14078" s="102">
        <v>707</v>
      </c>
      <c r="G14078" s="102">
        <v>70740</v>
      </c>
      <c r="H14078" s="102">
        <v>3000</v>
      </c>
      <c r="I14078" s="102">
        <v>414104</v>
      </c>
      <c r="J14078" s="104">
        <v>0</v>
      </c>
      <c r="K14078" s="104">
        <v>0</v>
      </c>
      <c r="L14078" s="104">
        <v>0</v>
      </c>
      <c r="M14078" s="173">
        <v>0</v>
      </c>
      <c r="N14078" s="230">
        <v>10000000</v>
      </c>
      <c r="O14078" s="230">
        <v>10000000</v>
      </c>
      <c r="P14078" s="230">
        <f t="shared" si="277"/>
        <v>20000000</v>
      </c>
      <c r="Q14078" s="264">
        <v>10000000</v>
      </c>
      <c r="R14078" s="264">
        <v>0</v>
      </c>
      <c r="S14078" s="175"/>
    </row>
    <row r="14079" spans="1:19" ht="28.5" customHeight="1" x14ac:dyDescent="0.3">
      <c r="A14079" s="106"/>
      <c r="B14079" s="108" t="s">
        <v>2738</v>
      </c>
      <c r="C14079" s="30" t="s">
        <v>2739</v>
      </c>
      <c r="D14079" s="102">
        <v>404</v>
      </c>
      <c r="E14079" s="102">
        <v>5</v>
      </c>
      <c r="F14079" s="102">
        <v>707</v>
      </c>
      <c r="G14079" s="102">
        <v>70740</v>
      </c>
      <c r="H14079" s="102">
        <v>3000</v>
      </c>
      <c r="I14079" s="102">
        <v>414104</v>
      </c>
      <c r="J14079" s="104">
        <v>5000000</v>
      </c>
      <c r="K14079" s="104">
        <v>5000000</v>
      </c>
      <c r="L14079" s="104">
        <v>0</v>
      </c>
      <c r="M14079" s="173">
        <v>0</v>
      </c>
      <c r="N14079" s="230">
        <v>5000000</v>
      </c>
      <c r="O14079" s="230">
        <v>5000000</v>
      </c>
      <c r="P14079" s="230">
        <f t="shared" si="277"/>
        <v>15000000</v>
      </c>
      <c r="Q14079" s="264">
        <v>5000000</v>
      </c>
      <c r="R14079" s="264">
        <v>0</v>
      </c>
      <c r="S14079" s="175"/>
    </row>
    <row r="14080" spans="1:19" ht="22.5" customHeight="1" x14ac:dyDescent="0.3">
      <c r="A14080" s="106"/>
      <c r="B14080" s="108" t="s">
        <v>2740</v>
      </c>
      <c r="C14080" s="30" t="s">
        <v>2741</v>
      </c>
      <c r="D14080" s="102">
        <v>404</v>
      </c>
      <c r="E14080" s="102">
        <v>5</v>
      </c>
      <c r="F14080" s="102">
        <v>707</v>
      </c>
      <c r="G14080" s="102">
        <v>70740</v>
      </c>
      <c r="H14080" s="102">
        <v>3000</v>
      </c>
      <c r="I14080" s="102">
        <v>414104</v>
      </c>
      <c r="J14080" s="104">
        <v>10000000</v>
      </c>
      <c r="K14080" s="120">
        <f>SUM(J14080-L14080)</f>
        <v>0</v>
      </c>
      <c r="L14080" s="120">
        <v>10000000</v>
      </c>
      <c r="M14080" s="173">
        <v>0</v>
      </c>
      <c r="N14080" s="230">
        <v>10000000</v>
      </c>
      <c r="O14080" s="230">
        <v>10000000</v>
      </c>
      <c r="P14080" s="230">
        <f t="shared" si="277"/>
        <v>20000000</v>
      </c>
      <c r="Q14080" s="264">
        <v>10000000</v>
      </c>
      <c r="R14080" s="264">
        <v>0</v>
      </c>
      <c r="S14080" s="175"/>
    </row>
    <row r="14081" spans="1:19" ht="19.5" customHeight="1" x14ac:dyDescent="0.3">
      <c r="A14081" s="960" t="s">
        <v>0</v>
      </c>
      <c r="B14081" s="960"/>
      <c r="C14081" s="960"/>
      <c r="D14081" s="960"/>
      <c r="E14081" s="960"/>
      <c r="F14081" s="960"/>
      <c r="G14081" s="960"/>
      <c r="H14081" s="960"/>
      <c r="I14081" s="960"/>
      <c r="J14081" s="960"/>
      <c r="K14081" s="960"/>
      <c r="L14081" s="960"/>
      <c r="M14081" s="960"/>
    </row>
    <row r="14082" spans="1:19" ht="17.399999999999999" x14ac:dyDescent="0.3">
      <c r="A14082" s="960" t="s">
        <v>3122</v>
      </c>
      <c r="B14082" s="960"/>
      <c r="C14082" s="960"/>
      <c r="D14082" s="960"/>
      <c r="E14082" s="960"/>
      <c r="F14082" s="960"/>
      <c r="G14082" s="960"/>
      <c r="H14082" s="960"/>
      <c r="I14082" s="960"/>
      <c r="J14082" s="960"/>
      <c r="K14082" s="960"/>
      <c r="L14082" s="960"/>
      <c r="M14082" s="960"/>
    </row>
    <row r="14083" spans="1:19" ht="16.2" thickBot="1" x14ac:dyDescent="0.35">
      <c r="A14083" s="961" t="s">
        <v>2060</v>
      </c>
      <c r="B14083" s="961"/>
      <c r="C14083" s="961"/>
      <c r="D14083" s="961"/>
      <c r="E14083" s="961"/>
      <c r="F14083" s="961"/>
      <c r="G14083" s="961"/>
      <c r="H14083" s="961"/>
      <c r="I14083" s="961"/>
      <c r="J14083" s="961"/>
      <c r="K14083" s="961"/>
      <c r="L14083" s="961"/>
      <c r="M14083" s="961"/>
    </row>
    <row r="14084" spans="1:19" ht="15" customHeight="1" x14ac:dyDescent="0.3">
      <c r="A14084" s="962" t="s">
        <v>3118</v>
      </c>
      <c r="B14084" s="962" t="s">
        <v>3119</v>
      </c>
      <c r="C14084" s="962" t="s">
        <v>2</v>
      </c>
      <c r="D14084" s="5" t="s">
        <v>3</v>
      </c>
      <c r="E14084" s="12" t="s">
        <v>3</v>
      </c>
      <c r="F14084" s="5" t="s">
        <v>7</v>
      </c>
      <c r="G14084" s="12" t="s">
        <v>9</v>
      </c>
      <c r="H14084" s="5" t="s">
        <v>12</v>
      </c>
      <c r="I14084" s="12" t="s">
        <v>13</v>
      </c>
      <c r="J14084" s="873" t="s">
        <v>3115</v>
      </c>
      <c r="K14084" s="873" t="s">
        <v>3116</v>
      </c>
      <c r="L14084" s="965" t="s">
        <v>3121</v>
      </c>
      <c r="M14084" s="965" t="s">
        <v>3117</v>
      </c>
      <c r="N14084" s="873" t="s">
        <v>3116</v>
      </c>
      <c r="O14084" s="873" t="s">
        <v>3116</v>
      </c>
      <c r="P14084" s="873" t="s">
        <v>5095</v>
      </c>
      <c r="Q14084" s="873" t="s">
        <v>3115</v>
      </c>
      <c r="R14084" s="270" t="s">
        <v>3340</v>
      </c>
      <c r="S14084" s="873" t="s">
        <v>5049</v>
      </c>
    </row>
    <row r="14085" spans="1:19" ht="20.399999999999999" x14ac:dyDescent="0.3">
      <c r="A14085" s="963"/>
      <c r="B14085" s="963"/>
      <c r="C14085" s="963"/>
      <c r="D14085" s="6" t="s">
        <v>4</v>
      </c>
      <c r="E14085" s="11" t="s">
        <v>6</v>
      </c>
      <c r="F14085" s="6" t="s">
        <v>8</v>
      </c>
      <c r="G14085" s="11" t="s">
        <v>10</v>
      </c>
      <c r="H14085" s="6" t="s">
        <v>5</v>
      </c>
      <c r="I14085" s="11" t="s">
        <v>5</v>
      </c>
      <c r="J14085" s="874"/>
      <c r="K14085" s="874"/>
      <c r="L14085" s="966"/>
      <c r="M14085" s="966"/>
      <c r="N14085" s="874"/>
      <c r="O14085" s="874"/>
      <c r="P14085" s="874"/>
      <c r="Q14085" s="874"/>
      <c r="R14085" s="271" t="s">
        <v>5125</v>
      </c>
      <c r="S14085" s="874"/>
    </row>
    <row r="14086" spans="1:19" x14ac:dyDescent="0.3">
      <c r="A14086" s="963"/>
      <c r="B14086" s="963"/>
      <c r="C14086" s="963"/>
      <c r="D14086" s="6" t="s">
        <v>5</v>
      </c>
      <c r="E14086" s="11" t="s">
        <v>5</v>
      </c>
      <c r="F14086" s="6" t="s">
        <v>5</v>
      </c>
      <c r="G14086" s="11" t="s">
        <v>11</v>
      </c>
      <c r="H14086" s="7"/>
      <c r="I14086" s="8"/>
      <c r="J14086" s="44" t="s">
        <v>3120</v>
      </c>
      <c r="K14086" s="45" t="s">
        <v>3120</v>
      </c>
      <c r="L14086" s="46" t="s">
        <v>3120</v>
      </c>
      <c r="M14086" s="47" t="s">
        <v>3120</v>
      </c>
      <c r="N14086" s="44" t="s">
        <v>5068</v>
      </c>
      <c r="O14086" s="44" t="s">
        <v>5069</v>
      </c>
      <c r="P14086" s="44"/>
      <c r="Q14086" s="44" t="s">
        <v>5102</v>
      </c>
      <c r="R14086" s="272" t="s">
        <v>5102</v>
      </c>
      <c r="S14086" s="44"/>
    </row>
    <row r="14087" spans="1:19" ht="15" thickBot="1" x14ac:dyDescent="0.35">
      <c r="A14087" s="964"/>
      <c r="B14087" s="964"/>
      <c r="C14087" s="964"/>
      <c r="D14087" s="9"/>
      <c r="E14087" s="10"/>
      <c r="F14087" s="9"/>
      <c r="G14087" s="10"/>
      <c r="H14087" s="9"/>
      <c r="I14087" s="10"/>
      <c r="J14087" s="48" t="s">
        <v>14</v>
      </c>
      <c r="K14087" s="49" t="s">
        <v>14</v>
      </c>
      <c r="L14087" s="50" t="s">
        <v>14</v>
      </c>
      <c r="M14087" s="51" t="s">
        <v>14</v>
      </c>
      <c r="N14087" s="48" t="s">
        <v>14</v>
      </c>
      <c r="O14087" s="48" t="s">
        <v>14</v>
      </c>
      <c r="P14087" s="48" t="s">
        <v>14</v>
      </c>
      <c r="Q14087" s="48" t="s">
        <v>14</v>
      </c>
      <c r="R14087" s="48" t="s">
        <v>14</v>
      </c>
      <c r="S14087" s="48"/>
    </row>
    <row r="14088" spans="1:19" ht="23.25" customHeight="1" x14ac:dyDescent="0.3">
      <c r="A14088" s="106"/>
      <c r="B14088" s="108" t="s">
        <v>2742</v>
      </c>
      <c r="C14088" s="30" t="s">
        <v>3188</v>
      </c>
      <c r="D14088" s="102">
        <v>406</v>
      </c>
      <c r="E14088" s="102">
        <v>5</v>
      </c>
      <c r="F14088" s="102">
        <v>707</v>
      </c>
      <c r="G14088" s="102">
        <v>70740</v>
      </c>
      <c r="H14088" s="102">
        <v>3000</v>
      </c>
      <c r="I14088" s="102">
        <v>414104</v>
      </c>
      <c r="J14088" s="104">
        <v>1377000000</v>
      </c>
      <c r="K14088" s="104">
        <f>SUM(J14088-L14088)</f>
        <v>0</v>
      </c>
      <c r="L14088" s="104">
        <v>1377000000</v>
      </c>
      <c r="M14088" s="104">
        <v>0</v>
      </c>
      <c r="N14088" s="230">
        <v>1377000000</v>
      </c>
      <c r="O14088" s="230">
        <v>1400000000</v>
      </c>
      <c r="P14088" s="230">
        <f t="shared" ref="P14088:P14099" si="278">SUM(K14088+N14088+O14088)</f>
        <v>2777000000</v>
      </c>
      <c r="Q14088" s="264"/>
      <c r="R14088" s="264"/>
      <c r="S14088" s="175"/>
    </row>
    <row r="14089" spans="1:19" ht="67.5" customHeight="1" x14ac:dyDescent="0.3">
      <c r="A14089" s="106"/>
      <c r="B14089" s="108" t="s">
        <v>2743</v>
      </c>
      <c r="C14089" s="30" t="s">
        <v>2744</v>
      </c>
      <c r="D14089" s="102">
        <v>406</v>
      </c>
      <c r="E14089" s="102">
        <v>5</v>
      </c>
      <c r="F14089" s="102">
        <v>707</v>
      </c>
      <c r="G14089" s="102">
        <v>70740</v>
      </c>
      <c r="H14089" s="102">
        <v>3000</v>
      </c>
      <c r="I14089" s="102">
        <v>414104</v>
      </c>
      <c r="J14089" s="104">
        <v>10000000</v>
      </c>
      <c r="K14089" s="104">
        <v>10000000</v>
      </c>
      <c r="L14089" s="104">
        <v>0</v>
      </c>
      <c r="M14089" s="104"/>
      <c r="N14089" s="230">
        <v>5000000</v>
      </c>
      <c r="O14089" s="230">
        <v>5000000</v>
      </c>
      <c r="P14089" s="230">
        <f t="shared" si="278"/>
        <v>20000000</v>
      </c>
      <c r="Q14089" s="264"/>
      <c r="R14089" s="264"/>
      <c r="S14089" s="175"/>
    </row>
    <row r="14090" spans="1:19" ht="20.399999999999999" x14ac:dyDescent="0.3">
      <c r="A14090" s="106"/>
      <c r="B14090" s="108" t="s">
        <v>2745</v>
      </c>
      <c r="C14090" s="30" t="s">
        <v>2746</v>
      </c>
      <c r="D14090" s="102">
        <v>406</v>
      </c>
      <c r="E14090" s="102">
        <v>5</v>
      </c>
      <c r="F14090" s="102">
        <v>707</v>
      </c>
      <c r="G14090" s="102">
        <v>70740</v>
      </c>
      <c r="H14090" s="102">
        <v>3000</v>
      </c>
      <c r="I14090" s="102">
        <v>414104</v>
      </c>
      <c r="J14090" s="104">
        <v>40000000</v>
      </c>
      <c r="K14090" s="104">
        <f>SUM(J14090+M14090)</f>
        <v>45000000</v>
      </c>
      <c r="L14090" s="104">
        <v>0</v>
      </c>
      <c r="M14090" s="104">
        <v>5000000</v>
      </c>
      <c r="N14090" s="230">
        <v>40000000</v>
      </c>
      <c r="O14090" s="230">
        <v>40000000</v>
      </c>
      <c r="P14090" s="230">
        <f t="shared" si="278"/>
        <v>125000000</v>
      </c>
      <c r="Q14090" s="264"/>
      <c r="R14090" s="264"/>
      <c r="S14090" s="175"/>
    </row>
    <row r="14091" spans="1:19" x14ac:dyDescent="0.3">
      <c r="A14091" s="106"/>
      <c r="B14091" s="108" t="s">
        <v>2747</v>
      </c>
      <c r="C14091" s="30" t="s">
        <v>2748</v>
      </c>
      <c r="D14091" s="102">
        <v>406</v>
      </c>
      <c r="E14091" s="102">
        <v>5</v>
      </c>
      <c r="F14091" s="102">
        <v>707</v>
      </c>
      <c r="G14091" s="102">
        <v>70740</v>
      </c>
      <c r="H14091" s="102">
        <v>3000</v>
      </c>
      <c r="I14091" s="102">
        <v>414104</v>
      </c>
      <c r="J14091" s="104">
        <v>5600000</v>
      </c>
      <c r="K14091" s="120">
        <f>SUM(J14091-L14091)</f>
        <v>0</v>
      </c>
      <c r="L14091" s="120">
        <v>5600000</v>
      </c>
      <c r="M14091" s="104">
        <v>0</v>
      </c>
      <c r="N14091" s="230">
        <v>5600000</v>
      </c>
      <c r="O14091" s="230">
        <v>6000000</v>
      </c>
      <c r="P14091" s="230">
        <f t="shared" si="278"/>
        <v>11600000</v>
      </c>
      <c r="Q14091" s="264"/>
      <c r="R14091" s="264"/>
      <c r="S14091" s="175"/>
    </row>
    <row r="14092" spans="1:19" ht="66" customHeight="1" x14ac:dyDescent="0.3">
      <c r="A14092" s="106"/>
      <c r="B14092" s="108" t="s">
        <v>2749</v>
      </c>
      <c r="C14092" s="30" t="s">
        <v>2750</v>
      </c>
      <c r="D14092" s="102">
        <v>406</v>
      </c>
      <c r="E14092" s="102">
        <v>5</v>
      </c>
      <c r="F14092" s="102">
        <v>707</v>
      </c>
      <c r="G14092" s="102">
        <v>70740</v>
      </c>
      <c r="H14092" s="102">
        <v>3000</v>
      </c>
      <c r="I14092" s="102">
        <v>414104</v>
      </c>
      <c r="J14092" s="104">
        <v>20000000</v>
      </c>
      <c r="K14092" s="104">
        <v>20000000</v>
      </c>
      <c r="L14092" s="104">
        <v>0</v>
      </c>
      <c r="M14092" s="104"/>
      <c r="N14092" s="230">
        <v>30000000</v>
      </c>
      <c r="O14092" s="230">
        <v>30000000</v>
      </c>
      <c r="P14092" s="230">
        <f t="shared" si="278"/>
        <v>80000000</v>
      </c>
      <c r="Q14092" s="264"/>
      <c r="R14092" s="264"/>
      <c r="S14092" s="175"/>
    </row>
    <row r="14093" spans="1:19" ht="31.5" customHeight="1" x14ac:dyDescent="0.3">
      <c r="A14093" s="106"/>
      <c r="B14093" s="108" t="s">
        <v>2751</v>
      </c>
      <c r="C14093" s="30" t="s">
        <v>2752</v>
      </c>
      <c r="D14093" s="102">
        <v>406</v>
      </c>
      <c r="E14093" s="102">
        <v>5</v>
      </c>
      <c r="F14093" s="102">
        <v>707</v>
      </c>
      <c r="G14093" s="102">
        <v>70740</v>
      </c>
      <c r="H14093" s="102">
        <v>3000</v>
      </c>
      <c r="I14093" s="102">
        <v>414104</v>
      </c>
      <c r="J14093" s="104">
        <v>20000000</v>
      </c>
      <c r="K14093" s="104">
        <v>20000000</v>
      </c>
      <c r="L14093" s="104">
        <v>0</v>
      </c>
      <c r="M14093" s="104"/>
      <c r="N14093" s="230">
        <v>40000000</v>
      </c>
      <c r="O14093" s="230">
        <v>40000000</v>
      </c>
      <c r="P14093" s="230">
        <f t="shared" si="278"/>
        <v>100000000</v>
      </c>
      <c r="Q14093" s="264"/>
      <c r="R14093" s="264"/>
      <c r="S14093" s="175"/>
    </row>
    <row r="14094" spans="1:19" ht="17.25" customHeight="1" x14ac:dyDescent="0.3">
      <c r="A14094" s="106"/>
      <c r="B14094" s="108" t="s">
        <v>2753</v>
      </c>
      <c r="C14094" s="30" t="s">
        <v>2754</v>
      </c>
      <c r="D14094" s="102">
        <v>406</v>
      </c>
      <c r="E14094" s="102">
        <v>5</v>
      </c>
      <c r="F14094" s="102">
        <v>707</v>
      </c>
      <c r="G14094" s="102">
        <v>70740</v>
      </c>
      <c r="H14094" s="102">
        <v>3000</v>
      </c>
      <c r="I14094" s="102">
        <v>414104</v>
      </c>
      <c r="J14094" s="104">
        <v>4000000</v>
      </c>
      <c r="K14094" s="104">
        <v>4000000</v>
      </c>
      <c r="L14094" s="104">
        <v>0</v>
      </c>
      <c r="M14094" s="104">
        <v>0</v>
      </c>
      <c r="N14094" s="230">
        <v>2000000</v>
      </c>
      <c r="O14094" s="230">
        <v>2000000</v>
      </c>
      <c r="P14094" s="230">
        <f t="shared" si="278"/>
        <v>8000000</v>
      </c>
      <c r="Q14094" s="264"/>
      <c r="R14094" s="264"/>
      <c r="S14094" s="175"/>
    </row>
    <row r="14095" spans="1:19" x14ac:dyDescent="0.3">
      <c r="A14095" s="106"/>
      <c r="B14095" s="108" t="s">
        <v>2755</v>
      </c>
      <c r="C14095" s="30" t="s">
        <v>2756</v>
      </c>
      <c r="D14095" s="102">
        <v>406</v>
      </c>
      <c r="E14095" s="102">
        <v>5</v>
      </c>
      <c r="F14095" s="102">
        <v>707</v>
      </c>
      <c r="G14095" s="102">
        <v>70740</v>
      </c>
      <c r="H14095" s="102">
        <v>3000</v>
      </c>
      <c r="I14095" s="102">
        <v>414104</v>
      </c>
      <c r="J14095" s="104">
        <v>4000000</v>
      </c>
      <c r="K14095" s="104">
        <v>4000000</v>
      </c>
      <c r="L14095" s="104">
        <v>0</v>
      </c>
      <c r="M14095" s="104">
        <v>0</v>
      </c>
      <c r="N14095" s="230">
        <v>4000000</v>
      </c>
      <c r="O14095" s="230">
        <v>4000000</v>
      </c>
      <c r="P14095" s="230">
        <f t="shared" si="278"/>
        <v>12000000</v>
      </c>
      <c r="Q14095" s="264"/>
      <c r="R14095" s="264"/>
      <c r="S14095" s="175"/>
    </row>
    <row r="14096" spans="1:19" ht="53.25" customHeight="1" x14ac:dyDescent="0.3">
      <c r="A14096" s="106"/>
      <c r="B14096" s="108" t="s">
        <v>2757</v>
      </c>
      <c r="C14096" s="30" t="s">
        <v>2758</v>
      </c>
      <c r="D14096" s="102">
        <v>406</v>
      </c>
      <c r="E14096" s="102">
        <v>5</v>
      </c>
      <c r="F14096" s="102">
        <v>707</v>
      </c>
      <c r="G14096" s="102">
        <v>70740</v>
      </c>
      <c r="H14096" s="102">
        <v>3000</v>
      </c>
      <c r="I14096" s="102">
        <v>414104</v>
      </c>
      <c r="J14096" s="104">
        <v>35000000</v>
      </c>
      <c r="K14096" s="104">
        <v>35000000</v>
      </c>
      <c r="L14096" s="104">
        <v>0</v>
      </c>
      <c r="M14096" s="173"/>
      <c r="N14096" s="230">
        <v>72000000</v>
      </c>
      <c r="O14096" s="230">
        <v>72000000</v>
      </c>
      <c r="P14096" s="230">
        <f t="shared" si="278"/>
        <v>179000000</v>
      </c>
      <c r="Q14096" s="264"/>
      <c r="R14096" s="264"/>
      <c r="S14096" s="175"/>
    </row>
    <row r="14097" spans="1:19" ht="20.399999999999999" x14ac:dyDescent="0.3">
      <c r="A14097" s="106"/>
      <c r="B14097" s="108" t="s">
        <v>2759</v>
      </c>
      <c r="C14097" s="30" t="s">
        <v>2760</v>
      </c>
      <c r="D14097" s="102">
        <v>406</v>
      </c>
      <c r="E14097" s="102">
        <v>5</v>
      </c>
      <c r="F14097" s="102">
        <v>707</v>
      </c>
      <c r="G14097" s="102">
        <v>70740</v>
      </c>
      <c r="H14097" s="102">
        <v>3000</v>
      </c>
      <c r="I14097" s="102">
        <v>414104</v>
      </c>
      <c r="J14097" s="104">
        <v>5000000</v>
      </c>
      <c r="K14097" s="104">
        <f>SUM(J14097-L14097)</f>
        <v>0</v>
      </c>
      <c r="L14097" s="120">
        <v>5000000</v>
      </c>
      <c r="M14097" s="173">
        <v>0</v>
      </c>
      <c r="N14097" s="230">
        <v>5000000</v>
      </c>
      <c r="O14097" s="230">
        <v>5000000</v>
      </c>
      <c r="P14097" s="230">
        <f t="shared" si="278"/>
        <v>10000000</v>
      </c>
      <c r="Q14097" s="264"/>
      <c r="R14097" s="264"/>
      <c r="S14097" s="175"/>
    </row>
    <row r="14098" spans="1:19" ht="35.25" customHeight="1" x14ac:dyDescent="0.3">
      <c r="A14098" s="106"/>
      <c r="B14098" s="108" t="s">
        <v>2761</v>
      </c>
      <c r="C14098" s="30" t="s">
        <v>2762</v>
      </c>
      <c r="D14098" s="102">
        <v>406</v>
      </c>
      <c r="E14098" s="102">
        <v>5</v>
      </c>
      <c r="F14098" s="102">
        <v>707</v>
      </c>
      <c r="G14098" s="102">
        <v>70740</v>
      </c>
      <c r="H14098" s="102">
        <v>3000</v>
      </c>
      <c r="I14098" s="102">
        <v>414104</v>
      </c>
      <c r="J14098" s="104">
        <v>5500000</v>
      </c>
      <c r="K14098" s="104">
        <v>5500000</v>
      </c>
      <c r="L14098" s="104">
        <v>0</v>
      </c>
      <c r="M14098" s="173">
        <v>0</v>
      </c>
      <c r="N14098" s="230">
        <v>5000000</v>
      </c>
      <c r="O14098" s="230">
        <v>5000000</v>
      </c>
      <c r="P14098" s="230">
        <f t="shared" si="278"/>
        <v>15500000</v>
      </c>
      <c r="Q14098" s="264"/>
      <c r="R14098" s="264"/>
      <c r="S14098" s="175"/>
    </row>
    <row r="14099" spans="1:19" ht="65.25" customHeight="1" x14ac:dyDescent="0.3">
      <c r="A14099" s="106"/>
      <c r="B14099" s="108" t="s">
        <v>2763</v>
      </c>
      <c r="C14099" s="30" t="s">
        <v>2764</v>
      </c>
      <c r="D14099" s="102">
        <v>406</v>
      </c>
      <c r="E14099" s="102">
        <v>5</v>
      </c>
      <c r="F14099" s="102">
        <v>707</v>
      </c>
      <c r="G14099" s="102">
        <v>70740</v>
      </c>
      <c r="H14099" s="102">
        <v>3000</v>
      </c>
      <c r="I14099" s="102">
        <v>414104</v>
      </c>
      <c r="J14099" s="104">
        <v>12000000</v>
      </c>
      <c r="K14099" s="120">
        <f>SUM(J14099-L14099)</f>
        <v>0</v>
      </c>
      <c r="L14099" s="120">
        <v>12000000</v>
      </c>
      <c r="M14099" s="173">
        <v>0</v>
      </c>
      <c r="N14099" s="230">
        <v>12000000</v>
      </c>
      <c r="O14099" s="230">
        <v>8000000</v>
      </c>
      <c r="P14099" s="230">
        <f t="shared" si="278"/>
        <v>20000000</v>
      </c>
      <c r="Q14099" s="264"/>
      <c r="R14099" s="264"/>
      <c r="S14099" s="175"/>
    </row>
    <row r="14100" spans="1:19" s="138" customFormat="1" ht="19.5" customHeight="1" x14ac:dyDescent="0.3">
      <c r="A14100" s="960" t="s">
        <v>0</v>
      </c>
      <c r="B14100" s="960"/>
      <c r="C14100" s="960"/>
      <c r="D14100" s="960"/>
      <c r="E14100" s="960"/>
      <c r="F14100" s="960"/>
      <c r="G14100" s="960"/>
      <c r="H14100" s="960"/>
      <c r="I14100" s="960"/>
      <c r="J14100" s="960"/>
      <c r="K14100" s="960"/>
      <c r="L14100" s="960"/>
      <c r="M14100" s="960"/>
      <c r="N14100" s="58"/>
      <c r="P14100" s="58"/>
      <c r="Q14100" s="58"/>
      <c r="R14100" s="58"/>
      <c r="S14100" s="58"/>
    </row>
    <row r="14101" spans="1:19" s="138" customFormat="1" ht="17.399999999999999" x14ac:dyDescent="0.3">
      <c r="A14101" s="960" t="s">
        <v>3122</v>
      </c>
      <c r="B14101" s="960"/>
      <c r="C14101" s="960"/>
      <c r="D14101" s="960"/>
      <c r="E14101" s="960"/>
      <c r="F14101" s="960"/>
      <c r="G14101" s="960"/>
      <c r="H14101" s="960"/>
      <c r="I14101" s="960"/>
      <c r="J14101" s="960"/>
      <c r="K14101" s="960"/>
      <c r="L14101" s="960"/>
      <c r="M14101" s="960"/>
      <c r="N14101" s="58"/>
      <c r="P14101" s="58"/>
      <c r="Q14101" s="58"/>
      <c r="R14101" s="58"/>
      <c r="S14101" s="58"/>
    </row>
    <row r="14102" spans="1:19" s="138" customFormat="1" ht="16.2" thickBot="1" x14ac:dyDescent="0.35">
      <c r="A14102" s="968" t="s">
        <v>2060</v>
      </c>
      <c r="B14102" s="968"/>
      <c r="C14102" s="968"/>
      <c r="D14102" s="968"/>
      <c r="E14102" s="968"/>
      <c r="F14102" s="968"/>
      <c r="G14102" s="968"/>
      <c r="H14102" s="968"/>
      <c r="I14102" s="968"/>
      <c r="J14102" s="968"/>
      <c r="K14102" s="968"/>
      <c r="L14102" s="968"/>
      <c r="M14102" s="968"/>
      <c r="N14102" s="58"/>
      <c r="P14102" s="58"/>
      <c r="Q14102" s="58"/>
      <c r="R14102" s="58"/>
      <c r="S14102" s="58"/>
    </row>
    <row r="14103" spans="1:19" s="138" customFormat="1" ht="15" customHeight="1" x14ac:dyDescent="0.3">
      <c r="A14103" s="962" t="s">
        <v>3118</v>
      </c>
      <c r="B14103" s="962" t="s">
        <v>3119</v>
      </c>
      <c r="C14103" s="962" t="s">
        <v>2</v>
      </c>
      <c r="D14103" s="5" t="s">
        <v>3</v>
      </c>
      <c r="E14103" s="12" t="s">
        <v>3</v>
      </c>
      <c r="F14103" s="5" t="s">
        <v>7</v>
      </c>
      <c r="G14103" s="12" t="s">
        <v>9</v>
      </c>
      <c r="H14103" s="5" t="s">
        <v>12</v>
      </c>
      <c r="I14103" s="12" t="s">
        <v>13</v>
      </c>
      <c r="J14103" s="873" t="s">
        <v>3115</v>
      </c>
      <c r="K14103" s="873" t="s">
        <v>3116</v>
      </c>
      <c r="L14103" s="965" t="s">
        <v>3121</v>
      </c>
      <c r="M14103" s="965" t="s">
        <v>3117</v>
      </c>
      <c r="N14103" s="873" t="s">
        <v>3116</v>
      </c>
      <c r="O14103" s="873" t="s">
        <v>3116</v>
      </c>
      <c r="P14103" s="873" t="s">
        <v>5095</v>
      </c>
      <c r="Q14103" s="873" t="s">
        <v>3115</v>
      </c>
      <c r="R14103" s="270" t="s">
        <v>3340</v>
      </c>
      <c r="S14103" s="873" t="s">
        <v>5049</v>
      </c>
    </row>
    <row r="14104" spans="1:19" s="138" customFormat="1" ht="20.399999999999999" x14ac:dyDescent="0.3">
      <c r="A14104" s="963"/>
      <c r="B14104" s="963"/>
      <c r="C14104" s="963"/>
      <c r="D14104" s="6" t="s">
        <v>4</v>
      </c>
      <c r="E14104" s="11" t="s">
        <v>6</v>
      </c>
      <c r="F14104" s="6" t="s">
        <v>8</v>
      </c>
      <c r="G14104" s="11" t="s">
        <v>10</v>
      </c>
      <c r="H14104" s="6" t="s">
        <v>5</v>
      </c>
      <c r="I14104" s="11" t="s">
        <v>5</v>
      </c>
      <c r="J14104" s="874"/>
      <c r="K14104" s="874"/>
      <c r="L14104" s="966"/>
      <c r="M14104" s="966"/>
      <c r="N14104" s="874"/>
      <c r="O14104" s="874"/>
      <c r="P14104" s="874"/>
      <c r="Q14104" s="874"/>
      <c r="R14104" s="271" t="s">
        <v>5125</v>
      </c>
      <c r="S14104" s="874"/>
    </row>
    <row r="14105" spans="1:19" s="138" customFormat="1" x14ac:dyDescent="0.3">
      <c r="A14105" s="963"/>
      <c r="B14105" s="963"/>
      <c r="C14105" s="963"/>
      <c r="D14105" s="6" t="s">
        <v>5</v>
      </c>
      <c r="E14105" s="11" t="s">
        <v>5</v>
      </c>
      <c r="F14105" s="6" t="s">
        <v>5</v>
      </c>
      <c r="G14105" s="11" t="s">
        <v>11</v>
      </c>
      <c r="H14105" s="7"/>
      <c r="I14105" s="8"/>
      <c r="J14105" s="44" t="s">
        <v>3120</v>
      </c>
      <c r="K14105" s="45" t="s">
        <v>3120</v>
      </c>
      <c r="L14105" s="46" t="s">
        <v>3120</v>
      </c>
      <c r="M14105" s="47" t="s">
        <v>3120</v>
      </c>
      <c r="N14105" s="44" t="s">
        <v>5068</v>
      </c>
      <c r="O14105" s="44" t="s">
        <v>5069</v>
      </c>
      <c r="P14105" s="44"/>
      <c r="Q14105" s="44" t="s">
        <v>5102</v>
      </c>
      <c r="R14105" s="272" t="s">
        <v>5102</v>
      </c>
      <c r="S14105" s="44"/>
    </row>
    <row r="14106" spans="1:19" s="138" customFormat="1" ht="15" thickBot="1" x14ac:dyDescent="0.35">
      <c r="A14106" s="964"/>
      <c r="B14106" s="964"/>
      <c r="C14106" s="964"/>
      <c r="D14106" s="9"/>
      <c r="E14106" s="10"/>
      <c r="F14106" s="9"/>
      <c r="G14106" s="10"/>
      <c r="H14106" s="9"/>
      <c r="I14106" s="10"/>
      <c r="J14106" s="48" t="s">
        <v>14</v>
      </c>
      <c r="K14106" s="49" t="s">
        <v>14</v>
      </c>
      <c r="L14106" s="50" t="s">
        <v>14</v>
      </c>
      <c r="M14106" s="51" t="s">
        <v>14</v>
      </c>
      <c r="N14106" s="48" t="s">
        <v>14</v>
      </c>
      <c r="O14106" s="48" t="s">
        <v>14</v>
      </c>
      <c r="P14106" s="48" t="s">
        <v>14</v>
      </c>
      <c r="Q14106" s="48" t="s">
        <v>14</v>
      </c>
      <c r="R14106" s="48" t="s">
        <v>14</v>
      </c>
      <c r="S14106" s="48"/>
    </row>
    <row r="14107" spans="1:19" ht="20.399999999999999" x14ac:dyDescent="0.3">
      <c r="A14107" s="106"/>
      <c r="B14107" s="108" t="s">
        <v>2765</v>
      </c>
      <c r="C14107" s="30" t="s">
        <v>2766</v>
      </c>
      <c r="D14107" s="102">
        <v>406</v>
      </c>
      <c r="E14107" s="102">
        <v>5</v>
      </c>
      <c r="F14107" s="102">
        <v>707</v>
      </c>
      <c r="G14107" s="102">
        <v>70740</v>
      </c>
      <c r="H14107" s="102">
        <v>3000</v>
      </c>
      <c r="I14107" s="102">
        <v>414104</v>
      </c>
      <c r="J14107" s="104">
        <v>4500000</v>
      </c>
      <c r="K14107" s="104">
        <f>SUM(J14107+M14107)</f>
        <v>15000000</v>
      </c>
      <c r="L14107" s="104">
        <v>0</v>
      </c>
      <c r="M14107" s="230">
        <v>10500000</v>
      </c>
      <c r="N14107" s="230">
        <v>0</v>
      </c>
      <c r="O14107" s="230">
        <v>0</v>
      </c>
      <c r="P14107" s="230">
        <f t="shared" ref="P14107:P14117" si="279">SUM(K14107+N14107+O14107)</f>
        <v>15000000</v>
      </c>
      <c r="Q14107" s="264"/>
      <c r="R14107" s="264"/>
      <c r="S14107" s="175"/>
    </row>
    <row r="14108" spans="1:19" ht="20.399999999999999" x14ac:dyDescent="0.3">
      <c r="A14108" s="106"/>
      <c r="B14108" s="108" t="s">
        <v>2767</v>
      </c>
      <c r="C14108" s="30" t="s">
        <v>2768</v>
      </c>
      <c r="D14108" s="102">
        <v>406</v>
      </c>
      <c r="E14108" s="102">
        <v>5</v>
      </c>
      <c r="F14108" s="102">
        <v>707</v>
      </c>
      <c r="G14108" s="102">
        <v>70740</v>
      </c>
      <c r="H14108" s="102">
        <v>3000</v>
      </c>
      <c r="I14108" s="102">
        <v>414104</v>
      </c>
      <c r="J14108" s="104">
        <v>5000000</v>
      </c>
      <c r="K14108" s="104">
        <v>5000000</v>
      </c>
      <c r="L14108" s="104">
        <v>0</v>
      </c>
      <c r="M14108" s="230">
        <v>0</v>
      </c>
      <c r="N14108" s="230">
        <v>5000000</v>
      </c>
      <c r="O14108" s="230">
        <v>5000000</v>
      </c>
      <c r="P14108" s="230">
        <f t="shared" si="279"/>
        <v>15000000</v>
      </c>
      <c r="Q14108" s="264"/>
      <c r="R14108" s="264"/>
      <c r="S14108" s="175"/>
    </row>
    <row r="14109" spans="1:19" ht="30.6" x14ac:dyDescent="0.3">
      <c r="A14109" s="106"/>
      <c r="B14109" s="108" t="s">
        <v>2769</v>
      </c>
      <c r="C14109" s="30" t="s">
        <v>2770</v>
      </c>
      <c r="D14109" s="102">
        <v>406</v>
      </c>
      <c r="E14109" s="102">
        <v>5</v>
      </c>
      <c r="F14109" s="102">
        <v>707</v>
      </c>
      <c r="G14109" s="102">
        <v>70740</v>
      </c>
      <c r="H14109" s="102">
        <v>3000</v>
      </c>
      <c r="I14109" s="102">
        <v>414104</v>
      </c>
      <c r="J14109" s="104">
        <v>9000000</v>
      </c>
      <c r="K14109" s="104">
        <f>SUM(J14109-L14109)</f>
        <v>4500000</v>
      </c>
      <c r="L14109" s="104">
        <v>4500000</v>
      </c>
      <c r="M14109" s="230">
        <v>0</v>
      </c>
      <c r="N14109" s="230">
        <v>4500000</v>
      </c>
      <c r="O14109" s="230">
        <v>5000000</v>
      </c>
      <c r="P14109" s="230">
        <f t="shared" si="279"/>
        <v>14000000</v>
      </c>
      <c r="Q14109" s="264"/>
      <c r="R14109" s="264"/>
      <c r="S14109" s="175"/>
    </row>
    <row r="14110" spans="1:19" ht="30.6" x14ac:dyDescent="0.3">
      <c r="A14110" s="106"/>
      <c r="B14110" s="108" t="s">
        <v>2771</v>
      </c>
      <c r="C14110" s="30" t="s">
        <v>2772</v>
      </c>
      <c r="D14110" s="102">
        <v>406</v>
      </c>
      <c r="E14110" s="102">
        <v>5</v>
      </c>
      <c r="F14110" s="102">
        <v>707</v>
      </c>
      <c r="G14110" s="102">
        <v>70740</v>
      </c>
      <c r="H14110" s="102">
        <v>3000</v>
      </c>
      <c r="I14110" s="102">
        <v>414104</v>
      </c>
      <c r="J14110" s="104">
        <v>6200000</v>
      </c>
      <c r="K14110" s="120">
        <f>SUM(J14110-L14110)</f>
        <v>0</v>
      </c>
      <c r="L14110" s="120">
        <v>6200000</v>
      </c>
      <c r="M14110" s="230">
        <v>0</v>
      </c>
      <c r="N14110" s="230">
        <v>6200000</v>
      </c>
      <c r="O14110" s="230">
        <v>6500000</v>
      </c>
      <c r="P14110" s="230">
        <f t="shared" si="279"/>
        <v>12700000</v>
      </c>
      <c r="Q14110" s="264"/>
      <c r="R14110" s="264"/>
      <c r="S14110" s="175"/>
    </row>
    <row r="14111" spans="1:19" ht="61.2" x14ac:dyDescent="0.3">
      <c r="A14111" s="106"/>
      <c r="B14111" s="108" t="s">
        <v>2773</v>
      </c>
      <c r="C14111" s="30" t="s">
        <v>2774</v>
      </c>
      <c r="D14111" s="102">
        <v>406</v>
      </c>
      <c r="E14111" s="102">
        <v>5</v>
      </c>
      <c r="F14111" s="102">
        <v>707</v>
      </c>
      <c r="G14111" s="102">
        <v>70740</v>
      </c>
      <c r="H14111" s="102">
        <v>3000</v>
      </c>
      <c r="I14111" s="102">
        <v>414104</v>
      </c>
      <c r="J14111" s="104">
        <v>478000000</v>
      </c>
      <c r="K14111" s="104">
        <f>SUM(J14111-L14111)</f>
        <v>368837500</v>
      </c>
      <c r="L14111" s="104">
        <v>109162500</v>
      </c>
      <c r="M14111" s="230">
        <v>0</v>
      </c>
      <c r="N14111" s="230">
        <v>109162500</v>
      </c>
      <c r="O14111" s="230">
        <v>500000000</v>
      </c>
      <c r="P14111" s="230">
        <f t="shared" si="279"/>
        <v>978000000</v>
      </c>
      <c r="Q14111" s="264"/>
      <c r="R14111" s="264"/>
      <c r="S14111" s="189"/>
    </row>
    <row r="14112" spans="1:19" ht="20.399999999999999" x14ac:dyDescent="0.3">
      <c r="A14112" s="106"/>
      <c r="B14112" s="108" t="s">
        <v>2775</v>
      </c>
      <c r="C14112" s="30" t="s">
        <v>2776</v>
      </c>
      <c r="D14112" s="102">
        <v>406</v>
      </c>
      <c r="E14112" s="102">
        <v>5</v>
      </c>
      <c r="F14112" s="102">
        <v>707</v>
      </c>
      <c r="G14112" s="102">
        <v>70740</v>
      </c>
      <c r="H14112" s="102">
        <v>3000</v>
      </c>
      <c r="I14112" s="102">
        <v>414104</v>
      </c>
      <c r="J14112" s="104">
        <v>7000000</v>
      </c>
      <c r="K14112" s="120">
        <f t="shared" ref="K14112:K14114" si="280">SUM(J14112-L14112)</f>
        <v>0</v>
      </c>
      <c r="L14112" s="120">
        <v>7000000</v>
      </c>
      <c r="M14112" s="230">
        <v>0</v>
      </c>
      <c r="N14112" s="230">
        <v>7000000</v>
      </c>
      <c r="O14112" s="230">
        <v>7500000</v>
      </c>
      <c r="P14112" s="230">
        <f t="shared" si="279"/>
        <v>14500000</v>
      </c>
      <c r="Q14112" s="264"/>
      <c r="R14112" s="264"/>
      <c r="S14112" s="175"/>
    </row>
    <row r="14113" spans="1:19" ht="20.399999999999999" x14ac:dyDescent="0.3">
      <c r="A14113" s="106"/>
      <c r="B14113" s="108" t="s">
        <v>2777</v>
      </c>
      <c r="C14113" s="30" t="s">
        <v>2778</v>
      </c>
      <c r="D14113" s="102">
        <v>406</v>
      </c>
      <c r="E14113" s="102">
        <v>5</v>
      </c>
      <c r="F14113" s="102">
        <v>707</v>
      </c>
      <c r="G14113" s="102">
        <v>70740</v>
      </c>
      <c r="H14113" s="102">
        <v>3000</v>
      </c>
      <c r="I14113" s="102">
        <v>414104</v>
      </c>
      <c r="J14113" s="104">
        <v>25000000</v>
      </c>
      <c r="K14113" s="120">
        <f t="shared" si="280"/>
        <v>0</v>
      </c>
      <c r="L14113" s="120">
        <v>25000000</v>
      </c>
      <c r="M14113" s="230">
        <v>0</v>
      </c>
      <c r="N14113" s="230">
        <v>25000000</v>
      </c>
      <c r="O14113" s="230">
        <v>0</v>
      </c>
      <c r="P14113" s="230">
        <f t="shared" si="279"/>
        <v>25000000</v>
      </c>
      <c r="Q14113" s="264"/>
      <c r="R14113" s="264"/>
      <c r="S14113" s="175"/>
    </row>
    <row r="14114" spans="1:19" ht="53.25" customHeight="1" x14ac:dyDescent="0.3">
      <c r="A14114" s="106"/>
      <c r="B14114" s="108" t="s">
        <v>2779</v>
      </c>
      <c r="C14114" s="30" t="s">
        <v>2780</v>
      </c>
      <c r="D14114" s="102">
        <v>406</v>
      </c>
      <c r="E14114" s="102">
        <v>5</v>
      </c>
      <c r="F14114" s="102">
        <v>707</v>
      </c>
      <c r="G14114" s="102">
        <v>70740</v>
      </c>
      <c r="H14114" s="102">
        <v>3000</v>
      </c>
      <c r="I14114" s="102">
        <v>414104</v>
      </c>
      <c r="J14114" s="104">
        <v>24500000</v>
      </c>
      <c r="K14114" s="120">
        <f t="shared" si="280"/>
        <v>0</v>
      </c>
      <c r="L14114" s="120">
        <v>24500000</v>
      </c>
      <c r="M14114" s="230">
        <v>0</v>
      </c>
      <c r="N14114" s="230">
        <v>24500000</v>
      </c>
      <c r="O14114" s="230">
        <v>25000000</v>
      </c>
      <c r="P14114" s="230">
        <f t="shared" si="279"/>
        <v>49500000</v>
      </c>
      <c r="Q14114" s="264"/>
      <c r="R14114" s="264"/>
      <c r="S14114" s="175"/>
    </row>
    <row r="14115" spans="1:19" ht="36" customHeight="1" x14ac:dyDescent="0.3">
      <c r="A14115" s="106"/>
      <c r="B14115" s="108" t="s">
        <v>2781</v>
      </c>
      <c r="C14115" s="30" t="s">
        <v>2782</v>
      </c>
      <c r="D14115" s="102">
        <v>406</v>
      </c>
      <c r="E14115" s="102">
        <v>5</v>
      </c>
      <c r="F14115" s="102">
        <v>707</v>
      </c>
      <c r="G14115" s="102">
        <v>70740</v>
      </c>
      <c r="H14115" s="102">
        <v>3000</v>
      </c>
      <c r="I14115" s="102">
        <v>414104</v>
      </c>
      <c r="J14115" s="104">
        <v>10000000</v>
      </c>
      <c r="K14115" s="104">
        <v>10000000</v>
      </c>
      <c r="L14115" s="104">
        <v>0</v>
      </c>
      <c r="M14115" s="230"/>
      <c r="N14115" s="230">
        <v>30000000</v>
      </c>
      <c r="O14115" s="230">
        <v>30000000</v>
      </c>
      <c r="P14115" s="230">
        <f t="shared" si="279"/>
        <v>70000000</v>
      </c>
      <c r="Q14115" s="264">
        <v>4000000</v>
      </c>
      <c r="R14115" s="264">
        <v>0</v>
      </c>
      <c r="S14115" s="264"/>
    </row>
    <row r="14116" spans="1:19" ht="20.399999999999999" x14ac:dyDescent="0.3">
      <c r="A14116" s="106"/>
      <c r="B14116" s="108" t="s">
        <v>2783</v>
      </c>
      <c r="C14116" s="30" t="s">
        <v>2784</v>
      </c>
      <c r="D14116" s="102">
        <v>406</v>
      </c>
      <c r="E14116" s="102">
        <v>5</v>
      </c>
      <c r="F14116" s="102">
        <v>707</v>
      </c>
      <c r="G14116" s="102">
        <v>70740</v>
      </c>
      <c r="H14116" s="102">
        <v>3000</v>
      </c>
      <c r="I14116" s="102">
        <v>414104</v>
      </c>
      <c r="J14116" s="104">
        <v>20000000</v>
      </c>
      <c r="K14116" s="104">
        <f>SUM(J14116+M14116)</f>
        <v>30000000</v>
      </c>
      <c r="L14116" s="104">
        <v>0</v>
      </c>
      <c r="M14116" s="230">
        <v>10000000</v>
      </c>
      <c r="N14116" s="230">
        <v>20000000</v>
      </c>
      <c r="O14116" s="230">
        <v>20000000</v>
      </c>
      <c r="P14116" s="230">
        <f t="shared" si="279"/>
        <v>70000000</v>
      </c>
      <c r="Q14116" s="264"/>
      <c r="R14116" s="264"/>
      <c r="S14116" s="264"/>
    </row>
    <row r="14117" spans="1:19" x14ac:dyDescent="0.3">
      <c r="A14117" s="106"/>
      <c r="B14117" s="108" t="s">
        <v>2785</v>
      </c>
      <c r="C14117" s="30" t="s">
        <v>3238</v>
      </c>
      <c r="D14117" s="102">
        <v>409</v>
      </c>
      <c r="E14117" s="102">
        <v>9</v>
      </c>
      <c r="F14117" s="102">
        <v>707</v>
      </c>
      <c r="G14117" s="102">
        <v>70740</v>
      </c>
      <c r="H14117" s="102">
        <v>3000</v>
      </c>
      <c r="I14117" s="102">
        <v>414104</v>
      </c>
      <c r="J14117" s="104">
        <v>4000000</v>
      </c>
      <c r="K14117" s="104">
        <f>SUM(J14117-L14117)</f>
        <v>0</v>
      </c>
      <c r="L14117" s="120">
        <v>4000000</v>
      </c>
      <c r="M14117" s="230">
        <v>0</v>
      </c>
      <c r="N14117" s="230">
        <v>4000000</v>
      </c>
      <c r="O14117" s="230">
        <v>2000000</v>
      </c>
      <c r="P14117" s="230">
        <f t="shared" si="279"/>
        <v>6000000</v>
      </c>
      <c r="Q14117" s="264">
        <v>2000000</v>
      </c>
      <c r="R14117" s="264">
        <v>0</v>
      </c>
      <c r="S14117" s="264"/>
    </row>
    <row r="14118" spans="1:19" s="343" customFormat="1" ht="20.399999999999999" x14ac:dyDescent="0.3">
      <c r="A14118" s="654"/>
      <c r="B14118" s="563" t="s">
        <v>3187</v>
      </c>
      <c r="C14118" s="34" t="s">
        <v>5326</v>
      </c>
      <c r="D14118" s="558"/>
      <c r="E14118" s="558"/>
      <c r="F14118" s="558"/>
      <c r="G14118" s="558"/>
      <c r="H14118" s="558"/>
      <c r="I14118" s="558"/>
      <c r="J14118" s="560">
        <v>0</v>
      </c>
      <c r="K14118" s="560">
        <f t="shared" ref="K14118:K14121" si="281">SUM(J14118+M14118)</f>
        <v>117000000</v>
      </c>
      <c r="L14118" s="560">
        <v>0</v>
      </c>
      <c r="M14118" s="560">
        <v>117000000</v>
      </c>
      <c r="N14118" s="560"/>
      <c r="O14118" s="560"/>
      <c r="P14118" s="126"/>
      <c r="Q14118" s="560"/>
      <c r="R14118" s="560"/>
      <c r="S14118" s="276" t="s">
        <v>5070</v>
      </c>
    </row>
    <row r="14119" spans="1:19" s="343" customFormat="1" ht="20.399999999999999" x14ac:dyDescent="0.3">
      <c r="A14119" s="654"/>
      <c r="B14119" s="563" t="s">
        <v>5333</v>
      </c>
      <c r="C14119" s="34" t="s">
        <v>5327</v>
      </c>
      <c r="D14119" s="558"/>
      <c r="E14119" s="558"/>
      <c r="F14119" s="558"/>
      <c r="G14119" s="558"/>
      <c r="H14119" s="558"/>
      <c r="I14119" s="558"/>
      <c r="J14119" s="560">
        <v>0</v>
      </c>
      <c r="K14119" s="560">
        <f t="shared" si="281"/>
        <v>117000000</v>
      </c>
      <c r="L14119" s="560">
        <v>0</v>
      </c>
      <c r="M14119" s="560">
        <v>117000000</v>
      </c>
      <c r="N14119" s="560"/>
      <c r="O14119" s="560"/>
      <c r="P14119" s="126"/>
      <c r="Q14119" s="560"/>
      <c r="R14119" s="560"/>
      <c r="S14119" s="276" t="s">
        <v>5070</v>
      </c>
    </row>
    <row r="14120" spans="1:19" s="343" customFormat="1" ht="20.399999999999999" x14ac:dyDescent="0.3">
      <c r="A14120" s="654"/>
      <c r="B14120" s="563" t="s">
        <v>5334</v>
      </c>
      <c r="C14120" s="34" t="s">
        <v>5328</v>
      </c>
      <c r="D14120" s="558"/>
      <c r="E14120" s="558"/>
      <c r="F14120" s="558"/>
      <c r="G14120" s="558"/>
      <c r="H14120" s="558"/>
      <c r="I14120" s="558"/>
      <c r="J14120" s="560">
        <v>0</v>
      </c>
      <c r="K14120" s="560">
        <f t="shared" si="281"/>
        <v>117000000</v>
      </c>
      <c r="L14120" s="560">
        <v>0</v>
      </c>
      <c r="M14120" s="560">
        <v>117000000</v>
      </c>
      <c r="N14120" s="560"/>
      <c r="O14120" s="560"/>
      <c r="P14120" s="126"/>
      <c r="Q14120" s="560"/>
      <c r="R14120" s="560"/>
      <c r="S14120" s="276" t="s">
        <v>5070</v>
      </c>
    </row>
    <row r="14121" spans="1:19" s="343" customFormat="1" ht="20.399999999999999" x14ac:dyDescent="0.3">
      <c r="A14121" s="654"/>
      <c r="B14121" s="563" t="s">
        <v>5335</v>
      </c>
      <c r="C14121" s="34" t="s">
        <v>5329</v>
      </c>
      <c r="D14121" s="558"/>
      <c r="E14121" s="558"/>
      <c r="F14121" s="558"/>
      <c r="G14121" s="558"/>
      <c r="H14121" s="558"/>
      <c r="I14121" s="558"/>
      <c r="J14121" s="560">
        <v>0</v>
      </c>
      <c r="K14121" s="560">
        <f t="shared" si="281"/>
        <v>117000000</v>
      </c>
      <c r="L14121" s="560">
        <v>0</v>
      </c>
      <c r="M14121" s="560">
        <v>117000000</v>
      </c>
      <c r="N14121" s="560"/>
      <c r="O14121" s="560"/>
      <c r="P14121" s="126"/>
      <c r="Q14121" s="560"/>
      <c r="R14121" s="560"/>
      <c r="S14121" s="276" t="s">
        <v>5070</v>
      </c>
    </row>
    <row r="14122" spans="1:19" s="138" customFormat="1" ht="19.5" customHeight="1" x14ac:dyDescent="0.3">
      <c r="A14122" s="960" t="s">
        <v>0</v>
      </c>
      <c r="B14122" s="960"/>
      <c r="C14122" s="960"/>
      <c r="D14122" s="960"/>
      <c r="E14122" s="960"/>
      <c r="F14122" s="960"/>
      <c r="G14122" s="960"/>
      <c r="H14122" s="960"/>
      <c r="I14122" s="960"/>
      <c r="J14122" s="960"/>
      <c r="K14122" s="960"/>
      <c r="L14122" s="960"/>
      <c r="M14122" s="960"/>
      <c r="N14122" s="58"/>
      <c r="O14122" s="58"/>
      <c r="P14122" s="58"/>
      <c r="Q14122" s="277"/>
      <c r="R14122" s="274"/>
      <c r="S14122" s="58"/>
    </row>
    <row r="14123" spans="1:19" s="138" customFormat="1" ht="17.399999999999999" x14ac:dyDescent="0.3">
      <c r="A14123" s="960" t="s">
        <v>3122</v>
      </c>
      <c r="B14123" s="960"/>
      <c r="C14123" s="960"/>
      <c r="D14123" s="960"/>
      <c r="E14123" s="960"/>
      <c r="F14123" s="960"/>
      <c r="G14123" s="960"/>
      <c r="H14123" s="960"/>
      <c r="I14123" s="960"/>
      <c r="J14123" s="960"/>
      <c r="K14123" s="960"/>
      <c r="L14123" s="960"/>
      <c r="M14123" s="960"/>
      <c r="N14123" s="58"/>
      <c r="O14123" s="58"/>
      <c r="P14123" s="58"/>
      <c r="Q14123" s="58"/>
      <c r="R14123" s="58"/>
      <c r="S14123" s="58"/>
    </row>
    <row r="14124" spans="1:19" s="138" customFormat="1" ht="16.2" thickBot="1" x14ac:dyDescent="0.35">
      <c r="A14124" s="968" t="s">
        <v>2060</v>
      </c>
      <c r="B14124" s="968"/>
      <c r="C14124" s="968"/>
      <c r="D14124" s="968"/>
      <c r="E14124" s="968"/>
      <c r="F14124" s="968"/>
      <c r="G14124" s="968"/>
      <c r="H14124" s="968"/>
      <c r="I14124" s="968"/>
      <c r="J14124" s="968"/>
      <c r="K14124" s="968"/>
      <c r="L14124" s="968"/>
      <c r="M14124" s="968"/>
      <c r="N14124" s="58"/>
      <c r="O14124" s="58"/>
      <c r="P14124" s="58"/>
      <c r="Q14124" s="277"/>
      <c r="R14124" s="274"/>
      <c r="S14124" s="58"/>
    </row>
    <row r="14125" spans="1:19" s="138" customFormat="1" ht="15" customHeight="1" x14ac:dyDescent="0.3">
      <c r="A14125" s="962" t="s">
        <v>3118</v>
      </c>
      <c r="B14125" s="962" t="s">
        <v>3119</v>
      </c>
      <c r="C14125" s="962" t="s">
        <v>2</v>
      </c>
      <c r="D14125" s="5" t="s">
        <v>3</v>
      </c>
      <c r="E14125" s="12" t="s">
        <v>3</v>
      </c>
      <c r="F14125" s="5" t="s">
        <v>7</v>
      </c>
      <c r="G14125" s="12" t="s">
        <v>9</v>
      </c>
      <c r="H14125" s="5" t="s">
        <v>12</v>
      </c>
      <c r="I14125" s="12" t="s">
        <v>13</v>
      </c>
      <c r="J14125" s="873" t="s">
        <v>3115</v>
      </c>
      <c r="K14125" s="873" t="s">
        <v>3116</v>
      </c>
      <c r="L14125" s="965" t="s">
        <v>3121</v>
      </c>
      <c r="M14125" s="965" t="s">
        <v>3117</v>
      </c>
      <c r="N14125" s="873" t="s">
        <v>3116</v>
      </c>
      <c r="O14125" s="873" t="s">
        <v>3116</v>
      </c>
      <c r="P14125" s="875" t="s">
        <v>5095</v>
      </c>
      <c r="Q14125" s="873" t="s">
        <v>3115</v>
      </c>
      <c r="R14125" s="270" t="s">
        <v>3340</v>
      </c>
      <c r="S14125" s="983" t="s">
        <v>5049</v>
      </c>
    </row>
    <row r="14126" spans="1:19" s="138" customFormat="1" ht="20.399999999999999" x14ac:dyDescent="0.3">
      <c r="A14126" s="963"/>
      <c r="B14126" s="963"/>
      <c r="C14126" s="963"/>
      <c r="D14126" s="6" t="s">
        <v>4</v>
      </c>
      <c r="E14126" s="11" t="s">
        <v>6</v>
      </c>
      <c r="F14126" s="6" t="s">
        <v>8</v>
      </c>
      <c r="G14126" s="11" t="s">
        <v>10</v>
      </c>
      <c r="H14126" s="6" t="s">
        <v>5</v>
      </c>
      <c r="I14126" s="11" t="s">
        <v>5</v>
      </c>
      <c r="J14126" s="874"/>
      <c r="K14126" s="874"/>
      <c r="L14126" s="966"/>
      <c r="M14126" s="966"/>
      <c r="N14126" s="874"/>
      <c r="O14126" s="874"/>
      <c r="P14126" s="876"/>
      <c r="Q14126" s="874"/>
      <c r="R14126" s="271" t="s">
        <v>5125</v>
      </c>
      <c r="S14126" s="984"/>
    </row>
    <row r="14127" spans="1:19" s="138" customFormat="1" x14ac:dyDescent="0.3">
      <c r="A14127" s="963"/>
      <c r="B14127" s="963"/>
      <c r="C14127" s="963"/>
      <c r="D14127" s="6" t="s">
        <v>5</v>
      </c>
      <c r="E14127" s="11" t="s">
        <v>5</v>
      </c>
      <c r="F14127" s="6" t="s">
        <v>5</v>
      </c>
      <c r="G14127" s="11" t="s">
        <v>11</v>
      </c>
      <c r="H14127" s="7"/>
      <c r="I14127" s="8"/>
      <c r="J14127" s="44" t="s">
        <v>3120</v>
      </c>
      <c r="K14127" s="45" t="s">
        <v>3120</v>
      </c>
      <c r="L14127" s="46" t="s">
        <v>3120</v>
      </c>
      <c r="M14127" s="47" t="s">
        <v>3120</v>
      </c>
      <c r="N14127" s="44" t="s">
        <v>5068</v>
      </c>
      <c r="O14127" s="44" t="s">
        <v>5069</v>
      </c>
      <c r="P14127" s="278"/>
      <c r="Q14127" s="44" t="s">
        <v>5102</v>
      </c>
      <c r="R14127" s="272" t="s">
        <v>5102</v>
      </c>
      <c r="S14127" s="280"/>
    </row>
    <row r="14128" spans="1:19" s="138" customFormat="1" ht="15" thickBot="1" x14ac:dyDescent="0.35">
      <c r="A14128" s="964"/>
      <c r="B14128" s="964"/>
      <c r="C14128" s="964"/>
      <c r="D14128" s="9"/>
      <c r="E14128" s="10"/>
      <c r="F14128" s="9"/>
      <c r="G14128" s="10"/>
      <c r="H14128" s="9"/>
      <c r="I14128" s="10"/>
      <c r="J14128" s="48" t="s">
        <v>14</v>
      </c>
      <c r="K14128" s="49" t="s">
        <v>14</v>
      </c>
      <c r="L14128" s="50" t="s">
        <v>14</v>
      </c>
      <c r="M14128" s="51" t="s">
        <v>14</v>
      </c>
      <c r="N14128" s="48" t="s">
        <v>14</v>
      </c>
      <c r="O14128" s="48" t="s">
        <v>14</v>
      </c>
      <c r="P14128" s="279" t="s">
        <v>14</v>
      </c>
      <c r="Q14128" s="48" t="s">
        <v>14</v>
      </c>
      <c r="R14128" s="48" t="s">
        <v>14</v>
      </c>
      <c r="S14128" s="281"/>
    </row>
    <row r="14129" spans="1:19" s="343" customFormat="1" ht="20.399999999999999" x14ac:dyDescent="0.3">
      <c r="A14129" s="654"/>
      <c r="B14129" s="563" t="s">
        <v>5336</v>
      </c>
      <c r="C14129" s="34" t="s">
        <v>5330</v>
      </c>
      <c r="D14129" s="558"/>
      <c r="E14129" s="558"/>
      <c r="F14129" s="558"/>
      <c r="G14129" s="558"/>
      <c r="H14129" s="558"/>
      <c r="I14129" s="558"/>
      <c r="J14129" s="560">
        <v>0</v>
      </c>
      <c r="K14129" s="560">
        <f>SUM(J14129+M14129)</f>
        <v>117000000</v>
      </c>
      <c r="L14129" s="560">
        <v>0</v>
      </c>
      <c r="M14129" s="560">
        <v>117000000</v>
      </c>
      <c r="N14129" s="560"/>
      <c r="O14129" s="560"/>
      <c r="P14129" s="126"/>
      <c r="Q14129" s="560"/>
      <c r="R14129" s="560"/>
      <c r="S14129" s="276" t="s">
        <v>5070</v>
      </c>
    </row>
    <row r="14130" spans="1:19" s="343" customFormat="1" ht="20.399999999999999" x14ac:dyDescent="0.3">
      <c r="A14130" s="654"/>
      <c r="B14130" s="563" t="s">
        <v>5337</v>
      </c>
      <c r="C14130" s="34" t="s">
        <v>5331</v>
      </c>
      <c r="D14130" s="558"/>
      <c r="E14130" s="558"/>
      <c r="F14130" s="558"/>
      <c r="G14130" s="558"/>
      <c r="H14130" s="558"/>
      <c r="I14130" s="558"/>
      <c r="J14130" s="560">
        <v>0</v>
      </c>
      <c r="K14130" s="560">
        <f>SUM(J14130+M14130)</f>
        <v>117000000</v>
      </c>
      <c r="L14130" s="560">
        <v>0</v>
      </c>
      <c r="M14130" s="560">
        <v>117000000</v>
      </c>
      <c r="N14130" s="560"/>
      <c r="O14130" s="560"/>
      <c r="P14130" s="126"/>
      <c r="Q14130" s="560"/>
      <c r="R14130" s="560"/>
      <c r="S14130" s="276" t="s">
        <v>5070</v>
      </c>
    </row>
    <row r="14131" spans="1:19" s="343" customFormat="1" ht="20.399999999999999" x14ac:dyDescent="0.3">
      <c r="A14131" s="654"/>
      <c r="B14131" s="563" t="s">
        <v>5338</v>
      </c>
      <c r="C14131" s="34" t="s">
        <v>5332</v>
      </c>
      <c r="D14131" s="558"/>
      <c r="E14131" s="558"/>
      <c r="F14131" s="558"/>
      <c r="G14131" s="558"/>
      <c r="H14131" s="558"/>
      <c r="I14131" s="558"/>
      <c r="J14131" s="560">
        <v>0</v>
      </c>
      <c r="K14131" s="560">
        <f>SUM(J14131+M14131)</f>
        <v>117000000</v>
      </c>
      <c r="L14131" s="560">
        <v>0</v>
      </c>
      <c r="M14131" s="560">
        <v>117000000</v>
      </c>
      <c r="N14131" s="560"/>
      <c r="O14131" s="560"/>
      <c r="P14131" s="126"/>
      <c r="Q14131" s="560"/>
      <c r="R14131" s="560"/>
      <c r="S14131" s="276" t="s">
        <v>5070</v>
      </c>
    </row>
    <row r="14132" spans="1:19" x14ac:dyDescent="0.3">
      <c r="A14132" s="967" t="s">
        <v>34</v>
      </c>
      <c r="B14132" s="967"/>
      <c r="C14132" s="967"/>
      <c r="D14132" s="106"/>
      <c r="E14132" s="106"/>
      <c r="F14132" s="106"/>
      <c r="G14132" s="106"/>
      <c r="H14132" s="106"/>
      <c r="I14132" s="106"/>
      <c r="J14132" s="17"/>
      <c r="K14132" s="104">
        <v>0</v>
      </c>
      <c r="L14132" s="18"/>
      <c r="M14132" s="230"/>
      <c r="N14132" s="230"/>
      <c r="O14132" s="230"/>
      <c r="P14132" s="126">
        <f>SUM(K14132+N14132+O14132)</f>
        <v>0</v>
      </c>
      <c r="Q14132" s="264"/>
      <c r="R14132" s="264"/>
      <c r="S14132" s="264"/>
    </row>
    <row r="14133" spans="1:19" ht="30" customHeight="1" x14ac:dyDescent="0.3">
      <c r="A14133" s="106"/>
      <c r="B14133" s="108" t="s">
        <v>2786</v>
      </c>
      <c r="C14133" s="30" t="s">
        <v>2787</v>
      </c>
      <c r="D14133" s="102">
        <v>1101</v>
      </c>
      <c r="E14133" s="102">
        <v>9</v>
      </c>
      <c r="F14133" s="102">
        <v>701</v>
      </c>
      <c r="G14133" s="102">
        <v>70133</v>
      </c>
      <c r="H14133" s="102">
        <v>3000</v>
      </c>
      <c r="I14133" s="102">
        <v>414104</v>
      </c>
      <c r="J14133" s="104">
        <v>3000000</v>
      </c>
      <c r="K14133" s="120">
        <f>SUM(J14133-L14133)</f>
        <v>0</v>
      </c>
      <c r="L14133" s="120">
        <v>3000000</v>
      </c>
      <c r="M14133" s="230">
        <v>0</v>
      </c>
      <c r="N14133" s="230">
        <v>3000000</v>
      </c>
      <c r="O14133" s="230">
        <v>1000000</v>
      </c>
      <c r="P14133" s="126">
        <f>SUM(K14133+N14133+O14133)</f>
        <v>4000000</v>
      </c>
      <c r="Q14133" s="264"/>
      <c r="R14133" s="264"/>
      <c r="S14133" s="264"/>
    </row>
    <row r="14134" spans="1:19" ht="30.6" x14ac:dyDescent="0.3">
      <c r="A14134" s="106"/>
      <c r="B14134" s="108" t="s">
        <v>2788</v>
      </c>
      <c r="C14134" s="30" t="s">
        <v>2789</v>
      </c>
      <c r="D14134" s="102">
        <v>1101</v>
      </c>
      <c r="E14134" s="102">
        <v>9</v>
      </c>
      <c r="F14134" s="102">
        <v>707</v>
      </c>
      <c r="G14134" s="102">
        <v>70740</v>
      </c>
      <c r="H14134" s="102">
        <v>3000</v>
      </c>
      <c r="I14134" s="102">
        <v>414104</v>
      </c>
      <c r="J14134" s="104">
        <v>9280000</v>
      </c>
      <c r="K14134" s="120">
        <f t="shared" ref="K14134" si="282">SUM(J14134-L14134)</f>
        <v>0</v>
      </c>
      <c r="L14134" s="120">
        <v>9280000</v>
      </c>
      <c r="M14134" s="104">
        <v>0</v>
      </c>
      <c r="N14134" s="230">
        <v>9280000</v>
      </c>
      <c r="O14134" s="230">
        <v>4640000</v>
      </c>
      <c r="P14134" s="21">
        <f t="shared" ref="P14134:P14146" si="283">SUM(K14134+N14134+O14134)</f>
        <v>13920000</v>
      </c>
      <c r="Q14134" s="264">
        <v>10000000</v>
      </c>
      <c r="R14134" s="264">
        <v>0</v>
      </c>
      <c r="S14134" s="4"/>
    </row>
    <row r="14135" spans="1:19" ht="30.6" x14ac:dyDescent="0.3">
      <c r="A14135" s="106"/>
      <c r="B14135" s="108" t="s">
        <v>3189</v>
      </c>
      <c r="C14135" s="30" t="s">
        <v>3190</v>
      </c>
      <c r="D14135" s="102"/>
      <c r="E14135" s="102"/>
      <c r="F14135" s="102"/>
      <c r="G14135" s="102"/>
      <c r="H14135" s="102"/>
      <c r="I14135" s="102"/>
      <c r="J14135" s="104">
        <v>0</v>
      </c>
      <c r="K14135" s="104">
        <f>SUM(J14135+M14135)</f>
        <v>2500000</v>
      </c>
      <c r="L14135" s="104">
        <v>0</v>
      </c>
      <c r="M14135" s="104">
        <v>2500000</v>
      </c>
      <c r="N14135" s="230">
        <v>500000</v>
      </c>
      <c r="O14135" s="230">
        <v>500000</v>
      </c>
      <c r="P14135" s="264">
        <f t="shared" si="283"/>
        <v>3500000</v>
      </c>
      <c r="Q14135" s="264">
        <v>0</v>
      </c>
      <c r="R14135" s="264">
        <v>0</v>
      </c>
      <c r="S14135" s="189" t="s">
        <v>5070</v>
      </c>
    </row>
    <row r="14136" spans="1:19" x14ac:dyDescent="0.3">
      <c r="A14136" s="967" t="s">
        <v>39</v>
      </c>
      <c r="B14136" s="967"/>
      <c r="C14136" s="31"/>
      <c r="D14136" s="106"/>
      <c r="E14136" s="106"/>
      <c r="F14136" s="106"/>
      <c r="G14136" s="106"/>
      <c r="H14136" s="106"/>
      <c r="I14136" s="106"/>
      <c r="J14136" s="17"/>
      <c r="K14136" s="104">
        <v>0</v>
      </c>
      <c r="L14136" s="18"/>
      <c r="M14136" s="18"/>
      <c r="N14136" s="230"/>
      <c r="O14136" s="230"/>
      <c r="P14136" s="264"/>
      <c r="Q14136" s="264"/>
      <c r="R14136" s="264"/>
      <c r="S14136" s="266"/>
    </row>
    <row r="14137" spans="1:19" ht="30.6" x14ac:dyDescent="0.3">
      <c r="A14137" s="106"/>
      <c r="B14137" s="108" t="s">
        <v>2790</v>
      </c>
      <c r="C14137" s="30" t="s">
        <v>2791</v>
      </c>
      <c r="D14137" s="102">
        <v>1403</v>
      </c>
      <c r="E14137" s="102">
        <v>9</v>
      </c>
      <c r="F14137" s="102">
        <v>707</v>
      </c>
      <c r="G14137" s="102">
        <v>70740</v>
      </c>
      <c r="H14137" s="102">
        <v>3000</v>
      </c>
      <c r="I14137" s="102">
        <v>414104</v>
      </c>
      <c r="J14137" s="104">
        <v>3000000</v>
      </c>
      <c r="K14137" s="104">
        <f>SUM(J14137+M14137)</f>
        <v>6000000</v>
      </c>
      <c r="L14137" s="104">
        <v>0</v>
      </c>
      <c r="M14137" s="104">
        <v>3000000</v>
      </c>
      <c r="N14137" s="230">
        <v>5000000</v>
      </c>
      <c r="O14137" s="230">
        <v>5000000</v>
      </c>
      <c r="P14137" s="264">
        <f t="shared" si="283"/>
        <v>16000000</v>
      </c>
      <c r="Q14137" s="264">
        <v>2000000</v>
      </c>
      <c r="R14137" s="264">
        <v>0</v>
      </c>
      <c r="S14137" s="266"/>
    </row>
    <row r="14138" spans="1:19" x14ac:dyDescent="0.3">
      <c r="A14138" s="106"/>
      <c r="B14138" s="108" t="s">
        <v>2792</v>
      </c>
      <c r="C14138" s="30" t="s">
        <v>2793</v>
      </c>
      <c r="D14138" s="102">
        <v>1403</v>
      </c>
      <c r="E14138" s="102">
        <v>9</v>
      </c>
      <c r="F14138" s="102">
        <v>707</v>
      </c>
      <c r="G14138" s="102">
        <v>70740</v>
      </c>
      <c r="H14138" s="102">
        <v>3000</v>
      </c>
      <c r="I14138" s="102">
        <v>414104</v>
      </c>
      <c r="J14138" s="104">
        <v>0</v>
      </c>
      <c r="K14138" s="104">
        <v>0</v>
      </c>
      <c r="L14138" s="104">
        <v>0</v>
      </c>
      <c r="M14138" s="104">
        <v>0</v>
      </c>
      <c r="N14138" s="230">
        <v>0</v>
      </c>
      <c r="O14138" s="230"/>
      <c r="P14138" s="230">
        <f t="shared" si="283"/>
        <v>0</v>
      </c>
      <c r="Q14138" s="264">
        <v>20000000</v>
      </c>
      <c r="R14138" s="264">
        <v>0</v>
      </c>
      <c r="S14138" s="175"/>
    </row>
    <row r="14139" spans="1:19" x14ac:dyDescent="0.3">
      <c r="A14139" s="967" t="s">
        <v>44</v>
      </c>
      <c r="B14139" s="967"/>
      <c r="C14139" s="967"/>
      <c r="D14139" s="106"/>
      <c r="E14139" s="106"/>
      <c r="F14139" s="106"/>
      <c r="G14139" s="106"/>
      <c r="H14139" s="106"/>
      <c r="I14139" s="106"/>
      <c r="J14139" s="17"/>
      <c r="K14139" s="104">
        <v>0</v>
      </c>
      <c r="L14139" s="18"/>
      <c r="M14139" s="18"/>
      <c r="N14139" s="230"/>
      <c r="O14139" s="230">
        <v>0</v>
      </c>
      <c r="P14139" s="230">
        <f t="shared" si="283"/>
        <v>0</v>
      </c>
      <c r="Q14139" s="264"/>
      <c r="R14139" s="264"/>
      <c r="S14139" s="175"/>
    </row>
    <row r="14140" spans="1:19" ht="20.399999999999999" x14ac:dyDescent="0.3">
      <c r="A14140" s="106"/>
      <c r="B14140" s="108" t="s">
        <v>2794</v>
      </c>
      <c r="C14140" s="30" t="s">
        <v>3192</v>
      </c>
      <c r="D14140" s="102">
        <v>1301</v>
      </c>
      <c r="E14140" s="102">
        <v>5</v>
      </c>
      <c r="F14140" s="102">
        <v>707</v>
      </c>
      <c r="G14140" s="102">
        <v>70740</v>
      </c>
      <c r="H14140" s="102">
        <v>3000</v>
      </c>
      <c r="I14140" s="102">
        <v>414104</v>
      </c>
      <c r="J14140" s="104">
        <v>0</v>
      </c>
      <c r="K14140" s="104">
        <v>0</v>
      </c>
      <c r="L14140" s="104">
        <v>0</v>
      </c>
      <c r="M14140" s="104">
        <v>0</v>
      </c>
      <c r="N14140" s="230">
        <v>0</v>
      </c>
      <c r="O14140" s="230">
        <v>0</v>
      </c>
      <c r="P14140" s="230">
        <f t="shared" si="283"/>
        <v>0</v>
      </c>
      <c r="Q14140" s="264">
        <v>25000000</v>
      </c>
      <c r="R14140" s="264">
        <v>0</v>
      </c>
      <c r="S14140" s="175"/>
    </row>
    <row r="14141" spans="1:19" ht="20.399999999999999" x14ac:dyDescent="0.3">
      <c r="A14141" s="106"/>
      <c r="B14141" s="108" t="s">
        <v>2795</v>
      </c>
      <c r="C14141" s="30" t="s">
        <v>3193</v>
      </c>
      <c r="D14141" s="102">
        <v>1301</v>
      </c>
      <c r="E14141" s="102">
        <v>5</v>
      </c>
      <c r="F14141" s="102">
        <v>707</v>
      </c>
      <c r="G14141" s="102">
        <v>70740</v>
      </c>
      <c r="H14141" s="102">
        <v>3000</v>
      </c>
      <c r="I14141" s="102">
        <v>414104</v>
      </c>
      <c r="J14141" s="104">
        <v>0</v>
      </c>
      <c r="K14141" s="104">
        <v>0</v>
      </c>
      <c r="L14141" s="104">
        <v>0</v>
      </c>
      <c r="M14141" s="104">
        <v>0</v>
      </c>
      <c r="N14141" s="230">
        <v>3500000</v>
      </c>
      <c r="O14141" s="230">
        <v>3500000</v>
      </c>
      <c r="P14141" s="230">
        <f t="shared" si="283"/>
        <v>7000000</v>
      </c>
      <c r="Q14141" s="264">
        <v>25000000</v>
      </c>
      <c r="R14141" s="264">
        <v>0</v>
      </c>
      <c r="S14141" s="175"/>
    </row>
    <row r="14142" spans="1:19" x14ac:dyDescent="0.3">
      <c r="A14142" s="106"/>
      <c r="B14142" s="108" t="s">
        <v>2796</v>
      </c>
      <c r="C14142" s="30" t="s">
        <v>2797</v>
      </c>
      <c r="D14142" s="102">
        <v>1301</v>
      </c>
      <c r="E14142" s="102">
        <v>5</v>
      </c>
      <c r="F14142" s="102">
        <v>707</v>
      </c>
      <c r="G14142" s="102">
        <v>70740</v>
      </c>
      <c r="H14142" s="102">
        <v>3000</v>
      </c>
      <c r="I14142" s="102">
        <v>414104</v>
      </c>
      <c r="J14142" s="104">
        <v>0</v>
      </c>
      <c r="K14142" s="104">
        <v>0</v>
      </c>
      <c r="L14142" s="104">
        <v>0</v>
      </c>
      <c r="M14142" s="104">
        <v>0</v>
      </c>
      <c r="N14142" s="230">
        <v>3000000</v>
      </c>
      <c r="O14142" s="230">
        <v>3000000</v>
      </c>
      <c r="P14142" s="230">
        <f t="shared" si="283"/>
        <v>6000000</v>
      </c>
      <c r="Q14142" s="264">
        <v>3500000</v>
      </c>
      <c r="R14142" s="264">
        <v>0</v>
      </c>
      <c r="S14142" s="175"/>
    </row>
    <row r="14143" spans="1:19" x14ac:dyDescent="0.3">
      <c r="A14143" s="106"/>
      <c r="B14143" s="108" t="s">
        <v>2798</v>
      </c>
      <c r="C14143" s="30" t="s">
        <v>2799</v>
      </c>
      <c r="D14143" s="102">
        <v>1301</v>
      </c>
      <c r="E14143" s="102">
        <v>5</v>
      </c>
      <c r="F14143" s="102">
        <v>707</v>
      </c>
      <c r="G14143" s="102">
        <v>70740</v>
      </c>
      <c r="H14143" s="102">
        <v>3000</v>
      </c>
      <c r="I14143" s="102">
        <v>414104</v>
      </c>
      <c r="J14143" s="104">
        <v>5000000</v>
      </c>
      <c r="K14143" s="104">
        <f>SUM(J14143-L14143)</f>
        <v>0</v>
      </c>
      <c r="L14143" s="120">
        <v>5000000</v>
      </c>
      <c r="M14143" s="104">
        <v>0</v>
      </c>
      <c r="N14143" s="230">
        <v>5000000</v>
      </c>
      <c r="O14143" s="230">
        <v>3000000</v>
      </c>
      <c r="P14143" s="230">
        <f t="shared" si="283"/>
        <v>8000000</v>
      </c>
      <c r="Q14143" s="264">
        <v>35000000</v>
      </c>
      <c r="R14143" s="264">
        <v>0</v>
      </c>
      <c r="S14143" s="175"/>
    </row>
    <row r="14144" spans="1:19" ht="22.5" customHeight="1" x14ac:dyDescent="0.3">
      <c r="A14144" s="106"/>
      <c r="B14144" s="108" t="s">
        <v>2800</v>
      </c>
      <c r="C14144" s="30" t="s">
        <v>2801</v>
      </c>
      <c r="D14144" s="102">
        <v>1301</v>
      </c>
      <c r="E14144" s="102">
        <v>5</v>
      </c>
      <c r="F14144" s="102">
        <v>707</v>
      </c>
      <c r="G14144" s="102">
        <v>70740</v>
      </c>
      <c r="H14144" s="102">
        <v>3000</v>
      </c>
      <c r="I14144" s="102">
        <v>414104</v>
      </c>
      <c r="J14144" s="104">
        <v>1500000</v>
      </c>
      <c r="K14144" s="120">
        <f>SUM(J14144-L14144)</f>
        <v>0</v>
      </c>
      <c r="L14144" s="120">
        <v>1500000</v>
      </c>
      <c r="M14144" s="104">
        <v>0</v>
      </c>
      <c r="N14144" s="230">
        <v>1500000</v>
      </c>
      <c r="O14144" s="230">
        <v>0</v>
      </c>
      <c r="P14144" s="230">
        <f t="shared" si="283"/>
        <v>1500000</v>
      </c>
      <c r="Q14144" s="264">
        <v>2000000</v>
      </c>
      <c r="R14144" s="264">
        <v>0</v>
      </c>
      <c r="S14144" s="175"/>
    </row>
    <row r="14145" spans="1:19" x14ac:dyDescent="0.3">
      <c r="A14145" s="106"/>
      <c r="B14145" s="108" t="s">
        <v>2802</v>
      </c>
      <c r="C14145" s="30" t="s">
        <v>2803</v>
      </c>
      <c r="D14145" s="102">
        <v>1301</v>
      </c>
      <c r="E14145" s="102">
        <v>5</v>
      </c>
      <c r="F14145" s="102">
        <v>707</v>
      </c>
      <c r="G14145" s="102">
        <v>70740</v>
      </c>
      <c r="H14145" s="102">
        <v>3000</v>
      </c>
      <c r="I14145" s="102">
        <v>414104</v>
      </c>
      <c r="J14145" s="104">
        <v>2000000</v>
      </c>
      <c r="K14145" s="120">
        <f>SUM(J14145-L14145)</f>
        <v>0</v>
      </c>
      <c r="L14145" s="104">
        <v>2000000</v>
      </c>
      <c r="M14145" s="104">
        <v>0</v>
      </c>
      <c r="N14145" s="230">
        <v>2000000</v>
      </c>
      <c r="O14145" s="230">
        <v>0</v>
      </c>
      <c r="P14145" s="230">
        <f t="shared" si="283"/>
        <v>2000000</v>
      </c>
      <c r="Q14145" s="264">
        <v>2000000</v>
      </c>
      <c r="R14145" s="264">
        <v>0</v>
      </c>
      <c r="S14145" s="175"/>
    </row>
    <row r="14146" spans="1:19" ht="25.5" customHeight="1" thickBot="1" x14ac:dyDescent="0.35">
      <c r="A14146" s="107"/>
      <c r="B14146" s="109" t="s">
        <v>3191</v>
      </c>
      <c r="C14146" s="34" t="s">
        <v>3194</v>
      </c>
      <c r="D14146" s="103">
        <v>1301</v>
      </c>
      <c r="E14146" s="103">
        <v>5</v>
      </c>
      <c r="F14146" s="103">
        <v>707</v>
      </c>
      <c r="G14146" s="103">
        <v>70740</v>
      </c>
      <c r="H14146" s="103">
        <v>3000</v>
      </c>
      <c r="I14146" s="103">
        <v>414104</v>
      </c>
      <c r="J14146" s="105">
        <v>0</v>
      </c>
      <c r="K14146" s="105">
        <f>SUM(J14146+M14146)</f>
        <v>500000</v>
      </c>
      <c r="L14146" s="105">
        <v>0</v>
      </c>
      <c r="M14146" s="105">
        <v>500000</v>
      </c>
      <c r="N14146" s="230">
        <v>0</v>
      </c>
      <c r="O14146" s="230">
        <v>0</v>
      </c>
      <c r="P14146" s="230">
        <f t="shared" si="283"/>
        <v>500000</v>
      </c>
      <c r="Q14146" s="264"/>
      <c r="R14146" s="264"/>
      <c r="S14146" s="189" t="s">
        <v>5070</v>
      </c>
    </row>
    <row r="14147" spans="1:19" ht="15" thickBot="1" x14ac:dyDescent="0.35">
      <c r="A14147" s="13"/>
      <c r="B14147" s="14" t="s">
        <v>2804</v>
      </c>
      <c r="C14147" s="14"/>
      <c r="D14147" s="14"/>
      <c r="E14147" s="14"/>
      <c r="F14147" s="14"/>
      <c r="G14147" s="14"/>
      <c r="H14147" s="14"/>
      <c r="I14147" s="14"/>
      <c r="J14147" s="15">
        <f t="shared" ref="J14147:R14147" si="284">SUM(J14068:J14146)</f>
        <v>2230380000</v>
      </c>
      <c r="K14147" s="15">
        <f t="shared" si="284"/>
        <v>1444587500</v>
      </c>
      <c r="L14147" s="15">
        <f t="shared" si="284"/>
        <v>1636292500</v>
      </c>
      <c r="M14147" s="15">
        <f t="shared" si="284"/>
        <v>850500000</v>
      </c>
      <c r="N14147" s="15">
        <f t="shared" si="284"/>
        <v>2331292500</v>
      </c>
      <c r="O14147" s="15">
        <f t="shared" si="284"/>
        <v>2687440000</v>
      </c>
      <c r="P14147" s="15">
        <f t="shared" si="284"/>
        <v>5644320000</v>
      </c>
      <c r="Q14147" s="15">
        <f t="shared" si="284"/>
        <v>300300000</v>
      </c>
      <c r="R14147" s="15">
        <f t="shared" si="284"/>
        <v>0</v>
      </c>
      <c r="S14147" s="181"/>
    </row>
    <row r="14148" spans="1:19" s="138" customFormat="1" ht="15.75" customHeight="1" x14ac:dyDescent="0.3">
      <c r="A14148" s="960" t="s">
        <v>0</v>
      </c>
      <c r="B14148" s="960"/>
      <c r="C14148" s="960"/>
      <c r="D14148" s="960"/>
      <c r="E14148" s="960"/>
      <c r="F14148" s="960"/>
      <c r="G14148" s="960"/>
      <c r="H14148" s="960"/>
      <c r="I14148" s="960"/>
      <c r="J14148" s="960"/>
      <c r="K14148" s="960"/>
      <c r="L14148" s="960"/>
      <c r="M14148" s="960"/>
      <c r="N14148" s="58"/>
      <c r="O14148" s="58"/>
      <c r="P14148" s="58"/>
      <c r="Q14148" s="58"/>
      <c r="R14148" s="58"/>
      <c r="S14148" s="58"/>
    </row>
    <row r="14149" spans="1:19" s="138" customFormat="1" ht="15" customHeight="1" x14ac:dyDescent="0.3">
      <c r="A14149" s="960" t="s">
        <v>3122</v>
      </c>
      <c r="B14149" s="960"/>
      <c r="C14149" s="960"/>
      <c r="D14149" s="960"/>
      <c r="E14149" s="960"/>
      <c r="F14149" s="960"/>
      <c r="G14149" s="960"/>
      <c r="H14149" s="960"/>
      <c r="I14149" s="960"/>
      <c r="J14149" s="960"/>
      <c r="K14149" s="960"/>
      <c r="L14149" s="960"/>
      <c r="M14149" s="960"/>
      <c r="N14149" s="58"/>
      <c r="O14149" s="58"/>
      <c r="P14149" s="58"/>
      <c r="Q14149" s="58"/>
      <c r="R14149" s="58"/>
      <c r="S14149" s="58"/>
    </row>
    <row r="14150" spans="1:19" s="138" customFormat="1" ht="11.25" customHeight="1" thickBot="1" x14ac:dyDescent="0.35">
      <c r="A14150" s="968" t="s">
        <v>2060</v>
      </c>
      <c r="B14150" s="968"/>
      <c r="C14150" s="968"/>
      <c r="D14150" s="968"/>
      <c r="E14150" s="968"/>
      <c r="F14150" s="968"/>
      <c r="G14150" s="968"/>
      <c r="H14150" s="968"/>
      <c r="I14150" s="968"/>
      <c r="J14150" s="968"/>
      <c r="K14150" s="968"/>
      <c r="L14150" s="968"/>
      <c r="M14150" s="968"/>
      <c r="N14150" s="58"/>
      <c r="O14150" s="58"/>
      <c r="P14150" s="58"/>
      <c r="Q14150" s="58"/>
      <c r="R14150" s="58"/>
      <c r="S14150" s="58"/>
    </row>
    <row r="14151" spans="1:19" s="138" customFormat="1" ht="15" customHeight="1" x14ac:dyDescent="0.3">
      <c r="A14151" s="962" t="s">
        <v>3118</v>
      </c>
      <c r="B14151" s="962" t="s">
        <v>3119</v>
      </c>
      <c r="C14151" s="962" t="s">
        <v>2</v>
      </c>
      <c r="D14151" s="5" t="s">
        <v>3</v>
      </c>
      <c r="E14151" s="12" t="s">
        <v>3</v>
      </c>
      <c r="F14151" s="5" t="s">
        <v>7</v>
      </c>
      <c r="G14151" s="12" t="s">
        <v>9</v>
      </c>
      <c r="H14151" s="5" t="s">
        <v>12</v>
      </c>
      <c r="I14151" s="12" t="s">
        <v>13</v>
      </c>
      <c r="J14151" s="873" t="s">
        <v>3115</v>
      </c>
      <c r="K14151" s="873" t="s">
        <v>3116</v>
      </c>
      <c r="L14151" s="965" t="s">
        <v>3121</v>
      </c>
      <c r="M14151" s="965" t="s">
        <v>3117</v>
      </c>
      <c r="N14151" s="873" t="s">
        <v>3116</v>
      </c>
      <c r="O14151" s="873" t="s">
        <v>3116</v>
      </c>
      <c r="P14151" s="873" t="s">
        <v>5095</v>
      </c>
      <c r="Q14151" s="873" t="s">
        <v>3115</v>
      </c>
      <c r="R14151" s="270" t="s">
        <v>3340</v>
      </c>
      <c r="S14151" s="873" t="s">
        <v>5049</v>
      </c>
    </row>
    <row r="14152" spans="1:19" s="138" customFormat="1" ht="20.399999999999999" x14ac:dyDescent="0.3">
      <c r="A14152" s="963"/>
      <c r="B14152" s="963"/>
      <c r="C14152" s="963"/>
      <c r="D14152" s="6" t="s">
        <v>4</v>
      </c>
      <c r="E14152" s="11" t="s">
        <v>6</v>
      </c>
      <c r="F14152" s="6" t="s">
        <v>8</v>
      </c>
      <c r="G14152" s="11" t="s">
        <v>10</v>
      </c>
      <c r="H14152" s="6" t="s">
        <v>5</v>
      </c>
      <c r="I14152" s="11" t="s">
        <v>5</v>
      </c>
      <c r="J14152" s="874"/>
      <c r="K14152" s="874"/>
      <c r="L14152" s="966"/>
      <c r="M14152" s="966"/>
      <c r="N14152" s="874"/>
      <c r="O14152" s="874"/>
      <c r="P14152" s="874"/>
      <c r="Q14152" s="874"/>
      <c r="R14152" s="271" t="s">
        <v>5125</v>
      </c>
      <c r="S14152" s="874"/>
    </row>
    <row r="14153" spans="1:19" s="138" customFormat="1" ht="14.25" customHeight="1" x14ac:dyDescent="0.3">
      <c r="A14153" s="963"/>
      <c r="B14153" s="963"/>
      <c r="C14153" s="963"/>
      <c r="D14153" s="6" t="s">
        <v>5</v>
      </c>
      <c r="E14153" s="11" t="s">
        <v>5</v>
      </c>
      <c r="F14153" s="6" t="s">
        <v>5</v>
      </c>
      <c r="G14153" s="11" t="s">
        <v>11</v>
      </c>
      <c r="H14153" s="7"/>
      <c r="I14153" s="8"/>
      <c r="J14153" s="44" t="s">
        <v>3120</v>
      </c>
      <c r="K14153" s="45" t="s">
        <v>3120</v>
      </c>
      <c r="L14153" s="46" t="s">
        <v>3120</v>
      </c>
      <c r="M14153" s="47" t="s">
        <v>3120</v>
      </c>
      <c r="N14153" s="44" t="s">
        <v>5068</v>
      </c>
      <c r="O14153" s="44" t="s">
        <v>5069</v>
      </c>
      <c r="P14153" s="44"/>
      <c r="Q14153" s="44" t="s">
        <v>5102</v>
      </c>
      <c r="R14153" s="272" t="s">
        <v>5102</v>
      </c>
      <c r="S14153" s="44"/>
    </row>
    <row r="14154" spans="1:19" s="138" customFormat="1" ht="15" thickBot="1" x14ac:dyDescent="0.35">
      <c r="A14154" s="964"/>
      <c r="B14154" s="964"/>
      <c r="C14154" s="964"/>
      <c r="D14154" s="9"/>
      <c r="E14154" s="10"/>
      <c r="F14154" s="9"/>
      <c r="G14154" s="10"/>
      <c r="H14154" s="9"/>
      <c r="I14154" s="10"/>
      <c r="J14154" s="48" t="s">
        <v>14</v>
      </c>
      <c r="K14154" s="49" t="s">
        <v>14</v>
      </c>
      <c r="L14154" s="50" t="s">
        <v>14</v>
      </c>
      <c r="M14154" s="51" t="s">
        <v>14</v>
      </c>
      <c r="N14154" s="48" t="s">
        <v>14</v>
      </c>
      <c r="O14154" s="48" t="s">
        <v>14</v>
      </c>
      <c r="P14154" s="48" t="s">
        <v>14</v>
      </c>
      <c r="Q14154" s="48" t="s">
        <v>14</v>
      </c>
      <c r="R14154" s="48" t="s">
        <v>14</v>
      </c>
      <c r="S14154" s="48"/>
    </row>
    <row r="14155" spans="1:19" x14ac:dyDescent="0.3">
      <c r="A14155" s="22" t="s">
        <v>2805</v>
      </c>
      <c r="B14155" s="101" t="s">
        <v>2806</v>
      </c>
      <c r="C14155" s="101"/>
      <c r="D14155" s="106"/>
      <c r="E14155" s="106"/>
      <c r="F14155" s="106"/>
      <c r="G14155" s="106"/>
      <c r="H14155" s="106"/>
      <c r="I14155" s="106"/>
      <c r="J14155" s="17"/>
      <c r="K14155" s="17"/>
      <c r="L14155" s="18"/>
      <c r="M14155" s="18"/>
      <c r="N14155" s="175"/>
      <c r="O14155" s="175"/>
      <c r="P14155" s="214"/>
      <c r="Q14155" s="266"/>
      <c r="R14155" s="266"/>
      <c r="S14155" s="175"/>
    </row>
    <row r="14156" spans="1:19" x14ac:dyDescent="0.3">
      <c r="A14156" s="967" t="s">
        <v>34</v>
      </c>
      <c r="B14156" s="967"/>
      <c r="C14156" s="967"/>
      <c r="D14156" s="106"/>
      <c r="E14156" s="106"/>
      <c r="F14156" s="106"/>
      <c r="G14156" s="106"/>
      <c r="H14156" s="106"/>
      <c r="I14156" s="106"/>
      <c r="J14156" s="17"/>
      <c r="K14156" s="17"/>
      <c r="L14156" s="18"/>
      <c r="M14156" s="18"/>
      <c r="N14156" s="175"/>
      <c r="O14156" s="175"/>
      <c r="P14156" s="214"/>
      <c r="Q14156" s="266"/>
      <c r="R14156" s="266"/>
      <c r="S14156" s="175"/>
    </row>
    <row r="14157" spans="1:19" ht="12" customHeight="1" x14ac:dyDescent="0.3">
      <c r="A14157" s="106"/>
      <c r="B14157" s="108" t="s">
        <v>2807</v>
      </c>
      <c r="C14157" s="30" t="s">
        <v>2808</v>
      </c>
      <c r="D14157" s="102">
        <v>1105</v>
      </c>
      <c r="E14157" s="102">
        <v>9</v>
      </c>
      <c r="F14157" s="102">
        <v>707</v>
      </c>
      <c r="G14157" s="102">
        <v>70721</v>
      </c>
      <c r="H14157" s="102">
        <v>3000</v>
      </c>
      <c r="I14157" s="102">
        <v>414104</v>
      </c>
      <c r="J14157" s="104">
        <v>450000</v>
      </c>
      <c r="K14157" s="104">
        <f>SUM(J14157-L14157)</f>
        <v>0</v>
      </c>
      <c r="L14157" s="104">
        <v>450000</v>
      </c>
      <c r="M14157" s="104">
        <v>0</v>
      </c>
      <c r="N14157" s="230">
        <v>450000</v>
      </c>
      <c r="O14157" s="230">
        <v>0</v>
      </c>
      <c r="P14157" s="230">
        <f t="shared" ref="P14157:P14158" si="285">SUM(K14157+N14157+O14157)</f>
        <v>450000</v>
      </c>
      <c r="Q14157" s="264">
        <v>0</v>
      </c>
      <c r="R14157" s="264">
        <v>0</v>
      </c>
      <c r="S14157" s="175"/>
    </row>
    <row r="14158" spans="1:19" ht="22.5" customHeight="1" x14ac:dyDescent="0.3">
      <c r="A14158" s="106"/>
      <c r="B14158" s="108" t="s">
        <v>2809</v>
      </c>
      <c r="C14158" s="30" t="s">
        <v>2810</v>
      </c>
      <c r="D14158" s="102">
        <v>1105</v>
      </c>
      <c r="E14158" s="102">
        <v>9</v>
      </c>
      <c r="F14158" s="102">
        <v>707</v>
      </c>
      <c r="G14158" s="102">
        <v>70740</v>
      </c>
      <c r="H14158" s="102">
        <v>3000</v>
      </c>
      <c r="I14158" s="102">
        <v>414104</v>
      </c>
      <c r="J14158" s="104">
        <v>790000</v>
      </c>
      <c r="K14158" s="104">
        <f t="shared" ref="K14158:K14162" si="286">SUM(J14158-L14158)</f>
        <v>0</v>
      </c>
      <c r="L14158" s="104">
        <v>790000</v>
      </c>
      <c r="M14158" s="104">
        <v>0</v>
      </c>
      <c r="N14158" s="230">
        <v>790000</v>
      </c>
      <c r="O14158" s="230">
        <v>0</v>
      </c>
      <c r="P14158" s="230">
        <f t="shared" si="285"/>
        <v>790000</v>
      </c>
      <c r="Q14158" s="264">
        <v>0</v>
      </c>
      <c r="R14158" s="264">
        <v>0</v>
      </c>
      <c r="S14158" s="175"/>
    </row>
    <row r="14159" spans="1:19" ht="30.6" x14ac:dyDescent="0.3">
      <c r="A14159" s="106"/>
      <c r="B14159" s="108" t="s">
        <v>2811</v>
      </c>
      <c r="C14159" s="30" t="s">
        <v>2812</v>
      </c>
      <c r="D14159" s="102">
        <v>1105</v>
      </c>
      <c r="E14159" s="102">
        <v>9</v>
      </c>
      <c r="F14159" s="102">
        <v>707</v>
      </c>
      <c r="G14159" s="102">
        <v>70740</v>
      </c>
      <c r="H14159" s="102">
        <v>3000</v>
      </c>
      <c r="I14159" s="102">
        <v>414104</v>
      </c>
      <c r="J14159" s="104">
        <v>16500000</v>
      </c>
      <c r="K14159" s="104">
        <f t="shared" si="286"/>
        <v>0</v>
      </c>
      <c r="L14159" s="104">
        <v>16500000</v>
      </c>
      <c r="M14159" s="104">
        <v>0</v>
      </c>
      <c r="N14159" s="230">
        <v>16500000</v>
      </c>
      <c r="O14159" s="230">
        <v>0</v>
      </c>
      <c r="P14159" s="230">
        <f t="shared" ref="P14159:P14164" si="287">SUM(K14159+N14159+O14159)</f>
        <v>16500000</v>
      </c>
      <c r="Q14159" s="264">
        <v>0</v>
      </c>
      <c r="R14159" s="264">
        <v>0</v>
      </c>
      <c r="S14159" s="175"/>
    </row>
    <row r="14160" spans="1:19" ht="12" customHeight="1" x14ac:dyDescent="0.3">
      <c r="A14160" s="106"/>
      <c r="B14160" s="108" t="s">
        <v>2813</v>
      </c>
      <c r="C14160" s="30" t="s">
        <v>2814</v>
      </c>
      <c r="D14160" s="102">
        <v>1105</v>
      </c>
      <c r="E14160" s="102">
        <v>9</v>
      </c>
      <c r="F14160" s="102">
        <v>707</v>
      </c>
      <c r="G14160" s="102">
        <v>70740</v>
      </c>
      <c r="H14160" s="102">
        <v>3000</v>
      </c>
      <c r="I14160" s="102">
        <v>414104</v>
      </c>
      <c r="J14160" s="104">
        <v>46000000</v>
      </c>
      <c r="K14160" s="104">
        <f t="shared" si="286"/>
        <v>0</v>
      </c>
      <c r="L14160" s="104">
        <v>46000000</v>
      </c>
      <c r="M14160" s="104">
        <v>0</v>
      </c>
      <c r="N14160" s="230">
        <v>46000000</v>
      </c>
      <c r="O14160" s="230">
        <v>0</v>
      </c>
      <c r="P14160" s="230">
        <f t="shared" si="287"/>
        <v>46000000</v>
      </c>
      <c r="Q14160" s="264">
        <v>0</v>
      </c>
      <c r="R14160" s="264">
        <v>0</v>
      </c>
      <c r="S14160" s="175"/>
    </row>
    <row r="14161" spans="1:19" x14ac:dyDescent="0.3">
      <c r="A14161" s="967" t="s">
        <v>44</v>
      </c>
      <c r="B14161" s="967"/>
      <c r="C14161" s="967"/>
      <c r="D14161" s="106"/>
      <c r="E14161" s="106"/>
      <c r="F14161" s="106"/>
      <c r="G14161" s="106"/>
      <c r="H14161" s="106"/>
      <c r="I14161" s="106"/>
      <c r="J14161" s="17"/>
      <c r="K14161" s="104">
        <f t="shared" si="286"/>
        <v>0</v>
      </c>
      <c r="L14161" s="17"/>
      <c r="M14161" s="18"/>
      <c r="N14161" s="230"/>
      <c r="O14161" s="230">
        <v>0</v>
      </c>
      <c r="P14161" s="230">
        <f t="shared" si="287"/>
        <v>0</v>
      </c>
      <c r="Q14161" s="264">
        <v>0</v>
      </c>
      <c r="R14161" s="264">
        <v>0</v>
      </c>
      <c r="S14161" s="175"/>
    </row>
    <row r="14162" spans="1:19" x14ac:dyDescent="0.3">
      <c r="A14162" s="106"/>
      <c r="B14162" s="108" t="s">
        <v>2815</v>
      </c>
      <c r="C14162" s="30" t="s">
        <v>2816</v>
      </c>
      <c r="D14162" s="102">
        <v>1301</v>
      </c>
      <c r="E14162" s="102">
        <v>9</v>
      </c>
      <c r="F14162" s="102">
        <v>701</v>
      </c>
      <c r="G14162" s="102">
        <v>70133</v>
      </c>
      <c r="H14162" s="102">
        <v>3000</v>
      </c>
      <c r="I14162" s="102">
        <v>414104</v>
      </c>
      <c r="J14162" s="104">
        <v>27000000</v>
      </c>
      <c r="K14162" s="104">
        <f t="shared" si="286"/>
        <v>0</v>
      </c>
      <c r="L14162" s="104">
        <v>27000000</v>
      </c>
      <c r="M14162" s="104">
        <v>0</v>
      </c>
      <c r="N14162" s="230">
        <v>27000000</v>
      </c>
      <c r="O14162" s="230">
        <v>0</v>
      </c>
      <c r="P14162" s="230">
        <f t="shared" si="287"/>
        <v>27000000</v>
      </c>
      <c r="Q14162" s="264">
        <v>0</v>
      </c>
      <c r="R14162" s="264">
        <v>0</v>
      </c>
      <c r="S14162" s="175"/>
    </row>
    <row r="14163" spans="1:19" ht="20.399999999999999" x14ac:dyDescent="0.3">
      <c r="A14163" s="106"/>
      <c r="B14163" s="108" t="s">
        <v>2817</v>
      </c>
      <c r="C14163" s="30" t="s">
        <v>2818</v>
      </c>
      <c r="D14163" s="102">
        <v>1301</v>
      </c>
      <c r="E14163" s="102">
        <v>9</v>
      </c>
      <c r="F14163" s="102">
        <v>701</v>
      </c>
      <c r="G14163" s="102">
        <v>70133</v>
      </c>
      <c r="H14163" s="102">
        <v>3000</v>
      </c>
      <c r="I14163" s="102">
        <v>414104</v>
      </c>
      <c r="J14163" s="104">
        <v>380000</v>
      </c>
      <c r="K14163" s="104">
        <v>380000</v>
      </c>
      <c r="L14163" s="104">
        <v>0</v>
      </c>
      <c r="M14163" s="104">
        <v>0</v>
      </c>
      <c r="N14163" s="230">
        <v>0</v>
      </c>
      <c r="O14163" s="230">
        <v>0</v>
      </c>
      <c r="P14163" s="230">
        <f t="shared" si="287"/>
        <v>380000</v>
      </c>
      <c r="Q14163" s="264">
        <v>0</v>
      </c>
      <c r="R14163" s="264">
        <v>0</v>
      </c>
      <c r="S14163" s="175"/>
    </row>
    <row r="14164" spans="1:19" ht="21" thickBot="1" x14ac:dyDescent="0.35">
      <c r="A14164" s="107"/>
      <c r="B14164" s="109" t="s">
        <v>3195</v>
      </c>
      <c r="C14164" s="34" t="s">
        <v>3196</v>
      </c>
      <c r="D14164" s="103"/>
      <c r="E14164" s="103"/>
      <c r="F14164" s="103"/>
      <c r="G14164" s="103"/>
      <c r="H14164" s="103"/>
      <c r="I14164" s="103"/>
      <c r="J14164" s="105">
        <v>0</v>
      </c>
      <c r="K14164" s="105">
        <v>0</v>
      </c>
      <c r="L14164" s="105">
        <v>0</v>
      </c>
      <c r="M14164" s="105">
        <v>0</v>
      </c>
      <c r="N14164" s="230">
        <v>0</v>
      </c>
      <c r="O14164" s="230">
        <v>0</v>
      </c>
      <c r="P14164" s="230">
        <f t="shared" si="287"/>
        <v>0</v>
      </c>
      <c r="Q14164" s="265">
        <v>0</v>
      </c>
      <c r="R14164" s="265">
        <v>0</v>
      </c>
      <c r="S14164" s="176"/>
    </row>
    <row r="14165" spans="1:19" ht="15" thickBot="1" x14ac:dyDescent="0.35">
      <c r="A14165" s="13"/>
      <c r="B14165" s="14" t="s">
        <v>2819</v>
      </c>
      <c r="C14165" s="14"/>
      <c r="D14165" s="14"/>
      <c r="E14165" s="14"/>
      <c r="F14165" s="14"/>
      <c r="G14165" s="14"/>
      <c r="H14165" s="14"/>
      <c r="I14165" s="14"/>
      <c r="J14165" s="15">
        <f t="shared" ref="J14165:R14165" si="288">SUM(J14156:J14164)</f>
        <v>91120000</v>
      </c>
      <c r="K14165" s="15">
        <f t="shared" si="288"/>
        <v>380000</v>
      </c>
      <c r="L14165" s="15">
        <f t="shared" si="288"/>
        <v>90740000</v>
      </c>
      <c r="M14165" s="15">
        <f t="shared" si="288"/>
        <v>0</v>
      </c>
      <c r="N14165" s="15">
        <f t="shared" si="288"/>
        <v>90740000</v>
      </c>
      <c r="O14165" s="15">
        <f t="shared" si="288"/>
        <v>0</v>
      </c>
      <c r="P14165" s="15">
        <f t="shared" si="288"/>
        <v>91120000</v>
      </c>
      <c r="Q14165" s="15">
        <f t="shared" si="288"/>
        <v>0</v>
      </c>
      <c r="R14165" s="15">
        <f t="shared" si="288"/>
        <v>0</v>
      </c>
      <c r="S14165" s="181"/>
    </row>
    <row r="14166" spans="1:19" ht="10.5" customHeight="1" x14ac:dyDescent="0.3">
      <c r="J14166" s="55"/>
      <c r="K14166" s="55"/>
      <c r="N14166" s="58"/>
      <c r="O14166" s="58"/>
      <c r="P14166" s="58"/>
      <c r="Q14166" s="58"/>
      <c r="R14166" s="58"/>
      <c r="S14166" s="58"/>
    </row>
    <row r="14167" spans="1:19" x14ac:dyDescent="0.3">
      <c r="A14167" s="1">
        <v>21027017</v>
      </c>
      <c r="B14167" s="93" t="s">
        <v>2820</v>
      </c>
      <c r="C14167" s="93"/>
      <c r="J14167" s="55"/>
      <c r="K14167" s="55"/>
      <c r="N14167" s="58"/>
      <c r="O14167" s="58"/>
      <c r="P14167" s="58"/>
      <c r="Q14167" s="58"/>
      <c r="R14167" s="58"/>
      <c r="S14167" s="58"/>
    </row>
    <row r="14168" spans="1:19" x14ac:dyDescent="0.3">
      <c r="A14168" s="967" t="s">
        <v>24</v>
      </c>
      <c r="B14168" s="967"/>
      <c r="C14168" s="967"/>
      <c r="D14168" s="106"/>
      <c r="E14168" s="106"/>
      <c r="F14168" s="106"/>
      <c r="G14168" s="106"/>
      <c r="H14168" s="106"/>
      <c r="I14168" s="106"/>
      <c r="J14168" s="17"/>
      <c r="K14168" s="17"/>
      <c r="L14168" s="18"/>
      <c r="M14168" s="18"/>
      <c r="N14168" s="175"/>
      <c r="O14168" s="175"/>
      <c r="P14168" s="214"/>
      <c r="Q14168" s="264"/>
      <c r="R14168" s="264"/>
      <c r="S14168" s="175"/>
    </row>
    <row r="14169" spans="1:19" ht="20.399999999999999" x14ac:dyDescent="0.3">
      <c r="A14169" s="106"/>
      <c r="B14169" s="108" t="s">
        <v>2821</v>
      </c>
      <c r="C14169" s="30" t="s">
        <v>2822</v>
      </c>
      <c r="D14169" s="102">
        <v>502</v>
      </c>
      <c r="E14169" s="102">
        <v>9</v>
      </c>
      <c r="F14169" s="102">
        <v>707</v>
      </c>
      <c r="G14169" s="102">
        <v>70721</v>
      </c>
      <c r="H14169" s="102">
        <v>3000</v>
      </c>
      <c r="I14169" s="102">
        <v>414105</v>
      </c>
      <c r="J14169" s="104">
        <v>10000000</v>
      </c>
      <c r="K14169" s="104">
        <v>10000000</v>
      </c>
      <c r="L14169" s="104">
        <v>0</v>
      </c>
      <c r="M14169" s="173">
        <v>0</v>
      </c>
      <c r="N14169" s="230">
        <v>5000000</v>
      </c>
      <c r="O14169" s="230">
        <v>0</v>
      </c>
      <c r="P14169" s="230">
        <f t="shared" ref="P14169:P14177" si="289">SUM(K14169+N14169+O14169)</f>
        <v>15000000</v>
      </c>
      <c r="Q14169" s="264">
        <v>10000000</v>
      </c>
      <c r="R14169" s="264">
        <v>0</v>
      </c>
      <c r="S14169" s="175"/>
    </row>
    <row r="14170" spans="1:19" x14ac:dyDescent="0.3">
      <c r="A14170" s="967" t="s">
        <v>27</v>
      </c>
      <c r="B14170" s="967"/>
      <c r="C14170" s="967"/>
      <c r="D14170" s="106"/>
      <c r="E14170" s="106"/>
      <c r="F14170" s="106"/>
      <c r="G14170" s="106"/>
      <c r="H14170" s="106"/>
      <c r="I14170" s="106"/>
      <c r="J14170" s="17"/>
      <c r="K14170" s="17"/>
      <c r="L14170" s="18"/>
      <c r="M14170" s="18"/>
      <c r="N14170" s="230"/>
      <c r="O14170" s="230"/>
      <c r="P14170" s="230">
        <f t="shared" si="289"/>
        <v>0</v>
      </c>
      <c r="Q14170" s="264"/>
      <c r="R14170" s="264"/>
      <c r="S14170" s="175"/>
    </row>
    <row r="14171" spans="1:19" x14ac:dyDescent="0.3">
      <c r="A14171" s="106"/>
      <c r="B14171" s="108" t="s">
        <v>2823</v>
      </c>
      <c r="C14171" s="30" t="s">
        <v>2824</v>
      </c>
      <c r="D14171" s="102">
        <v>410</v>
      </c>
      <c r="E14171" s="102">
        <v>9</v>
      </c>
      <c r="F14171" s="102">
        <v>707</v>
      </c>
      <c r="G14171" s="102">
        <v>70731</v>
      </c>
      <c r="H14171" s="102">
        <v>3000</v>
      </c>
      <c r="I14171" s="102">
        <v>414104</v>
      </c>
      <c r="J14171" s="104">
        <v>1000000</v>
      </c>
      <c r="K14171" s="104">
        <v>1000000</v>
      </c>
      <c r="L14171" s="104">
        <v>0</v>
      </c>
      <c r="M14171" s="104">
        <v>0</v>
      </c>
      <c r="N14171" s="230">
        <v>0</v>
      </c>
      <c r="O14171" s="230">
        <v>0</v>
      </c>
      <c r="P14171" s="230">
        <f t="shared" si="289"/>
        <v>1000000</v>
      </c>
      <c r="Q14171" s="264">
        <v>2000000</v>
      </c>
      <c r="R14171" s="264">
        <v>0</v>
      </c>
      <c r="S14171" s="175"/>
    </row>
    <row r="14172" spans="1:19" x14ac:dyDescent="0.3">
      <c r="A14172" s="106"/>
      <c r="B14172" s="108" t="s">
        <v>2825</v>
      </c>
      <c r="C14172" s="30" t="s">
        <v>2826</v>
      </c>
      <c r="D14172" s="102">
        <v>410</v>
      </c>
      <c r="E14172" s="102">
        <v>9</v>
      </c>
      <c r="F14172" s="102">
        <v>707</v>
      </c>
      <c r="G14172" s="102">
        <v>70731</v>
      </c>
      <c r="H14172" s="102">
        <v>3000</v>
      </c>
      <c r="I14172" s="102">
        <v>414104</v>
      </c>
      <c r="J14172" s="104">
        <v>0</v>
      </c>
      <c r="K14172" s="104">
        <v>0</v>
      </c>
      <c r="L14172" s="104">
        <v>0</v>
      </c>
      <c r="M14172" s="104">
        <v>0</v>
      </c>
      <c r="N14172" s="230">
        <v>0</v>
      </c>
      <c r="O14172" s="230">
        <v>0</v>
      </c>
      <c r="P14172" s="230">
        <f t="shared" si="289"/>
        <v>0</v>
      </c>
      <c r="Q14172" s="264">
        <v>0</v>
      </c>
      <c r="R14172" s="264">
        <v>13366417</v>
      </c>
      <c r="S14172" s="175"/>
    </row>
    <row r="14173" spans="1:19" ht="20.399999999999999" x14ac:dyDescent="0.3">
      <c r="A14173" s="106"/>
      <c r="B14173" s="108" t="s">
        <v>2827</v>
      </c>
      <c r="C14173" s="30" t="s">
        <v>2828</v>
      </c>
      <c r="D14173" s="102">
        <v>410</v>
      </c>
      <c r="E14173" s="102">
        <v>9</v>
      </c>
      <c r="F14173" s="102">
        <v>707</v>
      </c>
      <c r="G14173" s="102">
        <v>70731</v>
      </c>
      <c r="H14173" s="102">
        <v>3000</v>
      </c>
      <c r="I14173" s="102">
        <v>414104</v>
      </c>
      <c r="J14173" s="104">
        <v>2000000</v>
      </c>
      <c r="K14173" s="104">
        <v>2000000</v>
      </c>
      <c r="L14173" s="104">
        <v>0</v>
      </c>
      <c r="M14173" s="104">
        <v>0</v>
      </c>
      <c r="N14173" s="230">
        <v>0</v>
      </c>
      <c r="O14173" s="230">
        <v>0</v>
      </c>
      <c r="P14173" s="230">
        <f t="shared" si="289"/>
        <v>2000000</v>
      </c>
      <c r="Q14173" s="264">
        <v>2000000</v>
      </c>
      <c r="R14173" s="264">
        <v>0</v>
      </c>
      <c r="S14173" s="175"/>
    </row>
    <row r="14174" spans="1:19" ht="30.6" x14ac:dyDescent="0.3">
      <c r="A14174" s="106"/>
      <c r="B14174" s="108" t="s">
        <v>2829</v>
      </c>
      <c r="C14174" s="30" t="s">
        <v>2830</v>
      </c>
      <c r="D14174" s="102">
        <v>410</v>
      </c>
      <c r="E14174" s="102">
        <v>9</v>
      </c>
      <c r="F14174" s="102">
        <v>707</v>
      </c>
      <c r="G14174" s="102">
        <v>70731</v>
      </c>
      <c r="H14174" s="102">
        <v>3000</v>
      </c>
      <c r="I14174" s="102">
        <v>414104</v>
      </c>
      <c r="J14174" s="104">
        <v>50000000</v>
      </c>
      <c r="K14174" s="104">
        <v>50000000</v>
      </c>
      <c r="L14174" s="104">
        <v>0</v>
      </c>
      <c r="M14174" s="104">
        <v>0</v>
      </c>
      <c r="N14174" s="230">
        <v>20000000</v>
      </c>
      <c r="O14174" s="230">
        <v>0</v>
      </c>
      <c r="P14174" s="230">
        <f t="shared" si="289"/>
        <v>70000000</v>
      </c>
      <c r="Q14174" s="264">
        <v>0</v>
      </c>
      <c r="R14174" s="264">
        <v>0</v>
      </c>
      <c r="S14174" s="175"/>
    </row>
    <row r="14175" spans="1:19" ht="30.6" x14ac:dyDescent="0.3">
      <c r="A14175" s="106"/>
      <c r="B14175" s="108" t="s">
        <v>2831</v>
      </c>
      <c r="C14175" s="30" t="s">
        <v>2832</v>
      </c>
      <c r="D14175" s="102">
        <v>410</v>
      </c>
      <c r="E14175" s="102">
        <v>9</v>
      </c>
      <c r="F14175" s="102">
        <v>707</v>
      </c>
      <c r="G14175" s="102">
        <v>70731</v>
      </c>
      <c r="H14175" s="102">
        <v>3000</v>
      </c>
      <c r="I14175" s="102">
        <v>414103</v>
      </c>
      <c r="J14175" s="104">
        <v>15000000</v>
      </c>
      <c r="K14175" s="104">
        <v>15000000</v>
      </c>
      <c r="L14175" s="104">
        <v>0</v>
      </c>
      <c r="M14175" s="104">
        <v>0</v>
      </c>
      <c r="N14175" s="230">
        <v>10000000</v>
      </c>
      <c r="O14175" s="230">
        <v>0</v>
      </c>
      <c r="P14175" s="230">
        <f t="shared" si="289"/>
        <v>25000000</v>
      </c>
      <c r="Q14175" s="264">
        <v>4500000</v>
      </c>
      <c r="R14175" s="264">
        <v>0</v>
      </c>
      <c r="S14175" s="175"/>
    </row>
    <row r="14176" spans="1:19" ht="20.399999999999999" x14ac:dyDescent="0.3">
      <c r="A14176" s="106"/>
      <c r="B14176" s="108" t="s">
        <v>2833</v>
      </c>
      <c r="C14176" s="30" t="s">
        <v>2834</v>
      </c>
      <c r="D14176" s="102">
        <v>410</v>
      </c>
      <c r="E14176" s="102">
        <v>9</v>
      </c>
      <c r="F14176" s="102">
        <v>707</v>
      </c>
      <c r="G14176" s="102">
        <v>70731</v>
      </c>
      <c r="H14176" s="102">
        <v>3000</v>
      </c>
      <c r="I14176" s="102">
        <v>414104</v>
      </c>
      <c r="J14176" s="104">
        <v>0</v>
      </c>
      <c r="K14176" s="104">
        <v>0</v>
      </c>
      <c r="L14176" s="173">
        <v>0</v>
      </c>
      <c r="M14176" s="173">
        <v>0</v>
      </c>
      <c r="N14176" s="230">
        <v>0</v>
      </c>
      <c r="O14176" s="230">
        <v>0</v>
      </c>
      <c r="P14176" s="230">
        <f t="shared" si="289"/>
        <v>0</v>
      </c>
      <c r="Q14176" s="264">
        <v>30000000</v>
      </c>
      <c r="R14176" s="264">
        <v>0</v>
      </c>
      <c r="S14176" s="175"/>
    </row>
    <row r="14177" spans="1:19" ht="21.75" customHeight="1" x14ac:dyDescent="0.3">
      <c r="A14177" s="106"/>
      <c r="B14177" s="108" t="s">
        <v>2835</v>
      </c>
      <c r="C14177" s="30" t="s">
        <v>2836</v>
      </c>
      <c r="D14177" s="102">
        <v>410</v>
      </c>
      <c r="E14177" s="102">
        <v>9</v>
      </c>
      <c r="F14177" s="102">
        <v>707</v>
      </c>
      <c r="G14177" s="102">
        <v>70731</v>
      </c>
      <c r="H14177" s="102">
        <v>3000</v>
      </c>
      <c r="I14177" s="102">
        <v>414104</v>
      </c>
      <c r="J14177" s="104">
        <v>3000000</v>
      </c>
      <c r="K14177" s="104">
        <v>3000000</v>
      </c>
      <c r="L14177" s="173">
        <v>0</v>
      </c>
      <c r="M14177" s="173">
        <v>0</v>
      </c>
      <c r="N14177" s="230">
        <v>0</v>
      </c>
      <c r="O14177" s="230">
        <v>0</v>
      </c>
      <c r="P14177" s="230">
        <f t="shared" si="289"/>
        <v>3000000</v>
      </c>
      <c r="Q14177" s="264">
        <v>3500000</v>
      </c>
      <c r="R14177" s="264">
        <v>0</v>
      </c>
      <c r="S14177" s="175"/>
    </row>
    <row r="14178" spans="1:19" ht="17.399999999999999" x14ac:dyDescent="0.3">
      <c r="A14178" s="960" t="s">
        <v>0</v>
      </c>
      <c r="B14178" s="960"/>
      <c r="C14178" s="960"/>
      <c r="D14178" s="960"/>
      <c r="E14178" s="960"/>
      <c r="F14178" s="960"/>
      <c r="G14178" s="960"/>
      <c r="H14178" s="960"/>
      <c r="I14178" s="960"/>
      <c r="J14178" s="960"/>
      <c r="K14178" s="960"/>
      <c r="L14178" s="960"/>
      <c r="M14178" s="960"/>
    </row>
    <row r="14179" spans="1:19" ht="17.399999999999999" x14ac:dyDescent="0.3">
      <c r="A14179" s="960" t="s">
        <v>3122</v>
      </c>
      <c r="B14179" s="960"/>
      <c r="C14179" s="960"/>
      <c r="D14179" s="960"/>
      <c r="E14179" s="960"/>
      <c r="F14179" s="960"/>
      <c r="G14179" s="960"/>
      <c r="H14179" s="960"/>
      <c r="I14179" s="960"/>
      <c r="J14179" s="960"/>
      <c r="K14179" s="960"/>
      <c r="L14179" s="960"/>
      <c r="M14179" s="960"/>
    </row>
    <row r="14180" spans="1:19" ht="16.2" thickBot="1" x14ac:dyDescent="0.35">
      <c r="A14180" s="961" t="s">
        <v>2060</v>
      </c>
      <c r="B14180" s="961"/>
      <c r="C14180" s="961"/>
      <c r="D14180" s="961"/>
      <c r="E14180" s="961"/>
      <c r="F14180" s="961"/>
      <c r="G14180" s="961"/>
      <c r="H14180" s="961"/>
      <c r="I14180" s="961"/>
      <c r="J14180" s="961"/>
      <c r="K14180" s="961"/>
      <c r="L14180" s="961"/>
      <c r="M14180" s="961"/>
    </row>
    <row r="14181" spans="1:19" ht="15" customHeight="1" x14ac:dyDescent="0.3">
      <c r="A14181" s="962" t="s">
        <v>3118</v>
      </c>
      <c r="B14181" s="962" t="s">
        <v>3119</v>
      </c>
      <c r="C14181" s="962" t="s">
        <v>2</v>
      </c>
      <c r="D14181" s="5" t="s">
        <v>3</v>
      </c>
      <c r="E14181" s="12" t="s">
        <v>3</v>
      </c>
      <c r="F14181" s="5" t="s">
        <v>7</v>
      </c>
      <c r="G14181" s="12" t="s">
        <v>9</v>
      </c>
      <c r="H14181" s="5" t="s">
        <v>12</v>
      </c>
      <c r="I14181" s="12" t="s">
        <v>13</v>
      </c>
      <c r="J14181" s="873" t="s">
        <v>3115</v>
      </c>
      <c r="K14181" s="873" t="s">
        <v>3116</v>
      </c>
      <c r="L14181" s="965" t="s">
        <v>3121</v>
      </c>
      <c r="M14181" s="965" t="s">
        <v>3117</v>
      </c>
      <c r="N14181" s="873" t="s">
        <v>3116</v>
      </c>
      <c r="O14181" s="873" t="s">
        <v>3116</v>
      </c>
      <c r="P14181" s="873" t="s">
        <v>5095</v>
      </c>
      <c r="Q14181" s="873" t="s">
        <v>3115</v>
      </c>
      <c r="R14181" s="270" t="s">
        <v>3340</v>
      </c>
      <c r="S14181" s="873" t="s">
        <v>5049</v>
      </c>
    </row>
    <row r="14182" spans="1:19" ht="20.399999999999999" x14ac:dyDescent="0.3">
      <c r="A14182" s="963"/>
      <c r="B14182" s="963"/>
      <c r="C14182" s="963"/>
      <c r="D14182" s="6" t="s">
        <v>4</v>
      </c>
      <c r="E14182" s="11" t="s">
        <v>6</v>
      </c>
      <c r="F14182" s="6" t="s">
        <v>8</v>
      </c>
      <c r="G14182" s="11" t="s">
        <v>10</v>
      </c>
      <c r="H14182" s="6" t="s">
        <v>5</v>
      </c>
      <c r="I14182" s="11" t="s">
        <v>5</v>
      </c>
      <c r="J14182" s="874"/>
      <c r="K14182" s="874"/>
      <c r="L14182" s="966"/>
      <c r="M14182" s="966"/>
      <c r="N14182" s="874"/>
      <c r="O14182" s="874"/>
      <c r="P14182" s="874"/>
      <c r="Q14182" s="874"/>
      <c r="R14182" s="271" t="s">
        <v>5125</v>
      </c>
      <c r="S14182" s="874"/>
    </row>
    <row r="14183" spans="1:19" x14ac:dyDescent="0.3">
      <c r="A14183" s="963"/>
      <c r="B14183" s="963"/>
      <c r="C14183" s="963"/>
      <c r="D14183" s="6" t="s">
        <v>5</v>
      </c>
      <c r="E14183" s="11" t="s">
        <v>5</v>
      </c>
      <c r="F14183" s="6" t="s">
        <v>5</v>
      </c>
      <c r="G14183" s="11" t="s">
        <v>11</v>
      </c>
      <c r="H14183" s="7"/>
      <c r="I14183" s="8"/>
      <c r="J14183" s="44" t="s">
        <v>3120</v>
      </c>
      <c r="K14183" s="45" t="s">
        <v>3120</v>
      </c>
      <c r="L14183" s="46" t="s">
        <v>3120</v>
      </c>
      <c r="M14183" s="47" t="s">
        <v>3120</v>
      </c>
      <c r="N14183" s="44" t="s">
        <v>5068</v>
      </c>
      <c r="O14183" s="44" t="s">
        <v>5069</v>
      </c>
      <c r="P14183" s="44"/>
      <c r="Q14183" s="44" t="s">
        <v>5102</v>
      </c>
      <c r="R14183" s="272" t="s">
        <v>5102</v>
      </c>
      <c r="S14183" s="44"/>
    </row>
    <row r="14184" spans="1:19" ht="15" thickBot="1" x14ac:dyDescent="0.35">
      <c r="A14184" s="964"/>
      <c r="B14184" s="964"/>
      <c r="C14184" s="964"/>
      <c r="D14184" s="9"/>
      <c r="E14184" s="10"/>
      <c r="F14184" s="9"/>
      <c r="G14184" s="10"/>
      <c r="H14184" s="9"/>
      <c r="I14184" s="10"/>
      <c r="J14184" s="48" t="s">
        <v>14</v>
      </c>
      <c r="K14184" s="49" t="s">
        <v>14</v>
      </c>
      <c r="L14184" s="50" t="s">
        <v>14</v>
      </c>
      <c r="M14184" s="51" t="s">
        <v>14</v>
      </c>
      <c r="N14184" s="48" t="s">
        <v>14</v>
      </c>
      <c r="O14184" s="48" t="s">
        <v>14</v>
      </c>
      <c r="P14184" s="48" t="s">
        <v>14</v>
      </c>
      <c r="Q14184" s="48" t="s">
        <v>14</v>
      </c>
      <c r="R14184" s="48" t="s">
        <v>14</v>
      </c>
      <c r="S14184" s="48"/>
    </row>
    <row r="14185" spans="1:19" ht="30.6" x14ac:dyDescent="0.3">
      <c r="A14185" s="106"/>
      <c r="B14185" s="108" t="s">
        <v>2837</v>
      </c>
      <c r="C14185" s="30" t="s">
        <v>2838</v>
      </c>
      <c r="D14185" s="102">
        <v>410</v>
      </c>
      <c r="E14185" s="102">
        <v>9</v>
      </c>
      <c r="F14185" s="102">
        <v>707</v>
      </c>
      <c r="G14185" s="102">
        <v>70731</v>
      </c>
      <c r="H14185" s="102">
        <v>3000</v>
      </c>
      <c r="I14185" s="102">
        <v>414104</v>
      </c>
      <c r="J14185" s="104">
        <v>0</v>
      </c>
      <c r="K14185" s="104">
        <v>0</v>
      </c>
      <c r="L14185" s="104">
        <v>0</v>
      </c>
      <c r="M14185" s="104">
        <v>0</v>
      </c>
      <c r="N14185" s="230">
        <v>0</v>
      </c>
      <c r="O14185" s="230">
        <v>0</v>
      </c>
      <c r="P14185" s="230">
        <f t="shared" ref="P14185:P14202" si="290">SUM(K14185+N14185+O14185)</f>
        <v>0</v>
      </c>
      <c r="Q14185" s="264">
        <v>7000000</v>
      </c>
      <c r="R14185" s="264">
        <v>0</v>
      </c>
      <c r="S14185" s="175"/>
    </row>
    <row r="14186" spans="1:19" ht="20.399999999999999" x14ac:dyDescent="0.3">
      <c r="A14186" s="106"/>
      <c r="B14186" s="108" t="s">
        <v>2839</v>
      </c>
      <c r="C14186" s="30" t="s">
        <v>2840</v>
      </c>
      <c r="D14186" s="102">
        <v>410</v>
      </c>
      <c r="E14186" s="102">
        <v>9</v>
      </c>
      <c r="F14186" s="102">
        <v>707</v>
      </c>
      <c r="G14186" s="102">
        <v>70731</v>
      </c>
      <c r="H14186" s="102">
        <v>3000</v>
      </c>
      <c r="I14186" s="102">
        <v>414104</v>
      </c>
      <c r="J14186" s="104">
        <v>0</v>
      </c>
      <c r="K14186" s="104">
        <v>0</v>
      </c>
      <c r="L14186" s="104">
        <v>0</v>
      </c>
      <c r="M14186" s="104">
        <v>0</v>
      </c>
      <c r="N14186" s="230">
        <v>0</v>
      </c>
      <c r="O14186" s="230">
        <v>0</v>
      </c>
      <c r="P14186" s="230">
        <f t="shared" si="290"/>
        <v>0</v>
      </c>
      <c r="Q14186" s="264">
        <v>3000000</v>
      </c>
      <c r="R14186" s="264">
        <v>0</v>
      </c>
      <c r="S14186" s="175"/>
    </row>
    <row r="14187" spans="1:19" ht="20.399999999999999" x14ac:dyDescent="0.3">
      <c r="A14187" s="106"/>
      <c r="B14187" s="108" t="s">
        <v>2841</v>
      </c>
      <c r="C14187" s="30" t="s">
        <v>2842</v>
      </c>
      <c r="D14187" s="102">
        <v>410</v>
      </c>
      <c r="E14187" s="102">
        <v>9</v>
      </c>
      <c r="F14187" s="102">
        <v>707</v>
      </c>
      <c r="G14187" s="102">
        <v>70731</v>
      </c>
      <c r="H14187" s="102">
        <v>3000</v>
      </c>
      <c r="I14187" s="102">
        <v>414104</v>
      </c>
      <c r="J14187" s="104">
        <v>0</v>
      </c>
      <c r="K14187" s="104">
        <v>0</v>
      </c>
      <c r="L14187" s="104">
        <v>0</v>
      </c>
      <c r="M14187" s="104">
        <v>0</v>
      </c>
      <c r="N14187" s="230">
        <v>0</v>
      </c>
      <c r="O14187" s="230">
        <v>0</v>
      </c>
      <c r="P14187" s="230">
        <f t="shared" si="290"/>
        <v>0</v>
      </c>
      <c r="Q14187" s="264"/>
      <c r="R14187" s="264"/>
      <c r="S14187" s="175"/>
    </row>
    <row r="14188" spans="1:19" ht="30.6" x14ac:dyDescent="0.3">
      <c r="A14188" s="106"/>
      <c r="B14188" s="108" t="s">
        <v>2843</v>
      </c>
      <c r="C14188" s="30" t="s">
        <v>2844</v>
      </c>
      <c r="D14188" s="102">
        <v>410</v>
      </c>
      <c r="E14188" s="102">
        <v>9</v>
      </c>
      <c r="F14188" s="102">
        <v>707</v>
      </c>
      <c r="G14188" s="102">
        <v>70712</v>
      </c>
      <c r="H14188" s="102">
        <v>3000</v>
      </c>
      <c r="I14188" s="102">
        <v>414104</v>
      </c>
      <c r="J14188" s="104">
        <v>40000000</v>
      </c>
      <c r="K14188" s="104">
        <v>40000000</v>
      </c>
      <c r="L14188" s="104">
        <v>0</v>
      </c>
      <c r="M14188" s="104">
        <v>0</v>
      </c>
      <c r="N14188" s="230">
        <v>10000000</v>
      </c>
      <c r="O14188" s="230">
        <v>0</v>
      </c>
      <c r="P14188" s="230">
        <f t="shared" si="290"/>
        <v>50000000</v>
      </c>
      <c r="Q14188" s="264">
        <v>30000000</v>
      </c>
      <c r="R14188" s="264">
        <v>0</v>
      </c>
      <c r="S14188" s="175"/>
    </row>
    <row r="14189" spans="1:19" ht="20.399999999999999" x14ac:dyDescent="0.3">
      <c r="A14189" s="106"/>
      <c r="B14189" s="108" t="s">
        <v>2845</v>
      </c>
      <c r="C14189" s="30" t="s">
        <v>2846</v>
      </c>
      <c r="D14189" s="102">
        <v>410</v>
      </c>
      <c r="E14189" s="102">
        <v>9</v>
      </c>
      <c r="F14189" s="102">
        <v>707</v>
      </c>
      <c r="G14189" s="102">
        <v>70721</v>
      </c>
      <c r="H14189" s="102">
        <v>3000</v>
      </c>
      <c r="I14189" s="102">
        <v>414105</v>
      </c>
      <c r="J14189" s="104">
        <v>50000000</v>
      </c>
      <c r="K14189" s="104">
        <v>50000000</v>
      </c>
      <c r="L14189" s="104">
        <v>0</v>
      </c>
      <c r="M14189" s="104">
        <v>0</v>
      </c>
      <c r="N14189" s="230">
        <v>20000000</v>
      </c>
      <c r="O14189" s="230">
        <v>0</v>
      </c>
      <c r="P14189" s="230">
        <f t="shared" si="290"/>
        <v>70000000</v>
      </c>
      <c r="Q14189" s="264">
        <v>10000000</v>
      </c>
      <c r="R14189" s="264">
        <v>0</v>
      </c>
      <c r="S14189" s="175"/>
    </row>
    <row r="14190" spans="1:19" ht="20.399999999999999" x14ac:dyDescent="0.3">
      <c r="A14190" s="106"/>
      <c r="B14190" s="108" t="s">
        <v>2847</v>
      </c>
      <c r="C14190" s="30" t="s">
        <v>2848</v>
      </c>
      <c r="D14190" s="102">
        <v>410</v>
      </c>
      <c r="E14190" s="102">
        <v>9</v>
      </c>
      <c r="F14190" s="102">
        <v>707</v>
      </c>
      <c r="G14190" s="102">
        <v>70721</v>
      </c>
      <c r="H14190" s="102">
        <v>3000</v>
      </c>
      <c r="I14190" s="102">
        <v>414104</v>
      </c>
      <c r="J14190" s="104">
        <v>0</v>
      </c>
      <c r="K14190" s="104">
        <v>0</v>
      </c>
      <c r="L14190" s="104">
        <v>0</v>
      </c>
      <c r="M14190" s="104">
        <v>0</v>
      </c>
      <c r="N14190" s="230">
        <v>0</v>
      </c>
      <c r="O14190" s="230">
        <v>0</v>
      </c>
      <c r="P14190" s="230">
        <f t="shared" si="290"/>
        <v>0</v>
      </c>
      <c r="Q14190" s="264">
        <v>9500000</v>
      </c>
      <c r="R14190" s="264">
        <v>0</v>
      </c>
      <c r="S14190" s="175"/>
    </row>
    <row r="14191" spans="1:19" ht="20.399999999999999" x14ac:dyDescent="0.3">
      <c r="A14191" s="106"/>
      <c r="B14191" s="108" t="s">
        <v>2849</v>
      </c>
      <c r="C14191" s="30" t="s">
        <v>2850</v>
      </c>
      <c r="D14191" s="102">
        <v>410</v>
      </c>
      <c r="E14191" s="102">
        <v>9</v>
      </c>
      <c r="F14191" s="102">
        <v>707</v>
      </c>
      <c r="G14191" s="102">
        <v>70721</v>
      </c>
      <c r="H14191" s="102">
        <v>3000</v>
      </c>
      <c r="I14191" s="102">
        <v>414104</v>
      </c>
      <c r="J14191" s="104">
        <v>1000000</v>
      </c>
      <c r="K14191" s="104">
        <v>1000000</v>
      </c>
      <c r="L14191" s="104">
        <v>0</v>
      </c>
      <c r="M14191" s="104">
        <v>0</v>
      </c>
      <c r="N14191" s="230">
        <v>0</v>
      </c>
      <c r="O14191" s="230">
        <v>0</v>
      </c>
      <c r="P14191" s="230">
        <f t="shared" si="290"/>
        <v>1000000</v>
      </c>
      <c r="Q14191" s="264">
        <v>1500000</v>
      </c>
      <c r="R14191" s="264">
        <v>0</v>
      </c>
      <c r="S14191" s="175"/>
    </row>
    <row r="14192" spans="1:19" x14ac:dyDescent="0.3">
      <c r="A14192" s="106"/>
      <c r="B14192" s="108" t="s">
        <v>2851</v>
      </c>
      <c r="C14192" s="30" t="s">
        <v>2852</v>
      </c>
      <c r="D14192" s="102">
        <v>410</v>
      </c>
      <c r="E14192" s="102">
        <v>9</v>
      </c>
      <c r="F14192" s="102">
        <v>707</v>
      </c>
      <c r="G14192" s="102">
        <v>70721</v>
      </c>
      <c r="H14192" s="102">
        <v>3000</v>
      </c>
      <c r="I14192" s="102">
        <v>414104</v>
      </c>
      <c r="J14192" s="104">
        <v>0</v>
      </c>
      <c r="K14192" s="104">
        <v>0</v>
      </c>
      <c r="L14192" s="104">
        <v>0</v>
      </c>
      <c r="M14192" s="104">
        <v>0</v>
      </c>
      <c r="N14192" s="230">
        <v>0</v>
      </c>
      <c r="O14192" s="230">
        <v>0</v>
      </c>
      <c r="P14192" s="230">
        <f t="shared" si="290"/>
        <v>0</v>
      </c>
      <c r="Q14192" s="264">
        <v>0</v>
      </c>
      <c r="R14192" s="264">
        <v>104121064</v>
      </c>
      <c r="S14192" s="175"/>
    </row>
    <row r="14193" spans="1:19" x14ac:dyDescent="0.3">
      <c r="A14193" s="106"/>
      <c r="B14193" s="108" t="s">
        <v>2853</v>
      </c>
      <c r="C14193" s="30" t="s">
        <v>2854</v>
      </c>
      <c r="D14193" s="102">
        <v>410</v>
      </c>
      <c r="E14193" s="102">
        <v>9</v>
      </c>
      <c r="F14193" s="102">
        <v>707</v>
      </c>
      <c r="G14193" s="102">
        <v>70721</v>
      </c>
      <c r="H14193" s="102">
        <v>3000</v>
      </c>
      <c r="I14193" s="102">
        <v>414105</v>
      </c>
      <c r="J14193" s="104">
        <v>0</v>
      </c>
      <c r="K14193" s="104">
        <v>0</v>
      </c>
      <c r="L14193" s="104">
        <v>0</v>
      </c>
      <c r="M14193" s="104">
        <v>0</v>
      </c>
      <c r="N14193" s="230">
        <v>0</v>
      </c>
      <c r="O14193" s="230">
        <v>0</v>
      </c>
      <c r="P14193" s="230">
        <f t="shared" si="290"/>
        <v>0</v>
      </c>
      <c r="Q14193" s="264">
        <v>0</v>
      </c>
      <c r="R14193" s="264">
        <v>2373980</v>
      </c>
      <c r="S14193" s="175"/>
    </row>
    <row r="14194" spans="1:19" x14ac:dyDescent="0.3">
      <c r="A14194" s="106"/>
      <c r="B14194" s="108" t="s">
        <v>2855</v>
      </c>
      <c r="C14194" s="30" t="s">
        <v>2856</v>
      </c>
      <c r="D14194" s="102">
        <v>410</v>
      </c>
      <c r="E14194" s="102">
        <v>9</v>
      </c>
      <c r="F14194" s="102">
        <v>707</v>
      </c>
      <c r="G14194" s="102">
        <v>70721</v>
      </c>
      <c r="H14194" s="102">
        <v>3000</v>
      </c>
      <c r="I14194" s="102">
        <v>414105</v>
      </c>
      <c r="J14194" s="104">
        <v>0</v>
      </c>
      <c r="K14194" s="104">
        <v>0</v>
      </c>
      <c r="L14194" s="104">
        <v>0</v>
      </c>
      <c r="M14194" s="104">
        <v>0</v>
      </c>
      <c r="N14194" s="230">
        <v>0</v>
      </c>
      <c r="O14194" s="230">
        <v>0</v>
      </c>
      <c r="P14194" s="230">
        <f t="shared" si="290"/>
        <v>0</v>
      </c>
      <c r="Q14194" s="264">
        <v>0</v>
      </c>
      <c r="R14194" s="264">
        <v>5853500</v>
      </c>
      <c r="S14194" s="175"/>
    </row>
    <row r="14195" spans="1:19" ht="12" customHeight="1" x14ac:dyDescent="0.3">
      <c r="A14195" s="106"/>
      <c r="B14195" s="108" t="s">
        <v>2857</v>
      </c>
      <c r="C14195" s="30" t="s">
        <v>2858</v>
      </c>
      <c r="D14195" s="102">
        <v>410</v>
      </c>
      <c r="E14195" s="102">
        <v>9</v>
      </c>
      <c r="F14195" s="102">
        <v>707</v>
      </c>
      <c r="G14195" s="102">
        <v>70721</v>
      </c>
      <c r="H14195" s="102">
        <v>3000</v>
      </c>
      <c r="I14195" s="102">
        <v>414104</v>
      </c>
      <c r="J14195" s="104">
        <v>3000000</v>
      </c>
      <c r="K14195" s="104">
        <f>SUM(J14195+M14195)</f>
        <v>6500000</v>
      </c>
      <c r="L14195" s="104">
        <v>0</v>
      </c>
      <c r="M14195" s="104">
        <v>3500000</v>
      </c>
      <c r="N14195" s="230">
        <v>0</v>
      </c>
      <c r="O14195" s="230">
        <v>0</v>
      </c>
      <c r="P14195" s="230">
        <f t="shared" si="290"/>
        <v>6500000</v>
      </c>
      <c r="Q14195" s="264">
        <v>1000000</v>
      </c>
      <c r="R14195" s="264">
        <v>0</v>
      </c>
      <c r="S14195" s="175"/>
    </row>
    <row r="14196" spans="1:19" x14ac:dyDescent="0.3">
      <c r="A14196" s="106"/>
      <c r="B14196" s="108" t="s">
        <v>2859</v>
      </c>
      <c r="C14196" s="30" t="s">
        <v>2860</v>
      </c>
      <c r="D14196" s="102">
        <v>410</v>
      </c>
      <c r="E14196" s="102">
        <v>9</v>
      </c>
      <c r="F14196" s="102">
        <v>707</v>
      </c>
      <c r="G14196" s="102">
        <v>70721</v>
      </c>
      <c r="H14196" s="102">
        <v>3000</v>
      </c>
      <c r="I14196" s="102">
        <v>414104</v>
      </c>
      <c r="J14196" s="104">
        <v>0</v>
      </c>
      <c r="K14196" s="104">
        <v>0</v>
      </c>
      <c r="L14196" s="104">
        <v>0</v>
      </c>
      <c r="M14196" s="104">
        <v>0</v>
      </c>
      <c r="N14196" s="230">
        <v>0</v>
      </c>
      <c r="O14196" s="230">
        <v>0</v>
      </c>
      <c r="P14196" s="230">
        <f t="shared" si="290"/>
        <v>0</v>
      </c>
      <c r="Q14196" s="264">
        <v>350000</v>
      </c>
      <c r="R14196" s="264">
        <v>0</v>
      </c>
      <c r="S14196" s="175"/>
    </row>
    <row r="14197" spans="1:19" ht="20.399999999999999" x14ac:dyDescent="0.3">
      <c r="A14197" s="106"/>
      <c r="B14197" s="108" t="s">
        <v>2861</v>
      </c>
      <c r="C14197" s="30" t="s">
        <v>2862</v>
      </c>
      <c r="D14197" s="102">
        <v>410</v>
      </c>
      <c r="E14197" s="102">
        <v>9</v>
      </c>
      <c r="F14197" s="102">
        <v>707</v>
      </c>
      <c r="G14197" s="102">
        <v>70721</v>
      </c>
      <c r="H14197" s="102">
        <v>3000</v>
      </c>
      <c r="I14197" s="102">
        <v>414104</v>
      </c>
      <c r="J14197" s="104">
        <v>200000000</v>
      </c>
      <c r="K14197" s="104">
        <f>SUM(J14197-L14197)</f>
        <v>0</v>
      </c>
      <c r="L14197" s="560">
        <v>200000000</v>
      </c>
      <c r="M14197" s="104">
        <v>0</v>
      </c>
      <c r="N14197" s="230">
        <v>50000000</v>
      </c>
      <c r="O14197" s="230">
        <v>0</v>
      </c>
      <c r="P14197" s="230">
        <f t="shared" si="290"/>
        <v>50000000</v>
      </c>
      <c r="Q14197" s="264">
        <v>95000000</v>
      </c>
      <c r="R14197" s="264">
        <v>0</v>
      </c>
      <c r="S14197" s="175"/>
    </row>
    <row r="14198" spans="1:19" x14ac:dyDescent="0.3">
      <c r="A14198" s="106"/>
      <c r="B14198" s="108" t="s">
        <v>2863</v>
      </c>
      <c r="C14198" s="30" t="s">
        <v>2864</v>
      </c>
      <c r="D14198" s="102">
        <v>410</v>
      </c>
      <c r="E14198" s="102">
        <v>9</v>
      </c>
      <c r="F14198" s="102">
        <v>707</v>
      </c>
      <c r="G14198" s="102">
        <v>70721</v>
      </c>
      <c r="H14198" s="102">
        <v>3000</v>
      </c>
      <c r="I14198" s="102">
        <v>414104</v>
      </c>
      <c r="J14198" s="104">
        <v>0</v>
      </c>
      <c r="K14198" s="104">
        <v>0</v>
      </c>
      <c r="L14198" s="104">
        <v>0</v>
      </c>
      <c r="M14198" s="104">
        <v>0</v>
      </c>
      <c r="N14198" s="230">
        <v>150000000</v>
      </c>
      <c r="O14198" s="230">
        <v>50000000</v>
      </c>
      <c r="P14198" s="230">
        <f t="shared" si="290"/>
        <v>200000000</v>
      </c>
      <c r="Q14198" s="264">
        <v>0</v>
      </c>
      <c r="R14198" s="264">
        <v>0</v>
      </c>
      <c r="S14198" s="175"/>
    </row>
    <row r="14199" spans="1:19" ht="20.399999999999999" x14ac:dyDescent="0.3">
      <c r="A14199" s="106"/>
      <c r="B14199" s="108" t="s">
        <v>2865</v>
      </c>
      <c r="C14199" s="30" t="s">
        <v>2866</v>
      </c>
      <c r="D14199" s="102">
        <v>410</v>
      </c>
      <c r="E14199" s="102">
        <v>9</v>
      </c>
      <c r="F14199" s="102">
        <v>707</v>
      </c>
      <c r="G14199" s="102">
        <v>70721</v>
      </c>
      <c r="H14199" s="102">
        <v>3000</v>
      </c>
      <c r="I14199" s="102">
        <v>414104</v>
      </c>
      <c r="J14199" s="104">
        <v>2500000</v>
      </c>
      <c r="K14199" s="104">
        <v>2500000</v>
      </c>
      <c r="L14199" s="104">
        <v>0</v>
      </c>
      <c r="M14199" s="104">
        <v>0</v>
      </c>
      <c r="N14199" s="230">
        <v>0</v>
      </c>
      <c r="O14199" s="230">
        <v>0</v>
      </c>
      <c r="P14199" s="230">
        <f t="shared" si="290"/>
        <v>2500000</v>
      </c>
      <c r="Q14199" s="264">
        <v>3000000</v>
      </c>
      <c r="R14199" s="264">
        <v>0</v>
      </c>
      <c r="S14199" s="175"/>
    </row>
    <row r="14200" spans="1:19" x14ac:dyDescent="0.3">
      <c r="A14200" s="106"/>
      <c r="B14200" s="108" t="s">
        <v>2867</v>
      </c>
      <c r="C14200" s="30" t="s">
        <v>2868</v>
      </c>
      <c r="D14200" s="102">
        <v>410</v>
      </c>
      <c r="E14200" s="102">
        <v>9</v>
      </c>
      <c r="F14200" s="102">
        <v>707</v>
      </c>
      <c r="G14200" s="102">
        <v>70721</v>
      </c>
      <c r="H14200" s="102">
        <v>3000</v>
      </c>
      <c r="I14200" s="102">
        <v>414104</v>
      </c>
      <c r="J14200" s="104">
        <v>1000000</v>
      </c>
      <c r="K14200" s="104">
        <v>1000000</v>
      </c>
      <c r="L14200" s="104">
        <v>0</v>
      </c>
      <c r="M14200" s="173">
        <v>0</v>
      </c>
      <c r="N14200" s="230">
        <v>0</v>
      </c>
      <c r="O14200" s="230">
        <v>0</v>
      </c>
      <c r="P14200" s="230">
        <f t="shared" si="290"/>
        <v>1000000</v>
      </c>
      <c r="Q14200" s="264">
        <v>1130000</v>
      </c>
      <c r="R14200" s="264">
        <v>0</v>
      </c>
      <c r="S14200" s="175"/>
    </row>
    <row r="14201" spans="1:19" ht="20.399999999999999" x14ac:dyDescent="0.3">
      <c r="A14201" s="106"/>
      <c r="B14201" s="108" t="s">
        <v>2869</v>
      </c>
      <c r="C14201" s="30" t="s">
        <v>2870</v>
      </c>
      <c r="D14201" s="102">
        <v>410</v>
      </c>
      <c r="E14201" s="102">
        <v>9</v>
      </c>
      <c r="F14201" s="102">
        <v>707</v>
      </c>
      <c r="G14201" s="102">
        <v>70721</v>
      </c>
      <c r="H14201" s="102">
        <v>3000</v>
      </c>
      <c r="I14201" s="102">
        <v>414104</v>
      </c>
      <c r="J14201" s="104">
        <v>5200000</v>
      </c>
      <c r="K14201" s="104">
        <v>5200000</v>
      </c>
      <c r="L14201" s="104">
        <v>0</v>
      </c>
      <c r="M14201" s="173">
        <v>0</v>
      </c>
      <c r="N14201" s="230">
        <v>0</v>
      </c>
      <c r="O14201" s="230">
        <v>0</v>
      </c>
      <c r="P14201" s="230">
        <f t="shared" si="290"/>
        <v>5200000</v>
      </c>
      <c r="Q14201" s="264">
        <v>7500000</v>
      </c>
      <c r="R14201" s="264">
        <v>0</v>
      </c>
      <c r="S14201" s="175"/>
    </row>
    <row r="14202" spans="1:19" ht="56.25" customHeight="1" x14ac:dyDescent="0.3">
      <c r="A14202" s="106"/>
      <c r="B14202" s="108" t="s">
        <v>2871</v>
      </c>
      <c r="C14202" s="30" t="s">
        <v>2872</v>
      </c>
      <c r="D14202" s="102">
        <v>410</v>
      </c>
      <c r="E14202" s="102">
        <v>9</v>
      </c>
      <c r="F14202" s="102">
        <v>707</v>
      </c>
      <c r="G14202" s="102">
        <v>70721</v>
      </c>
      <c r="H14202" s="102">
        <v>3000</v>
      </c>
      <c r="I14202" s="102">
        <v>414104</v>
      </c>
      <c r="J14202" s="104">
        <v>80000000</v>
      </c>
      <c r="K14202" s="104">
        <v>80000000</v>
      </c>
      <c r="L14202" s="104">
        <v>0</v>
      </c>
      <c r="M14202" s="173">
        <v>0</v>
      </c>
      <c r="N14202" s="230">
        <v>20000000</v>
      </c>
      <c r="O14202" s="230">
        <v>0</v>
      </c>
      <c r="P14202" s="230">
        <f t="shared" si="290"/>
        <v>100000000</v>
      </c>
      <c r="Q14202" s="264">
        <v>45000000</v>
      </c>
      <c r="R14202" s="264">
        <v>0</v>
      </c>
      <c r="S14202" s="175"/>
    </row>
    <row r="14203" spans="1:19" s="138" customFormat="1" ht="17.399999999999999" x14ac:dyDescent="0.3">
      <c r="A14203" s="960" t="s">
        <v>0</v>
      </c>
      <c r="B14203" s="960"/>
      <c r="C14203" s="960"/>
      <c r="D14203" s="960"/>
      <c r="E14203" s="960"/>
      <c r="F14203" s="960"/>
      <c r="G14203" s="960"/>
      <c r="H14203" s="960"/>
      <c r="I14203" s="960"/>
      <c r="J14203" s="960"/>
      <c r="K14203" s="960"/>
      <c r="L14203" s="960"/>
      <c r="M14203" s="960"/>
      <c r="N14203" s="58"/>
      <c r="O14203" s="58"/>
      <c r="P14203" s="58"/>
      <c r="S14203" s="58"/>
    </row>
    <row r="14204" spans="1:19" s="138" customFormat="1" ht="17.399999999999999" x14ac:dyDescent="0.3">
      <c r="A14204" s="960" t="s">
        <v>3122</v>
      </c>
      <c r="B14204" s="960"/>
      <c r="C14204" s="960"/>
      <c r="D14204" s="960"/>
      <c r="E14204" s="960"/>
      <c r="F14204" s="960"/>
      <c r="G14204" s="960"/>
      <c r="H14204" s="960"/>
      <c r="I14204" s="960"/>
      <c r="J14204" s="960"/>
      <c r="K14204" s="960"/>
      <c r="L14204" s="960"/>
      <c r="M14204" s="960"/>
      <c r="P14204" s="216"/>
    </row>
    <row r="14205" spans="1:19" s="138" customFormat="1" ht="16.2" thickBot="1" x14ac:dyDescent="0.35">
      <c r="A14205" s="961" t="s">
        <v>2060</v>
      </c>
      <c r="B14205" s="961"/>
      <c r="C14205" s="961"/>
      <c r="D14205" s="961"/>
      <c r="E14205" s="961"/>
      <c r="F14205" s="961"/>
      <c r="G14205" s="961"/>
      <c r="H14205" s="961"/>
      <c r="I14205" s="961"/>
      <c r="J14205" s="961"/>
      <c r="K14205" s="961"/>
      <c r="L14205" s="961"/>
      <c r="M14205" s="961"/>
      <c r="P14205" s="216"/>
    </row>
    <row r="14206" spans="1:19" s="138" customFormat="1" ht="15" customHeight="1" x14ac:dyDescent="0.3">
      <c r="A14206" s="962" t="s">
        <v>3118</v>
      </c>
      <c r="B14206" s="962" t="s">
        <v>3119</v>
      </c>
      <c r="C14206" s="962" t="s">
        <v>2</v>
      </c>
      <c r="D14206" s="5" t="s">
        <v>3</v>
      </c>
      <c r="E14206" s="12" t="s">
        <v>3</v>
      </c>
      <c r="F14206" s="5" t="s">
        <v>7</v>
      </c>
      <c r="G14206" s="12" t="s">
        <v>9</v>
      </c>
      <c r="H14206" s="5" t="s">
        <v>12</v>
      </c>
      <c r="I14206" s="12" t="s">
        <v>13</v>
      </c>
      <c r="J14206" s="873" t="s">
        <v>3115</v>
      </c>
      <c r="K14206" s="873" t="s">
        <v>3116</v>
      </c>
      <c r="L14206" s="965" t="s">
        <v>3121</v>
      </c>
      <c r="M14206" s="965" t="s">
        <v>3117</v>
      </c>
      <c r="N14206" s="873" t="s">
        <v>3116</v>
      </c>
      <c r="O14206" s="873" t="s">
        <v>3116</v>
      </c>
      <c r="P14206" s="873" t="s">
        <v>5095</v>
      </c>
      <c r="Q14206" s="873" t="s">
        <v>3115</v>
      </c>
      <c r="R14206" s="270" t="s">
        <v>3340</v>
      </c>
      <c r="S14206" s="873" t="s">
        <v>5049</v>
      </c>
    </row>
    <row r="14207" spans="1:19" s="138" customFormat="1" ht="20.399999999999999" x14ac:dyDescent="0.3">
      <c r="A14207" s="963"/>
      <c r="B14207" s="963"/>
      <c r="C14207" s="963"/>
      <c r="D14207" s="6" t="s">
        <v>4</v>
      </c>
      <c r="E14207" s="11" t="s">
        <v>6</v>
      </c>
      <c r="F14207" s="6" t="s">
        <v>8</v>
      </c>
      <c r="G14207" s="11" t="s">
        <v>10</v>
      </c>
      <c r="H14207" s="6" t="s">
        <v>5</v>
      </c>
      <c r="I14207" s="11" t="s">
        <v>5</v>
      </c>
      <c r="J14207" s="874"/>
      <c r="K14207" s="874"/>
      <c r="L14207" s="966"/>
      <c r="M14207" s="966"/>
      <c r="N14207" s="874"/>
      <c r="O14207" s="874"/>
      <c r="P14207" s="874"/>
      <c r="Q14207" s="874"/>
      <c r="R14207" s="271" t="s">
        <v>5125</v>
      </c>
      <c r="S14207" s="874"/>
    </row>
    <row r="14208" spans="1:19" s="138" customFormat="1" x14ac:dyDescent="0.3">
      <c r="A14208" s="963"/>
      <c r="B14208" s="963"/>
      <c r="C14208" s="963"/>
      <c r="D14208" s="6" t="s">
        <v>5</v>
      </c>
      <c r="E14208" s="11" t="s">
        <v>5</v>
      </c>
      <c r="F14208" s="6" t="s">
        <v>5</v>
      </c>
      <c r="G14208" s="11" t="s">
        <v>11</v>
      </c>
      <c r="H14208" s="7"/>
      <c r="I14208" s="8"/>
      <c r="J14208" s="44" t="s">
        <v>3120</v>
      </c>
      <c r="K14208" s="45" t="s">
        <v>3120</v>
      </c>
      <c r="L14208" s="46" t="s">
        <v>3120</v>
      </c>
      <c r="M14208" s="47" t="s">
        <v>3120</v>
      </c>
      <c r="N14208" s="44" t="s">
        <v>5068</v>
      </c>
      <c r="O14208" s="44" t="s">
        <v>5069</v>
      </c>
      <c r="P14208" s="44"/>
      <c r="Q14208" s="44" t="s">
        <v>5102</v>
      </c>
      <c r="R14208" s="272" t="s">
        <v>5102</v>
      </c>
      <c r="S14208" s="44"/>
    </row>
    <row r="14209" spans="1:19" s="138" customFormat="1" ht="15" thickBot="1" x14ac:dyDescent="0.35">
      <c r="A14209" s="964"/>
      <c r="B14209" s="964"/>
      <c r="C14209" s="964"/>
      <c r="D14209" s="9"/>
      <c r="E14209" s="10"/>
      <c r="F14209" s="9"/>
      <c r="G14209" s="10"/>
      <c r="H14209" s="9"/>
      <c r="I14209" s="10"/>
      <c r="J14209" s="48" t="s">
        <v>14</v>
      </c>
      <c r="K14209" s="49" t="s">
        <v>14</v>
      </c>
      <c r="L14209" s="50" t="s">
        <v>14</v>
      </c>
      <c r="M14209" s="51" t="s">
        <v>14</v>
      </c>
      <c r="N14209" s="48" t="s">
        <v>14</v>
      </c>
      <c r="O14209" s="48" t="s">
        <v>14</v>
      </c>
      <c r="P14209" s="48" t="s">
        <v>14</v>
      </c>
      <c r="Q14209" s="48" t="s">
        <v>14</v>
      </c>
      <c r="R14209" s="48" t="s">
        <v>14</v>
      </c>
      <c r="S14209" s="48"/>
    </row>
    <row r="14210" spans="1:19" x14ac:dyDescent="0.3">
      <c r="A14210" s="106"/>
      <c r="B14210" s="108" t="s">
        <v>2873</v>
      </c>
      <c r="C14210" s="30" t="s">
        <v>2874</v>
      </c>
      <c r="D14210" s="102">
        <v>410</v>
      </c>
      <c r="E14210" s="102">
        <v>9</v>
      </c>
      <c r="F14210" s="102">
        <v>707</v>
      </c>
      <c r="G14210" s="102">
        <v>70721</v>
      </c>
      <c r="H14210" s="102">
        <v>3000</v>
      </c>
      <c r="I14210" s="102">
        <v>414104</v>
      </c>
      <c r="J14210" s="104">
        <v>5000000</v>
      </c>
      <c r="K14210" s="104">
        <v>5000000</v>
      </c>
      <c r="L14210" s="104">
        <v>0</v>
      </c>
      <c r="M14210" s="104">
        <v>0</v>
      </c>
      <c r="N14210" s="230">
        <v>2000000</v>
      </c>
      <c r="O14210" s="230">
        <v>0</v>
      </c>
      <c r="P14210" s="230">
        <f t="shared" ref="P14210:P14226" si="291">SUM(K14210+N14210+O14210)</f>
        <v>7000000</v>
      </c>
      <c r="Q14210" s="264">
        <v>4000000</v>
      </c>
      <c r="R14210" s="264">
        <v>0</v>
      </c>
      <c r="S14210" s="175"/>
    </row>
    <row r="14211" spans="1:19" ht="20.399999999999999" x14ac:dyDescent="0.3">
      <c r="A14211" s="106"/>
      <c r="B14211" s="108" t="s">
        <v>2875</v>
      </c>
      <c r="C14211" s="30" t="s">
        <v>2876</v>
      </c>
      <c r="D14211" s="102">
        <v>410</v>
      </c>
      <c r="E14211" s="102">
        <v>9</v>
      </c>
      <c r="F14211" s="102">
        <v>707</v>
      </c>
      <c r="G14211" s="102">
        <v>70721</v>
      </c>
      <c r="H14211" s="102">
        <v>3000</v>
      </c>
      <c r="I14211" s="102">
        <v>414104</v>
      </c>
      <c r="J14211" s="104">
        <v>500000</v>
      </c>
      <c r="K14211" s="104">
        <v>500000</v>
      </c>
      <c r="L14211" s="104">
        <v>0</v>
      </c>
      <c r="M14211" s="104">
        <v>0</v>
      </c>
      <c r="N14211" s="230">
        <v>0</v>
      </c>
      <c r="O14211" s="230">
        <v>0</v>
      </c>
      <c r="P14211" s="230">
        <f t="shared" si="291"/>
        <v>500000</v>
      </c>
      <c r="Q14211" s="264">
        <v>551000</v>
      </c>
      <c r="R14211" s="264">
        <v>0</v>
      </c>
      <c r="S14211" s="175"/>
    </row>
    <row r="14212" spans="1:19" x14ac:dyDescent="0.3">
      <c r="A14212" s="106"/>
      <c r="B14212" s="108" t="s">
        <v>2877</v>
      </c>
      <c r="C14212" s="30" t="s">
        <v>2860</v>
      </c>
      <c r="D14212" s="102">
        <v>410</v>
      </c>
      <c r="E14212" s="102">
        <v>9</v>
      </c>
      <c r="F14212" s="102">
        <v>707</v>
      </c>
      <c r="G14212" s="102">
        <v>70721</v>
      </c>
      <c r="H14212" s="102">
        <v>3000</v>
      </c>
      <c r="I14212" s="102">
        <v>414104</v>
      </c>
      <c r="J14212" s="104">
        <v>300000</v>
      </c>
      <c r="K14212" s="104">
        <v>300000</v>
      </c>
      <c r="L14212" s="104">
        <v>0</v>
      </c>
      <c r="M14212" s="104">
        <v>0</v>
      </c>
      <c r="N14212" s="230">
        <v>0</v>
      </c>
      <c r="O14212" s="230">
        <v>0</v>
      </c>
      <c r="P14212" s="230">
        <f t="shared" si="291"/>
        <v>300000</v>
      </c>
      <c r="Q14212" s="264">
        <v>0</v>
      </c>
      <c r="R14212" s="264">
        <v>0</v>
      </c>
      <c r="S14212" s="175"/>
    </row>
    <row r="14213" spans="1:19" ht="20.399999999999999" x14ac:dyDescent="0.3">
      <c r="A14213" s="106"/>
      <c r="B14213" s="108" t="s">
        <v>2878</v>
      </c>
      <c r="C14213" s="30" t="s">
        <v>2879</v>
      </c>
      <c r="D14213" s="102">
        <v>410</v>
      </c>
      <c r="E14213" s="102">
        <v>9</v>
      </c>
      <c r="F14213" s="102">
        <v>707</v>
      </c>
      <c r="G14213" s="102">
        <v>70721</v>
      </c>
      <c r="H14213" s="102">
        <v>3000</v>
      </c>
      <c r="I14213" s="102">
        <v>414104</v>
      </c>
      <c r="J14213" s="104">
        <v>500000</v>
      </c>
      <c r="K14213" s="104">
        <v>500000</v>
      </c>
      <c r="L14213" s="104">
        <v>0</v>
      </c>
      <c r="M14213" s="104">
        <v>0</v>
      </c>
      <c r="N14213" s="230">
        <v>1000000</v>
      </c>
      <c r="O14213" s="230">
        <v>0</v>
      </c>
      <c r="P14213" s="230">
        <f t="shared" si="291"/>
        <v>1500000</v>
      </c>
      <c r="Q14213" s="264">
        <v>1500000</v>
      </c>
      <c r="R14213" s="264">
        <v>0</v>
      </c>
      <c r="S14213" s="175"/>
    </row>
    <row r="14214" spans="1:19" ht="30.6" x14ac:dyDescent="0.3">
      <c r="A14214" s="106"/>
      <c r="B14214" s="108" t="s">
        <v>2880</v>
      </c>
      <c r="C14214" s="30" t="s">
        <v>2881</v>
      </c>
      <c r="D14214" s="102">
        <v>410</v>
      </c>
      <c r="E14214" s="102">
        <v>9</v>
      </c>
      <c r="F14214" s="102">
        <v>707</v>
      </c>
      <c r="G14214" s="102">
        <v>70721</v>
      </c>
      <c r="H14214" s="102">
        <v>3000</v>
      </c>
      <c r="I14214" s="102">
        <v>414104</v>
      </c>
      <c r="J14214" s="104">
        <v>80000000</v>
      </c>
      <c r="K14214" s="104">
        <v>80000000</v>
      </c>
      <c r="L14214" s="104">
        <v>0</v>
      </c>
      <c r="M14214" s="104">
        <v>0</v>
      </c>
      <c r="N14214" s="230">
        <v>0</v>
      </c>
      <c r="O14214" s="230">
        <v>0</v>
      </c>
      <c r="P14214" s="230">
        <f t="shared" si="291"/>
        <v>80000000</v>
      </c>
      <c r="Q14214" s="264">
        <v>55000000</v>
      </c>
      <c r="R14214" s="264">
        <v>0</v>
      </c>
      <c r="S14214" s="175"/>
    </row>
    <row r="14215" spans="1:19" ht="20.399999999999999" x14ac:dyDescent="0.3">
      <c r="A14215" s="106"/>
      <c r="B14215" s="108" t="s">
        <v>2882</v>
      </c>
      <c r="C14215" s="30" t="s">
        <v>2883</v>
      </c>
      <c r="D14215" s="102">
        <v>406</v>
      </c>
      <c r="E14215" s="102">
        <v>5</v>
      </c>
      <c r="F14215" s="102">
        <v>707</v>
      </c>
      <c r="G14215" s="102">
        <v>70740</v>
      </c>
      <c r="H14215" s="102">
        <v>3000</v>
      </c>
      <c r="I14215" s="102">
        <v>414103</v>
      </c>
      <c r="J14215" s="104">
        <v>350000000</v>
      </c>
      <c r="K14215" s="104">
        <f>SUM(J14215-L14215)</f>
        <v>0</v>
      </c>
      <c r="L14215" s="104">
        <v>350000000</v>
      </c>
      <c r="M14215" s="104">
        <v>0</v>
      </c>
      <c r="N14215" s="230">
        <v>350000000</v>
      </c>
      <c r="O14215" s="230"/>
      <c r="P14215" s="230">
        <f t="shared" si="291"/>
        <v>350000000</v>
      </c>
      <c r="Q14215" s="264">
        <v>100000000</v>
      </c>
      <c r="R14215" s="264">
        <v>0</v>
      </c>
      <c r="S14215" s="175"/>
    </row>
    <row r="14216" spans="1:19" ht="30.6" x14ac:dyDescent="0.3">
      <c r="A14216" s="106"/>
      <c r="B14216" s="108" t="s">
        <v>2884</v>
      </c>
      <c r="C14216" s="30" t="s">
        <v>2885</v>
      </c>
      <c r="D14216" s="102">
        <v>410</v>
      </c>
      <c r="E14216" s="102">
        <v>9</v>
      </c>
      <c r="F14216" s="102">
        <v>707</v>
      </c>
      <c r="G14216" s="102">
        <v>70721</v>
      </c>
      <c r="H14216" s="102">
        <v>3000</v>
      </c>
      <c r="I14216" s="102">
        <v>414105</v>
      </c>
      <c r="J14216" s="104">
        <v>0</v>
      </c>
      <c r="K14216" s="104">
        <v>0</v>
      </c>
      <c r="L14216" s="104">
        <v>0</v>
      </c>
      <c r="M14216" s="104">
        <v>0</v>
      </c>
      <c r="N14216" s="230">
        <v>0</v>
      </c>
      <c r="O14216" s="230">
        <v>0</v>
      </c>
      <c r="P14216" s="230">
        <f t="shared" si="291"/>
        <v>0</v>
      </c>
      <c r="Q14216" s="264">
        <v>50000000</v>
      </c>
      <c r="R14216" s="264">
        <v>0</v>
      </c>
      <c r="S14216" s="175"/>
    </row>
    <row r="14217" spans="1:19" ht="30.6" x14ac:dyDescent="0.3">
      <c r="A14217" s="106"/>
      <c r="B14217" s="108" t="s">
        <v>2886</v>
      </c>
      <c r="C14217" s="30" t="s">
        <v>2887</v>
      </c>
      <c r="D14217" s="102">
        <v>410</v>
      </c>
      <c r="E14217" s="102">
        <v>9</v>
      </c>
      <c r="F14217" s="102">
        <v>707</v>
      </c>
      <c r="G14217" s="102">
        <v>70721</v>
      </c>
      <c r="H14217" s="102">
        <v>3000</v>
      </c>
      <c r="I14217" s="102">
        <v>414105</v>
      </c>
      <c r="J14217" s="104">
        <v>0</v>
      </c>
      <c r="K14217" s="104">
        <v>0</v>
      </c>
      <c r="L14217" s="104">
        <v>0</v>
      </c>
      <c r="M14217" s="104">
        <v>0</v>
      </c>
      <c r="N14217" s="230">
        <v>0</v>
      </c>
      <c r="O14217" s="230">
        <v>0</v>
      </c>
      <c r="P14217" s="230">
        <f t="shared" si="291"/>
        <v>0</v>
      </c>
      <c r="Q14217" s="264">
        <v>700000</v>
      </c>
      <c r="R14217" s="264">
        <v>0</v>
      </c>
      <c r="S14217" s="175"/>
    </row>
    <row r="14218" spans="1:19" ht="20.399999999999999" x14ac:dyDescent="0.3">
      <c r="A14218" s="106"/>
      <c r="B14218" s="108" t="s">
        <v>2888</v>
      </c>
      <c r="C14218" s="30" t="s">
        <v>2889</v>
      </c>
      <c r="D14218" s="102">
        <v>410</v>
      </c>
      <c r="E14218" s="102">
        <v>9</v>
      </c>
      <c r="F14218" s="102">
        <v>707</v>
      </c>
      <c r="G14218" s="102">
        <v>70721</v>
      </c>
      <c r="H14218" s="102">
        <v>3000</v>
      </c>
      <c r="I14218" s="102">
        <v>414105</v>
      </c>
      <c r="J14218" s="104">
        <v>30000000</v>
      </c>
      <c r="K14218" s="104">
        <v>30000000</v>
      </c>
      <c r="L14218" s="104">
        <v>0</v>
      </c>
      <c r="M14218" s="104">
        <v>0</v>
      </c>
      <c r="N14218" s="230">
        <v>16000000</v>
      </c>
      <c r="O14218" s="230">
        <v>0</v>
      </c>
      <c r="P14218" s="230">
        <f t="shared" si="291"/>
        <v>46000000</v>
      </c>
      <c r="Q14218" s="264">
        <v>10000000</v>
      </c>
      <c r="R14218" s="264">
        <v>0</v>
      </c>
      <c r="S14218" s="175"/>
    </row>
    <row r="14219" spans="1:19" ht="20.399999999999999" x14ac:dyDescent="0.3">
      <c r="A14219" s="106"/>
      <c r="B14219" s="108" t="s">
        <v>2890</v>
      </c>
      <c r="C14219" s="30" t="s">
        <v>2891</v>
      </c>
      <c r="D14219" s="102">
        <v>410</v>
      </c>
      <c r="E14219" s="102">
        <v>9</v>
      </c>
      <c r="F14219" s="102">
        <v>707</v>
      </c>
      <c r="G14219" s="102">
        <v>70721</v>
      </c>
      <c r="H14219" s="102">
        <v>3000</v>
      </c>
      <c r="I14219" s="102">
        <v>414105</v>
      </c>
      <c r="J14219" s="104">
        <v>1000000</v>
      </c>
      <c r="K14219" s="104">
        <v>1000000</v>
      </c>
      <c r="L14219" s="104">
        <v>0</v>
      </c>
      <c r="M14219" s="104">
        <v>0</v>
      </c>
      <c r="N14219" s="230">
        <v>0</v>
      </c>
      <c r="O14219" s="230">
        <v>0</v>
      </c>
      <c r="P14219" s="230">
        <f t="shared" si="291"/>
        <v>1000000</v>
      </c>
      <c r="Q14219" s="264">
        <v>1000000</v>
      </c>
      <c r="R14219" s="264">
        <v>0</v>
      </c>
      <c r="S14219" s="175"/>
    </row>
    <row r="14220" spans="1:19" ht="20.399999999999999" x14ac:dyDescent="0.3">
      <c r="A14220" s="106"/>
      <c r="B14220" s="108" t="s">
        <v>2892</v>
      </c>
      <c r="C14220" s="30" t="s">
        <v>2893</v>
      </c>
      <c r="D14220" s="102">
        <v>410</v>
      </c>
      <c r="E14220" s="102">
        <v>9</v>
      </c>
      <c r="F14220" s="102">
        <v>707</v>
      </c>
      <c r="G14220" s="102">
        <v>70721</v>
      </c>
      <c r="H14220" s="102">
        <v>3000</v>
      </c>
      <c r="I14220" s="102">
        <v>414105</v>
      </c>
      <c r="J14220" s="104">
        <v>0</v>
      </c>
      <c r="K14220" s="104">
        <v>0</v>
      </c>
      <c r="L14220" s="104">
        <v>0</v>
      </c>
      <c r="M14220" s="104">
        <v>0</v>
      </c>
      <c r="N14220" s="230">
        <v>0</v>
      </c>
      <c r="O14220" s="230">
        <v>0</v>
      </c>
      <c r="P14220" s="230">
        <f t="shared" si="291"/>
        <v>0</v>
      </c>
      <c r="Q14220" s="264">
        <v>9000000</v>
      </c>
      <c r="R14220" s="264">
        <v>0</v>
      </c>
      <c r="S14220" s="175"/>
    </row>
    <row r="14221" spans="1:19" x14ac:dyDescent="0.3">
      <c r="A14221" s="106"/>
      <c r="B14221" s="108" t="s">
        <v>2894</v>
      </c>
      <c r="C14221" s="30" t="s">
        <v>2895</v>
      </c>
      <c r="D14221" s="102">
        <v>408</v>
      </c>
      <c r="E14221" s="102">
        <v>6</v>
      </c>
      <c r="F14221" s="102">
        <v>707</v>
      </c>
      <c r="G14221" s="102">
        <v>70731</v>
      </c>
      <c r="H14221" s="102">
        <v>3000</v>
      </c>
      <c r="I14221" s="102">
        <v>414104</v>
      </c>
      <c r="J14221" s="104">
        <v>178500000</v>
      </c>
      <c r="K14221" s="104">
        <v>178500000</v>
      </c>
      <c r="L14221" s="104">
        <v>0</v>
      </c>
      <c r="M14221" s="104">
        <v>0</v>
      </c>
      <c r="N14221" s="230">
        <v>0</v>
      </c>
      <c r="O14221" s="230">
        <v>0</v>
      </c>
      <c r="P14221" s="230">
        <f t="shared" si="291"/>
        <v>178500000</v>
      </c>
      <c r="Q14221" s="264">
        <v>0</v>
      </c>
      <c r="R14221" s="264">
        <v>0</v>
      </c>
      <c r="S14221" s="175"/>
    </row>
    <row r="14222" spans="1:19" ht="30.6" x14ac:dyDescent="0.3">
      <c r="A14222" s="106"/>
      <c r="B14222" s="108" t="s">
        <v>2896</v>
      </c>
      <c r="C14222" s="30" t="s">
        <v>2897</v>
      </c>
      <c r="D14222" s="102">
        <v>410</v>
      </c>
      <c r="E14222" s="102">
        <v>6</v>
      </c>
      <c r="F14222" s="102">
        <v>707</v>
      </c>
      <c r="G14222" s="102">
        <v>70722</v>
      </c>
      <c r="H14222" s="102">
        <v>3000</v>
      </c>
      <c r="I14222" s="102">
        <v>414104</v>
      </c>
      <c r="J14222" s="104">
        <v>20000000</v>
      </c>
      <c r="K14222" s="104">
        <v>20000000</v>
      </c>
      <c r="L14222" s="104">
        <v>0</v>
      </c>
      <c r="M14222" s="104">
        <v>0</v>
      </c>
      <c r="N14222" s="230">
        <v>0</v>
      </c>
      <c r="O14222" s="230">
        <v>0</v>
      </c>
      <c r="P14222" s="230">
        <f t="shared" si="291"/>
        <v>20000000</v>
      </c>
      <c r="Q14222" s="264">
        <v>0</v>
      </c>
      <c r="R14222" s="264">
        <v>0</v>
      </c>
      <c r="S14222" s="175"/>
    </row>
    <row r="14223" spans="1:19" ht="20.399999999999999" x14ac:dyDescent="0.3">
      <c r="A14223" s="106"/>
      <c r="B14223" s="108" t="s">
        <v>2898</v>
      </c>
      <c r="C14223" s="30" t="s">
        <v>2899</v>
      </c>
      <c r="D14223" s="102">
        <v>406</v>
      </c>
      <c r="E14223" s="102">
        <v>6</v>
      </c>
      <c r="F14223" s="102">
        <v>707</v>
      </c>
      <c r="G14223" s="102">
        <v>70731</v>
      </c>
      <c r="H14223" s="102">
        <v>3000</v>
      </c>
      <c r="I14223" s="102">
        <v>414104</v>
      </c>
      <c r="J14223" s="104">
        <v>10000000</v>
      </c>
      <c r="K14223" s="104">
        <v>10000000</v>
      </c>
      <c r="L14223" s="104">
        <v>0</v>
      </c>
      <c r="M14223" s="173">
        <v>0</v>
      </c>
      <c r="N14223" s="230">
        <v>7500000</v>
      </c>
      <c r="O14223" s="230">
        <v>0</v>
      </c>
      <c r="P14223" s="230">
        <f t="shared" si="291"/>
        <v>17500000</v>
      </c>
      <c r="Q14223" s="264">
        <v>0</v>
      </c>
      <c r="R14223" s="264">
        <v>0</v>
      </c>
      <c r="S14223" s="175"/>
    </row>
    <row r="14224" spans="1:19" ht="20.399999999999999" x14ac:dyDescent="0.3">
      <c r="A14224" s="106"/>
      <c r="B14224" s="108" t="s">
        <v>3201</v>
      </c>
      <c r="C14224" s="30" t="s">
        <v>3197</v>
      </c>
      <c r="D14224" s="102">
        <v>406</v>
      </c>
      <c r="E14224" s="102">
        <v>6</v>
      </c>
      <c r="F14224" s="102">
        <v>707</v>
      </c>
      <c r="G14224" s="102">
        <v>70731</v>
      </c>
      <c r="H14224" s="102">
        <v>3000</v>
      </c>
      <c r="I14224" s="102">
        <v>414104</v>
      </c>
      <c r="J14224" s="104">
        <v>0</v>
      </c>
      <c r="K14224" s="104">
        <f>SUM(J14224+M14224)</f>
        <v>14500000</v>
      </c>
      <c r="L14224" s="104">
        <v>0</v>
      </c>
      <c r="M14224" s="173">
        <v>14500000</v>
      </c>
      <c r="N14224" s="230">
        <v>5000000</v>
      </c>
      <c r="O14224" s="230">
        <v>2000000</v>
      </c>
      <c r="P14224" s="230">
        <f t="shared" si="291"/>
        <v>21500000</v>
      </c>
      <c r="Q14224" s="264">
        <v>0</v>
      </c>
      <c r="R14224" s="264">
        <v>0</v>
      </c>
      <c r="S14224" s="189" t="s">
        <v>5070</v>
      </c>
    </row>
    <row r="14225" spans="1:19" ht="20.399999999999999" x14ac:dyDescent="0.3">
      <c r="A14225" s="106"/>
      <c r="B14225" s="108" t="s">
        <v>3202</v>
      </c>
      <c r="C14225" s="30" t="s">
        <v>3198</v>
      </c>
      <c r="D14225" s="102">
        <v>406</v>
      </c>
      <c r="E14225" s="102">
        <v>6</v>
      </c>
      <c r="F14225" s="102">
        <v>707</v>
      </c>
      <c r="G14225" s="102">
        <v>70731</v>
      </c>
      <c r="H14225" s="102">
        <v>3000</v>
      </c>
      <c r="I14225" s="102">
        <v>414104</v>
      </c>
      <c r="J14225" s="104">
        <v>0</v>
      </c>
      <c r="K14225" s="104">
        <f t="shared" ref="K14225:K14235" si="292">SUM(J14225+M14225)</f>
        <v>100000000</v>
      </c>
      <c r="L14225" s="104">
        <v>0</v>
      </c>
      <c r="M14225" s="173">
        <v>100000000</v>
      </c>
      <c r="N14225" s="230">
        <v>10000000</v>
      </c>
      <c r="O14225" s="230">
        <v>5000000</v>
      </c>
      <c r="P14225" s="230">
        <f t="shared" si="291"/>
        <v>115000000</v>
      </c>
      <c r="Q14225" s="264">
        <v>0</v>
      </c>
      <c r="R14225" s="264">
        <v>0</v>
      </c>
      <c r="S14225" s="189" t="s">
        <v>5070</v>
      </c>
    </row>
    <row r="14226" spans="1:19" ht="20.399999999999999" x14ac:dyDescent="0.3">
      <c r="A14226" s="106"/>
      <c r="B14226" s="108" t="s">
        <v>3203</v>
      </c>
      <c r="C14226" s="30" t="s">
        <v>3199</v>
      </c>
      <c r="D14226" s="102">
        <v>406</v>
      </c>
      <c r="E14226" s="102">
        <v>6</v>
      </c>
      <c r="F14226" s="102">
        <v>707</v>
      </c>
      <c r="G14226" s="102">
        <v>70731</v>
      </c>
      <c r="H14226" s="102">
        <v>3000</v>
      </c>
      <c r="I14226" s="102">
        <v>414104</v>
      </c>
      <c r="J14226" s="104">
        <v>0</v>
      </c>
      <c r="K14226" s="104">
        <f t="shared" si="292"/>
        <v>5000000</v>
      </c>
      <c r="L14226" s="104">
        <v>0</v>
      </c>
      <c r="M14226" s="173">
        <v>5000000</v>
      </c>
      <c r="N14226" s="230">
        <v>0</v>
      </c>
      <c r="O14226" s="230">
        <v>0</v>
      </c>
      <c r="P14226" s="230">
        <f t="shared" si="291"/>
        <v>5000000</v>
      </c>
      <c r="Q14226" s="264">
        <v>0</v>
      </c>
      <c r="R14226" s="264">
        <v>0</v>
      </c>
      <c r="S14226" s="189" t="s">
        <v>5070</v>
      </c>
    </row>
    <row r="14227" spans="1:19" s="138" customFormat="1" ht="17.399999999999999" x14ac:dyDescent="0.3">
      <c r="A14227" s="960" t="s">
        <v>0</v>
      </c>
      <c r="B14227" s="960"/>
      <c r="C14227" s="960"/>
      <c r="D14227" s="960"/>
      <c r="E14227" s="960"/>
      <c r="F14227" s="960"/>
      <c r="G14227" s="960"/>
      <c r="H14227" s="960"/>
      <c r="I14227" s="960"/>
      <c r="J14227" s="960"/>
      <c r="K14227" s="960"/>
      <c r="L14227" s="960"/>
      <c r="M14227" s="960"/>
      <c r="N14227" s="58"/>
      <c r="O14227" s="58"/>
      <c r="P14227" s="58"/>
      <c r="S14227" s="58"/>
    </row>
    <row r="14228" spans="1:19" s="138" customFormat="1" ht="17.399999999999999" x14ac:dyDescent="0.3">
      <c r="A14228" s="960" t="s">
        <v>3122</v>
      </c>
      <c r="B14228" s="960"/>
      <c r="C14228" s="960"/>
      <c r="D14228" s="960"/>
      <c r="E14228" s="960"/>
      <c r="F14228" s="960"/>
      <c r="G14228" s="960"/>
      <c r="H14228" s="960"/>
      <c r="I14228" s="960"/>
      <c r="J14228" s="960"/>
      <c r="K14228" s="960"/>
      <c r="L14228" s="960"/>
      <c r="M14228" s="960"/>
      <c r="N14228" s="58"/>
      <c r="O14228" s="58"/>
      <c r="P14228" s="58"/>
      <c r="Q14228" s="58"/>
      <c r="R14228" s="58"/>
      <c r="S14228" s="58"/>
    </row>
    <row r="14229" spans="1:19" s="138" customFormat="1" ht="16.2" thickBot="1" x14ac:dyDescent="0.35">
      <c r="A14229" s="961" t="s">
        <v>2060</v>
      </c>
      <c r="B14229" s="961"/>
      <c r="C14229" s="961"/>
      <c r="D14229" s="961"/>
      <c r="E14229" s="961"/>
      <c r="F14229" s="961"/>
      <c r="G14229" s="961"/>
      <c r="H14229" s="961"/>
      <c r="I14229" s="961"/>
      <c r="J14229" s="961"/>
      <c r="K14229" s="961"/>
      <c r="L14229" s="961"/>
      <c r="M14229" s="961"/>
      <c r="P14229" s="216"/>
      <c r="Q14229" s="268"/>
      <c r="R14229" s="268"/>
    </row>
    <row r="14230" spans="1:19" s="138" customFormat="1" ht="15" customHeight="1" x14ac:dyDescent="0.3">
      <c r="A14230" s="962" t="s">
        <v>3118</v>
      </c>
      <c r="B14230" s="962" t="s">
        <v>3119</v>
      </c>
      <c r="C14230" s="962" t="s">
        <v>2</v>
      </c>
      <c r="D14230" s="5" t="s">
        <v>3</v>
      </c>
      <c r="E14230" s="12" t="s">
        <v>3</v>
      </c>
      <c r="F14230" s="5" t="s">
        <v>7</v>
      </c>
      <c r="G14230" s="12" t="s">
        <v>9</v>
      </c>
      <c r="H14230" s="5" t="s">
        <v>12</v>
      </c>
      <c r="I14230" s="12" t="s">
        <v>13</v>
      </c>
      <c r="J14230" s="873" t="s">
        <v>3115</v>
      </c>
      <c r="K14230" s="873" t="s">
        <v>3116</v>
      </c>
      <c r="L14230" s="965" t="s">
        <v>3121</v>
      </c>
      <c r="M14230" s="965" t="s">
        <v>3117</v>
      </c>
      <c r="N14230" s="873" t="s">
        <v>3116</v>
      </c>
      <c r="O14230" s="873" t="s">
        <v>3116</v>
      </c>
      <c r="P14230" s="873" t="s">
        <v>5095</v>
      </c>
      <c r="Q14230" s="873" t="s">
        <v>3115</v>
      </c>
      <c r="R14230" s="270" t="s">
        <v>3340</v>
      </c>
      <c r="S14230" s="873" t="s">
        <v>5049</v>
      </c>
    </row>
    <row r="14231" spans="1:19" s="138" customFormat="1" ht="20.399999999999999" x14ac:dyDescent="0.3">
      <c r="A14231" s="963"/>
      <c r="B14231" s="963"/>
      <c r="C14231" s="963"/>
      <c r="D14231" s="6" t="s">
        <v>4</v>
      </c>
      <c r="E14231" s="11" t="s">
        <v>6</v>
      </c>
      <c r="F14231" s="6" t="s">
        <v>8</v>
      </c>
      <c r="G14231" s="11" t="s">
        <v>10</v>
      </c>
      <c r="H14231" s="6" t="s">
        <v>5</v>
      </c>
      <c r="I14231" s="11" t="s">
        <v>5</v>
      </c>
      <c r="J14231" s="874"/>
      <c r="K14231" s="874"/>
      <c r="L14231" s="966"/>
      <c r="M14231" s="966"/>
      <c r="N14231" s="874"/>
      <c r="O14231" s="874"/>
      <c r="P14231" s="874"/>
      <c r="Q14231" s="874"/>
      <c r="R14231" s="271" t="s">
        <v>5125</v>
      </c>
      <c r="S14231" s="874"/>
    </row>
    <row r="14232" spans="1:19" s="138" customFormat="1" x14ac:dyDescent="0.3">
      <c r="A14232" s="963"/>
      <c r="B14232" s="963"/>
      <c r="C14232" s="963"/>
      <c r="D14232" s="6" t="s">
        <v>5</v>
      </c>
      <c r="E14232" s="11" t="s">
        <v>5</v>
      </c>
      <c r="F14232" s="6" t="s">
        <v>5</v>
      </c>
      <c r="G14232" s="11" t="s">
        <v>11</v>
      </c>
      <c r="H14232" s="7"/>
      <c r="I14232" s="8"/>
      <c r="J14232" s="44" t="s">
        <v>3120</v>
      </c>
      <c r="K14232" s="45" t="s">
        <v>3120</v>
      </c>
      <c r="L14232" s="46" t="s">
        <v>3120</v>
      </c>
      <c r="M14232" s="47" t="s">
        <v>3120</v>
      </c>
      <c r="N14232" s="44" t="s">
        <v>5068</v>
      </c>
      <c r="O14232" s="44" t="s">
        <v>5069</v>
      </c>
      <c r="P14232" s="44"/>
      <c r="Q14232" s="44" t="s">
        <v>5102</v>
      </c>
      <c r="R14232" s="272" t="s">
        <v>5102</v>
      </c>
      <c r="S14232" s="44"/>
    </row>
    <row r="14233" spans="1:19" s="138" customFormat="1" ht="15" thickBot="1" x14ac:dyDescent="0.35">
      <c r="A14233" s="964"/>
      <c r="B14233" s="964"/>
      <c r="C14233" s="964"/>
      <c r="D14233" s="9"/>
      <c r="E14233" s="10"/>
      <c r="F14233" s="9"/>
      <c r="G14233" s="10"/>
      <c r="H14233" s="9"/>
      <c r="I14233" s="10"/>
      <c r="J14233" s="48" t="s">
        <v>14</v>
      </c>
      <c r="K14233" s="49" t="s">
        <v>14</v>
      </c>
      <c r="L14233" s="50" t="s">
        <v>14</v>
      </c>
      <c r="M14233" s="51" t="s">
        <v>14</v>
      </c>
      <c r="N14233" s="48" t="s">
        <v>14</v>
      </c>
      <c r="O14233" s="48" t="s">
        <v>14</v>
      </c>
      <c r="P14233" s="48" t="s">
        <v>14</v>
      </c>
      <c r="Q14233" s="48" t="s">
        <v>14</v>
      </c>
      <c r="R14233" s="48" t="s">
        <v>14</v>
      </c>
      <c r="S14233" s="48"/>
    </row>
    <row r="14234" spans="1:19" ht="20.399999999999999" x14ac:dyDescent="0.3">
      <c r="A14234" s="106"/>
      <c r="B14234" s="108" t="s">
        <v>3204</v>
      </c>
      <c r="C14234" s="30" t="s">
        <v>3200</v>
      </c>
      <c r="D14234" s="102">
        <v>406</v>
      </c>
      <c r="E14234" s="102">
        <v>6</v>
      </c>
      <c r="F14234" s="102">
        <v>707</v>
      </c>
      <c r="G14234" s="102">
        <v>70731</v>
      </c>
      <c r="H14234" s="102">
        <v>3000</v>
      </c>
      <c r="I14234" s="102">
        <v>414104</v>
      </c>
      <c r="J14234" s="104">
        <v>0</v>
      </c>
      <c r="K14234" s="104">
        <f t="shared" si="292"/>
        <v>3500000</v>
      </c>
      <c r="L14234" s="104">
        <v>0</v>
      </c>
      <c r="M14234" s="104">
        <v>3500000</v>
      </c>
      <c r="N14234" s="230">
        <v>0</v>
      </c>
      <c r="O14234" s="230">
        <v>0</v>
      </c>
      <c r="P14234" s="230">
        <f t="shared" ref="P14234:P14239" si="293">SUM(K14234+N14234+O14234)</f>
        <v>3500000</v>
      </c>
      <c r="Q14234" s="264">
        <v>0</v>
      </c>
      <c r="R14234" s="264">
        <v>0</v>
      </c>
      <c r="S14234" s="189" t="s">
        <v>5070</v>
      </c>
    </row>
    <row r="14235" spans="1:19" ht="20.399999999999999" x14ac:dyDescent="0.3">
      <c r="A14235" s="106"/>
      <c r="B14235" s="108" t="s">
        <v>3236</v>
      </c>
      <c r="C14235" s="30" t="s">
        <v>5098</v>
      </c>
      <c r="D14235" s="102">
        <v>406</v>
      </c>
      <c r="E14235" s="102">
        <v>6</v>
      </c>
      <c r="F14235" s="102">
        <v>707</v>
      </c>
      <c r="G14235" s="102">
        <v>70731</v>
      </c>
      <c r="H14235" s="102">
        <v>3000</v>
      </c>
      <c r="I14235" s="102">
        <v>414104</v>
      </c>
      <c r="J14235" s="104">
        <v>0</v>
      </c>
      <c r="K14235" s="104">
        <f t="shared" si="292"/>
        <v>26000000</v>
      </c>
      <c r="L14235" s="104">
        <v>0</v>
      </c>
      <c r="M14235" s="104">
        <v>26000000</v>
      </c>
      <c r="N14235" s="230">
        <v>25000000</v>
      </c>
      <c r="O14235" s="230">
        <v>0</v>
      </c>
      <c r="P14235" s="230">
        <f t="shared" si="293"/>
        <v>51000000</v>
      </c>
      <c r="Q14235" s="264">
        <v>0</v>
      </c>
      <c r="R14235" s="264">
        <v>0</v>
      </c>
      <c r="S14235" s="189" t="s">
        <v>5070</v>
      </c>
    </row>
    <row r="14236" spans="1:19" x14ac:dyDescent="0.3">
      <c r="A14236" s="967" t="s">
        <v>34</v>
      </c>
      <c r="B14236" s="967"/>
      <c r="C14236" s="967"/>
      <c r="D14236" s="106"/>
      <c r="E14236" s="106"/>
      <c r="F14236" s="106"/>
      <c r="G14236" s="106"/>
      <c r="H14236" s="106"/>
      <c r="I14236" s="106"/>
      <c r="J14236" s="17"/>
      <c r="K14236" s="17"/>
      <c r="L14236" s="18"/>
      <c r="M14236" s="18"/>
      <c r="N14236" s="230"/>
      <c r="O14236" s="230"/>
      <c r="P14236" s="230"/>
      <c r="Q14236" s="264"/>
      <c r="R14236" s="264"/>
      <c r="S14236" s="175"/>
    </row>
    <row r="14237" spans="1:19" ht="20.399999999999999" x14ac:dyDescent="0.3">
      <c r="A14237" s="106"/>
      <c r="B14237" s="108" t="s">
        <v>2900</v>
      </c>
      <c r="C14237" s="30" t="s">
        <v>2901</v>
      </c>
      <c r="D14237" s="102">
        <v>1101</v>
      </c>
      <c r="E14237" s="102">
        <v>11</v>
      </c>
      <c r="F14237" s="102">
        <v>707</v>
      </c>
      <c r="G14237" s="102">
        <v>70721</v>
      </c>
      <c r="H14237" s="102">
        <v>3000</v>
      </c>
      <c r="I14237" s="102">
        <v>414110</v>
      </c>
      <c r="J14237" s="104">
        <v>0</v>
      </c>
      <c r="K14237" s="104">
        <v>0</v>
      </c>
      <c r="L14237" s="104">
        <v>0</v>
      </c>
      <c r="M14237" s="104">
        <v>0</v>
      </c>
      <c r="N14237" s="230">
        <v>0</v>
      </c>
      <c r="O14237" s="230">
        <v>0</v>
      </c>
      <c r="P14237" s="230">
        <f t="shared" si="293"/>
        <v>0</v>
      </c>
      <c r="Q14237" s="264">
        <v>0</v>
      </c>
      <c r="R14237" s="264">
        <v>0</v>
      </c>
      <c r="S14237" s="175"/>
    </row>
    <row r="14238" spans="1:19" x14ac:dyDescent="0.3">
      <c r="A14238" s="967" t="s">
        <v>44</v>
      </c>
      <c r="B14238" s="967"/>
      <c r="C14238" s="967"/>
      <c r="D14238" s="106"/>
      <c r="E14238" s="106"/>
      <c r="F14238" s="106"/>
      <c r="G14238" s="106"/>
      <c r="H14238" s="106"/>
      <c r="I14238" s="106"/>
      <c r="J14238" s="17"/>
      <c r="K14238" s="17"/>
      <c r="L14238" s="18"/>
      <c r="M14238" s="18"/>
      <c r="N14238" s="230"/>
      <c r="O14238" s="230"/>
      <c r="P14238" s="230"/>
      <c r="Q14238" s="264"/>
      <c r="R14238" s="264"/>
      <c r="S14238" s="175"/>
    </row>
    <row r="14239" spans="1:19" ht="21" thickBot="1" x14ac:dyDescent="0.35">
      <c r="A14239" s="107"/>
      <c r="B14239" s="109" t="s">
        <v>2902</v>
      </c>
      <c r="C14239" s="34" t="s">
        <v>2903</v>
      </c>
      <c r="D14239" s="103">
        <v>1301</v>
      </c>
      <c r="E14239" s="103">
        <v>9</v>
      </c>
      <c r="F14239" s="103">
        <v>707</v>
      </c>
      <c r="G14239" s="103">
        <v>70721</v>
      </c>
      <c r="H14239" s="103">
        <v>3000</v>
      </c>
      <c r="I14239" s="103">
        <v>414104</v>
      </c>
      <c r="J14239" s="105">
        <v>105000000</v>
      </c>
      <c r="K14239" s="105">
        <f>SUM(J14239-L14239)</f>
        <v>0</v>
      </c>
      <c r="L14239" s="105">
        <v>105000000</v>
      </c>
      <c r="M14239" s="105">
        <v>0</v>
      </c>
      <c r="N14239" s="230">
        <v>105000000</v>
      </c>
      <c r="O14239" s="230">
        <v>0</v>
      </c>
      <c r="P14239" s="230">
        <f t="shared" si="293"/>
        <v>105000000</v>
      </c>
      <c r="Q14239" s="264">
        <v>50000000</v>
      </c>
      <c r="R14239" s="264">
        <v>0</v>
      </c>
      <c r="S14239" s="176"/>
    </row>
    <row r="14240" spans="1:19" ht="15" thickBot="1" x14ac:dyDescent="0.35">
      <c r="A14240" s="13"/>
      <c r="B14240" s="14" t="s">
        <v>2904</v>
      </c>
      <c r="C14240" s="14"/>
      <c r="D14240" s="14"/>
      <c r="E14240" s="14"/>
      <c r="F14240" s="14"/>
      <c r="G14240" s="14"/>
      <c r="H14240" s="14"/>
      <c r="I14240" s="14"/>
      <c r="J14240" s="15">
        <f>SUM(J14168:J14239)</f>
        <v>1244500000</v>
      </c>
      <c r="K14240" s="15">
        <f>SUM(K14168:K14239)</f>
        <v>742000000</v>
      </c>
      <c r="L14240" s="15">
        <f>SUM(L14168:L14239)</f>
        <v>655000000</v>
      </c>
      <c r="M14240" s="15">
        <f>SUM(M14168:M14239)</f>
        <v>152500000</v>
      </c>
      <c r="N14240" s="15">
        <f t="shared" ref="N14240:R14240" si="294">SUM(N14168:N14239)</f>
        <v>806500000</v>
      </c>
      <c r="O14240" s="15">
        <f t="shared" si="294"/>
        <v>57000000</v>
      </c>
      <c r="P14240" s="15">
        <f t="shared" si="294"/>
        <v>1605500000</v>
      </c>
      <c r="Q14240" s="15">
        <f t="shared" si="294"/>
        <v>547731000</v>
      </c>
      <c r="R14240" s="15">
        <f t="shared" si="294"/>
        <v>125714961</v>
      </c>
      <c r="S14240" s="181"/>
    </row>
    <row r="14241" spans="1:19" x14ac:dyDescent="0.3">
      <c r="J14241" s="55"/>
      <c r="K14241" s="55"/>
      <c r="N14241" s="58"/>
      <c r="O14241" s="58"/>
      <c r="P14241" s="58"/>
      <c r="Q14241" s="58"/>
      <c r="R14241" s="58"/>
      <c r="S14241" s="58"/>
    </row>
    <row r="14242" spans="1:19" x14ac:dyDescent="0.3">
      <c r="A14242" s="1">
        <v>21102001</v>
      </c>
      <c r="B14242" s="93" t="s">
        <v>3208</v>
      </c>
      <c r="J14242" s="55"/>
      <c r="K14242" s="55"/>
      <c r="N14242" s="58"/>
      <c r="O14242" s="58"/>
      <c r="P14242" s="58"/>
      <c r="Q14242" s="58"/>
      <c r="R14242" s="58"/>
      <c r="S14242" s="58"/>
    </row>
    <row r="14243" spans="1:19" x14ac:dyDescent="0.3">
      <c r="A14243" s="967" t="s">
        <v>27</v>
      </c>
      <c r="B14243" s="967"/>
      <c r="C14243" s="967"/>
      <c r="D14243" s="106"/>
      <c r="E14243" s="106"/>
      <c r="F14243" s="106"/>
      <c r="G14243" s="106"/>
      <c r="H14243" s="106"/>
      <c r="I14243" s="106"/>
      <c r="J14243" s="17"/>
      <c r="K14243" s="17"/>
      <c r="L14243" s="18"/>
      <c r="M14243" s="18"/>
      <c r="N14243" s="18"/>
      <c r="O14243" s="232"/>
      <c r="P14243" s="232"/>
      <c r="Q14243" s="264"/>
      <c r="R14243" s="264"/>
      <c r="S14243" s="232"/>
    </row>
    <row r="14244" spans="1:19" x14ac:dyDescent="0.3">
      <c r="A14244" s="106"/>
      <c r="B14244" s="108" t="s">
        <v>2905</v>
      </c>
      <c r="C14244" s="30" t="s">
        <v>2906</v>
      </c>
      <c r="D14244" s="102">
        <v>404</v>
      </c>
      <c r="E14244" s="102">
        <v>5</v>
      </c>
      <c r="F14244" s="102">
        <v>707</v>
      </c>
      <c r="G14244" s="102">
        <v>70731</v>
      </c>
      <c r="H14244" s="102">
        <v>3000</v>
      </c>
      <c r="I14244" s="102">
        <v>414104</v>
      </c>
      <c r="J14244" s="104">
        <v>9200000</v>
      </c>
      <c r="K14244" s="104">
        <v>9200000</v>
      </c>
      <c r="L14244" s="104">
        <v>0</v>
      </c>
      <c r="M14244" s="230">
        <v>0</v>
      </c>
      <c r="N14244" s="230">
        <v>0</v>
      </c>
      <c r="O14244" s="230">
        <v>0</v>
      </c>
      <c r="P14244" s="230">
        <f t="shared" ref="P14244:P14255" si="295">SUM(K14244+N14244+O14244)</f>
        <v>9200000</v>
      </c>
      <c r="Q14244" s="264">
        <v>4500000</v>
      </c>
      <c r="R14244" s="264">
        <v>0</v>
      </c>
      <c r="S14244" s="232"/>
    </row>
    <row r="14245" spans="1:19" ht="20.399999999999999" x14ac:dyDescent="0.3">
      <c r="A14245" s="106"/>
      <c r="B14245" s="108" t="s">
        <v>2907</v>
      </c>
      <c r="C14245" s="30" t="s">
        <v>2908</v>
      </c>
      <c r="D14245" s="102">
        <v>404</v>
      </c>
      <c r="E14245" s="102">
        <v>5</v>
      </c>
      <c r="F14245" s="102">
        <v>704</v>
      </c>
      <c r="G14245" s="102">
        <v>70443</v>
      </c>
      <c r="H14245" s="102">
        <v>3000</v>
      </c>
      <c r="I14245" s="102">
        <v>414112</v>
      </c>
      <c r="J14245" s="104">
        <v>400000000</v>
      </c>
      <c r="K14245" s="104">
        <f>SUM(J14245-L14245)</f>
        <v>0</v>
      </c>
      <c r="L14245" s="120">
        <v>400000000</v>
      </c>
      <c r="M14245" s="230">
        <v>0</v>
      </c>
      <c r="N14245" s="230">
        <v>400000000</v>
      </c>
      <c r="O14245" s="230">
        <v>150000000</v>
      </c>
      <c r="P14245" s="230">
        <f t="shared" si="295"/>
        <v>550000000</v>
      </c>
      <c r="Q14245" s="264">
        <v>100000000</v>
      </c>
      <c r="R14245" s="264">
        <v>0</v>
      </c>
      <c r="S14245" s="232"/>
    </row>
    <row r="14246" spans="1:19" ht="20.399999999999999" x14ac:dyDescent="0.3">
      <c r="A14246" s="106"/>
      <c r="B14246" s="108" t="s">
        <v>2909</v>
      </c>
      <c r="C14246" s="30" t="s">
        <v>2910</v>
      </c>
      <c r="D14246" s="102">
        <v>404</v>
      </c>
      <c r="E14246" s="102">
        <v>5</v>
      </c>
      <c r="F14246" s="102">
        <v>704</v>
      </c>
      <c r="G14246" s="102">
        <v>70443</v>
      </c>
      <c r="H14246" s="102">
        <v>3000</v>
      </c>
      <c r="I14246" s="102">
        <v>414104</v>
      </c>
      <c r="J14246" s="104">
        <v>0</v>
      </c>
      <c r="K14246" s="104">
        <v>0</v>
      </c>
      <c r="L14246" s="104">
        <v>0</v>
      </c>
      <c r="M14246" s="230">
        <v>0</v>
      </c>
      <c r="N14246" s="230">
        <v>0</v>
      </c>
      <c r="O14246" s="230">
        <v>0</v>
      </c>
      <c r="P14246" s="230">
        <f t="shared" si="295"/>
        <v>0</v>
      </c>
      <c r="Q14246" s="264">
        <v>38500000</v>
      </c>
      <c r="R14246" s="264">
        <v>0</v>
      </c>
      <c r="S14246" s="232"/>
    </row>
    <row r="14247" spans="1:19" ht="20.399999999999999" x14ac:dyDescent="0.3">
      <c r="A14247" s="106"/>
      <c r="B14247" s="108" t="s">
        <v>2911</v>
      </c>
      <c r="C14247" s="30" t="s">
        <v>3209</v>
      </c>
      <c r="D14247" s="102">
        <v>404</v>
      </c>
      <c r="E14247" s="102">
        <v>5</v>
      </c>
      <c r="F14247" s="102">
        <v>707</v>
      </c>
      <c r="G14247" s="102">
        <v>70731</v>
      </c>
      <c r="H14247" s="102">
        <v>3000</v>
      </c>
      <c r="I14247" s="102">
        <v>414104</v>
      </c>
      <c r="J14247" s="104">
        <v>9600000</v>
      </c>
      <c r="K14247" s="104">
        <f>SUM(J14247+M14247)</f>
        <v>18800000</v>
      </c>
      <c r="L14247" s="104">
        <v>0</v>
      </c>
      <c r="M14247" s="230">
        <v>9200000</v>
      </c>
      <c r="N14247" s="230">
        <v>0</v>
      </c>
      <c r="O14247" s="230">
        <v>0</v>
      </c>
      <c r="P14247" s="230">
        <f t="shared" si="295"/>
        <v>18800000</v>
      </c>
      <c r="Q14247" s="264">
        <v>3800000</v>
      </c>
      <c r="R14247" s="264">
        <v>0</v>
      </c>
      <c r="S14247" s="175"/>
    </row>
    <row r="14248" spans="1:19" ht="20.399999999999999" x14ac:dyDescent="0.3">
      <c r="A14248" s="106"/>
      <c r="B14248" s="108" t="s">
        <v>2912</v>
      </c>
      <c r="C14248" s="30" t="s">
        <v>2913</v>
      </c>
      <c r="D14248" s="102">
        <v>404</v>
      </c>
      <c r="E14248" s="102">
        <v>5</v>
      </c>
      <c r="F14248" s="102">
        <v>707</v>
      </c>
      <c r="G14248" s="102">
        <v>70731</v>
      </c>
      <c r="H14248" s="102">
        <v>3000</v>
      </c>
      <c r="I14248" s="102">
        <v>414104</v>
      </c>
      <c r="J14248" s="104">
        <v>0</v>
      </c>
      <c r="K14248" s="104">
        <v>0</v>
      </c>
      <c r="L14248" s="104">
        <v>0</v>
      </c>
      <c r="M14248" s="230">
        <v>0</v>
      </c>
      <c r="N14248" s="230">
        <v>0</v>
      </c>
      <c r="O14248" s="230">
        <v>0</v>
      </c>
      <c r="P14248" s="230">
        <f t="shared" si="295"/>
        <v>0</v>
      </c>
      <c r="Q14248" s="264">
        <v>5600000</v>
      </c>
      <c r="R14248" s="264">
        <v>0</v>
      </c>
      <c r="S14248" s="175"/>
    </row>
    <row r="14249" spans="1:19" x14ac:dyDescent="0.3">
      <c r="A14249" s="106"/>
      <c r="B14249" s="108" t="s">
        <v>2914</v>
      </c>
      <c r="C14249" s="30" t="s">
        <v>2915</v>
      </c>
      <c r="D14249" s="102">
        <v>405</v>
      </c>
      <c r="E14249" s="102">
        <v>5</v>
      </c>
      <c r="F14249" s="102">
        <v>707</v>
      </c>
      <c r="G14249" s="102">
        <v>70721</v>
      </c>
      <c r="H14249" s="102">
        <v>3000</v>
      </c>
      <c r="I14249" s="102">
        <v>414104</v>
      </c>
      <c r="J14249" s="104">
        <v>0</v>
      </c>
      <c r="K14249" s="104">
        <v>0</v>
      </c>
      <c r="L14249" s="104">
        <v>0</v>
      </c>
      <c r="M14249" s="230">
        <v>0</v>
      </c>
      <c r="N14249" s="230">
        <v>0</v>
      </c>
      <c r="O14249" s="230">
        <v>0</v>
      </c>
      <c r="P14249" s="230">
        <f t="shared" si="295"/>
        <v>0</v>
      </c>
      <c r="Q14249" s="264">
        <v>3800000</v>
      </c>
      <c r="R14249" s="264">
        <v>0</v>
      </c>
      <c r="S14249" s="175"/>
    </row>
    <row r="14250" spans="1:19" ht="21" customHeight="1" x14ac:dyDescent="0.3">
      <c r="A14250" s="106"/>
      <c r="B14250" s="108" t="s">
        <v>2916</v>
      </c>
      <c r="C14250" s="30" t="s">
        <v>2917</v>
      </c>
      <c r="D14250" s="102">
        <v>405</v>
      </c>
      <c r="E14250" s="102">
        <v>9</v>
      </c>
      <c r="F14250" s="102">
        <v>707</v>
      </c>
      <c r="G14250" s="102">
        <v>70731</v>
      </c>
      <c r="H14250" s="102">
        <v>3000</v>
      </c>
      <c r="I14250" s="102">
        <v>414104</v>
      </c>
      <c r="J14250" s="104">
        <v>0</v>
      </c>
      <c r="K14250" s="104">
        <v>0</v>
      </c>
      <c r="L14250" s="104">
        <v>0</v>
      </c>
      <c r="M14250" s="230">
        <v>0</v>
      </c>
      <c r="N14250" s="230">
        <v>0</v>
      </c>
      <c r="O14250" s="230">
        <v>0</v>
      </c>
      <c r="P14250" s="230">
        <f t="shared" si="295"/>
        <v>0</v>
      </c>
      <c r="Q14250" s="264">
        <v>6400000</v>
      </c>
      <c r="R14250" s="264">
        <v>0</v>
      </c>
      <c r="S14250" s="175"/>
    </row>
    <row r="14251" spans="1:19" ht="20.399999999999999" x14ac:dyDescent="0.3">
      <c r="A14251" s="106"/>
      <c r="B14251" s="108" t="s">
        <v>2918</v>
      </c>
      <c r="C14251" s="30" t="s">
        <v>2919</v>
      </c>
      <c r="D14251" s="102">
        <v>404</v>
      </c>
      <c r="E14251" s="102">
        <v>9</v>
      </c>
      <c r="F14251" s="102">
        <v>707</v>
      </c>
      <c r="G14251" s="102">
        <v>70731</v>
      </c>
      <c r="H14251" s="102">
        <v>3000</v>
      </c>
      <c r="I14251" s="102">
        <v>414104</v>
      </c>
      <c r="J14251" s="104">
        <v>25000000</v>
      </c>
      <c r="K14251" s="104">
        <f>SUM(J14251-L14251)</f>
        <v>0</v>
      </c>
      <c r="L14251" s="120">
        <v>25000000</v>
      </c>
      <c r="M14251" s="230">
        <v>0</v>
      </c>
      <c r="N14251" s="230">
        <v>25000000</v>
      </c>
      <c r="O14251" s="230">
        <v>0</v>
      </c>
      <c r="P14251" s="230">
        <f t="shared" si="295"/>
        <v>25000000</v>
      </c>
      <c r="Q14251" s="264">
        <v>10000000</v>
      </c>
      <c r="R14251" s="264">
        <v>0</v>
      </c>
      <c r="S14251" s="175"/>
    </row>
    <row r="14252" spans="1:19" ht="20.399999999999999" x14ac:dyDescent="0.3">
      <c r="A14252" s="106"/>
      <c r="B14252" s="108" t="s">
        <v>2920</v>
      </c>
      <c r="C14252" s="30" t="s">
        <v>2921</v>
      </c>
      <c r="D14252" s="102">
        <v>404</v>
      </c>
      <c r="E14252" s="102">
        <v>5</v>
      </c>
      <c r="F14252" s="102">
        <v>707</v>
      </c>
      <c r="G14252" s="102">
        <v>70731</v>
      </c>
      <c r="H14252" s="102">
        <v>3000</v>
      </c>
      <c r="I14252" s="102">
        <v>414104</v>
      </c>
      <c r="J14252" s="104">
        <v>9000000</v>
      </c>
      <c r="K14252" s="120">
        <f t="shared" ref="K14252:K14273" si="296">SUM(J14252-L14252)</f>
        <v>0</v>
      </c>
      <c r="L14252" s="120">
        <v>9000000</v>
      </c>
      <c r="M14252" s="230">
        <v>0</v>
      </c>
      <c r="N14252" s="230">
        <v>9000000</v>
      </c>
      <c r="O14252" s="230">
        <v>0</v>
      </c>
      <c r="P14252" s="230">
        <f t="shared" si="295"/>
        <v>9000000</v>
      </c>
      <c r="Q14252" s="264">
        <v>4000000</v>
      </c>
      <c r="R14252" s="264">
        <v>0</v>
      </c>
      <c r="S14252" s="175"/>
    </row>
    <row r="14253" spans="1:19" ht="20.399999999999999" x14ac:dyDescent="0.3">
      <c r="A14253" s="106"/>
      <c r="B14253" s="108" t="s">
        <v>2922</v>
      </c>
      <c r="C14253" s="30" t="s">
        <v>2923</v>
      </c>
      <c r="D14253" s="102">
        <v>404</v>
      </c>
      <c r="E14253" s="102">
        <v>9</v>
      </c>
      <c r="F14253" s="102">
        <v>707</v>
      </c>
      <c r="G14253" s="102">
        <v>70731</v>
      </c>
      <c r="H14253" s="102">
        <v>3000</v>
      </c>
      <c r="I14253" s="102">
        <v>414104</v>
      </c>
      <c r="J14253" s="104">
        <v>10000000</v>
      </c>
      <c r="K14253" s="120">
        <f t="shared" si="296"/>
        <v>0</v>
      </c>
      <c r="L14253" s="120">
        <v>10000000</v>
      </c>
      <c r="M14253" s="230">
        <v>0</v>
      </c>
      <c r="N14253" s="230">
        <v>10000000</v>
      </c>
      <c r="O14253" s="230">
        <v>0</v>
      </c>
      <c r="P14253" s="230">
        <f t="shared" si="295"/>
        <v>10000000</v>
      </c>
      <c r="Q14253" s="264">
        <v>3500000</v>
      </c>
      <c r="R14253" s="264">
        <v>0</v>
      </c>
      <c r="S14253" s="175"/>
    </row>
    <row r="14254" spans="1:19" ht="20.399999999999999" x14ac:dyDescent="0.3">
      <c r="A14254" s="106"/>
      <c r="B14254" s="108" t="s">
        <v>2924</v>
      </c>
      <c r="C14254" s="30" t="s">
        <v>2925</v>
      </c>
      <c r="D14254" s="102">
        <v>404</v>
      </c>
      <c r="E14254" s="102">
        <v>9</v>
      </c>
      <c r="F14254" s="102">
        <v>707</v>
      </c>
      <c r="G14254" s="102">
        <v>70731</v>
      </c>
      <c r="H14254" s="102">
        <v>3000</v>
      </c>
      <c r="I14254" s="102">
        <v>414112</v>
      </c>
      <c r="J14254" s="104">
        <v>10000000</v>
      </c>
      <c r="K14254" s="120">
        <f t="shared" si="296"/>
        <v>0</v>
      </c>
      <c r="L14254" s="120">
        <v>10000000</v>
      </c>
      <c r="M14254" s="230">
        <v>0</v>
      </c>
      <c r="N14254" s="230">
        <v>10000000</v>
      </c>
      <c r="O14254" s="230">
        <v>0</v>
      </c>
      <c r="P14254" s="230">
        <f t="shared" si="295"/>
        <v>10000000</v>
      </c>
      <c r="Q14254" s="264">
        <v>6300000</v>
      </c>
      <c r="R14254" s="264">
        <v>0</v>
      </c>
      <c r="S14254" s="175"/>
    </row>
    <row r="14255" spans="1:19" ht="44.25" customHeight="1" x14ac:dyDescent="0.3">
      <c r="A14255" s="106"/>
      <c r="B14255" s="108" t="s">
        <v>2926</v>
      </c>
      <c r="C14255" s="30" t="s">
        <v>2927</v>
      </c>
      <c r="D14255" s="102">
        <v>404</v>
      </c>
      <c r="E14255" s="102">
        <v>5</v>
      </c>
      <c r="F14255" s="102">
        <v>707</v>
      </c>
      <c r="G14255" s="102">
        <v>70731</v>
      </c>
      <c r="H14255" s="102">
        <v>3000</v>
      </c>
      <c r="I14255" s="102">
        <v>414316</v>
      </c>
      <c r="J14255" s="104">
        <v>11000000</v>
      </c>
      <c r="K14255" s="120">
        <f t="shared" si="296"/>
        <v>0</v>
      </c>
      <c r="L14255" s="120">
        <v>11000000</v>
      </c>
      <c r="M14255" s="230">
        <v>0</v>
      </c>
      <c r="N14255" s="230">
        <v>11000000</v>
      </c>
      <c r="O14255" s="230">
        <v>0</v>
      </c>
      <c r="P14255" s="230">
        <f t="shared" si="295"/>
        <v>11000000</v>
      </c>
      <c r="Q14255" s="264">
        <v>6800000</v>
      </c>
      <c r="R14255" s="264">
        <v>0</v>
      </c>
      <c r="S14255" s="175"/>
    </row>
    <row r="14256" spans="1:19" s="138" customFormat="1" ht="17.399999999999999" x14ac:dyDescent="0.3">
      <c r="A14256" s="960" t="s">
        <v>0</v>
      </c>
      <c r="B14256" s="960"/>
      <c r="C14256" s="960"/>
      <c r="D14256" s="960"/>
      <c r="E14256" s="960"/>
      <c r="F14256" s="960"/>
      <c r="G14256" s="960"/>
      <c r="H14256" s="960"/>
      <c r="I14256" s="960"/>
      <c r="J14256" s="960"/>
      <c r="K14256" s="960"/>
      <c r="L14256" s="960"/>
      <c r="M14256" s="960"/>
      <c r="P14256" s="216"/>
      <c r="Q14256" s="268"/>
      <c r="R14256" s="268"/>
    </row>
    <row r="14257" spans="1:19" s="138" customFormat="1" ht="17.399999999999999" x14ac:dyDescent="0.3">
      <c r="A14257" s="960" t="s">
        <v>3122</v>
      </c>
      <c r="B14257" s="960"/>
      <c r="C14257" s="960"/>
      <c r="D14257" s="960"/>
      <c r="E14257" s="960"/>
      <c r="F14257" s="960"/>
      <c r="G14257" s="960"/>
      <c r="H14257" s="960"/>
      <c r="I14257" s="960"/>
      <c r="J14257" s="960"/>
      <c r="K14257" s="960"/>
      <c r="L14257" s="960"/>
      <c r="M14257" s="960"/>
      <c r="P14257" s="216"/>
      <c r="Q14257" s="268"/>
      <c r="R14257" s="268"/>
    </row>
    <row r="14258" spans="1:19" s="138" customFormat="1" ht="16.2" thickBot="1" x14ac:dyDescent="0.35">
      <c r="A14258" s="961" t="s">
        <v>2060</v>
      </c>
      <c r="B14258" s="961"/>
      <c r="C14258" s="961"/>
      <c r="D14258" s="961"/>
      <c r="E14258" s="961"/>
      <c r="F14258" s="961"/>
      <c r="G14258" s="961"/>
      <c r="H14258" s="961"/>
      <c r="I14258" s="961"/>
      <c r="J14258" s="961"/>
      <c r="K14258" s="961"/>
      <c r="L14258" s="961"/>
      <c r="M14258" s="961"/>
      <c r="P14258" s="216"/>
      <c r="Q14258" s="268"/>
      <c r="R14258" s="268"/>
    </row>
    <row r="14259" spans="1:19" s="138" customFormat="1" ht="15" customHeight="1" x14ac:dyDescent="0.3">
      <c r="A14259" s="962" t="s">
        <v>3118</v>
      </c>
      <c r="B14259" s="962" t="s">
        <v>3119</v>
      </c>
      <c r="C14259" s="962" t="s">
        <v>2</v>
      </c>
      <c r="D14259" s="5" t="s">
        <v>3</v>
      </c>
      <c r="E14259" s="12" t="s">
        <v>3</v>
      </c>
      <c r="F14259" s="5" t="s">
        <v>7</v>
      </c>
      <c r="G14259" s="12" t="s">
        <v>9</v>
      </c>
      <c r="H14259" s="5" t="s">
        <v>12</v>
      </c>
      <c r="I14259" s="12" t="s">
        <v>13</v>
      </c>
      <c r="J14259" s="873" t="s">
        <v>3115</v>
      </c>
      <c r="K14259" s="873" t="s">
        <v>3116</v>
      </c>
      <c r="L14259" s="965" t="s">
        <v>3121</v>
      </c>
      <c r="M14259" s="965" t="s">
        <v>3117</v>
      </c>
      <c r="N14259" s="873" t="s">
        <v>3116</v>
      </c>
      <c r="O14259" s="873" t="s">
        <v>3116</v>
      </c>
      <c r="P14259" s="873" t="s">
        <v>5095</v>
      </c>
      <c r="Q14259" s="873" t="s">
        <v>3115</v>
      </c>
      <c r="R14259" s="270" t="s">
        <v>3340</v>
      </c>
      <c r="S14259" s="873" t="s">
        <v>5049</v>
      </c>
    </row>
    <row r="14260" spans="1:19" s="138" customFormat="1" ht="20.399999999999999" x14ac:dyDescent="0.3">
      <c r="A14260" s="963"/>
      <c r="B14260" s="963"/>
      <c r="C14260" s="963"/>
      <c r="D14260" s="6" t="s">
        <v>4</v>
      </c>
      <c r="E14260" s="11" t="s">
        <v>6</v>
      </c>
      <c r="F14260" s="6" t="s">
        <v>8</v>
      </c>
      <c r="G14260" s="11" t="s">
        <v>10</v>
      </c>
      <c r="H14260" s="6" t="s">
        <v>5</v>
      </c>
      <c r="I14260" s="11" t="s">
        <v>5</v>
      </c>
      <c r="J14260" s="874"/>
      <c r="K14260" s="874"/>
      <c r="L14260" s="966"/>
      <c r="M14260" s="966"/>
      <c r="N14260" s="874"/>
      <c r="O14260" s="874"/>
      <c r="P14260" s="874"/>
      <c r="Q14260" s="874"/>
      <c r="R14260" s="271" t="s">
        <v>5125</v>
      </c>
      <c r="S14260" s="874"/>
    </row>
    <row r="14261" spans="1:19" s="138" customFormat="1" x14ac:dyDescent="0.3">
      <c r="A14261" s="963"/>
      <c r="B14261" s="963"/>
      <c r="C14261" s="963"/>
      <c r="D14261" s="6" t="s">
        <v>5</v>
      </c>
      <c r="E14261" s="11" t="s">
        <v>5</v>
      </c>
      <c r="F14261" s="6" t="s">
        <v>5</v>
      </c>
      <c r="G14261" s="11" t="s">
        <v>11</v>
      </c>
      <c r="H14261" s="7"/>
      <c r="I14261" s="8"/>
      <c r="J14261" s="44" t="s">
        <v>3120</v>
      </c>
      <c r="K14261" s="45" t="s">
        <v>3120</v>
      </c>
      <c r="L14261" s="46" t="s">
        <v>3120</v>
      </c>
      <c r="M14261" s="47" t="s">
        <v>3120</v>
      </c>
      <c r="N14261" s="44" t="s">
        <v>5068</v>
      </c>
      <c r="O14261" s="44" t="s">
        <v>5069</v>
      </c>
      <c r="P14261" s="44"/>
      <c r="Q14261" s="44" t="s">
        <v>5102</v>
      </c>
      <c r="R14261" s="272" t="s">
        <v>5102</v>
      </c>
      <c r="S14261" s="44"/>
    </row>
    <row r="14262" spans="1:19" s="138" customFormat="1" ht="15" thickBot="1" x14ac:dyDescent="0.35">
      <c r="A14262" s="964"/>
      <c r="B14262" s="964"/>
      <c r="C14262" s="964"/>
      <c r="D14262" s="9"/>
      <c r="E14262" s="10"/>
      <c r="F14262" s="9"/>
      <c r="G14262" s="10"/>
      <c r="H14262" s="9"/>
      <c r="I14262" s="10"/>
      <c r="J14262" s="48" t="s">
        <v>14</v>
      </c>
      <c r="K14262" s="49" t="s">
        <v>14</v>
      </c>
      <c r="L14262" s="50" t="s">
        <v>14</v>
      </c>
      <c r="M14262" s="51" t="s">
        <v>14</v>
      </c>
      <c r="N14262" s="48" t="s">
        <v>14</v>
      </c>
      <c r="O14262" s="48" t="s">
        <v>14</v>
      </c>
      <c r="P14262" s="48" t="s">
        <v>14</v>
      </c>
      <c r="Q14262" s="48" t="s">
        <v>14</v>
      </c>
      <c r="R14262" s="48" t="s">
        <v>14</v>
      </c>
      <c r="S14262" s="48"/>
    </row>
    <row r="14263" spans="1:19" ht="20.399999999999999" x14ac:dyDescent="0.3">
      <c r="A14263" s="106"/>
      <c r="B14263" s="108" t="s">
        <v>2928</v>
      </c>
      <c r="C14263" s="30" t="s">
        <v>2929</v>
      </c>
      <c r="D14263" s="102">
        <v>404</v>
      </c>
      <c r="E14263" s="102">
        <v>9</v>
      </c>
      <c r="F14263" s="102">
        <v>707</v>
      </c>
      <c r="G14263" s="102">
        <v>70731</v>
      </c>
      <c r="H14263" s="102">
        <v>3000</v>
      </c>
      <c r="I14263" s="102">
        <v>414302</v>
      </c>
      <c r="J14263" s="104">
        <v>10000000</v>
      </c>
      <c r="K14263" s="120">
        <f t="shared" si="296"/>
        <v>0</v>
      </c>
      <c r="L14263" s="120">
        <v>10000000</v>
      </c>
      <c r="M14263" s="104">
        <v>0</v>
      </c>
      <c r="N14263" s="230">
        <v>10000000</v>
      </c>
      <c r="O14263" s="230">
        <v>0</v>
      </c>
      <c r="P14263" s="230">
        <f t="shared" ref="P14263:P14279" si="297">SUM(K14263+N14263+O14263)</f>
        <v>10000000</v>
      </c>
      <c r="Q14263" s="264">
        <v>7200000</v>
      </c>
      <c r="R14263" s="264">
        <v>0</v>
      </c>
      <c r="S14263" s="175"/>
    </row>
    <row r="14264" spans="1:19" x14ac:dyDescent="0.3">
      <c r="A14264" s="106"/>
      <c r="B14264" s="108" t="s">
        <v>2930</v>
      </c>
      <c r="C14264" s="30" t="s">
        <v>2931</v>
      </c>
      <c r="D14264" s="102">
        <v>404</v>
      </c>
      <c r="E14264" s="102">
        <v>5</v>
      </c>
      <c r="F14264" s="102">
        <v>707</v>
      </c>
      <c r="G14264" s="102">
        <v>70731</v>
      </c>
      <c r="H14264" s="102">
        <v>3000</v>
      </c>
      <c r="I14264" s="102">
        <v>414301</v>
      </c>
      <c r="J14264" s="104">
        <v>0</v>
      </c>
      <c r="K14264" s="120">
        <v>0</v>
      </c>
      <c r="L14264" s="120">
        <v>0</v>
      </c>
      <c r="M14264" s="104">
        <v>0</v>
      </c>
      <c r="N14264" s="230">
        <v>0</v>
      </c>
      <c r="O14264" s="230">
        <v>0</v>
      </c>
      <c r="P14264" s="230">
        <f t="shared" si="297"/>
        <v>0</v>
      </c>
      <c r="Q14264" s="264">
        <v>5000000</v>
      </c>
      <c r="R14264" s="264">
        <v>0</v>
      </c>
      <c r="S14264" s="175"/>
    </row>
    <row r="14265" spans="1:19" ht="20.399999999999999" x14ac:dyDescent="0.3">
      <c r="A14265" s="106"/>
      <c r="B14265" s="108" t="s">
        <v>2932</v>
      </c>
      <c r="C14265" s="30" t="s">
        <v>2933</v>
      </c>
      <c r="D14265" s="102">
        <v>404</v>
      </c>
      <c r="E14265" s="102">
        <v>5</v>
      </c>
      <c r="F14265" s="102">
        <v>707</v>
      </c>
      <c r="G14265" s="102">
        <v>70731</v>
      </c>
      <c r="H14265" s="102">
        <v>3000</v>
      </c>
      <c r="I14265" s="102">
        <v>414104</v>
      </c>
      <c r="J14265" s="104">
        <v>0</v>
      </c>
      <c r="K14265" s="120">
        <v>0</v>
      </c>
      <c r="L14265" s="120">
        <v>0</v>
      </c>
      <c r="M14265" s="104">
        <v>0</v>
      </c>
      <c r="N14265" s="230">
        <v>0</v>
      </c>
      <c r="O14265" s="230">
        <v>0</v>
      </c>
      <c r="P14265" s="230">
        <f t="shared" si="297"/>
        <v>0</v>
      </c>
      <c r="Q14265" s="264">
        <v>3500000</v>
      </c>
      <c r="R14265" s="264">
        <v>0</v>
      </c>
      <c r="S14265" s="175"/>
    </row>
    <row r="14266" spans="1:19" ht="20.399999999999999" x14ac:dyDescent="0.3">
      <c r="A14266" s="106"/>
      <c r="B14266" s="108" t="s">
        <v>2934</v>
      </c>
      <c r="C14266" s="30" t="s">
        <v>2935</v>
      </c>
      <c r="D14266" s="102">
        <v>404</v>
      </c>
      <c r="E14266" s="102">
        <v>5</v>
      </c>
      <c r="F14266" s="102">
        <v>707</v>
      </c>
      <c r="G14266" s="102">
        <v>70731</v>
      </c>
      <c r="H14266" s="102">
        <v>3000</v>
      </c>
      <c r="I14266" s="102">
        <v>414105</v>
      </c>
      <c r="J14266" s="104">
        <v>3000000</v>
      </c>
      <c r="K14266" s="120">
        <f t="shared" si="296"/>
        <v>0</v>
      </c>
      <c r="L14266" s="120">
        <v>3000000</v>
      </c>
      <c r="M14266" s="104">
        <v>0</v>
      </c>
      <c r="N14266" s="230">
        <v>3000000</v>
      </c>
      <c r="O14266" s="230">
        <v>0</v>
      </c>
      <c r="P14266" s="230">
        <f t="shared" si="297"/>
        <v>3000000</v>
      </c>
      <c r="Q14266" s="264">
        <v>3500000</v>
      </c>
      <c r="R14266" s="264">
        <v>0</v>
      </c>
      <c r="S14266" s="175"/>
    </row>
    <row r="14267" spans="1:19" ht="20.399999999999999" x14ac:dyDescent="0.3">
      <c r="A14267" s="106"/>
      <c r="B14267" s="108" t="s">
        <v>2936</v>
      </c>
      <c r="C14267" s="30" t="s">
        <v>2937</v>
      </c>
      <c r="D14267" s="102">
        <v>408</v>
      </c>
      <c r="E14267" s="102">
        <v>6</v>
      </c>
      <c r="F14267" s="102">
        <v>707</v>
      </c>
      <c r="G14267" s="102">
        <v>70731</v>
      </c>
      <c r="H14267" s="102">
        <v>3000</v>
      </c>
      <c r="I14267" s="102">
        <v>414213</v>
      </c>
      <c r="J14267" s="104">
        <v>87000000</v>
      </c>
      <c r="K14267" s="104">
        <v>87000000</v>
      </c>
      <c r="L14267" s="104">
        <v>0</v>
      </c>
      <c r="M14267" s="104">
        <v>0</v>
      </c>
      <c r="N14267" s="230">
        <v>50000000</v>
      </c>
      <c r="O14267" s="230">
        <v>0</v>
      </c>
      <c r="P14267" s="230">
        <f t="shared" si="297"/>
        <v>137000000</v>
      </c>
      <c r="Q14267" s="264">
        <v>0</v>
      </c>
      <c r="R14267" s="264">
        <v>0</v>
      </c>
      <c r="S14267" s="189"/>
    </row>
    <row r="14268" spans="1:19" ht="20.399999999999999" x14ac:dyDescent="0.3">
      <c r="A14268" s="106"/>
      <c r="B14268" s="108" t="s">
        <v>2938</v>
      </c>
      <c r="C14268" s="30" t="s">
        <v>2939</v>
      </c>
      <c r="D14268" s="102">
        <v>408</v>
      </c>
      <c r="E14268" s="102">
        <v>9</v>
      </c>
      <c r="F14268" s="102">
        <v>707</v>
      </c>
      <c r="G14268" s="102">
        <v>70731</v>
      </c>
      <c r="H14268" s="102">
        <v>3000</v>
      </c>
      <c r="I14268" s="102">
        <v>414104</v>
      </c>
      <c r="J14268" s="104">
        <v>9200000</v>
      </c>
      <c r="K14268" s="120">
        <f t="shared" si="296"/>
        <v>0</v>
      </c>
      <c r="L14268" s="120">
        <v>9200000</v>
      </c>
      <c r="M14268" s="104">
        <v>0</v>
      </c>
      <c r="N14268" s="230">
        <v>9200000</v>
      </c>
      <c r="O14268" s="230">
        <v>2000000</v>
      </c>
      <c r="P14268" s="230">
        <f t="shared" si="297"/>
        <v>11200000</v>
      </c>
      <c r="Q14268" s="264">
        <v>0</v>
      </c>
      <c r="R14268" s="264">
        <v>0</v>
      </c>
      <c r="S14268" s="175"/>
    </row>
    <row r="14269" spans="1:19" ht="30.6" x14ac:dyDescent="0.3">
      <c r="A14269" s="106"/>
      <c r="B14269" s="108" t="s">
        <v>2940</v>
      </c>
      <c r="C14269" s="30" t="s">
        <v>2941</v>
      </c>
      <c r="D14269" s="102">
        <v>408</v>
      </c>
      <c r="E14269" s="102">
        <v>6</v>
      </c>
      <c r="F14269" s="102">
        <v>707</v>
      </c>
      <c r="G14269" s="102">
        <v>70731</v>
      </c>
      <c r="H14269" s="102">
        <v>3000</v>
      </c>
      <c r="I14269" s="102">
        <v>414103</v>
      </c>
      <c r="J14269" s="104">
        <v>50000000</v>
      </c>
      <c r="K14269" s="120">
        <f t="shared" si="296"/>
        <v>0</v>
      </c>
      <c r="L14269" s="120">
        <v>50000000</v>
      </c>
      <c r="M14269" s="104">
        <v>0</v>
      </c>
      <c r="N14269" s="230">
        <v>50000000</v>
      </c>
      <c r="O14269" s="230">
        <v>20000000</v>
      </c>
      <c r="P14269" s="230">
        <f t="shared" si="297"/>
        <v>70000000</v>
      </c>
      <c r="Q14269" s="264">
        <v>0</v>
      </c>
      <c r="R14269" s="264">
        <v>0</v>
      </c>
      <c r="S14269" s="175"/>
    </row>
    <row r="14270" spans="1:19" x14ac:dyDescent="0.3">
      <c r="A14270" s="106"/>
      <c r="B14270" s="108" t="s">
        <v>2942</v>
      </c>
      <c r="C14270" s="30" t="s">
        <v>2943</v>
      </c>
      <c r="D14270" s="102">
        <v>408</v>
      </c>
      <c r="E14270" s="102">
        <v>6</v>
      </c>
      <c r="F14270" s="102">
        <v>707</v>
      </c>
      <c r="G14270" s="102">
        <v>70731</v>
      </c>
      <c r="H14270" s="102">
        <v>3000</v>
      </c>
      <c r="I14270" s="102">
        <v>414215</v>
      </c>
      <c r="J14270" s="104">
        <v>10000000</v>
      </c>
      <c r="K14270" s="120">
        <f t="shared" si="296"/>
        <v>0</v>
      </c>
      <c r="L14270" s="120">
        <v>10000000</v>
      </c>
      <c r="M14270" s="104">
        <v>0</v>
      </c>
      <c r="N14270" s="230">
        <v>10000000</v>
      </c>
      <c r="O14270" s="230">
        <v>0</v>
      </c>
      <c r="P14270" s="230">
        <f t="shared" si="297"/>
        <v>10000000</v>
      </c>
      <c r="Q14270" s="264">
        <v>0</v>
      </c>
      <c r="R14270" s="264">
        <v>0</v>
      </c>
      <c r="S14270" s="175"/>
    </row>
    <row r="14271" spans="1:19" x14ac:dyDescent="0.3">
      <c r="A14271" s="106"/>
      <c r="B14271" s="108" t="s">
        <v>2944</v>
      </c>
      <c r="C14271" s="30" t="s">
        <v>2945</v>
      </c>
      <c r="D14271" s="102">
        <v>408</v>
      </c>
      <c r="E14271" s="102">
        <v>6</v>
      </c>
      <c r="F14271" s="102">
        <v>707</v>
      </c>
      <c r="G14271" s="102">
        <v>70731</v>
      </c>
      <c r="H14271" s="102">
        <v>3000</v>
      </c>
      <c r="I14271" s="102">
        <v>414215</v>
      </c>
      <c r="J14271" s="104">
        <v>20000000</v>
      </c>
      <c r="K14271" s="120">
        <f t="shared" si="296"/>
        <v>0</v>
      </c>
      <c r="L14271" s="120">
        <v>20000000</v>
      </c>
      <c r="M14271" s="104">
        <v>0</v>
      </c>
      <c r="N14271" s="230">
        <v>20000000</v>
      </c>
      <c r="O14271" s="230">
        <v>10000000</v>
      </c>
      <c r="P14271" s="230">
        <f t="shared" si="297"/>
        <v>30000000</v>
      </c>
      <c r="Q14271" s="264">
        <v>0</v>
      </c>
      <c r="R14271" s="264">
        <v>0</v>
      </c>
      <c r="S14271" s="175"/>
    </row>
    <row r="14272" spans="1:19" ht="20.399999999999999" x14ac:dyDescent="0.3">
      <c r="A14272" s="106"/>
      <c r="B14272" s="108" t="s">
        <v>2946</v>
      </c>
      <c r="C14272" s="30" t="s">
        <v>2947</v>
      </c>
      <c r="D14272" s="102">
        <v>409</v>
      </c>
      <c r="E14272" s="102">
        <v>6</v>
      </c>
      <c r="F14272" s="102">
        <v>707</v>
      </c>
      <c r="G14272" s="102">
        <v>70740</v>
      </c>
      <c r="H14272" s="102">
        <v>3000</v>
      </c>
      <c r="I14272" s="102">
        <v>414104</v>
      </c>
      <c r="J14272" s="104">
        <v>20000000</v>
      </c>
      <c r="K14272" s="120">
        <f t="shared" si="296"/>
        <v>0</v>
      </c>
      <c r="L14272" s="120">
        <v>20000000</v>
      </c>
      <c r="M14272" s="104">
        <v>0</v>
      </c>
      <c r="N14272" s="230">
        <v>20000000</v>
      </c>
      <c r="O14272" s="230">
        <v>20000000</v>
      </c>
      <c r="P14272" s="230">
        <f t="shared" si="297"/>
        <v>40000000</v>
      </c>
      <c r="Q14272" s="264">
        <v>0</v>
      </c>
      <c r="R14272" s="264">
        <v>0</v>
      </c>
      <c r="S14272" s="175"/>
    </row>
    <row r="14273" spans="1:19" x14ac:dyDescent="0.3">
      <c r="A14273" s="106"/>
      <c r="B14273" s="108" t="s">
        <v>2948</v>
      </c>
      <c r="C14273" s="30" t="s">
        <v>2949</v>
      </c>
      <c r="D14273" s="102">
        <v>410</v>
      </c>
      <c r="E14273" s="102">
        <v>6</v>
      </c>
      <c r="F14273" s="102">
        <v>707</v>
      </c>
      <c r="G14273" s="102">
        <v>70732</v>
      </c>
      <c r="H14273" s="102">
        <v>3000</v>
      </c>
      <c r="I14273" s="102">
        <v>414104</v>
      </c>
      <c r="J14273" s="104">
        <v>20000000</v>
      </c>
      <c r="K14273" s="120">
        <f t="shared" si="296"/>
        <v>0</v>
      </c>
      <c r="L14273" s="120">
        <v>20000000</v>
      </c>
      <c r="M14273" s="104">
        <v>0</v>
      </c>
      <c r="N14273" s="230">
        <v>20000000</v>
      </c>
      <c r="O14273" s="230">
        <v>0</v>
      </c>
      <c r="P14273" s="230">
        <f t="shared" si="297"/>
        <v>20000000</v>
      </c>
      <c r="Q14273" s="264">
        <v>0</v>
      </c>
      <c r="R14273" s="264">
        <v>0</v>
      </c>
      <c r="S14273" s="175"/>
    </row>
    <row r="14274" spans="1:19" ht="36.75" customHeight="1" x14ac:dyDescent="0.3">
      <c r="A14274" s="106"/>
      <c r="B14274" s="108" t="s">
        <v>3206</v>
      </c>
      <c r="C14274" s="30" t="s">
        <v>5350</v>
      </c>
      <c r="D14274" s="102">
        <v>410</v>
      </c>
      <c r="E14274" s="102">
        <v>6</v>
      </c>
      <c r="F14274" s="102">
        <v>707</v>
      </c>
      <c r="G14274" s="102">
        <v>70732</v>
      </c>
      <c r="H14274" s="102">
        <v>3000</v>
      </c>
      <c r="I14274" s="102">
        <v>414104</v>
      </c>
      <c r="J14274" s="104">
        <v>0</v>
      </c>
      <c r="K14274" s="104">
        <f t="shared" ref="K14274:K14276" si="298">SUM(J14274+M14274)</f>
        <v>40000000</v>
      </c>
      <c r="L14274" s="104">
        <v>0</v>
      </c>
      <c r="M14274" s="104">
        <v>40000000</v>
      </c>
      <c r="N14274" s="230">
        <v>50000000</v>
      </c>
      <c r="O14274" s="230">
        <v>20000000</v>
      </c>
      <c r="P14274" s="230">
        <f t="shared" si="297"/>
        <v>110000000</v>
      </c>
      <c r="Q14274" s="264">
        <v>0</v>
      </c>
      <c r="R14274" s="264">
        <v>0</v>
      </c>
      <c r="S14274" s="189" t="s">
        <v>5070</v>
      </c>
    </row>
    <row r="14275" spans="1:19" x14ac:dyDescent="0.3">
      <c r="A14275" s="967" t="s">
        <v>39</v>
      </c>
      <c r="B14275" s="967"/>
      <c r="C14275" s="31"/>
      <c r="D14275" s="106"/>
      <c r="E14275" s="106"/>
      <c r="F14275" s="106"/>
      <c r="G14275" s="106"/>
      <c r="H14275" s="106"/>
      <c r="I14275" s="106"/>
      <c r="J14275" s="17"/>
      <c r="K14275" s="104">
        <v>0</v>
      </c>
      <c r="L14275" s="18"/>
      <c r="M14275" s="18"/>
      <c r="N14275" s="230"/>
      <c r="O14275" s="230">
        <v>0</v>
      </c>
      <c r="P14275" s="230">
        <f t="shared" si="297"/>
        <v>0</v>
      </c>
      <c r="Q14275" s="264"/>
      <c r="R14275" s="264"/>
      <c r="S14275" s="175"/>
    </row>
    <row r="14276" spans="1:19" ht="42.75" customHeight="1" x14ac:dyDescent="0.3">
      <c r="A14276" s="106"/>
      <c r="B14276" s="108" t="s">
        <v>2950</v>
      </c>
      <c r="C14276" s="30" t="s">
        <v>3210</v>
      </c>
      <c r="D14276" s="102">
        <v>1401</v>
      </c>
      <c r="E14276" s="102">
        <v>9</v>
      </c>
      <c r="F14276" s="102">
        <v>707</v>
      </c>
      <c r="G14276" s="102">
        <v>70731</v>
      </c>
      <c r="H14276" s="102">
        <v>3000</v>
      </c>
      <c r="I14276" s="102">
        <v>414104</v>
      </c>
      <c r="J14276" s="104">
        <v>21000000</v>
      </c>
      <c r="K14276" s="104">
        <f t="shared" si="298"/>
        <v>24000000</v>
      </c>
      <c r="L14276" s="104">
        <v>0</v>
      </c>
      <c r="M14276" s="104">
        <v>3000000</v>
      </c>
      <c r="N14276" s="230">
        <v>0</v>
      </c>
      <c r="O14276" s="230">
        <v>0</v>
      </c>
      <c r="P14276" s="230">
        <f t="shared" si="297"/>
        <v>24000000</v>
      </c>
      <c r="Q14276" s="264">
        <v>0</v>
      </c>
      <c r="R14276" s="264">
        <v>0</v>
      </c>
      <c r="S14276" s="175"/>
    </row>
    <row r="14277" spans="1:19" ht="23.25" customHeight="1" x14ac:dyDescent="0.3">
      <c r="A14277" s="967" t="s">
        <v>44</v>
      </c>
      <c r="B14277" s="967"/>
      <c r="C14277" s="967"/>
      <c r="D14277" s="106"/>
      <c r="E14277" s="106"/>
      <c r="F14277" s="106"/>
      <c r="G14277" s="106"/>
      <c r="H14277" s="106"/>
      <c r="I14277" s="106"/>
      <c r="J14277" s="17"/>
      <c r="K14277" s="104">
        <v>0</v>
      </c>
      <c r="L14277" s="18"/>
      <c r="M14277" s="18"/>
      <c r="N14277" s="230"/>
      <c r="O14277" s="230">
        <v>0</v>
      </c>
      <c r="P14277" s="230">
        <f t="shared" si="297"/>
        <v>0</v>
      </c>
      <c r="Q14277" s="264">
        <v>0</v>
      </c>
      <c r="R14277" s="264">
        <v>0</v>
      </c>
      <c r="S14277" s="175"/>
    </row>
    <row r="14278" spans="1:19" ht="21.75" customHeight="1" x14ac:dyDescent="0.3">
      <c r="A14278" s="106"/>
      <c r="B14278" s="108" t="s">
        <v>2951</v>
      </c>
      <c r="C14278" s="30" t="s">
        <v>2952</v>
      </c>
      <c r="D14278" s="102">
        <v>1321</v>
      </c>
      <c r="E14278" s="102">
        <v>9</v>
      </c>
      <c r="F14278" s="102">
        <v>707</v>
      </c>
      <c r="G14278" s="102">
        <v>70740</v>
      </c>
      <c r="H14278" s="102">
        <v>3000</v>
      </c>
      <c r="I14278" s="102">
        <v>414104</v>
      </c>
      <c r="J14278" s="104">
        <v>1000000</v>
      </c>
      <c r="K14278" s="104">
        <v>1000000</v>
      </c>
      <c r="L14278" s="104">
        <v>0</v>
      </c>
      <c r="M14278" s="104">
        <v>0</v>
      </c>
      <c r="N14278" s="230">
        <v>0</v>
      </c>
      <c r="O14278" s="230">
        <v>0</v>
      </c>
      <c r="P14278" s="230">
        <f t="shared" si="297"/>
        <v>1000000</v>
      </c>
      <c r="Q14278" s="264">
        <v>0</v>
      </c>
      <c r="R14278" s="264">
        <v>0</v>
      </c>
      <c r="S14278" s="175"/>
    </row>
    <row r="14279" spans="1:19" ht="15" thickBot="1" x14ac:dyDescent="0.35">
      <c r="A14279" s="107"/>
      <c r="B14279" s="109" t="s">
        <v>2953</v>
      </c>
      <c r="C14279" s="34" t="s">
        <v>2954</v>
      </c>
      <c r="D14279" s="103">
        <v>1301</v>
      </c>
      <c r="E14279" s="103">
        <v>9</v>
      </c>
      <c r="F14279" s="103">
        <v>707</v>
      </c>
      <c r="G14279" s="103">
        <v>70740</v>
      </c>
      <c r="H14279" s="103">
        <v>3000</v>
      </c>
      <c r="I14279" s="103">
        <v>414103</v>
      </c>
      <c r="J14279" s="105">
        <v>15000000</v>
      </c>
      <c r="K14279" s="105">
        <v>15000000</v>
      </c>
      <c r="L14279" s="105">
        <v>0</v>
      </c>
      <c r="M14279" s="105">
        <v>0</v>
      </c>
      <c r="N14279" s="230">
        <v>0</v>
      </c>
      <c r="O14279" s="230">
        <v>0</v>
      </c>
      <c r="P14279" s="230">
        <f t="shared" si="297"/>
        <v>15000000</v>
      </c>
      <c r="Q14279" s="265">
        <v>0</v>
      </c>
      <c r="R14279" s="265">
        <v>0</v>
      </c>
      <c r="S14279" s="176"/>
    </row>
    <row r="14280" spans="1:19" ht="15" thickBot="1" x14ac:dyDescent="0.35">
      <c r="A14280" s="13"/>
      <c r="B14280" s="14" t="s">
        <v>3207</v>
      </c>
      <c r="C14280" s="14"/>
      <c r="D14280" s="14"/>
      <c r="E14280" s="14"/>
      <c r="F14280" s="14"/>
      <c r="G14280" s="14"/>
      <c r="H14280" s="14"/>
      <c r="I14280" s="14"/>
      <c r="J14280" s="15">
        <f t="shared" ref="J14280:R14280" si="299">SUM(J14243:J14279)</f>
        <v>750000000</v>
      </c>
      <c r="K14280" s="15">
        <f t="shared" si="299"/>
        <v>195000000</v>
      </c>
      <c r="L14280" s="15">
        <f t="shared" si="299"/>
        <v>607200000</v>
      </c>
      <c r="M14280" s="15">
        <f t="shared" si="299"/>
        <v>52200000</v>
      </c>
      <c r="N14280" s="15">
        <f t="shared" si="299"/>
        <v>707200000</v>
      </c>
      <c r="O14280" s="15">
        <f t="shared" si="299"/>
        <v>222000000</v>
      </c>
      <c r="P14280" s="15">
        <f t="shared" si="299"/>
        <v>1124200000</v>
      </c>
      <c r="Q14280" s="15">
        <f t="shared" si="299"/>
        <v>212400000</v>
      </c>
      <c r="R14280" s="15">
        <f t="shared" si="299"/>
        <v>0</v>
      </c>
      <c r="S14280" s="181"/>
    </row>
    <row r="14281" spans="1:19" ht="23.25" customHeight="1" x14ac:dyDescent="0.3">
      <c r="J14281" s="55"/>
      <c r="K14281" s="55"/>
    </row>
    <row r="14282" spans="1:19" s="138" customFormat="1" ht="17.399999999999999" x14ac:dyDescent="0.3">
      <c r="A14282" s="960" t="s">
        <v>0</v>
      </c>
      <c r="B14282" s="960"/>
      <c r="C14282" s="960"/>
      <c r="D14282" s="960"/>
      <c r="E14282" s="960"/>
      <c r="F14282" s="960"/>
      <c r="G14282" s="960"/>
      <c r="H14282" s="960"/>
      <c r="I14282" s="960"/>
      <c r="J14282" s="960"/>
      <c r="K14282" s="960"/>
      <c r="L14282" s="960"/>
      <c r="M14282" s="960"/>
      <c r="P14282" s="216"/>
      <c r="Q14282" s="268"/>
      <c r="R14282" s="268"/>
    </row>
    <row r="14283" spans="1:19" s="138" customFormat="1" ht="17.399999999999999" x14ac:dyDescent="0.3">
      <c r="A14283" s="960" t="s">
        <v>3122</v>
      </c>
      <c r="B14283" s="960"/>
      <c r="C14283" s="960"/>
      <c r="D14283" s="960"/>
      <c r="E14283" s="960"/>
      <c r="F14283" s="960"/>
      <c r="G14283" s="960"/>
      <c r="H14283" s="960"/>
      <c r="I14283" s="960"/>
      <c r="J14283" s="960"/>
      <c r="K14283" s="960"/>
      <c r="L14283" s="960"/>
      <c r="M14283" s="960"/>
      <c r="P14283" s="216"/>
      <c r="Q14283" s="268"/>
      <c r="R14283" s="268"/>
    </row>
    <row r="14284" spans="1:19" s="138" customFormat="1" ht="16.2" thickBot="1" x14ac:dyDescent="0.35">
      <c r="A14284" s="961" t="s">
        <v>2060</v>
      </c>
      <c r="B14284" s="961"/>
      <c r="C14284" s="961"/>
      <c r="D14284" s="961"/>
      <c r="E14284" s="961"/>
      <c r="F14284" s="961"/>
      <c r="G14284" s="961"/>
      <c r="H14284" s="961"/>
      <c r="I14284" s="961"/>
      <c r="J14284" s="961"/>
      <c r="K14284" s="961"/>
      <c r="L14284" s="961"/>
      <c r="M14284" s="961"/>
      <c r="P14284" s="216"/>
      <c r="Q14284" s="268"/>
      <c r="R14284" s="268"/>
    </row>
    <row r="14285" spans="1:19" s="138" customFormat="1" ht="15" customHeight="1" x14ac:dyDescent="0.3">
      <c r="A14285" s="962" t="s">
        <v>3118</v>
      </c>
      <c r="B14285" s="962" t="s">
        <v>3119</v>
      </c>
      <c r="C14285" s="962" t="s">
        <v>2</v>
      </c>
      <c r="D14285" s="5" t="s">
        <v>3</v>
      </c>
      <c r="E14285" s="12" t="s">
        <v>3</v>
      </c>
      <c r="F14285" s="5" t="s">
        <v>7</v>
      </c>
      <c r="G14285" s="12" t="s">
        <v>9</v>
      </c>
      <c r="H14285" s="5" t="s">
        <v>12</v>
      </c>
      <c r="I14285" s="12" t="s">
        <v>13</v>
      </c>
      <c r="J14285" s="873" t="s">
        <v>3115</v>
      </c>
      <c r="K14285" s="873" t="s">
        <v>3116</v>
      </c>
      <c r="L14285" s="965" t="s">
        <v>3121</v>
      </c>
      <c r="M14285" s="965" t="s">
        <v>3117</v>
      </c>
      <c r="N14285" s="873" t="s">
        <v>3116</v>
      </c>
      <c r="O14285" s="873" t="s">
        <v>3116</v>
      </c>
      <c r="P14285" s="873" t="s">
        <v>5095</v>
      </c>
      <c r="Q14285" s="873" t="s">
        <v>3115</v>
      </c>
      <c r="R14285" s="270" t="s">
        <v>3340</v>
      </c>
      <c r="S14285" s="873" t="s">
        <v>5049</v>
      </c>
    </row>
    <row r="14286" spans="1:19" s="138" customFormat="1" ht="20.399999999999999" x14ac:dyDescent="0.3">
      <c r="A14286" s="963"/>
      <c r="B14286" s="963"/>
      <c r="C14286" s="963"/>
      <c r="D14286" s="6" t="s">
        <v>4</v>
      </c>
      <c r="E14286" s="11" t="s">
        <v>6</v>
      </c>
      <c r="F14286" s="6" t="s">
        <v>8</v>
      </c>
      <c r="G14286" s="11" t="s">
        <v>10</v>
      </c>
      <c r="H14286" s="6" t="s">
        <v>5</v>
      </c>
      <c r="I14286" s="11" t="s">
        <v>5</v>
      </c>
      <c r="J14286" s="874"/>
      <c r="K14286" s="874"/>
      <c r="L14286" s="966"/>
      <c r="M14286" s="966"/>
      <c r="N14286" s="874"/>
      <c r="O14286" s="874"/>
      <c r="P14286" s="874"/>
      <c r="Q14286" s="874"/>
      <c r="R14286" s="271" t="s">
        <v>5125</v>
      </c>
      <c r="S14286" s="874"/>
    </row>
    <row r="14287" spans="1:19" s="138" customFormat="1" x14ac:dyDescent="0.3">
      <c r="A14287" s="963"/>
      <c r="B14287" s="963"/>
      <c r="C14287" s="963"/>
      <c r="D14287" s="6" t="s">
        <v>5</v>
      </c>
      <c r="E14287" s="11" t="s">
        <v>5</v>
      </c>
      <c r="F14287" s="6" t="s">
        <v>5</v>
      </c>
      <c r="G14287" s="11" t="s">
        <v>11</v>
      </c>
      <c r="H14287" s="7"/>
      <c r="I14287" s="8"/>
      <c r="J14287" s="44" t="s">
        <v>3120</v>
      </c>
      <c r="K14287" s="45" t="s">
        <v>3120</v>
      </c>
      <c r="L14287" s="46" t="s">
        <v>3120</v>
      </c>
      <c r="M14287" s="47" t="s">
        <v>3120</v>
      </c>
      <c r="N14287" s="44" t="s">
        <v>5068</v>
      </c>
      <c r="O14287" s="44" t="s">
        <v>5069</v>
      </c>
      <c r="P14287" s="44"/>
      <c r="Q14287" s="44" t="s">
        <v>5102</v>
      </c>
      <c r="R14287" s="272" t="s">
        <v>5102</v>
      </c>
      <c r="S14287" s="44"/>
    </row>
    <row r="14288" spans="1:19" s="138" customFormat="1" ht="15" thickBot="1" x14ac:dyDescent="0.35">
      <c r="A14288" s="964"/>
      <c r="B14288" s="964"/>
      <c r="C14288" s="964"/>
      <c r="D14288" s="9"/>
      <c r="E14288" s="10"/>
      <c r="F14288" s="9"/>
      <c r="G14288" s="10"/>
      <c r="H14288" s="9"/>
      <c r="I14288" s="10"/>
      <c r="J14288" s="48" t="s">
        <v>14</v>
      </c>
      <c r="K14288" s="49" t="s">
        <v>14</v>
      </c>
      <c r="L14288" s="50" t="s">
        <v>14</v>
      </c>
      <c r="M14288" s="51" t="s">
        <v>14</v>
      </c>
      <c r="N14288" s="48" t="s">
        <v>14</v>
      </c>
      <c r="O14288" s="48" t="s">
        <v>14</v>
      </c>
      <c r="P14288" s="48" t="s">
        <v>14</v>
      </c>
      <c r="Q14288" s="48" t="s">
        <v>14</v>
      </c>
      <c r="R14288" s="48" t="s">
        <v>14</v>
      </c>
      <c r="S14288" s="48"/>
    </row>
    <row r="14289" spans="1:19" x14ac:dyDescent="0.3">
      <c r="A14289" s="1">
        <v>21102002</v>
      </c>
      <c r="B14289" s="93" t="s">
        <v>2955</v>
      </c>
      <c r="C14289" s="93"/>
      <c r="J14289" s="55"/>
      <c r="K14289" s="55"/>
      <c r="N14289" s="175"/>
      <c r="O14289" s="175"/>
      <c r="P14289" s="214"/>
      <c r="Q14289" s="266"/>
      <c r="R14289" s="266"/>
      <c r="S14289" s="175"/>
    </row>
    <row r="14290" spans="1:19" x14ac:dyDescent="0.3">
      <c r="A14290" s="967" t="s">
        <v>27</v>
      </c>
      <c r="B14290" s="967"/>
      <c r="C14290" s="967"/>
      <c r="D14290" s="106"/>
      <c r="E14290" s="106"/>
      <c r="F14290" s="106"/>
      <c r="G14290" s="106"/>
      <c r="H14290" s="106"/>
      <c r="I14290" s="106"/>
      <c r="J14290" s="17"/>
      <c r="K14290" s="17"/>
      <c r="L14290" s="18"/>
      <c r="M14290" s="18"/>
      <c r="N14290" s="175"/>
      <c r="O14290" s="175"/>
      <c r="P14290" s="214"/>
      <c r="Q14290" s="264"/>
      <c r="R14290" s="264"/>
      <c r="S14290" s="175"/>
    </row>
    <row r="14291" spans="1:19" x14ac:dyDescent="0.3">
      <c r="A14291" s="106"/>
      <c r="B14291" s="108" t="s">
        <v>2956</v>
      </c>
      <c r="C14291" s="30" t="s">
        <v>2957</v>
      </c>
      <c r="D14291" s="102">
        <v>410</v>
      </c>
      <c r="E14291" s="102">
        <v>5</v>
      </c>
      <c r="F14291" s="102">
        <v>707</v>
      </c>
      <c r="G14291" s="102">
        <v>70740</v>
      </c>
      <c r="H14291" s="102">
        <v>3000</v>
      </c>
      <c r="I14291" s="102">
        <v>414314</v>
      </c>
      <c r="J14291" s="104">
        <v>0</v>
      </c>
      <c r="K14291" s="104">
        <v>0</v>
      </c>
      <c r="L14291" s="104">
        <v>0</v>
      </c>
      <c r="M14291" s="104">
        <v>0</v>
      </c>
      <c r="N14291" s="230">
        <v>0</v>
      </c>
      <c r="O14291" s="230">
        <v>0</v>
      </c>
      <c r="P14291" s="230">
        <f>SUM(K14291+N14291+O14291)</f>
        <v>0</v>
      </c>
      <c r="Q14291" s="264">
        <v>35000000</v>
      </c>
      <c r="R14291" s="264">
        <v>0</v>
      </c>
      <c r="S14291" s="175"/>
    </row>
    <row r="14292" spans="1:19" ht="20.399999999999999" x14ac:dyDescent="0.3">
      <c r="A14292" s="106"/>
      <c r="B14292" s="108" t="s">
        <v>2958</v>
      </c>
      <c r="C14292" s="30" t="s">
        <v>2959</v>
      </c>
      <c r="D14292" s="102">
        <v>406</v>
      </c>
      <c r="E14292" s="102">
        <v>5</v>
      </c>
      <c r="F14292" s="102">
        <v>707</v>
      </c>
      <c r="G14292" s="102">
        <v>70740</v>
      </c>
      <c r="H14292" s="102">
        <v>3000</v>
      </c>
      <c r="I14292" s="102">
        <v>414314</v>
      </c>
      <c r="J14292" s="104">
        <v>0</v>
      </c>
      <c r="K14292" s="104">
        <v>0</v>
      </c>
      <c r="L14292" s="104">
        <v>0</v>
      </c>
      <c r="M14292" s="104">
        <v>0</v>
      </c>
      <c r="N14292" s="230">
        <v>0</v>
      </c>
      <c r="O14292" s="230">
        <v>0</v>
      </c>
      <c r="P14292" s="230">
        <f t="shared" ref="P14292:P14300" si="300">SUM(K14292+N14292+O14292)</f>
        <v>0</v>
      </c>
      <c r="Q14292" s="264">
        <v>35000000</v>
      </c>
      <c r="R14292" s="264">
        <v>0</v>
      </c>
      <c r="S14292" s="175"/>
    </row>
    <row r="14293" spans="1:19" ht="20.399999999999999" x14ac:dyDescent="0.3">
      <c r="A14293" s="106"/>
      <c r="B14293" s="108" t="s">
        <v>2960</v>
      </c>
      <c r="C14293" s="30" t="s">
        <v>2961</v>
      </c>
      <c r="D14293" s="102">
        <v>406</v>
      </c>
      <c r="E14293" s="102">
        <v>5</v>
      </c>
      <c r="F14293" s="102">
        <v>707</v>
      </c>
      <c r="G14293" s="102">
        <v>70740</v>
      </c>
      <c r="H14293" s="102">
        <v>3000</v>
      </c>
      <c r="I14293" s="102">
        <v>414314</v>
      </c>
      <c r="J14293" s="104">
        <v>0</v>
      </c>
      <c r="K14293" s="104">
        <v>0</v>
      </c>
      <c r="L14293" s="104">
        <v>0</v>
      </c>
      <c r="M14293" s="104">
        <v>0</v>
      </c>
      <c r="N14293" s="230">
        <v>0</v>
      </c>
      <c r="O14293" s="230">
        <v>0</v>
      </c>
      <c r="P14293" s="230">
        <f t="shared" si="300"/>
        <v>0</v>
      </c>
      <c r="Q14293" s="264">
        <v>10000000</v>
      </c>
      <c r="R14293" s="264">
        <v>0</v>
      </c>
      <c r="S14293" s="175"/>
    </row>
    <row r="14294" spans="1:19" x14ac:dyDescent="0.3">
      <c r="A14294" s="106"/>
      <c r="B14294" s="108" t="s">
        <v>2962</v>
      </c>
      <c r="C14294" s="30" t="s">
        <v>2963</v>
      </c>
      <c r="D14294" s="102">
        <v>406</v>
      </c>
      <c r="E14294" s="102">
        <v>9</v>
      </c>
      <c r="F14294" s="102">
        <v>707</v>
      </c>
      <c r="G14294" s="102">
        <v>70740</v>
      </c>
      <c r="H14294" s="102">
        <v>3000</v>
      </c>
      <c r="I14294" s="102">
        <v>414314</v>
      </c>
      <c r="J14294" s="104">
        <v>0</v>
      </c>
      <c r="K14294" s="104">
        <v>0</v>
      </c>
      <c r="L14294" s="104">
        <v>0</v>
      </c>
      <c r="M14294" s="104">
        <v>0</v>
      </c>
      <c r="N14294" s="230">
        <v>0</v>
      </c>
      <c r="O14294" s="230">
        <v>0</v>
      </c>
      <c r="P14294" s="230">
        <f t="shared" si="300"/>
        <v>0</v>
      </c>
      <c r="Q14294" s="264">
        <v>15000000</v>
      </c>
      <c r="R14294" s="264">
        <v>0</v>
      </c>
      <c r="S14294" s="175"/>
    </row>
    <row r="14295" spans="1:19" ht="30.6" x14ac:dyDescent="0.3">
      <c r="A14295" s="106"/>
      <c r="B14295" s="108" t="s">
        <v>2964</v>
      </c>
      <c r="C14295" s="30" t="s">
        <v>2965</v>
      </c>
      <c r="D14295" s="102">
        <v>408</v>
      </c>
      <c r="E14295" s="102">
        <v>5</v>
      </c>
      <c r="F14295" s="102">
        <v>707</v>
      </c>
      <c r="G14295" s="102">
        <v>70740</v>
      </c>
      <c r="H14295" s="102">
        <v>3000</v>
      </c>
      <c r="I14295" s="102">
        <v>414314</v>
      </c>
      <c r="J14295" s="104">
        <v>100000000</v>
      </c>
      <c r="K14295" s="104">
        <f>SUM(J14295-L14295)</f>
        <v>50000000</v>
      </c>
      <c r="L14295" s="104">
        <v>50000000</v>
      </c>
      <c r="M14295" s="104">
        <v>0</v>
      </c>
      <c r="N14295" s="230">
        <v>50000000</v>
      </c>
      <c r="O14295" s="230">
        <v>20000000</v>
      </c>
      <c r="P14295" s="230">
        <f t="shared" si="300"/>
        <v>120000000</v>
      </c>
      <c r="Q14295" s="264">
        <v>0</v>
      </c>
      <c r="R14295" s="264">
        <v>0</v>
      </c>
      <c r="S14295" s="175"/>
    </row>
    <row r="14296" spans="1:19" ht="20.399999999999999" x14ac:dyDescent="0.3">
      <c r="A14296" s="106"/>
      <c r="B14296" s="108" t="s">
        <v>2966</v>
      </c>
      <c r="C14296" s="30" t="s">
        <v>2967</v>
      </c>
      <c r="D14296" s="102">
        <v>410</v>
      </c>
      <c r="E14296" s="102">
        <v>5</v>
      </c>
      <c r="F14296" s="102">
        <v>707</v>
      </c>
      <c r="G14296" s="102">
        <v>70740</v>
      </c>
      <c r="H14296" s="102">
        <v>3000</v>
      </c>
      <c r="I14296" s="102">
        <v>414314</v>
      </c>
      <c r="J14296" s="104">
        <v>60000000</v>
      </c>
      <c r="K14296" s="104">
        <v>60000000</v>
      </c>
      <c r="L14296" s="104">
        <v>0</v>
      </c>
      <c r="M14296" s="104">
        <v>0</v>
      </c>
      <c r="N14296" s="230">
        <v>30000000</v>
      </c>
      <c r="O14296" s="230">
        <v>0</v>
      </c>
      <c r="P14296" s="230">
        <f t="shared" si="300"/>
        <v>90000000</v>
      </c>
      <c r="Q14296" s="264">
        <v>0</v>
      </c>
      <c r="R14296" s="264">
        <v>0</v>
      </c>
      <c r="S14296" s="175"/>
    </row>
    <row r="14297" spans="1:19" ht="30.6" x14ac:dyDescent="0.3">
      <c r="A14297" s="106"/>
      <c r="B14297" s="108" t="s">
        <v>2968</v>
      </c>
      <c r="C14297" s="30" t="s">
        <v>2969</v>
      </c>
      <c r="D14297" s="102">
        <v>406</v>
      </c>
      <c r="E14297" s="102">
        <v>5</v>
      </c>
      <c r="F14297" s="102">
        <v>707</v>
      </c>
      <c r="G14297" s="102">
        <v>70740</v>
      </c>
      <c r="H14297" s="102">
        <v>3000</v>
      </c>
      <c r="I14297" s="102">
        <v>414314</v>
      </c>
      <c r="J14297" s="104">
        <v>20000000</v>
      </c>
      <c r="K14297" s="104">
        <v>20000000</v>
      </c>
      <c r="L14297" s="104">
        <v>0</v>
      </c>
      <c r="M14297" s="104">
        <v>0</v>
      </c>
      <c r="N14297" s="230">
        <v>10000000</v>
      </c>
      <c r="O14297" s="230">
        <v>0</v>
      </c>
      <c r="P14297" s="230">
        <f t="shared" si="300"/>
        <v>30000000</v>
      </c>
      <c r="Q14297" s="264">
        <v>0</v>
      </c>
      <c r="R14297" s="264">
        <v>0</v>
      </c>
      <c r="S14297" s="175"/>
    </row>
    <row r="14298" spans="1:19" x14ac:dyDescent="0.3">
      <c r="A14298" s="967" t="s">
        <v>44</v>
      </c>
      <c r="B14298" s="967"/>
      <c r="C14298" s="967"/>
      <c r="D14298" s="106"/>
      <c r="E14298" s="106"/>
      <c r="F14298" s="106"/>
      <c r="G14298" s="106"/>
      <c r="H14298" s="106"/>
      <c r="I14298" s="106"/>
      <c r="J14298" s="17"/>
      <c r="K14298" s="17"/>
      <c r="L14298" s="18"/>
      <c r="M14298" s="18"/>
      <c r="N14298" s="230"/>
      <c r="O14298" s="230"/>
      <c r="P14298" s="230"/>
      <c r="Q14298" s="264"/>
      <c r="R14298" s="264"/>
      <c r="S14298" s="175"/>
    </row>
    <row r="14299" spans="1:19" x14ac:dyDescent="0.3">
      <c r="A14299" s="967" t="s">
        <v>527</v>
      </c>
      <c r="B14299" s="967"/>
      <c r="C14299" s="31"/>
      <c r="D14299" s="106"/>
      <c r="E14299" s="106"/>
      <c r="F14299" s="106"/>
      <c r="G14299" s="106"/>
      <c r="H14299" s="106"/>
      <c r="I14299" s="106"/>
      <c r="J14299" s="17"/>
      <c r="K14299" s="17"/>
      <c r="L14299" s="18"/>
      <c r="M14299" s="18"/>
      <c r="N14299" s="230"/>
      <c r="O14299" s="230"/>
      <c r="P14299" s="230"/>
      <c r="Q14299" s="264"/>
      <c r="R14299" s="264"/>
      <c r="S14299" s="175"/>
    </row>
    <row r="14300" spans="1:19" ht="15" thickBot="1" x14ac:dyDescent="0.35">
      <c r="A14300" s="107"/>
      <c r="B14300" s="109" t="s">
        <v>2970</v>
      </c>
      <c r="C14300" s="34" t="s">
        <v>2971</v>
      </c>
      <c r="D14300" s="103">
        <v>1702</v>
      </c>
      <c r="E14300" s="103">
        <v>9</v>
      </c>
      <c r="F14300" s="103">
        <v>704</v>
      </c>
      <c r="G14300" s="103">
        <v>70443</v>
      </c>
      <c r="H14300" s="103">
        <v>3000</v>
      </c>
      <c r="I14300" s="103">
        <v>414314</v>
      </c>
      <c r="J14300" s="105">
        <v>0</v>
      </c>
      <c r="K14300" s="105">
        <v>0</v>
      </c>
      <c r="L14300" s="105">
        <v>0</v>
      </c>
      <c r="M14300" s="105">
        <v>0</v>
      </c>
      <c r="N14300" s="230">
        <v>0</v>
      </c>
      <c r="O14300" s="230">
        <v>0</v>
      </c>
      <c r="P14300" s="230">
        <f t="shared" si="300"/>
        <v>0</v>
      </c>
      <c r="Q14300" s="264">
        <v>5000000</v>
      </c>
      <c r="R14300" s="264">
        <v>0</v>
      </c>
      <c r="S14300" s="176"/>
    </row>
    <row r="14301" spans="1:19" ht="15" thickBot="1" x14ac:dyDescent="0.35">
      <c r="A14301" s="13"/>
      <c r="B14301" s="14" t="s">
        <v>2972</v>
      </c>
      <c r="C14301" s="14"/>
      <c r="D14301" s="14"/>
      <c r="E14301" s="14"/>
      <c r="F14301" s="14"/>
      <c r="G14301" s="14"/>
      <c r="H14301" s="14"/>
      <c r="I14301" s="14"/>
      <c r="J14301" s="15">
        <f>SUM(J14290:J14300)</f>
        <v>180000000</v>
      </c>
      <c r="K14301" s="15">
        <f t="shared" ref="K14301:R14301" si="301">SUM(K14290:K14300)</f>
        <v>130000000</v>
      </c>
      <c r="L14301" s="15">
        <f t="shared" si="301"/>
        <v>50000000</v>
      </c>
      <c r="M14301" s="15">
        <f t="shared" si="301"/>
        <v>0</v>
      </c>
      <c r="N14301" s="15">
        <f t="shared" si="301"/>
        <v>90000000</v>
      </c>
      <c r="O14301" s="15">
        <f t="shared" si="301"/>
        <v>20000000</v>
      </c>
      <c r="P14301" s="15">
        <f t="shared" si="301"/>
        <v>240000000</v>
      </c>
      <c r="Q14301" s="15">
        <f t="shared" si="301"/>
        <v>100000000</v>
      </c>
      <c r="R14301" s="15">
        <f t="shared" si="301"/>
        <v>0</v>
      </c>
      <c r="S14301" s="181"/>
    </row>
    <row r="14302" spans="1:19" x14ac:dyDescent="0.3">
      <c r="J14302" s="55"/>
      <c r="K14302" s="55"/>
      <c r="N14302" s="58"/>
      <c r="O14302" s="58"/>
      <c r="P14302" s="58"/>
      <c r="Q14302" s="58"/>
      <c r="R14302" s="58"/>
      <c r="S14302" s="58"/>
    </row>
    <row r="14303" spans="1:19" x14ac:dyDescent="0.3">
      <c r="A14303" s="1">
        <v>21104001</v>
      </c>
      <c r="B14303" s="93" t="s">
        <v>2973</v>
      </c>
      <c r="C14303" s="93"/>
      <c r="J14303" s="55"/>
      <c r="K14303" s="55"/>
      <c r="N14303" s="58"/>
      <c r="O14303" s="58"/>
      <c r="P14303" s="58"/>
      <c r="Q14303" s="58"/>
      <c r="R14303" s="58"/>
      <c r="S14303" s="58"/>
    </row>
    <row r="14304" spans="1:19" x14ac:dyDescent="0.3">
      <c r="A14304" s="967" t="s">
        <v>24</v>
      </c>
      <c r="B14304" s="967"/>
      <c r="C14304" s="967"/>
      <c r="D14304" s="106"/>
      <c r="E14304" s="106"/>
      <c r="F14304" s="106"/>
      <c r="G14304" s="106"/>
      <c r="H14304" s="106"/>
      <c r="I14304" s="106"/>
      <c r="J14304" s="17"/>
      <c r="K14304" s="17"/>
      <c r="L14304" s="18"/>
      <c r="M14304" s="18"/>
      <c r="N14304" s="175"/>
      <c r="O14304" s="175"/>
      <c r="P14304" s="214"/>
      <c r="Q14304" s="264"/>
      <c r="R14304" s="264"/>
      <c r="S14304" s="175"/>
    </row>
    <row r="14305" spans="1:19" ht="36" customHeight="1" x14ac:dyDescent="0.3">
      <c r="A14305" s="106"/>
      <c r="B14305" s="108" t="s">
        <v>2974</v>
      </c>
      <c r="C14305" s="30" t="s">
        <v>2975</v>
      </c>
      <c r="D14305" s="102">
        <v>502</v>
      </c>
      <c r="E14305" s="102">
        <v>2</v>
      </c>
      <c r="F14305" s="102">
        <v>709</v>
      </c>
      <c r="G14305" s="102">
        <v>70942</v>
      </c>
      <c r="H14305" s="102">
        <v>3000</v>
      </c>
      <c r="I14305" s="102">
        <v>414213</v>
      </c>
      <c r="J14305" s="104">
        <v>0</v>
      </c>
      <c r="K14305" s="104">
        <v>0</v>
      </c>
      <c r="L14305" s="104">
        <v>0</v>
      </c>
      <c r="M14305" s="173">
        <v>0</v>
      </c>
      <c r="N14305" s="230">
        <v>0</v>
      </c>
      <c r="O14305" s="230">
        <v>0</v>
      </c>
      <c r="P14305" s="230">
        <f t="shared" ref="P14305:P14309" si="302">SUM(K14305+N14305+O14305)</f>
        <v>0</v>
      </c>
      <c r="Q14305" s="264">
        <v>5000000</v>
      </c>
      <c r="R14305" s="264">
        <v>0</v>
      </c>
      <c r="S14305" s="175"/>
    </row>
    <row r="14306" spans="1:19" ht="30" customHeight="1" x14ac:dyDescent="0.3">
      <c r="A14306" s="106"/>
      <c r="B14306" s="108" t="s">
        <v>2976</v>
      </c>
      <c r="C14306" s="30" t="s">
        <v>2977</v>
      </c>
      <c r="D14306" s="102">
        <v>503</v>
      </c>
      <c r="E14306" s="102">
        <v>2</v>
      </c>
      <c r="F14306" s="102">
        <v>709</v>
      </c>
      <c r="G14306" s="102">
        <v>70942</v>
      </c>
      <c r="H14306" s="102">
        <v>3000</v>
      </c>
      <c r="I14306" s="102">
        <v>414213</v>
      </c>
      <c r="J14306" s="104">
        <v>20000000</v>
      </c>
      <c r="K14306" s="104">
        <v>20000000</v>
      </c>
      <c r="L14306" s="104">
        <v>0</v>
      </c>
      <c r="M14306" s="173">
        <v>0</v>
      </c>
      <c r="N14306" s="230">
        <v>0</v>
      </c>
      <c r="O14306" s="230">
        <v>0</v>
      </c>
      <c r="P14306" s="230">
        <f t="shared" si="302"/>
        <v>20000000</v>
      </c>
      <c r="Q14306" s="264">
        <v>15000000</v>
      </c>
      <c r="R14306" s="264">
        <v>0</v>
      </c>
      <c r="S14306" s="175"/>
    </row>
    <row r="14307" spans="1:19" x14ac:dyDescent="0.3">
      <c r="A14307" s="967" t="s">
        <v>27</v>
      </c>
      <c r="B14307" s="967"/>
      <c r="C14307" s="967"/>
      <c r="D14307" s="106"/>
      <c r="E14307" s="106"/>
      <c r="F14307" s="106"/>
      <c r="G14307" s="106"/>
      <c r="H14307" s="106"/>
      <c r="I14307" s="106"/>
      <c r="J14307" s="17"/>
      <c r="K14307" s="17"/>
      <c r="L14307" s="18"/>
      <c r="M14307" s="18"/>
      <c r="N14307" s="230">
        <v>0</v>
      </c>
      <c r="O14307" s="230">
        <v>0</v>
      </c>
      <c r="P14307" s="230">
        <f t="shared" si="302"/>
        <v>0</v>
      </c>
      <c r="Q14307" s="264"/>
      <c r="R14307" s="264"/>
      <c r="S14307" s="175"/>
    </row>
    <row r="14308" spans="1:19" x14ac:dyDescent="0.3">
      <c r="A14308" s="106"/>
      <c r="B14308" s="108" t="s">
        <v>2978</v>
      </c>
      <c r="C14308" s="30" t="s">
        <v>2979</v>
      </c>
      <c r="D14308" s="102">
        <v>407</v>
      </c>
      <c r="E14308" s="102">
        <v>9</v>
      </c>
      <c r="F14308" s="102">
        <v>707</v>
      </c>
      <c r="G14308" s="102">
        <v>70740</v>
      </c>
      <c r="H14308" s="102">
        <v>3000</v>
      </c>
      <c r="I14308" s="102">
        <v>414213</v>
      </c>
      <c r="J14308" s="104">
        <v>0</v>
      </c>
      <c r="K14308" s="104">
        <v>0</v>
      </c>
      <c r="L14308" s="104">
        <v>0</v>
      </c>
      <c r="M14308" s="173">
        <v>0</v>
      </c>
      <c r="N14308" s="230">
        <v>0</v>
      </c>
      <c r="O14308" s="230">
        <v>0</v>
      </c>
      <c r="P14308" s="230">
        <f t="shared" si="302"/>
        <v>0</v>
      </c>
      <c r="Q14308" s="264">
        <v>30000000</v>
      </c>
      <c r="R14308" s="264">
        <v>0</v>
      </c>
      <c r="S14308" s="175"/>
    </row>
    <row r="14309" spans="1:19" ht="22.5" customHeight="1" x14ac:dyDescent="0.3">
      <c r="A14309" s="106"/>
      <c r="B14309" s="108" t="s">
        <v>2980</v>
      </c>
      <c r="C14309" s="30" t="s">
        <v>2981</v>
      </c>
      <c r="D14309" s="102">
        <v>406</v>
      </c>
      <c r="E14309" s="102">
        <v>4</v>
      </c>
      <c r="F14309" s="102">
        <v>707</v>
      </c>
      <c r="G14309" s="102">
        <v>70740</v>
      </c>
      <c r="H14309" s="102">
        <v>3000</v>
      </c>
      <c r="I14309" s="102">
        <v>414213</v>
      </c>
      <c r="J14309" s="104">
        <v>0</v>
      </c>
      <c r="K14309" s="104">
        <v>0</v>
      </c>
      <c r="L14309" s="104">
        <v>0</v>
      </c>
      <c r="M14309" s="173">
        <v>0</v>
      </c>
      <c r="N14309" s="230">
        <v>0</v>
      </c>
      <c r="O14309" s="230">
        <v>0</v>
      </c>
      <c r="P14309" s="230">
        <f t="shared" si="302"/>
        <v>0</v>
      </c>
      <c r="Q14309" s="264">
        <v>8000000</v>
      </c>
      <c r="R14309" s="264">
        <v>0</v>
      </c>
      <c r="S14309" s="175"/>
    </row>
    <row r="14310" spans="1:19" s="138" customFormat="1" ht="17.399999999999999" x14ac:dyDescent="0.3">
      <c r="A14310" s="960" t="s">
        <v>0</v>
      </c>
      <c r="B14310" s="960"/>
      <c r="C14310" s="960"/>
      <c r="D14310" s="960"/>
      <c r="E14310" s="960"/>
      <c r="F14310" s="960"/>
      <c r="G14310" s="960"/>
      <c r="H14310" s="960"/>
      <c r="I14310" s="960"/>
      <c r="J14310" s="960"/>
      <c r="K14310" s="960"/>
      <c r="L14310" s="960"/>
      <c r="M14310" s="960"/>
      <c r="P14310" s="216"/>
    </row>
    <row r="14311" spans="1:19" s="138" customFormat="1" ht="17.399999999999999" x14ac:dyDescent="0.3">
      <c r="A14311" s="960" t="s">
        <v>3122</v>
      </c>
      <c r="B14311" s="960"/>
      <c r="C14311" s="960"/>
      <c r="D14311" s="960"/>
      <c r="E14311" s="960"/>
      <c r="F14311" s="960"/>
      <c r="G14311" s="960"/>
      <c r="H14311" s="960"/>
      <c r="I14311" s="960"/>
      <c r="J14311" s="960"/>
      <c r="K14311" s="960"/>
      <c r="L14311" s="960"/>
      <c r="M14311" s="960"/>
      <c r="P14311" s="216"/>
      <c r="Q14311" s="268"/>
      <c r="R14311" s="268"/>
    </row>
    <row r="14312" spans="1:19" s="138" customFormat="1" ht="16.2" thickBot="1" x14ac:dyDescent="0.35">
      <c r="A14312" s="961" t="s">
        <v>2060</v>
      </c>
      <c r="B14312" s="961"/>
      <c r="C14312" s="961"/>
      <c r="D14312" s="961"/>
      <c r="E14312" s="961"/>
      <c r="F14312" s="961"/>
      <c r="G14312" s="961"/>
      <c r="H14312" s="961"/>
      <c r="I14312" s="961"/>
      <c r="J14312" s="961"/>
      <c r="K14312" s="961"/>
      <c r="L14312" s="961"/>
      <c r="M14312" s="961"/>
      <c r="P14312" s="216"/>
      <c r="Q14312" s="268"/>
      <c r="R14312" s="268"/>
    </row>
    <row r="14313" spans="1:19" s="138" customFormat="1" ht="15" customHeight="1" x14ac:dyDescent="0.3">
      <c r="A14313" s="962" t="s">
        <v>3118</v>
      </c>
      <c r="B14313" s="962" t="s">
        <v>3119</v>
      </c>
      <c r="C14313" s="962" t="s">
        <v>2</v>
      </c>
      <c r="D14313" s="5" t="s">
        <v>3</v>
      </c>
      <c r="E14313" s="12" t="s">
        <v>3</v>
      </c>
      <c r="F14313" s="5" t="s">
        <v>7</v>
      </c>
      <c r="G14313" s="12" t="s">
        <v>9</v>
      </c>
      <c r="H14313" s="5" t="s">
        <v>12</v>
      </c>
      <c r="I14313" s="12" t="s">
        <v>13</v>
      </c>
      <c r="J14313" s="873" t="s">
        <v>3115</v>
      </c>
      <c r="K14313" s="873" t="s">
        <v>3116</v>
      </c>
      <c r="L14313" s="965" t="s">
        <v>3121</v>
      </c>
      <c r="M14313" s="965" t="s">
        <v>3117</v>
      </c>
      <c r="N14313" s="873" t="s">
        <v>3116</v>
      </c>
      <c r="O14313" s="873" t="s">
        <v>3116</v>
      </c>
      <c r="P14313" s="873" t="s">
        <v>5095</v>
      </c>
      <c r="Q14313" s="873" t="s">
        <v>3115</v>
      </c>
      <c r="R14313" s="270" t="s">
        <v>3340</v>
      </c>
      <c r="S14313" s="873" t="s">
        <v>5049</v>
      </c>
    </row>
    <row r="14314" spans="1:19" s="138" customFormat="1" ht="20.399999999999999" x14ac:dyDescent="0.3">
      <c r="A14314" s="963"/>
      <c r="B14314" s="963"/>
      <c r="C14314" s="963"/>
      <c r="D14314" s="6" t="s">
        <v>4</v>
      </c>
      <c r="E14314" s="11" t="s">
        <v>6</v>
      </c>
      <c r="F14314" s="6" t="s">
        <v>8</v>
      </c>
      <c r="G14314" s="11" t="s">
        <v>10</v>
      </c>
      <c r="H14314" s="6" t="s">
        <v>5</v>
      </c>
      <c r="I14314" s="11" t="s">
        <v>5</v>
      </c>
      <c r="J14314" s="874"/>
      <c r="K14314" s="874"/>
      <c r="L14314" s="966"/>
      <c r="M14314" s="966"/>
      <c r="N14314" s="874"/>
      <c r="O14314" s="874"/>
      <c r="P14314" s="874"/>
      <c r="Q14314" s="874"/>
      <c r="R14314" s="271" t="s">
        <v>5125</v>
      </c>
      <c r="S14314" s="874"/>
    </row>
    <row r="14315" spans="1:19" s="138" customFormat="1" x14ac:dyDescent="0.3">
      <c r="A14315" s="963"/>
      <c r="B14315" s="963"/>
      <c r="C14315" s="963"/>
      <c r="D14315" s="6" t="s">
        <v>5</v>
      </c>
      <c r="E14315" s="11" t="s">
        <v>5</v>
      </c>
      <c r="F14315" s="6" t="s">
        <v>5</v>
      </c>
      <c r="G14315" s="11" t="s">
        <v>11</v>
      </c>
      <c r="H14315" s="7"/>
      <c r="I14315" s="8"/>
      <c r="J14315" s="44" t="s">
        <v>3120</v>
      </c>
      <c r="K14315" s="45" t="s">
        <v>3120</v>
      </c>
      <c r="L14315" s="46" t="s">
        <v>3120</v>
      </c>
      <c r="M14315" s="47" t="s">
        <v>3120</v>
      </c>
      <c r="N14315" s="44" t="s">
        <v>5068</v>
      </c>
      <c r="O14315" s="44" t="s">
        <v>5069</v>
      </c>
      <c r="P14315" s="44"/>
      <c r="Q14315" s="44" t="s">
        <v>5102</v>
      </c>
      <c r="R14315" s="272" t="s">
        <v>5102</v>
      </c>
      <c r="S14315" s="44"/>
    </row>
    <row r="14316" spans="1:19" s="138" customFormat="1" ht="15" thickBot="1" x14ac:dyDescent="0.35">
      <c r="A14316" s="964"/>
      <c r="B14316" s="964"/>
      <c r="C14316" s="964"/>
      <c r="D14316" s="9"/>
      <c r="E14316" s="10"/>
      <c r="F14316" s="9"/>
      <c r="G14316" s="10"/>
      <c r="H14316" s="9"/>
      <c r="I14316" s="10"/>
      <c r="J14316" s="48" t="s">
        <v>14</v>
      </c>
      <c r="K14316" s="49" t="s">
        <v>14</v>
      </c>
      <c r="L14316" s="50" t="s">
        <v>14</v>
      </c>
      <c r="M14316" s="51" t="s">
        <v>14</v>
      </c>
      <c r="N14316" s="48" t="s">
        <v>14</v>
      </c>
      <c r="O14316" s="48" t="s">
        <v>14</v>
      </c>
      <c r="P14316" s="48" t="s">
        <v>14</v>
      </c>
      <c r="Q14316" s="48" t="s">
        <v>14</v>
      </c>
      <c r="R14316" s="48" t="s">
        <v>14</v>
      </c>
      <c r="S14316" s="48"/>
    </row>
    <row r="14317" spans="1:19" ht="38.25" customHeight="1" x14ac:dyDescent="0.3">
      <c r="A14317" s="106"/>
      <c r="B14317" s="108" t="s">
        <v>2982</v>
      </c>
      <c r="C14317" s="30" t="s">
        <v>2983</v>
      </c>
      <c r="D14317" s="102">
        <v>406</v>
      </c>
      <c r="E14317" s="102">
        <v>9</v>
      </c>
      <c r="F14317" s="102">
        <v>707</v>
      </c>
      <c r="G14317" s="102">
        <v>70740</v>
      </c>
      <c r="H14317" s="102">
        <v>3000</v>
      </c>
      <c r="I14317" s="102">
        <v>414213</v>
      </c>
      <c r="J14317" s="104">
        <v>35000000</v>
      </c>
      <c r="K14317" s="104">
        <f>SUM(J14317-L14317)</f>
        <v>0</v>
      </c>
      <c r="L14317" s="104">
        <v>35000000</v>
      </c>
      <c r="M14317" s="104">
        <v>0</v>
      </c>
      <c r="N14317" s="230">
        <v>35000000</v>
      </c>
      <c r="O14317" s="230">
        <v>20000000</v>
      </c>
      <c r="P14317" s="230">
        <f t="shared" ref="P14317:P14327" si="303">SUM(K14317+N14317+O14317)</f>
        <v>55000000</v>
      </c>
      <c r="Q14317" s="264">
        <v>10000000</v>
      </c>
      <c r="R14317" s="264">
        <v>0</v>
      </c>
      <c r="S14317" s="175"/>
    </row>
    <row r="14318" spans="1:19" ht="30" customHeight="1" x14ac:dyDescent="0.3">
      <c r="A14318" s="106"/>
      <c r="B14318" s="108" t="s">
        <v>2984</v>
      </c>
      <c r="C14318" s="30" t="s">
        <v>2985</v>
      </c>
      <c r="D14318" s="102">
        <v>407</v>
      </c>
      <c r="E14318" s="102">
        <v>5</v>
      </c>
      <c r="F14318" s="102">
        <v>707</v>
      </c>
      <c r="G14318" s="102">
        <v>70740</v>
      </c>
      <c r="H14318" s="102">
        <v>3000</v>
      </c>
      <c r="I14318" s="102">
        <v>414213</v>
      </c>
      <c r="J14318" s="104">
        <v>0</v>
      </c>
      <c r="K14318" s="104">
        <v>0</v>
      </c>
      <c r="L14318" s="104">
        <v>0</v>
      </c>
      <c r="M14318" s="104">
        <v>0</v>
      </c>
      <c r="N14318" s="230">
        <v>0</v>
      </c>
      <c r="O14318" s="230">
        <v>0</v>
      </c>
      <c r="P14318" s="230">
        <f t="shared" si="303"/>
        <v>0</v>
      </c>
      <c r="Q14318" s="264">
        <v>5000000</v>
      </c>
      <c r="R14318" s="264">
        <v>0</v>
      </c>
      <c r="S14318" s="175"/>
    </row>
    <row r="14319" spans="1:19" x14ac:dyDescent="0.3">
      <c r="A14319" s="106"/>
      <c r="B14319" s="108" t="s">
        <v>2986</v>
      </c>
      <c r="C14319" s="30" t="s">
        <v>2987</v>
      </c>
      <c r="D14319" s="102">
        <v>406</v>
      </c>
      <c r="E14319" s="102">
        <v>4</v>
      </c>
      <c r="F14319" s="102">
        <v>707</v>
      </c>
      <c r="G14319" s="102">
        <v>70740</v>
      </c>
      <c r="H14319" s="102">
        <v>3000</v>
      </c>
      <c r="I14319" s="102">
        <v>414213</v>
      </c>
      <c r="J14319" s="104">
        <v>0</v>
      </c>
      <c r="K14319" s="104">
        <v>0</v>
      </c>
      <c r="L14319" s="104">
        <v>0</v>
      </c>
      <c r="M14319" s="104">
        <v>0</v>
      </c>
      <c r="N14319" s="230">
        <v>0</v>
      </c>
      <c r="O14319" s="230">
        <v>0</v>
      </c>
      <c r="P14319" s="230">
        <f t="shared" si="303"/>
        <v>0</v>
      </c>
      <c r="Q14319" s="264">
        <v>5000000</v>
      </c>
      <c r="R14319" s="264">
        <v>0</v>
      </c>
      <c r="S14319" s="175"/>
    </row>
    <row r="14320" spans="1:19" ht="20.399999999999999" x14ac:dyDescent="0.3">
      <c r="A14320" s="106"/>
      <c r="B14320" s="108" t="s">
        <v>2988</v>
      </c>
      <c r="C14320" s="30" t="s">
        <v>2989</v>
      </c>
      <c r="D14320" s="102">
        <v>408</v>
      </c>
      <c r="E14320" s="102">
        <v>9</v>
      </c>
      <c r="F14320" s="102">
        <v>707</v>
      </c>
      <c r="G14320" s="102">
        <v>70740</v>
      </c>
      <c r="H14320" s="102">
        <v>3000</v>
      </c>
      <c r="I14320" s="102">
        <v>414213</v>
      </c>
      <c r="J14320" s="104">
        <v>50000000</v>
      </c>
      <c r="K14320" s="104">
        <v>50000000</v>
      </c>
      <c r="L14320" s="104">
        <v>0</v>
      </c>
      <c r="M14320" s="104">
        <v>0</v>
      </c>
      <c r="N14320" s="230">
        <v>30000000</v>
      </c>
      <c r="O14320" s="230">
        <v>0</v>
      </c>
      <c r="P14320" s="230">
        <f t="shared" si="303"/>
        <v>80000000</v>
      </c>
      <c r="Q14320" s="264">
        <v>0</v>
      </c>
      <c r="R14320" s="264">
        <v>0</v>
      </c>
      <c r="S14320" s="175"/>
    </row>
    <row r="14321" spans="1:19" ht="20.399999999999999" x14ac:dyDescent="0.3">
      <c r="A14321" s="106"/>
      <c r="B14321" s="108" t="s">
        <v>2990</v>
      </c>
      <c r="C14321" s="30" t="s">
        <v>2991</v>
      </c>
      <c r="D14321" s="102">
        <v>409</v>
      </c>
      <c r="E14321" s="102">
        <v>9</v>
      </c>
      <c r="F14321" s="102">
        <v>707</v>
      </c>
      <c r="G14321" s="102">
        <v>70740</v>
      </c>
      <c r="H14321" s="102">
        <v>3000</v>
      </c>
      <c r="I14321" s="102">
        <v>414213</v>
      </c>
      <c r="J14321" s="104">
        <v>20000000</v>
      </c>
      <c r="K14321" s="104">
        <v>20000000</v>
      </c>
      <c r="L14321" s="104">
        <v>0</v>
      </c>
      <c r="M14321" s="104">
        <v>0</v>
      </c>
      <c r="N14321" s="230">
        <v>5000000</v>
      </c>
      <c r="O14321" s="230">
        <v>0</v>
      </c>
      <c r="P14321" s="230">
        <f t="shared" si="303"/>
        <v>25000000</v>
      </c>
      <c r="Q14321" s="264">
        <v>0</v>
      </c>
      <c r="R14321" s="264">
        <v>0</v>
      </c>
      <c r="S14321" s="175"/>
    </row>
    <row r="14322" spans="1:19" x14ac:dyDescent="0.3">
      <c r="A14322" s="967" t="s">
        <v>34</v>
      </c>
      <c r="B14322" s="967"/>
      <c r="C14322" s="967"/>
      <c r="D14322" s="106"/>
      <c r="E14322" s="106"/>
      <c r="F14322" s="106"/>
      <c r="G14322" s="106"/>
      <c r="H14322" s="106"/>
      <c r="I14322" s="106"/>
      <c r="J14322" s="17"/>
      <c r="K14322" s="17"/>
      <c r="L14322" s="18"/>
      <c r="M14322" s="18"/>
      <c r="N14322" s="18"/>
      <c r="O14322" s="18"/>
      <c r="P14322" s="230"/>
      <c r="Q14322" s="264"/>
      <c r="R14322" s="264"/>
      <c r="S14322" s="175"/>
    </row>
    <row r="14323" spans="1:19" x14ac:dyDescent="0.3">
      <c r="A14323" s="106"/>
      <c r="B14323" s="108" t="s">
        <v>2992</v>
      </c>
      <c r="C14323" s="30" t="s">
        <v>2993</v>
      </c>
      <c r="D14323" s="102">
        <v>1101</v>
      </c>
      <c r="E14323" s="102">
        <v>9</v>
      </c>
      <c r="F14323" s="102">
        <v>707</v>
      </c>
      <c r="G14323" s="102">
        <v>70740</v>
      </c>
      <c r="H14323" s="102">
        <v>3000</v>
      </c>
      <c r="I14323" s="102">
        <v>414213</v>
      </c>
      <c r="J14323" s="104">
        <v>0</v>
      </c>
      <c r="K14323" s="104">
        <v>0</v>
      </c>
      <c r="L14323" s="104">
        <v>0</v>
      </c>
      <c r="M14323" s="104">
        <v>0</v>
      </c>
      <c r="N14323" s="230">
        <v>0</v>
      </c>
      <c r="O14323" s="230">
        <v>0</v>
      </c>
      <c r="P14323" s="230">
        <f t="shared" si="303"/>
        <v>0</v>
      </c>
      <c r="Q14323" s="264">
        <v>5000000</v>
      </c>
      <c r="R14323" s="264">
        <v>0</v>
      </c>
      <c r="S14323" s="175"/>
    </row>
    <row r="14324" spans="1:19" x14ac:dyDescent="0.3">
      <c r="A14324" s="967" t="s">
        <v>44</v>
      </c>
      <c r="B14324" s="967"/>
      <c r="C14324" s="967"/>
      <c r="D14324" s="106"/>
      <c r="E14324" s="106"/>
      <c r="F14324" s="106"/>
      <c r="G14324" s="106"/>
      <c r="H14324" s="106"/>
      <c r="I14324" s="106"/>
      <c r="J14324" s="17"/>
      <c r="K14324" s="17"/>
      <c r="L14324" s="18"/>
      <c r="M14324" s="18"/>
      <c r="N14324" s="18"/>
      <c r="O14324" s="18"/>
      <c r="P14324" s="230"/>
      <c r="Q14324" s="264"/>
      <c r="R14324" s="264"/>
      <c r="S14324" s="175"/>
    </row>
    <row r="14325" spans="1:19" x14ac:dyDescent="0.3">
      <c r="A14325" s="106"/>
      <c r="B14325" s="108" t="s">
        <v>2994</v>
      </c>
      <c r="C14325" s="30" t="s">
        <v>2995</v>
      </c>
      <c r="D14325" s="102">
        <v>1301</v>
      </c>
      <c r="E14325" s="102">
        <v>9</v>
      </c>
      <c r="F14325" s="102">
        <v>707</v>
      </c>
      <c r="G14325" s="102">
        <v>70740</v>
      </c>
      <c r="H14325" s="102">
        <v>3000</v>
      </c>
      <c r="I14325" s="102">
        <v>414213</v>
      </c>
      <c r="J14325" s="104">
        <v>0</v>
      </c>
      <c r="K14325" s="104">
        <v>0</v>
      </c>
      <c r="L14325" s="104">
        <v>0</v>
      </c>
      <c r="M14325" s="104">
        <v>0</v>
      </c>
      <c r="N14325" s="230">
        <v>0</v>
      </c>
      <c r="O14325" s="230">
        <v>0</v>
      </c>
      <c r="P14325" s="230">
        <f t="shared" si="303"/>
        <v>0</v>
      </c>
      <c r="Q14325" s="264">
        <v>12000000</v>
      </c>
      <c r="R14325" s="264">
        <v>0</v>
      </c>
      <c r="S14325" s="175"/>
    </row>
    <row r="14326" spans="1:19" x14ac:dyDescent="0.3">
      <c r="A14326" s="967" t="s">
        <v>1530</v>
      </c>
      <c r="B14326" s="967"/>
      <c r="C14326" s="967"/>
      <c r="D14326" s="106"/>
      <c r="E14326" s="106"/>
      <c r="F14326" s="106"/>
      <c r="G14326" s="106"/>
      <c r="H14326" s="106"/>
      <c r="I14326" s="106"/>
      <c r="J14326" s="17"/>
      <c r="K14326" s="17"/>
      <c r="L14326" s="18"/>
      <c r="M14326" s="18"/>
      <c r="N14326" s="18"/>
      <c r="O14326" s="18"/>
      <c r="P14326" s="230"/>
      <c r="Q14326" s="264"/>
      <c r="R14326" s="264"/>
      <c r="S14326" s="175"/>
    </row>
    <row r="14327" spans="1:19" ht="15" thickBot="1" x14ac:dyDescent="0.35">
      <c r="A14327" s="107"/>
      <c r="B14327" s="109" t="s">
        <v>2996</v>
      </c>
      <c r="C14327" s="34" t="s">
        <v>2997</v>
      </c>
      <c r="D14327" s="103">
        <v>1003</v>
      </c>
      <c r="E14327" s="103">
        <v>9</v>
      </c>
      <c r="F14327" s="103">
        <v>707</v>
      </c>
      <c r="G14327" s="103">
        <v>70740</v>
      </c>
      <c r="H14327" s="103">
        <v>3000</v>
      </c>
      <c r="I14327" s="103">
        <v>414213</v>
      </c>
      <c r="J14327" s="105">
        <v>15000000</v>
      </c>
      <c r="K14327" s="105">
        <v>15000000</v>
      </c>
      <c r="L14327" s="105">
        <v>0</v>
      </c>
      <c r="M14327" s="105">
        <v>0</v>
      </c>
      <c r="N14327" s="231">
        <v>0</v>
      </c>
      <c r="O14327" s="231">
        <v>0</v>
      </c>
      <c r="P14327" s="230">
        <f t="shared" si="303"/>
        <v>15000000</v>
      </c>
      <c r="Q14327" s="264">
        <v>5000000</v>
      </c>
      <c r="R14327" s="264">
        <v>0</v>
      </c>
      <c r="S14327" s="176"/>
    </row>
    <row r="14328" spans="1:19" ht="15" thickBot="1" x14ac:dyDescent="0.35">
      <c r="A14328" s="13"/>
      <c r="B14328" s="14" t="s">
        <v>2998</v>
      </c>
      <c r="C14328" s="14"/>
      <c r="D14328" s="14"/>
      <c r="E14328" s="14"/>
      <c r="F14328" s="14"/>
      <c r="G14328" s="14"/>
      <c r="H14328" s="14"/>
      <c r="I14328" s="14"/>
      <c r="J14328" s="15">
        <f>SUM(J14304:J14327)</f>
        <v>140000000</v>
      </c>
      <c r="K14328" s="15">
        <f t="shared" ref="K14328:R14328" si="304">SUM(K14304:K14327)</f>
        <v>105000000</v>
      </c>
      <c r="L14328" s="15">
        <f t="shared" si="304"/>
        <v>35000000</v>
      </c>
      <c r="M14328" s="15">
        <f t="shared" si="304"/>
        <v>0</v>
      </c>
      <c r="N14328" s="15">
        <f t="shared" si="304"/>
        <v>70000000</v>
      </c>
      <c r="O14328" s="15">
        <f t="shared" si="304"/>
        <v>20000000</v>
      </c>
      <c r="P14328" s="15">
        <f t="shared" si="304"/>
        <v>195000000</v>
      </c>
      <c r="Q14328" s="15">
        <f t="shared" si="304"/>
        <v>100000000</v>
      </c>
      <c r="R14328" s="15">
        <f t="shared" si="304"/>
        <v>0</v>
      </c>
      <c r="S14328" s="181"/>
    </row>
    <row r="14329" spans="1:19" x14ac:dyDescent="0.3">
      <c r="J14329" s="55"/>
      <c r="K14329" s="55"/>
      <c r="N14329" s="58"/>
      <c r="O14329" s="58"/>
      <c r="P14329" s="58"/>
      <c r="Q14329" s="58"/>
      <c r="R14329" s="58"/>
      <c r="S14329" s="58"/>
    </row>
    <row r="14330" spans="1:19" x14ac:dyDescent="0.3">
      <c r="A14330" s="1" t="s">
        <v>2999</v>
      </c>
      <c r="B14330" s="93" t="s">
        <v>3000</v>
      </c>
      <c r="C14330" s="93"/>
      <c r="J14330" s="55"/>
      <c r="K14330" s="55"/>
      <c r="N14330" s="58"/>
      <c r="O14330" s="58"/>
      <c r="P14330" s="58"/>
      <c r="Q14330" s="58"/>
      <c r="R14330" s="58"/>
      <c r="S14330" s="58"/>
    </row>
    <row r="14331" spans="1:19" x14ac:dyDescent="0.3">
      <c r="A14331" s="967" t="s">
        <v>34</v>
      </c>
      <c r="B14331" s="967"/>
      <c r="C14331" s="967"/>
      <c r="D14331" s="106"/>
      <c r="E14331" s="106"/>
      <c r="F14331" s="106"/>
      <c r="G14331" s="106"/>
      <c r="H14331" s="106"/>
      <c r="I14331" s="106"/>
      <c r="J14331" s="17"/>
      <c r="K14331" s="17"/>
      <c r="L14331" s="18"/>
      <c r="M14331" s="18"/>
      <c r="N14331" s="175"/>
      <c r="O14331" s="175"/>
      <c r="P14331" s="214"/>
      <c r="Q14331" s="265"/>
      <c r="R14331" s="265"/>
      <c r="S14331" s="175"/>
    </row>
    <row r="14332" spans="1:19" ht="15" thickBot="1" x14ac:dyDescent="0.35">
      <c r="A14332" s="107"/>
      <c r="B14332" s="109" t="s">
        <v>3001</v>
      </c>
      <c r="C14332" s="34" t="s">
        <v>2518</v>
      </c>
      <c r="D14332" s="103">
        <v>1101</v>
      </c>
      <c r="E14332" s="103">
        <v>9</v>
      </c>
      <c r="F14332" s="103">
        <v>701</v>
      </c>
      <c r="G14332" s="103">
        <v>70131</v>
      </c>
      <c r="H14332" s="103">
        <v>3000</v>
      </c>
      <c r="I14332" s="103">
        <v>414104</v>
      </c>
      <c r="J14332" s="105">
        <v>0</v>
      </c>
      <c r="K14332" s="105">
        <v>0</v>
      </c>
      <c r="L14332" s="105">
        <v>0</v>
      </c>
      <c r="M14332" s="105">
        <v>0</v>
      </c>
      <c r="N14332" s="231">
        <v>0</v>
      </c>
      <c r="O14332" s="231">
        <v>0</v>
      </c>
      <c r="P14332" s="230">
        <f t="shared" ref="P14332" si="305">SUM(K14332+N14332+O14332)</f>
        <v>0</v>
      </c>
      <c r="Q14332" s="265">
        <v>0</v>
      </c>
      <c r="R14332" s="265">
        <v>250000</v>
      </c>
      <c r="S14332" s="176"/>
    </row>
    <row r="14333" spans="1:19" ht="15" thickBot="1" x14ac:dyDescent="0.35">
      <c r="A14333" s="13" t="s">
        <v>3002</v>
      </c>
      <c r="B14333" s="14"/>
      <c r="C14333" s="14"/>
      <c r="D14333" s="14"/>
      <c r="E14333" s="14"/>
      <c r="F14333" s="14"/>
      <c r="G14333" s="14"/>
      <c r="H14333" s="14"/>
      <c r="I14333" s="14"/>
      <c r="J14333" s="15">
        <f>SUM(J14331:J14332)</f>
        <v>0</v>
      </c>
      <c r="K14333" s="15">
        <f t="shared" ref="K14333:R14333" si="306">SUM(K14331:K14332)</f>
        <v>0</v>
      </c>
      <c r="L14333" s="15">
        <f t="shared" si="306"/>
        <v>0</v>
      </c>
      <c r="M14333" s="15">
        <f t="shared" si="306"/>
        <v>0</v>
      </c>
      <c r="N14333" s="15">
        <f t="shared" si="306"/>
        <v>0</v>
      </c>
      <c r="O14333" s="15">
        <f t="shared" si="306"/>
        <v>0</v>
      </c>
      <c r="P14333" s="15">
        <f t="shared" si="306"/>
        <v>0</v>
      </c>
      <c r="Q14333" s="15">
        <f t="shared" si="306"/>
        <v>0</v>
      </c>
      <c r="R14333" s="15">
        <f t="shared" si="306"/>
        <v>250000</v>
      </c>
      <c r="S14333" s="181"/>
    </row>
    <row r="14334" spans="1:19" x14ac:dyDescent="0.3">
      <c r="J14334" s="55"/>
      <c r="K14334" s="55"/>
      <c r="N14334" s="58"/>
      <c r="O14334" s="58"/>
      <c r="P14334" s="58"/>
      <c r="Q14334" s="58"/>
      <c r="R14334" s="58"/>
      <c r="S14334" s="58"/>
    </row>
    <row r="14335" spans="1:19" ht="21.75" customHeight="1" x14ac:dyDescent="0.3">
      <c r="A14335" s="1">
        <v>35001001</v>
      </c>
      <c r="B14335" s="93" t="s">
        <v>3003</v>
      </c>
      <c r="C14335" s="93"/>
      <c r="J14335" s="55"/>
      <c r="K14335" s="55"/>
      <c r="N14335" s="58"/>
      <c r="O14335" s="58"/>
      <c r="P14335" s="58"/>
      <c r="Q14335" s="58"/>
      <c r="R14335" s="58"/>
      <c r="S14335" s="58"/>
    </row>
    <row r="14336" spans="1:19" x14ac:dyDescent="0.3">
      <c r="A14336" s="967" t="s">
        <v>1513</v>
      </c>
      <c r="B14336" s="967"/>
      <c r="C14336" s="967"/>
      <c r="D14336" s="106"/>
      <c r="E14336" s="106"/>
      <c r="F14336" s="106"/>
      <c r="G14336" s="106"/>
      <c r="H14336" s="106"/>
      <c r="I14336" s="106"/>
      <c r="J14336" s="17"/>
      <c r="K14336" s="17"/>
      <c r="L14336" s="18"/>
      <c r="M14336" s="18"/>
      <c r="N14336" s="175"/>
      <c r="O14336" s="175"/>
      <c r="P14336" s="214"/>
      <c r="Q14336" s="266"/>
      <c r="R14336" s="266"/>
      <c r="S14336" s="175"/>
    </row>
    <row r="14337" spans="1:19" ht="43.5" customHeight="1" x14ac:dyDescent="0.3">
      <c r="A14337" s="106"/>
      <c r="B14337" s="108" t="s">
        <v>3004</v>
      </c>
      <c r="C14337" s="30" t="s">
        <v>3005</v>
      </c>
      <c r="D14337" s="102">
        <v>901</v>
      </c>
      <c r="E14337" s="102">
        <v>9</v>
      </c>
      <c r="F14337" s="102">
        <v>705</v>
      </c>
      <c r="G14337" s="102">
        <v>70560</v>
      </c>
      <c r="H14337" s="102">
        <v>3000</v>
      </c>
      <c r="I14337" s="102">
        <v>414104</v>
      </c>
      <c r="J14337" s="104">
        <v>0</v>
      </c>
      <c r="K14337" s="104">
        <f>SUM(J14337+M14337)</f>
        <v>600000</v>
      </c>
      <c r="L14337" s="104">
        <v>0</v>
      </c>
      <c r="M14337" s="173">
        <v>600000</v>
      </c>
      <c r="N14337" s="230">
        <v>0</v>
      </c>
      <c r="O14337" s="230">
        <v>0</v>
      </c>
      <c r="P14337" s="230">
        <f t="shared" ref="P14337" si="307">SUM(K14337+N14337+O14337)</f>
        <v>600000</v>
      </c>
      <c r="Q14337" s="264">
        <v>0</v>
      </c>
      <c r="R14337" s="264">
        <v>0</v>
      </c>
      <c r="S14337" s="175"/>
    </row>
    <row r="14338" spans="1:19" s="138" customFormat="1" ht="15.75" customHeight="1" x14ac:dyDescent="0.3">
      <c r="A14338" s="960" t="s">
        <v>0</v>
      </c>
      <c r="B14338" s="960"/>
      <c r="C14338" s="960"/>
      <c r="D14338" s="960"/>
      <c r="E14338" s="960"/>
      <c r="F14338" s="960"/>
      <c r="G14338" s="960"/>
      <c r="H14338" s="960"/>
      <c r="I14338" s="960"/>
      <c r="J14338" s="960"/>
      <c r="K14338" s="960"/>
      <c r="L14338" s="960"/>
      <c r="M14338" s="960"/>
      <c r="P14338" s="216"/>
      <c r="Q14338" s="268"/>
      <c r="R14338" s="268"/>
    </row>
    <row r="14339" spans="1:19" s="138" customFormat="1" ht="14.25" customHeight="1" x14ac:dyDescent="0.3">
      <c r="A14339" s="960" t="s">
        <v>3122</v>
      </c>
      <c r="B14339" s="960"/>
      <c r="C14339" s="960"/>
      <c r="D14339" s="960"/>
      <c r="E14339" s="960"/>
      <c r="F14339" s="960"/>
      <c r="G14339" s="960"/>
      <c r="H14339" s="960"/>
      <c r="I14339" s="960"/>
      <c r="J14339" s="960"/>
      <c r="K14339" s="960"/>
      <c r="L14339" s="960"/>
      <c r="M14339" s="960"/>
      <c r="P14339" s="216"/>
      <c r="Q14339" s="268"/>
      <c r="R14339" s="268"/>
    </row>
    <row r="14340" spans="1:19" s="138" customFormat="1" ht="16.2" thickBot="1" x14ac:dyDescent="0.35">
      <c r="A14340" s="961" t="s">
        <v>2060</v>
      </c>
      <c r="B14340" s="961"/>
      <c r="C14340" s="961"/>
      <c r="D14340" s="961"/>
      <c r="E14340" s="961"/>
      <c r="F14340" s="961"/>
      <c r="G14340" s="961"/>
      <c r="H14340" s="961"/>
      <c r="I14340" s="961"/>
      <c r="J14340" s="961"/>
      <c r="K14340" s="961"/>
      <c r="L14340" s="961"/>
      <c r="M14340" s="961"/>
      <c r="P14340" s="216"/>
      <c r="Q14340" s="268"/>
      <c r="R14340" s="268"/>
    </row>
    <row r="14341" spans="1:19" s="138" customFormat="1" ht="15" customHeight="1" x14ac:dyDescent="0.3">
      <c r="A14341" s="962" t="s">
        <v>3118</v>
      </c>
      <c r="B14341" s="962" t="s">
        <v>3119</v>
      </c>
      <c r="C14341" s="962" t="s">
        <v>2</v>
      </c>
      <c r="D14341" s="5" t="s">
        <v>3</v>
      </c>
      <c r="E14341" s="12" t="s">
        <v>3</v>
      </c>
      <c r="F14341" s="5" t="s">
        <v>7</v>
      </c>
      <c r="G14341" s="12" t="s">
        <v>9</v>
      </c>
      <c r="H14341" s="5" t="s">
        <v>12</v>
      </c>
      <c r="I14341" s="12" t="s">
        <v>13</v>
      </c>
      <c r="J14341" s="873" t="s">
        <v>3115</v>
      </c>
      <c r="K14341" s="873" t="s">
        <v>3116</v>
      </c>
      <c r="L14341" s="965" t="s">
        <v>3121</v>
      </c>
      <c r="M14341" s="965" t="s">
        <v>3117</v>
      </c>
      <c r="N14341" s="873" t="s">
        <v>3116</v>
      </c>
      <c r="O14341" s="873" t="s">
        <v>3116</v>
      </c>
      <c r="P14341" s="873" t="s">
        <v>5095</v>
      </c>
      <c r="Q14341" s="873" t="s">
        <v>3115</v>
      </c>
      <c r="R14341" s="270" t="s">
        <v>3340</v>
      </c>
      <c r="S14341" s="873" t="s">
        <v>5049</v>
      </c>
    </row>
    <row r="14342" spans="1:19" s="138" customFormat="1" ht="15.75" customHeight="1" x14ac:dyDescent="0.3">
      <c r="A14342" s="963"/>
      <c r="B14342" s="963"/>
      <c r="C14342" s="963"/>
      <c r="D14342" s="6" t="s">
        <v>4</v>
      </c>
      <c r="E14342" s="11" t="s">
        <v>6</v>
      </c>
      <c r="F14342" s="6" t="s">
        <v>8</v>
      </c>
      <c r="G14342" s="11" t="s">
        <v>10</v>
      </c>
      <c r="H14342" s="6" t="s">
        <v>5</v>
      </c>
      <c r="I14342" s="11" t="s">
        <v>5</v>
      </c>
      <c r="J14342" s="874"/>
      <c r="K14342" s="874"/>
      <c r="L14342" s="966"/>
      <c r="M14342" s="966"/>
      <c r="N14342" s="874"/>
      <c r="O14342" s="874"/>
      <c r="P14342" s="874"/>
      <c r="Q14342" s="874"/>
      <c r="R14342" s="271" t="s">
        <v>5125</v>
      </c>
      <c r="S14342" s="874"/>
    </row>
    <row r="14343" spans="1:19" s="138" customFormat="1" ht="13.5" customHeight="1" x14ac:dyDescent="0.3">
      <c r="A14343" s="963"/>
      <c r="B14343" s="963"/>
      <c r="C14343" s="963"/>
      <c r="D14343" s="6" t="s">
        <v>5</v>
      </c>
      <c r="E14343" s="11" t="s">
        <v>5</v>
      </c>
      <c r="F14343" s="6" t="s">
        <v>5</v>
      </c>
      <c r="G14343" s="11" t="s">
        <v>11</v>
      </c>
      <c r="H14343" s="7"/>
      <c r="I14343" s="8"/>
      <c r="J14343" s="44" t="s">
        <v>3120</v>
      </c>
      <c r="K14343" s="45" t="s">
        <v>3120</v>
      </c>
      <c r="L14343" s="46" t="s">
        <v>3120</v>
      </c>
      <c r="M14343" s="47" t="s">
        <v>3120</v>
      </c>
      <c r="N14343" s="44" t="s">
        <v>5068</v>
      </c>
      <c r="O14343" s="44" t="s">
        <v>5069</v>
      </c>
      <c r="P14343" s="44"/>
      <c r="Q14343" s="44" t="s">
        <v>5102</v>
      </c>
      <c r="R14343" s="272" t="s">
        <v>5102</v>
      </c>
      <c r="S14343" s="44"/>
    </row>
    <row r="14344" spans="1:19" s="138" customFormat="1" ht="15" thickBot="1" x14ac:dyDescent="0.35">
      <c r="A14344" s="964"/>
      <c r="B14344" s="964"/>
      <c r="C14344" s="964"/>
      <c r="D14344" s="9"/>
      <c r="E14344" s="10"/>
      <c r="F14344" s="9"/>
      <c r="G14344" s="10"/>
      <c r="H14344" s="9"/>
      <c r="I14344" s="10"/>
      <c r="J14344" s="48" t="s">
        <v>14</v>
      </c>
      <c r="K14344" s="49" t="s">
        <v>14</v>
      </c>
      <c r="L14344" s="50" t="s">
        <v>14</v>
      </c>
      <c r="M14344" s="51" t="s">
        <v>14</v>
      </c>
      <c r="N14344" s="48" t="s">
        <v>14</v>
      </c>
      <c r="O14344" s="48" t="s">
        <v>14</v>
      </c>
      <c r="P14344" s="48" t="s">
        <v>14</v>
      </c>
      <c r="Q14344" s="48" t="s">
        <v>14</v>
      </c>
      <c r="R14344" s="48" t="s">
        <v>14</v>
      </c>
      <c r="S14344" s="48"/>
    </row>
    <row r="14345" spans="1:19" ht="43.5" customHeight="1" x14ac:dyDescent="0.3">
      <c r="A14345" s="106"/>
      <c r="B14345" s="108" t="s">
        <v>3006</v>
      </c>
      <c r="C14345" s="30" t="s">
        <v>3007</v>
      </c>
      <c r="D14345" s="102">
        <v>901</v>
      </c>
      <c r="E14345" s="102">
        <v>9</v>
      </c>
      <c r="F14345" s="102">
        <v>705</v>
      </c>
      <c r="G14345" s="102">
        <v>70510</v>
      </c>
      <c r="H14345" s="102">
        <v>3000</v>
      </c>
      <c r="I14345" s="102">
        <v>414105</v>
      </c>
      <c r="J14345" s="104">
        <v>10000000</v>
      </c>
      <c r="K14345" s="104">
        <v>10000000</v>
      </c>
      <c r="L14345" s="104">
        <v>0</v>
      </c>
      <c r="M14345" s="104">
        <v>0</v>
      </c>
      <c r="N14345" s="230">
        <v>0</v>
      </c>
      <c r="O14345" s="230">
        <v>0</v>
      </c>
      <c r="P14345" s="230">
        <f t="shared" ref="P14345:P14357" si="308">SUM(K14345+N14345+O14345)</f>
        <v>10000000</v>
      </c>
      <c r="Q14345" s="264">
        <v>8000000</v>
      </c>
      <c r="R14345" s="264">
        <v>0</v>
      </c>
      <c r="S14345" s="175"/>
    </row>
    <row r="14346" spans="1:19" x14ac:dyDescent="0.3">
      <c r="A14346" s="106"/>
      <c r="B14346" s="108" t="s">
        <v>3008</v>
      </c>
      <c r="C14346" s="30" t="s">
        <v>3009</v>
      </c>
      <c r="D14346" s="102">
        <v>901</v>
      </c>
      <c r="E14346" s="102">
        <v>9</v>
      </c>
      <c r="F14346" s="102">
        <v>705</v>
      </c>
      <c r="G14346" s="102">
        <v>70540</v>
      </c>
      <c r="H14346" s="102">
        <v>3000</v>
      </c>
      <c r="I14346" s="102">
        <v>414104</v>
      </c>
      <c r="J14346" s="104">
        <v>7500000</v>
      </c>
      <c r="K14346" s="104">
        <v>7500000</v>
      </c>
      <c r="L14346" s="104">
        <v>0</v>
      </c>
      <c r="M14346" s="104">
        <v>0</v>
      </c>
      <c r="N14346" s="230">
        <v>0</v>
      </c>
      <c r="O14346" s="230">
        <v>0</v>
      </c>
      <c r="P14346" s="230">
        <f t="shared" si="308"/>
        <v>7500000</v>
      </c>
      <c r="Q14346" s="264">
        <v>10000000</v>
      </c>
      <c r="R14346" s="264">
        <v>0</v>
      </c>
      <c r="S14346" s="175"/>
    </row>
    <row r="14347" spans="1:19" ht="20.399999999999999" x14ac:dyDescent="0.3">
      <c r="A14347" s="106"/>
      <c r="B14347" s="108" t="s">
        <v>3010</v>
      </c>
      <c r="C14347" s="30" t="s">
        <v>3011</v>
      </c>
      <c r="D14347" s="102">
        <v>901</v>
      </c>
      <c r="E14347" s="102">
        <v>9</v>
      </c>
      <c r="F14347" s="102">
        <v>705</v>
      </c>
      <c r="G14347" s="102">
        <v>70530</v>
      </c>
      <c r="H14347" s="102">
        <v>3000</v>
      </c>
      <c r="I14347" s="102">
        <v>414104</v>
      </c>
      <c r="J14347" s="104">
        <v>10000000</v>
      </c>
      <c r="K14347" s="104">
        <v>10000000</v>
      </c>
      <c r="L14347" s="104">
        <v>0</v>
      </c>
      <c r="M14347" s="104">
        <v>0</v>
      </c>
      <c r="N14347" s="230">
        <v>0</v>
      </c>
      <c r="O14347" s="230">
        <v>0</v>
      </c>
      <c r="P14347" s="230">
        <f t="shared" si="308"/>
        <v>10000000</v>
      </c>
      <c r="Q14347" s="264">
        <v>2000000</v>
      </c>
      <c r="R14347" s="264">
        <v>0</v>
      </c>
      <c r="S14347" s="175"/>
    </row>
    <row r="14348" spans="1:19" ht="20.399999999999999" x14ac:dyDescent="0.3">
      <c r="A14348" s="106"/>
      <c r="B14348" s="108" t="s">
        <v>3012</v>
      </c>
      <c r="C14348" s="30" t="s">
        <v>3013</v>
      </c>
      <c r="D14348" s="102">
        <v>901</v>
      </c>
      <c r="E14348" s="102">
        <v>9</v>
      </c>
      <c r="F14348" s="102">
        <v>705</v>
      </c>
      <c r="G14348" s="102">
        <v>70560</v>
      </c>
      <c r="H14348" s="102">
        <v>3000</v>
      </c>
      <c r="I14348" s="102">
        <v>414104</v>
      </c>
      <c r="J14348" s="104">
        <v>0</v>
      </c>
      <c r="K14348" s="104">
        <v>0</v>
      </c>
      <c r="L14348" s="104">
        <v>0</v>
      </c>
      <c r="M14348" s="104">
        <v>0</v>
      </c>
      <c r="N14348" s="230">
        <v>0</v>
      </c>
      <c r="O14348" s="230">
        <v>0</v>
      </c>
      <c r="P14348" s="230">
        <f t="shared" si="308"/>
        <v>0</v>
      </c>
      <c r="Q14348" s="264">
        <v>10000000</v>
      </c>
      <c r="R14348" s="264">
        <v>0</v>
      </c>
      <c r="S14348" s="175"/>
    </row>
    <row r="14349" spans="1:19" x14ac:dyDescent="0.3">
      <c r="A14349" s="106"/>
      <c r="B14349" s="108" t="s">
        <v>3014</v>
      </c>
      <c r="C14349" s="30" t="s">
        <v>3015</v>
      </c>
      <c r="D14349" s="102">
        <v>901</v>
      </c>
      <c r="E14349" s="102">
        <v>1</v>
      </c>
      <c r="F14349" s="102">
        <v>705</v>
      </c>
      <c r="G14349" s="102">
        <v>70510</v>
      </c>
      <c r="H14349" s="102">
        <v>3000</v>
      </c>
      <c r="I14349" s="102">
        <v>414104</v>
      </c>
      <c r="J14349" s="104">
        <v>20000000</v>
      </c>
      <c r="K14349" s="104">
        <v>20000000</v>
      </c>
      <c r="L14349" s="104">
        <v>0</v>
      </c>
      <c r="M14349" s="104">
        <v>0</v>
      </c>
      <c r="N14349" s="230">
        <v>0</v>
      </c>
      <c r="O14349" s="230">
        <v>0</v>
      </c>
      <c r="P14349" s="230">
        <f t="shared" si="308"/>
        <v>20000000</v>
      </c>
      <c r="Q14349" s="264">
        <v>10000000</v>
      </c>
      <c r="R14349" s="264">
        <v>0</v>
      </c>
      <c r="S14349" s="175"/>
    </row>
    <row r="14350" spans="1:19" ht="16.5" customHeight="1" x14ac:dyDescent="0.3">
      <c r="A14350" s="106"/>
      <c r="B14350" s="108" t="s">
        <v>3016</v>
      </c>
      <c r="C14350" s="30" t="s">
        <v>3017</v>
      </c>
      <c r="D14350" s="102">
        <v>911</v>
      </c>
      <c r="E14350" s="102">
        <v>9</v>
      </c>
      <c r="F14350" s="102">
        <v>705</v>
      </c>
      <c r="G14350" s="102">
        <v>70510</v>
      </c>
      <c r="H14350" s="102">
        <v>3000</v>
      </c>
      <c r="I14350" s="102">
        <v>414103</v>
      </c>
      <c r="J14350" s="104">
        <v>20000000</v>
      </c>
      <c r="K14350" s="104">
        <v>20000000</v>
      </c>
      <c r="L14350" s="104">
        <v>0</v>
      </c>
      <c r="M14350" s="104">
        <v>0</v>
      </c>
      <c r="N14350" s="230">
        <v>0</v>
      </c>
      <c r="O14350" s="230">
        <v>0</v>
      </c>
      <c r="P14350" s="230">
        <f t="shared" si="308"/>
        <v>20000000</v>
      </c>
      <c r="Q14350" s="264">
        <v>9000000</v>
      </c>
      <c r="R14350" s="264">
        <v>0</v>
      </c>
      <c r="S14350" s="175"/>
    </row>
    <row r="14351" spans="1:19" ht="20.399999999999999" x14ac:dyDescent="0.3">
      <c r="A14351" s="106"/>
      <c r="B14351" s="108" t="s">
        <v>3018</v>
      </c>
      <c r="C14351" s="30" t="s">
        <v>3019</v>
      </c>
      <c r="D14351" s="102">
        <v>911</v>
      </c>
      <c r="E14351" s="102">
        <v>7</v>
      </c>
      <c r="F14351" s="102">
        <v>701</v>
      </c>
      <c r="G14351" s="102">
        <v>70133</v>
      </c>
      <c r="H14351" s="102">
        <v>3000</v>
      </c>
      <c r="I14351" s="102">
        <v>414104</v>
      </c>
      <c r="J14351" s="104">
        <v>0</v>
      </c>
      <c r="K14351" s="104">
        <v>0</v>
      </c>
      <c r="L14351" s="104">
        <v>0</v>
      </c>
      <c r="M14351" s="104">
        <v>0</v>
      </c>
      <c r="N14351" s="230">
        <v>0</v>
      </c>
      <c r="O14351" s="230">
        <v>0</v>
      </c>
      <c r="P14351" s="230">
        <f t="shared" si="308"/>
        <v>0</v>
      </c>
      <c r="Q14351" s="264">
        <v>20000000</v>
      </c>
      <c r="R14351" s="264">
        <v>0</v>
      </c>
      <c r="S14351" s="175"/>
    </row>
    <row r="14352" spans="1:19" ht="20.399999999999999" x14ac:dyDescent="0.3">
      <c r="A14352" s="106"/>
      <c r="B14352" s="108" t="s">
        <v>3020</v>
      </c>
      <c r="C14352" s="30" t="s">
        <v>3021</v>
      </c>
      <c r="D14352" s="102">
        <v>911</v>
      </c>
      <c r="E14352" s="102">
        <v>7</v>
      </c>
      <c r="F14352" s="102">
        <v>705</v>
      </c>
      <c r="G14352" s="102">
        <v>70510</v>
      </c>
      <c r="H14352" s="102">
        <v>3000</v>
      </c>
      <c r="I14352" s="102">
        <v>414105</v>
      </c>
      <c r="J14352" s="104">
        <v>30000000</v>
      </c>
      <c r="K14352" s="104">
        <v>30000000</v>
      </c>
      <c r="L14352" s="104">
        <v>0</v>
      </c>
      <c r="M14352" s="104">
        <v>0</v>
      </c>
      <c r="N14352" s="230">
        <v>0</v>
      </c>
      <c r="O14352" s="230">
        <v>0</v>
      </c>
      <c r="P14352" s="230">
        <f t="shared" si="308"/>
        <v>30000000</v>
      </c>
      <c r="Q14352" s="264">
        <v>2000000</v>
      </c>
      <c r="R14352" s="264">
        <v>0</v>
      </c>
      <c r="S14352" s="189"/>
    </row>
    <row r="14353" spans="1:19" ht="20.399999999999999" x14ac:dyDescent="0.3">
      <c r="A14353" s="106"/>
      <c r="B14353" s="108" t="s">
        <v>3022</v>
      </c>
      <c r="C14353" s="30" t="s">
        <v>3023</v>
      </c>
      <c r="D14353" s="102">
        <v>911</v>
      </c>
      <c r="E14353" s="102">
        <v>7</v>
      </c>
      <c r="F14353" s="102">
        <v>705</v>
      </c>
      <c r="G14353" s="102">
        <v>70510</v>
      </c>
      <c r="H14353" s="102">
        <v>3000</v>
      </c>
      <c r="I14353" s="102">
        <v>414105</v>
      </c>
      <c r="J14353" s="104">
        <v>50000000</v>
      </c>
      <c r="K14353" s="104">
        <v>50000000</v>
      </c>
      <c r="L14353" s="104">
        <v>0</v>
      </c>
      <c r="M14353" s="104">
        <v>0</v>
      </c>
      <c r="N14353" s="230">
        <v>0</v>
      </c>
      <c r="O14353" s="230">
        <v>0</v>
      </c>
      <c r="P14353" s="230">
        <f t="shared" si="308"/>
        <v>50000000</v>
      </c>
      <c r="Q14353" s="264">
        <v>0</v>
      </c>
      <c r="R14353" s="264">
        <v>0</v>
      </c>
      <c r="S14353" s="189"/>
    </row>
    <row r="14354" spans="1:19" s="343" customFormat="1" ht="30.6" x14ac:dyDescent="0.3">
      <c r="A14354" s="659"/>
      <c r="B14354" s="563" t="s">
        <v>5360</v>
      </c>
      <c r="C14354" s="30" t="s">
        <v>5359</v>
      </c>
      <c r="D14354" s="558"/>
      <c r="E14354" s="558"/>
      <c r="F14354" s="558"/>
      <c r="G14354" s="558"/>
      <c r="H14354" s="558"/>
      <c r="I14354" s="558"/>
      <c r="J14354" s="560">
        <v>0</v>
      </c>
      <c r="K14354" s="560">
        <f>SUM(J14354+M14354)</f>
        <v>100000000</v>
      </c>
      <c r="L14354" s="560">
        <v>0</v>
      </c>
      <c r="M14354" s="560">
        <v>100000000</v>
      </c>
      <c r="N14354" s="560"/>
      <c r="O14354" s="560"/>
      <c r="P14354" s="560"/>
      <c r="Q14354" s="560"/>
      <c r="R14354" s="560"/>
      <c r="S14354" s="189"/>
    </row>
    <row r="14355" spans="1:19" x14ac:dyDescent="0.3">
      <c r="A14355" s="967" t="s">
        <v>27</v>
      </c>
      <c r="B14355" s="967"/>
      <c r="C14355" s="967"/>
      <c r="D14355" s="106"/>
      <c r="E14355" s="106"/>
      <c r="F14355" s="106"/>
      <c r="G14355" s="106"/>
      <c r="H14355" s="106"/>
      <c r="I14355" s="106"/>
      <c r="J14355" s="17"/>
      <c r="K14355" s="17"/>
      <c r="L14355" s="18"/>
      <c r="M14355" s="18"/>
      <c r="N14355" s="18"/>
      <c r="O14355" s="18"/>
      <c r="P14355" s="230"/>
      <c r="Q14355" s="264">
        <v>0</v>
      </c>
      <c r="R14355" s="264">
        <v>0</v>
      </c>
      <c r="S14355" s="175"/>
    </row>
    <row r="14356" spans="1:19" x14ac:dyDescent="0.3">
      <c r="A14356" s="967" t="s">
        <v>44</v>
      </c>
      <c r="B14356" s="967"/>
      <c r="C14356" s="967"/>
      <c r="D14356" s="106"/>
      <c r="E14356" s="106"/>
      <c r="F14356" s="106"/>
      <c r="G14356" s="106"/>
      <c r="H14356" s="106"/>
      <c r="I14356" s="106"/>
      <c r="J14356" s="17"/>
      <c r="K14356" s="17"/>
      <c r="L14356" s="18"/>
      <c r="M14356" s="18"/>
      <c r="N14356" s="18"/>
      <c r="O14356" s="18"/>
      <c r="P14356" s="230"/>
      <c r="Q14356" s="264"/>
      <c r="R14356" s="264"/>
      <c r="S14356" s="175"/>
    </row>
    <row r="14357" spans="1:19" ht="15" thickBot="1" x14ac:dyDescent="0.35">
      <c r="A14357" s="107"/>
      <c r="B14357" s="109" t="s">
        <v>3024</v>
      </c>
      <c r="C14357" s="34" t="s">
        <v>3025</v>
      </c>
      <c r="D14357" s="103">
        <v>1301</v>
      </c>
      <c r="E14357" s="103">
        <v>7</v>
      </c>
      <c r="F14357" s="103">
        <v>705</v>
      </c>
      <c r="G14357" s="103">
        <v>70560</v>
      </c>
      <c r="H14357" s="103">
        <v>3000</v>
      </c>
      <c r="I14357" s="103">
        <v>414104</v>
      </c>
      <c r="J14357" s="105">
        <v>0</v>
      </c>
      <c r="K14357" s="105">
        <v>0</v>
      </c>
      <c r="L14357" s="105">
        <v>0</v>
      </c>
      <c r="M14357" s="105">
        <v>0</v>
      </c>
      <c r="N14357" s="231">
        <v>0</v>
      </c>
      <c r="O14357" s="231">
        <v>0</v>
      </c>
      <c r="P14357" s="230">
        <f t="shared" si="308"/>
        <v>0</v>
      </c>
      <c r="Q14357" s="264"/>
      <c r="R14357" s="264"/>
      <c r="S14357" s="176"/>
    </row>
    <row r="14358" spans="1:19" ht="15" thickBot="1" x14ac:dyDescent="0.35">
      <c r="A14358" s="13"/>
      <c r="B14358" s="14" t="s">
        <v>3026</v>
      </c>
      <c r="C14358" s="14"/>
      <c r="D14358" s="14"/>
      <c r="E14358" s="14"/>
      <c r="F14358" s="14"/>
      <c r="G14358" s="14"/>
      <c r="H14358" s="14"/>
      <c r="I14358" s="14"/>
      <c r="J14358" s="15">
        <f t="shared" ref="J14358:R14358" si="309">SUM(J14336:J14357)</f>
        <v>147500000</v>
      </c>
      <c r="K14358" s="15">
        <f t="shared" si="309"/>
        <v>248100000</v>
      </c>
      <c r="L14358" s="15">
        <f t="shared" si="309"/>
        <v>0</v>
      </c>
      <c r="M14358" s="15">
        <f t="shared" si="309"/>
        <v>100600000</v>
      </c>
      <c r="N14358" s="15">
        <f t="shared" si="309"/>
        <v>0</v>
      </c>
      <c r="O14358" s="15">
        <f t="shared" si="309"/>
        <v>0</v>
      </c>
      <c r="P14358" s="15">
        <f t="shared" si="309"/>
        <v>148100000</v>
      </c>
      <c r="Q14358" s="15">
        <f t="shared" si="309"/>
        <v>71000000</v>
      </c>
      <c r="R14358" s="15">
        <f t="shared" si="309"/>
        <v>0</v>
      </c>
      <c r="S14358" s="181"/>
    </row>
    <row r="14359" spans="1:19" x14ac:dyDescent="0.3">
      <c r="J14359" s="55"/>
      <c r="K14359" s="55"/>
      <c r="N14359" s="58"/>
      <c r="O14359" s="58"/>
      <c r="P14359" s="58"/>
      <c r="Q14359" s="58"/>
      <c r="R14359" s="58"/>
      <c r="S14359" s="58"/>
    </row>
    <row r="14360" spans="1:19" x14ac:dyDescent="0.3">
      <c r="A14360" s="1">
        <v>35001002</v>
      </c>
      <c r="B14360" s="93" t="s">
        <v>3027</v>
      </c>
      <c r="C14360" s="93"/>
      <c r="J14360" s="55"/>
      <c r="K14360" s="55"/>
      <c r="N14360" s="58"/>
      <c r="O14360" s="58"/>
      <c r="P14360" s="58"/>
      <c r="Q14360" s="58"/>
      <c r="R14360" s="58"/>
      <c r="S14360" s="58"/>
    </row>
    <row r="14361" spans="1:19" x14ac:dyDescent="0.3">
      <c r="A14361" s="967" t="s">
        <v>1513</v>
      </c>
      <c r="B14361" s="967"/>
      <c r="C14361" s="967"/>
      <c r="D14361" s="106"/>
      <c r="E14361" s="106"/>
      <c r="F14361" s="106"/>
      <c r="G14361" s="106"/>
      <c r="H14361" s="106"/>
      <c r="I14361" s="106"/>
      <c r="J14361" s="17"/>
      <c r="K14361" s="17"/>
      <c r="L14361" s="18"/>
      <c r="M14361" s="18"/>
      <c r="N14361" s="175"/>
      <c r="O14361" s="175"/>
      <c r="P14361" s="214"/>
      <c r="Q14361" s="266"/>
      <c r="R14361" s="266"/>
      <c r="S14361" s="175"/>
    </row>
    <row r="14362" spans="1:19" ht="20.399999999999999" x14ac:dyDescent="0.3">
      <c r="A14362" s="106"/>
      <c r="B14362" s="108" t="s">
        <v>3028</v>
      </c>
      <c r="C14362" s="30" t="s">
        <v>3029</v>
      </c>
      <c r="D14362" s="102">
        <v>901</v>
      </c>
      <c r="E14362" s="102">
        <v>9</v>
      </c>
      <c r="F14362" s="102">
        <v>705</v>
      </c>
      <c r="G14362" s="102">
        <v>70540</v>
      </c>
      <c r="H14362" s="102">
        <v>3000</v>
      </c>
      <c r="I14362" s="102">
        <v>414215</v>
      </c>
      <c r="J14362" s="104">
        <v>642621000</v>
      </c>
      <c r="K14362" s="104">
        <f>SUM(J14362-L14362)</f>
        <v>0</v>
      </c>
      <c r="L14362" s="173">
        <v>642621000</v>
      </c>
      <c r="M14362" s="173">
        <v>0</v>
      </c>
      <c r="N14362" s="230">
        <v>642621000</v>
      </c>
      <c r="O14362" s="230">
        <v>0</v>
      </c>
      <c r="P14362" s="230">
        <f t="shared" ref="P14362:P14366" si="310">SUM(K14362+N14362+O14362)</f>
        <v>642621000</v>
      </c>
      <c r="Q14362" s="264"/>
      <c r="R14362" s="264"/>
      <c r="S14362" s="175"/>
    </row>
    <row r="14363" spans="1:19" ht="20.399999999999999" x14ac:dyDescent="0.3">
      <c r="A14363" s="106"/>
      <c r="B14363" s="108" t="s">
        <v>3030</v>
      </c>
      <c r="C14363" s="30" t="s">
        <v>3031</v>
      </c>
      <c r="D14363" s="102">
        <v>901</v>
      </c>
      <c r="E14363" s="102">
        <v>9</v>
      </c>
      <c r="F14363" s="102">
        <v>705</v>
      </c>
      <c r="G14363" s="102">
        <v>70550</v>
      </c>
      <c r="H14363" s="102">
        <v>3000</v>
      </c>
      <c r="I14363" s="102">
        <v>414316</v>
      </c>
      <c r="J14363" s="104">
        <v>87600000</v>
      </c>
      <c r="K14363" s="104">
        <f t="shared" ref="K14363:K14374" si="311">SUM(J14363-L14363)</f>
        <v>0</v>
      </c>
      <c r="L14363" s="173">
        <v>87600000</v>
      </c>
      <c r="M14363" s="173">
        <v>0</v>
      </c>
      <c r="N14363" s="230">
        <v>87600000</v>
      </c>
      <c r="O14363" s="230">
        <v>0</v>
      </c>
      <c r="P14363" s="230">
        <f t="shared" si="310"/>
        <v>87600000</v>
      </c>
      <c r="Q14363" s="264"/>
      <c r="R14363" s="264"/>
      <c r="S14363" s="175"/>
    </row>
    <row r="14364" spans="1:19" ht="20.399999999999999" x14ac:dyDescent="0.3">
      <c r="A14364" s="106"/>
      <c r="B14364" s="108" t="s">
        <v>3032</v>
      </c>
      <c r="C14364" s="30" t="s">
        <v>3033</v>
      </c>
      <c r="D14364" s="102">
        <v>915</v>
      </c>
      <c r="E14364" s="102">
        <v>7</v>
      </c>
      <c r="F14364" s="102">
        <v>705</v>
      </c>
      <c r="G14364" s="102">
        <v>70550</v>
      </c>
      <c r="H14364" s="102">
        <v>3000</v>
      </c>
      <c r="I14364" s="102">
        <v>414213</v>
      </c>
      <c r="J14364" s="104">
        <v>1596000000</v>
      </c>
      <c r="K14364" s="104">
        <f t="shared" si="311"/>
        <v>0</v>
      </c>
      <c r="L14364" s="173">
        <v>1596000000</v>
      </c>
      <c r="M14364" s="173">
        <v>0</v>
      </c>
      <c r="N14364" s="230">
        <v>1596000000</v>
      </c>
      <c r="O14364" s="230">
        <v>0</v>
      </c>
      <c r="P14364" s="230">
        <f t="shared" si="310"/>
        <v>1596000000</v>
      </c>
      <c r="Q14364" s="264"/>
      <c r="R14364" s="264"/>
      <c r="S14364" s="175"/>
    </row>
    <row r="14365" spans="1:19" ht="20.399999999999999" x14ac:dyDescent="0.3">
      <c r="A14365" s="106"/>
      <c r="B14365" s="108" t="s">
        <v>3034</v>
      </c>
      <c r="C14365" s="30" t="s">
        <v>3035</v>
      </c>
      <c r="D14365" s="102">
        <v>901</v>
      </c>
      <c r="E14365" s="102">
        <v>7</v>
      </c>
      <c r="F14365" s="102">
        <v>705</v>
      </c>
      <c r="G14365" s="102">
        <v>70550</v>
      </c>
      <c r="H14365" s="102">
        <v>3000</v>
      </c>
      <c r="I14365" s="102">
        <v>414316</v>
      </c>
      <c r="J14365" s="104">
        <v>110540000</v>
      </c>
      <c r="K14365" s="104">
        <f t="shared" si="311"/>
        <v>0</v>
      </c>
      <c r="L14365" s="173">
        <v>110540000</v>
      </c>
      <c r="M14365" s="173">
        <v>0</v>
      </c>
      <c r="N14365" s="230">
        <v>110540000</v>
      </c>
      <c r="O14365" s="230">
        <v>0</v>
      </c>
      <c r="P14365" s="230">
        <f t="shared" si="310"/>
        <v>110540000</v>
      </c>
      <c r="Q14365" s="264"/>
      <c r="R14365" s="264"/>
      <c r="S14365" s="175"/>
    </row>
    <row r="14366" spans="1:19" ht="20.399999999999999" x14ac:dyDescent="0.3">
      <c r="A14366" s="106"/>
      <c r="B14366" s="108" t="s">
        <v>3036</v>
      </c>
      <c r="C14366" s="30" t="s">
        <v>3037</v>
      </c>
      <c r="D14366" s="102">
        <v>901</v>
      </c>
      <c r="E14366" s="102">
        <v>7</v>
      </c>
      <c r="F14366" s="102">
        <v>705</v>
      </c>
      <c r="G14366" s="102">
        <v>70540</v>
      </c>
      <c r="H14366" s="102">
        <v>3000</v>
      </c>
      <c r="I14366" s="102">
        <v>414104</v>
      </c>
      <c r="J14366" s="104">
        <v>28200000</v>
      </c>
      <c r="K14366" s="104">
        <f t="shared" si="311"/>
        <v>0</v>
      </c>
      <c r="L14366" s="173">
        <v>28200000</v>
      </c>
      <c r="M14366" s="173">
        <v>0</v>
      </c>
      <c r="N14366" s="230">
        <v>28200000</v>
      </c>
      <c r="O14366" s="230">
        <v>0</v>
      </c>
      <c r="P14366" s="230">
        <f t="shared" si="310"/>
        <v>28200000</v>
      </c>
      <c r="Q14366" s="264"/>
      <c r="R14366" s="264"/>
      <c r="S14366" s="175"/>
    </row>
    <row r="14367" spans="1:19" ht="17.399999999999999" x14ac:dyDescent="0.3">
      <c r="A14367" s="960" t="s">
        <v>0</v>
      </c>
      <c r="B14367" s="960"/>
      <c r="C14367" s="960"/>
      <c r="D14367" s="960"/>
      <c r="E14367" s="960"/>
      <c r="F14367" s="960"/>
      <c r="G14367" s="960"/>
      <c r="H14367" s="960"/>
      <c r="I14367" s="960"/>
      <c r="J14367" s="960"/>
      <c r="K14367" s="960"/>
      <c r="L14367" s="960"/>
      <c r="M14367" s="960"/>
    </row>
    <row r="14368" spans="1:19" ht="17.399999999999999" x14ac:dyDescent="0.3">
      <c r="A14368" s="960" t="s">
        <v>3122</v>
      </c>
      <c r="B14368" s="960"/>
      <c r="C14368" s="960"/>
      <c r="D14368" s="960"/>
      <c r="E14368" s="960"/>
      <c r="F14368" s="960"/>
      <c r="G14368" s="960"/>
      <c r="H14368" s="960"/>
      <c r="I14368" s="960"/>
      <c r="J14368" s="960"/>
      <c r="K14368" s="960"/>
      <c r="L14368" s="960"/>
      <c r="M14368" s="960"/>
    </row>
    <row r="14369" spans="1:19" ht="16.2" thickBot="1" x14ac:dyDescent="0.35">
      <c r="A14369" s="961" t="s">
        <v>2060</v>
      </c>
      <c r="B14369" s="961"/>
      <c r="C14369" s="961"/>
      <c r="D14369" s="961"/>
      <c r="E14369" s="961"/>
      <c r="F14369" s="961"/>
      <c r="G14369" s="961"/>
      <c r="H14369" s="961"/>
      <c r="I14369" s="961"/>
      <c r="J14369" s="961"/>
      <c r="K14369" s="961"/>
      <c r="L14369" s="961"/>
      <c r="M14369" s="961"/>
    </row>
    <row r="14370" spans="1:19" ht="15" customHeight="1" x14ac:dyDescent="0.3">
      <c r="A14370" s="962" t="s">
        <v>3118</v>
      </c>
      <c r="B14370" s="962" t="s">
        <v>3119</v>
      </c>
      <c r="C14370" s="962" t="s">
        <v>2</v>
      </c>
      <c r="D14370" s="5" t="s">
        <v>3</v>
      </c>
      <c r="E14370" s="12" t="s">
        <v>3</v>
      </c>
      <c r="F14370" s="5" t="s">
        <v>7</v>
      </c>
      <c r="G14370" s="12" t="s">
        <v>9</v>
      </c>
      <c r="H14370" s="5" t="s">
        <v>12</v>
      </c>
      <c r="I14370" s="12" t="s">
        <v>13</v>
      </c>
      <c r="J14370" s="873" t="s">
        <v>3115</v>
      </c>
      <c r="K14370" s="873" t="s">
        <v>3116</v>
      </c>
      <c r="L14370" s="965" t="s">
        <v>3121</v>
      </c>
      <c r="M14370" s="965" t="s">
        <v>3117</v>
      </c>
      <c r="N14370" s="873" t="s">
        <v>3116</v>
      </c>
      <c r="O14370" s="873" t="s">
        <v>3116</v>
      </c>
      <c r="P14370" s="873" t="s">
        <v>5095</v>
      </c>
      <c r="Q14370" s="873" t="s">
        <v>3115</v>
      </c>
      <c r="R14370" s="270" t="s">
        <v>3340</v>
      </c>
      <c r="S14370" s="873" t="s">
        <v>5049</v>
      </c>
    </row>
    <row r="14371" spans="1:19" ht="20.399999999999999" x14ac:dyDescent="0.3">
      <c r="A14371" s="963"/>
      <c r="B14371" s="963"/>
      <c r="C14371" s="963"/>
      <c r="D14371" s="6" t="s">
        <v>4</v>
      </c>
      <c r="E14371" s="11" t="s">
        <v>6</v>
      </c>
      <c r="F14371" s="6" t="s">
        <v>8</v>
      </c>
      <c r="G14371" s="11" t="s">
        <v>10</v>
      </c>
      <c r="H14371" s="6" t="s">
        <v>5</v>
      </c>
      <c r="I14371" s="11" t="s">
        <v>5</v>
      </c>
      <c r="J14371" s="874"/>
      <c r="K14371" s="874"/>
      <c r="L14371" s="966"/>
      <c r="M14371" s="966"/>
      <c r="N14371" s="874"/>
      <c r="O14371" s="874"/>
      <c r="P14371" s="874"/>
      <c r="Q14371" s="874"/>
      <c r="R14371" s="271" t="s">
        <v>5125</v>
      </c>
      <c r="S14371" s="874"/>
    </row>
    <row r="14372" spans="1:19" x14ac:dyDescent="0.3">
      <c r="A14372" s="963"/>
      <c r="B14372" s="963"/>
      <c r="C14372" s="963"/>
      <c r="D14372" s="6" t="s">
        <v>5</v>
      </c>
      <c r="E14372" s="11" t="s">
        <v>5</v>
      </c>
      <c r="F14372" s="6" t="s">
        <v>5</v>
      </c>
      <c r="G14372" s="11" t="s">
        <v>11</v>
      </c>
      <c r="H14372" s="7"/>
      <c r="I14372" s="8"/>
      <c r="J14372" s="44" t="s">
        <v>3120</v>
      </c>
      <c r="K14372" s="45" t="s">
        <v>3120</v>
      </c>
      <c r="L14372" s="46" t="s">
        <v>3120</v>
      </c>
      <c r="M14372" s="47" t="s">
        <v>3120</v>
      </c>
      <c r="N14372" s="44" t="s">
        <v>5068</v>
      </c>
      <c r="O14372" s="44" t="s">
        <v>5069</v>
      </c>
      <c r="P14372" s="44"/>
      <c r="Q14372" s="44" t="s">
        <v>5102</v>
      </c>
      <c r="R14372" s="272" t="s">
        <v>5102</v>
      </c>
      <c r="S14372" s="44"/>
    </row>
    <row r="14373" spans="1:19" ht="15" thickBot="1" x14ac:dyDescent="0.35">
      <c r="A14373" s="964"/>
      <c r="B14373" s="964"/>
      <c r="C14373" s="964"/>
      <c r="D14373" s="9"/>
      <c r="E14373" s="10"/>
      <c r="F14373" s="9"/>
      <c r="G14373" s="10"/>
      <c r="H14373" s="9"/>
      <c r="I14373" s="10"/>
      <c r="J14373" s="48" t="s">
        <v>14</v>
      </c>
      <c r="K14373" s="49" t="s">
        <v>14</v>
      </c>
      <c r="L14373" s="50" t="s">
        <v>14</v>
      </c>
      <c r="M14373" s="51" t="s">
        <v>14</v>
      </c>
      <c r="N14373" s="48" t="s">
        <v>14</v>
      </c>
      <c r="O14373" s="48" t="s">
        <v>14</v>
      </c>
      <c r="P14373" s="48" t="s">
        <v>14</v>
      </c>
      <c r="Q14373" s="48" t="s">
        <v>14</v>
      </c>
      <c r="R14373" s="48" t="s">
        <v>14</v>
      </c>
      <c r="S14373" s="48"/>
    </row>
    <row r="14374" spans="1:19" ht="20.399999999999999" x14ac:dyDescent="0.3">
      <c r="A14374" s="106"/>
      <c r="B14374" s="108" t="s">
        <v>3038</v>
      </c>
      <c r="C14374" s="30" t="s">
        <v>3039</v>
      </c>
      <c r="D14374" s="102">
        <v>901</v>
      </c>
      <c r="E14374" s="102">
        <v>7</v>
      </c>
      <c r="F14374" s="102">
        <v>705</v>
      </c>
      <c r="G14374" s="102">
        <v>70550</v>
      </c>
      <c r="H14374" s="102">
        <v>3000</v>
      </c>
      <c r="I14374" s="102">
        <v>414316</v>
      </c>
      <c r="J14374" s="104">
        <v>155000000</v>
      </c>
      <c r="K14374" s="104">
        <f t="shared" si="311"/>
        <v>0</v>
      </c>
      <c r="L14374" s="104">
        <v>155000000</v>
      </c>
      <c r="M14374" s="104">
        <v>0</v>
      </c>
      <c r="N14374" s="230">
        <v>155000000</v>
      </c>
      <c r="O14374" s="230">
        <v>0</v>
      </c>
      <c r="P14374" s="230">
        <f t="shared" ref="P14374:P14381" si="312">SUM(K14374+N14374+O14374)</f>
        <v>155000000</v>
      </c>
      <c r="Q14374" s="264">
        <v>100000000</v>
      </c>
      <c r="R14374" s="264">
        <v>0</v>
      </c>
      <c r="S14374" s="175"/>
    </row>
    <row r="14375" spans="1:19" ht="20.399999999999999" x14ac:dyDescent="0.3">
      <c r="A14375" s="106"/>
      <c r="B14375" s="108" t="s">
        <v>3040</v>
      </c>
      <c r="C14375" s="30" t="s">
        <v>3041</v>
      </c>
      <c r="D14375" s="102">
        <v>901</v>
      </c>
      <c r="E14375" s="102">
        <v>7</v>
      </c>
      <c r="F14375" s="102">
        <v>705</v>
      </c>
      <c r="G14375" s="102">
        <v>70540</v>
      </c>
      <c r="H14375" s="102">
        <v>3000</v>
      </c>
      <c r="I14375" s="102">
        <v>414301</v>
      </c>
      <c r="J14375" s="104">
        <v>0</v>
      </c>
      <c r="K14375" s="104">
        <v>0</v>
      </c>
      <c r="L14375" s="104">
        <v>0</v>
      </c>
      <c r="M14375" s="104">
        <v>0</v>
      </c>
      <c r="N14375" s="230">
        <v>0</v>
      </c>
      <c r="O14375" s="230">
        <v>0</v>
      </c>
      <c r="P14375" s="230">
        <f t="shared" si="312"/>
        <v>0</v>
      </c>
      <c r="Q14375" s="264">
        <v>100000000</v>
      </c>
      <c r="R14375" s="264">
        <v>0</v>
      </c>
      <c r="S14375" s="175"/>
    </row>
    <row r="14376" spans="1:19" x14ac:dyDescent="0.3">
      <c r="A14376" s="106"/>
      <c r="B14376" s="108" t="s">
        <v>3042</v>
      </c>
      <c r="C14376" s="30" t="s">
        <v>3043</v>
      </c>
      <c r="D14376" s="102">
        <v>915</v>
      </c>
      <c r="E14376" s="102">
        <v>11</v>
      </c>
      <c r="F14376" s="102">
        <v>705</v>
      </c>
      <c r="G14376" s="102">
        <v>70550</v>
      </c>
      <c r="H14376" s="102">
        <v>3000</v>
      </c>
      <c r="I14376" s="102">
        <v>414104</v>
      </c>
      <c r="J14376" s="104">
        <v>0</v>
      </c>
      <c r="K14376" s="104">
        <v>0</v>
      </c>
      <c r="L14376" s="104">
        <v>0</v>
      </c>
      <c r="M14376" s="104">
        <v>0</v>
      </c>
      <c r="N14376" s="230">
        <v>0</v>
      </c>
      <c r="O14376" s="230">
        <v>0</v>
      </c>
      <c r="P14376" s="230">
        <f t="shared" si="312"/>
        <v>0</v>
      </c>
      <c r="Q14376" s="264">
        <v>40000000</v>
      </c>
      <c r="R14376" s="264">
        <v>0</v>
      </c>
      <c r="S14376" s="175"/>
    </row>
    <row r="14377" spans="1:19" x14ac:dyDescent="0.3">
      <c r="A14377" s="106"/>
      <c r="B14377" s="108" t="s">
        <v>3044</v>
      </c>
      <c r="C14377" s="30" t="s">
        <v>3045</v>
      </c>
      <c r="D14377" s="102">
        <v>901</v>
      </c>
      <c r="E14377" s="102">
        <v>7</v>
      </c>
      <c r="F14377" s="102">
        <v>705</v>
      </c>
      <c r="G14377" s="102">
        <v>70550</v>
      </c>
      <c r="H14377" s="102">
        <v>3000</v>
      </c>
      <c r="I14377" s="102">
        <v>414316</v>
      </c>
      <c r="J14377" s="104">
        <v>0</v>
      </c>
      <c r="K14377" s="104">
        <v>0</v>
      </c>
      <c r="L14377" s="104">
        <v>0</v>
      </c>
      <c r="M14377" s="104">
        <v>0</v>
      </c>
      <c r="N14377" s="230">
        <v>0</v>
      </c>
      <c r="O14377" s="230">
        <v>0</v>
      </c>
      <c r="P14377" s="230">
        <f t="shared" si="312"/>
        <v>0</v>
      </c>
      <c r="Q14377" s="264">
        <v>10000000</v>
      </c>
      <c r="R14377" s="264">
        <v>0</v>
      </c>
      <c r="S14377" s="175"/>
    </row>
    <row r="14378" spans="1:19" ht="20.399999999999999" x14ac:dyDescent="0.3">
      <c r="A14378" s="106"/>
      <c r="B14378" s="108" t="s">
        <v>3046</v>
      </c>
      <c r="C14378" s="30" t="s">
        <v>3047</v>
      </c>
      <c r="D14378" s="102">
        <v>901</v>
      </c>
      <c r="E14378" s="102">
        <v>10</v>
      </c>
      <c r="F14378" s="102">
        <v>705</v>
      </c>
      <c r="G14378" s="102">
        <v>70550</v>
      </c>
      <c r="H14378" s="102">
        <v>3000</v>
      </c>
      <c r="I14378" s="102">
        <v>414104</v>
      </c>
      <c r="J14378" s="104">
        <v>0</v>
      </c>
      <c r="K14378" s="104">
        <v>0</v>
      </c>
      <c r="L14378" s="104">
        <v>0</v>
      </c>
      <c r="M14378" s="104">
        <v>0</v>
      </c>
      <c r="N14378" s="230">
        <v>0</v>
      </c>
      <c r="O14378" s="230">
        <v>0</v>
      </c>
      <c r="P14378" s="230">
        <f t="shared" si="312"/>
        <v>0</v>
      </c>
      <c r="Q14378" s="264">
        <v>13300000</v>
      </c>
      <c r="R14378" s="264">
        <v>0</v>
      </c>
      <c r="S14378" s="175"/>
    </row>
    <row r="14379" spans="1:19" x14ac:dyDescent="0.3">
      <c r="A14379" s="106"/>
      <c r="B14379" s="108" t="s">
        <v>3048</v>
      </c>
      <c r="C14379" s="30" t="s">
        <v>3049</v>
      </c>
      <c r="D14379" s="102">
        <v>901</v>
      </c>
      <c r="E14379" s="102">
        <v>7</v>
      </c>
      <c r="F14379" s="102">
        <v>705</v>
      </c>
      <c r="G14379" s="102">
        <v>70560</v>
      </c>
      <c r="H14379" s="102">
        <v>3000</v>
      </c>
      <c r="I14379" s="102">
        <v>414104</v>
      </c>
      <c r="J14379" s="104">
        <v>0</v>
      </c>
      <c r="K14379" s="104">
        <v>0</v>
      </c>
      <c r="L14379" s="104">
        <v>0</v>
      </c>
      <c r="M14379" s="104">
        <v>0</v>
      </c>
      <c r="N14379" s="230">
        <v>0</v>
      </c>
      <c r="O14379" s="230">
        <v>0</v>
      </c>
      <c r="P14379" s="230">
        <f t="shared" si="312"/>
        <v>0</v>
      </c>
      <c r="Q14379" s="264">
        <v>10000000</v>
      </c>
      <c r="R14379" s="264">
        <v>0</v>
      </c>
      <c r="S14379" s="175"/>
    </row>
    <row r="14380" spans="1:19" x14ac:dyDescent="0.3">
      <c r="A14380" s="967" t="s">
        <v>44</v>
      </c>
      <c r="B14380" s="967"/>
      <c r="C14380" s="967"/>
      <c r="D14380" s="106"/>
      <c r="E14380" s="106"/>
      <c r="F14380" s="106"/>
      <c r="G14380" s="106"/>
      <c r="H14380" s="106"/>
      <c r="I14380" s="106"/>
      <c r="J14380" s="17"/>
      <c r="K14380" s="17"/>
      <c r="L14380" s="18"/>
      <c r="M14380" s="18"/>
      <c r="N14380" s="18"/>
      <c r="O14380" s="18"/>
      <c r="P14380" s="230">
        <f t="shared" si="312"/>
        <v>0</v>
      </c>
      <c r="Q14380" s="264"/>
      <c r="R14380" s="264"/>
      <c r="S14380" s="175"/>
    </row>
    <row r="14381" spans="1:19" ht="21" thickBot="1" x14ac:dyDescent="0.35">
      <c r="A14381" s="107"/>
      <c r="B14381" s="109" t="s">
        <v>3050</v>
      </c>
      <c r="C14381" s="34" t="s">
        <v>3051</v>
      </c>
      <c r="D14381" s="103">
        <v>1301</v>
      </c>
      <c r="E14381" s="103">
        <v>9</v>
      </c>
      <c r="F14381" s="103">
        <v>705</v>
      </c>
      <c r="G14381" s="103">
        <v>70520</v>
      </c>
      <c r="H14381" s="103">
        <v>3000</v>
      </c>
      <c r="I14381" s="103">
        <v>414104</v>
      </c>
      <c r="J14381" s="105">
        <v>0</v>
      </c>
      <c r="K14381" s="105">
        <f>SUM(J14381+M14381)</f>
        <v>600000000</v>
      </c>
      <c r="L14381" s="105">
        <v>0</v>
      </c>
      <c r="M14381" s="105">
        <v>600000000</v>
      </c>
      <c r="N14381" s="231">
        <v>600000000</v>
      </c>
      <c r="O14381" s="231">
        <v>600000000</v>
      </c>
      <c r="P14381" s="230">
        <f t="shared" si="312"/>
        <v>1800000000</v>
      </c>
      <c r="Q14381" s="264">
        <v>2000000000</v>
      </c>
      <c r="R14381" s="264">
        <v>0</v>
      </c>
      <c r="S14381" s="189" t="s">
        <v>5070</v>
      </c>
    </row>
    <row r="14382" spans="1:19" ht="15" thickBot="1" x14ac:dyDescent="0.35">
      <c r="A14382" s="13"/>
      <c r="B14382" s="14" t="s">
        <v>3052</v>
      </c>
      <c r="C14382" s="14"/>
      <c r="D14382" s="14"/>
      <c r="E14382" s="14"/>
      <c r="F14382" s="14"/>
      <c r="G14382" s="14"/>
      <c r="H14382" s="14"/>
      <c r="I14382" s="14"/>
      <c r="J14382" s="15">
        <f>SUM(J14361:J14381)</f>
        <v>2619961000</v>
      </c>
      <c r="K14382" s="15">
        <f t="shared" ref="K14382:R14382" si="313">SUM(K14361:K14381)</f>
        <v>600000000</v>
      </c>
      <c r="L14382" s="15">
        <f t="shared" si="313"/>
        <v>2619961000</v>
      </c>
      <c r="M14382" s="15">
        <f t="shared" si="313"/>
        <v>600000000</v>
      </c>
      <c r="N14382" s="15">
        <f t="shared" si="313"/>
        <v>3219961000</v>
      </c>
      <c r="O14382" s="15">
        <f t="shared" si="313"/>
        <v>600000000</v>
      </c>
      <c r="P14382" s="15">
        <f t="shared" si="313"/>
        <v>4419961000</v>
      </c>
      <c r="Q14382" s="15">
        <f t="shared" si="313"/>
        <v>2273300000</v>
      </c>
      <c r="R14382" s="15">
        <f t="shared" si="313"/>
        <v>0</v>
      </c>
      <c r="S14382" s="181"/>
    </row>
    <row r="14383" spans="1:19" x14ac:dyDescent="0.3">
      <c r="J14383" s="55"/>
      <c r="K14383" s="55"/>
      <c r="N14383" s="58"/>
      <c r="O14383" s="58"/>
      <c r="P14383" s="58"/>
      <c r="Q14383" s="58"/>
      <c r="R14383" s="58"/>
      <c r="S14383" s="58"/>
    </row>
    <row r="14384" spans="1:19" x14ac:dyDescent="0.3">
      <c r="A14384" s="1">
        <v>35053001</v>
      </c>
      <c r="B14384" s="93" t="s">
        <v>3053</v>
      </c>
      <c r="C14384" s="93"/>
      <c r="J14384" s="55"/>
      <c r="K14384" s="55"/>
      <c r="N14384" s="58"/>
      <c r="O14384" s="58"/>
      <c r="P14384" s="58"/>
      <c r="Q14384" s="58"/>
      <c r="R14384" s="58"/>
      <c r="S14384" s="58"/>
    </row>
    <row r="14385" spans="1:19" x14ac:dyDescent="0.3">
      <c r="A14385" s="967" t="s">
        <v>1513</v>
      </c>
      <c r="B14385" s="967"/>
      <c r="C14385" s="967"/>
      <c r="D14385" s="106"/>
      <c r="E14385" s="106"/>
      <c r="F14385" s="106"/>
      <c r="G14385" s="106"/>
      <c r="H14385" s="106"/>
      <c r="I14385" s="106"/>
      <c r="J14385" s="17"/>
      <c r="K14385" s="17"/>
      <c r="L14385" s="18"/>
      <c r="M14385" s="18"/>
      <c r="N14385" s="18"/>
      <c r="O14385" s="175"/>
      <c r="P14385" s="214"/>
      <c r="Q14385" s="264"/>
      <c r="R14385" s="264"/>
      <c r="S14385" s="175"/>
    </row>
    <row r="14386" spans="1:19" ht="20.399999999999999" x14ac:dyDescent="0.3">
      <c r="A14386" s="106"/>
      <c r="B14386" s="108" t="s">
        <v>3054</v>
      </c>
      <c r="C14386" s="30" t="s">
        <v>3055</v>
      </c>
      <c r="D14386" s="102">
        <v>901</v>
      </c>
      <c r="E14386" s="102">
        <v>9</v>
      </c>
      <c r="F14386" s="102">
        <v>705</v>
      </c>
      <c r="G14386" s="102">
        <v>70520</v>
      </c>
      <c r="H14386" s="102">
        <v>3000</v>
      </c>
      <c r="I14386" s="102">
        <v>414104</v>
      </c>
      <c r="J14386" s="104">
        <v>61000000</v>
      </c>
      <c r="K14386" s="104">
        <v>61000000</v>
      </c>
      <c r="L14386" s="104">
        <v>0</v>
      </c>
      <c r="M14386" s="173">
        <v>0</v>
      </c>
      <c r="N14386" s="230">
        <v>50000000</v>
      </c>
      <c r="O14386" s="230">
        <v>50000000</v>
      </c>
      <c r="P14386" s="230">
        <f t="shared" ref="P14386:P14394" si="314">SUM(K14386+N14386+O14386)</f>
        <v>161000000</v>
      </c>
      <c r="Q14386" s="264">
        <v>0</v>
      </c>
      <c r="R14386" s="264">
        <v>0</v>
      </c>
      <c r="S14386" s="175"/>
    </row>
    <row r="14387" spans="1:19" ht="20.399999999999999" x14ac:dyDescent="0.3">
      <c r="A14387" s="106"/>
      <c r="B14387" s="108" t="s">
        <v>3056</v>
      </c>
      <c r="C14387" s="30" t="s">
        <v>3057</v>
      </c>
      <c r="D14387" s="102">
        <v>901</v>
      </c>
      <c r="E14387" s="102">
        <v>9</v>
      </c>
      <c r="F14387" s="102">
        <v>701</v>
      </c>
      <c r="G14387" s="102">
        <v>70133</v>
      </c>
      <c r="H14387" s="102">
        <v>3000</v>
      </c>
      <c r="I14387" s="102">
        <v>414104</v>
      </c>
      <c r="J14387" s="104">
        <v>12000000</v>
      </c>
      <c r="K14387" s="104">
        <v>12000000</v>
      </c>
      <c r="L14387" s="104">
        <v>0</v>
      </c>
      <c r="M14387" s="173">
        <v>0</v>
      </c>
      <c r="N14387" s="230">
        <v>5000000</v>
      </c>
      <c r="O14387" s="230">
        <v>0</v>
      </c>
      <c r="P14387" s="230">
        <f t="shared" si="314"/>
        <v>17000000</v>
      </c>
      <c r="Q14387" s="264">
        <v>0</v>
      </c>
      <c r="R14387" s="264">
        <v>0</v>
      </c>
      <c r="S14387" s="175"/>
    </row>
    <row r="14388" spans="1:19" x14ac:dyDescent="0.3">
      <c r="A14388" s="106"/>
      <c r="B14388" s="108" t="s">
        <v>3058</v>
      </c>
      <c r="C14388" s="30" t="s">
        <v>3059</v>
      </c>
      <c r="D14388" s="102">
        <v>901</v>
      </c>
      <c r="E14388" s="102">
        <v>9</v>
      </c>
      <c r="F14388" s="102">
        <v>705</v>
      </c>
      <c r="G14388" s="102">
        <v>70520</v>
      </c>
      <c r="H14388" s="102">
        <v>3000</v>
      </c>
      <c r="I14388" s="102">
        <v>414104</v>
      </c>
      <c r="J14388" s="104">
        <v>50000000</v>
      </c>
      <c r="K14388" s="104">
        <v>50000000</v>
      </c>
      <c r="L14388" s="104">
        <v>0</v>
      </c>
      <c r="M14388" s="173">
        <v>0</v>
      </c>
      <c r="N14388" s="230">
        <v>0</v>
      </c>
      <c r="O14388" s="230">
        <v>0</v>
      </c>
      <c r="P14388" s="230">
        <f t="shared" si="314"/>
        <v>50000000</v>
      </c>
      <c r="Q14388" s="264">
        <v>25000000</v>
      </c>
      <c r="R14388" s="264">
        <v>0</v>
      </c>
      <c r="S14388" s="175"/>
    </row>
    <row r="14389" spans="1:19" x14ac:dyDescent="0.3">
      <c r="A14389" s="106"/>
      <c r="B14389" s="108" t="s">
        <v>3060</v>
      </c>
      <c r="C14389" s="30" t="s">
        <v>3061</v>
      </c>
      <c r="D14389" s="102">
        <v>901</v>
      </c>
      <c r="E14389" s="102">
        <v>9</v>
      </c>
      <c r="F14389" s="102">
        <v>705</v>
      </c>
      <c r="G14389" s="102">
        <v>70510</v>
      </c>
      <c r="H14389" s="102">
        <v>3000</v>
      </c>
      <c r="I14389" s="102">
        <v>414104</v>
      </c>
      <c r="J14389" s="104">
        <v>75000000</v>
      </c>
      <c r="K14389" s="104">
        <v>75000000</v>
      </c>
      <c r="L14389" s="104">
        <v>0</v>
      </c>
      <c r="M14389" s="173">
        <v>0</v>
      </c>
      <c r="N14389" s="230">
        <v>0</v>
      </c>
      <c r="O14389" s="230">
        <v>0</v>
      </c>
      <c r="P14389" s="230">
        <f t="shared" si="314"/>
        <v>75000000</v>
      </c>
      <c r="Q14389" s="264">
        <v>35000000</v>
      </c>
      <c r="R14389" s="264">
        <v>0</v>
      </c>
      <c r="S14389" s="175"/>
    </row>
    <row r="14390" spans="1:19" x14ac:dyDescent="0.3">
      <c r="A14390" s="106"/>
      <c r="B14390" s="108" t="s">
        <v>3062</v>
      </c>
      <c r="C14390" s="30" t="s">
        <v>3063</v>
      </c>
      <c r="D14390" s="102">
        <v>901</v>
      </c>
      <c r="E14390" s="102">
        <v>9</v>
      </c>
      <c r="F14390" s="102">
        <v>705</v>
      </c>
      <c r="G14390" s="102">
        <v>70510</v>
      </c>
      <c r="H14390" s="102">
        <v>3000</v>
      </c>
      <c r="I14390" s="102">
        <v>414104</v>
      </c>
      <c r="J14390" s="104">
        <v>75000000</v>
      </c>
      <c r="K14390" s="104">
        <v>75000000</v>
      </c>
      <c r="L14390" s="104">
        <v>0</v>
      </c>
      <c r="M14390" s="173">
        <v>0</v>
      </c>
      <c r="N14390" s="230">
        <v>0</v>
      </c>
      <c r="O14390" s="230">
        <v>0</v>
      </c>
      <c r="P14390" s="230">
        <f t="shared" si="314"/>
        <v>75000000</v>
      </c>
      <c r="Q14390" s="264">
        <v>55000000</v>
      </c>
      <c r="R14390" s="264">
        <v>0</v>
      </c>
      <c r="S14390" s="175"/>
    </row>
    <row r="14391" spans="1:19" x14ac:dyDescent="0.3">
      <c r="A14391" s="106"/>
      <c r="B14391" s="108" t="s">
        <v>3064</v>
      </c>
      <c r="C14391" s="30" t="s">
        <v>5354</v>
      </c>
      <c r="D14391" s="102">
        <v>901</v>
      </c>
      <c r="E14391" s="102">
        <v>9</v>
      </c>
      <c r="F14391" s="102">
        <v>705</v>
      </c>
      <c r="G14391" s="102">
        <v>70510</v>
      </c>
      <c r="H14391" s="102">
        <v>3000</v>
      </c>
      <c r="I14391" s="102">
        <v>414104</v>
      </c>
      <c r="J14391" s="104">
        <v>110000000</v>
      </c>
      <c r="K14391" s="104">
        <f>SUM(J14391-L14391)</f>
        <v>55000000</v>
      </c>
      <c r="L14391" s="104">
        <v>55000000</v>
      </c>
      <c r="M14391" s="173">
        <v>0</v>
      </c>
      <c r="N14391" s="230">
        <v>60000000</v>
      </c>
      <c r="O14391" s="230">
        <v>150000000</v>
      </c>
      <c r="P14391" s="230">
        <f t="shared" si="314"/>
        <v>265000000</v>
      </c>
      <c r="Q14391" s="264">
        <v>24000000</v>
      </c>
      <c r="R14391" s="264">
        <v>0</v>
      </c>
      <c r="S14391" s="175"/>
    </row>
    <row r="14392" spans="1:19" ht="30.6" x14ac:dyDescent="0.3">
      <c r="A14392" s="106"/>
      <c r="B14392" s="108" t="s">
        <v>3065</v>
      </c>
      <c r="C14392" s="30" t="s">
        <v>3066</v>
      </c>
      <c r="D14392" s="102">
        <v>913</v>
      </c>
      <c r="E14392" s="102">
        <v>9</v>
      </c>
      <c r="F14392" s="102">
        <v>701</v>
      </c>
      <c r="G14392" s="102">
        <v>70133</v>
      </c>
      <c r="H14392" s="102">
        <v>3000</v>
      </c>
      <c r="I14392" s="102">
        <v>414104</v>
      </c>
      <c r="J14392" s="104">
        <v>5000000</v>
      </c>
      <c r="K14392" s="104">
        <v>5000000</v>
      </c>
      <c r="L14392" s="104">
        <v>0</v>
      </c>
      <c r="M14392" s="173">
        <v>0</v>
      </c>
      <c r="N14392" s="230">
        <v>5000000</v>
      </c>
      <c r="O14392" s="230">
        <v>0</v>
      </c>
      <c r="P14392" s="230">
        <f t="shared" si="314"/>
        <v>10000000</v>
      </c>
      <c r="Q14392" s="264">
        <v>3000000</v>
      </c>
      <c r="R14392" s="264">
        <v>0</v>
      </c>
      <c r="S14392" s="175"/>
    </row>
    <row r="14393" spans="1:19" ht="30" customHeight="1" x14ac:dyDescent="0.3">
      <c r="A14393" s="106"/>
      <c r="B14393" s="108" t="s">
        <v>3067</v>
      </c>
      <c r="C14393" s="30" t="s">
        <v>3068</v>
      </c>
      <c r="D14393" s="102">
        <v>911</v>
      </c>
      <c r="E14393" s="102">
        <v>1</v>
      </c>
      <c r="F14393" s="102">
        <v>705</v>
      </c>
      <c r="G14393" s="102">
        <v>70560</v>
      </c>
      <c r="H14393" s="102">
        <v>3000</v>
      </c>
      <c r="I14393" s="102">
        <v>414104</v>
      </c>
      <c r="J14393" s="104">
        <v>50000000</v>
      </c>
      <c r="K14393" s="104">
        <f>SUM(J14393-L14393)</f>
        <v>0</v>
      </c>
      <c r="L14393" s="104">
        <v>50000000</v>
      </c>
      <c r="M14393" s="173">
        <v>0</v>
      </c>
      <c r="N14393" s="230">
        <v>50000000</v>
      </c>
      <c r="O14393" s="230">
        <v>0</v>
      </c>
      <c r="P14393" s="230">
        <f t="shared" si="314"/>
        <v>50000000</v>
      </c>
      <c r="Q14393" s="264">
        <v>0</v>
      </c>
      <c r="R14393" s="264">
        <v>0</v>
      </c>
      <c r="S14393" s="175"/>
    </row>
    <row r="14394" spans="1:19" ht="43.5" customHeight="1" x14ac:dyDescent="0.3">
      <c r="A14394" s="106"/>
      <c r="B14394" s="108" t="s">
        <v>3069</v>
      </c>
      <c r="C14394" s="30" t="s">
        <v>3070</v>
      </c>
      <c r="D14394" s="102">
        <v>901</v>
      </c>
      <c r="E14394" s="102">
        <v>7</v>
      </c>
      <c r="F14394" s="102">
        <v>705</v>
      </c>
      <c r="G14394" s="102">
        <v>70510</v>
      </c>
      <c r="H14394" s="102">
        <v>3000</v>
      </c>
      <c r="I14394" s="102">
        <v>414104</v>
      </c>
      <c r="J14394" s="104">
        <v>500000</v>
      </c>
      <c r="K14394" s="104">
        <v>500000</v>
      </c>
      <c r="L14394" s="104">
        <v>0</v>
      </c>
      <c r="M14394" s="173">
        <v>0</v>
      </c>
      <c r="N14394" s="230">
        <v>500000</v>
      </c>
      <c r="O14394" s="230">
        <v>0</v>
      </c>
      <c r="P14394" s="230">
        <f t="shared" si="314"/>
        <v>1000000</v>
      </c>
      <c r="Q14394" s="264">
        <v>0</v>
      </c>
      <c r="R14394" s="264">
        <v>0</v>
      </c>
      <c r="S14394" s="175"/>
    </row>
    <row r="14395" spans="1:19" s="138" customFormat="1" ht="17.399999999999999" x14ac:dyDescent="0.3">
      <c r="A14395" s="960" t="s">
        <v>0</v>
      </c>
      <c r="B14395" s="960"/>
      <c r="C14395" s="960"/>
      <c r="D14395" s="960"/>
      <c r="E14395" s="960"/>
      <c r="F14395" s="960"/>
      <c r="G14395" s="960"/>
      <c r="H14395" s="960"/>
      <c r="I14395" s="960"/>
      <c r="J14395" s="960"/>
      <c r="K14395" s="960"/>
      <c r="L14395" s="960"/>
      <c r="M14395" s="960"/>
      <c r="P14395" s="216"/>
    </row>
    <row r="14396" spans="1:19" s="138" customFormat="1" ht="17.399999999999999" x14ac:dyDescent="0.3">
      <c r="A14396" s="960" t="s">
        <v>3122</v>
      </c>
      <c r="B14396" s="960"/>
      <c r="C14396" s="960"/>
      <c r="D14396" s="960"/>
      <c r="E14396" s="960"/>
      <c r="F14396" s="960"/>
      <c r="G14396" s="960"/>
      <c r="H14396" s="960"/>
      <c r="I14396" s="960"/>
      <c r="J14396" s="960"/>
      <c r="K14396" s="960"/>
      <c r="L14396" s="960"/>
      <c r="M14396" s="960"/>
      <c r="P14396" s="216"/>
    </row>
    <row r="14397" spans="1:19" s="138" customFormat="1" ht="16.2" thickBot="1" x14ac:dyDescent="0.35">
      <c r="A14397" s="961" t="s">
        <v>2060</v>
      </c>
      <c r="B14397" s="961"/>
      <c r="C14397" s="961"/>
      <c r="D14397" s="961"/>
      <c r="E14397" s="961"/>
      <c r="F14397" s="961"/>
      <c r="G14397" s="961"/>
      <c r="H14397" s="961"/>
      <c r="I14397" s="961"/>
      <c r="J14397" s="961"/>
      <c r="K14397" s="961"/>
      <c r="L14397" s="961"/>
      <c r="M14397" s="961"/>
      <c r="P14397" s="216"/>
      <c r="Q14397" s="268"/>
      <c r="R14397" s="268"/>
    </row>
    <row r="14398" spans="1:19" s="138" customFormat="1" ht="15" customHeight="1" x14ac:dyDescent="0.3">
      <c r="A14398" s="962" t="s">
        <v>3118</v>
      </c>
      <c r="B14398" s="962" t="s">
        <v>3119</v>
      </c>
      <c r="C14398" s="962" t="s">
        <v>2</v>
      </c>
      <c r="D14398" s="5" t="s">
        <v>3</v>
      </c>
      <c r="E14398" s="12" t="s">
        <v>3</v>
      </c>
      <c r="F14398" s="5" t="s">
        <v>7</v>
      </c>
      <c r="G14398" s="12" t="s">
        <v>9</v>
      </c>
      <c r="H14398" s="5" t="s">
        <v>12</v>
      </c>
      <c r="I14398" s="12" t="s">
        <v>13</v>
      </c>
      <c r="J14398" s="873" t="s">
        <v>3115</v>
      </c>
      <c r="K14398" s="873" t="s">
        <v>3116</v>
      </c>
      <c r="L14398" s="965" t="s">
        <v>3121</v>
      </c>
      <c r="M14398" s="965" t="s">
        <v>3117</v>
      </c>
      <c r="N14398" s="873" t="s">
        <v>3116</v>
      </c>
      <c r="O14398" s="873" t="s">
        <v>3116</v>
      </c>
      <c r="P14398" s="873" t="s">
        <v>5095</v>
      </c>
      <c r="Q14398" s="873" t="s">
        <v>3115</v>
      </c>
      <c r="R14398" s="270" t="s">
        <v>3340</v>
      </c>
      <c r="S14398" s="873" t="s">
        <v>5049</v>
      </c>
    </row>
    <row r="14399" spans="1:19" s="138" customFormat="1" ht="20.399999999999999" x14ac:dyDescent="0.3">
      <c r="A14399" s="963"/>
      <c r="B14399" s="963"/>
      <c r="C14399" s="963"/>
      <c r="D14399" s="6" t="s">
        <v>4</v>
      </c>
      <c r="E14399" s="11" t="s">
        <v>6</v>
      </c>
      <c r="F14399" s="6" t="s">
        <v>8</v>
      </c>
      <c r="G14399" s="11" t="s">
        <v>10</v>
      </c>
      <c r="H14399" s="6" t="s">
        <v>5</v>
      </c>
      <c r="I14399" s="11" t="s">
        <v>5</v>
      </c>
      <c r="J14399" s="874"/>
      <c r="K14399" s="874"/>
      <c r="L14399" s="966"/>
      <c r="M14399" s="966"/>
      <c r="N14399" s="874"/>
      <c r="O14399" s="874"/>
      <c r="P14399" s="874"/>
      <c r="Q14399" s="874"/>
      <c r="R14399" s="271" t="s">
        <v>5125</v>
      </c>
      <c r="S14399" s="874"/>
    </row>
    <row r="14400" spans="1:19" s="138" customFormat="1" x14ac:dyDescent="0.3">
      <c r="A14400" s="963"/>
      <c r="B14400" s="963"/>
      <c r="C14400" s="963"/>
      <c r="D14400" s="6" t="s">
        <v>5</v>
      </c>
      <c r="E14400" s="11" t="s">
        <v>5</v>
      </c>
      <c r="F14400" s="6" t="s">
        <v>5</v>
      </c>
      <c r="G14400" s="11" t="s">
        <v>11</v>
      </c>
      <c r="H14400" s="7"/>
      <c r="I14400" s="8"/>
      <c r="J14400" s="44" t="s">
        <v>3120</v>
      </c>
      <c r="K14400" s="45" t="s">
        <v>3120</v>
      </c>
      <c r="L14400" s="46" t="s">
        <v>3120</v>
      </c>
      <c r="M14400" s="47" t="s">
        <v>3120</v>
      </c>
      <c r="N14400" s="44" t="s">
        <v>5068</v>
      </c>
      <c r="O14400" s="44" t="s">
        <v>5069</v>
      </c>
      <c r="P14400" s="44"/>
      <c r="Q14400" s="44" t="s">
        <v>5102</v>
      </c>
      <c r="R14400" s="272" t="s">
        <v>5102</v>
      </c>
      <c r="S14400" s="44"/>
    </row>
    <row r="14401" spans="1:19" s="138" customFormat="1" ht="15" thickBot="1" x14ac:dyDescent="0.35">
      <c r="A14401" s="964"/>
      <c r="B14401" s="964"/>
      <c r="C14401" s="964"/>
      <c r="D14401" s="9"/>
      <c r="E14401" s="10"/>
      <c r="F14401" s="9"/>
      <c r="G14401" s="10"/>
      <c r="H14401" s="9"/>
      <c r="I14401" s="10"/>
      <c r="J14401" s="48" t="s">
        <v>14</v>
      </c>
      <c r="K14401" s="49" t="s">
        <v>14</v>
      </c>
      <c r="L14401" s="50" t="s">
        <v>14</v>
      </c>
      <c r="M14401" s="51" t="s">
        <v>14</v>
      </c>
      <c r="N14401" s="48" t="s">
        <v>14</v>
      </c>
      <c r="O14401" s="48" t="s">
        <v>14</v>
      </c>
      <c r="P14401" s="48" t="s">
        <v>14</v>
      </c>
      <c r="Q14401" s="48" t="s">
        <v>14</v>
      </c>
      <c r="R14401" s="48" t="s">
        <v>14</v>
      </c>
      <c r="S14401" s="48"/>
    </row>
    <row r="14402" spans="1:19" x14ac:dyDescent="0.3">
      <c r="A14402" s="967" t="s">
        <v>44</v>
      </c>
      <c r="B14402" s="967"/>
      <c r="C14402" s="967"/>
      <c r="D14402" s="106"/>
      <c r="E14402" s="106"/>
      <c r="F14402" s="106"/>
      <c r="G14402" s="106"/>
      <c r="H14402" s="106"/>
      <c r="I14402" s="106"/>
      <c r="J14402" s="17"/>
      <c r="K14402" s="17"/>
      <c r="L14402" s="18"/>
      <c r="M14402" s="18"/>
      <c r="N14402" s="175"/>
      <c r="O14402" s="175"/>
      <c r="P14402" s="214"/>
      <c r="Q14402"/>
      <c r="R14402"/>
      <c r="S14402" s="175"/>
    </row>
    <row r="14403" spans="1:19" ht="15" thickBot="1" x14ac:dyDescent="0.35">
      <c r="A14403" s="107"/>
      <c r="B14403" s="109" t="s">
        <v>3071</v>
      </c>
      <c r="C14403" s="34" t="s">
        <v>3072</v>
      </c>
      <c r="D14403" s="103">
        <v>1301</v>
      </c>
      <c r="E14403" s="103">
        <v>9</v>
      </c>
      <c r="F14403" s="103">
        <v>701</v>
      </c>
      <c r="G14403" s="103">
        <v>70133</v>
      </c>
      <c r="H14403" s="103">
        <v>3000</v>
      </c>
      <c r="I14403" s="103">
        <v>414104</v>
      </c>
      <c r="J14403" s="264">
        <v>3000000</v>
      </c>
      <c r="K14403" s="264">
        <v>3000000</v>
      </c>
      <c r="L14403" s="105">
        <v>0</v>
      </c>
      <c r="M14403" s="105">
        <v>0</v>
      </c>
      <c r="N14403" s="231">
        <v>0</v>
      </c>
      <c r="O14403" s="231">
        <v>0</v>
      </c>
      <c r="P14403" s="231">
        <f t="shared" ref="P14403" si="315">SUM(K14403+N14403+O14403)</f>
        <v>3000000</v>
      </c>
      <c r="Q14403" s="264">
        <v>3000000</v>
      </c>
      <c r="R14403" s="264">
        <v>0</v>
      </c>
      <c r="S14403" s="176"/>
    </row>
    <row r="14404" spans="1:19" ht="15" thickBot="1" x14ac:dyDescent="0.35">
      <c r="A14404" s="13"/>
      <c r="B14404" s="14" t="s">
        <v>3073</v>
      </c>
      <c r="C14404" s="14"/>
      <c r="D14404" s="14"/>
      <c r="E14404" s="14"/>
      <c r="F14404" s="14"/>
      <c r="G14404" s="14"/>
      <c r="H14404" s="14"/>
      <c r="I14404" s="14"/>
      <c r="J14404" s="15">
        <f>SUM(J14385:J14403)</f>
        <v>441500000</v>
      </c>
      <c r="K14404" s="15">
        <f>SUM(K14385:K14403)</f>
        <v>336500000</v>
      </c>
      <c r="L14404" s="15">
        <f>SUM(L14385:L14403)</f>
        <v>105000000</v>
      </c>
      <c r="M14404" s="15">
        <f>SUM(M14385:M14403)</f>
        <v>0</v>
      </c>
      <c r="N14404" s="15">
        <f t="shared" ref="N14404:R14404" si="316">SUM(N14385:N14403)</f>
        <v>170500000</v>
      </c>
      <c r="O14404" s="15">
        <f t="shared" si="316"/>
        <v>200000000</v>
      </c>
      <c r="P14404" s="15">
        <f t="shared" si="316"/>
        <v>707000000</v>
      </c>
      <c r="Q14404" s="15">
        <f t="shared" si="316"/>
        <v>145000000</v>
      </c>
      <c r="R14404" s="15">
        <f t="shared" si="316"/>
        <v>0</v>
      </c>
      <c r="S14404" s="181"/>
    </row>
    <row r="14405" spans="1:19" x14ac:dyDescent="0.3">
      <c r="J14405" s="55"/>
      <c r="K14405" s="55"/>
      <c r="N14405" s="58"/>
      <c r="O14405" s="58"/>
      <c r="P14405" s="58"/>
      <c r="Q14405" s="58"/>
      <c r="R14405" s="58"/>
      <c r="S14405" s="58"/>
    </row>
    <row r="14406" spans="1:19" x14ac:dyDescent="0.3">
      <c r="A14406" s="1">
        <v>51001001</v>
      </c>
      <c r="B14406" s="93" t="s">
        <v>3074</v>
      </c>
      <c r="C14406" s="93"/>
      <c r="J14406" s="55"/>
      <c r="K14406" s="55"/>
      <c r="N14406" s="58"/>
      <c r="O14406" s="58"/>
      <c r="P14406" s="58"/>
      <c r="Q14406" s="58"/>
      <c r="R14406" s="58"/>
      <c r="S14406" s="58"/>
    </row>
    <row r="14407" spans="1:19" x14ac:dyDescent="0.3">
      <c r="A14407" s="967" t="s">
        <v>34</v>
      </c>
      <c r="B14407" s="967"/>
      <c r="C14407" s="967"/>
      <c r="D14407" s="106"/>
      <c r="E14407" s="106"/>
      <c r="F14407" s="106"/>
      <c r="G14407" s="106"/>
      <c r="H14407" s="106"/>
      <c r="I14407" s="106"/>
      <c r="J14407" s="17"/>
      <c r="K14407" s="17"/>
      <c r="L14407" s="18"/>
      <c r="M14407" s="18"/>
      <c r="N14407" s="175"/>
      <c r="O14407" s="175"/>
      <c r="P14407" s="214"/>
      <c r="Q14407" s="266"/>
      <c r="R14407" s="266"/>
      <c r="S14407" s="175"/>
    </row>
    <row r="14408" spans="1:19" x14ac:dyDescent="0.3">
      <c r="A14408" s="106"/>
      <c r="B14408" s="108" t="s">
        <v>3075</v>
      </c>
      <c r="C14408" s="30" t="s">
        <v>3076</v>
      </c>
      <c r="D14408" s="102">
        <v>1101</v>
      </c>
      <c r="E14408" s="102">
        <v>11</v>
      </c>
      <c r="F14408" s="102">
        <v>701</v>
      </c>
      <c r="G14408" s="102">
        <v>70133</v>
      </c>
      <c r="H14408" s="102">
        <v>3000</v>
      </c>
      <c r="I14408" s="102">
        <v>414104</v>
      </c>
      <c r="J14408" s="104">
        <v>0</v>
      </c>
      <c r="K14408" s="104">
        <v>0</v>
      </c>
      <c r="L14408" s="104">
        <v>0</v>
      </c>
      <c r="M14408" s="104">
        <v>0</v>
      </c>
      <c r="N14408" s="230">
        <v>0</v>
      </c>
      <c r="O14408" s="230">
        <v>0</v>
      </c>
      <c r="P14408" s="231">
        <f t="shared" ref="P14408:P14416" si="317">SUM(K14408+N14408+O14408)</f>
        <v>0</v>
      </c>
      <c r="Q14408" s="264">
        <v>25000000</v>
      </c>
      <c r="R14408" s="264">
        <v>0</v>
      </c>
      <c r="S14408" s="175"/>
    </row>
    <row r="14409" spans="1:19" x14ac:dyDescent="0.3">
      <c r="A14409" s="106"/>
      <c r="B14409" s="108" t="s">
        <v>3077</v>
      </c>
      <c r="C14409" s="30" t="s">
        <v>3078</v>
      </c>
      <c r="D14409" s="102">
        <v>1101</v>
      </c>
      <c r="E14409" s="102">
        <v>9</v>
      </c>
      <c r="F14409" s="102">
        <v>701</v>
      </c>
      <c r="G14409" s="102">
        <v>70133</v>
      </c>
      <c r="H14409" s="102">
        <v>3000</v>
      </c>
      <c r="I14409" s="102">
        <v>414104</v>
      </c>
      <c r="J14409" s="104">
        <v>0</v>
      </c>
      <c r="K14409" s="104">
        <v>0</v>
      </c>
      <c r="L14409" s="104">
        <v>0</v>
      </c>
      <c r="M14409" s="104">
        <v>0</v>
      </c>
      <c r="N14409" s="230">
        <v>0</v>
      </c>
      <c r="O14409" s="230">
        <v>0</v>
      </c>
      <c r="P14409" s="231">
        <f t="shared" si="317"/>
        <v>0</v>
      </c>
      <c r="Q14409" s="264">
        <v>1500000</v>
      </c>
      <c r="R14409" s="264">
        <v>0</v>
      </c>
      <c r="S14409" s="175"/>
    </row>
    <row r="14410" spans="1:19" x14ac:dyDescent="0.3">
      <c r="A14410" s="106"/>
      <c r="B14410" s="108" t="s">
        <v>3079</v>
      </c>
      <c r="C14410" s="30" t="s">
        <v>3080</v>
      </c>
      <c r="D14410" s="102">
        <v>1106</v>
      </c>
      <c r="E14410" s="102">
        <v>9</v>
      </c>
      <c r="F14410" s="102">
        <v>701</v>
      </c>
      <c r="G14410" s="102">
        <v>70133</v>
      </c>
      <c r="H14410" s="102">
        <v>3000</v>
      </c>
      <c r="I14410" s="102">
        <v>414104</v>
      </c>
      <c r="J14410" s="104">
        <v>600000</v>
      </c>
      <c r="K14410" s="104">
        <v>600000</v>
      </c>
      <c r="L14410" s="104">
        <v>0</v>
      </c>
      <c r="M14410" s="104">
        <v>0</v>
      </c>
      <c r="N14410" s="230">
        <v>0</v>
      </c>
      <c r="O14410" s="230">
        <v>0</v>
      </c>
      <c r="P14410" s="231">
        <f t="shared" si="317"/>
        <v>600000</v>
      </c>
      <c r="Q14410" s="264">
        <v>0</v>
      </c>
      <c r="R14410" s="264">
        <v>0</v>
      </c>
      <c r="S14410" s="175"/>
    </row>
    <row r="14411" spans="1:19" x14ac:dyDescent="0.3">
      <c r="A14411" s="967" t="s">
        <v>39</v>
      </c>
      <c r="B14411" s="967"/>
      <c r="C14411" s="31"/>
      <c r="D14411" s="106"/>
      <c r="E14411" s="106"/>
      <c r="F14411" s="106"/>
      <c r="G14411" s="106"/>
      <c r="H14411" s="106"/>
      <c r="I14411" s="106"/>
      <c r="J14411" s="17"/>
      <c r="K14411" s="17"/>
      <c r="L14411" s="18"/>
      <c r="M14411" s="18"/>
      <c r="N14411" s="18"/>
      <c r="O14411" s="18"/>
      <c r="P14411" s="231"/>
      <c r="Q14411" s="264">
        <v>0</v>
      </c>
      <c r="R14411" s="264">
        <v>0</v>
      </c>
      <c r="S14411" s="175"/>
    </row>
    <row r="14412" spans="1:19" x14ac:dyDescent="0.3">
      <c r="A14412" s="106"/>
      <c r="B14412" s="108" t="s">
        <v>3081</v>
      </c>
      <c r="C14412" s="30" t="s">
        <v>921</v>
      </c>
      <c r="D14412" s="102">
        <v>1401</v>
      </c>
      <c r="E14412" s="102">
        <v>9</v>
      </c>
      <c r="F14412" s="102">
        <v>701</v>
      </c>
      <c r="G14412" s="102">
        <v>70133</v>
      </c>
      <c r="H14412" s="102">
        <v>3000</v>
      </c>
      <c r="I14412" s="102">
        <v>414104</v>
      </c>
      <c r="J14412" s="104">
        <v>300000</v>
      </c>
      <c r="K14412" s="104">
        <v>300000</v>
      </c>
      <c r="L14412" s="104">
        <v>0</v>
      </c>
      <c r="M14412" s="104">
        <v>0</v>
      </c>
      <c r="N14412" s="230">
        <v>0</v>
      </c>
      <c r="O14412" s="230">
        <v>0</v>
      </c>
      <c r="P14412" s="231">
        <f t="shared" si="317"/>
        <v>300000</v>
      </c>
      <c r="Q14412" s="264">
        <v>0</v>
      </c>
      <c r="R14412" s="264">
        <v>0</v>
      </c>
      <c r="S14412" s="175"/>
    </row>
    <row r="14413" spans="1:19" x14ac:dyDescent="0.3">
      <c r="A14413" s="967" t="s">
        <v>44</v>
      </c>
      <c r="B14413" s="967"/>
      <c r="C14413" s="967"/>
      <c r="D14413" s="106"/>
      <c r="E14413" s="106"/>
      <c r="F14413" s="106"/>
      <c r="G14413" s="106"/>
      <c r="H14413" s="106"/>
      <c r="I14413" s="106"/>
      <c r="J14413" s="17"/>
      <c r="K14413" s="17"/>
      <c r="L14413" s="18"/>
      <c r="M14413" s="18"/>
      <c r="N14413" s="18"/>
      <c r="O14413" s="18"/>
      <c r="P14413" s="231"/>
      <c r="Q14413" s="264">
        <v>0</v>
      </c>
      <c r="R14413" s="264">
        <v>0</v>
      </c>
      <c r="S14413" s="175"/>
    </row>
    <row r="14414" spans="1:19" ht="24" customHeight="1" x14ac:dyDescent="0.3">
      <c r="A14414" s="106"/>
      <c r="B14414" s="108" t="s">
        <v>3082</v>
      </c>
      <c r="C14414" s="30" t="s">
        <v>3083</v>
      </c>
      <c r="D14414" s="102">
        <v>1321</v>
      </c>
      <c r="E14414" s="102">
        <v>9</v>
      </c>
      <c r="F14414" s="102">
        <v>701</v>
      </c>
      <c r="G14414" s="102">
        <v>70131</v>
      </c>
      <c r="H14414" s="102">
        <v>3000</v>
      </c>
      <c r="I14414" s="102">
        <v>414104</v>
      </c>
      <c r="J14414" s="104">
        <v>400000</v>
      </c>
      <c r="K14414" s="104">
        <v>400000</v>
      </c>
      <c r="L14414" s="104">
        <v>0</v>
      </c>
      <c r="M14414" s="104">
        <v>0</v>
      </c>
      <c r="N14414" s="230">
        <v>0</v>
      </c>
      <c r="O14414" s="230">
        <v>0</v>
      </c>
      <c r="P14414" s="231">
        <f t="shared" si="317"/>
        <v>400000</v>
      </c>
      <c r="Q14414" s="264">
        <v>0</v>
      </c>
      <c r="R14414" s="264">
        <v>0</v>
      </c>
      <c r="S14414" s="175"/>
    </row>
    <row r="14415" spans="1:19" ht="21.75" customHeight="1" x14ac:dyDescent="0.3">
      <c r="A14415" s="106"/>
      <c r="B14415" s="108" t="s">
        <v>3084</v>
      </c>
      <c r="C14415" s="30" t="s">
        <v>3085</v>
      </c>
      <c r="D14415" s="102">
        <v>1321</v>
      </c>
      <c r="E14415" s="102">
        <v>9</v>
      </c>
      <c r="F14415" s="102">
        <v>701</v>
      </c>
      <c r="G14415" s="102">
        <v>70131</v>
      </c>
      <c r="H14415" s="102">
        <v>3000</v>
      </c>
      <c r="I14415" s="102">
        <v>414104</v>
      </c>
      <c r="J14415" s="104">
        <v>200000</v>
      </c>
      <c r="K14415" s="104">
        <v>200000</v>
      </c>
      <c r="L14415" s="104">
        <v>0</v>
      </c>
      <c r="M14415" s="104">
        <v>0</v>
      </c>
      <c r="N14415" s="230">
        <v>0</v>
      </c>
      <c r="O14415" s="230">
        <v>0</v>
      </c>
      <c r="P14415" s="231">
        <f t="shared" si="317"/>
        <v>200000</v>
      </c>
      <c r="Q14415" s="264">
        <v>0</v>
      </c>
      <c r="R14415" s="264">
        <v>0</v>
      </c>
      <c r="S14415" s="175"/>
    </row>
    <row r="14416" spans="1:19" ht="15" thickBot="1" x14ac:dyDescent="0.35">
      <c r="A14416" s="107"/>
      <c r="B14416" s="109" t="s">
        <v>3086</v>
      </c>
      <c r="C14416" s="34" t="s">
        <v>3087</v>
      </c>
      <c r="D14416" s="103">
        <v>1321</v>
      </c>
      <c r="E14416" s="103">
        <v>9</v>
      </c>
      <c r="F14416" s="103">
        <v>701</v>
      </c>
      <c r="G14416" s="103">
        <v>70133</v>
      </c>
      <c r="H14416" s="103">
        <v>3000</v>
      </c>
      <c r="I14416" s="103">
        <v>414104</v>
      </c>
      <c r="J14416" s="105">
        <v>2000000</v>
      </c>
      <c r="K14416" s="105">
        <v>2000000</v>
      </c>
      <c r="L14416" s="105">
        <v>0</v>
      </c>
      <c r="M14416" s="105">
        <v>0</v>
      </c>
      <c r="N14416" s="231">
        <v>0</v>
      </c>
      <c r="O14416" s="231">
        <v>0</v>
      </c>
      <c r="P14416" s="231">
        <f t="shared" si="317"/>
        <v>2000000</v>
      </c>
      <c r="Q14416" s="264">
        <v>0</v>
      </c>
      <c r="R14416" s="264">
        <v>0</v>
      </c>
      <c r="S14416" s="176"/>
    </row>
    <row r="14417" spans="1:19" ht="15" thickBot="1" x14ac:dyDescent="0.35">
      <c r="A14417" s="13"/>
      <c r="B14417" s="14" t="s">
        <v>3088</v>
      </c>
      <c r="C14417" s="14"/>
      <c r="D14417" s="14"/>
      <c r="E14417" s="14"/>
      <c r="F14417" s="14"/>
      <c r="G14417" s="14"/>
      <c r="H14417" s="14"/>
      <c r="I14417" s="14"/>
      <c r="J14417" s="15">
        <f>SUM(J14408:J14416)</f>
        <v>3500000</v>
      </c>
      <c r="K14417" s="15">
        <f t="shared" ref="K14417:R14417" si="318">SUM(K14408:K14416)</f>
        <v>3500000</v>
      </c>
      <c r="L14417" s="15">
        <f t="shared" si="318"/>
        <v>0</v>
      </c>
      <c r="M14417" s="15">
        <f t="shared" si="318"/>
        <v>0</v>
      </c>
      <c r="N14417" s="15">
        <f t="shared" si="318"/>
        <v>0</v>
      </c>
      <c r="O14417" s="15">
        <f t="shared" si="318"/>
        <v>0</v>
      </c>
      <c r="P14417" s="15">
        <f t="shared" si="318"/>
        <v>3500000</v>
      </c>
      <c r="Q14417" s="15">
        <f t="shared" si="318"/>
        <v>26500000</v>
      </c>
      <c r="R14417" s="15">
        <f t="shared" si="318"/>
        <v>0</v>
      </c>
      <c r="S14417" s="181"/>
    </row>
    <row r="14418" spans="1:19" x14ac:dyDescent="0.3">
      <c r="J14418" s="55"/>
      <c r="K14418" s="55"/>
      <c r="N14418" s="58"/>
      <c r="O14418" s="58"/>
      <c r="P14418" s="58"/>
      <c r="Q14418" s="58"/>
      <c r="R14418" s="58"/>
      <c r="S14418" s="58"/>
    </row>
    <row r="14419" spans="1:19" x14ac:dyDescent="0.3">
      <c r="A14419" s="1">
        <v>62001001</v>
      </c>
      <c r="B14419" s="93" t="s">
        <v>3089</v>
      </c>
      <c r="C14419" s="93"/>
      <c r="J14419" s="55"/>
      <c r="K14419" s="55"/>
      <c r="N14419" s="58"/>
      <c r="O14419" s="58"/>
      <c r="P14419" s="58"/>
      <c r="Q14419" s="58"/>
      <c r="R14419" s="58"/>
      <c r="S14419" s="58"/>
    </row>
    <row r="14420" spans="1:19" x14ac:dyDescent="0.3">
      <c r="A14420" s="967" t="s">
        <v>34</v>
      </c>
      <c r="B14420" s="967"/>
      <c r="C14420" s="967"/>
      <c r="D14420" s="106"/>
      <c r="E14420" s="106"/>
      <c r="F14420" s="106"/>
      <c r="G14420" s="106"/>
      <c r="H14420" s="106"/>
      <c r="I14420" s="106"/>
      <c r="J14420" s="17"/>
      <c r="K14420" s="17"/>
      <c r="L14420" s="18"/>
      <c r="M14420" s="18"/>
      <c r="N14420" s="175"/>
      <c r="O14420" s="175"/>
      <c r="P14420" s="214"/>
      <c r="Q14420" s="264"/>
      <c r="R14420" s="264"/>
      <c r="S14420" s="175"/>
    </row>
    <row r="14421" spans="1:19" ht="20.25" customHeight="1" x14ac:dyDescent="0.3">
      <c r="A14421" s="106"/>
      <c r="B14421" s="108" t="s">
        <v>3090</v>
      </c>
      <c r="C14421" s="30" t="s">
        <v>3091</v>
      </c>
      <c r="D14421" s="102">
        <v>1106</v>
      </c>
      <c r="E14421" s="102">
        <v>9</v>
      </c>
      <c r="F14421" s="102">
        <v>701</v>
      </c>
      <c r="G14421" s="102">
        <v>70133</v>
      </c>
      <c r="H14421" s="102">
        <v>3000</v>
      </c>
      <c r="I14421" s="102">
        <v>414104</v>
      </c>
      <c r="J14421" s="104">
        <v>400000</v>
      </c>
      <c r="K14421" s="104">
        <v>400000</v>
      </c>
      <c r="L14421" s="104">
        <v>0</v>
      </c>
      <c r="M14421" s="173">
        <v>0</v>
      </c>
      <c r="N14421" s="230">
        <v>0</v>
      </c>
      <c r="O14421" s="230">
        <v>0</v>
      </c>
      <c r="P14421" s="231">
        <f t="shared" ref="P14421:P14426" si="319">SUM(K14421+N14421+O14421)</f>
        <v>400000</v>
      </c>
      <c r="Q14421" s="264">
        <v>0</v>
      </c>
      <c r="R14421" s="264">
        <v>0</v>
      </c>
      <c r="S14421" s="175"/>
    </row>
    <row r="14422" spans="1:19" ht="36.75" customHeight="1" x14ac:dyDescent="0.3">
      <c r="A14422" s="106"/>
      <c r="B14422" s="108" t="s">
        <v>3092</v>
      </c>
      <c r="C14422" s="30" t="s">
        <v>3093</v>
      </c>
      <c r="D14422" s="102">
        <v>1101</v>
      </c>
      <c r="E14422" s="102">
        <v>11</v>
      </c>
      <c r="F14422" s="102">
        <v>701</v>
      </c>
      <c r="G14422" s="102">
        <v>70133</v>
      </c>
      <c r="H14422" s="102">
        <v>3000</v>
      </c>
      <c r="I14422" s="102">
        <v>414104</v>
      </c>
      <c r="J14422" s="104">
        <v>1000000</v>
      </c>
      <c r="K14422" s="104">
        <v>1000000</v>
      </c>
      <c r="L14422" s="104">
        <v>0</v>
      </c>
      <c r="M14422" s="173">
        <v>0</v>
      </c>
      <c r="N14422" s="230">
        <v>1000000</v>
      </c>
      <c r="O14422" s="230">
        <v>0</v>
      </c>
      <c r="P14422" s="231">
        <f t="shared" si="319"/>
        <v>2000000</v>
      </c>
      <c r="Q14422" s="264">
        <v>1000000</v>
      </c>
      <c r="R14422" s="264">
        <v>0</v>
      </c>
      <c r="S14422" s="175"/>
    </row>
    <row r="14423" spans="1:19" x14ac:dyDescent="0.3">
      <c r="A14423" s="106"/>
      <c r="B14423" s="108" t="s">
        <v>3094</v>
      </c>
      <c r="C14423" s="30" t="s">
        <v>3095</v>
      </c>
      <c r="D14423" s="102">
        <v>1101</v>
      </c>
      <c r="E14423" s="102">
        <v>11</v>
      </c>
      <c r="F14423" s="102">
        <v>701</v>
      </c>
      <c r="G14423" s="102">
        <v>70133</v>
      </c>
      <c r="H14423" s="102">
        <v>3000</v>
      </c>
      <c r="I14423" s="102">
        <v>414104</v>
      </c>
      <c r="J14423" s="104">
        <v>500000</v>
      </c>
      <c r="K14423" s="104">
        <v>500000</v>
      </c>
      <c r="L14423" s="104">
        <v>0</v>
      </c>
      <c r="M14423" s="173">
        <v>0</v>
      </c>
      <c r="N14423" s="230">
        <v>0</v>
      </c>
      <c r="O14423" s="230">
        <v>0</v>
      </c>
      <c r="P14423" s="231">
        <f t="shared" si="319"/>
        <v>500000</v>
      </c>
      <c r="Q14423" s="264">
        <v>1000000</v>
      </c>
      <c r="R14423" s="264">
        <v>0</v>
      </c>
      <c r="S14423" s="175"/>
    </row>
    <row r="14424" spans="1:19" x14ac:dyDescent="0.3">
      <c r="A14424" s="106"/>
      <c r="B14424" s="108" t="s">
        <v>3096</v>
      </c>
      <c r="C14424" s="30" t="s">
        <v>3097</v>
      </c>
      <c r="D14424" s="102">
        <v>1101</v>
      </c>
      <c r="E14424" s="102">
        <v>11</v>
      </c>
      <c r="F14424" s="102">
        <v>701</v>
      </c>
      <c r="G14424" s="102">
        <v>70133</v>
      </c>
      <c r="H14424" s="102">
        <v>3000</v>
      </c>
      <c r="I14424" s="102">
        <v>414104</v>
      </c>
      <c r="J14424" s="104">
        <v>0</v>
      </c>
      <c r="K14424" s="104">
        <v>0</v>
      </c>
      <c r="L14424" s="104">
        <v>0</v>
      </c>
      <c r="M14424" s="173">
        <v>0</v>
      </c>
      <c r="N14424" s="230">
        <v>0</v>
      </c>
      <c r="O14424" s="230">
        <v>0</v>
      </c>
      <c r="P14424" s="231">
        <f t="shared" si="319"/>
        <v>0</v>
      </c>
      <c r="Q14424" s="264">
        <v>23500000</v>
      </c>
      <c r="R14424" s="264">
        <v>0</v>
      </c>
      <c r="S14424" s="175"/>
    </row>
    <row r="14425" spans="1:19" x14ac:dyDescent="0.3">
      <c r="A14425" s="967" t="s">
        <v>39</v>
      </c>
      <c r="B14425" s="967"/>
      <c r="C14425" s="31"/>
      <c r="D14425" s="106"/>
      <c r="E14425" s="106"/>
      <c r="F14425" s="106"/>
      <c r="G14425" s="106"/>
      <c r="H14425" s="106"/>
      <c r="I14425" s="106"/>
      <c r="J14425" s="17"/>
      <c r="K14425" s="17"/>
      <c r="L14425" s="18"/>
      <c r="M14425" s="18"/>
      <c r="N14425" s="18"/>
      <c r="O14425" s="18"/>
      <c r="P14425" s="231">
        <f t="shared" si="319"/>
        <v>0</v>
      </c>
      <c r="Q14425" s="264"/>
      <c r="R14425" s="264"/>
      <c r="S14425" s="175"/>
    </row>
    <row r="14426" spans="1:19" ht="33" customHeight="1" x14ac:dyDescent="0.3">
      <c r="A14426" s="106"/>
      <c r="B14426" s="108" t="s">
        <v>3098</v>
      </c>
      <c r="C14426" s="30" t="s">
        <v>3099</v>
      </c>
      <c r="D14426" s="102">
        <v>1401</v>
      </c>
      <c r="E14426" s="102">
        <v>9</v>
      </c>
      <c r="F14426" s="102">
        <v>701</v>
      </c>
      <c r="G14426" s="102">
        <v>70133</v>
      </c>
      <c r="H14426" s="102">
        <v>3000</v>
      </c>
      <c r="I14426" s="102">
        <v>414104</v>
      </c>
      <c r="J14426" s="104">
        <v>300000</v>
      </c>
      <c r="K14426" s="104">
        <v>300000</v>
      </c>
      <c r="L14426" s="104">
        <v>0</v>
      </c>
      <c r="M14426" s="173">
        <v>0</v>
      </c>
      <c r="N14426" s="230">
        <v>0</v>
      </c>
      <c r="O14426" s="230">
        <v>0</v>
      </c>
      <c r="P14426" s="230">
        <f t="shared" si="319"/>
        <v>300000</v>
      </c>
      <c r="Q14426" s="264">
        <v>0</v>
      </c>
      <c r="R14426" s="264">
        <v>0</v>
      </c>
      <c r="S14426" s="232"/>
    </row>
    <row r="14427" spans="1:19" s="138" customFormat="1" ht="17.399999999999999" x14ac:dyDescent="0.3">
      <c r="A14427" s="960" t="s">
        <v>0</v>
      </c>
      <c r="B14427" s="960"/>
      <c r="C14427" s="960"/>
      <c r="D14427" s="960"/>
      <c r="E14427" s="960"/>
      <c r="F14427" s="960"/>
      <c r="G14427" s="960"/>
      <c r="H14427" s="960"/>
      <c r="I14427" s="960"/>
      <c r="J14427" s="960"/>
      <c r="K14427" s="960"/>
      <c r="L14427" s="960"/>
      <c r="M14427" s="960"/>
      <c r="P14427" s="216"/>
    </row>
    <row r="14428" spans="1:19" s="138" customFormat="1" ht="17.399999999999999" x14ac:dyDescent="0.3">
      <c r="A14428" s="960" t="s">
        <v>3122</v>
      </c>
      <c r="B14428" s="960"/>
      <c r="C14428" s="960"/>
      <c r="D14428" s="960"/>
      <c r="E14428" s="960"/>
      <c r="F14428" s="960"/>
      <c r="G14428" s="960"/>
      <c r="H14428" s="960"/>
      <c r="I14428" s="960"/>
      <c r="J14428" s="960"/>
      <c r="K14428" s="960"/>
      <c r="L14428" s="960"/>
      <c r="M14428" s="960"/>
      <c r="P14428" s="216"/>
    </row>
    <row r="14429" spans="1:19" s="138" customFormat="1" ht="16.2" thickBot="1" x14ac:dyDescent="0.35">
      <c r="A14429" s="961" t="s">
        <v>2060</v>
      </c>
      <c r="B14429" s="961"/>
      <c r="C14429" s="961"/>
      <c r="D14429" s="961"/>
      <c r="E14429" s="961"/>
      <c r="F14429" s="961"/>
      <c r="G14429" s="961"/>
      <c r="H14429" s="961"/>
      <c r="I14429" s="961"/>
      <c r="J14429" s="961"/>
      <c r="K14429" s="961"/>
      <c r="L14429" s="961"/>
      <c r="M14429" s="961"/>
      <c r="P14429" s="216"/>
    </row>
    <row r="14430" spans="1:19" s="138" customFormat="1" ht="15" customHeight="1" x14ac:dyDescent="0.3">
      <c r="A14430" s="962" t="s">
        <v>3118</v>
      </c>
      <c r="B14430" s="962" t="s">
        <v>3119</v>
      </c>
      <c r="C14430" s="962" t="s">
        <v>2</v>
      </c>
      <c r="D14430" s="5" t="s">
        <v>3</v>
      </c>
      <c r="E14430" s="12" t="s">
        <v>3</v>
      </c>
      <c r="F14430" s="5" t="s">
        <v>7</v>
      </c>
      <c r="G14430" s="12" t="s">
        <v>9</v>
      </c>
      <c r="H14430" s="5" t="s">
        <v>12</v>
      </c>
      <c r="I14430" s="12" t="s">
        <v>13</v>
      </c>
      <c r="J14430" s="873" t="s">
        <v>3115</v>
      </c>
      <c r="K14430" s="873" t="s">
        <v>3116</v>
      </c>
      <c r="L14430" s="965" t="s">
        <v>3121</v>
      </c>
      <c r="M14430" s="965" t="s">
        <v>3117</v>
      </c>
      <c r="N14430" s="873" t="s">
        <v>3116</v>
      </c>
      <c r="O14430" s="873" t="s">
        <v>3116</v>
      </c>
      <c r="P14430" s="873" t="s">
        <v>5095</v>
      </c>
      <c r="Q14430" s="873" t="s">
        <v>3115</v>
      </c>
      <c r="R14430" s="270" t="s">
        <v>3340</v>
      </c>
      <c r="S14430" s="873" t="s">
        <v>5049</v>
      </c>
    </row>
    <row r="14431" spans="1:19" s="138" customFormat="1" ht="20.399999999999999" x14ac:dyDescent="0.3">
      <c r="A14431" s="963"/>
      <c r="B14431" s="963"/>
      <c r="C14431" s="963"/>
      <c r="D14431" s="6" t="s">
        <v>4</v>
      </c>
      <c r="E14431" s="11" t="s">
        <v>6</v>
      </c>
      <c r="F14431" s="6" t="s">
        <v>8</v>
      </c>
      <c r="G14431" s="11" t="s">
        <v>10</v>
      </c>
      <c r="H14431" s="6" t="s">
        <v>5</v>
      </c>
      <c r="I14431" s="11" t="s">
        <v>5</v>
      </c>
      <c r="J14431" s="874"/>
      <c r="K14431" s="874"/>
      <c r="L14431" s="966"/>
      <c r="M14431" s="966"/>
      <c r="N14431" s="874"/>
      <c r="O14431" s="874"/>
      <c r="P14431" s="874"/>
      <c r="Q14431" s="874"/>
      <c r="R14431" s="271" t="s">
        <v>5125</v>
      </c>
      <c r="S14431" s="874"/>
    </row>
    <row r="14432" spans="1:19" s="138" customFormat="1" x14ac:dyDescent="0.3">
      <c r="A14432" s="963"/>
      <c r="B14432" s="963"/>
      <c r="C14432" s="963"/>
      <c r="D14432" s="6" t="s">
        <v>5</v>
      </c>
      <c r="E14432" s="11" t="s">
        <v>5</v>
      </c>
      <c r="F14432" s="6" t="s">
        <v>5</v>
      </c>
      <c r="G14432" s="11" t="s">
        <v>11</v>
      </c>
      <c r="H14432" s="7"/>
      <c r="I14432" s="8"/>
      <c r="J14432" s="44" t="s">
        <v>3120</v>
      </c>
      <c r="K14432" s="45" t="s">
        <v>3120</v>
      </c>
      <c r="L14432" s="46" t="s">
        <v>3120</v>
      </c>
      <c r="M14432" s="47" t="s">
        <v>3120</v>
      </c>
      <c r="N14432" s="44" t="s">
        <v>5068</v>
      </c>
      <c r="O14432" s="44" t="s">
        <v>5069</v>
      </c>
      <c r="P14432" s="44"/>
      <c r="Q14432" s="44" t="s">
        <v>5102</v>
      </c>
      <c r="R14432" s="272" t="s">
        <v>5102</v>
      </c>
      <c r="S14432" s="44"/>
    </row>
    <row r="14433" spans="1:19" s="138" customFormat="1" ht="15" thickBot="1" x14ac:dyDescent="0.35">
      <c r="A14433" s="964"/>
      <c r="B14433" s="964"/>
      <c r="C14433" s="964"/>
      <c r="D14433" s="9"/>
      <c r="E14433" s="10"/>
      <c r="F14433" s="9"/>
      <c r="G14433" s="10"/>
      <c r="H14433" s="9"/>
      <c r="I14433" s="10"/>
      <c r="J14433" s="48" t="s">
        <v>14</v>
      </c>
      <c r="K14433" s="49" t="s">
        <v>14</v>
      </c>
      <c r="L14433" s="50" t="s">
        <v>14</v>
      </c>
      <c r="M14433" s="51" t="s">
        <v>14</v>
      </c>
      <c r="N14433" s="48" t="s">
        <v>14</v>
      </c>
      <c r="O14433" s="48" t="s">
        <v>14</v>
      </c>
      <c r="P14433" s="48" t="s">
        <v>14</v>
      </c>
      <c r="Q14433" s="48" t="s">
        <v>14</v>
      </c>
      <c r="R14433" s="48" t="s">
        <v>14</v>
      </c>
      <c r="S14433" s="48"/>
    </row>
    <row r="14434" spans="1:19" x14ac:dyDescent="0.3">
      <c r="A14434" s="967" t="s">
        <v>44</v>
      </c>
      <c r="B14434" s="967"/>
      <c r="C14434" s="967"/>
      <c r="D14434" s="106"/>
      <c r="E14434" s="106"/>
      <c r="F14434" s="106"/>
      <c r="G14434" s="106"/>
      <c r="H14434" s="106"/>
      <c r="I14434" s="106"/>
      <c r="J14434" s="17"/>
      <c r="K14434" s="17"/>
      <c r="L14434" s="18"/>
      <c r="M14434" s="18"/>
      <c r="N14434" s="175"/>
      <c r="O14434" s="175"/>
      <c r="P14434" s="214"/>
      <c r="Q14434"/>
      <c r="R14434"/>
      <c r="S14434" s="175"/>
    </row>
    <row r="14435" spans="1:19" x14ac:dyDescent="0.3">
      <c r="A14435" s="106"/>
      <c r="B14435" s="108" t="s">
        <v>3100</v>
      </c>
      <c r="C14435" s="30" t="s">
        <v>3101</v>
      </c>
      <c r="D14435" s="102">
        <v>1301</v>
      </c>
      <c r="E14435" s="102">
        <v>3</v>
      </c>
      <c r="F14435" s="102">
        <v>701</v>
      </c>
      <c r="G14435" s="102">
        <v>70133</v>
      </c>
      <c r="H14435" s="102">
        <v>3000</v>
      </c>
      <c r="I14435" s="102">
        <v>414104</v>
      </c>
      <c r="J14435" s="104">
        <v>18000000</v>
      </c>
      <c r="K14435" s="104">
        <v>18000000</v>
      </c>
      <c r="L14435" s="104">
        <v>0</v>
      </c>
      <c r="M14435" s="104">
        <v>0</v>
      </c>
      <c r="N14435" s="230">
        <v>20000000</v>
      </c>
      <c r="O14435" s="230">
        <v>0</v>
      </c>
      <c r="P14435" s="231">
        <f t="shared" ref="P14435:P14438" si="320">SUM(K14435+N14435+O14435)</f>
        <v>38000000</v>
      </c>
      <c r="Q14435" s="264">
        <v>6000000</v>
      </c>
      <c r="R14435" s="264">
        <v>0</v>
      </c>
      <c r="S14435" s="175"/>
    </row>
    <row r="14436" spans="1:19" ht="20.399999999999999" x14ac:dyDescent="0.3">
      <c r="A14436" s="106"/>
      <c r="B14436" s="108" t="s">
        <v>3102</v>
      </c>
      <c r="C14436" s="30" t="s">
        <v>3103</v>
      </c>
      <c r="D14436" s="102">
        <v>1301</v>
      </c>
      <c r="E14436" s="102">
        <v>10</v>
      </c>
      <c r="F14436" s="102">
        <v>701</v>
      </c>
      <c r="G14436" s="102">
        <v>70133</v>
      </c>
      <c r="H14436" s="102">
        <v>3000</v>
      </c>
      <c r="I14436" s="102">
        <v>414104</v>
      </c>
      <c r="J14436" s="104">
        <v>0</v>
      </c>
      <c r="K14436" s="104">
        <v>0</v>
      </c>
      <c r="L14436" s="104">
        <v>0</v>
      </c>
      <c r="M14436" s="104">
        <v>0</v>
      </c>
      <c r="N14436" s="230">
        <v>0</v>
      </c>
      <c r="O14436" s="230">
        <v>0</v>
      </c>
      <c r="P14436" s="231">
        <f t="shared" si="320"/>
        <v>0</v>
      </c>
      <c r="Q14436" s="264">
        <v>1500000</v>
      </c>
      <c r="R14436" s="264">
        <v>0</v>
      </c>
      <c r="S14436" s="175"/>
    </row>
    <row r="14437" spans="1:19" x14ac:dyDescent="0.3">
      <c r="A14437" s="106"/>
      <c r="B14437" s="108" t="s">
        <v>3104</v>
      </c>
      <c r="C14437" s="30" t="s">
        <v>3105</v>
      </c>
      <c r="D14437" s="102">
        <v>1301</v>
      </c>
      <c r="E14437" s="102">
        <v>11</v>
      </c>
      <c r="F14437" s="102">
        <v>701</v>
      </c>
      <c r="G14437" s="102">
        <v>70133</v>
      </c>
      <c r="H14437" s="102">
        <v>3000</v>
      </c>
      <c r="I14437" s="102">
        <v>414104</v>
      </c>
      <c r="J14437" s="104">
        <v>0</v>
      </c>
      <c r="K14437" s="104">
        <v>0</v>
      </c>
      <c r="L14437" s="104">
        <v>0</v>
      </c>
      <c r="M14437" s="104">
        <v>0</v>
      </c>
      <c r="N14437" s="230">
        <v>0</v>
      </c>
      <c r="O14437" s="230">
        <v>0</v>
      </c>
      <c r="P14437" s="231">
        <f t="shared" si="320"/>
        <v>0</v>
      </c>
      <c r="Q14437" s="264">
        <v>19500000</v>
      </c>
      <c r="R14437" s="264">
        <v>0</v>
      </c>
      <c r="S14437" s="175"/>
    </row>
    <row r="14438" spans="1:19" ht="21" thickBot="1" x14ac:dyDescent="0.35">
      <c r="A14438" s="107"/>
      <c r="B14438" s="109" t="s">
        <v>3106</v>
      </c>
      <c r="C14438" s="34" t="s">
        <v>3107</v>
      </c>
      <c r="D14438" s="103">
        <v>1301</v>
      </c>
      <c r="E14438" s="103">
        <v>11</v>
      </c>
      <c r="F14438" s="103">
        <v>701</v>
      </c>
      <c r="G14438" s="103">
        <v>70133</v>
      </c>
      <c r="H14438" s="103">
        <v>3000</v>
      </c>
      <c r="I14438" s="103">
        <v>414104</v>
      </c>
      <c r="J14438" s="105">
        <v>800000</v>
      </c>
      <c r="K14438" s="105">
        <v>800000</v>
      </c>
      <c r="L14438" s="105">
        <v>0</v>
      </c>
      <c r="M14438" s="105">
        <v>0</v>
      </c>
      <c r="N14438" s="231">
        <v>0</v>
      </c>
      <c r="O14438" s="231">
        <v>0</v>
      </c>
      <c r="P14438" s="231">
        <f t="shared" si="320"/>
        <v>800000</v>
      </c>
      <c r="Q14438" s="264">
        <v>1500000</v>
      </c>
      <c r="R14438" s="264">
        <v>0</v>
      </c>
      <c r="S14438" s="176"/>
    </row>
    <row r="14439" spans="1:19" ht="15" thickBot="1" x14ac:dyDescent="0.35">
      <c r="A14439" s="13"/>
      <c r="B14439" s="14" t="s">
        <v>3108</v>
      </c>
      <c r="C14439" s="14"/>
      <c r="D14439" s="14"/>
      <c r="E14439" s="14"/>
      <c r="F14439" s="14"/>
      <c r="G14439" s="14"/>
      <c r="H14439" s="14"/>
      <c r="I14439" s="14"/>
      <c r="J14439" s="15">
        <f>SUM(J14420:J14438)</f>
        <v>21000000</v>
      </c>
      <c r="K14439" s="15">
        <f t="shared" ref="K14439:R14439" si="321">SUM(K14420:K14438)</f>
        <v>21000000</v>
      </c>
      <c r="L14439" s="15">
        <f t="shared" si="321"/>
        <v>0</v>
      </c>
      <c r="M14439" s="15">
        <f t="shared" si="321"/>
        <v>0</v>
      </c>
      <c r="N14439" s="15">
        <f t="shared" si="321"/>
        <v>21000000</v>
      </c>
      <c r="O14439" s="15">
        <f t="shared" si="321"/>
        <v>0</v>
      </c>
      <c r="P14439" s="15">
        <f t="shared" si="321"/>
        <v>42000000</v>
      </c>
      <c r="Q14439" s="15">
        <f t="shared" si="321"/>
        <v>54000000</v>
      </c>
      <c r="R14439" s="15">
        <f t="shared" si="321"/>
        <v>0</v>
      </c>
      <c r="S14439" s="181"/>
    </row>
    <row r="14440" spans="1:19" x14ac:dyDescent="0.3">
      <c r="J14440" s="55"/>
      <c r="K14440" s="55"/>
      <c r="N14440" s="58"/>
      <c r="O14440" s="58"/>
      <c r="P14440" s="58"/>
      <c r="Q14440" s="58"/>
      <c r="R14440" s="58"/>
      <c r="S14440" s="58"/>
    </row>
    <row r="14441" spans="1:19" x14ac:dyDescent="0.3">
      <c r="A14441" s="1">
        <v>63001001</v>
      </c>
      <c r="B14441" s="93" t="s">
        <v>3109</v>
      </c>
      <c r="C14441" s="93"/>
      <c r="J14441" s="55"/>
      <c r="K14441" s="55"/>
      <c r="N14441" s="58"/>
      <c r="O14441" s="58"/>
      <c r="P14441" s="58"/>
      <c r="Q14441" s="58"/>
      <c r="R14441" s="58"/>
      <c r="S14441" s="58"/>
    </row>
    <row r="14442" spans="1:19" x14ac:dyDescent="0.3">
      <c r="A14442" s="967" t="s">
        <v>34</v>
      </c>
      <c r="B14442" s="967"/>
      <c r="C14442" s="967"/>
      <c r="D14442" s="106"/>
      <c r="E14442" s="106"/>
      <c r="F14442" s="106"/>
      <c r="G14442" s="106"/>
      <c r="H14442" s="106"/>
      <c r="I14442" s="106"/>
      <c r="J14442" s="17"/>
      <c r="K14442" s="17"/>
      <c r="L14442" s="18"/>
      <c r="M14442" s="18"/>
      <c r="N14442" s="175"/>
      <c r="O14442" s="175"/>
      <c r="P14442" s="214"/>
      <c r="Q14442" s="266"/>
      <c r="R14442" s="266"/>
      <c r="S14442" s="175"/>
    </row>
    <row r="14443" spans="1:19" x14ac:dyDescent="0.3">
      <c r="A14443" s="106"/>
      <c r="B14443" s="108" t="s">
        <v>3110</v>
      </c>
      <c r="C14443" s="30" t="s">
        <v>3111</v>
      </c>
      <c r="D14443" s="102">
        <v>1106</v>
      </c>
      <c r="E14443" s="102">
        <v>9</v>
      </c>
      <c r="F14443" s="102">
        <v>701</v>
      </c>
      <c r="G14443" s="102">
        <v>70133</v>
      </c>
      <c r="H14443" s="102">
        <v>3000</v>
      </c>
      <c r="I14443" s="102">
        <v>414104</v>
      </c>
      <c r="J14443" s="104">
        <v>150000</v>
      </c>
      <c r="K14443" s="104">
        <v>150000</v>
      </c>
      <c r="L14443" s="104">
        <v>0</v>
      </c>
      <c r="M14443" s="104">
        <v>0</v>
      </c>
      <c r="N14443" s="230">
        <v>0</v>
      </c>
      <c r="O14443" s="230">
        <v>0</v>
      </c>
      <c r="P14443" s="230">
        <f t="shared" ref="P14443" si="322">SUM(K14443+N14443+O14443)</f>
        <v>150000</v>
      </c>
      <c r="Q14443" s="264">
        <v>0</v>
      </c>
      <c r="R14443" s="264">
        <v>0</v>
      </c>
      <c r="S14443" s="175"/>
    </row>
    <row r="14444" spans="1:19" x14ac:dyDescent="0.3">
      <c r="A14444" s="967" t="s">
        <v>44</v>
      </c>
      <c r="B14444" s="967"/>
      <c r="C14444" s="967"/>
      <c r="D14444" s="106"/>
      <c r="E14444" s="106"/>
      <c r="F14444" s="106"/>
      <c r="G14444" s="106"/>
      <c r="H14444" s="106"/>
      <c r="I14444" s="106"/>
      <c r="J14444" s="17"/>
      <c r="K14444" s="17"/>
      <c r="L14444" s="18"/>
      <c r="M14444" s="18"/>
      <c r="N14444" s="230"/>
      <c r="O14444" s="230"/>
      <c r="P14444" s="230"/>
      <c r="Q14444" s="264"/>
      <c r="R14444" s="264"/>
      <c r="S14444" s="175"/>
    </row>
    <row r="14445" spans="1:19" ht="15" thickBot="1" x14ac:dyDescent="0.35">
      <c r="A14445" s="107"/>
      <c r="B14445" s="109" t="s">
        <v>3112</v>
      </c>
      <c r="C14445" s="34" t="s">
        <v>3113</v>
      </c>
      <c r="D14445" s="103">
        <v>1301</v>
      </c>
      <c r="E14445" s="103">
        <v>9</v>
      </c>
      <c r="F14445" s="103">
        <v>701</v>
      </c>
      <c r="G14445" s="103">
        <v>70111</v>
      </c>
      <c r="H14445" s="103">
        <v>3000</v>
      </c>
      <c r="I14445" s="103">
        <v>414104</v>
      </c>
      <c r="J14445" s="105">
        <v>600000000</v>
      </c>
      <c r="K14445" s="105">
        <f>SUM(J14445-L14445)</f>
        <v>500000000</v>
      </c>
      <c r="L14445" s="105">
        <v>100000000</v>
      </c>
      <c r="M14445" s="105">
        <v>0</v>
      </c>
      <c r="N14445" s="230">
        <v>1000000000</v>
      </c>
      <c r="O14445" s="230">
        <v>1000000000</v>
      </c>
      <c r="P14445" s="230">
        <f t="shared" ref="P14445" si="323">SUM(K14445+N14445+O14445)</f>
        <v>2500000000</v>
      </c>
      <c r="Q14445" s="265">
        <v>500000000</v>
      </c>
      <c r="R14445" s="265">
        <v>250000000</v>
      </c>
      <c r="S14445" s="176"/>
    </row>
    <row r="14446" spans="1:19" ht="15" thickBot="1" x14ac:dyDescent="0.35">
      <c r="A14446" s="13"/>
      <c r="B14446" s="14" t="s">
        <v>3114</v>
      </c>
      <c r="C14446" s="14"/>
      <c r="D14446" s="14"/>
      <c r="E14446" s="14"/>
      <c r="F14446" s="14"/>
      <c r="G14446" s="14"/>
      <c r="H14446" s="14"/>
      <c r="I14446" s="14"/>
      <c r="J14446" s="15">
        <f>SUM(J14442:J14445)</f>
        <v>600150000</v>
      </c>
      <c r="K14446" s="15">
        <f t="shared" ref="K14446:R14446" si="324">SUM(K14442:K14445)</f>
        <v>500150000</v>
      </c>
      <c r="L14446" s="15">
        <f t="shared" si="324"/>
        <v>100000000</v>
      </c>
      <c r="M14446" s="15">
        <f t="shared" si="324"/>
        <v>0</v>
      </c>
      <c r="N14446" s="15">
        <f t="shared" si="324"/>
        <v>1000000000</v>
      </c>
      <c r="O14446" s="15">
        <f t="shared" si="324"/>
        <v>1000000000</v>
      </c>
      <c r="P14446" s="15">
        <f t="shared" si="324"/>
        <v>2500150000</v>
      </c>
      <c r="Q14446" s="15">
        <f t="shared" si="324"/>
        <v>500000000</v>
      </c>
      <c r="R14446" s="15">
        <f t="shared" si="324"/>
        <v>250000000</v>
      </c>
      <c r="S14446" s="667"/>
    </row>
    <row r="14447" spans="1:19" ht="15" thickBot="1" x14ac:dyDescent="0.35">
      <c r="A14447" s="668"/>
      <c r="B14447" s="668"/>
      <c r="C14447" s="669"/>
      <c r="D14447" s="668"/>
      <c r="E14447" s="668"/>
      <c r="F14447" s="668"/>
      <c r="G14447" s="668"/>
      <c r="H14447" s="668"/>
      <c r="I14447" s="668"/>
      <c r="J14447" s="55"/>
      <c r="K14447" s="55"/>
      <c r="L14447" s="670"/>
      <c r="M14447" s="670"/>
      <c r="N14447" s="671"/>
      <c r="O14447" s="671"/>
      <c r="P14447" s="671"/>
      <c r="Q14447" s="671"/>
      <c r="R14447" s="671"/>
      <c r="S14447" s="671"/>
    </row>
    <row r="14448" spans="1:19" ht="15" thickBot="1" x14ac:dyDescent="0.35">
      <c r="A14448" s="96"/>
      <c r="B14448" s="96" t="s">
        <v>716</v>
      </c>
      <c r="C14448" s="98"/>
      <c r="D14448" s="97"/>
      <c r="E14448" s="97"/>
      <c r="F14448" s="97"/>
      <c r="G14448" s="97"/>
      <c r="H14448" s="97"/>
      <c r="I14448" s="98"/>
      <c r="J14448" s="57">
        <f t="shared" ref="J14448:R14448" si="325">SUM(J13500+J13523+J13552+J13598+J13663+J13676+J13686+J13746+J13813+J13855+J13905+J13935+J13978+J14065+J14147+J14165+J14240+J14280+J14301+J14328+J14333+J14358+J14382+J14404+J14417+J14439+J14446)</f>
        <v>16126265000</v>
      </c>
      <c r="K14448" s="57">
        <f t="shared" si="325"/>
        <v>15574303100</v>
      </c>
      <c r="L14448" s="57">
        <f t="shared" si="325"/>
        <v>8843359900</v>
      </c>
      <c r="M14448" s="57">
        <f t="shared" si="325"/>
        <v>6291398000</v>
      </c>
      <c r="N14448" s="57">
        <f t="shared" si="325"/>
        <v>19464624000</v>
      </c>
      <c r="O14448" s="57">
        <f t="shared" si="325"/>
        <v>13099890000</v>
      </c>
      <c r="P14448" s="57">
        <f t="shared" si="325"/>
        <v>46607267100</v>
      </c>
      <c r="Q14448" s="57">
        <f t="shared" si="325"/>
        <v>11325516000</v>
      </c>
      <c r="R14448" s="57">
        <f t="shared" si="325"/>
        <v>1276860396</v>
      </c>
      <c r="S14448" s="672"/>
    </row>
    <row r="14449" spans="1:20" ht="15" thickBot="1" x14ac:dyDescent="0.35">
      <c r="A14449" s="668"/>
      <c r="B14449" s="668"/>
      <c r="C14449" s="669"/>
      <c r="D14449" s="668"/>
      <c r="E14449" s="668"/>
      <c r="F14449" s="668"/>
      <c r="G14449" s="668"/>
      <c r="H14449" s="668"/>
      <c r="I14449" s="668"/>
      <c r="J14449" s="670"/>
      <c r="K14449" s="670"/>
      <c r="L14449" s="670"/>
      <c r="M14449" s="670"/>
      <c r="N14449" s="671"/>
      <c r="O14449" s="673"/>
      <c r="P14449" s="673"/>
      <c r="Q14449" s="673"/>
      <c r="R14449" s="673"/>
      <c r="S14449" s="673"/>
    </row>
    <row r="14450" spans="1:20" ht="15" thickBot="1" x14ac:dyDescent="0.35">
      <c r="A14450" s="674"/>
      <c r="B14450" s="90" t="s">
        <v>3214</v>
      </c>
      <c r="C14450" s="675"/>
      <c r="D14450" s="90"/>
      <c r="E14450" s="90"/>
      <c r="F14450" s="90"/>
      <c r="G14450" s="90"/>
      <c r="H14450" s="90"/>
      <c r="I14450" s="90"/>
      <c r="J14450" s="91">
        <f t="shared" ref="J14450:R14450" si="326">SUM(J12171+J13290+J13438+J13471+J14448)</f>
        <v>100767658300</v>
      </c>
      <c r="K14450" s="57">
        <f t="shared" si="326"/>
        <v>76584641080</v>
      </c>
      <c r="L14450" s="57">
        <f t="shared" si="326"/>
        <v>46717927900</v>
      </c>
      <c r="M14450" s="57">
        <f t="shared" si="326"/>
        <v>20555910680</v>
      </c>
      <c r="N14450" s="57">
        <f t="shared" si="326"/>
        <v>73405642000</v>
      </c>
      <c r="O14450" s="57">
        <f t="shared" si="326"/>
        <v>48708560000</v>
      </c>
      <c r="P14450" s="57">
        <f t="shared" si="326"/>
        <v>199255493080</v>
      </c>
      <c r="Q14450" s="57">
        <f t="shared" si="326"/>
        <v>43493343000</v>
      </c>
      <c r="R14450" s="57">
        <f t="shared" si="326"/>
        <v>12878317162</v>
      </c>
      <c r="S14450" s="672"/>
    </row>
    <row r="14451" spans="1:20" x14ac:dyDescent="0.3">
      <c r="N14451" s="58"/>
      <c r="O14451" s="58"/>
      <c r="P14451" s="58"/>
      <c r="Q14451" s="58"/>
      <c r="R14451" s="58"/>
      <c r="S14451" s="58"/>
      <c r="T14451" s="58"/>
    </row>
    <row r="14452" spans="1:20" s="138" customFormat="1" x14ac:dyDescent="0.3">
      <c r="C14452" s="32"/>
      <c r="J14452" s="54"/>
      <c r="K14452" s="54"/>
      <c r="L14452" s="54"/>
      <c r="M14452" s="54"/>
      <c r="N14452" s="58"/>
      <c r="O14452" s="58"/>
      <c r="P14452" s="58"/>
      <c r="Q14452" s="58"/>
      <c r="R14452" s="58"/>
      <c r="S14452" s="58"/>
      <c r="T14452" s="58"/>
    </row>
    <row r="14453" spans="1:20" s="138" customFormat="1" x14ac:dyDescent="0.3">
      <c r="C14453" s="32"/>
      <c r="J14453" s="54"/>
      <c r="K14453" s="547"/>
      <c r="L14453" s="54"/>
      <c r="M14453" s="54"/>
      <c r="N14453" s="234"/>
      <c r="P14453" s="216"/>
      <c r="Q14453" s="268"/>
      <c r="R14453" s="268"/>
    </row>
    <row r="14454" spans="1:20" s="138" customFormat="1" x14ac:dyDescent="0.3">
      <c r="C14454" s="32"/>
      <c r="J14454" s="54"/>
      <c r="K14454" s="547"/>
      <c r="L14454" s="54"/>
      <c r="M14454" s="54"/>
      <c r="P14454" s="216"/>
      <c r="Q14454" s="268"/>
      <c r="R14454" s="268"/>
    </row>
    <row r="14455" spans="1:20" s="138" customFormat="1" x14ac:dyDescent="0.3">
      <c r="C14455" s="32"/>
      <c r="J14455" s="54"/>
      <c r="K14455" s="54"/>
      <c r="L14455" s="54"/>
      <c r="M14455" s="54"/>
      <c r="N14455" s="234"/>
      <c r="P14455" s="216"/>
      <c r="Q14455" s="268"/>
      <c r="R14455" s="268"/>
    </row>
    <row r="14456" spans="1:20" s="138" customFormat="1" x14ac:dyDescent="0.3">
      <c r="C14456" s="32"/>
      <c r="J14456" s="54"/>
      <c r="K14456" s="54"/>
      <c r="L14456" s="54"/>
      <c r="M14456" s="54"/>
      <c r="P14456" s="216"/>
      <c r="Q14456" s="268"/>
      <c r="R14456" s="268"/>
    </row>
    <row r="14457" spans="1:20" s="138" customFormat="1" x14ac:dyDescent="0.3">
      <c r="C14457" s="32"/>
      <c r="J14457" s="54"/>
      <c r="K14457" s="54"/>
      <c r="L14457" s="54"/>
      <c r="M14457" s="54"/>
      <c r="P14457" s="216"/>
      <c r="Q14457" s="268"/>
      <c r="R14457" s="268"/>
    </row>
    <row r="14458" spans="1:20" s="138" customFormat="1" x14ac:dyDescent="0.3">
      <c r="C14458" s="32"/>
      <c r="J14458" s="54"/>
      <c r="K14458" s="54"/>
      <c r="L14458" s="54"/>
      <c r="M14458" s="54"/>
      <c r="P14458" s="216"/>
      <c r="Q14458" s="268"/>
      <c r="R14458" s="268"/>
    </row>
    <row r="14459" spans="1:20" s="138" customFormat="1" x14ac:dyDescent="0.3">
      <c r="C14459" s="32"/>
      <c r="J14459" s="54"/>
      <c r="K14459" s="54"/>
      <c r="L14459" s="54"/>
      <c r="M14459" s="54"/>
      <c r="P14459" s="216"/>
      <c r="Q14459" s="268"/>
      <c r="R14459" s="268"/>
    </row>
    <row r="14460" spans="1:20" s="138" customFormat="1" x14ac:dyDescent="0.3">
      <c r="C14460" s="32"/>
      <c r="J14460" s="54"/>
      <c r="K14460" s="54"/>
      <c r="L14460" s="54"/>
      <c r="M14460" s="54"/>
      <c r="P14460" s="216"/>
      <c r="Q14460" s="268"/>
      <c r="R14460" s="268"/>
    </row>
    <row r="14461" spans="1:20" s="343" customFormat="1" x14ac:dyDescent="0.3">
      <c r="C14461" s="32"/>
      <c r="J14461" s="54"/>
      <c r="K14461" s="54"/>
      <c r="L14461" s="54"/>
      <c r="M14461" s="54"/>
    </row>
    <row r="14462" spans="1:20" s="343" customFormat="1" x14ac:dyDescent="0.3">
      <c r="C14462" s="32"/>
      <c r="J14462" s="54"/>
      <c r="K14462" s="54"/>
      <c r="L14462" s="54"/>
      <c r="M14462" s="54"/>
    </row>
    <row r="14463" spans="1:20" s="343" customFormat="1" x14ac:dyDescent="0.3">
      <c r="C14463" s="32"/>
      <c r="J14463" s="54"/>
      <c r="K14463" s="54"/>
      <c r="L14463" s="54"/>
      <c r="M14463" s="54"/>
    </row>
    <row r="14464" spans="1:20" s="343" customFormat="1" x14ac:dyDescent="0.3">
      <c r="C14464" s="32"/>
      <c r="J14464" s="54"/>
      <c r="K14464" s="54"/>
      <c r="L14464" s="54"/>
      <c r="M14464" s="54"/>
    </row>
    <row r="14465" spans="3:18" s="343" customFormat="1" x14ac:dyDescent="0.3">
      <c r="C14465" s="32"/>
      <c r="J14465" s="54"/>
      <c r="K14465" s="54"/>
      <c r="L14465" s="54"/>
      <c r="M14465" s="54"/>
    </row>
    <row r="14466" spans="3:18" s="343" customFormat="1" x14ac:dyDescent="0.3">
      <c r="C14466" s="32"/>
      <c r="J14466" s="54"/>
      <c r="K14466" s="54"/>
      <c r="L14466" s="54"/>
      <c r="M14466" s="54"/>
    </row>
    <row r="14467" spans="3:18" s="343" customFormat="1" x14ac:dyDescent="0.3">
      <c r="C14467" s="32"/>
      <c r="J14467" s="54"/>
      <c r="K14467" s="54"/>
      <c r="L14467" s="54"/>
      <c r="M14467" s="54"/>
    </row>
    <row r="14468" spans="3:18" s="343" customFormat="1" x14ac:dyDescent="0.3">
      <c r="C14468" s="32"/>
      <c r="J14468" s="54"/>
      <c r="K14468" s="54"/>
      <c r="L14468" s="54"/>
      <c r="M14468" s="54"/>
    </row>
    <row r="14469" spans="3:18" s="138" customFormat="1" x14ac:dyDescent="0.3">
      <c r="C14469" s="32"/>
      <c r="J14469" s="54"/>
      <c r="K14469" s="65"/>
      <c r="L14469" s="65"/>
      <c r="M14469" s="54"/>
      <c r="P14469" s="216"/>
      <c r="Q14469" s="268"/>
      <c r="R14469" s="268"/>
    </row>
    <row r="14470" spans="3:18" x14ac:dyDescent="0.3">
      <c r="K14470" s="56"/>
      <c r="L14470" s="65"/>
    </row>
    <row r="14471" spans="3:18" x14ac:dyDescent="0.3">
      <c r="K14471" s="56"/>
      <c r="L14471" s="65"/>
    </row>
    <row r="14472" spans="3:18" x14ac:dyDescent="0.3">
      <c r="K14472" s="65"/>
      <c r="L14472" s="65"/>
    </row>
    <row r="14473" spans="3:18" x14ac:dyDescent="0.3">
      <c r="K14473" s="56"/>
      <c r="L14473" s="65"/>
    </row>
  </sheetData>
  <mergeCells count="1831">
    <mergeCell ref="N14430:N14431"/>
    <mergeCell ref="O14430:O14431"/>
    <mergeCell ref="S14430:S14431"/>
    <mergeCell ref="N14259:N14260"/>
    <mergeCell ref="O14259:O14260"/>
    <mergeCell ref="S14259:S14260"/>
    <mergeCell ref="N14285:N14286"/>
    <mergeCell ref="O14285:O14286"/>
    <mergeCell ref="S14285:S14286"/>
    <mergeCell ref="N14313:N14314"/>
    <mergeCell ref="O14313:O14314"/>
    <mergeCell ref="S14313:S14314"/>
    <mergeCell ref="N14341:N14342"/>
    <mergeCell ref="O14341:O14342"/>
    <mergeCell ref="S14341:S14342"/>
    <mergeCell ref="N14370:N14371"/>
    <mergeCell ref="O14370:O14371"/>
    <mergeCell ref="S14370:S14371"/>
    <mergeCell ref="N14398:N14399"/>
    <mergeCell ref="O14398:O14399"/>
    <mergeCell ref="S14398:S14399"/>
    <mergeCell ref="P14259:P14260"/>
    <mergeCell ref="P14285:P14286"/>
    <mergeCell ref="P14313:P14314"/>
    <mergeCell ref="P14341:P14342"/>
    <mergeCell ref="P14370:P14371"/>
    <mergeCell ref="P14398:P14399"/>
    <mergeCell ref="P14430:P14431"/>
    <mergeCell ref="Q14259:Q14260"/>
    <mergeCell ref="Q14285:Q14286"/>
    <mergeCell ref="Q14313:Q14314"/>
    <mergeCell ref="Q14341:Q14342"/>
    <mergeCell ref="N14103:N14104"/>
    <mergeCell ref="O14103:O14104"/>
    <mergeCell ref="S14103:S14104"/>
    <mergeCell ref="N14125:N14126"/>
    <mergeCell ref="O14125:O14126"/>
    <mergeCell ref="S14125:S14126"/>
    <mergeCell ref="N14151:N14152"/>
    <mergeCell ref="O14151:O14152"/>
    <mergeCell ref="S14151:S14152"/>
    <mergeCell ref="N14181:N14182"/>
    <mergeCell ref="O14181:O14182"/>
    <mergeCell ref="S14181:S14182"/>
    <mergeCell ref="N14206:N14207"/>
    <mergeCell ref="O14206:O14207"/>
    <mergeCell ref="S14206:S14207"/>
    <mergeCell ref="N14230:N14231"/>
    <mergeCell ref="O14230:O14231"/>
    <mergeCell ref="S14230:S14231"/>
    <mergeCell ref="P14103:P14104"/>
    <mergeCell ref="P14125:P14126"/>
    <mergeCell ref="P14151:P14152"/>
    <mergeCell ref="P14181:P14182"/>
    <mergeCell ref="P14206:P14207"/>
    <mergeCell ref="P14230:P14231"/>
    <mergeCell ref="Q14103:Q14104"/>
    <mergeCell ref="Q14125:Q14126"/>
    <mergeCell ref="Q14151:Q14152"/>
    <mergeCell ref="Q14181:Q14182"/>
    <mergeCell ref="Q14206:Q14207"/>
    <mergeCell ref="Q14230:Q14231"/>
    <mergeCell ref="N13966:N13967"/>
    <mergeCell ref="O13966:O13967"/>
    <mergeCell ref="S13966:S13967"/>
    <mergeCell ref="N13991:N13992"/>
    <mergeCell ref="O13991:O13992"/>
    <mergeCell ref="S13991:S13992"/>
    <mergeCell ref="N14015:N14016"/>
    <mergeCell ref="O14015:O14016"/>
    <mergeCell ref="S14015:S14016"/>
    <mergeCell ref="N14035:N14036"/>
    <mergeCell ref="O14035:O14036"/>
    <mergeCell ref="S14035:S14036"/>
    <mergeCell ref="N14056:N14057"/>
    <mergeCell ref="O14056:O14057"/>
    <mergeCell ref="S14056:S14057"/>
    <mergeCell ref="N14084:N14085"/>
    <mergeCell ref="O14084:O14085"/>
    <mergeCell ref="S14084:S14085"/>
    <mergeCell ref="P13966:P13967"/>
    <mergeCell ref="P13991:P13992"/>
    <mergeCell ref="P14015:P14016"/>
    <mergeCell ref="P14035:P14036"/>
    <mergeCell ref="P14056:P14057"/>
    <mergeCell ref="P14084:P14085"/>
    <mergeCell ref="Q13966:Q13967"/>
    <mergeCell ref="Q13991:Q13992"/>
    <mergeCell ref="Q14015:Q14016"/>
    <mergeCell ref="Q14035:Q14036"/>
    <mergeCell ref="Q14056:Q14057"/>
    <mergeCell ref="Q14084:Q14085"/>
    <mergeCell ref="N13803:N13804"/>
    <mergeCell ref="O13803:O13804"/>
    <mergeCell ref="S13803:S13804"/>
    <mergeCell ref="N13832:N13833"/>
    <mergeCell ref="O13832:O13833"/>
    <mergeCell ref="S13832:S13833"/>
    <mergeCell ref="N13863:N13864"/>
    <mergeCell ref="O13863:O13864"/>
    <mergeCell ref="S13863:S13864"/>
    <mergeCell ref="N13891:N13892"/>
    <mergeCell ref="O13891:O13892"/>
    <mergeCell ref="S13891:S13892"/>
    <mergeCell ref="N13919:N13920"/>
    <mergeCell ref="O13919:O13920"/>
    <mergeCell ref="S13919:S13920"/>
    <mergeCell ref="N13945:N13946"/>
    <mergeCell ref="O13945:O13946"/>
    <mergeCell ref="S13945:S13946"/>
    <mergeCell ref="P13803:P13804"/>
    <mergeCell ref="P13832:P13833"/>
    <mergeCell ref="P13863:P13864"/>
    <mergeCell ref="P13891:P13892"/>
    <mergeCell ref="P13919:P13920"/>
    <mergeCell ref="P13945:P13946"/>
    <mergeCell ref="Q13803:Q13804"/>
    <mergeCell ref="Q13832:Q13833"/>
    <mergeCell ref="Q13863:Q13864"/>
    <mergeCell ref="Q13891:Q13892"/>
    <mergeCell ref="Q13919:Q13920"/>
    <mergeCell ref="Q13945:Q13946"/>
    <mergeCell ref="N13641:N13642"/>
    <mergeCell ref="O13641:O13642"/>
    <mergeCell ref="S13641:S13642"/>
    <mergeCell ref="N13667:N13668"/>
    <mergeCell ref="O13667:O13668"/>
    <mergeCell ref="S13667:S13668"/>
    <mergeCell ref="N13697:N13698"/>
    <mergeCell ref="O13697:O13698"/>
    <mergeCell ref="S13697:S13698"/>
    <mergeCell ref="N13725:N13726"/>
    <mergeCell ref="O13725:O13726"/>
    <mergeCell ref="S13725:S13726"/>
    <mergeCell ref="N13755:N13756"/>
    <mergeCell ref="O13755:O13756"/>
    <mergeCell ref="S13755:S13756"/>
    <mergeCell ref="N13781:N13782"/>
    <mergeCell ref="O13781:O13782"/>
    <mergeCell ref="S13781:S13782"/>
    <mergeCell ref="P13641:P13642"/>
    <mergeCell ref="P13667:P13668"/>
    <mergeCell ref="P13697:P13698"/>
    <mergeCell ref="P13725:P13726"/>
    <mergeCell ref="P13755:P13756"/>
    <mergeCell ref="P13781:P13782"/>
    <mergeCell ref="Q13641:Q13642"/>
    <mergeCell ref="Q13667:Q13668"/>
    <mergeCell ref="Q13697:Q13698"/>
    <mergeCell ref="Q13725:Q13726"/>
    <mergeCell ref="Q13755:Q13756"/>
    <mergeCell ref="Q13781:Q13782"/>
    <mergeCell ref="N13475:N13476"/>
    <mergeCell ref="O13475:O13476"/>
    <mergeCell ref="S13475:S13476"/>
    <mergeCell ref="N13506:N13507"/>
    <mergeCell ref="O13506:O13507"/>
    <mergeCell ref="S13506:S13507"/>
    <mergeCell ref="N13536:N13537"/>
    <mergeCell ref="O13536:O13537"/>
    <mergeCell ref="S13536:S13537"/>
    <mergeCell ref="N13563:N13564"/>
    <mergeCell ref="O13563:O13564"/>
    <mergeCell ref="S13563:S13564"/>
    <mergeCell ref="N13585:N13586"/>
    <mergeCell ref="O13585:O13586"/>
    <mergeCell ref="S13585:S13586"/>
    <mergeCell ref="N13615:N13616"/>
    <mergeCell ref="O13615:O13616"/>
    <mergeCell ref="S13615:S13616"/>
    <mergeCell ref="P13506:P13507"/>
    <mergeCell ref="P13536:P13537"/>
    <mergeCell ref="P13563:P13564"/>
    <mergeCell ref="P13585:P13586"/>
    <mergeCell ref="P13615:P13616"/>
    <mergeCell ref="Q13615:Q13616"/>
    <mergeCell ref="A11580:M11580"/>
    <mergeCell ref="A11581:M11581"/>
    <mergeCell ref="A11582:A11585"/>
    <mergeCell ref="B11582:B11585"/>
    <mergeCell ref="C11582:C11585"/>
    <mergeCell ref="J11582:J11583"/>
    <mergeCell ref="K11582:K11583"/>
    <mergeCell ref="L11582:L11583"/>
    <mergeCell ref="M11582:M11583"/>
    <mergeCell ref="A11561:C11561"/>
    <mergeCell ref="A11565:C11565"/>
    <mergeCell ref="A11567:C11567"/>
    <mergeCell ref="A11571:C11571"/>
    <mergeCell ref="A11574:B11574"/>
    <mergeCell ref="A11579:M11579"/>
    <mergeCell ref="A11553:M11553"/>
    <mergeCell ref="A11554:M11554"/>
    <mergeCell ref="A11555:M11555"/>
    <mergeCell ref="A11556:A11559"/>
    <mergeCell ref="B11556:B11559"/>
    <mergeCell ref="C11556:C11559"/>
    <mergeCell ref="J11556:J11557"/>
    <mergeCell ref="K11556:K11557"/>
    <mergeCell ref="L11556:L11557"/>
    <mergeCell ref="M11556:M11557"/>
    <mergeCell ref="M11608:M11609"/>
    <mergeCell ref="A11633:M11633"/>
    <mergeCell ref="A11634:M11634"/>
    <mergeCell ref="A11635:M11635"/>
    <mergeCell ref="A11636:A11639"/>
    <mergeCell ref="B11636:B11639"/>
    <mergeCell ref="C11636:C11639"/>
    <mergeCell ref="J11636:J11637"/>
    <mergeCell ref="K11636:K11637"/>
    <mergeCell ref="L11636:L11637"/>
    <mergeCell ref="A11586:C11586"/>
    <mergeCell ref="A11605:M11605"/>
    <mergeCell ref="A11606:M11606"/>
    <mergeCell ref="A11607:M11607"/>
    <mergeCell ref="A11608:A11611"/>
    <mergeCell ref="B11608:B11611"/>
    <mergeCell ref="C11608:C11611"/>
    <mergeCell ref="J11608:J11609"/>
    <mergeCell ref="K11608:K11609"/>
    <mergeCell ref="L11608:L11609"/>
    <mergeCell ref="M11670:M11671"/>
    <mergeCell ref="A11675:C11675"/>
    <mergeCell ref="A11684:C11684"/>
    <mergeCell ref="A11696:M11696"/>
    <mergeCell ref="A11697:M11697"/>
    <mergeCell ref="A11698:M11698"/>
    <mergeCell ref="A11670:A11673"/>
    <mergeCell ref="B11670:B11673"/>
    <mergeCell ref="C11670:C11673"/>
    <mergeCell ref="J11670:J11671"/>
    <mergeCell ref="K11670:K11671"/>
    <mergeCell ref="L11670:L11671"/>
    <mergeCell ref="M11636:M11637"/>
    <mergeCell ref="A11641:C11641"/>
    <mergeCell ref="A11654:C11654"/>
    <mergeCell ref="A11667:M11667"/>
    <mergeCell ref="A11668:M11668"/>
    <mergeCell ref="A11669:M11669"/>
    <mergeCell ref="A11730:M11730"/>
    <mergeCell ref="A11731:A11734"/>
    <mergeCell ref="B11731:B11734"/>
    <mergeCell ref="C11731:C11734"/>
    <mergeCell ref="J11731:J11732"/>
    <mergeCell ref="K11731:K11732"/>
    <mergeCell ref="L11731:L11732"/>
    <mergeCell ref="M11731:M11732"/>
    <mergeCell ref="M11699:M11700"/>
    <mergeCell ref="A11704:C11704"/>
    <mergeCell ref="A11712:C11712"/>
    <mergeCell ref="A11720:C11720"/>
    <mergeCell ref="A11728:M11728"/>
    <mergeCell ref="A11729:M11729"/>
    <mergeCell ref="A11699:A11702"/>
    <mergeCell ref="B11699:B11702"/>
    <mergeCell ref="C11699:C11702"/>
    <mergeCell ref="J11699:J11700"/>
    <mergeCell ref="K11699:K11700"/>
    <mergeCell ref="L11699:L11700"/>
    <mergeCell ref="M11761:M11762"/>
    <mergeCell ref="A11774:B11774"/>
    <mergeCell ref="A11777:C11777"/>
    <mergeCell ref="A11784:M11784"/>
    <mergeCell ref="A11785:M11785"/>
    <mergeCell ref="A11786:M11786"/>
    <mergeCell ref="A11761:A11764"/>
    <mergeCell ref="B11761:B11764"/>
    <mergeCell ref="C11761:C11764"/>
    <mergeCell ref="J11761:J11762"/>
    <mergeCell ref="K11761:K11762"/>
    <mergeCell ref="L11761:L11762"/>
    <mergeCell ref="A11747:C11747"/>
    <mergeCell ref="A11749:C11749"/>
    <mergeCell ref="A11755:C11755"/>
    <mergeCell ref="A11758:M11758"/>
    <mergeCell ref="A11759:M11759"/>
    <mergeCell ref="A11760:M11760"/>
    <mergeCell ref="M11815:M11816"/>
    <mergeCell ref="A11839:M11839"/>
    <mergeCell ref="A11840:M11840"/>
    <mergeCell ref="A11841:M11841"/>
    <mergeCell ref="A11842:A11845"/>
    <mergeCell ref="B11842:B11845"/>
    <mergeCell ref="C11842:C11845"/>
    <mergeCell ref="J11842:J11843"/>
    <mergeCell ref="K11842:K11843"/>
    <mergeCell ref="L11842:L11843"/>
    <mergeCell ref="M11787:M11788"/>
    <mergeCell ref="A11812:M11812"/>
    <mergeCell ref="A11813:M11813"/>
    <mergeCell ref="A11814:M11814"/>
    <mergeCell ref="A11815:A11818"/>
    <mergeCell ref="B11815:B11818"/>
    <mergeCell ref="C11815:C11818"/>
    <mergeCell ref="J11815:J11816"/>
    <mergeCell ref="K11815:K11816"/>
    <mergeCell ref="L11815:L11816"/>
    <mergeCell ref="A11787:A11790"/>
    <mergeCell ref="B11787:B11790"/>
    <mergeCell ref="C11787:C11790"/>
    <mergeCell ref="J11787:J11788"/>
    <mergeCell ref="K11787:K11788"/>
    <mergeCell ref="L11787:L11788"/>
    <mergeCell ref="M11874:M11875"/>
    <mergeCell ref="A11879:C11879"/>
    <mergeCell ref="A11904:M11904"/>
    <mergeCell ref="A11905:M11905"/>
    <mergeCell ref="A11906:M11906"/>
    <mergeCell ref="A11907:A11910"/>
    <mergeCell ref="B11907:B11910"/>
    <mergeCell ref="C11907:C11910"/>
    <mergeCell ref="J11907:J11908"/>
    <mergeCell ref="K11907:K11908"/>
    <mergeCell ref="M11842:M11843"/>
    <mergeCell ref="A11871:M11871"/>
    <mergeCell ref="A11872:M11872"/>
    <mergeCell ref="A11873:M11873"/>
    <mergeCell ref="A11874:A11877"/>
    <mergeCell ref="B11874:B11877"/>
    <mergeCell ref="C11874:C11877"/>
    <mergeCell ref="J11874:J11875"/>
    <mergeCell ref="K11874:K11875"/>
    <mergeCell ref="L11874:L11875"/>
    <mergeCell ref="M11935:M11936"/>
    <mergeCell ref="A11943:B11943"/>
    <mergeCell ref="A11945:C11945"/>
    <mergeCell ref="A11958:C11958"/>
    <mergeCell ref="A11963:M11963"/>
    <mergeCell ref="A11964:M11964"/>
    <mergeCell ref="A11935:A11938"/>
    <mergeCell ref="B11935:B11938"/>
    <mergeCell ref="C11935:C11938"/>
    <mergeCell ref="J11935:J11936"/>
    <mergeCell ref="K11935:K11936"/>
    <mergeCell ref="L11935:L11936"/>
    <mergeCell ref="L11907:L11908"/>
    <mergeCell ref="M11907:M11908"/>
    <mergeCell ref="A11912:C11912"/>
    <mergeCell ref="A11932:M11932"/>
    <mergeCell ref="A11933:M11933"/>
    <mergeCell ref="A11934:M11934"/>
    <mergeCell ref="M12001:M12002"/>
    <mergeCell ref="A12006:C12006"/>
    <mergeCell ref="A12021:C12021"/>
    <mergeCell ref="A12028:M12028"/>
    <mergeCell ref="A12029:M12029"/>
    <mergeCell ref="A12030:M12030"/>
    <mergeCell ref="A11987:C11987"/>
    <mergeCell ref="A11998:M11998"/>
    <mergeCell ref="A11999:M11999"/>
    <mergeCell ref="A12000:M12000"/>
    <mergeCell ref="A12001:A12004"/>
    <mergeCell ref="B12001:B12004"/>
    <mergeCell ref="C12001:C12004"/>
    <mergeCell ref="J12001:J12002"/>
    <mergeCell ref="K12001:K12002"/>
    <mergeCell ref="L12001:L12002"/>
    <mergeCell ref="A11965:M11965"/>
    <mergeCell ref="A11966:A11969"/>
    <mergeCell ref="B11966:B11969"/>
    <mergeCell ref="C11966:C11969"/>
    <mergeCell ref="J11966:J11967"/>
    <mergeCell ref="K11966:K11967"/>
    <mergeCell ref="L11966:L11967"/>
    <mergeCell ref="M11966:M11967"/>
    <mergeCell ref="A12067:C12067"/>
    <mergeCell ref="A12077:B12077"/>
    <mergeCell ref="A12079:C12079"/>
    <mergeCell ref="A12085:C12085"/>
    <mergeCell ref="A12091:M12091"/>
    <mergeCell ref="A12092:M12092"/>
    <mergeCell ref="A12060:M12060"/>
    <mergeCell ref="A12061:M12061"/>
    <mergeCell ref="A12062:A12065"/>
    <mergeCell ref="B12062:B12065"/>
    <mergeCell ref="C12062:C12065"/>
    <mergeCell ref="J12062:J12063"/>
    <mergeCell ref="K12062:K12063"/>
    <mergeCell ref="L12062:L12063"/>
    <mergeCell ref="M12062:M12063"/>
    <mergeCell ref="M12031:M12032"/>
    <mergeCell ref="A12041:C12041"/>
    <mergeCell ref="A12046:C12046"/>
    <mergeCell ref="A12048:C12048"/>
    <mergeCell ref="A12055:C12055"/>
    <mergeCell ref="A12059:M12059"/>
    <mergeCell ref="A12031:A12034"/>
    <mergeCell ref="B12031:B12034"/>
    <mergeCell ref="C12031:C12034"/>
    <mergeCell ref="J12031:J12032"/>
    <mergeCell ref="K12031:K12032"/>
    <mergeCell ref="L12031:L12032"/>
    <mergeCell ref="A12124:M12124"/>
    <mergeCell ref="A12125:A12128"/>
    <mergeCell ref="B12125:B12128"/>
    <mergeCell ref="C12125:C12128"/>
    <mergeCell ref="J12125:J12126"/>
    <mergeCell ref="K12125:K12126"/>
    <mergeCell ref="L12125:L12126"/>
    <mergeCell ref="M12125:M12126"/>
    <mergeCell ref="A12099:C12099"/>
    <mergeCell ref="A12102:C12102"/>
    <mergeCell ref="A12109:C12109"/>
    <mergeCell ref="A12111:C12111"/>
    <mergeCell ref="A12122:M12122"/>
    <mergeCell ref="A12123:M12123"/>
    <mergeCell ref="A12093:M12093"/>
    <mergeCell ref="A12094:A12097"/>
    <mergeCell ref="B12094:B12097"/>
    <mergeCell ref="C12094:C12097"/>
    <mergeCell ref="J12094:J12095"/>
    <mergeCell ref="K12094:K12095"/>
    <mergeCell ref="L12094:L12095"/>
    <mergeCell ref="M12094:M12095"/>
    <mergeCell ref="M12148:M12149"/>
    <mergeCell ref="A12153:B12153"/>
    <mergeCell ref="A12155:B12155"/>
    <mergeCell ref="A12157:C12157"/>
    <mergeCell ref="A12180:M12180"/>
    <mergeCell ref="A12181:M12181"/>
    <mergeCell ref="A12148:A12151"/>
    <mergeCell ref="B12148:B12151"/>
    <mergeCell ref="C12148:C12151"/>
    <mergeCell ref="J12148:J12149"/>
    <mergeCell ref="K12148:K12149"/>
    <mergeCell ref="L12148:L12149"/>
    <mergeCell ref="A12130:C12130"/>
    <mergeCell ref="A12132:C12132"/>
    <mergeCell ref="A12135:B12135"/>
    <mergeCell ref="A12145:M12145"/>
    <mergeCell ref="A12146:M12146"/>
    <mergeCell ref="A12147:M12147"/>
    <mergeCell ref="M12210:M12211"/>
    <mergeCell ref="A12221:B12221"/>
    <mergeCell ref="A12224:C12224"/>
    <mergeCell ref="A12232:M12232"/>
    <mergeCell ref="A12233:M12233"/>
    <mergeCell ref="A12234:M12234"/>
    <mergeCell ref="A12188:C12188"/>
    <mergeCell ref="A12207:M12207"/>
    <mergeCell ref="A12208:M12208"/>
    <mergeCell ref="A12209:M12209"/>
    <mergeCell ref="A12210:A12213"/>
    <mergeCell ref="B12210:B12213"/>
    <mergeCell ref="C12210:C12213"/>
    <mergeCell ref="J12210:J12211"/>
    <mergeCell ref="K12210:K12211"/>
    <mergeCell ref="L12210:L12211"/>
    <mergeCell ref="A12182:M12182"/>
    <mergeCell ref="A12183:A12186"/>
    <mergeCell ref="B12183:B12186"/>
    <mergeCell ref="C12183:C12186"/>
    <mergeCell ref="J12183:J12184"/>
    <mergeCell ref="K12183:K12184"/>
    <mergeCell ref="L12183:L12184"/>
    <mergeCell ref="M12183:M12184"/>
    <mergeCell ref="A12271:C12271"/>
    <mergeCell ref="L12257:L12258"/>
    <mergeCell ref="M12257:M12258"/>
    <mergeCell ref="A12265:C12265"/>
    <mergeCell ref="M12235:M12236"/>
    <mergeCell ref="A12240:C12240"/>
    <mergeCell ref="A12254:M12254"/>
    <mergeCell ref="A12255:M12255"/>
    <mergeCell ref="A12256:M12256"/>
    <mergeCell ref="A12257:A12260"/>
    <mergeCell ref="B12257:B12260"/>
    <mergeCell ref="C12257:C12260"/>
    <mergeCell ref="J12257:J12258"/>
    <mergeCell ref="K12257:K12258"/>
    <mergeCell ref="A12235:A12238"/>
    <mergeCell ref="B12235:B12238"/>
    <mergeCell ref="C12235:C12238"/>
    <mergeCell ref="J12235:J12236"/>
    <mergeCell ref="K12235:K12236"/>
    <mergeCell ref="L12235:L12236"/>
    <mergeCell ref="M12287:M12288"/>
    <mergeCell ref="A12298:C12298"/>
    <mergeCell ref="A12300:B12300"/>
    <mergeCell ref="A12302:C12302"/>
    <mergeCell ref="A12314:M12314"/>
    <mergeCell ref="A12315:M12315"/>
    <mergeCell ref="A12287:A12290"/>
    <mergeCell ref="B12287:B12290"/>
    <mergeCell ref="C12287:C12290"/>
    <mergeCell ref="J12287:J12288"/>
    <mergeCell ref="K12287:K12288"/>
    <mergeCell ref="L12287:L12288"/>
    <mergeCell ref="A12273:C12273"/>
    <mergeCell ref="A12278:B12278"/>
    <mergeCell ref="A12280:C12280"/>
    <mergeCell ref="A12284:M12284"/>
    <mergeCell ref="A12285:M12285"/>
    <mergeCell ref="A12286:M12286"/>
    <mergeCell ref="A12329:C12329"/>
    <mergeCell ref="A12333:C12333"/>
    <mergeCell ref="A12340:M12340"/>
    <mergeCell ref="A12341:M12341"/>
    <mergeCell ref="A12342:M12342"/>
    <mergeCell ref="A12343:A12346"/>
    <mergeCell ref="B12343:B12346"/>
    <mergeCell ref="C12343:C12346"/>
    <mergeCell ref="J12343:J12344"/>
    <mergeCell ref="K12343:K12344"/>
    <mergeCell ref="A12316:M12316"/>
    <mergeCell ref="A12317:A12320"/>
    <mergeCell ref="B12317:B12320"/>
    <mergeCell ref="C12317:C12320"/>
    <mergeCell ref="J12317:J12318"/>
    <mergeCell ref="K12317:K12318"/>
    <mergeCell ref="L12317:L12318"/>
    <mergeCell ref="M12317:M12318"/>
    <mergeCell ref="A12379:C12379"/>
    <mergeCell ref="A12381:B12381"/>
    <mergeCell ref="A12383:C12383"/>
    <mergeCell ref="A12401:M12401"/>
    <mergeCell ref="A12402:M12402"/>
    <mergeCell ref="A12403:M12403"/>
    <mergeCell ref="A12371:M12371"/>
    <mergeCell ref="A12372:M12372"/>
    <mergeCell ref="A12373:M12373"/>
    <mergeCell ref="A12374:A12377"/>
    <mergeCell ref="B12374:B12377"/>
    <mergeCell ref="C12374:C12377"/>
    <mergeCell ref="J12374:J12375"/>
    <mergeCell ref="K12374:K12375"/>
    <mergeCell ref="L12374:L12375"/>
    <mergeCell ref="M12374:M12375"/>
    <mergeCell ref="L12343:L12344"/>
    <mergeCell ref="M12343:M12344"/>
    <mergeCell ref="A12348:C12348"/>
    <mergeCell ref="A12350:B12350"/>
    <mergeCell ref="A12352:C12352"/>
    <mergeCell ref="A12359:B12359"/>
    <mergeCell ref="A12432:M12432"/>
    <mergeCell ref="A12433:M12433"/>
    <mergeCell ref="A12434:M12434"/>
    <mergeCell ref="A12435:A12438"/>
    <mergeCell ref="B12435:B12438"/>
    <mergeCell ref="C12435:C12438"/>
    <mergeCell ref="J12435:J12436"/>
    <mergeCell ref="K12435:K12436"/>
    <mergeCell ref="L12435:L12436"/>
    <mergeCell ref="M12404:M12405"/>
    <mergeCell ref="A12409:B12409"/>
    <mergeCell ref="A12420:C12420"/>
    <mergeCell ref="A12422:B12422"/>
    <mergeCell ref="A12424:C12424"/>
    <mergeCell ref="A12429:B12429"/>
    <mergeCell ref="A12404:A12407"/>
    <mergeCell ref="B12404:B12407"/>
    <mergeCell ref="C12404:C12407"/>
    <mergeCell ref="J12404:J12405"/>
    <mergeCell ref="K12404:K12405"/>
    <mergeCell ref="L12404:L12405"/>
    <mergeCell ref="A12468:M12468"/>
    <mergeCell ref="A12469:M12469"/>
    <mergeCell ref="A12470:M12470"/>
    <mergeCell ref="A12471:A12474"/>
    <mergeCell ref="B12471:B12474"/>
    <mergeCell ref="C12471:C12474"/>
    <mergeCell ref="J12471:J12472"/>
    <mergeCell ref="K12471:K12472"/>
    <mergeCell ref="L12471:L12472"/>
    <mergeCell ref="M12471:M12472"/>
    <mergeCell ref="M12435:M12436"/>
    <mergeCell ref="A12444:B12444"/>
    <mergeCell ref="A12446:C12446"/>
    <mergeCell ref="A12459:C12459"/>
    <mergeCell ref="A12463:B12463"/>
    <mergeCell ref="A12465:C12465"/>
    <mergeCell ref="A12439:C12439"/>
    <mergeCell ref="A12507:B12507"/>
    <mergeCell ref="A12511:C12511"/>
    <mergeCell ref="A12515:C12515"/>
    <mergeCell ref="A12520:M12520"/>
    <mergeCell ref="A12521:M12521"/>
    <mergeCell ref="A12522:M12522"/>
    <mergeCell ref="A12502:M12502"/>
    <mergeCell ref="A12503:A12506"/>
    <mergeCell ref="B12503:B12506"/>
    <mergeCell ref="C12503:C12506"/>
    <mergeCell ref="J12503:J12504"/>
    <mergeCell ref="K12503:K12504"/>
    <mergeCell ref="L12503:L12504"/>
    <mergeCell ref="M12503:M12504"/>
    <mergeCell ref="A12476:C12476"/>
    <mergeCell ref="A12481:B12481"/>
    <mergeCell ref="A12484:C12484"/>
    <mergeCell ref="A12495:C12495"/>
    <mergeCell ref="A12500:M12500"/>
    <mergeCell ref="A12501:M12501"/>
    <mergeCell ref="A12547:M12547"/>
    <mergeCell ref="A12548:A12551"/>
    <mergeCell ref="B12548:B12551"/>
    <mergeCell ref="C12548:C12551"/>
    <mergeCell ref="J12548:J12549"/>
    <mergeCell ref="K12548:K12549"/>
    <mergeCell ref="L12548:L12549"/>
    <mergeCell ref="M12548:M12549"/>
    <mergeCell ref="M12523:M12524"/>
    <mergeCell ref="A12530:C12530"/>
    <mergeCell ref="A12536:C12536"/>
    <mergeCell ref="A12538:C12538"/>
    <mergeCell ref="A12545:M12545"/>
    <mergeCell ref="A12546:M12546"/>
    <mergeCell ref="A12523:A12526"/>
    <mergeCell ref="B12523:B12526"/>
    <mergeCell ref="C12523:C12526"/>
    <mergeCell ref="J12523:J12524"/>
    <mergeCell ref="K12523:K12524"/>
    <mergeCell ref="L12523:L12524"/>
    <mergeCell ref="A12603:M12603"/>
    <mergeCell ref="A12604:M12604"/>
    <mergeCell ref="A12605:A12608"/>
    <mergeCell ref="B12605:B12608"/>
    <mergeCell ref="C12605:C12608"/>
    <mergeCell ref="J12605:J12606"/>
    <mergeCell ref="K12605:K12606"/>
    <mergeCell ref="L12605:L12606"/>
    <mergeCell ref="M12605:M12606"/>
    <mergeCell ref="L12574:L12575"/>
    <mergeCell ref="M12574:M12575"/>
    <mergeCell ref="A12579:C12579"/>
    <mergeCell ref="A12590:C12590"/>
    <mergeCell ref="A12592:B12592"/>
    <mergeCell ref="A12602:M12602"/>
    <mergeCell ref="A12557:B12557"/>
    <mergeCell ref="A12562:C12562"/>
    <mergeCell ref="A12571:M12571"/>
    <mergeCell ref="A12572:M12572"/>
    <mergeCell ref="A12573:M12573"/>
    <mergeCell ref="A12574:A12577"/>
    <mergeCell ref="B12574:B12577"/>
    <mergeCell ref="C12574:C12577"/>
    <mergeCell ref="J12574:J12575"/>
    <mergeCell ref="K12574:K12575"/>
    <mergeCell ref="M12631:M12632"/>
    <mergeCell ref="A12647:M12647"/>
    <mergeCell ref="A12648:M12648"/>
    <mergeCell ref="A12649:M12649"/>
    <mergeCell ref="A12650:A12653"/>
    <mergeCell ref="B12650:B12653"/>
    <mergeCell ref="C12650:C12653"/>
    <mergeCell ref="J12650:J12651"/>
    <mergeCell ref="K12650:K12651"/>
    <mergeCell ref="L12650:L12651"/>
    <mergeCell ref="A12631:A12634"/>
    <mergeCell ref="B12631:B12634"/>
    <mergeCell ref="C12631:C12634"/>
    <mergeCell ref="J12631:J12632"/>
    <mergeCell ref="K12631:K12632"/>
    <mergeCell ref="L12631:L12632"/>
    <mergeCell ref="A12616:C12616"/>
    <mergeCell ref="A12618:B12618"/>
    <mergeCell ref="A12620:C12620"/>
    <mergeCell ref="A12628:M12628"/>
    <mergeCell ref="A12629:M12629"/>
    <mergeCell ref="A12630:M12630"/>
    <mergeCell ref="A12714:M12714"/>
    <mergeCell ref="A12715:M12715"/>
    <mergeCell ref="A12716:M12716"/>
    <mergeCell ref="A12717:A12720"/>
    <mergeCell ref="B12717:B12720"/>
    <mergeCell ref="C12717:C12720"/>
    <mergeCell ref="J12717:J12718"/>
    <mergeCell ref="K12717:K12718"/>
    <mergeCell ref="L12673:L12674"/>
    <mergeCell ref="M12673:M12674"/>
    <mergeCell ref="A12692:M12692"/>
    <mergeCell ref="A12693:M12693"/>
    <mergeCell ref="A12694:M12694"/>
    <mergeCell ref="A12695:A12698"/>
    <mergeCell ref="B12695:B12698"/>
    <mergeCell ref="M12650:M12651"/>
    <mergeCell ref="A12683:B12683"/>
    <mergeCell ref="A12670:M12670"/>
    <mergeCell ref="A12671:M12671"/>
    <mergeCell ref="A12672:M12672"/>
    <mergeCell ref="A12673:A12676"/>
    <mergeCell ref="B12673:B12676"/>
    <mergeCell ref="C12673:C12676"/>
    <mergeCell ref="J12673:J12674"/>
    <mergeCell ref="K12673:K12674"/>
    <mergeCell ref="C12695:C12698"/>
    <mergeCell ref="J12695:J12696"/>
    <mergeCell ref="K12695:K12696"/>
    <mergeCell ref="L12695:L12696"/>
    <mergeCell ref="M12695:M12696"/>
    <mergeCell ref="L12739:L12740"/>
    <mergeCell ref="M12739:M12740"/>
    <mergeCell ref="A12817:B12817"/>
    <mergeCell ref="A12802:M12802"/>
    <mergeCell ref="A12803:M12803"/>
    <mergeCell ref="A12804:M12804"/>
    <mergeCell ref="A12759:M12759"/>
    <mergeCell ref="A12760:M12760"/>
    <mergeCell ref="A12761:A12764"/>
    <mergeCell ref="B12761:B12764"/>
    <mergeCell ref="L12717:L12718"/>
    <mergeCell ref="M12717:M12718"/>
    <mergeCell ref="A12736:M12736"/>
    <mergeCell ref="A12737:M12737"/>
    <mergeCell ref="A12738:M12738"/>
    <mergeCell ref="A12739:A12742"/>
    <mergeCell ref="B12739:B12742"/>
    <mergeCell ref="C12739:C12742"/>
    <mergeCell ref="J12739:J12740"/>
    <mergeCell ref="K12739:K12740"/>
    <mergeCell ref="B12782:B12785"/>
    <mergeCell ref="C12782:C12785"/>
    <mergeCell ref="J12782:J12783"/>
    <mergeCell ref="K12782:K12783"/>
    <mergeCell ref="L12782:L12783"/>
    <mergeCell ref="M12782:M12783"/>
    <mergeCell ref="A12758:M12758"/>
    <mergeCell ref="A12780:M12780"/>
    <mergeCell ref="A12781:M12781"/>
    <mergeCell ref="A12782:A12785"/>
    <mergeCell ref="C12761:C12764"/>
    <mergeCell ref="J12761:J12762"/>
    <mergeCell ref="M12862:M12863"/>
    <mergeCell ref="A12867:B12867"/>
    <mergeCell ref="A12872:C12872"/>
    <mergeCell ref="A12874:B12874"/>
    <mergeCell ref="A12883:B12883"/>
    <mergeCell ref="A12885:C12885"/>
    <mergeCell ref="A12862:A12865"/>
    <mergeCell ref="B12862:B12865"/>
    <mergeCell ref="C12862:C12865"/>
    <mergeCell ref="J12862:J12863"/>
    <mergeCell ref="K12862:K12863"/>
    <mergeCell ref="L12862:L12863"/>
    <mergeCell ref="M12805:M12806"/>
    <mergeCell ref="A12831:C12831"/>
    <mergeCell ref="A12833:B12833"/>
    <mergeCell ref="A12859:M12859"/>
    <mergeCell ref="A12860:M12860"/>
    <mergeCell ref="A12861:M12861"/>
    <mergeCell ref="A12805:A12808"/>
    <mergeCell ref="B12805:B12808"/>
    <mergeCell ref="C12805:C12808"/>
    <mergeCell ref="J12805:J12806"/>
    <mergeCell ref="K12805:K12806"/>
    <mergeCell ref="L12805:L12806"/>
    <mergeCell ref="A12823:M12823"/>
    <mergeCell ref="A12824:M12824"/>
    <mergeCell ref="A12825:M12825"/>
    <mergeCell ref="A12826:A12829"/>
    <mergeCell ref="B12826:B12829"/>
    <mergeCell ref="C12826:C12829"/>
    <mergeCell ref="J12826:J12827"/>
    <mergeCell ref="K12826:K12827"/>
    <mergeCell ref="A12921:M12921"/>
    <mergeCell ref="A12922:M12922"/>
    <mergeCell ref="A12923:M12923"/>
    <mergeCell ref="A12924:A12927"/>
    <mergeCell ref="B12924:B12927"/>
    <mergeCell ref="C12924:C12927"/>
    <mergeCell ref="J12924:J12925"/>
    <mergeCell ref="K12924:K12925"/>
    <mergeCell ref="L12924:L12925"/>
    <mergeCell ref="M12924:M12925"/>
    <mergeCell ref="M12892:M12893"/>
    <mergeCell ref="A12903:B12903"/>
    <mergeCell ref="A12905:C12905"/>
    <mergeCell ref="A12907:B12907"/>
    <mergeCell ref="A12917:B12917"/>
    <mergeCell ref="A12919:C12919"/>
    <mergeCell ref="A12887:B12887"/>
    <mergeCell ref="A12889:M12889"/>
    <mergeCell ref="A12890:M12890"/>
    <mergeCell ref="A12891:M12891"/>
    <mergeCell ref="A12892:A12895"/>
    <mergeCell ref="B12892:B12895"/>
    <mergeCell ref="C12892:C12895"/>
    <mergeCell ref="J12892:J12893"/>
    <mergeCell ref="K12892:K12893"/>
    <mergeCell ref="L12892:L12893"/>
    <mergeCell ref="M12949:M12950"/>
    <mergeCell ref="A12954:C12954"/>
    <mergeCell ref="A12956:C12956"/>
    <mergeCell ref="A12967:C12967"/>
    <mergeCell ref="A12973:M12973"/>
    <mergeCell ref="A12974:M12974"/>
    <mergeCell ref="A12949:A12952"/>
    <mergeCell ref="B12949:B12952"/>
    <mergeCell ref="C12949:C12952"/>
    <mergeCell ref="J12949:J12950"/>
    <mergeCell ref="K12949:K12950"/>
    <mergeCell ref="L12949:L12950"/>
    <mergeCell ref="A12929:B12929"/>
    <mergeCell ref="A12932:B12932"/>
    <mergeCell ref="A12934:C12934"/>
    <mergeCell ref="A12946:M12946"/>
    <mergeCell ref="A12947:M12947"/>
    <mergeCell ref="A12948:M12948"/>
    <mergeCell ref="L13001:L13002"/>
    <mergeCell ref="M13001:M13002"/>
    <mergeCell ref="A13006:C13006"/>
    <mergeCell ref="A13008:C13008"/>
    <mergeCell ref="A13011:C13011"/>
    <mergeCell ref="A13022:M13022"/>
    <mergeCell ref="A12980:C12980"/>
    <mergeCell ref="A12985:C12985"/>
    <mergeCell ref="A12998:M12998"/>
    <mergeCell ref="A12999:M12999"/>
    <mergeCell ref="A13000:M13000"/>
    <mergeCell ref="A13001:A13004"/>
    <mergeCell ref="B13001:B13004"/>
    <mergeCell ref="C13001:C13004"/>
    <mergeCell ref="J13001:J13002"/>
    <mergeCell ref="K13001:K13002"/>
    <mergeCell ref="A12975:M12975"/>
    <mergeCell ref="A12976:A12979"/>
    <mergeCell ref="B12976:B12979"/>
    <mergeCell ref="C12976:C12979"/>
    <mergeCell ref="J12976:J12977"/>
    <mergeCell ref="K12976:K12977"/>
    <mergeCell ref="L12976:L12977"/>
    <mergeCell ref="M12976:M12977"/>
    <mergeCell ref="A13041:M13041"/>
    <mergeCell ref="A13042:M13042"/>
    <mergeCell ref="A13043:M13043"/>
    <mergeCell ref="A13044:A13047"/>
    <mergeCell ref="B13044:B13047"/>
    <mergeCell ref="C13044:C13047"/>
    <mergeCell ref="J13044:J13045"/>
    <mergeCell ref="K13044:K13045"/>
    <mergeCell ref="L13044:L13045"/>
    <mergeCell ref="M13044:M13045"/>
    <mergeCell ref="A13023:M13023"/>
    <mergeCell ref="A13024:M13024"/>
    <mergeCell ref="A13025:A13028"/>
    <mergeCell ref="B13025:B13028"/>
    <mergeCell ref="C13025:C13028"/>
    <mergeCell ref="J13025:J13026"/>
    <mergeCell ref="K13025:K13026"/>
    <mergeCell ref="L13025:L13026"/>
    <mergeCell ref="M13025:M13026"/>
    <mergeCell ref="L13068:L13069"/>
    <mergeCell ref="M13068:M13069"/>
    <mergeCell ref="A13088:M13088"/>
    <mergeCell ref="A13089:M13089"/>
    <mergeCell ref="A13090:M13090"/>
    <mergeCell ref="A13091:A13094"/>
    <mergeCell ref="B13091:B13094"/>
    <mergeCell ref="C13091:C13094"/>
    <mergeCell ref="J13091:J13092"/>
    <mergeCell ref="K13091:K13092"/>
    <mergeCell ref="A13058:C13058"/>
    <mergeCell ref="A13060:C13060"/>
    <mergeCell ref="A13065:M13065"/>
    <mergeCell ref="A13066:M13066"/>
    <mergeCell ref="A13067:M13067"/>
    <mergeCell ref="A13068:A13071"/>
    <mergeCell ref="B13068:B13071"/>
    <mergeCell ref="C13068:C13071"/>
    <mergeCell ref="J13068:J13069"/>
    <mergeCell ref="K13068:K13069"/>
    <mergeCell ref="A13122:C13122"/>
    <mergeCell ref="A13131:C13131"/>
    <mergeCell ref="A13140:C13140"/>
    <mergeCell ref="A13144:M13144"/>
    <mergeCell ref="A13145:M13145"/>
    <mergeCell ref="A13146:M13146"/>
    <mergeCell ref="A13116:M13116"/>
    <mergeCell ref="A13117:A13120"/>
    <mergeCell ref="B13117:B13120"/>
    <mergeCell ref="C13117:C13120"/>
    <mergeCell ref="J13117:J13118"/>
    <mergeCell ref="K13117:K13118"/>
    <mergeCell ref="L13117:L13118"/>
    <mergeCell ref="M13117:M13118"/>
    <mergeCell ref="L13091:L13092"/>
    <mergeCell ref="M13091:M13092"/>
    <mergeCell ref="A13096:C13096"/>
    <mergeCell ref="A13105:C13105"/>
    <mergeCell ref="A13114:M13114"/>
    <mergeCell ref="A13115:M13115"/>
    <mergeCell ref="M13172:M13173"/>
    <mergeCell ref="A13177:C13177"/>
    <mergeCell ref="A13182:B13182"/>
    <mergeCell ref="A13184:C13184"/>
    <mergeCell ref="A13186:C13186"/>
    <mergeCell ref="A13190:C13190"/>
    <mergeCell ref="M13147:M13148"/>
    <mergeCell ref="A13169:M13169"/>
    <mergeCell ref="A13170:M13170"/>
    <mergeCell ref="A13171:M13171"/>
    <mergeCell ref="A13172:A13175"/>
    <mergeCell ref="B13172:B13175"/>
    <mergeCell ref="C13172:C13175"/>
    <mergeCell ref="J13172:J13173"/>
    <mergeCell ref="K13172:K13173"/>
    <mergeCell ref="L13172:L13173"/>
    <mergeCell ref="A13147:A13150"/>
    <mergeCell ref="B13147:B13150"/>
    <mergeCell ref="C13147:C13150"/>
    <mergeCell ref="J13147:J13148"/>
    <mergeCell ref="K13147:K13148"/>
    <mergeCell ref="L13147:L13148"/>
    <mergeCell ref="M13203:M13204"/>
    <mergeCell ref="A13220:C13220"/>
    <mergeCell ref="A13227:M13227"/>
    <mergeCell ref="A13228:M13228"/>
    <mergeCell ref="A13229:M13229"/>
    <mergeCell ref="A13230:A13233"/>
    <mergeCell ref="B13230:B13233"/>
    <mergeCell ref="C13230:C13233"/>
    <mergeCell ref="J13230:J13231"/>
    <mergeCell ref="K13230:K13231"/>
    <mergeCell ref="A13195:B13195"/>
    <mergeCell ref="A13200:M13200"/>
    <mergeCell ref="A13201:M13201"/>
    <mergeCell ref="A13202:M13202"/>
    <mergeCell ref="A13203:A13206"/>
    <mergeCell ref="B13203:B13206"/>
    <mergeCell ref="C13203:C13206"/>
    <mergeCell ref="J13203:J13204"/>
    <mergeCell ref="K13203:K13204"/>
    <mergeCell ref="L13203:L13204"/>
    <mergeCell ref="A13267:C13267"/>
    <mergeCell ref="A13275:C13275"/>
    <mergeCell ref="A13281:C13281"/>
    <mergeCell ref="A13291:M13291"/>
    <mergeCell ref="A13292:M13292"/>
    <mergeCell ref="A13293:M13293"/>
    <mergeCell ref="A13259:M13259"/>
    <mergeCell ref="A13260:M13260"/>
    <mergeCell ref="A13261:A13264"/>
    <mergeCell ref="B13261:B13264"/>
    <mergeCell ref="C13261:C13264"/>
    <mergeCell ref="J13261:J13262"/>
    <mergeCell ref="K13261:K13262"/>
    <mergeCell ref="L13261:L13262"/>
    <mergeCell ref="M13261:M13262"/>
    <mergeCell ref="L13230:L13231"/>
    <mergeCell ref="M13230:M13231"/>
    <mergeCell ref="A13237:C13237"/>
    <mergeCell ref="A13245:C13245"/>
    <mergeCell ref="A13250:C13250"/>
    <mergeCell ref="A13258:M13258"/>
    <mergeCell ref="A13323:M13323"/>
    <mergeCell ref="A13324:A13327"/>
    <mergeCell ref="B13324:B13327"/>
    <mergeCell ref="C13324:C13327"/>
    <mergeCell ref="J13324:J13325"/>
    <mergeCell ref="K13324:K13325"/>
    <mergeCell ref="L13324:L13325"/>
    <mergeCell ref="M13324:M13325"/>
    <mergeCell ref="M13294:M13295"/>
    <mergeCell ref="A13299:C13299"/>
    <mergeCell ref="A13301:C13301"/>
    <mergeCell ref="A13310:B13310"/>
    <mergeCell ref="A13321:M13321"/>
    <mergeCell ref="A13322:M13322"/>
    <mergeCell ref="A13294:A13297"/>
    <mergeCell ref="B13294:B13297"/>
    <mergeCell ref="C13294:C13297"/>
    <mergeCell ref="J13294:J13295"/>
    <mergeCell ref="K13294:K13295"/>
    <mergeCell ref="L13294:L13295"/>
    <mergeCell ref="A13364:C13364"/>
    <mergeCell ref="A13371:C13371"/>
    <mergeCell ref="A13373:C13373"/>
    <mergeCell ref="A13375:C13375"/>
    <mergeCell ref="A13382:M13382"/>
    <mergeCell ref="A13383:M13383"/>
    <mergeCell ref="A13353:M13353"/>
    <mergeCell ref="A13354:A13357"/>
    <mergeCell ref="B13354:B13357"/>
    <mergeCell ref="C13354:C13357"/>
    <mergeCell ref="J13354:J13355"/>
    <mergeCell ref="K13354:K13355"/>
    <mergeCell ref="L13354:L13355"/>
    <mergeCell ref="M13354:M13355"/>
    <mergeCell ref="A13329:C13329"/>
    <mergeCell ref="A13332:B13332"/>
    <mergeCell ref="A13334:C13334"/>
    <mergeCell ref="A13346:C13346"/>
    <mergeCell ref="A13351:M13351"/>
    <mergeCell ref="A13352:M13352"/>
    <mergeCell ref="M13414:M13415"/>
    <mergeCell ref="A13424:C13424"/>
    <mergeCell ref="A13426:B13426"/>
    <mergeCell ref="A13427:C13427"/>
    <mergeCell ref="A13439:M13439"/>
    <mergeCell ref="A13440:M13440"/>
    <mergeCell ref="A13390:C13390"/>
    <mergeCell ref="A13411:M13411"/>
    <mergeCell ref="A13412:M13412"/>
    <mergeCell ref="A13413:M13413"/>
    <mergeCell ref="A13414:A13417"/>
    <mergeCell ref="B13414:B13417"/>
    <mergeCell ref="C13414:C13417"/>
    <mergeCell ref="J13414:J13415"/>
    <mergeCell ref="K13414:K13415"/>
    <mergeCell ref="L13414:L13415"/>
    <mergeCell ref="A13384:M13384"/>
    <mergeCell ref="A13385:A13388"/>
    <mergeCell ref="B13385:B13388"/>
    <mergeCell ref="C13385:C13388"/>
    <mergeCell ref="J13385:J13386"/>
    <mergeCell ref="K13385:K13386"/>
    <mergeCell ref="L13385:L13386"/>
    <mergeCell ref="M13385:M13386"/>
    <mergeCell ref="A13473:M13473"/>
    <mergeCell ref="A13474:M13474"/>
    <mergeCell ref="A13475:A13478"/>
    <mergeCell ref="B13475:B13478"/>
    <mergeCell ref="C13475:C13478"/>
    <mergeCell ref="J13475:J13476"/>
    <mergeCell ref="K13475:K13476"/>
    <mergeCell ref="L13475:L13476"/>
    <mergeCell ref="M13475:M13476"/>
    <mergeCell ref="A13447:C13447"/>
    <mergeCell ref="A13449:C13449"/>
    <mergeCell ref="A13453:B13453"/>
    <mergeCell ref="A13455:C13455"/>
    <mergeCell ref="A13465:C13465"/>
    <mergeCell ref="A13472:M13472"/>
    <mergeCell ref="A13441:M13441"/>
    <mergeCell ref="A13442:A13445"/>
    <mergeCell ref="B13442:B13445"/>
    <mergeCell ref="C13442:C13445"/>
    <mergeCell ref="J13442:J13443"/>
    <mergeCell ref="K13442:K13443"/>
    <mergeCell ref="L13442:L13443"/>
    <mergeCell ref="M13442:M13443"/>
    <mergeCell ref="M13506:M13507"/>
    <mergeCell ref="A13511:C13511"/>
    <mergeCell ref="A13526:B13526"/>
    <mergeCell ref="A13533:M13533"/>
    <mergeCell ref="A13534:M13534"/>
    <mergeCell ref="A13535:M13535"/>
    <mergeCell ref="A13506:A13509"/>
    <mergeCell ref="B13506:B13509"/>
    <mergeCell ref="C13506:C13509"/>
    <mergeCell ref="J13506:J13507"/>
    <mergeCell ref="K13506:K13507"/>
    <mergeCell ref="L13506:L13507"/>
    <mergeCell ref="A13480:C13480"/>
    <mergeCell ref="A13482:C13482"/>
    <mergeCell ref="A13484:B13484"/>
    <mergeCell ref="A13503:M13503"/>
    <mergeCell ref="A13504:M13504"/>
    <mergeCell ref="A13505:M13505"/>
    <mergeCell ref="M13563:M13564"/>
    <mergeCell ref="A13589:C13589"/>
    <mergeCell ref="A13594:B13594"/>
    <mergeCell ref="A13582:M13582"/>
    <mergeCell ref="A13583:M13583"/>
    <mergeCell ref="A13584:M13584"/>
    <mergeCell ref="A13563:A13566"/>
    <mergeCell ref="B13563:B13566"/>
    <mergeCell ref="C13563:C13566"/>
    <mergeCell ref="J13563:J13564"/>
    <mergeCell ref="K13563:K13564"/>
    <mergeCell ref="L13563:L13564"/>
    <mergeCell ref="M13536:M13537"/>
    <mergeCell ref="A13550:C13550"/>
    <mergeCell ref="A13555:C13555"/>
    <mergeCell ref="A13560:M13560"/>
    <mergeCell ref="A13561:M13561"/>
    <mergeCell ref="A13562:M13562"/>
    <mergeCell ref="A13536:A13539"/>
    <mergeCell ref="B13536:B13539"/>
    <mergeCell ref="C13536:C13539"/>
    <mergeCell ref="J13536:J13537"/>
    <mergeCell ref="K13536:K13537"/>
    <mergeCell ref="L13536:L13537"/>
    <mergeCell ref="A13614:M13614"/>
    <mergeCell ref="A13615:A13618"/>
    <mergeCell ref="B13615:B13618"/>
    <mergeCell ref="C13615:C13618"/>
    <mergeCell ref="J13615:J13616"/>
    <mergeCell ref="K13615:K13616"/>
    <mergeCell ref="L13615:L13616"/>
    <mergeCell ref="M13615:M13616"/>
    <mergeCell ref="M13585:M13586"/>
    <mergeCell ref="A13596:C13596"/>
    <mergeCell ref="A13601:C13601"/>
    <mergeCell ref="A13603:C13603"/>
    <mergeCell ref="A13612:M13612"/>
    <mergeCell ref="A13613:M13613"/>
    <mergeCell ref="A13585:A13588"/>
    <mergeCell ref="B13585:B13588"/>
    <mergeCell ref="C13585:C13588"/>
    <mergeCell ref="J13585:J13586"/>
    <mergeCell ref="K13585:K13586"/>
    <mergeCell ref="L13585:L13586"/>
    <mergeCell ref="A13656:C13656"/>
    <mergeCell ref="A13672:C13672"/>
    <mergeCell ref="A13664:M13664"/>
    <mergeCell ref="A13665:M13665"/>
    <mergeCell ref="A13666:M13666"/>
    <mergeCell ref="A13667:A13670"/>
    <mergeCell ref="B13667:B13670"/>
    <mergeCell ref="C13667:C13670"/>
    <mergeCell ref="J13667:J13668"/>
    <mergeCell ref="K13667:K13668"/>
    <mergeCell ref="A13638:M13638"/>
    <mergeCell ref="A13639:M13639"/>
    <mergeCell ref="A13640:M13640"/>
    <mergeCell ref="A13641:A13644"/>
    <mergeCell ref="B13641:B13644"/>
    <mergeCell ref="C13641:C13644"/>
    <mergeCell ref="J13641:J13642"/>
    <mergeCell ref="K13641:K13642"/>
    <mergeCell ref="L13641:L13642"/>
    <mergeCell ref="M13641:M13642"/>
    <mergeCell ref="A13711:C13711"/>
    <mergeCell ref="A13720:C13720"/>
    <mergeCell ref="A13729:C13729"/>
    <mergeCell ref="A13722:M13722"/>
    <mergeCell ref="A13723:M13723"/>
    <mergeCell ref="A13724:M13724"/>
    <mergeCell ref="A13696:M13696"/>
    <mergeCell ref="A13697:A13700"/>
    <mergeCell ref="B13697:B13700"/>
    <mergeCell ref="C13697:C13700"/>
    <mergeCell ref="J13697:J13698"/>
    <mergeCell ref="K13697:K13698"/>
    <mergeCell ref="L13697:L13698"/>
    <mergeCell ref="M13697:M13698"/>
    <mergeCell ref="L13667:L13668"/>
    <mergeCell ref="M13667:M13668"/>
    <mergeCell ref="A13679:C13679"/>
    <mergeCell ref="A13689:C13689"/>
    <mergeCell ref="A13694:M13694"/>
    <mergeCell ref="A13695:M13695"/>
    <mergeCell ref="M13755:M13756"/>
    <mergeCell ref="A13787:C13787"/>
    <mergeCell ref="A13778:M13778"/>
    <mergeCell ref="A13779:M13779"/>
    <mergeCell ref="A13780:M13780"/>
    <mergeCell ref="A13781:A13784"/>
    <mergeCell ref="B13781:B13784"/>
    <mergeCell ref="C13781:C13784"/>
    <mergeCell ref="J13781:J13782"/>
    <mergeCell ref="K13781:K13782"/>
    <mergeCell ref="A13755:A13758"/>
    <mergeCell ref="B13755:B13758"/>
    <mergeCell ref="C13755:C13758"/>
    <mergeCell ref="J13755:J13756"/>
    <mergeCell ref="K13755:K13756"/>
    <mergeCell ref="L13755:L13756"/>
    <mergeCell ref="M13725:M13726"/>
    <mergeCell ref="A13744:B13744"/>
    <mergeCell ref="A13749:C13749"/>
    <mergeCell ref="A13752:M13752"/>
    <mergeCell ref="A13753:M13753"/>
    <mergeCell ref="A13754:M13754"/>
    <mergeCell ref="A13725:A13728"/>
    <mergeCell ref="B13725:B13728"/>
    <mergeCell ref="C13725:C13728"/>
    <mergeCell ref="J13725:J13726"/>
    <mergeCell ref="K13725:K13726"/>
    <mergeCell ref="L13725:L13726"/>
    <mergeCell ref="A13816:C13816"/>
    <mergeCell ref="A13836:B13836"/>
    <mergeCell ref="A13840:C13840"/>
    <mergeCell ref="A13829:M13829"/>
    <mergeCell ref="A13830:M13830"/>
    <mergeCell ref="A13831:M13831"/>
    <mergeCell ref="A13801:M13801"/>
    <mergeCell ref="A13802:M13802"/>
    <mergeCell ref="A13803:A13806"/>
    <mergeCell ref="B13803:B13806"/>
    <mergeCell ref="C13803:C13806"/>
    <mergeCell ref="J13803:J13804"/>
    <mergeCell ref="K13803:K13804"/>
    <mergeCell ref="L13803:L13804"/>
    <mergeCell ref="M13803:M13804"/>
    <mergeCell ref="L13781:L13782"/>
    <mergeCell ref="M13781:M13782"/>
    <mergeCell ref="A13792:B13792"/>
    <mergeCell ref="A13794:C13794"/>
    <mergeCell ref="A13811:B13811"/>
    <mergeCell ref="A13800:M13800"/>
    <mergeCell ref="A13884:B13884"/>
    <mergeCell ref="A13886:C13886"/>
    <mergeCell ref="A13900:B13900"/>
    <mergeCell ref="A13903:C13903"/>
    <mergeCell ref="A13888:M13888"/>
    <mergeCell ref="A13889:M13889"/>
    <mergeCell ref="A13862:M13862"/>
    <mergeCell ref="A13863:A13866"/>
    <mergeCell ref="B13863:B13866"/>
    <mergeCell ref="C13863:C13866"/>
    <mergeCell ref="J13863:J13864"/>
    <mergeCell ref="K13863:K13864"/>
    <mergeCell ref="L13863:L13864"/>
    <mergeCell ref="M13863:M13864"/>
    <mergeCell ref="M13832:M13833"/>
    <mergeCell ref="A13852:C13852"/>
    <mergeCell ref="A13858:C13858"/>
    <mergeCell ref="A13867:C13867"/>
    <mergeCell ref="A13860:M13860"/>
    <mergeCell ref="A13861:M13861"/>
    <mergeCell ref="A13832:A13835"/>
    <mergeCell ref="B13832:B13835"/>
    <mergeCell ref="C13832:C13835"/>
    <mergeCell ref="J13832:J13833"/>
    <mergeCell ref="K13832:K13833"/>
    <mergeCell ref="L13832:L13833"/>
    <mergeCell ref="A13908:C13908"/>
    <mergeCell ref="A13926:C13926"/>
    <mergeCell ref="A13916:M13916"/>
    <mergeCell ref="A13917:M13917"/>
    <mergeCell ref="A13918:M13918"/>
    <mergeCell ref="A13919:A13922"/>
    <mergeCell ref="B13919:B13922"/>
    <mergeCell ref="C13919:C13922"/>
    <mergeCell ref="J13919:J13920"/>
    <mergeCell ref="K13919:K13920"/>
    <mergeCell ref="A13890:M13890"/>
    <mergeCell ref="A13891:A13894"/>
    <mergeCell ref="B13891:B13894"/>
    <mergeCell ref="C13891:C13894"/>
    <mergeCell ref="J13891:J13892"/>
    <mergeCell ref="K13891:K13892"/>
    <mergeCell ref="L13891:L13892"/>
    <mergeCell ref="M13891:M13892"/>
    <mergeCell ref="A14083:M14083"/>
    <mergeCell ref="A14084:A14087"/>
    <mergeCell ref="B14084:B14087"/>
    <mergeCell ref="C14084:C14087"/>
    <mergeCell ref="J14084:J14085"/>
    <mergeCell ref="K14084:K14085"/>
    <mergeCell ref="L14084:L14085"/>
    <mergeCell ref="M14084:M14085"/>
    <mergeCell ref="A14081:M14081"/>
    <mergeCell ref="A14082:M14082"/>
    <mergeCell ref="A14100:M14100"/>
    <mergeCell ref="A14101:M14101"/>
    <mergeCell ref="A14102:M14102"/>
    <mergeCell ref="A14103:A14106"/>
    <mergeCell ref="B14103:B14106"/>
    <mergeCell ref="M13919:M13920"/>
    <mergeCell ref="A13930:B13930"/>
    <mergeCell ref="A13932:C13932"/>
    <mergeCell ref="A13938:C13938"/>
    <mergeCell ref="A13942:M13942"/>
    <mergeCell ref="J13966:J13967"/>
    <mergeCell ref="K13966:K13967"/>
    <mergeCell ref="A13943:M13943"/>
    <mergeCell ref="A13944:M13944"/>
    <mergeCell ref="A13945:A13948"/>
    <mergeCell ref="B13945:B13948"/>
    <mergeCell ref="C13945:C13948"/>
    <mergeCell ref="J13945:J13946"/>
    <mergeCell ref="K13945:K13946"/>
    <mergeCell ref="L13945:L13946"/>
    <mergeCell ref="M13945:M13946"/>
    <mergeCell ref="L13919:L13920"/>
    <mergeCell ref="A14168:C14168"/>
    <mergeCell ref="A14170:C14170"/>
    <mergeCell ref="A14148:M14148"/>
    <mergeCell ref="A14149:M14149"/>
    <mergeCell ref="A14150:M14150"/>
    <mergeCell ref="A14151:A14154"/>
    <mergeCell ref="B14151:B14154"/>
    <mergeCell ref="C14151:C14154"/>
    <mergeCell ref="J14151:J14152"/>
    <mergeCell ref="K14151:K14152"/>
    <mergeCell ref="L14151:L14152"/>
    <mergeCell ref="M14151:M14152"/>
    <mergeCell ref="A14132:C14132"/>
    <mergeCell ref="A14136:B14136"/>
    <mergeCell ref="A14139:C14139"/>
    <mergeCell ref="M14056:M14057"/>
    <mergeCell ref="A14056:A14059"/>
    <mergeCell ref="B14056:B14059"/>
    <mergeCell ref="C14056:C14059"/>
    <mergeCell ref="J14056:J14057"/>
    <mergeCell ref="K14056:K14057"/>
    <mergeCell ref="L14056:L14057"/>
    <mergeCell ref="A14122:M14122"/>
    <mergeCell ref="A14123:M14123"/>
    <mergeCell ref="A14124:M14124"/>
    <mergeCell ref="A14125:A14128"/>
    <mergeCell ref="B14125:B14128"/>
    <mergeCell ref="C14125:C14128"/>
    <mergeCell ref="J14125:J14126"/>
    <mergeCell ref="K14125:K14126"/>
    <mergeCell ref="L14125:L14126"/>
    <mergeCell ref="M14125:M14126"/>
    <mergeCell ref="K14313:K14314"/>
    <mergeCell ref="L14313:L14314"/>
    <mergeCell ref="M14313:M14314"/>
    <mergeCell ref="A14275:B14275"/>
    <mergeCell ref="A14277:C14277"/>
    <mergeCell ref="A14290:C14290"/>
    <mergeCell ref="A14298:C14298"/>
    <mergeCell ref="A14299:B14299"/>
    <mergeCell ref="A14282:M14282"/>
    <mergeCell ref="A14283:M14283"/>
    <mergeCell ref="A14284:M14284"/>
    <mergeCell ref="A14285:A14288"/>
    <mergeCell ref="B14285:B14288"/>
    <mergeCell ref="C14285:C14288"/>
    <mergeCell ref="J14285:J14286"/>
    <mergeCell ref="K14285:K14286"/>
    <mergeCell ref="L14285:L14286"/>
    <mergeCell ref="M14285:M14286"/>
    <mergeCell ref="A14434:C14434"/>
    <mergeCell ref="A14442:C14442"/>
    <mergeCell ref="A14444:C14444"/>
    <mergeCell ref="A14331:C14331"/>
    <mergeCell ref="A14336:C14336"/>
    <mergeCell ref="A14355:C14355"/>
    <mergeCell ref="A14356:C14356"/>
    <mergeCell ref="A14361:C14361"/>
    <mergeCell ref="A14380:C14380"/>
    <mergeCell ref="A14385:C14385"/>
    <mergeCell ref="A14367:M14367"/>
    <mergeCell ref="A14368:M14368"/>
    <mergeCell ref="A14369:M14369"/>
    <mergeCell ref="A14015:A14018"/>
    <mergeCell ref="B14015:B14018"/>
    <mergeCell ref="C14015:C14018"/>
    <mergeCell ref="J14015:J14016"/>
    <mergeCell ref="K14015:K14016"/>
    <mergeCell ref="L14015:L14016"/>
    <mergeCell ref="A14307:C14307"/>
    <mergeCell ref="A14322:C14322"/>
    <mergeCell ref="A14324:C14324"/>
    <mergeCell ref="A14326:C14326"/>
    <mergeCell ref="A14310:M14310"/>
    <mergeCell ref="A14311:M14311"/>
    <mergeCell ref="A14312:M14312"/>
    <mergeCell ref="A14313:A14316"/>
    <mergeCell ref="B14313:B14316"/>
    <mergeCell ref="C14313:C14316"/>
    <mergeCell ref="J14313:J14314"/>
    <mergeCell ref="M14015:M14016"/>
    <mergeCell ref="A14032:M14032"/>
    <mergeCell ref="K12761:K12762"/>
    <mergeCell ref="L12761:L12762"/>
    <mergeCell ref="M12761:M12762"/>
    <mergeCell ref="A12779:M12779"/>
    <mergeCell ref="M14370:M14371"/>
    <mergeCell ref="A14402:C14402"/>
    <mergeCell ref="A14407:C14407"/>
    <mergeCell ref="A14411:B14411"/>
    <mergeCell ref="A14413:C14413"/>
    <mergeCell ref="A14370:A14373"/>
    <mergeCell ref="B14370:B14373"/>
    <mergeCell ref="C14370:C14373"/>
    <mergeCell ref="J14370:J14371"/>
    <mergeCell ref="K14370:K14371"/>
    <mergeCell ref="L14370:L14371"/>
    <mergeCell ref="A14427:M14427"/>
    <mergeCell ref="A14304:C14304"/>
    <mergeCell ref="L12826:L12827"/>
    <mergeCell ref="M12826:M12827"/>
    <mergeCell ref="A13988:M13988"/>
    <mergeCell ref="A13989:M13989"/>
    <mergeCell ref="A13990:M13990"/>
    <mergeCell ref="A13991:A13994"/>
    <mergeCell ref="B13991:B13994"/>
    <mergeCell ref="C13991:C13994"/>
    <mergeCell ref="J13991:J13992"/>
    <mergeCell ref="K13991:K13992"/>
    <mergeCell ref="L13991:L13992"/>
    <mergeCell ref="M13991:M13992"/>
    <mergeCell ref="A14012:M14012"/>
    <mergeCell ref="A14013:M14013"/>
    <mergeCell ref="A14014:M14014"/>
    <mergeCell ref="A14033:M14033"/>
    <mergeCell ref="A14034:M14034"/>
    <mergeCell ref="A14035:A14038"/>
    <mergeCell ref="B14035:B14038"/>
    <mergeCell ref="C14035:C14038"/>
    <mergeCell ref="J14035:J14036"/>
    <mergeCell ref="K14035:K14036"/>
    <mergeCell ref="L14035:L14036"/>
    <mergeCell ref="M14035:M14036"/>
    <mergeCell ref="L13966:L13967"/>
    <mergeCell ref="M13966:M13967"/>
    <mergeCell ref="A13981:C13981"/>
    <mergeCell ref="A13970:C13970"/>
    <mergeCell ref="A13972:C13972"/>
    <mergeCell ref="A13963:M13963"/>
    <mergeCell ref="A13964:M13964"/>
    <mergeCell ref="A13965:M13965"/>
    <mergeCell ref="A13966:A13969"/>
    <mergeCell ref="B13966:B13969"/>
    <mergeCell ref="C13966:C13969"/>
    <mergeCell ref="C14103:C14106"/>
    <mergeCell ref="J14103:J14104"/>
    <mergeCell ref="K14103:K14104"/>
    <mergeCell ref="L14103:L14104"/>
    <mergeCell ref="M14103:M14104"/>
    <mergeCell ref="A14068:C14068"/>
    <mergeCell ref="A14053:M14053"/>
    <mergeCell ref="A14054:M14054"/>
    <mergeCell ref="A14055:M14055"/>
    <mergeCell ref="A14063:C14063"/>
    <mergeCell ref="J14206:J14207"/>
    <mergeCell ref="K14206:K14207"/>
    <mergeCell ref="L14206:L14207"/>
    <mergeCell ref="M14206:M14207"/>
    <mergeCell ref="A14178:M14178"/>
    <mergeCell ref="A14179:M14179"/>
    <mergeCell ref="A14180:M14180"/>
    <mergeCell ref="A14181:A14184"/>
    <mergeCell ref="B14181:B14184"/>
    <mergeCell ref="C14181:C14184"/>
    <mergeCell ref="J14181:J14182"/>
    <mergeCell ref="K14181:K14182"/>
    <mergeCell ref="L14181:L14182"/>
    <mergeCell ref="M14181:M14182"/>
    <mergeCell ref="A14203:M14203"/>
    <mergeCell ref="A14204:M14204"/>
    <mergeCell ref="A14205:M14205"/>
    <mergeCell ref="A14206:A14209"/>
    <mergeCell ref="B14206:B14209"/>
    <mergeCell ref="C14206:C14209"/>
    <mergeCell ref="A14156:C14156"/>
    <mergeCell ref="A14161:C14161"/>
    <mergeCell ref="A14227:M14227"/>
    <mergeCell ref="A14228:M14228"/>
    <mergeCell ref="A14229:M14229"/>
    <mergeCell ref="A14230:A14233"/>
    <mergeCell ref="B14230:B14233"/>
    <mergeCell ref="C14230:C14233"/>
    <mergeCell ref="J14230:J14231"/>
    <mergeCell ref="K14230:K14231"/>
    <mergeCell ref="L14230:L14231"/>
    <mergeCell ref="M14230:M14231"/>
    <mergeCell ref="A14256:M14256"/>
    <mergeCell ref="A14257:M14257"/>
    <mergeCell ref="A14258:M14258"/>
    <mergeCell ref="A14236:C14236"/>
    <mergeCell ref="A14238:C14238"/>
    <mergeCell ref="A14243:C14243"/>
    <mergeCell ref="A14259:A14262"/>
    <mergeCell ref="B14259:B14262"/>
    <mergeCell ref="C14259:C14262"/>
    <mergeCell ref="J14259:J14260"/>
    <mergeCell ref="K14259:K14260"/>
    <mergeCell ref="L14259:L14260"/>
    <mergeCell ref="M14259:M14260"/>
    <mergeCell ref="A14428:M14428"/>
    <mergeCell ref="A14429:M14429"/>
    <mergeCell ref="A14430:A14433"/>
    <mergeCell ref="B14430:B14433"/>
    <mergeCell ref="C14430:C14433"/>
    <mergeCell ref="J14430:J14431"/>
    <mergeCell ref="K14430:K14431"/>
    <mergeCell ref="L14430:L14431"/>
    <mergeCell ref="M14430:M14431"/>
    <mergeCell ref="A14338:M14338"/>
    <mergeCell ref="A14339:M14339"/>
    <mergeCell ref="A14340:M14340"/>
    <mergeCell ref="A14341:A14344"/>
    <mergeCell ref="B14341:B14344"/>
    <mergeCell ref="C14341:C14344"/>
    <mergeCell ref="J14341:J14342"/>
    <mergeCell ref="K14341:K14342"/>
    <mergeCell ref="L14341:L14342"/>
    <mergeCell ref="M14341:M14342"/>
    <mergeCell ref="A14395:M14395"/>
    <mergeCell ref="A14396:M14396"/>
    <mergeCell ref="A14397:M14397"/>
    <mergeCell ref="A14398:A14401"/>
    <mergeCell ref="B14398:B14401"/>
    <mergeCell ref="C14398:C14401"/>
    <mergeCell ref="J14398:J14399"/>
    <mergeCell ref="K14398:K14399"/>
    <mergeCell ref="L14398:L14399"/>
    <mergeCell ref="M14398:M14399"/>
    <mergeCell ref="A14420:C14420"/>
    <mergeCell ref="A14425:B14425"/>
    <mergeCell ref="N11556:N11557"/>
    <mergeCell ref="O11556:O11557"/>
    <mergeCell ref="S11556:S11557"/>
    <mergeCell ref="N11582:N11583"/>
    <mergeCell ref="O11582:O11583"/>
    <mergeCell ref="S11582:S11583"/>
    <mergeCell ref="N11608:N11609"/>
    <mergeCell ref="O11608:O11609"/>
    <mergeCell ref="S11608:S11609"/>
    <mergeCell ref="N11636:N11637"/>
    <mergeCell ref="O11636:O11637"/>
    <mergeCell ref="S11636:S11637"/>
    <mergeCell ref="N11670:N11671"/>
    <mergeCell ref="O11670:O11671"/>
    <mergeCell ref="S11670:S11671"/>
    <mergeCell ref="N11699:N11700"/>
    <mergeCell ref="O11699:O11700"/>
    <mergeCell ref="S11699:S11700"/>
    <mergeCell ref="P11556:P11557"/>
    <mergeCell ref="P11582:P11583"/>
    <mergeCell ref="P11608:P11609"/>
    <mergeCell ref="P11636:P11637"/>
    <mergeCell ref="P11670:P11671"/>
    <mergeCell ref="P11699:P11700"/>
    <mergeCell ref="Q11556:Q11557"/>
    <mergeCell ref="Q11582:Q11583"/>
    <mergeCell ref="Q11608:Q11609"/>
    <mergeCell ref="Q11636:Q11637"/>
    <mergeCell ref="Q11670:Q11671"/>
    <mergeCell ref="Q11699:Q11700"/>
    <mergeCell ref="N11731:N11732"/>
    <mergeCell ref="O11731:O11732"/>
    <mergeCell ref="S11731:S11732"/>
    <mergeCell ref="N11761:N11762"/>
    <mergeCell ref="O11761:O11762"/>
    <mergeCell ref="S11761:S11762"/>
    <mergeCell ref="N11787:N11788"/>
    <mergeCell ref="O11787:O11788"/>
    <mergeCell ref="S11787:S11788"/>
    <mergeCell ref="N11815:N11816"/>
    <mergeCell ref="O11815:O11816"/>
    <mergeCell ref="S11815:S11816"/>
    <mergeCell ref="N11842:N11843"/>
    <mergeCell ref="O11842:O11843"/>
    <mergeCell ref="S11842:S11843"/>
    <mergeCell ref="N11874:N11875"/>
    <mergeCell ref="O11874:O11875"/>
    <mergeCell ref="S11874:S11875"/>
    <mergeCell ref="P11731:P11732"/>
    <mergeCell ref="P11761:P11762"/>
    <mergeCell ref="P11787:P11788"/>
    <mergeCell ref="P11815:P11816"/>
    <mergeCell ref="P11842:P11843"/>
    <mergeCell ref="P11874:P11875"/>
    <mergeCell ref="Q11731:Q11732"/>
    <mergeCell ref="Q11761:Q11762"/>
    <mergeCell ref="Q11787:Q11788"/>
    <mergeCell ref="Q11815:Q11816"/>
    <mergeCell ref="Q11842:Q11843"/>
    <mergeCell ref="Q11874:Q11875"/>
    <mergeCell ref="N11907:N11908"/>
    <mergeCell ref="O11907:O11908"/>
    <mergeCell ref="S11907:S11908"/>
    <mergeCell ref="N11935:N11936"/>
    <mergeCell ref="O11935:O11936"/>
    <mergeCell ref="S11935:S11936"/>
    <mergeCell ref="N11966:N11967"/>
    <mergeCell ref="O11966:O11967"/>
    <mergeCell ref="S11966:S11967"/>
    <mergeCell ref="N12001:N12002"/>
    <mergeCell ref="O12001:O12002"/>
    <mergeCell ref="S12001:S12002"/>
    <mergeCell ref="N12031:N12032"/>
    <mergeCell ref="O12031:O12032"/>
    <mergeCell ref="S12031:S12032"/>
    <mergeCell ref="N12062:N12063"/>
    <mergeCell ref="O12062:O12063"/>
    <mergeCell ref="S12062:S12063"/>
    <mergeCell ref="P11907:P11908"/>
    <mergeCell ref="P11935:P11936"/>
    <mergeCell ref="P11966:P11967"/>
    <mergeCell ref="P12001:P12002"/>
    <mergeCell ref="P12031:P12032"/>
    <mergeCell ref="P12062:P12063"/>
    <mergeCell ref="Q11907:Q11908"/>
    <mergeCell ref="Q11935:Q11936"/>
    <mergeCell ref="Q11966:Q11967"/>
    <mergeCell ref="Q12001:Q12002"/>
    <mergeCell ref="Q12031:Q12032"/>
    <mergeCell ref="Q12062:Q12063"/>
    <mergeCell ref="N12094:N12095"/>
    <mergeCell ref="O12094:O12095"/>
    <mergeCell ref="S12094:S12095"/>
    <mergeCell ref="N12125:N12126"/>
    <mergeCell ref="O12125:O12126"/>
    <mergeCell ref="S12125:S12126"/>
    <mergeCell ref="N12148:N12149"/>
    <mergeCell ref="O12148:O12149"/>
    <mergeCell ref="S12148:S12149"/>
    <mergeCell ref="N12183:N12184"/>
    <mergeCell ref="O12183:O12184"/>
    <mergeCell ref="S12183:S12184"/>
    <mergeCell ref="N12210:N12211"/>
    <mergeCell ref="O12210:O12211"/>
    <mergeCell ref="S12210:S12211"/>
    <mergeCell ref="N12235:N12236"/>
    <mergeCell ref="O12235:O12236"/>
    <mergeCell ref="S12235:S12236"/>
    <mergeCell ref="P12094:P12095"/>
    <mergeCell ref="P12125:P12126"/>
    <mergeCell ref="P12148:P12149"/>
    <mergeCell ref="P12183:P12184"/>
    <mergeCell ref="P12210:P12211"/>
    <mergeCell ref="P12235:P12236"/>
    <mergeCell ref="Q12094:Q12095"/>
    <mergeCell ref="Q12125:Q12126"/>
    <mergeCell ref="Q12148:Q12149"/>
    <mergeCell ref="Q12183:Q12184"/>
    <mergeCell ref="Q12210:Q12211"/>
    <mergeCell ref="Q12235:Q12236"/>
    <mergeCell ref="N12257:N12258"/>
    <mergeCell ref="O12257:O12258"/>
    <mergeCell ref="S12257:S12258"/>
    <mergeCell ref="N12287:N12288"/>
    <mergeCell ref="O12287:O12288"/>
    <mergeCell ref="S12287:S12288"/>
    <mergeCell ref="N12317:N12318"/>
    <mergeCell ref="O12317:O12318"/>
    <mergeCell ref="S12317:S12318"/>
    <mergeCell ref="N12343:N12344"/>
    <mergeCell ref="O12343:O12344"/>
    <mergeCell ref="S12343:S12344"/>
    <mergeCell ref="N12374:N12375"/>
    <mergeCell ref="O12374:O12375"/>
    <mergeCell ref="S12374:S12375"/>
    <mergeCell ref="N12404:N12405"/>
    <mergeCell ref="O12404:O12405"/>
    <mergeCell ref="S12404:S12405"/>
    <mergeCell ref="P12257:P12258"/>
    <mergeCell ref="P12287:P12288"/>
    <mergeCell ref="P12317:P12318"/>
    <mergeCell ref="P12343:P12344"/>
    <mergeCell ref="P12374:P12375"/>
    <mergeCell ref="P12404:P12405"/>
    <mergeCell ref="Q12257:Q12258"/>
    <mergeCell ref="Q12287:Q12288"/>
    <mergeCell ref="Q12317:Q12318"/>
    <mergeCell ref="Q12343:Q12344"/>
    <mergeCell ref="Q12374:Q12375"/>
    <mergeCell ref="Q12404:Q12405"/>
    <mergeCell ref="N12435:N12436"/>
    <mergeCell ref="O12435:O12436"/>
    <mergeCell ref="S12435:S12436"/>
    <mergeCell ref="N12471:N12472"/>
    <mergeCell ref="O12471:O12472"/>
    <mergeCell ref="S12471:S12472"/>
    <mergeCell ref="N12503:N12504"/>
    <mergeCell ref="O12503:O12504"/>
    <mergeCell ref="S12503:S12504"/>
    <mergeCell ref="N12523:N12524"/>
    <mergeCell ref="O12523:O12524"/>
    <mergeCell ref="S12523:S12524"/>
    <mergeCell ref="N12548:N12549"/>
    <mergeCell ref="O12548:O12549"/>
    <mergeCell ref="S12548:S12549"/>
    <mergeCell ref="N12574:N12575"/>
    <mergeCell ref="O12574:O12575"/>
    <mergeCell ref="S12574:S12575"/>
    <mergeCell ref="P12435:P12436"/>
    <mergeCell ref="P12471:P12472"/>
    <mergeCell ref="P12503:P12504"/>
    <mergeCell ref="P12523:P12524"/>
    <mergeCell ref="P12548:P12549"/>
    <mergeCell ref="P12574:P12575"/>
    <mergeCell ref="Q12435:Q12436"/>
    <mergeCell ref="Q12471:Q12472"/>
    <mergeCell ref="Q12503:Q12504"/>
    <mergeCell ref="Q12523:Q12524"/>
    <mergeCell ref="Q12548:Q12549"/>
    <mergeCell ref="Q12574:Q12575"/>
    <mergeCell ref="N12605:N12606"/>
    <mergeCell ref="O12605:O12606"/>
    <mergeCell ref="S12605:S12606"/>
    <mergeCell ref="N12631:N12632"/>
    <mergeCell ref="O12631:O12632"/>
    <mergeCell ref="S12631:S12632"/>
    <mergeCell ref="N12650:N12651"/>
    <mergeCell ref="O12650:O12651"/>
    <mergeCell ref="S12650:S12651"/>
    <mergeCell ref="N12673:N12674"/>
    <mergeCell ref="O12673:O12674"/>
    <mergeCell ref="S12673:S12674"/>
    <mergeCell ref="N12695:N12696"/>
    <mergeCell ref="O12695:O12696"/>
    <mergeCell ref="S12695:S12696"/>
    <mergeCell ref="N12717:N12718"/>
    <mergeCell ref="O12717:O12718"/>
    <mergeCell ref="S12717:S12718"/>
    <mergeCell ref="P12605:P12606"/>
    <mergeCell ref="P12631:P12632"/>
    <mergeCell ref="P12650:P12651"/>
    <mergeCell ref="P12673:P12674"/>
    <mergeCell ref="P12695:P12696"/>
    <mergeCell ref="P12717:P12718"/>
    <mergeCell ref="Q12605:Q12606"/>
    <mergeCell ref="Q12631:Q12632"/>
    <mergeCell ref="Q12650:Q12651"/>
    <mergeCell ref="Q12673:Q12674"/>
    <mergeCell ref="Q12695:Q12696"/>
    <mergeCell ref="Q12717:Q12718"/>
    <mergeCell ref="N12739:N12740"/>
    <mergeCell ref="O12739:O12740"/>
    <mergeCell ref="S12739:S12740"/>
    <mergeCell ref="N12761:N12762"/>
    <mergeCell ref="O12761:O12762"/>
    <mergeCell ref="S12761:S12762"/>
    <mergeCell ref="N12782:N12783"/>
    <mergeCell ref="O12782:O12783"/>
    <mergeCell ref="S12782:S12783"/>
    <mergeCell ref="N12805:N12806"/>
    <mergeCell ref="O12805:O12806"/>
    <mergeCell ref="S12805:S12806"/>
    <mergeCell ref="N12826:N12827"/>
    <mergeCell ref="O12826:O12827"/>
    <mergeCell ref="S12826:S12827"/>
    <mergeCell ref="N12862:N12863"/>
    <mergeCell ref="O12862:O12863"/>
    <mergeCell ref="S12862:S12863"/>
    <mergeCell ref="P12739:P12740"/>
    <mergeCell ref="P12761:P12762"/>
    <mergeCell ref="P12782:P12783"/>
    <mergeCell ref="P12805:P12806"/>
    <mergeCell ref="P12826:P12827"/>
    <mergeCell ref="P12862:P12863"/>
    <mergeCell ref="Q12739:Q12740"/>
    <mergeCell ref="Q12761:Q12762"/>
    <mergeCell ref="Q12782:Q12783"/>
    <mergeCell ref="Q12805:Q12806"/>
    <mergeCell ref="Q12826:Q12827"/>
    <mergeCell ref="Q12862:Q12863"/>
    <mergeCell ref="N12892:N12893"/>
    <mergeCell ref="O12892:O12893"/>
    <mergeCell ref="S12892:S12893"/>
    <mergeCell ref="N12924:N12925"/>
    <mergeCell ref="O12924:O12925"/>
    <mergeCell ref="S12924:S12925"/>
    <mergeCell ref="N12949:N12950"/>
    <mergeCell ref="O12949:O12950"/>
    <mergeCell ref="S12949:S12950"/>
    <mergeCell ref="N12976:N12977"/>
    <mergeCell ref="O12976:O12977"/>
    <mergeCell ref="S12976:S12977"/>
    <mergeCell ref="N13001:N13002"/>
    <mergeCell ref="O13001:O13002"/>
    <mergeCell ref="S13001:S13002"/>
    <mergeCell ref="N13025:N13026"/>
    <mergeCell ref="O13025:O13026"/>
    <mergeCell ref="S13025:S13026"/>
    <mergeCell ref="P12892:P12893"/>
    <mergeCell ref="P12924:P12925"/>
    <mergeCell ref="P12949:P12950"/>
    <mergeCell ref="P12976:P12977"/>
    <mergeCell ref="P13001:P13002"/>
    <mergeCell ref="P13025:P13026"/>
    <mergeCell ref="Q12892:Q12893"/>
    <mergeCell ref="Q12924:Q12925"/>
    <mergeCell ref="Q12949:Q12950"/>
    <mergeCell ref="Q12976:Q12977"/>
    <mergeCell ref="Q13001:Q13002"/>
    <mergeCell ref="Q13025:Q13026"/>
    <mergeCell ref="P13203:P13204"/>
    <mergeCell ref="P13230:P13231"/>
    <mergeCell ref="P13261:P13262"/>
    <mergeCell ref="P13294:P13295"/>
    <mergeCell ref="P13324:P13325"/>
    <mergeCell ref="N13044:N13045"/>
    <mergeCell ref="O13044:O13045"/>
    <mergeCell ref="S13044:S13045"/>
    <mergeCell ref="N13068:N13069"/>
    <mergeCell ref="O13068:O13069"/>
    <mergeCell ref="S13068:S13069"/>
    <mergeCell ref="N13091:N13092"/>
    <mergeCell ref="O13091:O13092"/>
    <mergeCell ref="S13091:S13092"/>
    <mergeCell ref="N13117:N13118"/>
    <mergeCell ref="O13117:O13118"/>
    <mergeCell ref="S13117:S13118"/>
    <mergeCell ref="N13147:N13148"/>
    <mergeCell ref="O13147:O13148"/>
    <mergeCell ref="S13147:S13148"/>
    <mergeCell ref="N13172:N13173"/>
    <mergeCell ref="O13172:O13173"/>
    <mergeCell ref="S13172:S13173"/>
    <mergeCell ref="P13044:P13045"/>
    <mergeCell ref="P13068:P13069"/>
    <mergeCell ref="P13091:P13092"/>
    <mergeCell ref="P13117:P13118"/>
    <mergeCell ref="P13147:P13148"/>
    <mergeCell ref="P13172:P13173"/>
    <mergeCell ref="Q13044:Q13045"/>
    <mergeCell ref="Q13068:Q13069"/>
    <mergeCell ref="Q13091:Q13092"/>
    <mergeCell ref="P13354:P13355"/>
    <mergeCell ref="P13385:P13386"/>
    <mergeCell ref="P13414:P13415"/>
    <mergeCell ref="P13442:P13443"/>
    <mergeCell ref="P13475:P13476"/>
    <mergeCell ref="N13385:N13386"/>
    <mergeCell ref="O13385:O13386"/>
    <mergeCell ref="S13385:S13386"/>
    <mergeCell ref="N13414:N13415"/>
    <mergeCell ref="O13414:O13415"/>
    <mergeCell ref="S13414:S13415"/>
    <mergeCell ref="N13442:N13443"/>
    <mergeCell ref="O13442:O13443"/>
    <mergeCell ref="S13442:S13443"/>
    <mergeCell ref="N13203:N13204"/>
    <mergeCell ref="O13203:O13204"/>
    <mergeCell ref="S13203:S13204"/>
    <mergeCell ref="N13230:N13231"/>
    <mergeCell ref="O13230:O13231"/>
    <mergeCell ref="S13230:S13231"/>
    <mergeCell ref="N13261:N13262"/>
    <mergeCell ref="O13261:O13262"/>
    <mergeCell ref="S13261:S13262"/>
    <mergeCell ref="N13294:N13295"/>
    <mergeCell ref="O13294:O13295"/>
    <mergeCell ref="S13294:S13295"/>
    <mergeCell ref="N13324:N13325"/>
    <mergeCell ref="O13324:O13325"/>
    <mergeCell ref="S13324:S13325"/>
    <mergeCell ref="N13354:N13355"/>
    <mergeCell ref="O13354:O13355"/>
    <mergeCell ref="S13354:S13355"/>
    <mergeCell ref="Q14370:Q14371"/>
    <mergeCell ref="Q14398:Q14399"/>
    <mergeCell ref="Q14430:Q14431"/>
    <mergeCell ref="Q13117:Q13118"/>
    <mergeCell ref="Q13147:Q13148"/>
    <mergeCell ref="Q13172:Q13173"/>
    <mergeCell ref="Q13203:Q13204"/>
    <mergeCell ref="Q13230:Q13231"/>
    <mergeCell ref="Q13261:Q13262"/>
    <mergeCell ref="Q13294:Q13295"/>
    <mergeCell ref="Q13324:Q13325"/>
    <mergeCell ref="Q13354:Q13355"/>
    <mergeCell ref="Q13385:Q13386"/>
    <mergeCell ref="Q13414:Q13415"/>
    <mergeCell ref="Q13442:Q13443"/>
    <mergeCell ref="Q13475:Q13476"/>
    <mergeCell ref="Q13506:Q13507"/>
    <mergeCell ref="Q13536:Q13537"/>
    <mergeCell ref="Q13563:Q13564"/>
    <mergeCell ref="Q13585:Q13586"/>
  </mergeCells>
  <phoneticPr fontId="7" type="noConversion"/>
  <pageMargins left="0.72" right="0.17" top="0.27" bottom="0.39" header="0.17" footer="0.17"/>
  <pageSetup paperSize="5" orientation="landscape" r:id="rId1"/>
  <headerFooter>
    <oddFooter>Page &amp;P</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V841"/>
  <sheetViews>
    <sheetView workbookViewId="0">
      <selection activeCell="J167" sqref="J167:K167"/>
    </sheetView>
  </sheetViews>
  <sheetFormatPr defaultColWidth="9.109375" defaultRowHeight="14.4" x14ac:dyDescent="0.3"/>
  <cols>
    <col min="1" max="1" width="11.6640625" style="70" customWidth="1"/>
    <col min="2" max="2" width="13.88671875" style="70" customWidth="1"/>
    <col min="3" max="3" width="40.109375" style="70" customWidth="1"/>
    <col min="4" max="9" width="0" style="70" hidden="1" customWidth="1"/>
    <col min="10" max="10" width="15.6640625" style="70" customWidth="1"/>
    <col min="11" max="11" width="18.6640625" style="70" customWidth="1"/>
    <col min="12" max="12" width="16.109375" style="70" customWidth="1"/>
    <col min="13" max="13" width="14.33203125" style="70" customWidth="1"/>
    <col min="14" max="16384" width="9.109375" style="70"/>
  </cols>
  <sheetData>
    <row r="1" spans="1:19" ht="28.5" customHeight="1" x14ac:dyDescent="0.3">
      <c r="A1" s="973" t="s">
        <v>0</v>
      </c>
      <c r="B1" s="973"/>
      <c r="C1" s="973"/>
      <c r="D1" s="973"/>
      <c r="E1" s="973"/>
      <c r="F1" s="973"/>
      <c r="G1" s="973"/>
      <c r="H1" s="973"/>
      <c r="I1" s="973"/>
      <c r="J1" s="973"/>
      <c r="K1" s="973"/>
      <c r="L1" s="973"/>
      <c r="M1" s="973"/>
    </row>
    <row r="2" spans="1:19" ht="19.5" customHeight="1" x14ac:dyDescent="0.3">
      <c r="A2" s="973" t="s">
        <v>3322</v>
      </c>
      <c r="B2" s="973"/>
      <c r="C2" s="973"/>
      <c r="D2" s="973"/>
      <c r="E2" s="973"/>
      <c r="F2" s="973"/>
      <c r="G2" s="973"/>
      <c r="H2" s="973"/>
      <c r="I2" s="973"/>
      <c r="J2" s="973"/>
      <c r="K2" s="973"/>
      <c r="L2" s="973"/>
      <c r="M2" s="973"/>
    </row>
    <row r="3" spans="1:19" ht="22.5" customHeight="1" thickBot="1" x14ac:dyDescent="0.35">
      <c r="A3" s="969" t="s">
        <v>5313</v>
      </c>
      <c r="B3" s="969"/>
      <c r="C3" s="969"/>
      <c r="D3" s="969"/>
      <c r="E3" s="969"/>
      <c r="F3" s="969"/>
      <c r="G3" s="969"/>
      <c r="H3" s="969"/>
      <c r="I3" s="969"/>
      <c r="J3" s="969"/>
      <c r="K3" s="969"/>
      <c r="L3" s="969"/>
      <c r="M3" s="969"/>
    </row>
    <row r="4" spans="1:19" ht="14.25" customHeight="1" x14ac:dyDescent="0.3">
      <c r="A4" s="970" t="s">
        <v>3118</v>
      </c>
      <c r="B4" s="970" t="s">
        <v>3119</v>
      </c>
      <c r="C4" s="970" t="s">
        <v>2</v>
      </c>
      <c r="D4" s="82" t="s">
        <v>3</v>
      </c>
      <c r="E4" s="83" t="s">
        <v>3</v>
      </c>
      <c r="F4" s="82" t="s">
        <v>7</v>
      </c>
      <c r="G4" s="83" t="s">
        <v>9</v>
      </c>
      <c r="H4" s="82" t="s">
        <v>12</v>
      </c>
      <c r="I4" s="83" t="s">
        <v>13</v>
      </c>
      <c r="J4" s="873" t="s">
        <v>3115</v>
      </c>
      <c r="K4" s="873" t="s">
        <v>3116</v>
      </c>
      <c r="L4" s="965" t="s">
        <v>3121</v>
      </c>
      <c r="M4" s="965" t="s">
        <v>3117</v>
      </c>
    </row>
    <row r="5" spans="1:19" ht="9" customHeight="1" x14ac:dyDescent="0.3">
      <c r="A5" s="971"/>
      <c r="B5" s="971"/>
      <c r="C5" s="971"/>
      <c r="D5" s="84" t="s">
        <v>4</v>
      </c>
      <c r="E5" s="85" t="s">
        <v>6</v>
      </c>
      <c r="F5" s="84" t="s">
        <v>8</v>
      </c>
      <c r="G5" s="85" t="s">
        <v>10</v>
      </c>
      <c r="H5" s="84" t="s">
        <v>5</v>
      </c>
      <c r="I5" s="85" t="s">
        <v>5</v>
      </c>
      <c r="J5" s="874"/>
      <c r="K5" s="874"/>
      <c r="L5" s="966"/>
      <c r="M5" s="966"/>
    </row>
    <row r="6" spans="1:19" ht="19.5" customHeight="1" x14ac:dyDescent="0.3">
      <c r="A6" s="971"/>
      <c r="B6" s="971"/>
      <c r="C6" s="971"/>
      <c r="D6" s="84" t="s">
        <v>5</v>
      </c>
      <c r="E6" s="85" t="s">
        <v>5</v>
      </c>
      <c r="F6" s="84" t="s">
        <v>5</v>
      </c>
      <c r="G6" s="85" t="s">
        <v>11</v>
      </c>
      <c r="H6" s="86"/>
      <c r="I6" s="87"/>
      <c r="J6" s="44" t="s">
        <v>3120</v>
      </c>
      <c r="K6" s="45" t="s">
        <v>3120</v>
      </c>
      <c r="L6" s="46" t="s">
        <v>3120</v>
      </c>
      <c r="M6" s="47" t="s">
        <v>3120</v>
      </c>
    </row>
    <row r="7" spans="1:19" ht="12.75" customHeight="1" thickBot="1" x14ac:dyDescent="0.35">
      <c r="A7" s="972"/>
      <c r="B7" s="972"/>
      <c r="C7" s="972"/>
      <c r="D7" s="88"/>
      <c r="E7" s="89"/>
      <c r="F7" s="88"/>
      <c r="G7" s="89"/>
      <c r="H7" s="88"/>
      <c r="I7" s="89"/>
      <c r="J7" s="48" t="s">
        <v>14</v>
      </c>
      <c r="K7" s="49" t="s">
        <v>14</v>
      </c>
      <c r="L7" s="50" t="s">
        <v>14</v>
      </c>
      <c r="M7" s="123" t="s">
        <v>14</v>
      </c>
      <c r="N7" s="147"/>
      <c r="O7" s="147"/>
      <c r="P7" s="147"/>
      <c r="Q7" s="147"/>
      <c r="R7" s="147"/>
      <c r="S7" s="147"/>
    </row>
    <row r="8" spans="1:19" s="343" customFormat="1" x14ac:dyDescent="0.3">
      <c r="A8" s="2">
        <v>11033001</v>
      </c>
      <c r="B8" s="636" t="s">
        <v>186</v>
      </c>
      <c r="C8" s="29"/>
      <c r="D8" s="4"/>
      <c r="E8" s="4"/>
      <c r="F8" s="4"/>
      <c r="G8" s="4"/>
      <c r="H8" s="4"/>
      <c r="I8" s="4"/>
      <c r="J8" s="52"/>
      <c r="K8" s="52"/>
      <c r="L8" s="53"/>
      <c r="M8" s="124"/>
      <c r="N8" s="58"/>
      <c r="O8" s="58"/>
      <c r="P8" s="58"/>
      <c r="Q8" s="58"/>
      <c r="R8" s="58"/>
      <c r="S8" s="58"/>
    </row>
    <row r="9" spans="1:19" s="343" customFormat="1" ht="23.25" customHeight="1" thickBot="1" x14ac:dyDescent="0.35">
      <c r="A9" s="556"/>
      <c r="B9" s="563" t="s">
        <v>3211</v>
      </c>
      <c r="C9" s="30" t="s">
        <v>5322</v>
      </c>
      <c r="D9" s="558">
        <v>401</v>
      </c>
      <c r="E9" s="558">
        <v>9</v>
      </c>
      <c r="F9" s="558">
        <v>707</v>
      </c>
      <c r="G9" s="558">
        <v>70740</v>
      </c>
      <c r="H9" s="558">
        <v>3000</v>
      </c>
      <c r="I9" s="558">
        <v>414104</v>
      </c>
      <c r="J9" s="560">
        <v>0</v>
      </c>
      <c r="K9" s="560">
        <f>SUM(J9+M9)</f>
        <v>74738680</v>
      </c>
      <c r="L9" s="560">
        <v>0</v>
      </c>
      <c r="M9" s="560">
        <v>74738680</v>
      </c>
      <c r="N9" s="62"/>
      <c r="O9" s="62"/>
      <c r="P9" s="62"/>
      <c r="Q9" s="62"/>
      <c r="R9" s="62"/>
      <c r="S9" s="576"/>
    </row>
    <row r="10" spans="1:19" s="343" customFormat="1" ht="15" thickBot="1" x14ac:dyDescent="0.35">
      <c r="A10" s="13"/>
      <c r="B10" s="14" t="s">
        <v>191</v>
      </c>
      <c r="C10" s="35"/>
      <c r="D10" s="14"/>
      <c r="E10" s="14"/>
      <c r="F10" s="14"/>
      <c r="G10" s="14"/>
      <c r="H10" s="14"/>
      <c r="I10" s="14"/>
      <c r="J10" s="15">
        <f>SUM(J9)</f>
        <v>0</v>
      </c>
      <c r="K10" s="15">
        <f t="shared" ref="K10:M10" si="0">SUM(K9)</f>
        <v>74738680</v>
      </c>
      <c r="L10" s="15">
        <f t="shared" si="0"/>
        <v>0</v>
      </c>
      <c r="M10" s="15">
        <f t="shared" si="0"/>
        <v>74738680</v>
      </c>
      <c r="N10" s="56"/>
      <c r="O10" s="56"/>
      <c r="P10" s="56"/>
      <c r="Q10" s="56"/>
      <c r="R10" s="56"/>
      <c r="S10" s="58"/>
    </row>
    <row r="11" spans="1:19" ht="12.75" customHeight="1" x14ac:dyDescent="0.3">
      <c r="A11" s="572"/>
      <c r="B11" s="572"/>
      <c r="C11" s="572"/>
      <c r="D11" s="573"/>
      <c r="E11" s="573"/>
      <c r="F11" s="573"/>
      <c r="G11" s="573"/>
      <c r="H11" s="573"/>
      <c r="I11" s="573"/>
      <c r="J11" s="574"/>
      <c r="K11" s="574"/>
      <c r="L11" s="575"/>
      <c r="M11" s="575"/>
    </row>
    <row r="12" spans="1:19" ht="12.75" customHeight="1" x14ac:dyDescent="0.3">
      <c r="A12" s="572"/>
      <c r="B12" s="572"/>
      <c r="C12" s="572"/>
      <c r="D12" s="573"/>
      <c r="E12" s="573"/>
      <c r="F12" s="573"/>
      <c r="G12" s="573"/>
      <c r="H12" s="573"/>
      <c r="I12" s="573"/>
      <c r="J12" s="574"/>
      <c r="K12" s="574"/>
      <c r="L12" s="575"/>
      <c r="M12" s="575"/>
    </row>
    <row r="13" spans="1:19" ht="12.75" customHeight="1" x14ac:dyDescent="0.3">
      <c r="A13" s="572"/>
      <c r="B13" s="572"/>
      <c r="C13" s="572"/>
      <c r="D13" s="573"/>
      <c r="E13" s="573"/>
      <c r="F13" s="573"/>
      <c r="G13" s="573"/>
      <c r="H13" s="573"/>
      <c r="I13" s="573"/>
      <c r="J13" s="574"/>
      <c r="K13" s="574"/>
      <c r="L13" s="575"/>
      <c r="M13" s="575"/>
    </row>
    <row r="14" spans="1:19" ht="12.75" customHeight="1" x14ac:dyDescent="0.3">
      <c r="A14" s="572"/>
      <c r="B14" s="572"/>
      <c r="C14" s="572"/>
      <c r="D14" s="573"/>
      <c r="E14" s="573"/>
      <c r="F14" s="573"/>
      <c r="G14" s="573"/>
      <c r="H14" s="573"/>
      <c r="I14" s="573"/>
      <c r="J14" s="574"/>
      <c r="K14" s="574"/>
      <c r="L14" s="575"/>
      <c r="M14" s="575"/>
    </row>
    <row r="15" spans="1:19" ht="12.75" customHeight="1" x14ac:dyDescent="0.3">
      <c r="A15" s="572"/>
      <c r="B15" s="572"/>
      <c r="C15" s="572"/>
      <c r="D15" s="573"/>
      <c r="E15" s="573"/>
      <c r="F15" s="573"/>
      <c r="G15" s="573"/>
      <c r="H15" s="573"/>
      <c r="I15" s="573"/>
      <c r="J15" s="574"/>
      <c r="K15" s="574"/>
      <c r="L15" s="575"/>
      <c r="M15" s="575"/>
    </row>
    <row r="16" spans="1:19" ht="12.75" customHeight="1" x14ac:dyDescent="0.3">
      <c r="A16" s="572"/>
      <c r="B16" s="572"/>
      <c r="C16" s="572"/>
      <c r="D16" s="573"/>
      <c r="E16" s="573"/>
      <c r="F16" s="573"/>
      <c r="G16" s="573"/>
      <c r="H16" s="573"/>
      <c r="I16" s="573"/>
      <c r="J16" s="574"/>
      <c r="K16" s="574"/>
      <c r="L16" s="575"/>
      <c r="M16" s="575"/>
    </row>
    <row r="17" spans="1:13" ht="12.75" customHeight="1" x14ac:dyDescent="0.3">
      <c r="A17" s="572"/>
      <c r="B17" s="572"/>
      <c r="C17" s="572"/>
      <c r="D17" s="573"/>
      <c r="E17" s="573"/>
      <c r="F17" s="573"/>
      <c r="G17" s="573"/>
      <c r="H17" s="573"/>
      <c r="I17" s="573"/>
      <c r="J17" s="574"/>
      <c r="K17" s="574"/>
      <c r="L17" s="575"/>
      <c r="M17" s="575"/>
    </row>
    <row r="18" spans="1:13" ht="12.75" customHeight="1" x14ac:dyDescent="0.3">
      <c r="A18" s="572"/>
      <c r="B18" s="572"/>
      <c r="C18" s="572"/>
      <c r="D18" s="573"/>
      <c r="E18" s="573"/>
      <c r="F18" s="573"/>
      <c r="G18" s="573"/>
      <c r="H18" s="573"/>
      <c r="I18" s="573"/>
      <c r="J18" s="574"/>
      <c r="K18" s="574"/>
      <c r="L18" s="575"/>
      <c r="M18" s="575"/>
    </row>
    <row r="19" spans="1:13" ht="12.75" customHeight="1" x14ac:dyDescent="0.3">
      <c r="A19" s="572"/>
      <c r="B19" s="572"/>
      <c r="C19" s="572"/>
      <c r="D19" s="573"/>
      <c r="E19" s="573"/>
      <c r="F19" s="573"/>
      <c r="G19" s="573"/>
      <c r="H19" s="573"/>
      <c r="I19" s="573"/>
      <c r="J19" s="574"/>
      <c r="K19" s="574"/>
      <c r="L19" s="575"/>
      <c r="M19" s="575"/>
    </row>
    <row r="20" spans="1:13" ht="12.75" customHeight="1" x14ac:dyDescent="0.3">
      <c r="A20" s="572"/>
      <c r="B20" s="572"/>
      <c r="C20" s="572"/>
      <c r="D20" s="573"/>
      <c r="E20" s="573"/>
      <c r="F20" s="573"/>
      <c r="G20" s="573"/>
      <c r="H20" s="573"/>
      <c r="I20" s="573"/>
      <c r="J20" s="574"/>
      <c r="K20" s="574"/>
      <c r="L20" s="575"/>
      <c r="M20" s="575"/>
    </row>
    <row r="21" spans="1:13" ht="12.75" customHeight="1" x14ac:dyDescent="0.3">
      <c r="A21" s="572"/>
      <c r="B21" s="572"/>
      <c r="C21" s="572"/>
      <c r="D21" s="573"/>
      <c r="E21" s="573"/>
      <c r="F21" s="573"/>
      <c r="G21" s="573"/>
      <c r="H21" s="573"/>
      <c r="I21" s="573"/>
      <c r="J21" s="574"/>
      <c r="K21" s="574"/>
      <c r="L21" s="575"/>
      <c r="M21" s="575"/>
    </row>
    <row r="22" spans="1:13" ht="12.75" customHeight="1" x14ac:dyDescent="0.3">
      <c r="A22" s="572"/>
      <c r="B22" s="572"/>
      <c r="C22" s="572"/>
      <c r="D22" s="573"/>
      <c r="E22" s="573"/>
      <c r="F22" s="573"/>
      <c r="G22" s="573"/>
      <c r="H22" s="573"/>
      <c r="I22" s="573"/>
      <c r="J22" s="574"/>
      <c r="K22" s="574"/>
      <c r="L22" s="575"/>
      <c r="M22" s="575"/>
    </row>
    <row r="23" spans="1:13" ht="12.75" customHeight="1" x14ac:dyDescent="0.3">
      <c r="A23" s="572"/>
      <c r="B23" s="572"/>
      <c r="C23" s="572"/>
      <c r="D23" s="573"/>
      <c r="E23" s="573"/>
      <c r="F23" s="573"/>
      <c r="G23" s="573"/>
      <c r="H23" s="573"/>
      <c r="I23" s="573"/>
      <c r="J23" s="574"/>
      <c r="K23" s="574"/>
      <c r="L23" s="575"/>
      <c r="M23" s="575"/>
    </row>
    <row r="24" spans="1:13" ht="12.75" customHeight="1" x14ac:dyDescent="0.3">
      <c r="A24" s="572"/>
      <c r="B24" s="572"/>
      <c r="C24" s="572"/>
      <c r="D24" s="573"/>
      <c r="E24" s="573"/>
      <c r="F24" s="573"/>
      <c r="G24" s="573"/>
      <c r="H24" s="573"/>
      <c r="I24" s="573"/>
      <c r="J24" s="574"/>
      <c r="K24" s="574"/>
      <c r="L24" s="575"/>
      <c r="M24" s="575"/>
    </row>
    <row r="25" spans="1:13" ht="12.75" customHeight="1" x14ac:dyDescent="0.3">
      <c r="A25" s="572"/>
      <c r="B25" s="572"/>
      <c r="C25" s="572"/>
      <c r="D25" s="573"/>
      <c r="E25" s="573"/>
      <c r="F25" s="573"/>
      <c r="G25" s="573"/>
      <c r="H25" s="573"/>
      <c r="I25" s="573"/>
      <c r="J25" s="574"/>
      <c r="K25" s="574"/>
      <c r="L25" s="575"/>
      <c r="M25" s="575"/>
    </row>
    <row r="26" spans="1:13" ht="12.75" customHeight="1" x14ac:dyDescent="0.3">
      <c r="A26" s="572"/>
      <c r="B26" s="572"/>
      <c r="C26" s="572"/>
      <c r="D26" s="573"/>
      <c r="E26" s="573"/>
      <c r="F26" s="573"/>
      <c r="G26" s="573"/>
      <c r="H26" s="573"/>
      <c r="I26" s="573"/>
      <c r="J26" s="574"/>
      <c r="K26" s="574"/>
      <c r="L26" s="575"/>
      <c r="M26" s="575"/>
    </row>
    <row r="27" spans="1:13" ht="12.75" customHeight="1" x14ac:dyDescent="0.3">
      <c r="A27" s="572"/>
      <c r="B27" s="572"/>
      <c r="C27" s="572"/>
      <c r="D27" s="573"/>
      <c r="E27" s="573"/>
      <c r="F27" s="573"/>
      <c r="G27" s="573"/>
      <c r="H27" s="573"/>
      <c r="I27" s="573"/>
      <c r="J27" s="574"/>
      <c r="K27" s="574"/>
      <c r="L27" s="575"/>
      <c r="M27" s="575"/>
    </row>
    <row r="28" spans="1:13" ht="12.75" customHeight="1" x14ac:dyDescent="0.3">
      <c r="A28" s="572"/>
      <c r="B28" s="572"/>
      <c r="C28" s="572"/>
      <c r="D28" s="573"/>
      <c r="E28" s="573"/>
      <c r="F28" s="573"/>
      <c r="G28" s="573"/>
      <c r="H28" s="573"/>
      <c r="I28" s="573"/>
      <c r="J28" s="574"/>
      <c r="K28" s="574"/>
      <c r="L28" s="575"/>
      <c r="M28" s="575"/>
    </row>
    <row r="29" spans="1:13" ht="12.75" customHeight="1" x14ac:dyDescent="0.3">
      <c r="A29" s="572"/>
      <c r="B29" s="572"/>
      <c r="C29" s="572"/>
      <c r="D29" s="573"/>
      <c r="E29" s="573"/>
      <c r="F29" s="573"/>
      <c r="G29" s="573"/>
      <c r="H29" s="573"/>
      <c r="I29" s="573"/>
      <c r="J29" s="574"/>
      <c r="K29" s="574"/>
      <c r="L29" s="575"/>
      <c r="M29" s="575"/>
    </row>
    <row r="30" spans="1:13" ht="12.75" customHeight="1" x14ac:dyDescent="0.3">
      <c r="A30" s="572"/>
      <c r="B30" s="572"/>
      <c r="C30" s="572"/>
      <c r="D30" s="573"/>
      <c r="E30" s="573"/>
      <c r="F30" s="573"/>
      <c r="G30" s="573"/>
      <c r="H30" s="573"/>
      <c r="I30" s="573"/>
      <c r="J30" s="574"/>
      <c r="K30" s="574"/>
      <c r="L30" s="575"/>
      <c r="M30" s="575"/>
    </row>
    <row r="31" spans="1:13" ht="12.75" customHeight="1" x14ac:dyDescent="0.3">
      <c r="A31" s="572"/>
      <c r="B31" s="572"/>
      <c r="C31" s="572"/>
      <c r="D31" s="573"/>
      <c r="E31" s="573"/>
      <c r="F31" s="573"/>
      <c r="G31" s="573"/>
      <c r="H31" s="573"/>
      <c r="I31" s="573"/>
      <c r="J31" s="574"/>
      <c r="K31" s="574"/>
      <c r="L31" s="575"/>
      <c r="M31" s="575"/>
    </row>
    <row r="32" spans="1:13" ht="12.75" customHeight="1" x14ac:dyDescent="0.3">
      <c r="A32" s="572"/>
      <c r="B32" s="572"/>
      <c r="C32" s="572"/>
      <c r="D32" s="573"/>
      <c r="E32" s="573"/>
      <c r="F32" s="573"/>
      <c r="G32" s="573"/>
      <c r="H32" s="573"/>
      <c r="I32" s="573"/>
      <c r="J32" s="574"/>
      <c r="K32" s="574"/>
      <c r="L32" s="575"/>
      <c r="M32" s="575"/>
    </row>
    <row r="33" spans="1:13" ht="12.75" customHeight="1" x14ac:dyDescent="0.3">
      <c r="A33" s="572"/>
      <c r="B33" s="572"/>
      <c r="C33" s="572"/>
      <c r="D33" s="573"/>
      <c r="E33" s="573"/>
      <c r="F33" s="573"/>
      <c r="G33" s="573"/>
      <c r="H33" s="573"/>
      <c r="I33" s="573"/>
      <c r="J33" s="574"/>
      <c r="K33" s="574"/>
      <c r="L33" s="575"/>
      <c r="M33" s="575"/>
    </row>
    <row r="34" spans="1:13" ht="12.75" customHeight="1" x14ac:dyDescent="0.3">
      <c r="A34" s="572"/>
      <c r="B34" s="572"/>
      <c r="C34" s="572"/>
      <c r="D34" s="573"/>
      <c r="E34" s="573"/>
      <c r="F34" s="573"/>
      <c r="G34" s="573"/>
      <c r="H34" s="573"/>
      <c r="I34" s="573"/>
      <c r="J34" s="574"/>
      <c r="K34" s="574"/>
      <c r="L34" s="575"/>
      <c r="M34" s="575"/>
    </row>
    <row r="35" spans="1:13" ht="12.75" customHeight="1" x14ac:dyDescent="0.3">
      <c r="A35" s="572"/>
      <c r="B35" s="572"/>
      <c r="C35" s="572"/>
      <c r="D35" s="573"/>
      <c r="E35" s="573"/>
      <c r="F35" s="573"/>
      <c r="G35" s="573"/>
      <c r="H35" s="573"/>
      <c r="I35" s="573"/>
      <c r="J35" s="574"/>
      <c r="K35" s="574"/>
      <c r="L35" s="575"/>
      <c r="M35" s="575"/>
    </row>
    <row r="36" spans="1:13" ht="12.75" customHeight="1" x14ac:dyDescent="0.3">
      <c r="A36" s="572"/>
      <c r="B36" s="572"/>
      <c r="C36" s="572"/>
      <c r="D36" s="573"/>
      <c r="E36" s="573"/>
      <c r="F36" s="573"/>
      <c r="G36" s="573"/>
      <c r="H36" s="573"/>
      <c r="I36" s="573"/>
      <c r="J36" s="574"/>
      <c r="K36" s="574"/>
      <c r="L36" s="575"/>
      <c r="M36" s="575"/>
    </row>
    <row r="37" spans="1:13" ht="12.75" customHeight="1" x14ac:dyDescent="0.3">
      <c r="A37" s="572"/>
      <c r="B37" s="572"/>
      <c r="C37" s="572"/>
      <c r="D37" s="573"/>
      <c r="E37" s="573"/>
      <c r="F37" s="573"/>
      <c r="G37" s="573"/>
      <c r="H37" s="573"/>
      <c r="I37" s="573"/>
      <c r="J37" s="574"/>
      <c r="K37" s="574"/>
      <c r="L37" s="575"/>
      <c r="M37" s="575"/>
    </row>
    <row r="38" spans="1:13" ht="12.75" customHeight="1" x14ac:dyDescent="0.3">
      <c r="A38" s="572"/>
      <c r="B38" s="572"/>
      <c r="C38" s="572"/>
      <c r="D38" s="573"/>
      <c r="E38" s="573"/>
      <c r="F38" s="573"/>
      <c r="G38" s="573"/>
      <c r="H38" s="573"/>
      <c r="I38" s="573"/>
      <c r="J38" s="574"/>
      <c r="K38" s="574"/>
      <c r="L38" s="575"/>
      <c r="M38" s="575"/>
    </row>
    <row r="39" spans="1:13" ht="12.75" customHeight="1" x14ac:dyDescent="0.3">
      <c r="A39" s="572"/>
      <c r="B39" s="572"/>
      <c r="C39" s="572"/>
      <c r="D39" s="573"/>
      <c r="E39" s="573"/>
      <c r="F39" s="573"/>
      <c r="G39" s="573"/>
      <c r="H39" s="573"/>
      <c r="I39" s="573"/>
      <c r="J39" s="574"/>
      <c r="K39" s="574"/>
      <c r="L39" s="575"/>
      <c r="M39" s="575"/>
    </row>
    <row r="40" spans="1:13" ht="12.75" customHeight="1" x14ac:dyDescent="0.3">
      <c r="A40" s="572"/>
      <c r="B40" s="572"/>
      <c r="C40" s="572"/>
      <c r="D40" s="573"/>
      <c r="E40" s="573"/>
      <c r="F40" s="573"/>
      <c r="G40" s="573"/>
      <c r="H40" s="573"/>
      <c r="I40" s="573"/>
      <c r="J40" s="574"/>
      <c r="K40" s="574"/>
      <c r="L40" s="575"/>
      <c r="M40" s="575"/>
    </row>
    <row r="41" spans="1:13" ht="12.75" customHeight="1" x14ac:dyDescent="0.3">
      <c r="A41" s="572"/>
      <c r="B41" s="572"/>
      <c r="C41" s="572"/>
      <c r="D41" s="573"/>
      <c r="E41" s="573"/>
      <c r="F41" s="573"/>
      <c r="G41" s="573"/>
      <c r="H41" s="573"/>
      <c r="I41" s="573"/>
      <c r="J41" s="574"/>
      <c r="K41" s="574"/>
      <c r="L41" s="575"/>
      <c r="M41" s="575"/>
    </row>
    <row r="42" spans="1:13" ht="28.5" customHeight="1" x14ac:dyDescent="0.3">
      <c r="A42" s="973" t="s">
        <v>0</v>
      </c>
      <c r="B42" s="973"/>
      <c r="C42" s="973"/>
      <c r="D42" s="973"/>
      <c r="E42" s="973"/>
      <c r="F42" s="973"/>
      <c r="G42" s="973"/>
      <c r="H42" s="973"/>
      <c r="I42" s="973"/>
      <c r="J42" s="973"/>
      <c r="K42" s="973"/>
      <c r="L42" s="973"/>
      <c r="M42" s="973"/>
    </row>
    <row r="43" spans="1:13" ht="19.5" customHeight="1" x14ac:dyDescent="0.3">
      <c r="A43" s="973" t="s">
        <v>3322</v>
      </c>
      <c r="B43" s="973"/>
      <c r="C43" s="973"/>
      <c r="D43" s="973"/>
      <c r="E43" s="973"/>
      <c r="F43" s="973"/>
      <c r="G43" s="973"/>
      <c r="H43" s="973"/>
      <c r="I43" s="973"/>
      <c r="J43" s="973"/>
      <c r="K43" s="973"/>
      <c r="L43" s="973"/>
      <c r="M43" s="973"/>
    </row>
    <row r="44" spans="1:13" ht="22.5" customHeight="1" thickBot="1" x14ac:dyDescent="0.35">
      <c r="A44" s="969" t="s">
        <v>5091</v>
      </c>
      <c r="B44" s="969"/>
      <c r="C44" s="969"/>
      <c r="D44" s="969"/>
      <c r="E44" s="969"/>
      <c r="F44" s="969"/>
      <c r="G44" s="969"/>
      <c r="H44" s="969"/>
      <c r="I44" s="969"/>
      <c r="J44" s="969"/>
      <c r="K44" s="969"/>
      <c r="L44" s="969"/>
      <c r="M44" s="969"/>
    </row>
    <row r="45" spans="1:13" ht="14.25" customHeight="1" x14ac:dyDescent="0.3">
      <c r="A45" s="970" t="s">
        <v>3118</v>
      </c>
      <c r="B45" s="970" t="s">
        <v>3119</v>
      </c>
      <c r="C45" s="970" t="s">
        <v>2</v>
      </c>
      <c r="D45" s="82" t="s">
        <v>3</v>
      </c>
      <c r="E45" s="83" t="s">
        <v>3</v>
      </c>
      <c r="F45" s="82" t="s">
        <v>7</v>
      </c>
      <c r="G45" s="83" t="s">
        <v>9</v>
      </c>
      <c r="H45" s="82" t="s">
        <v>12</v>
      </c>
      <c r="I45" s="83" t="s">
        <v>13</v>
      </c>
      <c r="J45" s="873" t="s">
        <v>3115</v>
      </c>
      <c r="K45" s="873" t="s">
        <v>3116</v>
      </c>
      <c r="L45" s="965" t="s">
        <v>3121</v>
      </c>
      <c r="M45" s="965" t="s">
        <v>3117</v>
      </c>
    </row>
    <row r="46" spans="1:13" ht="9" customHeight="1" x14ac:dyDescent="0.3">
      <c r="A46" s="971"/>
      <c r="B46" s="971"/>
      <c r="C46" s="971"/>
      <c r="D46" s="84" t="s">
        <v>4</v>
      </c>
      <c r="E46" s="85" t="s">
        <v>6</v>
      </c>
      <c r="F46" s="84" t="s">
        <v>8</v>
      </c>
      <c r="G46" s="85" t="s">
        <v>10</v>
      </c>
      <c r="H46" s="84" t="s">
        <v>5</v>
      </c>
      <c r="I46" s="85" t="s">
        <v>5</v>
      </c>
      <c r="J46" s="874"/>
      <c r="K46" s="874"/>
      <c r="L46" s="966"/>
      <c r="M46" s="966"/>
    </row>
    <row r="47" spans="1:13" ht="19.5" customHeight="1" x14ac:dyDescent="0.3">
      <c r="A47" s="971"/>
      <c r="B47" s="971"/>
      <c r="C47" s="971"/>
      <c r="D47" s="84" t="s">
        <v>5</v>
      </c>
      <c r="E47" s="85" t="s">
        <v>5</v>
      </c>
      <c r="F47" s="84" t="s">
        <v>5</v>
      </c>
      <c r="G47" s="85" t="s">
        <v>11</v>
      </c>
      <c r="H47" s="86"/>
      <c r="I47" s="87"/>
      <c r="J47" s="44" t="s">
        <v>3120</v>
      </c>
      <c r="K47" s="45" t="s">
        <v>3120</v>
      </c>
      <c r="L47" s="46" t="s">
        <v>3120</v>
      </c>
      <c r="M47" s="47" t="s">
        <v>3120</v>
      </c>
    </row>
    <row r="48" spans="1:13" ht="12.75" customHeight="1" thickBot="1" x14ac:dyDescent="0.35">
      <c r="A48" s="972"/>
      <c r="B48" s="972"/>
      <c r="C48" s="972"/>
      <c r="D48" s="88"/>
      <c r="E48" s="89"/>
      <c r="F48" s="88"/>
      <c r="G48" s="89"/>
      <c r="H48" s="88"/>
      <c r="I48" s="89"/>
      <c r="J48" s="48" t="s">
        <v>14</v>
      </c>
      <c r="K48" s="49" t="s">
        <v>14</v>
      </c>
      <c r="L48" s="50" t="s">
        <v>14</v>
      </c>
      <c r="M48" s="51" t="s">
        <v>14</v>
      </c>
    </row>
    <row r="49" spans="1:13" s="204" customFormat="1" x14ac:dyDescent="0.3">
      <c r="A49" s="1">
        <v>12003001</v>
      </c>
      <c r="B49" s="93" t="s">
        <v>239</v>
      </c>
      <c r="C49" s="37"/>
      <c r="J49" s="55"/>
      <c r="K49" s="55"/>
      <c r="L49" s="54"/>
      <c r="M49" s="54"/>
    </row>
    <row r="50" spans="1:13" s="204" customFormat="1" ht="17.25" customHeight="1" thickBot="1" x14ac:dyDescent="0.35">
      <c r="A50" s="202"/>
      <c r="B50" s="203" t="s">
        <v>298</v>
      </c>
      <c r="C50" s="30" t="s">
        <v>299</v>
      </c>
      <c r="D50" s="201">
        <v>1301</v>
      </c>
      <c r="E50" s="201">
        <v>1</v>
      </c>
      <c r="F50" s="201">
        <v>707</v>
      </c>
      <c r="G50" s="201">
        <v>70740</v>
      </c>
      <c r="H50" s="201">
        <v>3000</v>
      </c>
      <c r="I50" s="201">
        <v>414104</v>
      </c>
      <c r="J50" s="200">
        <v>100000000</v>
      </c>
      <c r="K50" s="200">
        <f>SUM(J50-L50)</f>
        <v>50000000</v>
      </c>
      <c r="L50" s="200">
        <v>50000000</v>
      </c>
      <c r="M50" s="126">
        <v>0</v>
      </c>
    </row>
    <row r="51" spans="1:13" s="204" customFormat="1" ht="15" thickBot="1" x14ac:dyDescent="0.35">
      <c r="A51" s="13"/>
      <c r="B51" s="14" t="s">
        <v>402</v>
      </c>
      <c r="C51" s="35"/>
      <c r="D51" s="14"/>
      <c r="E51" s="14"/>
      <c r="F51" s="14"/>
      <c r="G51" s="14"/>
      <c r="H51" s="14"/>
      <c r="I51" s="14"/>
      <c r="J51" s="15">
        <f>SUM(J50)</f>
        <v>100000000</v>
      </c>
      <c r="K51" s="15">
        <f t="shared" ref="K51:M51" si="1">SUM(K50)</f>
        <v>50000000</v>
      </c>
      <c r="L51" s="15">
        <f t="shared" si="1"/>
        <v>50000000</v>
      </c>
      <c r="M51" s="15">
        <f t="shared" si="1"/>
        <v>0</v>
      </c>
    </row>
    <row r="52" spans="1:13" s="343" customFormat="1" x14ac:dyDescent="0.3">
      <c r="A52" s="25"/>
      <c r="B52" s="25"/>
      <c r="C52" s="40"/>
      <c r="D52" s="25"/>
      <c r="E52" s="25"/>
      <c r="F52" s="25"/>
      <c r="G52" s="25"/>
      <c r="H52" s="25"/>
      <c r="I52" s="25"/>
      <c r="J52" s="56"/>
      <c r="K52" s="56"/>
      <c r="L52" s="56"/>
      <c r="M52" s="56"/>
    </row>
    <row r="53" spans="1:13" s="343" customFormat="1" x14ac:dyDescent="0.3">
      <c r="A53" s="25"/>
      <c r="B53" s="25"/>
      <c r="C53" s="40"/>
      <c r="D53" s="25"/>
      <c r="E53" s="25"/>
      <c r="F53" s="25"/>
      <c r="G53" s="25"/>
      <c r="H53" s="25"/>
      <c r="I53" s="25"/>
      <c r="J53" s="56"/>
      <c r="K53" s="56"/>
      <c r="L53" s="56"/>
      <c r="M53" s="56"/>
    </row>
    <row r="54" spans="1:13" s="343" customFormat="1" x14ac:dyDescent="0.3">
      <c r="A54" s="25"/>
      <c r="B54" s="25"/>
      <c r="C54" s="40"/>
      <c r="D54" s="25"/>
      <c r="E54" s="25"/>
      <c r="F54" s="25"/>
      <c r="G54" s="25"/>
      <c r="H54" s="25"/>
      <c r="I54" s="25"/>
      <c r="J54" s="56"/>
      <c r="K54" s="56"/>
      <c r="L54" s="56"/>
      <c r="M54" s="56"/>
    </row>
    <row r="55" spans="1:13" s="343" customFormat="1" x14ac:dyDescent="0.3">
      <c r="A55" s="25"/>
      <c r="B55" s="25"/>
      <c r="C55" s="40"/>
      <c r="D55" s="25"/>
      <c r="E55" s="25"/>
      <c r="F55" s="25"/>
      <c r="G55" s="25"/>
      <c r="H55" s="25"/>
      <c r="I55" s="25"/>
      <c r="J55" s="56"/>
      <c r="K55" s="56"/>
      <c r="L55" s="56"/>
      <c r="M55" s="56"/>
    </row>
    <row r="56" spans="1:13" s="343" customFormat="1" x14ac:dyDescent="0.3">
      <c r="A56" s="25"/>
      <c r="B56" s="25"/>
      <c r="C56" s="40"/>
      <c r="D56" s="25"/>
      <c r="E56" s="25"/>
      <c r="F56" s="25"/>
      <c r="G56" s="25"/>
      <c r="H56" s="25"/>
      <c r="I56" s="25"/>
      <c r="J56" s="56"/>
      <c r="K56" s="56"/>
      <c r="L56" s="56"/>
      <c r="M56" s="56"/>
    </row>
    <row r="57" spans="1:13" s="343" customFormat="1" x14ac:dyDescent="0.3">
      <c r="A57" s="25"/>
      <c r="B57" s="25"/>
      <c r="C57" s="40"/>
      <c r="D57" s="25"/>
      <c r="E57" s="25"/>
      <c r="F57" s="25"/>
      <c r="G57" s="25"/>
      <c r="H57" s="25"/>
      <c r="I57" s="25"/>
      <c r="J57" s="56"/>
      <c r="K57" s="56"/>
      <c r="L57" s="56"/>
      <c r="M57" s="56"/>
    </row>
    <row r="58" spans="1:13" s="343" customFormat="1" x14ac:dyDescent="0.3">
      <c r="A58" s="25"/>
      <c r="B58" s="25"/>
      <c r="C58" s="40"/>
      <c r="D58" s="25"/>
      <c r="E58" s="25"/>
      <c r="F58" s="25"/>
      <c r="G58" s="25"/>
      <c r="H58" s="25"/>
      <c r="I58" s="25"/>
      <c r="J58" s="56"/>
      <c r="K58" s="56"/>
      <c r="L58" s="56"/>
      <c r="M58" s="56"/>
    </row>
    <row r="59" spans="1:13" s="343" customFormat="1" x14ac:dyDescent="0.3">
      <c r="A59" s="25"/>
      <c r="B59" s="25"/>
      <c r="C59" s="40"/>
      <c r="D59" s="25"/>
      <c r="E59" s="25"/>
      <c r="F59" s="25"/>
      <c r="G59" s="25"/>
      <c r="H59" s="25"/>
      <c r="I59" s="25"/>
      <c r="J59" s="56"/>
      <c r="K59" s="56"/>
      <c r="L59" s="56"/>
      <c r="M59" s="56"/>
    </row>
    <row r="60" spans="1:13" s="343" customFormat="1" x14ac:dyDescent="0.3">
      <c r="A60" s="25"/>
      <c r="B60" s="25"/>
      <c r="C60" s="40"/>
      <c r="D60" s="25"/>
      <c r="E60" s="25"/>
      <c r="F60" s="25"/>
      <c r="G60" s="25"/>
      <c r="H60" s="25"/>
      <c r="I60" s="25"/>
      <c r="J60" s="56"/>
      <c r="K60" s="56"/>
      <c r="L60" s="56"/>
      <c r="M60" s="56"/>
    </row>
    <row r="61" spans="1:13" s="343" customFormat="1" x14ac:dyDescent="0.3">
      <c r="A61" s="25"/>
      <c r="B61" s="25"/>
      <c r="C61" s="40"/>
      <c r="D61" s="25"/>
      <c r="E61" s="25"/>
      <c r="F61" s="25"/>
      <c r="G61" s="25"/>
      <c r="H61" s="25"/>
      <c r="I61" s="25"/>
      <c r="J61" s="56"/>
      <c r="K61" s="56"/>
      <c r="L61" s="56"/>
      <c r="M61" s="56"/>
    </row>
    <row r="62" spans="1:13" s="343" customFormat="1" x14ac:dyDescent="0.3">
      <c r="A62" s="25"/>
      <c r="B62" s="25"/>
      <c r="C62" s="40"/>
      <c r="D62" s="25"/>
      <c r="E62" s="25"/>
      <c r="F62" s="25"/>
      <c r="G62" s="25"/>
      <c r="H62" s="25"/>
      <c r="I62" s="25"/>
      <c r="J62" s="56"/>
      <c r="K62" s="56"/>
      <c r="L62" s="56"/>
      <c r="M62" s="56"/>
    </row>
    <row r="63" spans="1:13" s="343" customFormat="1" x14ac:dyDescent="0.3">
      <c r="A63" s="25"/>
      <c r="B63" s="25"/>
      <c r="C63" s="40"/>
      <c r="D63" s="25"/>
      <c r="E63" s="25"/>
      <c r="F63" s="25"/>
      <c r="G63" s="25"/>
      <c r="H63" s="25"/>
      <c r="I63" s="25"/>
      <c r="J63" s="56"/>
      <c r="K63" s="56"/>
      <c r="L63" s="56"/>
      <c r="M63" s="56"/>
    </row>
    <row r="64" spans="1:13" s="343" customFormat="1" x14ac:dyDescent="0.3">
      <c r="A64" s="25"/>
      <c r="B64" s="25"/>
      <c r="C64" s="40"/>
      <c r="D64" s="25"/>
      <c r="E64" s="25"/>
      <c r="F64" s="25"/>
      <c r="G64" s="25"/>
      <c r="H64" s="25"/>
      <c r="I64" s="25"/>
      <c r="J64" s="56"/>
      <c r="K64" s="56"/>
      <c r="L64" s="56"/>
      <c r="M64" s="56"/>
    </row>
    <row r="65" spans="1:13" s="343" customFormat="1" x14ac:dyDescent="0.3">
      <c r="A65" s="25"/>
      <c r="B65" s="25"/>
      <c r="C65" s="40"/>
      <c r="D65" s="25"/>
      <c r="E65" s="25"/>
      <c r="F65" s="25"/>
      <c r="G65" s="25"/>
      <c r="H65" s="25"/>
      <c r="I65" s="25"/>
      <c r="J65" s="56"/>
      <c r="K65" s="56"/>
      <c r="L65" s="56"/>
      <c r="M65" s="56"/>
    </row>
    <row r="66" spans="1:13" s="343" customFormat="1" x14ac:dyDescent="0.3">
      <c r="A66" s="25"/>
      <c r="B66" s="25"/>
      <c r="C66" s="40"/>
      <c r="D66" s="25"/>
      <c r="E66" s="25"/>
      <c r="F66" s="25"/>
      <c r="G66" s="25"/>
      <c r="H66" s="25"/>
      <c r="I66" s="25"/>
      <c r="J66" s="56"/>
      <c r="K66" s="56"/>
      <c r="L66" s="56"/>
      <c r="M66" s="56"/>
    </row>
    <row r="67" spans="1:13" s="343" customFormat="1" x14ac:dyDescent="0.3">
      <c r="A67" s="25"/>
      <c r="B67" s="25"/>
      <c r="C67" s="40"/>
      <c r="D67" s="25"/>
      <c r="E67" s="25"/>
      <c r="F67" s="25"/>
      <c r="G67" s="25"/>
      <c r="H67" s="25"/>
      <c r="I67" s="25"/>
      <c r="J67" s="56"/>
      <c r="K67" s="56"/>
      <c r="L67" s="56"/>
      <c r="M67" s="56"/>
    </row>
    <row r="68" spans="1:13" s="343" customFormat="1" x14ac:dyDescent="0.3">
      <c r="A68" s="25"/>
      <c r="B68" s="25"/>
      <c r="C68" s="40"/>
      <c r="D68" s="25"/>
      <c r="E68" s="25"/>
      <c r="F68" s="25"/>
      <c r="G68" s="25"/>
      <c r="H68" s="25"/>
      <c r="I68" s="25"/>
      <c r="J68" s="56"/>
      <c r="K68" s="56"/>
      <c r="L68" s="56"/>
      <c r="M68" s="56"/>
    </row>
    <row r="69" spans="1:13" s="343" customFormat="1" x14ac:dyDescent="0.3">
      <c r="A69" s="25"/>
      <c r="B69" s="25"/>
      <c r="C69" s="40"/>
      <c r="D69" s="25"/>
      <c r="E69" s="25"/>
      <c r="F69" s="25"/>
      <c r="G69" s="25"/>
      <c r="H69" s="25"/>
      <c r="I69" s="25"/>
      <c r="J69" s="56"/>
      <c r="K69" s="56"/>
      <c r="L69" s="56"/>
      <c r="M69" s="56"/>
    </row>
    <row r="70" spans="1:13" s="343" customFormat="1" x14ac:dyDescent="0.3">
      <c r="A70" s="25"/>
      <c r="B70" s="25"/>
      <c r="C70" s="40"/>
      <c r="D70" s="25"/>
      <c r="E70" s="25"/>
      <c r="F70" s="25"/>
      <c r="G70" s="25"/>
      <c r="H70" s="25"/>
      <c r="I70" s="25"/>
      <c r="J70" s="56"/>
      <c r="K70" s="56"/>
      <c r="L70" s="56"/>
      <c r="M70" s="56"/>
    </row>
    <row r="71" spans="1:13" s="343" customFormat="1" x14ac:dyDescent="0.3">
      <c r="A71" s="25"/>
      <c r="B71" s="25"/>
      <c r="C71" s="40"/>
      <c r="D71" s="25"/>
      <c r="E71" s="25"/>
      <c r="F71" s="25"/>
      <c r="G71" s="25"/>
      <c r="H71" s="25"/>
      <c r="I71" s="25"/>
      <c r="J71" s="56"/>
      <c r="K71" s="56"/>
      <c r="L71" s="56"/>
      <c r="M71" s="56"/>
    </row>
    <row r="72" spans="1:13" s="343" customFormat="1" x14ac:dyDescent="0.3">
      <c r="A72" s="25"/>
      <c r="B72" s="25"/>
      <c r="C72" s="40"/>
      <c r="D72" s="25"/>
      <c r="E72" s="25"/>
      <c r="F72" s="25"/>
      <c r="G72" s="25"/>
      <c r="H72" s="25"/>
      <c r="I72" s="25"/>
      <c r="J72" s="56"/>
      <c r="K72" s="56"/>
      <c r="L72" s="56"/>
      <c r="M72" s="56"/>
    </row>
    <row r="73" spans="1:13" s="343" customFormat="1" x14ac:dyDescent="0.3">
      <c r="A73" s="25"/>
      <c r="B73" s="25"/>
      <c r="C73" s="40"/>
      <c r="D73" s="25"/>
      <c r="E73" s="25"/>
      <c r="F73" s="25"/>
      <c r="G73" s="25"/>
      <c r="H73" s="25"/>
      <c r="I73" s="25"/>
      <c r="J73" s="56"/>
      <c r="K73" s="56"/>
      <c r="L73" s="56"/>
      <c r="M73" s="56"/>
    </row>
    <row r="74" spans="1:13" s="343" customFormat="1" x14ac:dyDescent="0.3">
      <c r="A74" s="25"/>
      <c r="B74" s="25"/>
      <c r="C74" s="40"/>
      <c r="D74" s="25"/>
      <c r="E74" s="25"/>
      <c r="F74" s="25"/>
      <c r="G74" s="25"/>
      <c r="H74" s="25"/>
      <c r="I74" s="25"/>
      <c r="J74" s="56"/>
      <c r="K74" s="56"/>
      <c r="L74" s="56"/>
      <c r="M74" s="56"/>
    </row>
    <row r="75" spans="1:13" s="343" customFormat="1" x14ac:dyDescent="0.3">
      <c r="A75" s="25"/>
      <c r="B75" s="25"/>
      <c r="C75" s="40"/>
      <c r="D75" s="25"/>
      <c r="E75" s="25"/>
      <c r="F75" s="25"/>
      <c r="G75" s="25"/>
      <c r="H75" s="25"/>
      <c r="I75" s="25"/>
      <c r="J75" s="56"/>
      <c r="K75" s="56"/>
      <c r="L75" s="56"/>
      <c r="M75" s="56"/>
    </row>
    <row r="76" spans="1:13" s="343" customFormat="1" x14ac:dyDescent="0.3">
      <c r="A76" s="25"/>
      <c r="B76" s="25"/>
      <c r="C76" s="40"/>
      <c r="D76" s="25"/>
      <c r="E76" s="25"/>
      <c r="F76" s="25"/>
      <c r="G76" s="25"/>
      <c r="H76" s="25"/>
      <c r="I76" s="25"/>
      <c r="J76" s="56"/>
      <c r="K76" s="56"/>
      <c r="L76" s="56"/>
      <c r="M76" s="56"/>
    </row>
    <row r="77" spans="1:13" s="343" customFormat="1" x14ac:dyDescent="0.3">
      <c r="A77" s="25"/>
      <c r="B77" s="25"/>
      <c r="C77" s="40"/>
      <c r="D77" s="25"/>
      <c r="E77" s="25"/>
      <c r="F77" s="25"/>
      <c r="G77" s="25"/>
      <c r="H77" s="25"/>
      <c r="I77" s="25"/>
      <c r="J77" s="56"/>
      <c r="K77" s="56"/>
      <c r="L77" s="56"/>
      <c r="M77" s="56"/>
    </row>
    <row r="78" spans="1:13" s="343" customFormat="1" x14ac:dyDescent="0.3">
      <c r="A78" s="25"/>
      <c r="B78" s="25"/>
      <c r="C78" s="40"/>
      <c r="D78" s="25"/>
      <c r="E78" s="25"/>
      <c r="F78" s="25"/>
      <c r="G78" s="25"/>
      <c r="H78" s="25"/>
      <c r="I78" s="25"/>
      <c r="J78" s="56"/>
      <c r="K78" s="56"/>
      <c r="L78" s="56"/>
      <c r="M78" s="56"/>
    </row>
    <row r="79" spans="1:13" ht="28.5" customHeight="1" x14ac:dyDescent="0.3">
      <c r="A79" s="973" t="s">
        <v>0</v>
      </c>
      <c r="B79" s="973"/>
      <c r="C79" s="973"/>
      <c r="D79" s="973"/>
      <c r="E79" s="973"/>
      <c r="F79" s="973"/>
      <c r="G79" s="973"/>
      <c r="H79" s="973"/>
      <c r="I79" s="973"/>
      <c r="J79" s="973"/>
      <c r="K79" s="973"/>
      <c r="L79" s="973"/>
      <c r="M79" s="973"/>
    </row>
    <row r="80" spans="1:13" ht="19.5" customHeight="1" x14ac:dyDescent="0.3">
      <c r="A80" s="973" t="s">
        <v>3322</v>
      </c>
      <c r="B80" s="973"/>
      <c r="C80" s="973"/>
      <c r="D80" s="973"/>
      <c r="E80" s="973"/>
      <c r="F80" s="973"/>
      <c r="G80" s="973"/>
      <c r="H80" s="973"/>
      <c r="I80" s="973"/>
      <c r="J80" s="973"/>
      <c r="K80" s="973"/>
      <c r="L80" s="973"/>
      <c r="M80" s="973"/>
    </row>
    <row r="81" spans="1:13" ht="22.5" customHeight="1" thickBot="1" x14ac:dyDescent="0.35">
      <c r="A81" s="969" t="s">
        <v>5045</v>
      </c>
      <c r="B81" s="969"/>
      <c r="C81" s="969"/>
      <c r="D81" s="969"/>
      <c r="E81" s="969"/>
      <c r="F81" s="969"/>
      <c r="G81" s="969"/>
      <c r="H81" s="969"/>
      <c r="I81" s="969"/>
      <c r="J81" s="969"/>
      <c r="K81" s="969"/>
      <c r="L81" s="969"/>
      <c r="M81" s="969"/>
    </row>
    <row r="82" spans="1:13" ht="14.25" customHeight="1" x14ac:dyDescent="0.3">
      <c r="A82" s="970" t="s">
        <v>3118</v>
      </c>
      <c r="B82" s="970" t="s">
        <v>3119</v>
      </c>
      <c r="C82" s="970" t="s">
        <v>2</v>
      </c>
      <c r="D82" s="82" t="s">
        <v>3</v>
      </c>
      <c r="E82" s="83" t="s">
        <v>3</v>
      </c>
      <c r="F82" s="82" t="s">
        <v>7</v>
      </c>
      <c r="G82" s="83" t="s">
        <v>9</v>
      </c>
      <c r="H82" s="82" t="s">
        <v>12</v>
      </c>
      <c r="I82" s="83" t="s">
        <v>13</v>
      </c>
      <c r="J82" s="873" t="s">
        <v>3115</v>
      </c>
      <c r="K82" s="873" t="s">
        <v>3116</v>
      </c>
      <c r="L82" s="965" t="s">
        <v>3121</v>
      </c>
      <c r="M82" s="965" t="s">
        <v>3117</v>
      </c>
    </row>
    <row r="83" spans="1:13" ht="9" customHeight="1" x14ac:dyDescent="0.3">
      <c r="A83" s="971"/>
      <c r="B83" s="971"/>
      <c r="C83" s="971"/>
      <c r="D83" s="84" t="s">
        <v>4</v>
      </c>
      <c r="E83" s="85" t="s">
        <v>6</v>
      </c>
      <c r="F83" s="84" t="s">
        <v>8</v>
      </c>
      <c r="G83" s="85" t="s">
        <v>10</v>
      </c>
      <c r="H83" s="84" t="s">
        <v>5</v>
      </c>
      <c r="I83" s="85" t="s">
        <v>5</v>
      </c>
      <c r="J83" s="874"/>
      <c r="K83" s="874"/>
      <c r="L83" s="966"/>
      <c r="M83" s="966"/>
    </row>
    <row r="84" spans="1:13" ht="19.5" customHeight="1" x14ac:dyDescent="0.3">
      <c r="A84" s="971"/>
      <c r="B84" s="971"/>
      <c r="C84" s="971"/>
      <c r="D84" s="84" t="s">
        <v>5</v>
      </c>
      <c r="E84" s="85" t="s">
        <v>5</v>
      </c>
      <c r="F84" s="84" t="s">
        <v>5</v>
      </c>
      <c r="G84" s="85" t="s">
        <v>11</v>
      </c>
      <c r="H84" s="86"/>
      <c r="I84" s="87"/>
      <c r="J84" s="44" t="s">
        <v>3120</v>
      </c>
      <c r="K84" s="45" t="s">
        <v>3120</v>
      </c>
      <c r="L84" s="46" t="s">
        <v>3120</v>
      </c>
      <c r="M84" s="47" t="s">
        <v>3120</v>
      </c>
    </row>
    <row r="85" spans="1:13" ht="12.75" customHeight="1" thickBot="1" x14ac:dyDescent="0.35">
      <c r="A85" s="972"/>
      <c r="B85" s="972"/>
      <c r="C85" s="972"/>
      <c r="D85" s="88"/>
      <c r="E85" s="89"/>
      <c r="F85" s="88"/>
      <c r="G85" s="89"/>
      <c r="H85" s="88"/>
      <c r="I85" s="89"/>
      <c r="J85" s="48" t="s">
        <v>14</v>
      </c>
      <c r="K85" s="49" t="s">
        <v>14</v>
      </c>
      <c r="L85" s="50" t="s">
        <v>14</v>
      </c>
      <c r="M85" s="51" t="s">
        <v>14</v>
      </c>
    </row>
    <row r="86" spans="1:13" ht="20.25" customHeight="1" x14ac:dyDescent="0.3">
      <c r="A86" s="80">
        <v>23001001</v>
      </c>
      <c r="B86" s="81" t="s">
        <v>429</v>
      </c>
      <c r="C86" s="145"/>
      <c r="J86" s="55"/>
      <c r="K86" s="55"/>
      <c r="L86" s="54"/>
      <c r="M86" s="54"/>
    </row>
    <row r="87" spans="1:13" ht="35.25" customHeight="1" thickBot="1" x14ac:dyDescent="0.35">
      <c r="A87" s="146"/>
      <c r="B87" s="71" t="s">
        <v>5043</v>
      </c>
      <c r="C87" s="30" t="s">
        <v>5242</v>
      </c>
      <c r="D87" s="139"/>
      <c r="E87" s="139"/>
      <c r="F87" s="139"/>
      <c r="G87" s="139"/>
      <c r="H87" s="139"/>
      <c r="I87" s="139"/>
      <c r="J87" s="140">
        <v>0</v>
      </c>
      <c r="K87" s="140">
        <f>SUM(J87+M87)</f>
        <v>175000000</v>
      </c>
      <c r="L87" s="140">
        <v>0</v>
      </c>
      <c r="M87" s="140">
        <v>175000000</v>
      </c>
    </row>
    <row r="88" spans="1:13" ht="15" thickBot="1" x14ac:dyDescent="0.35">
      <c r="A88" s="78"/>
      <c r="B88" s="79" t="s">
        <v>5060</v>
      </c>
      <c r="C88" s="79"/>
      <c r="D88" s="79"/>
      <c r="E88" s="79"/>
      <c r="F88" s="79"/>
      <c r="G88" s="79"/>
      <c r="H88" s="79"/>
      <c r="I88" s="79"/>
      <c r="J88" s="15">
        <f>SUM(J87)</f>
        <v>0</v>
      </c>
      <c r="K88" s="15">
        <f t="shared" ref="K88:M88" si="2">SUM(K87)</f>
        <v>175000000</v>
      </c>
      <c r="L88" s="15">
        <f t="shared" si="2"/>
        <v>0</v>
      </c>
      <c r="M88" s="15">
        <f t="shared" si="2"/>
        <v>175000000</v>
      </c>
    </row>
    <row r="89" spans="1:13" ht="11.25" customHeight="1" x14ac:dyDescent="0.3">
      <c r="A89" s="147"/>
      <c r="B89" s="148"/>
      <c r="C89" s="100"/>
      <c r="D89" s="149"/>
      <c r="E89" s="149"/>
      <c r="F89" s="149"/>
      <c r="G89" s="149"/>
      <c r="H89" s="149"/>
      <c r="I89" s="149"/>
      <c r="J89" s="62"/>
      <c r="K89" s="62"/>
      <c r="L89" s="62"/>
      <c r="M89" s="62"/>
    </row>
    <row r="90" spans="1:13" ht="11.25" customHeight="1" x14ac:dyDescent="0.3">
      <c r="A90" s="147"/>
      <c r="B90" s="148"/>
      <c r="C90" s="100"/>
      <c r="D90" s="149"/>
      <c r="E90" s="149"/>
      <c r="F90" s="149"/>
      <c r="G90" s="149"/>
      <c r="H90" s="149"/>
      <c r="I90" s="149"/>
      <c r="J90" s="62"/>
      <c r="K90" s="62"/>
      <c r="L90" s="62"/>
      <c r="M90" s="62"/>
    </row>
    <row r="91" spans="1:13" ht="11.25" customHeight="1" x14ac:dyDescent="0.3">
      <c r="A91" s="147"/>
      <c r="B91" s="148"/>
      <c r="C91" s="100"/>
      <c r="D91" s="149"/>
      <c r="E91" s="149"/>
      <c r="F91" s="149"/>
      <c r="G91" s="149"/>
      <c r="H91" s="149"/>
      <c r="I91" s="149"/>
      <c r="J91" s="62"/>
      <c r="K91" s="62"/>
      <c r="L91" s="62"/>
      <c r="M91" s="62"/>
    </row>
    <row r="92" spans="1:13" ht="11.25" customHeight="1" x14ac:dyDescent="0.3">
      <c r="A92" s="147"/>
      <c r="B92" s="148"/>
      <c r="C92" s="100"/>
      <c r="D92" s="149"/>
      <c r="E92" s="149"/>
      <c r="F92" s="149"/>
      <c r="G92" s="149"/>
      <c r="H92" s="149"/>
      <c r="I92" s="149"/>
      <c r="J92" s="62"/>
      <c r="K92" s="62"/>
      <c r="L92" s="62"/>
      <c r="M92" s="62"/>
    </row>
    <row r="93" spans="1:13" ht="11.25" customHeight="1" x14ac:dyDescent="0.3">
      <c r="A93" s="147"/>
      <c r="B93" s="148"/>
      <c r="C93" s="100"/>
      <c r="D93" s="149"/>
      <c r="E93" s="149"/>
      <c r="F93" s="149"/>
      <c r="G93" s="149"/>
      <c r="H93" s="149"/>
      <c r="I93" s="149"/>
      <c r="J93" s="62"/>
      <c r="K93" s="62"/>
      <c r="L93" s="62"/>
      <c r="M93" s="62"/>
    </row>
    <row r="94" spans="1:13" ht="11.25" customHeight="1" x14ac:dyDescent="0.3">
      <c r="A94" s="147"/>
      <c r="B94" s="148"/>
      <c r="C94" s="100"/>
      <c r="D94" s="149"/>
      <c r="E94" s="149"/>
      <c r="F94" s="149"/>
      <c r="G94" s="149"/>
      <c r="H94" s="149"/>
      <c r="I94" s="149"/>
      <c r="J94" s="62"/>
      <c r="K94" s="62"/>
      <c r="L94" s="62"/>
      <c r="M94" s="62"/>
    </row>
    <row r="95" spans="1:13" ht="11.25" customHeight="1" x14ac:dyDescent="0.3">
      <c r="A95" s="147"/>
      <c r="B95" s="148"/>
      <c r="C95" s="100"/>
      <c r="D95" s="149"/>
      <c r="E95" s="149"/>
      <c r="F95" s="149"/>
      <c r="G95" s="149"/>
      <c r="H95" s="149"/>
      <c r="I95" s="149"/>
      <c r="J95" s="62"/>
      <c r="K95" s="62"/>
      <c r="L95" s="62"/>
      <c r="M95" s="62"/>
    </row>
    <row r="96" spans="1:13" ht="11.25" customHeight="1" x14ac:dyDescent="0.3">
      <c r="A96" s="147"/>
      <c r="B96" s="148"/>
      <c r="C96" s="100"/>
      <c r="D96" s="149"/>
      <c r="E96" s="149"/>
      <c r="F96" s="149"/>
      <c r="G96" s="149"/>
      <c r="H96" s="149"/>
      <c r="I96" s="149"/>
      <c r="J96" s="62"/>
      <c r="K96" s="62"/>
      <c r="L96" s="62"/>
      <c r="M96" s="62"/>
    </row>
    <row r="97" spans="1:13" ht="11.25" customHeight="1" x14ac:dyDescent="0.3">
      <c r="A97" s="147"/>
      <c r="B97" s="148"/>
      <c r="C97" s="100"/>
      <c r="D97" s="149"/>
      <c r="E97" s="149"/>
      <c r="F97" s="149"/>
      <c r="G97" s="149"/>
      <c r="H97" s="149"/>
      <c r="I97" s="149"/>
      <c r="J97" s="62"/>
      <c r="K97" s="62"/>
      <c r="L97" s="62"/>
      <c r="M97" s="62"/>
    </row>
    <row r="98" spans="1:13" ht="11.25" customHeight="1" x14ac:dyDescent="0.3">
      <c r="A98" s="147"/>
      <c r="B98" s="148"/>
      <c r="C98" s="100"/>
      <c r="D98" s="149"/>
      <c r="E98" s="149"/>
      <c r="F98" s="149"/>
      <c r="G98" s="149"/>
      <c r="H98" s="149"/>
      <c r="I98" s="149"/>
      <c r="J98" s="62"/>
      <c r="K98" s="62"/>
      <c r="L98" s="62"/>
      <c r="M98" s="62"/>
    </row>
    <row r="99" spans="1:13" ht="11.25" customHeight="1" x14ac:dyDescent="0.3">
      <c r="A99" s="147"/>
      <c r="B99" s="148"/>
      <c r="C99" s="100"/>
      <c r="D99" s="149"/>
      <c r="E99" s="149"/>
      <c r="F99" s="149"/>
      <c r="G99" s="149"/>
      <c r="H99" s="149"/>
      <c r="I99" s="149"/>
      <c r="J99" s="62"/>
      <c r="K99" s="62"/>
      <c r="L99" s="62"/>
      <c r="M99" s="62"/>
    </row>
    <row r="100" spans="1:13" ht="11.25" customHeight="1" x14ac:dyDescent="0.3">
      <c r="A100" s="147"/>
      <c r="B100" s="148"/>
      <c r="C100" s="100"/>
      <c r="D100" s="149"/>
      <c r="E100" s="149"/>
      <c r="F100" s="149"/>
      <c r="G100" s="149"/>
      <c r="H100" s="149"/>
      <c r="I100" s="149"/>
      <c r="J100" s="62"/>
      <c r="K100" s="62"/>
      <c r="L100" s="62"/>
      <c r="M100" s="62"/>
    </row>
    <row r="101" spans="1:13" ht="11.25" customHeight="1" x14ac:dyDescent="0.3">
      <c r="A101" s="147"/>
      <c r="B101" s="148"/>
      <c r="C101" s="100"/>
      <c r="D101" s="149"/>
      <c r="E101" s="149"/>
      <c r="F101" s="149"/>
      <c r="G101" s="149"/>
      <c r="H101" s="149"/>
      <c r="I101" s="149"/>
      <c r="J101" s="62"/>
      <c r="K101" s="62"/>
      <c r="L101" s="62"/>
      <c r="M101" s="62"/>
    </row>
    <row r="102" spans="1:13" ht="11.25" customHeight="1" x14ac:dyDescent="0.3">
      <c r="A102" s="147"/>
      <c r="B102" s="148"/>
      <c r="C102" s="100"/>
      <c r="D102" s="149"/>
      <c r="E102" s="149"/>
      <c r="F102" s="149"/>
      <c r="G102" s="149"/>
      <c r="H102" s="149"/>
      <c r="I102" s="149"/>
      <c r="J102" s="62"/>
      <c r="K102" s="62"/>
      <c r="L102" s="62"/>
      <c r="M102" s="62"/>
    </row>
    <row r="103" spans="1:13" ht="11.25" customHeight="1" x14ac:dyDescent="0.3">
      <c r="A103" s="147"/>
      <c r="B103" s="148"/>
      <c r="C103" s="100"/>
      <c r="D103" s="149"/>
      <c r="E103" s="149"/>
      <c r="F103" s="149"/>
      <c r="G103" s="149"/>
      <c r="H103" s="149"/>
      <c r="I103" s="149"/>
      <c r="J103" s="62"/>
      <c r="K103" s="62"/>
      <c r="L103" s="62"/>
      <c r="M103" s="62"/>
    </row>
    <row r="104" spans="1:13" ht="11.25" customHeight="1" x14ac:dyDescent="0.3">
      <c r="A104" s="147"/>
      <c r="B104" s="148"/>
      <c r="C104" s="100"/>
      <c r="D104" s="149"/>
      <c r="E104" s="149"/>
      <c r="F104" s="149"/>
      <c r="G104" s="149"/>
      <c r="H104" s="149"/>
      <c r="I104" s="149"/>
      <c r="J104" s="62"/>
      <c r="K104" s="62"/>
      <c r="L104" s="62"/>
      <c r="M104" s="62"/>
    </row>
    <row r="105" spans="1:13" ht="11.25" customHeight="1" x14ac:dyDescent="0.3">
      <c r="A105" s="147"/>
      <c r="B105" s="148"/>
      <c r="C105" s="100"/>
      <c r="D105" s="149"/>
      <c r="E105" s="149"/>
      <c r="F105" s="149"/>
      <c r="G105" s="149"/>
      <c r="H105" s="149"/>
      <c r="I105" s="149"/>
      <c r="J105" s="62"/>
      <c r="K105" s="62"/>
      <c r="L105" s="62"/>
      <c r="M105" s="62"/>
    </row>
    <row r="106" spans="1:13" ht="11.25" customHeight="1" x14ac:dyDescent="0.3">
      <c r="A106" s="147"/>
      <c r="B106" s="148"/>
      <c r="C106" s="100"/>
      <c r="D106" s="149"/>
      <c r="E106" s="149"/>
      <c r="F106" s="149"/>
      <c r="G106" s="149"/>
      <c r="H106" s="149"/>
      <c r="I106" s="149"/>
      <c r="J106" s="62"/>
      <c r="K106" s="62"/>
      <c r="L106" s="62"/>
      <c r="M106" s="62"/>
    </row>
    <row r="107" spans="1:13" ht="11.25" customHeight="1" x14ac:dyDescent="0.3">
      <c r="A107" s="147"/>
      <c r="B107" s="148"/>
      <c r="C107" s="100"/>
      <c r="D107" s="149"/>
      <c r="E107" s="149"/>
      <c r="F107" s="149"/>
      <c r="G107" s="149"/>
      <c r="H107" s="149"/>
      <c r="I107" s="149"/>
      <c r="J107" s="62"/>
      <c r="K107" s="62"/>
      <c r="L107" s="62"/>
      <c r="M107" s="62"/>
    </row>
    <row r="108" spans="1:13" ht="11.25" customHeight="1" x14ac:dyDescent="0.3">
      <c r="A108" s="147"/>
      <c r="B108" s="148"/>
      <c r="C108" s="100"/>
      <c r="D108" s="149"/>
      <c r="E108" s="149"/>
      <c r="F108" s="149"/>
      <c r="G108" s="149"/>
      <c r="H108" s="149"/>
      <c r="I108" s="149"/>
      <c r="J108" s="62"/>
      <c r="K108" s="62"/>
      <c r="L108" s="62"/>
      <c r="M108" s="62"/>
    </row>
    <row r="109" spans="1:13" ht="11.25" customHeight="1" x14ac:dyDescent="0.3">
      <c r="A109" s="147"/>
      <c r="B109" s="148"/>
      <c r="C109" s="100"/>
      <c r="D109" s="149"/>
      <c r="E109" s="149"/>
      <c r="F109" s="149"/>
      <c r="G109" s="149"/>
      <c r="H109" s="149"/>
      <c r="I109" s="149"/>
      <c r="J109" s="62"/>
      <c r="K109" s="62"/>
      <c r="L109" s="62"/>
      <c r="M109" s="62"/>
    </row>
    <row r="110" spans="1:13" ht="11.25" customHeight="1" x14ac:dyDescent="0.3">
      <c r="A110" s="147"/>
      <c r="B110" s="148"/>
      <c r="C110" s="100"/>
      <c r="D110" s="149"/>
      <c r="E110" s="149"/>
      <c r="F110" s="149"/>
      <c r="G110" s="149"/>
      <c r="H110" s="149"/>
      <c r="I110" s="149"/>
      <c r="J110" s="62"/>
      <c r="K110" s="62"/>
      <c r="L110" s="62"/>
      <c r="M110" s="62"/>
    </row>
    <row r="111" spans="1:13" ht="11.25" customHeight="1" x14ac:dyDescent="0.3">
      <c r="A111" s="147"/>
      <c r="B111" s="148"/>
      <c r="C111" s="100"/>
      <c r="D111" s="149"/>
      <c r="E111" s="149"/>
      <c r="F111" s="149"/>
      <c r="G111" s="149"/>
      <c r="H111" s="149"/>
      <c r="I111" s="149"/>
      <c r="J111" s="62"/>
      <c r="K111" s="62"/>
      <c r="L111" s="62"/>
      <c r="M111" s="62"/>
    </row>
    <row r="112" spans="1:13" ht="11.25" customHeight="1" x14ac:dyDescent="0.3">
      <c r="A112" s="147"/>
      <c r="B112" s="148"/>
      <c r="C112" s="100"/>
      <c r="D112" s="149"/>
      <c r="E112" s="149"/>
      <c r="F112" s="149"/>
      <c r="G112" s="149"/>
      <c r="H112" s="149"/>
      <c r="I112" s="149"/>
      <c r="J112" s="62"/>
      <c r="K112" s="62"/>
      <c r="L112" s="62"/>
      <c r="M112" s="62"/>
    </row>
    <row r="113" spans="1:13" ht="11.25" customHeight="1" x14ac:dyDescent="0.3">
      <c r="A113" s="147"/>
      <c r="B113" s="148"/>
      <c r="C113" s="100"/>
      <c r="D113" s="149"/>
      <c r="E113" s="149"/>
      <c r="F113" s="149"/>
      <c r="G113" s="149"/>
      <c r="H113" s="149"/>
      <c r="I113" s="149"/>
      <c r="J113" s="62"/>
      <c r="K113" s="62"/>
      <c r="L113" s="62"/>
      <c r="M113" s="62"/>
    </row>
    <row r="114" spans="1:13" ht="11.25" customHeight="1" x14ac:dyDescent="0.3">
      <c r="A114" s="147"/>
      <c r="B114" s="148"/>
      <c r="C114" s="100"/>
      <c r="D114" s="149"/>
      <c r="E114" s="149"/>
      <c r="F114" s="149"/>
      <c r="G114" s="149"/>
      <c r="H114" s="149"/>
      <c r="I114" s="149"/>
      <c r="J114" s="62"/>
      <c r="K114" s="62"/>
      <c r="L114" s="62"/>
      <c r="M114" s="62"/>
    </row>
    <row r="115" spans="1:13" ht="11.25" customHeight="1" x14ac:dyDescent="0.3">
      <c r="A115" s="147"/>
      <c r="B115" s="148"/>
      <c r="C115" s="100"/>
      <c r="D115" s="149"/>
      <c r="E115" s="149"/>
      <c r="F115" s="149"/>
      <c r="G115" s="149"/>
      <c r="H115" s="149"/>
      <c r="I115" s="149"/>
      <c r="J115" s="62"/>
      <c r="K115" s="62"/>
      <c r="L115" s="62"/>
      <c r="M115" s="62"/>
    </row>
    <row r="116" spans="1:13" ht="11.25" customHeight="1" x14ac:dyDescent="0.3">
      <c r="A116" s="147"/>
      <c r="B116" s="148"/>
      <c r="C116" s="100"/>
      <c r="D116" s="149"/>
      <c r="E116" s="149"/>
      <c r="F116" s="149"/>
      <c r="G116" s="149"/>
      <c r="H116" s="149"/>
      <c r="I116" s="149"/>
      <c r="J116" s="62"/>
      <c r="K116" s="62"/>
      <c r="L116" s="62"/>
      <c r="M116" s="62"/>
    </row>
    <row r="117" spans="1:13" ht="11.25" customHeight="1" x14ac:dyDescent="0.3">
      <c r="A117" s="147"/>
      <c r="B117" s="148"/>
      <c r="C117" s="100"/>
      <c r="D117" s="149"/>
      <c r="E117" s="149"/>
      <c r="F117" s="149"/>
      <c r="G117" s="149"/>
      <c r="H117" s="149"/>
      <c r="I117" s="149"/>
      <c r="J117" s="62"/>
      <c r="K117" s="62"/>
      <c r="L117" s="62"/>
      <c r="M117" s="62"/>
    </row>
    <row r="118" spans="1:13" ht="11.25" customHeight="1" x14ac:dyDescent="0.3">
      <c r="A118" s="147"/>
      <c r="B118" s="148"/>
      <c r="C118" s="100"/>
      <c r="D118" s="149"/>
      <c r="E118" s="149"/>
      <c r="F118" s="149"/>
      <c r="G118" s="149"/>
      <c r="H118" s="149"/>
      <c r="I118" s="149"/>
      <c r="J118" s="62"/>
      <c r="K118" s="62"/>
      <c r="L118" s="62"/>
      <c r="M118" s="62"/>
    </row>
    <row r="119" spans="1:13" ht="11.25" customHeight="1" x14ac:dyDescent="0.3">
      <c r="A119" s="147"/>
      <c r="B119" s="148"/>
      <c r="C119" s="100"/>
      <c r="D119" s="149"/>
      <c r="E119" s="149"/>
      <c r="F119" s="149"/>
      <c r="G119" s="149"/>
      <c r="H119" s="149"/>
      <c r="I119" s="149"/>
      <c r="J119" s="62"/>
      <c r="K119" s="62"/>
      <c r="L119" s="62"/>
      <c r="M119" s="62"/>
    </row>
    <row r="120" spans="1:13" ht="11.25" customHeight="1" x14ac:dyDescent="0.3">
      <c r="A120" s="147"/>
      <c r="B120" s="148"/>
      <c r="C120" s="100"/>
      <c r="D120" s="149"/>
      <c r="E120" s="149"/>
      <c r="F120" s="149"/>
      <c r="G120" s="149"/>
      <c r="H120" s="149"/>
      <c r="I120" s="149"/>
      <c r="J120" s="62"/>
      <c r="K120" s="62"/>
      <c r="L120" s="62"/>
      <c r="M120" s="62"/>
    </row>
    <row r="121" spans="1:13" ht="11.25" customHeight="1" x14ac:dyDescent="0.3">
      <c r="A121" s="147"/>
      <c r="B121" s="148"/>
      <c r="C121" s="100"/>
      <c r="D121" s="149"/>
      <c r="E121" s="149"/>
      <c r="F121" s="149"/>
      <c r="G121" s="149"/>
      <c r="H121" s="149"/>
      <c r="I121" s="149"/>
      <c r="J121" s="62"/>
      <c r="K121" s="62"/>
      <c r="L121" s="62"/>
      <c r="M121" s="62"/>
    </row>
    <row r="122" spans="1:13" ht="11.25" customHeight="1" x14ac:dyDescent="0.3">
      <c r="A122" s="147"/>
      <c r="B122" s="148"/>
      <c r="C122" s="100"/>
      <c r="D122" s="149"/>
      <c r="E122" s="149"/>
      <c r="F122" s="149"/>
      <c r="G122" s="149"/>
      <c r="H122" s="149"/>
      <c r="I122" s="149"/>
      <c r="J122" s="62"/>
      <c r="K122" s="62"/>
      <c r="L122" s="62"/>
      <c r="M122" s="62"/>
    </row>
    <row r="123" spans="1:13" ht="11.25" customHeight="1" x14ac:dyDescent="0.3">
      <c r="A123" s="147"/>
      <c r="B123" s="148"/>
      <c r="C123" s="100"/>
      <c r="D123" s="149"/>
      <c r="E123" s="149"/>
      <c r="F123" s="149"/>
      <c r="G123" s="149"/>
      <c r="H123" s="149"/>
      <c r="I123" s="149"/>
      <c r="J123" s="62"/>
      <c r="K123" s="62"/>
      <c r="L123" s="62"/>
      <c r="M123" s="62"/>
    </row>
    <row r="124" spans="1:13" ht="28.5" customHeight="1" x14ac:dyDescent="0.3">
      <c r="A124" s="973" t="s">
        <v>0</v>
      </c>
      <c r="B124" s="973"/>
      <c r="C124" s="973"/>
      <c r="D124" s="973"/>
      <c r="E124" s="973"/>
      <c r="F124" s="973"/>
      <c r="G124" s="973"/>
      <c r="H124" s="973"/>
      <c r="I124" s="973"/>
      <c r="J124" s="973"/>
      <c r="K124" s="973"/>
      <c r="L124" s="973"/>
      <c r="M124" s="973"/>
    </row>
    <row r="125" spans="1:13" ht="19.5" customHeight="1" x14ac:dyDescent="0.3">
      <c r="A125" s="973" t="s">
        <v>3322</v>
      </c>
      <c r="B125" s="973"/>
      <c r="C125" s="973"/>
      <c r="D125" s="973"/>
      <c r="E125" s="973"/>
      <c r="F125" s="973"/>
      <c r="G125" s="973"/>
      <c r="H125" s="973"/>
      <c r="I125" s="973"/>
      <c r="J125" s="973"/>
      <c r="K125" s="973"/>
      <c r="L125" s="973"/>
      <c r="M125" s="973"/>
    </row>
    <row r="126" spans="1:13" ht="22.5" customHeight="1" thickBot="1" x14ac:dyDescent="0.35">
      <c r="A126" s="969" t="s">
        <v>5243</v>
      </c>
      <c r="B126" s="969"/>
      <c r="C126" s="969"/>
      <c r="D126" s="969"/>
      <c r="E126" s="969"/>
      <c r="F126" s="969"/>
      <c r="G126" s="969"/>
      <c r="H126" s="969"/>
      <c r="I126" s="969"/>
      <c r="J126" s="969"/>
      <c r="K126" s="969"/>
      <c r="L126" s="969"/>
      <c r="M126" s="969"/>
    </row>
    <row r="127" spans="1:13" ht="14.25" customHeight="1" x14ac:dyDescent="0.3">
      <c r="A127" s="970" t="s">
        <v>3118</v>
      </c>
      <c r="B127" s="970" t="s">
        <v>3119</v>
      </c>
      <c r="C127" s="970" t="s">
        <v>2</v>
      </c>
      <c r="D127" s="82" t="s">
        <v>3</v>
      </c>
      <c r="E127" s="83" t="s">
        <v>3</v>
      </c>
      <c r="F127" s="82" t="s">
        <v>7</v>
      </c>
      <c r="G127" s="83" t="s">
        <v>9</v>
      </c>
      <c r="H127" s="82" t="s">
        <v>12</v>
      </c>
      <c r="I127" s="83" t="s">
        <v>13</v>
      </c>
      <c r="J127" s="873" t="s">
        <v>3115</v>
      </c>
      <c r="K127" s="873" t="s">
        <v>3116</v>
      </c>
      <c r="L127" s="965" t="s">
        <v>3121</v>
      </c>
      <c r="M127" s="965" t="s">
        <v>3117</v>
      </c>
    </row>
    <row r="128" spans="1:13" ht="9" customHeight="1" x14ac:dyDescent="0.3">
      <c r="A128" s="971"/>
      <c r="B128" s="971"/>
      <c r="C128" s="971"/>
      <c r="D128" s="84" t="s">
        <v>4</v>
      </c>
      <c r="E128" s="85" t="s">
        <v>6</v>
      </c>
      <c r="F128" s="84" t="s">
        <v>8</v>
      </c>
      <c r="G128" s="85" t="s">
        <v>10</v>
      </c>
      <c r="H128" s="84" t="s">
        <v>5</v>
      </c>
      <c r="I128" s="85" t="s">
        <v>5</v>
      </c>
      <c r="J128" s="874"/>
      <c r="K128" s="874"/>
      <c r="L128" s="966"/>
      <c r="M128" s="966"/>
    </row>
    <row r="129" spans="1:19" ht="19.5" customHeight="1" x14ac:dyDescent="0.3">
      <c r="A129" s="971"/>
      <c r="B129" s="971"/>
      <c r="C129" s="971"/>
      <c r="D129" s="84" t="s">
        <v>5</v>
      </c>
      <c r="E129" s="85" t="s">
        <v>5</v>
      </c>
      <c r="F129" s="84" t="s">
        <v>5</v>
      </c>
      <c r="G129" s="85" t="s">
        <v>11</v>
      </c>
      <c r="H129" s="86"/>
      <c r="I129" s="87"/>
      <c r="J129" s="44" t="s">
        <v>3120</v>
      </c>
      <c r="K129" s="45" t="s">
        <v>3120</v>
      </c>
      <c r="L129" s="46" t="s">
        <v>3120</v>
      </c>
      <c r="M129" s="47" t="s">
        <v>3120</v>
      </c>
    </row>
    <row r="130" spans="1:19" ht="12.75" customHeight="1" thickBot="1" x14ac:dyDescent="0.35">
      <c r="A130" s="972"/>
      <c r="B130" s="972"/>
      <c r="C130" s="972"/>
      <c r="D130" s="88"/>
      <c r="E130" s="89"/>
      <c r="F130" s="88"/>
      <c r="G130" s="89"/>
      <c r="H130" s="88"/>
      <c r="I130" s="89"/>
      <c r="J130" s="48" t="s">
        <v>14</v>
      </c>
      <c r="K130" s="49" t="s">
        <v>14</v>
      </c>
      <c r="L130" s="50" t="s">
        <v>14</v>
      </c>
      <c r="M130" s="51" t="s">
        <v>14</v>
      </c>
    </row>
    <row r="131" spans="1:19" s="343" customFormat="1" x14ac:dyDescent="0.3">
      <c r="A131" s="1">
        <v>66001001</v>
      </c>
      <c r="B131" s="93" t="s">
        <v>674</v>
      </c>
      <c r="C131" s="37"/>
      <c r="J131" s="55"/>
      <c r="K131" s="55"/>
      <c r="L131" s="54"/>
      <c r="M131" s="54"/>
      <c r="N131" s="58"/>
      <c r="O131" s="58"/>
      <c r="P131" s="58"/>
      <c r="Q131" s="58"/>
      <c r="R131" s="58"/>
      <c r="S131" s="58"/>
    </row>
    <row r="132" spans="1:19" s="343" customFormat="1" ht="51.6" thickBot="1" x14ac:dyDescent="0.35">
      <c r="A132" s="562"/>
      <c r="B132" s="564" t="s">
        <v>688</v>
      </c>
      <c r="C132" s="34" t="s">
        <v>689</v>
      </c>
      <c r="D132" s="559">
        <v>301</v>
      </c>
      <c r="E132" s="559">
        <v>1</v>
      </c>
      <c r="F132" s="559">
        <v>704</v>
      </c>
      <c r="G132" s="559">
        <v>70411</v>
      </c>
      <c r="H132" s="559">
        <v>3000</v>
      </c>
      <c r="I132" s="559">
        <v>414104</v>
      </c>
      <c r="J132" s="561">
        <v>100000000</v>
      </c>
      <c r="K132" s="561">
        <v>100000000</v>
      </c>
      <c r="L132" s="561">
        <v>0</v>
      </c>
      <c r="M132" s="125">
        <v>0</v>
      </c>
      <c r="N132" s="62"/>
      <c r="O132" s="62"/>
      <c r="P132" s="62"/>
      <c r="Q132" s="62"/>
      <c r="R132" s="62"/>
      <c r="S132" s="576"/>
    </row>
    <row r="133" spans="1:19" s="343" customFormat="1" ht="15" thickBot="1" x14ac:dyDescent="0.35">
      <c r="A133" s="13"/>
      <c r="B133" s="14" t="s">
        <v>690</v>
      </c>
      <c r="C133" s="35"/>
      <c r="D133" s="14"/>
      <c r="E133" s="14"/>
      <c r="F133" s="14"/>
      <c r="G133" s="14"/>
      <c r="H133" s="14"/>
      <c r="I133" s="14"/>
      <c r="J133" s="15">
        <f>SUM(J132)</f>
        <v>100000000</v>
      </c>
      <c r="K133" s="15">
        <f t="shared" ref="K133:M133" si="3">SUM(K132)</f>
        <v>100000000</v>
      </c>
      <c r="L133" s="15">
        <f t="shared" si="3"/>
        <v>0</v>
      </c>
      <c r="M133" s="15">
        <f t="shared" si="3"/>
        <v>0</v>
      </c>
      <c r="N133" s="56"/>
      <c r="O133" s="56"/>
      <c r="P133" s="56"/>
      <c r="Q133" s="56"/>
      <c r="R133" s="56"/>
      <c r="S133" s="58"/>
    </row>
    <row r="134" spans="1:19" s="204" customFormat="1" x14ac:dyDescent="0.3">
      <c r="A134" s="25"/>
      <c r="B134" s="25"/>
      <c r="C134" s="40"/>
      <c r="D134" s="25"/>
      <c r="E134" s="25"/>
      <c r="F134" s="25"/>
      <c r="G134" s="25"/>
      <c r="H134" s="25"/>
      <c r="I134" s="25"/>
      <c r="J134" s="56"/>
      <c r="K134" s="56"/>
      <c r="L134" s="56"/>
      <c r="M134" s="56"/>
    </row>
    <row r="135" spans="1:19" s="204" customFormat="1" x14ac:dyDescent="0.3">
      <c r="A135" s="25"/>
      <c r="B135" s="25"/>
      <c r="C135" s="40"/>
      <c r="D135" s="25"/>
      <c r="E135" s="25"/>
      <c r="F135" s="25"/>
      <c r="G135" s="25"/>
      <c r="H135" s="25"/>
      <c r="I135" s="25"/>
      <c r="J135" s="56"/>
      <c r="K135" s="56"/>
      <c r="L135" s="56"/>
      <c r="M135" s="56"/>
    </row>
    <row r="136" spans="1:19" s="343" customFormat="1" x14ac:dyDescent="0.3">
      <c r="A136" s="25"/>
      <c r="B136" s="25"/>
      <c r="C136" s="40"/>
      <c r="D136" s="25"/>
      <c r="E136" s="25"/>
      <c r="F136" s="25"/>
      <c r="G136" s="25"/>
      <c r="H136" s="25"/>
      <c r="I136" s="25"/>
      <c r="J136" s="56"/>
      <c r="K136" s="56"/>
      <c r="L136" s="56"/>
      <c r="M136" s="56"/>
    </row>
    <row r="137" spans="1:19" s="343" customFormat="1" x14ac:dyDescent="0.3">
      <c r="A137" s="25"/>
      <c r="B137" s="25"/>
      <c r="C137" s="40"/>
      <c r="D137" s="25"/>
      <c r="E137" s="25"/>
      <c r="F137" s="25"/>
      <c r="G137" s="25"/>
      <c r="H137" s="25"/>
      <c r="I137" s="25"/>
      <c r="J137" s="56"/>
      <c r="K137" s="56"/>
      <c r="L137" s="56"/>
      <c r="M137" s="56"/>
    </row>
    <row r="138" spans="1:19" s="343" customFormat="1" x14ac:dyDescent="0.3">
      <c r="A138" s="25"/>
      <c r="B138" s="25"/>
      <c r="C138" s="40"/>
      <c r="D138" s="25"/>
      <c r="E138" s="25"/>
      <c r="F138" s="25"/>
      <c r="G138" s="25"/>
      <c r="H138" s="25"/>
      <c r="I138" s="25"/>
      <c r="J138" s="56"/>
      <c r="K138" s="56"/>
      <c r="L138" s="56"/>
      <c r="M138" s="56"/>
    </row>
    <row r="139" spans="1:19" s="343" customFormat="1" x14ac:dyDescent="0.3">
      <c r="A139" s="25"/>
      <c r="B139" s="25"/>
      <c r="C139" s="40"/>
      <c r="D139" s="25"/>
      <c r="E139" s="25"/>
      <c r="F139" s="25"/>
      <c r="G139" s="25"/>
      <c r="H139" s="25"/>
      <c r="I139" s="25"/>
      <c r="J139" s="56"/>
      <c r="K139" s="56"/>
      <c r="L139" s="56"/>
      <c r="M139" s="56"/>
    </row>
    <row r="140" spans="1:19" s="343" customFormat="1" x14ac:dyDescent="0.3">
      <c r="A140" s="25"/>
      <c r="B140" s="25"/>
      <c r="C140" s="40"/>
      <c r="D140" s="25"/>
      <c r="E140" s="25"/>
      <c r="F140" s="25"/>
      <c r="G140" s="25"/>
      <c r="H140" s="25"/>
      <c r="I140" s="25"/>
      <c r="J140" s="56"/>
      <c r="K140" s="56"/>
      <c r="L140" s="56"/>
      <c r="M140" s="56"/>
    </row>
    <row r="141" spans="1:19" s="343" customFormat="1" x14ac:dyDescent="0.3">
      <c r="A141" s="25"/>
      <c r="B141" s="25"/>
      <c r="C141" s="40"/>
      <c r="D141" s="25"/>
      <c r="E141" s="25"/>
      <c r="F141" s="25"/>
      <c r="G141" s="25"/>
      <c r="H141" s="25"/>
      <c r="I141" s="25"/>
      <c r="J141" s="56"/>
      <c r="K141" s="56"/>
      <c r="L141" s="56"/>
      <c r="M141" s="56"/>
    </row>
    <row r="142" spans="1:19" s="343" customFormat="1" x14ac:dyDescent="0.3">
      <c r="A142" s="25"/>
      <c r="B142" s="25"/>
      <c r="C142" s="40"/>
      <c r="D142" s="25"/>
      <c r="E142" s="25"/>
      <c r="F142" s="25"/>
      <c r="G142" s="25"/>
      <c r="H142" s="25"/>
      <c r="I142" s="25"/>
      <c r="J142" s="56"/>
      <c r="K142" s="56"/>
      <c r="L142" s="56"/>
      <c r="M142" s="56"/>
    </row>
    <row r="143" spans="1:19" s="343" customFormat="1" x14ac:dyDescent="0.3">
      <c r="A143" s="25"/>
      <c r="B143" s="25"/>
      <c r="C143" s="40"/>
      <c r="D143" s="25"/>
      <c r="E143" s="25"/>
      <c r="F143" s="25"/>
      <c r="G143" s="25"/>
      <c r="H143" s="25"/>
      <c r="I143" s="25"/>
      <c r="J143" s="56"/>
      <c r="K143" s="56"/>
      <c r="L143" s="56"/>
      <c r="M143" s="56"/>
    </row>
    <row r="144" spans="1:19" s="343" customFormat="1" x14ac:dyDescent="0.3">
      <c r="A144" s="25"/>
      <c r="B144" s="25"/>
      <c r="C144" s="40"/>
      <c r="D144" s="25"/>
      <c r="E144" s="25"/>
      <c r="F144" s="25"/>
      <c r="G144" s="25"/>
      <c r="H144" s="25"/>
      <c r="I144" s="25"/>
      <c r="J144" s="56"/>
      <c r="K144" s="56"/>
      <c r="L144" s="56"/>
      <c r="M144" s="56"/>
    </row>
    <row r="145" spans="1:13" s="343" customFormat="1" x14ac:dyDescent="0.3">
      <c r="A145" s="25"/>
      <c r="B145" s="25"/>
      <c r="C145" s="40"/>
      <c r="D145" s="25"/>
      <c r="E145" s="25"/>
      <c r="F145" s="25"/>
      <c r="G145" s="25"/>
      <c r="H145" s="25"/>
      <c r="I145" s="25"/>
      <c r="J145" s="56"/>
      <c r="K145" s="56"/>
      <c r="L145" s="56"/>
      <c r="M145" s="56"/>
    </row>
    <row r="146" spans="1:13" s="343" customFormat="1" x14ac:dyDescent="0.3">
      <c r="A146" s="25"/>
      <c r="B146" s="25"/>
      <c r="C146" s="40"/>
      <c r="D146" s="25"/>
      <c r="E146" s="25"/>
      <c r="F146" s="25"/>
      <c r="G146" s="25"/>
      <c r="H146" s="25"/>
      <c r="I146" s="25"/>
      <c r="J146" s="56"/>
      <c r="K146" s="56"/>
      <c r="L146" s="56"/>
      <c r="M146" s="56"/>
    </row>
    <row r="147" spans="1:13" s="343" customFormat="1" x14ac:dyDescent="0.3">
      <c r="A147" s="25"/>
      <c r="B147" s="25"/>
      <c r="C147" s="40"/>
      <c r="D147" s="25"/>
      <c r="E147" s="25"/>
      <c r="F147" s="25"/>
      <c r="G147" s="25"/>
      <c r="H147" s="25"/>
      <c r="I147" s="25"/>
      <c r="J147" s="56"/>
      <c r="K147" s="56"/>
      <c r="L147" s="56"/>
      <c r="M147" s="56"/>
    </row>
    <row r="148" spans="1:13" s="343" customFormat="1" x14ac:dyDescent="0.3">
      <c r="A148" s="25"/>
      <c r="B148" s="25"/>
      <c r="C148" s="40"/>
      <c r="D148" s="25"/>
      <c r="E148" s="25"/>
      <c r="F148" s="25"/>
      <c r="G148" s="25"/>
      <c r="H148" s="25"/>
      <c r="I148" s="25"/>
      <c r="J148" s="56"/>
      <c r="K148" s="56"/>
      <c r="L148" s="56"/>
      <c r="M148" s="56"/>
    </row>
    <row r="149" spans="1:13" s="343" customFormat="1" x14ac:dyDescent="0.3">
      <c r="A149" s="25"/>
      <c r="B149" s="25"/>
      <c r="C149" s="40"/>
      <c r="D149" s="25"/>
      <c r="E149" s="25"/>
      <c r="F149" s="25"/>
      <c r="G149" s="25"/>
      <c r="H149" s="25"/>
      <c r="I149" s="25"/>
      <c r="J149" s="56"/>
      <c r="K149" s="56"/>
      <c r="L149" s="56"/>
      <c r="M149" s="56"/>
    </row>
    <row r="150" spans="1:13" s="343" customFormat="1" x14ac:dyDescent="0.3">
      <c r="A150" s="25"/>
      <c r="B150" s="25"/>
      <c r="C150" s="40"/>
      <c r="D150" s="25"/>
      <c r="E150" s="25"/>
      <c r="F150" s="25"/>
      <c r="G150" s="25"/>
      <c r="H150" s="25"/>
      <c r="I150" s="25"/>
      <c r="J150" s="56"/>
      <c r="K150" s="56"/>
      <c r="L150" s="56"/>
      <c r="M150" s="56"/>
    </row>
    <row r="151" spans="1:13" s="343" customFormat="1" x14ac:dyDescent="0.3">
      <c r="A151" s="25"/>
      <c r="B151" s="25"/>
      <c r="C151" s="40"/>
      <c r="D151" s="25"/>
      <c r="E151" s="25"/>
      <c r="F151" s="25"/>
      <c r="G151" s="25"/>
      <c r="H151" s="25"/>
      <c r="I151" s="25"/>
      <c r="J151" s="56"/>
      <c r="K151" s="56"/>
      <c r="L151" s="56"/>
      <c r="M151" s="56"/>
    </row>
    <row r="152" spans="1:13" s="343" customFormat="1" x14ac:dyDescent="0.3">
      <c r="A152" s="25"/>
      <c r="B152" s="25"/>
      <c r="C152" s="40"/>
      <c r="D152" s="25"/>
      <c r="E152" s="25"/>
      <c r="F152" s="25"/>
      <c r="G152" s="25"/>
      <c r="H152" s="25"/>
      <c r="I152" s="25"/>
      <c r="J152" s="56"/>
      <c r="K152" s="56"/>
      <c r="L152" s="56"/>
      <c r="M152" s="56"/>
    </row>
    <row r="153" spans="1:13" s="343" customFormat="1" x14ac:dyDescent="0.3">
      <c r="A153" s="25"/>
      <c r="B153" s="25"/>
      <c r="C153" s="40"/>
      <c r="D153" s="25"/>
      <c r="E153" s="25"/>
      <c r="F153" s="25"/>
      <c r="G153" s="25"/>
      <c r="H153" s="25"/>
      <c r="I153" s="25"/>
      <c r="J153" s="56"/>
      <c r="K153" s="56"/>
      <c r="L153" s="56"/>
      <c r="M153" s="56"/>
    </row>
    <row r="154" spans="1:13" s="343" customFormat="1" x14ac:dyDescent="0.3">
      <c r="A154" s="25"/>
      <c r="B154" s="25"/>
      <c r="C154" s="40"/>
      <c r="D154" s="25"/>
      <c r="E154" s="25"/>
      <c r="F154" s="25"/>
      <c r="G154" s="25"/>
      <c r="H154" s="25"/>
      <c r="I154" s="25"/>
      <c r="J154" s="56"/>
      <c r="K154" s="56"/>
      <c r="L154" s="56"/>
      <c r="M154" s="56"/>
    </row>
    <row r="155" spans="1:13" s="343" customFormat="1" x14ac:dyDescent="0.3">
      <c r="A155" s="25"/>
      <c r="B155" s="25"/>
      <c r="C155" s="40"/>
      <c r="D155" s="25"/>
      <c r="E155" s="25"/>
      <c r="F155" s="25"/>
      <c r="G155" s="25"/>
      <c r="H155" s="25"/>
      <c r="I155" s="25"/>
      <c r="J155" s="56"/>
      <c r="K155" s="56"/>
      <c r="L155" s="56"/>
      <c r="M155" s="56"/>
    </row>
    <row r="156" spans="1:13" s="343" customFormat="1" x14ac:dyDescent="0.3">
      <c r="A156" s="25"/>
      <c r="B156" s="25"/>
      <c r="C156" s="40"/>
      <c r="D156" s="25"/>
      <c r="E156" s="25"/>
      <c r="F156" s="25"/>
      <c r="G156" s="25"/>
      <c r="H156" s="25"/>
      <c r="I156" s="25"/>
      <c r="J156" s="56"/>
      <c r="K156" s="56"/>
      <c r="L156" s="56"/>
      <c r="M156" s="56"/>
    </row>
    <row r="157" spans="1:13" s="343" customFormat="1" x14ac:dyDescent="0.3">
      <c r="A157" s="25"/>
      <c r="B157" s="25"/>
      <c r="C157" s="40" t="s">
        <v>5285</v>
      </c>
      <c r="D157" s="25"/>
      <c r="E157" s="25"/>
      <c r="F157" s="25"/>
      <c r="G157" s="25"/>
      <c r="H157" s="25"/>
      <c r="I157" s="25"/>
      <c r="J157" s="56"/>
      <c r="K157" s="56">
        <f>SUM(K10+K51+K88+K133)</f>
        <v>399738680</v>
      </c>
      <c r="L157" s="56"/>
      <c r="M157" s="56"/>
    </row>
    <row r="158" spans="1:13" ht="28.5" customHeight="1" x14ac:dyDescent="0.3">
      <c r="A158" s="973" t="s">
        <v>0</v>
      </c>
      <c r="B158" s="973"/>
      <c r="C158" s="973"/>
      <c r="D158" s="973"/>
      <c r="E158" s="973"/>
      <c r="F158" s="973"/>
      <c r="G158" s="973"/>
      <c r="H158" s="973"/>
      <c r="I158" s="973"/>
      <c r="J158" s="973"/>
      <c r="K158" s="973"/>
      <c r="L158" s="973"/>
      <c r="M158" s="973"/>
    </row>
    <row r="159" spans="1:13" ht="19.5" customHeight="1" x14ac:dyDescent="0.3">
      <c r="A159" s="973" t="s">
        <v>3322</v>
      </c>
      <c r="B159" s="973"/>
      <c r="C159" s="973"/>
      <c r="D159" s="973"/>
      <c r="E159" s="973"/>
      <c r="F159" s="973"/>
      <c r="G159" s="973"/>
      <c r="H159" s="973"/>
      <c r="I159" s="973"/>
      <c r="J159" s="973"/>
      <c r="K159" s="973"/>
      <c r="L159" s="973"/>
      <c r="M159" s="973"/>
    </row>
    <row r="160" spans="1:13" ht="22.5" customHeight="1" thickBot="1" x14ac:dyDescent="0.35">
      <c r="A160" s="969" t="s">
        <v>3315</v>
      </c>
      <c r="B160" s="969"/>
      <c r="C160" s="969"/>
      <c r="D160" s="969"/>
      <c r="E160" s="969"/>
      <c r="F160" s="969"/>
      <c r="G160" s="969"/>
      <c r="H160" s="969"/>
      <c r="I160" s="969"/>
      <c r="J160" s="969"/>
      <c r="K160" s="969"/>
      <c r="L160" s="969"/>
      <c r="M160" s="969"/>
    </row>
    <row r="161" spans="1:20" ht="14.25" customHeight="1" x14ac:dyDescent="0.3">
      <c r="A161" s="970" t="s">
        <v>3118</v>
      </c>
      <c r="B161" s="970" t="s">
        <v>3119</v>
      </c>
      <c r="C161" s="970" t="s">
        <v>2</v>
      </c>
      <c r="D161" s="82" t="s">
        <v>3</v>
      </c>
      <c r="E161" s="83" t="s">
        <v>3</v>
      </c>
      <c r="F161" s="82" t="s">
        <v>7</v>
      </c>
      <c r="G161" s="83" t="s">
        <v>9</v>
      </c>
      <c r="H161" s="82" t="s">
        <v>12</v>
      </c>
      <c r="I161" s="83" t="s">
        <v>13</v>
      </c>
      <c r="J161" s="873" t="s">
        <v>3115</v>
      </c>
      <c r="K161" s="873" t="s">
        <v>3116</v>
      </c>
      <c r="L161" s="965" t="s">
        <v>3121</v>
      </c>
      <c r="M161" s="965" t="s">
        <v>3117</v>
      </c>
    </row>
    <row r="162" spans="1:20" ht="9" customHeight="1" x14ac:dyDescent="0.3">
      <c r="A162" s="971"/>
      <c r="B162" s="971"/>
      <c r="C162" s="971"/>
      <c r="D162" s="84" t="s">
        <v>4</v>
      </c>
      <c r="E162" s="85" t="s">
        <v>6</v>
      </c>
      <c r="F162" s="84" t="s">
        <v>8</v>
      </c>
      <c r="G162" s="85" t="s">
        <v>10</v>
      </c>
      <c r="H162" s="84" t="s">
        <v>5</v>
      </c>
      <c r="I162" s="85" t="s">
        <v>5</v>
      </c>
      <c r="J162" s="874"/>
      <c r="K162" s="874"/>
      <c r="L162" s="966"/>
      <c r="M162" s="966"/>
    </row>
    <row r="163" spans="1:20" ht="19.5" customHeight="1" x14ac:dyDescent="0.3">
      <c r="A163" s="971"/>
      <c r="B163" s="971"/>
      <c r="C163" s="971"/>
      <c r="D163" s="84" t="s">
        <v>5</v>
      </c>
      <c r="E163" s="85" t="s">
        <v>5</v>
      </c>
      <c r="F163" s="84" t="s">
        <v>5</v>
      </c>
      <c r="G163" s="85" t="s">
        <v>11</v>
      </c>
      <c r="H163" s="86"/>
      <c r="I163" s="87"/>
      <c r="J163" s="44" t="s">
        <v>3120</v>
      </c>
      <c r="K163" s="45" t="s">
        <v>3120</v>
      </c>
      <c r="L163" s="46" t="s">
        <v>3120</v>
      </c>
      <c r="M163" s="47" t="s">
        <v>3120</v>
      </c>
    </row>
    <row r="164" spans="1:20" ht="12.75" customHeight="1" thickBot="1" x14ac:dyDescent="0.35">
      <c r="A164" s="972"/>
      <c r="B164" s="972"/>
      <c r="C164" s="972"/>
      <c r="D164" s="88"/>
      <c r="E164" s="89"/>
      <c r="F164" s="88"/>
      <c r="G164" s="89"/>
      <c r="H164" s="88"/>
      <c r="I164" s="89"/>
      <c r="J164" s="48" t="s">
        <v>14</v>
      </c>
      <c r="K164" s="49" t="s">
        <v>14</v>
      </c>
      <c r="L164" s="50" t="s">
        <v>14</v>
      </c>
      <c r="M164" s="51" t="s">
        <v>14</v>
      </c>
    </row>
    <row r="165" spans="1:20" x14ac:dyDescent="0.3">
      <c r="A165" s="80" t="s">
        <v>718</v>
      </c>
      <c r="B165" s="150" t="s">
        <v>719</v>
      </c>
      <c r="C165" s="150"/>
      <c r="J165" s="55"/>
      <c r="K165" s="55"/>
      <c r="L165" s="54"/>
      <c r="M165" s="54"/>
    </row>
    <row r="166" spans="1:20" s="343" customFormat="1" ht="28.5" customHeight="1" x14ac:dyDescent="0.3">
      <c r="A166" s="556"/>
      <c r="B166" s="563" t="s">
        <v>736</v>
      </c>
      <c r="C166" s="30" t="s">
        <v>5040</v>
      </c>
      <c r="D166" s="558">
        <v>101</v>
      </c>
      <c r="E166" s="558">
        <v>1</v>
      </c>
      <c r="F166" s="558">
        <v>704</v>
      </c>
      <c r="G166" s="558">
        <v>70421</v>
      </c>
      <c r="H166" s="558">
        <v>3000</v>
      </c>
      <c r="I166" s="558">
        <v>414104</v>
      </c>
      <c r="J166" s="560">
        <v>30000000</v>
      </c>
      <c r="K166" s="560">
        <f>SUM(J166+M166)</f>
        <v>150000000</v>
      </c>
      <c r="L166" s="560">
        <v>0</v>
      </c>
      <c r="M166" s="560">
        <v>120000000</v>
      </c>
      <c r="N166" s="62"/>
      <c r="O166" s="62"/>
      <c r="P166" s="62"/>
      <c r="Q166" s="62"/>
      <c r="R166" s="62"/>
      <c r="S166" s="567"/>
      <c r="T166" s="58"/>
    </row>
    <row r="167" spans="1:20" s="343" customFormat="1" ht="28.5" customHeight="1" x14ac:dyDescent="0.3">
      <c r="A167" s="860"/>
      <c r="B167" s="563" t="s">
        <v>751</v>
      </c>
      <c r="C167" s="30" t="s">
        <v>752</v>
      </c>
      <c r="D167" s="558"/>
      <c r="E167" s="558"/>
      <c r="F167" s="558"/>
      <c r="G167" s="558"/>
      <c r="H167" s="558"/>
      <c r="I167" s="558"/>
      <c r="J167" s="560">
        <v>300000000</v>
      </c>
      <c r="K167" s="560">
        <v>300000000</v>
      </c>
      <c r="L167" s="560"/>
      <c r="M167" s="560"/>
      <c r="N167" s="62"/>
      <c r="O167" s="62"/>
      <c r="P167" s="62"/>
      <c r="Q167" s="62"/>
      <c r="R167" s="62"/>
      <c r="S167" s="567"/>
      <c r="T167" s="58"/>
    </row>
    <row r="168" spans="1:20" s="343" customFormat="1" ht="46.5" customHeight="1" x14ac:dyDescent="0.3">
      <c r="A168" s="556"/>
      <c r="B168" s="563" t="s">
        <v>3146</v>
      </c>
      <c r="C168" s="30" t="s">
        <v>5310</v>
      </c>
      <c r="D168" s="558"/>
      <c r="E168" s="558"/>
      <c r="F168" s="558"/>
      <c r="G168" s="558"/>
      <c r="H168" s="558"/>
      <c r="I168" s="558"/>
      <c r="J168" s="560">
        <v>0</v>
      </c>
      <c r="K168" s="560">
        <f>SUM(J168+M168)</f>
        <v>70000000</v>
      </c>
      <c r="L168" s="560">
        <v>0</v>
      </c>
      <c r="M168" s="560">
        <v>70000000</v>
      </c>
      <c r="N168" s="339"/>
      <c r="O168" s="339"/>
      <c r="P168" s="339"/>
      <c r="Q168" s="62"/>
      <c r="R168" s="62"/>
      <c r="S168" s="567"/>
      <c r="T168" s="58"/>
    </row>
    <row r="169" spans="1:20" s="343" customFormat="1" ht="20.399999999999999" x14ac:dyDescent="0.3">
      <c r="A169" s="556"/>
      <c r="B169" s="563" t="s">
        <v>3146</v>
      </c>
      <c r="C169" s="30" t="s">
        <v>5311</v>
      </c>
      <c r="D169" s="558">
        <v>101</v>
      </c>
      <c r="E169" s="558">
        <v>1</v>
      </c>
      <c r="F169" s="558">
        <v>704</v>
      </c>
      <c r="G169" s="558">
        <v>70421</v>
      </c>
      <c r="H169" s="558">
        <v>3000</v>
      </c>
      <c r="I169" s="558">
        <v>414104</v>
      </c>
      <c r="J169" s="560">
        <v>0</v>
      </c>
      <c r="K169" s="560">
        <f>SUM(J169+M169)</f>
        <v>25000000</v>
      </c>
      <c r="L169" s="560">
        <v>0</v>
      </c>
      <c r="M169" s="560">
        <v>25000000</v>
      </c>
      <c r="N169" s="62"/>
      <c r="O169" s="62"/>
      <c r="P169" s="62"/>
      <c r="Q169" s="62"/>
      <c r="R169" s="62"/>
      <c r="S169" s="567"/>
      <c r="T169" s="58"/>
    </row>
    <row r="170" spans="1:20" s="343" customFormat="1" ht="30.75" customHeight="1" x14ac:dyDescent="0.3">
      <c r="A170" s="556"/>
      <c r="B170" s="563" t="s">
        <v>3147</v>
      </c>
      <c r="C170" s="30" t="s">
        <v>5161</v>
      </c>
      <c r="D170" s="558">
        <v>101</v>
      </c>
      <c r="E170" s="558">
        <v>1</v>
      </c>
      <c r="F170" s="558">
        <v>704</v>
      </c>
      <c r="G170" s="558">
        <v>70421</v>
      </c>
      <c r="H170" s="558">
        <v>3000</v>
      </c>
      <c r="I170" s="558">
        <v>414104</v>
      </c>
      <c r="J170" s="560">
        <v>0</v>
      </c>
      <c r="K170" s="560">
        <f t="shared" ref="K170:K172" si="4">SUM(J170+M170)</f>
        <v>20000000</v>
      </c>
      <c r="L170" s="560">
        <v>0</v>
      </c>
      <c r="M170" s="560">
        <v>20000000</v>
      </c>
      <c r="N170" s="62"/>
      <c r="O170" s="62"/>
      <c r="P170" s="62"/>
      <c r="Q170" s="62"/>
      <c r="R170" s="62"/>
      <c r="S170" s="567"/>
      <c r="T170" s="58"/>
    </row>
    <row r="171" spans="1:20" s="343" customFormat="1" ht="30" customHeight="1" x14ac:dyDescent="0.3">
      <c r="A171" s="556"/>
      <c r="B171" s="563" t="s">
        <v>3148</v>
      </c>
      <c r="C171" s="30" t="s">
        <v>5160</v>
      </c>
      <c r="D171" s="558">
        <v>101</v>
      </c>
      <c r="E171" s="558">
        <v>1</v>
      </c>
      <c r="F171" s="558">
        <v>704</v>
      </c>
      <c r="G171" s="558">
        <v>70421</v>
      </c>
      <c r="H171" s="558">
        <v>3000</v>
      </c>
      <c r="I171" s="558">
        <v>414104</v>
      </c>
      <c r="J171" s="560">
        <v>0</v>
      </c>
      <c r="K171" s="560">
        <f t="shared" si="4"/>
        <v>20000000</v>
      </c>
      <c r="L171" s="560">
        <v>0</v>
      </c>
      <c r="M171" s="560">
        <v>20000000</v>
      </c>
      <c r="N171" s="62"/>
      <c r="O171" s="62"/>
      <c r="P171" s="62"/>
      <c r="Q171" s="62"/>
      <c r="R171" s="62"/>
      <c r="S171" s="567"/>
      <c r="T171" s="58"/>
    </row>
    <row r="172" spans="1:20" s="343" customFormat="1" ht="30" customHeight="1" x14ac:dyDescent="0.3">
      <c r="A172" s="556"/>
      <c r="B172" s="563" t="s">
        <v>5072</v>
      </c>
      <c r="C172" s="30" t="s">
        <v>5158</v>
      </c>
      <c r="D172" s="558"/>
      <c r="E172" s="558"/>
      <c r="F172" s="558"/>
      <c r="G172" s="558"/>
      <c r="H172" s="558"/>
      <c r="I172" s="558"/>
      <c r="J172" s="560">
        <v>0</v>
      </c>
      <c r="K172" s="560">
        <f t="shared" si="4"/>
        <v>650000000</v>
      </c>
      <c r="L172" s="560">
        <v>0</v>
      </c>
      <c r="M172" s="560">
        <v>650000000</v>
      </c>
      <c r="N172" s="62"/>
      <c r="O172" s="62"/>
      <c r="P172" s="62"/>
      <c r="Q172" s="62"/>
      <c r="R172" s="62"/>
      <c r="S172" s="567"/>
      <c r="T172" s="58"/>
    </row>
    <row r="173" spans="1:20" s="343" customFormat="1" ht="27" customHeight="1" x14ac:dyDescent="0.3">
      <c r="A173" s="556"/>
      <c r="B173" s="563" t="s">
        <v>753</v>
      </c>
      <c r="C173" s="30" t="s">
        <v>754</v>
      </c>
      <c r="D173" s="558">
        <v>101</v>
      </c>
      <c r="E173" s="558">
        <v>1</v>
      </c>
      <c r="F173" s="558">
        <v>704</v>
      </c>
      <c r="G173" s="558">
        <v>70421</v>
      </c>
      <c r="H173" s="558">
        <v>3000</v>
      </c>
      <c r="I173" s="558">
        <v>414104</v>
      </c>
      <c r="J173" s="560">
        <v>50000000</v>
      </c>
      <c r="K173" s="560">
        <f>SUM(J173-L173)</f>
        <v>20000000</v>
      </c>
      <c r="L173" s="560">
        <v>30000000</v>
      </c>
      <c r="M173" s="560">
        <v>0</v>
      </c>
      <c r="N173" s="62"/>
      <c r="O173" s="62"/>
      <c r="P173" s="62"/>
      <c r="Q173" s="62"/>
      <c r="R173" s="62"/>
      <c r="S173" s="567"/>
      <c r="T173" s="58"/>
    </row>
    <row r="174" spans="1:20" s="343" customFormat="1" ht="21.75" customHeight="1" x14ac:dyDescent="0.3">
      <c r="A174" s="556"/>
      <c r="B174" s="563" t="s">
        <v>755</v>
      </c>
      <c r="C174" s="30" t="s">
        <v>756</v>
      </c>
      <c r="D174" s="558">
        <v>101</v>
      </c>
      <c r="E174" s="558">
        <v>1</v>
      </c>
      <c r="F174" s="558">
        <v>704</v>
      </c>
      <c r="G174" s="558">
        <v>70421</v>
      </c>
      <c r="H174" s="558">
        <v>3000</v>
      </c>
      <c r="I174" s="558">
        <v>414104</v>
      </c>
      <c r="J174" s="560">
        <v>200000000</v>
      </c>
      <c r="K174" s="560">
        <f>SUM(J174-L174)</f>
        <v>109000000</v>
      </c>
      <c r="L174" s="560">
        <v>91000000</v>
      </c>
      <c r="M174" s="560">
        <v>0</v>
      </c>
      <c r="N174" s="62"/>
      <c r="O174" s="62"/>
      <c r="P174" s="62"/>
      <c r="Q174" s="62"/>
      <c r="R174" s="62"/>
      <c r="S174" s="567"/>
      <c r="T174" s="58"/>
    </row>
    <row r="175" spans="1:20" s="343" customFormat="1" ht="30.6" x14ac:dyDescent="0.3">
      <c r="A175" s="556"/>
      <c r="B175" s="563" t="s">
        <v>757</v>
      </c>
      <c r="C175" s="30" t="s">
        <v>5159</v>
      </c>
      <c r="D175" s="558">
        <v>101</v>
      </c>
      <c r="E175" s="558">
        <v>1</v>
      </c>
      <c r="F175" s="558">
        <v>704</v>
      </c>
      <c r="G175" s="558">
        <v>70421</v>
      </c>
      <c r="H175" s="558">
        <v>3000</v>
      </c>
      <c r="I175" s="558">
        <v>414104</v>
      </c>
      <c r="J175" s="560">
        <v>10000000</v>
      </c>
      <c r="K175" s="560">
        <v>10000000</v>
      </c>
      <c r="L175" s="560">
        <v>0</v>
      </c>
      <c r="M175" s="560">
        <v>0</v>
      </c>
      <c r="N175" s="62"/>
      <c r="O175" s="62"/>
      <c r="P175" s="62"/>
      <c r="Q175" s="62"/>
      <c r="R175" s="62"/>
      <c r="S175" s="567"/>
      <c r="T175" s="58"/>
    </row>
    <row r="176" spans="1:20" s="343" customFormat="1" ht="46.5" customHeight="1" thickBot="1" x14ac:dyDescent="0.35">
      <c r="A176" s="562"/>
      <c r="B176" s="564" t="s">
        <v>758</v>
      </c>
      <c r="C176" s="34" t="s">
        <v>759</v>
      </c>
      <c r="D176" s="559">
        <v>1202</v>
      </c>
      <c r="E176" s="559">
        <v>1</v>
      </c>
      <c r="F176" s="559">
        <v>704</v>
      </c>
      <c r="G176" s="559">
        <v>70421</v>
      </c>
      <c r="H176" s="559">
        <v>3000</v>
      </c>
      <c r="I176" s="559">
        <v>414104</v>
      </c>
      <c r="J176" s="561">
        <v>2000000000</v>
      </c>
      <c r="K176" s="561">
        <f>SUM(J176-L176)</f>
        <v>300000000</v>
      </c>
      <c r="L176" s="561">
        <v>1700000000</v>
      </c>
      <c r="M176" s="561">
        <v>0</v>
      </c>
      <c r="N176" s="62"/>
      <c r="O176" s="62"/>
      <c r="P176" s="62"/>
      <c r="Q176" s="62"/>
      <c r="R176" s="62"/>
      <c r="S176" s="567"/>
      <c r="T176" s="58"/>
    </row>
    <row r="177" spans="1:13" ht="15" thickBot="1" x14ac:dyDescent="0.35">
      <c r="A177" s="78"/>
      <c r="B177" s="79" t="s">
        <v>772</v>
      </c>
      <c r="C177" s="79"/>
      <c r="D177" s="79"/>
      <c r="E177" s="79"/>
      <c r="F177" s="79"/>
      <c r="G177" s="79"/>
      <c r="H177" s="79"/>
      <c r="I177" s="79"/>
      <c r="J177" s="15">
        <f>SUM(J166:J176)</f>
        <v>2590000000</v>
      </c>
      <c r="K177" s="15">
        <f>SUM(K166:K176)</f>
        <v>1674000000</v>
      </c>
      <c r="L177" s="15">
        <f>SUM(L166:L176)</f>
        <v>1821000000</v>
      </c>
      <c r="M177" s="16">
        <f>SUM(M166:M176)</f>
        <v>905000000</v>
      </c>
    </row>
    <row r="178" spans="1:13" ht="16.5" customHeight="1" x14ac:dyDescent="0.3">
      <c r="A178" s="147"/>
      <c r="B178" s="148"/>
      <c r="C178" s="100"/>
      <c r="D178" s="149"/>
      <c r="E178" s="149"/>
      <c r="F178" s="149"/>
      <c r="G178" s="149"/>
      <c r="H178" s="149"/>
      <c r="I178" s="149"/>
      <c r="J178" s="62"/>
      <c r="K178" s="62"/>
      <c r="L178" s="62"/>
      <c r="M178" s="62"/>
    </row>
    <row r="179" spans="1:13" ht="16.5" customHeight="1" x14ac:dyDescent="0.3">
      <c r="A179" s="147"/>
      <c r="B179" s="148"/>
      <c r="C179" s="100"/>
      <c r="D179" s="149"/>
      <c r="E179" s="149"/>
      <c r="F179" s="149"/>
      <c r="G179" s="149"/>
      <c r="H179" s="149"/>
      <c r="I179" s="149"/>
      <c r="J179" s="62"/>
      <c r="K179" s="62"/>
      <c r="L179" s="62"/>
      <c r="M179" s="62"/>
    </row>
    <row r="180" spans="1:13" ht="16.5" customHeight="1" x14ac:dyDescent="0.3">
      <c r="A180" s="147"/>
      <c r="B180" s="148"/>
      <c r="C180" s="100"/>
      <c r="D180" s="149"/>
      <c r="E180" s="149"/>
      <c r="F180" s="149"/>
      <c r="G180" s="149"/>
      <c r="H180" s="149"/>
      <c r="I180" s="149"/>
      <c r="J180" s="62"/>
      <c r="K180" s="62"/>
      <c r="L180" s="62"/>
      <c r="M180" s="62"/>
    </row>
    <row r="181" spans="1:13" ht="16.5" customHeight="1" x14ac:dyDescent="0.3">
      <c r="A181" s="147"/>
      <c r="B181" s="148"/>
      <c r="C181" s="100"/>
      <c r="D181" s="149"/>
      <c r="E181" s="149"/>
      <c r="F181" s="149"/>
      <c r="G181" s="149"/>
      <c r="H181" s="149"/>
      <c r="I181" s="149"/>
      <c r="J181" s="62"/>
      <c r="K181" s="62"/>
      <c r="L181" s="62"/>
      <c r="M181" s="62"/>
    </row>
    <row r="182" spans="1:13" ht="28.5" customHeight="1" x14ac:dyDescent="0.3">
      <c r="A182" s="973" t="s">
        <v>0</v>
      </c>
      <c r="B182" s="973"/>
      <c r="C182" s="973"/>
      <c r="D182" s="973"/>
      <c r="E182" s="973"/>
      <c r="F182" s="973"/>
      <c r="G182" s="973"/>
      <c r="H182" s="973"/>
      <c r="I182" s="973"/>
      <c r="J182" s="973"/>
      <c r="K182" s="973"/>
      <c r="L182" s="973"/>
      <c r="M182" s="973"/>
    </row>
    <row r="183" spans="1:13" ht="19.5" customHeight="1" x14ac:dyDescent="0.3">
      <c r="A183" s="973" t="s">
        <v>3322</v>
      </c>
      <c r="B183" s="973"/>
      <c r="C183" s="973"/>
      <c r="D183" s="973"/>
      <c r="E183" s="973"/>
      <c r="F183" s="973"/>
      <c r="G183" s="973"/>
      <c r="H183" s="973"/>
      <c r="I183" s="973"/>
      <c r="J183" s="973"/>
      <c r="K183" s="973"/>
      <c r="L183" s="973"/>
      <c r="M183" s="973"/>
    </row>
    <row r="184" spans="1:13" ht="22.5" customHeight="1" thickBot="1" x14ac:dyDescent="0.35">
      <c r="A184" s="969" t="s">
        <v>5046</v>
      </c>
      <c r="B184" s="969"/>
      <c r="C184" s="969"/>
      <c r="D184" s="969"/>
      <c r="E184" s="969"/>
      <c r="F184" s="969"/>
      <c r="G184" s="969"/>
      <c r="H184" s="969"/>
      <c r="I184" s="969"/>
      <c r="J184" s="969"/>
      <c r="K184" s="969"/>
      <c r="L184" s="969"/>
      <c r="M184" s="969"/>
    </row>
    <row r="185" spans="1:13" ht="14.25" customHeight="1" x14ac:dyDescent="0.3">
      <c r="A185" s="970" t="s">
        <v>3118</v>
      </c>
      <c r="B185" s="970" t="s">
        <v>3119</v>
      </c>
      <c r="C185" s="970" t="s">
        <v>2</v>
      </c>
      <c r="D185" s="82" t="s">
        <v>3</v>
      </c>
      <c r="E185" s="83" t="s">
        <v>3</v>
      </c>
      <c r="F185" s="82" t="s">
        <v>7</v>
      </c>
      <c r="G185" s="83" t="s">
        <v>9</v>
      </c>
      <c r="H185" s="82" t="s">
        <v>12</v>
      </c>
      <c r="I185" s="83" t="s">
        <v>13</v>
      </c>
      <c r="J185" s="873" t="s">
        <v>3115</v>
      </c>
      <c r="K185" s="873" t="s">
        <v>3116</v>
      </c>
      <c r="L185" s="965" t="s">
        <v>3121</v>
      </c>
      <c r="M185" s="965" t="s">
        <v>3117</v>
      </c>
    </row>
    <row r="186" spans="1:13" ht="9" customHeight="1" x14ac:dyDescent="0.3">
      <c r="A186" s="971"/>
      <c r="B186" s="971"/>
      <c r="C186" s="971"/>
      <c r="D186" s="84" t="s">
        <v>4</v>
      </c>
      <c r="E186" s="85" t="s">
        <v>6</v>
      </c>
      <c r="F186" s="84" t="s">
        <v>8</v>
      </c>
      <c r="G186" s="85" t="s">
        <v>10</v>
      </c>
      <c r="H186" s="84" t="s">
        <v>5</v>
      </c>
      <c r="I186" s="85" t="s">
        <v>5</v>
      </c>
      <c r="J186" s="874"/>
      <c r="K186" s="874"/>
      <c r="L186" s="966"/>
      <c r="M186" s="966"/>
    </row>
    <row r="187" spans="1:13" ht="19.5" customHeight="1" x14ac:dyDescent="0.3">
      <c r="A187" s="971"/>
      <c r="B187" s="971"/>
      <c r="C187" s="971"/>
      <c r="D187" s="84" t="s">
        <v>5</v>
      </c>
      <c r="E187" s="85" t="s">
        <v>5</v>
      </c>
      <c r="F187" s="84" t="s">
        <v>5</v>
      </c>
      <c r="G187" s="85" t="s">
        <v>11</v>
      </c>
      <c r="H187" s="86"/>
      <c r="I187" s="87"/>
      <c r="J187" s="44" t="s">
        <v>3120</v>
      </c>
      <c r="K187" s="45" t="s">
        <v>3120</v>
      </c>
      <c r="L187" s="46" t="s">
        <v>3120</v>
      </c>
      <c r="M187" s="47" t="s">
        <v>3120</v>
      </c>
    </row>
    <row r="188" spans="1:13" ht="12.75" customHeight="1" thickBot="1" x14ac:dyDescent="0.35">
      <c r="A188" s="972"/>
      <c r="B188" s="972"/>
      <c r="C188" s="972"/>
      <c r="D188" s="88"/>
      <c r="E188" s="89"/>
      <c r="F188" s="88"/>
      <c r="G188" s="89"/>
      <c r="H188" s="88"/>
      <c r="I188" s="89"/>
      <c r="J188" s="48" t="s">
        <v>14</v>
      </c>
      <c r="K188" s="49" t="s">
        <v>14</v>
      </c>
      <c r="L188" s="50" t="s">
        <v>14</v>
      </c>
      <c r="M188" s="51" t="s">
        <v>14</v>
      </c>
    </row>
    <row r="189" spans="1:13" x14ac:dyDescent="0.3">
      <c r="A189" s="80">
        <v>22018001</v>
      </c>
      <c r="B189" s="81" t="s">
        <v>974</v>
      </c>
      <c r="C189" s="81"/>
      <c r="J189" s="55"/>
      <c r="K189" s="55"/>
      <c r="L189" s="54"/>
      <c r="M189" s="54"/>
    </row>
    <row r="190" spans="1:13" x14ac:dyDescent="0.3">
      <c r="A190" s="975" t="s">
        <v>692</v>
      </c>
      <c r="B190" s="975"/>
      <c r="C190" s="151"/>
      <c r="D190" s="69"/>
      <c r="E190" s="69"/>
      <c r="F190" s="69"/>
      <c r="G190" s="69"/>
      <c r="H190" s="69"/>
      <c r="I190" s="69"/>
      <c r="J190" s="17"/>
      <c r="K190" s="17"/>
      <c r="L190" s="18"/>
      <c r="M190" s="179"/>
    </row>
    <row r="191" spans="1:13" s="199" customFormat="1" ht="20.399999999999999" x14ac:dyDescent="0.3">
      <c r="A191" s="195"/>
      <c r="B191" s="197" t="s">
        <v>975</v>
      </c>
      <c r="C191" s="30" t="s">
        <v>5357</v>
      </c>
      <c r="D191" s="191">
        <v>1202</v>
      </c>
      <c r="E191" s="191">
        <v>9</v>
      </c>
      <c r="F191" s="191">
        <v>704</v>
      </c>
      <c r="G191" s="191">
        <v>70411</v>
      </c>
      <c r="H191" s="191">
        <v>3000</v>
      </c>
      <c r="I191" s="191">
        <v>414104</v>
      </c>
      <c r="J191" s="193">
        <v>3400000000</v>
      </c>
      <c r="K191" s="193">
        <f>SUM(J191-L191)</f>
        <v>600000000</v>
      </c>
      <c r="L191" s="193">
        <v>2800000000</v>
      </c>
      <c r="M191" s="126">
        <v>0</v>
      </c>
    </row>
    <row r="192" spans="1:13" ht="31.2" thickBot="1" x14ac:dyDescent="0.35">
      <c r="A192" s="69"/>
      <c r="B192" s="71" t="s">
        <v>5041</v>
      </c>
      <c r="C192" s="30" t="s">
        <v>5324</v>
      </c>
      <c r="D192" s="139"/>
      <c r="E192" s="139"/>
      <c r="F192" s="139"/>
      <c r="G192" s="139"/>
      <c r="H192" s="139"/>
      <c r="I192" s="139"/>
      <c r="J192" s="140">
        <v>0</v>
      </c>
      <c r="K192" s="140">
        <f>SUM(J192+M192)</f>
        <v>300000000</v>
      </c>
      <c r="L192" s="140">
        <v>0</v>
      </c>
      <c r="M192" s="140">
        <v>300000000</v>
      </c>
    </row>
    <row r="193" spans="1:13" ht="15" thickBot="1" x14ac:dyDescent="0.35">
      <c r="A193" s="78"/>
      <c r="B193" s="79" t="s">
        <v>1004</v>
      </c>
      <c r="C193" s="79"/>
      <c r="D193" s="79"/>
      <c r="E193" s="79"/>
      <c r="F193" s="79"/>
      <c r="G193" s="79"/>
      <c r="H193" s="79"/>
      <c r="I193" s="79"/>
      <c r="J193" s="15">
        <f>SUM(J191:J192)</f>
        <v>3400000000</v>
      </c>
      <c r="K193" s="15">
        <f t="shared" ref="K193:M193" si="5">SUM(K191:K192)</f>
        <v>900000000</v>
      </c>
      <c r="L193" s="15">
        <f t="shared" si="5"/>
        <v>2800000000</v>
      </c>
      <c r="M193" s="15">
        <f t="shared" si="5"/>
        <v>300000000</v>
      </c>
    </row>
    <row r="194" spans="1:13" x14ac:dyDescent="0.3">
      <c r="A194" s="92"/>
      <c r="B194" s="92"/>
      <c r="C194" s="92"/>
      <c r="D194" s="92"/>
      <c r="E194" s="92"/>
      <c r="F194" s="92"/>
      <c r="G194" s="92"/>
      <c r="H194" s="92"/>
      <c r="I194" s="92"/>
      <c r="J194" s="56"/>
      <c r="K194" s="56"/>
      <c r="L194" s="56"/>
      <c r="M194" s="56"/>
    </row>
    <row r="195" spans="1:13" x14ac:dyDescent="0.3">
      <c r="A195" s="92"/>
      <c r="B195" s="92"/>
      <c r="C195" s="92"/>
      <c r="D195" s="92"/>
      <c r="E195" s="92"/>
      <c r="F195" s="92"/>
      <c r="G195" s="92"/>
      <c r="H195" s="92"/>
      <c r="I195" s="92"/>
      <c r="J195" s="56"/>
      <c r="K195" s="56"/>
      <c r="L195" s="56"/>
      <c r="M195" s="56"/>
    </row>
    <row r="196" spans="1:13" x14ac:dyDescent="0.3">
      <c r="A196" s="92"/>
      <c r="B196" s="92"/>
      <c r="C196" s="92"/>
      <c r="D196" s="92"/>
      <c r="E196" s="92"/>
      <c r="F196" s="92"/>
      <c r="G196" s="92"/>
      <c r="H196" s="92"/>
      <c r="I196" s="92"/>
      <c r="J196" s="56"/>
      <c r="K196" s="56"/>
      <c r="L196" s="56"/>
      <c r="M196" s="56"/>
    </row>
    <row r="197" spans="1:13" x14ac:dyDescent="0.3">
      <c r="A197" s="92"/>
      <c r="B197" s="92"/>
      <c r="C197" s="92"/>
      <c r="D197" s="92"/>
      <c r="E197" s="92"/>
      <c r="F197" s="92"/>
      <c r="G197" s="92"/>
      <c r="H197" s="92"/>
      <c r="I197" s="92"/>
      <c r="J197" s="56"/>
      <c r="K197" s="56"/>
      <c r="L197" s="56"/>
      <c r="M197" s="56"/>
    </row>
    <row r="198" spans="1:13" x14ac:dyDescent="0.3">
      <c r="A198" s="92"/>
      <c r="B198" s="92"/>
      <c r="C198" s="92"/>
      <c r="D198" s="92"/>
      <c r="E198" s="92"/>
      <c r="F198" s="92"/>
      <c r="G198" s="92"/>
      <c r="H198" s="92"/>
      <c r="I198" s="92"/>
      <c r="J198" s="56"/>
      <c r="K198" s="56"/>
      <c r="L198" s="56"/>
      <c r="M198" s="56"/>
    </row>
    <row r="199" spans="1:13" x14ac:dyDescent="0.3">
      <c r="A199" s="92"/>
      <c r="B199" s="92"/>
      <c r="C199" s="92"/>
      <c r="D199" s="92"/>
      <c r="E199" s="92"/>
      <c r="F199" s="92"/>
      <c r="G199" s="92"/>
      <c r="H199" s="92"/>
      <c r="I199" s="92"/>
      <c r="J199" s="56"/>
      <c r="K199" s="56"/>
      <c r="L199" s="56"/>
      <c r="M199" s="56"/>
    </row>
    <row r="200" spans="1:13" x14ac:dyDescent="0.3">
      <c r="A200" s="92"/>
      <c r="B200" s="92"/>
      <c r="C200" s="92"/>
      <c r="D200" s="92"/>
      <c r="E200" s="92"/>
      <c r="F200" s="92"/>
      <c r="G200" s="92"/>
      <c r="H200" s="92"/>
      <c r="I200" s="92"/>
      <c r="J200" s="56"/>
      <c r="K200" s="56"/>
      <c r="L200" s="56"/>
      <c r="M200" s="56"/>
    </row>
    <row r="201" spans="1:13" x14ac:dyDescent="0.3">
      <c r="A201" s="92"/>
      <c r="B201" s="92"/>
      <c r="C201" s="92"/>
      <c r="D201" s="92"/>
      <c r="E201" s="92"/>
      <c r="F201" s="92"/>
      <c r="G201" s="92"/>
      <c r="H201" s="92"/>
      <c r="I201" s="92"/>
      <c r="J201" s="56"/>
      <c r="K201" s="56"/>
      <c r="L201" s="56"/>
      <c r="M201" s="56"/>
    </row>
    <row r="202" spans="1:13" x14ac:dyDescent="0.3">
      <c r="A202" s="92"/>
      <c r="B202" s="92"/>
      <c r="C202" s="92"/>
      <c r="D202" s="92"/>
      <c r="E202" s="92"/>
      <c r="F202" s="92"/>
      <c r="G202" s="92"/>
      <c r="H202" s="92"/>
      <c r="I202" s="92"/>
      <c r="J202" s="56"/>
      <c r="K202" s="56"/>
      <c r="L202" s="56"/>
      <c r="M202" s="56"/>
    </row>
    <row r="203" spans="1:13" x14ac:dyDescent="0.3">
      <c r="A203" s="92"/>
      <c r="B203" s="92"/>
      <c r="C203" s="92"/>
      <c r="D203" s="92"/>
      <c r="E203" s="92"/>
      <c r="F203" s="92"/>
      <c r="G203" s="92"/>
      <c r="H203" s="92"/>
      <c r="I203" s="92"/>
      <c r="J203" s="56"/>
      <c r="K203" s="56"/>
      <c r="L203" s="56"/>
      <c r="M203" s="56"/>
    </row>
    <row r="204" spans="1:13" x14ac:dyDescent="0.3">
      <c r="A204" s="92"/>
      <c r="B204" s="92"/>
      <c r="C204" s="92"/>
      <c r="D204" s="92"/>
      <c r="E204" s="92"/>
      <c r="F204" s="92"/>
      <c r="G204" s="92"/>
      <c r="H204" s="92"/>
      <c r="I204" s="92"/>
      <c r="J204" s="56"/>
      <c r="K204" s="56"/>
      <c r="L204" s="56"/>
      <c r="M204" s="56"/>
    </row>
    <row r="205" spans="1:13" x14ac:dyDescent="0.3">
      <c r="A205" s="92"/>
      <c r="B205" s="92"/>
      <c r="C205" s="92"/>
      <c r="D205" s="92"/>
      <c r="E205" s="92"/>
      <c r="F205" s="92"/>
      <c r="G205" s="92"/>
      <c r="H205" s="92"/>
      <c r="I205" s="92"/>
      <c r="J205" s="56"/>
      <c r="K205" s="56"/>
      <c r="L205" s="56"/>
      <c r="M205" s="56"/>
    </row>
    <row r="206" spans="1:13" x14ac:dyDescent="0.3">
      <c r="A206" s="92"/>
      <c r="B206" s="92"/>
      <c r="C206" s="92"/>
      <c r="D206" s="92"/>
      <c r="E206" s="92"/>
      <c r="F206" s="92"/>
      <c r="G206" s="92"/>
      <c r="H206" s="92"/>
      <c r="I206" s="92"/>
      <c r="J206" s="56"/>
      <c r="K206" s="56"/>
      <c r="L206" s="56"/>
      <c r="M206" s="56"/>
    </row>
    <row r="207" spans="1:13" x14ac:dyDescent="0.3">
      <c r="A207" s="92"/>
      <c r="B207" s="92"/>
      <c r="C207" s="92"/>
      <c r="D207" s="92"/>
      <c r="E207" s="92"/>
      <c r="F207" s="92"/>
      <c r="G207" s="92"/>
      <c r="H207" s="92"/>
      <c r="I207" s="92"/>
      <c r="J207" s="56"/>
      <c r="K207" s="56"/>
      <c r="L207" s="56"/>
      <c r="M207" s="56"/>
    </row>
    <row r="208" spans="1:13" x14ac:dyDescent="0.3">
      <c r="A208" s="92"/>
      <c r="B208" s="92"/>
      <c r="C208" s="92"/>
      <c r="D208" s="92"/>
      <c r="E208" s="92"/>
      <c r="F208" s="92"/>
      <c r="G208" s="92"/>
      <c r="H208" s="92"/>
      <c r="I208" s="92"/>
      <c r="J208" s="56"/>
      <c r="K208" s="56"/>
      <c r="L208" s="56"/>
      <c r="M208" s="56"/>
    </row>
    <row r="209" spans="1:13" x14ac:dyDescent="0.3">
      <c r="A209" s="92"/>
      <c r="B209" s="92"/>
      <c r="C209" s="92"/>
      <c r="D209" s="92"/>
      <c r="E209" s="92"/>
      <c r="F209" s="92"/>
      <c r="G209" s="92"/>
      <c r="H209" s="92"/>
      <c r="I209" s="92"/>
      <c r="J209" s="56"/>
      <c r="K209" s="56"/>
      <c r="L209" s="56"/>
      <c r="M209" s="56"/>
    </row>
    <row r="210" spans="1:13" x14ac:dyDescent="0.3">
      <c r="A210" s="92"/>
      <c r="B210" s="92"/>
      <c r="C210" s="92"/>
      <c r="D210" s="92"/>
      <c r="E210" s="92"/>
      <c r="F210" s="92"/>
      <c r="G210" s="92"/>
      <c r="H210" s="92"/>
      <c r="I210" s="92"/>
      <c r="J210" s="56"/>
      <c r="K210" s="56"/>
      <c r="L210" s="56"/>
      <c r="M210" s="56"/>
    </row>
    <row r="211" spans="1:13" x14ac:dyDescent="0.3">
      <c r="A211" s="92"/>
      <c r="B211" s="92"/>
      <c r="C211" s="92"/>
      <c r="D211" s="92"/>
      <c r="E211" s="92"/>
      <c r="F211" s="92"/>
      <c r="G211" s="92"/>
      <c r="H211" s="92"/>
      <c r="I211" s="92"/>
      <c r="J211" s="56"/>
      <c r="K211" s="56"/>
      <c r="L211" s="56"/>
      <c r="M211" s="56"/>
    </row>
    <row r="212" spans="1:13" x14ac:dyDescent="0.3">
      <c r="A212" s="92"/>
      <c r="B212" s="92"/>
      <c r="C212" s="92"/>
      <c r="D212" s="92"/>
      <c r="E212" s="92"/>
      <c r="F212" s="92"/>
      <c r="G212" s="92"/>
      <c r="H212" s="92"/>
      <c r="I212" s="92"/>
      <c r="J212" s="56"/>
      <c r="K212" s="56"/>
      <c r="L212" s="56"/>
      <c r="M212" s="56"/>
    </row>
    <row r="213" spans="1:13" x14ac:dyDescent="0.3">
      <c r="A213" s="92"/>
      <c r="B213" s="92"/>
      <c r="C213" s="92"/>
      <c r="D213" s="92"/>
      <c r="E213" s="92"/>
      <c r="F213" s="92"/>
      <c r="G213" s="92"/>
      <c r="H213" s="92"/>
      <c r="I213" s="92"/>
      <c r="J213" s="56"/>
      <c r="K213" s="56"/>
      <c r="L213" s="56"/>
      <c r="M213" s="56"/>
    </row>
    <row r="214" spans="1:13" x14ac:dyDescent="0.3">
      <c r="A214" s="92"/>
      <c r="B214" s="92"/>
      <c r="C214" s="92"/>
      <c r="D214" s="92"/>
      <c r="E214" s="92"/>
      <c r="F214" s="92"/>
      <c r="G214" s="92"/>
      <c r="H214" s="92"/>
      <c r="I214" s="92"/>
      <c r="J214" s="56"/>
      <c r="K214" s="56"/>
      <c r="L214" s="56"/>
      <c r="M214" s="56"/>
    </row>
    <row r="215" spans="1:13" x14ac:dyDescent="0.3">
      <c r="A215" s="92"/>
      <c r="B215" s="92"/>
      <c r="C215" s="92"/>
      <c r="D215" s="92"/>
      <c r="E215" s="92"/>
      <c r="F215" s="92"/>
      <c r="G215" s="92"/>
      <c r="H215" s="92"/>
      <c r="I215" s="92"/>
      <c r="J215" s="56"/>
      <c r="K215" s="56"/>
      <c r="L215" s="56"/>
      <c r="M215" s="56"/>
    </row>
    <row r="216" spans="1:13" x14ac:dyDescent="0.3">
      <c r="A216" s="92"/>
      <c r="B216" s="92"/>
      <c r="C216" s="92"/>
      <c r="D216" s="92"/>
      <c r="E216" s="92"/>
      <c r="F216" s="92"/>
      <c r="G216" s="92"/>
      <c r="H216" s="92"/>
      <c r="I216" s="92"/>
      <c r="J216" s="56"/>
      <c r="K216" s="56"/>
      <c r="L216" s="56"/>
      <c r="M216" s="56"/>
    </row>
    <row r="217" spans="1:13" x14ac:dyDescent="0.3">
      <c r="A217" s="92"/>
      <c r="B217" s="92"/>
      <c r="C217" s="92"/>
      <c r="D217" s="92"/>
      <c r="E217" s="92"/>
      <c r="F217" s="92"/>
      <c r="G217" s="92"/>
      <c r="H217" s="92"/>
      <c r="I217" s="92"/>
      <c r="J217" s="56"/>
      <c r="K217" s="56"/>
      <c r="L217" s="56"/>
      <c r="M217" s="56"/>
    </row>
    <row r="218" spans="1:13" ht="28.5" customHeight="1" x14ac:dyDescent="0.3">
      <c r="A218" s="973" t="s">
        <v>0</v>
      </c>
      <c r="B218" s="973"/>
      <c r="C218" s="973"/>
      <c r="D218" s="973"/>
      <c r="E218" s="973"/>
      <c r="F218" s="973"/>
      <c r="G218" s="973"/>
      <c r="H218" s="973"/>
      <c r="I218" s="973"/>
      <c r="J218" s="973"/>
      <c r="K218" s="973"/>
      <c r="L218" s="973"/>
      <c r="M218" s="973"/>
    </row>
    <row r="219" spans="1:13" ht="19.5" customHeight="1" x14ac:dyDescent="0.3">
      <c r="A219" s="973" t="s">
        <v>3322</v>
      </c>
      <c r="B219" s="973"/>
      <c r="C219" s="973"/>
      <c r="D219" s="973"/>
      <c r="E219" s="973"/>
      <c r="F219" s="973"/>
      <c r="G219" s="973"/>
      <c r="H219" s="973"/>
      <c r="I219" s="973"/>
      <c r="J219" s="973"/>
      <c r="K219" s="973"/>
      <c r="L219" s="973"/>
      <c r="M219" s="973"/>
    </row>
    <row r="220" spans="1:13" ht="22.5" customHeight="1" thickBot="1" x14ac:dyDescent="0.35">
      <c r="A220" s="969" t="s">
        <v>5058</v>
      </c>
      <c r="B220" s="969"/>
      <c r="C220" s="969"/>
      <c r="D220" s="969"/>
      <c r="E220" s="969"/>
      <c r="F220" s="969"/>
      <c r="G220" s="969"/>
      <c r="H220" s="969"/>
      <c r="I220" s="969"/>
      <c r="J220" s="969"/>
      <c r="K220" s="969"/>
      <c r="L220" s="969"/>
      <c r="M220" s="969"/>
    </row>
    <row r="221" spans="1:13" ht="14.25" customHeight="1" x14ac:dyDescent="0.3">
      <c r="A221" s="970" t="s">
        <v>3118</v>
      </c>
      <c r="B221" s="970" t="s">
        <v>3119</v>
      </c>
      <c r="C221" s="970" t="s">
        <v>2</v>
      </c>
      <c r="D221" s="82" t="s">
        <v>3</v>
      </c>
      <c r="E221" s="83" t="s">
        <v>3</v>
      </c>
      <c r="F221" s="82" t="s">
        <v>7</v>
      </c>
      <c r="G221" s="83" t="s">
        <v>9</v>
      </c>
      <c r="H221" s="82" t="s">
        <v>12</v>
      </c>
      <c r="I221" s="83" t="s">
        <v>13</v>
      </c>
      <c r="J221" s="873" t="s">
        <v>3115</v>
      </c>
      <c r="K221" s="873" t="s">
        <v>3116</v>
      </c>
      <c r="L221" s="965" t="s">
        <v>3121</v>
      </c>
      <c r="M221" s="965" t="s">
        <v>3117</v>
      </c>
    </row>
    <row r="222" spans="1:13" ht="9" customHeight="1" x14ac:dyDescent="0.3">
      <c r="A222" s="971"/>
      <c r="B222" s="971"/>
      <c r="C222" s="971"/>
      <c r="D222" s="84" t="s">
        <v>4</v>
      </c>
      <c r="E222" s="85" t="s">
        <v>6</v>
      </c>
      <c r="F222" s="84" t="s">
        <v>8</v>
      </c>
      <c r="G222" s="85" t="s">
        <v>10</v>
      </c>
      <c r="H222" s="84" t="s">
        <v>5</v>
      </c>
      <c r="I222" s="85" t="s">
        <v>5</v>
      </c>
      <c r="J222" s="874"/>
      <c r="K222" s="874"/>
      <c r="L222" s="966"/>
      <c r="M222" s="966"/>
    </row>
    <row r="223" spans="1:13" ht="19.5" customHeight="1" x14ac:dyDescent="0.3">
      <c r="A223" s="971"/>
      <c r="B223" s="971"/>
      <c r="C223" s="971"/>
      <c r="D223" s="84" t="s">
        <v>5</v>
      </c>
      <c r="E223" s="85" t="s">
        <v>5</v>
      </c>
      <c r="F223" s="84" t="s">
        <v>5</v>
      </c>
      <c r="G223" s="85" t="s">
        <v>11</v>
      </c>
      <c r="H223" s="86"/>
      <c r="I223" s="87"/>
      <c r="J223" s="44" t="s">
        <v>3120</v>
      </c>
      <c r="K223" s="45" t="s">
        <v>3120</v>
      </c>
      <c r="L223" s="46" t="s">
        <v>3120</v>
      </c>
      <c r="M223" s="47" t="s">
        <v>3120</v>
      </c>
    </row>
    <row r="224" spans="1:13" ht="12.75" customHeight="1" thickBot="1" x14ac:dyDescent="0.35">
      <c r="A224" s="972"/>
      <c r="B224" s="972"/>
      <c r="C224" s="972"/>
      <c r="D224" s="88"/>
      <c r="E224" s="89"/>
      <c r="F224" s="88"/>
      <c r="G224" s="89"/>
      <c r="H224" s="88"/>
      <c r="I224" s="89"/>
      <c r="J224" s="48" t="s">
        <v>14</v>
      </c>
      <c r="K224" s="49" t="s">
        <v>14</v>
      </c>
      <c r="L224" s="50" t="s">
        <v>14</v>
      </c>
      <c r="M224" s="51" t="s">
        <v>14</v>
      </c>
    </row>
    <row r="225" spans="1:13" s="138" customFormat="1" x14ac:dyDescent="0.3">
      <c r="A225" s="1">
        <v>28001001</v>
      </c>
      <c r="B225" s="93" t="s">
        <v>1045</v>
      </c>
      <c r="C225" s="93"/>
      <c r="J225" s="55"/>
      <c r="K225" s="55"/>
      <c r="L225" s="54"/>
      <c r="M225" s="54"/>
    </row>
    <row r="226" spans="1:13" s="138" customFormat="1" ht="21" thickBot="1" x14ac:dyDescent="0.35">
      <c r="A226" s="136"/>
      <c r="B226" s="137" t="s">
        <v>5051</v>
      </c>
      <c r="C226" s="30" t="s">
        <v>5342</v>
      </c>
      <c r="D226" s="135"/>
      <c r="E226" s="135"/>
      <c r="F226" s="135"/>
      <c r="G226" s="135"/>
      <c r="H226" s="135"/>
      <c r="I226" s="135"/>
      <c r="J226" s="133">
        <v>0</v>
      </c>
      <c r="K226" s="133">
        <f>SUM(J226+M226)</f>
        <v>250000000</v>
      </c>
      <c r="L226" s="133">
        <v>0</v>
      </c>
      <c r="M226" s="133">
        <v>250000000</v>
      </c>
    </row>
    <row r="227" spans="1:13" s="138" customFormat="1" ht="15" thickBot="1" x14ac:dyDescent="0.35">
      <c r="A227" s="13"/>
      <c r="B227" s="14" t="s">
        <v>1075</v>
      </c>
      <c r="C227" s="14"/>
      <c r="D227" s="14"/>
      <c r="E227" s="14"/>
      <c r="F227" s="14"/>
      <c r="G227" s="14"/>
      <c r="H227" s="14"/>
      <c r="I227" s="14"/>
      <c r="J227" s="15">
        <f>SUM(J226)</f>
        <v>0</v>
      </c>
      <c r="K227" s="15">
        <f t="shared" ref="K227:M227" si="6">SUM(K226)</f>
        <v>250000000</v>
      </c>
      <c r="L227" s="15">
        <f t="shared" si="6"/>
        <v>0</v>
      </c>
      <c r="M227" s="15">
        <f t="shared" si="6"/>
        <v>250000000</v>
      </c>
    </row>
    <row r="228" spans="1:13" s="138" customFormat="1" x14ac:dyDescent="0.3">
      <c r="A228" s="58"/>
      <c r="B228" s="59"/>
      <c r="C228" s="60"/>
      <c r="D228" s="61"/>
      <c r="E228" s="61"/>
      <c r="F228" s="61"/>
      <c r="G228" s="61"/>
      <c r="H228" s="61"/>
      <c r="I228" s="61"/>
      <c r="J228" s="62"/>
      <c r="K228" s="62"/>
      <c r="L228" s="62"/>
      <c r="M228" s="62"/>
    </row>
    <row r="229" spans="1:13" s="138" customFormat="1" x14ac:dyDescent="0.3">
      <c r="A229" s="58"/>
      <c r="B229" s="59"/>
      <c r="C229" s="60"/>
      <c r="D229" s="61"/>
      <c r="E229" s="61"/>
      <c r="F229" s="61"/>
      <c r="G229" s="61"/>
      <c r="H229" s="61"/>
      <c r="I229" s="61"/>
      <c r="J229" s="62"/>
      <c r="K229" s="62"/>
      <c r="L229" s="62"/>
      <c r="M229" s="62"/>
    </row>
    <row r="230" spans="1:13" s="138" customFormat="1" x14ac:dyDescent="0.3">
      <c r="A230" s="58"/>
      <c r="B230" s="59"/>
      <c r="C230" s="60"/>
      <c r="D230" s="61"/>
      <c r="E230" s="61"/>
      <c r="F230" s="61"/>
      <c r="G230" s="61"/>
      <c r="H230" s="61"/>
      <c r="I230" s="61"/>
      <c r="J230" s="62"/>
      <c r="K230" s="62"/>
      <c r="L230" s="62"/>
      <c r="M230" s="62"/>
    </row>
    <row r="231" spans="1:13" s="138" customFormat="1" x14ac:dyDescent="0.3">
      <c r="A231" s="58"/>
      <c r="B231" s="59"/>
      <c r="C231" s="60"/>
      <c r="D231" s="61"/>
      <c r="E231" s="61"/>
      <c r="F231" s="61"/>
      <c r="G231" s="61"/>
      <c r="H231" s="61"/>
      <c r="I231" s="61"/>
      <c r="J231" s="62"/>
      <c r="K231" s="62"/>
      <c r="L231" s="62"/>
      <c r="M231" s="62"/>
    </row>
    <row r="232" spans="1:13" s="138" customFormat="1" x14ac:dyDescent="0.3">
      <c r="A232" s="58"/>
      <c r="B232" s="59"/>
      <c r="C232" s="60"/>
      <c r="D232" s="61"/>
      <c r="E232" s="61"/>
      <c r="F232" s="61"/>
      <c r="G232" s="61"/>
      <c r="H232" s="61"/>
      <c r="I232" s="61"/>
      <c r="J232" s="62"/>
      <c r="K232" s="62"/>
      <c r="L232" s="62"/>
      <c r="M232" s="62"/>
    </row>
    <row r="233" spans="1:13" s="138" customFormat="1" x14ac:dyDescent="0.3">
      <c r="A233" s="58"/>
      <c r="B233" s="59"/>
      <c r="C233" s="60"/>
      <c r="D233" s="61"/>
      <c r="E233" s="61"/>
      <c r="F233" s="61"/>
      <c r="G233" s="61"/>
      <c r="H233" s="61"/>
      <c r="I233" s="61"/>
      <c r="J233" s="62"/>
      <c r="K233" s="62"/>
      <c r="L233" s="62"/>
      <c r="M233" s="62"/>
    </row>
    <row r="234" spans="1:13" s="138" customFormat="1" x14ac:dyDescent="0.3">
      <c r="A234" s="58"/>
      <c r="B234" s="59"/>
      <c r="C234" s="60"/>
      <c r="D234" s="61"/>
      <c r="E234" s="61"/>
      <c r="F234" s="61"/>
      <c r="G234" s="61"/>
      <c r="H234" s="61"/>
      <c r="I234" s="61"/>
      <c r="J234" s="62"/>
      <c r="K234" s="62"/>
      <c r="L234" s="62"/>
      <c r="M234" s="62"/>
    </row>
    <row r="235" spans="1:13" s="138" customFormat="1" x14ac:dyDescent="0.3">
      <c r="A235" s="58"/>
      <c r="B235" s="59"/>
      <c r="C235" s="60"/>
      <c r="D235" s="61"/>
      <c r="E235" s="61"/>
      <c r="F235" s="61"/>
      <c r="G235" s="61"/>
      <c r="H235" s="61"/>
      <c r="I235" s="61"/>
      <c r="J235" s="62"/>
      <c r="K235" s="62"/>
      <c r="L235" s="62"/>
      <c r="M235" s="62"/>
    </row>
    <row r="236" spans="1:13" s="138" customFormat="1" x14ac:dyDescent="0.3">
      <c r="A236" s="58"/>
      <c r="B236" s="59"/>
      <c r="C236" s="60"/>
      <c r="D236" s="61"/>
      <c r="E236" s="61"/>
      <c r="F236" s="61"/>
      <c r="G236" s="61"/>
      <c r="H236" s="61"/>
      <c r="I236" s="61"/>
      <c r="J236" s="62"/>
      <c r="K236" s="62"/>
      <c r="L236" s="62"/>
      <c r="M236" s="62"/>
    </row>
    <row r="237" spans="1:13" s="138" customFormat="1" x14ac:dyDescent="0.3">
      <c r="A237" s="58"/>
      <c r="B237" s="59"/>
      <c r="C237" s="60"/>
      <c r="D237" s="61"/>
      <c r="E237" s="61"/>
      <c r="F237" s="61"/>
      <c r="G237" s="61"/>
      <c r="H237" s="61"/>
      <c r="I237" s="61"/>
      <c r="J237" s="62"/>
      <c r="K237" s="62"/>
      <c r="L237" s="62"/>
      <c r="M237" s="62"/>
    </row>
    <row r="238" spans="1:13" s="138" customFormat="1" x14ac:dyDescent="0.3">
      <c r="A238" s="58"/>
      <c r="B238" s="59"/>
      <c r="C238" s="60"/>
      <c r="D238" s="61"/>
      <c r="E238" s="61"/>
      <c r="F238" s="61"/>
      <c r="G238" s="61"/>
      <c r="H238" s="61"/>
      <c r="I238" s="61"/>
      <c r="J238" s="62"/>
      <c r="K238" s="62"/>
      <c r="L238" s="62"/>
      <c r="M238" s="62"/>
    </row>
    <row r="239" spans="1:13" s="138" customFormat="1" x14ac:dyDescent="0.3">
      <c r="A239" s="58"/>
      <c r="B239" s="59"/>
      <c r="C239" s="60"/>
      <c r="D239" s="61"/>
      <c r="E239" s="61"/>
      <c r="F239" s="61"/>
      <c r="G239" s="61"/>
      <c r="H239" s="61"/>
      <c r="I239" s="61"/>
      <c r="J239" s="62"/>
      <c r="K239" s="62"/>
      <c r="L239" s="62"/>
      <c r="M239" s="62"/>
    </row>
    <row r="240" spans="1:13" s="138" customFormat="1" x14ac:dyDescent="0.3">
      <c r="A240" s="58"/>
      <c r="B240" s="59"/>
      <c r="C240" s="60"/>
      <c r="D240" s="61"/>
      <c r="E240" s="61"/>
      <c r="F240" s="61"/>
      <c r="G240" s="61"/>
      <c r="H240" s="61"/>
      <c r="I240" s="61"/>
      <c r="J240" s="62"/>
      <c r="K240" s="62"/>
      <c r="L240" s="62"/>
      <c r="M240" s="62"/>
    </row>
    <row r="241" spans="1:13" s="138" customFormat="1" x14ac:dyDescent="0.3">
      <c r="A241" s="58"/>
      <c r="B241" s="59"/>
      <c r="C241" s="60"/>
      <c r="D241" s="61"/>
      <c r="E241" s="61"/>
      <c r="F241" s="61"/>
      <c r="G241" s="61"/>
      <c r="H241" s="61"/>
      <c r="I241" s="61"/>
      <c r="J241" s="62"/>
      <c r="K241" s="62"/>
      <c r="L241" s="62"/>
      <c r="M241" s="62"/>
    </row>
    <row r="242" spans="1:13" s="138" customFormat="1" x14ac:dyDescent="0.3">
      <c r="A242" s="58"/>
      <c r="B242" s="59"/>
      <c r="C242" s="60"/>
      <c r="D242" s="61"/>
      <c r="E242" s="61"/>
      <c r="F242" s="61"/>
      <c r="G242" s="61"/>
      <c r="H242" s="61"/>
      <c r="I242" s="61"/>
      <c r="J242" s="62"/>
      <c r="K242" s="62"/>
      <c r="L242" s="62"/>
      <c r="M242" s="62"/>
    </row>
    <row r="243" spans="1:13" s="138" customFormat="1" x14ac:dyDescent="0.3">
      <c r="A243" s="58"/>
      <c r="B243" s="59"/>
      <c r="C243" s="60"/>
      <c r="D243" s="61"/>
      <c r="E243" s="61"/>
      <c r="F243" s="61"/>
      <c r="G243" s="61"/>
      <c r="H243" s="61"/>
      <c r="I243" s="61"/>
      <c r="J243" s="62"/>
      <c r="K243" s="62"/>
      <c r="L243" s="62"/>
      <c r="M243" s="62"/>
    </row>
    <row r="244" spans="1:13" s="138" customFormat="1" x14ac:dyDescent="0.3">
      <c r="A244" s="58"/>
      <c r="B244" s="59"/>
      <c r="C244" s="60"/>
      <c r="D244" s="61"/>
      <c r="E244" s="61"/>
      <c r="F244" s="61"/>
      <c r="G244" s="61"/>
      <c r="H244" s="61"/>
      <c r="I244" s="61"/>
      <c r="J244" s="62"/>
      <c r="K244" s="62"/>
      <c r="L244" s="62"/>
      <c r="M244" s="62"/>
    </row>
    <row r="245" spans="1:13" s="138" customFormat="1" x14ac:dyDescent="0.3">
      <c r="A245" s="58"/>
      <c r="B245" s="59"/>
      <c r="C245" s="60"/>
      <c r="D245" s="61"/>
      <c r="E245" s="61"/>
      <c r="F245" s="61"/>
      <c r="G245" s="61"/>
      <c r="H245" s="61"/>
      <c r="I245" s="61"/>
      <c r="J245" s="62"/>
      <c r="K245" s="62"/>
      <c r="L245" s="62"/>
      <c r="M245" s="62"/>
    </row>
    <row r="246" spans="1:13" s="138" customFormat="1" x14ac:dyDescent="0.3">
      <c r="A246" s="58"/>
      <c r="B246" s="59"/>
      <c r="C246" s="60"/>
      <c r="D246" s="61"/>
      <c r="E246" s="61"/>
      <c r="F246" s="61"/>
      <c r="G246" s="61"/>
      <c r="H246" s="61"/>
      <c r="I246" s="61"/>
      <c r="J246" s="62"/>
      <c r="K246" s="62"/>
      <c r="L246" s="62"/>
      <c r="M246" s="62"/>
    </row>
    <row r="247" spans="1:13" s="138" customFormat="1" x14ac:dyDescent="0.3">
      <c r="A247" s="58"/>
      <c r="B247" s="59"/>
      <c r="C247" s="60"/>
      <c r="D247" s="61"/>
      <c r="E247" s="61"/>
      <c r="F247" s="61"/>
      <c r="G247" s="61"/>
      <c r="H247" s="61"/>
      <c r="I247" s="61"/>
      <c r="J247" s="62"/>
      <c r="K247" s="62"/>
      <c r="L247" s="62"/>
      <c r="M247" s="62"/>
    </row>
    <row r="248" spans="1:13" s="138" customFormat="1" x14ac:dyDescent="0.3">
      <c r="A248" s="58"/>
      <c r="B248" s="59"/>
      <c r="C248" s="60"/>
      <c r="D248" s="61"/>
      <c r="E248" s="61"/>
      <c r="F248" s="61"/>
      <c r="G248" s="61"/>
      <c r="H248" s="61"/>
      <c r="I248" s="61"/>
      <c r="J248" s="62"/>
      <c r="K248" s="62"/>
      <c r="L248" s="62"/>
      <c r="M248" s="62"/>
    </row>
    <row r="249" spans="1:13" s="138" customFormat="1" x14ac:dyDescent="0.3">
      <c r="A249" s="58"/>
      <c r="B249" s="59"/>
      <c r="C249" s="60"/>
      <c r="D249" s="61"/>
      <c r="E249" s="61"/>
      <c r="F249" s="61"/>
      <c r="G249" s="61"/>
      <c r="H249" s="61"/>
      <c r="I249" s="61"/>
      <c r="J249" s="62"/>
      <c r="K249" s="62"/>
      <c r="L249" s="62"/>
      <c r="M249" s="62"/>
    </row>
    <row r="250" spans="1:13" s="138" customFormat="1" x14ac:dyDescent="0.3">
      <c r="A250" s="58"/>
      <c r="B250" s="59"/>
      <c r="C250" s="60"/>
      <c r="D250" s="61"/>
      <c r="E250" s="61"/>
      <c r="F250" s="61"/>
      <c r="G250" s="61"/>
      <c r="H250" s="61"/>
      <c r="I250" s="61"/>
      <c r="J250" s="62"/>
      <c r="K250" s="62"/>
      <c r="L250" s="62"/>
      <c r="M250" s="62"/>
    </row>
    <row r="251" spans="1:13" s="138" customFormat="1" x14ac:dyDescent="0.3">
      <c r="A251" s="58"/>
      <c r="B251" s="59"/>
      <c r="C251" s="60"/>
      <c r="D251" s="61"/>
      <c r="E251" s="61"/>
      <c r="F251" s="61"/>
      <c r="G251" s="61"/>
      <c r="H251" s="61"/>
      <c r="I251" s="61"/>
      <c r="J251" s="62"/>
      <c r="K251" s="62"/>
      <c r="L251" s="62"/>
      <c r="M251" s="62"/>
    </row>
    <row r="252" spans="1:13" s="138" customFormat="1" x14ac:dyDescent="0.3">
      <c r="A252" s="58"/>
      <c r="B252" s="59"/>
      <c r="C252" s="60"/>
      <c r="D252" s="61"/>
      <c r="E252" s="61"/>
      <c r="F252" s="61"/>
      <c r="G252" s="61"/>
      <c r="H252" s="61"/>
      <c r="I252" s="61"/>
      <c r="J252" s="62"/>
      <c r="K252" s="62"/>
      <c r="L252" s="62"/>
      <c r="M252" s="62"/>
    </row>
    <row r="253" spans="1:13" s="138" customFormat="1" x14ac:dyDescent="0.3">
      <c r="A253" s="58"/>
      <c r="B253" s="59"/>
      <c r="C253" s="60"/>
      <c r="D253" s="61"/>
      <c r="E253" s="61"/>
      <c r="F253" s="61"/>
      <c r="G253" s="61"/>
      <c r="H253" s="61"/>
      <c r="I253" s="61"/>
      <c r="J253" s="62"/>
      <c r="K253" s="62"/>
      <c r="L253" s="62"/>
      <c r="M253" s="62"/>
    </row>
    <row r="254" spans="1:13" ht="28.5" customHeight="1" x14ac:dyDescent="0.3">
      <c r="A254" s="973" t="s">
        <v>0</v>
      </c>
      <c r="B254" s="973"/>
      <c r="C254" s="973"/>
      <c r="D254" s="973"/>
      <c r="E254" s="973"/>
      <c r="F254" s="973"/>
      <c r="G254" s="973"/>
      <c r="H254" s="973"/>
      <c r="I254" s="973"/>
      <c r="J254" s="973"/>
      <c r="K254" s="973"/>
      <c r="L254" s="973"/>
      <c r="M254" s="973"/>
    </row>
    <row r="255" spans="1:13" ht="19.5" customHeight="1" x14ac:dyDescent="0.3">
      <c r="A255" s="973" t="s">
        <v>3322</v>
      </c>
      <c r="B255" s="973"/>
      <c r="C255" s="973"/>
      <c r="D255" s="973"/>
      <c r="E255" s="973"/>
      <c r="F255" s="973"/>
      <c r="G255" s="973"/>
      <c r="H255" s="973"/>
      <c r="I255" s="973"/>
      <c r="J255" s="973"/>
      <c r="K255" s="973"/>
      <c r="L255" s="973"/>
      <c r="M255" s="973"/>
    </row>
    <row r="256" spans="1:13" ht="22.5" customHeight="1" thickBot="1" x14ac:dyDescent="0.35">
      <c r="A256" s="969" t="s">
        <v>5047</v>
      </c>
      <c r="B256" s="969"/>
      <c r="C256" s="969"/>
      <c r="D256" s="969"/>
      <c r="E256" s="969"/>
      <c r="F256" s="969"/>
      <c r="G256" s="969"/>
      <c r="H256" s="969"/>
      <c r="I256" s="969"/>
      <c r="J256" s="969"/>
      <c r="K256" s="969"/>
      <c r="L256" s="969"/>
      <c r="M256" s="969"/>
    </row>
    <row r="257" spans="1:13" ht="14.25" customHeight="1" x14ac:dyDescent="0.3">
      <c r="A257" s="970" t="s">
        <v>3118</v>
      </c>
      <c r="B257" s="970" t="s">
        <v>3119</v>
      </c>
      <c r="C257" s="970" t="s">
        <v>2</v>
      </c>
      <c r="D257" s="82" t="s">
        <v>3</v>
      </c>
      <c r="E257" s="83" t="s">
        <v>3</v>
      </c>
      <c r="F257" s="82" t="s">
        <v>7</v>
      </c>
      <c r="G257" s="83" t="s">
        <v>9</v>
      </c>
      <c r="H257" s="82" t="s">
        <v>12</v>
      </c>
      <c r="I257" s="83" t="s">
        <v>13</v>
      </c>
      <c r="J257" s="873" t="s">
        <v>3115</v>
      </c>
      <c r="K257" s="873" t="s">
        <v>3116</v>
      </c>
      <c r="L257" s="965" t="s">
        <v>3121</v>
      </c>
      <c r="M257" s="965" t="s">
        <v>3117</v>
      </c>
    </row>
    <row r="258" spans="1:13" ht="9" customHeight="1" x14ac:dyDescent="0.3">
      <c r="A258" s="971"/>
      <c r="B258" s="971"/>
      <c r="C258" s="971"/>
      <c r="D258" s="84" t="s">
        <v>4</v>
      </c>
      <c r="E258" s="85" t="s">
        <v>6</v>
      </c>
      <c r="F258" s="84" t="s">
        <v>8</v>
      </c>
      <c r="G258" s="85" t="s">
        <v>10</v>
      </c>
      <c r="H258" s="84" t="s">
        <v>5</v>
      </c>
      <c r="I258" s="85" t="s">
        <v>5</v>
      </c>
      <c r="J258" s="874"/>
      <c r="K258" s="874"/>
      <c r="L258" s="966"/>
      <c r="M258" s="966"/>
    </row>
    <row r="259" spans="1:13" ht="19.5" customHeight="1" x14ac:dyDescent="0.3">
      <c r="A259" s="971"/>
      <c r="B259" s="971"/>
      <c r="C259" s="971"/>
      <c r="D259" s="84" t="s">
        <v>5</v>
      </c>
      <c r="E259" s="85" t="s">
        <v>5</v>
      </c>
      <c r="F259" s="84" t="s">
        <v>5</v>
      </c>
      <c r="G259" s="85" t="s">
        <v>11</v>
      </c>
      <c r="H259" s="86"/>
      <c r="I259" s="87"/>
      <c r="J259" s="44" t="s">
        <v>3120</v>
      </c>
      <c r="K259" s="45" t="s">
        <v>3120</v>
      </c>
      <c r="L259" s="46" t="s">
        <v>3120</v>
      </c>
      <c r="M259" s="47" t="s">
        <v>3120</v>
      </c>
    </row>
    <row r="260" spans="1:13" ht="12.75" customHeight="1" thickBot="1" x14ac:dyDescent="0.35">
      <c r="A260" s="972"/>
      <c r="B260" s="972"/>
      <c r="C260" s="972"/>
      <c r="D260" s="88"/>
      <c r="E260" s="89"/>
      <c r="F260" s="88"/>
      <c r="G260" s="89"/>
      <c r="H260" s="88"/>
      <c r="I260" s="89"/>
      <c r="J260" s="48" t="s">
        <v>14</v>
      </c>
      <c r="K260" s="49" t="s">
        <v>14</v>
      </c>
      <c r="L260" s="50" t="s">
        <v>14</v>
      </c>
      <c r="M260" s="51" t="s">
        <v>14</v>
      </c>
    </row>
    <row r="261" spans="1:13" x14ac:dyDescent="0.3">
      <c r="A261" s="152" t="s">
        <v>1076</v>
      </c>
      <c r="B261" s="132" t="s">
        <v>1077</v>
      </c>
      <c r="C261" s="151"/>
      <c r="D261" s="69"/>
      <c r="E261" s="69"/>
      <c r="F261" s="69"/>
      <c r="G261" s="69"/>
      <c r="H261" s="69"/>
      <c r="I261" s="69"/>
      <c r="J261" s="17"/>
      <c r="K261" s="17"/>
      <c r="L261" s="18"/>
      <c r="M261" s="18"/>
    </row>
    <row r="262" spans="1:13" ht="51.6" thickBot="1" x14ac:dyDescent="0.35">
      <c r="A262" s="69"/>
      <c r="B262" s="71" t="s">
        <v>3222</v>
      </c>
      <c r="C262" s="72" t="s">
        <v>3223</v>
      </c>
      <c r="D262" s="73">
        <v>1301</v>
      </c>
      <c r="E262" s="73">
        <v>9</v>
      </c>
      <c r="F262" s="73">
        <v>704</v>
      </c>
      <c r="G262" s="73">
        <v>70451</v>
      </c>
      <c r="H262" s="73">
        <v>3000</v>
      </c>
      <c r="I262" s="73">
        <v>414104</v>
      </c>
      <c r="J262" s="133">
        <v>0</v>
      </c>
      <c r="K262" s="133">
        <f>SUM(J262+M262)</f>
        <v>251000000</v>
      </c>
      <c r="L262" s="133">
        <v>0</v>
      </c>
      <c r="M262" s="133">
        <v>251000000</v>
      </c>
    </row>
    <row r="263" spans="1:13" ht="15" thickBot="1" x14ac:dyDescent="0.35">
      <c r="A263" s="78"/>
      <c r="B263" s="79" t="s">
        <v>1102</v>
      </c>
      <c r="C263" s="79"/>
      <c r="D263" s="79"/>
      <c r="E263" s="79"/>
      <c r="F263" s="79"/>
      <c r="G263" s="79"/>
      <c r="H263" s="79"/>
      <c r="I263" s="79"/>
      <c r="J263" s="15">
        <f>SUM(J262)</f>
        <v>0</v>
      </c>
      <c r="K263" s="15">
        <f t="shared" ref="K263:M263" si="7">SUM(K262)</f>
        <v>251000000</v>
      </c>
      <c r="L263" s="15">
        <f t="shared" si="7"/>
        <v>0</v>
      </c>
      <c r="M263" s="15">
        <f t="shared" si="7"/>
        <v>251000000</v>
      </c>
    </row>
    <row r="264" spans="1:13" x14ac:dyDescent="0.3">
      <c r="A264" s="92"/>
      <c r="B264" s="92"/>
      <c r="C264" s="92"/>
      <c r="D264" s="92"/>
      <c r="E264" s="92"/>
      <c r="F264" s="92"/>
      <c r="G264" s="92"/>
      <c r="H264" s="92"/>
      <c r="I264" s="92"/>
      <c r="J264" s="56"/>
      <c r="K264" s="56"/>
      <c r="L264" s="56"/>
      <c r="M264" s="56"/>
    </row>
    <row r="265" spans="1:13" x14ac:dyDescent="0.3">
      <c r="A265" s="92"/>
      <c r="B265" s="92"/>
      <c r="C265" s="92"/>
      <c r="D265" s="92"/>
      <c r="E265" s="92"/>
      <c r="F265" s="92"/>
      <c r="G265" s="92"/>
      <c r="H265" s="92"/>
      <c r="I265" s="92"/>
      <c r="J265" s="56"/>
      <c r="K265" s="56"/>
      <c r="L265" s="56"/>
      <c r="M265" s="56"/>
    </row>
    <row r="266" spans="1:13" x14ac:dyDescent="0.3">
      <c r="A266" s="92"/>
      <c r="B266" s="92"/>
      <c r="C266" s="92"/>
      <c r="D266" s="92"/>
      <c r="E266" s="92"/>
      <c r="F266" s="92"/>
      <c r="G266" s="92"/>
      <c r="H266" s="92"/>
      <c r="I266" s="92"/>
      <c r="J266" s="56"/>
      <c r="K266" s="56"/>
      <c r="L266" s="56"/>
      <c r="M266" s="56"/>
    </row>
    <row r="267" spans="1:13" x14ac:dyDescent="0.3">
      <c r="A267" s="92"/>
      <c r="B267" s="92"/>
      <c r="C267" s="92"/>
      <c r="D267" s="92"/>
      <c r="E267" s="92"/>
      <c r="F267" s="92"/>
      <c r="G267" s="92"/>
      <c r="H267" s="92"/>
      <c r="I267" s="92"/>
      <c r="J267" s="56"/>
      <c r="K267" s="56"/>
      <c r="L267" s="56"/>
      <c r="M267" s="56"/>
    </row>
    <row r="268" spans="1:13" x14ac:dyDescent="0.3">
      <c r="A268" s="92"/>
      <c r="B268" s="92"/>
      <c r="C268" s="92"/>
      <c r="D268" s="92"/>
      <c r="E268" s="92"/>
      <c r="F268" s="92"/>
      <c r="G268" s="92"/>
      <c r="H268" s="92"/>
      <c r="I268" s="92"/>
      <c r="J268" s="56"/>
      <c r="K268" s="56"/>
      <c r="L268" s="56"/>
      <c r="M268" s="56"/>
    </row>
    <row r="269" spans="1:13" x14ac:dyDescent="0.3">
      <c r="A269" s="92"/>
      <c r="B269" s="92"/>
      <c r="C269" s="92"/>
      <c r="D269" s="92"/>
      <c r="E269" s="92"/>
      <c r="F269" s="92"/>
      <c r="G269" s="92"/>
      <c r="H269" s="92"/>
      <c r="I269" s="92"/>
      <c r="J269" s="56"/>
      <c r="K269" s="56"/>
      <c r="L269" s="56"/>
      <c r="M269" s="56"/>
    </row>
    <row r="270" spans="1:13" x14ac:dyDescent="0.3">
      <c r="A270" s="92"/>
      <c r="B270" s="92"/>
      <c r="C270" s="92"/>
      <c r="D270" s="92"/>
      <c r="E270" s="92"/>
      <c r="F270" s="92"/>
      <c r="G270" s="92"/>
      <c r="H270" s="92"/>
      <c r="I270" s="92"/>
      <c r="J270" s="56"/>
      <c r="K270" s="56"/>
      <c r="L270" s="56"/>
      <c r="M270" s="56"/>
    </row>
    <row r="271" spans="1:13" x14ac:dyDescent="0.3">
      <c r="A271" s="92"/>
      <c r="B271" s="92"/>
      <c r="C271" s="92"/>
      <c r="D271" s="92"/>
      <c r="E271" s="92"/>
      <c r="F271" s="92"/>
      <c r="G271" s="92"/>
      <c r="H271" s="92"/>
      <c r="I271" s="92"/>
      <c r="J271" s="56"/>
      <c r="K271" s="56"/>
      <c r="L271" s="56"/>
      <c r="M271" s="56"/>
    </row>
    <row r="272" spans="1:13" x14ac:dyDescent="0.3">
      <c r="A272" s="92"/>
      <c r="B272" s="92"/>
      <c r="C272" s="92"/>
      <c r="D272" s="92"/>
      <c r="E272" s="92"/>
      <c r="F272" s="92"/>
      <c r="G272" s="92"/>
      <c r="H272" s="92"/>
      <c r="I272" s="92"/>
      <c r="J272" s="56"/>
      <c r="K272" s="56"/>
      <c r="L272" s="56"/>
      <c r="M272" s="56"/>
    </row>
    <row r="273" spans="1:13" x14ac:dyDescent="0.3">
      <c r="A273" s="92"/>
      <c r="B273" s="92"/>
      <c r="C273" s="92"/>
      <c r="D273" s="92"/>
      <c r="E273" s="92"/>
      <c r="F273" s="92"/>
      <c r="G273" s="92"/>
      <c r="H273" s="92"/>
      <c r="I273" s="92"/>
      <c r="J273" s="56"/>
      <c r="K273" s="56"/>
      <c r="L273" s="56"/>
      <c r="M273" s="56"/>
    </row>
    <row r="274" spans="1:13" x14ac:dyDescent="0.3">
      <c r="A274" s="92"/>
      <c r="B274" s="92"/>
      <c r="C274" s="92"/>
      <c r="D274" s="92"/>
      <c r="E274" s="92"/>
      <c r="F274" s="92"/>
      <c r="G274" s="92"/>
      <c r="H274" s="92"/>
      <c r="I274" s="92"/>
      <c r="J274" s="56"/>
      <c r="K274" s="56"/>
      <c r="L274" s="56"/>
      <c r="M274" s="56"/>
    </row>
    <row r="275" spans="1:13" x14ac:dyDescent="0.3">
      <c r="A275" s="92"/>
      <c r="B275" s="92"/>
      <c r="C275" s="92"/>
      <c r="D275" s="92"/>
      <c r="E275" s="92"/>
      <c r="F275" s="92"/>
      <c r="G275" s="92"/>
      <c r="H275" s="92"/>
      <c r="I275" s="92"/>
      <c r="J275" s="56"/>
      <c r="K275" s="56"/>
      <c r="L275" s="56"/>
      <c r="M275" s="56"/>
    </row>
    <row r="276" spans="1:13" x14ac:dyDescent="0.3">
      <c r="A276" s="92"/>
      <c r="B276" s="92"/>
      <c r="C276" s="92"/>
      <c r="D276" s="92"/>
      <c r="E276" s="92"/>
      <c r="F276" s="92"/>
      <c r="G276" s="92"/>
      <c r="H276" s="92"/>
      <c r="I276" s="92"/>
      <c r="J276" s="56"/>
      <c r="K276" s="56"/>
      <c r="L276" s="56"/>
      <c r="M276" s="56"/>
    </row>
    <row r="277" spans="1:13" x14ac:dyDescent="0.3">
      <c r="A277" s="92"/>
      <c r="B277" s="92"/>
      <c r="C277" s="92"/>
      <c r="D277" s="92"/>
      <c r="E277" s="92"/>
      <c r="F277" s="92"/>
      <c r="G277" s="92"/>
      <c r="H277" s="92"/>
      <c r="I277" s="92"/>
      <c r="J277" s="56"/>
      <c r="K277" s="56"/>
      <c r="L277" s="56"/>
      <c r="M277" s="56"/>
    </row>
    <row r="278" spans="1:13" x14ac:dyDescent="0.3">
      <c r="A278" s="92"/>
      <c r="B278" s="92"/>
      <c r="C278" s="92"/>
      <c r="D278" s="92"/>
      <c r="E278" s="92"/>
      <c r="F278" s="92"/>
      <c r="G278" s="92"/>
      <c r="H278" s="92"/>
      <c r="I278" s="92"/>
      <c r="J278" s="56"/>
      <c r="K278" s="56"/>
      <c r="L278" s="56"/>
      <c r="M278" s="56"/>
    </row>
    <row r="279" spans="1:13" x14ac:dyDescent="0.3">
      <c r="A279" s="92"/>
      <c r="B279" s="92"/>
      <c r="C279" s="92"/>
      <c r="D279" s="92"/>
      <c r="E279" s="92"/>
      <c r="F279" s="92"/>
      <c r="G279" s="92"/>
      <c r="H279" s="92"/>
      <c r="I279" s="92"/>
      <c r="J279" s="56"/>
      <c r="K279" s="56"/>
      <c r="L279" s="56"/>
      <c r="M279" s="56"/>
    </row>
    <row r="280" spans="1:13" x14ac:dyDescent="0.3">
      <c r="A280" s="92"/>
      <c r="B280" s="92"/>
      <c r="C280" s="92"/>
      <c r="D280" s="92"/>
      <c r="E280" s="92"/>
      <c r="F280" s="92"/>
      <c r="G280" s="92"/>
      <c r="H280" s="92"/>
      <c r="I280" s="92"/>
      <c r="J280" s="56"/>
      <c r="K280" s="56"/>
      <c r="L280" s="56"/>
      <c r="M280" s="56"/>
    </row>
    <row r="281" spans="1:13" x14ac:dyDescent="0.3">
      <c r="A281" s="92"/>
      <c r="B281" s="92"/>
      <c r="C281" s="92"/>
      <c r="D281" s="92"/>
      <c r="E281" s="92"/>
      <c r="F281" s="92"/>
      <c r="G281" s="92"/>
      <c r="H281" s="92"/>
      <c r="I281" s="92"/>
      <c r="J281" s="56"/>
      <c r="K281" s="56"/>
      <c r="L281" s="56"/>
      <c r="M281" s="56"/>
    </row>
    <row r="282" spans="1:13" x14ac:dyDescent="0.3">
      <c r="A282" s="92"/>
      <c r="B282" s="92"/>
      <c r="C282" s="92"/>
      <c r="D282" s="92"/>
      <c r="E282" s="92"/>
      <c r="F282" s="92"/>
      <c r="G282" s="92"/>
      <c r="H282" s="92"/>
      <c r="I282" s="92"/>
      <c r="J282" s="56"/>
      <c r="K282" s="56"/>
      <c r="L282" s="56"/>
      <c r="M282" s="56"/>
    </row>
    <row r="283" spans="1:13" x14ac:dyDescent="0.3">
      <c r="A283" s="92"/>
      <c r="B283" s="92"/>
      <c r="C283" s="92"/>
      <c r="D283" s="92"/>
      <c r="E283" s="92"/>
      <c r="F283" s="92"/>
      <c r="G283" s="92"/>
      <c r="H283" s="92"/>
      <c r="I283" s="92"/>
      <c r="J283" s="56"/>
      <c r="K283" s="56"/>
      <c r="L283" s="56"/>
      <c r="M283" s="56"/>
    </row>
    <row r="284" spans="1:13" x14ac:dyDescent="0.3">
      <c r="A284" s="92"/>
      <c r="B284" s="92"/>
      <c r="C284" s="92"/>
      <c r="D284" s="92"/>
      <c r="E284" s="92"/>
      <c r="F284" s="92"/>
      <c r="G284" s="92"/>
      <c r="H284" s="92"/>
      <c r="I284" s="92"/>
      <c r="J284" s="56"/>
      <c r="K284" s="56"/>
      <c r="L284" s="56"/>
      <c r="M284" s="56"/>
    </row>
    <row r="285" spans="1:13" x14ac:dyDescent="0.3">
      <c r="A285" s="92"/>
      <c r="B285" s="92"/>
      <c r="C285" s="92"/>
      <c r="D285" s="92"/>
      <c r="E285" s="92"/>
      <c r="F285" s="92"/>
      <c r="G285" s="92"/>
      <c r="H285" s="92"/>
      <c r="I285" s="92"/>
      <c r="J285" s="56"/>
      <c r="K285" s="56"/>
      <c r="L285" s="56"/>
      <c r="M285" s="56"/>
    </row>
    <row r="286" spans="1:13" x14ac:dyDescent="0.3">
      <c r="A286" s="92"/>
      <c r="B286" s="92"/>
      <c r="C286" s="92"/>
      <c r="D286" s="92"/>
      <c r="E286" s="92"/>
      <c r="F286" s="92"/>
      <c r="G286" s="92"/>
      <c r="H286" s="92"/>
      <c r="I286" s="92"/>
      <c r="J286" s="56"/>
      <c r="K286" s="56"/>
      <c r="L286" s="56"/>
      <c r="M286" s="56"/>
    </row>
    <row r="287" spans="1:13" x14ac:dyDescent="0.3">
      <c r="A287" s="92"/>
      <c r="B287" s="92"/>
      <c r="C287" s="92"/>
      <c r="D287" s="92"/>
      <c r="E287" s="92"/>
      <c r="F287" s="92"/>
      <c r="G287" s="92"/>
      <c r="H287" s="92"/>
      <c r="I287" s="92"/>
      <c r="J287" s="56"/>
      <c r="K287" s="56"/>
      <c r="L287" s="56"/>
      <c r="M287" s="56"/>
    </row>
    <row r="288" spans="1:13" ht="22.5" customHeight="1" x14ac:dyDescent="0.3">
      <c r="A288" s="973" t="s">
        <v>0</v>
      </c>
      <c r="B288" s="973"/>
      <c r="C288" s="973"/>
      <c r="D288" s="973"/>
      <c r="E288" s="973"/>
      <c r="F288" s="973"/>
      <c r="G288" s="973"/>
      <c r="H288" s="973"/>
      <c r="I288" s="973"/>
      <c r="J288" s="973"/>
      <c r="K288" s="973"/>
      <c r="L288" s="973"/>
      <c r="M288" s="973"/>
    </row>
    <row r="289" spans="1:13" ht="19.5" customHeight="1" x14ac:dyDescent="0.3">
      <c r="A289" s="973" t="s">
        <v>3322</v>
      </c>
      <c r="B289" s="973"/>
      <c r="C289" s="973"/>
      <c r="D289" s="973"/>
      <c r="E289" s="973"/>
      <c r="F289" s="973"/>
      <c r="G289" s="973"/>
      <c r="H289" s="973"/>
      <c r="I289" s="973"/>
      <c r="J289" s="973"/>
      <c r="K289" s="973"/>
      <c r="L289" s="973"/>
      <c r="M289" s="973"/>
    </row>
    <row r="290" spans="1:13" ht="22.5" customHeight="1" thickBot="1" x14ac:dyDescent="0.35">
      <c r="A290" s="969" t="s">
        <v>5092</v>
      </c>
      <c r="B290" s="969"/>
      <c r="C290" s="969"/>
      <c r="D290" s="969"/>
      <c r="E290" s="969"/>
      <c r="F290" s="969"/>
      <c r="G290" s="969"/>
      <c r="H290" s="969"/>
      <c r="I290" s="969"/>
      <c r="J290" s="969"/>
      <c r="K290" s="969"/>
      <c r="L290" s="969"/>
      <c r="M290" s="969"/>
    </row>
    <row r="291" spans="1:13" ht="14.25" customHeight="1" x14ac:dyDescent="0.3">
      <c r="A291" s="970" t="s">
        <v>3118</v>
      </c>
      <c r="B291" s="970" t="s">
        <v>3119</v>
      </c>
      <c r="C291" s="970" t="s">
        <v>2</v>
      </c>
      <c r="D291" s="82" t="s">
        <v>3</v>
      </c>
      <c r="E291" s="83" t="s">
        <v>3</v>
      </c>
      <c r="F291" s="82" t="s">
        <v>7</v>
      </c>
      <c r="G291" s="83" t="s">
        <v>9</v>
      </c>
      <c r="H291" s="82" t="s">
        <v>12</v>
      </c>
      <c r="I291" s="83" t="s">
        <v>13</v>
      </c>
      <c r="J291" s="873" t="s">
        <v>3115</v>
      </c>
      <c r="K291" s="873" t="s">
        <v>3116</v>
      </c>
      <c r="L291" s="965" t="s">
        <v>3121</v>
      </c>
      <c r="M291" s="965" t="s">
        <v>3117</v>
      </c>
    </row>
    <row r="292" spans="1:13" ht="9" customHeight="1" x14ac:dyDescent="0.3">
      <c r="A292" s="971"/>
      <c r="B292" s="971"/>
      <c r="C292" s="971"/>
      <c r="D292" s="84" t="s">
        <v>4</v>
      </c>
      <c r="E292" s="85" t="s">
        <v>6</v>
      </c>
      <c r="F292" s="84" t="s">
        <v>8</v>
      </c>
      <c r="G292" s="85" t="s">
        <v>10</v>
      </c>
      <c r="H292" s="84" t="s">
        <v>5</v>
      </c>
      <c r="I292" s="85" t="s">
        <v>5</v>
      </c>
      <c r="J292" s="874"/>
      <c r="K292" s="874"/>
      <c r="L292" s="966"/>
      <c r="M292" s="966"/>
    </row>
    <row r="293" spans="1:13" ht="19.5" customHeight="1" x14ac:dyDescent="0.3">
      <c r="A293" s="971"/>
      <c r="B293" s="971"/>
      <c r="C293" s="971"/>
      <c r="D293" s="84" t="s">
        <v>5</v>
      </c>
      <c r="E293" s="85" t="s">
        <v>5</v>
      </c>
      <c r="F293" s="84" t="s">
        <v>5</v>
      </c>
      <c r="G293" s="85" t="s">
        <v>11</v>
      </c>
      <c r="H293" s="86"/>
      <c r="I293" s="87"/>
      <c r="J293" s="44" t="s">
        <v>3120</v>
      </c>
      <c r="K293" s="45" t="s">
        <v>3120</v>
      </c>
      <c r="L293" s="46" t="s">
        <v>3120</v>
      </c>
      <c r="M293" s="47" t="s">
        <v>3120</v>
      </c>
    </row>
    <row r="294" spans="1:13" ht="12.75" customHeight="1" thickBot="1" x14ac:dyDescent="0.35">
      <c r="A294" s="972"/>
      <c r="B294" s="972"/>
      <c r="C294" s="972"/>
      <c r="D294" s="88"/>
      <c r="E294" s="89"/>
      <c r="F294" s="88"/>
      <c r="G294" s="89"/>
      <c r="H294" s="88"/>
      <c r="I294" s="89"/>
      <c r="J294" s="48" t="s">
        <v>14</v>
      </c>
      <c r="K294" s="49" t="s">
        <v>14</v>
      </c>
      <c r="L294" s="50" t="s">
        <v>14</v>
      </c>
      <c r="M294" s="123" t="s">
        <v>14</v>
      </c>
    </row>
    <row r="295" spans="1:13" s="204" customFormat="1" x14ac:dyDescent="0.3">
      <c r="A295" s="1">
        <v>34001001</v>
      </c>
      <c r="B295" s="93" t="s">
        <v>1136</v>
      </c>
      <c r="C295" s="93"/>
      <c r="J295" s="55"/>
      <c r="K295" s="55"/>
      <c r="L295" s="54"/>
      <c r="M295" s="54"/>
    </row>
    <row r="296" spans="1:13" s="204" customFormat="1" ht="20.399999999999999" x14ac:dyDescent="0.3">
      <c r="A296" s="202"/>
      <c r="B296" s="203" t="s">
        <v>1139</v>
      </c>
      <c r="C296" s="30" t="s">
        <v>5075</v>
      </c>
      <c r="D296" s="201">
        <v>1201</v>
      </c>
      <c r="E296" s="201">
        <v>9</v>
      </c>
      <c r="F296" s="201">
        <v>704</v>
      </c>
      <c r="G296" s="201">
        <v>70411</v>
      </c>
      <c r="H296" s="201">
        <v>3000</v>
      </c>
      <c r="I296" s="201">
        <v>414215</v>
      </c>
      <c r="J296" s="200">
        <v>250000000</v>
      </c>
      <c r="K296" s="200">
        <v>250000000</v>
      </c>
      <c r="L296" s="200">
        <v>0</v>
      </c>
      <c r="M296" s="126">
        <v>0</v>
      </c>
    </row>
    <row r="297" spans="1:13" s="204" customFormat="1" ht="20.399999999999999" x14ac:dyDescent="0.3">
      <c r="A297" s="202"/>
      <c r="B297" s="203" t="s">
        <v>1141</v>
      </c>
      <c r="C297" s="30" t="s">
        <v>5076</v>
      </c>
      <c r="D297" s="201">
        <v>1201</v>
      </c>
      <c r="E297" s="201">
        <v>9</v>
      </c>
      <c r="F297" s="201">
        <v>704</v>
      </c>
      <c r="G297" s="201">
        <v>70411</v>
      </c>
      <c r="H297" s="201">
        <v>3000</v>
      </c>
      <c r="I297" s="201">
        <v>414104</v>
      </c>
      <c r="J297" s="200">
        <v>150000000</v>
      </c>
      <c r="K297" s="200">
        <f>SUM(J297+M297)</f>
        <v>200000000</v>
      </c>
      <c r="L297" s="200">
        <v>0</v>
      </c>
      <c r="M297" s="126">
        <v>50000000</v>
      </c>
    </row>
    <row r="298" spans="1:13" s="204" customFormat="1" ht="20.399999999999999" x14ac:dyDescent="0.3">
      <c r="A298" s="202"/>
      <c r="B298" s="203" t="s">
        <v>1143</v>
      </c>
      <c r="C298" s="30" t="s">
        <v>5077</v>
      </c>
      <c r="D298" s="201">
        <v>1201</v>
      </c>
      <c r="E298" s="201">
        <v>9</v>
      </c>
      <c r="F298" s="201">
        <v>704</v>
      </c>
      <c r="G298" s="201">
        <v>70411</v>
      </c>
      <c r="H298" s="201">
        <v>3000</v>
      </c>
      <c r="I298" s="201">
        <v>414105</v>
      </c>
      <c r="J298" s="200">
        <v>100000000</v>
      </c>
      <c r="K298" s="200">
        <f>SUM(J298-L298)</f>
        <v>50000000</v>
      </c>
      <c r="L298" s="200">
        <v>50000000</v>
      </c>
      <c r="M298" s="126">
        <v>0</v>
      </c>
    </row>
    <row r="299" spans="1:13" s="204" customFormat="1" ht="16.5" customHeight="1" x14ac:dyDescent="0.3">
      <c r="A299" s="202"/>
      <c r="B299" s="203" t="s">
        <v>1144</v>
      </c>
      <c r="C299" s="30" t="s">
        <v>5078</v>
      </c>
      <c r="D299" s="201">
        <v>1201</v>
      </c>
      <c r="E299" s="201">
        <v>9</v>
      </c>
      <c r="F299" s="201">
        <v>704</v>
      </c>
      <c r="G299" s="201">
        <v>70411</v>
      </c>
      <c r="H299" s="201">
        <v>3000</v>
      </c>
      <c r="I299" s="201">
        <v>414213</v>
      </c>
      <c r="J299" s="200">
        <v>50000000</v>
      </c>
      <c r="K299" s="200">
        <f t="shared" ref="K299:K310" si="8">SUM(J299-L299)</f>
        <v>25000000</v>
      </c>
      <c r="L299" s="200">
        <v>25000000</v>
      </c>
      <c r="M299" s="126">
        <v>0</v>
      </c>
    </row>
    <row r="300" spans="1:13" s="204" customFormat="1" ht="20.399999999999999" x14ac:dyDescent="0.3">
      <c r="A300" s="202"/>
      <c r="B300" s="203" t="s">
        <v>1145</v>
      </c>
      <c r="C300" s="30" t="s">
        <v>5079</v>
      </c>
      <c r="D300" s="201">
        <v>1201</v>
      </c>
      <c r="E300" s="201">
        <v>9</v>
      </c>
      <c r="F300" s="201">
        <v>704</v>
      </c>
      <c r="G300" s="201">
        <v>70411</v>
      </c>
      <c r="H300" s="201">
        <v>3000</v>
      </c>
      <c r="I300" s="201">
        <v>414208</v>
      </c>
      <c r="J300" s="200">
        <v>50000000</v>
      </c>
      <c r="K300" s="200">
        <f t="shared" si="8"/>
        <v>25000000</v>
      </c>
      <c r="L300" s="200">
        <v>25000000</v>
      </c>
      <c r="M300" s="126">
        <v>0</v>
      </c>
    </row>
    <row r="301" spans="1:13" s="204" customFormat="1" ht="20.399999999999999" x14ac:dyDescent="0.3">
      <c r="A301" s="202"/>
      <c r="B301" s="203" t="s">
        <v>1146</v>
      </c>
      <c r="C301" s="30" t="s">
        <v>5080</v>
      </c>
      <c r="D301" s="201">
        <v>1201</v>
      </c>
      <c r="E301" s="201">
        <v>9</v>
      </c>
      <c r="F301" s="201">
        <v>704</v>
      </c>
      <c r="G301" s="201">
        <v>70411</v>
      </c>
      <c r="H301" s="201">
        <v>3000</v>
      </c>
      <c r="I301" s="201">
        <v>414316</v>
      </c>
      <c r="J301" s="200">
        <v>50000000</v>
      </c>
      <c r="K301" s="200">
        <f t="shared" si="8"/>
        <v>25000000</v>
      </c>
      <c r="L301" s="200">
        <v>25000000</v>
      </c>
      <c r="M301" s="126">
        <v>0</v>
      </c>
    </row>
    <row r="302" spans="1:13" s="204" customFormat="1" ht="20.399999999999999" x14ac:dyDescent="0.3">
      <c r="A302" s="202"/>
      <c r="B302" s="203" t="s">
        <v>1147</v>
      </c>
      <c r="C302" s="30" t="s">
        <v>5081</v>
      </c>
      <c r="D302" s="201">
        <v>1201</v>
      </c>
      <c r="E302" s="201">
        <v>9</v>
      </c>
      <c r="F302" s="201">
        <v>704</v>
      </c>
      <c r="G302" s="201">
        <v>70411</v>
      </c>
      <c r="H302" s="201">
        <v>3000</v>
      </c>
      <c r="I302" s="201">
        <v>414103</v>
      </c>
      <c r="J302" s="200">
        <v>50000000</v>
      </c>
      <c r="K302" s="200">
        <f t="shared" si="8"/>
        <v>25000000</v>
      </c>
      <c r="L302" s="200">
        <v>25000000</v>
      </c>
      <c r="M302" s="126">
        <v>0</v>
      </c>
    </row>
    <row r="303" spans="1:13" s="204" customFormat="1" ht="20.399999999999999" x14ac:dyDescent="0.3">
      <c r="A303" s="202"/>
      <c r="B303" s="203" t="s">
        <v>1148</v>
      </c>
      <c r="C303" s="30" t="s">
        <v>5082</v>
      </c>
      <c r="D303" s="201">
        <v>1201</v>
      </c>
      <c r="E303" s="201">
        <v>9</v>
      </c>
      <c r="F303" s="201">
        <v>704</v>
      </c>
      <c r="G303" s="201">
        <v>70411</v>
      </c>
      <c r="H303" s="201">
        <v>3000</v>
      </c>
      <c r="I303" s="201">
        <v>414209</v>
      </c>
      <c r="J303" s="200">
        <v>50000000</v>
      </c>
      <c r="K303" s="200">
        <f t="shared" si="8"/>
        <v>25000000</v>
      </c>
      <c r="L303" s="200">
        <v>25000000</v>
      </c>
      <c r="M303" s="126">
        <v>0</v>
      </c>
    </row>
    <row r="304" spans="1:13" s="204" customFormat="1" ht="20.399999999999999" x14ac:dyDescent="0.3">
      <c r="A304" s="202"/>
      <c r="B304" s="203" t="s">
        <v>1149</v>
      </c>
      <c r="C304" s="30" t="s">
        <v>5083</v>
      </c>
      <c r="D304" s="201">
        <v>1201</v>
      </c>
      <c r="E304" s="201">
        <v>9</v>
      </c>
      <c r="F304" s="201">
        <v>704</v>
      </c>
      <c r="G304" s="201">
        <v>70411</v>
      </c>
      <c r="H304" s="201">
        <v>3000</v>
      </c>
      <c r="I304" s="201">
        <v>414306</v>
      </c>
      <c r="J304" s="200">
        <v>50000000</v>
      </c>
      <c r="K304" s="200">
        <f t="shared" si="8"/>
        <v>25000000</v>
      </c>
      <c r="L304" s="200">
        <v>25000000</v>
      </c>
      <c r="M304" s="126">
        <v>0</v>
      </c>
    </row>
    <row r="305" spans="1:13" s="204" customFormat="1" x14ac:dyDescent="0.3">
      <c r="A305" s="202"/>
      <c r="B305" s="203" t="s">
        <v>1150</v>
      </c>
      <c r="C305" s="30" t="s">
        <v>5084</v>
      </c>
      <c r="D305" s="201">
        <v>1201</v>
      </c>
      <c r="E305" s="201">
        <v>9</v>
      </c>
      <c r="F305" s="201">
        <v>704</v>
      </c>
      <c r="G305" s="201">
        <v>70411</v>
      </c>
      <c r="H305" s="201">
        <v>3000</v>
      </c>
      <c r="I305" s="201">
        <v>414301</v>
      </c>
      <c r="J305" s="200">
        <v>50000000</v>
      </c>
      <c r="K305" s="200">
        <f t="shared" si="8"/>
        <v>25000000</v>
      </c>
      <c r="L305" s="200">
        <v>25000000</v>
      </c>
      <c r="M305" s="126">
        <v>0</v>
      </c>
    </row>
    <row r="306" spans="1:13" s="204" customFormat="1" ht="20.399999999999999" x14ac:dyDescent="0.3">
      <c r="A306" s="202"/>
      <c r="B306" s="203" t="s">
        <v>1151</v>
      </c>
      <c r="C306" s="30" t="s">
        <v>5085</v>
      </c>
      <c r="D306" s="201">
        <v>1201</v>
      </c>
      <c r="E306" s="201">
        <v>9</v>
      </c>
      <c r="F306" s="201">
        <v>704</v>
      </c>
      <c r="G306" s="201">
        <v>70411</v>
      </c>
      <c r="H306" s="201">
        <v>3000</v>
      </c>
      <c r="I306" s="201">
        <v>414217</v>
      </c>
      <c r="J306" s="200">
        <v>50000000</v>
      </c>
      <c r="K306" s="200">
        <f t="shared" si="8"/>
        <v>25000000</v>
      </c>
      <c r="L306" s="200">
        <v>25000000</v>
      </c>
      <c r="M306" s="126">
        <v>0</v>
      </c>
    </row>
    <row r="307" spans="1:13" s="204" customFormat="1" x14ac:dyDescent="0.3">
      <c r="A307" s="202"/>
      <c r="B307" s="203" t="s">
        <v>1152</v>
      </c>
      <c r="C307" s="30" t="s">
        <v>5086</v>
      </c>
      <c r="D307" s="201">
        <v>1201</v>
      </c>
      <c r="E307" s="201">
        <v>9</v>
      </c>
      <c r="F307" s="201">
        <v>704</v>
      </c>
      <c r="G307" s="201">
        <v>70411</v>
      </c>
      <c r="H307" s="201">
        <v>3000</v>
      </c>
      <c r="I307" s="201">
        <v>414104</v>
      </c>
      <c r="J307" s="200">
        <v>100000000</v>
      </c>
      <c r="K307" s="200">
        <f t="shared" si="8"/>
        <v>25000000</v>
      </c>
      <c r="L307" s="200">
        <v>75000000</v>
      </c>
      <c r="M307" s="126">
        <v>0</v>
      </c>
    </row>
    <row r="308" spans="1:13" s="204" customFormat="1" ht="20.399999999999999" x14ac:dyDescent="0.3">
      <c r="A308" s="202"/>
      <c r="B308" s="203" t="s">
        <v>1153</v>
      </c>
      <c r="C308" s="30" t="s">
        <v>5087</v>
      </c>
      <c r="D308" s="201">
        <v>1201</v>
      </c>
      <c r="E308" s="201">
        <v>9</v>
      </c>
      <c r="F308" s="201">
        <v>704</v>
      </c>
      <c r="G308" s="201">
        <v>70411</v>
      </c>
      <c r="H308" s="201">
        <v>3000</v>
      </c>
      <c r="I308" s="201">
        <v>414215</v>
      </c>
      <c r="J308" s="200">
        <v>50000000</v>
      </c>
      <c r="K308" s="200">
        <f t="shared" si="8"/>
        <v>25000000</v>
      </c>
      <c r="L308" s="200">
        <v>25000000</v>
      </c>
      <c r="M308" s="126">
        <v>0</v>
      </c>
    </row>
    <row r="309" spans="1:13" s="204" customFormat="1" x14ac:dyDescent="0.3">
      <c r="A309" s="202"/>
      <c r="B309" s="203" t="s">
        <v>1154</v>
      </c>
      <c r="C309" s="30" t="s">
        <v>5088</v>
      </c>
      <c r="D309" s="201">
        <v>1201</v>
      </c>
      <c r="E309" s="201">
        <v>9</v>
      </c>
      <c r="F309" s="201">
        <v>704</v>
      </c>
      <c r="G309" s="201">
        <v>70411</v>
      </c>
      <c r="H309" s="201">
        <v>3000</v>
      </c>
      <c r="I309" s="201">
        <v>414302</v>
      </c>
      <c r="J309" s="200">
        <v>50000000</v>
      </c>
      <c r="K309" s="200">
        <f t="shared" si="8"/>
        <v>25000000</v>
      </c>
      <c r="L309" s="200">
        <v>25000000</v>
      </c>
      <c r="M309" s="126">
        <v>0</v>
      </c>
    </row>
    <row r="310" spans="1:13" s="204" customFormat="1" ht="20.399999999999999" x14ac:dyDescent="0.3">
      <c r="A310" s="202"/>
      <c r="B310" s="203" t="s">
        <v>1155</v>
      </c>
      <c r="C310" s="30" t="s">
        <v>5089</v>
      </c>
      <c r="D310" s="201">
        <v>1201</v>
      </c>
      <c r="E310" s="201">
        <v>9</v>
      </c>
      <c r="F310" s="201">
        <v>704</v>
      </c>
      <c r="G310" s="201">
        <v>70411</v>
      </c>
      <c r="H310" s="201">
        <v>3000</v>
      </c>
      <c r="I310" s="201">
        <v>414306</v>
      </c>
      <c r="J310" s="200">
        <v>50000000</v>
      </c>
      <c r="K310" s="200">
        <f t="shared" si="8"/>
        <v>25000000</v>
      </c>
      <c r="L310" s="200">
        <v>25000000</v>
      </c>
      <c r="M310" s="126">
        <v>0</v>
      </c>
    </row>
    <row r="311" spans="1:13" s="343" customFormat="1" ht="39" customHeight="1" x14ac:dyDescent="0.3">
      <c r="A311" s="658"/>
      <c r="B311" s="563" t="s">
        <v>1187</v>
      </c>
      <c r="C311" s="30" t="s">
        <v>1188</v>
      </c>
      <c r="D311" s="558">
        <v>1301</v>
      </c>
      <c r="E311" s="558">
        <v>9</v>
      </c>
      <c r="F311" s="558">
        <v>704</v>
      </c>
      <c r="G311" s="558">
        <v>70443</v>
      </c>
      <c r="H311" s="558">
        <v>3000</v>
      </c>
      <c r="I311" s="558">
        <v>414104</v>
      </c>
      <c r="J311" s="560">
        <v>400000000</v>
      </c>
      <c r="K311" s="560">
        <f>SUM(J311+M311)</f>
        <v>518000000</v>
      </c>
      <c r="L311" s="560">
        <v>0</v>
      </c>
      <c r="M311" s="560">
        <v>118000000</v>
      </c>
    </row>
    <row r="312" spans="1:13" s="343" customFormat="1" ht="30.75" customHeight="1" x14ac:dyDescent="0.3">
      <c r="A312" s="658"/>
      <c r="B312" s="563" t="s">
        <v>1192</v>
      </c>
      <c r="C312" s="30" t="s">
        <v>1193</v>
      </c>
      <c r="D312" s="558">
        <v>1301</v>
      </c>
      <c r="E312" s="558">
        <v>9</v>
      </c>
      <c r="F312" s="558">
        <v>708</v>
      </c>
      <c r="G312" s="558">
        <v>70810</v>
      </c>
      <c r="H312" s="558">
        <v>3000</v>
      </c>
      <c r="I312" s="558">
        <v>414104</v>
      </c>
      <c r="J312" s="560">
        <v>2500000000</v>
      </c>
      <c r="K312" s="560">
        <f>SUM(J312-L312)</f>
        <v>1500000000</v>
      </c>
      <c r="L312" s="560">
        <v>1000000000</v>
      </c>
      <c r="M312" s="560">
        <v>0</v>
      </c>
    </row>
    <row r="313" spans="1:13" s="343" customFormat="1" ht="17.25" customHeight="1" x14ac:dyDescent="0.3">
      <c r="A313" s="658"/>
      <c r="B313" s="563" t="s">
        <v>1196</v>
      </c>
      <c r="C313" s="30" t="s">
        <v>1197</v>
      </c>
      <c r="D313" s="558">
        <v>1301</v>
      </c>
      <c r="E313" s="558">
        <v>9</v>
      </c>
      <c r="F313" s="558">
        <v>704</v>
      </c>
      <c r="G313" s="558">
        <v>70472</v>
      </c>
      <c r="H313" s="558">
        <v>3000</v>
      </c>
      <c r="I313" s="558">
        <v>414104</v>
      </c>
      <c r="J313" s="560">
        <v>1500000000</v>
      </c>
      <c r="K313" s="560">
        <f>SUM(J313-L313)</f>
        <v>500000000</v>
      </c>
      <c r="L313" s="560">
        <v>1000000000</v>
      </c>
      <c r="M313" s="560">
        <v>0</v>
      </c>
    </row>
    <row r="314" spans="1:13" s="204" customFormat="1" ht="32.25" customHeight="1" thickBot="1" x14ac:dyDescent="0.35">
      <c r="A314" s="202"/>
      <c r="B314" s="203" t="s">
        <v>3262</v>
      </c>
      <c r="C314" s="30" t="s">
        <v>5355</v>
      </c>
      <c r="D314" s="201">
        <v>1301</v>
      </c>
      <c r="E314" s="201">
        <v>9</v>
      </c>
      <c r="F314" s="201">
        <v>703</v>
      </c>
      <c r="G314" s="201">
        <v>70330</v>
      </c>
      <c r="H314" s="201">
        <v>3000</v>
      </c>
      <c r="I314" s="201">
        <v>414104</v>
      </c>
      <c r="J314" s="200"/>
      <c r="K314" s="200">
        <f t="shared" ref="K314:K321" si="9">SUM(J314+M314)</f>
        <v>36000000</v>
      </c>
      <c r="L314" s="200"/>
      <c r="M314" s="126">
        <v>36000000</v>
      </c>
    </row>
    <row r="315" spans="1:13" ht="14.25" customHeight="1" x14ac:dyDescent="0.3">
      <c r="A315" s="970" t="s">
        <v>3118</v>
      </c>
      <c r="B315" s="970" t="s">
        <v>3119</v>
      </c>
      <c r="C315" s="970" t="s">
        <v>2</v>
      </c>
      <c r="D315" s="82" t="s">
        <v>3</v>
      </c>
      <c r="E315" s="83" t="s">
        <v>3</v>
      </c>
      <c r="F315" s="82" t="s">
        <v>7</v>
      </c>
      <c r="G315" s="83" t="s">
        <v>9</v>
      </c>
      <c r="H315" s="82" t="s">
        <v>12</v>
      </c>
      <c r="I315" s="83" t="s">
        <v>13</v>
      </c>
      <c r="J315" s="873" t="s">
        <v>3115</v>
      </c>
      <c r="K315" s="873" t="s">
        <v>3116</v>
      </c>
      <c r="L315" s="965" t="s">
        <v>3121</v>
      </c>
      <c r="M315" s="965" t="s">
        <v>3117</v>
      </c>
    </row>
    <row r="316" spans="1:13" ht="9" customHeight="1" x14ac:dyDescent="0.3">
      <c r="A316" s="971"/>
      <c r="B316" s="971"/>
      <c r="C316" s="971"/>
      <c r="D316" s="84" t="s">
        <v>4</v>
      </c>
      <c r="E316" s="85" t="s">
        <v>6</v>
      </c>
      <c r="F316" s="84" t="s">
        <v>8</v>
      </c>
      <c r="G316" s="85" t="s">
        <v>10</v>
      </c>
      <c r="H316" s="84" t="s">
        <v>5</v>
      </c>
      <c r="I316" s="85" t="s">
        <v>5</v>
      </c>
      <c r="J316" s="874"/>
      <c r="K316" s="874"/>
      <c r="L316" s="966"/>
      <c r="M316" s="966"/>
    </row>
    <row r="317" spans="1:13" ht="19.5" customHeight="1" x14ac:dyDescent="0.3">
      <c r="A317" s="971"/>
      <c r="B317" s="971"/>
      <c r="C317" s="971"/>
      <c r="D317" s="84" t="s">
        <v>5</v>
      </c>
      <c r="E317" s="85" t="s">
        <v>5</v>
      </c>
      <c r="F317" s="84" t="s">
        <v>5</v>
      </c>
      <c r="G317" s="85" t="s">
        <v>11</v>
      </c>
      <c r="H317" s="86"/>
      <c r="I317" s="87"/>
      <c r="J317" s="44" t="s">
        <v>3120</v>
      </c>
      <c r="K317" s="45" t="s">
        <v>3120</v>
      </c>
      <c r="L317" s="46" t="s">
        <v>3120</v>
      </c>
      <c r="M317" s="47" t="s">
        <v>3120</v>
      </c>
    </row>
    <row r="318" spans="1:13" ht="12.75" customHeight="1" thickBot="1" x14ac:dyDescent="0.35">
      <c r="A318" s="972"/>
      <c r="B318" s="972"/>
      <c r="C318" s="972"/>
      <c r="D318" s="88"/>
      <c r="E318" s="89"/>
      <c r="F318" s="88"/>
      <c r="G318" s="89"/>
      <c r="H318" s="88"/>
      <c r="I318" s="89"/>
      <c r="J318" s="48" t="s">
        <v>14</v>
      </c>
      <c r="K318" s="49" t="s">
        <v>14</v>
      </c>
      <c r="L318" s="50" t="s">
        <v>14</v>
      </c>
      <c r="M318" s="123" t="s">
        <v>14</v>
      </c>
    </row>
    <row r="319" spans="1:13" s="204" customFormat="1" ht="20.399999999999999" x14ac:dyDescent="0.3">
      <c r="A319" s="202"/>
      <c r="B319" s="203" t="s">
        <v>3265</v>
      </c>
      <c r="C319" s="30" t="s">
        <v>5356</v>
      </c>
      <c r="D319" s="201">
        <v>1301</v>
      </c>
      <c r="E319" s="201">
        <v>9</v>
      </c>
      <c r="F319" s="201">
        <v>703</v>
      </c>
      <c r="G319" s="201">
        <v>70330</v>
      </c>
      <c r="H319" s="201">
        <v>3000</v>
      </c>
      <c r="I319" s="201">
        <v>414104</v>
      </c>
      <c r="J319" s="200"/>
      <c r="K319" s="200">
        <f t="shared" si="9"/>
        <v>400000000</v>
      </c>
      <c r="L319" s="200"/>
      <c r="M319" s="126">
        <v>400000000</v>
      </c>
    </row>
    <row r="320" spans="1:13" s="204" customFormat="1" ht="26.25" customHeight="1" x14ac:dyDescent="0.3">
      <c r="A320" s="202"/>
      <c r="B320" s="203" t="s">
        <v>5035</v>
      </c>
      <c r="C320" s="30" t="s">
        <v>5343</v>
      </c>
      <c r="D320" s="201"/>
      <c r="E320" s="201"/>
      <c r="F320" s="201"/>
      <c r="G320" s="201"/>
      <c r="H320" s="201"/>
      <c r="I320" s="201"/>
      <c r="J320" s="200"/>
      <c r="K320" s="200">
        <f t="shared" si="9"/>
        <v>155000000</v>
      </c>
      <c r="L320" s="200"/>
      <c r="M320" s="126">
        <v>155000000</v>
      </c>
    </row>
    <row r="321" spans="1:20" s="204" customFormat="1" ht="24" customHeight="1" x14ac:dyDescent="0.3">
      <c r="A321" s="202"/>
      <c r="B321" s="203" t="s">
        <v>5036</v>
      </c>
      <c r="C321" s="30" t="s">
        <v>5344</v>
      </c>
      <c r="D321" s="201"/>
      <c r="E321" s="201"/>
      <c r="F321" s="201"/>
      <c r="G321" s="201"/>
      <c r="H321" s="201"/>
      <c r="I321" s="201"/>
      <c r="J321" s="200"/>
      <c r="K321" s="200">
        <f t="shared" si="9"/>
        <v>1300000000</v>
      </c>
      <c r="L321" s="200"/>
      <c r="M321" s="126">
        <v>1300000000</v>
      </c>
      <c r="N321" s="58"/>
      <c r="O321" s="58"/>
      <c r="P321" s="58"/>
      <c r="Q321" s="58"/>
      <c r="R321" s="58"/>
      <c r="S321" s="58"/>
      <c r="T321" s="58"/>
    </row>
    <row r="322" spans="1:20" s="343" customFormat="1" ht="24" customHeight="1" x14ac:dyDescent="0.3">
      <c r="A322" s="658"/>
      <c r="B322" s="563" t="s">
        <v>1214</v>
      </c>
      <c r="C322" s="30" t="s">
        <v>5345</v>
      </c>
      <c r="D322" s="558">
        <v>1701</v>
      </c>
      <c r="E322" s="558">
        <v>11</v>
      </c>
      <c r="F322" s="558">
        <v>704</v>
      </c>
      <c r="G322" s="558">
        <v>70451</v>
      </c>
      <c r="H322" s="558">
        <v>3000</v>
      </c>
      <c r="I322" s="558">
        <v>414208</v>
      </c>
      <c r="J322" s="560">
        <v>0</v>
      </c>
      <c r="K322" s="560">
        <f>SUM(J322+M322)</f>
        <v>1100000000</v>
      </c>
      <c r="L322" s="560">
        <v>0</v>
      </c>
      <c r="M322" s="126">
        <v>1100000000</v>
      </c>
      <c r="N322" s="62">
        <v>0</v>
      </c>
      <c r="O322" s="58"/>
      <c r="P322" s="58"/>
      <c r="Q322" s="58"/>
      <c r="R322" s="58"/>
      <c r="S322" s="58"/>
      <c r="T322" s="58"/>
    </row>
    <row r="323" spans="1:20" s="343" customFormat="1" ht="29.25" customHeight="1" thickBot="1" x14ac:dyDescent="0.35">
      <c r="A323" s="556"/>
      <c r="B323" s="30"/>
      <c r="C323" s="30" t="s">
        <v>1240</v>
      </c>
      <c r="D323" s="558">
        <v>9</v>
      </c>
      <c r="E323" s="558">
        <v>704</v>
      </c>
      <c r="F323" s="558">
        <v>70451</v>
      </c>
      <c r="G323" s="558">
        <v>3000</v>
      </c>
      <c r="H323" s="558">
        <v>414208</v>
      </c>
      <c r="I323" s="560">
        <v>0</v>
      </c>
      <c r="J323" s="560">
        <v>0</v>
      </c>
      <c r="K323" s="560">
        <v>250000000</v>
      </c>
      <c r="L323" s="560"/>
      <c r="M323" s="126">
        <v>250000000</v>
      </c>
      <c r="N323" s="62"/>
      <c r="O323" s="62"/>
      <c r="P323" s="62"/>
      <c r="Q323" s="62"/>
      <c r="R323" s="62"/>
      <c r="S323" s="567"/>
      <c r="T323" s="58"/>
    </row>
    <row r="324" spans="1:20" s="204" customFormat="1" ht="15" thickBot="1" x14ac:dyDescent="0.35">
      <c r="A324" s="13"/>
      <c r="B324" s="14" t="s">
        <v>1354</v>
      </c>
      <c r="C324" s="14"/>
      <c r="D324" s="14"/>
      <c r="E324" s="14"/>
      <c r="F324" s="14"/>
      <c r="G324" s="14"/>
      <c r="H324" s="14"/>
      <c r="I324" s="14"/>
      <c r="J324" s="15">
        <f>SUM(J296:J323)</f>
        <v>5550000000</v>
      </c>
      <c r="K324" s="15">
        <f>SUM(K296:K323)</f>
        <v>6559000000</v>
      </c>
      <c r="L324" s="15">
        <f>SUM(L296:L323)</f>
        <v>2400000000</v>
      </c>
      <c r="M324" s="15">
        <f>SUM(M296:M323)</f>
        <v>3409000000</v>
      </c>
      <c r="N324" s="58"/>
      <c r="O324" s="58"/>
      <c r="P324" s="58"/>
      <c r="Q324" s="58"/>
      <c r="R324" s="58"/>
      <c r="S324" s="58"/>
      <c r="T324" s="58"/>
    </row>
    <row r="325" spans="1:20" s="343" customFormat="1" x14ac:dyDescent="0.3">
      <c r="A325" s="25"/>
      <c r="B325" s="25"/>
      <c r="C325" s="25"/>
      <c r="D325" s="25"/>
      <c r="E325" s="25"/>
      <c r="F325" s="25"/>
      <c r="G325" s="25"/>
      <c r="H325" s="25"/>
      <c r="I325" s="25"/>
      <c r="J325" s="56"/>
      <c r="K325" s="56"/>
      <c r="L325" s="56"/>
      <c r="M325" s="56"/>
      <c r="N325" s="58"/>
      <c r="O325" s="58"/>
      <c r="P325" s="58"/>
      <c r="Q325" s="58"/>
      <c r="R325" s="58"/>
      <c r="S325" s="58"/>
      <c r="T325" s="58"/>
    </row>
    <row r="326" spans="1:20" s="343" customFormat="1" x14ac:dyDescent="0.3">
      <c r="A326" s="25"/>
      <c r="B326" s="25"/>
      <c r="C326" s="25"/>
      <c r="D326" s="25"/>
      <c r="E326" s="25"/>
      <c r="F326" s="25"/>
      <c r="G326" s="25"/>
      <c r="H326" s="25"/>
      <c r="I326" s="25"/>
      <c r="J326" s="56"/>
      <c r="K326" s="56"/>
      <c r="L326" s="56"/>
      <c r="M326" s="56"/>
      <c r="N326" s="58"/>
      <c r="O326" s="58"/>
      <c r="P326" s="58"/>
      <c r="Q326" s="58"/>
      <c r="R326" s="58"/>
      <c r="S326" s="58"/>
      <c r="T326" s="58"/>
    </row>
    <row r="327" spans="1:20" s="343" customFormat="1" x14ac:dyDescent="0.3">
      <c r="A327" s="25"/>
      <c r="B327" s="25"/>
      <c r="C327" s="25"/>
      <c r="D327" s="25"/>
      <c r="E327" s="25"/>
      <c r="F327" s="25"/>
      <c r="G327" s="25"/>
      <c r="H327" s="25"/>
      <c r="I327" s="25"/>
      <c r="J327" s="56"/>
      <c r="K327" s="56"/>
      <c r="L327" s="56"/>
      <c r="M327" s="56"/>
      <c r="N327" s="58"/>
      <c r="O327" s="58"/>
      <c r="P327" s="58"/>
      <c r="Q327" s="58"/>
      <c r="R327" s="58"/>
      <c r="S327" s="58"/>
      <c r="T327" s="58"/>
    </row>
    <row r="328" spans="1:20" s="343" customFormat="1" x14ac:dyDescent="0.3">
      <c r="A328" s="25"/>
      <c r="B328" s="25"/>
      <c r="C328" s="25"/>
      <c r="D328" s="25"/>
      <c r="E328" s="25"/>
      <c r="F328" s="25"/>
      <c r="G328" s="25"/>
      <c r="H328" s="25"/>
      <c r="I328" s="25"/>
      <c r="J328" s="56"/>
      <c r="K328" s="56"/>
      <c r="L328" s="56"/>
      <c r="M328" s="56"/>
      <c r="N328" s="58"/>
      <c r="O328" s="58"/>
      <c r="P328" s="58"/>
      <c r="Q328" s="58"/>
      <c r="R328" s="58"/>
      <c r="S328" s="58"/>
      <c r="T328" s="58"/>
    </row>
    <row r="329" spans="1:20" s="343" customFormat="1" x14ac:dyDescent="0.3">
      <c r="A329" s="25"/>
      <c r="B329" s="25"/>
      <c r="C329" s="25"/>
      <c r="D329" s="25"/>
      <c r="E329" s="25"/>
      <c r="F329" s="25"/>
      <c r="G329" s="25"/>
      <c r="H329" s="25"/>
      <c r="I329" s="25"/>
      <c r="J329" s="56"/>
      <c r="K329" s="56"/>
      <c r="L329" s="56"/>
      <c r="M329" s="56"/>
      <c r="N329" s="58"/>
      <c r="O329" s="58"/>
      <c r="P329" s="58"/>
      <c r="Q329" s="58"/>
      <c r="R329" s="58"/>
      <c r="S329" s="58"/>
      <c r="T329" s="58"/>
    </row>
    <row r="330" spans="1:20" s="343" customFormat="1" x14ac:dyDescent="0.3">
      <c r="A330" s="25"/>
      <c r="B330" s="25"/>
      <c r="C330" s="25"/>
      <c r="D330" s="25"/>
      <c r="E330" s="25"/>
      <c r="F330" s="25"/>
      <c r="G330" s="25"/>
      <c r="H330" s="25"/>
      <c r="I330" s="25"/>
      <c r="J330" s="56"/>
      <c r="K330" s="56"/>
      <c r="L330" s="56"/>
      <c r="M330" s="56"/>
      <c r="N330" s="58"/>
      <c r="O330" s="58"/>
      <c r="P330" s="58"/>
      <c r="Q330" s="58"/>
      <c r="R330" s="58"/>
      <c r="S330" s="58"/>
      <c r="T330" s="58"/>
    </row>
    <row r="331" spans="1:20" s="343" customFormat="1" x14ac:dyDescent="0.3">
      <c r="A331" s="25"/>
      <c r="B331" s="25"/>
      <c r="C331" s="25"/>
      <c r="D331" s="25"/>
      <c r="E331" s="25"/>
      <c r="F331" s="25"/>
      <c r="G331" s="25"/>
      <c r="H331" s="25"/>
      <c r="I331" s="25"/>
      <c r="J331" s="56"/>
      <c r="K331" s="56"/>
      <c r="L331" s="56"/>
      <c r="M331" s="56"/>
      <c r="N331" s="58"/>
      <c r="O331" s="58"/>
      <c r="P331" s="58"/>
      <c r="Q331" s="58"/>
      <c r="R331" s="58"/>
      <c r="S331" s="58"/>
      <c r="T331" s="58"/>
    </row>
    <row r="332" spans="1:20" s="343" customFormat="1" x14ac:dyDescent="0.3">
      <c r="A332" s="25"/>
      <c r="B332" s="25"/>
      <c r="C332" s="25"/>
      <c r="D332" s="25"/>
      <c r="E332" s="25"/>
      <c r="F332" s="25"/>
      <c r="G332" s="25"/>
      <c r="H332" s="25"/>
      <c r="I332" s="25"/>
      <c r="J332" s="56"/>
      <c r="K332" s="56"/>
      <c r="L332" s="56"/>
      <c r="M332" s="56"/>
      <c r="N332" s="58"/>
      <c r="O332" s="58"/>
      <c r="P332" s="58"/>
      <c r="Q332" s="58"/>
      <c r="R332" s="58"/>
      <c r="S332" s="58"/>
      <c r="T332" s="58"/>
    </row>
    <row r="333" spans="1:20" s="343" customFormat="1" x14ac:dyDescent="0.3">
      <c r="A333" s="25"/>
      <c r="B333" s="25"/>
      <c r="C333" s="25"/>
      <c r="D333" s="25"/>
      <c r="E333" s="25"/>
      <c r="F333" s="25"/>
      <c r="G333" s="25"/>
      <c r="H333" s="25"/>
      <c r="I333" s="25"/>
      <c r="J333" s="56"/>
      <c r="K333" s="56"/>
      <c r="L333" s="56"/>
      <c r="M333" s="56"/>
      <c r="N333" s="58"/>
      <c r="O333" s="58"/>
      <c r="P333" s="58"/>
      <c r="Q333" s="58"/>
      <c r="R333" s="58"/>
      <c r="S333" s="58"/>
      <c r="T333" s="58"/>
    </row>
    <row r="334" spans="1:20" s="343" customFormat="1" x14ac:dyDescent="0.3">
      <c r="A334" s="25"/>
      <c r="B334" s="25"/>
      <c r="C334" s="25"/>
      <c r="D334" s="25"/>
      <c r="E334" s="25"/>
      <c r="F334" s="25"/>
      <c r="G334" s="25"/>
      <c r="H334" s="25"/>
      <c r="I334" s="25"/>
      <c r="J334" s="56"/>
      <c r="K334" s="56"/>
      <c r="L334" s="56"/>
      <c r="M334" s="56"/>
      <c r="N334" s="58"/>
      <c r="O334" s="58"/>
      <c r="P334" s="58"/>
      <c r="Q334" s="58"/>
      <c r="R334" s="58"/>
      <c r="S334" s="58"/>
      <c r="T334" s="58"/>
    </row>
    <row r="335" spans="1:20" s="343" customFormat="1" x14ac:dyDescent="0.3">
      <c r="A335" s="25"/>
      <c r="B335" s="25"/>
      <c r="C335" s="25"/>
      <c r="D335" s="25"/>
      <c r="E335" s="25"/>
      <c r="F335" s="25"/>
      <c r="G335" s="25"/>
      <c r="H335" s="25"/>
      <c r="I335" s="25"/>
      <c r="J335" s="56"/>
      <c r="K335" s="56"/>
      <c r="L335" s="56"/>
      <c r="M335" s="56"/>
      <c r="N335" s="58"/>
      <c r="O335" s="58"/>
      <c r="P335" s="58"/>
      <c r="Q335" s="58"/>
      <c r="R335" s="58"/>
      <c r="S335" s="58"/>
      <c r="T335" s="58"/>
    </row>
    <row r="336" spans="1:20" s="343" customFormat="1" x14ac:dyDescent="0.3">
      <c r="A336" s="25"/>
      <c r="B336" s="25"/>
      <c r="C336" s="25"/>
      <c r="D336" s="25"/>
      <c r="E336" s="25"/>
      <c r="F336" s="25"/>
      <c r="G336" s="25"/>
      <c r="H336" s="25"/>
      <c r="I336" s="25"/>
      <c r="J336" s="56"/>
      <c r="K336" s="56"/>
      <c r="L336" s="56"/>
      <c r="M336" s="56"/>
      <c r="N336" s="58"/>
      <c r="O336" s="58"/>
      <c r="P336" s="58"/>
      <c r="Q336" s="58"/>
      <c r="R336" s="58"/>
      <c r="S336" s="58"/>
      <c r="T336" s="58"/>
    </row>
    <row r="337" spans="1:20" s="343" customFormat="1" x14ac:dyDescent="0.3">
      <c r="A337" s="25"/>
      <c r="B337" s="25"/>
      <c r="C337" s="25"/>
      <c r="D337" s="25"/>
      <c r="E337" s="25"/>
      <c r="F337" s="25"/>
      <c r="G337" s="25"/>
      <c r="H337" s="25"/>
      <c r="I337" s="25"/>
      <c r="J337" s="56"/>
      <c r="K337" s="56"/>
      <c r="L337" s="56"/>
      <c r="M337" s="56"/>
      <c r="N337" s="58"/>
      <c r="O337" s="58"/>
      <c r="P337" s="58"/>
      <c r="Q337" s="58"/>
      <c r="R337" s="58"/>
      <c r="S337" s="58"/>
      <c r="T337" s="58"/>
    </row>
    <row r="338" spans="1:20" s="343" customFormat="1" x14ac:dyDescent="0.3">
      <c r="A338" s="25"/>
      <c r="B338" s="25"/>
      <c r="C338" s="25"/>
      <c r="D338" s="25"/>
      <c r="E338" s="25"/>
      <c r="F338" s="25"/>
      <c r="G338" s="25"/>
      <c r="H338" s="25"/>
      <c r="I338" s="25"/>
      <c r="J338" s="56"/>
      <c r="K338" s="56"/>
      <c r="L338" s="56"/>
      <c r="M338" s="56"/>
      <c r="N338" s="58"/>
      <c r="O338" s="58"/>
      <c r="P338" s="58"/>
      <c r="Q338" s="58"/>
      <c r="R338" s="58"/>
      <c r="S338" s="58"/>
      <c r="T338" s="58"/>
    </row>
    <row r="339" spans="1:20" s="343" customFormat="1" x14ac:dyDescent="0.3">
      <c r="A339" s="25"/>
      <c r="B339" s="25"/>
      <c r="C339" s="25"/>
      <c r="D339" s="25"/>
      <c r="E339" s="25"/>
      <c r="F339" s="25"/>
      <c r="G339" s="25"/>
      <c r="H339" s="25"/>
      <c r="I339" s="25"/>
      <c r="J339" s="56"/>
      <c r="K339" s="56"/>
      <c r="L339" s="56"/>
      <c r="M339" s="56"/>
      <c r="N339" s="58"/>
      <c r="O339" s="58"/>
      <c r="P339" s="58"/>
      <c r="Q339" s="58"/>
      <c r="R339" s="58"/>
      <c r="S339" s="58"/>
      <c r="T339" s="58"/>
    </row>
    <row r="340" spans="1:20" s="343" customFormat="1" x14ac:dyDescent="0.3">
      <c r="A340" s="25"/>
      <c r="B340" s="25"/>
      <c r="C340" s="25"/>
      <c r="D340" s="25"/>
      <c r="E340" s="25"/>
      <c r="F340" s="25"/>
      <c r="G340" s="25"/>
      <c r="H340" s="25"/>
      <c r="I340" s="25"/>
      <c r="J340" s="56"/>
      <c r="K340" s="56"/>
      <c r="L340" s="56"/>
      <c r="M340" s="56"/>
      <c r="N340" s="58"/>
      <c r="O340" s="58"/>
      <c r="P340" s="58"/>
      <c r="Q340" s="58"/>
      <c r="R340" s="58"/>
      <c r="S340" s="58"/>
      <c r="T340" s="58"/>
    </row>
    <row r="341" spans="1:20" s="343" customFormat="1" x14ac:dyDescent="0.3">
      <c r="A341" s="25"/>
      <c r="B341" s="25"/>
      <c r="C341" s="25"/>
      <c r="D341" s="25"/>
      <c r="E341" s="25"/>
      <c r="F341" s="25"/>
      <c r="G341" s="25"/>
      <c r="H341" s="25"/>
      <c r="I341" s="25"/>
      <c r="J341" s="56"/>
      <c r="K341" s="56"/>
      <c r="L341" s="56"/>
      <c r="M341" s="56"/>
      <c r="N341" s="58"/>
      <c r="O341" s="58"/>
      <c r="P341" s="58"/>
      <c r="Q341" s="58"/>
      <c r="R341" s="58"/>
      <c r="S341" s="58"/>
      <c r="T341" s="58"/>
    </row>
    <row r="342" spans="1:20" s="343" customFormat="1" x14ac:dyDescent="0.3">
      <c r="A342" s="25"/>
      <c r="B342" s="25"/>
      <c r="C342" s="25"/>
      <c r="D342" s="25"/>
      <c r="E342" s="25"/>
      <c r="F342" s="25"/>
      <c r="G342" s="25"/>
      <c r="H342" s="25"/>
      <c r="I342" s="25"/>
      <c r="J342" s="56"/>
      <c r="K342" s="56"/>
      <c r="L342" s="56"/>
      <c r="M342" s="56"/>
      <c r="N342" s="58"/>
      <c r="O342" s="58"/>
      <c r="P342" s="58"/>
      <c r="Q342" s="58"/>
      <c r="R342" s="58"/>
      <c r="S342" s="58"/>
      <c r="T342" s="58"/>
    </row>
    <row r="343" spans="1:20" s="343" customFormat="1" x14ac:dyDescent="0.3">
      <c r="A343" s="25"/>
      <c r="B343" s="25"/>
      <c r="C343" s="25"/>
      <c r="D343" s="25"/>
      <c r="E343" s="25"/>
      <c r="F343" s="25"/>
      <c r="G343" s="25"/>
      <c r="H343" s="25"/>
      <c r="I343" s="25"/>
      <c r="J343" s="56"/>
      <c r="K343" s="56"/>
      <c r="L343" s="56"/>
      <c r="M343" s="56"/>
      <c r="N343" s="58"/>
      <c r="O343" s="58"/>
      <c r="P343" s="58"/>
      <c r="Q343" s="58"/>
      <c r="R343" s="58"/>
      <c r="S343" s="58"/>
      <c r="T343" s="58"/>
    </row>
    <row r="344" spans="1:20" s="343" customFormat="1" x14ac:dyDescent="0.3">
      <c r="A344" s="25"/>
      <c r="B344" s="25"/>
      <c r="C344" s="25"/>
      <c r="D344" s="25"/>
      <c r="E344" s="25"/>
      <c r="F344" s="25"/>
      <c r="G344" s="25"/>
      <c r="H344" s="25"/>
      <c r="I344" s="25"/>
      <c r="J344" s="56"/>
      <c r="K344" s="56"/>
      <c r="L344" s="56"/>
      <c r="M344" s="56"/>
      <c r="N344" s="58"/>
      <c r="O344" s="58"/>
      <c r="P344" s="58"/>
      <c r="Q344" s="58"/>
      <c r="R344" s="58"/>
      <c r="S344" s="58"/>
      <c r="T344" s="58"/>
    </row>
    <row r="345" spans="1:20" s="343" customFormat="1" x14ac:dyDescent="0.3">
      <c r="A345" s="25"/>
      <c r="B345" s="25"/>
      <c r="C345" s="25"/>
      <c r="D345" s="25"/>
      <c r="E345" s="25"/>
      <c r="F345" s="25"/>
      <c r="G345" s="25"/>
      <c r="H345" s="25"/>
      <c r="I345" s="25"/>
      <c r="J345" s="56"/>
      <c r="K345" s="56"/>
      <c r="L345" s="56"/>
      <c r="M345" s="56"/>
      <c r="N345" s="58"/>
      <c r="O345" s="58"/>
      <c r="P345" s="58"/>
      <c r="Q345" s="58"/>
      <c r="R345" s="58"/>
      <c r="S345" s="58"/>
      <c r="T345" s="58"/>
    </row>
    <row r="346" spans="1:20" s="343" customFormat="1" x14ac:dyDescent="0.3">
      <c r="A346" s="25"/>
      <c r="B346" s="25"/>
      <c r="C346" s="25"/>
      <c r="D346" s="25"/>
      <c r="E346" s="25"/>
      <c r="F346" s="25"/>
      <c r="G346" s="25"/>
      <c r="H346" s="25"/>
      <c r="I346" s="25"/>
      <c r="J346" s="56"/>
      <c r="K346" s="56"/>
      <c r="L346" s="56"/>
      <c r="M346" s="56"/>
      <c r="N346" s="58"/>
      <c r="O346" s="58"/>
      <c r="P346" s="58"/>
      <c r="Q346" s="58"/>
      <c r="R346" s="58"/>
      <c r="S346" s="58"/>
      <c r="T346" s="58"/>
    </row>
    <row r="347" spans="1:20" s="343" customFormat="1" x14ac:dyDescent="0.3">
      <c r="A347" s="25"/>
      <c r="B347" s="25"/>
      <c r="C347" s="25"/>
      <c r="D347" s="25"/>
      <c r="E347" s="25"/>
      <c r="F347" s="25"/>
      <c r="G347" s="25"/>
      <c r="H347" s="25"/>
      <c r="I347" s="25"/>
      <c r="J347" s="56"/>
      <c r="K347" s="56"/>
      <c r="L347" s="56"/>
      <c r="M347" s="56"/>
      <c r="N347" s="58"/>
      <c r="O347" s="58"/>
      <c r="P347" s="58"/>
      <c r="Q347" s="58"/>
      <c r="R347" s="58"/>
      <c r="S347" s="58"/>
      <c r="T347" s="58"/>
    </row>
    <row r="348" spans="1:20" s="343" customFormat="1" x14ac:dyDescent="0.3">
      <c r="A348" s="25"/>
      <c r="B348" s="25"/>
      <c r="C348" s="25"/>
      <c r="D348" s="25"/>
      <c r="E348" s="25"/>
      <c r="F348" s="25"/>
      <c r="G348" s="25"/>
      <c r="H348" s="25"/>
      <c r="I348" s="25"/>
      <c r="J348" s="56"/>
      <c r="K348" s="56"/>
      <c r="L348" s="56"/>
      <c r="M348" s="56"/>
      <c r="N348" s="58"/>
      <c r="O348" s="58"/>
      <c r="P348" s="58"/>
      <c r="Q348" s="58"/>
      <c r="R348" s="58"/>
      <c r="S348" s="58"/>
      <c r="T348" s="58"/>
    </row>
    <row r="349" spans="1:20" s="343" customFormat="1" x14ac:dyDescent="0.3">
      <c r="A349" s="25"/>
      <c r="B349" s="25"/>
      <c r="C349" s="25"/>
      <c r="D349" s="25"/>
      <c r="E349" s="25"/>
      <c r="F349" s="25"/>
      <c r="G349" s="25"/>
      <c r="H349" s="25"/>
      <c r="I349" s="25"/>
      <c r="J349" s="56"/>
      <c r="K349" s="56"/>
      <c r="L349" s="56"/>
      <c r="M349" s="56"/>
      <c r="N349" s="58"/>
      <c r="O349" s="58"/>
      <c r="P349" s="58"/>
      <c r="Q349" s="58"/>
      <c r="R349" s="58"/>
      <c r="S349" s="58"/>
      <c r="T349" s="58"/>
    </row>
    <row r="350" spans="1:20" s="343" customFormat="1" x14ac:dyDescent="0.3">
      <c r="A350" s="25"/>
      <c r="B350" s="25"/>
      <c r="C350" s="25"/>
      <c r="D350" s="25"/>
      <c r="E350" s="25"/>
      <c r="F350" s="25"/>
      <c r="G350" s="25"/>
      <c r="H350" s="25"/>
      <c r="I350" s="25"/>
      <c r="J350" s="56"/>
      <c r="K350" s="56"/>
      <c r="L350" s="56"/>
      <c r="M350" s="56"/>
      <c r="N350" s="58"/>
      <c r="O350" s="58"/>
      <c r="P350" s="58"/>
      <c r="Q350" s="58"/>
      <c r="R350" s="58"/>
      <c r="S350" s="58"/>
      <c r="T350" s="58"/>
    </row>
    <row r="351" spans="1:20" ht="28.5" customHeight="1" x14ac:dyDescent="0.3">
      <c r="A351" s="973" t="s">
        <v>0</v>
      </c>
      <c r="B351" s="973"/>
      <c r="C351" s="973"/>
      <c r="D351" s="973"/>
      <c r="E351" s="973"/>
      <c r="F351" s="973"/>
      <c r="G351" s="973"/>
      <c r="H351" s="973"/>
      <c r="I351" s="973"/>
      <c r="J351" s="973"/>
      <c r="K351" s="973"/>
      <c r="L351" s="973"/>
      <c r="M351" s="973"/>
    </row>
    <row r="352" spans="1:20" ht="19.5" customHeight="1" x14ac:dyDescent="0.3">
      <c r="A352" s="973" t="s">
        <v>3322</v>
      </c>
      <c r="B352" s="973"/>
      <c r="C352" s="973"/>
      <c r="D352" s="973"/>
      <c r="E352" s="973"/>
      <c r="F352" s="973"/>
      <c r="G352" s="973"/>
      <c r="H352" s="973"/>
      <c r="I352" s="973"/>
      <c r="J352" s="973"/>
      <c r="K352" s="973"/>
      <c r="L352" s="973"/>
      <c r="M352" s="973"/>
    </row>
    <row r="353" spans="1:13" ht="22.5" customHeight="1" thickBot="1" x14ac:dyDescent="0.35">
      <c r="A353" s="969" t="s">
        <v>5073</v>
      </c>
      <c r="B353" s="969"/>
      <c r="C353" s="969"/>
      <c r="D353" s="969"/>
      <c r="E353" s="969"/>
      <c r="F353" s="969"/>
      <c r="G353" s="969"/>
      <c r="H353" s="969"/>
      <c r="I353" s="969"/>
      <c r="J353" s="969"/>
      <c r="K353" s="969"/>
      <c r="L353" s="969"/>
      <c r="M353" s="969"/>
    </row>
    <row r="354" spans="1:13" ht="14.25" customHeight="1" x14ac:dyDescent="0.3">
      <c r="A354" s="970" t="s">
        <v>3118</v>
      </c>
      <c r="B354" s="970" t="s">
        <v>3119</v>
      </c>
      <c r="C354" s="970" t="s">
        <v>2</v>
      </c>
      <c r="D354" s="82" t="s">
        <v>3</v>
      </c>
      <c r="E354" s="83" t="s">
        <v>3</v>
      </c>
      <c r="F354" s="82" t="s">
        <v>7</v>
      </c>
      <c r="G354" s="83" t="s">
        <v>9</v>
      </c>
      <c r="H354" s="82" t="s">
        <v>12</v>
      </c>
      <c r="I354" s="83" t="s">
        <v>13</v>
      </c>
      <c r="J354" s="873" t="s">
        <v>3115</v>
      </c>
      <c r="K354" s="873" t="s">
        <v>3116</v>
      </c>
      <c r="L354" s="965" t="s">
        <v>3121</v>
      </c>
      <c r="M354" s="965" t="s">
        <v>3117</v>
      </c>
    </row>
    <row r="355" spans="1:13" ht="9" customHeight="1" x14ac:dyDescent="0.3">
      <c r="A355" s="971"/>
      <c r="B355" s="971"/>
      <c r="C355" s="971"/>
      <c r="D355" s="84" t="s">
        <v>4</v>
      </c>
      <c r="E355" s="85" t="s">
        <v>6</v>
      </c>
      <c r="F355" s="84" t="s">
        <v>8</v>
      </c>
      <c r="G355" s="85" t="s">
        <v>10</v>
      </c>
      <c r="H355" s="84" t="s">
        <v>5</v>
      </c>
      <c r="I355" s="85" t="s">
        <v>5</v>
      </c>
      <c r="J355" s="874"/>
      <c r="K355" s="874"/>
      <c r="L355" s="966"/>
      <c r="M355" s="966"/>
    </row>
    <row r="356" spans="1:13" ht="19.5" customHeight="1" x14ac:dyDescent="0.3">
      <c r="A356" s="971"/>
      <c r="B356" s="971"/>
      <c r="C356" s="971"/>
      <c r="D356" s="84" t="s">
        <v>5</v>
      </c>
      <c r="E356" s="85" t="s">
        <v>5</v>
      </c>
      <c r="F356" s="84" t="s">
        <v>5</v>
      </c>
      <c r="G356" s="85" t="s">
        <v>11</v>
      </c>
      <c r="H356" s="86"/>
      <c r="I356" s="87"/>
      <c r="J356" s="44" t="s">
        <v>3120</v>
      </c>
      <c r="K356" s="45" t="s">
        <v>3120</v>
      </c>
      <c r="L356" s="46" t="s">
        <v>3120</v>
      </c>
      <c r="M356" s="47" t="s">
        <v>3120</v>
      </c>
    </row>
    <row r="357" spans="1:13" ht="12.75" customHeight="1" thickBot="1" x14ac:dyDescent="0.35">
      <c r="A357" s="972"/>
      <c r="B357" s="972"/>
      <c r="C357" s="972"/>
      <c r="D357" s="88"/>
      <c r="E357" s="89"/>
      <c r="F357" s="88"/>
      <c r="G357" s="89"/>
      <c r="H357" s="88"/>
      <c r="I357" s="89"/>
      <c r="J357" s="48" t="s">
        <v>14</v>
      </c>
      <c r="K357" s="49" t="s">
        <v>14</v>
      </c>
      <c r="L357" s="50" t="s">
        <v>14</v>
      </c>
      <c r="M357" s="123" t="s">
        <v>14</v>
      </c>
    </row>
    <row r="358" spans="1:13" s="199" customFormat="1" ht="15.75" customHeight="1" x14ac:dyDescent="0.3">
      <c r="A358" s="1">
        <v>34001002</v>
      </c>
      <c r="B358" s="93" t="s">
        <v>1355</v>
      </c>
      <c r="C358" s="93"/>
      <c r="J358" s="55"/>
      <c r="K358" s="55"/>
      <c r="L358" s="54"/>
      <c r="M358" s="54"/>
    </row>
    <row r="359" spans="1:13" s="199" customFormat="1" ht="34.5" customHeight="1" thickBot="1" x14ac:dyDescent="0.35">
      <c r="A359" s="196"/>
      <c r="B359" s="198" t="s">
        <v>3219</v>
      </c>
      <c r="C359" s="34" t="s">
        <v>3220</v>
      </c>
      <c r="D359" s="192">
        <v>1703</v>
      </c>
      <c r="E359" s="192">
        <v>9</v>
      </c>
      <c r="F359" s="192">
        <v>704</v>
      </c>
      <c r="G359" s="192">
        <v>70443</v>
      </c>
      <c r="H359" s="192">
        <v>3000</v>
      </c>
      <c r="I359" s="192">
        <v>414215</v>
      </c>
      <c r="J359" s="194">
        <v>0</v>
      </c>
      <c r="K359" s="194">
        <f>SUM(J359+M359)</f>
        <v>375000000</v>
      </c>
      <c r="L359" s="194">
        <v>0</v>
      </c>
      <c r="M359" s="125">
        <v>375000000</v>
      </c>
    </row>
    <row r="360" spans="1:13" s="199" customFormat="1" ht="15" thickBot="1" x14ac:dyDescent="0.35">
      <c r="A360" s="13"/>
      <c r="B360" s="14" t="s">
        <v>1404</v>
      </c>
      <c r="C360" s="14"/>
      <c r="D360" s="14"/>
      <c r="E360" s="14"/>
      <c r="F360" s="14"/>
      <c r="G360" s="14"/>
      <c r="H360" s="14"/>
      <c r="I360" s="14"/>
      <c r="J360" s="15">
        <f>SUM(J359)</f>
        <v>0</v>
      </c>
      <c r="K360" s="15">
        <f t="shared" ref="K360:M360" si="10">SUM(K359)</f>
        <v>375000000</v>
      </c>
      <c r="L360" s="15">
        <f t="shared" si="10"/>
        <v>0</v>
      </c>
      <c r="M360" s="15">
        <f t="shared" si="10"/>
        <v>375000000</v>
      </c>
    </row>
    <row r="361" spans="1:13" x14ac:dyDescent="0.3">
      <c r="A361" s="92"/>
      <c r="B361" s="92"/>
      <c r="C361" s="92"/>
      <c r="D361" s="92"/>
      <c r="E361" s="92"/>
      <c r="F361" s="92"/>
      <c r="G361" s="92"/>
      <c r="H361" s="92"/>
      <c r="I361" s="92"/>
      <c r="J361" s="56"/>
      <c r="K361" s="56"/>
      <c r="L361" s="56"/>
      <c r="M361" s="56"/>
    </row>
    <row r="362" spans="1:13" x14ac:dyDescent="0.3">
      <c r="A362" s="92"/>
      <c r="B362" s="92"/>
      <c r="C362" s="92"/>
      <c r="D362" s="92"/>
      <c r="E362" s="92"/>
      <c r="F362" s="92"/>
      <c r="G362" s="92"/>
      <c r="H362" s="92"/>
      <c r="I362" s="92"/>
      <c r="J362" s="56"/>
      <c r="K362" s="56"/>
      <c r="L362" s="56"/>
      <c r="M362" s="56"/>
    </row>
    <row r="363" spans="1:13" x14ac:dyDescent="0.3">
      <c r="A363" s="92"/>
      <c r="B363" s="92"/>
      <c r="C363" s="92"/>
      <c r="D363" s="92"/>
      <c r="E363" s="92"/>
      <c r="F363" s="92"/>
      <c r="G363" s="92"/>
      <c r="H363" s="92"/>
      <c r="I363" s="92"/>
      <c r="J363" s="56"/>
      <c r="K363" s="56"/>
      <c r="L363" s="56"/>
      <c r="M363" s="56"/>
    </row>
    <row r="364" spans="1:13" x14ac:dyDescent="0.3">
      <c r="A364" s="92"/>
      <c r="B364" s="92"/>
      <c r="C364" s="92"/>
      <c r="D364" s="92"/>
      <c r="E364" s="92"/>
      <c r="F364" s="92"/>
      <c r="G364" s="92"/>
      <c r="H364" s="92"/>
      <c r="I364" s="92"/>
      <c r="J364" s="56"/>
      <c r="K364" s="56"/>
      <c r="L364" s="56"/>
      <c r="M364" s="56"/>
    </row>
    <row r="365" spans="1:13" x14ac:dyDescent="0.3">
      <c r="A365" s="92"/>
      <c r="B365" s="92"/>
      <c r="C365" s="92"/>
      <c r="D365" s="92"/>
      <c r="E365" s="92"/>
      <c r="F365" s="92"/>
      <c r="G365" s="92"/>
      <c r="H365" s="92"/>
      <c r="I365" s="92"/>
      <c r="J365" s="56"/>
      <c r="K365" s="56"/>
      <c r="L365" s="56"/>
      <c r="M365" s="56"/>
    </row>
    <row r="366" spans="1:13" x14ac:dyDescent="0.3">
      <c r="A366" s="92"/>
      <c r="B366" s="92"/>
      <c r="C366" s="92"/>
      <c r="D366" s="92"/>
      <c r="E366" s="92"/>
      <c r="F366" s="92"/>
      <c r="G366" s="92"/>
      <c r="H366" s="92"/>
      <c r="I366" s="92"/>
      <c r="J366" s="56"/>
      <c r="K366" s="56"/>
      <c r="L366" s="56"/>
      <c r="M366" s="56"/>
    </row>
    <row r="367" spans="1:13" x14ac:dyDescent="0.3">
      <c r="A367" s="92"/>
      <c r="B367" s="92"/>
      <c r="C367" s="92"/>
      <c r="D367" s="92"/>
      <c r="E367" s="92"/>
      <c r="F367" s="92"/>
      <c r="G367" s="92"/>
      <c r="H367" s="92"/>
      <c r="I367" s="92"/>
      <c r="J367" s="56"/>
      <c r="K367" s="56"/>
      <c r="L367" s="56"/>
      <c r="M367" s="56"/>
    </row>
    <row r="368" spans="1:13" x14ac:dyDescent="0.3">
      <c r="A368" s="92"/>
      <c r="B368" s="92"/>
      <c r="C368" s="92"/>
      <c r="D368" s="92"/>
      <c r="E368" s="92"/>
      <c r="F368" s="92"/>
      <c r="G368" s="92"/>
      <c r="H368" s="92"/>
      <c r="I368" s="92"/>
      <c r="J368" s="56"/>
      <c r="K368" s="56"/>
      <c r="L368" s="56"/>
      <c r="M368" s="56"/>
    </row>
    <row r="369" spans="1:13" x14ac:dyDescent="0.3">
      <c r="A369" s="92"/>
      <c r="B369" s="92"/>
      <c r="C369" s="92"/>
      <c r="D369" s="92"/>
      <c r="E369" s="92"/>
      <c r="F369" s="92"/>
      <c r="G369" s="92"/>
      <c r="H369" s="92"/>
      <c r="I369" s="92"/>
      <c r="J369" s="56"/>
      <c r="K369" s="56"/>
      <c r="L369" s="56"/>
      <c r="M369" s="56"/>
    </row>
    <row r="370" spans="1:13" x14ac:dyDescent="0.3">
      <c r="A370" s="92"/>
      <c r="B370" s="92"/>
      <c r="C370" s="92"/>
      <c r="D370" s="92"/>
      <c r="E370" s="92"/>
      <c r="F370" s="92"/>
      <c r="G370" s="92"/>
      <c r="H370" s="92"/>
      <c r="I370" s="92"/>
      <c r="J370" s="56"/>
      <c r="K370" s="56"/>
      <c r="L370" s="56"/>
      <c r="M370" s="56"/>
    </row>
    <row r="371" spans="1:13" x14ac:dyDescent="0.3">
      <c r="A371" s="92"/>
      <c r="B371" s="92"/>
      <c r="C371" s="92"/>
      <c r="D371" s="92"/>
      <c r="E371" s="92"/>
      <c r="F371" s="92"/>
      <c r="G371" s="92"/>
      <c r="H371" s="92"/>
      <c r="I371" s="92"/>
      <c r="J371" s="56"/>
      <c r="K371" s="56"/>
      <c r="L371" s="56"/>
      <c r="M371" s="56"/>
    </row>
    <row r="372" spans="1:13" x14ac:dyDescent="0.3">
      <c r="A372" s="92"/>
      <c r="B372" s="92"/>
      <c r="C372" s="92"/>
      <c r="D372" s="92"/>
      <c r="E372" s="92"/>
      <c r="F372" s="92"/>
      <c r="G372" s="92"/>
      <c r="H372" s="92"/>
      <c r="I372" s="92"/>
      <c r="J372" s="56"/>
      <c r="K372" s="56"/>
      <c r="L372" s="56"/>
      <c r="M372" s="56"/>
    </row>
    <row r="373" spans="1:13" x14ac:dyDescent="0.3">
      <c r="A373" s="92"/>
      <c r="B373" s="92"/>
      <c r="C373" s="92"/>
      <c r="D373" s="92"/>
      <c r="E373" s="92"/>
      <c r="F373" s="92"/>
      <c r="G373" s="92"/>
      <c r="H373" s="92"/>
      <c r="I373" s="92"/>
      <c r="J373" s="56"/>
      <c r="K373" s="56"/>
      <c r="L373" s="56"/>
      <c r="M373" s="56"/>
    </row>
    <row r="374" spans="1:13" x14ac:dyDescent="0.3">
      <c r="A374" s="92"/>
      <c r="B374" s="92"/>
      <c r="C374" s="92"/>
      <c r="D374" s="92"/>
      <c r="E374" s="92"/>
      <c r="F374" s="92"/>
      <c r="G374" s="92"/>
      <c r="H374" s="92"/>
      <c r="I374" s="92"/>
      <c r="J374" s="56"/>
      <c r="K374" s="56"/>
      <c r="L374" s="56"/>
      <c r="M374" s="56"/>
    </row>
    <row r="375" spans="1:13" x14ac:dyDescent="0.3">
      <c r="A375" s="92"/>
      <c r="B375" s="92"/>
      <c r="C375" s="92"/>
      <c r="D375" s="92"/>
      <c r="E375" s="92"/>
      <c r="F375" s="92"/>
      <c r="G375" s="92"/>
      <c r="H375" s="92"/>
      <c r="I375" s="92"/>
      <c r="J375" s="56"/>
      <c r="K375" s="56"/>
      <c r="L375" s="56"/>
      <c r="M375" s="56"/>
    </row>
    <row r="376" spans="1:13" x14ac:dyDescent="0.3">
      <c r="A376" s="92"/>
      <c r="B376" s="92"/>
      <c r="C376" s="92"/>
      <c r="D376" s="92"/>
      <c r="E376" s="92"/>
      <c r="F376" s="92"/>
      <c r="G376" s="92"/>
      <c r="H376" s="92"/>
      <c r="I376" s="92"/>
      <c r="J376" s="56"/>
      <c r="K376" s="56"/>
      <c r="L376" s="56"/>
      <c r="M376" s="56"/>
    </row>
    <row r="377" spans="1:13" x14ac:dyDescent="0.3">
      <c r="A377" s="92"/>
      <c r="B377" s="92"/>
      <c r="C377" s="92"/>
      <c r="D377" s="92"/>
      <c r="E377" s="92"/>
      <c r="F377" s="92"/>
      <c r="G377" s="92"/>
      <c r="H377" s="92"/>
      <c r="I377" s="92"/>
      <c r="J377" s="56"/>
      <c r="K377" s="56"/>
      <c r="L377" s="56"/>
      <c r="M377" s="56"/>
    </row>
    <row r="378" spans="1:13" x14ac:dyDescent="0.3">
      <c r="A378" s="92"/>
      <c r="B378" s="92"/>
      <c r="C378" s="92"/>
      <c r="D378" s="92"/>
      <c r="E378" s="92"/>
      <c r="F378" s="92"/>
      <c r="G378" s="92"/>
      <c r="H378" s="92"/>
      <c r="I378" s="92"/>
      <c r="J378" s="56"/>
      <c r="K378" s="56"/>
      <c r="L378" s="56"/>
      <c r="M378" s="56"/>
    </row>
    <row r="379" spans="1:13" x14ac:dyDescent="0.3">
      <c r="A379" s="92"/>
      <c r="B379" s="92"/>
      <c r="C379" s="92"/>
      <c r="D379" s="92"/>
      <c r="E379" s="92"/>
      <c r="F379" s="92"/>
      <c r="G379" s="92"/>
      <c r="H379" s="92"/>
      <c r="I379" s="92"/>
      <c r="J379" s="56"/>
      <c r="K379" s="56"/>
      <c r="L379" s="56"/>
      <c r="M379" s="56"/>
    </row>
    <row r="380" spans="1:13" x14ac:dyDescent="0.3">
      <c r="A380" s="92"/>
      <c r="B380" s="92"/>
      <c r="C380" s="92"/>
      <c r="D380" s="92"/>
      <c r="E380" s="92"/>
      <c r="F380" s="92"/>
      <c r="G380" s="92"/>
      <c r="H380" s="92"/>
      <c r="I380" s="92"/>
      <c r="J380" s="56"/>
      <c r="K380" s="56"/>
      <c r="L380" s="56"/>
      <c r="M380" s="56"/>
    </row>
    <row r="381" spans="1:13" x14ac:dyDescent="0.3">
      <c r="A381" s="92"/>
      <c r="B381" s="92"/>
      <c r="C381" s="92"/>
      <c r="D381" s="92"/>
      <c r="E381" s="92"/>
      <c r="F381" s="92"/>
      <c r="G381" s="92"/>
      <c r="H381" s="92"/>
      <c r="I381" s="92"/>
      <c r="J381" s="56"/>
      <c r="K381" s="56"/>
      <c r="L381" s="56"/>
      <c r="M381" s="56"/>
    </row>
    <row r="382" spans="1:13" x14ac:dyDescent="0.3">
      <c r="A382" s="92"/>
      <c r="B382" s="92"/>
      <c r="C382" s="92"/>
      <c r="D382" s="92"/>
      <c r="E382" s="92"/>
      <c r="F382" s="92"/>
      <c r="G382" s="92"/>
      <c r="H382" s="92"/>
      <c r="I382" s="92"/>
      <c r="J382" s="56"/>
      <c r="K382" s="56"/>
      <c r="L382" s="56"/>
      <c r="M382" s="56"/>
    </row>
    <row r="383" spans="1:13" x14ac:dyDescent="0.3">
      <c r="A383" s="92"/>
      <c r="B383" s="92"/>
      <c r="C383" s="92"/>
      <c r="D383" s="92"/>
      <c r="E383" s="92"/>
      <c r="F383" s="92"/>
      <c r="G383" s="92"/>
      <c r="H383" s="92"/>
      <c r="I383" s="92"/>
      <c r="J383" s="56"/>
      <c r="K383" s="56"/>
      <c r="L383" s="56"/>
      <c r="M383" s="56"/>
    </row>
    <row r="384" spans="1:13" x14ac:dyDescent="0.3">
      <c r="A384" s="92"/>
      <c r="B384" s="92"/>
      <c r="C384" s="92"/>
      <c r="D384" s="92"/>
      <c r="E384" s="92"/>
      <c r="F384" s="92"/>
      <c r="G384" s="92"/>
      <c r="H384" s="92"/>
      <c r="I384" s="92"/>
      <c r="J384" s="56"/>
      <c r="K384" s="56"/>
      <c r="L384" s="56"/>
      <c r="M384" s="56"/>
    </row>
    <row r="385" spans="1:19" x14ac:dyDescent="0.3">
      <c r="A385" s="92"/>
      <c r="B385" s="92"/>
      <c r="C385" s="92"/>
      <c r="D385" s="92"/>
      <c r="E385" s="92"/>
      <c r="F385" s="92"/>
      <c r="G385" s="92"/>
      <c r="H385" s="92"/>
      <c r="I385" s="92"/>
      <c r="J385" s="56"/>
      <c r="K385" s="56"/>
      <c r="L385" s="56"/>
      <c r="M385" s="56"/>
    </row>
    <row r="386" spans="1:19" x14ac:dyDescent="0.3">
      <c r="A386" s="92"/>
      <c r="B386" s="92"/>
      <c r="C386" s="92"/>
      <c r="D386" s="92"/>
      <c r="E386" s="92"/>
      <c r="F386" s="92"/>
      <c r="G386" s="92"/>
      <c r="H386" s="92"/>
      <c r="I386" s="92"/>
      <c r="J386" s="56"/>
      <c r="K386" s="56"/>
      <c r="L386" s="56"/>
      <c r="M386" s="56"/>
    </row>
    <row r="387" spans="1:19" ht="28.5" customHeight="1" x14ac:dyDescent="0.3">
      <c r="A387" s="973" t="s">
        <v>0</v>
      </c>
      <c r="B387" s="973"/>
      <c r="C387" s="973"/>
      <c r="D387" s="973"/>
      <c r="E387" s="973"/>
      <c r="F387" s="973"/>
      <c r="G387" s="973"/>
      <c r="H387" s="973"/>
      <c r="I387" s="973"/>
      <c r="J387" s="973"/>
      <c r="K387" s="973"/>
      <c r="L387" s="973"/>
      <c r="M387" s="973"/>
    </row>
    <row r="388" spans="1:19" ht="19.5" customHeight="1" x14ac:dyDescent="0.3">
      <c r="A388" s="973" t="s">
        <v>3322</v>
      </c>
      <c r="B388" s="973"/>
      <c r="C388" s="973"/>
      <c r="D388" s="973"/>
      <c r="E388" s="973"/>
      <c r="F388" s="973"/>
      <c r="G388" s="973"/>
      <c r="H388" s="973"/>
      <c r="I388" s="973"/>
      <c r="J388" s="973"/>
      <c r="K388" s="973"/>
      <c r="L388" s="973"/>
      <c r="M388" s="973"/>
    </row>
    <row r="389" spans="1:19" ht="22.5" customHeight="1" thickBot="1" x14ac:dyDescent="0.35">
      <c r="A389" s="969" t="s">
        <v>5286</v>
      </c>
      <c r="B389" s="969"/>
      <c r="C389" s="969"/>
      <c r="D389" s="969"/>
      <c r="E389" s="969"/>
      <c r="F389" s="969"/>
      <c r="G389" s="969"/>
      <c r="H389" s="969"/>
      <c r="I389" s="969"/>
      <c r="J389" s="969"/>
      <c r="K389" s="969"/>
      <c r="L389" s="969"/>
      <c r="M389" s="969"/>
    </row>
    <row r="390" spans="1:19" ht="14.25" customHeight="1" x14ac:dyDescent="0.3">
      <c r="A390" s="970" t="s">
        <v>3118</v>
      </c>
      <c r="B390" s="970" t="s">
        <v>3119</v>
      </c>
      <c r="C390" s="970" t="s">
        <v>2</v>
      </c>
      <c r="D390" s="82" t="s">
        <v>3</v>
      </c>
      <c r="E390" s="83" t="s">
        <v>3</v>
      </c>
      <c r="F390" s="82" t="s">
        <v>7</v>
      </c>
      <c r="G390" s="83" t="s">
        <v>9</v>
      </c>
      <c r="H390" s="82" t="s">
        <v>12</v>
      </c>
      <c r="I390" s="83" t="s">
        <v>13</v>
      </c>
      <c r="J390" s="873" t="s">
        <v>3115</v>
      </c>
      <c r="K390" s="873" t="s">
        <v>3116</v>
      </c>
      <c r="L390" s="965" t="s">
        <v>3121</v>
      </c>
      <c r="M390" s="965" t="s">
        <v>3117</v>
      </c>
    </row>
    <row r="391" spans="1:19" ht="9" customHeight="1" x14ac:dyDescent="0.3">
      <c r="A391" s="971"/>
      <c r="B391" s="971"/>
      <c r="C391" s="971"/>
      <c r="D391" s="84" t="s">
        <v>4</v>
      </c>
      <c r="E391" s="85" t="s">
        <v>6</v>
      </c>
      <c r="F391" s="84" t="s">
        <v>8</v>
      </c>
      <c r="G391" s="85" t="s">
        <v>10</v>
      </c>
      <c r="H391" s="84" t="s">
        <v>5</v>
      </c>
      <c r="I391" s="85" t="s">
        <v>5</v>
      </c>
      <c r="J391" s="874"/>
      <c r="K391" s="874"/>
      <c r="L391" s="966"/>
      <c r="M391" s="966"/>
    </row>
    <row r="392" spans="1:19" ht="19.5" customHeight="1" x14ac:dyDescent="0.3">
      <c r="A392" s="971"/>
      <c r="B392" s="971"/>
      <c r="C392" s="971"/>
      <c r="D392" s="84" t="s">
        <v>5</v>
      </c>
      <c r="E392" s="85" t="s">
        <v>5</v>
      </c>
      <c r="F392" s="84" t="s">
        <v>5</v>
      </c>
      <c r="G392" s="85" t="s">
        <v>11</v>
      </c>
      <c r="H392" s="86"/>
      <c r="I392" s="87"/>
      <c r="J392" s="44" t="s">
        <v>3120</v>
      </c>
      <c r="K392" s="45" t="s">
        <v>3120</v>
      </c>
      <c r="L392" s="46" t="s">
        <v>3120</v>
      </c>
      <c r="M392" s="47" t="s">
        <v>3120</v>
      </c>
    </row>
    <row r="393" spans="1:19" ht="12.75" customHeight="1" thickBot="1" x14ac:dyDescent="0.35">
      <c r="A393" s="972"/>
      <c r="B393" s="972"/>
      <c r="C393" s="972"/>
      <c r="D393" s="88"/>
      <c r="E393" s="89"/>
      <c r="F393" s="88"/>
      <c r="G393" s="89"/>
      <c r="H393" s="88"/>
      <c r="I393" s="89"/>
      <c r="J393" s="48" t="s">
        <v>14</v>
      </c>
      <c r="K393" s="49" t="s">
        <v>14</v>
      </c>
      <c r="L393" s="50" t="s">
        <v>14</v>
      </c>
      <c r="M393" s="51" t="s">
        <v>14</v>
      </c>
    </row>
    <row r="394" spans="1:19" s="343" customFormat="1" x14ac:dyDescent="0.3">
      <c r="A394" s="1">
        <v>38001002</v>
      </c>
      <c r="B394" s="93" t="s">
        <v>1496</v>
      </c>
      <c r="C394" s="32"/>
      <c r="J394" s="55"/>
      <c r="K394" s="55"/>
      <c r="L394" s="54"/>
      <c r="M394" s="54"/>
      <c r="N394" s="58"/>
      <c r="O394" s="58"/>
      <c r="P394" s="58"/>
      <c r="Q394" s="58"/>
      <c r="R394" s="58"/>
      <c r="S394" s="58"/>
    </row>
    <row r="395" spans="1:19" s="343" customFormat="1" ht="31.2" thickBot="1" x14ac:dyDescent="0.35">
      <c r="A395" s="556"/>
      <c r="B395" s="563" t="s">
        <v>1507</v>
      </c>
      <c r="C395" s="34" t="s">
        <v>5293</v>
      </c>
      <c r="D395" s="559"/>
      <c r="E395" s="559"/>
      <c r="F395" s="559"/>
      <c r="G395" s="559"/>
      <c r="H395" s="559"/>
      <c r="I395" s="559"/>
      <c r="J395" s="561">
        <v>0</v>
      </c>
      <c r="K395" s="561">
        <f>SUM(J395+M395)</f>
        <v>32000000</v>
      </c>
      <c r="L395" s="561">
        <v>0</v>
      </c>
      <c r="M395" s="561">
        <v>32000000</v>
      </c>
      <c r="N395" s="62"/>
      <c r="O395" s="62"/>
      <c r="P395" s="62"/>
      <c r="Q395" s="62"/>
      <c r="R395" s="62"/>
      <c r="S395" s="567"/>
    </row>
    <row r="396" spans="1:19" s="343" customFormat="1" ht="15" thickBot="1" x14ac:dyDescent="0.35">
      <c r="A396" s="13"/>
      <c r="B396" s="14" t="s">
        <v>1510</v>
      </c>
      <c r="C396" s="14"/>
      <c r="D396" s="14"/>
      <c r="E396" s="14"/>
      <c r="F396" s="14"/>
      <c r="G396" s="14"/>
      <c r="H396" s="14"/>
      <c r="I396" s="14"/>
      <c r="J396" s="15">
        <f>SUM(J395)</f>
        <v>0</v>
      </c>
      <c r="K396" s="15">
        <f t="shared" ref="K396:M396" si="11">SUM(K395)</f>
        <v>32000000</v>
      </c>
      <c r="L396" s="15">
        <f t="shared" si="11"/>
        <v>0</v>
      </c>
      <c r="M396" s="15">
        <f t="shared" si="11"/>
        <v>32000000</v>
      </c>
      <c r="N396" s="56"/>
      <c r="O396" s="56"/>
      <c r="P396" s="56"/>
      <c r="Q396" s="56"/>
      <c r="R396" s="56"/>
      <c r="S396" s="58"/>
    </row>
    <row r="397" spans="1:19" x14ac:dyDescent="0.3">
      <c r="A397" s="92"/>
      <c r="B397" s="92"/>
      <c r="C397" s="92"/>
      <c r="D397" s="92"/>
      <c r="E397" s="92"/>
      <c r="F397" s="92"/>
      <c r="G397" s="92"/>
      <c r="H397" s="92"/>
      <c r="I397" s="92"/>
      <c r="J397" s="56"/>
      <c r="K397" s="56"/>
      <c r="L397" s="56"/>
      <c r="M397" s="56"/>
    </row>
    <row r="398" spans="1:19" x14ac:dyDescent="0.3">
      <c r="A398" s="92"/>
      <c r="B398" s="92"/>
      <c r="C398" s="92"/>
      <c r="D398" s="92"/>
      <c r="E398" s="92"/>
      <c r="F398" s="92"/>
      <c r="G398" s="92"/>
      <c r="H398" s="92"/>
      <c r="I398" s="92"/>
      <c r="J398" s="56"/>
      <c r="K398" s="56"/>
      <c r="L398" s="56"/>
      <c r="M398" s="56"/>
    </row>
    <row r="399" spans="1:19" x14ac:dyDescent="0.3">
      <c r="A399" s="92"/>
      <c r="B399" s="92"/>
      <c r="C399" s="92"/>
      <c r="D399" s="92"/>
      <c r="E399" s="92"/>
      <c r="F399" s="92"/>
      <c r="G399" s="92"/>
      <c r="H399" s="92"/>
      <c r="I399" s="92"/>
      <c r="J399" s="56"/>
      <c r="K399" s="56"/>
      <c r="L399" s="56"/>
      <c r="M399" s="56"/>
    </row>
    <row r="400" spans="1:19" x14ac:dyDescent="0.3">
      <c r="A400" s="92"/>
      <c r="B400" s="92"/>
      <c r="C400" s="92"/>
      <c r="D400" s="92"/>
      <c r="E400" s="92"/>
      <c r="F400" s="92"/>
      <c r="G400" s="92"/>
      <c r="H400" s="92"/>
      <c r="I400" s="92"/>
      <c r="J400" s="56"/>
      <c r="K400" s="56"/>
      <c r="L400" s="56"/>
      <c r="M400" s="56"/>
    </row>
    <row r="401" spans="1:13" x14ac:dyDescent="0.3">
      <c r="A401" s="92"/>
      <c r="B401" s="92"/>
      <c r="C401" s="92"/>
      <c r="D401" s="92"/>
      <c r="E401" s="92"/>
      <c r="F401" s="92"/>
      <c r="G401" s="92"/>
      <c r="H401" s="92"/>
      <c r="I401" s="92"/>
      <c r="J401" s="56"/>
      <c r="K401" s="56"/>
      <c r="L401" s="56"/>
      <c r="M401" s="56"/>
    </row>
    <row r="402" spans="1:13" x14ac:dyDescent="0.3">
      <c r="A402" s="92"/>
      <c r="B402" s="92"/>
      <c r="C402" s="92"/>
      <c r="D402" s="92"/>
      <c r="E402" s="92"/>
      <c r="F402" s="92"/>
      <c r="G402" s="92"/>
      <c r="H402" s="92"/>
      <c r="I402" s="92"/>
      <c r="J402" s="56"/>
      <c r="K402" s="56"/>
      <c r="L402" s="56"/>
      <c r="M402" s="56"/>
    </row>
    <row r="403" spans="1:13" x14ac:dyDescent="0.3">
      <c r="A403" s="92"/>
      <c r="B403" s="92"/>
      <c r="C403" s="92"/>
      <c r="D403" s="92"/>
      <c r="E403" s="92"/>
      <c r="F403" s="92"/>
      <c r="G403" s="92"/>
      <c r="H403" s="92"/>
      <c r="I403" s="92"/>
      <c r="J403" s="56"/>
      <c r="K403" s="56"/>
      <c r="L403" s="56"/>
      <c r="M403" s="56"/>
    </row>
    <row r="404" spans="1:13" x14ac:dyDescent="0.3">
      <c r="A404" s="92"/>
      <c r="B404" s="92"/>
      <c r="C404" s="92"/>
      <c r="D404" s="92"/>
      <c r="E404" s="92"/>
      <c r="F404" s="92"/>
      <c r="G404" s="92"/>
      <c r="H404" s="92"/>
      <c r="I404" s="92"/>
      <c r="J404" s="56"/>
      <c r="K404" s="56"/>
      <c r="L404" s="56"/>
      <c r="M404" s="56"/>
    </row>
    <row r="405" spans="1:13" x14ac:dyDescent="0.3">
      <c r="A405" s="92"/>
      <c r="B405" s="92"/>
      <c r="C405" s="92"/>
      <c r="D405" s="92"/>
      <c r="E405" s="92"/>
      <c r="F405" s="92"/>
      <c r="G405" s="92"/>
      <c r="H405" s="92"/>
      <c r="I405" s="92"/>
      <c r="J405" s="56"/>
      <c r="K405" s="56"/>
      <c r="L405" s="56"/>
      <c r="M405" s="56"/>
    </row>
    <row r="406" spans="1:13" x14ac:dyDescent="0.3">
      <c r="A406" s="92"/>
      <c r="B406" s="92"/>
      <c r="C406" s="92"/>
      <c r="D406" s="92"/>
      <c r="E406" s="92"/>
      <c r="F406" s="92"/>
      <c r="G406" s="92"/>
      <c r="H406" s="92"/>
      <c r="I406" s="92"/>
      <c r="J406" s="56"/>
      <c r="K406" s="56"/>
      <c r="L406" s="56"/>
      <c r="M406" s="56"/>
    </row>
    <row r="407" spans="1:13" x14ac:dyDescent="0.3">
      <c r="A407" s="92"/>
      <c r="B407" s="92"/>
      <c r="C407" s="92"/>
      <c r="D407" s="92"/>
      <c r="E407" s="92"/>
      <c r="F407" s="92"/>
      <c r="G407" s="92"/>
      <c r="H407" s="92"/>
      <c r="I407" s="92"/>
      <c r="J407" s="56"/>
      <c r="K407" s="56"/>
      <c r="L407" s="56"/>
      <c r="M407" s="56"/>
    </row>
    <row r="408" spans="1:13" x14ac:dyDescent="0.3">
      <c r="A408" s="92"/>
      <c r="B408" s="92"/>
      <c r="C408" s="92"/>
      <c r="D408" s="92"/>
      <c r="E408" s="92"/>
      <c r="F408" s="92"/>
      <c r="G408" s="92"/>
      <c r="H408" s="92"/>
      <c r="I408" s="92"/>
      <c r="J408" s="56"/>
      <c r="K408" s="56"/>
      <c r="L408" s="56"/>
      <c r="M408" s="56"/>
    </row>
    <row r="409" spans="1:13" x14ac:dyDescent="0.3">
      <c r="A409" s="92"/>
      <c r="B409" s="92"/>
      <c r="C409" s="92"/>
      <c r="D409" s="92"/>
      <c r="E409" s="92"/>
      <c r="F409" s="92"/>
      <c r="G409" s="92"/>
      <c r="H409" s="92"/>
      <c r="I409" s="92"/>
      <c r="J409" s="56"/>
      <c r="K409" s="56"/>
      <c r="L409" s="56"/>
      <c r="M409" s="56"/>
    </row>
    <row r="410" spans="1:13" x14ac:dyDescent="0.3">
      <c r="A410" s="92"/>
      <c r="B410" s="92"/>
      <c r="C410" s="92"/>
      <c r="D410" s="92"/>
      <c r="E410" s="92"/>
      <c r="F410" s="92"/>
      <c r="G410" s="92"/>
      <c r="H410" s="92"/>
      <c r="I410" s="92"/>
      <c r="J410" s="56"/>
      <c r="K410" s="56"/>
      <c r="L410" s="56"/>
      <c r="M410" s="56"/>
    </row>
    <row r="411" spans="1:13" x14ac:dyDescent="0.3">
      <c r="A411" s="92"/>
      <c r="B411" s="92"/>
      <c r="C411" s="92"/>
      <c r="D411" s="92"/>
      <c r="E411" s="92"/>
      <c r="F411" s="92"/>
      <c r="G411" s="92"/>
      <c r="H411" s="92"/>
      <c r="I411" s="92"/>
      <c r="J411" s="56"/>
      <c r="K411" s="56"/>
      <c r="L411" s="56"/>
      <c r="M411" s="56"/>
    </row>
    <row r="412" spans="1:13" x14ac:dyDescent="0.3">
      <c r="A412" s="92"/>
      <c r="B412" s="92"/>
      <c r="C412" s="92"/>
      <c r="D412" s="92"/>
      <c r="E412" s="92"/>
      <c r="F412" s="92"/>
      <c r="G412" s="92"/>
      <c r="H412" s="92"/>
      <c r="I412" s="92"/>
      <c r="J412" s="56"/>
      <c r="K412" s="56"/>
      <c r="L412" s="56"/>
      <c r="M412" s="56"/>
    </row>
    <row r="413" spans="1:13" x14ac:dyDescent="0.3">
      <c r="A413" s="92"/>
      <c r="B413" s="92"/>
      <c r="C413" s="92"/>
      <c r="D413" s="92"/>
      <c r="E413" s="92"/>
      <c r="F413" s="92"/>
      <c r="G413" s="92"/>
      <c r="H413" s="92"/>
      <c r="I413" s="92"/>
      <c r="J413" s="56"/>
      <c r="K413" s="56"/>
      <c r="L413" s="56"/>
      <c r="M413" s="56"/>
    </row>
    <row r="414" spans="1:13" x14ac:dyDescent="0.3">
      <c r="A414" s="92"/>
      <c r="B414" s="92"/>
      <c r="C414" s="92"/>
      <c r="D414" s="92"/>
      <c r="E414" s="92"/>
      <c r="F414" s="92"/>
      <c r="G414" s="92"/>
      <c r="H414" s="92"/>
      <c r="I414" s="92"/>
      <c r="J414" s="56"/>
      <c r="K414" s="56"/>
      <c r="L414" s="56"/>
      <c r="M414" s="56"/>
    </row>
    <row r="415" spans="1:13" x14ac:dyDescent="0.3">
      <c r="A415" s="92"/>
      <c r="B415" s="92"/>
      <c r="C415" s="92"/>
      <c r="D415" s="92"/>
      <c r="E415" s="92"/>
      <c r="F415" s="92"/>
      <c r="G415" s="92"/>
      <c r="H415" s="92"/>
      <c r="I415" s="92"/>
      <c r="J415" s="56"/>
      <c r="K415" s="56"/>
      <c r="L415" s="56"/>
      <c r="M415" s="56"/>
    </row>
    <row r="416" spans="1:13" x14ac:dyDescent="0.3">
      <c r="A416" s="92"/>
      <c r="B416" s="92"/>
      <c r="C416" s="92"/>
      <c r="D416" s="92"/>
      <c r="E416" s="92"/>
      <c r="F416" s="92"/>
      <c r="G416" s="92"/>
      <c r="H416" s="92"/>
      <c r="I416" s="92"/>
      <c r="J416" s="56"/>
      <c r="K416" s="56"/>
      <c r="L416" s="56"/>
      <c r="M416" s="56"/>
    </row>
    <row r="417" spans="1:13" x14ac:dyDescent="0.3">
      <c r="A417" s="92"/>
      <c r="B417" s="92"/>
      <c r="C417" s="92"/>
      <c r="D417" s="92"/>
      <c r="E417" s="92"/>
      <c r="F417" s="92"/>
      <c r="G417" s="92"/>
      <c r="H417" s="92"/>
      <c r="I417" s="92"/>
      <c r="J417" s="56"/>
      <c r="K417" s="56"/>
      <c r="L417" s="56"/>
      <c r="M417" s="56"/>
    </row>
    <row r="418" spans="1:13" x14ac:dyDescent="0.3">
      <c r="A418" s="92"/>
      <c r="B418" s="92"/>
      <c r="C418" s="92"/>
      <c r="D418" s="92"/>
      <c r="E418" s="92"/>
      <c r="F418" s="92"/>
      <c r="G418" s="92"/>
      <c r="H418" s="92"/>
      <c r="I418" s="92"/>
      <c r="J418" s="56"/>
      <c r="K418" s="56"/>
      <c r="L418" s="56"/>
      <c r="M418" s="56"/>
    </row>
    <row r="419" spans="1:13" x14ac:dyDescent="0.3">
      <c r="A419" s="92"/>
      <c r="B419" s="92"/>
      <c r="C419" s="92"/>
      <c r="D419" s="92"/>
      <c r="E419" s="92"/>
      <c r="F419" s="92"/>
      <c r="G419" s="92"/>
      <c r="H419" s="92"/>
      <c r="I419" s="92"/>
      <c r="J419" s="56"/>
      <c r="K419" s="56"/>
      <c r="L419" s="56"/>
      <c r="M419" s="56"/>
    </row>
    <row r="420" spans="1:13" x14ac:dyDescent="0.3">
      <c r="A420" s="92"/>
      <c r="B420" s="92"/>
      <c r="C420" s="92"/>
      <c r="D420" s="92"/>
      <c r="E420" s="92"/>
      <c r="F420" s="92"/>
      <c r="G420" s="92"/>
      <c r="H420" s="92"/>
      <c r="I420" s="92"/>
      <c r="J420" s="56"/>
      <c r="K420" s="56"/>
      <c r="L420" s="56"/>
      <c r="M420" s="56"/>
    </row>
    <row r="421" spans="1:13" x14ac:dyDescent="0.3">
      <c r="A421" s="92"/>
      <c r="B421" s="92"/>
      <c r="C421" s="92"/>
      <c r="D421" s="92"/>
      <c r="E421" s="92"/>
      <c r="F421" s="92"/>
      <c r="G421" s="92"/>
      <c r="H421" s="92"/>
      <c r="I421" s="92"/>
      <c r="J421" s="56"/>
      <c r="K421" s="56"/>
      <c r="L421" s="56"/>
      <c r="M421" s="56"/>
    </row>
    <row r="422" spans="1:13" x14ac:dyDescent="0.3">
      <c r="A422" s="92"/>
      <c r="B422" s="92"/>
      <c r="C422" s="92"/>
      <c r="D422" s="92"/>
      <c r="E422" s="92"/>
      <c r="F422" s="92"/>
      <c r="G422" s="92"/>
      <c r="H422" s="92"/>
      <c r="I422" s="92"/>
      <c r="J422" s="56"/>
      <c r="K422" s="56"/>
      <c r="L422" s="56"/>
      <c r="M422" s="56"/>
    </row>
    <row r="423" spans="1:13" ht="14.25" customHeight="1" x14ac:dyDescent="0.3">
      <c r="A423" s="973" t="s">
        <v>0</v>
      </c>
      <c r="B423" s="973"/>
      <c r="C423" s="973"/>
      <c r="D423" s="973"/>
      <c r="E423" s="973"/>
      <c r="F423" s="973"/>
      <c r="G423" s="973"/>
      <c r="H423" s="973"/>
      <c r="I423" s="973"/>
      <c r="J423" s="973"/>
      <c r="K423" s="973"/>
      <c r="L423" s="973"/>
      <c r="M423" s="973"/>
    </row>
    <row r="424" spans="1:13" ht="12.75" customHeight="1" x14ac:dyDescent="0.3">
      <c r="A424" s="973" t="s">
        <v>3322</v>
      </c>
      <c r="B424" s="973"/>
      <c r="C424" s="973"/>
      <c r="D424" s="973"/>
      <c r="E424" s="973"/>
      <c r="F424" s="973"/>
      <c r="G424" s="973"/>
      <c r="H424" s="973"/>
      <c r="I424" s="973"/>
      <c r="J424" s="973"/>
      <c r="K424" s="973"/>
      <c r="L424" s="973"/>
      <c r="M424" s="973"/>
    </row>
    <row r="425" spans="1:13" ht="13.5" customHeight="1" thickBot="1" x14ac:dyDescent="0.35">
      <c r="A425" s="969" t="s">
        <v>3314</v>
      </c>
      <c r="B425" s="969"/>
      <c r="C425" s="969"/>
      <c r="D425" s="969"/>
      <c r="E425" s="969"/>
      <c r="F425" s="969"/>
      <c r="G425" s="969"/>
      <c r="H425" s="969"/>
      <c r="I425" s="969"/>
      <c r="J425" s="969"/>
      <c r="K425" s="969"/>
      <c r="L425" s="969"/>
      <c r="M425" s="969"/>
    </row>
    <row r="426" spans="1:13" ht="14.25" customHeight="1" x14ac:dyDescent="0.3">
      <c r="A426" s="970" t="s">
        <v>3118</v>
      </c>
      <c r="B426" s="970" t="s">
        <v>3119</v>
      </c>
      <c r="C426" s="970" t="s">
        <v>2</v>
      </c>
      <c r="D426" s="82" t="s">
        <v>3</v>
      </c>
      <c r="E426" s="83" t="s">
        <v>3</v>
      </c>
      <c r="F426" s="82" t="s">
        <v>7</v>
      </c>
      <c r="G426" s="83" t="s">
        <v>9</v>
      </c>
      <c r="H426" s="82" t="s">
        <v>12</v>
      </c>
      <c r="I426" s="83" t="s">
        <v>13</v>
      </c>
      <c r="J426" s="873" t="s">
        <v>3115</v>
      </c>
      <c r="K426" s="873" t="s">
        <v>3116</v>
      </c>
      <c r="L426" s="965" t="s">
        <v>3121</v>
      </c>
      <c r="M426" s="965" t="s">
        <v>3117</v>
      </c>
    </row>
    <row r="427" spans="1:13" ht="9" customHeight="1" x14ac:dyDescent="0.3">
      <c r="A427" s="971"/>
      <c r="B427" s="971"/>
      <c r="C427" s="971"/>
      <c r="D427" s="84" t="s">
        <v>4</v>
      </c>
      <c r="E427" s="85" t="s">
        <v>6</v>
      </c>
      <c r="F427" s="84" t="s">
        <v>8</v>
      </c>
      <c r="G427" s="85" t="s">
        <v>10</v>
      </c>
      <c r="H427" s="84" t="s">
        <v>5</v>
      </c>
      <c r="I427" s="85" t="s">
        <v>5</v>
      </c>
      <c r="J427" s="874"/>
      <c r="K427" s="874"/>
      <c r="L427" s="966"/>
      <c r="M427" s="966"/>
    </row>
    <row r="428" spans="1:13" ht="14.25" customHeight="1" x14ac:dyDescent="0.3">
      <c r="A428" s="971"/>
      <c r="B428" s="971"/>
      <c r="C428" s="971"/>
      <c r="D428" s="84" t="s">
        <v>5</v>
      </c>
      <c r="E428" s="85" t="s">
        <v>5</v>
      </c>
      <c r="F428" s="84" t="s">
        <v>5</v>
      </c>
      <c r="G428" s="85" t="s">
        <v>11</v>
      </c>
      <c r="H428" s="86"/>
      <c r="I428" s="87"/>
      <c r="J428" s="44" t="s">
        <v>3120</v>
      </c>
      <c r="K428" s="45" t="s">
        <v>3120</v>
      </c>
      <c r="L428" s="46" t="s">
        <v>3120</v>
      </c>
      <c r="M428" s="47" t="s">
        <v>3120</v>
      </c>
    </row>
    <row r="429" spans="1:13" ht="12.75" customHeight="1" thickBot="1" x14ac:dyDescent="0.35">
      <c r="A429" s="972"/>
      <c r="B429" s="972"/>
      <c r="C429" s="972"/>
      <c r="D429" s="88"/>
      <c r="E429" s="89"/>
      <c r="F429" s="88"/>
      <c r="G429" s="89"/>
      <c r="H429" s="88"/>
      <c r="I429" s="89"/>
      <c r="J429" s="48" t="s">
        <v>14</v>
      </c>
      <c r="K429" s="49" t="s">
        <v>14</v>
      </c>
      <c r="L429" s="50" t="s">
        <v>14</v>
      </c>
      <c r="M429" s="51" t="s">
        <v>14</v>
      </c>
    </row>
    <row r="430" spans="1:13" ht="18" customHeight="1" x14ac:dyDescent="0.3">
      <c r="A430" s="80" t="s">
        <v>1511</v>
      </c>
      <c r="B430" s="150" t="s">
        <v>1512</v>
      </c>
      <c r="C430" s="145"/>
      <c r="J430" s="55"/>
      <c r="K430" s="55"/>
      <c r="L430" s="54"/>
      <c r="M430" s="54"/>
    </row>
    <row r="431" spans="1:13" ht="35.25" customHeight="1" x14ac:dyDescent="0.3">
      <c r="A431" s="74"/>
      <c r="B431" s="75" t="s">
        <v>3182</v>
      </c>
      <c r="C431" s="72" t="s">
        <v>5246</v>
      </c>
      <c r="D431" s="73">
        <v>1002</v>
      </c>
      <c r="E431" s="73">
        <v>9</v>
      </c>
      <c r="F431" s="73">
        <v>704</v>
      </c>
      <c r="G431" s="73">
        <v>70411</v>
      </c>
      <c r="H431" s="73">
        <v>3000</v>
      </c>
      <c r="I431" s="73">
        <v>414104</v>
      </c>
      <c r="J431" s="134">
        <v>0</v>
      </c>
      <c r="K431" s="134">
        <f>SUM(J431+M431)</f>
        <v>20000000</v>
      </c>
      <c r="L431" s="134">
        <v>0</v>
      </c>
      <c r="M431" s="134">
        <v>20000000</v>
      </c>
    </row>
    <row r="432" spans="1:13" ht="15" thickBot="1" x14ac:dyDescent="0.35">
      <c r="A432" s="74"/>
      <c r="B432" s="71" t="s">
        <v>5048</v>
      </c>
      <c r="C432" s="76" t="s">
        <v>5325</v>
      </c>
      <c r="D432" s="77"/>
      <c r="E432" s="77"/>
      <c r="F432" s="77"/>
      <c r="G432" s="77"/>
      <c r="H432" s="77"/>
      <c r="I432" s="77"/>
      <c r="J432" s="134">
        <v>0</v>
      </c>
      <c r="K432" s="134">
        <f>SUM(J432+M432)</f>
        <v>600000000</v>
      </c>
      <c r="L432" s="134">
        <v>0</v>
      </c>
      <c r="M432" s="134">
        <v>600000000</v>
      </c>
    </row>
    <row r="433" spans="1:20" ht="15.75" customHeight="1" thickBot="1" x14ac:dyDescent="0.35">
      <c r="A433" s="78"/>
      <c r="B433" s="79" t="s">
        <v>1547</v>
      </c>
      <c r="C433" s="79"/>
      <c r="D433" s="79"/>
      <c r="E433" s="79"/>
      <c r="F433" s="79"/>
      <c r="G433" s="79"/>
      <c r="H433" s="79"/>
      <c r="I433" s="79"/>
      <c r="J433" s="15">
        <f>SUM(J431:J432)</f>
        <v>0</v>
      </c>
      <c r="K433" s="15">
        <f t="shared" ref="K433:M433" si="12">SUM(K431:K432)</f>
        <v>620000000</v>
      </c>
      <c r="L433" s="15">
        <f t="shared" si="12"/>
        <v>0</v>
      </c>
      <c r="M433" s="15">
        <f t="shared" si="12"/>
        <v>620000000</v>
      </c>
    </row>
    <row r="434" spans="1:20" ht="18.75" customHeight="1" x14ac:dyDescent="0.3">
      <c r="A434" s="92"/>
      <c r="B434" s="92"/>
      <c r="C434" s="92"/>
      <c r="D434" s="92"/>
      <c r="E434" s="92"/>
      <c r="F434" s="92"/>
      <c r="G434" s="92"/>
      <c r="H434" s="92"/>
      <c r="I434" s="92"/>
      <c r="J434" s="56"/>
      <c r="K434" s="56"/>
      <c r="L434" s="56"/>
      <c r="M434" s="56"/>
    </row>
    <row r="435" spans="1:20" ht="16.5" customHeight="1" x14ac:dyDescent="0.3">
      <c r="A435" s="80">
        <v>52102001</v>
      </c>
      <c r="B435" s="81" t="s">
        <v>1548</v>
      </c>
      <c r="C435" s="81"/>
      <c r="J435" s="55"/>
      <c r="K435" s="55"/>
      <c r="L435" s="54"/>
      <c r="M435" s="54"/>
    </row>
    <row r="436" spans="1:20" ht="20.399999999999999" x14ac:dyDescent="0.3">
      <c r="A436" s="69"/>
      <c r="B436" s="71" t="s">
        <v>1558</v>
      </c>
      <c r="C436" s="72" t="s">
        <v>1559</v>
      </c>
      <c r="D436" s="73">
        <v>1001</v>
      </c>
      <c r="E436" s="73">
        <v>9</v>
      </c>
      <c r="F436" s="73">
        <v>704</v>
      </c>
      <c r="G436" s="73">
        <v>70443</v>
      </c>
      <c r="H436" s="73">
        <v>3000</v>
      </c>
      <c r="I436" s="73">
        <v>414316</v>
      </c>
      <c r="J436" s="560">
        <v>100000000</v>
      </c>
      <c r="K436" s="560">
        <v>100000000</v>
      </c>
      <c r="L436" s="560">
        <v>0</v>
      </c>
      <c r="M436" s="560">
        <v>0</v>
      </c>
      <c r="N436" s="62"/>
      <c r="O436" s="62"/>
      <c r="P436" s="62"/>
      <c r="Q436" s="62"/>
      <c r="R436" s="62"/>
      <c r="S436" s="567"/>
      <c r="T436" s="147"/>
    </row>
    <row r="437" spans="1:20" ht="19.5" customHeight="1" x14ac:dyDescent="0.3">
      <c r="A437" s="69"/>
      <c r="B437" s="71" t="s">
        <v>1598</v>
      </c>
      <c r="C437" s="72" t="s">
        <v>1599</v>
      </c>
      <c r="D437" s="73">
        <v>1001</v>
      </c>
      <c r="E437" s="73">
        <v>9</v>
      </c>
      <c r="F437" s="73">
        <v>704</v>
      </c>
      <c r="G437" s="73">
        <v>70411</v>
      </c>
      <c r="H437" s="73">
        <v>3000</v>
      </c>
      <c r="I437" s="73">
        <v>414306</v>
      </c>
      <c r="J437" s="560">
        <v>200000000</v>
      </c>
      <c r="K437" s="560">
        <f>SUM(J437+M437)</f>
        <v>250000000</v>
      </c>
      <c r="L437" s="560">
        <v>0</v>
      </c>
      <c r="M437" s="560">
        <v>50000000</v>
      </c>
    </row>
    <row r="438" spans="1:20" ht="19.5" customHeight="1" x14ac:dyDescent="0.3">
      <c r="A438" s="69"/>
      <c r="B438" s="71" t="s">
        <v>1600</v>
      </c>
      <c r="C438" s="72" t="s">
        <v>1601</v>
      </c>
      <c r="D438" s="73">
        <v>1001</v>
      </c>
      <c r="E438" s="73">
        <v>9</v>
      </c>
      <c r="F438" s="73">
        <v>704</v>
      </c>
      <c r="G438" s="73">
        <v>70411</v>
      </c>
      <c r="H438" s="73">
        <v>3000</v>
      </c>
      <c r="I438" s="73">
        <v>414314</v>
      </c>
      <c r="J438" s="560">
        <v>150000000</v>
      </c>
      <c r="K438" s="560">
        <f>SUM(J438+M438)</f>
        <v>200000000</v>
      </c>
      <c r="L438" s="560">
        <v>0</v>
      </c>
      <c r="M438" s="560">
        <v>50000000</v>
      </c>
    </row>
    <row r="439" spans="1:20" ht="19.5" customHeight="1" x14ac:dyDescent="0.3">
      <c r="A439" s="69"/>
      <c r="B439" s="71" t="s">
        <v>3153</v>
      </c>
      <c r="C439" s="72" t="s">
        <v>3152</v>
      </c>
      <c r="D439" s="73">
        <v>1001</v>
      </c>
      <c r="E439" s="73">
        <v>9</v>
      </c>
      <c r="F439" s="73">
        <v>704</v>
      </c>
      <c r="G439" s="73">
        <v>70411</v>
      </c>
      <c r="H439" s="73">
        <v>3000</v>
      </c>
      <c r="I439" s="73">
        <v>414306</v>
      </c>
      <c r="J439" s="560">
        <v>0</v>
      </c>
      <c r="K439" s="560">
        <f>SUM(J439+M439)</f>
        <v>5500000</v>
      </c>
      <c r="L439" s="560">
        <v>0</v>
      </c>
      <c r="M439" s="560">
        <v>5500000</v>
      </c>
    </row>
    <row r="440" spans="1:20" ht="14.25" customHeight="1" thickBot="1" x14ac:dyDescent="0.35">
      <c r="A440" s="655"/>
      <c r="B440" s="656" t="s">
        <v>1608</v>
      </c>
      <c r="C440" s="656"/>
      <c r="D440" s="656"/>
      <c r="E440" s="656"/>
      <c r="F440" s="656"/>
      <c r="G440" s="656"/>
      <c r="H440" s="656"/>
      <c r="I440" s="656"/>
      <c r="J440" s="657">
        <f>SUM(J436:J439)</f>
        <v>450000000</v>
      </c>
      <c r="K440" s="657">
        <f t="shared" ref="K440:M440" si="13">SUM(K436:K439)</f>
        <v>555500000</v>
      </c>
      <c r="L440" s="657">
        <f t="shared" si="13"/>
        <v>0</v>
      </c>
      <c r="M440" s="657">
        <f t="shared" si="13"/>
        <v>105500000</v>
      </c>
    </row>
    <row r="441" spans="1:20" ht="12.75" customHeight="1" x14ac:dyDescent="0.3">
      <c r="C441" s="145"/>
      <c r="J441" s="55"/>
      <c r="K441" s="55"/>
      <c r="L441" s="54"/>
      <c r="M441" s="54"/>
    </row>
    <row r="442" spans="1:20" ht="21.75" customHeight="1" x14ac:dyDescent="0.3">
      <c r="A442" s="80">
        <v>52103001</v>
      </c>
      <c r="B442" s="81" t="s">
        <v>3323</v>
      </c>
      <c r="C442" s="81"/>
      <c r="J442" s="55"/>
      <c r="K442" s="55"/>
      <c r="L442" s="54"/>
      <c r="M442" s="54"/>
    </row>
    <row r="443" spans="1:20" ht="18" customHeight="1" x14ac:dyDescent="0.3">
      <c r="A443" s="69"/>
      <c r="B443" s="71" t="s">
        <v>3155</v>
      </c>
      <c r="C443" s="72" t="s">
        <v>3156</v>
      </c>
      <c r="D443" s="73">
        <v>1003</v>
      </c>
      <c r="E443" s="73">
        <v>9</v>
      </c>
      <c r="F443" s="73">
        <v>704</v>
      </c>
      <c r="G443" s="73">
        <v>70411</v>
      </c>
      <c r="H443" s="73">
        <v>3000</v>
      </c>
      <c r="I443" s="73">
        <v>414104</v>
      </c>
      <c r="J443" s="133">
        <v>0</v>
      </c>
      <c r="K443" s="133">
        <f t="shared" ref="K443:K448" si="14">SUM(J443+M443)</f>
        <v>18150000</v>
      </c>
      <c r="L443" s="133">
        <v>0</v>
      </c>
      <c r="M443" s="133">
        <v>18150000</v>
      </c>
    </row>
    <row r="444" spans="1:20" ht="24" customHeight="1" x14ac:dyDescent="0.3">
      <c r="A444" s="69"/>
      <c r="B444" s="71" t="s">
        <v>3157</v>
      </c>
      <c r="C444" s="72" t="s">
        <v>3167</v>
      </c>
      <c r="D444" s="73">
        <v>1003</v>
      </c>
      <c r="E444" s="73">
        <v>9</v>
      </c>
      <c r="F444" s="73">
        <v>704</v>
      </c>
      <c r="G444" s="73">
        <v>70411</v>
      </c>
      <c r="H444" s="73">
        <v>3000</v>
      </c>
      <c r="I444" s="73">
        <v>414104</v>
      </c>
      <c r="J444" s="133">
        <v>0</v>
      </c>
      <c r="K444" s="133">
        <f t="shared" si="14"/>
        <v>99183000</v>
      </c>
      <c r="L444" s="133">
        <v>0</v>
      </c>
      <c r="M444" s="133">
        <v>99183000</v>
      </c>
    </row>
    <row r="445" spans="1:20" ht="22.5" customHeight="1" x14ac:dyDescent="0.3">
      <c r="A445" s="69"/>
      <c r="B445" s="71" t="s">
        <v>3158</v>
      </c>
      <c r="C445" s="72" t="s">
        <v>3159</v>
      </c>
      <c r="D445" s="73">
        <v>1003</v>
      </c>
      <c r="E445" s="73">
        <v>9</v>
      </c>
      <c r="F445" s="73">
        <v>704</v>
      </c>
      <c r="G445" s="73">
        <v>70411</v>
      </c>
      <c r="H445" s="73">
        <v>3000</v>
      </c>
      <c r="I445" s="73">
        <v>414104</v>
      </c>
      <c r="J445" s="133">
        <v>0</v>
      </c>
      <c r="K445" s="133">
        <f t="shared" si="14"/>
        <v>2336000</v>
      </c>
      <c r="L445" s="133">
        <v>0</v>
      </c>
      <c r="M445" s="133">
        <v>2336000</v>
      </c>
    </row>
    <row r="446" spans="1:20" ht="35.25" customHeight="1" x14ac:dyDescent="0.3">
      <c r="A446" s="69"/>
      <c r="B446" s="71" t="s">
        <v>3160</v>
      </c>
      <c r="C446" s="72" t="s">
        <v>3168</v>
      </c>
      <c r="D446" s="73">
        <v>1003</v>
      </c>
      <c r="E446" s="73">
        <v>9</v>
      </c>
      <c r="F446" s="73">
        <v>704</v>
      </c>
      <c r="G446" s="73">
        <v>70411</v>
      </c>
      <c r="H446" s="73">
        <v>3000</v>
      </c>
      <c r="I446" s="73">
        <v>414104</v>
      </c>
      <c r="J446" s="133">
        <v>0</v>
      </c>
      <c r="K446" s="133">
        <f t="shared" si="14"/>
        <v>36000000</v>
      </c>
      <c r="L446" s="133">
        <v>0</v>
      </c>
      <c r="M446" s="133">
        <v>36000000</v>
      </c>
    </row>
    <row r="447" spans="1:20" ht="35.25" customHeight="1" x14ac:dyDescent="0.3">
      <c r="A447" s="69"/>
      <c r="B447" s="71" t="s">
        <v>3172</v>
      </c>
      <c r="C447" s="72" t="s">
        <v>3171</v>
      </c>
      <c r="D447" s="73">
        <v>1003</v>
      </c>
      <c r="E447" s="73">
        <v>9</v>
      </c>
      <c r="F447" s="73">
        <v>704</v>
      </c>
      <c r="G447" s="73">
        <v>70411</v>
      </c>
      <c r="H447" s="73">
        <v>3000</v>
      </c>
      <c r="I447" s="73">
        <v>414104</v>
      </c>
      <c r="J447" s="133">
        <v>0</v>
      </c>
      <c r="K447" s="133">
        <f t="shared" si="14"/>
        <v>118300000</v>
      </c>
      <c r="L447" s="133">
        <v>0</v>
      </c>
      <c r="M447" s="133">
        <v>118300000</v>
      </c>
    </row>
    <row r="448" spans="1:20" ht="14.25" customHeight="1" thickBot="1" x14ac:dyDescent="0.35">
      <c r="A448" s="74"/>
      <c r="B448" s="75" t="s">
        <v>3173</v>
      </c>
      <c r="C448" s="76" t="s">
        <v>3170</v>
      </c>
      <c r="D448" s="73">
        <v>1003</v>
      </c>
      <c r="E448" s="73">
        <v>9</v>
      </c>
      <c r="F448" s="73">
        <v>704</v>
      </c>
      <c r="G448" s="73">
        <v>70411</v>
      </c>
      <c r="H448" s="73">
        <v>3000</v>
      </c>
      <c r="I448" s="73">
        <v>414104</v>
      </c>
      <c r="J448" s="134">
        <v>0</v>
      </c>
      <c r="K448" s="134">
        <f t="shared" si="14"/>
        <v>25000000</v>
      </c>
      <c r="L448" s="134">
        <v>0</v>
      </c>
      <c r="M448" s="134">
        <v>25000000</v>
      </c>
    </row>
    <row r="449" spans="1:13" ht="12.75" customHeight="1" thickBot="1" x14ac:dyDescent="0.35">
      <c r="A449" s="78"/>
      <c r="B449" s="79" t="s">
        <v>3324</v>
      </c>
      <c r="C449" s="79"/>
      <c r="D449" s="79"/>
      <c r="E449" s="79"/>
      <c r="F449" s="79"/>
      <c r="G449" s="79"/>
      <c r="H449" s="79"/>
      <c r="I449" s="79"/>
      <c r="J449" s="15">
        <f>SUM(J443:J448)</f>
        <v>0</v>
      </c>
      <c r="K449" s="15">
        <f t="shared" ref="K449:M449" si="15">SUM(K443:K448)</f>
        <v>298969000</v>
      </c>
      <c r="L449" s="15">
        <f t="shared" si="15"/>
        <v>0</v>
      </c>
      <c r="M449" s="15">
        <f t="shared" si="15"/>
        <v>298969000</v>
      </c>
    </row>
    <row r="450" spans="1:13" ht="15" thickBot="1" x14ac:dyDescent="0.35"/>
    <row r="451" spans="1:13" ht="15" thickBot="1" x14ac:dyDescent="0.35">
      <c r="A451" s="142"/>
      <c r="B451" s="143"/>
      <c r="C451" s="143" t="s">
        <v>3317</v>
      </c>
      <c r="D451" s="143"/>
      <c r="E451" s="143"/>
      <c r="F451" s="143"/>
      <c r="G451" s="143"/>
      <c r="H451" s="143"/>
      <c r="I451" s="143"/>
      <c r="J451" s="144">
        <f>SUM(J433+J440+J449)</f>
        <v>450000000</v>
      </c>
      <c r="K451" s="144">
        <f>SUM(K433+K440+K449)</f>
        <v>1474469000</v>
      </c>
      <c r="L451" s="144">
        <f>SUM(L433+L440+L449)</f>
        <v>0</v>
      </c>
      <c r="M451" s="153">
        <f>SUM(M433+M440+M449)</f>
        <v>1024469000</v>
      </c>
    </row>
    <row r="452" spans="1:13" x14ac:dyDescent="0.3">
      <c r="A452" s="607"/>
      <c r="B452" s="607"/>
      <c r="C452" s="607"/>
      <c r="D452" s="607"/>
      <c r="E452" s="607"/>
      <c r="F452" s="607"/>
      <c r="G452" s="607"/>
      <c r="H452" s="607"/>
      <c r="I452" s="607"/>
      <c r="J452" s="608"/>
      <c r="K452" s="608"/>
      <c r="L452" s="608"/>
      <c r="M452" s="608"/>
    </row>
    <row r="453" spans="1:13" x14ac:dyDescent="0.3">
      <c r="A453" s="607"/>
      <c r="B453" s="607"/>
      <c r="C453" s="607"/>
      <c r="D453" s="607"/>
      <c r="E453" s="607"/>
      <c r="F453" s="607"/>
      <c r="G453" s="607"/>
      <c r="H453" s="607"/>
      <c r="I453" s="607"/>
      <c r="J453" s="608"/>
      <c r="K453" s="608"/>
      <c r="L453" s="608"/>
      <c r="M453" s="608"/>
    </row>
    <row r="454" spans="1:13" x14ac:dyDescent="0.3">
      <c r="A454" s="607"/>
      <c r="B454" s="607"/>
      <c r="C454" s="607" t="s">
        <v>5280</v>
      </c>
      <c r="D454" s="607"/>
      <c r="E454" s="607"/>
      <c r="F454" s="607"/>
      <c r="G454" s="607"/>
      <c r="H454" s="607"/>
      <c r="I454" s="607"/>
      <c r="J454" s="608"/>
      <c r="K454" s="608">
        <f>SUM(K177+K193+K227+K263+K324+K360+K396+K433+K440+K449)</f>
        <v>11515469000</v>
      </c>
      <c r="L454" s="608"/>
      <c r="M454" s="608"/>
    </row>
    <row r="455" spans="1:13" ht="20.25" customHeight="1" x14ac:dyDescent="0.3">
      <c r="A455" s="973" t="s">
        <v>0</v>
      </c>
      <c r="B455" s="973"/>
      <c r="C455" s="973"/>
      <c r="D455" s="973"/>
      <c r="E455" s="973"/>
      <c r="F455" s="973"/>
      <c r="G455" s="973"/>
      <c r="H455" s="973"/>
      <c r="I455" s="973"/>
      <c r="J455" s="973"/>
      <c r="K455" s="973"/>
      <c r="L455" s="973"/>
      <c r="M455" s="973"/>
    </row>
    <row r="456" spans="1:13" ht="16.5" customHeight="1" x14ac:dyDescent="0.3">
      <c r="A456" s="973" t="s">
        <v>3322</v>
      </c>
      <c r="B456" s="973"/>
      <c r="C456" s="973"/>
      <c r="D456" s="973"/>
      <c r="E456" s="973"/>
      <c r="F456" s="973"/>
      <c r="G456" s="973"/>
      <c r="H456" s="973"/>
      <c r="I456" s="973"/>
      <c r="J456" s="973"/>
      <c r="K456" s="973"/>
      <c r="L456" s="973"/>
      <c r="M456" s="973"/>
    </row>
    <row r="457" spans="1:13" ht="16.5" customHeight="1" thickBot="1" x14ac:dyDescent="0.35">
      <c r="A457" s="969" t="s">
        <v>3316</v>
      </c>
      <c r="B457" s="969"/>
      <c r="C457" s="969"/>
      <c r="D457" s="969"/>
      <c r="E457" s="969"/>
      <c r="F457" s="969"/>
      <c r="G457" s="969"/>
      <c r="H457" s="969"/>
      <c r="I457" s="969"/>
      <c r="J457" s="969"/>
      <c r="K457" s="969"/>
      <c r="L457" s="969"/>
      <c r="M457" s="969"/>
    </row>
    <row r="458" spans="1:13" ht="8.25" customHeight="1" x14ac:dyDescent="0.3">
      <c r="A458" s="970" t="s">
        <v>3118</v>
      </c>
      <c r="B458" s="970" t="s">
        <v>3119</v>
      </c>
      <c r="C458" s="970" t="s">
        <v>2</v>
      </c>
      <c r="D458" s="82" t="s">
        <v>3</v>
      </c>
      <c r="E458" s="83" t="s">
        <v>3</v>
      </c>
      <c r="F458" s="82" t="s">
        <v>7</v>
      </c>
      <c r="G458" s="83" t="s">
        <v>9</v>
      </c>
      <c r="H458" s="82" t="s">
        <v>12</v>
      </c>
      <c r="I458" s="83" t="s">
        <v>13</v>
      </c>
      <c r="J458" s="873" t="s">
        <v>3115</v>
      </c>
      <c r="K458" s="873" t="s">
        <v>3116</v>
      </c>
      <c r="L458" s="965" t="s">
        <v>3121</v>
      </c>
      <c r="M458" s="965" t="s">
        <v>3117</v>
      </c>
    </row>
    <row r="459" spans="1:13" ht="14.25" customHeight="1" x14ac:dyDescent="0.3">
      <c r="A459" s="971"/>
      <c r="B459" s="971"/>
      <c r="C459" s="971"/>
      <c r="D459" s="84" t="s">
        <v>4</v>
      </c>
      <c r="E459" s="85" t="s">
        <v>6</v>
      </c>
      <c r="F459" s="84" t="s">
        <v>8</v>
      </c>
      <c r="G459" s="85" t="s">
        <v>10</v>
      </c>
      <c r="H459" s="84" t="s">
        <v>5</v>
      </c>
      <c r="I459" s="85" t="s">
        <v>5</v>
      </c>
      <c r="J459" s="874"/>
      <c r="K459" s="874"/>
      <c r="L459" s="966"/>
      <c r="M459" s="966"/>
    </row>
    <row r="460" spans="1:13" ht="19.5" customHeight="1" x14ac:dyDescent="0.3">
      <c r="A460" s="971"/>
      <c r="B460" s="971"/>
      <c r="C460" s="971"/>
      <c r="D460" s="84" t="s">
        <v>5</v>
      </c>
      <c r="E460" s="85" t="s">
        <v>5</v>
      </c>
      <c r="F460" s="84" t="s">
        <v>5</v>
      </c>
      <c r="G460" s="85" t="s">
        <v>11</v>
      </c>
      <c r="H460" s="86"/>
      <c r="I460" s="87"/>
      <c r="J460" s="44" t="s">
        <v>3120</v>
      </c>
      <c r="K460" s="45" t="s">
        <v>3120</v>
      </c>
      <c r="L460" s="46" t="s">
        <v>3120</v>
      </c>
      <c r="M460" s="47" t="s">
        <v>3120</v>
      </c>
    </row>
    <row r="461" spans="1:13" ht="12.75" customHeight="1" thickBot="1" x14ac:dyDescent="0.35">
      <c r="A461" s="972"/>
      <c r="B461" s="972"/>
      <c r="C461" s="972"/>
      <c r="D461" s="88"/>
      <c r="E461" s="89"/>
      <c r="F461" s="88"/>
      <c r="G461" s="89"/>
      <c r="H461" s="88"/>
      <c r="I461" s="89"/>
      <c r="J461" s="48" t="s">
        <v>14</v>
      </c>
      <c r="K461" s="49" t="s">
        <v>14</v>
      </c>
      <c r="L461" s="50" t="s">
        <v>14</v>
      </c>
      <c r="M461" s="51" t="s">
        <v>14</v>
      </c>
    </row>
    <row r="462" spans="1:13" x14ac:dyDescent="0.3">
      <c r="A462" s="80" t="s">
        <v>2159</v>
      </c>
      <c r="B462" s="154" t="s">
        <v>2160</v>
      </c>
      <c r="C462" s="145"/>
      <c r="J462" s="55"/>
      <c r="K462" s="55"/>
      <c r="L462" s="54"/>
      <c r="M462" s="54"/>
    </row>
    <row r="463" spans="1:13" s="199" customFormat="1" ht="49.5" customHeight="1" x14ac:dyDescent="0.3">
      <c r="A463" s="195"/>
      <c r="B463" s="197" t="s">
        <v>2183</v>
      </c>
      <c r="C463" s="30" t="s">
        <v>5358</v>
      </c>
      <c r="D463" s="191">
        <v>501</v>
      </c>
      <c r="E463" s="191">
        <v>2</v>
      </c>
      <c r="F463" s="191">
        <v>709</v>
      </c>
      <c r="G463" s="191">
        <v>70912</v>
      </c>
      <c r="H463" s="191">
        <v>3000</v>
      </c>
      <c r="I463" s="191">
        <v>414104</v>
      </c>
      <c r="J463" s="26">
        <v>0</v>
      </c>
      <c r="K463" s="26">
        <f>SUM(J463+M463)</f>
        <v>90248000</v>
      </c>
      <c r="L463" s="18">
        <v>0</v>
      </c>
      <c r="M463" s="205">
        <v>90248000</v>
      </c>
    </row>
    <row r="464" spans="1:13" s="199" customFormat="1" ht="78" customHeight="1" x14ac:dyDescent="0.3">
      <c r="A464" s="195"/>
      <c r="B464" s="197" t="s">
        <v>5057</v>
      </c>
      <c r="C464" s="30" t="s">
        <v>5061</v>
      </c>
      <c r="D464" s="191">
        <v>1301</v>
      </c>
      <c r="E464" s="191">
        <v>9</v>
      </c>
      <c r="F464" s="191">
        <v>709</v>
      </c>
      <c r="G464" s="191">
        <v>70922</v>
      </c>
      <c r="H464" s="191">
        <v>3000</v>
      </c>
      <c r="I464" s="191">
        <v>414104</v>
      </c>
      <c r="J464" s="193">
        <v>0</v>
      </c>
      <c r="K464" s="193">
        <f>SUM(J464+M464)</f>
        <v>30000000</v>
      </c>
      <c r="L464" s="193">
        <v>0</v>
      </c>
      <c r="M464" s="126">
        <v>30000000</v>
      </c>
    </row>
    <row r="465" spans="1:13" s="199" customFormat="1" ht="15.75" customHeight="1" x14ac:dyDescent="0.3">
      <c r="A465" s="195"/>
      <c r="B465" s="197" t="s">
        <v>5062</v>
      </c>
      <c r="C465" s="30" t="s">
        <v>5063</v>
      </c>
      <c r="D465" s="191"/>
      <c r="E465" s="191"/>
      <c r="F465" s="191"/>
      <c r="G465" s="191"/>
      <c r="H465" s="191"/>
      <c r="I465" s="191"/>
      <c r="J465" s="193">
        <v>0</v>
      </c>
      <c r="K465" s="193">
        <f t="shared" ref="K465:K467" si="16">SUM(J465+M465)</f>
        <v>180000000</v>
      </c>
      <c r="L465" s="193">
        <v>0</v>
      </c>
      <c r="M465" s="126">
        <v>180000000</v>
      </c>
    </row>
    <row r="466" spans="1:13" s="199" customFormat="1" ht="12" customHeight="1" x14ac:dyDescent="0.3">
      <c r="A466" s="195"/>
      <c r="B466" s="197" t="s">
        <v>5066</v>
      </c>
      <c r="C466" s="30" t="s">
        <v>5064</v>
      </c>
      <c r="D466" s="191"/>
      <c r="E466" s="191"/>
      <c r="F466" s="191"/>
      <c r="G466" s="191"/>
      <c r="H466" s="191"/>
      <c r="I466" s="191"/>
      <c r="J466" s="193">
        <v>0</v>
      </c>
      <c r="K466" s="193">
        <f t="shared" si="16"/>
        <v>70000000</v>
      </c>
      <c r="L466" s="193">
        <v>0</v>
      </c>
      <c r="M466" s="126">
        <v>70000000</v>
      </c>
    </row>
    <row r="467" spans="1:13" s="199" customFormat="1" ht="24" customHeight="1" x14ac:dyDescent="0.3">
      <c r="A467" s="195"/>
      <c r="B467" s="197" t="s">
        <v>5067</v>
      </c>
      <c r="C467" s="30" t="s">
        <v>5065</v>
      </c>
      <c r="D467" s="191"/>
      <c r="E467" s="191"/>
      <c r="F467" s="191"/>
      <c r="G467" s="191"/>
      <c r="H467" s="191"/>
      <c r="I467" s="191"/>
      <c r="J467" s="193">
        <v>0</v>
      </c>
      <c r="K467" s="193">
        <f t="shared" si="16"/>
        <v>360000000</v>
      </c>
      <c r="L467" s="193">
        <v>0</v>
      </c>
      <c r="M467" s="126">
        <v>360000000</v>
      </c>
    </row>
    <row r="468" spans="1:13" s="199" customFormat="1" ht="15" thickBot="1" x14ac:dyDescent="0.35">
      <c r="A468" s="195"/>
      <c r="B468" s="197" t="s">
        <v>3137</v>
      </c>
      <c r="C468" s="30" t="s">
        <v>5042</v>
      </c>
      <c r="D468" s="191">
        <v>1101</v>
      </c>
      <c r="E468" s="191">
        <v>10</v>
      </c>
      <c r="F468" s="191">
        <v>704</v>
      </c>
      <c r="G468" s="191">
        <v>70460</v>
      </c>
      <c r="H468" s="191">
        <v>3000</v>
      </c>
      <c r="I468" s="191">
        <v>414104</v>
      </c>
      <c r="J468" s="193">
        <v>0</v>
      </c>
      <c r="K468" s="193">
        <f>SUM(J468+M468)</f>
        <v>30000000</v>
      </c>
      <c r="L468" s="193">
        <v>0</v>
      </c>
      <c r="M468" s="126">
        <v>30000000</v>
      </c>
    </row>
    <row r="469" spans="1:13" ht="15" thickBot="1" x14ac:dyDescent="0.35">
      <c r="A469" s="78"/>
      <c r="B469" s="79" t="s">
        <v>2197</v>
      </c>
      <c r="C469" s="155"/>
      <c r="D469" s="79"/>
      <c r="E469" s="79"/>
      <c r="F469" s="79"/>
      <c r="G469" s="79"/>
      <c r="H469" s="79"/>
      <c r="I469" s="79"/>
      <c r="J469" s="15">
        <f>SUM(J463:J468)</f>
        <v>0</v>
      </c>
      <c r="K469" s="15">
        <f t="shared" ref="K469:M469" si="17">SUM(K463:K468)</f>
        <v>760248000</v>
      </c>
      <c r="L469" s="15">
        <f t="shared" si="17"/>
        <v>0</v>
      </c>
      <c r="M469" s="15">
        <f t="shared" si="17"/>
        <v>760248000</v>
      </c>
    </row>
    <row r="471" spans="1:13" s="343" customFormat="1" x14ac:dyDescent="0.3">
      <c r="A471" s="1">
        <v>17003001</v>
      </c>
      <c r="B471" s="93" t="s">
        <v>2198</v>
      </c>
      <c r="C471" s="93"/>
      <c r="J471" s="55"/>
      <c r="K471" s="55"/>
      <c r="L471" s="54"/>
      <c r="M471" s="54"/>
    </row>
    <row r="472" spans="1:13" s="343" customFormat="1" x14ac:dyDescent="0.3">
      <c r="A472" s="967" t="s">
        <v>17</v>
      </c>
      <c r="B472" s="967"/>
      <c r="C472" s="967"/>
      <c r="D472" s="344"/>
      <c r="E472" s="344"/>
      <c r="F472" s="344"/>
      <c r="G472" s="344"/>
      <c r="H472" s="344"/>
      <c r="I472" s="344"/>
      <c r="J472" s="17"/>
      <c r="K472" s="17"/>
      <c r="L472" s="18"/>
      <c r="M472" s="18"/>
    </row>
    <row r="473" spans="1:13" s="343" customFormat="1" ht="20.399999999999999" x14ac:dyDescent="0.3">
      <c r="A473" s="344"/>
      <c r="B473" s="351" t="s">
        <v>2199</v>
      </c>
      <c r="C473" s="30" t="s">
        <v>2200</v>
      </c>
      <c r="D473" s="346">
        <v>101</v>
      </c>
      <c r="E473" s="346">
        <v>2</v>
      </c>
      <c r="F473" s="346">
        <v>709</v>
      </c>
      <c r="G473" s="346">
        <v>70912</v>
      </c>
      <c r="H473" s="346">
        <v>3000</v>
      </c>
      <c r="I473" s="346">
        <v>414104</v>
      </c>
      <c r="J473" s="348">
        <v>20000000</v>
      </c>
      <c r="K473" s="560">
        <v>40000000</v>
      </c>
      <c r="L473" s="348">
        <v>0</v>
      </c>
      <c r="M473" s="348">
        <v>0</v>
      </c>
    </row>
    <row r="474" spans="1:13" s="343" customFormat="1" x14ac:dyDescent="0.3">
      <c r="A474" s="967" t="s">
        <v>24</v>
      </c>
      <c r="B474" s="967"/>
      <c r="C474" s="967"/>
      <c r="D474" s="344"/>
      <c r="E474" s="344"/>
      <c r="F474" s="344"/>
      <c r="G474" s="344"/>
      <c r="H474" s="344"/>
      <c r="I474" s="344"/>
      <c r="J474" s="17"/>
      <c r="K474" s="17">
        <v>0</v>
      </c>
      <c r="L474" s="348">
        <v>0</v>
      </c>
      <c r="M474" s="348">
        <v>0</v>
      </c>
    </row>
    <row r="475" spans="1:13" s="343" customFormat="1" ht="20.399999999999999" x14ac:dyDescent="0.3">
      <c r="A475" s="344"/>
      <c r="B475" s="351" t="s">
        <v>2201</v>
      </c>
      <c r="C475" s="30" t="s">
        <v>3140</v>
      </c>
      <c r="D475" s="346">
        <v>502</v>
      </c>
      <c r="E475" s="346">
        <v>9</v>
      </c>
      <c r="F475" s="346">
        <v>709</v>
      </c>
      <c r="G475" s="346">
        <v>70912</v>
      </c>
      <c r="H475" s="346">
        <v>3000</v>
      </c>
      <c r="I475" s="346">
        <v>414104</v>
      </c>
      <c r="J475" s="348">
        <v>540000000</v>
      </c>
      <c r="K475" s="560">
        <v>1080000000</v>
      </c>
      <c r="L475" s="348">
        <v>0</v>
      </c>
      <c r="M475" s="348">
        <v>0</v>
      </c>
    </row>
    <row r="476" spans="1:13" s="343" customFormat="1" x14ac:dyDescent="0.3">
      <c r="A476" s="344"/>
      <c r="B476" s="351" t="s">
        <v>2202</v>
      </c>
      <c r="C476" s="30" t="s">
        <v>2203</v>
      </c>
      <c r="D476" s="346">
        <v>504</v>
      </c>
      <c r="E476" s="346">
        <v>9</v>
      </c>
      <c r="F476" s="346">
        <v>709</v>
      </c>
      <c r="G476" s="346">
        <v>70912</v>
      </c>
      <c r="H476" s="346">
        <v>3000</v>
      </c>
      <c r="I476" s="346">
        <v>414104</v>
      </c>
      <c r="J476" s="348">
        <v>360000000</v>
      </c>
      <c r="K476" s="560">
        <v>720000000</v>
      </c>
      <c r="L476" s="348">
        <v>0</v>
      </c>
      <c r="M476" s="348">
        <v>0</v>
      </c>
    </row>
    <row r="477" spans="1:13" s="343" customFormat="1" ht="20.399999999999999" x14ac:dyDescent="0.3">
      <c r="A477" s="344"/>
      <c r="B477" s="351" t="s">
        <v>2204</v>
      </c>
      <c r="C477" s="30" t="s">
        <v>2205</v>
      </c>
      <c r="D477" s="346">
        <v>502</v>
      </c>
      <c r="E477" s="346">
        <v>2</v>
      </c>
      <c r="F477" s="346">
        <v>709</v>
      </c>
      <c r="G477" s="346">
        <v>70960</v>
      </c>
      <c r="H477" s="346">
        <v>3000</v>
      </c>
      <c r="I477" s="346">
        <v>414104</v>
      </c>
      <c r="J477" s="348">
        <v>20000000</v>
      </c>
      <c r="K477" s="560">
        <v>40000000</v>
      </c>
      <c r="L477" s="348">
        <v>0</v>
      </c>
      <c r="M477" s="348">
        <v>0</v>
      </c>
    </row>
    <row r="478" spans="1:13" s="343" customFormat="1" ht="20.399999999999999" x14ac:dyDescent="0.3">
      <c r="A478" s="344"/>
      <c r="B478" s="351" t="s">
        <v>2206</v>
      </c>
      <c r="C478" s="30" t="s">
        <v>2207</v>
      </c>
      <c r="D478" s="346">
        <v>504</v>
      </c>
      <c r="E478" s="346">
        <v>9</v>
      </c>
      <c r="F478" s="346">
        <v>709</v>
      </c>
      <c r="G478" s="346">
        <v>70960</v>
      </c>
      <c r="H478" s="346">
        <v>3000</v>
      </c>
      <c r="I478" s="346">
        <v>414104</v>
      </c>
      <c r="J478" s="348">
        <v>60000000</v>
      </c>
      <c r="K478" s="560">
        <v>120000000</v>
      </c>
      <c r="L478" s="348">
        <v>0</v>
      </c>
      <c r="M478" s="348">
        <v>0</v>
      </c>
    </row>
    <row r="479" spans="1:13" s="343" customFormat="1" x14ac:dyDescent="0.3">
      <c r="A479" s="344"/>
      <c r="B479" s="351" t="s">
        <v>2208</v>
      </c>
      <c r="C479" s="30" t="s">
        <v>2209</v>
      </c>
      <c r="D479" s="346">
        <v>502</v>
      </c>
      <c r="E479" s="346">
        <v>9</v>
      </c>
      <c r="F479" s="346">
        <v>709</v>
      </c>
      <c r="G479" s="346">
        <v>70960</v>
      </c>
      <c r="H479" s="346">
        <v>3000</v>
      </c>
      <c r="I479" s="346">
        <v>414104</v>
      </c>
      <c r="J479" s="348">
        <v>5000000</v>
      </c>
      <c r="K479" s="560">
        <v>10000000</v>
      </c>
      <c r="L479" s="348">
        <v>0</v>
      </c>
      <c r="M479" s="348">
        <v>0</v>
      </c>
    </row>
    <row r="480" spans="1:13" s="343" customFormat="1" ht="20.399999999999999" x14ac:dyDescent="0.3">
      <c r="A480" s="344"/>
      <c r="B480" s="351" t="s">
        <v>2210</v>
      </c>
      <c r="C480" s="30" t="s">
        <v>2211</v>
      </c>
      <c r="D480" s="346">
        <v>502</v>
      </c>
      <c r="E480" s="346">
        <v>9</v>
      </c>
      <c r="F480" s="346">
        <v>709</v>
      </c>
      <c r="G480" s="346">
        <v>70912</v>
      </c>
      <c r="H480" s="346">
        <v>3000</v>
      </c>
      <c r="I480" s="346">
        <v>414104</v>
      </c>
      <c r="J480" s="348">
        <v>0</v>
      </c>
      <c r="K480" s="348">
        <v>0</v>
      </c>
      <c r="L480" s="348">
        <v>0</v>
      </c>
      <c r="M480" s="348">
        <v>0</v>
      </c>
    </row>
    <row r="481" spans="1:13" s="343" customFormat="1" x14ac:dyDescent="0.3">
      <c r="A481" s="344"/>
      <c r="B481" s="351" t="s">
        <v>2212</v>
      </c>
      <c r="C481" s="30" t="s">
        <v>2213</v>
      </c>
      <c r="D481" s="346">
        <v>502</v>
      </c>
      <c r="E481" s="346">
        <v>9</v>
      </c>
      <c r="F481" s="346">
        <v>709</v>
      </c>
      <c r="G481" s="346">
        <v>70960</v>
      </c>
      <c r="H481" s="346">
        <v>3000</v>
      </c>
      <c r="I481" s="346">
        <v>414104</v>
      </c>
      <c r="J481" s="348">
        <v>0</v>
      </c>
      <c r="K481" s="348">
        <v>0</v>
      </c>
      <c r="L481" s="348">
        <v>0</v>
      </c>
      <c r="M481" s="348">
        <v>0</v>
      </c>
    </row>
    <row r="482" spans="1:13" s="343" customFormat="1" ht="30" customHeight="1" x14ac:dyDescent="0.3">
      <c r="A482" s="344"/>
      <c r="B482" s="351" t="s">
        <v>2214</v>
      </c>
      <c r="C482" s="30" t="s">
        <v>2215</v>
      </c>
      <c r="D482" s="346">
        <v>502</v>
      </c>
      <c r="E482" s="346">
        <v>9</v>
      </c>
      <c r="F482" s="346">
        <v>709</v>
      </c>
      <c r="G482" s="346">
        <v>70960</v>
      </c>
      <c r="H482" s="346">
        <v>3000</v>
      </c>
      <c r="I482" s="346">
        <v>414104</v>
      </c>
      <c r="J482" s="348">
        <v>5000000</v>
      </c>
      <c r="K482" s="348">
        <v>10000000</v>
      </c>
      <c r="L482" s="348">
        <v>0</v>
      </c>
      <c r="M482" s="348">
        <v>0</v>
      </c>
    </row>
    <row r="483" spans="1:13" ht="17.25" customHeight="1" x14ac:dyDescent="0.3">
      <c r="A483" s="973" t="s">
        <v>0</v>
      </c>
      <c r="B483" s="973"/>
      <c r="C483" s="973"/>
      <c r="D483" s="973"/>
      <c r="E483" s="973"/>
      <c r="F483" s="973"/>
      <c r="G483" s="973"/>
      <c r="H483" s="973"/>
      <c r="I483" s="973"/>
      <c r="J483" s="973"/>
      <c r="K483" s="973"/>
      <c r="L483" s="973"/>
      <c r="M483" s="973"/>
    </row>
    <row r="484" spans="1:13" ht="14.25" customHeight="1" x14ac:dyDescent="0.3">
      <c r="A484" s="973" t="s">
        <v>3322</v>
      </c>
      <c r="B484" s="973"/>
      <c r="C484" s="973"/>
      <c r="D484" s="973"/>
      <c r="E484" s="973"/>
      <c r="F484" s="973"/>
      <c r="G484" s="973"/>
      <c r="H484" s="973"/>
      <c r="I484" s="973"/>
      <c r="J484" s="973"/>
      <c r="K484" s="973"/>
      <c r="L484" s="973"/>
      <c r="M484" s="973"/>
    </row>
    <row r="485" spans="1:13" ht="15" customHeight="1" thickBot="1" x14ac:dyDescent="0.35">
      <c r="A485" s="969" t="s">
        <v>3316</v>
      </c>
      <c r="B485" s="969"/>
      <c r="C485" s="969"/>
      <c r="D485" s="969"/>
      <c r="E485" s="969"/>
      <c r="F485" s="969"/>
      <c r="G485" s="969"/>
      <c r="H485" s="969"/>
      <c r="I485" s="969"/>
      <c r="J485" s="969"/>
      <c r="K485" s="969"/>
      <c r="L485" s="969"/>
      <c r="M485" s="969"/>
    </row>
    <row r="486" spans="1:13" ht="18" customHeight="1" x14ac:dyDescent="0.3">
      <c r="A486" s="970" t="s">
        <v>3118</v>
      </c>
      <c r="B486" s="970" t="s">
        <v>3119</v>
      </c>
      <c r="C486" s="970" t="s">
        <v>2</v>
      </c>
      <c r="D486" s="82" t="s">
        <v>3</v>
      </c>
      <c r="E486" s="83" t="s">
        <v>3</v>
      </c>
      <c r="F486" s="82" t="s">
        <v>7</v>
      </c>
      <c r="G486" s="83" t="s">
        <v>9</v>
      </c>
      <c r="H486" s="82" t="s">
        <v>12</v>
      </c>
      <c r="I486" s="83" t="s">
        <v>13</v>
      </c>
      <c r="J486" s="873" t="s">
        <v>3115</v>
      </c>
      <c r="K486" s="873" t="s">
        <v>3116</v>
      </c>
      <c r="L486" s="965" t="s">
        <v>3121</v>
      </c>
      <c r="M486" s="965" t="s">
        <v>3117</v>
      </c>
    </row>
    <row r="487" spans="1:13" ht="14.25" customHeight="1" x14ac:dyDescent="0.3">
      <c r="A487" s="971"/>
      <c r="B487" s="971"/>
      <c r="C487" s="971"/>
      <c r="D487" s="84" t="s">
        <v>4</v>
      </c>
      <c r="E487" s="85" t="s">
        <v>6</v>
      </c>
      <c r="F487" s="84" t="s">
        <v>8</v>
      </c>
      <c r="G487" s="85" t="s">
        <v>10</v>
      </c>
      <c r="H487" s="84" t="s">
        <v>5</v>
      </c>
      <c r="I487" s="85" t="s">
        <v>5</v>
      </c>
      <c r="J487" s="874"/>
      <c r="K487" s="874"/>
      <c r="L487" s="966"/>
      <c r="M487" s="966"/>
    </row>
    <row r="488" spans="1:13" ht="19.5" customHeight="1" x14ac:dyDescent="0.3">
      <c r="A488" s="971"/>
      <c r="B488" s="971"/>
      <c r="C488" s="971"/>
      <c r="D488" s="84" t="s">
        <v>5</v>
      </c>
      <c r="E488" s="85" t="s">
        <v>5</v>
      </c>
      <c r="F488" s="84" t="s">
        <v>5</v>
      </c>
      <c r="G488" s="85" t="s">
        <v>11</v>
      </c>
      <c r="H488" s="86"/>
      <c r="I488" s="87"/>
      <c r="J488" s="44" t="s">
        <v>3120</v>
      </c>
      <c r="K488" s="45" t="s">
        <v>3120</v>
      </c>
      <c r="L488" s="46" t="s">
        <v>3120</v>
      </c>
      <c r="M488" s="47" t="s">
        <v>3120</v>
      </c>
    </row>
    <row r="489" spans="1:13" ht="12.75" customHeight="1" thickBot="1" x14ac:dyDescent="0.35">
      <c r="A489" s="972"/>
      <c r="B489" s="972"/>
      <c r="C489" s="972"/>
      <c r="D489" s="88"/>
      <c r="E489" s="89"/>
      <c r="F489" s="88"/>
      <c r="G489" s="89"/>
      <c r="H489" s="88"/>
      <c r="I489" s="89"/>
      <c r="J489" s="48" t="s">
        <v>14</v>
      </c>
      <c r="K489" s="49" t="s">
        <v>14</v>
      </c>
      <c r="L489" s="50" t="s">
        <v>14</v>
      </c>
      <c r="M489" s="51" t="s">
        <v>14</v>
      </c>
    </row>
    <row r="490" spans="1:13" s="343" customFormat="1" x14ac:dyDescent="0.3">
      <c r="A490" s="344"/>
      <c r="B490" s="351" t="s">
        <v>2216</v>
      </c>
      <c r="C490" s="30" t="s">
        <v>2217</v>
      </c>
      <c r="D490" s="346">
        <v>502</v>
      </c>
      <c r="E490" s="346">
        <v>9</v>
      </c>
      <c r="F490" s="346">
        <v>709</v>
      </c>
      <c r="G490" s="346">
        <v>70960</v>
      </c>
      <c r="H490" s="346">
        <v>3000</v>
      </c>
      <c r="I490" s="346">
        <v>414104</v>
      </c>
      <c r="J490" s="348">
        <v>0</v>
      </c>
      <c r="K490" s="348">
        <v>0</v>
      </c>
      <c r="L490" s="348">
        <v>0</v>
      </c>
      <c r="M490" s="348">
        <v>0</v>
      </c>
    </row>
    <row r="491" spans="1:13" s="343" customFormat="1" x14ac:dyDescent="0.3">
      <c r="A491" s="344"/>
      <c r="B491" s="351" t="s">
        <v>2218</v>
      </c>
      <c r="C491" s="30" t="s">
        <v>2219</v>
      </c>
      <c r="D491" s="346">
        <v>502</v>
      </c>
      <c r="E491" s="346">
        <v>9</v>
      </c>
      <c r="F491" s="346">
        <v>709</v>
      </c>
      <c r="G491" s="346">
        <v>70960</v>
      </c>
      <c r="H491" s="346">
        <v>3000</v>
      </c>
      <c r="I491" s="346">
        <v>414104</v>
      </c>
      <c r="J491" s="348">
        <v>0</v>
      </c>
      <c r="K491" s="348">
        <v>0</v>
      </c>
      <c r="L491" s="348">
        <v>0</v>
      </c>
      <c r="M491" s="348">
        <v>0</v>
      </c>
    </row>
    <row r="492" spans="1:13" s="343" customFormat="1" ht="20.399999999999999" x14ac:dyDescent="0.3">
      <c r="A492" s="344"/>
      <c r="B492" s="351" t="s">
        <v>2220</v>
      </c>
      <c r="C492" s="30" t="s">
        <v>2221</v>
      </c>
      <c r="D492" s="346">
        <v>502</v>
      </c>
      <c r="E492" s="346">
        <v>9</v>
      </c>
      <c r="F492" s="346">
        <v>701</v>
      </c>
      <c r="G492" s="346">
        <v>70133</v>
      </c>
      <c r="H492" s="346">
        <v>3000</v>
      </c>
      <c r="I492" s="346">
        <v>414104</v>
      </c>
      <c r="J492" s="348">
        <v>20000000</v>
      </c>
      <c r="K492" s="348">
        <v>40000000</v>
      </c>
      <c r="L492" s="348">
        <v>0</v>
      </c>
      <c r="M492" s="348">
        <v>0</v>
      </c>
    </row>
    <row r="493" spans="1:13" s="343" customFormat="1" x14ac:dyDescent="0.3">
      <c r="A493" s="344"/>
      <c r="B493" s="351" t="s">
        <v>2222</v>
      </c>
      <c r="C493" s="30" t="s">
        <v>2223</v>
      </c>
      <c r="D493" s="346">
        <v>502</v>
      </c>
      <c r="E493" s="346">
        <v>9</v>
      </c>
      <c r="F493" s="346">
        <v>709</v>
      </c>
      <c r="G493" s="346">
        <v>70960</v>
      </c>
      <c r="H493" s="346">
        <v>3000</v>
      </c>
      <c r="I493" s="346">
        <v>414104</v>
      </c>
      <c r="J493" s="348">
        <v>0</v>
      </c>
      <c r="K493" s="348">
        <v>0</v>
      </c>
      <c r="L493" s="348">
        <v>0</v>
      </c>
      <c r="M493" s="348">
        <v>0</v>
      </c>
    </row>
    <row r="494" spans="1:13" s="343" customFormat="1" x14ac:dyDescent="0.3">
      <c r="A494" s="344"/>
      <c r="B494" s="351" t="s">
        <v>2224</v>
      </c>
      <c r="C494" s="30" t="s">
        <v>2225</v>
      </c>
      <c r="D494" s="346">
        <v>502</v>
      </c>
      <c r="E494" s="346">
        <v>9</v>
      </c>
      <c r="F494" s="346">
        <v>701</v>
      </c>
      <c r="G494" s="346">
        <v>70133</v>
      </c>
      <c r="H494" s="346">
        <v>3000</v>
      </c>
      <c r="I494" s="346">
        <v>414104</v>
      </c>
      <c r="J494" s="348">
        <v>130000000</v>
      </c>
      <c r="K494" s="560">
        <v>260000000</v>
      </c>
      <c r="L494" s="348">
        <v>0</v>
      </c>
      <c r="M494" s="348">
        <v>0</v>
      </c>
    </row>
    <row r="495" spans="1:13" s="343" customFormat="1" x14ac:dyDescent="0.3">
      <c r="A495" s="344"/>
      <c r="B495" s="351" t="s">
        <v>2226</v>
      </c>
      <c r="C495" s="30" t="s">
        <v>2227</v>
      </c>
      <c r="D495" s="346">
        <v>502</v>
      </c>
      <c r="E495" s="346">
        <v>9</v>
      </c>
      <c r="F495" s="346">
        <v>701</v>
      </c>
      <c r="G495" s="346">
        <v>70133</v>
      </c>
      <c r="H495" s="346">
        <v>3000</v>
      </c>
      <c r="I495" s="346">
        <v>414104</v>
      </c>
      <c r="J495" s="348">
        <v>0</v>
      </c>
      <c r="K495" s="560">
        <v>0</v>
      </c>
      <c r="L495" s="348">
        <v>0</v>
      </c>
      <c r="M495" s="348">
        <v>0</v>
      </c>
    </row>
    <row r="496" spans="1:13" s="343" customFormat="1" ht="20.399999999999999" x14ac:dyDescent="0.3">
      <c r="A496" s="344"/>
      <c r="B496" s="351" t="s">
        <v>2228</v>
      </c>
      <c r="C496" s="30" t="s">
        <v>2229</v>
      </c>
      <c r="D496" s="346">
        <v>502</v>
      </c>
      <c r="E496" s="346">
        <v>9</v>
      </c>
      <c r="F496" s="346">
        <v>709</v>
      </c>
      <c r="G496" s="346">
        <v>70912</v>
      </c>
      <c r="H496" s="346">
        <v>3000</v>
      </c>
      <c r="I496" s="346">
        <v>414104</v>
      </c>
      <c r="J496" s="348">
        <v>1500000</v>
      </c>
      <c r="K496" s="560">
        <v>3000000</v>
      </c>
      <c r="L496" s="348">
        <v>0</v>
      </c>
      <c r="M496" s="348">
        <v>0</v>
      </c>
    </row>
    <row r="497" spans="1:13" s="343" customFormat="1" x14ac:dyDescent="0.3">
      <c r="A497" s="344"/>
      <c r="B497" s="351" t="s">
        <v>2230</v>
      </c>
      <c r="C497" s="30" t="s">
        <v>2231</v>
      </c>
      <c r="D497" s="346">
        <v>502</v>
      </c>
      <c r="E497" s="346">
        <v>9</v>
      </c>
      <c r="F497" s="346">
        <v>709</v>
      </c>
      <c r="G497" s="346">
        <v>70912</v>
      </c>
      <c r="H497" s="346">
        <v>3000</v>
      </c>
      <c r="I497" s="346">
        <v>414104</v>
      </c>
      <c r="J497" s="348">
        <v>3360000</v>
      </c>
      <c r="K497" s="560">
        <v>6720000</v>
      </c>
      <c r="L497" s="348">
        <v>0</v>
      </c>
      <c r="M497" s="348">
        <v>0</v>
      </c>
    </row>
    <row r="498" spans="1:13" s="343" customFormat="1" ht="20.399999999999999" x14ac:dyDescent="0.3">
      <c r="A498" s="344"/>
      <c r="B498" s="351" t="s">
        <v>2232</v>
      </c>
      <c r="C498" s="30" t="s">
        <v>2233</v>
      </c>
      <c r="D498" s="346">
        <v>502</v>
      </c>
      <c r="E498" s="346">
        <v>9</v>
      </c>
      <c r="F498" s="346">
        <v>709</v>
      </c>
      <c r="G498" s="346">
        <v>70912</v>
      </c>
      <c r="H498" s="346">
        <v>3000</v>
      </c>
      <c r="I498" s="346">
        <v>414104</v>
      </c>
      <c r="J498" s="348">
        <v>3390000</v>
      </c>
      <c r="K498" s="560">
        <v>6780000</v>
      </c>
      <c r="L498" s="348">
        <v>0</v>
      </c>
      <c r="M498" s="348">
        <v>0</v>
      </c>
    </row>
    <row r="499" spans="1:13" s="343" customFormat="1" x14ac:dyDescent="0.3">
      <c r="A499" s="344"/>
      <c r="B499" s="351" t="s">
        <v>2234</v>
      </c>
      <c r="C499" s="30" t="s">
        <v>2235</v>
      </c>
      <c r="D499" s="346">
        <v>502</v>
      </c>
      <c r="E499" s="346">
        <v>9</v>
      </c>
      <c r="F499" s="346">
        <v>701</v>
      </c>
      <c r="G499" s="346">
        <v>70133</v>
      </c>
      <c r="H499" s="346">
        <v>3000</v>
      </c>
      <c r="I499" s="346">
        <v>414104</v>
      </c>
      <c r="J499" s="348">
        <v>0</v>
      </c>
      <c r="K499" s="560">
        <v>0</v>
      </c>
      <c r="L499" s="348">
        <v>0</v>
      </c>
      <c r="M499" s="348">
        <v>0</v>
      </c>
    </row>
    <row r="500" spans="1:13" s="343" customFormat="1" ht="20.399999999999999" x14ac:dyDescent="0.3">
      <c r="A500" s="344"/>
      <c r="B500" s="351" t="s">
        <v>2236</v>
      </c>
      <c r="C500" s="30" t="s">
        <v>2237</v>
      </c>
      <c r="D500" s="346">
        <v>502</v>
      </c>
      <c r="E500" s="346">
        <v>9</v>
      </c>
      <c r="F500" s="346">
        <v>709</v>
      </c>
      <c r="G500" s="346">
        <v>70912</v>
      </c>
      <c r="H500" s="346">
        <v>3000</v>
      </c>
      <c r="I500" s="346">
        <v>414104</v>
      </c>
      <c r="J500" s="348">
        <v>200000000</v>
      </c>
      <c r="K500" s="560">
        <v>400000000</v>
      </c>
      <c r="L500" s="348">
        <v>0</v>
      </c>
      <c r="M500" s="348">
        <v>0</v>
      </c>
    </row>
    <row r="501" spans="1:13" s="343" customFormat="1" ht="35.25" customHeight="1" x14ac:dyDescent="0.3">
      <c r="A501" s="344"/>
      <c r="B501" s="351" t="s">
        <v>2238</v>
      </c>
      <c r="C501" s="30" t="s">
        <v>2239</v>
      </c>
      <c r="D501" s="346">
        <v>502</v>
      </c>
      <c r="E501" s="346">
        <v>9</v>
      </c>
      <c r="F501" s="346">
        <v>709</v>
      </c>
      <c r="G501" s="346">
        <v>70912</v>
      </c>
      <c r="H501" s="346">
        <v>3000</v>
      </c>
      <c r="I501" s="346">
        <v>414104</v>
      </c>
      <c r="J501" s="348">
        <v>0</v>
      </c>
      <c r="K501" s="560">
        <v>0</v>
      </c>
      <c r="L501" s="348">
        <v>0</v>
      </c>
      <c r="M501" s="348">
        <v>0</v>
      </c>
    </row>
    <row r="502" spans="1:13" s="343" customFormat="1" x14ac:dyDescent="0.3">
      <c r="A502" s="344"/>
      <c r="B502" s="351" t="s">
        <v>2240</v>
      </c>
      <c r="C502" s="30" t="s">
        <v>2241</v>
      </c>
      <c r="D502" s="346">
        <v>502</v>
      </c>
      <c r="E502" s="346">
        <v>9</v>
      </c>
      <c r="F502" s="346">
        <v>704</v>
      </c>
      <c r="G502" s="346">
        <v>70435</v>
      </c>
      <c r="H502" s="346">
        <v>3000</v>
      </c>
      <c r="I502" s="346">
        <v>414104</v>
      </c>
      <c r="J502" s="348">
        <v>0</v>
      </c>
      <c r="K502" s="560">
        <v>0</v>
      </c>
      <c r="L502" s="348">
        <v>0</v>
      </c>
      <c r="M502" s="348">
        <v>0</v>
      </c>
    </row>
    <row r="503" spans="1:13" s="343" customFormat="1" x14ac:dyDescent="0.3">
      <c r="A503" s="344"/>
      <c r="B503" s="351" t="s">
        <v>2242</v>
      </c>
      <c r="C503" s="30" t="s">
        <v>2243</v>
      </c>
      <c r="D503" s="346">
        <v>502</v>
      </c>
      <c r="E503" s="346">
        <v>9</v>
      </c>
      <c r="F503" s="346">
        <v>701</v>
      </c>
      <c r="G503" s="346">
        <v>70133</v>
      </c>
      <c r="H503" s="346">
        <v>3000</v>
      </c>
      <c r="I503" s="346">
        <v>414104</v>
      </c>
      <c r="J503" s="348">
        <v>6500000</v>
      </c>
      <c r="K503" s="560">
        <v>13000000</v>
      </c>
      <c r="L503" s="348">
        <v>0</v>
      </c>
      <c r="M503" s="348">
        <v>0</v>
      </c>
    </row>
    <row r="504" spans="1:13" s="343" customFormat="1" ht="32.25" customHeight="1" x14ac:dyDescent="0.3">
      <c r="A504" s="344"/>
      <c r="B504" s="351" t="s">
        <v>2244</v>
      </c>
      <c r="C504" s="30" t="s">
        <v>2245</v>
      </c>
      <c r="D504" s="346">
        <v>502</v>
      </c>
      <c r="E504" s="346">
        <v>9</v>
      </c>
      <c r="F504" s="346">
        <v>709</v>
      </c>
      <c r="G504" s="346">
        <v>70921</v>
      </c>
      <c r="H504" s="346">
        <v>3000</v>
      </c>
      <c r="I504" s="346">
        <v>414104</v>
      </c>
      <c r="J504" s="348">
        <v>6000000</v>
      </c>
      <c r="K504" s="560">
        <v>12000000</v>
      </c>
      <c r="L504" s="348">
        <v>0</v>
      </c>
      <c r="M504" s="348">
        <v>0</v>
      </c>
    </row>
    <row r="505" spans="1:13" s="343" customFormat="1" x14ac:dyDescent="0.3">
      <c r="A505" s="344"/>
      <c r="B505" s="351" t="s">
        <v>2246</v>
      </c>
      <c r="C505" s="30" t="s">
        <v>2247</v>
      </c>
      <c r="D505" s="346">
        <v>502</v>
      </c>
      <c r="E505" s="346">
        <v>9</v>
      </c>
      <c r="F505" s="346">
        <v>701</v>
      </c>
      <c r="G505" s="346">
        <v>70133</v>
      </c>
      <c r="H505" s="346">
        <v>3000</v>
      </c>
      <c r="I505" s="346">
        <v>414104</v>
      </c>
      <c r="J505" s="348">
        <v>0</v>
      </c>
      <c r="K505" s="560">
        <v>0</v>
      </c>
      <c r="L505" s="348">
        <v>0</v>
      </c>
      <c r="M505" s="348">
        <v>0</v>
      </c>
    </row>
    <row r="506" spans="1:13" s="343" customFormat="1" x14ac:dyDescent="0.3">
      <c r="A506" s="344"/>
      <c r="B506" s="351" t="s">
        <v>2248</v>
      </c>
      <c r="C506" s="30" t="s">
        <v>2249</v>
      </c>
      <c r="D506" s="346">
        <v>503</v>
      </c>
      <c r="E506" s="346">
        <v>10</v>
      </c>
      <c r="F506" s="346">
        <v>701</v>
      </c>
      <c r="G506" s="346">
        <v>70133</v>
      </c>
      <c r="H506" s="346">
        <v>3000</v>
      </c>
      <c r="I506" s="346">
        <v>414104</v>
      </c>
      <c r="J506" s="348">
        <v>0</v>
      </c>
      <c r="K506" s="560">
        <v>0</v>
      </c>
      <c r="L506" s="348">
        <v>0</v>
      </c>
      <c r="M506" s="348">
        <v>0</v>
      </c>
    </row>
    <row r="507" spans="1:13" s="343" customFormat="1" ht="26.25" customHeight="1" x14ac:dyDescent="0.3">
      <c r="A507" s="344"/>
      <c r="B507" s="351" t="s">
        <v>2250</v>
      </c>
      <c r="C507" s="30" t="s">
        <v>2251</v>
      </c>
      <c r="D507" s="346">
        <v>501</v>
      </c>
      <c r="E507" s="346">
        <v>9</v>
      </c>
      <c r="F507" s="346">
        <v>709</v>
      </c>
      <c r="G507" s="346">
        <v>70912</v>
      </c>
      <c r="H507" s="346">
        <v>3000</v>
      </c>
      <c r="I507" s="346">
        <v>414104</v>
      </c>
      <c r="J507" s="348">
        <v>260000000</v>
      </c>
      <c r="K507" s="560">
        <v>520000000</v>
      </c>
      <c r="L507" s="348">
        <v>0</v>
      </c>
      <c r="M507" s="348">
        <v>0</v>
      </c>
    </row>
    <row r="508" spans="1:13" s="343" customFormat="1" ht="29.25" customHeight="1" x14ac:dyDescent="0.3">
      <c r="A508" s="344"/>
      <c r="B508" s="351" t="s">
        <v>2252</v>
      </c>
      <c r="C508" s="30" t="s">
        <v>2253</v>
      </c>
      <c r="D508" s="346">
        <v>502</v>
      </c>
      <c r="E508" s="346">
        <v>2</v>
      </c>
      <c r="F508" s="346">
        <v>709</v>
      </c>
      <c r="G508" s="346">
        <v>70911</v>
      </c>
      <c r="H508" s="346">
        <v>3000</v>
      </c>
      <c r="I508" s="346">
        <v>414104</v>
      </c>
      <c r="J508" s="348">
        <v>0</v>
      </c>
      <c r="K508" s="348">
        <v>0</v>
      </c>
      <c r="L508" s="348">
        <v>0</v>
      </c>
      <c r="M508" s="348">
        <v>0</v>
      </c>
    </row>
    <row r="509" spans="1:13" s="343" customFormat="1" x14ac:dyDescent="0.3">
      <c r="A509" s="344"/>
      <c r="B509" s="351" t="s">
        <v>2254</v>
      </c>
      <c r="C509" s="30" t="s">
        <v>2255</v>
      </c>
      <c r="D509" s="346">
        <v>502</v>
      </c>
      <c r="E509" s="346">
        <v>2</v>
      </c>
      <c r="F509" s="346">
        <v>709</v>
      </c>
      <c r="G509" s="346">
        <v>70911</v>
      </c>
      <c r="H509" s="346">
        <v>3000</v>
      </c>
      <c r="I509" s="346">
        <v>414104</v>
      </c>
      <c r="J509" s="348">
        <v>0</v>
      </c>
      <c r="K509" s="348">
        <v>0</v>
      </c>
      <c r="L509" s="348">
        <v>0</v>
      </c>
      <c r="M509" s="348">
        <v>0</v>
      </c>
    </row>
    <row r="510" spans="1:13" s="343" customFormat="1" x14ac:dyDescent="0.3">
      <c r="A510" s="344"/>
      <c r="B510" s="351" t="s">
        <v>2256</v>
      </c>
      <c r="C510" s="30" t="s">
        <v>2257</v>
      </c>
      <c r="D510" s="346">
        <v>502</v>
      </c>
      <c r="E510" s="346">
        <v>2</v>
      </c>
      <c r="F510" s="346">
        <v>709</v>
      </c>
      <c r="G510" s="346">
        <v>70911</v>
      </c>
      <c r="H510" s="346">
        <v>3000</v>
      </c>
      <c r="I510" s="346">
        <v>414104</v>
      </c>
      <c r="J510" s="348">
        <v>40000000</v>
      </c>
      <c r="K510" s="560">
        <v>80000000</v>
      </c>
      <c r="L510" s="348">
        <v>0</v>
      </c>
      <c r="M510" s="348">
        <v>0</v>
      </c>
    </row>
    <row r="511" spans="1:13" s="343" customFormat="1" ht="20.399999999999999" x14ac:dyDescent="0.3">
      <c r="A511" s="344"/>
      <c r="B511" s="351" t="s">
        <v>2258</v>
      </c>
      <c r="C511" s="30" t="s">
        <v>2259</v>
      </c>
      <c r="D511" s="346">
        <v>502</v>
      </c>
      <c r="E511" s="346">
        <v>9</v>
      </c>
      <c r="F511" s="346">
        <v>709</v>
      </c>
      <c r="G511" s="346">
        <v>70960</v>
      </c>
      <c r="H511" s="346">
        <v>3000</v>
      </c>
      <c r="I511" s="346">
        <v>414104</v>
      </c>
      <c r="J511" s="348">
        <v>3000000</v>
      </c>
      <c r="K511" s="560">
        <v>6000000</v>
      </c>
      <c r="L511" s="348">
        <v>0</v>
      </c>
      <c r="M511" s="348">
        <v>0</v>
      </c>
    </row>
    <row r="512" spans="1:13" s="343" customFormat="1" x14ac:dyDescent="0.3">
      <c r="A512" s="344"/>
      <c r="B512" s="351" t="s">
        <v>2260</v>
      </c>
      <c r="C512" s="30" t="s">
        <v>2261</v>
      </c>
      <c r="D512" s="346">
        <v>502</v>
      </c>
      <c r="E512" s="346">
        <v>9</v>
      </c>
      <c r="F512" s="346">
        <v>701</v>
      </c>
      <c r="G512" s="346">
        <v>70133</v>
      </c>
      <c r="H512" s="346">
        <v>3000</v>
      </c>
      <c r="I512" s="346">
        <v>414104</v>
      </c>
      <c r="J512" s="348">
        <v>0</v>
      </c>
      <c r="K512" s="560">
        <v>0</v>
      </c>
      <c r="L512" s="348">
        <v>0</v>
      </c>
      <c r="M512" s="348">
        <v>0</v>
      </c>
    </row>
    <row r="513" spans="1:13" ht="17.25" customHeight="1" x14ac:dyDescent="0.3">
      <c r="A513" s="973" t="s">
        <v>0</v>
      </c>
      <c r="B513" s="973"/>
      <c r="C513" s="973"/>
      <c r="D513" s="973"/>
      <c r="E513" s="973"/>
      <c r="F513" s="973"/>
      <c r="G513" s="973"/>
      <c r="H513" s="973"/>
      <c r="I513" s="973"/>
      <c r="J513" s="973"/>
      <c r="K513" s="973"/>
      <c r="L513" s="973"/>
      <c r="M513" s="973"/>
    </row>
    <row r="514" spans="1:13" ht="14.25" customHeight="1" x14ac:dyDescent="0.3">
      <c r="A514" s="973" t="s">
        <v>3322</v>
      </c>
      <c r="B514" s="973"/>
      <c r="C514" s="973"/>
      <c r="D514" s="973"/>
      <c r="E514" s="973"/>
      <c r="F514" s="973"/>
      <c r="G514" s="973"/>
      <c r="H514" s="973"/>
      <c r="I514" s="973"/>
      <c r="J514" s="973"/>
      <c r="K514" s="973"/>
      <c r="L514" s="973"/>
      <c r="M514" s="973"/>
    </row>
    <row r="515" spans="1:13" ht="15" customHeight="1" thickBot="1" x14ac:dyDescent="0.35">
      <c r="A515" s="969" t="s">
        <v>3316</v>
      </c>
      <c r="B515" s="969"/>
      <c r="C515" s="969"/>
      <c r="D515" s="969"/>
      <c r="E515" s="969"/>
      <c r="F515" s="969"/>
      <c r="G515" s="969"/>
      <c r="H515" s="969"/>
      <c r="I515" s="969"/>
      <c r="J515" s="969"/>
      <c r="K515" s="969"/>
      <c r="L515" s="969"/>
      <c r="M515" s="969"/>
    </row>
    <row r="516" spans="1:13" ht="18" customHeight="1" x14ac:dyDescent="0.3">
      <c r="A516" s="970" t="s">
        <v>3118</v>
      </c>
      <c r="B516" s="970" t="s">
        <v>3119</v>
      </c>
      <c r="C516" s="970" t="s">
        <v>2</v>
      </c>
      <c r="D516" s="82" t="s">
        <v>3</v>
      </c>
      <c r="E516" s="83" t="s">
        <v>3</v>
      </c>
      <c r="F516" s="82" t="s">
        <v>7</v>
      </c>
      <c r="G516" s="83" t="s">
        <v>9</v>
      </c>
      <c r="H516" s="82" t="s">
        <v>12</v>
      </c>
      <c r="I516" s="83" t="s">
        <v>13</v>
      </c>
      <c r="J516" s="873" t="s">
        <v>3115</v>
      </c>
      <c r="K516" s="873" t="s">
        <v>3116</v>
      </c>
      <c r="L516" s="965" t="s">
        <v>3121</v>
      </c>
      <c r="M516" s="965" t="s">
        <v>3117</v>
      </c>
    </row>
    <row r="517" spans="1:13" ht="14.25" customHeight="1" x14ac:dyDescent="0.3">
      <c r="A517" s="971"/>
      <c r="B517" s="971"/>
      <c r="C517" s="971"/>
      <c r="D517" s="84" t="s">
        <v>4</v>
      </c>
      <c r="E517" s="85" t="s">
        <v>6</v>
      </c>
      <c r="F517" s="84" t="s">
        <v>8</v>
      </c>
      <c r="G517" s="85" t="s">
        <v>10</v>
      </c>
      <c r="H517" s="84" t="s">
        <v>5</v>
      </c>
      <c r="I517" s="85" t="s">
        <v>5</v>
      </c>
      <c r="J517" s="874"/>
      <c r="K517" s="874"/>
      <c r="L517" s="966"/>
      <c r="M517" s="966"/>
    </row>
    <row r="518" spans="1:13" ht="19.5" customHeight="1" x14ac:dyDescent="0.3">
      <c r="A518" s="971"/>
      <c r="B518" s="971"/>
      <c r="C518" s="971"/>
      <c r="D518" s="84" t="s">
        <v>5</v>
      </c>
      <c r="E518" s="85" t="s">
        <v>5</v>
      </c>
      <c r="F518" s="84" t="s">
        <v>5</v>
      </c>
      <c r="G518" s="85" t="s">
        <v>11</v>
      </c>
      <c r="H518" s="86"/>
      <c r="I518" s="87"/>
      <c r="J518" s="44" t="s">
        <v>3120</v>
      </c>
      <c r="K518" s="45" t="s">
        <v>3120</v>
      </c>
      <c r="L518" s="46" t="s">
        <v>3120</v>
      </c>
      <c r="M518" s="47" t="s">
        <v>3120</v>
      </c>
    </row>
    <row r="519" spans="1:13" ht="12.75" customHeight="1" thickBot="1" x14ac:dyDescent="0.35">
      <c r="A519" s="972"/>
      <c r="B519" s="972"/>
      <c r="C519" s="972"/>
      <c r="D519" s="88"/>
      <c r="E519" s="89"/>
      <c r="F519" s="88"/>
      <c r="G519" s="89"/>
      <c r="H519" s="88"/>
      <c r="I519" s="89"/>
      <c r="J519" s="48" t="s">
        <v>14</v>
      </c>
      <c r="K519" s="49" t="s">
        <v>14</v>
      </c>
      <c r="L519" s="50" t="s">
        <v>14</v>
      </c>
      <c r="M519" s="51" t="s">
        <v>14</v>
      </c>
    </row>
    <row r="520" spans="1:13" s="343" customFormat="1" ht="20.399999999999999" x14ac:dyDescent="0.3">
      <c r="A520" s="344"/>
      <c r="B520" s="351" t="s">
        <v>2262</v>
      </c>
      <c r="C520" s="30" t="s">
        <v>2263</v>
      </c>
      <c r="D520" s="346">
        <v>502</v>
      </c>
      <c r="E520" s="346">
        <v>9</v>
      </c>
      <c r="F520" s="346">
        <v>709</v>
      </c>
      <c r="G520" s="346">
        <v>70911</v>
      </c>
      <c r="H520" s="346">
        <v>3000</v>
      </c>
      <c r="I520" s="346">
        <v>414104</v>
      </c>
      <c r="J520" s="348">
        <v>240000000</v>
      </c>
      <c r="K520" s="560">
        <v>480000000</v>
      </c>
      <c r="L520" s="348">
        <v>0</v>
      </c>
      <c r="M520" s="348">
        <v>0</v>
      </c>
    </row>
    <row r="521" spans="1:13" s="343" customFormat="1" ht="20.399999999999999" x14ac:dyDescent="0.3">
      <c r="A521" s="344"/>
      <c r="B521" s="351" t="s">
        <v>2264</v>
      </c>
      <c r="C521" s="30" t="s">
        <v>2265</v>
      </c>
      <c r="D521" s="346">
        <v>502</v>
      </c>
      <c r="E521" s="346">
        <v>9</v>
      </c>
      <c r="F521" s="346">
        <v>701</v>
      </c>
      <c r="G521" s="346">
        <v>70133</v>
      </c>
      <c r="H521" s="346">
        <v>3000</v>
      </c>
      <c r="I521" s="346">
        <v>414104</v>
      </c>
      <c r="J521" s="348">
        <v>40000000</v>
      </c>
      <c r="K521" s="560">
        <v>80000000</v>
      </c>
      <c r="L521" s="348">
        <v>0</v>
      </c>
      <c r="M521" s="348">
        <v>0</v>
      </c>
    </row>
    <row r="522" spans="1:13" s="343" customFormat="1" x14ac:dyDescent="0.3">
      <c r="A522" s="344"/>
      <c r="B522" s="351" t="s">
        <v>2266</v>
      </c>
      <c r="C522" s="30" t="s">
        <v>2267</v>
      </c>
      <c r="D522" s="346">
        <v>502</v>
      </c>
      <c r="E522" s="346">
        <v>9</v>
      </c>
      <c r="F522" s="346">
        <v>701</v>
      </c>
      <c r="G522" s="346">
        <v>70133</v>
      </c>
      <c r="H522" s="346">
        <v>3000</v>
      </c>
      <c r="I522" s="346">
        <v>414104</v>
      </c>
      <c r="J522" s="348">
        <v>0</v>
      </c>
      <c r="K522" s="560">
        <v>0</v>
      </c>
      <c r="L522" s="348">
        <v>0</v>
      </c>
      <c r="M522" s="348">
        <v>0</v>
      </c>
    </row>
    <row r="523" spans="1:13" s="343" customFormat="1" ht="20.399999999999999" x14ac:dyDescent="0.3">
      <c r="A523" s="344"/>
      <c r="B523" s="351" t="s">
        <v>2268</v>
      </c>
      <c r="C523" s="30" t="s">
        <v>2269</v>
      </c>
      <c r="D523" s="346">
        <v>502</v>
      </c>
      <c r="E523" s="346">
        <v>9</v>
      </c>
      <c r="F523" s="346">
        <v>709</v>
      </c>
      <c r="G523" s="346">
        <v>70912</v>
      </c>
      <c r="H523" s="346">
        <v>3000</v>
      </c>
      <c r="I523" s="346">
        <v>414104</v>
      </c>
      <c r="J523" s="348">
        <v>5000000</v>
      </c>
      <c r="K523" s="560">
        <v>10000000</v>
      </c>
      <c r="L523" s="348">
        <v>0</v>
      </c>
      <c r="M523" s="348">
        <v>0</v>
      </c>
    </row>
    <row r="524" spans="1:13" s="343" customFormat="1" ht="20.399999999999999" x14ac:dyDescent="0.3">
      <c r="A524" s="344"/>
      <c r="B524" s="351" t="s">
        <v>2270</v>
      </c>
      <c r="C524" s="30" t="s">
        <v>2271</v>
      </c>
      <c r="D524" s="346">
        <v>502</v>
      </c>
      <c r="E524" s="346">
        <v>9</v>
      </c>
      <c r="F524" s="346">
        <v>701</v>
      </c>
      <c r="G524" s="346">
        <v>70133</v>
      </c>
      <c r="H524" s="346">
        <v>3000</v>
      </c>
      <c r="I524" s="346">
        <v>414104</v>
      </c>
      <c r="J524" s="348">
        <v>0</v>
      </c>
      <c r="K524" s="560">
        <v>0</v>
      </c>
      <c r="L524" s="348">
        <v>0</v>
      </c>
      <c r="M524" s="348">
        <v>0</v>
      </c>
    </row>
    <row r="525" spans="1:13" s="343" customFormat="1" ht="20.399999999999999" x14ac:dyDescent="0.3">
      <c r="A525" s="344"/>
      <c r="B525" s="351" t="s">
        <v>2272</v>
      </c>
      <c r="C525" s="30" t="s">
        <v>2273</v>
      </c>
      <c r="D525" s="346">
        <v>502</v>
      </c>
      <c r="E525" s="346">
        <v>10</v>
      </c>
      <c r="F525" s="346">
        <v>704</v>
      </c>
      <c r="G525" s="346">
        <v>70411</v>
      </c>
      <c r="H525" s="346">
        <v>3000</v>
      </c>
      <c r="I525" s="346">
        <v>414104</v>
      </c>
      <c r="J525" s="348">
        <v>2250000</v>
      </c>
      <c r="K525" s="560">
        <v>4500000</v>
      </c>
      <c r="L525" s="348">
        <v>0</v>
      </c>
      <c r="M525" s="348">
        <v>0</v>
      </c>
    </row>
    <row r="526" spans="1:13" s="343" customFormat="1" x14ac:dyDescent="0.3">
      <c r="A526" s="344"/>
      <c r="B526" s="344"/>
      <c r="C526" s="31"/>
      <c r="D526" s="344"/>
      <c r="E526" s="344"/>
      <c r="F526" s="344"/>
      <c r="G526" s="344"/>
      <c r="H526" s="344"/>
      <c r="I526" s="344"/>
      <c r="J526" s="26"/>
      <c r="K526" s="26">
        <v>0</v>
      </c>
      <c r="L526" s="18"/>
      <c r="M526" s="18"/>
    </row>
    <row r="527" spans="1:13" s="343" customFormat="1" x14ac:dyDescent="0.3">
      <c r="A527" s="967" t="s">
        <v>44</v>
      </c>
      <c r="B527" s="967"/>
      <c r="C527" s="967"/>
      <c r="D527" s="344"/>
      <c r="E527" s="344"/>
      <c r="F527" s="344"/>
      <c r="G527" s="344"/>
      <c r="H527" s="344"/>
      <c r="I527" s="344"/>
      <c r="J527" s="17"/>
      <c r="K527" s="17">
        <v>0</v>
      </c>
      <c r="L527" s="18"/>
      <c r="M527" s="18"/>
    </row>
    <row r="528" spans="1:13" s="343" customFormat="1" x14ac:dyDescent="0.3">
      <c r="A528" s="344"/>
      <c r="B528" s="351" t="s">
        <v>2274</v>
      </c>
      <c r="C528" s="30" t="s">
        <v>2275</v>
      </c>
      <c r="D528" s="346">
        <v>1301</v>
      </c>
      <c r="E528" s="346">
        <v>9</v>
      </c>
      <c r="F528" s="346">
        <v>701</v>
      </c>
      <c r="G528" s="346">
        <v>70133</v>
      </c>
      <c r="H528" s="346">
        <v>3000</v>
      </c>
      <c r="I528" s="346">
        <v>414104</v>
      </c>
      <c r="J528" s="348">
        <v>5000000</v>
      </c>
      <c r="K528" s="560">
        <v>10000000</v>
      </c>
      <c r="L528" s="348">
        <v>0</v>
      </c>
      <c r="M528" s="348">
        <v>0</v>
      </c>
    </row>
    <row r="529" spans="1:13" s="343" customFormat="1" x14ac:dyDescent="0.3">
      <c r="A529" s="344"/>
      <c r="B529" s="351" t="s">
        <v>2276</v>
      </c>
      <c r="C529" s="30" t="s">
        <v>2277</v>
      </c>
      <c r="D529" s="346">
        <v>1301</v>
      </c>
      <c r="E529" s="346">
        <v>11</v>
      </c>
      <c r="F529" s="346">
        <v>701</v>
      </c>
      <c r="G529" s="346">
        <v>70133</v>
      </c>
      <c r="H529" s="346">
        <v>3000</v>
      </c>
      <c r="I529" s="346">
        <v>414104</v>
      </c>
      <c r="J529" s="348">
        <v>4000000</v>
      </c>
      <c r="K529" s="560">
        <v>8000000</v>
      </c>
      <c r="L529" s="348">
        <v>0</v>
      </c>
      <c r="M529" s="348">
        <v>0</v>
      </c>
    </row>
    <row r="530" spans="1:13" s="343" customFormat="1" x14ac:dyDescent="0.3">
      <c r="A530" s="344"/>
      <c r="B530" s="351" t="s">
        <v>2278</v>
      </c>
      <c r="C530" s="30" t="s">
        <v>2279</v>
      </c>
      <c r="D530" s="346">
        <v>1301</v>
      </c>
      <c r="E530" s="346">
        <v>9</v>
      </c>
      <c r="F530" s="346">
        <v>701</v>
      </c>
      <c r="G530" s="346">
        <v>70133</v>
      </c>
      <c r="H530" s="346">
        <v>3000</v>
      </c>
      <c r="I530" s="346">
        <v>414104</v>
      </c>
      <c r="J530" s="348">
        <v>0</v>
      </c>
      <c r="K530" s="560">
        <v>0</v>
      </c>
      <c r="L530" s="348">
        <v>0</v>
      </c>
      <c r="M530" s="348">
        <v>0</v>
      </c>
    </row>
    <row r="531" spans="1:13" s="343" customFormat="1" ht="20.399999999999999" x14ac:dyDescent="0.3">
      <c r="A531" s="344"/>
      <c r="B531" s="351" t="s">
        <v>2280</v>
      </c>
      <c r="C531" s="30" t="s">
        <v>2281</v>
      </c>
      <c r="D531" s="346">
        <v>1301</v>
      </c>
      <c r="E531" s="346">
        <v>9</v>
      </c>
      <c r="F531" s="346">
        <v>701</v>
      </c>
      <c r="G531" s="346">
        <v>70133</v>
      </c>
      <c r="H531" s="346">
        <v>3000</v>
      </c>
      <c r="I531" s="346">
        <v>414104</v>
      </c>
      <c r="J531" s="348">
        <v>0</v>
      </c>
      <c r="K531" s="560">
        <v>0</v>
      </c>
      <c r="L531" s="348">
        <v>0</v>
      </c>
      <c r="M531" s="348">
        <v>0</v>
      </c>
    </row>
    <row r="532" spans="1:13" s="343" customFormat="1" ht="20.399999999999999" x14ac:dyDescent="0.3">
      <c r="A532" s="344"/>
      <c r="B532" s="351" t="s">
        <v>2282</v>
      </c>
      <c r="C532" s="30" t="s">
        <v>2283</v>
      </c>
      <c r="D532" s="346">
        <v>1301</v>
      </c>
      <c r="E532" s="346">
        <v>2</v>
      </c>
      <c r="F532" s="346">
        <v>709</v>
      </c>
      <c r="G532" s="346">
        <v>70912</v>
      </c>
      <c r="H532" s="346">
        <v>3000</v>
      </c>
      <c r="I532" s="346">
        <v>414104</v>
      </c>
      <c r="J532" s="348">
        <v>0</v>
      </c>
      <c r="K532" s="560">
        <v>0</v>
      </c>
      <c r="L532" s="348">
        <v>0</v>
      </c>
      <c r="M532" s="348">
        <v>0</v>
      </c>
    </row>
    <row r="533" spans="1:13" s="343" customFormat="1" ht="33.75" customHeight="1" thickBot="1" x14ac:dyDescent="0.35">
      <c r="A533" s="350"/>
      <c r="B533" s="352" t="s">
        <v>2284</v>
      </c>
      <c r="C533" s="34" t="s">
        <v>2285</v>
      </c>
      <c r="D533" s="347">
        <v>1301</v>
      </c>
      <c r="E533" s="347">
        <v>9</v>
      </c>
      <c r="F533" s="347">
        <v>709</v>
      </c>
      <c r="G533" s="347">
        <v>70960</v>
      </c>
      <c r="H533" s="347">
        <v>3000</v>
      </c>
      <c r="I533" s="347">
        <v>414104</v>
      </c>
      <c r="J533" s="349">
        <v>20000000</v>
      </c>
      <c r="K533" s="561">
        <v>40000000</v>
      </c>
      <c r="L533" s="349">
        <v>0</v>
      </c>
      <c r="M533" s="349">
        <v>0</v>
      </c>
    </row>
    <row r="534" spans="1:13" s="343" customFormat="1" ht="15" thickBot="1" x14ac:dyDescent="0.35">
      <c r="A534" s="13"/>
      <c r="B534" s="14" t="s">
        <v>2286</v>
      </c>
      <c r="C534" s="14"/>
      <c r="D534" s="14"/>
      <c r="E534" s="14"/>
      <c r="F534" s="14"/>
      <c r="G534" s="14"/>
      <c r="H534" s="14"/>
      <c r="I534" s="14"/>
      <c r="J534" s="15">
        <f>SUM(J472:J533)</f>
        <v>2000000000</v>
      </c>
      <c r="K534" s="15">
        <f>SUM(K472:K533)</f>
        <v>4000000000</v>
      </c>
      <c r="L534" s="15">
        <f>SUM(L472:L533)</f>
        <v>0</v>
      </c>
      <c r="M534" s="15">
        <f>SUM(M472:M533)</f>
        <v>0</v>
      </c>
    </row>
    <row r="537" spans="1:13" x14ac:dyDescent="0.3">
      <c r="A537" s="80">
        <v>17018001</v>
      </c>
      <c r="B537" s="81" t="s">
        <v>2307</v>
      </c>
      <c r="C537" s="81"/>
      <c r="J537" s="55"/>
      <c r="K537" s="55"/>
      <c r="L537" s="54"/>
      <c r="M537" s="54"/>
    </row>
    <row r="538" spans="1:13" ht="19.5" customHeight="1" x14ac:dyDescent="0.3">
      <c r="A538" s="69"/>
      <c r="B538" s="71" t="s">
        <v>2312</v>
      </c>
      <c r="C538" s="72" t="s">
        <v>3163</v>
      </c>
      <c r="D538" s="73">
        <v>101</v>
      </c>
      <c r="E538" s="73">
        <v>9</v>
      </c>
      <c r="F538" s="73">
        <v>709</v>
      </c>
      <c r="G538" s="73">
        <v>70941</v>
      </c>
      <c r="H538" s="73">
        <v>3000</v>
      </c>
      <c r="I538" s="73">
        <v>414306</v>
      </c>
      <c r="J538" s="133">
        <v>0</v>
      </c>
      <c r="K538" s="133">
        <f>SUM(J538+M538)</f>
        <v>12000000</v>
      </c>
      <c r="L538" s="133">
        <v>0</v>
      </c>
      <c r="M538" s="133">
        <v>12000000</v>
      </c>
    </row>
    <row r="539" spans="1:13" x14ac:dyDescent="0.3">
      <c r="A539" s="69"/>
      <c r="B539" s="71" t="s">
        <v>2324</v>
      </c>
      <c r="C539" s="72" t="s">
        <v>2325</v>
      </c>
      <c r="D539" s="73">
        <v>101</v>
      </c>
      <c r="E539" s="73">
        <v>9</v>
      </c>
      <c r="F539" s="73">
        <v>709</v>
      </c>
      <c r="G539" s="73">
        <v>70941</v>
      </c>
      <c r="H539" s="73">
        <v>3000</v>
      </c>
      <c r="I539" s="73">
        <v>414306</v>
      </c>
      <c r="J539" s="133">
        <v>0</v>
      </c>
      <c r="K539" s="133">
        <f>SUM(J539+M539)</f>
        <v>3000000</v>
      </c>
      <c r="L539" s="133">
        <v>0</v>
      </c>
      <c r="M539" s="133">
        <v>3000000</v>
      </c>
    </row>
    <row r="540" spans="1:13" ht="20.399999999999999" x14ac:dyDescent="0.3">
      <c r="A540" s="69"/>
      <c r="B540" s="71" t="s">
        <v>2353</v>
      </c>
      <c r="C540" s="72" t="s">
        <v>3164</v>
      </c>
      <c r="D540" s="73">
        <v>1301</v>
      </c>
      <c r="E540" s="73">
        <v>9</v>
      </c>
      <c r="F540" s="73">
        <v>709</v>
      </c>
      <c r="G540" s="73">
        <v>70941</v>
      </c>
      <c r="H540" s="73">
        <v>3000</v>
      </c>
      <c r="I540" s="73">
        <v>414306</v>
      </c>
      <c r="J540" s="133">
        <v>0</v>
      </c>
      <c r="K540" s="133">
        <f>SUM(J540+M540)</f>
        <v>7000000</v>
      </c>
      <c r="L540" s="133">
        <v>0</v>
      </c>
      <c r="M540" s="133">
        <v>7000000</v>
      </c>
    </row>
    <row r="541" spans="1:13" ht="15" thickBot="1" x14ac:dyDescent="0.35">
      <c r="A541" s="69"/>
      <c r="B541" s="71" t="s">
        <v>3165</v>
      </c>
      <c r="C541" s="72" t="s">
        <v>3166</v>
      </c>
      <c r="D541" s="73">
        <v>1301</v>
      </c>
      <c r="E541" s="73">
        <v>9</v>
      </c>
      <c r="F541" s="73">
        <v>709</v>
      </c>
      <c r="G541" s="73">
        <v>70941</v>
      </c>
      <c r="H541" s="73">
        <v>3000</v>
      </c>
      <c r="I541" s="73">
        <v>414306</v>
      </c>
      <c r="J541" s="133">
        <v>0</v>
      </c>
      <c r="K541" s="133">
        <f>SUM(J541+M541)</f>
        <v>6000000</v>
      </c>
      <c r="L541" s="133">
        <v>0</v>
      </c>
      <c r="M541" s="133">
        <v>6000000</v>
      </c>
    </row>
    <row r="542" spans="1:13" ht="15" thickBot="1" x14ac:dyDescent="0.35">
      <c r="A542" s="78"/>
      <c r="B542" s="79" t="s">
        <v>2378</v>
      </c>
      <c r="C542" s="79"/>
      <c r="D542" s="79"/>
      <c r="E542" s="79"/>
      <c r="F542" s="79"/>
      <c r="G542" s="79"/>
      <c r="H542" s="79"/>
      <c r="I542" s="79"/>
      <c r="J542" s="15">
        <f>SUM(J538:J541)</f>
        <v>0</v>
      </c>
      <c r="K542" s="15">
        <f t="shared" ref="K542:M542" si="18">SUM(K538:K541)</f>
        <v>28000000</v>
      </c>
      <c r="L542" s="15">
        <f t="shared" si="18"/>
        <v>0</v>
      </c>
      <c r="M542" s="15">
        <f t="shared" si="18"/>
        <v>28000000</v>
      </c>
    </row>
    <row r="545" spans="1:13" ht="17.25" customHeight="1" x14ac:dyDescent="0.3">
      <c r="A545" s="973" t="s">
        <v>0</v>
      </c>
      <c r="B545" s="973"/>
      <c r="C545" s="973"/>
      <c r="D545" s="973"/>
      <c r="E545" s="973"/>
      <c r="F545" s="973"/>
      <c r="G545" s="973"/>
      <c r="H545" s="973"/>
      <c r="I545" s="973"/>
      <c r="J545" s="973"/>
      <c r="K545" s="973"/>
      <c r="L545" s="973"/>
      <c r="M545" s="973"/>
    </row>
    <row r="546" spans="1:13" ht="14.25" customHeight="1" x14ac:dyDescent="0.3">
      <c r="A546" s="973" t="s">
        <v>3322</v>
      </c>
      <c r="B546" s="973"/>
      <c r="C546" s="973"/>
      <c r="D546" s="973"/>
      <c r="E546" s="973"/>
      <c r="F546" s="973"/>
      <c r="G546" s="973"/>
      <c r="H546" s="973"/>
      <c r="I546" s="973"/>
      <c r="J546" s="973"/>
      <c r="K546" s="973"/>
      <c r="L546" s="973"/>
      <c r="M546" s="973"/>
    </row>
    <row r="547" spans="1:13" ht="15" customHeight="1" thickBot="1" x14ac:dyDescent="0.35">
      <c r="A547" s="969" t="s">
        <v>3316</v>
      </c>
      <c r="B547" s="969"/>
      <c r="C547" s="969"/>
      <c r="D547" s="969"/>
      <c r="E547" s="969"/>
      <c r="F547" s="969"/>
      <c r="G547" s="969"/>
      <c r="H547" s="969"/>
      <c r="I547" s="969"/>
      <c r="J547" s="969"/>
      <c r="K547" s="969"/>
      <c r="L547" s="969"/>
      <c r="M547" s="969"/>
    </row>
    <row r="548" spans="1:13" ht="18" customHeight="1" x14ac:dyDescent="0.3">
      <c r="A548" s="970" t="s">
        <v>3118</v>
      </c>
      <c r="B548" s="970" t="s">
        <v>3119</v>
      </c>
      <c r="C548" s="970" t="s">
        <v>2</v>
      </c>
      <c r="D548" s="82" t="s">
        <v>3</v>
      </c>
      <c r="E548" s="83" t="s">
        <v>3</v>
      </c>
      <c r="F548" s="82" t="s">
        <v>7</v>
      </c>
      <c r="G548" s="83" t="s">
        <v>9</v>
      </c>
      <c r="H548" s="82" t="s">
        <v>12</v>
      </c>
      <c r="I548" s="83" t="s">
        <v>13</v>
      </c>
      <c r="J548" s="873" t="s">
        <v>3115</v>
      </c>
      <c r="K548" s="873" t="s">
        <v>3116</v>
      </c>
      <c r="L548" s="965" t="s">
        <v>3121</v>
      </c>
      <c r="M548" s="965" t="s">
        <v>3117</v>
      </c>
    </row>
    <row r="549" spans="1:13" ht="14.25" customHeight="1" x14ac:dyDescent="0.3">
      <c r="A549" s="971"/>
      <c r="B549" s="971"/>
      <c r="C549" s="971"/>
      <c r="D549" s="84" t="s">
        <v>4</v>
      </c>
      <c r="E549" s="85" t="s">
        <v>6</v>
      </c>
      <c r="F549" s="84" t="s">
        <v>8</v>
      </c>
      <c r="G549" s="85" t="s">
        <v>10</v>
      </c>
      <c r="H549" s="84" t="s">
        <v>5</v>
      </c>
      <c r="I549" s="85" t="s">
        <v>5</v>
      </c>
      <c r="J549" s="874"/>
      <c r="K549" s="874"/>
      <c r="L549" s="966"/>
      <c r="M549" s="966"/>
    </row>
    <row r="550" spans="1:13" ht="19.5" customHeight="1" x14ac:dyDescent="0.3">
      <c r="A550" s="971"/>
      <c r="B550" s="971"/>
      <c r="C550" s="971"/>
      <c r="D550" s="84" t="s">
        <v>5</v>
      </c>
      <c r="E550" s="85" t="s">
        <v>5</v>
      </c>
      <c r="F550" s="84" t="s">
        <v>5</v>
      </c>
      <c r="G550" s="85" t="s">
        <v>11</v>
      </c>
      <c r="H550" s="86"/>
      <c r="I550" s="87"/>
      <c r="J550" s="44" t="s">
        <v>3120</v>
      </c>
      <c r="K550" s="45" t="s">
        <v>3120</v>
      </c>
      <c r="L550" s="46" t="s">
        <v>3120</v>
      </c>
      <c r="M550" s="47" t="s">
        <v>3120</v>
      </c>
    </row>
    <row r="551" spans="1:13" ht="12.75" customHeight="1" thickBot="1" x14ac:dyDescent="0.35">
      <c r="A551" s="972"/>
      <c r="B551" s="972"/>
      <c r="C551" s="972"/>
      <c r="D551" s="88"/>
      <c r="E551" s="89"/>
      <c r="F551" s="88"/>
      <c r="G551" s="89"/>
      <c r="H551" s="88"/>
      <c r="I551" s="89"/>
      <c r="J551" s="48" t="s">
        <v>14</v>
      </c>
      <c r="K551" s="49" t="s">
        <v>14</v>
      </c>
      <c r="L551" s="50" t="s">
        <v>14</v>
      </c>
      <c r="M551" s="51" t="s">
        <v>14</v>
      </c>
    </row>
    <row r="552" spans="1:13" x14ac:dyDescent="0.3">
      <c r="A552" s="80">
        <v>17019001</v>
      </c>
      <c r="B552" s="81" t="s">
        <v>2379</v>
      </c>
      <c r="C552" s="81"/>
      <c r="J552" s="55"/>
      <c r="K552" s="55"/>
      <c r="L552" s="54"/>
      <c r="M552" s="54"/>
    </row>
    <row r="553" spans="1:13" ht="30.6" x14ac:dyDescent="0.3">
      <c r="A553" s="69"/>
      <c r="B553" s="71" t="s">
        <v>3174</v>
      </c>
      <c r="C553" s="72" t="s">
        <v>3177</v>
      </c>
      <c r="D553" s="73">
        <v>1101</v>
      </c>
      <c r="E553" s="73">
        <v>9</v>
      </c>
      <c r="F553" s="73">
        <v>709</v>
      </c>
      <c r="G553" s="73">
        <v>70941</v>
      </c>
      <c r="H553" s="73">
        <v>3000</v>
      </c>
      <c r="I553" s="73">
        <v>414104</v>
      </c>
      <c r="J553" s="133">
        <v>0</v>
      </c>
      <c r="K553" s="133">
        <f>SUM(J553+M553)</f>
        <v>6000000</v>
      </c>
      <c r="L553" s="133">
        <v>0</v>
      </c>
      <c r="M553" s="133">
        <v>6000000</v>
      </c>
    </row>
    <row r="554" spans="1:13" x14ac:dyDescent="0.3">
      <c r="A554" s="69"/>
      <c r="B554" s="71" t="s">
        <v>3175</v>
      </c>
      <c r="C554" s="72" t="s">
        <v>3178</v>
      </c>
      <c r="D554" s="73">
        <v>1101</v>
      </c>
      <c r="E554" s="73">
        <v>9</v>
      </c>
      <c r="F554" s="73">
        <v>709</v>
      </c>
      <c r="G554" s="73">
        <v>70941</v>
      </c>
      <c r="H554" s="73">
        <v>3000</v>
      </c>
      <c r="I554" s="73">
        <v>414104</v>
      </c>
      <c r="J554" s="133">
        <v>0</v>
      </c>
      <c r="K554" s="133">
        <f t="shared" ref="K554:K555" si="19">SUM(J554+M554)</f>
        <v>4000000</v>
      </c>
      <c r="L554" s="133">
        <v>0</v>
      </c>
      <c r="M554" s="133">
        <v>4000000</v>
      </c>
    </row>
    <row r="555" spans="1:13" ht="15" thickBot="1" x14ac:dyDescent="0.35">
      <c r="A555" s="69"/>
      <c r="B555" s="71" t="s">
        <v>3176</v>
      </c>
      <c r="C555" s="72" t="s">
        <v>3179</v>
      </c>
      <c r="D555" s="73">
        <v>1101</v>
      </c>
      <c r="E555" s="73">
        <v>9</v>
      </c>
      <c r="F555" s="73">
        <v>709</v>
      </c>
      <c r="G555" s="73">
        <v>70941</v>
      </c>
      <c r="H555" s="73">
        <v>3000</v>
      </c>
      <c r="I555" s="73">
        <v>414104</v>
      </c>
      <c r="J555" s="133">
        <v>0</v>
      </c>
      <c r="K555" s="133">
        <f t="shared" si="19"/>
        <v>5000000</v>
      </c>
      <c r="L555" s="133">
        <v>0</v>
      </c>
      <c r="M555" s="133">
        <v>5000000</v>
      </c>
    </row>
    <row r="556" spans="1:13" ht="15" thickBot="1" x14ac:dyDescent="0.35">
      <c r="A556" s="78"/>
      <c r="B556" s="79" t="s">
        <v>2448</v>
      </c>
      <c r="C556" s="79"/>
      <c r="D556" s="79"/>
      <c r="E556" s="79"/>
      <c r="F556" s="79"/>
      <c r="G556" s="79"/>
      <c r="H556" s="79"/>
      <c r="I556" s="79"/>
      <c r="J556" s="15">
        <f>SUM(J553:J555)</f>
        <v>0</v>
      </c>
      <c r="K556" s="15">
        <f t="shared" ref="K556:M556" si="20">SUM(K553:K555)</f>
        <v>15000000</v>
      </c>
      <c r="L556" s="15">
        <f t="shared" si="20"/>
        <v>0</v>
      </c>
      <c r="M556" s="15">
        <f t="shared" si="20"/>
        <v>15000000</v>
      </c>
    </row>
    <row r="557" spans="1:13" x14ac:dyDescent="0.3">
      <c r="A557" s="92"/>
      <c r="B557" s="92"/>
      <c r="C557" s="92"/>
      <c r="D557" s="92"/>
      <c r="E557" s="92"/>
      <c r="F557" s="92"/>
      <c r="G557" s="92"/>
      <c r="H557" s="92"/>
      <c r="I557" s="92"/>
      <c r="J557" s="56"/>
      <c r="K557" s="56"/>
      <c r="L557" s="56"/>
      <c r="M557" s="56"/>
    </row>
    <row r="558" spans="1:13" x14ac:dyDescent="0.3">
      <c r="A558" s="92"/>
      <c r="B558" s="92"/>
      <c r="C558" s="92"/>
      <c r="D558" s="92"/>
      <c r="E558" s="92"/>
      <c r="F558" s="92"/>
      <c r="G558" s="92"/>
      <c r="H558" s="92"/>
      <c r="I558" s="92"/>
      <c r="J558" s="56"/>
      <c r="K558" s="56"/>
      <c r="L558" s="56"/>
      <c r="M558" s="56"/>
    </row>
    <row r="559" spans="1:13" s="138" customFormat="1" x14ac:dyDescent="0.3">
      <c r="A559" s="1">
        <v>17021001</v>
      </c>
      <c r="B559" s="93" t="s">
        <v>2449</v>
      </c>
      <c r="C559" s="93"/>
      <c r="J559" s="55"/>
      <c r="K559" s="55"/>
      <c r="L559" s="54"/>
      <c r="M559" s="54"/>
    </row>
    <row r="560" spans="1:13" s="138" customFormat="1" ht="56.25" customHeight="1" thickBot="1" x14ac:dyDescent="0.35">
      <c r="A560" s="136"/>
      <c r="B560" s="137" t="s">
        <v>5055</v>
      </c>
      <c r="C560" s="30" t="s">
        <v>5056</v>
      </c>
      <c r="D560" s="135">
        <v>507</v>
      </c>
      <c r="E560" s="135">
        <v>9</v>
      </c>
      <c r="F560" s="135">
        <v>709</v>
      </c>
      <c r="G560" s="135">
        <v>70941</v>
      </c>
      <c r="H560" s="135">
        <v>3000</v>
      </c>
      <c r="I560" s="135">
        <v>414104</v>
      </c>
      <c r="J560" s="133">
        <v>0</v>
      </c>
      <c r="K560" s="133">
        <f>SUM(J560+M560)</f>
        <v>70000000</v>
      </c>
      <c r="L560" s="133">
        <v>0</v>
      </c>
      <c r="M560" s="133">
        <v>70000000</v>
      </c>
    </row>
    <row r="561" spans="1:13" s="138" customFormat="1" ht="15" thickBot="1" x14ac:dyDescent="0.35">
      <c r="A561" s="13"/>
      <c r="B561" s="14" t="s">
        <v>2503</v>
      </c>
      <c r="C561" s="14"/>
      <c r="D561" s="14"/>
      <c r="E561" s="14"/>
      <c r="F561" s="14"/>
      <c r="G561" s="14"/>
      <c r="H561" s="14"/>
      <c r="I561" s="14"/>
      <c r="J561" s="15">
        <f>SUM(J560)</f>
        <v>0</v>
      </c>
      <c r="K561" s="15">
        <f t="shared" ref="K561:M561" si="21">SUM(K560)</f>
        <v>70000000</v>
      </c>
      <c r="L561" s="15">
        <f t="shared" si="21"/>
        <v>0</v>
      </c>
      <c r="M561" s="15">
        <f t="shared" si="21"/>
        <v>70000000</v>
      </c>
    </row>
    <row r="564" spans="1:13" x14ac:dyDescent="0.3">
      <c r="A564" s="80">
        <v>17033001</v>
      </c>
      <c r="B564" s="81" t="s">
        <v>3326</v>
      </c>
      <c r="C564" s="81"/>
      <c r="J564" s="55"/>
      <c r="K564" s="55"/>
      <c r="L564" s="54"/>
      <c r="M564" s="54"/>
    </row>
    <row r="565" spans="1:13" ht="43.5" customHeight="1" thickBot="1" x14ac:dyDescent="0.35">
      <c r="A565" s="69"/>
      <c r="B565" s="71" t="s">
        <v>3180</v>
      </c>
      <c r="C565" s="72" t="s">
        <v>5059</v>
      </c>
      <c r="D565" s="73">
        <v>507</v>
      </c>
      <c r="E565" s="73">
        <v>9</v>
      </c>
      <c r="F565" s="73">
        <v>709</v>
      </c>
      <c r="G565" s="73">
        <v>70941</v>
      </c>
      <c r="H565" s="73">
        <v>3000</v>
      </c>
      <c r="I565" s="73">
        <v>414104</v>
      </c>
      <c r="J565" s="133">
        <v>0</v>
      </c>
      <c r="K565" s="133">
        <f>SUM(J565+M565)</f>
        <v>70000000</v>
      </c>
      <c r="L565" s="133">
        <v>0</v>
      </c>
      <c r="M565" s="133">
        <v>70000000</v>
      </c>
    </row>
    <row r="566" spans="1:13" ht="15" thickBot="1" x14ac:dyDescent="0.35">
      <c r="A566" s="78"/>
      <c r="B566" s="79" t="s">
        <v>3325</v>
      </c>
      <c r="C566" s="79"/>
      <c r="D566" s="79"/>
      <c r="E566" s="79"/>
      <c r="F566" s="79"/>
      <c r="G566" s="79"/>
      <c r="H566" s="79"/>
      <c r="I566" s="79"/>
      <c r="J566" s="15">
        <f>SUM(J565)</f>
        <v>0</v>
      </c>
      <c r="K566" s="15">
        <f t="shared" ref="K566:M566" si="22">SUM(K565)</f>
        <v>70000000</v>
      </c>
      <c r="L566" s="15">
        <f t="shared" si="22"/>
        <v>0</v>
      </c>
      <c r="M566" s="15">
        <f t="shared" si="22"/>
        <v>70000000</v>
      </c>
    </row>
    <row r="569" spans="1:13" x14ac:dyDescent="0.3">
      <c r="A569" s="80">
        <v>17051001</v>
      </c>
      <c r="B569" s="81" t="s">
        <v>2557</v>
      </c>
      <c r="C569" s="81"/>
      <c r="J569" s="55"/>
      <c r="K569" s="55"/>
      <c r="L569" s="54"/>
      <c r="M569" s="54"/>
    </row>
    <row r="570" spans="1:13" ht="31.2" thickBot="1" x14ac:dyDescent="0.35">
      <c r="A570" s="74"/>
      <c r="B570" s="71" t="s">
        <v>3142</v>
      </c>
      <c r="C570" s="76" t="s">
        <v>3143</v>
      </c>
      <c r="D570" s="73">
        <v>1301</v>
      </c>
      <c r="E570" s="73">
        <v>9</v>
      </c>
      <c r="F570" s="73">
        <v>709</v>
      </c>
      <c r="G570" s="73">
        <v>70922</v>
      </c>
      <c r="H570" s="73">
        <v>3000</v>
      </c>
      <c r="I570" s="73">
        <v>414104</v>
      </c>
      <c r="J570" s="134">
        <v>0</v>
      </c>
      <c r="K570" s="133">
        <f>SUM(J570+M570)</f>
        <v>23550000</v>
      </c>
      <c r="L570" s="134">
        <v>0</v>
      </c>
      <c r="M570" s="134">
        <v>23550000</v>
      </c>
    </row>
    <row r="571" spans="1:13" ht="15" thickBot="1" x14ac:dyDescent="0.35">
      <c r="A571" s="78"/>
      <c r="B571" s="79" t="s">
        <v>2585</v>
      </c>
      <c r="C571" s="79"/>
      <c r="D571" s="79"/>
      <c r="E571" s="79"/>
      <c r="F571" s="79"/>
      <c r="G571" s="79"/>
      <c r="H571" s="79"/>
      <c r="I571" s="79"/>
      <c r="J571" s="15">
        <f>SUM(J570:J570)</f>
        <v>0</v>
      </c>
      <c r="K571" s="15">
        <f>SUM(K570:K570)</f>
        <v>23550000</v>
      </c>
      <c r="L571" s="15">
        <f>SUM(L570:L570)</f>
        <v>0</v>
      </c>
      <c r="M571" s="15">
        <f>SUM(M570:M570)</f>
        <v>23550000</v>
      </c>
    </row>
    <row r="573" spans="1:13" ht="15" thickBot="1" x14ac:dyDescent="0.35"/>
    <row r="574" spans="1:13" ht="15" thickBot="1" x14ac:dyDescent="0.35">
      <c r="A574" s="142"/>
      <c r="B574" s="143" t="s">
        <v>3317</v>
      </c>
      <c r="C574" s="143"/>
      <c r="D574" s="143"/>
      <c r="E574" s="143"/>
      <c r="F574" s="143"/>
      <c r="G574" s="143"/>
      <c r="H574" s="143"/>
      <c r="I574" s="143"/>
      <c r="J574" s="144">
        <f>SUM(J469+J534+J542+J556+J561+J566+J571)</f>
        <v>2000000000</v>
      </c>
      <c r="K574" s="144">
        <f t="shared" ref="K574:M574" si="23">SUM(K469+K534+K542+K556+K561+K566+K571)</f>
        <v>4966798000</v>
      </c>
      <c r="L574" s="144">
        <f t="shared" si="23"/>
        <v>0</v>
      </c>
      <c r="M574" s="144">
        <f t="shared" si="23"/>
        <v>966798000</v>
      </c>
    </row>
    <row r="576" spans="1:13" ht="21" customHeight="1" x14ac:dyDescent="0.3">
      <c r="A576" s="973" t="s">
        <v>0</v>
      </c>
      <c r="B576" s="973"/>
      <c r="C576" s="973"/>
      <c r="D576" s="973"/>
      <c r="E576" s="973"/>
      <c r="F576" s="973"/>
      <c r="G576" s="973"/>
      <c r="H576" s="973"/>
      <c r="I576" s="973"/>
      <c r="J576" s="973"/>
      <c r="K576" s="973"/>
      <c r="L576" s="973"/>
      <c r="M576" s="973"/>
    </row>
    <row r="577" spans="1:13" ht="16.5" customHeight="1" x14ac:dyDescent="0.3">
      <c r="A577" s="973" t="s">
        <v>3322</v>
      </c>
      <c r="B577" s="973"/>
      <c r="C577" s="973"/>
      <c r="D577" s="973"/>
      <c r="E577" s="973"/>
      <c r="F577" s="973"/>
      <c r="G577" s="973"/>
      <c r="H577" s="973"/>
      <c r="I577" s="973"/>
      <c r="J577" s="973"/>
      <c r="K577" s="973"/>
      <c r="L577" s="973"/>
      <c r="M577" s="973"/>
    </row>
    <row r="578" spans="1:13" ht="22.5" customHeight="1" thickBot="1" x14ac:dyDescent="0.35">
      <c r="A578" s="969" t="s">
        <v>3318</v>
      </c>
      <c r="B578" s="969"/>
      <c r="C578" s="969"/>
      <c r="D578" s="969"/>
      <c r="E578" s="969"/>
      <c r="F578" s="969"/>
      <c r="G578" s="969"/>
      <c r="H578" s="969"/>
      <c r="I578" s="969"/>
      <c r="J578" s="969"/>
      <c r="K578" s="969"/>
      <c r="L578" s="969"/>
      <c r="M578" s="969"/>
    </row>
    <row r="579" spans="1:13" ht="18" customHeight="1" x14ac:dyDescent="0.3">
      <c r="A579" s="970" t="s">
        <v>3118</v>
      </c>
      <c r="B579" s="970" t="s">
        <v>3119</v>
      </c>
      <c r="C579" s="970" t="s">
        <v>2</v>
      </c>
      <c r="D579" s="82" t="s">
        <v>3</v>
      </c>
      <c r="E579" s="83" t="s">
        <v>3</v>
      </c>
      <c r="F579" s="82" t="s">
        <v>7</v>
      </c>
      <c r="G579" s="83" t="s">
        <v>9</v>
      </c>
      <c r="H579" s="82" t="s">
        <v>12</v>
      </c>
      <c r="I579" s="83" t="s">
        <v>13</v>
      </c>
      <c r="J579" s="873" t="s">
        <v>3115</v>
      </c>
      <c r="K579" s="873" t="s">
        <v>3116</v>
      </c>
      <c r="L579" s="965" t="s">
        <v>3121</v>
      </c>
      <c r="M579" s="965" t="s">
        <v>3117</v>
      </c>
    </row>
    <row r="580" spans="1:13" ht="14.25" customHeight="1" x14ac:dyDescent="0.3">
      <c r="A580" s="971"/>
      <c r="B580" s="971"/>
      <c r="C580" s="971"/>
      <c r="D580" s="84" t="s">
        <v>4</v>
      </c>
      <c r="E580" s="85" t="s">
        <v>6</v>
      </c>
      <c r="F580" s="84" t="s">
        <v>8</v>
      </c>
      <c r="G580" s="85" t="s">
        <v>10</v>
      </c>
      <c r="H580" s="84" t="s">
        <v>5</v>
      </c>
      <c r="I580" s="85" t="s">
        <v>5</v>
      </c>
      <c r="J580" s="874"/>
      <c r="K580" s="874"/>
      <c r="L580" s="966"/>
      <c r="M580" s="966"/>
    </row>
    <row r="581" spans="1:13" ht="19.5" customHeight="1" x14ac:dyDescent="0.3">
      <c r="A581" s="971"/>
      <c r="B581" s="971"/>
      <c r="C581" s="971"/>
      <c r="D581" s="84" t="s">
        <v>5</v>
      </c>
      <c r="E581" s="85" t="s">
        <v>5</v>
      </c>
      <c r="F581" s="84" t="s">
        <v>5</v>
      </c>
      <c r="G581" s="85" t="s">
        <v>11</v>
      </c>
      <c r="H581" s="86"/>
      <c r="I581" s="87"/>
      <c r="J581" s="44" t="s">
        <v>3120</v>
      </c>
      <c r="K581" s="45" t="s">
        <v>3120</v>
      </c>
      <c r="L581" s="46" t="s">
        <v>3120</v>
      </c>
      <c r="M581" s="47" t="s">
        <v>3120</v>
      </c>
    </row>
    <row r="582" spans="1:13" ht="12.75" customHeight="1" thickBot="1" x14ac:dyDescent="0.35">
      <c r="A582" s="972"/>
      <c r="B582" s="972"/>
      <c r="C582" s="972"/>
      <c r="D582" s="88"/>
      <c r="E582" s="89"/>
      <c r="F582" s="88"/>
      <c r="G582" s="89"/>
      <c r="H582" s="88"/>
      <c r="I582" s="89"/>
      <c r="J582" s="48" t="s">
        <v>14</v>
      </c>
      <c r="K582" s="49" t="s">
        <v>14</v>
      </c>
      <c r="L582" s="50" t="s">
        <v>14</v>
      </c>
      <c r="M582" s="123" t="s">
        <v>14</v>
      </c>
    </row>
    <row r="583" spans="1:13" x14ac:dyDescent="0.3">
      <c r="A583" s="152" t="s">
        <v>2633</v>
      </c>
      <c r="B583" s="132" t="s">
        <v>2634</v>
      </c>
      <c r="C583" s="151"/>
      <c r="D583" s="69"/>
      <c r="E583" s="69"/>
      <c r="F583" s="69"/>
      <c r="G583" s="69"/>
      <c r="H583" s="69"/>
      <c r="I583" s="69"/>
      <c r="J583" s="17"/>
      <c r="K583" s="17"/>
      <c r="L583" s="18"/>
      <c r="M583" s="179"/>
    </row>
    <row r="584" spans="1:13" ht="20.399999999999999" x14ac:dyDescent="0.3">
      <c r="A584" s="69"/>
      <c r="B584" s="71" t="s">
        <v>2670</v>
      </c>
      <c r="C584" s="30" t="s">
        <v>5346</v>
      </c>
      <c r="D584" s="73">
        <v>410</v>
      </c>
      <c r="E584" s="73">
        <v>4</v>
      </c>
      <c r="F584" s="73">
        <v>707</v>
      </c>
      <c r="G584" s="73">
        <v>70721</v>
      </c>
      <c r="H584" s="73">
        <v>3000</v>
      </c>
      <c r="I584" s="73">
        <v>414104</v>
      </c>
      <c r="J584" s="133">
        <v>35000000</v>
      </c>
      <c r="K584" s="133">
        <f t="shared" ref="K584:K586" si="24">SUM(J584+M584)</f>
        <v>400000000</v>
      </c>
      <c r="L584" s="133">
        <v>0</v>
      </c>
      <c r="M584" s="126">
        <v>365000000</v>
      </c>
    </row>
    <row r="585" spans="1:13" ht="39" customHeight="1" x14ac:dyDescent="0.3">
      <c r="A585" s="69"/>
      <c r="B585" s="71" t="s">
        <v>2673</v>
      </c>
      <c r="C585" s="30" t="s">
        <v>5347</v>
      </c>
      <c r="D585" s="73">
        <v>412</v>
      </c>
      <c r="E585" s="73">
        <v>7</v>
      </c>
      <c r="F585" s="73">
        <v>707</v>
      </c>
      <c r="G585" s="73">
        <v>70722</v>
      </c>
      <c r="H585" s="73">
        <v>3000</v>
      </c>
      <c r="I585" s="73">
        <v>414104</v>
      </c>
      <c r="J585" s="133">
        <v>0</v>
      </c>
      <c r="K585" s="133">
        <f t="shared" si="24"/>
        <v>500000000</v>
      </c>
      <c r="L585" s="133">
        <v>0</v>
      </c>
      <c r="M585" s="133">
        <v>500000000</v>
      </c>
    </row>
    <row r="586" spans="1:13" ht="15" customHeight="1" x14ac:dyDescent="0.3">
      <c r="A586" s="69"/>
      <c r="B586" s="71" t="s">
        <v>2701</v>
      </c>
      <c r="C586" s="72" t="s">
        <v>3184</v>
      </c>
      <c r="D586" s="73">
        <v>406</v>
      </c>
      <c r="E586" s="73">
        <v>6</v>
      </c>
      <c r="F586" s="73">
        <v>707</v>
      </c>
      <c r="G586" s="73">
        <v>70740</v>
      </c>
      <c r="H586" s="73">
        <v>3000</v>
      </c>
      <c r="I586" s="73">
        <v>414104</v>
      </c>
      <c r="J586" s="133">
        <v>10000000</v>
      </c>
      <c r="K586" s="133">
        <f t="shared" si="24"/>
        <v>100000000</v>
      </c>
      <c r="L586" s="133">
        <v>0</v>
      </c>
      <c r="M586" s="133">
        <v>90000000</v>
      </c>
    </row>
    <row r="587" spans="1:13" ht="30.6" x14ac:dyDescent="0.3">
      <c r="A587" s="69"/>
      <c r="B587" s="71" t="s">
        <v>2705</v>
      </c>
      <c r="C587" s="72" t="s">
        <v>3229</v>
      </c>
      <c r="D587" s="73">
        <v>406</v>
      </c>
      <c r="E587" s="73">
        <v>6</v>
      </c>
      <c r="F587" s="73">
        <v>707</v>
      </c>
      <c r="G587" s="73">
        <v>70740</v>
      </c>
      <c r="H587" s="73">
        <v>3000</v>
      </c>
      <c r="I587" s="73">
        <v>414104</v>
      </c>
      <c r="J587" s="560">
        <v>75000000</v>
      </c>
      <c r="K587" s="560">
        <f>SUM(J587+M587)</f>
        <v>250000000</v>
      </c>
      <c r="L587" s="560">
        <v>0</v>
      </c>
      <c r="M587" s="560">
        <v>175000000</v>
      </c>
    </row>
    <row r="588" spans="1:13" s="199" customFormat="1" ht="21" customHeight="1" x14ac:dyDescent="0.3">
      <c r="A588" s="195"/>
      <c r="B588" s="197" t="s">
        <v>3235</v>
      </c>
      <c r="C588" s="34" t="s">
        <v>5348</v>
      </c>
      <c r="D588" s="191">
        <v>406</v>
      </c>
      <c r="E588" s="191">
        <v>6</v>
      </c>
      <c r="F588" s="191">
        <v>707</v>
      </c>
      <c r="G588" s="191">
        <v>70740</v>
      </c>
      <c r="H588" s="191">
        <v>3000</v>
      </c>
      <c r="I588" s="191">
        <v>414104</v>
      </c>
      <c r="J588" s="560">
        <v>0</v>
      </c>
      <c r="K588" s="560">
        <f>SUM(J588+M588)</f>
        <v>1800000000</v>
      </c>
      <c r="L588" s="560">
        <v>0</v>
      </c>
      <c r="M588" s="560">
        <v>1800000000</v>
      </c>
    </row>
    <row r="589" spans="1:13" s="199" customFormat="1" ht="22.5" customHeight="1" thickBot="1" x14ac:dyDescent="0.35">
      <c r="A589" s="195"/>
      <c r="B589" s="197" t="s">
        <v>5039</v>
      </c>
      <c r="C589" s="34" t="s">
        <v>5349</v>
      </c>
      <c r="D589" s="191"/>
      <c r="E589" s="191"/>
      <c r="F589" s="191"/>
      <c r="G589" s="191"/>
      <c r="H589" s="191"/>
      <c r="I589" s="191"/>
      <c r="J589" s="560">
        <v>0</v>
      </c>
      <c r="K589" s="560">
        <f>SUM(J589+M589)</f>
        <v>600000000</v>
      </c>
      <c r="L589" s="560">
        <v>0</v>
      </c>
      <c r="M589" s="560">
        <v>600000000</v>
      </c>
    </row>
    <row r="590" spans="1:13" ht="15" thickBot="1" x14ac:dyDescent="0.35">
      <c r="A590" s="78"/>
      <c r="B590" s="79" t="s">
        <v>2716</v>
      </c>
      <c r="C590" s="79"/>
      <c r="D590" s="79"/>
      <c r="E590" s="79"/>
      <c r="F590" s="79"/>
      <c r="G590" s="79"/>
      <c r="H590" s="79"/>
      <c r="I590" s="79"/>
      <c r="J590" s="15">
        <f>SUM(J584:J589)</f>
        <v>120000000</v>
      </c>
      <c r="K590" s="15">
        <f>SUM(K584:K589)</f>
        <v>3650000000</v>
      </c>
      <c r="L590" s="15">
        <f>SUM(L584:L589)</f>
        <v>0</v>
      </c>
      <c r="M590" s="15">
        <f>SUM(M584:M589)</f>
        <v>3530000000</v>
      </c>
    </row>
    <row r="593" spans="1:22" x14ac:dyDescent="0.3">
      <c r="A593" s="80">
        <v>21003001</v>
      </c>
      <c r="B593" s="81" t="s">
        <v>2717</v>
      </c>
      <c r="C593" s="81"/>
      <c r="J593" s="55"/>
      <c r="K593" s="55"/>
      <c r="L593" s="54"/>
      <c r="M593" s="54"/>
      <c r="N593" s="147"/>
      <c r="O593" s="147"/>
      <c r="P593" s="147"/>
      <c r="Q593" s="147"/>
      <c r="R593" s="147"/>
      <c r="S593" s="147"/>
      <c r="T593" s="147"/>
      <c r="U593" s="147"/>
      <c r="V593" s="147"/>
    </row>
    <row r="594" spans="1:22" s="343" customFormat="1" ht="20.399999999999999" x14ac:dyDescent="0.3">
      <c r="A594" s="654"/>
      <c r="B594" s="563" t="s">
        <v>3187</v>
      </c>
      <c r="C594" s="30" t="s">
        <v>5326</v>
      </c>
      <c r="D594" s="558"/>
      <c r="E594" s="558"/>
      <c r="F594" s="558"/>
      <c r="G594" s="558"/>
      <c r="H594" s="558"/>
      <c r="I594" s="558"/>
      <c r="J594" s="560">
        <v>0</v>
      </c>
      <c r="K594" s="560">
        <f t="shared" ref="K594:K597" si="25">SUM(J594+M594)</f>
        <v>117000000</v>
      </c>
      <c r="L594" s="560">
        <v>0</v>
      </c>
      <c r="M594" s="560">
        <v>117000000</v>
      </c>
      <c r="N594" s="62"/>
      <c r="O594" s="62"/>
      <c r="P594" s="62"/>
      <c r="Q594" s="62"/>
      <c r="R594" s="62"/>
      <c r="S594" s="567"/>
      <c r="T594" s="58"/>
      <c r="U594" s="58"/>
      <c r="V594" s="58"/>
    </row>
    <row r="595" spans="1:22" s="343" customFormat="1" ht="20.399999999999999" x14ac:dyDescent="0.3">
      <c r="A595" s="654"/>
      <c r="B595" s="563" t="s">
        <v>5333</v>
      </c>
      <c r="C595" s="30" t="s">
        <v>5327</v>
      </c>
      <c r="D595" s="558"/>
      <c r="E595" s="558"/>
      <c r="F595" s="558"/>
      <c r="G595" s="558"/>
      <c r="H595" s="558"/>
      <c r="I595" s="558"/>
      <c r="J595" s="560">
        <v>0</v>
      </c>
      <c r="K595" s="560">
        <f t="shared" si="25"/>
        <v>117000000</v>
      </c>
      <c r="L595" s="560">
        <v>0</v>
      </c>
      <c r="M595" s="560">
        <v>117000000</v>
      </c>
      <c r="N595" s="62"/>
      <c r="O595" s="62"/>
      <c r="P595" s="62"/>
      <c r="Q595" s="62"/>
      <c r="R595" s="62"/>
      <c r="S595" s="567"/>
      <c r="T595" s="58"/>
      <c r="U595" s="58"/>
      <c r="V595" s="58"/>
    </row>
    <row r="596" spans="1:22" s="343" customFormat="1" ht="20.399999999999999" x14ac:dyDescent="0.3">
      <c r="A596" s="654"/>
      <c r="B596" s="563" t="s">
        <v>5334</v>
      </c>
      <c r="C596" s="30" t="s">
        <v>5328</v>
      </c>
      <c r="D596" s="558"/>
      <c r="E596" s="558"/>
      <c r="F596" s="558"/>
      <c r="G596" s="558"/>
      <c r="H596" s="558"/>
      <c r="I596" s="558"/>
      <c r="J596" s="560">
        <v>0</v>
      </c>
      <c r="K596" s="560">
        <f t="shared" si="25"/>
        <v>117000000</v>
      </c>
      <c r="L596" s="560">
        <v>0</v>
      </c>
      <c r="M596" s="560">
        <v>117000000</v>
      </c>
      <c r="N596" s="62"/>
      <c r="O596" s="62"/>
      <c r="P596" s="62"/>
      <c r="Q596" s="62"/>
      <c r="R596" s="62"/>
      <c r="S596" s="567"/>
      <c r="T596" s="58"/>
      <c r="U596" s="58"/>
      <c r="V596" s="58"/>
    </row>
    <row r="597" spans="1:22" s="343" customFormat="1" ht="20.399999999999999" x14ac:dyDescent="0.3">
      <c r="A597" s="654"/>
      <c r="B597" s="563" t="s">
        <v>5335</v>
      </c>
      <c r="C597" s="30" t="s">
        <v>5329</v>
      </c>
      <c r="D597" s="558"/>
      <c r="E597" s="558"/>
      <c r="F597" s="558"/>
      <c r="G597" s="558"/>
      <c r="H597" s="558"/>
      <c r="I597" s="558"/>
      <c r="J597" s="560">
        <v>0</v>
      </c>
      <c r="K597" s="560">
        <f t="shared" si="25"/>
        <v>117000000</v>
      </c>
      <c r="L597" s="560">
        <v>0</v>
      </c>
      <c r="M597" s="560">
        <v>117000000</v>
      </c>
      <c r="N597" s="62"/>
      <c r="O597" s="62"/>
      <c r="P597" s="62"/>
      <c r="Q597" s="62"/>
      <c r="R597" s="62"/>
      <c r="S597" s="567"/>
      <c r="T597" s="58"/>
      <c r="U597" s="58"/>
      <c r="V597" s="58"/>
    </row>
    <row r="598" spans="1:22" s="343" customFormat="1" ht="20.399999999999999" x14ac:dyDescent="0.3">
      <c r="A598" s="654"/>
      <c r="B598" s="563" t="s">
        <v>5336</v>
      </c>
      <c r="C598" s="30" t="s">
        <v>5330</v>
      </c>
      <c r="D598" s="558"/>
      <c r="E598" s="558"/>
      <c r="F598" s="558"/>
      <c r="G598" s="558"/>
      <c r="H598" s="558"/>
      <c r="I598" s="558"/>
      <c r="J598" s="560">
        <v>0</v>
      </c>
      <c r="K598" s="560">
        <f>SUM(J598+M598)</f>
        <v>117000000</v>
      </c>
      <c r="L598" s="560">
        <v>0</v>
      </c>
      <c r="M598" s="560">
        <v>117000000</v>
      </c>
      <c r="N598" s="62"/>
      <c r="O598" s="62"/>
      <c r="P598" s="62"/>
      <c r="Q598" s="62"/>
      <c r="R598" s="62"/>
      <c r="S598" s="567"/>
      <c r="T598" s="58"/>
      <c r="U598" s="58"/>
      <c r="V598" s="58"/>
    </row>
    <row r="599" spans="1:22" s="343" customFormat="1" ht="20.399999999999999" x14ac:dyDescent="0.3">
      <c r="A599" s="654"/>
      <c r="B599" s="563" t="s">
        <v>5337</v>
      </c>
      <c r="C599" s="30" t="s">
        <v>5339</v>
      </c>
      <c r="D599" s="558"/>
      <c r="E599" s="558"/>
      <c r="F599" s="558"/>
      <c r="G599" s="558"/>
      <c r="H599" s="558"/>
      <c r="I599" s="558"/>
      <c r="J599" s="560">
        <v>0</v>
      </c>
      <c r="K599" s="560">
        <f>SUM(J599+M599)</f>
        <v>117000000</v>
      </c>
      <c r="L599" s="560">
        <v>0</v>
      </c>
      <c r="M599" s="560">
        <v>117000000</v>
      </c>
      <c r="N599" s="62"/>
      <c r="O599" s="62"/>
      <c r="P599" s="62"/>
      <c r="Q599" s="62"/>
      <c r="R599" s="62"/>
      <c r="S599" s="567"/>
      <c r="T599" s="58"/>
      <c r="U599" s="58"/>
      <c r="V599" s="58"/>
    </row>
    <row r="600" spans="1:22" s="343" customFormat="1" ht="20.399999999999999" x14ac:dyDescent="0.3">
      <c r="A600" s="654"/>
      <c r="B600" s="563" t="s">
        <v>5338</v>
      </c>
      <c r="C600" s="30" t="s">
        <v>5332</v>
      </c>
      <c r="D600" s="558"/>
      <c r="E600" s="558"/>
      <c r="F600" s="558"/>
      <c r="G600" s="558"/>
      <c r="H600" s="558"/>
      <c r="I600" s="558"/>
      <c r="J600" s="560">
        <v>0</v>
      </c>
      <c r="K600" s="560">
        <f>SUM(J600+M600)</f>
        <v>117000000</v>
      </c>
      <c r="L600" s="560">
        <v>0</v>
      </c>
      <c r="M600" s="560">
        <v>117000000</v>
      </c>
      <c r="N600" s="62"/>
      <c r="O600" s="62"/>
      <c r="P600" s="62"/>
      <c r="Q600" s="62"/>
      <c r="R600" s="62"/>
      <c r="S600" s="567"/>
      <c r="T600" s="58"/>
      <c r="U600" s="58"/>
      <c r="V600" s="58"/>
    </row>
    <row r="601" spans="1:22" ht="30.6" x14ac:dyDescent="0.3">
      <c r="A601" s="69"/>
      <c r="B601" s="71" t="s">
        <v>3189</v>
      </c>
      <c r="C601" s="72" t="s">
        <v>3190</v>
      </c>
      <c r="D601" s="73"/>
      <c r="E601" s="73"/>
      <c r="F601" s="73"/>
      <c r="G601" s="73"/>
      <c r="H601" s="73"/>
      <c r="I601" s="73"/>
      <c r="J601" s="560">
        <v>0</v>
      </c>
      <c r="K601" s="560">
        <f>SUM(J601+M601)</f>
        <v>2500000</v>
      </c>
      <c r="L601" s="560">
        <v>0</v>
      </c>
      <c r="M601" s="560">
        <v>2500000</v>
      </c>
      <c r="N601" s="147"/>
      <c r="O601" s="147"/>
      <c r="P601" s="147"/>
      <c r="Q601" s="147"/>
      <c r="R601" s="147"/>
      <c r="S601" s="147"/>
      <c r="T601" s="147"/>
      <c r="U601" s="147"/>
      <c r="V601" s="147"/>
    </row>
    <row r="602" spans="1:22" ht="25.5" customHeight="1" x14ac:dyDescent="0.3">
      <c r="A602" s="69"/>
      <c r="B602" s="71" t="s">
        <v>3191</v>
      </c>
      <c r="C602" s="72" t="s">
        <v>3194</v>
      </c>
      <c r="D602" s="73">
        <v>1301</v>
      </c>
      <c r="E602" s="73">
        <v>5</v>
      </c>
      <c r="F602" s="73">
        <v>707</v>
      </c>
      <c r="G602" s="73">
        <v>70740</v>
      </c>
      <c r="H602" s="73">
        <v>3000</v>
      </c>
      <c r="I602" s="73">
        <v>414104</v>
      </c>
      <c r="J602" s="560">
        <v>0</v>
      </c>
      <c r="K602" s="560">
        <f>SUM(J602+M602)</f>
        <v>500000</v>
      </c>
      <c r="L602" s="560">
        <v>0</v>
      </c>
      <c r="M602" s="560">
        <v>500000</v>
      </c>
    </row>
    <row r="603" spans="1:22" ht="15" thickBot="1" x14ac:dyDescent="0.35">
      <c r="A603" s="655"/>
      <c r="B603" s="656" t="s">
        <v>2804</v>
      </c>
      <c r="C603" s="656"/>
      <c r="D603" s="656"/>
      <c r="E603" s="656"/>
      <c r="F603" s="656"/>
      <c r="G603" s="656"/>
      <c r="H603" s="656"/>
      <c r="I603" s="656"/>
      <c r="J603" s="657">
        <f>SUM(J594:J602)</f>
        <v>0</v>
      </c>
      <c r="K603" s="657">
        <f>SUM(K594:K602)</f>
        <v>822000000</v>
      </c>
      <c r="L603" s="657">
        <f>SUM(L594:L602)</f>
        <v>0</v>
      </c>
      <c r="M603" s="657">
        <f>SUM(M594:M602)</f>
        <v>822000000</v>
      </c>
    </row>
    <row r="604" spans="1:22" ht="21" customHeight="1" x14ac:dyDescent="0.3">
      <c r="A604" s="973" t="s">
        <v>0</v>
      </c>
      <c r="B604" s="973"/>
      <c r="C604" s="973"/>
      <c r="D604" s="973"/>
      <c r="E604" s="973"/>
      <c r="F604" s="973"/>
      <c r="G604" s="973"/>
      <c r="H604" s="973"/>
      <c r="I604" s="973"/>
      <c r="J604" s="973"/>
      <c r="K604" s="973"/>
      <c r="L604" s="973"/>
      <c r="M604" s="973"/>
    </row>
    <row r="605" spans="1:22" ht="16.5" customHeight="1" x14ac:dyDescent="0.3">
      <c r="A605" s="973" t="s">
        <v>3322</v>
      </c>
      <c r="B605" s="973"/>
      <c r="C605" s="973"/>
      <c r="D605" s="973"/>
      <c r="E605" s="973"/>
      <c r="F605" s="973"/>
      <c r="G605" s="973"/>
      <c r="H605" s="973"/>
      <c r="I605" s="973"/>
      <c r="J605" s="973"/>
      <c r="K605" s="973"/>
      <c r="L605" s="973"/>
      <c r="M605" s="973"/>
    </row>
    <row r="606" spans="1:22" ht="22.5" customHeight="1" thickBot="1" x14ac:dyDescent="0.35">
      <c r="A606" s="969" t="s">
        <v>3318</v>
      </c>
      <c r="B606" s="969"/>
      <c r="C606" s="969"/>
      <c r="D606" s="969"/>
      <c r="E606" s="969"/>
      <c r="F606" s="969"/>
      <c r="G606" s="969"/>
      <c r="H606" s="969"/>
      <c r="I606" s="969"/>
      <c r="J606" s="969"/>
      <c r="K606" s="969"/>
      <c r="L606" s="969"/>
      <c r="M606" s="969"/>
    </row>
    <row r="607" spans="1:22" ht="18" customHeight="1" x14ac:dyDescent="0.3">
      <c r="A607" s="970" t="s">
        <v>3118</v>
      </c>
      <c r="B607" s="970" t="s">
        <v>3119</v>
      </c>
      <c r="C607" s="970" t="s">
        <v>2</v>
      </c>
      <c r="D607" s="82" t="s">
        <v>3</v>
      </c>
      <c r="E607" s="83" t="s">
        <v>3</v>
      </c>
      <c r="F607" s="82" t="s">
        <v>7</v>
      </c>
      <c r="G607" s="83" t="s">
        <v>9</v>
      </c>
      <c r="H607" s="82" t="s">
        <v>12</v>
      </c>
      <c r="I607" s="83" t="s">
        <v>13</v>
      </c>
      <c r="J607" s="873" t="s">
        <v>3115</v>
      </c>
      <c r="K607" s="873" t="s">
        <v>3116</v>
      </c>
      <c r="L607" s="965" t="s">
        <v>3121</v>
      </c>
      <c r="M607" s="965" t="s">
        <v>3117</v>
      </c>
    </row>
    <row r="608" spans="1:22" ht="14.25" customHeight="1" x14ac:dyDescent="0.3">
      <c r="A608" s="971"/>
      <c r="B608" s="971"/>
      <c r="C608" s="971"/>
      <c r="D608" s="84" t="s">
        <v>4</v>
      </c>
      <c r="E608" s="85" t="s">
        <v>6</v>
      </c>
      <c r="F608" s="84" t="s">
        <v>8</v>
      </c>
      <c r="G608" s="85" t="s">
        <v>10</v>
      </c>
      <c r="H608" s="84" t="s">
        <v>5</v>
      </c>
      <c r="I608" s="85" t="s">
        <v>5</v>
      </c>
      <c r="J608" s="874"/>
      <c r="K608" s="874"/>
      <c r="L608" s="966"/>
      <c r="M608" s="966"/>
    </row>
    <row r="609" spans="1:13" ht="19.5" customHeight="1" x14ac:dyDescent="0.3">
      <c r="A609" s="971"/>
      <c r="B609" s="971"/>
      <c r="C609" s="971"/>
      <c r="D609" s="84" t="s">
        <v>5</v>
      </c>
      <c r="E609" s="85" t="s">
        <v>5</v>
      </c>
      <c r="F609" s="84" t="s">
        <v>5</v>
      </c>
      <c r="G609" s="85" t="s">
        <v>11</v>
      </c>
      <c r="H609" s="86"/>
      <c r="I609" s="87"/>
      <c r="J609" s="44" t="s">
        <v>3120</v>
      </c>
      <c r="K609" s="45" t="s">
        <v>3120</v>
      </c>
      <c r="L609" s="46" t="s">
        <v>3120</v>
      </c>
      <c r="M609" s="47" t="s">
        <v>3120</v>
      </c>
    </row>
    <row r="610" spans="1:13" ht="12.75" customHeight="1" thickBot="1" x14ac:dyDescent="0.35">
      <c r="A610" s="972"/>
      <c r="B610" s="972"/>
      <c r="C610" s="972"/>
      <c r="D610" s="88"/>
      <c r="E610" s="89"/>
      <c r="F610" s="88"/>
      <c r="G610" s="89"/>
      <c r="H610" s="88"/>
      <c r="I610" s="89"/>
      <c r="J610" s="48" t="s">
        <v>14</v>
      </c>
      <c r="K610" s="49" t="s">
        <v>14</v>
      </c>
      <c r="L610" s="50" t="s">
        <v>14</v>
      </c>
      <c r="M610" s="123" t="s">
        <v>14</v>
      </c>
    </row>
    <row r="611" spans="1:13" x14ac:dyDescent="0.3">
      <c r="A611" s="80">
        <v>21027017</v>
      </c>
      <c r="B611" s="81" t="s">
        <v>2820</v>
      </c>
      <c r="C611" s="81"/>
      <c r="J611" s="55"/>
      <c r="K611" s="55"/>
      <c r="L611" s="54"/>
      <c r="M611" s="54"/>
    </row>
    <row r="612" spans="1:13" x14ac:dyDescent="0.3">
      <c r="A612" s="69"/>
      <c r="B612" s="71" t="s">
        <v>3201</v>
      </c>
      <c r="C612" s="72" t="s">
        <v>3197</v>
      </c>
      <c r="D612" s="73">
        <v>406</v>
      </c>
      <c r="E612" s="73">
        <v>6</v>
      </c>
      <c r="F612" s="73">
        <v>707</v>
      </c>
      <c r="G612" s="73">
        <v>70731</v>
      </c>
      <c r="H612" s="73">
        <v>3000</v>
      </c>
      <c r="I612" s="73">
        <v>414104</v>
      </c>
      <c r="J612" s="133">
        <v>0</v>
      </c>
      <c r="K612" s="133">
        <f>SUM(J612+M612)</f>
        <v>14500000</v>
      </c>
      <c r="L612" s="133">
        <v>0</v>
      </c>
      <c r="M612" s="133">
        <v>14500000</v>
      </c>
    </row>
    <row r="613" spans="1:13" ht="20.399999999999999" x14ac:dyDescent="0.3">
      <c r="A613" s="69"/>
      <c r="B613" s="71" t="s">
        <v>3202</v>
      </c>
      <c r="C613" s="72" t="s">
        <v>3198</v>
      </c>
      <c r="D613" s="73">
        <v>406</v>
      </c>
      <c r="E613" s="73">
        <v>6</v>
      </c>
      <c r="F613" s="73">
        <v>707</v>
      </c>
      <c r="G613" s="73">
        <v>70731</v>
      </c>
      <c r="H613" s="73">
        <v>3000</v>
      </c>
      <c r="I613" s="73">
        <v>414104</v>
      </c>
      <c r="J613" s="133">
        <v>0</v>
      </c>
      <c r="K613" s="133">
        <f t="shared" ref="K613:K616" si="26">SUM(J613+M613)</f>
        <v>100000000</v>
      </c>
      <c r="L613" s="133">
        <v>0</v>
      </c>
      <c r="M613" s="133">
        <v>100000000</v>
      </c>
    </row>
    <row r="614" spans="1:13" x14ac:dyDescent="0.3">
      <c r="A614" s="69"/>
      <c r="B614" s="71" t="s">
        <v>3203</v>
      </c>
      <c r="C614" s="72" t="s">
        <v>3199</v>
      </c>
      <c r="D614" s="73">
        <v>406</v>
      </c>
      <c r="E614" s="73">
        <v>6</v>
      </c>
      <c r="F614" s="73">
        <v>707</v>
      </c>
      <c r="G614" s="73">
        <v>70731</v>
      </c>
      <c r="H614" s="73">
        <v>3000</v>
      </c>
      <c r="I614" s="73">
        <v>414104</v>
      </c>
      <c r="J614" s="133">
        <v>0</v>
      </c>
      <c r="K614" s="133">
        <f t="shared" si="26"/>
        <v>5000000</v>
      </c>
      <c r="L614" s="133">
        <v>0</v>
      </c>
      <c r="M614" s="133">
        <v>5000000</v>
      </c>
    </row>
    <row r="615" spans="1:13" x14ac:dyDescent="0.3">
      <c r="A615" s="69"/>
      <c r="B615" s="71" t="s">
        <v>3204</v>
      </c>
      <c r="C615" s="72" t="s">
        <v>3200</v>
      </c>
      <c r="D615" s="73">
        <v>406</v>
      </c>
      <c r="E615" s="73">
        <v>6</v>
      </c>
      <c r="F615" s="73">
        <v>707</v>
      </c>
      <c r="G615" s="73">
        <v>70731</v>
      </c>
      <c r="H615" s="73">
        <v>3000</v>
      </c>
      <c r="I615" s="73">
        <v>414104</v>
      </c>
      <c r="J615" s="133">
        <v>0</v>
      </c>
      <c r="K615" s="133">
        <f t="shared" si="26"/>
        <v>3500000</v>
      </c>
      <c r="L615" s="133">
        <v>0</v>
      </c>
      <c r="M615" s="133">
        <v>3500000</v>
      </c>
    </row>
    <row r="616" spans="1:13" ht="15" thickBot="1" x14ac:dyDescent="0.35">
      <c r="A616" s="69"/>
      <c r="B616" s="71" t="s">
        <v>3236</v>
      </c>
      <c r="C616" s="72" t="s">
        <v>3237</v>
      </c>
      <c r="D616" s="73">
        <v>406</v>
      </c>
      <c r="E616" s="73">
        <v>6</v>
      </c>
      <c r="F616" s="73">
        <v>707</v>
      </c>
      <c r="G616" s="73">
        <v>70731</v>
      </c>
      <c r="H616" s="73">
        <v>3000</v>
      </c>
      <c r="I616" s="73">
        <v>414104</v>
      </c>
      <c r="J616" s="133">
        <v>0</v>
      </c>
      <c r="K616" s="193">
        <f t="shared" si="26"/>
        <v>26000000</v>
      </c>
      <c r="L616" s="133">
        <f t="shared" ref="L616" si="27">SUM(L612:L615)</f>
        <v>0</v>
      </c>
      <c r="M616" s="133">
        <v>26000000</v>
      </c>
    </row>
    <row r="617" spans="1:13" ht="15" thickBot="1" x14ac:dyDescent="0.35">
      <c r="A617" s="78"/>
      <c r="B617" s="79" t="s">
        <v>2904</v>
      </c>
      <c r="C617" s="79"/>
      <c r="D617" s="79"/>
      <c r="E617" s="79"/>
      <c r="F617" s="79"/>
      <c r="G617" s="79"/>
      <c r="H617" s="79"/>
      <c r="I617" s="79"/>
      <c r="J617" s="15">
        <f>SUM(J612:J616)</f>
        <v>0</v>
      </c>
      <c r="K617" s="15">
        <f t="shared" ref="K617:M617" si="28">SUM(K612:K616)</f>
        <v>149000000</v>
      </c>
      <c r="L617" s="15">
        <f t="shared" si="28"/>
        <v>0</v>
      </c>
      <c r="M617" s="15">
        <f t="shared" si="28"/>
        <v>149000000</v>
      </c>
    </row>
    <row r="620" spans="1:13" x14ac:dyDescent="0.3">
      <c r="A620" s="80">
        <v>21102001</v>
      </c>
      <c r="B620" s="81" t="s">
        <v>3208</v>
      </c>
      <c r="C620" s="145"/>
      <c r="J620" s="55"/>
      <c r="K620" s="55"/>
      <c r="L620" s="54"/>
      <c r="M620" s="54"/>
    </row>
    <row r="621" spans="1:13" ht="20.399999999999999" x14ac:dyDescent="0.3">
      <c r="A621" s="69"/>
      <c r="B621" s="71" t="s">
        <v>3205</v>
      </c>
      <c r="C621" s="30" t="s">
        <v>5350</v>
      </c>
      <c r="D621" s="73">
        <v>410</v>
      </c>
      <c r="E621" s="73">
        <v>6</v>
      </c>
      <c r="F621" s="73">
        <v>707</v>
      </c>
      <c r="G621" s="73">
        <v>70732</v>
      </c>
      <c r="H621" s="73">
        <v>3000</v>
      </c>
      <c r="I621" s="73">
        <v>414104</v>
      </c>
      <c r="J621" s="560">
        <v>0</v>
      </c>
      <c r="K621" s="560">
        <f t="shared" ref="K621" si="29">SUM(J621+M621)</f>
        <v>40000000</v>
      </c>
      <c r="L621" s="560">
        <v>0</v>
      </c>
      <c r="M621" s="560">
        <v>40000000</v>
      </c>
    </row>
    <row r="622" spans="1:13" x14ac:dyDescent="0.3">
      <c r="A622" s="78"/>
      <c r="B622" s="79" t="s">
        <v>3207</v>
      </c>
      <c r="C622" s="79"/>
      <c r="D622" s="79"/>
      <c r="E622" s="79"/>
      <c r="F622" s="79"/>
      <c r="G622" s="79"/>
      <c r="H622" s="79"/>
      <c r="I622" s="79"/>
      <c r="J622" s="15">
        <f>SUM(J621:J621)</f>
        <v>0</v>
      </c>
      <c r="K622" s="15">
        <f>SUM(K621:K621)</f>
        <v>40000000</v>
      </c>
      <c r="L622" s="15">
        <f>SUM(L621:L621)</f>
        <v>0</v>
      </c>
      <c r="M622" s="15">
        <f>SUM(M621:M621)</f>
        <v>40000000</v>
      </c>
    </row>
    <row r="624" spans="1:13" x14ac:dyDescent="0.3">
      <c r="A624" s="142"/>
      <c r="B624" s="143" t="s">
        <v>3317</v>
      </c>
      <c r="C624" s="143"/>
      <c r="D624" s="143"/>
      <c r="E624" s="143"/>
      <c r="F624" s="143"/>
      <c r="G624" s="143"/>
      <c r="H624" s="143"/>
      <c r="I624" s="143"/>
      <c r="J624" s="144">
        <f>SUM(J590+J603+J617+J622)</f>
        <v>120000000</v>
      </c>
      <c r="K624" s="144">
        <f>SUM(K590+K603+K617+K622)</f>
        <v>4661000000</v>
      </c>
      <c r="L624" s="144">
        <f>SUM(L590+L603+L617+L622)</f>
        <v>0</v>
      </c>
      <c r="M624" s="144">
        <f>SUM(M590+M603+M617+M622)</f>
        <v>4541000000</v>
      </c>
    </row>
    <row r="627" spans="1:13" ht="22.5" customHeight="1" thickBot="1" x14ac:dyDescent="0.35">
      <c r="A627" s="969" t="s">
        <v>3319</v>
      </c>
      <c r="B627" s="969"/>
      <c r="C627" s="969"/>
      <c r="D627" s="969"/>
      <c r="E627" s="969"/>
      <c r="F627" s="969"/>
      <c r="G627" s="969"/>
      <c r="H627" s="969"/>
      <c r="I627" s="969"/>
      <c r="J627" s="969"/>
      <c r="K627" s="969"/>
      <c r="L627" s="969"/>
      <c r="M627" s="969"/>
    </row>
    <row r="628" spans="1:13" ht="18" customHeight="1" x14ac:dyDescent="0.3">
      <c r="A628" s="970" t="s">
        <v>3118</v>
      </c>
      <c r="B628" s="970" t="s">
        <v>3119</v>
      </c>
      <c r="C628" s="970" t="s">
        <v>2</v>
      </c>
      <c r="D628" s="82" t="s">
        <v>3</v>
      </c>
      <c r="E628" s="83" t="s">
        <v>3</v>
      </c>
      <c r="F628" s="82" t="s">
        <v>7</v>
      </c>
      <c r="G628" s="83" t="s">
        <v>9</v>
      </c>
      <c r="H628" s="82" t="s">
        <v>12</v>
      </c>
      <c r="I628" s="83" t="s">
        <v>13</v>
      </c>
      <c r="J628" s="873" t="s">
        <v>3115</v>
      </c>
      <c r="K628" s="873" t="s">
        <v>3116</v>
      </c>
      <c r="L628" s="965" t="s">
        <v>3121</v>
      </c>
      <c r="M628" s="965" t="s">
        <v>3117</v>
      </c>
    </row>
    <row r="629" spans="1:13" ht="14.25" customHeight="1" x14ac:dyDescent="0.3">
      <c r="A629" s="971"/>
      <c r="B629" s="971"/>
      <c r="C629" s="971"/>
      <c r="D629" s="84" t="s">
        <v>4</v>
      </c>
      <c r="E629" s="85" t="s">
        <v>6</v>
      </c>
      <c r="F629" s="84" t="s">
        <v>8</v>
      </c>
      <c r="G629" s="85" t="s">
        <v>10</v>
      </c>
      <c r="H629" s="84" t="s">
        <v>5</v>
      </c>
      <c r="I629" s="85" t="s">
        <v>5</v>
      </c>
      <c r="J629" s="874"/>
      <c r="K629" s="874"/>
      <c r="L629" s="966"/>
      <c r="M629" s="966"/>
    </row>
    <row r="630" spans="1:13" ht="19.5" customHeight="1" x14ac:dyDescent="0.3">
      <c r="A630" s="971"/>
      <c r="B630" s="971"/>
      <c r="C630" s="971"/>
      <c r="D630" s="84" t="s">
        <v>5</v>
      </c>
      <c r="E630" s="85" t="s">
        <v>5</v>
      </c>
      <c r="F630" s="84" t="s">
        <v>5</v>
      </c>
      <c r="G630" s="85" t="s">
        <v>11</v>
      </c>
      <c r="H630" s="86"/>
      <c r="I630" s="87"/>
      <c r="J630" s="44" t="s">
        <v>3120</v>
      </c>
      <c r="K630" s="45" t="s">
        <v>3120</v>
      </c>
      <c r="L630" s="46" t="s">
        <v>3120</v>
      </c>
      <c r="M630" s="47" t="s">
        <v>3120</v>
      </c>
    </row>
    <row r="631" spans="1:13" ht="12.75" customHeight="1" thickBot="1" x14ac:dyDescent="0.35">
      <c r="A631" s="972"/>
      <c r="B631" s="972"/>
      <c r="C631" s="972"/>
      <c r="D631" s="88"/>
      <c r="E631" s="89"/>
      <c r="F631" s="88"/>
      <c r="G631" s="89"/>
      <c r="H631" s="88"/>
      <c r="I631" s="89"/>
      <c r="J631" s="48" t="s">
        <v>14</v>
      </c>
      <c r="K631" s="49" t="s">
        <v>14</v>
      </c>
      <c r="L631" s="50" t="s">
        <v>14</v>
      </c>
      <c r="M631" s="51" t="s">
        <v>14</v>
      </c>
    </row>
    <row r="632" spans="1:13" x14ac:dyDescent="0.3">
      <c r="A632" s="80">
        <v>35001002</v>
      </c>
      <c r="B632" s="81" t="s">
        <v>3027</v>
      </c>
      <c r="C632" s="81"/>
      <c r="J632" s="55"/>
      <c r="K632" s="55"/>
      <c r="L632" s="54"/>
      <c r="M632" s="54"/>
    </row>
    <row r="633" spans="1:13" ht="15" thickBot="1" x14ac:dyDescent="0.35">
      <c r="A633" s="74"/>
      <c r="B633" s="75" t="s">
        <v>3050</v>
      </c>
      <c r="C633" s="76" t="s">
        <v>3051</v>
      </c>
      <c r="D633" s="77">
        <v>1301</v>
      </c>
      <c r="E633" s="77">
        <v>9</v>
      </c>
      <c r="F633" s="77">
        <v>705</v>
      </c>
      <c r="G633" s="77">
        <v>70520</v>
      </c>
      <c r="H633" s="77">
        <v>3000</v>
      </c>
      <c r="I633" s="77">
        <v>414104</v>
      </c>
      <c r="J633" s="134">
        <v>0</v>
      </c>
      <c r="K633" s="134">
        <f>SUM(J633+M633)</f>
        <v>600000000</v>
      </c>
      <c r="L633" s="134">
        <v>0</v>
      </c>
      <c r="M633" s="134">
        <v>600000000</v>
      </c>
    </row>
    <row r="634" spans="1:13" ht="15" thickBot="1" x14ac:dyDescent="0.35">
      <c r="A634" s="78"/>
      <c r="B634" s="79" t="s">
        <v>3052</v>
      </c>
      <c r="C634" s="79"/>
      <c r="D634" s="79"/>
      <c r="E634" s="79"/>
      <c r="F634" s="79"/>
      <c r="G634" s="79"/>
      <c r="H634" s="79"/>
      <c r="I634" s="79"/>
      <c r="J634" s="15">
        <f>SUM(J633)</f>
        <v>0</v>
      </c>
      <c r="K634" s="15">
        <f t="shared" ref="K634:M634" si="30">SUM(K633)</f>
        <v>600000000</v>
      </c>
      <c r="L634" s="15">
        <f t="shared" si="30"/>
        <v>0</v>
      </c>
      <c r="M634" s="15">
        <f t="shared" si="30"/>
        <v>600000000</v>
      </c>
    </row>
    <row r="638" spans="1:13" x14ac:dyDescent="0.3">
      <c r="C638" s="70" t="s">
        <v>5283</v>
      </c>
      <c r="K638" s="156">
        <f>SUM(K469+K534+K542+K556+K561+K566+K571+K590+K603+K617+K622+K634)</f>
        <v>10227798000</v>
      </c>
    </row>
    <row r="640" spans="1:13" x14ac:dyDescent="0.3">
      <c r="K640" s="156"/>
    </row>
    <row r="641" spans="1:13" x14ac:dyDescent="0.3">
      <c r="K641" s="156"/>
    </row>
    <row r="642" spans="1:13" ht="15" thickBot="1" x14ac:dyDescent="0.35"/>
    <row r="643" spans="1:13" ht="15" thickBot="1" x14ac:dyDescent="0.35">
      <c r="A643" s="142"/>
      <c r="B643" s="143"/>
      <c r="C643" s="143" t="s">
        <v>5071</v>
      </c>
      <c r="D643" s="143"/>
      <c r="E643" s="143"/>
      <c r="F643" s="143"/>
      <c r="G643" s="143"/>
      <c r="H643" s="143"/>
      <c r="I643" s="143"/>
      <c r="J643" s="143"/>
      <c r="K643" s="144">
        <f>SUM(K157+K454+K638)</f>
        <v>22143005680</v>
      </c>
      <c r="L643" s="143"/>
      <c r="M643" s="206"/>
    </row>
    <row r="644" spans="1:13" ht="15" thickBot="1" x14ac:dyDescent="0.35"/>
    <row r="645" spans="1:13" ht="15" thickBot="1" x14ac:dyDescent="0.35">
      <c r="A645" s="142"/>
      <c r="B645" s="143"/>
      <c r="C645" s="90" t="s">
        <v>5074</v>
      </c>
      <c r="D645" s="143"/>
      <c r="E645" s="143"/>
      <c r="F645" s="143"/>
      <c r="G645" s="143"/>
      <c r="H645" s="143"/>
      <c r="I645" s="143"/>
      <c r="J645" s="143"/>
      <c r="K645" s="208">
        <v>76584641080</v>
      </c>
      <c r="L645" s="143"/>
      <c r="M645" s="206"/>
    </row>
    <row r="646" spans="1:13" ht="15" thickBot="1" x14ac:dyDescent="0.35">
      <c r="A646" s="209"/>
      <c r="B646" s="209"/>
      <c r="C646" s="209"/>
      <c r="D646" s="209"/>
      <c r="E646" s="209"/>
      <c r="F646" s="209"/>
      <c r="G646" s="209"/>
      <c r="H646" s="209"/>
      <c r="I646" s="209"/>
      <c r="J646" s="209"/>
      <c r="K646" s="209"/>
      <c r="L646" s="209"/>
      <c r="M646" s="209"/>
    </row>
    <row r="647" spans="1:13" ht="15" thickBot="1" x14ac:dyDescent="0.35">
      <c r="A647" s="142"/>
      <c r="B647" s="143"/>
      <c r="C647" s="143" t="s">
        <v>5364</v>
      </c>
      <c r="D647" s="143"/>
      <c r="E647" s="143"/>
      <c r="F647" s="143"/>
      <c r="G647" s="143"/>
      <c r="H647" s="143"/>
      <c r="I647" s="143"/>
      <c r="J647" s="143"/>
      <c r="K647" s="210">
        <f>SUM(K643/K645)*100</f>
        <v>28.913115433771512</v>
      </c>
      <c r="L647" s="143"/>
      <c r="M647" s="206"/>
    </row>
    <row r="648" spans="1:13" x14ac:dyDescent="0.3">
      <c r="A648" s="207"/>
      <c r="B648" s="207"/>
      <c r="C648" s="207"/>
      <c r="D648" s="207"/>
      <c r="E648" s="207"/>
      <c r="F648" s="207"/>
      <c r="G648" s="207"/>
      <c r="H648" s="207"/>
      <c r="I648" s="207"/>
      <c r="J648" s="207"/>
      <c r="K648" s="207"/>
      <c r="L648" s="207"/>
      <c r="M648" s="207"/>
    </row>
    <row r="649" spans="1:13" x14ac:dyDescent="0.3">
      <c r="C649" s="69" t="s">
        <v>5363</v>
      </c>
      <c r="D649" s="69"/>
      <c r="E649" s="69"/>
      <c r="F649" s="69"/>
      <c r="G649" s="69"/>
      <c r="H649" s="69"/>
      <c r="I649" s="69"/>
      <c r="J649" s="69"/>
      <c r="K649" s="660">
        <v>2221373438</v>
      </c>
    </row>
    <row r="650" spans="1:13" x14ac:dyDescent="0.3">
      <c r="C650" s="69"/>
      <c r="D650" s="69"/>
      <c r="E650" s="69"/>
      <c r="F650" s="69"/>
      <c r="G650" s="69"/>
      <c r="H650" s="69"/>
      <c r="I650" s="69"/>
      <c r="J650" s="69"/>
      <c r="K650" s="660"/>
    </row>
    <row r="651" spans="1:13" x14ac:dyDescent="0.3">
      <c r="C651" s="69" t="s">
        <v>5361</v>
      </c>
      <c r="D651" s="69"/>
      <c r="E651" s="69"/>
      <c r="F651" s="69"/>
      <c r="G651" s="69"/>
      <c r="H651" s="69"/>
      <c r="I651" s="69"/>
      <c r="J651" s="69"/>
      <c r="K651" s="660">
        <f>SUM(K643+K649)</f>
        <v>24364379118</v>
      </c>
    </row>
    <row r="652" spans="1:13" x14ac:dyDescent="0.3">
      <c r="C652" s="69"/>
      <c r="D652" s="69"/>
      <c r="E652" s="69"/>
      <c r="F652" s="69"/>
      <c r="G652" s="69"/>
      <c r="H652" s="69"/>
      <c r="I652" s="69"/>
      <c r="J652" s="69"/>
      <c r="K652" s="69"/>
    </row>
    <row r="653" spans="1:13" x14ac:dyDescent="0.3">
      <c r="C653" s="69" t="s">
        <v>3338</v>
      </c>
      <c r="D653" s="69"/>
      <c r="E653" s="69"/>
      <c r="F653" s="69"/>
      <c r="G653" s="69"/>
      <c r="H653" s="69"/>
      <c r="I653" s="69"/>
      <c r="J653" s="69"/>
      <c r="K653" s="661">
        <v>146374641080</v>
      </c>
    </row>
    <row r="654" spans="1:13" x14ac:dyDescent="0.3">
      <c r="C654" s="69"/>
      <c r="D654" s="69"/>
      <c r="E654" s="69"/>
      <c r="F654" s="69"/>
      <c r="G654" s="69"/>
      <c r="H654" s="69"/>
      <c r="I654" s="69"/>
      <c r="J654" s="69"/>
      <c r="K654" s="69"/>
    </row>
    <row r="655" spans="1:13" x14ac:dyDescent="0.3">
      <c r="C655" s="69" t="s">
        <v>5362</v>
      </c>
      <c r="D655" s="69"/>
      <c r="E655" s="69"/>
      <c r="F655" s="69"/>
      <c r="G655" s="69"/>
      <c r="H655" s="69"/>
      <c r="I655" s="69"/>
      <c r="J655" s="69"/>
      <c r="K655" s="662">
        <f>SUM(K651/K653)*100</f>
        <v>16.645218692412591</v>
      </c>
    </row>
    <row r="656" spans="1:13" x14ac:dyDescent="0.3">
      <c r="C656" s="147"/>
      <c r="D656" s="147"/>
      <c r="E656" s="147"/>
      <c r="F656" s="147"/>
      <c r="G656" s="147"/>
      <c r="H656" s="147"/>
      <c r="I656" s="147"/>
      <c r="J656" s="147"/>
      <c r="K656" s="663"/>
    </row>
    <row r="657" spans="3:11" x14ac:dyDescent="0.3">
      <c r="C657" s="147"/>
      <c r="D657" s="147"/>
      <c r="E657" s="147"/>
      <c r="F657" s="147"/>
      <c r="G657" s="147"/>
      <c r="H657" s="147"/>
      <c r="I657" s="147"/>
      <c r="J657" s="147"/>
      <c r="K657" s="663"/>
    </row>
    <row r="658" spans="3:11" x14ac:dyDescent="0.3">
      <c r="C658" s="147"/>
      <c r="D658" s="147"/>
      <c r="E658" s="147"/>
      <c r="F658" s="147"/>
      <c r="G658" s="147"/>
      <c r="H658" s="147"/>
      <c r="I658" s="147"/>
      <c r="J658" s="147"/>
      <c r="K658" s="663"/>
    </row>
    <row r="659" spans="3:11" x14ac:dyDescent="0.3">
      <c r="C659" s="147"/>
      <c r="D659" s="147"/>
      <c r="E659" s="147"/>
      <c r="F659" s="147"/>
      <c r="G659" s="147"/>
      <c r="H659" s="147"/>
      <c r="I659" s="147"/>
      <c r="J659" s="147"/>
      <c r="K659" s="663"/>
    </row>
    <row r="660" spans="3:11" x14ac:dyDescent="0.3">
      <c r="C660" s="147"/>
      <c r="D660" s="147"/>
      <c r="E660" s="147"/>
      <c r="F660" s="147"/>
      <c r="G660" s="147"/>
      <c r="H660" s="147"/>
      <c r="I660" s="147"/>
      <c r="J660" s="147"/>
      <c r="K660" s="663"/>
    </row>
    <row r="661" spans="3:11" x14ac:dyDescent="0.3">
      <c r="C661" s="147"/>
      <c r="D661" s="147"/>
      <c r="E661" s="147"/>
      <c r="F661" s="147"/>
      <c r="G661" s="147"/>
      <c r="H661" s="147"/>
      <c r="I661" s="147"/>
      <c r="J661" s="147"/>
      <c r="K661" s="663"/>
    </row>
    <row r="662" spans="3:11" x14ac:dyDescent="0.3">
      <c r="C662" s="147"/>
      <c r="D662" s="147"/>
      <c r="E662" s="147"/>
      <c r="F662" s="147"/>
      <c r="G662" s="147"/>
      <c r="H662" s="147"/>
      <c r="I662" s="147"/>
      <c r="J662" s="147"/>
      <c r="K662" s="663"/>
    </row>
    <row r="663" spans="3:11" x14ac:dyDescent="0.3">
      <c r="C663" s="147"/>
      <c r="D663" s="147"/>
      <c r="E663" s="147"/>
      <c r="F663" s="147"/>
      <c r="G663" s="147"/>
      <c r="H663" s="147"/>
      <c r="I663" s="147"/>
      <c r="J663" s="147"/>
      <c r="K663" s="663"/>
    </row>
    <row r="664" spans="3:11" x14ac:dyDescent="0.3">
      <c r="C664" s="147"/>
      <c r="D664" s="147"/>
      <c r="E664" s="147"/>
      <c r="F664" s="147"/>
      <c r="G664" s="147"/>
      <c r="H664" s="147"/>
      <c r="I664" s="147"/>
      <c r="J664" s="147"/>
      <c r="K664" s="663"/>
    </row>
    <row r="665" spans="3:11" x14ac:dyDescent="0.3">
      <c r="C665" s="147"/>
      <c r="D665" s="147"/>
      <c r="E665" s="147"/>
      <c r="F665" s="147"/>
      <c r="G665" s="147"/>
      <c r="H665" s="147"/>
      <c r="I665" s="147"/>
      <c r="J665" s="147"/>
      <c r="K665" s="663"/>
    </row>
    <row r="666" spans="3:11" x14ac:dyDescent="0.3">
      <c r="C666" s="147"/>
      <c r="D666" s="147"/>
      <c r="E666" s="147"/>
      <c r="F666" s="147"/>
      <c r="G666" s="147"/>
      <c r="H666" s="147"/>
      <c r="I666" s="147"/>
      <c r="J666" s="147"/>
      <c r="K666" s="663"/>
    </row>
    <row r="667" spans="3:11" x14ac:dyDescent="0.3">
      <c r="C667" s="147"/>
      <c r="D667" s="147"/>
      <c r="E667" s="147"/>
      <c r="F667" s="147"/>
      <c r="G667" s="147"/>
      <c r="H667" s="147"/>
      <c r="I667" s="147"/>
      <c r="J667" s="147"/>
      <c r="K667" s="663"/>
    </row>
    <row r="668" spans="3:11" x14ac:dyDescent="0.3">
      <c r="C668" s="147"/>
      <c r="D668" s="147"/>
      <c r="E668" s="147"/>
      <c r="F668" s="147"/>
      <c r="G668" s="147"/>
      <c r="H668" s="147"/>
      <c r="I668" s="147"/>
      <c r="J668" s="147"/>
      <c r="K668" s="663"/>
    </row>
    <row r="669" spans="3:11" x14ac:dyDescent="0.3">
      <c r="C669" s="147"/>
      <c r="D669" s="147"/>
      <c r="E669" s="147"/>
      <c r="F669" s="147"/>
      <c r="G669" s="147"/>
      <c r="H669" s="147"/>
      <c r="I669" s="147"/>
      <c r="J669" s="147"/>
      <c r="K669" s="663"/>
    </row>
    <row r="670" spans="3:11" x14ac:dyDescent="0.3">
      <c r="C670" s="147"/>
      <c r="D670" s="147"/>
      <c r="E670" s="147"/>
      <c r="F670" s="147"/>
      <c r="G670" s="147"/>
      <c r="H670" s="147"/>
      <c r="I670" s="147"/>
      <c r="J670" s="147"/>
      <c r="K670" s="663"/>
    </row>
    <row r="671" spans="3:11" x14ac:dyDescent="0.3">
      <c r="C671" s="147"/>
      <c r="D671" s="147"/>
      <c r="E671" s="147"/>
      <c r="F671" s="147"/>
      <c r="G671" s="147"/>
      <c r="H671" s="147"/>
      <c r="I671" s="147"/>
      <c r="J671" s="147"/>
      <c r="K671" s="663"/>
    </row>
    <row r="672" spans="3:11" x14ac:dyDescent="0.3">
      <c r="C672" s="147"/>
      <c r="D672" s="147"/>
      <c r="E672" s="147"/>
      <c r="F672" s="147"/>
      <c r="G672" s="147"/>
      <c r="H672" s="147"/>
      <c r="I672" s="147"/>
      <c r="J672" s="147"/>
      <c r="K672" s="663"/>
    </row>
    <row r="673" spans="1:13" x14ac:dyDescent="0.3">
      <c r="C673" s="147"/>
      <c r="D673" s="147"/>
      <c r="E673" s="147"/>
      <c r="F673" s="147"/>
      <c r="G673" s="147"/>
      <c r="H673" s="147"/>
      <c r="I673" s="147"/>
      <c r="J673" s="147"/>
      <c r="K673" s="663"/>
    </row>
    <row r="674" spans="1:13" x14ac:dyDescent="0.3">
      <c r="C674" s="147"/>
      <c r="D674" s="147"/>
      <c r="E674" s="147"/>
      <c r="F674" s="147"/>
      <c r="G674" s="147"/>
      <c r="H674" s="147"/>
      <c r="I674" s="147"/>
      <c r="J674" s="147"/>
      <c r="K674" s="663"/>
    </row>
    <row r="675" spans="1:13" x14ac:dyDescent="0.3">
      <c r="C675" s="147"/>
      <c r="D675" s="147"/>
      <c r="E675" s="147"/>
      <c r="F675" s="147"/>
      <c r="G675" s="147"/>
      <c r="H675" s="147"/>
      <c r="I675" s="147"/>
      <c r="J675" s="147"/>
      <c r="K675" s="663"/>
    </row>
    <row r="676" spans="1:13" x14ac:dyDescent="0.3">
      <c r="C676" s="147"/>
      <c r="D676" s="147"/>
      <c r="E676" s="147"/>
      <c r="F676" s="147"/>
      <c r="G676" s="147"/>
      <c r="H676" s="147"/>
      <c r="I676" s="147"/>
      <c r="J676" s="147"/>
      <c r="K676" s="663"/>
    </row>
    <row r="677" spans="1:13" ht="28.5" customHeight="1" x14ac:dyDescent="0.3">
      <c r="A677" s="973" t="s">
        <v>0</v>
      </c>
      <c r="B677" s="973"/>
      <c r="C677" s="973"/>
      <c r="D677" s="973"/>
      <c r="E677" s="973"/>
      <c r="F677" s="973"/>
      <c r="G677" s="973"/>
      <c r="H677" s="973"/>
      <c r="I677" s="973"/>
      <c r="J677" s="973"/>
      <c r="K677" s="973"/>
      <c r="L677" s="973"/>
      <c r="M677" s="973"/>
    </row>
    <row r="678" spans="1:13" ht="19.5" customHeight="1" x14ac:dyDescent="0.3">
      <c r="A678" s="973" t="s">
        <v>3322</v>
      </c>
      <c r="B678" s="973"/>
      <c r="C678" s="973"/>
      <c r="D678" s="973"/>
      <c r="E678" s="973"/>
      <c r="F678" s="973"/>
      <c r="G678" s="973"/>
      <c r="H678" s="973"/>
      <c r="I678" s="973"/>
      <c r="J678" s="973"/>
      <c r="K678" s="973"/>
      <c r="L678" s="973"/>
      <c r="M678" s="973"/>
    </row>
    <row r="679" spans="1:13" ht="22.5" customHeight="1" thickBot="1" x14ac:dyDescent="0.35">
      <c r="A679" s="969" t="s">
        <v>3321</v>
      </c>
      <c r="B679" s="969"/>
      <c r="C679" s="969"/>
      <c r="D679" s="969"/>
      <c r="E679" s="969"/>
      <c r="F679" s="969"/>
      <c r="G679" s="969"/>
      <c r="H679" s="969"/>
      <c r="I679" s="969"/>
      <c r="J679" s="969"/>
      <c r="K679" s="969"/>
      <c r="L679" s="969"/>
      <c r="M679" s="969"/>
    </row>
    <row r="680" spans="1:13" ht="18" customHeight="1" x14ac:dyDescent="0.3">
      <c r="A680" s="970" t="s">
        <v>3118</v>
      </c>
      <c r="B680" s="970" t="s">
        <v>3119</v>
      </c>
      <c r="C680" s="970" t="s">
        <v>2</v>
      </c>
      <c r="D680" s="82" t="s">
        <v>3</v>
      </c>
      <c r="E680" s="83" t="s">
        <v>3</v>
      </c>
      <c r="F680" s="82" t="s">
        <v>7</v>
      </c>
      <c r="G680" s="83" t="s">
        <v>9</v>
      </c>
      <c r="H680" s="82" t="s">
        <v>12</v>
      </c>
      <c r="I680" s="83" t="s">
        <v>13</v>
      </c>
      <c r="J680" s="873" t="s">
        <v>3115</v>
      </c>
      <c r="K680" s="873" t="s">
        <v>3116</v>
      </c>
      <c r="L680" s="965" t="s">
        <v>3121</v>
      </c>
      <c r="M680" s="965" t="s">
        <v>3117</v>
      </c>
    </row>
    <row r="681" spans="1:13" ht="14.25" customHeight="1" x14ac:dyDescent="0.3">
      <c r="A681" s="971"/>
      <c r="B681" s="971"/>
      <c r="C681" s="971"/>
      <c r="D681" s="84" t="s">
        <v>4</v>
      </c>
      <c r="E681" s="85" t="s">
        <v>6</v>
      </c>
      <c r="F681" s="84" t="s">
        <v>8</v>
      </c>
      <c r="G681" s="85" t="s">
        <v>10</v>
      </c>
      <c r="H681" s="84" t="s">
        <v>5</v>
      </c>
      <c r="I681" s="85" t="s">
        <v>5</v>
      </c>
      <c r="J681" s="874"/>
      <c r="K681" s="874"/>
      <c r="L681" s="966"/>
      <c r="M681" s="966"/>
    </row>
    <row r="682" spans="1:13" ht="19.5" customHeight="1" x14ac:dyDescent="0.3">
      <c r="A682" s="971"/>
      <c r="B682" s="971"/>
      <c r="C682" s="971"/>
      <c r="D682" s="84" t="s">
        <v>5</v>
      </c>
      <c r="E682" s="85" t="s">
        <v>5</v>
      </c>
      <c r="F682" s="84" t="s">
        <v>5</v>
      </c>
      <c r="G682" s="85" t="s">
        <v>11</v>
      </c>
      <c r="H682" s="86"/>
      <c r="I682" s="87"/>
      <c r="J682" s="44" t="s">
        <v>3120</v>
      </c>
      <c r="K682" s="45" t="s">
        <v>3120</v>
      </c>
      <c r="L682" s="46" t="s">
        <v>3120</v>
      </c>
      <c r="M682" s="47" t="s">
        <v>3120</v>
      </c>
    </row>
    <row r="683" spans="1:13" ht="12.75" customHeight="1" thickBot="1" x14ac:dyDescent="0.35">
      <c r="A683" s="972"/>
      <c r="B683" s="972"/>
      <c r="C683" s="972"/>
      <c r="D683" s="88"/>
      <c r="E683" s="89"/>
      <c r="F683" s="88"/>
      <c r="G683" s="89"/>
      <c r="H683" s="88"/>
      <c r="I683" s="89"/>
      <c r="J683" s="48" t="s">
        <v>14</v>
      </c>
      <c r="K683" s="49" t="s">
        <v>14</v>
      </c>
      <c r="L683" s="50" t="s">
        <v>14</v>
      </c>
      <c r="M683" s="51" t="s">
        <v>14</v>
      </c>
    </row>
    <row r="684" spans="1:13" x14ac:dyDescent="0.3">
      <c r="A684" s="80">
        <v>34001001</v>
      </c>
      <c r="B684" s="81" t="s">
        <v>1136</v>
      </c>
      <c r="C684" s="81"/>
      <c r="J684" s="55"/>
      <c r="K684" s="55"/>
      <c r="L684" s="54"/>
      <c r="M684" s="54"/>
    </row>
    <row r="685" spans="1:13" ht="30.6" x14ac:dyDescent="0.3">
      <c r="A685" s="69"/>
      <c r="B685" s="71" t="s">
        <v>1137</v>
      </c>
      <c r="C685" s="72" t="s">
        <v>1138</v>
      </c>
      <c r="D685" s="73">
        <v>503</v>
      </c>
      <c r="E685" s="73">
        <v>9</v>
      </c>
      <c r="F685" s="73">
        <v>709</v>
      </c>
      <c r="G685" s="73">
        <v>70941</v>
      </c>
      <c r="H685" s="73">
        <v>3000</v>
      </c>
      <c r="I685" s="73">
        <v>414213</v>
      </c>
      <c r="J685" s="133">
        <v>10000000000</v>
      </c>
      <c r="K685" s="133">
        <v>10000000000</v>
      </c>
      <c r="L685" s="133"/>
      <c r="M685" s="133">
        <v>0</v>
      </c>
    </row>
    <row r="686" spans="1:13" x14ac:dyDescent="0.3">
      <c r="A686" s="985" t="s">
        <v>692</v>
      </c>
      <c r="B686" s="986"/>
      <c r="C686" s="151"/>
      <c r="D686" s="69"/>
      <c r="E686" s="69"/>
      <c r="F686" s="69"/>
      <c r="G686" s="69"/>
      <c r="H686" s="69"/>
      <c r="I686" s="69"/>
      <c r="J686" s="17"/>
      <c r="K686" s="17"/>
      <c r="L686" s="18"/>
      <c r="M686" s="18"/>
    </row>
    <row r="687" spans="1:13" x14ac:dyDescent="0.3">
      <c r="A687" s="69"/>
      <c r="B687" s="71" t="s">
        <v>1139</v>
      </c>
      <c r="C687" s="72" t="s">
        <v>1140</v>
      </c>
      <c r="D687" s="73">
        <v>1201</v>
      </c>
      <c r="E687" s="73">
        <v>9</v>
      </c>
      <c r="F687" s="73">
        <v>704</v>
      </c>
      <c r="G687" s="73">
        <v>70411</v>
      </c>
      <c r="H687" s="73">
        <v>3000</v>
      </c>
      <c r="I687" s="73">
        <v>414215</v>
      </c>
      <c r="J687" s="133">
        <v>250000000</v>
      </c>
      <c r="K687" s="133">
        <v>250000000</v>
      </c>
      <c r="L687" s="133">
        <v>0</v>
      </c>
      <c r="M687" s="133">
        <v>0</v>
      </c>
    </row>
    <row r="688" spans="1:13" x14ac:dyDescent="0.3">
      <c r="A688" s="69"/>
      <c r="B688" s="71" t="s">
        <v>1141</v>
      </c>
      <c r="C688" s="72" t="s">
        <v>1142</v>
      </c>
      <c r="D688" s="73">
        <v>1201</v>
      </c>
      <c r="E688" s="73">
        <v>9</v>
      </c>
      <c r="F688" s="73">
        <v>704</v>
      </c>
      <c r="G688" s="73">
        <v>70411</v>
      </c>
      <c r="H688" s="73">
        <v>3000</v>
      </c>
      <c r="I688" s="73">
        <v>414104</v>
      </c>
      <c r="J688" s="133">
        <v>150000000</v>
      </c>
      <c r="K688" s="133">
        <f>SUM(J688+M688)</f>
        <v>200000000</v>
      </c>
      <c r="L688" s="133">
        <v>0</v>
      </c>
      <c r="M688" s="133">
        <v>50000000</v>
      </c>
    </row>
    <row r="689" spans="1:13" x14ac:dyDescent="0.3">
      <c r="A689" s="69"/>
      <c r="B689" s="71" t="s">
        <v>1156</v>
      </c>
      <c r="C689" s="72" t="s">
        <v>1157</v>
      </c>
      <c r="D689" s="73">
        <v>1201</v>
      </c>
      <c r="E689" s="73">
        <v>9</v>
      </c>
      <c r="F689" s="73">
        <v>704</v>
      </c>
      <c r="G689" s="73">
        <v>70411</v>
      </c>
      <c r="H689" s="73">
        <v>3000</v>
      </c>
      <c r="I689" s="73">
        <v>414103</v>
      </c>
      <c r="J689" s="133">
        <v>500000000</v>
      </c>
      <c r="K689" s="133">
        <f t="shared" ref="K689" si="31">SUM(J689-L689)</f>
        <v>300000000</v>
      </c>
      <c r="L689" s="133">
        <v>200000000</v>
      </c>
      <c r="M689" s="133">
        <v>0</v>
      </c>
    </row>
    <row r="690" spans="1:13" ht="30.6" x14ac:dyDescent="0.3">
      <c r="A690" s="69"/>
      <c r="B690" s="71" t="s">
        <v>1160</v>
      </c>
      <c r="C690" s="72" t="s">
        <v>3221</v>
      </c>
      <c r="D690" s="73">
        <v>1403</v>
      </c>
      <c r="E690" s="73">
        <v>9</v>
      </c>
      <c r="F690" s="73">
        <v>704</v>
      </c>
      <c r="G690" s="73">
        <v>70435</v>
      </c>
      <c r="H690" s="73">
        <v>3000</v>
      </c>
      <c r="I690" s="73">
        <v>414301</v>
      </c>
      <c r="J690" s="133">
        <v>1000000000</v>
      </c>
      <c r="K690" s="133">
        <v>1000000000</v>
      </c>
      <c r="L690" s="133">
        <v>0</v>
      </c>
      <c r="M690" s="133">
        <v>0</v>
      </c>
    </row>
    <row r="691" spans="1:13" ht="23.25" customHeight="1" x14ac:dyDescent="0.3">
      <c r="A691" s="69"/>
      <c r="B691" s="71" t="s">
        <v>1167</v>
      </c>
      <c r="C691" s="72" t="s">
        <v>1168</v>
      </c>
      <c r="D691" s="73">
        <v>1301</v>
      </c>
      <c r="E691" s="73">
        <v>11</v>
      </c>
      <c r="F691" s="73">
        <v>706</v>
      </c>
      <c r="G691" s="73">
        <v>70610</v>
      </c>
      <c r="H691" s="73">
        <v>3000</v>
      </c>
      <c r="I691" s="73">
        <v>414104</v>
      </c>
      <c r="J691" s="133">
        <v>2000000000</v>
      </c>
      <c r="K691" s="133">
        <f>SUM(J691-L691)</f>
        <v>1700000000</v>
      </c>
      <c r="L691" s="133">
        <v>300000000</v>
      </c>
      <c r="M691" s="133"/>
    </row>
    <row r="692" spans="1:13" ht="27" customHeight="1" x14ac:dyDescent="0.3">
      <c r="A692" s="69"/>
      <c r="B692" s="71" t="s">
        <v>1169</v>
      </c>
      <c r="C692" s="72" t="s">
        <v>1170</v>
      </c>
      <c r="D692" s="73">
        <v>1301</v>
      </c>
      <c r="E692" s="73">
        <v>11</v>
      </c>
      <c r="F692" s="73">
        <v>706</v>
      </c>
      <c r="G692" s="73">
        <v>70610</v>
      </c>
      <c r="H692" s="73">
        <v>3000</v>
      </c>
      <c r="I692" s="73">
        <v>414104</v>
      </c>
      <c r="J692" s="133">
        <v>500000000</v>
      </c>
      <c r="K692" s="133">
        <v>500000000</v>
      </c>
      <c r="L692" s="133">
        <v>0</v>
      </c>
      <c r="M692" s="133">
        <v>0</v>
      </c>
    </row>
    <row r="693" spans="1:13" ht="33" customHeight="1" x14ac:dyDescent="0.3">
      <c r="A693" s="69"/>
      <c r="B693" s="71" t="s">
        <v>1185</v>
      </c>
      <c r="C693" s="72" t="s">
        <v>1186</v>
      </c>
      <c r="D693" s="73">
        <v>1301</v>
      </c>
      <c r="E693" s="73">
        <v>11</v>
      </c>
      <c r="F693" s="73">
        <v>704</v>
      </c>
      <c r="G693" s="73">
        <v>70411</v>
      </c>
      <c r="H693" s="73">
        <v>3000</v>
      </c>
      <c r="I693" s="73">
        <v>414104</v>
      </c>
      <c r="J693" s="133">
        <v>200000000</v>
      </c>
      <c r="K693" s="133">
        <f>SUM(J693-L693)</f>
        <v>100000000</v>
      </c>
      <c r="L693" s="133">
        <v>100000000</v>
      </c>
      <c r="M693" s="133">
        <v>0</v>
      </c>
    </row>
    <row r="694" spans="1:13" ht="30.6" x14ac:dyDescent="0.3">
      <c r="A694" s="69"/>
      <c r="B694" s="71" t="s">
        <v>1187</v>
      </c>
      <c r="C694" s="72" t="s">
        <v>1188</v>
      </c>
      <c r="D694" s="73">
        <v>1301</v>
      </c>
      <c r="E694" s="73">
        <v>9</v>
      </c>
      <c r="F694" s="73">
        <v>704</v>
      </c>
      <c r="G694" s="73">
        <v>70443</v>
      </c>
      <c r="H694" s="73">
        <v>3000</v>
      </c>
      <c r="I694" s="73">
        <v>414104</v>
      </c>
      <c r="J694" s="133">
        <v>400000000</v>
      </c>
      <c r="K694" s="133">
        <f>SUM(J694+M694)</f>
        <v>518000000</v>
      </c>
      <c r="L694" s="133"/>
      <c r="M694" s="133">
        <v>118000000</v>
      </c>
    </row>
    <row r="695" spans="1:13" ht="61.2" x14ac:dyDescent="0.3">
      <c r="A695" s="69"/>
      <c r="B695" s="71" t="s">
        <v>1189</v>
      </c>
      <c r="C695" s="72" t="s">
        <v>3136</v>
      </c>
      <c r="D695" s="73">
        <v>1301</v>
      </c>
      <c r="E695" s="73">
        <v>9</v>
      </c>
      <c r="F695" s="73">
        <v>703</v>
      </c>
      <c r="G695" s="73">
        <v>70330</v>
      </c>
      <c r="H695" s="73">
        <v>3000</v>
      </c>
      <c r="I695" s="73">
        <v>414104</v>
      </c>
      <c r="J695" s="133">
        <v>300000000</v>
      </c>
      <c r="K695" s="133">
        <f>SUM(J695+M695)</f>
        <v>465800000</v>
      </c>
      <c r="L695" s="133"/>
      <c r="M695" s="133">
        <v>165800000</v>
      </c>
    </row>
    <row r="696" spans="1:13" ht="40.799999999999997" x14ac:dyDescent="0.3">
      <c r="A696" s="69"/>
      <c r="B696" s="71" t="s">
        <v>1190</v>
      </c>
      <c r="C696" s="72" t="s">
        <v>1191</v>
      </c>
      <c r="D696" s="73">
        <v>1301</v>
      </c>
      <c r="E696" s="73">
        <v>9</v>
      </c>
      <c r="F696" s="73">
        <v>706</v>
      </c>
      <c r="G696" s="73">
        <v>70630</v>
      </c>
      <c r="H696" s="73">
        <v>3000</v>
      </c>
      <c r="I696" s="73">
        <v>414104</v>
      </c>
      <c r="J696" s="133">
        <v>200000000</v>
      </c>
      <c r="K696" s="133">
        <f>SUM(J696-L696)</f>
        <v>129000000</v>
      </c>
      <c r="L696" s="133">
        <v>71000000</v>
      </c>
      <c r="M696" s="133"/>
    </row>
    <row r="697" spans="1:13" ht="47.25" customHeight="1" x14ac:dyDescent="0.3">
      <c r="A697" s="69"/>
      <c r="B697" s="71" t="s">
        <v>1192</v>
      </c>
      <c r="C697" s="72" t="s">
        <v>1193</v>
      </c>
      <c r="D697" s="73">
        <v>1301</v>
      </c>
      <c r="E697" s="73">
        <v>9</v>
      </c>
      <c r="F697" s="73">
        <v>708</v>
      </c>
      <c r="G697" s="73">
        <v>70810</v>
      </c>
      <c r="H697" s="73">
        <v>3000</v>
      </c>
      <c r="I697" s="73">
        <v>414104</v>
      </c>
      <c r="J697" s="133">
        <v>2500000000</v>
      </c>
      <c r="K697" s="133">
        <f>SUM(J697+M697)</f>
        <v>3000000000</v>
      </c>
      <c r="L697" s="133"/>
      <c r="M697" s="133">
        <v>500000000</v>
      </c>
    </row>
    <row r="698" spans="1:13" ht="28.5" customHeight="1" x14ac:dyDescent="0.3">
      <c r="A698" s="973" t="s">
        <v>0</v>
      </c>
      <c r="B698" s="973"/>
      <c r="C698" s="973"/>
      <c r="D698" s="973"/>
      <c r="E698" s="973"/>
      <c r="F698" s="973"/>
      <c r="G698" s="973"/>
      <c r="H698" s="973"/>
      <c r="I698" s="973"/>
      <c r="J698" s="973"/>
      <c r="K698" s="973"/>
      <c r="L698" s="973"/>
      <c r="M698" s="973"/>
    </row>
    <row r="699" spans="1:13" ht="19.5" customHeight="1" x14ac:dyDescent="0.3">
      <c r="A699" s="973" t="s">
        <v>3122</v>
      </c>
      <c r="B699" s="973"/>
      <c r="C699" s="973"/>
      <c r="D699" s="973"/>
      <c r="E699" s="973"/>
      <c r="F699" s="973"/>
      <c r="G699" s="973"/>
      <c r="H699" s="973"/>
      <c r="I699" s="973"/>
      <c r="J699" s="973"/>
      <c r="K699" s="973"/>
      <c r="L699" s="973"/>
      <c r="M699" s="973"/>
    </row>
    <row r="700" spans="1:13" ht="22.5" customHeight="1" thickBot="1" x14ac:dyDescent="0.35">
      <c r="A700" s="969" t="s">
        <v>3321</v>
      </c>
      <c r="B700" s="969"/>
      <c r="C700" s="969"/>
      <c r="D700" s="969"/>
      <c r="E700" s="969"/>
      <c r="F700" s="969"/>
      <c r="G700" s="969"/>
      <c r="H700" s="969"/>
      <c r="I700" s="969"/>
      <c r="J700" s="969"/>
      <c r="K700" s="969"/>
      <c r="L700" s="969"/>
      <c r="M700" s="969"/>
    </row>
    <row r="701" spans="1:13" ht="18" customHeight="1" x14ac:dyDescent="0.3">
      <c r="A701" s="970" t="s">
        <v>3118</v>
      </c>
      <c r="B701" s="970" t="s">
        <v>3119</v>
      </c>
      <c r="C701" s="970" t="s">
        <v>2</v>
      </c>
      <c r="D701" s="82" t="s">
        <v>3</v>
      </c>
      <c r="E701" s="83" t="s">
        <v>3</v>
      </c>
      <c r="F701" s="82" t="s">
        <v>7</v>
      </c>
      <c r="G701" s="83" t="s">
        <v>9</v>
      </c>
      <c r="H701" s="82" t="s">
        <v>12</v>
      </c>
      <c r="I701" s="83" t="s">
        <v>13</v>
      </c>
      <c r="J701" s="873" t="s">
        <v>3115</v>
      </c>
      <c r="K701" s="873" t="s">
        <v>3116</v>
      </c>
      <c r="L701" s="965" t="s">
        <v>3121</v>
      </c>
      <c r="M701" s="965" t="s">
        <v>3117</v>
      </c>
    </row>
    <row r="702" spans="1:13" ht="14.25" customHeight="1" x14ac:dyDescent="0.3">
      <c r="A702" s="971"/>
      <c r="B702" s="971"/>
      <c r="C702" s="971"/>
      <c r="D702" s="84" t="s">
        <v>4</v>
      </c>
      <c r="E702" s="85" t="s">
        <v>6</v>
      </c>
      <c r="F702" s="84" t="s">
        <v>8</v>
      </c>
      <c r="G702" s="85" t="s">
        <v>10</v>
      </c>
      <c r="H702" s="84" t="s">
        <v>5</v>
      </c>
      <c r="I702" s="85" t="s">
        <v>5</v>
      </c>
      <c r="J702" s="874"/>
      <c r="K702" s="874"/>
      <c r="L702" s="966"/>
      <c r="M702" s="966"/>
    </row>
    <row r="703" spans="1:13" ht="19.5" customHeight="1" x14ac:dyDescent="0.3">
      <c r="A703" s="971"/>
      <c r="B703" s="971"/>
      <c r="C703" s="971"/>
      <c r="D703" s="84" t="s">
        <v>5</v>
      </c>
      <c r="E703" s="85" t="s">
        <v>5</v>
      </c>
      <c r="F703" s="84" t="s">
        <v>5</v>
      </c>
      <c r="G703" s="85" t="s">
        <v>11</v>
      </c>
      <c r="H703" s="86"/>
      <c r="I703" s="87"/>
      <c r="J703" s="44" t="s">
        <v>3120</v>
      </c>
      <c r="K703" s="45" t="s">
        <v>3120</v>
      </c>
      <c r="L703" s="46" t="s">
        <v>3120</v>
      </c>
      <c r="M703" s="47" t="s">
        <v>3120</v>
      </c>
    </row>
    <row r="704" spans="1:13" ht="12.75" customHeight="1" thickBot="1" x14ac:dyDescent="0.35">
      <c r="A704" s="972"/>
      <c r="B704" s="972"/>
      <c r="C704" s="972"/>
      <c r="D704" s="88"/>
      <c r="E704" s="89"/>
      <c r="F704" s="88"/>
      <c r="G704" s="89"/>
      <c r="H704" s="88"/>
      <c r="I704" s="89"/>
      <c r="J704" s="48" t="s">
        <v>14</v>
      </c>
      <c r="K704" s="49" t="s">
        <v>14</v>
      </c>
      <c r="L704" s="50" t="s">
        <v>14</v>
      </c>
      <c r="M704" s="51" t="s">
        <v>14</v>
      </c>
    </row>
    <row r="705" spans="1:13" ht="57" customHeight="1" x14ac:dyDescent="0.3">
      <c r="A705" s="69"/>
      <c r="B705" s="71" t="s">
        <v>1194</v>
      </c>
      <c r="C705" s="72" t="s">
        <v>1195</v>
      </c>
      <c r="D705" s="73">
        <v>1301</v>
      </c>
      <c r="E705" s="73">
        <v>9</v>
      </c>
      <c r="F705" s="73">
        <v>701</v>
      </c>
      <c r="G705" s="73">
        <v>70111</v>
      </c>
      <c r="H705" s="73">
        <v>3000</v>
      </c>
      <c r="I705" s="73">
        <v>414213</v>
      </c>
      <c r="J705" s="133">
        <v>700000000</v>
      </c>
      <c r="K705" s="133">
        <f>SUM(J705-L705)</f>
        <v>187000000</v>
      </c>
      <c r="L705" s="133">
        <v>513000000</v>
      </c>
      <c r="M705" s="133">
        <v>0</v>
      </c>
    </row>
    <row r="706" spans="1:13" ht="32.25" customHeight="1" x14ac:dyDescent="0.3">
      <c r="A706" s="69"/>
      <c r="B706" s="71" t="s">
        <v>1201</v>
      </c>
      <c r="C706" s="72" t="s">
        <v>1202</v>
      </c>
      <c r="D706" s="73">
        <v>1301</v>
      </c>
      <c r="E706" s="73">
        <v>9</v>
      </c>
      <c r="F706" s="73">
        <v>703</v>
      </c>
      <c r="G706" s="73">
        <v>70330</v>
      </c>
      <c r="H706" s="73">
        <v>3000</v>
      </c>
      <c r="I706" s="73">
        <v>414104</v>
      </c>
      <c r="J706" s="133">
        <v>120000000</v>
      </c>
      <c r="K706" s="133">
        <v>120000000</v>
      </c>
      <c r="L706" s="133"/>
      <c r="M706" s="133"/>
    </row>
    <row r="707" spans="1:13" ht="22.5" customHeight="1" x14ac:dyDescent="0.3">
      <c r="A707" s="69"/>
      <c r="B707" s="71" t="s">
        <v>1203</v>
      </c>
      <c r="C707" s="72" t="s">
        <v>3275</v>
      </c>
      <c r="D707" s="73">
        <v>1301</v>
      </c>
      <c r="E707" s="73">
        <v>9</v>
      </c>
      <c r="F707" s="73">
        <v>701</v>
      </c>
      <c r="G707" s="73">
        <v>70133</v>
      </c>
      <c r="H707" s="73">
        <v>3000</v>
      </c>
      <c r="I707" s="73">
        <v>414104</v>
      </c>
      <c r="J707" s="133">
        <v>300000000</v>
      </c>
      <c r="K707" s="133">
        <v>300000000</v>
      </c>
      <c r="L707" s="133"/>
      <c r="M707" s="133"/>
    </row>
    <row r="708" spans="1:13" x14ac:dyDescent="0.3">
      <c r="A708" s="69"/>
      <c r="B708" s="71" t="s">
        <v>1204</v>
      </c>
      <c r="C708" s="72" t="s">
        <v>1205</v>
      </c>
      <c r="D708" s="73">
        <v>1301</v>
      </c>
      <c r="E708" s="73">
        <v>9</v>
      </c>
      <c r="F708" s="73">
        <v>701</v>
      </c>
      <c r="G708" s="73">
        <v>70133</v>
      </c>
      <c r="H708" s="73">
        <v>3000</v>
      </c>
      <c r="I708" s="73">
        <v>414213</v>
      </c>
      <c r="J708" s="133">
        <v>40000000</v>
      </c>
      <c r="K708" s="133">
        <f>SUM(J708-L708)</f>
        <v>10000000</v>
      </c>
      <c r="L708" s="133">
        <v>30000000</v>
      </c>
      <c r="M708" s="133"/>
    </row>
    <row r="709" spans="1:13" ht="20.399999999999999" x14ac:dyDescent="0.3">
      <c r="A709" s="69"/>
      <c r="B709" s="71" t="s">
        <v>1206</v>
      </c>
      <c r="C709" s="72" t="s">
        <v>1207</v>
      </c>
      <c r="D709" s="73">
        <v>1301</v>
      </c>
      <c r="E709" s="73">
        <v>9</v>
      </c>
      <c r="F709" s="73">
        <v>703</v>
      </c>
      <c r="G709" s="73">
        <v>70330</v>
      </c>
      <c r="H709" s="73">
        <v>3000</v>
      </c>
      <c r="I709" s="73">
        <v>414104</v>
      </c>
      <c r="J709" s="133">
        <v>50000000</v>
      </c>
      <c r="K709" s="133">
        <f>SUM(J709+M709)</f>
        <v>56000000</v>
      </c>
      <c r="L709" s="133"/>
      <c r="M709" s="133">
        <v>6000000</v>
      </c>
    </row>
    <row r="710" spans="1:13" ht="30.6" x14ac:dyDescent="0.3">
      <c r="A710" s="69"/>
      <c r="B710" s="71" t="s">
        <v>1210</v>
      </c>
      <c r="C710" s="72" t="s">
        <v>1211</v>
      </c>
      <c r="D710" s="73">
        <v>1701</v>
      </c>
      <c r="E710" s="73">
        <v>11</v>
      </c>
      <c r="F710" s="73">
        <v>704</v>
      </c>
      <c r="G710" s="73">
        <v>70451</v>
      </c>
      <c r="H710" s="73">
        <v>3000</v>
      </c>
      <c r="I710" s="73">
        <v>414316</v>
      </c>
      <c r="J710" s="133">
        <v>300000000</v>
      </c>
      <c r="K710" s="133">
        <v>300000000</v>
      </c>
      <c r="L710" s="133"/>
      <c r="M710" s="133"/>
    </row>
    <row r="711" spans="1:13" ht="20.399999999999999" x14ac:dyDescent="0.3">
      <c r="A711" s="69"/>
      <c r="B711" s="71" t="s">
        <v>1221</v>
      </c>
      <c r="C711" s="72" t="s">
        <v>1222</v>
      </c>
      <c r="D711" s="73">
        <v>1701</v>
      </c>
      <c r="E711" s="73">
        <v>11</v>
      </c>
      <c r="F711" s="73">
        <v>704</v>
      </c>
      <c r="G711" s="73">
        <v>70451</v>
      </c>
      <c r="H711" s="73">
        <v>3000</v>
      </c>
      <c r="I711" s="73">
        <v>414316</v>
      </c>
      <c r="J711" s="133">
        <v>140000000</v>
      </c>
      <c r="K711" s="133">
        <v>140000000</v>
      </c>
      <c r="L711" s="133"/>
      <c r="M711" s="133"/>
    </row>
    <row r="712" spans="1:13" ht="30.6" x14ac:dyDescent="0.3">
      <c r="A712" s="69"/>
      <c r="B712" s="71" t="s">
        <v>1223</v>
      </c>
      <c r="C712" s="72" t="s">
        <v>1224</v>
      </c>
      <c r="D712" s="73">
        <v>1701</v>
      </c>
      <c r="E712" s="73">
        <v>11</v>
      </c>
      <c r="F712" s="73">
        <v>704</v>
      </c>
      <c r="G712" s="73">
        <v>70451</v>
      </c>
      <c r="H712" s="73">
        <v>3000</v>
      </c>
      <c r="I712" s="73">
        <v>414215</v>
      </c>
      <c r="J712" s="133">
        <v>350000000</v>
      </c>
      <c r="K712" s="133">
        <f>SUM(J712-L712)</f>
        <v>200000000</v>
      </c>
      <c r="L712" s="133">
        <v>150000000</v>
      </c>
      <c r="M712" s="133"/>
    </row>
    <row r="713" spans="1:13" ht="20.399999999999999" x14ac:dyDescent="0.3">
      <c r="A713" s="69"/>
      <c r="B713" s="71" t="s">
        <v>1231</v>
      </c>
      <c r="C713" s="72" t="s">
        <v>1232</v>
      </c>
      <c r="D713" s="73">
        <v>1702</v>
      </c>
      <c r="E713" s="73">
        <v>9</v>
      </c>
      <c r="F713" s="73">
        <v>704</v>
      </c>
      <c r="G713" s="73">
        <v>70451</v>
      </c>
      <c r="H713" s="73">
        <v>3000</v>
      </c>
      <c r="I713" s="73">
        <v>414104</v>
      </c>
      <c r="J713" s="133">
        <v>4500000000</v>
      </c>
      <c r="K713" s="133">
        <f>SUM(J713-L713)</f>
        <v>3000000000</v>
      </c>
      <c r="L713" s="133">
        <v>1500000000</v>
      </c>
      <c r="M713" s="133">
        <v>0</v>
      </c>
    </row>
    <row r="714" spans="1:13" ht="20.399999999999999" x14ac:dyDescent="0.3">
      <c r="A714" s="69"/>
      <c r="B714" s="71" t="s">
        <v>1243</v>
      </c>
      <c r="C714" s="72" t="s">
        <v>1244</v>
      </c>
      <c r="D714" s="73">
        <v>1701</v>
      </c>
      <c r="E714" s="73">
        <v>9</v>
      </c>
      <c r="F714" s="73">
        <v>704</v>
      </c>
      <c r="G714" s="73">
        <v>70451</v>
      </c>
      <c r="H714" s="73">
        <v>3000</v>
      </c>
      <c r="I714" s="73">
        <v>414110</v>
      </c>
      <c r="J714" s="133">
        <v>0</v>
      </c>
      <c r="K714" s="133">
        <f>SUM(J714+M714)</f>
        <v>50000000</v>
      </c>
      <c r="L714" s="133">
        <v>0</v>
      </c>
      <c r="M714" s="133">
        <v>50000000</v>
      </c>
    </row>
    <row r="715" spans="1:13" ht="30.6" x14ac:dyDescent="0.3">
      <c r="A715" s="69"/>
      <c r="B715" s="71" t="s">
        <v>1251</v>
      </c>
      <c r="C715" s="72" t="s">
        <v>1252</v>
      </c>
      <c r="D715" s="73">
        <v>1702</v>
      </c>
      <c r="E715" s="73">
        <v>9</v>
      </c>
      <c r="F715" s="73">
        <v>704</v>
      </c>
      <c r="G715" s="73">
        <v>70443</v>
      </c>
      <c r="H715" s="73">
        <v>3000</v>
      </c>
      <c r="I715" s="73">
        <v>414103</v>
      </c>
      <c r="J715" s="133">
        <v>650000000</v>
      </c>
      <c r="K715" s="133">
        <v>650000000</v>
      </c>
      <c r="L715" s="133"/>
      <c r="M715" s="133">
        <v>0</v>
      </c>
    </row>
    <row r="716" spans="1:13" ht="20.399999999999999" x14ac:dyDescent="0.3">
      <c r="A716" s="69"/>
      <c r="B716" s="71" t="s">
        <v>1255</v>
      </c>
      <c r="C716" s="72" t="s">
        <v>1256</v>
      </c>
      <c r="D716" s="73">
        <v>1702</v>
      </c>
      <c r="E716" s="73">
        <v>9</v>
      </c>
      <c r="F716" s="73">
        <v>704</v>
      </c>
      <c r="G716" s="73">
        <v>70443</v>
      </c>
      <c r="H716" s="73">
        <v>3000</v>
      </c>
      <c r="I716" s="73">
        <v>414110</v>
      </c>
      <c r="J716" s="133">
        <v>500000000</v>
      </c>
      <c r="K716" s="133">
        <v>500000000</v>
      </c>
      <c r="L716" s="133"/>
      <c r="M716" s="133">
        <v>0</v>
      </c>
    </row>
    <row r="717" spans="1:13" ht="20.399999999999999" x14ac:dyDescent="0.3">
      <c r="A717" s="69"/>
      <c r="B717" s="71" t="s">
        <v>1257</v>
      </c>
      <c r="C717" s="72" t="s">
        <v>1258</v>
      </c>
      <c r="D717" s="73">
        <v>1701</v>
      </c>
      <c r="E717" s="73">
        <v>2</v>
      </c>
      <c r="F717" s="73">
        <v>704</v>
      </c>
      <c r="G717" s="73">
        <v>70443</v>
      </c>
      <c r="H717" s="73">
        <v>3000</v>
      </c>
      <c r="I717" s="73">
        <v>414316</v>
      </c>
      <c r="J717" s="133">
        <v>400000000</v>
      </c>
      <c r="K717" s="133">
        <f>SUM(J717-L717)</f>
        <v>269000000</v>
      </c>
      <c r="L717" s="133">
        <v>131000000</v>
      </c>
      <c r="M717" s="133">
        <v>0</v>
      </c>
    </row>
    <row r="718" spans="1:13" ht="20.399999999999999" x14ac:dyDescent="0.3">
      <c r="A718" s="69"/>
      <c r="B718" s="71" t="s">
        <v>1261</v>
      </c>
      <c r="C718" s="72" t="s">
        <v>1262</v>
      </c>
      <c r="D718" s="73">
        <v>1701</v>
      </c>
      <c r="E718" s="73">
        <v>2</v>
      </c>
      <c r="F718" s="73">
        <v>704</v>
      </c>
      <c r="G718" s="73">
        <v>70443</v>
      </c>
      <c r="H718" s="73">
        <v>3000</v>
      </c>
      <c r="I718" s="73">
        <v>414213</v>
      </c>
      <c r="J718" s="133">
        <v>250000000</v>
      </c>
      <c r="K718" s="133">
        <f>SUM(J718-L718)</f>
        <v>100000000</v>
      </c>
      <c r="L718" s="133">
        <v>150000000</v>
      </c>
      <c r="M718" s="133">
        <v>0</v>
      </c>
    </row>
    <row r="719" spans="1:13" x14ac:dyDescent="0.3">
      <c r="A719" s="69"/>
      <c r="B719" s="71" t="s">
        <v>1263</v>
      </c>
      <c r="C719" s="72" t="s">
        <v>1264</v>
      </c>
      <c r="D719" s="73">
        <v>1701</v>
      </c>
      <c r="E719" s="73">
        <v>2</v>
      </c>
      <c r="F719" s="73">
        <v>704</v>
      </c>
      <c r="G719" s="73">
        <v>70443</v>
      </c>
      <c r="H719" s="73">
        <v>3000</v>
      </c>
      <c r="I719" s="73">
        <v>414215</v>
      </c>
      <c r="J719" s="133">
        <v>200000000</v>
      </c>
      <c r="K719" s="133">
        <f>SUM(J719-L719)</f>
        <v>25000000</v>
      </c>
      <c r="L719" s="133">
        <v>175000000</v>
      </c>
      <c r="M719" s="133">
        <v>0</v>
      </c>
    </row>
    <row r="720" spans="1:13" ht="20.399999999999999" x14ac:dyDescent="0.3">
      <c r="A720" s="69"/>
      <c r="B720" s="71" t="s">
        <v>1273</v>
      </c>
      <c r="C720" s="72" t="s">
        <v>1274</v>
      </c>
      <c r="D720" s="73">
        <v>1701</v>
      </c>
      <c r="E720" s="73">
        <v>2</v>
      </c>
      <c r="F720" s="73">
        <v>704</v>
      </c>
      <c r="G720" s="73">
        <v>70443</v>
      </c>
      <c r="H720" s="73">
        <v>3000</v>
      </c>
      <c r="I720" s="73">
        <v>414104</v>
      </c>
      <c r="J720" s="133">
        <v>85000000</v>
      </c>
      <c r="K720" s="133">
        <f>SUM(J720+M720)</f>
        <v>94000000</v>
      </c>
      <c r="L720" s="133"/>
      <c r="M720" s="133">
        <v>9000000</v>
      </c>
    </row>
    <row r="721" spans="1:13" x14ac:dyDescent="0.3">
      <c r="A721" s="69"/>
      <c r="B721" s="71" t="s">
        <v>1277</v>
      </c>
      <c r="C721" s="72" t="s">
        <v>1278</v>
      </c>
      <c r="D721" s="73">
        <v>1701</v>
      </c>
      <c r="E721" s="73">
        <v>2</v>
      </c>
      <c r="F721" s="73">
        <v>704</v>
      </c>
      <c r="G721" s="73">
        <v>70443</v>
      </c>
      <c r="H721" s="73">
        <v>3000</v>
      </c>
      <c r="I721" s="73">
        <v>414104</v>
      </c>
      <c r="J721" s="133">
        <v>300000000</v>
      </c>
      <c r="K721" s="133">
        <f t="shared" ref="K721" si="32">SUM(J721-L721)</f>
        <v>200000000</v>
      </c>
      <c r="L721" s="133">
        <v>100000000</v>
      </c>
      <c r="M721" s="133">
        <v>0</v>
      </c>
    </row>
    <row r="722" spans="1:13" ht="28.5" customHeight="1" x14ac:dyDescent="0.3">
      <c r="A722" s="973" t="s">
        <v>0</v>
      </c>
      <c r="B722" s="973"/>
      <c r="C722" s="973"/>
      <c r="D722" s="973"/>
      <c r="E722" s="973"/>
      <c r="F722" s="973"/>
      <c r="G722" s="973"/>
      <c r="H722" s="973"/>
      <c r="I722" s="973"/>
      <c r="J722" s="973"/>
      <c r="K722" s="973"/>
      <c r="L722" s="973"/>
      <c r="M722" s="973"/>
    </row>
    <row r="723" spans="1:13" ht="19.5" customHeight="1" x14ac:dyDescent="0.3">
      <c r="A723" s="973" t="s">
        <v>3322</v>
      </c>
      <c r="B723" s="973"/>
      <c r="C723" s="973"/>
      <c r="D723" s="973"/>
      <c r="E723" s="973"/>
      <c r="F723" s="973"/>
      <c r="G723" s="973"/>
      <c r="H723" s="973"/>
      <c r="I723" s="973"/>
      <c r="J723" s="973"/>
      <c r="K723" s="973"/>
      <c r="L723" s="973"/>
      <c r="M723" s="973"/>
    </row>
    <row r="724" spans="1:13" ht="22.5" customHeight="1" thickBot="1" x14ac:dyDescent="0.35">
      <c r="A724" s="969" t="s">
        <v>3321</v>
      </c>
      <c r="B724" s="969"/>
      <c r="C724" s="969"/>
      <c r="D724" s="969"/>
      <c r="E724" s="969"/>
      <c r="F724" s="969"/>
      <c r="G724" s="969"/>
      <c r="H724" s="969"/>
      <c r="I724" s="969"/>
      <c r="J724" s="969"/>
      <c r="K724" s="969"/>
      <c r="L724" s="969"/>
      <c r="M724" s="969"/>
    </row>
    <row r="725" spans="1:13" ht="18" customHeight="1" x14ac:dyDescent="0.3">
      <c r="A725" s="970" t="s">
        <v>3118</v>
      </c>
      <c r="B725" s="970" t="s">
        <v>3119</v>
      </c>
      <c r="C725" s="970" t="s">
        <v>2</v>
      </c>
      <c r="D725" s="82" t="s">
        <v>3</v>
      </c>
      <c r="E725" s="83" t="s">
        <v>3</v>
      </c>
      <c r="F725" s="82" t="s">
        <v>7</v>
      </c>
      <c r="G725" s="83" t="s">
        <v>9</v>
      </c>
      <c r="H725" s="82" t="s">
        <v>12</v>
      </c>
      <c r="I725" s="83" t="s">
        <v>13</v>
      </c>
      <c r="J725" s="873" t="s">
        <v>3115</v>
      </c>
      <c r="K725" s="873" t="s">
        <v>3116</v>
      </c>
      <c r="L725" s="965" t="s">
        <v>3121</v>
      </c>
      <c r="M725" s="965" t="s">
        <v>3117</v>
      </c>
    </row>
    <row r="726" spans="1:13" ht="14.25" customHeight="1" x14ac:dyDescent="0.3">
      <c r="A726" s="971"/>
      <c r="B726" s="971"/>
      <c r="C726" s="971"/>
      <c r="D726" s="84" t="s">
        <v>4</v>
      </c>
      <c r="E726" s="85" t="s">
        <v>6</v>
      </c>
      <c r="F726" s="84" t="s">
        <v>8</v>
      </c>
      <c r="G726" s="85" t="s">
        <v>10</v>
      </c>
      <c r="H726" s="84" t="s">
        <v>5</v>
      </c>
      <c r="I726" s="85" t="s">
        <v>5</v>
      </c>
      <c r="J726" s="874"/>
      <c r="K726" s="874"/>
      <c r="L726" s="966"/>
      <c r="M726" s="966"/>
    </row>
    <row r="727" spans="1:13" ht="19.5" customHeight="1" x14ac:dyDescent="0.3">
      <c r="A727" s="971"/>
      <c r="B727" s="971"/>
      <c r="C727" s="971"/>
      <c r="D727" s="84" t="s">
        <v>5</v>
      </c>
      <c r="E727" s="85" t="s">
        <v>5</v>
      </c>
      <c r="F727" s="84" t="s">
        <v>5</v>
      </c>
      <c r="G727" s="85" t="s">
        <v>11</v>
      </c>
      <c r="H727" s="86"/>
      <c r="I727" s="87"/>
      <c r="J727" s="44" t="s">
        <v>3120</v>
      </c>
      <c r="K727" s="45" t="s">
        <v>3120</v>
      </c>
      <c r="L727" s="46" t="s">
        <v>3120</v>
      </c>
      <c r="M727" s="47" t="s">
        <v>3120</v>
      </c>
    </row>
    <row r="728" spans="1:13" ht="12.75" customHeight="1" thickBot="1" x14ac:dyDescent="0.35">
      <c r="A728" s="972"/>
      <c r="B728" s="972"/>
      <c r="C728" s="972"/>
      <c r="D728" s="88"/>
      <c r="E728" s="89"/>
      <c r="F728" s="88"/>
      <c r="G728" s="89"/>
      <c r="H728" s="88"/>
      <c r="I728" s="89"/>
      <c r="J728" s="48" t="s">
        <v>14</v>
      </c>
      <c r="K728" s="49" t="s">
        <v>14</v>
      </c>
      <c r="L728" s="50" t="s">
        <v>14</v>
      </c>
      <c r="M728" s="51" t="s">
        <v>14</v>
      </c>
    </row>
    <row r="729" spans="1:13" ht="29.25" customHeight="1" x14ac:dyDescent="0.3">
      <c r="A729" s="69"/>
      <c r="B729" s="71" t="s">
        <v>1279</v>
      </c>
      <c r="C729" s="72" t="s">
        <v>1280</v>
      </c>
      <c r="D729" s="73">
        <v>1702</v>
      </c>
      <c r="E729" s="73">
        <v>9</v>
      </c>
      <c r="F729" s="73">
        <v>704</v>
      </c>
      <c r="G729" s="73">
        <v>70451</v>
      </c>
      <c r="H729" s="73">
        <v>3000</v>
      </c>
      <c r="I729" s="73">
        <v>414103</v>
      </c>
      <c r="J729" s="133">
        <v>1800000000</v>
      </c>
      <c r="K729" s="133">
        <f>SUM(J729-L729)</f>
        <v>500000000</v>
      </c>
      <c r="L729" s="133">
        <v>1300000000</v>
      </c>
      <c r="M729" s="133">
        <v>0</v>
      </c>
    </row>
    <row r="730" spans="1:13" x14ac:dyDescent="0.3">
      <c r="A730" s="69"/>
      <c r="B730" s="71" t="s">
        <v>1283</v>
      </c>
      <c r="C730" s="72" t="s">
        <v>1284</v>
      </c>
      <c r="D730" s="73">
        <v>1702</v>
      </c>
      <c r="E730" s="73">
        <v>9</v>
      </c>
      <c r="F730" s="73">
        <v>704</v>
      </c>
      <c r="G730" s="73">
        <v>70451</v>
      </c>
      <c r="H730" s="73">
        <v>3000</v>
      </c>
      <c r="I730" s="73">
        <v>414213</v>
      </c>
      <c r="J730" s="133">
        <v>2500000000</v>
      </c>
      <c r="K730" s="133">
        <f t="shared" ref="K730:K732" si="33">SUM(J730-L730)</f>
        <v>500000000</v>
      </c>
      <c r="L730" s="133">
        <v>2000000000</v>
      </c>
      <c r="M730" s="133">
        <v>0</v>
      </c>
    </row>
    <row r="731" spans="1:13" ht="20.399999999999999" x14ac:dyDescent="0.3">
      <c r="A731" s="69"/>
      <c r="B731" s="71" t="s">
        <v>1285</v>
      </c>
      <c r="C731" s="72" t="s">
        <v>1286</v>
      </c>
      <c r="D731" s="73">
        <v>1702</v>
      </c>
      <c r="E731" s="73">
        <v>9</v>
      </c>
      <c r="F731" s="73">
        <v>704</v>
      </c>
      <c r="G731" s="73">
        <v>70451</v>
      </c>
      <c r="H731" s="73">
        <v>3000</v>
      </c>
      <c r="I731" s="73">
        <v>414104</v>
      </c>
      <c r="J731" s="133">
        <v>150000000</v>
      </c>
      <c r="K731" s="133">
        <f t="shared" si="33"/>
        <v>11000000</v>
      </c>
      <c r="L731" s="133">
        <v>139000000</v>
      </c>
      <c r="M731" s="133">
        <v>0</v>
      </c>
    </row>
    <row r="732" spans="1:13" ht="20.399999999999999" x14ac:dyDescent="0.3">
      <c r="A732" s="69"/>
      <c r="B732" s="71" t="s">
        <v>1287</v>
      </c>
      <c r="C732" s="72" t="s">
        <v>1288</v>
      </c>
      <c r="D732" s="73">
        <v>1702</v>
      </c>
      <c r="E732" s="73">
        <v>9</v>
      </c>
      <c r="F732" s="73">
        <v>704</v>
      </c>
      <c r="G732" s="73">
        <v>70451</v>
      </c>
      <c r="H732" s="73">
        <v>3000</v>
      </c>
      <c r="I732" s="73">
        <v>414103</v>
      </c>
      <c r="J732" s="133">
        <v>50000000</v>
      </c>
      <c r="K732" s="133">
        <f t="shared" si="33"/>
        <v>3000000</v>
      </c>
      <c r="L732" s="133">
        <v>47000000</v>
      </c>
      <c r="M732" s="133">
        <v>0</v>
      </c>
    </row>
    <row r="733" spans="1:13" ht="20.399999999999999" x14ac:dyDescent="0.3">
      <c r="A733" s="69"/>
      <c r="B733" s="71" t="s">
        <v>1289</v>
      </c>
      <c r="C733" s="72" t="s">
        <v>1290</v>
      </c>
      <c r="D733" s="73">
        <v>1702</v>
      </c>
      <c r="E733" s="73">
        <v>9</v>
      </c>
      <c r="F733" s="73">
        <v>704</v>
      </c>
      <c r="G733" s="73">
        <v>70451</v>
      </c>
      <c r="H733" s="73">
        <v>3000</v>
      </c>
      <c r="I733" s="73">
        <v>414103</v>
      </c>
      <c r="J733" s="133">
        <v>4000000</v>
      </c>
      <c r="K733" s="133">
        <f>SUM(J733+M733)</f>
        <v>12700000</v>
      </c>
      <c r="L733" s="133"/>
      <c r="M733" s="133">
        <v>8700000</v>
      </c>
    </row>
    <row r="734" spans="1:13" ht="20.399999999999999" x14ac:dyDescent="0.3">
      <c r="A734" s="69"/>
      <c r="B734" s="71" t="s">
        <v>1291</v>
      </c>
      <c r="C734" s="72" t="s">
        <v>1292</v>
      </c>
      <c r="D734" s="73">
        <v>1702</v>
      </c>
      <c r="E734" s="73">
        <v>9</v>
      </c>
      <c r="F734" s="73">
        <v>704</v>
      </c>
      <c r="G734" s="73">
        <v>70451</v>
      </c>
      <c r="H734" s="73">
        <v>3000</v>
      </c>
      <c r="I734" s="73">
        <v>414105</v>
      </c>
      <c r="J734" s="133">
        <v>4000000</v>
      </c>
      <c r="K734" s="133">
        <f>SUM(J734+M734)</f>
        <v>17000000</v>
      </c>
      <c r="L734" s="133"/>
      <c r="M734" s="133">
        <v>13000000</v>
      </c>
    </row>
    <row r="735" spans="1:13" ht="20.399999999999999" x14ac:dyDescent="0.3">
      <c r="A735" s="69"/>
      <c r="B735" s="71" t="s">
        <v>1293</v>
      </c>
      <c r="C735" s="72" t="s">
        <v>1294</v>
      </c>
      <c r="D735" s="73">
        <v>1702</v>
      </c>
      <c r="E735" s="73">
        <v>9</v>
      </c>
      <c r="F735" s="73">
        <v>704</v>
      </c>
      <c r="G735" s="73">
        <v>70451</v>
      </c>
      <c r="H735" s="73">
        <v>3000</v>
      </c>
      <c r="I735" s="73">
        <v>414213</v>
      </c>
      <c r="J735" s="133">
        <v>5000000</v>
      </c>
      <c r="K735" s="133">
        <f>SUM(J735+M735)</f>
        <v>7000000</v>
      </c>
      <c r="L735" s="133"/>
      <c r="M735" s="133">
        <v>2000000</v>
      </c>
    </row>
    <row r="736" spans="1:13" ht="20.399999999999999" x14ac:dyDescent="0.3">
      <c r="A736" s="69"/>
      <c r="B736" s="71" t="s">
        <v>1295</v>
      </c>
      <c r="C736" s="72" t="s">
        <v>1296</v>
      </c>
      <c r="D736" s="73">
        <v>1702</v>
      </c>
      <c r="E736" s="73">
        <v>9</v>
      </c>
      <c r="F736" s="73">
        <v>704</v>
      </c>
      <c r="G736" s="73">
        <v>70451</v>
      </c>
      <c r="H736" s="73">
        <v>3000</v>
      </c>
      <c r="I736" s="73">
        <v>414213</v>
      </c>
      <c r="J736" s="133">
        <v>100000000</v>
      </c>
      <c r="K736" s="133">
        <f t="shared" ref="K736" si="34">SUM(J736-L736)</f>
        <v>16000000</v>
      </c>
      <c r="L736" s="133">
        <v>84000000</v>
      </c>
      <c r="M736" s="133">
        <v>0</v>
      </c>
    </row>
    <row r="737" spans="1:13" ht="30.6" x14ac:dyDescent="0.3">
      <c r="A737" s="69"/>
      <c r="B737" s="71" t="s">
        <v>1297</v>
      </c>
      <c r="C737" s="72" t="s">
        <v>1298</v>
      </c>
      <c r="D737" s="73">
        <v>1702</v>
      </c>
      <c r="E737" s="73">
        <v>9</v>
      </c>
      <c r="F737" s="73">
        <v>704</v>
      </c>
      <c r="G737" s="73">
        <v>70451</v>
      </c>
      <c r="H737" s="73">
        <v>3000</v>
      </c>
      <c r="I737" s="73">
        <v>414213</v>
      </c>
      <c r="J737" s="133">
        <v>50000000</v>
      </c>
      <c r="K737" s="133">
        <f>SUM(J737-L737)</f>
        <v>38000000</v>
      </c>
      <c r="L737" s="133">
        <v>12000000</v>
      </c>
      <c r="M737" s="133"/>
    </row>
    <row r="738" spans="1:13" ht="20.399999999999999" x14ac:dyDescent="0.3">
      <c r="A738" s="69"/>
      <c r="B738" s="71" t="s">
        <v>1299</v>
      </c>
      <c r="C738" s="72" t="s">
        <v>1300</v>
      </c>
      <c r="D738" s="73">
        <v>1702</v>
      </c>
      <c r="E738" s="73">
        <v>9</v>
      </c>
      <c r="F738" s="73">
        <v>704</v>
      </c>
      <c r="G738" s="73">
        <v>70451</v>
      </c>
      <c r="H738" s="73">
        <v>3000</v>
      </c>
      <c r="I738" s="73">
        <v>414213</v>
      </c>
      <c r="J738" s="133">
        <v>180000000</v>
      </c>
      <c r="K738" s="133">
        <f>SUM(J738-L738)</f>
        <v>150000000</v>
      </c>
      <c r="L738" s="133">
        <v>30000000</v>
      </c>
      <c r="M738" s="133"/>
    </row>
    <row r="739" spans="1:13" ht="20.399999999999999" x14ac:dyDescent="0.3">
      <c r="A739" s="69"/>
      <c r="B739" s="71" t="s">
        <v>1301</v>
      </c>
      <c r="C739" s="72" t="s">
        <v>1302</v>
      </c>
      <c r="D739" s="73">
        <v>1702</v>
      </c>
      <c r="E739" s="73">
        <v>9</v>
      </c>
      <c r="F739" s="73">
        <v>704</v>
      </c>
      <c r="G739" s="73">
        <v>70451</v>
      </c>
      <c r="H739" s="73">
        <v>3000</v>
      </c>
      <c r="I739" s="73">
        <v>414213</v>
      </c>
      <c r="J739" s="133">
        <v>210000000</v>
      </c>
      <c r="K739" s="133">
        <v>210000000</v>
      </c>
      <c r="L739" s="133"/>
      <c r="M739" s="133"/>
    </row>
    <row r="740" spans="1:13" ht="20.399999999999999" x14ac:dyDescent="0.3">
      <c r="A740" s="69"/>
      <c r="B740" s="71" t="s">
        <v>1303</v>
      </c>
      <c r="C740" s="72" t="s">
        <v>1304</v>
      </c>
      <c r="D740" s="73">
        <v>1702</v>
      </c>
      <c r="E740" s="73">
        <v>9</v>
      </c>
      <c r="F740" s="73">
        <v>704</v>
      </c>
      <c r="G740" s="73">
        <v>70451</v>
      </c>
      <c r="H740" s="73">
        <v>3000</v>
      </c>
      <c r="I740" s="73">
        <v>414213</v>
      </c>
      <c r="J740" s="133">
        <v>55000000</v>
      </c>
      <c r="K740" s="133">
        <v>55000000</v>
      </c>
      <c r="L740" s="133"/>
      <c r="M740" s="133"/>
    </row>
    <row r="741" spans="1:13" ht="20.399999999999999" x14ac:dyDescent="0.3">
      <c r="A741" s="69"/>
      <c r="B741" s="71" t="s">
        <v>1305</v>
      </c>
      <c r="C741" s="72" t="s">
        <v>1306</v>
      </c>
      <c r="D741" s="73">
        <v>1702</v>
      </c>
      <c r="E741" s="73">
        <v>9</v>
      </c>
      <c r="F741" s="73">
        <v>704</v>
      </c>
      <c r="G741" s="73">
        <v>70451</v>
      </c>
      <c r="H741" s="73">
        <v>3000</v>
      </c>
      <c r="I741" s="73">
        <v>414213</v>
      </c>
      <c r="J741" s="133">
        <v>140000000</v>
      </c>
      <c r="K741" s="133">
        <f>SUM(J741-L741)</f>
        <v>9000000</v>
      </c>
      <c r="L741" s="133">
        <v>131000000</v>
      </c>
      <c r="M741" s="133"/>
    </row>
    <row r="742" spans="1:13" ht="20.399999999999999" x14ac:dyDescent="0.3">
      <c r="A742" s="69"/>
      <c r="B742" s="71" t="s">
        <v>1307</v>
      </c>
      <c r="C742" s="72" t="s">
        <v>1308</v>
      </c>
      <c r="D742" s="73">
        <v>1702</v>
      </c>
      <c r="E742" s="73">
        <v>9</v>
      </c>
      <c r="F742" s="73">
        <v>704</v>
      </c>
      <c r="G742" s="73">
        <v>70451</v>
      </c>
      <c r="H742" s="73">
        <v>3000</v>
      </c>
      <c r="I742" s="73">
        <v>414213</v>
      </c>
      <c r="J742" s="133">
        <v>30000000</v>
      </c>
      <c r="K742" s="133">
        <v>30000000</v>
      </c>
      <c r="L742" s="133"/>
      <c r="M742" s="133"/>
    </row>
    <row r="743" spans="1:13" ht="20.399999999999999" x14ac:dyDescent="0.3">
      <c r="A743" s="69"/>
      <c r="B743" s="71" t="s">
        <v>1309</v>
      </c>
      <c r="C743" s="72" t="s">
        <v>1310</v>
      </c>
      <c r="D743" s="73">
        <v>1702</v>
      </c>
      <c r="E743" s="73">
        <v>9</v>
      </c>
      <c r="F743" s="73">
        <v>704</v>
      </c>
      <c r="G743" s="73">
        <v>70451</v>
      </c>
      <c r="H743" s="73">
        <v>3000</v>
      </c>
      <c r="I743" s="73">
        <v>414213</v>
      </c>
      <c r="J743" s="133">
        <v>160000000</v>
      </c>
      <c r="K743" s="133">
        <f>SUM(J743-L743)</f>
        <v>91000000</v>
      </c>
      <c r="L743" s="133">
        <v>69000000</v>
      </c>
      <c r="M743" s="133"/>
    </row>
    <row r="744" spans="1:13" ht="30.6" x14ac:dyDescent="0.3">
      <c r="A744" s="69"/>
      <c r="B744" s="71" t="s">
        <v>1311</v>
      </c>
      <c r="C744" s="72" t="s">
        <v>1312</v>
      </c>
      <c r="D744" s="73">
        <v>1702</v>
      </c>
      <c r="E744" s="73">
        <v>9</v>
      </c>
      <c r="F744" s="73">
        <v>704</v>
      </c>
      <c r="G744" s="73">
        <v>70451</v>
      </c>
      <c r="H744" s="73">
        <v>3000</v>
      </c>
      <c r="I744" s="73">
        <v>414215</v>
      </c>
      <c r="J744" s="133">
        <v>500000000</v>
      </c>
      <c r="K744" s="133">
        <f>SUM(J744-L744)</f>
        <v>200000000</v>
      </c>
      <c r="L744" s="133">
        <v>300000000</v>
      </c>
      <c r="M744" s="133"/>
    </row>
    <row r="745" spans="1:13" ht="20.399999999999999" x14ac:dyDescent="0.3">
      <c r="A745" s="69"/>
      <c r="B745" s="71" t="s">
        <v>1313</v>
      </c>
      <c r="C745" s="72" t="s">
        <v>1314</v>
      </c>
      <c r="D745" s="73">
        <v>1702</v>
      </c>
      <c r="E745" s="73">
        <v>9</v>
      </c>
      <c r="F745" s="73">
        <v>704</v>
      </c>
      <c r="G745" s="73">
        <v>70451</v>
      </c>
      <c r="H745" s="73">
        <v>3000</v>
      </c>
      <c r="I745" s="73">
        <v>414215</v>
      </c>
      <c r="J745" s="133">
        <v>800000000</v>
      </c>
      <c r="K745" s="133">
        <v>800000000</v>
      </c>
      <c r="L745" s="133"/>
      <c r="M745" s="133"/>
    </row>
    <row r="746" spans="1:13" ht="37.5" customHeight="1" x14ac:dyDescent="0.3">
      <c r="A746" s="69"/>
      <c r="B746" s="71" t="s">
        <v>1315</v>
      </c>
      <c r="C746" s="72" t="s">
        <v>1316</v>
      </c>
      <c r="D746" s="73">
        <v>1702</v>
      </c>
      <c r="E746" s="73">
        <v>9</v>
      </c>
      <c r="F746" s="73">
        <v>704</v>
      </c>
      <c r="G746" s="73">
        <v>70451</v>
      </c>
      <c r="H746" s="73">
        <v>3000</v>
      </c>
      <c r="I746" s="73">
        <v>414306</v>
      </c>
      <c r="J746" s="133">
        <v>3000000</v>
      </c>
      <c r="K746" s="133">
        <f>SUM(J746+M746)</f>
        <v>4000000</v>
      </c>
      <c r="L746" s="133"/>
      <c r="M746" s="133">
        <v>1000000</v>
      </c>
    </row>
    <row r="747" spans="1:13" ht="28.5" customHeight="1" x14ac:dyDescent="0.3">
      <c r="A747" s="973" t="s">
        <v>0</v>
      </c>
      <c r="B747" s="973"/>
      <c r="C747" s="973"/>
      <c r="D747" s="973"/>
      <c r="E747" s="973"/>
      <c r="F747" s="973"/>
      <c r="G747" s="973"/>
      <c r="H747" s="973"/>
      <c r="I747" s="973"/>
      <c r="J747" s="973"/>
      <c r="K747" s="973"/>
      <c r="L747" s="973"/>
      <c r="M747" s="973"/>
    </row>
    <row r="748" spans="1:13" ht="19.5" customHeight="1" x14ac:dyDescent="0.3">
      <c r="A748" s="973" t="s">
        <v>3322</v>
      </c>
      <c r="B748" s="973"/>
      <c r="C748" s="973"/>
      <c r="D748" s="973"/>
      <c r="E748" s="973"/>
      <c r="F748" s="973"/>
      <c r="G748" s="973"/>
      <c r="H748" s="973"/>
      <c r="I748" s="973"/>
      <c r="J748" s="973"/>
      <c r="K748" s="973"/>
      <c r="L748" s="973"/>
      <c r="M748" s="973"/>
    </row>
    <row r="749" spans="1:13" ht="22.5" customHeight="1" thickBot="1" x14ac:dyDescent="0.35">
      <c r="A749" s="969" t="s">
        <v>3321</v>
      </c>
      <c r="B749" s="969"/>
      <c r="C749" s="969"/>
      <c r="D749" s="969"/>
      <c r="E749" s="969"/>
      <c r="F749" s="969"/>
      <c r="G749" s="969"/>
      <c r="H749" s="969"/>
      <c r="I749" s="969"/>
      <c r="J749" s="969"/>
      <c r="K749" s="969"/>
      <c r="L749" s="969"/>
      <c r="M749" s="969"/>
    </row>
    <row r="750" spans="1:13" ht="18" customHeight="1" x14ac:dyDescent="0.3">
      <c r="A750" s="970" t="s">
        <v>3118</v>
      </c>
      <c r="B750" s="970" t="s">
        <v>3119</v>
      </c>
      <c r="C750" s="970" t="s">
        <v>2</v>
      </c>
      <c r="D750" s="82" t="s">
        <v>3</v>
      </c>
      <c r="E750" s="83" t="s">
        <v>3</v>
      </c>
      <c r="F750" s="82" t="s">
        <v>7</v>
      </c>
      <c r="G750" s="83" t="s">
        <v>9</v>
      </c>
      <c r="H750" s="82" t="s">
        <v>12</v>
      </c>
      <c r="I750" s="83" t="s">
        <v>13</v>
      </c>
      <c r="J750" s="873" t="s">
        <v>3115</v>
      </c>
      <c r="K750" s="873" t="s">
        <v>3116</v>
      </c>
      <c r="L750" s="965" t="s">
        <v>3121</v>
      </c>
      <c r="M750" s="965" t="s">
        <v>3117</v>
      </c>
    </row>
    <row r="751" spans="1:13" ht="14.25" customHeight="1" x14ac:dyDescent="0.3">
      <c r="A751" s="971"/>
      <c r="B751" s="971"/>
      <c r="C751" s="971"/>
      <c r="D751" s="84" t="s">
        <v>4</v>
      </c>
      <c r="E751" s="85" t="s">
        <v>6</v>
      </c>
      <c r="F751" s="84" t="s">
        <v>8</v>
      </c>
      <c r="G751" s="85" t="s">
        <v>10</v>
      </c>
      <c r="H751" s="84" t="s">
        <v>5</v>
      </c>
      <c r="I751" s="85" t="s">
        <v>5</v>
      </c>
      <c r="J751" s="874"/>
      <c r="K751" s="874"/>
      <c r="L751" s="966"/>
      <c r="M751" s="966"/>
    </row>
    <row r="752" spans="1:13" ht="19.5" customHeight="1" x14ac:dyDescent="0.3">
      <c r="A752" s="971"/>
      <c r="B752" s="971"/>
      <c r="C752" s="971"/>
      <c r="D752" s="84" t="s">
        <v>5</v>
      </c>
      <c r="E752" s="85" t="s">
        <v>5</v>
      </c>
      <c r="F752" s="84" t="s">
        <v>5</v>
      </c>
      <c r="G752" s="85" t="s">
        <v>11</v>
      </c>
      <c r="H752" s="86"/>
      <c r="I752" s="87"/>
      <c r="J752" s="44" t="s">
        <v>3120</v>
      </c>
      <c r="K752" s="45" t="s">
        <v>3120</v>
      </c>
      <c r="L752" s="46" t="s">
        <v>3120</v>
      </c>
      <c r="M752" s="47" t="s">
        <v>3120</v>
      </c>
    </row>
    <row r="753" spans="1:13" ht="12.75" customHeight="1" thickBot="1" x14ac:dyDescent="0.35">
      <c r="A753" s="972"/>
      <c r="B753" s="972"/>
      <c r="C753" s="972"/>
      <c r="D753" s="88"/>
      <c r="E753" s="89"/>
      <c r="F753" s="88"/>
      <c r="G753" s="89"/>
      <c r="H753" s="88"/>
      <c r="I753" s="89"/>
      <c r="J753" s="48" t="s">
        <v>14</v>
      </c>
      <c r="K753" s="49" t="s">
        <v>14</v>
      </c>
      <c r="L753" s="50" t="s">
        <v>14</v>
      </c>
      <c r="M753" s="51" t="s">
        <v>14</v>
      </c>
    </row>
    <row r="754" spans="1:13" ht="20.399999999999999" x14ac:dyDescent="0.3">
      <c r="A754" s="69"/>
      <c r="B754" s="71" t="s">
        <v>1317</v>
      </c>
      <c r="C754" s="72" t="s">
        <v>1318</v>
      </c>
      <c r="D754" s="73">
        <v>1702</v>
      </c>
      <c r="E754" s="73">
        <v>9</v>
      </c>
      <c r="F754" s="73">
        <v>704</v>
      </c>
      <c r="G754" s="73">
        <v>70451</v>
      </c>
      <c r="H754" s="73">
        <v>3000</v>
      </c>
      <c r="I754" s="73">
        <v>414301</v>
      </c>
      <c r="J754" s="133">
        <v>2000000</v>
      </c>
      <c r="K754" s="133">
        <f>SUM(J754+M754)</f>
        <v>4000000</v>
      </c>
      <c r="L754" s="133"/>
      <c r="M754" s="133">
        <v>2000000</v>
      </c>
    </row>
    <row r="755" spans="1:13" ht="20.399999999999999" x14ac:dyDescent="0.3">
      <c r="A755" s="69"/>
      <c r="B755" s="71" t="s">
        <v>1319</v>
      </c>
      <c r="C755" s="72" t="s">
        <v>1320</v>
      </c>
      <c r="D755" s="73">
        <v>1702</v>
      </c>
      <c r="E755" s="73">
        <v>9</v>
      </c>
      <c r="F755" s="73">
        <v>704</v>
      </c>
      <c r="G755" s="73">
        <v>70451</v>
      </c>
      <c r="H755" s="73">
        <v>3000</v>
      </c>
      <c r="I755" s="73">
        <v>414213</v>
      </c>
      <c r="J755" s="133">
        <v>180000000</v>
      </c>
      <c r="K755" s="133">
        <f>SUM(J755-L755)</f>
        <v>100000000</v>
      </c>
      <c r="L755" s="133">
        <v>80000000</v>
      </c>
      <c r="M755" s="133"/>
    </row>
    <row r="756" spans="1:13" ht="20.399999999999999" x14ac:dyDescent="0.3">
      <c r="A756" s="69"/>
      <c r="B756" s="71" t="s">
        <v>1321</v>
      </c>
      <c r="C756" s="72" t="s">
        <v>1322</v>
      </c>
      <c r="D756" s="73">
        <v>1702</v>
      </c>
      <c r="E756" s="73">
        <v>9</v>
      </c>
      <c r="F756" s="73">
        <v>704</v>
      </c>
      <c r="G756" s="73">
        <v>70451</v>
      </c>
      <c r="H756" s="73">
        <v>3000</v>
      </c>
      <c r="I756" s="73">
        <v>414213</v>
      </c>
      <c r="J756" s="133">
        <v>250000000</v>
      </c>
      <c r="K756" s="133">
        <v>250000000</v>
      </c>
      <c r="L756" s="133"/>
      <c r="M756" s="133"/>
    </row>
    <row r="757" spans="1:13" ht="20.399999999999999" x14ac:dyDescent="0.3">
      <c r="A757" s="69"/>
      <c r="B757" s="71" t="s">
        <v>1323</v>
      </c>
      <c r="C757" s="72" t="s">
        <v>1324</v>
      </c>
      <c r="D757" s="73">
        <v>1702</v>
      </c>
      <c r="E757" s="73">
        <v>9</v>
      </c>
      <c r="F757" s="73">
        <v>704</v>
      </c>
      <c r="G757" s="73">
        <v>70451</v>
      </c>
      <c r="H757" s="73">
        <v>3000</v>
      </c>
      <c r="I757" s="73">
        <v>414104</v>
      </c>
      <c r="J757" s="133">
        <v>28000000</v>
      </c>
      <c r="K757" s="133">
        <v>28000000</v>
      </c>
      <c r="L757" s="133"/>
      <c r="M757" s="133"/>
    </row>
    <row r="758" spans="1:13" ht="20.399999999999999" x14ac:dyDescent="0.3">
      <c r="A758" s="69"/>
      <c r="B758" s="71" t="s">
        <v>1325</v>
      </c>
      <c r="C758" s="72" t="s">
        <v>1326</v>
      </c>
      <c r="D758" s="73">
        <v>1702</v>
      </c>
      <c r="E758" s="73">
        <v>9</v>
      </c>
      <c r="F758" s="73">
        <v>704</v>
      </c>
      <c r="G758" s="73">
        <v>70451</v>
      </c>
      <c r="H758" s="73">
        <v>3000</v>
      </c>
      <c r="I758" s="73">
        <v>414314</v>
      </c>
      <c r="J758" s="133">
        <v>50000000</v>
      </c>
      <c r="K758" s="133">
        <f>SUM(J758-L758)</f>
        <v>19000000</v>
      </c>
      <c r="L758" s="133">
        <v>31000000</v>
      </c>
      <c r="M758" s="133"/>
    </row>
    <row r="759" spans="1:13" ht="39" customHeight="1" x14ac:dyDescent="0.3">
      <c r="A759" s="69"/>
      <c r="B759" s="71" t="s">
        <v>1331</v>
      </c>
      <c r="C759" s="72" t="s">
        <v>1332</v>
      </c>
      <c r="D759" s="73">
        <v>1702</v>
      </c>
      <c r="E759" s="73">
        <v>9</v>
      </c>
      <c r="F759" s="73">
        <v>704</v>
      </c>
      <c r="G759" s="73">
        <v>70451</v>
      </c>
      <c r="H759" s="73">
        <v>3000</v>
      </c>
      <c r="I759" s="73">
        <v>414207</v>
      </c>
      <c r="J759" s="133">
        <v>100000000</v>
      </c>
      <c r="K759" s="133">
        <f t="shared" ref="K759:K760" si="35">SUM(J759-L759)</f>
        <v>64000000</v>
      </c>
      <c r="L759" s="133">
        <v>36000000</v>
      </c>
      <c r="M759" s="133"/>
    </row>
    <row r="760" spans="1:13" x14ac:dyDescent="0.3">
      <c r="A760" s="69"/>
      <c r="B760" s="71" t="s">
        <v>1343</v>
      </c>
      <c r="C760" s="72" t="s">
        <v>1344</v>
      </c>
      <c r="D760" s="73">
        <v>1702</v>
      </c>
      <c r="E760" s="73">
        <v>9</v>
      </c>
      <c r="F760" s="73">
        <v>704</v>
      </c>
      <c r="G760" s="73">
        <v>70451</v>
      </c>
      <c r="H760" s="73">
        <v>3000</v>
      </c>
      <c r="I760" s="73">
        <v>414104</v>
      </c>
      <c r="J760" s="133">
        <v>3000000000</v>
      </c>
      <c r="K760" s="133">
        <f t="shared" si="35"/>
        <v>1000000000</v>
      </c>
      <c r="L760" s="133">
        <v>2000000000</v>
      </c>
      <c r="M760" s="133"/>
    </row>
    <row r="761" spans="1:13" ht="31.2" thickBot="1" x14ac:dyDescent="0.35">
      <c r="A761" s="74"/>
      <c r="B761" s="75" t="s">
        <v>1352</v>
      </c>
      <c r="C761" s="76" t="s">
        <v>1353</v>
      </c>
      <c r="D761" s="77">
        <v>801</v>
      </c>
      <c r="E761" s="77">
        <v>9</v>
      </c>
      <c r="F761" s="77">
        <v>708</v>
      </c>
      <c r="G761" s="77">
        <v>70810</v>
      </c>
      <c r="H761" s="77">
        <v>3000</v>
      </c>
      <c r="I761" s="77">
        <v>414213</v>
      </c>
      <c r="J761" s="134">
        <v>1400000000</v>
      </c>
      <c r="K761" s="133">
        <f>SUM(J761-L761)</f>
        <v>680000000</v>
      </c>
      <c r="L761" s="134">
        <v>720000000</v>
      </c>
      <c r="M761" s="134"/>
    </row>
    <row r="762" spans="1:13" ht="15" thickBot="1" x14ac:dyDescent="0.35">
      <c r="A762" s="78"/>
      <c r="B762" s="79" t="s">
        <v>1354</v>
      </c>
      <c r="C762" s="79"/>
      <c r="D762" s="79"/>
      <c r="E762" s="79"/>
      <c r="F762" s="79"/>
      <c r="G762" s="79"/>
      <c r="H762" s="79"/>
      <c r="I762" s="79"/>
      <c r="J762" s="15">
        <f>SUM(J685:J761)</f>
        <v>38636000000</v>
      </c>
      <c r="K762" s="15">
        <f t="shared" ref="K762:M762" si="36">SUM(K685:K761)</f>
        <v>29162500000</v>
      </c>
      <c r="L762" s="15">
        <f t="shared" si="36"/>
        <v>10399000000</v>
      </c>
      <c r="M762" s="16">
        <f t="shared" si="36"/>
        <v>925500000</v>
      </c>
    </row>
    <row r="763" spans="1:13" x14ac:dyDescent="0.3">
      <c r="A763" s="147"/>
      <c r="B763" s="148"/>
      <c r="C763" s="100"/>
      <c r="D763" s="149"/>
      <c r="E763" s="149"/>
      <c r="F763" s="149"/>
      <c r="G763" s="149"/>
      <c r="H763" s="149"/>
      <c r="I763" s="149"/>
      <c r="J763" s="62"/>
      <c r="K763" s="62"/>
      <c r="L763" s="62"/>
      <c r="M763" s="62"/>
    </row>
    <row r="764" spans="1:13" x14ac:dyDescent="0.3">
      <c r="A764" s="147"/>
      <c r="B764" s="148"/>
      <c r="C764" s="100"/>
      <c r="D764" s="149"/>
      <c r="E764" s="149"/>
      <c r="F764" s="149"/>
      <c r="G764" s="149"/>
      <c r="H764" s="149"/>
      <c r="I764" s="149"/>
      <c r="J764" s="62"/>
      <c r="K764" s="62"/>
      <c r="L764" s="62"/>
      <c r="M764" s="62"/>
    </row>
    <row r="765" spans="1:13" x14ac:dyDescent="0.3">
      <c r="A765" s="147"/>
      <c r="B765" s="148"/>
      <c r="C765" s="100"/>
      <c r="D765" s="149"/>
      <c r="E765" s="149"/>
      <c r="F765" s="149"/>
      <c r="G765" s="149"/>
      <c r="H765" s="149"/>
      <c r="I765" s="149"/>
      <c r="J765" s="62"/>
      <c r="K765" s="62"/>
      <c r="L765" s="62"/>
      <c r="M765" s="62"/>
    </row>
    <row r="766" spans="1:13" x14ac:dyDescent="0.3">
      <c r="A766" s="147"/>
      <c r="B766" s="148"/>
      <c r="C766" s="100"/>
      <c r="D766" s="149"/>
      <c r="E766" s="149"/>
      <c r="F766" s="149"/>
      <c r="G766" s="149"/>
      <c r="H766" s="149"/>
      <c r="I766" s="149"/>
      <c r="J766" s="62"/>
      <c r="K766" s="62"/>
      <c r="L766" s="62"/>
      <c r="M766" s="62"/>
    </row>
    <row r="767" spans="1:13" x14ac:dyDescent="0.3">
      <c r="A767" s="147"/>
      <c r="B767" s="148"/>
      <c r="C767" s="100"/>
      <c r="D767" s="149"/>
      <c r="E767" s="149"/>
      <c r="F767" s="149"/>
      <c r="G767" s="149"/>
      <c r="H767" s="149"/>
      <c r="I767" s="149"/>
      <c r="J767" s="62"/>
      <c r="K767" s="62"/>
      <c r="L767" s="62"/>
      <c r="M767" s="62"/>
    </row>
    <row r="768" spans="1:13" x14ac:dyDescent="0.3">
      <c r="A768" s="147"/>
      <c r="B768" s="148"/>
      <c r="C768" s="100"/>
      <c r="D768" s="149"/>
      <c r="E768" s="149"/>
      <c r="F768" s="149"/>
      <c r="G768" s="149"/>
      <c r="H768" s="149"/>
      <c r="I768" s="149"/>
      <c r="J768" s="62"/>
      <c r="K768" s="62"/>
      <c r="L768" s="62"/>
      <c r="M768" s="62"/>
    </row>
    <row r="769" spans="1:13" x14ac:dyDescent="0.3">
      <c r="A769" s="147"/>
      <c r="B769" s="148"/>
      <c r="C769" s="100"/>
      <c r="D769" s="149"/>
      <c r="E769" s="149"/>
      <c r="F769" s="149"/>
      <c r="G769" s="149"/>
      <c r="H769" s="149"/>
      <c r="I769" s="149"/>
      <c r="J769" s="62"/>
      <c r="K769" s="62"/>
      <c r="L769" s="62"/>
      <c r="M769" s="62"/>
    </row>
    <row r="770" spans="1:13" x14ac:dyDescent="0.3">
      <c r="A770" s="147"/>
      <c r="B770" s="148"/>
      <c r="C770" s="100"/>
      <c r="D770" s="149"/>
      <c r="E770" s="149"/>
      <c r="F770" s="149"/>
      <c r="G770" s="149"/>
      <c r="H770" s="149"/>
      <c r="I770" s="149"/>
      <c r="J770" s="62"/>
      <c r="K770" s="62"/>
      <c r="L770" s="62"/>
      <c r="M770" s="62"/>
    </row>
    <row r="771" spans="1:13" x14ac:dyDescent="0.3">
      <c r="A771" s="147"/>
      <c r="B771" s="148"/>
      <c r="C771" s="100"/>
      <c r="D771" s="149"/>
      <c r="E771" s="149"/>
      <c r="F771" s="149"/>
      <c r="G771" s="149"/>
      <c r="H771" s="149"/>
      <c r="I771" s="149"/>
      <c r="J771" s="62"/>
      <c r="K771" s="62"/>
      <c r="L771" s="62"/>
      <c r="M771" s="62"/>
    </row>
    <row r="772" spans="1:13" x14ac:dyDescent="0.3">
      <c r="A772" s="147"/>
      <c r="B772" s="148"/>
      <c r="C772" s="100"/>
      <c r="D772" s="149"/>
      <c r="E772" s="149"/>
      <c r="F772" s="149"/>
      <c r="G772" s="149"/>
      <c r="H772" s="149"/>
      <c r="I772" s="149"/>
      <c r="J772" s="62"/>
      <c r="K772" s="62"/>
      <c r="L772" s="62"/>
      <c r="M772" s="62"/>
    </row>
    <row r="773" spans="1:13" x14ac:dyDescent="0.3">
      <c r="A773" s="147"/>
      <c r="B773" s="148"/>
      <c r="C773" s="100"/>
      <c r="D773" s="149"/>
      <c r="E773" s="149"/>
      <c r="F773" s="149"/>
      <c r="G773" s="149"/>
      <c r="H773" s="149"/>
      <c r="I773" s="149"/>
      <c r="J773" s="62"/>
      <c r="K773" s="62"/>
      <c r="L773" s="62"/>
      <c r="M773" s="62"/>
    </row>
    <row r="774" spans="1:13" x14ac:dyDescent="0.3">
      <c r="A774" s="147"/>
      <c r="B774" s="148"/>
      <c r="C774" s="100"/>
      <c r="D774" s="149"/>
      <c r="E774" s="149"/>
      <c r="F774" s="149"/>
      <c r="G774" s="149"/>
      <c r="H774" s="149"/>
      <c r="I774" s="149"/>
      <c r="J774" s="62"/>
      <c r="K774" s="62"/>
      <c r="L774" s="62"/>
      <c r="M774" s="62"/>
    </row>
    <row r="775" spans="1:13" ht="16.5" customHeight="1" x14ac:dyDescent="0.3">
      <c r="A775" s="147"/>
      <c r="B775" s="148"/>
      <c r="C775" s="100"/>
      <c r="D775" s="149"/>
      <c r="E775" s="149"/>
      <c r="F775" s="149"/>
      <c r="G775" s="149"/>
      <c r="H775" s="149"/>
      <c r="I775" s="149"/>
      <c r="J775" s="62"/>
      <c r="K775" s="62"/>
      <c r="L775" s="62"/>
      <c r="M775" s="62"/>
    </row>
    <row r="776" spans="1:13" ht="16.5" customHeight="1" x14ac:dyDescent="0.3">
      <c r="A776" s="147"/>
      <c r="B776" s="148"/>
      <c r="C776" s="100"/>
      <c r="D776" s="149"/>
      <c r="E776" s="149"/>
      <c r="F776" s="149"/>
      <c r="G776" s="149"/>
      <c r="H776" s="149"/>
      <c r="I776" s="149"/>
      <c r="J776" s="62"/>
      <c r="K776" s="62"/>
      <c r="L776" s="62"/>
      <c r="M776" s="62"/>
    </row>
    <row r="777" spans="1:13" ht="16.5" customHeight="1" x14ac:dyDescent="0.3">
      <c r="A777" s="147"/>
      <c r="B777" s="148"/>
      <c r="C777" s="100"/>
      <c r="D777" s="149"/>
      <c r="E777" s="149"/>
      <c r="F777" s="149"/>
      <c r="G777" s="149"/>
      <c r="H777" s="149"/>
      <c r="I777" s="149"/>
      <c r="J777" s="62"/>
      <c r="K777" s="62"/>
      <c r="L777" s="62"/>
      <c r="M777" s="62"/>
    </row>
    <row r="778" spans="1:13" ht="28.5" customHeight="1" x14ac:dyDescent="0.3">
      <c r="A778" s="973" t="s">
        <v>0</v>
      </c>
      <c r="B778" s="973"/>
      <c r="C778" s="973"/>
      <c r="D778" s="973"/>
      <c r="E778" s="973"/>
      <c r="F778" s="973"/>
      <c r="G778" s="973"/>
      <c r="H778" s="973"/>
      <c r="I778" s="973"/>
      <c r="J778" s="973"/>
      <c r="K778" s="973"/>
      <c r="L778" s="973"/>
      <c r="M778" s="973"/>
    </row>
    <row r="779" spans="1:13" ht="19.5" customHeight="1" x14ac:dyDescent="0.3">
      <c r="A779" s="973" t="s">
        <v>3322</v>
      </c>
      <c r="B779" s="973"/>
      <c r="C779" s="973"/>
      <c r="D779" s="973"/>
      <c r="E779" s="973"/>
      <c r="F779" s="973"/>
      <c r="G779" s="973"/>
      <c r="H779" s="973"/>
      <c r="I779" s="973"/>
      <c r="J779" s="973"/>
      <c r="K779" s="973"/>
      <c r="L779" s="973"/>
      <c r="M779" s="973"/>
    </row>
    <row r="780" spans="1:13" ht="22.5" customHeight="1" thickBot="1" x14ac:dyDescent="0.35">
      <c r="A780" s="969" t="s">
        <v>3320</v>
      </c>
      <c r="B780" s="969"/>
      <c r="C780" s="969"/>
      <c r="D780" s="969"/>
      <c r="E780" s="969"/>
      <c r="F780" s="969"/>
      <c r="G780" s="969"/>
      <c r="H780" s="969"/>
      <c r="I780" s="969"/>
      <c r="J780" s="969"/>
      <c r="K780" s="969"/>
      <c r="L780" s="969"/>
      <c r="M780" s="969"/>
    </row>
    <row r="781" spans="1:13" ht="18" customHeight="1" x14ac:dyDescent="0.3">
      <c r="A781" s="970" t="s">
        <v>3118</v>
      </c>
      <c r="B781" s="970" t="s">
        <v>3119</v>
      </c>
      <c r="C781" s="970" t="s">
        <v>2</v>
      </c>
      <c r="D781" s="82" t="s">
        <v>3</v>
      </c>
      <c r="E781" s="83" t="s">
        <v>3</v>
      </c>
      <c r="F781" s="82" t="s">
        <v>7</v>
      </c>
      <c r="G781" s="83" t="s">
        <v>9</v>
      </c>
      <c r="H781" s="82" t="s">
        <v>12</v>
      </c>
      <c r="I781" s="83" t="s">
        <v>13</v>
      </c>
      <c r="J781" s="873" t="s">
        <v>3115</v>
      </c>
      <c r="K781" s="873" t="s">
        <v>3116</v>
      </c>
      <c r="L781" s="965" t="s">
        <v>3121</v>
      </c>
      <c r="M781" s="965" t="s">
        <v>3117</v>
      </c>
    </row>
    <row r="782" spans="1:13" ht="14.25" customHeight="1" x14ac:dyDescent="0.3">
      <c r="A782" s="971"/>
      <c r="B782" s="971"/>
      <c r="C782" s="971"/>
      <c r="D782" s="84" t="s">
        <v>4</v>
      </c>
      <c r="E782" s="85" t="s">
        <v>6</v>
      </c>
      <c r="F782" s="84" t="s">
        <v>8</v>
      </c>
      <c r="G782" s="85" t="s">
        <v>10</v>
      </c>
      <c r="H782" s="84" t="s">
        <v>5</v>
      </c>
      <c r="I782" s="85" t="s">
        <v>5</v>
      </c>
      <c r="J782" s="874"/>
      <c r="K782" s="874"/>
      <c r="L782" s="966"/>
      <c r="M782" s="966"/>
    </row>
    <row r="783" spans="1:13" ht="19.5" customHeight="1" x14ac:dyDescent="0.3">
      <c r="A783" s="971"/>
      <c r="B783" s="971"/>
      <c r="C783" s="971"/>
      <c r="D783" s="84" t="s">
        <v>5</v>
      </c>
      <c r="E783" s="85" t="s">
        <v>5</v>
      </c>
      <c r="F783" s="84" t="s">
        <v>5</v>
      </c>
      <c r="G783" s="85" t="s">
        <v>11</v>
      </c>
      <c r="H783" s="86"/>
      <c r="I783" s="87"/>
      <c r="J783" s="44" t="s">
        <v>3120</v>
      </c>
      <c r="K783" s="45" t="s">
        <v>3120</v>
      </c>
      <c r="L783" s="46" t="s">
        <v>3120</v>
      </c>
      <c r="M783" s="47" t="s">
        <v>3120</v>
      </c>
    </row>
    <row r="784" spans="1:13" ht="12.75" customHeight="1" thickBot="1" x14ac:dyDescent="0.35">
      <c r="A784" s="972"/>
      <c r="B784" s="972"/>
      <c r="C784" s="972"/>
      <c r="D784" s="88"/>
      <c r="E784" s="89"/>
      <c r="F784" s="88"/>
      <c r="G784" s="89"/>
      <c r="H784" s="88"/>
      <c r="I784" s="89"/>
      <c r="J784" s="48" t="s">
        <v>14</v>
      </c>
      <c r="K784" s="49" t="s">
        <v>14</v>
      </c>
      <c r="L784" s="50" t="s">
        <v>14</v>
      </c>
      <c r="M784" s="51" t="s">
        <v>14</v>
      </c>
    </row>
    <row r="785" spans="1:13" x14ac:dyDescent="0.3">
      <c r="A785" s="80">
        <v>34001001</v>
      </c>
      <c r="B785" s="81" t="s">
        <v>1136</v>
      </c>
      <c r="C785" s="81"/>
      <c r="J785" s="55"/>
      <c r="K785" s="55"/>
      <c r="L785" s="54"/>
      <c r="M785" s="54"/>
    </row>
    <row r="786" spans="1:13" ht="30.6" x14ac:dyDescent="0.3">
      <c r="A786" s="69"/>
      <c r="B786" s="71" t="s">
        <v>3259</v>
      </c>
      <c r="C786" s="72" t="s">
        <v>3245</v>
      </c>
      <c r="D786" s="73">
        <v>1301</v>
      </c>
      <c r="E786" s="73">
        <v>9</v>
      </c>
      <c r="F786" s="73">
        <v>703</v>
      </c>
      <c r="G786" s="73">
        <v>70330</v>
      </c>
      <c r="H786" s="73">
        <v>3000</v>
      </c>
      <c r="I786" s="73">
        <v>414104</v>
      </c>
      <c r="J786" s="133">
        <v>0</v>
      </c>
      <c r="K786" s="133">
        <f>SUM(J786+M786)</f>
        <v>1600000</v>
      </c>
      <c r="L786" s="133"/>
      <c r="M786" s="133">
        <v>1600000</v>
      </c>
    </row>
    <row r="787" spans="1:13" ht="20.399999999999999" x14ac:dyDescent="0.3">
      <c r="A787" s="69"/>
      <c r="B787" s="71" t="s">
        <v>3260</v>
      </c>
      <c r="C787" s="72" t="s">
        <v>3246</v>
      </c>
      <c r="D787" s="73">
        <v>1301</v>
      </c>
      <c r="E787" s="73">
        <v>9</v>
      </c>
      <c r="F787" s="73">
        <v>703</v>
      </c>
      <c r="G787" s="73">
        <v>70330</v>
      </c>
      <c r="H787" s="73">
        <v>3000</v>
      </c>
      <c r="I787" s="73">
        <v>414104</v>
      </c>
      <c r="J787" s="133">
        <v>0</v>
      </c>
      <c r="K787" s="133">
        <f t="shared" ref="K787:K799" si="37">SUM(J787+M787)</f>
        <v>70500000</v>
      </c>
      <c r="L787" s="133"/>
      <c r="M787" s="133">
        <v>70500000</v>
      </c>
    </row>
    <row r="788" spans="1:13" ht="20.399999999999999" x14ac:dyDescent="0.3">
      <c r="A788" s="69"/>
      <c r="B788" s="71" t="s">
        <v>3261</v>
      </c>
      <c r="C788" s="72" t="s">
        <v>3247</v>
      </c>
      <c r="D788" s="73">
        <v>1301</v>
      </c>
      <c r="E788" s="73">
        <v>9</v>
      </c>
      <c r="F788" s="73">
        <v>703</v>
      </c>
      <c r="G788" s="73">
        <v>70330</v>
      </c>
      <c r="H788" s="73">
        <v>3000</v>
      </c>
      <c r="I788" s="73">
        <v>414104</v>
      </c>
      <c r="J788" s="133"/>
      <c r="K788" s="133">
        <f t="shared" si="37"/>
        <v>96500000</v>
      </c>
      <c r="L788" s="133"/>
      <c r="M788" s="133">
        <v>96500000</v>
      </c>
    </row>
    <row r="789" spans="1:13" ht="20.399999999999999" x14ac:dyDescent="0.3">
      <c r="A789" s="69"/>
      <c r="B789" s="71" t="s">
        <v>3262</v>
      </c>
      <c r="C789" s="72" t="s">
        <v>5054</v>
      </c>
      <c r="D789" s="73">
        <v>1301</v>
      </c>
      <c r="E789" s="73">
        <v>9</v>
      </c>
      <c r="F789" s="73">
        <v>703</v>
      </c>
      <c r="G789" s="73">
        <v>70330</v>
      </c>
      <c r="H789" s="73">
        <v>3000</v>
      </c>
      <c r="I789" s="73">
        <v>414104</v>
      </c>
      <c r="J789" s="200"/>
      <c r="K789" s="200">
        <f t="shared" si="37"/>
        <v>36000000</v>
      </c>
      <c r="L789" s="200"/>
      <c r="M789" s="200">
        <v>36000000</v>
      </c>
    </row>
    <row r="790" spans="1:13" ht="20.399999999999999" x14ac:dyDescent="0.3">
      <c r="A790" s="69"/>
      <c r="B790" s="71" t="s">
        <v>3263</v>
      </c>
      <c r="C790" s="72" t="s">
        <v>3248</v>
      </c>
      <c r="D790" s="73">
        <v>1301</v>
      </c>
      <c r="E790" s="73">
        <v>9</v>
      </c>
      <c r="F790" s="73">
        <v>703</v>
      </c>
      <c r="G790" s="73">
        <v>70330</v>
      </c>
      <c r="H790" s="73">
        <v>3000</v>
      </c>
      <c r="I790" s="73">
        <v>414104</v>
      </c>
      <c r="J790" s="133"/>
      <c r="K790" s="133">
        <f t="shared" si="37"/>
        <v>41300000</v>
      </c>
      <c r="L790" s="133"/>
      <c r="M790" s="133">
        <v>41300000</v>
      </c>
    </row>
    <row r="791" spans="1:13" ht="30.6" x14ac:dyDescent="0.3">
      <c r="A791" s="69"/>
      <c r="B791" s="71" t="s">
        <v>3264</v>
      </c>
      <c r="C791" s="72" t="s">
        <v>3249</v>
      </c>
      <c r="D791" s="73">
        <v>1301</v>
      </c>
      <c r="E791" s="73">
        <v>9</v>
      </c>
      <c r="F791" s="73">
        <v>703</v>
      </c>
      <c r="G791" s="73">
        <v>70330</v>
      </c>
      <c r="H791" s="73">
        <v>3000</v>
      </c>
      <c r="I791" s="73">
        <v>414104</v>
      </c>
      <c r="J791" s="133"/>
      <c r="K791" s="133">
        <f t="shared" si="37"/>
        <v>55200000</v>
      </c>
      <c r="L791" s="133"/>
      <c r="M791" s="133">
        <v>55200000</v>
      </c>
    </row>
    <row r="792" spans="1:13" ht="20.399999999999999" x14ac:dyDescent="0.3">
      <c r="A792" s="69"/>
      <c r="B792" s="71" t="s">
        <v>3265</v>
      </c>
      <c r="C792" s="72" t="s">
        <v>5053</v>
      </c>
      <c r="D792" s="73">
        <v>1301</v>
      </c>
      <c r="E792" s="73">
        <v>9</v>
      </c>
      <c r="F792" s="73">
        <v>703</v>
      </c>
      <c r="G792" s="73">
        <v>70330</v>
      </c>
      <c r="H792" s="73">
        <v>3000</v>
      </c>
      <c r="I792" s="73">
        <v>414104</v>
      </c>
      <c r="J792" s="200"/>
      <c r="K792" s="200">
        <f t="shared" si="37"/>
        <v>400000000</v>
      </c>
      <c r="L792" s="200"/>
      <c r="M792" s="200">
        <v>400000000</v>
      </c>
    </row>
    <row r="793" spans="1:13" ht="21" customHeight="1" x14ac:dyDescent="0.3">
      <c r="A793" s="69"/>
      <c r="B793" s="71" t="s">
        <v>3266</v>
      </c>
      <c r="C793" s="72" t="s">
        <v>3250</v>
      </c>
      <c r="D793" s="73">
        <v>1301</v>
      </c>
      <c r="E793" s="73">
        <v>9</v>
      </c>
      <c r="F793" s="73">
        <v>703</v>
      </c>
      <c r="G793" s="73">
        <v>70330</v>
      </c>
      <c r="H793" s="73">
        <v>3000</v>
      </c>
      <c r="I793" s="73">
        <v>414104</v>
      </c>
      <c r="J793" s="133"/>
      <c r="K793" s="133">
        <f t="shared" si="37"/>
        <v>172125000</v>
      </c>
      <c r="L793" s="133"/>
      <c r="M793" s="133">
        <v>172125000</v>
      </c>
    </row>
    <row r="794" spans="1:13" ht="21" customHeight="1" x14ac:dyDescent="0.3">
      <c r="A794" s="69"/>
      <c r="B794" s="71" t="s">
        <v>3267</v>
      </c>
      <c r="C794" s="72" t="s">
        <v>3251</v>
      </c>
      <c r="D794" s="73">
        <v>1301</v>
      </c>
      <c r="E794" s="73">
        <v>9</v>
      </c>
      <c r="F794" s="73">
        <v>703</v>
      </c>
      <c r="G794" s="73">
        <v>70330</v>
      </c>
      <c r="H794" s="73">
        <v>3000</v>
      </c>
      <c r="I794" s="73">
        <v>414104</v>
      </c>
      <c r="J794" s="133"/>
      <c r="K794" s="133">
        <f t="shared" si="37"/>
        <v>528000000</v>
      </c>
      <c r="L794" s="133"/>
      <c r="M794" s="133">
        <v>528000000</v>
      </c>
    </row>
    <row r="795" spans="1:13" ht="27" customHeight="1" x14ac:dyDescent="0.3">
      <c r="A795" s="69"/>
      <c r="B795" s="71" t="s">
        <v>3268</v>
      </c>
      <c r="C795" s="72" t="s">
        <v>3252</v>
      </c>
      <c r="D795" s="73">
        <v>1301</v>
      </c>
      <c r="E795" s="73">
        <v>9</v>
      </c>
      <c r="F795" s="73">
        <v>703</v>
      </c>
      <c r="G795" s="73">
        <v>70330</v>
      </c>
      <c r="H795" s="73">
        <v>3000</v>
      </c>
      <c r="I795" s="73">
        <v>414104</v>
      </c>
      <c r="J795" s="133"/>
      <c r="K795" s="133">
        <f t="shared" si="37"/>
        <v>520000000</v>
      </c>
      <c r="L795" s="133"/>
      <c r="M795" s="133">
        <v>520000000</v>
      </c>
    </row>
    <row r="796" spans="1:13" ht="27.75" customHeight="1" x14ac:dyDescent="0.3">
      <c r="A796" s="69"/>
      <c r="B796" s="71" t="s">
        <v>3269</v>
      </c>
      <c r="C796" s="72" t="s">
        <v>3253</v>
      </c>
      <c r="D796" s="73">
        <v>1301</v>
      </c>
      <c r="E796" s="73">
        <v>9</v>
      </c>
      <c r="F796" s="73">
        <v>703</v>
      </c>
      <c r="G796" s="73">
        <v>70330</v>
      </c>
      <c r="H796" s="73">
        <v>3000</v>
      </c>
      <c r="I796" s="73">
        <v>414104</v>
      </c>
      <c r="J796" s="133"/>
      <c r="K796" s="133">
        <f t="shared" si="37"/>
        <v>60000000</v>
      </c>
      <c r="L796" s="133"/>
      <c r="M796" s="133">
        <v>60000000</v>
      </c>
    </row>
    <row r="797" spans="1:13" ht="37.5" customHeight="1" x14ac:dyDescent="0.3">
      <c r="A797" s="69"/>
      <c r="B797" s="71" t="s">
        <v>3270</v>
      </c>
      <c r="C797" s="72" t="s">
        <v>3254</v>
      </c>
      <c r="D797" s="73">
        <v>1301</v>
      </c>
      <c r="E797" s="73">
        <v>9</v>
      </c>
      <c r="F797" s="73">
        <v>703</v>
      </c>
      <c r="G797" s="73">
        <v>70330</v>
      </c>
      <c r="H797" s="73">
        <v>3000</v>
      </c>
      <c r="I797" s="73">
        <v>414104</v>
      </c>
      <c r="J797" s="133"/>
      <c r="K797" s="133">
        <f t="shared" si="37"/>
        <v>550000000</v>
      </c>
      <c r="L797" s="133"/>
      <c r="M797" s="133">
        <v>550000000</v>
      </c>
    </row>
    <row r="798" spans="1:13" ht="36.75" customHeight="1" x14ac:dyDescent="0.3">
      <c r="A798" s="69"/>
      <c r="B798" s="71" t="s">
        <v>3271</v>
      </c>
      <c r="C798" s="72" t="s">
        <v>3255</v>
      </c>
      <c r="D798" s="73">
        <v>1301</v>
      </c>
      <c r="E798" s="73">
        <v>9</v>
      </c>
      <c r="F798" s="73">
        <v>703</v>
      </c>
      <c r="G798" s="73">
        <v>70330</v>
      </c>
      <c r="H798" s="73">
        <v>3000</v>
      </c>
      <c r="I798" s="73">
        <v>414104</v>
      </c>
      <c r="J798" s="133"/>
      <c r="K798" s="133">
        <f t="shared" si="37"/>
        <v>100000000</v>
      </c>
      <c r="L798" s="133"/>
      <c r="M798" s="133">
        <v>100000000</v>
      </c>
    </row>
    <row r="799" spans="1:13" ht="24.75" customHeight="1" x14ac:dyDescent="0.3">
      <c r="A799" s="69"/>
      <c r="B799" s="71" t="s">
        <v>3272</v>
      </c>
      <c r="C799" s="72" t="s">
        <v>3256</v>
      </c>
      <c r="D799" s="73">
        <v>1301</v>
      </c>
      <c r="E799" s="73">
        <v>9</v>
      </c>
      <c r="F799" s="73">
        <v>703</v>
      </c>
      <c r="G799" s="73">
        <v>70330</v>
      </c>
      <c r="H799" s="73">
        <v>3000</v>
      </c>
      <c r="I799" s="73">
        <v>414104</v>
      </c>
      <c r="J799" s="133"/>
      <c r="K799" s="133">
        <f t="shared" si="37"/>
        <v>500000000</v>
      </c>
      <c r="L799" s="133"/>
      <c r="M799" s="133">
        <v>500000000</v>
      </c>
    </row>
    <row r="800" spans="1:13" ht="27.75" customHeight="1" x14ac:dyDescent="0.3">
      <c r="A800" s="69"/>
      <c r="B800" s="71" t="s">
        <v>3273</v>
      </c>
      <c r="C800" s="72" t="s">
        <v>3257</v>
      </c>
      <c r="D800" s="73">
        <v>1301</v>
      </c>
      <c r="E800" s="73">
        <v>9</v>
      </c>
      <c r="F800" s="73">
        <v>703</v>
      </c>
      <c r="G800" s="73">
        <v>70330</v>
      </c>
      <c r="H800" s="73">
        <v>3000</v>
      </c>
      <c r="I800" s="73">
        <v>414104</v>
      </c>
      <c r="J800" s="133"/>
      <c r="K800" s="133">
        <f>SUM(J800+M800)</f>
        <v>300000000</v>
      </c>
      <c r="L800" s="133"/>
      <c r="M800" s="133">
        <v>300000000</v>
      </c>
    </row>
    <row r="801" spans="1:20" ht="37.5" customHeight="1" x14ac:dyDescent="0.3">
      <c r="A801" s="69"/>
      <c r="B801" s="71" t="s">
        <v>3274</v>
      </c>
      <c r="C801" s="72" t="s">
        <v>3258</v>
      </c>
      <c r="D801" s="73">
        <v>1301</v>
      </c>
      <c r="E801" s="73">
        <v>9</v>
      </c>
      <c r="F801" s="73">
        <v>703</v>
      </c>
      <c r="G801" s="73">
        <v>70330</v>
      </c>
      <c r="H801" s="73">
        <v>3000</v>
      </c>
      <c r="I801" s="73">
        <v>414104</v>
      </c>
      <c r="J801" s="133"/>
      <c r="K801" s="133">
        <f>SUM(J801+M801)</f>
        <v>300000000</v>
      </c>
      <c r="L801" s="133"/>
      <c r="M801" s="133">
        <v>300000000</v>
      </c>
    </row>
    <row r="802" spans="1:20" ht="23.25" customHeight="1" x14ac:dyDescent="0.3">
      <c r="A802" s="973" t="s">
        <v>0</v>
      </c>
      <c r="B802" s="973"/>
      <c r="C802" s="973"/>
      <c r="D802" s="973"/>
      <c r="E802" s="973"/>
      <c r="F802" s="973"/>
      <c r="G802" s="973"/>
      <c r="H802" s="973"/>
      <c r="I802" s="973"/>
      <c r="J802" s="973"/>
      <c r="K802" s="973"/>
      <c r="L802" s="973"/>
      <c r="M802" s="973"/>
    </row>
    <row r="803" spans="1:20" ht="19.5" customHeight="1" x14ac:dyDescent="0.3">
      <c r="A803" s="973" t="s">
        <v>3322</v>
      </c>
      <c r="B803" s="973"/>
      <c r="C803" s="973"/>
      <c r="D803" s="973"/>
      <c r="E803" s="973"/>
      <c r="F803" s="973"/>
      <c r="G803" s="973"/>
      <c r="H803" s="973"/>
      <c r="I803" s="973"/>
      <c r="J803" s="973"/>
      <c r="K803" s="973"/>
      <c r="L803" s="973"/>
      <c r="M803" s="973"/>
    </row>
    <row r="804" spans="1:20" ht="22.5" customHeight="1" thickBot="1" x14ac:dyDescent="0.35">
      <c r="A804" s="969" t="s">
        <v>3320</v>
      </c>
      <c r="B804" s="969"/>
      <c r="C804" s="969"/>
      <c r="D804" s="969"/>
      <c r="E804" s="969"/>
      <c r="F804" s="969"/>
      <c r="G804" s="969"/>
      <c r="H804" s="969"/>
      <c r="I804" s="969"/>
      <c r="J804" s="969"/>
      <c r="K804" s="969"/>
      <c r="L804" s="969"/>
      <c r="M804" s="969"/>
    </row>
    <row r="805" spans="1:20" ht="18" customHeight="1" x14ac:dyDescent="0.3">
      <c r="A805" s="970" t="s">
        <v>3118</v>
      </c>
      <c r="B805" s="970" t="s">
        <v>3119</v>
      </c>
      <c r="C805" s="970" t="s">
        <v>2</v>
      </c>
      <c r="D805" s="82" t="s">
        <v>3</v>
      </c>
      <c r="E805" s="83" t="s">
        <v>3</v>
      </c>
      <c r="F805" s="82" t="s">
        <v>7</v>
      </c>
      <c r="G805" s="83" t="s">
        <v>9</v>
      </c>
      <c r="H805" s="82" t="s">
        <v>12</v>
      </c>
      <c r="I805" s="83" t="s">
        <v>13</v>
      </c>
      <c r="J805" s="873" t="s">
        <v>3115</v>
      </c>
      <c r="K805" s="873" t="s">
        <v>3116</v>
      </c>
      <c r="L805" s="965" t="s">
        <v>3121</v>
      </c>
      <c r="M805" s="965" t="s">
        <v>3117</v>
      </c>
    </row>
    <row r="806" spans="1:20" ht="14.25" customHeight="1" x14ac:dyDescent="0.3">
      <c r="A806" s="971"/>
      <c r="B806" s="971"/>
      <c r="C806" s="971"/>
      <c r="D806" s="84" t="s">
        <v>4</v>
      </c>
      <c r="E806" s="85" t="s">
        <v>6</v>
      </c>
      <c r="F806" s="84" t="s">
        <v>8</v>
      </c>
      <c r="G806" s="85" t="s">
        <v>10</v>
      </c>
      <c r="H806" s="84" t="s">
        <v>5</v>
      </c>
      <c r="I806" s="85" t="s">
        <v>5</v>
      </c>
      <c r="J806" s="874"/>
      <c r="K806" s="874"/>
      <c r="L806" s="966"/>
      <c r="M806" s="966"/>
    </row>
    <row r="807" spans="1:20" ht="19.5" customHeight="1" x14ac:dyDescent="0.3">
      <c r="A807" s="971"/>
      <c r="B807" s="971"/>
      <c r="C807" s="971"/>
      <c r="D807" s="84" t="s">
        <v>5</v>
      </c>
      <c r="E807" s="85" t="s">
        <v>5</v>
      </c>
      <c r="F807" s="84" t="s">
        <v>5</v>
      </c>
      <c r="G807" s="85" t="s">
        <v>11</v>
      </c>
      <c r="H807" s="86"/>
      <c r="I807" s="87"/>
      <c r="J807" s="44" t="s">
        <v>3120</v>
      </c>
      <c r="K807" s="45" t="s">
        <v>3120</v>
      </c>
      <c r="L807" s="46" t="s">
        <v>3120</v>
      </c>
      <c r="M807" s="47" t="s">
        <v>3120</v>
      </c>
    </row>
    <row r="808" spans="1:20" ht="12.75" customHeight="1" thickBot="1" x14ac:dyDescent="0.35">
      <c r="A808" s="972"/>
      <c r="B808" s="972"/>
      <c r="C808" s="972"/>
      <c r="D808" s="88"/>
      <c r="E808" s="89"/>
      <c r="F808" s="88"/>
      <c r="G808" s="89"/>
      <c r="H808" s="88"/>
      <c r="I808" s="89"/>
      <c r="J808" s="48" t="s">
        <v>14</v>
      </c>
      <c r="K808" s="49" t="s">
        <v>14</v>
      </c>
      <c r="L808" s="50" t="s">
        <v>14</v>
      </c>
      <c r="M808" s="51" t="s">
        <v>14</v>
      </c>
    </row>
    <row r="809" spans="1:20" ht="27.75" customHeight="1" x14ac:dyDescent="0.3">
      <c r="A809" s="69"/>
      <c r="B809" s="71" t="s">
        <v>5035</v>
      </c>
      <c r="C809" s="72" t="s">
        <v>5248</v>
      </c>
      <c r="D809" s="73"/>
      <c r="E809" s="73"/>
      <c r="F809" s="73"/>
      <c r="G809" s="73"/>
      <c r="H809" s="73"/>
      <c r="I809" s="73"/>
      <c r="J809" s="133"/>
      <c r="K809" s="133">
        <v>155000000</v>
      </c>
      <c r="L809" s="133"/>
      <c r="M809" s="133">
        <v>155000000</v>
      </c>
    </row>
    <row r="810" spans="1:20" ht="21.75" customHeight="1" x14ac:dyDescent="0.3">
      <c r="A810" s="69"/>
      <c r="B810" s="71" t="s">
        <v>5036</v>
      </c>
      <c r="C810" s="72" t="s">
        <v>5247</v>
      </c>
      <c r="D810" s="73"/>
      <c r="E810" s="73"/>
      <c r="F810" s="73"/>
      <c r="G810" s="73"/>
      <c r="H810" s="73"/>
      <c r="I810" s="73"/>
      <c r="J810" s="133"/>
      <c r="K810" s="133">
        <v>500000000</v>
      </c>
      <c r="L810" s="133"/>
      <c r="M810" s="126">
        <v>500000000</v>
      </c>
      <c r="N810" s="147"/>
      <c r="O810" s="147"/>
      <c r="P810" s="147"/>
      <c r="Q810" s="147"/>
      <c r="R810" s="147"/>
      <c r="S810" s="147"/>
      <c r="T810" s="147"/>
    </row>
    <row r="811" spans="1:20" s="343" customFormat="1" ht="24.75" customHeight="1" x14ac:dyDescent="0.3">
      <c r="A811" s="556"/>
      <c r="B811" s="563" t="s">
        <v>5036</v>
      </c>
      <c r="C811" s="30" t="s">
        <v>5240</v>
      </c>
      <c r="D811" s="558"/>
      <c r="E811" s="558"/>
      <c r="F811" s="558"/>
      <c r="G811" s="558"/>
      <c r="H811" s="558"/>
      <c r="I811" s="558"/>
      <c r="J811" s="560">
        <v>0</v>
      </c>
      <c r="K811" s="560">
        <f t="shared" ref="K811" si="38">SUM(J811+M811)</f>
        <v>200000000</v>
      </c>
      <c r="L811" s="560">
        <v>0</v>
      </c>
      <c r="M811" s="126">
        <v>200000000</v>
      </c>
      <c r="N811" s="62"/>
      <c r="O811" s="62"/>
      <c r="P811" s="62"/>
      <c r="Q811" s="62"/>
      <c r="R811" s="62"/>
      <c r="S811" s="567"/>
      <c r="T811" s="58"/>
    </row>
    <row r="812" spans="1:20" ht="20.399999999999999" x14ac:dyDescent="0.3">
      <c r="A812" s="69"/>
      <c r="B812" s="71" t="s">
        <v>3276</v>
      </c>
      <c r="C812" s="72" t="s">
        <v>3290</v>
      </c>
      <c r="D812" s="73">
        <v>1702</v>
      </c>
      <c r="E812" s="73">
        <v>9</v>
      </c>
      <c r="F812" s="73">
        <v>704</v>
      </c>
      <c r="G812" s="73">
        <v>70451</v>
      </c>
      <c r="H812" s="73">
        <v>3000</v>
      </c>
      <c r="I812" s="73">
        <v>414301</v>
      </c>
      <c r="J812" s="133"/>
      <c r="K812" s="133">
        <f>SUM(J812+M812)</f>
        <v>3900000</v>
      </c>
      <c r="L812" s="133"/>
      <c r="M812" s="126">
        <v>3900000</v>
      </c>
      <c r="N812" s="147"/>
      <c r="O812" s="147"/>
      <c r="P812" s="147"/>
      <c r="Q812" s="147"/>
      <c r="R812" s="147"/>
      <c r="S812" s="147"/>
      <c r="T812" s="147"/>
    </row>
    <row r="813" spans="1:20" ht="20.399999999999999" x14ac:dyDescent="0.3">
      <c r="A813" s="69"/>
      <c r="B813" s="71" t="s">
        <v>3277</v>
      </c>
      <c r="C813" s="72" t="s">
        <v>3289</v>
      </c>
      <c r="D813" s="73">
        <v>1702</v>
      </c>
      <c r="E813" s="73">
        <v>9</v>
      </c>
      <c r="F813" s="73">
        <v>704</v>
      </c>
      <c r="G813" s="73">
        <v>70451</v>
      </c>
      <c r="H813" s="73">
        <v>3000</v>
      </c>
      <c r="I813" s="73">
        <v>414301</v>
      </c>
      <c r="J813" s="133"/>
      <c r="K813" s="133">
        <f t="shared" ref="K813:K837" si="39">SUM(J813+M813)</f>
        <v>58000000</v>
      </c>
      <c r="L813" s="133"/>
      <c r="M813" s="133">
        <v>58000000</v>
      </c>
    </row>
    <row r="814" spans="1:20" ht="20.399999999999999" x14ac:dyDescent="0.3">
      <c r="A814" s="69"/>
      <c r="B814" s="71" t="s">
        <v>3278</v>
      </c>
      <c r="C814" s="72" t="s">
        <v>3291</v>
      </c>
      <c r="D814" s="73">
        <v>1702</v>
      </c>
      <c r="E814" s="73">
        <v>9</v>
      </c>
      <c r="F814" s="73">
        <v>704</v>
      </c>
      <c r="G814" s="73">
        <v>70451</v>
      </c>
      <c r="H814" s="73">
        <v>3000</v>
      </c>
      <c r="I814" s="73">
        <v>414301</v>
      </c>
      <c r="J814" s="133"/>
      <c r="K814" s="133">
        <f t="shared" si="39"/>
        <v>5500000</v>
      </c>
      <c r="L814" s="133"/>
      <c r="M814" s="133">
        <v>5500000</v>
      </c>
    </row>
    <row r="815" spans="1:20" ht="20.399999999999999" x14ac:dyDescent="0.3">
      <c r="A815" s="69"/>
      <c r="B815" s="71" t="s">
        <v>3279</v>
      </c>
      <c r="C815" s="72" t="s">
        <v>3292</v>
      </c>
      <c r="D815" s="73">
        <v>1702</v>
      </c>
      <c r="E815" s="73">
        <v>9</v>
      </c>
      <c r="F815" s="73">
        <v>704</v>
      </c>
      <c r="G815" s="73">
        <v>70451</v>
      </c>
      <c r="H815" s="73">
        <v>3000</v>
      </c>
      <c r="I815" s="73">
        <v>414301</v>
      </c>
      <c r="J815" s="133"/>
      <c r="K815" s="133">
        <f t="shared" si="39"/>
        <v>107300000</v>
      </c>
      <c r="L815" s="133"/>
      <c r="M815" s="133">
        <v>107300000</v>
      </c>
    </row>
    <row r="816" spans="1:20" ht="20.399999999999999" x14ac:dyDescent="0.3">
      <c r="A816" s="69"/>
      <c r="B816" s="71" t="s">
        <v>3280</v>
      </c>
      <c r="C816" s="72" t="s">
        <v>3293</v>
      </c>
      <c r="D816" s="73">
        <v>1702</v>
      </c>
      <c r="E816" s="73">
        <v>9</v>
      </c>
      <c r="F816" s="73">
        <v>704</v>
      </c>
      <c r="G816" s="73">
        <v>70451</v>
      </c>
      <c r="H816" s="73">
        <v>3000</v>
      </c>
      <c r="I816" s="73">
        <v>414301</v>
      </c>
      <c r="J816" s="133"/>
      <c r="K816" s="133">
        <f t="shared" si="39"/>
        <v>1700000</v>
      </c>
      <c r="L816" s="133"/>
      <c r="M816" s="133">
        <v>1700000</v>
      </c>
    </row>
    <row r="817" spans="1:13" ht="20.399999999999999" x14ac:dyDescent="0.3">
      <c r="A817" s="69"/>
      <c r="B817" s="71" t="s">
        <v>3281</v>
      </c>
      <c r="C817" s="72" t="s">
        <v>3294</v>
      </c>
      <c r="D817" s="73">
        <v>1702</v>
      </c>
      <c r="E817" s="73">
        <v>9</v>
      </c>
      <c r="F817" s="73">
        <v>704</v>
      </c>
      <c r="G817" s="73">
        <v>70451</v>
      </c>
      <c r="H817" s="73">
        <v>3000</v>
      </c>
      <c r="I817" s="73">
        <v>414301</v>
      </c>
      <c r="J817" s="133"/>
      <c r="K817" s="133">
        <f t="shared" si="39"/>
        <v>9700000</v>
      </c>
      <c r="L817" s="133"/>
      <c r="M817" s="133">
        <v>9700000</v>
      </c>
    </row>
    <row r="818" spans="1:13" ht="20.399999999999999" x14ac:dyDescent="0.3">
      <c r="A818" s="69"/>
      <c r="B818" s="71" t="s">
        <v>3282</v>
      </c>
      <c r="C818" s="72" t="s">
        <v>3295</v>
      </c>
      <c r="D818" s="73">
        <v>1702</v>
      </c>
      <c r="E818" s="73">
        <v>9</v>
      </c>
      <c r="F818" s="73">
        <v>704</v>
      </c>
      <c r="G818" s="73">
        <v>70451</v>
      </c>
      <c r="H818" s="73">
        <v>3000</v>
      </c>
      <c r="I818" s="73">
        <v>414301</v>
      </c>
      <c r="J818" s="133"/>
      <c r="K818" s="133">
        <f t="shared" si="39"/>
        <v>109800000</v>
      </c>
      <c r="L818" s="133"/>
      <c r="M818" s="133">
        <v>109800000</v>
      </c>
    </row>
    <row r="819" spans="1:13" ht="20.399999999999999" x14ac:dyDescent="0.3">
      <c r="A819" s="69"/>
      <c r="B819" s="71" t="s">
        <v>3283</v>
      </c>
      <c r="C819" s="72" t="s">
        <v>3296</v>
      </c>
      <c r="D819" s="73">
        <v>1702</v>
      </c>
      <c r="E819" s="73">
        <v>9</v>
      </c>
      <c r="F819" s="73">
        <v>704</v>
      </c>
      <c r="G819" s="73">
        <v>70451</v>
      </c>
      <c r="H819" s="73">
        <v>3000</v>
      </c>
      <c r="I819" s="73">
        <v>414301</v>
      </c>
      <c r="J819" s="133"/>
      <c r="K819" s="133">
        <f t="shared" si="39"/>
        <v>80080000</v>
      </c>
      <c r="L819" s="133"/>
      <c r="M819" s="133">
        <v>80080000</v>
      </c>
    </row>
    <row r="820" spans="1:13" ht="30.6" x14ac:dyDescent="0.3">
      <c r="A820" s="69"/>
      <c r="B820" s="71" t="s">
        <v>3284</v>
      </c>
      <c r="C820" s="72" t="s">
        <v>3297</v>
      </c>
      <c r="D820" s="73">
        <v>1702</v>
      </c>
      <c r="E820" s="73">
        <v>9</v>
      </c>
      <c r="F820" s="73">
        <v>704</v>
      </c>
      <c r="G820" s="73">
        <v>70451</v>
      </c>
      <c r="H820" s="73">
        <v>3000</v>
      </c>
      <c r="I820" s="73">
        <v>414301</v>
      </c>
      <c r="J820" s="133"/>
      <c r="K820" s="133">
        <f t="shared" si="39"/>
        <v>176500000</v>
      </c>
      <c r="L820" s="133"/>
      <c r="M820" s="133">
        <v>176500000</v>
      </c>
    </row>
    <row r="821" spans="1:13" ht="20.399999999999999" x14ac:dyDescent="0.3">
      <c r="A821" s="69"/>
      <c r="B821" s="71" t="s">
        <v>3285</v>
      </c>
      <c r="C821" s="72" t="s">
        <v>3298</v>
      </c>
      <c r="D821" s="73">
        <v>1702</v>
      </c>
      <c r="E821" s="73">
        <v>9</v>
      </c>
      <c r="F821" s="73">
        <v>704</v>
      </c>
      <c r="G821" s="73">
        <v>70451</v>
      </c>
      <c r="H821" s="73">
        <v>3000</v>
      </c>
      <c r="I821" s="73">
        <v>414301</v>
      </c>
      <c r="J821" s="133"/>
      <c r="K821" s="133">
        <f t="shared" si="39"/>
        <v>31200000</v>
      </c>
      <c r="L821" s="133"/>
      <c r="M821" s="133">
        <v>31200000</v>
      </c>
    </row>
    <row r="822" spans="1:13" ht="20.399999999999999" x14ac:dyDescent="0.3">
      <c r="A822" s="69"/>
      <c r="B822" s="71" t="s">
        <v>3286</v>
      </c>
      <c r="C822" s="72" t="s">
        <v>3299</v>
      </c>
      <c r="D822" s="73">
        <v>1702</v>
      </c>
      <c r="E822" s="73">
        <v>9</v>
      </c>
      <c r="F822" s="73">
        <v>704</v>
      </c>
      <c r="G822" s="73">
        <v>70451</v>
      </c>
      <c r="H822" s="73">
        <v>3000</v>
      </c>
      <c r="I822" s="73">
        <v>414301</v>
      </c>
      <c r="J822" s="133"/>
      <c r="K822" s="133">
        <f t="shared" si="39"/>
        <v>267600000</v>
      </c>
      <c r="L822" s="133"/>
      <c r="M822" s="133">
        <v>267600000</v>
      </c>
    </row>
    <row r="823" spans="1:13" ht="20.399999999999999" x14ac:dyDescent="0.3">
      <c r="A823" s="69"/>
      <c r="B823" s="71" t="s">
        <v>3287</v>
      </c>
      <c r="C823" s="72" t="s">
        <v>3300</v>
      </c>
      <c r="D823" s="73">
        <v>1702</v>
      </c>
      <c r="E823" s="73">
        <v>9</v>
      </c>
      <c r="F823" s="73">
        <v>704</v>
      </c>
      <c r="G823" s="73">
        <v>70451</v>
      </c>
      <c r="H823" s="73">
        <v>3000</v>
      </c>
      <c r="I823" s="73">
        <v>414301</v>
      </c>
      <c r="J823" s="133"/>
      <c r="K823" s="133">
        <f t="shared" si="39"/>
        <v>100000000</v>
      </c>
      <c r="L823" s="133"/>
      <c r="M823" s="133">
        <v>100000000</v>
      </c>
    </row>
    <row r="824" spans="1:13" ht="20.399999999999999" x14ac:dyDescent="0.3">
      <c r="A824" s="69"/>
      <c r="B824" s="71" t="s">
        <v>3288</v>
      </c>
      <c r="C824" s="72" t="s">
        <v>3301</v>
      </c>
      <c r="D824" s="73">
        <v>1702</v>
      </c>
      <c r="E824" s="73">
        <v>9</v>
      </c>
      <c r="F824" s="73">
        <v>704</v>
      </c>
      <c r="G824" s="73">
        <v>70451</v>
      </c>
      <c r="H824" s="73">
        <v>3000</v>
      </c>
      <c r="I824" s="73">
        <v>414301</v>
      </c>
      <c r="J824" s="133"/>
      <c r="K824" s="133">
        <f t="shared" si="39"/>
        <v>37300000</v>
      </c>
      <c r="L824" s="133"/>
      <c r="M824" s="133">
        <v>37300000</v>
      </c>
    </row>
    <row r="825" spans="1:13" ht="20.399999999999999" x14ac:dyDescent="0.3">
      <c r="A825" s="69"/>
      <c r="B825" s="71" t="s">
        <v>3308</v>
      </c>
      <c r="C825" s="72" t="s">
        <v>3302</v>
      </c>
      <c r="D825" s="73">
        <v>1702</v>
      </c>
      <c r="E825" s="73">
        <v>9</v>
      </c>
      <c r="F825" s="73">
        <v>704</v>
      </c>
      <c r="G825" s="73">
        <v>70451</v>
      </c>
      <c r="H825" s="73">
        <v>3000</v>
      </c>
      <c r="I825" s="73">
        <v>414301</v>
      </c>
      <c r="J825" s="133"/>
      <c r="K825" s="133">
        <f>SUM(J825+M825)</f>
        <v>69500000</v>
      </c>
      <c r="L825" s="133"/>
      <c r="M825" s="133">
        <v>69500000</v>
      </c>
    </row>
    <row r="826" spans="1:13" ht="20.399999999999999" x14ac:dyDescent="0.3">
      <c r="A826" s="69"/>
      <c r="B826" s="71" t="s">
        <v>3309</v>
      </c>
      <c r="C826" s="72" t="s">
        <v>3303</v>
      </c>
      <c r="D826" s="73">
        <v>1702</v>
      </c>
      <c r="E826" s="73">
        <v>9</v>
      </c>
      <c r="F826" s="73">
        <v>704</v>
      </c>
      <c r="G826" s="73">
        <v>70451</v>
      </c>
      <c r="H826" s="73">
        <v>3000</v>
      </c>
      <c r="I826" s="73">
        <v>414301</v>
      </c>
      <c r="J826" s="133"/>
      <c r="K826" s="133">
        <f>SUM(J826+M826)</f>
        <v>225100000</v>
      </c>
      <c r="L826" s="133"/>
      <c r="M826" s="133">
        <v>225100000</v>
      </c>
    </row>
    <row r="827" spans="1:13" ht="25.5" customHeight="1" x14ac:dyDescent="0.3">
      <c r="A827" s="69"/>
      <c r="B827" s="71" t="s">
        <v>3310</v>
      </c>
      <c r="C827" s="72" t="s">
        <v>3304</v>
      </c>
      <c r="D827" s="73">
        <v>1702</v>
      </c>
      <c r="E827" s="73">
        <v>9</v>
      </c>
      <c r="F827" s="73">
        <v>704</v>
      </c>
      <c r="G827" s="73">
        <v>70451</v>
      </c>
      <c r="H827" s="73">
        <v>3000</v>
      </c>
      <c r="I827" s="73">
        <v>414301</v>
      </c>
      <c r="J827" s="133"/>
      <c r="K827" s="133">
        <f>SUM(J827+M827)</f>
        <v>799000000</v>
      </c>
      <c r="L827" s="133"/>
      <c r="M827" s="133">
        <v>799000000</v>
      </c>
    </row>
    <row r="828" spans="1:13" ht="28.5" customHeight="1" x14ac:dyDescent="0.3">
      <c r="A828" s="973" t="s">
        <v>0</v>
      </c>
      <c r="B828" s="973"/>
      <c r="C828" s="973"/>
      <c r="D828" s="973"/>
      <c r="E828" s="973"/>
      <c r="F828" s="973"/>
      <c r="G828" s="973"/>
      <c r="H828" s="973"/>
      <c r="I828" s="973"/>
      <c r="J828" s="973"/>
      <c r="K828" s="973"/>
      <c r="L828" s="973"/>
      <c r="M828" s="973"/>
    </row>
    <row r="829" spans="1:13" ht="19.5" customHeight="1" x14ac:dyDescent="0.3">
      <c r="A829" s="973" t="s">
        <v>3322</v>
      </c>
      <c r="B829" s="973"/>
      <c r="C829" s="973"/>
      <c r="D829" s="973"/>
      <c r="E829" s="973"/>
      <c r="F829" s="973"/>
      <c r="G829" s="973"/>
      <c r="H829" s="973"/>
      <c r="I829" s="973"/>
      <c r="J829" s="973"/>
      <c r="K829" s="973"/>
      <c r="L829" s="973"/>
      <c r="M829" s="973"/>
    </row>
    <row r="830" spans="1:13" ht="22.5" customHeight="1" thickBot="1" x14ac:dyDescent="0.35">
      <c r="A830" s="969" t="s">
        <v>3320</v>
      </c>
      <c r="B830" s="969"/>
      <c r="C830" s="969"/>
      <c r="D830" s="969"/>
      <c r="E830" s="969"/>
      <c r="F830" s="969"/>
      <c r="G830" s="969"/>
      <c r="H830" s="969"/>
      <c r="I830" s="969"/>
      <c r="J830" s="969"/>
      <c r="K830" s="969"/>
      <c r="L830" s="969"/>
      <c r="M830" s="969"/>
    </row>
    <row r="831" spans="1:13" ht="18" customHeight="1" x14ac:dyDescent="0.3">
      <c r="A831" s="970" t="s">
        <v>3118</v>
      </c>
      <c r="B831" s="970" t="s">
        <v>3119</v>
      </c>
      <c r="C831" s="970" t="s">
        <v>2</v>
      </c>
      <c r="D831" s="82" t="s">
        <v>3</v>
      </c>
      <c r="E831" s="83" t="s">
        <v>3</v>
      </c>
      <c r="F831" s="82" t="s">
        <v>7</v>
      </c>
      <c r="G831" s="83" t="s">
        <v>9</v>
      </c>
      <c r="H831" s="82" t="s">
        <v>12</v>
      </c>
      <c r="I831" s="83" t="s">
        <v>13</v>
      </c>
      <c r="J831" s="873" t="s">
        <v>3115</v>
      </c>
      <c r="K831" s="873" t="s">
        <v>3116</v>
      </c>
      <c r="L831" s="965" t="s">
        <v>3121</v>
      </c>
      <c r="M831" s="965" t="s">
        <v>3117</v>
      </c>
    </row>
    <row r="832" spans="1:13" ht="14.25" customHeight="1" x14ac:dyDescent="0.3">
      <c r="A832" s="971"/>
      <c r="B832" s="971"/>
      <c r="C832" s="971"/>
      <c r="D832" s="84" t="s">
        <v>4</v>
      </c>
      <c r="E832" s="85" t="s">
        <v>6</v>
      </c>
      <c r="F832" s="84" t="s">
        <v>8</v>
      </c>
      <c r="G832" s="85" t="s">
        <v>10</v>
      </c>
      <c r="H832" s="84" t="s">
        <v>5</v>
      </c>
      <c r="I832" s="85" t="s">
        <v>5</v>
      </c>
      <c r="J832" s="874"/>
      <c r="K832" s="874"/>
      <c r="L832" s="966"/>
      <c r="M832" s="966"/>
    </row>
    <row r="833" spans="1:13" ht="19.5" customHeight="1" x14ac:dyDescent="0.3">
      <c r="A833" s="971"/>
      <c r="B833" s="971"/>
      <c r="C833" s="971"/>
      <c r="D833" s="84" t="s">
        <v>5</v>
      </c>
      <c r="E833" s="85" t="s">
        <v>5</v>
      </c>
      <c r="F833" s="84" t="s">
        <v>5</v>
      </c>
      <c r="G833" s="85" t="s">
        <v>11</v>
      </c>
      <c r="H833" s="86"/>
      <c r="I833" s="87"/>
      <c r="J833" s="44" t="s">
        <v>3120</v>
      </c>
      <c r="K833" s="45" t="s">
        <v>3120</v>
      </c>
      <c r="L833" s="46" t="s">
        <v>3120</v>
      </c>
      <c r="M833" s="47" t="s">
        <v>3120</v>
      </c>
    </row>
    <row r="834" spans="1:13" ht="12.75" customHeight="1" thickBot="1" x14ac:dyDescent="0.35">
      <c r="A834" s="972"/>
      <c r="B834" s="972"/>
      <c r="C834" s="972"/>
      <c r="D834" s="88"/>
      <c r="E834" s="89"/>
      <c r="F834" s="88"/>
      <c r="G834" s="89"/>
      <c r="H834" s="88"/>
      <c r="I834" s="89"/>
      <c r="J834" s="48" t="s">
        <v>14</v>
      </c>
      <c r="K834" s="49" t="s">
        <v>14</v>
      </c>
      <c r="L834" s="50" t="s">
        <v>14</v>
      </c>
      <c r="M834" s="51" t="s">
        <v>14</v>
      </c>
    </row>
    <row r="835" spans="1:13" ht="46.5" customHeight="1" x14ac:dyDescent="0.3">
      <c r="A835" s="69"/>
      <c r="B835" s="71" t="s">
        <v>3311</v>
      </c>
      <c r="C835" s="72" t="s">
        <v>3305</v>
      </c>
      <c r="D835" s="73">
        <v>1702</v>
      </c>
      <c r="E835" s="73">
        <v>9</v>
      </c>
      <c r="F835" s="73">
        <v>704</v>
      </c>
      <c r="G835" s="73">
        <v>70451</v>
      </c>
      <c r="H835" s="73">
        <v>3000</v>
      </c>
      <c r="I835" s="73">
        <v>414301</v>
      </c>
      <c r="J835" s="133"/>
      <c r="K835" s="133">
        <f t="shared" si="39"/>
        <v>58000000</v>
      </c>
      <c r="L835" s="133"/>
      <c r="M835" s="133">
        <v>58000000</v>
      </c>
    </row>
    <row r="836" spans="1:13" ht="37.5" customHeight="1" x14ac:dyDescent="0.3">
      <c r="A836" s="69"/>
      <c r="B836" s="71" t="s">
        <v>3312</v>
      </c>
      <c r="C836" s="72" t="s">
        <v>3306</v>
      </c>
      <c r="D836" s="73">
        <v>1702</v>
      </c>
      <c r="E836" s="73">
        <v>9</v>
      </c>
      <c r="F836" s="73">
        <v>704</v>
      </c>
      <c r="G836" s="73">
        <v>70451</v>
      </c>
      <c r="H836" s="73">
        <v>3000</v>
      </c>
      <c r="I836" s="73">
        <v>414301</v>
      </c>
      <c r="J836" s="133"/>
      <c r="K836" s="133">
        <f t="shared" si="39"/>
        <v>250000000</v>
      </c>
      <c r="L836" s="133"/>
      <c r="M836" s="133">
        <v>250000000</v>
      </c>
    </row>
    <row r="837" spans="1:13" ht="36.75" customHeight="1" thickBot="1" x14ac:dyDescent="0.35">
      <c r="A837" s="69"/>
      <c r="B837" s="71" t="s">
        <v>3313</v>
      </c>
      <c r="C837" s="72" t="s">
        <v>3307</v>
      </c>
      <c r="D837" s="73">
        <v>1702</v>
      </c>
      <c r="E837" s="73">
        <v>9</v>
      </c>
      <c r="F837" s="73">
        <v>704</v>
      </c>
      <c r="G837" s="73">
        <v>70451</v>
      </c>
      <c r="H837" s="73">
        <v>3000</v>
      </c>
      <c r="I837" s="73">
        <v>414301</v>
      </c>
      <c r="J837" s="133"/>
      <c r="K837" s="133">
        <f t="shared" si="39"/>
        <v>400000000</v>
      </c>
      <c r="L837" s="133"/>
      <c r="M837" s="133">
        <v>400000000</v>
      </c>
    </row>
    <row r="838" spans="1:13" ht="15" thickBot="1" x14ac:dyDescent="0.35">
      <c r="A838" s="78"/>
      <c r="B838" s="79" t="s">
        <v>1354</v>
      </c>
      <c r="C838" s="79"/>
      <c r="D838" s="79"/>
      <c r="E838" s="79"/>
      <c r="F838" s="79"/>
      <c r="G838" s="79"/>
      <c r="H838" s="79"/>
      <c r="I838" s="79"/>
      <c r="J838" s="15">
        <f>SUM(J786:J837)</f>
        <v>0</v>
      </c>
      <c r="K838" s="15">
        <f>SUM(K786:K837)</f>
        <v>7376405000</v>
      </c>
      <c r="L838" s="15">
        <f>SUM(L786:L837)</f>
        <v>0</v>
      </c>
      <c r="M838" s="15">
        <f>SUM(M786:M837)</f>
        <v>7376405000</v>
      </c>
    </row>
    <row r="839" spans="1:13" x14ac:dyDescent="0.3">
      <c r="C839" s="145"/>
      <c r="J839" s="55"/>
      <c r="K839" s="55"/>
      <c r="L839" s="54"/>
      <c r="M839" s="54"/>
    </row>
    <row r="841" spans="1:13" x14ac:dyDescent="0.3">
      <c r="K841" s="156"/>
    </row>
  </sheetData>
  <mergeCells count="270">
    <mergeCell ref="A604:M604"/>
    <mergeCell ref="A605:M605"/>
    <mergeCell ref="A606:M606"/>
    <mergeCell ref="A607:A610"/>
    <mergeCell ref="B607:B610"/>
    <mergeCell ref="C607:C610"/>
    <mergeCell ref="J607:J608"/>
    <mergeCell ref="K607:K608"/>
    <mergeCell ref="L607:L608"/>
    <mergeCell ref="M607:M608"/>
    <mergeCell ref="K291:K292"/>
    <mergeCell ref="L291:L292"/>
    <mergeCell ref="M291:M292"/>
    <mergeCell ref="A513:M513"/>
    <mergeCell ref="A514:M514"/>
    <mergeCell ref="A515:M515"/>
    <mergeCell ref="A516:A519"/>
    <mergeCell ref="B516:B519"/>
    <mergeCell ref="C516:C519"/>
    <mergeCell ref="J516:J517"/>
    <mergeCell ref="K516:K517"/>
    <mergeCell ref="L516:L517"/>
    <mergeCell ref="M516:M517"/>
    <mergeCell ref="A457:M457"/>
    <mergeCell ref="A458:A461"/>
    <mergeCell ref="B458:B461"/>
    <mergeCell ref="A315:A318"/>
    <mergeCell ref="B315:B318"/>
    <mergeCell ref="C315:C318"/>
    <mergeCell ref="J315:J316"/>
    <mergeCell ref="K315:K316"/>
    <mergeCell ref="L315:L316"/>
    <mergeCell ref="M315:M316"/>
    <mergeCell ref="A351:M351"/>
    <mergeCell ref="A254:M254"/>
    <mergeCell ref="A255:M255"/>
    <mergeCell ref="A256:M256"/>
    <mergeCell ref="A257:A260"/>
    <mergeCell ref="B257:B260"/>
    <mergeCell ref="C257:C260"/>
    <mergeCell ref="J257:J258"/>
    <mergeCell ref="K257:K258"/>
    <mergeCell ref="L257:L258"/>
    <mergeCell ref="M257:M258"/>
    <mergeCell ref="A126:M126"/>
    <mergeCell ref="A127:A130"/>
    <mergeCell ref="B127:B130"/>
    <mergeCell ref="C127:C130"/>
    <mergeCell ref="J127:J128"/>
    <mergeCell ref="K127:K128"/>
    <mergeCell ref="L127:L128"/>
    <mergeCell ref="M127:M128"/>
    <mergeCell ref="A483:M483"/>
    <mergeCell ref="A387:M387"/>
    <mergeCell ref="A388:M388"/>
    <mergeCell ref="A389:M389"/>
    <mergeCell ref="A390:A393"/>
    <mergeCell ref="B390:B393"/>
    <mergeCell ref="C390:C393"/>
    <mergeCell ref="J390:J391"/>
    <mergeCell ref="K390:K391"/>
    <mergeCell ref="L390:L391"/>
    <mergeCell ref="M390:M391"/>
    <mergeCell ref="C458:C461"/>
    <mergeCell ref="J458:J459"/>
    <mergeCell ref="K458:K459"/>
    <mergeCell ref="L458:L459"/>
    <mergeCell ref="M458:M459"/>
    <mergeCell ref="A1:M1"/>
    <mergeCell ref="A2:M2"/>
    <mergeCell ref="A3:M3"/>
    <mergeCell ref="A4:A7"/>
    <mergeCell ref="B4:B7"/>
    <mergeCell ref="C4:C7"/>
    <mergeCell ref="J4:J5"/>
    <mergeCell ref="K4:K5"/>
    <mergeCell ref="L4:L5"/>
    <mergeCell ref="M4:M5"/>
    <mergeCell ref="A218:M218"/>
    <mergeCell ref="A219:M219"/>
    <mergeCell ref="A220:M220"/>
    <mergeCell ref="B82:B85"/>
    <mergeCell ref="C82:C85"/>
    <mergeCell ref="J82:J83"/>
    <mergeCell ref="K82:K83"/>
    <mergeCell ref="L82:L83"/>
    <mergeCell ref="M82:M83"/>
    <mergeCell ref="A158:M158"/>
    <mergeCell ref="A159:M159"/>
    <mergeCell ref="A190:B190"/>
    <mergeCell ref="A182:M182"/>
    <mergeCell ref="A183:M183"/>
    <mergeCell ref="A184:M184"/>
    <mergeCell ref="A185:A188"/>
    <mergeCell ref="B185:B188"/>
    <mergeCell ref="C185:C188"/>
    <mergeCell ref="J185:J186"/>
    <mergeCell ref="K185:K186"/>
    <mergeCell ref="L185:L186"/>
    <mergeCell ref="M185:M186"/>
    <mergeCell ref="A124:M124"/>
    <mergeCell ref="A125:M125"/>
    <mergeCell ref="C45:C48"/>
    <mergeCell ref="J45:J46"/>
    <mergeCell ref="K45:K46"/>
    <mergeCell ref="L45:L46"/>
    <mergeCell ref="M45:M46"/>
    <mergeCell ref="A221:A224"/>
    <mergeCell ref="B221:B224"/>
    <mergeCell ref="A79:M79"/>
    <mergeCell ref="A80:M80"/>
    <mergeCell ref="A160:M160"/>
    <mergeCell ref="A161:A164"/>
    <mergeCell ref="B161:B164"/>
    <mergeCell ref="C161:C164"/>
    <mergeCell ref="J161:J162"/>
    <mergeCell ref="K161:K162"/>
    <mergeCell ref="L161:L162"/>
    <mergeCell ref="M161:M162"/>
    <mergeCell ref="A81:M81"/>
    <mergeCell ref="A82:A85"/>
    <mergeCell ref="C221:C224"/>
    <mergeCell ref="J221:J222"/>
    <mergeCell ref="K221:K222"/>
    <mergeCell ref="L221:L222"/>
    <mergeCell ref="M221:M222"/>
    <mergeCell ref="A42:M42"/>
    <mergeCell ref="A43:M43"/>
    <mergeCell ref="A44:M44"/>
    <mergeCell ref="A45:A48"/>
    <mergeCell ref="B45:B48"/>
    <mergeCell ref="A456:M456"/>
    <mergeCell ref="A424:M424"/>
    <mergeCell ref="A455:M455"/>
    <mergeCell ref="M426:M427"/>
    <mergeCell ref="A423:M423"/>
    <mergeCell ref="A425:M425"/>
    <mergeCell ref="A426:A429"/>
    <mergeCell ref="B426:B429"/>
    <mergeCell ref="C426:C429"/>
    <mergeCell ref="J426:J427"/>
    <mergeCell ref="K426:K427"/>
    <mergeCell ref="L426:L427"/>
    <mergeCell ref="A288:M288"/>
    <mergeCell ref="A289:M289"/>
    <mergeCell ref="A290:M290"/>
    <mergeCell ref="A291:A294"/>
    <mergeCell ref="B291:B294"/>
    <mergeCell ref="C291:C294"/>
    <mergeCell ref="J291:J292"/>
    <mergeCell ref="J548:J549"/>
    <mergeCell ref="K548:K549"/>
    <mergeCell ref="L548:L549"/>
    <mergeCell ref="M548:M549"/>
    <mergeCell ref="A352:M352"/>
    <mergeCell ref="A353:M353"/>
    <mergeCell ref="A354:A357"/>
    <mergeCell ref="B354:B357"/>
    <mergeCell ref="C354:C357"/>
    <mergeCell ref="J354:J355"/>
    <mergeCell ref="K354:K355"/>
    <mergeCell ref="L354:L355"/>
    <mergeCell ref="M354:M355"/>
    <mergeCell ref="A677:M677"/>
    <mergeCell ref="A678:M678"/>
    <mergeCell ref="A679:M679"/>
    <mergeCell ref="A680:A683"/>
    <mergeCell ref="A576:M576"/>
    <mergeCell ref="A577:M577"/>
    <mergeCell ref="A527:C527"/>
    <mergeCell ref="A472:C472"/>
    <mergeCell ref="A474:C474"/>
    <mergeCell ref="A486:A489"/>
    <mergeCell ref="B486:B489"/>
    <mergeCell ref="C486:C489"/>
    <mergeCell ref="J486:J487"/>
    <mergeCell ref="K486:K487"/>
    <mergeCell ref="L486:L487"/>
    <mergeCell ref="M486:M487"/>
    <mergeCell ref="A484:M484"/>
    <mergeCell ref="A485:M485"/>
    <mergeCell ref="A545:M545"/>
    <mergeCell ref="A546:M546"/>
    <mergeCell ref="A547:M547"/>
    <mergeCell ref="A548:A551"/>
    <mergeCell ref="B548:B551"/>
    <mergeCell ref="C548:C551"/>
    <mergeCell ref="A722:M722"/>
    <mergeCell ref="A723:M723"/>
    <mergeCell ref="A724:M724"/>
    <mergeCell ref="A725:A728"/>
    <mergeCell ref="B725:B728"/>
    <mergeCell ref="A578:M578"/>
    <mergeCell ref="A579:A582"/>
    <mergeCell ref="B579:B582"/>
    <mergeCell ref="C579:C582"/>
    <mergeCell ref="J579:J580"/>
    <mergeCell ref="K579:K580"/>
    <mergeCell ref="L579:L580"/>
    <mergeCell ref="M579:M580"/>
    <mergeCell ref="L628:L629"/>
    <mergeCell ref="M628:M629"/>
    <mergeCell ref="A627:M627"/>
    <mergeCell ref="A628:A631"/>
    <mergeCell ref="B628:B631"/>
    <mergeCell ref="C628:C631"/>
    <mergeCell ref="J628:J629"/>
    <mergeCell ref="K628:K629"/>
    <mergeCell ref="M680:M681"/>
    <mergeCell ref="L680:L681"/>
    <mergeCell ref="K680:K681"/>
    <mergeCell ref="B680:B683"/>
    <mergeCell ref="C680:C683"/>
    <mergeCell ref="J680:J681"/>
    <mergeCell ref="A701:A704"/>
    <mergeCell ref="A700:M700"/>
    <mergeCell ref="B701:B704"/>
    <mergeCell ref="C701:C704"/>
    <mergeCell ref="J701:J702"/>
    <mergeCell ref="K701:K702"/>
    <mergeCell ref="L701:L702"/>
    <mergeCell ref="M701:M702"/>
    <mergeCell ref="A686:B686"/>
    <mergeCell ref="A698:M698"/>
    <mergeCell ref="A699:M699"/>
    <mergeCell ref="C725:C728"/>
    <mergeCell ref="J725:J726"/>
    <mergeCell ref="K725:K726"/>
    <mergeCell ref="L725:L726"/>
    <mergeCell ref="M725:M726"/>
    <mergeCell ref="J750:J751"/>
    <mergeCell ref="K750:K751"/>
    <mergeCell ref="L750:L751"/>
    <mergeCell ref="M750:M751"/>
    <mergeCell ref="A748:M748"/>
    <mergeCell ref="A749:M749"/>
    <mergeCell ref="A750:A753"/>
    <mergeCell ref="B750:B753"/>
    <mergeCell ref="C750:C753"/>
    <mergeCell ref="A747:M747"/>
    <mergeCell ref="K781:K782"/>
    <mergeCell ref="L781:L782"/>
    <mergeCell ref="M781:M782"/>
    <mergeCell ref="A802:M802"/>
    <mergeCell ref="A803:M803"/>
    <mergeCell ref="A778:M778"/>
    <mergeCell ref="A779:M779"/>
    <mergeCell ref="A780:M780"/>
    <mergeCell ref="A781:A784"/>
    <mergeCell ref="B781:B784"/>
    <mergeCell ref="C781:C784"/>
    <mergeCell ref="J781:J782"/>
    <mergeCell ref="A829:M829"/>
    <mergeCell ref="A830:M830"/>
    <mergeCell ref="A831:A834"/>
    <mergeCell ref="B831:B834"/>
    <mergeCell ref="C831:C834"/>
    <mergeCell ref="J831:J832"/>
    <mergeCell ref="K831:K832"/>
    <mergeCell ref="L831:L832"/>
    <mergeCell ref="M831:M832"/>
    <mergeCell ref="A804:M804"/>
    <mergeCell ref="A805:A808"/>
    <mergeCell ref="B805:B808"/>
    <mergeCell ref="C805:C808"/>
    <mergeCell ref="J805:J806"/>
    <mergeCell ref="K805:K806"/>
    <mergeCell ref="L805:L806"/>
    <mergeCell ref="M805:M806"/>
    <mergeCell ref="A828:M828"/>
  </mergeCells>
  <phoneticPr fontId="7" type="noConversion"/>
  <pageMargins left="0.56999999999999995" right="0" top="0.2" bottom="0.28000000000000003" header="0.05" footer="0.09"/>
  <pageSetup orientation="landscape" r:id="rId1"/>
  <headerFooter>
    <oddFooter>Page &amp;P of &amp;N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980983-9C83-48E3-B916-82B5693030F6}">
  <dimension ref="A6:K17"/>
  <sheetViews>
    <sheetView topLeftCell="A6" zoomScaleNormal="100" workbookViewId="0">
      <selection activeCell="F7" sqref="F7"/>
    </sheetView>
  </sheetViews>
  <sheetFormatPr defaultColWidth="9.109375" defaultRowHeight="15.6" x14ac:dyDescent="0.3"/>
  <cols>
    <col min="1" max="1" width="15.33203125" style="110" customWidth="1"/>
    <col min="2" max="2" width="17.5546875" style="110" customWidth="1"/>
    <col min="3" max="3" width="4.6640625" style="110" customWidth="1"/>
    <col min="4" max="4" width="19.5546875" style="110" customWidth="1"/>
    <col min="5" max="5" width="5.88671875" style="110" customWidth="1"/>
    <col min="6" max="6" width="19.5546875" style="110" customWidth="1"/>
    <col min="7" max="7" width="5.5546875" style="110" customWidth="1"/>
    <col min="8" max="8" width="21" style="110" customWidth="1"/>
    <col min="9" max="9" width="6" style="110" customWidth="1"/>
    <col min="10" max="10" width="19" style="110" customWidth="1"/>
    <col min="11" max="11" width="18.5546875" style="110" customWidth="1"/>
    <col min="12" max="16384" width="9.109375" style="110"/>
  </cols>
  <sheetData>
    <row r="6" spans="1:11" ht="22.5" customHeight="1" x14ac:dyDescent="0.3">
      <c r="A6" s="861" t="s">
        <v>5104</v>
      </c>
      <c r="B6" s="861"/>
      <c r="C6" s="861"/>
      <c r="D6" s="861"/>
      <c r="E6" s="861"/>
      <c r="F6" s="861"/>
      <c r="G6" s="861"/>
    </row>
    <row r="7" spans="1:11" ht="25.5" customHeight="1" x14ac:dyDescent="0.3"/>
    <row r="8" spans="1:11" ht="25.5" customHeight="1" x14ac:dyDescent="0.3">
      <c r="A8" s="862" t="s">
        <v>5149</v>
      </c>
      <c r="B8" s="862"/>
      <c r="C8" s="862"/>
      <c r="D8" s="862"/>
      <c r="E8" s="862"/>
      <c r="F8" s="862"/>
      <c r="G8" s="862"/>
    </row>
    <row r="9" spans="1:11" ht="16.2" thickBot="1" x14ac:dyDescent="0.35">
      <c r="A9" s="386"/>
      <c r="B9" s="386"/>
      <c r="C9" s="386"/>
      <c r="D9" s="386"/>
      <c r="E9" s="386"/>
      <c r="F9" s="386"/>
      <c r="G9" s="386"/>
    </row>
    <row r="10" spans="1:11" ht="63" customHeight="1" thickBot="1" x14ac:dyDescent="0.35">
      <c r="A10" s="470" t="s">
        <v>5106</v>
      </c>
      <c r="B10" s="471" t="s">
        <v>5107</v>
      </c>
      <c r="C10" s="470" t="s">
        <v>5108</v>
      </c>
      <c r="D10" s="471" t="s">
        <v>5109</v>
      </c>
      <c r="E10" s="472" t="s">
        <v>5108</v>
      </c>
      <c r="F10" s="471" t="s">
        <v>5110</v>
      </c>
      <c r="G10" s="473" t="s">
        <v>5108</v>
      </c>
      <c r="H10" s="471" t="s">
        <v>5135</v>
      </c>
      <c r="I10" s="474" t="s">
        <v>5108</v>
      </c>
      <c r="J10" s="471" t="s">
        <v>5137</v>
      </c>
      <c r="K10" s="471" t="s">
        <v>5136</v>
      </c>
    </row>
    <row r="11" spans="1:11" ht="16.2" thickBot="1" x14ac:dyDescent="0.35">
      <c r="A11" s="475"/>
      <c r="B11" s="476" t="s">
        <v>5111</v>
      </c>
      <c r="C11" s="475"/>
      <c r="D11" s="476" t="s">
        <v>5111</v>
      </c>
      <c r="E11" s="477"/>
      <c r="F11" s="476" t="s">
        <v>5111</v>
      </c>
      <c r="G11" s="477"/>
      <c r="H11" s="476" t="s">
        <v>5111</v>
      </c>
      <c r="I11" s="478"/>
      <c r="J11" s="471" t="s">
        <v>5111</v>
      </c>
      <c r="K11" s="471" t="s">
        <v>5111</v>
      </c>
    </row>
    <row r="12" spans="1:11" ht="42.75" customHeight="1" x14ac:dyDescent="0.3">
      <c r="A12" s="479" t="s">
        <v>5112</v>
      </c>
      <c r="B12" s="480">
        <v>65705900000</v>
      </c>
      <c r="C12" s="481">
        <f>SUM(B12/B15)*100</f>
        <v>60.170655212325961</v>
      </c>
      <c r="D12" s="480">
        <v>65705900000</v>
      </c>
      <c r="E12" s="481">
        <f>SUM(D12/D15)*100</f>
        <v>60.170655212325961</v>
      </c>
      <c r="F12" s="480">
        <v>68790000000</v>
      </c>
      <c r="G12" s="481">
        <f>SUM(F12/F15)*100</f>
        <v>40.570270130936336</v>
      </c>
      <c r="H12" s="480">
        <v>69790000000</v>
      </c>
      <c r="I12" s="482">
        <f>SUM(H12/H15)*100</f>
        <v>47.679023828899972</v>
      </c>
      <c r="J12" s="483">
        <v>6900000000</v>
      </c>
      <c r="K12" s="483">
        <v>6900000000</v>
      </c>
    </row>
    <row r="13" spans="1:11" ht="33.75" customHeight="1" x14ac:dyDescent="0.3">
      <c r="A13" s="484" t="s">
        <v>5113</v>
      </c>
      <c r="B13" s="483">
        <v>43493343000</v>
      </c>
      <c r="C13" s="485">
        <f>SUM(B13/B15)*100</f>
        <v>39.829344787674032</v>
      </c>
      <c r="D13" s="483">
        <v>43493343000</v>
      </c>
      <c r="E13" s="485">
        <f>SUM(D13/D15)*100</f>
        <v>39.829344787674032</v>
      </c>
      <c r="F13" s="480">
        <v>100767658300</v>
      </c>
      <c r="G13" s="481">
        <f>SUM(F13/F15)*100</f>
        <v>59.429729869063664</v>
      </c>
      <c r="H13" s="483">
        <f>SUM('Budget Sum'!H72)</f>
        <v>76584641080</v>
      </c>
      <c r="I13" s="486">
        <f>SUM(H13/H15)*100</f>
        <v>52.320976171100028</v>
      </c>
      <c r="J13" s="483">
        <f>SUM('Budget Sum'!J72)</f>
        <v>46717927900</v>
      </c>
      <c r="K13" s="483">
        <f>SUM('Budget Sum'!K72)</f>
        <v>20555910680</v>
      </c>
    </row>
    <row r="14" spans="1:11" ht="27.75" customHeight="1" thickBot="1" x14ac:dyDescent="0.35">
      <c r="A14" s="487"/>
      <c r="B14" s="487"/>
      <c r="C14" s="487"/>
      <c r="D14" s="488"/>
      <c r="E14" s="489"/>
      <c r="F14" s="488"/>
      <c r="G14" s="487"/>
      <c r="H14" s="488"/>
      <c r="I14" s="490"/>
      <c r="J14" s="491"/>
      <c r="K14" s="491"/>
    </row>
    <row r="15" spans="1:11" ht="37.5" customHeight="1" thickBot="1" x14ac:dyDescent="0.35">
      <c r="A15" s="492" t="s">
        <v>5114</v>
      </c>
      <c r="B15" s="493">
        <f t="shared" ref="B15:G15" si="0">SUM(B12:B14)</f>
        <v>109199243000</v>
      </c>
      <c r="C15" s="494">
        <f t="shared" si="0"/>
        <v>100</v>
      </c>
      <c r="D15" s="495">
        <f t="shared" si="0"/>
        <v>109199243000</v>
      </c>
      <c r="E15" s="496">
        <f t="shared" si="0"/>
        <v>100</v>
      </c>
      <c r="F15" s="496">
        <f t="shared" si="0"/>
        <v>169557658300</v>
      </c>
      <c r="G15" s="496">
        <f t="shared" si="0"/>
        <v>100</v>
      </c>
      <c r="H15" s="496">
        <f t="shared" ref="H15:I15" si="1">SUM(H12:H14)</f>
        <v>146374641080</v>
      </c>
      <c r="I15" s="497">
        <f t="shared" si="1"/>
        <v>100</v>
      </c>
      <c r="J15" s="496">
        <f>SUM(J12:J14)</f>
        <v>53617927900</v>
      </c>
      <c r="K15" s="496">
        <f>SUM(K12:K14)</f>
        <v>27455910680</v>
      </c>
    </row>
    <row r="17" spans="4:4" x14ac:dyDescent="0.3">
      <c r="D17" s="387"/>
    </row>
  </sheetData>
  <mergeCells count="2">
    <mergeCell ref="A6:G6"/>
    <mergeCell ref="A8:G8"/>
  </mergeCells>
  <pageMargins left="1.74" right="0.27" top="0.49" bottom="0.59" header="0.3" footer="0.3"/>
  <pageSetup paperSize="5" orientation="landscape" r:id="rId1"/>
  <headerFooter>
    <oddFooter>Page &amp;P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9B91B-CA89-4162-A5A8-0D49F01BD44B}">
  <dimension ref="A39:K82"/>
  <sheetViews>
    <sheetView topLeftCell="A41" workbookViewId="0">
      <selection activeCell="D75" sqref="D75"/>
    </sheetView>
  </sheetViews>
  <sheetFormatPr defaultColWidth="9.109375" defaultRowHeight="14.4" x14ac:dyDescent="0.3"/>
  <cols>
    <col min="1" max="1" width="32.88671875" style="240" customWidth="1"/>
    <col min="2" max="2" width="16" style="240" customWidth="1"/>
    <col min="3" max="3" width="7" style="343" customWidth="1"/>
    <col min="4" max="4" width="15.109375" style="240" customWidth="1"/>
    <col min="5" max="5" width="7.6640625" style="343" customWidth="1"/>
    <col min="6" max="6" width="17.6640625" style="240" customWidth="1"/>
    <col min="7" max="7" width="7.109375" style="240" customWidth="1"/>
    <col min="8" max="8" width="16.109375" style="240" customWidth="1"/>
    <col min="9" max="9" width="7" style="240" customWidth="1"/>
    <col min="10" max="10" width="13.88671875" style="240" customWidth="1"/>
    <col min="11" max="11" width="14.88671875" style="240" customWidth="1"/>
    <col min="12" max="16384" width="9.109375" style="240"/>
  </cols>
  <sheetData>
    <row r="39" spans="1:11" s="343" customFormat="1" x14ac:dyDescent="0.3"/>
    <row r="40" spans="1:11" s="343" customFormat="1" x14ac:dyDescent="0.3"/>
    <row r="41" spans="1:11" ht="15.75" customHeight="1" x14ac:dyDescent="0.3">
      <c r="A41" s="863" t="s">
        <v>5099</v>
      </c>
      <c r="B41" s="863"/>
      <c r="C41" s="863"/>
      <c r="D41" s="863"/>
      <c r="E41" s="863"/>
      <c r="F41" s="863"/>
      <c r="G41" s="863"/>
      <c r="H41" s="863"/>
      <c r="I41" s="863"/>
      <c r="J41" s="863"/>
      <c r="K41" s="863"/>
    </row>
    <row r="42" spans="1:11" ht="18" customHeight="1" x14ac:dyDescent="0.3">
      <c r="A42" s="864" t="s">
        <v>5138</v>
      </c>
      <c r="B42" s="864"/>
      <c r="C42" s="864"/>
      <c r="D42" s="864"/>
      <c r="E42" s="864"/>
      <c r="F42" s="864"/>
      <c r="G42" s="864"/>
      <c r="H42" s="864"/>
      <c r="I42" s="864"/>
      <c r="J42" s="864"/>
      <c r="K42" s="864"/>
    </row>
    <row r="43" spans="1:11" ht="53.4" x14ac:dyDescent="0.3">
      <c r="A43" s="354" t="s">
        <v>5115</v>
      </c>
      <c r="B43" s="355" t="s">
        <v>5107</v>
      </c>
      <c r="C43" s="355" t="s">
        <v>5108</v>
      </c>
      <c r="D43" s="355" t="s">
        <v>5116</v>
      </c>
      <c r="E43" s="355" t="s">
        <v>5108</v>
      </c>
      <c r="F43" s="355" t="s">
        <v>5140</v>
      </c>
      <c r="G43" s="355" t="s">
        <v>5108</v>
      </c>
      <c r="H43" s="355" t="s">
        <v>5135</v>
      </c>
      <c r="I43" s="355" t="s">
        <v>5108</v>
      </c>
      <c r="J43" s="355" t="s">
        <v>5137</v>
      </c>
      <c r="K43" s="355" t="s">
        <v>5136</v>
      </c>
    </row>
    <row r="44" spans="1:11" x14ac:dyDescent="0.3">
      <c r="A44" s="357"/>
      <c r="B44" s="358" t="s">
        <v>5117</v>
      </c>
      <c r="C44" s="358"/>
      <c r="D44" s="358" t="s">
        <v>5117</v>
      </c>
      <c r="E44" s="358"/>
      <c r="F44" s="358" t="s">
        <v>5117</v>
      </c>
      <c r="G44" s="359"/>
      <c r="H44" s="355" t="s">
        <v>5111</v>
      </c>
      <c r="I44" s="362"/>
      <c r="J44" s="355" t="s">
        <v>5111</v>
      </c>
      <c r="K44" s="355" t="s">
        <v>5111</v>
      </c>
    </row>
    <row r="45" spans="1:11" x14ac:dyDescent="0.3">
      <c r="A45" s="357" t="s">
        <v>5118</v>
      </c>
      <c r="B45" s="650">
        <v>0</v>
      </c>
      <c r="C45" s="376">
        <v>0</v>
      </c>
      <c r="D45" s="650">
        <v>0</v>
      </c>
      <c r="E45" s="376">
        <v>0</v>
      </c>
      <c r="F45" s="377">
        <v>26203100000</v>
      </c>
      <c r="G45" s="376">
        <f>SUM(F45/F49*100)</f>
        <v>21.856122961973419</v>
      </c>
      <c r="H45" s="377">
        <v>27751163698</v>
      </c>
      <c r="I45" s="376">
        <f>SUM(H45/H49*100)</f>
        <v>27.880255952015055</v>
      </c>
      <c r="J45" s="372">
        <v>0</v>
      </c>
      <c r="K45" s="372">
        <v>0</v>
      </c>
    </row>
    <row r="46" spans="1:11" x14ac:dyDescent="0.3">
      <c r="A46" s="363" t="s">
        <v>5119</v>
      </c>
      <c r="B46" s="360">
        <v>54475243000</v>
      </c>
      <c r="C46" s="376">
        <f>SUM(B46/B49*100)</f>
        <v>58.138402462867276</v>
      </c>
      <c r="D46" s="360">
        <v>54475243000</v>
      </c>
      <c r="E46" s="376">
        <f>SUM(D46/D49*100)</f>
        <v>58.138402462867276</v>
      </c>
      <c r="F46" s="377">
        <v>51250000000</v>
      </c>
      <c r="G46" s="376">
        <f>SUM(F46/F49*100)</f>
        <v>42.74785433025626</v>
      </c>
      <c r="H46" s="377">
        <f>SUM('Rec Rev Detailed'!E807+'Rec Rev Detailed'!E809+'Rec Rev Detailed'!E814+'Rec Rev Detailed'!E817+'Rec Rev Detailed'!E818)</f>
        <v>32637770001</v>
      </c>
      <c r="I46" s="376">
        <f>SUM(H46/H49*100)</f>
        <v>32.789593662930173</v>
      </c>
      <c r="J46" s="377">
        <v>0</v>
      </c>
      <c r="K46" s="377">
        <v>0</v>
      </c>
    </row>
    <row r="47" spans="1:11" s="343" customFormat="1" x14ac:dyDescent="0.3">
      <c r="A47" s="363" t="s">
        <v>5139</v>
      </c>
      <c r="B47" s="360">
        <v>11490000000</v>
      </c>
      <c r="C47" s="376">
        <f>SUM(B47/B49*100)</f>
        <v>12.262639090904928</v>
      </c>
      <c r="D47" s="360">
        <v>11490000000</v>
      </c>
      <c r="E47" s="376">
        <f>SUM(D47/D49*100)</f>
        <v>12.262639090904928</v>
      </c>
      <c r="F47" s="377">
        <v>14000000000</v>
      </c>
      <c r="G47" s="376">
        <f>SUM(F47/F49*100)</f>
        <v>11.677462646313904</v>
      </c>
      <c r="H47" s="377">
        <f>SUM('Rec Rev Detailed'!E808)</f>
        <v>20648042381</v>
      </c>
      <c r="I47" s="376">
        <f>SUM(H47/H49*100)</f>
        <v>20.744092491221277</v>
      </c>
      <c r="J47" s="377">
        <v>0</v>
      </c>
      <c r="K47" s="377">
        <v>0</v>
      </c>
    </row>
    <row r="48" spans="1:11" x14ac:dyDescent="0.3">
      <c r="A48" s="363" t="s">
        <v>5120</v>
      </c>
      <c r="B48" s="360">
        <v>27734000000</v>
      </c>
      <c r="C48" s="376">
        <f>SUM(B48/B49*100)</f>
        <v>29.59895844622779</v>
      </c>
      <c r="D48" s="360">
        <v>27734000000</v>
      </c>
      <c r="E48" s="376">
        <f>SUM(D48/D49*100)</f>
        <v>29.59895844622779</v>
      </c>
      <c r="F48" s="377">
        <v>28435958300</v>
      </c>
      <c r="G48" s="376">
        <f>SUM(F48/F49*100)</f>
        <v>23.718560061456419</v>
      </c>
      <c r="H48" s="377">
        <f>SUM('Rev Sum'!D110)</f>
        <v>18500000000</v>
      </c>
      <c r="I48" s="376">
        <f>SUM(H48/H49*100)</f>
        <v>18.586057893833498</v>
      </c>
      <c r="J48" s="377">
        <v>0</v>
      </c>
      <c r="K48" s="377">
        <v>0</v>
      </c>
    </row>
    <row r="49" spans="1:11" x14ac:dyDescent="0.3">
      <c r="A49" s="364" t="s">
        <v>5121</v>
      </c>
      <c r="B49" s="365">
        <v>93699243000</v>
      </c>
      <c r="C49" s="379">
        <f>SUM(C45:C48)</f>
        <v>100</v>
      </c>
      <c r="D49" s="365">
        <v>93699243000</v>
      </c>
      <c r="E49" s="379">
        <f t="shared" ref="E49:K49" si="0">SUM(E45:E48)</f>
        <v>100</v>
      </c>
      <c r="F49" s="379">
        <f t="shared" si="0"/>
        <v>119889058300</v>
      </c>
      <c r="G49" s="379">
        <f t="shared" si="0"/>
        <v>99.999999999999986</v>
      </c>
      <c r="H49" s="379">
        <f t="shared" si="0"/>
        <v>99536976080</v>
      </c>
      <c r="I49" s="379">
        <f t="shared" si="0"/>
        <v>100</v>
      </c>
      <c r="J49" s="378">
        <f t="shared" si="0"/>
        <v>0</v>
      </c>
      <c r="K49" s="378">
        <f t="shared" si="0"/>
        <v>0</v>
      </c>
    </row>
    <row r="50" spans="1:11" x14ac:dyDescent="0.3">
      <c r="A50" s="354"/>
      <c r="B50" s="366"/>
      <c r="C50" s="366"/>
      <c r="D50" s="366"/>
      <c r="E50" s="366"/>
      <c r="F50" s="376"/>
      <c r="G50" s="380"/>
      <c r="H50" s="383"/>
      <c r="I50" s="380"/>
      <c r="J50" s="380"/>
      <c r="K50" s="380"/>
    </row>
    <row r="51" spans="1:11" x14ac:dyDescent="0.3">
      <c r="A51" s="354" t="s">
        <v>5122</v>
      </c>
      <c r="B51" s="366"/>
      <c r="C51" s="366"/>
      <c r="D51" s="380"/>
      <c r="E51" s="380"/>
      <c r="F51" s="380"/>
      <c r="G51" s="377"/>
      <c r="H51" s="651"/>
      <c r="I51" s="380"/>
      <c r="J51" s="382"/>
      <c r="K51" s="380"/>
    </row>
    <row r="52" spans="1:11" x14ac:dyDescent="0.3">
      <c r="A52" s="373" t="s">
        <v>5123</v>
      </c>
      <c r="B52" s="377">
        <v>24337180000</v>
      </c>
      <c r="C52" s="376">
        <f>SUM(B52/B56)*100</f>
        <v>37.039565701101424</v>
      </c>
      <c r="D52" s="377">
        <v>24337180000</v>
      </c>
      <c r="E52" s="376">
        <f>SUM(D52/D56)*100</f>
        <v>37.039565701101424</v>
      </c>
      <c r="F52" s="377">
        <v>23146000000</v>
      </c>
      <c r="G52" s="376">
        <f>SUM(F52/F56)*100</f>
        <v>33.647332461113535</v>
      </c>
      <c r="H52" s="377">
        <v>26926000000</v>
      </c>
      <c r="I52" s="376">
        <f>SUM(H52/H56)*100</f>
        <v>38.581458661699386</v>
      </c>
      <c r="J52" s="377">
        <v>0</v>
      </c>
      <c r="K52" s="377">
        <v>3780000000</v>
      </c>
    </row>
    <row r="53" spans="1:11" s="343" customFormat="1" ht="27.6" x14ac:dyDescent="0.3">
      <c r="A53" s="373" t="s">
        <v>5141</v>
      </c>
      <c r="B53" s="377">
        <v>14325000000</v>
      </c>
      <c r="C53" s="376">
        <f>SUM(B53/B56)*100</f>
        <v>21.801695129356723</v>
      </c>
      <c r="D53" s="377">
        <v>11405000000</v>
      </c>
      <c r="E53" s="376">
        <f>SUM(D53/D56)*100</f>
        <v>17.357649769655389</v>
      </c>
      <c r="F53" s="377">
        <v>11825000000</v>
      </c>
      <c r="G53" s="376">
        <f>SUM(F53/F56)*100</f>
        <v>17.189998546300334</v>
      </c>
      <c r="H53" s="377">
        <v>12325000000</v>
      </c>
      <c r="I53" s="376">
        <f>SUM(H53/H56)*100</f>
        <v>17.660123226823327</v>
      </c>
      <c r="J53" s="377">
        <v>1000000000</v>
      </c>
      <c r="K53" s="377">
        <v>500000000</v>
      </c>
    </row>
    <row r="54" spans="1:11" x14ac:dyDescent="0.3">
      <c r="A54" s="373" t="s">
        <v>5142</v>
      </c>
      <c r="B54" s="377">
        <v>20065720000</v>
      </c>
      <c r="C54" s="376">
        <f>SUM(B54/B56)*100</f>
        <v>30.538688306529551</v>
      </c>
      <c r="D54" s="377">
        <v>22985720000</v>
      </c>
      <c r="E54" s="376">
        <f>SUM(D54/D56)*100</f>
        <v>34.982733666230885</v>
      </c>
      <c r="F54" s="377">
        <v>27181140000</v>
      </c>
      <c r="G54" s="376">
        <f>SUM(F54/F56)*100</f>
        <v>39.513214129960751</v>
      </c>
      <c r="H54" s="377">
        <v>23901140000</v>
      </c>
      <c r="I54" s="376">
        <f>SUM(H54/H56)*100</f>
        <v>34.247227396475139</v>
      </c>
      <c r="J54" s="377">
        <v>5900000000</v>
      </c>
      <c r="K54" s="377">
        <v>2620000000</v>
      </c>
    </row>
    <row r="55" spans="1:11" x14ac:dyDescent="0.3">
      <c r="A55" s="373" t="s">
        <v>5143</v>
      </c>
      <c r="B55" s="377">
        <v>6978000000</v>
      </c>
      <c r="C55" s="376">
        <f>SUM(B55/B56)*100</f>
        <v>10.620050863012303</v>
      </c>
      <c r="D55" s="377">
        <v>6978000000</v>
      </c>
      <c r="E55" s="376">
        <f>SUM(D55/D56)*100</f>
        <v>10.620050863012303</v>
      </c>
      <c r="F55" s="377">
        <v>6637860000</v>
      </c>
      <c r="G55" s="376">
        <f>SUM(F55/F56)*100</f>
        <v>9.6494548626253813</v>
      </c>
      <c r="H55" s="377">
        <v>6637860000</v>
      </c>
      <c r="I55" s="376">
        <f>SUM(H55/H56)*100</f>
        <v>9.5111907150021491</v>
      </c>
      <c r="J55" s="377">
        <v>0</v>
      </c>
      <c r="K55" s="377">
        <v>0</v>
      </c>
    </row>
    <row r="56" spans="1:11" x14ac:dyDescent="0.3">
      <c r="A56" s="354" t="s">
        <v>5124</v>
      </c>
      <c r="B56" s="381">
        <f>SUM(B52:B55)</f>
        <v>65705900000</v>
      </c>
      <c r="C56" s="381">
        <f>SUM(C52:C55)</f>
        <v>100</v>
      </c>
      <c r="D56" s="381">
        <f>SUM(D52:D55)</f>
        <v>65705900000</v>
      </c>
      <c r="E56" s="381">
        <f>SUM(E52:E55)</f>
        <v>100</v>
      </c>
      <c r="F56" s="381">
        <f>SUM(F52:F55)</f>
        <v>68790000000</v>
      </c>
      <c r="G56" s="381">
        <v>100</v>
      </c>
      <c r="H56" s="381">
        <f>SUM(H52:H55)</f>
        <v>69790000000</v>
      </c>
      <c r="I56" s="381">
        <f>SUM(I52:I55)</f>
        <v>100</v>
      </c>
      <c r="J56" s="381">
        <f>SUM(J52:J55)</f>
        <v>6900000000</v>
      </c>
      <c r="K56" s="381">
        <f>SUM(K52:K55)</f>
        <v>6900000000</v>
      </c>
    </row>
    <row r="57" spans="1:11" ht="11.25" customHeight="1" x14ac:dyDescent="0.3">
      <c r="A57" s="354"/>
      <c r="B57" s="366"/>
      <c r="C57" s="366"/>
      <c r="D57" s="366"/>
      <c r="E57" s="366"/>
      <c r="F57" s="380"/>
      <c r="G57" s="380"/>
      <c r="H57" s="380"/>
      <c r="I57" s="380"/>
      <c r="J57" s="380"/>
      <c r="K57" s="380"/>
    </row>
    <row r="58" spans="1:11" x14ac:dyDescent="0.3">
      <c r="A58" s="354" t="s">
        <v>5165</v>
      </c>
      <c r="B58" s="366"/>
      <c r="C58" s="366"/>
      <c r="D58" s="380"/>
      <c r="E58" s="380"/>
      <c r="F58" s="380"/>
      <c r="G58" s="377"/>
      <c r="H58" s="380"/>
      <c r="I58" s="380"/>
      <c r="J58" s="380"/>
      <c r="K58" s="380"/>
    </row>
    <row r="59" spans="1:11" ht="33.75" customHeight="1" x14ac:dyDescent="0.3">
      <c r="A59" s="373" t="s">
        <v>4939</v>
      </c>
      <c r="B59" s="360">
        <f>SUM(B49-B56)</f>
        <v>27993343000</v>
      </c>
      <c r="C59" s="382">
        <f>SUM(B59/B64)*100</f>
        <v>64.362362304502554</v>
      </c>
      <c r="D59" s="360">
        <v>27993343000</v>
      </c>
      <c r="E59" s="382">
        <f>SUM(D59/D64)*100</f>
        <v>64.362362304502554</v>
      </c>
      <c r="F59" s="360">
        <f>SUM(F49-F56)</f>
        <v>51099058300</v>
      </c>
      <c r="G59" s="382">
        <f>SUM(F59/F64)*100</f>
        <v>50.709780461376461</v>
      </c>
      <c r="H59" s="360">
        <f>SUM(H49-H56)</f>
        <v>29746976080</v>
      </c>
      <c r="I59" s="382">
        <f>SUM(H59/H64)*100</f>
        <v>38.841960555676472</v>
      </c>
      <c r="J59" s="377">
        <v>0</v>
      </c>
      <c r="K59" s="377">
        <v>0</v>
      </c>
    </row>
    <row r="60" spans="1:11" x14ac:dyDescent="0.3">
      <c r="A60" s="373" t="s">
        <v>5321</v>
      </c>
      <c r="B60" s="360">
        <v>4000000000</v>
      </c>
      <c r="C60" s="382">
        <f>SUM(B60/B64)*100</f>
        <v>9.196809727870308</v>
      </c>
      <c r="D60" s="360">
        <v>4000000000</v>
      </c>
      <c r="E60" s="382">
        <f>SUM(D60/D64)*100</f>
        <v>9.196809727870308</v>
      </c>
      <c r="F60" s="360">
        <v>6150000000</v>
      </c>
      <c r="G60" s="382">
        <f>SUM(F60/F64)*100</f>
        <v>6.1031486726530391</v>
      </c>
      <c r="H60" s="360">
        <f>SUM('Cap Receipts'!G345)</f>
        <v>19390000000</v>
      </c>
      <c r="I60" s="382">
        <f>SUM(H60/H64)*100</f>
        <v>25.318392469510027</v>
      </c>
      <c r="J60" s="377">
        <v>0</v>
      </c>
      <c r="K60" s="377">
        <v>0</v>
      </c>
    </row>
    <row r="61" spans="1:11" x14ac:dyDescent="0.3">
      <c r="A61" s="373" t="s">
        <v>5144</v>
      </c>
      <c r="B61" s="360">
        <v>500000000</v>
      </c>
      <c r="C61" s="382">
        <f>SUM(B61/B64)*100</f>
        <v>1.1496012159837885</v>
      </c>
      <c r="D61" s="360">
        <v>500000000</v>
      </c>
      <c r="E61" s="382">
        <f>SUM(D61/D64)*100</f>
        <v>1.1496012159837885</v>
      </c>
      <c r="F61" s="360">
        <v>2100000000</v>
      </c>
      <c r="G61" s="382">
        <f>SUM(F61/F64)*100</f>
        <v>2.0840019857839645</v>
      </c>
      <c r="H61" s="360">
        <f>SUM('Cap Receipts'!G388)</f>
        <v>2000000000</v>
      </c>
      <c r="I61" s="382">
        <f>SUM(H61/H64)*100</f>
        <v>2.6114896822599305</v>
      </c>
      <c r="J61" s="377">
        <v>0</v>
      </c>
      <c r="K61" s="377">
        <v>0</v>
      </c>
    </row>
    <row r="62" spans="1:11" x14ac:dyDescent="0.3">
      <c r="A62" s="373" t="s">
        <v>4964</v>
      </c>
      <c r="B62" s="360">
        <v>5000000000</v>
      </c>
      <c r="C62" s="382">
        <f>SUM(B62/B64)*100</f>
        <v>11.496012159837885</v>
      </c>
      <c r="D62" s="360">
        <v>5000000000</v>
      </c>
      <c r="E62" s="382">
        <f>SUM(D62/D64)*100</f>
        <v>11.496012159837885</v>
      </c>
      <c r="F62" s="360">
        <v>32745100000</v>
      </c>
      <c r="G62" s="382">
        <f>SUM(F62/F64)*100</f>
        <v>32.495644487949761</v>
      </c>
      <c r="H62" s="360">
        <f>SUM('Cap Receipts'!G404)</f>
        <v>16029065000</v>
      </c>
      <c r="I62" s="382">
        <f>SUM(H62/H64)*100</f>
        <v>20.929868931886883</v>
      </c>
      <c r="J62" s="377">
        <v>0</v>
      </c>
      <c r="K62" s="377">
        <v>0</v>
      </c>
    </row>
    <row r="63" spans="1:11" s="343" customFormat="1" ht="19.5" customHeight="1" x14ac:dyDescent="0.3">
      <c r="A63" s="373" t="s">
        <v>4971</v>
      </c>
      <c r="B63" s="360">
        <v>6000000000</v>
      </c>
      <c r="C63" s="382">
        <f>SUM(B63/B64)*100</f>
        <v>13.795214591805463</v>
      </c>
      <c r="D63" s="360">
        <v>6000000000</v>
      </c>
      <c r="E63" s="382">
        <f>SUM(D63/D64)*100</f>
        <v>13.795214591805463</v>
      </c>
      <c r="F63" s="360">
        <v>8673500000</v>
      </c>
      <c r="G63" s="382">
        <f>SUM(F63/F64)*100</f>
        <v>8.607424392236771</v>
      </c>
      <c r="H63" s="360">
        <f>SUM('Cap Receipts'!G466)</f>
        <v>9418600000</v>
      </c>
      <c r="I63" s="382">
        <f>SUM(H63/H64)*100</f>
        <v>12.298288360666691</v>
      </c>
      <c r="J63" s="377">
        <v>0</v>
      </c>
      <c r="K63" s="377">
        <v>0</v>
      </c>
    </row>
    <row r="64" spans="1:11" ht="15.75" customHeight="1" x14ac:dyDescent="0.3">
      <c r="A64" s="364" t="s">
        <v>5124</v>
      </c>
      <c r="B64" s="365">
        <f t="shared" ref="B64:I64" si="1">SUM(B59:B63)</f>
        <v>43493343000</v>
      </c>
      <c r="C64" s="365">
        <f t="shared" si="1"/>
        <v>100</v>
      </c>
      <c r="D64" s="365">
        <f t="shared" si="1"/>
        <v>43493343000</v>
      </c>
      <c r="E64" s="365">
        <f t="shared" si="1"/>
        <v>100</v>
      </c>
      <c r="F64" s="375">
        <f t="shared" si="1"/>
        <v>100767658300</v>
      </c>
      <c r="G64" s="365">
        <f t="shared" si="1"/>
        <v>100</v>
      </c>
      <c r="H64" s="365">
        <f t="shared" si="1"/>
        <v>76584641080</v>
      </c>
      <c r="I64" s="365">
        <f t="shared" si="1"/>
        <v>100</v>
      </c>
      <c r="J64" s="377">
        <v>0</v>
      </c>
      <c r="K64" s="377">
        <v>0</v>
      </c>
    </row>
    <row r="65" spans="1:11" ht="11.25" customHeight="1" x14ac:dyDescent="0.3">
      <c r="A65" s="354"/>
      <c r="B65" s="367"/>
      <c r="C65" s="367"/>
      <c r="D65" s="380"/>
      <c r="E65" s="380"/>
      <c r="F65" s="383"/>
      <c r="G65" s="383"/>
      <c r="H65" s="632"/>
      <c r="I65" s="380"/>
      <c r="J65" s="380"/>
      <c r="K65" s="380"/>
    </row>
    <row r="66" spans="1:11" ht="34.5" customHeight="1" x14ac:dyDescent="0.3">
      <c r="A66" s="664" t="s">
        <v>5166</v>
      </c>
      <c r="B66" s="367"/>
      <c r="C66" s="367"/>
      <c r="D66" s="380"/>
      <c r="E66" s="380"/>
      <c r="F66" s="380"/>
      <c r="G66" s="377"/>
      <c r="H66" s="380"/>
      <c r="I66" s="380"/>
      <c r="J66" s="380"/>
      <c r="K66" s="380"/>
    </row>
    <row r="67" spans="1:11" x14ac:dyDescent="0.3">
      <c r="A67" s="367" t="s">
        <v>3336</v>
      </c>
      <c r="B67" s="377">
        <v>6157243000</v>
      </c>
      <c r="C67" s="382">
        <f>SUM(B67/B72)*100</f>
        <v>14.15674807981534</v>
      </c>
      <c r="D67" s="377">
        <v>8939143000</v>
      </c>
      <c r="E67" s="376">
        <f>SUM(D67/D72)*100</f>
        <v>20.552899325305944</v>
      </c>
      <c r="F67" s="377">
        <v>16438380500</v>
      </c>
      <c r="G67" s="376">
        <f>SUM(F67/F72*100)</f>
        <v>16.313151240510667</v>
      </c>
      <c r="H67" s="377">
        <f>SUM('Cap Sum MDAs'!D956)</f>
        <v>10946631180</v>
      </c>
      <c r="I67" s="376">
        <f>SUM(H67/H72*100)</f>
        <v>14.293507191037422</v>
      </c>
      <c r="J67" s="377">
        <f>SUM('Cap Sum MDAs'!E956)</f>
        <v>5847588000</v>
      </c>
      <c r="K67" s="377">
        <f>SUM('Cap Sum MDAs'!F956)</f>
        <v>314738680</v>
      </c>
    </row>
    <row r="68" spans="1:11" x14ac:dyDescent="0.3">
      <c r="A68" s="367" t="s">
        <v>717</v>
      </c>
      <c r="B68" s="377">
        <v>24584264000</v>
      </c>
      <c r="C68" s="382">
        <f>SUM(B68/B72)*100</f>
        <v>56.524199576932958</v>
      </c>
      <c r="D68" s="377">
        <v>26064264000</v>
      </c>
      <c r="E68" s="376">
        <f>SUM(D68/D72)*100</f>
        <v>59.927019176244968</v>
      </c>
      <c r="F68" s="377">
        <v>66188770300</v>
      </c>
      <c r="G68" s="376">
        <f>SUM(F68/F72*100)</f>
        <v>65.68453749609462</v>
      </c>
      <c r="H68" s="377">
        <f>SUM('Cap Sum MDAs'!D957)</f>
        <v>49026564300</v>
      </c>
      <c r="I68" s="376">
        <f>SUM(H68/H72*100)</f>
        <v>64.016183413051522</v>
      </c>
      <c r="J68" s="377">
        <f>SUM('Cap Sum MDAs'!E957)</f>
        <v>31066980000</v>
      </c>
      <c r="K68" s="377">
        <f>SUM('Cap Sum MDAs'!F957)</f>
        <v>13930774000</v>
      </c>
    </row>
    <row r="69" spans="1:11" x14ac:dyDescent="0.3">
      <c r="A69" s="367" t="s">
        <v>3331</v>
      </c>
      <c r="B69" s="377">
        <v>1046320000</v>
      </c>
      <c r="C69" s="382">
        <f>SUM(B69/B72)*100</f>
        <v>2.4057014886163155</v>
      </c>
      <c r="D69" s="377">
        <v>746320000</v>
      </c>
      <c r="E69" s="376">
        <f>SUM(D69/D72)*100</f>
        <v>1.7159407590260423</v>
      </c>
      <c r="F69" s="377">
        <v>1616642500</v>
      </c>
      <c r="G69" s="376">
        <f>SUM(F69/F72*100)</f>
        <v>1.6043267525251204</v>
      </c>
      <c r="H69" s="377">
        <f>SUM('Cap Sum MDAs'!D958)</f>
        <v>780642500</v>
      </c>
      <c r="I69" s="376">
        <f>SUM(H69/H72*100)</f>
        <v>1.0193199171417988</v>
      </c>
      <c r="J69" s="377">
        <f>SUM('Cap Sum MDAs'!E958)</f>
        <v>855000000</v>
      </c>
      <c r="K69" s="377">
        <f>SUM('Cap Sum MDAs'!F958)</f>
        <v>19000000</v>
      </c>
    </row>
    <row r="70" spans="1:11" x14ac:dyDescent="0.3">
      <c r="A70" s="367" t="s">
        <v>2023</v>
      </c>
      <c r="B70" s="377">
        <v>380000000</v>
      </c>
      <c r="C70" s="382">
        <f>SUM(B70/B72)*100</f>
        <v>0.87369692414767941</v>
      </c>
      <c r="D70" s="377">
        <v>280000000</v>
      </c>
      <c r="E70" s="376">
        <f>SUM(D70/D72)*100</f>
        <v>0.64377668095092155</v>
      </c>
      <c r="F70" s="377">
        <v>361500000</v>
      </c>
      <c r="G70" s="376">
        <f>SUM(F70/F72*100)</f>
        <v>0.3587460561242396</v>
      </c>
      <c r="H70" s="377">
        <f>SUM('Cap Sum MDAs'!D959)</f>
        <v>256500000</v>
      </c>
      <c r="I70" s="376">
        <f>SUM(H70/H72*100)</f>
        <v>0.33492355174983607</v>
      </c>
      <c r="J70" s="377">
        <f>SUM('Cap Sum MDAs'!E959)</f>
        <v>105000000</v>
      </c>
      <c r="K70" s="377">
        <f>SUM('Cap Sum MDAs'!F959)</f>
        <v>0</v>
      </c>
    </row>
    <row r="71" spans="1:11" x14ac:dyDescent="0.3">
      <c r="A71" s="367" t="s">
        <v>2060</v>
      </c>
      <c r="B71" s="384">
        <v>11325516000</v>
      </c>
      <c r="C71" s="382">
        <f>SUM(B71/B72)*100</f>
        <v>26.039653930487706</v>
      </c>
      <c r="D71" s="384">
        <v>7463616000</v>
      </c>
      <c r="E71" s="385">
        <f>SUM(D71/D72)*100</f>
        <v>17.160364058472123</v>
      </c>
      <c r="F71" s="377">
        <v>16162365000</v>
      </c>
      <c r="G71" s="376">
        <f>SUM(F71/F72*100)</f>
        <v>16.039238454745355</v>
      </c>
      <c r="H71" s="377">
        <f>SUM('Cap Sum MDAs'!D960)</f>
        <v>15574303100</v>
      </c>
      <c r="I71" s="376">
        <f>SUM(H71/H72*100)</f>
        <v>20.336065927019423</v>
      </c>
      <c r="J71" s="377">
        <f>SUM('Cap Sum MDAs'!E960)</f>
        <v>8843359900</v>
      </c>
      <c r="K71" s="377">
        <f>SUM('Cap Sum MDAs'!F960)</f>
        <v>6291398000</v>
      </c>
    </row>
    <row r="72" spans="1:11" x14ac:dyDescent="0.3">
      <c r="A72" s="354" t="s">
        <v>5114</v>
      </c>
      <c r="B72" s="365">
        <f t="shared" ref="B72:K72" si="2">SUM(B67:B71)</f>
        <v>43493343000</v>
      </c>
      <c r="C72" s="365">
        <f t="shared" si="2"/>
        <v>100</v>
      </c>
      <c r="D72" s="365">
        <f t="shared" si="2"/>
        <v>43493343000</v>
      </c>
      <c r="E72" s="365">
        <f t="shared" si="2"/>
        <v>100</v>
      </c>
      <c r="F72" s="365">
        <f t="shared" si="2"/>
        <v>100767658300</v>
      </c>
      <c r="G72" s="365">
        <f t="shared" si="2"/>
        <v>100.00000000000001</v>
      </c>
      <c r="H72" s="365">
        <f t="shared" si="2"/>
        <v>76584641080</v>
      </c>
      <c r="I72" s="365">
        <f t="shared" si="2"/>
        <v>100</v>
      </c>
      <c r="J72" s="365">
        <f t="shared" si="2"/>
        <v>46717927900</v>
      </c>
      <c r="K72" s="365">
        <f t="shared" si="2"/>
        <v>20555910680</v>
      </c>
    </row>
    <row r="73" spans="1:11" s="343" customFormat="1" ht="11.25" customHeight="1" thickBot="1" x14ac:dyDescent="0.35">
      <c r="A73" s="368"/>
      <c r="B73" s="369"/>
      <c r="C73" s="369"/>
      <c r="D73" s="369"/>
      <c r="E73" s="369"/>
      <c r="F73" s="369"/>
      <c r="G73" s="369"/>
      <c r="H73" s="389"/>
      <c r="I73" s="389"/>
      <c r="J73" s="389"/>
      <c r="K73" s="389"/>
    </row>
    <row r="74" spans="1:11" ht="17.25" customHeight="1" thickBot="1" x14ac:dyDescent="0.35">
      <c r="A74" s="370" t="s">
        <v>5105</v>
      </c>
      <c r="B74" s="371">
        <f>SUM(B56+B72)</f>
        <v>109199243000</v>
      </c>
      <c r="C74" s="371"/>
      <c r="D74" s="371">
        <f>SUM(D56+D72)</f>
        <v>109199243000</v>
      </c>
      <c r="E74" s="371"/>
      <c r="F74" s="371">
        <f>SUM(F56+F72)</f>
        <v>169557658300</v>
      </c>
      <c r="G74" s="371"/>
      <c r="H74" s="371">
        <f>SUM(H56+H72)</f>
        <v>146374641080</v>
      </c>
      <c r="I74" s="371"/>
      <c r="J74" s="371">
        <f>SUM(J56+J72)</f>
        <v>53617927900</v>
      </c>
      <c r="K74" s="371">
        <f>SUM(K56+K72)</f>
        <v>27455910680</v>
      </c>
    </row>
    <row r="75" spans="1:11" x14ac:dyDescent="0.3">
      <c r="A75" s="356"/>
      <c r="B75" s="356"/>
      <c r="C75" s="356"/>
      <c r="D75" s="356"/>
      <c r="E75" s="356"/>
      <c r="F75" s="356"/>
      <c r="G75" s="356"/>
      <c r="H75" s="356"/>
      <c r="I75" s="356"/>
    </row>
    <row r="76" spans="1:11" x14ac:dyDescent="0.3">
      <c r="H76" s="638"/>
    </row>
    <row r="77" spans="1:11" x14ac:dyDescent="0.3">
      <c r="F77" s="640"/>
      <c r="H77" s="638"/>
    </row>
    <row r="78" spans="1:11" x14ac:dyDescent="0.3">
      <c r="F78" s="640"/>
      <c r="H78" s="211"/>
    </row>
    <row r="79" spans="1:11" x14ac:dyDescent="0.3">
      <c r="F79" s="640"/>
      <c r="H79" s="638"/>
    </row>
    <row r="80" spans="1:11" x14ac:dyDescent="0.3">
      <c r="F80" s="640"/>
      <c r="H80" s="640"/>
    </row>
    <row r="81" spans="6:8" x14ac:dyDescent="0.3">
      <c r="F81" s="640"/>
      <c r="H81" s="234"/>
    </row>
    <row r="82" spans="6:8" x14ac:dyDescent="0.3">
      <c r="F82" s="640"/>
    </row>
  </sheetData>
  <mergeCells count="2">
    <mergeCell ref="A41:K41"/>
    <mergeCell ref="A42:K42"/>
  </mergeCells>
  <pageMargins left="1.7" right="0.3" top="0.23" bottom="0.16" header="0.23" footer="0.3"/>
  <pageSetup paperSize="5" orientation="landscape" r:id="rId1"/>
  <headerFooter>
    <oddFooter>Page &amp;P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83:L117"/>
  <sheetViews>
    <sheetView topLeftCell="A83" workbookViewId="0">
      <selection activeCell="D81" sqref="D81"/>
    </sheetView>
  </sheetViews>
  <sheetFormatPr defaultColWidth="9.109375" defaultRowHeight="13.8" x14ac:dyDescent="0.3"/>
  <cols>
    <col min="1" max="1" width="10.109375" style="356" customWidth="1"/>
    <col min="2" max="2" width="34.33203125" style="390" customWidth="1"/>
    <col min="3" max="3" width="14.109375" style="356" customWidth="1"/>
    <col min="4" max="4" width="15.109375" style="356" customWidth="1"/>
    <col min="5" max="5" width="15.5546875" style="356" customWidth="1"/>
    <col min="6" max="7" width="15.6640625" style="356" customWidth="1"/>
    <col min="8" max="8" width="15" style="356" customWidth="1"/>
    <col min="9" max="9" width="13.88671875" style="356" customWidth="1"/>
    <col min="10" max="10" width="12.44140625" style="356" customWidth="1"/>
    <col min="11" max="16384" width="9.109375" style="356"/>
  </cols>
  <sheetData>
    <row r="83" spans="1:12" ht="19.5" customHeight="1" x14ac:dyDescent="0.3">
      <c r="A83" s="865" t="s">
        <v>5099</v>
      </c>
      <c r="B83" s="865"/>
      <c r="C83" s="865"/>
      <c r="D83" s="865"/>
      <c r="E83" s="865"/>
      <c r="F83" s="865"/>
      <c r="G83" s="865"/>
      <c r="H83" s="865"/>
      <c r="I83" s="865"/>
      <c r="J83" s="865"/>
      <c r="K83" s="413"/>
    </row>
    <row r="84" spans="1:12" ht="25.5" customHeight="1" x14ac:dyDescent="0.3">
      <c r="A84" s="870" t="s">
        <v>5129</v>
      </c>
      <c r="B84" s="870"/>
      <c r="C84" s="870"/>
      <c r="D84" s="870"/>
      <c r="E84" s="870"/>
      <c r="F84" s="870"/>
      <c r="G84" s="870"/>
      <c r="H84" s="870"/>
      <c r="I84" s="870"/>
      <c r="J84" s="870"/>
      <c r="K84" s="391"/>
      <c r="L84" s="391"/>
    </row>
    <row r="85" spans="1:12" x14ac:dyDescent="0.3">
      <c r="J85" s="871"/>
      <c r="K85" s="871"/>
    </row>
    <row r="86" spans="1:12" x14ac:dyDescent="0.3">
      <c r="A86" s="391"/>
      <c r="B86" s="391"/>
      <c r="C86" s="391"/>
      <c r="D86" s="391"/>
      <c r="E86" s="391"/>
      <c r="F86" s="391"/>
      <c r="G86" s="391"/>
      <c r="H86" s="391"/>
      <c r="I86" s="391"/>
      <c r="J86" s="391"/>
      <c r="K86" s="391"/>
      <c r="L86" s="391"/>
    </row>
    <row r="87" spans="1:12" ht="14.4" thickBot="1" x14ac:dyDescent="0.35">
      <c r="A87" s="392"/>
    </row>
    <row r="88" spans="1:12" x14ac:dyDescent="0.3">
      <c r="A88" s="393" t="s">
        <v>5010</v>
      </c>
      <c r="B88" s="872" t="s">
        <v>5012</v>
      </c>
      <c r="C88" s="868" t="s">
        <v>3115</v>
      </c>
      <c r="D88" s="868" t="s">
        <v>3116</v>
      </c>
      <c r="E88" s="868" t="s">
        <v>3116</v>
      </c>
      <c r="F88" s="868" t="s">
        <v>3116</v>
      </c>
      <c r="G88" s="868" t="s">
        <v>5095</v>
      </c>
      <c r="H88" s="866" t="s">
        <v>3115</v>
      </c>
      <c r="I88" s="394" t="s">
        <v>4884</v>
      </c>
      <c r="J88" s="868" t="s">
        <v>5049</v>
      </c>
    </row>
    <row r="89" spans="1:12" x14ac:dyDescent="0.3">
      <c r="A89" s="393" t="s">
        <v>5011</v>
      </c>
      <c r="B89" s="872"/>
      <c r="C89" s="869"/>
      <c r="D89" s="869"/>
      <c r="E89" s="869"/>
      <c r="F89" s="869"/>
      <c r="G89" s="869"/>
      <c r="H89" s="867"/>
      <c r="I89" s="395" t="s">
        <v>5103</v>
      </c>
      <c r="J89" s="869"/>
    </row>
    <row r="90" spans="1:12" x14ac:dyDescent="0.3">
      <c r="A90" s="396"/>
      <c r="B90" s="872"/>
      <c r="C90" s="397" t="s">
        <v>3120</v>
      </c>
      <c r="D90" s="397" t="s">
        <v>3120</v>
      </c>
      <c r="E90" s="397" t="s">
        <v>5068</v>
      </c>
      <c r="F90" s="397" t="s">
        <v>5069</v>
      </c>
      <c r="G90" s="397"/>
      <c r="H90" s="398" t="s">
        <v>5102</v>
      </c>
      <c r="I90" s="395">
        <v>2019</v>
      </c>
      <c r="J90" s="397"/>
    </row>
    <row r="91" spans="1:12" ht="14.4" thickBot="1" x14ac:dyDescent="0.35">
      <c r="A91" s="396"/>
      <c r="B91" s="872"/>
      <c r="C91" s="399" t="s">
        <v>14</v>
      </c>
      <c r="D91" s="399" t="s">
        <v>14</v>
      </c>
      <c r="E91" s="399" t="s">
        <v>14</v>
      </c>
      <c r="F91" s="399" t="s">
        <v>14</v>
      </c>
      <c r="G91" s="399" t="s">
        <v>14</v>
      </c>
      <c r="H91" s="400" t="s">
        <v>14</v>
      </c>
      <c r="I91" s="401" t="s">
        <v>14</v>
      </c>
      <c r="J91" s="399"/>
    </row>
    <row r="92" spans="1:12" x14ac:dyDescent="0.3">
      <c r="A92" s="361"/>
      <c r="B92" s="373"/>
      <c r="C92" s="402"/>
      <c r="D92" s="402"/>
      <c r="E92" s="402"/>
      <c r="F92" s="402"/>
      <c r="G92" s="402"/>
      <c r="H92" s="402"/>
      <c r="I92" s="402"/>
      <c r="J92" s="361"/>
    </row>
    <row r="93" spans="1:12" ht="26.4" x14ac:dyDescent="0.3">
      <c r="A93" s="403">
        <v>11010000</v>
      </c>
      <c r="B93" s="393" t="s">
        <v>5013</v>
      </c>
      <c r="C93" s="404">
        <f>SUM('Rec Rev Detailed'!D820)</f>
        <v>65250000000</v>
      </c>
      <c r="D93" s="404">
        <f>SUM('Rec Rev Detailed'!E820)</f>
        <v>53285812382</v>
      </c>
      <c r="E93" s="404">
        <f>SUM('Rec Rev Detailed'!F820)</f>
        <v>68260000000</v>
      </c>
      <c r="F93" s="404">
        <f>SUM('Rec Rev Detailed'!G820)</f>
        <v>72266000000</v>
      </c>
      <c r="G93" s="404">
        <f>SUM('Rec Rev Detailed'!H820)</f>
        <v>205776000000</v>
      </c>
      <c r="H93" s="404">
        <f>SUM('Rec Rev Detailed'!I820)</f>
        <v>65965243000</v>
      </c>
      <c r="I93" s="404">
        <f>SUM('Rec Rev Detailed'!J820)</f>
        <v>64031772775</v>
      </c>
      <c r="J93" s="405"/>
    </row>
    <row r="94" spans="1:12" ht="26.4" x14ac:dyDescent="0.3">
      <c r="A94" s="403"/>
      <c r="B94" s="406" t="s">
        <v>5014</v>
      </c>
      <c r="C94" s="407">
        <f>SUM(C93)</f>
        <v>65250000000</v>
      </c>
      <c r="D94" s="407">
        <f t="shared" ref="D94:I94" si="0">SUM(D93)</f>
        <v>53285812382</v>
      </c>
      <c r="E94" s="407">
        <f t="shared" si="0"/>
        <v>68260000000</v>
      </c>
      <c r="F94" s="407">
        <f t="shared" si="0"/>
        <v>72266000000</v>
      </c>
      <c r="G94" s="407">
        <f t="shared" si="0"/>
        <v>205776000000</v>
      </c>
      <c r="H94" s="407">
        <f t="shared" si="0"/>
        <v>65965243000</v>
      </c>
      <c r="I94" s="407">
        <f t="shared" si="0"/>
        <v>64031772775</v>
      </c>
      <c r="J94" s="408"/>
    </row>
    <row r="95" spans="1:12" x14ac:dyDescent="0.3">
      <c r="A95" s="361"/>
      <c r="B95" s="373"/>
      <c r="C95" s="409"/>
      <c r="D95" s="409"/>
      <c r="E95" s="409"/>
      <c r="F95" s="409"/>
      <c r="G95" s="409"/>
      <c r="H95" s="409"/>
      <c r="I95" s="409"/>
      <c r="J95" s="361"/>
    </row>
    <row r="96" spans="1:12" ht="26.4" x14ac:dyDescent="0.3">
      <c r="A96" s="403"/>
      <c r="B96" s="393" t="s">
        <v>5015</v>
      </c>
      <c r="C96" s="409"/>
      <c r="D96" s="409"/>
      <c r="E96" s="409"/>
      <c r="F96" s="409"/>
      <c r="G96" s="409"/>
      <c r="H96" s="409"/>
      <c r="I96" s="409"/>
      <c r="J96" s="403"/>
    </row>
    <row r="97" spans="1:10" x14ac:dyDescent="0.3">
      <c r="A97" s="403">
        <v>12010000</v>
      </c>
      <c r="B97" s="402" t="s">
        <v>5016</v>
      </c>
      <c r="C97" s="404">
        <f>SUM('Rec Rev Detailed'!D891)</f>
        <v>13396527000</v>
      </c>
      <c r="D97" s="404">
        <f>SUM('Rec Rev Detailed'!E891)</f>
        <v>9699857700</v>
      </c>
      <c r="E97" s="404">
        <f>SUM('Rec Rev Detailed'!F891)</f>
        <v>15147276000</v>
      </c>
      <c r="F97" s="404">
        <f>SUM('Rec Rev Detailed'!G891)</f>
        <v>17315963000</v>
      </c>
      <c r="G97" s="404">
        <f>SUM('Rec Rev Detailed'!H891)</f>
        <v>42163096700</v>
      </c>
      <c r="H97" s="404">
        <f>SUM('Rec Rev Detailed'!I891)</f>
        <v>11902222000</v>
      </c>
      <c r="I97" s="404">
        <f>SUM('Rec Rev Detailed'!J891)</f>
        <v>6750485086</v>
      </c>
      <c r="J97" s="405"/>
    </row>
    <row r="98" spans="1:10" x14ac:dyDescent="0.3">
      <c r="A98" s="403">
        <v>12020000</v>
      </c>
      <c r="B98" s="402" t="s">
        <v>5017</v>
      </c>
      <c r="C98" s="404">
        <f>SUM('Rec Rev Detailed'!D978)</f>
        <v>364010000</v>
      </c>
      <c r="D98" s="404">
        <f>SUM('Rec Rev Detailed'!E978)</f>
        <v>144410000</v>
      </c>
      <c r="E98" s="404">
        <f>SUM('Rec Rev Detailed'!F978)</f>
        <v>431435000</v>
      </c>
      <c r="F98" s="404">
        <f>SUM('Rec Rev Detailed'!G978)</f>
        <v>511050000</v>
      </c>
      <c r="G98" s="404">
        <f>SUM('Rec Rev Detailed'!H978)</f>
        <v>1086895000</v>
      </c>
      <c r="H98" s="404">
        <f>SUM('Rec Rev Detailed'!I978)</f>
        <v>293600000</v>
      </c>
      <c r="I98" s="404">
        <f>SUM('Rec Rev Detailed'!J978)</f>
        <v>212256758</v>
      </c>
      <c r="J98" s="405"/>
    </row>
    <row r="99" spans="1:10" x14ac:dyDescent="0.3">
      <c r="A99" s="403">
        <v>12040000</v>
      </c>
      <c r="B99" s="402" t="s">
        <v>5018</v>
      </c>
      <c r="C99" s="404">
        <f>SUM('Rec Rev Detailed'!D1779)</f>
        <v>9286474800</v>
      </c>
      <c r="D99" s="404">
        <f>SUM('Rec Rev Detailed'!E1779)</f>
        <v>6359164800</v>
      </c>
      <c r="E99" s="404">
        <f>SUM('Rec Rev Detailed'!F1779)</f>
        <v>9750159000</v>
      </c>
      <c r="F99" s="404">
        <f>SUM('Rec Rev Detailed'!G1779)</f>
        <v>10288286900</v>
      </c>
      <c r="G99" s="404">
        <f>SUM('Rec Rev Detailed'!H1779)</f>
        <v>26397610700</v>
      </c>
      <c r="H99" s="404">
        <f>SUM('Rec Rev Detailed'!I1779)</f>
        <v>9286143000</v>
      </c>
      <c r="I99" s="404">
        <f>SUM('Rec Rev Detailed'!J1779)</f>
        <v>6401960664</v>
      </c>
      <c r="J99" s="405"/>
    </row>
    <row r="100" spans="1:10" x14ac:dyDescent="0.3">
      <c r="A100" s="403">
        <v>12050000</v>
      </c>
      <c r="B100" s="402" t="s">
        <v>5019</v>
      </c>
      <c r="C100" s="404">
        <f>SUM('Rec Rev Detailed'!D1844)</f>
        <v>58383000</v>
      </c>
      <c r="D100" s="404">
        <f>SUM('Rec Rev Detailed'!E1844)</f>
        <v>29200000</v>
      </c>
      <c r="E100" s="404">
        <f>SUM('Rec Rev Detailed'!F1844)</f>
        <v>61909000</v>
      </c>
      <c r="F100" s="404">
        <f>SUM('Rec Rev Detailed'!G1844)</f>
        <v>65882000</v>
      </c>
      <c r="G100" s="404">
        <f>SUM('Rec Rev Detailed'!H1844)</f>
        <v>156991000</v>
      </c>
      <c r="H100" s="404">
        <f>SUM('Rec Rev Detailed'!I1844)</f>
        <v>61324000</v>
      </c>
      <c r="I100" s="404">
        <f>SUM('Rec Rev Detailed'!J1844)</f>
        <v>13103817</v>
      </c>
      <c r="J100" s="405"/>
    </row>
    <row r="101" spans="1:10" x14ac:dyDescent="0.3">
      <c r="A101" s="403">
        <v>12060000</v>
      </c>
      <c r="B101" s="402" t="s">
        <v>5020</v>
      </c>
      <c r="C101" s="404">
        <f>SUM('Rec Rev Detailed'!D2041)</f>
        <v>2190838500</v>
      </c>
      <c r="D101" s="404">
        <f>SUM('Rec Rev Detailed'!E2041)</f>
        <v>735462500</v>
      </c>
      <c r="E101" s="404">
        <f>SUM('Rec Rev Detailed'!F2041)</f>
        <v>2335961000</v>
      </c>
      <c r="F101" s="404">
        <f>SUM('Rec Rev Detailed'!G2041)</f>
        <v>2591446000</v>
      </c>
      <c r="G101" s="404">
        <f>SUM('Rec Rev Detailed'!H2041)</f>
        <v>5662869500</v>
      </c>
      <c r="H101" s="404">
        <f>SUM('Rec Rev Detailed'!I2041)</f>
        <v>1864758000</v>
      </c>
      <c r="I101" s="404">
        <f>SUM('Rec Rev Detailed'!J2041)</f>
        <v>1430477923</v>
      </c>
      <c r="J101" s="405"/>
    </row>
    <row r="102" spans="1:10" x14ac:dyDescent="0.3">
      <c r="A102" s="403">
        <v>12070000</v>
      </c>
      <c r="B102" s="402" t="s">
        <v>5021</v>
      </c>
      <c r="C102" s="404">
        <f>SUM('Rec Rev Detailed'!D2203)</f>
        <v>886789000</v>
      </c>
      <c r="D102" s="404">
        <f>SUM('Rec Rev Detailed'!E2203)</f>
        <v>317959000</v>
      </c>
      <c r="E102" s="404">
        <f>SUM('Rec Rev Detailed'!F2203)</f>
        <v>913412800</v>
      </c>
      <c r="F102" s="404">
        <f>SUM('Rec Rev Detailed'!G2203)</f>
        <v>950587000</v>
      </c>
      <c r="G102" s="404">
        <f>SUM('Rec Rev Detailed'!H2203)</f>
        <v>2181958800</v>
      </c>
      <c r="H102" s="404">
        <f>SUM('Rec Rev Detailed'!I2203)</f>
        <v>354110000</v>
      </c>
      <c r="I102" s="404">
        <f>SUM('Rec Rev Detailed'!J2203)</f>
        <v>133434735</v>
      </c>
      <c r="J102" s="405"/>
    </row>
    <row r="103" spans="1:10" x14ac:dyDescent="0.3">
      <c r="A103" s="403">
        <v>12080000</v>
      </c>
      <c r="B103" s="402" t="s">
        <v>5022</v>
      </c>
      <c r="C103" s="404">
        <f>SUM('Rec Rev Detailed'!D2301)</f>
        <v>70696000</v>
      </c>
      <c r="D103" s="404">
        <f>SUM('Rec Rev Detailed'!E2301)</f>
        <v>39726000</v>
      </c>
      <c r="E103" s="404">
        <f>SUM('Rec Rev Detailed'!F2301)</f>
        <v>64529000</v>
      </c>
      <c r="F103" s="404">
        <f>SUM('Rec Rev Detailed'!G2301)</f>
        <v>70533000</v>
      </c>
      <c r="G103" s="404">
        <f>SUM('Rec Rev Detailed'!H2301)</f>
        <v>174788000</v>
      </c>
      <c r="H103" s="404">
        <f>SUM('Rec Rev Detailed'!I2301)</f>
        <v>34936000</v>
      </c>
      <c r="I103" s="404">
        <f>SUM('Rec Rev Detailed'!J2301)</f>
        <v>141406553</v>
      </c>
      <c r="J103" s="405"/>
    </row>
    <row r="104" spans="1:10" x14ac:dyDescent="0.3">
      <c r="A104" s="403">
        <v>12090000</v>
      </c>
      <c r="B104" s="402" t="s">
        <v>5023</v>
      </c>
      <c r="C104" s="404">
        <f>SUM('Rec Rev Detailed'!D2322)</f>
        <v>506000000</v>
      </c>
      <c r="D104" s="404">
        <f>SUM('Rec Rev Detailed'!E2322)</f>
        <v>249800000</v>
      </c>
      <c r="E104" s="404">
        <f>SUM('Rec Rev Detailed'!F2322)</f>
        <v>578450000</v>
      </c>
      <c r="F104" s="404">
        <f>SUM('Rec Rev Detailed'!G2322)</f>
        <v>651500000</v>
      </c>
      <c r="G104" s="404">
        <f>SUM('Rec Rev Detailed'!H2322)</f>
        <v>1479750000</v>
      </c>
      <c r="H104" s="404">
        <f>SUM('Rec Rev Detailed'!I2322)</f>
        <v>422000000</v>
      </c>
      <c r="I104" s="404">
        <f>SUM('Rec Rev Detailed'!J2322)</f>
        <v>392578434</v>
      </c>
      <c r="J104" s="405"/>
    </row>
    <row r="105" spans="1:10" x14ac:dyDescent="0.3">
      <c r="A105" s="403">
        <v>12100000</v>
      </c>
      <c r="B105" s="402" t="s">
        <v>5024</v>
      </c>
      <c r="C105" s="404">
        <f>SUM('Rec Rev Detailed'!D2359)</f>
        <v>1546700000</v>
      </c>
      <c r="D105" s="404">
        <f>SUM('Rec Rev Detailed'!E2359)</f>
        <v>835200000</v>
      </c>
      <c r="E105" s="404">
        <f>SUM('Rec Rev Detailed'!F2359)</f>
        <v>1855800000</v>
      </c>
      <c r="F105" s="404">
        <f>SUM('Rec Rev Detailed'!G2359)</f>
        <v>2226900000</v>
      </c>
      <c r="G105" s="404">
        <f>SUM('Rec Rev Detailed'!H2359)</f>
        <v>4917900000</v>
      </c>
      <c r="H105" s="404">
        <f>SUM('Rec Rev Detailed'!I2359)</f>
        <v>2580200000</v>
      </c>
      <c r="I105" s="404">
        <f>SUM('Rec Rev Detailed'!J2359)</f>
        <v>1668595903</v>
      </c>
      <c r="J105" s="405"/>
    </row>
    <row r="106" spans="1:10" x14ac:dyDescent="0.3">
      <c r="A106" s="403">
        <v>12110000</v>
      </c>
      <c r="B106" s="402" t="s">
        <v>5025</v>
      </c>
      <c r="C106" s="404">
        <f>SUM('Rec Rev Detailed'!D2376)</f>
        <v>50000000</v>
      </c>
      <c r="D106" s="404">
        <f>SUM('Rec Rev Detailed'!E2376)</f>
        <v>25000000</v>
      </c>
      <c r="E106" s="404">
        <f>SUM('Rec Rev Detailed'!F2376)</f>
        <v>55000000</v>
      </c>
      <c r="F106" s="404">
        <f>SUM('Rec Rev Detailed'!G2376)</f>
        <v>60000000</v>
      </c>
      <c r="G106" s="404">
        <f>SUM('Rec Rev Detailed'!H2376)</f>
        <v>140000000</v>
      </c>
      <c r="H106" s="404">
        <f>SUM('Rec Rev Detailed'!I2376)</f>
        <v>70000000</v>
      </c>
      <c r="I106" s="404">
        <f>SUM('Rec Rev Detailed'!J2376)</f>
        <v>182401</v>
      </c>
      <c r="J106" s="410"/>
    </row>
    <row r="107" spans="1:10" x14ac:dyDescent="0.3">
      <c r="A107" s="403">
        <v>12120000</v>
      </c>
      <c r="B107" s="402" t="s">
        <v>5026</v>
      </c>
      <c r="C107" s="404">
        <f>SUM('Rec Rev Detailed'!D2395)</f>
        <v>540000</v>
      </c>
      <c r="D107" s="404">
        <f>SUM('Rec Rev Detailed'!E2395)</f>
        <v>220000</v>
      </c>
      <c r="E107" s="404">
        <f>SUM('Rec Rev Detailed'!F2395)</f>
        <v>645000</v>
      </c>
      <c r="F107" s="404">
        <f>SUM('Rec Rev Detailed'!G2395)</f>
        <v>540000</v>
      </c>
      <c r="G107" s="404">
        <f>SUM('Rec Rev Detailed'!H2395)</f>
        <v>1405000</v>
      </c>
      <c r="H107" s="404">
        <f>SUM('Rec Rev Detailed'!I2395)</f>
        <v>209667000</v>
      </c>
      <c r="I107" s="404">
        <f>SUM('Rec Rev Detailed'!J2395)</f>
        <v>3072925</v>
      </c>
      <c r="J107" s="405"/>
    </row>
    <row r="108" spans="1:10" x14ac:dyDescent="0.3">
      <c r="A108" s="403">
        <v>12130000</v>
      </c>
      <c r="B108" s="402" t="s">
        <v>5027</v>
      </c>
      <c r="C108" s="404">
        <f>SUM('Rec Rev Detailed'!D2413)</f>
        <v>0</v>
      </c>
      <c r="D108" s="404">
        <f>SUM('Rec Rev Detailed'!E2413)</f>
        <v>0</v>
      </c>
      <c r="E108" s="404">
        <f>SUM('Rec Rev Detailed'!F2413)</f>
        <v>0</v>
      </c>
      <c r="F108" s="404">
        <f>SUM('Rec Rev Detailed'!G2413)</f>
        <v>0</v>
      </c>
      <c r="G108" s="404">
        <f>SUM('Rec Rev Detailed'!H2413)</f>
        <v>0</v>
      </c>
      <c r="H108" s="404">
        <f>SUM('Rec Rev Detailed'!I2413)</f>
        <v>0</v>
      </c>
      <c r="I108" s="404">
        <f>SUM('Rec Rev Detailed'!J2413)</f>
        <v>0</v>
      </c>
      <c r="J108" s="405"/>
    </row>
    <row r="109" spans="1:10" x14ac:dyDescent="0.3">
      <c r="A109" s="403">
        <v>12140000</v>
      </c>
      <c r="B109" s="402" t="s">
        <v>5028</v>
      </c>
      <c r="C109" s="404">
        <f>SUM('Rec Rev Detailed'!D2454)</f>
        <v>79000000</v>
      </c>
      <c r="D109" s="404">
        <f>SUM('Rec Rev Detailed'!E2454)</f>
        <v>64000000</v>
      </c>
      <c r="E109" s="404">
        <f>SUM('Rec Rev Detailed'!F2454)</f>
        <v>91000000</v>
      </c>
      <c r="F109" s="404">
        <f>SUM('Rec Rev Detailed'!G2454)</f>
        <v>103000000</v>
      </c>
      <c r="G109" s="404">
        <f>SUM('Rec Rev Detailed'!H2454)</f>
        <v>258000000</v>
      </c>
      <c r="H109" s="404">
        <f>SUM('Rec Rev Detailed'!I2454)</f>
        <v>655040000</v>
      </c>
      <c r="I109" s="404">
        <f>SUM('Rec Rev Detailed'!J2454)</f>
        <v>20670141</v>
      </c>
      <c r="J109" s="405"/>
    </row>
    <row r="110" spans="1:10" ht="26.4" x14ac:dyDescent="0.3">
      <c r="A110" s="403"/>
      <c r="B110" s="406" t="s">
        <v>5029</v>
      </c>
      <c r="C110" s="407">
        <f>SUM(C97:C109)</f>
        <v>28435958300</v>
      </c>
      <c r="D110" s="407">
        <f t="shared" ref="D110:I110" si="1">SUM(D97:D109)</f>
        <v>18500000000</v>
      </c>
      <c r="E110" s="407">
        <f t="shared" si="1"/>
        <v>31285576800</v>
      </c>
      <c r="F110" s="407">
        <f t="shared" si="1"/>
        <v>34835687900</v>
      </c>
      <c r="G110" s="407">
        <f t="shared" si="1"/>
        <v>84621264700</v>
      </c>
      <c r="H110" s="407">
        <f t="shared" si="1"/>
        <v>27734000000</v>
      </c>
      <c r="I110" s="407">
        <f t="shared" si="1"/>
        <v>17168225340</v>
      </c>
      <c r="J110" s="408"/>
    </row>
    <row r="111" spans="1:10" x14ac:dyDescent="0.3">
      <c r="A111" s="361"/>
      <c r="B111" s="373"/>
      <c r="C111" s="409"/>
      <c r="D111" s="409"/>
      <c r="E111" s="409"/>
      <c r="F111" s="409"/>
      <c r="G111" s="409"/>
      <c r="H111" s="409"/>
      <c r="I111" s="409"/>
      <c r="J111" s="361"/>
    </row>
    <row r="112" spans="1:10" x14ac:dyDescent="0.3">
      <c r="A112" s="403"/>
      <c r="B112" s="393" t="s">
        <v>5030</v>
      </c>
      <c r="C112" s="407">
        <f>SUM(C94+C110)</f>
        <v>93685958300</v>
      </c>
      <c r="D112" s="407">
        <f t="shared" ref="D112:I112" si="2">SUM(D94+D110)</f>
        <v>71785812382</v>
      </c>
      <c r="E112" s="407">
        <f t="shared" si="2"/>
        <v>99545576800</v>
      </c>
      <c r="F112" s="407">
        <f t="shared" si="2"/>
        <v>107101687900</v>
      </c>
      <c r="G112" s="407">
        <f t="shared" si="2"/>
        <v>290397264700</v>
      </c>
      <c r="H112" s="407">
        <f t="shared" si="2"/>
        <v>93699243000</v>
      </c>
      <c r="I112" s="407">
        <f t="shared" si="2"/>
        <v>81199998115</v>
      </c>
      <c r="J112" s="408"/>
    </row>
    <row r="113" spans="1:4" x14ac:dyDescent="0.3">
      <c r="A113" s="392"/>
    </row>
    <row r="115" spans="1:4" x14ac:dyDescent="0.3">
      <c r="D115" s="411"/>
    </row>
    <row r="117" spans="1:4" x14ac:dyDescent="0.3">
      <c r="C117" s="412"/>
      <c r="D117" s="412"/>
    </row>
  </sheetData>
  <mergeCells count="11">
    <mergeCell ref="A83:J83"/>
    <mergeCell ref="H88:H89"/>
    <mergeCell ref="J88:J89"/>
    <mergeCell ref="A84:J84"/>
    <mergeCell ref="J85:K85"/>
    <mergeCell ref="B88:B91"/>
    <mergeCell ref="C88:C89"/>
    <mergeCell ref="E88:E89"/>
    <mergeCell ref="F88:F89"/>
    <mergeCell ref="G88:G89"/>
    <mergeCell ref="D88:D89"/>
  </mergeCells>
  <pageMargins left="0.7" right="0.16" top="0.75" bottom="0.75" header="0.3" footer="0.3"/>
  <pageSetup paperSize="5" orientation="landscape" r:id="rId1"/>
  <headerFooter>
    <oddFooter>Page &amp;P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K215"/>
  <sheetViews>
    <sheetView topLeftCell="A115" workbookViewId="0">
      <selection activeCell="D114" sqref="D114"/>
    </sheetView>
  </sheetViews>
  <sheetFormatPr defaultRowHeight="14.4" x14ac:dyDescent="0.3"/>
  <cols>
    <col min="2" max="2" width="0" hidden="1" customWidth="1"/>
    <col min="3" max="3" width="43.109375" customWidth="1"/>
    <col min="4" max="5" width="14.5546875" style="70" customWidth="1"/>
    <col min="6" max="6" width="13.109375" customWidth="1"/>
    <col min="7" max="7" width="14.33203125" customWidth="1"/>
    <col min="8" max="8" width="14.44140625" customWidth="1"/>
    <col min="9" max="10" width="12.88671875" customWidth="1"/>
    <col min="11" max="11" width="13" customWidth="1"/>
  </cols>
  <sheetData>
    <row r="1" spans="4:5" s="343" customFormat="1" x14ac:dyDescent="0.3">
      <c r="D1" s="70"/>
      <c r="E1" s="70"/>
    </row>
    <row r="2" spans="4:5" s="343" customFormat="1" x14ac:dyDescent="0.3">
      <c r="D2" s="70"/>
      <c r="E2" s="70"/>
    </row>
    <row r="3" spans="4:5" s="343" customFormat="1" x14ac:dyDescent="0.3">
      <c r="D3" s="70"/>
      <c r="E3" s="70"/>
    </row>
    <row r="4" spans="4:5" s="343" customFormat="1" x14ac:dyDescent="0.3">
      <c r="D4" s="70"/>
      <c r="E4" s="70"/>
    </row>
    <row r="5" spans="4:5" s="343" customFormat="1" x14ac:dyDescent="0.3">
      <c r="D5" s="70"/>
      <c r="E5" s="70"/>
    </row>
    <row r="6" spans="4:5" s="343" customFormat="1" x14ac:dyDescent="0.3">
      <c r="D6" s="70"/>
      <c r="E6" s="70"/>
    </row>
    <row r="7" spans="4:5" s="343" customFormat="1" x14ac:dyDescent="0.3">
      <c r="D7" s="70"/>
      <c r="E7" s="70"/>
    </row>
    <row r="8" spans="4:5" s="343" customFormat="1" x14ac:dyDescent="0.3">
      <c r="D8" s="70"/>
      <c r="E8" s="70"/>
    </row>
    <row r="9" spans="4:5" s="343" customFormat="1" x14ac:dyDescent="0.3">
      <c r="D9" s="70"/>
      <c r="E9" s="70"/>
    </row>
    <row r="10" spans="4:5" s="343" customFormat="1" x14ac:dyDescent="0.3">
      <c r="D10" s="70"/>
      <c r="E10" s="70"/>
    </row>
    <row r="11" spans="4:5" s="343" customFormat="1" x14ac:dyDescent="0.3">
      <c r="D11" s="70"/>
      <c r="E11" s="70"/>
    </row>
    <row r="12" spans="4:5" s="343" customFormat="1" x14ac:dyDescent="0.3">
      <c r="D12" s="70"/>
      <c r="E12" s="70"/>
    </row>
    <row r="13" spans="4:5" s="343" customFormat="1" x14ac:dyDescent="0.3">
      <c r="D13" s="70"/>
      <c r="E13" s="70"/>
    </row>
    <row r="14" spans="4:5" s="343" customFormat="1" x14ac:dyDescent="0.3">
      <c r="D14" s="70"/>
      <c r="E14" s="70"/>
    </row>
    <row r="15" spans="4:5" s="343" customFormat="1" x14ac:dyDescent="0.3">
      <c r="D15" s="70"/>
      <c r="E15" s="70"/>
    </row>
    <row r="16" spans="4:5" s="343" customFormat="1" x14ac:dyDescent="0.3">
      <c r="D16" s="70"/>
      <c r="E16" s="70"/>
    </row>
    <row r="17" spans="4:5" s="343" customFormat="1" x14ac:dyDescent="0.3">
      <c r="D17" s="70"/>
      <c r="E17" s="70"/>
    </row>
    <row r="18" spans="4:5" s="343" customFormat="1" x14ac:dyDescent="0.3">
      <c r="D18" s="70"/>
      <c r="E18" s="70"/>
    </row>
    <row r="19" spans="4:5" s="343" customFormat="1" x14ac:dyDescent="0.3">
      <c r="D19" s="70"/>
      <c r="E19" s="70"/>
    </row>
    <row r="20" spans="4:5" s="343" customFormat="1" x14ac:dyDescent="0.3">
      <c r="D20" s="70"/>
      <c r="E20" s="70"/>
    </row>
    <row r="21" spans="4:5" s="343" customFormat="1" x14ac:dyDescent="0.3">
      <c r="D21" s="70"/>
      <c r="E21" s="70"/>
    </row>
    <row r="22" spans="4:5" s="343" customFormat="1" x14ac:dyDescent="0.3">
      <c r="D22" s="70"/>
      <c r="E22" s="70"/>
    </row>
    <row r="23" spans="4:5" s="343" customFormat="1" x14ac:dyDescent="0.3">
      <c r="D23" s="70"/>
      <c r="E23" s="70"/>
    </row>
    <row r="24" spans="4:5" s="343" customFormat="1" x14ac:dyDescent="0.3">
      <c r="D24" s="70"/>
      <c r="E24" s="70"/>
    </row>
    <row r="25" spans="4:5" s="343" customFormat="1" x14ac:dyDescent="0.3">
      <c r="D25" s="70"/>
      <c r="E25" s="70"/>
    </row>
    <row r="26" spans="4:5" s="343" customFormat="1" x14ac:dyDescent="0.3">
      <c r="D26" s="70"/>
      <c r="E26" s="70"/>
    </row>
    <row r="27" spans="4:5" s="343" customFormat="1" x14ac:dyDescent="0.3">
      <c r="D27" s="70"/>
      <c r="E27" s="70"/>
    </row>
    <row r="28" spans="4:5" s="343" customFormat="1" x14ac:dyDescent="0.3">
      <c r="D28" s="70"/>
      <c r="E28" s="70"/>
    </row>
    <row r="29" spans="4:5" s="343" customFormat="1" x14ac:dyDescent="0.3">
      <c r="D29" s="70"/>
      <c r="E29" s="70"/>
    </row>
    <row r="30" spans="4:5" s="343" customFormat="1" x14ac:dyDescent="0.3">
      <c r="D30" s="70"/>
      <c r="E30" s="70"/>
    </row>
    <row r="31" spans="4:5" s="343" customFormat="1" x14ac:dyDescent="0.3">
      <c r="D31" s="70"/>
      <c r="E31" s="70"/>
    </row>
    <row r="32" spans="4:5" s="343" customFormat="1" x14ac:dyDescent="0.3">
      <c r="D32" s="70"/>
      <c r="E32" s="70"/>
    </row>
    <row r="33" spans="4:5" s="343" customFormat="1" x14ac:dyDescent="0.3">
      <c r="D33" s="70"/>
      <c r="E33" s="70"/>
    </row>
    <row r="34" spans="4:5" s="343" customFormat="1" x14ac:dyDescent="0.3">
      <c r="D34" s="70"/>
      <c r="E34" s="70"/>
    </row>
    <row r="35" spans="4:5" s="343" customFormat="1" x14ac:dyDescent="0.3">
      <c r="D35" s="70"/>
      <c r="E35" s="70"/>
    </row>
    <row r="36" spans="4:5" s="343" customFormat="1" x14ac:dyDescent="0.3">
      <c r="D36" s="70"/>
      <c r="E36" s="70"/>
    </row>
    <row r="37" spans="4:5" s="343" customFormat="1" x14ac:dyDescent="0.3">
      <c r="D37" s="70"/>
      <c r="E37" s="70"/>
    </row>
    <row r="38" spans="4:5" s="343" customFormat="1" x14ac:dyDescent="0.3">
      <c r="D38" s="70"/>
      <c r="E38" s="70"/>
    </row>
    <row r="39" spans="4:5" s="343" customFormat="1" x14ac:dyDescent="0.3">
      <c r="D39" s="70"/>
      <c r="E39" s="70"/>
    </row>
    <row r="40" spans="4:5" s="343" customFormat="1" x14ac:dyDescent="0.3">
      <c r="D40" s="70"/>
      <c r="E40" s="70"/>
    </row>
    <row r="41" spans="4:5" s="343" customFormat="1" x14ac:dyDescent="0.3">
      <c r="D41" s="70"/>
      <c r="E41" s="70"/>
    </row>
    <row r="42" spans="4:5" s="343" customFormat="1" x14ac:dyDescent="0.3">
      <c r="D42" s="70"/>
      <c r="E42" s="70"/>
    </row>
    <row r="43" spans="4:5" s="343" customFormat="1" x14ac:dyDescent="0.3">
      <c r="D43" s="70"/>
      <c r="E43" s="70"/>
    </row>
    <row r="44" spans="4:5" s="343" customFormat="1" x14ac:dyDescent="0.3">
      <c r="D44" s="70"/>
      <c r="E44" s="70"/>
    </row>
    <row r="45" spans="4:5" s="343" customFormat="1" x14ac:dyDescent="0.3">
      <c r="D45" s="70"/>
      <c r="E45" s="70"/>
    </row>
    <row r="46" spans="4:5" s="343" customFormat="1" x14ac:dyDescent="0.3">
      <c r="D46" s="70"/>
      <c r="E46" s="70"/>
    </row>
    <row r="47" spans="4:5" s="343" customFormat="1" x14ac:dyDescent="0.3">
      <c r="D47" s="70"/>
      <c r="E47" s="70"/>
    </row>
    <row r="48" spans="4:5" s="343" customFormat="1" x14ac:dyDescent="0.3">
      <c r="D48" s="70"/>
      <c r="E48" s="70"/>
    </row>
    <row r="49" spans="4:5" s="343" customFormat="1" x14ac:dyDescent="0.3">
      <c r="D49" s="70"/>
      <c r="E49" s="70"/>
    </row>
    <row r="50" spans="4:5" s="343" customFormat="1" x14ac:dyDescent="0.3">
      <c r="D50" s="70"/>
      <c r="E50" s="70"/>
    </row>
    <row r="51" spans="4:5" s="343" customFormat="1" x14ac:dyDescent="0.3">
      <c r="D51" s="70"/>
      <c r="E51" s="70"/>
    </row>
    <row r="52" spans="4:5" s="343" customFormat="1" x14ac:dyDescent="0.3">
      <c r="D52" s="70"/>
      <c r="E52" s="70"/>
    </row>
    <row r="53" spans="4:5" s="343" customFormat="1" x14ac:dyDescent="0.3">
      <c r="D53" s="70"/>
      <c r="E53" s="70"/>
    </row>
    <row r="54" spans="4:5" s="343" customFormat="1" x14ac:dyDescent="0.3">
      <c r="D54" s="70"/>
      <c r="E54" s="70"/>
    </row>
    <row r="55" spans="4:5" s="343" customFormat="1" x14ac:dyDescent="0.3">
      <c r="D55" s="70"/>
      <c r="E55" s="70"/>
    </row>
    <row r="56" spans="4:5" s="343" customFormat="1" x14ac:dyDescent="0.3">
      <c r="D56" s="70"/>
      <c r="E56" s="70"/>
    </row>
    <row r="57" spans="4:5" s="343" customFormat="1" x14ac:dyDescent="0.3">
      <c r="D57" s="70"/>
      <c r="E57" s="70"/>
    </row>
    <row r="58" spans="4:5" s="343" customFormat="1" x14ac:dyDescent="0.3">
      <c r="D58" s="70"/>
      <c r="E58" s="70"/>
    </row>
    <row r="59" spans="4:5" s="343" customFormat="1" x14ac:dyDescent="0.3">
      <c r="D59" s="70"/>
      <c r="E59" s="70"/>
    </row>
    <row r="60" spans="4:5" s="343" customFormat="1" x14ac:dyDescent="0.3">
      <c r="D60" s="70"/>
      <c r="E60" s="70"/>
    </row>
    <row r="61" spans="4:5" s="343" customFormat="1" x14ac:dyDescent="0.3">
      <c r="D61" s="70"/>
      <c r="E61" s="70"/>
    </row>
    <row r="62" spans="4:5" s="343" customFormat="1" x14ac:dyDescent="0.3">
      <c r="D62" s="70"/>
      <c r="E62" s="70"/>
    </row>
    <row r="63" spans="4:5" s="343" customFormat="1" x14ac:dyDescent="0.3">
      <c r="D63" s="70"/>
      <c r="E63" s="70"/>
    </row>
    <row r="64" spans="4:5" s="343" customFormat="1" x14ac:dyDescent="0.3">
      <c r="D64" s="70"/>
      <c r="E64" s="70"/>
    </row>
    <row r="65" spans="4:5" s="343" customFormat="1" x14ac:dyDescent="0.3">
      <c r="D65" s="70"/>
      <c r="E65" s="70"/>
    </row>
    <row r="66" spans="4:5" s="343" customFormat="1" x14ac:dyDescent="0.3">
      <c r="D66" s="70"/>
      <c r="E66" s="70"/>
    </row>
    <row r="67" spans="4:5" s="343" customFormat="1" x14ac:dyDescent="0.3">
      <c r="D67" s="70"/>
      <c r="E67" s="70"/>
    </row>
    <row r="68" spans="4:5" s="343" customFormat="1" x14ac:dyDescent="0.3">
      <c r="D68" s="70"/>
      <c r="E68" s="70"/>
    </row>
    <row r="69" spans="4:5" s="343" customFormat="1" x14ac:dyDescent="0.3">
      <c r="D69" s="70"/>
      <c r="E69" s="70"/>
    </row>
    <row r="70" spans="4:5" s="343" customFormat="1" x14ac:dyDescent="0.3">
      <c r="D70" s="70"/>
      <c r="E70" s="70"/>
    </row>
    <row r="71" spans="4:5" s="343" customFormat="1" x14ac:dyDescent="0.3">
      <c r="D71" s="70"/>
      <c r="E71" s="70"/>
    </row>
    <row r="72" spans="4:5" s="343" customFormat="1" x14ac:dyDescent="0.3">
      <c r="D72" s="70"/>
      <c r="E72" s="70"/>
    </row>
    <row r="73" spans="4:5" s="343" customFormat="1" x14ac:dyDescent="0.3">
      <c r="D73" s="70"/>
      <c r="E73" s="70"/>
    </row>
    <row r="74" spans="4:5" s="343" customFormat="1" x14ac:dyDescent="0.3">
      <c r="D74" s="70"/>
      <c r="E74" s="70"/>
    </row>
    <row r="75" spans="4:5" s="343" customFormat="1" x14ac:dyDescent="0.3">
      <c r="D75" s="70"/>
      <c r="E75" s="70"/>
    </row>
    <row r="76" spans="4:5" s="343" customFormat="1" x14ac:dyDescent="0.3">
      <c r="D76" s="70"/>
      <c r="E76" s="70"/>
    </row>
    <row r="77" spans="4:5" s="343" customFormat="1" x14ac:dyDescent="0.3">
      <c r="D77" s="70"/>
      <c r="E77" s="70"/>
    </row>
    <row r="78" spans="4:5" s="343" customFormat="1" x14ac:dyDescent="0.3">
      <c r="D78" s="70"/>
      <c r="E78" s="70"/>
    </row>
    <row r="79" spans="4:5" s="343" customFormat="1" x14ac:dyDescent="0.3">
      <c r="D79" s="70"/>
      <c r="E79" s="70"/>
    </row>
    <row r="80" spans="4:5" s="343" customFormat="1" x14ac:dyDescent="0.3">
      <c r="D80" s="70"/>
      <c r="E80" s="70"/>
    </row>
    <row r="81" spans="4:5" s="343" customFormat="1" x14ac:dyDescent="0.3">
      <c r="D81" s="70"/>
      <c r="E81" s="70"/>
    </row>
    <row r="82" spans="4:5" s="343" customFormat="1" x14ac:dyDescent="0.3">
      <c r="D82" s="70"/>
      <c r="E82" s="70"/>
    </row>
    <row r="83" spans="4:5" s="343" customFormat="1" x14ac:dyDescent="0.3">
      <c r="D83" s="70"/>
      <c r="E83" s="70"/>
    </row>
    <row r="84" spans="4:5" s="343" customFormat="1" x14ac:dyDescent="0.3">
      <c r="D84" s="70"/>
      <c r="E84" s="70"/>
    </row>
    <row r="85" spans="4:5" s="343" customFormat="1" x14ac:dyDescent="0.3">
      <c r="D85" s="70"/>
      <c r="E85" s="70"/>
    </row>
    <row r="86" spans="4:5" s="343" customFormat="1" x14ac:dyDescent="0.3">
      <c r="D86" s="70"/>
      <c r="E86" s="70"/>
    </row>
    <row r="87" spans="4:5" s="343" customFormat="1" x14ac:dyDescent="0.3">
      <c r="D87" s="70"/>
      <c r="E87" s="70"/>
    </row>
    <row r="88" spans="4:5" s="343" customFormat="1" x14ac:dyDescent="0.3">
      <c r="D88" s="70"/>
      <c r="E88" s="70"/>
    </row>
    <row r="89" spans="4:5" s="343" customFormat="1" x14ac:dyDescent="0.3">
      <c r="D89" s="70"/>
      <c r="E89" s="70"/>
    </row>
    <row r="90" spans="4:5" s="343" customFormat="1" x14ac:dyDescent="0.3">
      <c r="D90" s="70"/>
      <c r="E90" s="70"/>
    </row>
    <row r="91" spans="4:5" s="343" customFormat="1" x14ac:dyDescent="0.3">
      <c r="D91" s="70"/>
      <c r="E91" s="70"/>
    </row>
    <row r="92" spans="4:5" s="343" customFormat="1" x14ac:dyDescent="0.3">
      <c r="D92" s="70"/>
      <c r="E92" s="70"/>
    </row>
    <row r="93" spans="4:5" s="343" customFormat="1" x14ac:dyDescent="0.3">
      <c r="D93" s="70"/>
      <c r="E93" s="70"/>
    </row>
    <row r="94" spans="4:5" s="343" customFormat="1" x14ac:dyDescent="0.3">
      <c r="D94" s="70"/>
      <c r="E94" s="70"/>
    </row>
    <row r="95" spans="4:5" s="343" customFormat="1" x14ac:dyDescent="0.3">
      <c r="D95" s="70"/>
      <c r="E95" s="70"/>
    </row>
    <row r="96" spans="4:5" s="343" customFormat="1" x14ac:dyDescent="0.3">
      <c r="D96" s="70"/>
      <c r="E96" s="70"/>
    </row>
    <row r="97" spans="4:5" s="343" customFormat="1" x14ac:dyDescent="0.3">
      <c r="D97" s="70"/>
      <c r="E97" s="70"/>
    </row>
    <row r="98" spans="4:5" s="343" customFormat="1" x14ac:dyDescent="0.3">
      <c r="D98" s="70"/>
      <c r="E98" s="70"/>
    </row>
    <row r="99" spans="4:5" s="343" customFormat="1" x14ac:dyDescent="0.3">
      <c r="D99" s="70"/>
      <c r="E99" s="70"/>
    </row>
    <row r="100" spans="4:5" s="343" customFormat="1" x14ac:dyDescent="0.3">
      <c r="D100" s="70"/>
      <c r="E100" s="70"/>
    </row>
    <row r="101" spans="4:5" s="343" customFormat="1" x14ac:dyDescent="0.3">
      <c r="D101" s="70"/>
      <c r="E101" s="70"/>
    </row>
    <row r="102" spans="4:5" s="343" customFormat="1" x14ac:dyDescent="0.3">
      <c r="D102" s="70"/>
      <c r="E102" s="70"/>
    </row>
    <row r="103" spans="4:5" s="343" customFormat="1" x14ac:dyDescent="0.3">
      <c r="D103" s="70"/>
      <c r="E103" s="70"/>
    </row>
    <row r="104" spans="4:5" s="343" customFormat="1" x14ac:dyDescent="0.3">
      <c r="D104" s="70"/>
      <c r="E104" s="70"/>
    </row>
    <row r="105" spans="4:5" s="343" customFormat="1" x14ac:dyDescent="0.3">
      <c r="D105" s="70"/>
      <c r="E105" s="70"/>
    </row>
    <row r="106" spans="4:5" s="343" customFormat="1" x14ac:dyDescent="0.3">
      <c r="D106" s="70"/>
      <c r="E106" s="70"/>
    </row>
    <row r="107" spans="4:5" s="343" customFormat="1" x14ac:dyDescent="0.3">
      <c r="D107" s="70"/>
      <c r="E107" s="70"/>
    </row>
    <row r="108" spans="4:5" s="343" customFormat="1" x14ac:dyDescent="0.3">
      <c r="D108" s="70"/>
      <c r="E108" s="70"/>
    </row>
    <row r="109" spans="4:5" s="343" customFormat="1" x14ac:dyDescent="0.3">
      <c r="D109" s="70"/>
      <c r="E109" s="70"/>
    </row>
    <row r="110" spans="4:5" s="343" customFormat="1" x14ac:dyDescent="0.3">
      <c r="D110" s="70"/>
      <c r="E110" s="70"/>
    </row>
    <row r="111" spans="4:5" s="343" customFormat="1" x14ac:dyDescent="0.3">
      <c r="D111" s="70"/>
      <c r="E111" s="70"/>
    </row>
    <row r="112" spans="4:5" s="343" customFormat="1" x14ac:dyDescent="0.3">
      <c r="D112" s="70"/>
      <c r="E112" s="70"/>
    </row>
    <row r="113" spans="1:11" s="343" customFormat="1" x14ac:dyDescent="0.3">
      <c r="D113" s="70"/>
      <c r="E113" s="70"/>
    </row>
    <row r="114" spans="1:11" s="343" customFormat="1" x14ac:dyDescent="0.3">
      <c r="D114" s="70"/>
      <c r="E114" s="70"/>
    </row>
    <row r="115" spans="1:11" s="269" customFormat="1" ht="19.5" customHeight="1" x14ac:dyDescent="0.3">
      <c r="A115" s="877" t="s">
        <v>5099</v>
      </c>
      <c r="B115" s="877"/>
      <c r="C115" s="877"/>
      <c r="D115" s="877"/>
      <c r="E115" s="877"/>
      <c r="F115" s="877"/>
      <c r="G115" s="877"/>
      <c r="H115" s="877"/>
      <c r="I115" s="877"/>
      <c r="J115" s="877"/>
      <c r="K115" s="877"/>
    </row>
    <row r="116" spans="1:11" s="269" customFormat="1" ht="18.75" customHeight="1" thickBot="1" x14ac:dyDescent="0.35">
      <c r="A116" s="877" t="s">
        <v>5100</v>
      </c>
      <c r="B116" s="877"/>
      <c r="C116" s="877"/>
      <c r="D116" s="877"/>
      <c r="E116" s="877"/>
      <c r="F116" s="877"/>
      <c r="G116" s="877"/>
      <c r="H116" s="877"/>
      <c r="I116" s="877"/>
      <c r="J116" s="877"/>
      <c r="K116" s="877"/>
    </row>
    <row r="117" spans="1:11" x14ac:dyDescent="0.3">
      <c r="A117" s="304" t="s">
        <v>3217</v>
      </c>
      <c r="B117" s="878" t="s">
        <v>3339</v>
      </c>
      <c r="C117" s="881" t="s">
        <v>4987</v>
      </c>
      <c r="D117" s="873" t="s">
        <v>3115</v>
      </c>
      <c r="E117" s="873" t="s">
        <v>3116</v>
      </c>
      <c r="F117" s="873" t="s">
        <v>3116</v>
      </c>
      <c r="G117" s="873" t="s">
        <v>3116</v>
      </c>
      <c r="H117" s="873" t="s">
        <v>5095</v>
      </c>
      <c r="I117" s="875" t="s">
        <v>3115</v>
      </c>
      <c r="J117" s="254" t="s">
        <v>4884</v>
      </c>
      <c r="K117" s="873" t="s">
        <v>5049</v>
      </c>
    </row>
    <row r="118" spans="1:11" x14ac:dyDescent="0.3">
      <c r="A118" s="303" t="s">
        <v>5031</v>
      </c>
      <c r="B118" s="879"/>
      <c r="C118" s="882"/>
      <c r="D118" s="874"/>
      <c r="E118" s="874"/>
      <c r="F118" s="874"/>
      <c r="G118" s="874"/>
      <c r="H118" s="874"/>
      <c r="I118" s="876"/>
      <c r="J118" s="255" t="s">
        <v>5103</v>
      </c>
      <c r="K118" s="874"/>
    </row>
    <row r="119" spans="1:11" x14ac:dyDescent="0.3">
      <c r="A119" s="303" t="s">
        <v>5032</v>
      </c>
      <c r="B119" s="879"/>
      <c r="C119" s="882"/>
      <c r="D119" s="44" t="s">
        <v>3120</v>
      </c>
      <c r="E119" s="44" t="s">
        <v>3120</v>
      </c>
      <c r="F119" s="44" t="s">
        <v>5068</v>
      </c>
      <c r="G119" s="44" t="s">
        <v>5069</v>
      </c>
      <c r="H119" s="44"/>
      <c r="I119" s="45" t="s">
        <v>5102</v>
      </c>
      <c r="J119" s="255">
        <v>2019</v>
      </c>
      <c r="K119" s="44"/>
    </row>
    <row r="120" spans="1:11" ht="15" thickBot="1" x14ac:dyDescent="0.35">
      <c r="A120" s="305"/>
      <c r="B120" s="880"/>
      <c r="C120" s="883"/>
      <c r="D120" s="48" t="s">
        <v>14</v>
      </c>
      <c r="E120" s="48" t="s">
        <v>14</v>
      </c>
      <c r="F120" s="48" t="s">
        <v>14</v>
      </c>
      <c r="G120" s="48" t="s">
        <v>14</v>
      </c>
      <c r="H120" s="48" t="s">
        <v>14</v>
      </c>
      <c r="I120" s="49" t="s">
        <v>14</v>
      </c>
      <c r="J120" s="256" t="s">
        <v>14</v>
      </c>
      <c r="K120" s="48"/>
    </row>
    <row r="121" spans="1:11" x14ac:dyDescent="0.3">
      <c r="A121" s="885" t="s">
        <v>5033</v>
      </c>
      <c r="B121" s="885"/>
      <c r="C121" s="885"/>
      <c r="D121" s="286">
        <f>SUM(D122:D135)</f>
        <v>277780000</v>
      </c>
      <c r="E121" s="286">
        <f t="shared" ref="E121:J121" si="0">SUM(E122:E135)</f>
        <v>187130000</v>
      </c>
      <c r="F121" s="286">
        <f t="shared" si="0"/>
        <v>261373000</v>
      </c>
      <c r="G121" s="286">
        <f t="shared" si="0"/>
        <v>301335000</v>
      </c>
      <c r="H121" s="286">
        <f t="shared" si="0"/>
        <v>749838000</v>
      </c>
      <c r="I121" s="286">
        <f t="shared" si="0"/>
        <v>180019000</v>
      </c>
      <c r="J121" s="286">
        <f t="shared" si="0"/>
        <v>198980392</v>
      </c>
      <c r="K121" s="253"/>
    </row>
    <row r="122" spans="1:11" x14ac:dyDescent="0.3">
      <c r="A122" s="239"/>
      <c r="B122" s="244">
        <v>11001001</v>
      </c>
      <c r="C122" s="292" t="s">
        <v>16</v>
      </c>
      <c r="D122" s="258">
        <f>SUM('Rec Rev Detailed'!D1065+'Rec Rev Detailed'!D2233+'Rec Rev Detailed'!D2424)</f>
        <v>2680000</v>
      </c>
      <c r="E122" s="258">
        <f>SUM('Rec Rev Detailed'!E1065+'Rec Rev Detailed'!E2233+'Rec Rev Detailed'!E2424)</f>
        <v>2480000</v>
      </c>
      <c r="F122" s="258">
        <f>SUM('Rec Rev Detailed'!F1065+'Rec Rev Detailed'!F2233+'Rec Rev Detailed'!F2424)</f>
        <v>3280000</v>
      </c>
      <c r="G122" s="258">
        <f>SUM('Rec Rev Detailed'!G1065+'Rec Rev Detailed'!G2233+'Rec Rev Detailed'!G2424)</f>
        <v>3830000</v>
      </c>
      <c r="H122" s="258">
        <f>SUM('Rec Rev Detailed'!H1065+'Rec Rev Detailed'!H2233+'Rec Rev Detailed'!H2424)</f>
        <v>9590000</v>
      </c>
      <c r="I122" s="258">
        <f>SUM('Rec Rev Detailed'!I1065+'Rec Rev Detailed'!I2233+'Rec Rev Detailed'!I2424)</f>
        <v>1960000</v>
      </c>
      <c r="J122" s="258">
        <f>SUM('Rec Rev Detailed'!J1065+'Rec Rev Detailed'!J2233+'Rec Rev Detailed'!J2424)</f>
        <v>13897516</v>
      </c>
      <c r="K122" s="246"/>
    </row>
    <row r="123" spans="1:11" x14ac:dyDescent="0.3">
      <c r="A123" s="239"/>
      <c r="B123" s="244">
        <v>11013001</v>
      </c>
      <c r="C123" s="292" t="s">
        <v>169</v>
      </c>
      <c r="D123" s="258">
        <f>SUM('Rec Rev Detailed'!D1069+'Rec Rev Detailed'!D2058+'Rec Rev Detailed'!D2236+'Rec Rev Detailed'!D2427)</f>
        <v>71298000</v>
      </c>
      <c r="E123" s="258">
        <f>SUM('Rec Rev Detailed'!E1069+'Rec Rev Detailed'!E2058+'Rec Rev Detailed'!E2236+'Rec Rev Detailed'!E2427)</f>
        <v>41198000</v>
      </c>
      <c r="F123" s="258">
        <f>SUM('Rec Rev Detailed'!F1069+'Rec Rev Detailed'!F2058+'Rec Rev Detailed'!F2236+'Rec Rev Detailed'!F2427)</f>
        <v>71308000</v>
      </c>
      <c r="G123" s="258">
        <f>SUM('Rec Rev Detailed'!G1069+'Rec Rev Detailed'!G2058+'Rec Rev Detailed'!G2236+'Rec Rev Detailed'!G2427)</f>
        <v>71318000</v>
      </c>
      <c r="H123" s="258">
        <f>SUM('Rec Rev Detailed'!H1069+'Rec Rev Detailed'!H2058+'Rec Rev Detailed'!H2236+'Rec Rev Detailed'!H2427)</f>
        <v>183824000</v>
      </c>
      <c r="I123" s="258">
        <f>SUM('Rec Rev Detailed'!I1069+'Rec Rev Detailed'!I2058+'Rec Rev Detailed'!I2236+'Rec Rev Detailed'!I2427)</f>
        <v>3642000</v>
      </c>
      <c r="J123" s="258">
        <f>SUM('Rec Rev Detailed'!J1069+'Rec Rev Detailed'!J2058+'Rec Rev Detailed'!J2236+'Rec Rev Detailed'!J2427)</f>
        <v>130694070</v>
      </c>
      <c r="K123" s="246"/>
    </row>
    <row r="124" spans="1:11" x14ac:dyDescent="0.3">
      <c r="A124" s="239"/>
      <c r="B124" s="244">
        <v>23001001</v>
      </c>
      <c r="C124" s="292" t="s">
        <v>429</v>
      </c>
      <c r="D124" s="258">
        <f>SUM('Rec Rev Detailed'!D1936+'Rec Rev Detailed'!D2102)</f>
        <v>4850000</v>
      </c>
      <c r="E124" s="258">
        <f>SUM('Rec Rev Detailed'!E1936+'Rec Rev Detailed'!E2102)</f>
        <v>1820000</v>
      </c>
      <c r="F124" s="258">
        <f>SUM('Rec Rev Detailed'!F1936+'Rec Rev Detailed'!F2102)</f>
        <v>5880000</v>
      </c>
      <c r="G124" s="258">
        <f>SUM('Rec Rev Detailed'!G1936+'Rec Rev Detailed'!G2102)</f>
        <v>6930000</v>
      </c>
      <c r="H124" s="258">
        <f>SUM('Rec Rev Detailed'!H1936+'Rec Rev Detailed'!H2102)</f>
        <v>14630000</v>
      </c>
      <c r="I124" s="258">
        <f>SUM('Rec Rev Detailed'!I1936+'Rec Rev Detailed'!I2102)</f>
        <v>1057000</v>
      </c>
      <c r="J124" s="258">
        <f>SUM('Rec Rev Detailed'!J1936+'Rec Rev Detailed'!J2102)</f>
        <v>84900</v>
      </c>
      <c r="K124" s="246"/>
    </row>
    <row r="125" spans="1:11" x14ac:dyDescent="0.3">
      <c r="A125" s="239"/>
      <c r="B125" s="244">
        <v>23003001</v>
      </c>
      <c r="C125" s="292" t="s">
        <v>493</v>
      </c>
      <c r="D125" s="258">
        <f>SUM('Rec Rev Detailed'!D1328+'Rec Rev Detailed'!D2108+'Rec Rev Detailed'!D2261)</f>
        <v>114750000</v>
      </c>
      <c r="E125" s="258">
        <f>SUM('Rec Rev Detailed'!E1328+'Rec Rev Detailed'!E2108+'Rec Rev Detailed'!E2261)</f>
        <v>111750000</v>
      </c>
      <c r="F125" s="258">
        <f>SUM('Rec Rev Detailed'!F1328+'Rec Rev Detailed'!F2108+'Rec Rev Detailed'!F2261)</f>
        <v>111100000</v>
      </c>
      <c r="G125" s="258">
        <f>SUM('Rec Rev Detailed'!G1328+'Rec Rev Detailed'!G2108+'Rec Rev Detailed'!G2261)</f>
        <v>122210000</v>
      </c>
      <c r="H125" s="258">
        <f>SUM('Rec Rev Detailed'!H1328+'Rec Rev Detailed'!H2108+'Rec Rev Detailed'!H2261)</f>
        <v>345060000</v>
      </c>
      <c r="I125" s="258">
        <f>SUM('Rec Rev Detailed'!I1328+'Rec Rev Detailed'!I2108+'Rec Rev Detailed'!I2261)</f>
        <v>101400000</v>
      </c>
      <c r="J125" s="258">
        <f>SUM('Rec Rev Detailed'!J1328+'Rec Rev Detailed'!J2108+'Rec Rev Detailed'!J2261)</f>
        <v>43429594</v>
      </c>
      <c r="K125" s="246"/>
    </row>
    <row r="126" spans="1:11" x14ac:dyDescent="0.3">
      <c r="A126" s="239"/>
      <c r="B126" s="244">
        <v>23013001</v>
      </c>
      <c r="C126" s="292" t="s">
        <v>531</v>
      </c>
      <c r="D126" s="258">
        <f>SUM('Rec Rev Detailed'!D1941+'Rec Rev Detailed'!D2120+'Rec Rev Detailed'!D2438)</f>
        <v>250000</v>
      </c>
      <c r="E126" s="258">
        <f>SUM('Rec Rev Detailed'!E1941+'Rec Rev Detailed'!E2120+'Rec Rev Detailed'!E2438)</f>
        <v>150000</v>
      </c>
      <c r="F126" s="258">
        <f>SUM('Rec Rev Detailed'!F1941+'Rec Rev Detailed'!F2120+'Rec Rev Detailed'!F2438)</f>
        <v>300000</v>
      </c>
      <c r="G126" s="258">
        <f>SUM('Rec Rev Detailed'!G1941+'Rec Rev Detailed'!G2120+'Rec Rev Detailed'!G2438)</f>
        <v>400000</v>
      </c>
      <c r="H126" s="258">
        <f>SUM('Rec Rev Detailed'!H1941+'Rec Rev Detailed'!H2120+'Rec Rev Detailed'!H2438)</f>
        <v>850000</v>
      </c>
      <c r="I126" s="258">
        <f>SUM('Rec Rev Detailed'!I1941+'Rec Rev Detailed'!I2120+'Rec Rev Detailed'!I2438)</f>
        <v>200000</v>
      </c>
      <c r="J126" s="258">
        <f>SUM('Rec Rev Detailed'!J1941+'Rec Rev Detailed'!J2120+'Rec Rev Detailed'!J2438)</f>
        <v>179350</v>
      </c>
      <c r="K126" s="246"/>
    </row>
    <row r="127" spans="1:11" x14ac:dyDescent="0.3">
      <c r="A127" s="239"/>
      <c r="B127" s="244">
        <v>23055001</v>
      </c>
      <c r="C127" s="292" t="s">
        <v>551</v>
      </c>
      <c r="D127" s="258">
        <f>SUM('Rec Rev Detailed'!D1332+'Rec Rev Detailed'!D1944+'Rec Rev Detailed'!D2123+'Rec Rev Detailed'!D2270)</f>
        <v>30192000</v>
      </c>
      <c r="E127" s="258">
        <f>SUM('Rec Rev Detailed'!E1332+'Rec Rev Detailed'!E1944+'Rec Rev Detailed'!E2123+'Rec Rev Detailed'!E2270)</f>
        <v>15072000</v>
      </c>
      <c r="F127" s="258">
        <f>SUM('Rec Rev Detailed'!F1332+'Rec Rev Detailed'!F1944+'Rec Rev Detailed'!F2123+'Rec Rev Detailed'!F2270)</f>
        <v>34203000</v>
      </c>
      <c r="G127" s="258">
        <f>SUM('Rec Rev Detailed'!G1332+'Rec Rev Detailed'!G1944+'Rec Rev Detailed'!G2123+'Rec Rev Detailed'!G2270)</f>
        <v>38214000</v>
      </c>
      <c r="H127" s="258">
        <f>SUM('Rec Rev Detailed'!H1332+'Rec Rev Detailed'!H1944+'Rec Rev Detailed'!H2123+'Rec Rev Detailed'!H2270)</f>
        <v>87489000</v>
      </c>
      <c r="I127" s="258">
        <f>SUM('Rec Rev Detailed'!I1332+'Rec Rev Detailed'!I1944+'Rec Rev Detailed'!I2123+'Rec Rev Detailed'!I2270)</f>
        <v>14160000</v>
      </c>
      <c r="J127" s="258">
        <f>SUM('Rec Rev Detailed'!J1332+'Rec Rev Detailed'!J1944+'Rec Rev Detailed'!J2123+'Rec Rev Detailed'!J2270)</f>
        <v>1454655</v>
      </c>
      <c r="K127" s="246"/>
    </row>
    <row r="128" spans="1:11" x14ac:dyDescent="0.3">
      <c r="A128" s="239"/>
      <c r="B128" s="244">
        <v>25001001</v>
      </c>
      <c r="C128" s="292" t="s">
        <v>575</v>
      </c>
      <c r="D128" s="258">
        <f>SUM('Rec Rev Detailed'!D1335+'Rec Rev Detailed'!D2273)</f>
        <v>300000</v>
      </c>
      <c r="E128" s="258">
        <f>SUM('Rec Rev Detailed'!E1335+'Rec Rev Detailed'!E2273)</f>
        <v>100000</v>
      </c>
      <c r="F128" s="258">
        <f>SUM('Rec Rev Detailed'!F1335+'Rec Rev Detailed'!F2273)</f>
        <v>300000</v>
      </c>
      <c r="G128" s="258">
        <f>SUM('Rec Rev Detailed'!G1335+'Rec Rev Detailed'!G2273)</f>
        <v>300000</v>
      </c>
      <c r="H128" s="258">
        <f>SUM('Rec Rev Detailed'!H1335+'Rec Rev Detailed'!H2273)</f>
        <v>700000</v>
      </c>
      <c r="I128" s="258">
        <f>SUM('Rec Rev Detailed'!I1335+'Rec Rev Detailed'!I2273)</f>
        <v>0</v>
      </c>
      <c r="J128" s="258">
        <f>SUM('Rec Rev Detailed'!J1335+'Rec Rev Detailed'!J2273)</f>
        <v>77400</v>
      </c>
      <c r="K128" s="246"/>
    </row>
    <row r="129" spans="1:11" x14ac:dyDescent="0.3">
      <c r="A129" s="239"/>
      <c r="B129" s="244">
        <v>40001001</v>
      </c>
      <c r="C129" s="292" t="s">
        <v>613</v>
      </c>
      <c r="D129" s="258">
        <f>SUM('Rec Rev Detailed'!D1338)</f>
        <v>3500000</v>
      </c>
      <c r="E129" s="258">
        <f>SUM('Rec Rev Detailed'!E1338)</f>
        <v>2100000</v>
      </c>
      <c r="F129" s="258">
        <f>SUM('Rec Rev Detailed'!F1338)</f>
        <v>4080000</v>
      </c>
      <c r="G129" s="258">
        <f>SUM('Rec Rev Detailed'!G1338)</f>
        <v>5850000</v>
      </c>
      <c r="H129" s="258">
        <f>SUM('Rec Rev Detailed'!H1338)</f>
        <v>12030000</v>
      </c>
      <c r="I129" s="258">
        <f>SUM('Rec Rev Detailed'!I1338)</f>
        <v>2900000</v>
      </c>
      <c r="J129" s="258">
        <f>SUM('Rec Rev Detailed'!J1338)</f>
        <v>1667859</v>
      </c>
      <c r="K129" s="246"/>
    </row>
    <row r="130" spans="1:11" x14ac:dyDescent="0.3">
      <c r="A130" s="239"/>
      <c r="B130" s="244">
        <v>40001002</v>
      </c>
      <c r="C130" s="292" t="s">
        <v>628</v>
      </c>
      <c r="D130" s="258">
        <f>SUM('Rec Rev Detailed'!D1344)</f>
        <v>1740000</v>
      </c>
      <c r="E130" s="258">
        <f>SUM('Rec Rev Detailed'!E1344)</f>
        <v>1040000</v>
      </c>
      <c r="F130" s="258">
        <f>SUM('Rec Rev Detailed'!F1344)</f>
        <v>1747000</v>
      </c>
      <c r="G130" s="258">
        <f>SUM('Rec Rev Detailed'!G1344)</f>
        <v>1753000</v>
      </c>
      <c r="H130" s="258">
        <f>SUM('Rec Rev Detailed'!H1344)</f>
        <v>4540000</v>
      </c>
      <c r="I130" s="258">
        <f>SUM('Rec Rev Detailed'!I1344)</f>
        <v>540000</v>
      </c>
      <c r="J130" s="258">
        <f>SUM('Rec Rev Detailed'!J1344)</f>
        <v>20000</v>
      </c>
      <c r="K130" s="246"/>
    </row>
    <row r="131" spans="1:11" x14ac:dyDescent="0.3">
      <c r="A131" s="239"/>
      <c r="B131" s="244">
        <v>47001001</v>
      </c>
      <c r="C131" s="292" t="s">
        <v>636</v>
      </c>
      <c r="D131" s="258">
        <f>SUM('Rec Rev Detailed'!D1355)</f>
        <v>1000000</v>
      </c>
      <c r="E131" s="258">
        <f>SUM('Rec Rev Detailed'!E1355)</f>
        <v>1000000</v>
      </c>
      <c r="F131" s="258">
        <f>SUM('Rec Rev Detailed'!F1355)</f>
        <v>1050000</v>
      </c>
      <c r="G131" s="258">
        <f>SUM('Rec Rev Detailed'!G1355)</f>
        <v>1100000</v>
      </c>
      <c r="H131" s="258">
        <f>SUM('Rec Rev Detailed'!H1355)</f>
        <v>3150000</v>
      </c>
      <c r="I131" s="258">
        <f>SUM('Rec Rev Detailed'!I1355)</f>
        <v>750000</v>
      </c>
      <c r="J131" s="258">
        <f>SUM('Rec Rev Detailed'!J1355)</f>
        <v>1019000</v>
      </c>
      <c r="K131" s="246"/>
    </row>
    <row r="132" spans="1:11" x14ac:dyDescent="0.3">
      <c r="A132" s="239"/>
      <c r="B132" s="244">
        <v>47001002</v>
      </c>
      <c r="C132" s="292" t="s">
        <v>646</v>
      </c>
      <c r="D132" s="258">
        <f>SUM('Rec Rev Detailed'!D866+'Rec Rev Detailed'!D1864)</f>
        <v>20000000</v>
      </c>
      <c r="E132" s="258">
        <f>SUM('Rec Rev Detailed'!E866+'Rec Rev Detailed'!E1864)</f>
        <v>1000000</v>
      </c>
      <c r="F132" s="258">
        <f>SUM('Rec Rev Detailed'!F866+'Rec Rev Detailed'!F1864)</f>
        <v>20000000</v>
      </c>
      <c r="G132" s="258">
        <f>SUM('Rec Rev Detailed'!G866+'Rec Rev Detailed'!G1864)</f>
        <v>20000000</v>
      </c>
      <c r="H132" s="258">
        <f>SUM('Rec Rev Detailed'!H866+'Rec Rev Detailed'!H1864)</f>
        <v>41000000</v>
      </c>
      <c r="I132" s="258">
        <f>SUM('Rec Rev Detailed'!I866+'Rec Rev Detailed'!I1864)</f>
        <v>20000000</v>
      </c>
      <c r="J132" s="258">
        <f>SUM('Rec Rev Detailed'!J866+'Rec Rev Detailed'!J1864)</f>
        <v>32500</v>
      </c>
      <c r="K132" s="246"/>
    </row>
    <row r="133" spans="1:11" x14ac:dyDescent="0.3">
      <c r="A133" s="239"/>
      <c r="B133" s="244">
        <v>48001001</v>
      </c>
      <c r="C133" s="292" t="s">
        <v>658</v>
      </c>
      <c r="D133" s="258">
        <f>SUM('Rec Rev Detailed'!D879+'Rec Rev Detailed'!D1358+'Rec Rev Detailed'!D1953)</f>
        <v>22200000</v>
      </c>
      <c r="E133" s="258">
        <f>SUM('Rec Rev Detailed'!E879+'Rec Rev Detailed'!E1358+'Rec Rev Detailed'!E1953)</f>
        <v>4400000</v>
      </c>
      <c r="F133" s="258">
        <f>SUM('Rec Rev Detailed'!F879+'Rec Rev Detailed'!F1358+'Rec Rev Detailed'!F1953)</f>
        <v>2500000</v>
      </c>
      <c r="G133" s="258">
        <f>SUM('Rec Rev Detailed'!G879+'Rec Rev Detailed'!G1358+'Rec Rev Detailed'!G1953)</f>
        <v>22700000</v>
      </c>
      <c r="H133" s="258">
        <f>SUM('Rec Rev Detailed'!H879+'Rec Rev Detailed'!H1358+'Rec Rev Detailed'!H1953)</f>
        <v>29600000</v>
      </c>
      <c r="I133" s="258">
        <f>SUM('Rec Rev Detailed'!I879+'Rec Rev Detailed'!I1358+'Rec Rev Detailed'!I1953)</f>
        <v>26600000</v>
      </c>
      <c r="J133" s="258">
        <f>SUM('Rec Rev Detailed'!J879+'Rec Rev Detailed'!J1358+'Rec Rev Detailed'!J1953)</f>
        <v>4345138</v>
      </c>
      <c r="K133" s="246"/>
    </row>
    <row r="134" spans="1:11" x14ac:dyDescent="0.3">
      <c r="A134" s="239"/>
      <c r="B134" s="244">
        <v>63001001</v>
      </c>
      <c r="C134" s="292" t="s">
        <v>3109</v>
      </c>
      <c r="D134" s="258">
        <f>SUM('Rec Rev Detailed'!D1373)</f>
        <v>2000000</v>
      </c>
      <c r="E134" s="258">
        <f>SUM('Rec Rev Detailed'!E1373)</f>
        <v>2000000</v>
      </c>
      <c r="F134" s="258">
        <f>SUM('Rec Rev Detailed'!F1373)</f>
        <v>2000000</v>
      </c>
      <c r="G134" s="258">
        <f>SUM('Rec Rev Detailed'!G1373)</f>
        <v>2000000</v>
      </c>
      <c r="H134" s="258">
        <f>SUM('Rec Rev Detailed'!H1373)</f>
        <v>6000000</v>
      </c>
      <c r="I134" s="258">
        <f>SUM('Rec Rev Detailed'!I1373)</f>
        <v>4000000</v>
      </c>
      <c r="J134" s="258">
        <f>SUM('Rec Rev Detailed'!J1373)</f>
        <v>0</v>
      </c>
      <c r="K134" s="246"/>
    </row>
    <row r="135" spans="1:11" ht="24" x14ac:dyDescent="0.3">
      <c r="A135" s="239"/>
      <c r="B135" s="244">
        <v>66001001</v>
      </c>
      <c r="C135" s="292" t="s">
        <v>674</v>
      </c>
      <c r="D135" s="258">
        <f>SUM('Rec Rev Detailed'!D1376+'Rec Rev Detailed'!D2130)</f>
        <v>3020000</v>
      </c>
      <c r="E135" s="258">
        <f>SUM('Rec Rev Detailed'!E1376+'Rec Rev Detailed'!E2130)</f>
        <v>3020000</v>
      </c>
      <c r="F135" s="258">
        <f>SUM('Rec Rev Detailed'!F1376+'Rec Rev Detailed'!F2130)</f>
        <v>3625000</v>
      </c>
      <c r="G135" s="258">
        <f>SUM('Rec Rev Detailed'!G1376+'Rec Rev Detailed'!G2130)</f>
        <v>4730000</v>
      </c>
      <c r="H135" s="258">
        <f>SUM('Rec Rev Detailed'!H1376+'Rec Rev Detailed'!H2130)</f>
        <v>11375000</v>
      </c>
      <c r="I135" s="258">
        <f>SUM('Rec Rev Detailed'!I1376+'Rec Rev Detailed'!I2130)</f>
        <v>2810000</v>
      </c>
      <c r="J135" s="258">
        <f>SUM('Rec Rev Detailed'!J1376+'Rec Rev Detailed'!J2130)</f>
        <v>2078410</v>
      </c>
      <c r="K135" s="246"/>
    </row>
    <row r="136" spans="1:11" ht="21" customHeight="1" x14ac:dyDescent="0.3">
      <c r="D136" s="147"/>
      <c r="E136" s="147"/>
      <c r="F136" s="58"/>
      <c r="G136" s="58"/>
      <c r="H136" s="58"/>
      <c r="I136" s="58"/>
      <c r="J136" s="58"/>
      <c r="K136" s="58"/>
    </row>
    <row r="137" spans="1:11" x14ac:dyDescent="0.3">
      <c r="A137" s="884" t="s">
        <v>717</v>
      </c>
      <c r="B137" s="884"/>
      <c r="C137" s="884"/>
      <c r="D137" s="117">
        <f t="shared" ref="D137:J137" si="1">SUM(D138:D167)</f>
        <v>84611194000</v>
      </c>
      <c r="E137" s="117">
        <f t="shared" si="1"/>
        <v>65944627082</v>
      </c>
      <c r="F137" s="117">
        <f t="shared" si="1"/>
        <v>90070030600</v>
      </c>
      <c r="G137" s="117">
        <f t="shared" si="1"/>
        <v>97176227000</v>
      </c>
      <c r="H137" s="117">
        <f t="shared" si="1"/>
        <v>265155072300</v>
      </c>
      <c r="I137" s="117">
        <f t="shared" si="1"/>
        <v>84981007000</v>
      </c>
      <c r="J137" s="117">
        <f t="shared" si="1"/>
        <v>74054421937</v>
      </c>
      <c r="K137" s="243"/>
    </row>
    <row r="138" spans="1:11" x14ac:dyDescent="0.3">
      <c r="A138" s="239"/>
      <c r="B138" s="244">
        <v>15001001</v>
      </c>
      <c r="C138" s="292" t="s">
        <v>719</v>
      </c>
      <c r="D138" s="258">
        <f>SUM('Rec Rev Detailed'!D933+'Rec Rev Detailed'!D1074+'Rec Rev Detailed'!D1874+'Rec Rev Detailed'!D2062+'Rec Rev Detailed'!D2309)</f>
        <v>16657000</v>
      </c>
      <c r="E138" s="258">
        <f>SUM('Rec Rev Detailed'!E933+'Rec Rev Detailed'!E1074+'Rec Rev Detailed'!E1874+'Rec Rev Detailed'!E2062+'Rec Rev Detailed'!E2309)</f>
        <v>10457000</v>
      </c>
      <c r="F138" s="258">
        <f>SUM('Rec Rev Detailed'!F933+'Rec Rev Detailed'!F1074+'Rec Rev Detailed'!F1874+'Rec Rev Detailed'!F2062+'Rec Rev Detailed'!F2309)</f>
        <v>17657000</v>
      </c>
      <c r="G138" s="258">
        <f>SUM('Rec Rev Detailed'!G933+'Rec Rev Detailed'!G1074+'Rec Rev Detailed'!G1874+'Rec Rev Detailed'!G2062+'Rec Rev Detailed'!G2309)</f>
        <v>18657000</v>
      </c>
      <c r="H138" s="258">
        <f>SUM('Rec Rev Detailed'!H933+'Rec Rev Detailed'!H1074+'Rec Rev Detailed'!H1874+'Rec Rev Detailed'!H2062+'Rec Rev Detailed'!H2309)</f>
        <v>46771000</v>
      </c>
      <c r="I138" s="258">
        <f>SUM('Rec Rev Detailed'!I933+'Rec Rev Detailed'!I1074+'Rec Rev Detailed'!I1874+'Rec Rev Detailed'!I2062+'Rec Rev Detailed'!I2309)</f>
        <v>16707000</v>
      </c>
      <c r="J138" s="258">
        <f>SUM('Rec Rev Detailed'!J933+'Rec Rev Detailed'!J1074+'Rec Rev Detailed'!J1874+'Rec Rev Detailed'!J2062+'Rec Rev Detailed'!J2309)</f>
        <v>10724445</v>
      </c>
      <c r="K138" s="246"/>
    </row>
    <row r="139" spans="1:11" x14ac:dyDescent="0.3">
      <c r="A139" s="239"/>
      <c r="B139" s="244">
        <v>15102003</v>
      </c>
      <c r="C139" s="292" t="s">
        <v>4594</v>
      </c>
      <c r="D139" s="258">
        <f>SUM('Rec Rev Detailed'!D1983)</f>
        <v>0</v>
      </c>
      <c r="E139" s="258">
        <f>SUM('Rec Rev Detailed'!E1983)</f>
        <v>0</v>
      </c>
      <c r="F139" s="258">
        <f>SUM('Rec Rev Detailed'!F1983)</f>
        <v>0</v>
      </c>
      <c r="G139" s="258">
        <f>SUM('Rec Rev Detailed'!G1983)</f>
        <v>0</v>
      </c>
      <c r="H139" s="258">
        <f>SUM('Rec Rev Detailed'!H1983)</f>
        <v>0</v>
      </c>
      <c r="I139" s="258">
        <f>SUM('Rec Rev Detailed'!I1983)</f>
        <v>0</v>
      </c>
      <c r="J139" s="258">
        <f>SUM('Rec Rev Detailed'!J1983)</f>
        <v>26892000</v>
      </c>
      <c r="K139" s="246"/>
    </row>
    <row r="140" spans="1:11" x14ac:dyDescent="0.3">
      <c r="A140" s="239"/>
      <c r="B140" s="244">
        <v>15109001</v>
      </c>
      <c r="C140" s="292" t="s">
        <v>803</v>
      </c>
      <c r="D140" s="258">
        <f>SUM('Rec Rev Detailed'!D959+'Rec Rev Detailed'!D1446+'Rec Rev Detailed'!D1811+'Rec Rev Detailed'!D1980)</f>
        <v>3260000</v>
      </c>
      <c r="E140" s="258">
        <f>SUM('Rec Rev Detailed'!E959+'Rec Rev Detailed'!E1446+'Rec Rev Detailed'!E1811+'Rec Rev Detailed'!E1980)</f>
        <v>2160000</v>
      </c>
      <c r="F140" s="258">
        <f>SUM('Rec Rev Detailed'!F959+'Rec Rev Detailed'!F1446+'Rec Rev Detailed'!F1811+'Rec Rev Detailed'!F1980)</f>
        <v>3520000</v>
      </c>
      <c r="G140" s="258">
        <f>SUM('Rec Rev Detailed'!G959+'Rec Rev Detailed'!G1446+'Rec Rev Detailed'!G1811+'Rec Rev Detailed'!G1980)</f>
        <v>3930000</v>
      </c>
      <c r="H140" s="258">
        <f>SUM('Rec Rev Detailed'!H959+'Rec Rev Detailed'!H1446+'Rec Rev Detailed'!H1811+'Rec Rev Detailed'!H1980)</f>
        <v>9610000</v>
      </c>
      <c r="I140" s="258">
        <f>SUM('Rec Rev Detailed'!I959+'Rec Rev Detailed'!I1446+'Rec Rev Detailed'!I1811+'Rec Rev Detailed'!I1980)</f>
        <v>3100000</v>
      </c>
      <c r="J140" s="258">
        <f>SUM('Rec Rev Detailed'!J959+'Rec Rev Detailed'!J1446+'Rec Rev Detailed'!J1811+'Rec Rev Detailed'!J1980)</f>
        <v>1286000</v>
      </c>
      <c r="K140" s="246"/>
    </row>
    <row r="141" spans="1:11" x14ac:dyDescent="0.3">
      <c r="A141" s="239"/>
      <c r="B141" s="244">
        <v>20001001</v>
      </c>
      <c r="C141" s="292" t="s">
        <v>808</v>
      </c>
      <c r="D141" s="258">
        <f>SUM('Rec Rev Detailed'!D1272+'Rec Rev Detailed'!D1917+'Rec Rev Detailed'!D2370)</f>
        <v>73000000</v>
      </c>
      <c r="E141" s="258">
        <f>SUM('Rec Rev Detailed'!E1272+'Rec Rev Detailed'!E1917+'Rec Rev Detailed'!E2370)</f>
        <v>43000000</v>
      </c>
      <c r="F141" s="258">
        <f>SUM('Rec Rev Detailed'!F1272+'Rec Rev Detailed'!F1917+'Rec Rev Detailed'!F2370)</f>
        <v>80000000</v>
      </c>
      <c r="G141" s="258">
        <f>SUM('Rec Rev Detailed'!G1272+'Rec Rev Detailed'!G1917+'Rec Rev Detailed'!G2370)</f>
        <v>87000000</v>
      </c>
      <c r="H141" s="258">
        <f>SUM('Rec Rev Detailed'!H1272+'Rec Rev Detailed'!H1917+'Rec Rev Detailed'!H2370)</f>
        <v>210000000</v>
      </c>
      <c r="I141" s="258">
        <f>SUM('Rec Rev Detailed'!I1272+'Rec Rev Detailed'!I1917+'Rec Rev Detailed'!I2370)</f>
        <v>88000000</v>
      </c>
      <c r="J141" s="258">
        <f>SUM('Rec Rev Detailed'!J1272+'Rec Rev Detailed'!J1917+'Rec Rev Detailed'!J2370)</f>
        <v>58339519</v>
      </c>
      <c r="K141" s="246"/>
    </row>
    <row r="142" spans="1:11" x14ac:dyDescent="0.3">
      <c r="A142" s="239"/>
      <c r="B142" s="244">
        <v>20007001</v>
      </c>
      <c r="C142" s="292" t="s">
        <v>835</v>
      </c>
      <c r="D142" s="258">
        <f>SUM('Rec Rev Detailed'!D806+'Rec Rev Detailed'!D2350+'Rec Rev Detailed'!D2392+'Rec Rev Detailed'!D2410+'Rec Rev Detailed'!D2433)</f>
        <v>65293000000</v>
      </c>
      <c r="E142" s="258">
        <f>SUM('Rec Rev Detailed'!E806+'Rec Rev Detailed'!E2350+'Rec Rev Detailed'!E2392+'Rec Rev Detailed'!E2410+'Rec Rev Detailed'!E2433)</f>
        <v>53313812382</v>
      </c>
      <c r="F142" s="258">
        <f>SUM('Rec Rev Detailed'!F806+'Rec Rev Detailed'!F2350+'Rec Rev Detailed'!F2392+'Rec Rev Detailed'!F2410+'Rec Rev Detailed'!F2433)</f>
        <v>68314000000</v>
      </c>
      <c r="G142" s="258">
        <f>SUM('Rec Rev Detailed'!G806+'Rec Rev Detailed'!G2350+'Rec Rev Detailed'!G2392+'Rec Rev Detailed'!G2410+'Rec Rev Detailed'!G2433)</f>
        <v>72331000000</v>
      </c>
      <c r="H142" s="258">
        <f>SUM('Rec Rev Detailed'!H806+'Rec Rev Detailed'!H2350+'Rec Rev Detailed'!H2392+'Rec Rev Detailed'!H2410+'Rec Rev Detailed'!H2433)</f>
        <v>205923000000</v>
      </c>
      <c r="I142" s="258">
        <f>SUM('Rec Rev Detailed'!I806+'Rec Rev Detailed'!I2350+'Rec Rev Detailed'!I2392+'Rec Rev Detailed'!I2410+'Rec Rev Detailed'!I2433)</f>
        <v>66806243000</v>
      </c>
      <c r="J142" s="258">
        <f>SUM('Rec Rev Detailed'!J806+'Rec Rev Detailed'!J2350+'Rec Rev Detailed'!J2392+'Rec Rev Detailed'!J2410+'Rec Rev Detailed'!J2433)</f>
        <v>64091109321</v>
      </c>
      <c r="K142" s="246"/>
    </row>
    <row r="143" spans="1:11" x14ac:dyDescent="0.3">
      <c r="A143" s="239"/>
      <c r="B143" s="244">
        <v>20008001</v>
      </c>
      <c r="C143" s="292" t="s">
        <v>872</v>
      </c>
      <c r="D143" s="258">
        <f>SUM('Rec Rev Detailed'!D843+'Rec Rev Detailed'!D917+'Rec Rev Detailed'!D997+'Rec Rev Detailed'!D1861+'Rec Rev Detailed'!D2347)</f>
        <v>15109527000</v>
      </c>
      <c r="E143" s="258">
        <f>SUM('Rec Rev Detailed'!E843+'Rec Rev Detailed'!E917+'Rec Rev Detailed'!E997+'Rec Rev Detailed'!E1861+'Rec Rev Detailed'!E2347)</f>
        <v>10500627000</v>
      </c>
      <c r="F143" s="258">
        <f>SUM('Rec Rev Detailed'!F843+'Rec Rev Detailed'!F917+'Rec Rev Detailed'!F997+'Rec Rev Detailed'!F1861+'Rec Rev Detailed'!F2347)</f>
        <v>17301316000</v>
      </c>
      <c r="G143" s="258">
        <f>SUM('Rec Rev Detailed'!G843+'Rec Rev Detailed'!G917+'Rec Rev Detailed'!G997+'Rec Rev Detailed'!G1861+'Rec Rev Detailed'!G2347)</f>
        <v>20008393000</v>
      </c>
      <c r="H143" s="258">
        <f>SUM('Rec Rev Detailed'!H843+'Rec Rev Detailed'!H917+'Rec Rev Detailed'!H997+'Rec Rev Detailed'!H1861+'Rec Rev Detailed'!H2347)</f>
        <v>47810336000</v>
      </c>
      <c r="I143" s="258">
        <f>SUM('Rec Rev Detailed'!I843+'Rec Rev Detailed'!I917+'Rec Rev Detailed'!I997+'Rec Rev Detailed'!I1861+'Rec Rev Detailed'!I2347)</f>
        <v>14437622000</v>
      </c>
      <c r="J143" s="258">
        <f>SUM('Rec Rev Detailed'!J843+'Rec Rev Detailed'!J917+'Rec Rev Detailed'!J997+'Rec Rev Detailed'!J1861+'Rec Rev Detailed'!J2347)</f>
        <v>8706036529</v>
      </c>
      <c r="K143" s="246"/>
    </row>
    <row r="144" spans="1:11" x14ac:dyDescent="0.3">
      <c r="A144" s="239"/>
      <c r="B144" s="244">
        <v>20012001</v>
      </c>
      <c r="C144" s="292" t="s">
        <v>883</v>
      </c>
      <c r="D144" s="258">
        <f>SUM('Rec Rev Detailed'!D882+'Rec Rev Detailed'!D963+'Rec Rev Detailed'!D1986+'Rec Rev Detailed'!D2140+'Rec Rev Detailed'!D2279)</f>
        <v>61120000</v>
      </c>
      <c r="E144" s="258">
        <f>SUM('Rec Rev Detailed'!E882+'Rec Rev Detailed'!E963+'Rec Rev Detailed'!E1986+'Rec Rev Detailed'!E2140+'Rec Rev Detailed'!E2279)</f>
        <v>35000700</v>
      </c>
      <c r="F144" s="258">
        <f>SUM('Rec Rev Detailed'!F882+'Rec Rev Detailed'!F963+'Rec Rev Detailed'!F1986+'Rec Rev Detailed'!F2140+'Rec Rev Detailed'!F2279)</f>
        <v>63992000</v>
      </c>
      <c r="G144" s="258">
        <f>SUM('Rec Rev Detailed'!G882+'Rec Rev Detailed'!G963+'Rec Rev Detailed'!G1986+'Rec Rev Detailed'!G2140+'Rec Rev Detailed'!G2279)</f>
        <v>66495000</v>
      </c>
      <c r="H144" s="258">
        <f>SUM('Rec Rev Detailed'!H882+'Rec Rev Detailed'!H963+'Rec Rev Detailed'!H1986+'Rec Rev Detailed'!H2140+'Rec Rev Detailed'!H2279)</f>
        <v>165487700</v>
      </c>
      <c r="I144" s="258">
        <f>SUM('Rec Rev Detailed'!I882+'Rec Rev Detailed'!I963+'Rec Rev Detailed'!I1986+'Rec Rev Detailed'!I2140+'Rec Rev Detailed'!I2279)</f>
        <v>51170000</v>
      </c>
      <c r="J144" s="258">
        <f>SUM('Rec Rev Detailed'!J882+'Rec Rev Detailed'!J963+'Rec Rev Detailed'!J1986+'Rec Rev Detailed'!J2140+'Rec Rev Detailed'!J2279)</f>
        <v>54301000</v>
      </c>
      <c r="K144" s="246"/>
    </row>
    <row r="145" spans="1:11" x14ac:dyDescent="0.3">
      <c r="A145" s="239"/>
      <c r="B145" s="244">
        <v>22001001</v>
      </c>
      <c r="C145" s="292" t="s">
        <v>895</v>
      </c>
      <c r="D145" s="258">
        <f>SUM('Rec Rev Detailed'!D1282+'Rec Rev Detailed'!D1920+'Rec Rev Detailed'!D2254)</f>
        <v>184405000</v>
      </c>
      <c r="E145" s="258">
        <f>SUM('Rec Rev Detailed'!E1282+'Rec Rev Detailed'!E1920+'Rec Rev Detailed'!E2254)</f>
        <v>129365000</v>
      </c>
      <c r="F145" s="258">
        <f>SUM('Rec Rev Detailed'!F1282+'Rec Rev Detailed'!F1920+'Rec Rev Detailed'!F2254)</f>
        <v>94878000</v>
      </c>
      <c r="G145" s="258">
        <f>SUM('Rec Rev Detailed'!G1282+'Rec Rev Detailed'!G1920+'Rec Rev Detailed'!G2254)</f>
        <v>107684000</v>
      </c>
      <c r="H145" s="258">
        <f>SUM('Rec Rev Detailed'!H1282+'Rec Rev Detailed'!H1920+'Rec Rev Detailed'!H2254)</f>
        <v>331927000</v>
      </c>
      <c r="I145" s="258">
        <f>SUM('Rec Rev Detailed'!I1282+'Rec Rev Detailed'!I1920+'Rec Rev Detailed'!I2254)</f>
        <v>153250000</v>
      </c>
      <c r="J145" s="258">
        <f>SUM('Rec Rev Detailed'!J1282+'Rec Rev Detailed'!J1920+'Rec Rev Detailed'!J2254)</f>
        <v>14778090</v>
      </c>
      <c r="K145" s="246"/>
    </row>
    <row r="146" spans="1:11" x14ac:dyDescent="0.3">
      <c r="A146" s="239"/>
      <c r="B146" s="244">
        <v>22001002</v>
      </c>
      <c r="C146" s="292" t="s">
        <v>947</v>
      </c>
      <c r="D146" s="258">
        <f>SUM('Rec Rev Detailed'!D1450)</f>
        <v>7500000</v>
      </c>
      <c r="E146" s="258">
        <f>SUM('Rec Rev Detailed'!E1450)</f>
        <v>5400000</v>
      </c>
      <c r="F146" s="258">
        <f>SUM('Rec Rev Detailed'!F1450)</f>
        <v>9100000</v>
      </c>
      <c r="G146" s="258">
        <f>SUM('Rec Rev Detailed'!G1450)</f>
        <v>7500000</v>
      </c>
      <c r="H146" s="258">
        <f>SUM('Rec Rev Detailed'!H1450)</f>
        <v>22000000</v>
      </c>
      <c r="I146" s="258">
        <f>SUM('Rec Rev Detailed'!I1450)</f>
        <v>0</v>
      </c>
      <c r="J146" s="258">
        <f>SUM('Rec Rev Detailed'!J1450)</f>
        <v>0</v>
      </c>
      <c r="K146" s="247"/>
    </row>
    <row r="147" spans="1:11" x14ac:dyDescent="0.3">
      <c r="A147" s="239"/>
      <c r="B147" s="244">
        <v>22018003</v>
      </c>
      <c r="C147" s="292" t="s">
        <v>1006</v>
      </c>
      <c r="D147" s="258">
        <f>SUM('Rec Rev Detailed'!D1994)</f>
        <v>0</v>
      </c>
      <c r="E147" s="258">
        <f>SUM('Rec Rev Detailed'!E1994)</f>
        <v>0</v>
      </c>
      <c r="F147" s="258">
        <f>SUM('Rec Rev Detailed'!F1994)</f>
        <v>0</v>
      </c>
      <c r="G147" s="258">
        <f>SUM('Rec Rev Detailed'!G1994)</f>
        <v>0</v>
      </c>
      <c r="H147" s="258">
        <f>SUM('Rec Rev Detailed'!H1994)</f>
        <v>0</v>
      </c>
      <c r="I147" s="258">
        <f>SUM('Rec Rev Detailed'!I1994)</f>
        <v>0</v>
      </c>
      <c r="J147" s="258">
        <f>SUM('Rec Rev Detailed'!J1994)</f>
        <v>125000</v>
      </c>
      <c r="K147" s="246"/>
    </row>
    <row r="148" spans="1:11" x14ac:dyDescent="0.3">
      <c r="A148" s="239"/>
      <c r="B148" s="244">
        <v>28001001</v>
      </c>
      <c r="C148" s="292" t="s">
        <v>1045</v>
      </c>
      <c r="D148" s="258">
        <f>SUM('Rec Rev Detailed'!D1048)</f>
        <v>0</v>
      </c>
      <c r="E148" s="258">
        <f>SUM('Rec Rev Detailed'!E1048)</f>
        <v>0</v>
      </c>
      <c r="F148" s="258">
        <f>SUM('Rec Rev Detailed'!F1048)</f>
        <v>0</v>
      </c>
      <c r="G148" s="258">
        <f>SUM('Rec Rev Detailed'!G1048)</f>
        <v>0</v>
      </c>
      <c r="H148" s="258">
        <f>SUM('Rec Rev Detailed'!H1048)</f>
        <v>0</v>
      </c>
      <c r="I148" s="258">
        <f>SUM('Rec Rev Detailed'!I1048)</f>
        <v>0</v>
      </c>
      <c r="J148" s="258">
        <f>SUM('Rec Rev Detailed'!J1048)</f>
        <v>112500</v>
      </c>
      <c r="K148" s="247"/>
    </row>
    <row r="149" spans="1:11" x14ac:dyDescent="0.3">
      <c r="A149" s="239"/>
      <c r="B149" s="244">
        <v>29001001</v>
      </c>
      <c r="C149" s="292" t="s">
        <v>1077</v>
      </c>
      <c r="D149" s="258">
        <f>SUM('Rec Rev Detailed'!D954+'Rec Rev Detailed'!D1392+'Rec Rev Detailed'!D1804+'Rec Rev Detailed'!D1962+'Rec Rev Detailed'!D2133)</f>
        <v>144700000</v>
      </c>
      <c r="E149" s="258">
        <f>SUM('Rec Rev Detailed'!E954+'Rec Rev Detailed'!E1392+'Rec Rev Detailed'!E1804+'Rec Rev Detailed'!E1962+'Rec Rev Detailed'!E2133)</f>
        <v>106060000</v>
      </c>
      <c r="F149" s="258">
        <f>SUM('Rec Rev Detailed'!F954+'Rec Rev Detailed'!F1392+'Rec Rev Detailed'!F1804+'Rec Rev Detailed'!F1962+'Rec Rev Detailed'!F2133)</f>
        <v>151314000</v>
      </c>
      <c r="G149" s="258">
        <f>SUM('Rec Rev Detailed'!G954+'Rec Rev Detailed'!G1392+'Rec Rev Detailed'!G1804+'Rec Rev Detailed'!G1962+'Rec Rev Detailed'!G2133)</f>
        <v>162928000</v>
      </c>
      <c r="H149" s="258">
        <f>SUM('Rec Rev Detailed'!H954+'Rec Rev Detailed'!H1392+'Rec Rev Detailed'!H1804+'Rec Rev Detailed'!H1962+'Rec Rev Detailed'!H2133)</f>
        <v>420302000</v>
      </c>
      <c r="I149" s="258">
        <f>SUM('Rec Rev Detailed'!I954+'Rec Rev Detailed'!I1392+'Rec Rev Detailed'!I1804+'Rec Rev Detailed'!I1962+'Rec Rev Detailed'!I2133)</f>
        <v>126070000</v>
      </c>
      <c r="J149" s="258">
        <f>SUM('Rec Rev Detailed'!J954+'Rec Rev Detailed'!J1392+'Rec Rev Detailed'!J1804+'Rec Rev Detailed'!J1962+'Rec Rev Detailed'!J2133)</f>
        <v>58453495</v>
      </c>
      <c r="K149" s="246"/>
    </row>
    <row r="150" spans="1:11" x14ac:dyDescent="0.3">
      <c r="A150" s="239"/>
      <c r="B150" s="244">
        <v>29053001</v>
      </c>
      <c r="C150" s="292" t="s">
        <v>1103</v>
      </c>
      <c r="D150" s="258">
        <f>SUM('Rec Rev Detailed'!D1465+'Rec Rev Detailed'!D2000+'Rec Rev Detailed'!D2147)</f>
        <v>74000000</v>
      </c>
      <c r="E150" s="258">
        <f>SUM('Rec Rev Detailed'!E1465+'Rec Rev Detailed'!E2000+'Rec Rev Detailed'!E2147)</f>
        <v>27000000</v>
      </c>
      <c r="F150" s="258">
        <f>SUM('Rec Rev Detailed'!F1465+'Rec Rev Detailed'!F2000+'Rec Rev Detailed'!F2147)</f>
        <v>82000000</v>
      </c>
      <c r="G150" s="258">
        <f>SUM('Rec Rev Detailed'!G1465+'Rec Rev Detailed'!G2000+'Rec Rev Detailed'!G2147)</f>
        <v>90000000</v>
      </c>
      <c r="H150" s="258">
        <f>SUM('Rec Rev Detailed'!H1465+'Rec Rev Detailed'!H2000+'Rec Rev Detailed'!H2147)</f>
        <v>199000000</v>
      </c>
      <c r="I150" s="258">
        <f>SUM('Rec Rev Detailed'!I1465+'Rec Rev Detailed'!I2000+'Rec Rev Detailed'!I2147)</f>
        <v>90000000</v>
      </c>
      <c r="J150" s="258">
        <f>SUM('Rec Rev Detailed'!J1465+'Rec Rev Detailed'!J2000+'Rec Rev Detailed'!J2147)</f>
        <v>22170365</v>
      </c>
      <c r="K150" s="246"/>
    </row>
    <row r="151" spans="1:11" s="343" customFormat="1" ht="19.5" customHeight="1" x14ac:dyDescent="0.3">
      <c r="A151" s="877" t="s">
        <v>5099</v>
      </c>
      <c r="B151" s="877"/>
      <c r="C151" s="877"/>
      <c r="D151" s="877"/>
      <c r="E151" s="877"/>
      <c r="F151" s="877"/>
      <c r="G151" s="877"/>
      <c r="H151" s="877"/>
      <c r="I151" s="877"/>
      <c r="J151" s="877"/>
      <c r="K151" s="877"/>
    </row>
    <row r="152" spans="1:11" s="343" customFormat="1" ht="18.75" customHeight="1" thickBot="1" x14ac:dyDescent="0.35">
      <c r="A152" s="877" t="s">
        <v>5100</v>
      </c>
      <c r="B152" s="877"/>
      <c r="C152" s="877"/>
      <c r="D152" s="877"/>
      <c r="E152" s="877"/>
      <c r="F152" s="877"/>
      <c r="G152" s="877"/>
      <c r="H152" s="877"/>
      <c r="I152" s="877"/>
      <c r="J152" s="877"/>
      <c r="K152" s="877"/>
    </row>
    <row r="153" spans="1:11" s="343" customFormat="1" x14ac:dyDescent="0.3">
      <c r="A153" s="304" t="s">
        <v>3217</v>
      </c>
      <c r="B153" s="878" t="s">
        <v>3339</v>
      </c>
      <c r="C153" s="881" t="s">
        <v>4987</v>
      </c>
      <c r="D153" s="873" t="s">
        <v>3115</v>
      </c>
      <c r="E153" s="873" t="s">
        <v>3116</v>
      </c>
      <c r="F153" s="873" t="s">
        <v>3116</v>
      </c>
      <c r="G153" s="873" t="s">
        <v>3116</v>
      </c>
      <c r="H153" s="873" t="s">
        <v>5095</v>
      </c>
      <c r="I153" s="875" t="s">
        <v>3115</v>
      </c>
      <c r="J153" s="254" t="s">
        <v>4884</v>
      </c>
      <c r="K153" s="873" t="s">
        <v>5049</v>
      </c>
    </row>
    <row r="154" spans="1:11" s="343" customFormat="1" x14ac:dyDescent="0.3">
      <c r="A154" s="303" t="s">
        <v>5031</v>
      </c>
      <c r="B154" s="879"/>
      <c r="C154" s="882"/>
      <c r="D154" s="874"/>
      <c r="E154" s="874"/>
      <c r="F154" s="874"/>
      <c r="G154" s="874"/>
      <c r="H154" s="874"/>
      <c r="I154" s="876"/>
      <c r="J154" s="255" t="s">
        <v>5103</v>
      </c>
      <c r="K154" s="874"/>
    </row>
    <row r="155" spans="1:11" s="343" customFormat="1" x14ac:dyDescent="0.3">
      <c r="A155" s="303" t="s">
        <v>5032</v>
      </c>
      <c r="B155" s="879"/>
      <c r="C155" s="882"/>
      <c r="D155" s="44" t="s">
        <v>3120</v>
      </c>
      <c r="E155" s="44" t="s">
        <v>3120</v>
      </c>
      <c r="F155" s="44" t="s">
        <v>5068</v>
      </c>
      <c r="G155" s="44" t="s">
        <v>5069</v>
      </c>
      <c r="H155" s="44"/>
      <c r="I155" s="45" t="s">
        <v>5102</v>
      </c>
      <c r="J155" s="255">
        <v>2019</v>
      </c>
      <c r="K155" s="44"/>
    </row>
    <row r="156" spans="1:11" s="343" customFormat="1" ht="15" thickBot="1" x14ac:dyDescent="0.35">
      <c r="A156" s="305"/>
      <c r="B156" s="880"/>
      <c r="C156" s="883"/>
      <c r="D156" s="48" t="s">
        <v>14</v>
      </c>
      <c r="E156" s="48" t="s">
        <v>14</v>
      </c>
      <c r="F156" s="48" t="s">
        <v>14</v>
      </c>
      <c r="G156" s="48" t="s">
        <v>14</v>
      </c>
      <c r="H156" s="48" t="s">
        <v>14</v>
      </c>
      <c r="I156" s="49" t="s">
        <v>14</v>
      </c>
      <c r="J156" s="256" t="s">
        <v>14</v>
      </c>
      <c r="K156" s="48"/>
    </row>
    <row r="157" spans="1:11" s="343" customFormat="1" x14ac:dyDescent="0.3">
      <c r="A157" s="885" t="s">
        <v>5146</v>
      </c>
      <c r="B157" s="885"/>
      <c r="C157" s="885"/>
      <c r="D157" s="416"/>
      <c r="E157" s="416"/>
      <c r="F157" s="416"/>
      <c r="G157" s="416"/>
      <c r="H157" s="416"/>
      <c r="I157" s="416"/>
      <c r="J157" s="417"/>
      <c r="K157" s="416"/>
    </row>
    <row r="158" spans="1:11" x14ac:dyDescent="0.3">
      <c r="A158" s="239"/>
      <c r="B158" s="244">
        <v>29053002</v>
      </c>
      <c r="C158" s="292" t="s">
        <v>1120</v>
      </c>
      <c r="D158" s="258">
        <f>SUM('Rec Rev Detailed'!D1455+'Rec Rev Detailed'!D1997+'Rec Rev Detailed'!D2144)</f>
        <v>20000000</v>
      </c>
      <c r="E158" s="258">
        <f>SUM('Rec Rev Detailed'!E1455+'Rec Rev Detailed'!E1997+'Rec Rev Detailed'!E2144)</f>
        <v>8000000</v>
      </c>
      <c r="F158" s="258">
        <f>SUM('Rec Rev Detailed'!F1455+'Rec Rev Detailed'!F1997+'Rec Rev Detailed'!F2144)</f>
        <v>23000000</v>
      </c>
      <c r="G158" s="258">
        <f>SUM('Rec Rev Detailed'!G1455+'Rec Rev Detailed'!G1997+'Rec Rev Detailed'!G2144)</f>
        <v>27000000</v>
      </c>
      <c r="H158" s="258">
        <f>SUM('Rec Rev Detailed'!H1455+'Rec Rev Detailed'!H1997+'Rec Rev Detailed'!H2144)</f>
        <v>58000000</v>
      </c>
      <c r="I158" s="258">
        <f>SUM('Rec Rev Detailed'!I1455+'Rec Rev Detailed'!I1997+'Rec Rev Detailed'!I2144)</f>
        <v>31700000</v>
      </c>
      <c r="J158" s="258">
        <f>SUM('Rec Rev Detailed'!J1455+'Rec Rev Detailed'!J1997+'Rec Rev Detailed'!J2144)</f>
        <v>10446570</v>
      </c>
      <c r="K158" s="246"/>
    </row>
    <row r="159" spans="1:11" x14ac:dyDescent="0.3">
      <c r="A159" s="239"/>
      <c r="B159" s="244">
        <v>34001001</v>
      </c>
      <c r="C159" s="292" t="s">
        <v>1136</v>
      </c>
      <c r="D159" s="258">
        <f>SUM('Rec Rev Detailed'!D1469+'Rec Rev Detailed'!D1814+'Rec Rev Detailed'!D2283)</f>
        <v>178000000</v>
      </c>
      <c r="E159" s="258">
        <f>SUM('Rec Rev Detailed'!E1469+'Rec Rev Detailed'!E1814+'Rec Rev Detailed'!E2283)</f>
        <v>117000000</v>
      </c>
      <c r="F159" s="258">
        <f>SUM('Rec Rev Detailed'!F1469+'Rec Rev Detailed'!F1814+'Rec Rev Detailed'!F2283)</f>
        <v>192000000</v>
      </c>
      <c r="G159" s="258">
        <f>SUM('Rec Rev Detailed'!G1469+'Rec Rev Detailed'!G1814+'Rec Rev Detailed'!G2283)</f>
        <v>206000000</v>
      </c>
      <c r="H159" s="258">
        <f>SUM('Rec Rev Detailed'!H1469+'Rec Rev Detailed'!H1814+'Rec Rev Detailed'!H2283)</f>
        <v>515000000</v>
      </c>
      <c r="I159" s="258">
        <f>SUM('Rec Rev Detailed'!I1469+'Rec Rev Detailed'!I1814+'Rec Rev Detailed'!I2283)</f>
        <v>175000000</v>
      </c>
      <c r="J159" s="258">
        <f>SUM('Rec Rev Detailed'!J1469+'Rec Rev Detailed'!J1814+'Rec Rev Detailed'!J2283)</f>
        <v>71541300</v>
      </c>
      <c r="K159" s="246"/>
    </row>
    <row r="160" spans="1:11" x14ac:dyDescent="0.3">
      <c r="A160" s="239"/>
      <c r="B160" s="244">
        <v>36001001</v>
      </c>
      <c r="C160" s="292" t="s">
        <v>1405</v>
      </c>
      <c r="D160" s="258">
        <f>SUM('Rec Rev Detailed'!D1475+'Rec Rev Detailed'!D2157)</f>
        <v>6610000</v>
      </c>
      <c r="E160" s="258">
        <f>SUM('Rec Rev Detailed'!E1475+'Rec Rev Detailed'!E2157)</f>
        <v>2630000</v>
      </c>
      <c r="F160" s="258">
        <f>SUM('Rec Rev Detailed'!F1475+'Rec Rev Detailed'!F2157)</f>
        <v>7839600</v>
      </c>
      <c r="G160" s="258">
        <f>SUM('Rec Rev Detailed'!G1475+'Rec Rev Detailed'!G2157)</f>
        <v>9075000</v>
      </c>
      <c r="H160" s="258">
        <f>SUM('Rec Rev Detailed'!H1475+'Rec Rev Detailed'!H2157)</f>
        <v>19544600</v>
      </c>
      <c r="I160" s="258">
        <f>SUM('Rec Rev Detailed'!I1475+'Rec Rev Detailed'!I2157)</f>
        <v>24246000</v>
      </c>
      <c r="J160" s="258">
        <f>SUM('Rec Rev Detailed'!J1475+'Rec Rev Detailed'!J2157)</f>
        <v>17660000</v>
      </c>
      <c r="K160" s="246"/>
    </row>
    <row r="161" spans="1:11" x14ac:dyDescent="0.3">
      <c r="A161" s="239"/>
      <c r="B161" s="244">
        <v>36052001</v>
      </c>
      <c r="C161" s="292" t="s">
        <v>1444</v>
      </c>
      <c r="D161" s="258">
        <f>SUM('Rec Rev Detailed'!D1482+'Rec Rev Detailed'!D2166)</f>
        <v>10500000</v>
      </c>
      <c r="E161" s="258">
        <f>SUM('Rec Rev Detailed'!E1482+'Rec Rev Detailed'!E2166)</f>
        <v>6500000</v>
      </c>
      <c r="F161" s="258">
        <f>SUM('Rec Rev Detailed'!F1482+'Rec Rev Detailed'!F2166)</f>
        <v>14000000</v>
      </c>
      <c r="G161" s="258">
        <f>SUM('Rec Rev Detailed'!G1482+'Rec Rev Detailed'!G2166)</f>
        <v>16500000</v>
      </c>
      <c r="H161" s="258">
        <f>SUM('Rec Rev Detailed'!H1482+'Rec Rev Detailed'!H2166)</f>
        <v>37000000</v>
      </c>
      <c r="I161" s="258">
        <f>SUM('Rec Rev Detailed'!I1482+'Rec Rev Detailed'!I2166)</f>
        <v>12450000</v>
      </c>
      <c r="J161" s="258">
        <f>SUM('Rec Rev Detailed'!J1482+'Rec Rev Detailed'!J2166)</f>
        <v>2524000</v>
      </c>
      <c r="K161" s="246"/>
    </row>
    <row r="162" spans="1:11" x14ac:dyDescent="0.3">
      <c r="A162" s="239"/>
      <c r="B162" s="244">
        <v>52001001</v>
      </c>
      <c r="C162" s="292" t="s">
        <v>1512</v>
      </c>
      <c r="D162" s="258">
        <f>SUM('Rec Rev Detailed'!D927+'Rec Rev Detailed'!D1059+'Rec Rev Detailed'!D2421)</f>
        <v>3655000</v>
      </c>
      <c r="E162" s="258">
        <f>SUM('Rec Rev Detailed'!E927+'Rec Rev Detailed'!E1059+'Rec Rev Detailed'!E2421)</f>
        <v>3655000</v>
      </c>
      <c r="F162" s="258">
        <f>SUM('Rec Rev Detailed'!F927+'Rec Rev Detailed'!F1059+'Rec Rev Detailed'!F2421)</f>
        <v>4065000</v>
      </c>
      <c r="G162" s="258">
        <f>SUM('Rec Rev Detailed'!G927+'Rec Rev Detailed'!G1059+'Rec Rev Detailed'!G2421)</f>
        <v>4475000</v>
      </c>
      <c r="H162" s="258">
        <f>SUM('Rec Rev Detailed'!H927+'Rec Rev Detailed'!H1059+'Rec Rev Detailed'!H2421)</f>
        <v>12195000</v>
      </c>
      <c r="I162" s="258">
        <f>SUM('Rec Rev Detailed'!I927+'Rec Rev Detailed'!I1059+'Rec Rev Detailed'!I2421)</f>
        <v>3000000</v>
      </c>
      <c r="J162" s="258">
        <f>SUM('Rec Rev Detailed'!J927+'Rec Rev Detailed'!J1059+'Rec Rev Detailed'!J2421)</f>
        <v>1792003</v>
      </c>
      <c r="K162" s="246"/>
    </row>
    <row r="163" spans="1:11" x14ac:dyDescent="0.3">
      <c r="A163" s="239"/>
      <c r="B163" s="244">
        <v>52102001</v>
      </c>
      <c r="C163" s="292" t="s">
        <v>1548</v>
      </c>
      <c r="D163" s="258">
        <f>SUM('Rec Rev Detailed'!D940+'Rec Rev Detailed'!D1294+'Rec Rev Detailed'!D1793+'Rec Rev Detailed'!D1923)</f>
        <v>145352000</v>
      </c>
      <c r="E163" s="258">
        <f>SUM('Rec Rev Detailed'!E940+'Rec Rev Detailed'!E1294+'Rec Rev Detailed'!E1793+'Rec Rev Detailed'!E1923)</f>
        <v>123302000</v>
      </c>
      <c r="F163" s="258">
        <f>SUM('Rec Rev Detailed'!F940+'Rec Rev Detailed'!F1294+'Rec Rev Detailed'!F1793+'Rec Rev Detailed'!F1923)</f>
        <v>159987000</v>
      </c>
      <c r="G163" s="258">
        <f>SUM('Rec Rev Detailed'!G940+'Rec Rev Detailed'!G1294+'Rec Rev Detailed'!G1793+'Rec Rev Detailed'!G1923)</f>
        <v>170999000</v>
      </c>
      <c r="H163" s="258">
        <f>SUM('Rec Rev Detailed'!H940+'Rec Rev Detailed'!H1294+'Rec Rev Detailed'!H1793+'Rec Rev Detailed'!H1923)</f>
        <v>454288000</v>
      </c>
      <c r="I163" s="258">
        <f>SUM('Rec Rev Detailed'!I940+'Rec Rev Detailed'!I1294+'Rec Rev Detailed'!I1793+'Rec Rev Detailed'!I1923)</f>
        <v>154747000</v>
      </c>
      <c r="J163" s="258">
        <f>SUM('Rec Rev Detailed'!J940+'Rec Rev Detailed'!J1294+'Rec Rev Detailed'!J1793+'Rec Rev Detailed'!J1923)</f>
        <v>45401108</v>
      </c>
      <c r="K163" s="246"/>
    </row>
    <row r="164" spans="1:11" x14ac:dyDescent="0.3">
      <c r="A164" s="239"/>
      <c r="B164" s="244">
        <v>53001001</v>
      </c>
      <c r="C164" s="292" t="s">
        <v>1649</v>
      </c>
      <c r="D164" s="258">
        <f>SUM('Rec Rev Detailed'!D1496+'Rec Rev Detailed'!D2010+'Rec Rev Detailed'!D2170)</f>
        <v>253250000</v>
      </c>
      <c r="E164" s="258">
        <f>SUM('Rec Rev Detailed'!E1496+'Rec Rev Detailed'!E2010+'Rec Rev Detailed'!E2170)</f>
        <v>121250000</v>
      </c>
      <c r="F164" s="258">
        <f>SUM('Rec Rev Detailed'!F1496+'Rec Rev Detailed'!F2010+'Rec Rev Detailed'!F2170)</f>
        <v>283800000</v>
      </c>
      <c r="G164" s="258">
        <f>SUM('Rec Rev Detailed'!G1496+'Rec Rev Detailed'!G2010+'Rec Rev Detailed'!G2170)</f>
        <v>324350000</v>
      </c>
      <c r="H164" s="258">
        <f>SUM('Rec Rev Detailed'!H1496+'Rec Rev Detailed'!H2010+'Rec Rev Detailed'!H2170)</f>
        <v>729400000</v>
      </c>
      <c r="I164" s="258">
        <f>SUM('Rec Rev Detailed'!I1496+'Rec Rev Detailed'!I2010+'Rec Rev Detailed'!I2170)</f>
        <v>172600000</v>
      </c>
      <c r="J164" s="258">
        <f>SUM('Rec Rev Detailed'!J1496+'Rec Rev Detailed'!J2010+'Rec Rev Detailed'!J2170)</f>
        <v>71921815</v>
      </c>
      <c r="K164" s="246"/>
    </row>
    <row r="165" spans="1:11" x14ac:dyDescent="0.3">
      <c r="A165" s="239"/>
      <c r="B165" s="244">
        <v>53010001</v>
      </c>
      <c r="C165" s="292" t="s">
        <v>1659</v>
      </c>
      <c r="D165" s="258">
        <f>SUM('Rec Rev Detailed'!D888+'Rec Rev Detailed'!D1504+'Rec Rev Detailed'!D1824+'Rec Rev Detailed'!D2014+'Rec Rev Detailed'!D2173+'Rec Rev Detailed'!D2318)</f>
        <v>2398827000</v>
      </c>
      <c r="E165" s="258">
        <f>SUM('Rec Rev Detailed'!E888+'Rec Rev Detailed'!E1504+'Rec Rev Detailed'!E1824+'Rec Rev Detailed'!E2014+'Rec Rev Detailed'!E2173+'Rec Rev Detailed'!E2318)</f>
        <v>1033327000</v>
      </c>
      <c r="F165" s="258">
        <f>SUM('Rec Rev Detailed'!F888+'Rec Rev Detailed'!F1504+'Rec Rev Detailed'!F1824+'Rec Rev Detailed'!F2014+'Rec Rev Detailed'!F2173+'Rec Rev Detailed'!F2318)</f>
        <v>2542592000</v>
      </c>
      <c r="G165" s="258">
        <f>SUM('Rec Rev Detailed'!G888+'Rec Rev Detailed'!G1504+'Rec Rev Detailed'!G1824+'Rec Rev Detailed'!G2014+'Rec Rev Detailed'!G2173+'Rec Rev Detailed'!G2318)</f>
        <v>2713001000</v>
      </c>
      <c r="H165" s="258">
        <f>SUM('Rec Rev Detailed'!H888+'Rec Rev Detailed'!H1504+'Rec Rev Detailed'!H1824+'Rec Rev Detailed'!H2014+'Rec Rev Detailed'!H2173+'Rec Rev Detailed'!H2318)</f>
        <v>6288920000</v>
      </c>
      <c r="I165" s="258">
        <f>SUM('Rec Rev Detailed'!I888+'Rec Rev Detailed'!I1504+'Rec Rev Detailed'!I1824+'Rec Rev Detailed'!I2014+'Rec Rev Detailed'!I2173+'Rec Rev Detailed'!I2318)</f>
        <v>2081170000</v>
      </c>
      <c r="J165" s="258">
        <f>SUM('Rec Rev Detailed'!J888+'Rec Rev Detailed'!J1504+'Rec Rev Detailed'!J1824+'Rec Rev Detailed'!J2014+'Rec Rev Detailed'!J2173+'Rec Rev Detailed'!J2318)</f>
        <v>347814773</v>
      </c>
      <c r="K165" s="246"/>
    </row>
    <row r="166" spans="1:11" x14ac:dyDescent="0.3">
      <c r="A166" s="239"/>
      <c r="B166" s="244">
        <v>54001001</v>
      </c>
      <c r="C166" s="292" t="s">
        <v>1669</v>
      </c>
      <c r="D166" s="258">
        <f>SUM('Rec Rev Detailed'!D1534)</f>
        <v>29931000</v>
      </c>
      <c r="E166" s="258">
        <f>SUM('Rec Rev Detailed'!E1534)</f>
        <v>28481000</v>
      </c>
      <c r="F166" s="258">
        <f>SUM('Rec Rev Detailed'!F1534)</f>
        <v>35220000</v>
      </c>
      <c r="G166" s="258">
        <f>SUM('Rec Rev Detailed'!G1534)</f>
        <v>39740000</v>
      </c>
      <c r="H166" s="258">
        <f>SUM('Rec Rev Detailed'!H1534)</f>
        <v>103441000</v>
      </c>
      <c r="I166" s="258">
        <f>SUM('Rec Rev Detailed'!I1534)</f>
        <v>15910000</v>
      </c>
      <c r="J166" s="258">
        <f>SUM('Rec Rev Detailed'!J1534)</f>
        <v>7202675</v>
      </c>
      <c r="K166" s="246"/>
    </row>
    <row r="167" spans="1:11" x14ac:dyDescent="0.3">
      <c r="A167" s="344"/>
      <c r="B167" s="244">
        <v>60001001</v>
      </c>
      <c r="C167" s="292" t="s">
        <v>1805</v>
      </c>
      <c r="D167" s="258">
        <f>SUM('Rec Rev Detailed'!D1259+'Rec Rev Detailed'!D2096+'Rec Rev Detailed'!D2312)</f>
        <v>597900000</v>
      </c>
      <c r="E167" s="258">
        <f>SUM('Rec Rev Detailed'!E1259+'Rec Rev Detailed'!E2096+'Rec Rev Detailed'!E2312)</f>
        <v>327600000</v>
      </c>
      <c r="F167" s="258">
        <f>SUM('Rec Rev Detailed'!F1259+'Rec Rev Detailed'!F2096+'Rec Rev Detailed'!F2312)</f>
        <v>689750000</v>
      </c>
      <c r="G167" s="258">
        <f>SUM('Rec Rev Detailed'!G1259+'Rec Rev Detailed'!G2096+'Rec Rev Detailed'!G2312)</f>
        <v>781500000</v>
      </c>
      <c r="H167" s="258">
        <f>SUM('Rec Rev Detailed'!H1259+'Rec Rev Detailed'!H2096+'Rec Rev Detailed'!H2312)</f>
        <v>1798850000</v>
      </c>
      <c r="I167" s="258">
        <f>SUM('Rec Rev Detailed'!I1259+'Rec Rev Detailed'!I2096+'Rec Rev Detailed'!I2312)</f>
        <v>538022000</v>
      </c>
      <c r="J167" s="258">
        <f>SUM('Rec Rev Detailed'!J1259+'Rec Rev Detailed'!J2096+'Rec Rev Detailed'!J2312)</f>
        <v>433787410</v>
      </c>
      <c r="K167" s="246"/>
    </row>
    <row r="168" spans="1:11" x14ac:dyDescent="0.3">
      <c r="A168" s="242"/>
      <c r="B168" s="242"/>
      <c r="C168" s="242"/>
      <c r="D168" s="414"/>
      <c r="E168" s="414"/>
      <c r="F168" s="242"/>
      <c r="G168" s="242"/>
      <c r="H168" s="242"/>
      <c r="I168" s="242"/>
      <c r="J168" s="242"/>
      <c r="K168" s="242"/>
    </row>
    <row r="169" spans="1:11" x14ac:dyDescent="0.3">
      <c r="A169" s="884" t="s">
        <v>3123</v>
      </c>
      <c r="B169" s="884"/>
      <c r="C169" s="884"/>
      <c r="D169" s="117">
        <f>SUM(D170:D174)</f>
        <v>271045000</v>
      </c>
      <c r="E169" s="117">
        <f t="shared" ref="E169:J169" si="2">SUM(E170:E174)</f>
        <v>174341000</v>
      </c>
      <c r="F169" s="117">
        <f t="shared" si="2"/>
        <v>304165000</v>
      </c>
      <c r="G169" s="117">
        <f t="shared" si="2"/>
        <v>326030000</v>
      </c>
      <c r="H169" s="117">
        <f t="shared" si="2"/>
        <v>804536000</v>
      </c>
      <c r="I169" s="117">
        <f t="shared" si="2"/>
        <v>225530000</v>
      </c>
      <c r="J169" s="117">
        <f t="shared" si="2"/>
        <v>211703277</v>
      </c>
      <c r="K169" s="243"/>
    </row>
    <row r="170" spans="1:11" x14ac:dyDescent="0.3">
      <c r="A170" s="344"/>
      <c r="B170" s="244">
        <v>26001001</v>
      </c>
      <c r="C170" s="292" t="s">
        <v>1890</v>
      </c>
      <c r="D170" s="258">
        <f>SUM('Rec Rev Detailed'!D1041+'Rec Rev Detailed'!D1870+'Rec Rev Detailed'!D2055)</f>
        <v>9630000</v>
      </c>
      <c r="E170" s="258">
        <f>SUM('Rec Rev Detailed'!E1041+'Rec Rev Detailed'!E1870+'Rec Rev Detailed'!E2055)</f>
        <v>6230000</v>
      </c>
      <c r="F170" s="258">
        <f>SUM('Rec Rev Detailed'!F1041+'Rec Rev Detailed'!F1870+'Rec Rev Detailed'!F2055)</f>
        <v>10530000</v>
      </c>
      <c r="G170" s="258">
        <f>SUM('Rec Rev Detailed'!G1041+'Rec Rev Detailed'!G1870+'Rec Rev Detailed'!G2055)</f>
        <v>11220000</v>
      </c>
      <c r="H170" s="258">
        <f>SUM('Rec Rev Detailed'!H1041+'Rec Rev Detailed'!H1870+'Rec Rev Detailed'!H2055)</f>
        <v>27980000</v>
      </c>
      <c r="I170" s="258">
        <f>SUM('Rec Rev Detailed'!I1041+'Rec Rev Detailed'!I1870+'Rec Rev Detailed'!I2055)</f>
        <v>9230000</v>
      </c>
      <c r="J170" s="258">
        <f>SUM('Rec Rev Detailed'!J1041+'Rec Rev Detailed'!J1870+'Rec Rev Detailed'!J2055)</f>
        <v>6914746</v>
      </c>
      <c r="K170" s="246"/>
    </row>
    <row r="171" spans="1:11" x14ac:dyDescent="0.3">
      <c r="A171" s="239"/>
      <c r="B171" s="244">
        <v>26007001</v>
      </c>
      <c r="C171" s="292" t="s">
        <v>1914</v>
      </c>
      <c r="D171" s="258">
        <f>SUM('Rec Rev Detailed'!D1576)</f>
        <v>310000</v>
      </c>
      <c r="E171" s="258">
        <f>SUM('Rec Rev Detailed'!E1576)</f>
        <v>310000</v>
      </c>
      <c r="F171" s="258">
        <f>SUM('Rec Rev Detailed'!F1576)</f>
        <v>315000</v>
      </c>
      <c r="G171" s="258">
        <f>SUM('Rec Rev Detailed'!G1576)</f>
        <v>320000</v>
      </c>
      <c r="H171" s="258">
        <f>SUM('Rec Rev Detailed'!H1576)</f>
        <v>945000</v>
      </c>
      <c r="I171" s="258">
        <f>SUM('Rec Rev Detailed'!I1576)</f>
        <v>300000</v>
      </c>
      <c r="J171" s="258">
        <f>SUM('Rec Rev Detailed'!J1576)</f>
        <v>221200</v>
      </c>
      <c r="K171" s="246"/>
    </row>
    <row r="172" spans="1:11" x14ac:dyDescent="0.3">
      <c r="A172" s="239"/>
      <c r="B172" s="244">
        <v>26051001</v>
      </c>
      <c r="C172" s="292" t="s">
        <v>1955</v>
      </c>
      <c r="D172" s="258">
        <f>SUM('Rec Rev Detailed'!D1567+'Rec Rev Detailed'!D1832)</f>
        <v>246500000</v>
      </c>
      <c r="E172" s="258">
        <f>SUM('Rec Rev Detailed'!E1567+'Rec Rev Detailed'!E1832)</f>
        <v>153500000</v>
      </c>
      <c r="F172" s="258">
        <f>SUM('Rec Rev Detailed'!F1567+'Rec Rev Detailed'!F1832)</f>
        <v>267000000</v>
      </c>
      <c r="G172" s="258">
        <f>SUM('Rec Rev Detailed'!G1567+'Rec Rev Detailed'!G1832)</f>
        <v>287500000</v>
      </c>
      <c r="H172" s="258">
        <f>SUM('Rec Rev Detailed'!H1567+'Rec Rev Detailed'!H1832)</f>
        <v>708000000</v>
      </c>
      <c r="I172" s="258">
        <f>SUM('Rec Rev Detailed'!I1567+'Rec Rev Detailed'!I1832)</f>
        <v>206000000</v>
      </c>
      <c r="J172" s="258">
        <f>SUM('Rec Rev Detailed'!J1567+'Rec Rev Detailed'!J1832)</f>
        <v>184073410</v>
      </c>
      <c r="K172" s="246"/>
    </row>
    <row r="173" spans="1:11" x14ac:dyDescent="0.3">
      <c r="A173" s="239"/>
      <c r="B173" s="244">
        <v>26051025</v>
      </c>
      <c r="C173" s="292" t="s">
        <v>4450</v>
      </c>
      <c r="D173" s="258">
        <f>SUM('Rec Rev Detailed'!D1773+'Rec Rev Detailed'!D2038)</f>
        <v>1605000</v>
      </c>
      <c r="E173" s="258">
        <f>SUM('Rec Rev Detailed'!E1773+'Rec Rev Detailed'!E2038)</f>
        <v>1301000</v>
      </c>
      <c r="F173" s="258">
        <f>SUM('Rec Rev Detailed'!F1773+'Rec Rev Detailed'!F2038)</f>
        <v>9720000</v>
      </c>
      <c r="G173" s="258">
        <f>SUM('Rec Rev Detailed'!G1773+'Rec Rev Detailed'!G2038)</f>
        <v>9290000</v>
      </c>
      <c r="H173" s="258">
        <f>SUM('Rec Rev Detailed'!H1773+'Rec Rev Detailed'!H2038)</f>
        <v>20311000</v>
      </c>
      <c r="I173" s="258">
        <f>SUM('Rec Rev Detailed'!I1773+'Rec Rev Detailed'!I2038)</f>
        <v>0</v>
      </c>
      <c r="J173" s="258">
        <f>SUM('Rec Rev Detailed'!J1773+'Rec Rev Detailed'!J2038)</f>
        <v>10000</v>
      </c>
      <c r="K173" s="247"/>
    </row>
    <row r="174" spans="1:11" x14ac:dyDescent="0.3">
      <c r="A174" s="239"/>
      <c r="B174" s="244">
        <v>26052001</v>
      </c>
      <c r="C174" s="292" t="s">
        <v>2003</v>
      </c>
      <c r="D174" s="258">
        <f>SUM('Rec Rev Detailed'!D1573+'Rec Rev Detailed'!D1835)</f>
        <v>13000000</v>
      </c>
      <c r="E174" s="258">
        <f>SUM('Rec Rev Detailed'!E1573+'Rec Rev Detailed'!E1835)</f>
        <v>13000000</v>
      </c>
      <c r="F174" s="258">
        <f>SUM('Rec Rev Detailed'!F1573+'Rec Rev Detailed'!F1835)</f>
        <v>16600000</v>
      </c>
      <c r="G174" s="258">
        <f>SUM('Rec Rev Detailed'!G1573+'Rec Rev Detailed'!G1835)</f>
        <v>17700000</v>
      </c>
      <c r="H174" s="258">
        <f>SUM('Rec Rev Detailed'!H1573+'Rec Rev Detailed'!H1835)</f>
        <v>47300000</v>
      </c>
      <c r="I174" s="258">
        <f>SUM('Rec Rev Detailed'!I1573+'Rec Rev Detailed'!I1835)</f>
        <v>10000000</v>
      </c>
      <c r="J174" s="258">
        <f>SUM('Rec Rev Detailed'!J1573+'Rec Rev Detailed'!J1835)</f>
        <v>20483921</v>
      </c>
      <c r="K174" s="246"/>
    </row>
    <row r="175" spans="1:11" x14ac:dyDescent="0.3">
      <c r="A175" s="239"/>
      <c r="B175" s="239"/>
      <c r="C175" s="31"/>
      <c r="D175" s="18"/>
      <c r="E175" s="18"/>
      <c r="F175" s="212"/>
      <c r="G175" s="212"/>
      <c r="H175" s="212"/>
      <c r="I175" s="212"/>
      <c r="J175" s="212"/>
      <c r="K175" s="239"/>
    </row>
    <row r="176" spans="1:11" x14ac:dyDescent="0.3">
      <c r="A176" s="884" t="s">
        <v>2023</v>
      </c>
      <c r="B176" s="884"/>
      <c r="C176" s="31"/>
      <c r="D176" s="262">
        <f>SUM(D177)</f>
        <v>97213000</v>
      </c>
      <c r="E176" s="262">
        <f t="shared" ref="E176:J176" si="3">SUM(E177)</f>
        <v>77160000</v>
      </c>
      <c r="F176" s="262">
        <f t="shared" si="3"/>
        <v>98219000</v>
      </c>
      <c r="G176" s="262">
        <f t="shared" si="3"/>
        <v>99226000</v>
      </c>
      <c r="H176" s="262">
        <f t="shared" si="3"/>
        <v>274605000</v>
      </c>
      <c r="I176" s="262">
        <f t="shared" si="3"/>
        <v>86150000</v>
      </c>
      <c r="J176" s="262">
        <f t="shared" si="3"/>
        <v>96714254</v>
      </c>
      <c r="K176" s="243"/>
    </row>
    <row r="177" spans="1:11" x14ac:dyDescent="0.3">
      <c r="A177" s="239"/>
      <c r="B177" s="244">
        <v>65001001</v>
      </c>
      <c r="C177" s="292" t="s">
        <v>2025</v>
      </c>
      <c r="D177" s="258">
        <f>SUM('Rec Rev Detailed'!D1553+'Rec Rev Detailed'!D1828)</f>
        <v>97213000</v>
      </c>
      <c r="E177" s="258">
        <f>SUM('Rec Rev Detailed'!E1553+'Rec Rev Detailed'!E1828)</f>
        <v>77160000</v>
      </c>
      <c r="F177" s="258">
        <f>SUM('Rec Rev Detailed'!F1553+'Rec Rev Detailed'!F1828)</f>
        <v>98219000</v>
      </c>
      <c r="G177" s="258">
        <f>SUM('Rec Rev Detailed'!G1553+'Rec Rev Detailed'!G1828)</f>
        <v>99226000</v>
      </c>
      <c r="H177" s="258">
        <f>SUM('Rec Rev Detailed'!H1553+'Rec Rev Detailed'!H1828)</f>
        <v>274605000</v>
      </c>
      <c r="I177" s="258">
        <f>SUM('Rec Rev Detailed'!I1553+'Rec Rev Detailed'!I1828)</f>
        <v>86150000</v>
      </c>
      <c r="J177" s="258">
        <f>SUM('Rec Rev Detailed'!J1553+'Rec Rev Detailed'!J1828)</f>
        <v>96714254</v>
      </c>
      <c r="K177" s="246"/>
    </row>
    <row r="178" spans="1:11" x14ac:dyDescent="0.3">
      <c r="A178" s="239"/>
      <c r="B178" s="239"/>
      <c r="C178" s="31"/>
      <c r="D178" s="18"/>
      <c r="E178" s="18"/>
      <c r="F178" s="212"/>
      <c r="G178" s="212"/>
      <c r="H178" s="212"/>
      <c r="I178" s="212"/>
      <c r="J178" s="212"/>
      <c r="K178" s="239"/>
    </row>
    <row r="179" spans="1:11" x14ac:dyDescent="0.3">
      <c r="A179" s="884" t="s">
        <v>2060</v>
      </c>
      <c r="B179" s="884"/>
      <c r="C179" s="31"/>
      <c r="D179" s="262">
        <f>SUM(D180:D209)</f>
        <v>8428726300</v>
      </c>
      <c r="E179" s="262">
        <f t="shared" ref="E179:J179" si="4">SUM(E180:E209)</f>
        <v>5402554300</v>
      </c>
      <c r="F179" s="262">
        <f t="shared" si="4"/>
        <v>8811789200</v>
      </c>
      <c r="G179" s="262">
        <f t="shared" si="4"/>
        <v>9198869900</v>
      </c>
      <c r="H179" s="262">
        <f t="shared" si="4"/>
        <v>23413213400</v>
      </c>
      <c r="I179" s="262">
        <f t="shared" si="4"/>
        <v>8226537000</v>
      </c>
      <c r="J179" s="262">
        <f t="shared" si="4"/>
        <v>6638182293</v>
      </c>
      <c r="K179" s="243"/>
    </row>
    <row r="180" spans="1:11" x14ac:dyDescent="0.3">
      <c r="A180" s="239"/>
      <c r="B180" s="244">
        <v>13001001</v>
      </c>
      <c r="C180" s="292" t="s">
        <v>2062</v>
      </c>
      <c r="D180" s="258">
        <f>SUM('Rec Rev Detailed'!D1086+'Rec Rev Detailed'!D2243)</f>
        <v>10150000</v>
      </c>
      <c r="E180" s="258">
        <f>SUM('Rec Rev Detailed'!E1086+'Rec Rev Detailed'!E2243)</f>
        <v>5060000</v>
      </c>
      <c r="F180" s="258">
        <f>SUM('Rec Rev Detailed'!F1086+'Rec Rev Detailed'!F2243)</f>
        <v>12180000</v>
      </c>
      <c r="G180" s="258">
        <f>SUM('Rec Rev Detailed'!G1086+'Rec Rev Detailed'!G2243)</f>
        <v>14220000</v>
      </c>
      <c r="H180" s="258">
        <f>SUM('Rec Rev Detailed'!H1086+'Rec Rev Detailed'!H2243)</f>
        <v>31460000</v>
      </c>
      <c r="I180" s="258">
        <f>SUM('Rec Rev Detailed'!I1086+'Rec Rev Detailed'!I2243)</f>
        <v>7150000</v>
      </c>
      <c r="J180" s="258">
        <f>SUM('Rec Rev Detailed'!J1086+'Rec Rev Detailed'!J2243)</f>
        <v>6487380</v>
      </c>
      <c r="K180" s="246"/>
    </row>
    <row r="181" spans="1:11" x14ac:dyDescent="0.3">
      <c r="A181" s="239"/>
      <c r="B181" s="244">
        <v>13002001</v>
      </c>
      <c r="C181" s="292" t="s">
        <v>2098</v>
      </c>
      <c r="D181" s="258">
        <f>SUM('Rec Rev Detailed'!D1949+'Rec Rev Detailed'!D2126+'Rec Rev Detailed'!D2276)</f>
        <v>535250000</v>
      </c>
      <c r="E181" s="258">
        <f>SUM('Rec Rev Detailed'!E1949+'Rec Rev Detailed'!E2126+'Rec Rev Detailed'!E2276)</f>
        <v>159150000</v>
      </c>
      <c r="F181" s="258">
        <f>SUM('Rec Rev Detailed'!F1949+'Rec Rev Detailed'!F2126+'Rec Rev Detailed'!F2276)</f>
        <v>544250000</v>
      </c>
      <c r="G181" s="258">
        <f>SUM('Rec Rev Detailed'!G1949+'Rec Rev Detailed'!G2126+'Rec Rev Detailed'!G2276)</f>
        <v>553260000</v>
      </c>
      <c r="H181" s="258">
        <f>SUM('Rec Rev Detailed'!H1949+'Rec Rev Detailed'!H2126+'Rec Rev Detailed'!H2276)</f>
        <v>1256660000</v>
      </c>
      <c r="I181" s="258">
        <f>SUM('Rec Rev Detailed'!I1949+'Rec Rev Detailed'!I2126+'Rec Rev Detailed'!I2276)</f>
        <v>145250000</v>
      </c>
      <c r="J181" s="258">
        <f>SUM('Rec Rev Detailed'!J1949+'Rec Rev Detailed'!J2126+'Rec Rev Detailed'!J2276)</f>
        <v>47953008</v>
      </c>
      <c r="K181" s="246"/>
    </row>
    <row r="182" spans="1:11" x14ac:dyDescent="0.3">
      <c r="A182" s="239"/>
      <c r="B182" s="244">
        <v>14001001</v>
      </c>
      <c r="C182" s="292" t="s">
        <v>2122</v>
      </c>
      <c r="D182" s="258">
        <f>SUM('Rec Rev Detailed'!D1579+'Rec Rev Detailed'!D2177+'Rec Rev Detailed'!D2286+'Rec Rev Detailed'!D2373+'Rec Rev Detailed'!D2445)</f>
        <v>6750000</v>
      </c>
      <c r="E182" s="258">
        <f>SUM('Rec Rev Detailed'!E1579+'Rec Rev Detailed'!E2177+'Rec Rev Detailed'!E2286+'Rec Rev Detailed'!E2373+'Rec Rev Detailed'!E2445)</f>
        <v>3750000</v>
      </c>
      <c r="F182" s="258">
        <f>SUM('Rec Rev Detailed'!F1579+'Rec Rev Detailed'!F2177+'Rec Rev Detailed'!F2286+'Rec Rev Detailed'!F2373+'Rec Rev Detailed'!F2445)</f>
        <v>8150000</v>
      </c>
      <c r="G182" s="258">
        <f>SUM('Rec Rev Detailed'!G1579+'Rec Rev Detailed'!G2177+'Rec Rev Detailed'!G2286+'Rec Rev Detailed'!G2373+'Rec Rev Detailed'!G2445)</f>
        <v>9550000</v>
      </c>
      <c r="H182" s="258">
        <f>SUM('Rec Rev Detailed'!H1579+'Rec Rev Detailed'!H2177+'Rec Rev Detailed'!H2286+'Rec Rev Detailed'!H2373+'Rec Rev Detailed'!H2445)</f>
        <v>21450000</v>
      </c>
      <c r="I182" s="258">
        <f>SUM('Rec Rev Detailed'!I1579+'Rec Rev Detailed'!I2177+'Rec Rev Detailed'!I2286+'Rec Rev Detailed'!I2373+'Rec Rev Detailed'!I2445)</f>
        <v>6190000</v>
      </c>
      <c r="J182" s="258">
        <f>SUM('Rec Rev Detailed'!J1579+'Rec Rev Detailed'!J2177+'Rec Rev Detailed'!J2286+'Rec Rev Detailed'!J2373+'Rec Rev Detailed'!J2445)</f>
        <v>4156357</v>
      </c>
      <c r="K182" s="246"/>
    </row>
    <row r="183" spans="1:11" x14ac:dyDescent="0.3">
      <c r="A183" s="239"/>
      <c r="B183" s="244">
        <v>17001001</v>
      </c>
      <c r="C183" s="292" t="s">
        <v>2160</v>
      </c>
      <c r="D183" s="258">
        <f>SUM('Rec Rev Detailed'!D1004+'Rec Rev Detailed'!D1867+'Rec Rev Detailed'!D2052)</f>
        <v>42960000</v>
      </c>
      <c r="E183" s="258">
        <f>SUM('Rec Rev Detailed'!E1004+'Rec Rev Detailed'!E1867+'Rec Rev Detailed'!E2052)</f>
        <v>21660000</v>
      </c>
      <c r="F183" s="258">
        <f>SUM('Rec Rev Detailed'!F1004+'Rec Rev Detailed'!F1867+'Rec Rev Detailed'!F2052)</f>
        <v>50130000</v>
      </c>
      <c r="G183" s="258">
        <f>SUM('Rec Rev Detailed'!G1004+'Rec Rev Detailed'!G1867+'Rec Rev Detailed'!G2052)</f>
        <v>56370000</v>
      </c>
      <c r="H183" s="258">
        <f>SUM('Rec Rev Detailed'!H1004+'Rec Rev Detailed'!H1867+'Rec Rev Detailed'!H2052)</f>
        <v>128160000</v>
      </c>
      <c r="I183" s="258">
        <f>SUM('Rec Rev Detailed'!I1004+'Rec Rev Detailed'!I1867+'Rec Rev Detailed'!I2052)</f>
        <v>39800000</v>
      </c>
      <c r="J183" s="258">
        <f>SUM('Rec Rev Detailed'!J1004+'Rec Rev Detailed'!J1867+'Rec Rev Detailed'!J2052)</f>
        <v>29759950</v>
      </c>
      <c r="K183" s="246"/>
    </row>
    <row r="184" spans="1:11" x14ac:dyDescent="0.3">
      <c r="A184" s="239"/>
      <c r="B184" s="244">
        <v>17003001</v>
      </c>
      <c r="C184" s="292" t="s">
        <v>2198</v>
      </c>
      <c r="D184" s="258">
        <f>SUM('Rec Rev Detailed'!D1096)</f>
        <v>6900000</v>
      </c>
      <c r="E184" s="258">
        <f>SUM('Rec Rev Detailed'!E1096)</f>
        <v>6900000</v>
      </c>
      <c r="F184" s="258">
        <f>SUM('Rec Rev Detailed'!F1096)</f>
        <v>6557000</v>
      </c>
      <c r="G184" s="258">
        <f>SUM('Rec Rev Detailed'!G1096)</f>
        <v>8106000</v>
      </c>
      <c r="H184" s="258">
        <f>SUM('Rec Rev Detailed'!H1096)</f>
        <v>21563000</v>
      </c>
      <c r="I184" s="258">
        <f>SUM('Rec Rev Detailed'!I1096)</f>
        <v>0</v>
      </c>
      <c r="J184" s="258">
        <f>SUM('Rec Rev Detailed'!J1096)</f>
        <v>39680000</v>
      </c>
      <c r="K184" s="246"/>
    </row>
    <row r="185" spans="1:11" x14ac:dyDescent="0.3">
      <c r="A185" s="239"/>
      <c r="B185" s="244">
        <v>17008001</v>
      </c>
      <c r="C185" s="292" t="s">
        <v>2287</v>
      </c>
      <c r="D185" s="258">
        <f>SUM('Rec Rev Detailed'!D1586+'Rec Rev Detailed'!D2180+'Rec Rev Detailed'!D2289)</f>
        <v>1740000</v>
      </c>
      <c r="E185" s="258">
        <f>SUM('Rec Rev Detailed'!E1586+'Rec Rev Detailed'!E2180+'Rec Rev Detailed'!E2289)</f>
        <v>1090000</v>
      </c>
      <c r="F185" s="258">
        <f>SUM('Rec Rev Detailed'!F1586+'Rec Rev Detailed'!F2180+'Rec Rev Detailed'!F2289)</f>
        <v>1870000</v>
      </c>
      <c r="G185" s="258">
        <f>SUM('Rec Rev Detailed'!G1586+'Rec Rev Detailed'!G2180+'Rec Rev Detailed'!G2289)</f>
        <v>1990000</v>
      </c>
      <c r="H185" s="258">
        <f>SUM('Rec Rev Detailed'!H1586+'Rec Rev Detailed'!H2180+'Rec Rev Detailed'!H2289)</f>
        <v>4950000</v>
      </c>
      <c r="I185" s="258">
        <f>SUM('Rec Rev Detailed'!I1586+'Rec Rev Detailed'!I2180+'Rec Rev Detailed'!I2289)</f>
        <v>1700000</v>
      </c>
      <c r="J185" s="258">
        <f>SUM('Rec Rev Detailed'!J1586+'Rec Rev Detailed'!J2180+'Rec Rev Detailed'!J2289)</f>
        <v>779540</v>
      </c>
      <c r="K185" s="246"/>
    </row>
    <row r="186" spans="1:11" x14ac:dyDescent="0.3">
      <c r="A186" s="239"/>
      <c r="B186" s="244">
        <v>17009001</v>
      </c>
      <c r="C186" s="292" t="s">
        <v>4412</v>
      </c>
      <c r="D186" s="258">
        <f>SUM('Rec Rev Detailed'!D1754+'Rec Rev Detailed'!D2032+'Rec Rev Detailed'!D2200)</f>
        <v>213800000</v>
      </c>
      <c r="E186" s="258">
        <f>SUM('Rec Rev Detailed'!E1754+'Rec Rev Detailed'!E2032+'Rec Rev Detailed'!E2200)</f>
        <v>161600000</v>
      </c>
      <c r="F186" s="258">
        <f>SUM('Rec Rev Detailed'!F1754+'Rec Rev Detailed'!F2032+'Rec Rev Detailed'!F2200)</f>
        <v>218970000</v>
      </c>
      <c r="G186" s="258">
        <f>SUM('Rec Rev Detailed'!G1754+'Rec Rev Detailed'!G2032+'Rec Rev Detailed'!G2200)</f>
        <v>226425000</v>
      </c>
      <c r="H186" s="258">
        <f>SUM('Rec Rev Detailed'!H1754+'Rec Rev Detailed'!H2032+'Rec Rev Detailed'!H2200)</f>
        <v>606995000</v>
      </c>
      <c r="I186" s="258">
        <f>SUM('Rec Rev Detailed'!I1754+'Rec Rev Detailed'!I2032+'Rec Rev Detailed'!I2200)</f>
        <v>233978000</v>
      </c>
      <c r="J186" s="258">
        <f>SUM('Rec Rev Detailed'!J1754+'Rec Rev Detailed'!J2032+'Rec Rev Detailed'!J2200)</f>
        <v>536453526</v>
      </c>
      <c r="K186" s="246"/>
    </row>
    <row r="187" spans="1:11" x14ac:dyDescent="0.3">
      <c r="A187" s="239"/>
      <c r="B187" s="244">
        <v>17010001</v>
      </c>
      <c r="C187" s="292" t="s">
        <v>2295</v>
      </c>
      <c r="D187" s="258">
        <f>SUM('Rec Rev Detailed'!D991+'Rec Rev Detailed'!D2049)</f>
        <v>450000</v>
      </c>
      <c r="E187" s="258">
        <f>SUM('Rec Rev Detailed'!E991+'Rec Rev Detailed'!E2049)</f>
        <v>330000</v>
      </c>
      <c r="F187" s="258">
        <f>SUM('Rec Rev Detailed'!F991+'Rec Rev Detailed'!F2049)</f>
        <v>571000</v>
      </c>
      <c r="G187" s="258">
        <f>SUM('Rec Rev Detailed'!G991+'Rec Rev Detailed'!G2049)</f>
        <v>652000</v>
      </c>
      <c r="H187" s="258">
        <f>SUM('Rec Rev Detailed'!H991+'Rec Rev Detailed'!H2049)</f>
        <v>1553000</v>
      </c>
      <c r="I187" s="258">
        <f>SUM('Rec Rev Detailed'!I991+'Rec Rev Detailed'!I2049)</f>
        <v>1500000</v>
      </c>
      <c r="J187" s="258">
        <f>SUM('Rec Rev Detailed'!J991+'Rec Rev Detailed'!J2049)</f>
        <v>120000</v>
      </c>
      <c r="K187" s="246"/>
    </row>
    <row r="188" spans="1:11" s="343" customFormat="1" ht="19.5" customHeight="1" x14ac:dyDescent="0.3">
      <c r="A188" s="877" t="s">
        <v>5099</v>
      </c>
      <c r="B188" s="877"/>
      <c r="C188" s="877"/>
      <c r="D188" s="877"/>
      <c r="E188" s="877"/>
      <c r="F188" s="877"/>
      <c r="G188" s="877"/>
      <c r="H188" s="877"/>
      <c r="I188" s="877"/>
      <c r="J188" s="877"/>
      <c r="K188" s="877"/>
    </row>
    <row r="189" spans="1:11" s="343" customFormat="1" ht="18.75" customHeight="1" thickBot="1" x14ac:dyDescent="0.35">
      <c r="A189" s="877" t="s">
        <v>5100</v>
      </c>
      <c r="B189" s="877"/>
      <c r="C189" s="877"/>
      <c r="D189" s="877"/>
      <c r="E189" s="877"/>
      <c r="F189" s="877"/>
      <c r="G189" s="877"/>
      <c r="H189" s="877"/>
      <c r="I189" s="877"/>
      <c r="J189" s="877"/>
      <c r="K189" s="877"/>
    </row>
    <row r="190" spans="1:11" s="343" customFormat="1" x14ac:dyDescent="0.3">
      <c r="A190" s="304" t="s">
        <v>3217</v>
      </c>
      <c r="B190" s="878" t="s">
        <v>3339</v>
      </c>
      <c r="C190" s="881" t="s">
        <v>4987</v>
      </c>
      <c r="D190" s="873" t="s">
        <v>3115</v>
      </c>
      <c r="E190" s="873" t="s">
        <v>3116</v>
      </c>
      <c r="F190" s="873" t="s">
        <v>3116</v>
      </c>
      <c r="G190" s="873" t="s">
        <v>3116</v>
      </c>
      <c r="H190" s="873" t="s">
        <v>5095</v>
      </c>
      <c r="I190" s="875" t="s">
        <v>3115</v>
      </c>
      <c r="J190" s="254" t="s">
        <v>4884</v>
      </c>
      <c r="K190" s="873" t="s">
        <v>5049</v>
      </c>
    </row>
    <row r="191" spans="1:11" s="343" customFormat="1" x14ac:dyDescent="0.3">
      <c r="A191" s="303" t="s">
        <v>5031</v>
      </c>
      <c r="B191" s="879"/>
      <c r="C191" s="882"/>
      <c r="D191" s="874"/>
      <c r="E191" s="874"/>
      <c r="F191" s="874"/>
      <c r="G191" s="874"/>
      <c r="H191" s="874"/>
      <c r="I191" s="876"/>
      <c r="J191" s="255" t="s">
        <v>5103</v>
      </c>
      <c r="K191" s="874"/>
    </row>
    <row r="192" spans="1:11" s="343" customFormat="1" x14ac:dyDescent="0.3">
      <c r="A192" s="303" t="s">
        <v>5032</v>
      </c>
      <c r="B192" s="879"/>
      <c r="C192" s="882"/>
      <c r="D192" s="44" t="s">
        <v>3120</v>
      </c>
      <c r="E192" s="44" t="s">
        <v>3120</v>
      </c>
      <c r="F192" s="44" t="s">
        <v>5068</v>
      </c>
      <c r="G192" s="44" t="s">
        <v>5069</v>
      </c>
      <c r="H192" s="44"/>
      <c r="I192" s="45" t="s">
        <v>5102</v>
      </c>
      <c r="J192" s="255">
        <v>2019</v>
      </c>
      <c r="K192" s="44"/>
    </row>
    <row r="193" spans="1:11" s="343" customFormat="1" ht="15" thickBot="1" x14ac:dyDescent="0.35">
      <c r="A193" s="305"/>
      <c r="B193" s="880"/>
      <c r="C193" s="883"/>
      <c r="D193" s="48" t="s">
        <v>14</v>
      </c>
      <c r="E193" s="48" t="s">
        <v>14</v>
      </c>
      <c r="F193" s="48" t="s">
        <v>14</v>
      </c>
      <c r="G193" s="48" t="s">
        <v>14</v>
      </c>
      <c r="H193" s="48" t="s">
        <v>14</v>
      </c>
      <c r="I193" s="49" t="s">
        <v>14</v>
      </c>
      <c r="J193" s="256" t="s">
        <v>14</v>
      </c>
      <c r="K193" s="48"/>
    </row>
    <row r="194" spans="1:11" s="343" customFormat="1" x14ac:dyDescent="0.3">
      <c r="A194" s="885" t="s">
        <v>5147</v>
      </c>
      <c r="B194" s="885"/>
      <c r="C194" s="417"/>
      <c r="D194" s="416"/>
      <c r="E194" s="416"/>
      <c r="F194" s="416"/>
      <c r="G194" s="416"/>
      <c r="H194" s="416"/>
      <c r="I194" s="416"/>
      <c r="J194" s="417"/>
      <c r="K194" s="416"/>
    </row>
    <row r="195" spans="1:11" x14ac:dyDescent="0.3">
      <c r="A195" s="344"/>
      <c r="B195" s="244">
        <v>17018001</v>
      </c>
      <c r="C195" s="292" t="s">
        <v>2307</v>
      </c>
      <c r="D195" s="258">
        <f>SUM('Rec Rev Detailed'!D1429+'Rec Rev Detailed'!D1808+'Rec Rev Detailed'!D1972+'Rec Rev Detailed'!D2136+'Rec Rev Detailed'!D2441)</f>
        <v>40542000</v>
      </c>
      <c r="E195" s="258">
        <f>SUM('Rec Rev Detailed'!E1429+'Rec Rev Detailed'!E1808+'Rec Rev Detailed'!E1972+'Rec Rev Detailed'!E2136+'Rec Rev Detailed'!E2441)</f>
        <v>28472000</v>
      </c>
      <c r="F195" s="258">
        <f>SUM('Rec Rev Detailed'!F1429+'Rec Rev Detailed'!F1808+'Rec Rev Detailed'!F1972+'Rec Rev Detailed'!F2136+'Rec Rev Detailed'!F2441)</f>
        <v>75935000</v>
      </c>
      <c r="G195" s="258">
        <f>SUM('Rec Rev Detailed'!G1429+'Rec Rev Detailed'!G1808+'Rec Rev Detailed'!G1972+'Rec Rev Detailed'!G2136+'Rec Rev Detailed'!G2441)</f>
        <v>100870000</v>
      </c>
      <c r="H195" s="258">
        <f>SUM('Rec Rev Detailed'!H1429+'Rec Rev Detailed'!H1808+'Rec Rev Detailed'!H1972+'Rec Rev Detailed'!H2136+'Rec Rev Detailed'!H2441)</f>
        <v>205277000</v>
      </c>
      <c r="I195" s="258">
        <f>SUM('Rec Rev Detailed'!I1429+'Rec Rev Detailed'!I1808+'Rec Rev Detailed'!I1972+'Rec Rev Detailed'!I2136+'Rec Rev Detailed'!I2441)</f>
        <v>51392000</v>
      </c>
      <c r="J195" s="258">
        <f>SUM('Rec Rev Detailed'!J1429+'Rec Rev Detailed'!J1808+'Rec Rev Detailed'!J1972+'Rec Rev Detailed'!J2136+'Rec Rev Detailed'!J2441)</f>
        <v>16078155</v>
      </c>
      <c r="K195" s="246"/>
    </row>
    <row r="196" spans="1:11" x14ac:dyDescent="0.3">
      <c r="A196" s="239"/>
      <c r="B196" s="244">
        <v>17019001</v>
      </c>
      <c r="C196" s="292" t="s">
        <v>2379</v>
      </c>
      <c r="D196" s="258">
        <f>SUM('Rec Rev Detailed'!D1591+'Rec Rev Detailed'!D1838+'Rec Rev Detailed'!D2018+'Rec Rev Detailed'!D2183+'Rec Rev Detailed'!D2292+'Rec Rev Detailed'!D2356+'Rec Rev Detailed'!D2448)</f>
        <v>443650000</v>
      </c>
      <c r="E196" s="258">
        <f>SUM('Rec Rev Detailed'!E1591+'Rec Rev Detailed'!E1838+'Rec Rev Detailed'!E2018+'Rec Rev Detailed'!E2183+'Rec Rev Detailed'!E2292+'Rec Rev Detailed'!E2356+'Rec Rev Detailed'!E2448)</f>
        <v>314845000</v>
      </c>
      <c r="F196" s="258">
        <f>SUM('Rec Rev Detailed'!F1591+'Rec Rev Detailed'!F1838+'Rec Rev Detailed'!F2018+'Rec Rev Detailed'!F2183+'Rec Rev Detailed'!F2292+'Rec Rev Detailed'!F2356+'Rec Rev Detailed'!F2448)</f>
        <v>554706000</v>
      </c>
      <c r="G196" s="258">
        <f>SUM('Rec Rev Detailed'!G1591+'Rec Rev Detailed'!G1838+'Rec Rev Detailed'!G2018+'Rec Rev Detailed'!G2183+'Rec Rev Detailed'!G2292+'Rec Rev Detailed'!G2356+'Rec Rev Detailed'!G2448)</f>
        <v>619101000</v>
      </c>
      <c r="H196" s="258">
        <f>SUM('Rec Rev Detailed'!H1591+'Rec Rev Detailed'!H1838+'Rec Rev Detailed'!H2018+'Rec Rev Detailed'!H2183+'Rec Rev Detailed'!H2292+'Rec Rev Detailed'!H2356+'Rec Rev Detailed'!H2448)</f>
        <v>1488652000</v>
      </c>
      <c r="I196" s="258">
        <f>SUM('Rec Rev Detailed'!I1591+'Rec Rev Detailed'!I1838+'Rec Rev Detailed'!I2018+'Rec Rev Detailed'!I2183+'Rec Rev Detailed'!I2292+'Rec Rev Detailed'!I2356+'Rec Rev Detailed'!I2448)</f>
        <v>848320000</v>
      </c>
      <c r="J196" s="258">
        <f>SUM('Rec Rev Detailed'!J1591+'Rec Rev Detailed'!J1838+'Rec Rev Detailed'!J2018+'Rec Rev Detailed'!J2183+'Rec Rev Detailed'!J2292+'Rec Rev Detailed'!J2356+'Rec Rev Detailed'!J2448)</f>
        <v>192011219</v>
      </c>
      <c r="K196" s="246"/>
    </row>
    <row r="197" spans="1:11" x14ac:dyDescent="0.3">
      <c r="A197" s="239"/>
      <c r="B197" s="244">
        <v>17021001</v>
      </c>
      <c r="C197" s="292" t="s">
        <v>2449</v>
      </c>
      <c r="D197" s="258">
        <f>SUM('Rec Rev Detailed'!D1102+'Rec Rev Detailed'!D1787+'Rec Rev Detailed'!D1881+'Rec Rev Detailed'!D2067+'Rec Rev Detailed'!D2246+'Rec Rev Detailed'!D2353+'Rec Rev Detailed'!D2384)</f>
        <v>3807872500</v>
      </c>
      <c r="E197" s="258">
        <f>SUM('Rec Rev Detailed'!E1102+'Rec Rev Detailed'!E1787+'Rec Rev Detailed'!E1881+'Rec Rev Detailed'!E2067+'Rec Rev Detailed'!E2246+'Rec Rev Detailed'!E2353+'Rec Rev Detailed'!E2384)</f>
        <v>2306895500</v>
      </c>
      <c r="F197" s="258">
        <f>SUM('Rec Rev Detailed'!F1102+'Rec Rev Detailed'!F1787+'Rec Rev Detailed'!F1881+'Rec Rev Detailed'!F2067+'Rec Rev Detailed'!F2246+'Rec Rev Detailed'!F2353+'Rec Rev Detailed'!F2384)</f>
        <v>3846287000</v>
      </c>
      <c r="G197" s="258">
        <f>SUM('Rec Rev Detailed'!G1102+'Rec Rev Detailed'!G1787+'Rec Rev Detailed'!G1881+'Rec Rev Detailed'!G2067+'Rec Rev Detailed'!G2246+'Rec Rev Detailed'!G2353+'Rec Rev Detailed'!G2384)</f>
        <v>3931947500</v>
      </c>
      <c r="H197" s="258">
        <f>SUM('Rec Rev Detailed'!H1102+'Rec Rev Detailed'!H1787+'Rec Rev Detailed'!H1881+'Rec Rev Detailed'!H2067+'Rec Rev Detailed'!H2246+'Rec Rev Detailed'!H2353+'Rec Rev Detailed'!H2384)</f>
        <v>10085130000</v>
      </c>
      <c r="I197" s="258">
        <f>SUM('Rec Rev Detailed'!I1102+'Rec Rev Detailed'!I1787+'Rec Rev Detailed'!I1881+'Rec Rev Detailed'!I2067+'Rec Rev Detailed'!I2246+'Rec Rev Detailed'!I2353+'Rec Rev Detailed'!I2384)</f>
        <v>3489889000</v>
      </c>
      <c r="J197" s="258">
        <f>SUM('Rec Rev Detailed'!J1102+'Rec Rev Detailed'!J1787+'Rec Rev Detailed'!J1881+'Rec Rev Detailed'!J2067+'Rec Rev Detailed'!J2246+'Rec Rev Detailed'!J2353+'Rec Rev Detailed'!J2384)</f>
        <v>2499766814</v>
      </c>
      <c r="K197" s="246"/>
    </row>
    <row r="198" spans="1:11" x14ac:dyDescent="0.3">
      <c r="A198" s="239"/>
      <c r="B198" s="244">
        <v>17033001</v>
      </c>
      <c r="C198" s="292" t="s">
        <v>2504</v>
      </c>
      <c r="D198" s="258">
        <f>SUM('Rec Rev Detailed'!D1194+'Rec Rev Detailed'!D1790+'Rec Rev Detailed'!D1903+'Rec Rev Detailed'!D2085+'Rec Rev Detailed'!D2249+'Rec Rev Detailed'!D2389+'Rec Rev Detailed'!D2430)</f>
        <v>1430195800</v>
      </c>
      <c r="E198" s="258">
        <f>SUM('Rec Rev Detailed'!E1194+'Rec Rev Detailed'!E1790+'Rec Rev Detailed'!E1903+'Rec Rev Detailed'!E2085+'Rec Rev Detailed'!E2249+'Rec Rev Detailed'!E2389+'Rec Rev Detailed'!E2430)</f>
        <v>834785800</v>
      </c>
      <c r="F198" s="258">
        <f>SUM('Rec Rev Detailed'!F1194+'Rec Rev Detailed'!F1790+'Rec Rev Detailed'!F1903+'Rec Rev Detailed'!F2085+'Rec Rev Detailed'!F2249+'Rec Rev Detailed'!F2389+'Rec Rev Detailed'!F2430)</f>
        <v>1469438200</v>
      </c>
      <c r="G198" s="258">
        <f>SUM('Rec Rev Detailed'!G1194+'Rec Rev Detailed'!G1790+'Rec Rev Detailed'!G1903+'Rec Rev Detailed'!G2085+'Rec Rev Detailed'!G2249+'Rec Rev Detailed'!G2389+'Rec Rev Detailed'!G2430)</f>
        <v>1533728400</v>
      </c>
      <c r="H198" s="258">
        <f>SUM('Rec Rev Detailed'!H1194+'Rec Rev Detailed'!H1790+'Rec Rev Detailed'!H1903+'Rec Rev Detailed'!H2085+'Rec Rev Detailed'!H2249+'Rec Rev Detailed'!H2389+'Rec Rev Detailed'!H2430)</f>
        <v>3837952400</v>
      </c>
      <c r="I198" s="258">
        <f>SUM('Rec Rev Detailed'!I1194+'Rec Rev Detailed'!I1790+'Rec Rev Detailed'!I1903+'Rec Rev Detailed'!I2085+'Rec Rev Detailed'!I2249+'Rec Rev Detailed'!I2389+'Rec Rev Detailed'!I2430)</f>
        <v>1299485000</v>
      </c>
      <c r="J198" s="258">
        <f>SUM('Rec Rev Detailed'!J1194+'Rec Rev Detailed'!J1790+'Rec Rev Detailed'!J1903+'Rec Rev Detailed'!J2085+'Rec Rev Detailed'!J2249+'Rec Rev Detailed'!J2389+'Rec Rev Detailed'!J2430)</f>
        <v>2263670416</v>
      </c>
      <c r="K198" s="246"/>
    </row>
    <row r="199" spans="1:11" x14ac:dyDescent="0.3">
      <c r="A199" s="239"/>
      <c r="B199" s="244">
        <v>17051001</v>
      </c>
      <c r="C199" s="292" t="s">
        <v>2557</v>
      </c>
      <c r="D199" s="258">
        <f>SUM('Rec Rev Detailed'!D1653)</f>
        <v>409500000</v>
      </c>
      <c r="E199" s="258">
        <f>SUM('Rec Rev Detailed'!E1653)</f>
        <v>279500000</v>
      </c>
      <c r="F199" s="258">
        <f>SUM('Rec Rev Detailed'!F1653)</f>
        <v>448500000</v>
      </c>
      <c r="G199" s="258">
        <f>SUM('Rec Rev Detailed'!G1653)</f>
        <v>481500000</v>
      </c>
      <c r="H199" s="258">
        <f>SUM('Rec Rev Detailed'!H1653)</f>
        <v>1209500000</v>
      </c>
      <c r="I199" s="258">
        <f>SUM('Rec Rev Detailed'!I1653)</f>
        <v>591000000</v>
      </c>
      <c r="J199" s="258">
        <f>SUM('Rec Rev Detailed'!J1653)</f>
        <v>63472100</v>
      </c>
      <c r="K199" s="246"/>
    </row>
    <row r="200" spans="1:11" ht="24" x14ac:dyDescent="0.3">
      <c r="A200" s="239"/>
      <c r="B200" s="244">
        <v>17054001</v>
      </c>
      <c r="C200" s="292" t="s">
        <v>2586</v>
      </c>
      <c r="D200" s="258">
        <f>SUM('Rec Rev Detailed'!D1659)</f>
        <v>50400000</v>
      </c>
      <c r="E200" s="258">
        <f>SUM('Rec Rev Detailed'!E1659)</f>
        <v>38400000</v>
      </c>
      <c r="F200" s="258">
        <f>SUM('Rec Rev Detailed'!F1659)</f>
        <v>52920000</v>
      </c>
      <c r="G200" s="258">
        <f>SUM('Rec Rev Detailed'!G1659)</f>
        <v>55566000</v>
      </c>
      <c r="H200" s="258">
        <f>SUM('Rec Rev Detailed'!H1659)</f>
        <v>146886000</v>
      </c>
      <c r="I200" s="258">
        <f>SUM('Rec Rev Detailed'!I1659)</f>
        <v>48100000</v>
      </c>
      <c r="J200" s="258">
        <f>SUM('Rec Rev Detailed'!J1659)</f>
        <v>0</v>
      </c>
      <c r="K200" s="246"/>
    </row>
    <row r="201" spans="1:11" x14ac:dyDescent="0.3">
      <c r="A201" s="239"/>
      <c r="B201" s="244">
        <v>21001001</v>
      </c>
      <c r="C201" s="292" t="s">
        <v>2634</v>
      </c>
      <c r="D201" s="258">
        <f>SUM('Rec Rev Detailed'!D923+'Rec Rev Detailed'!D1024)</f>
        <v>71520000</v>
      </c>
      <c r="E201" s="258">
        <f>SUM('Rec Rev Detailed'!E923+'Rec Rev Detailed'!E1024)</f>
        <v>36310000</v>
      </c>
      <c r="F201" s="258">
        <f>SUM('Rec Rev Detailed'!F923+'Rec Rev Detailed'!F1024)</f>
        <v>80180000</v>
      </c>
      <c r="G201" s="258">
        <f>SUM('Rec Rev Detailed'!G923+'Rec Rev Detailed'!G1024)</f>
        <v>88440000</v>
      </c>
      <c r="H201" s="258">
        <f>SUM('Rec Rev Detailed'!H923+'Rec Rev Detailed'!H1024)</f>
        <v>204930000</v>
      </c>
      <c r="I201" s="258">
        <f>SUM('Rec Rev Detailed'!I923+'Rec Rev Detailed'!I1024)</f>
        <v>92020000</v>
      </c>
      <c r="J201" s="258">
        <f>SUM('Rec Rev Detailed'!J923+'Rec Rev Detailed'!J1024)</f>
        <v>56585969</v>
      </c>
      <c r="K201" s="246"/>
    </row>
    <row r="202" spans="1:11" x14ac:dyDescent="0.3">
      <c r="A202" s="239"/>
      <c r="B202" s="244">
        <v>21003002</v>
      </c>
      <c r="C202" s="292" t="s">
        <v>2806</v>
      </c>
      <c r="D202" s="258">
        <v>0</v>
      </c>
      <c r="E202" s="258">
        <v>0</v>
      </c>
      <c r="F202" s="259">
        <v>0</v>
      </c>
      <c r="G202" s="259">
        <v>0</v>
      </c>
      <c r="H202" s="259">
        <v>0</v>
      </c>
      <c r="I202" s="259">
        <v>0</v>
      </c>
      <c r="J202" s="259">
        <v>0</v>
      </c>
      <c r="K202" s="247"/>
    </row>
    <row r="203" spans="1:11" x14ac:dyDescent="0.3">
      <c r="A203" s="239"/>
      <c r="B203" s="244">
        <v>21026001</v>
      </c>
      <c r="C203" s="292" t="s">
        <v>4438</v>
      </c>
      <c r="D203" s="258">
        <f>SUM('Rec Rev Detailed'!D1664+'Rec Rev Detailed'!D2026+'Rec Rev Detailed'!D2295)</f>
        <v>31510000</v>
      </c>
      <c r="E203" s="258">
        <f>SUM('Rec Rev Detailed'!E1664+'Rec Rev Detailed'!E2026+'Rec Rev Detailed'!E2295)</f>
        <v>23910000</v>
      </c>
      <c r="F203" s="258">
        <f>SUM('Rec Rev Detailed'!F1664+'Rec Rev Detailed'!F2026+'Rec Rev Detailed'!F2295)</f>
        <v>32510000</v>
      </c>
      <c r="G203" s="258">
        <f>SUM('Rec Rev Detailed'!G1664+'Rec Rev Detailed'!G2026+'Rec Rev Detailed'!G2295)</f>
        <v>32510000</v>
      </c>
      <c r="H203" s="258">
        <f>SUM('Rec Rev Detailed'!H1664+'Rec Rev Detailed'!H2026+'Rec Rev Detailed'!H2295)</f>
        <v>88930000</v>
      </c>
      <c r="I203" s="258">
        <f>SUM('Rec Rev Detailed'!I1664+'Rec Rev Detailed'!I2026+'Rec Rev Detailed'!I2295)</f>
        <v>29900000</v>
      </c>
      <c r="J203" s="258">
        <f>SUM('Rec Rev Detailed'!J1664+'Rec Rev Detailed'!J2026+'Rec Rev Detailed'!J2295)</f>
        <v>58756410</v>
      </c>
      <c r="K203" s="246"/>
    </row>
    <row r="204" spans="1:11" x14ac:dyDescent="0.3">
      <c r="A204" s="239"/>
      <c r="B204" s="244">
        <v>21027017</v>
      </c>
      <c r="C204" s="292" t="s">
        <v>2820</v>
      </c>
      <c r="D204" s="258">
        <f>SUM('Rec Rev Detailed'!D1679+'Rec Rev Detailed'!D2195+'Rec Rev Detailed'!D2298+'Rec Rev Detailed'!D2451)</f>
        <v>871621000</v>
      </c>
      <c r="E204" s="258">
        <f>SUM('Rec Rev Detailed'!E1679+'Rec Rev Detailed'!E2195+'Rec Rev Detailed'!E2298+'Rec Rev Detailed'!E2451)</f>
        <v>871621000</v>
      </c>
      <c r="F204" s="258">
        <f>SUM('Rec Rev Detailed'!F1679+'Rec Rev Detailed'!F2195+'Rec Rev Detailed'!F2298+'Rec Rev Detailed'!F2451)</f>
        <v>908863000</v>
      </c>
      <c r="G204" s="258">
        <f>SUM('Rec Rev Detailed'!G1679+'Rec Rev Detailed'!G2195+'Rec Rev Detailed'!G2298+'Rec Rev Detailed'!G2451)</f>
        <v>948980000</v>
      </c>
      <c r="H204" s="258">
        <f>SUM('Rec Rev Detailed'!H1679+'Rec Rev Detailed'!H2195+'Rec Rev Detailed'!H2298+'Rec Rev Detailed'!H2451)</f>
        <v>2729464000</v>
      </c>
      <c r="I204" s="258">
        <f>SUM('Rec Rev Detailed'!I1679+'Rec Rev Detailed'!I2195+'Rec Rev Detailed'!I2298+'Rec Rev Detailed'!I2451)</f>
        <v>932000000</v>
      </c>
      <c r="J204" s="258">
        <f>SUM('Rec Rev Detailed'!J1679+'Rec Rev Detailed'!J2195+'Rec Rev Detailed'!J2298+'Rec Rev Detailed'!J2451)</f>
        <v>702551722</v>
      </c>
      <c r="K204" s="246"/>
    </row>
    <row r="205" spans="1:11" x14ac:dyDescent="0.3">
      <c r="A205" s="239"/>
      <c r="B205" s="244">
        <v>21102001</v>
      </c>
      <c r="C205" s="292" t="s">
        <v>3327</v>
      </c>
      <c r="D205" s="258">
        <f>SUM('Rec Rev Detailed'!D1725)</f>
        <v>51600000</v>
      </c>
      <c r="E205" s="258">
        <f>SUM('Rec Rev Detailed'!E1725)</f>
        <v>51600000</v>
      </c>
      <c r="F205" s="258">
        <f>SUM('Rec Rev Detailed'!F1725)</f>
        <v>58600000</v>
      </c>
      <c r="G205" s="258">
        <f>SUM('Rec Rev Detailed'!G1725)</f>
        <v>69000000</v>
      </c>
      <c r="H205" s="258">
        <f>SUM('Rec Rev Detailed'!H1725)</f>
        <v>179200000</v>
      </c>
      <c r="I205" s="258">
        <f>SUM('Rec Rev Detailed'!I1725)</f>
        <v>42100000</v>
      </c>
      <c r="J205" s="258">
        <f>SUM('Rec Rev Detailed'!J1725)</f>
        <v>70350</v>
      </c>
      <c r="K205" s="246"/>
    </row>
    <row r="206" spans="1:11" x14ac:dyDescent="0.3">
      <c r="A206" s="239"/>
      <c r="B206" s="244">
        <v>35001001</v>
      </c>
      <c r="C206" s="292" t="s">
        <v>3003</v>
      </c>
      <c r="D206" s="258">
        <f>SUM('Rec Rev Detailed'!D869+'Rec Rev Detailed'!D944+'Rec Rev Detailed'!D1299+'Rec Rev Detailed'!D1796+'Rec Rev Detailed'!D2099+'Rec Rev Detailed'!D2258)</f>
        <v>87135000</v>
      </c>
      <c r="E206" s="258">
        <f>SUM('Rec Rev Detailed'!E869+'Rec Rev Detailed'!E944+'Rec Rev Detailed'!E1299+'Rec Rev Detailed'!E1796+'Rec Rev Detailed'!E2099+'Rec Rev Detailed'!E2258)</f>
        <v>56535000</v>
      </c>
      <c r="F206" s="258">
        <f>SUM('Rec Rev Detailed'!F869+'Rec Rev Detailed'!F944+'Rec Rev Detailed'!F1299+'Rec Rev Detailed'!F1796+'Rec Rev Detailed'!F2099+'Rec Rev Detailed'!F2258)</f>
        <v>98832000</v>
      </c>
      <c r="G206" s="258">
        <f>SUM('Rec Rev Detailed'!G869+'Rec Rev Detailed'!G944+'Rec Rev Detailed'!G1299+'Rec Rev Detailed'!G1796+'Rec Rev Detailed'!G2099+'Rec Rev Detailed'!G2258)</f>
        <v>110559000</v>
      </c>
      <c r="H206" s="258">
        <f>SUM('Rec Rev Detailed'!H869+'Rec Rev Detailed'!H944+'Rec Rev Detailed'!H1299+'Rec Rev Detailed'!H1796+'Rec Rev Detailed'!H2099+'Rec Rev Detailed'!H2258)</f>
        <v>265926000</v>
      </c>
      <c r="I206" s="258">
        <f>SUM('Rec Rev Detailed'!I869+'Rec Rev Detailed'!I944+'Rec Rev Detailed'!I1299+'Rec Rev Detailed'!I1796+'Rec Rev Detailed'!I2099+'Rec Rev Detailed'!I2258)</f>
        <v>88363000</v>
      </c>
      <c r="J206" s="258">
        <f>SUM('Rec Rev Detailed'!J869+'Rec Rev Detailed'!J944+'Rec Rev Detailed'!J1299+'Rec Rev Detailed'!J1796+'Rec Rev Detailed'!J2099+'Rec Rev Detailed'!J2258)</f>
        <v>62913198</v>
      </c>
      <c r="K206" s="246"/>
    </row>
    <row r="207" spans="1:11" x14ac:dyDescent="0.3">
      <c r="A207" s="239"/>
      <c r="B207" s="244">
        <v>35053001</v>
      </c>
      <c r="C207" s="292" t="s">
        <v>3053</v>
      </c>
      <c r="D207" s="258">
        <f>SUM('Rec Rev Detailed'!D1741+'Rec Rev Detailed'!D1841+'Rec Rev Detailed'!D2029)</f>
        <v>270080000</v>
      </c>
      <c r="E207" s="258">
        <f>SUM('Rec Rev Detailed'!E1741+'Rec Rev Detailed'!E1841+'Rec Rev Detailed'!E2029)</f>
        <v>166540000</v>
      </c>
      <c r="F207" s="258">
        <f>SUM('Rec Rev Detailed'!F1741+'Rec Rev Detailed'!F1841+'Rec Rev Detailed'!F2029)</f>
        <v>293090000</v>
      </c>
      <c r="G207" s="258">
        <f>SUM('Rec Rev Detailed'!G1741+'Rec Rev Detailed'!G1841+'Rec Rev Detailed'!G2029)</f>
        <v>307095000</v>
      </c>
      <c r="H207" s="258">
        <f>SUM('Rec Rev Detailed'!H1741+'Rec Rev Detailed'!H1841+'Rec Rev Detailed'!H2029)</f>
        <v>766725000</v>
      </c>
      <c r="I207" s="258">
        <f>SUM('Rec Rev Detailed'!I1741+'Rec Rev Detailed'!I1841+'Rec Rev Detailed'!I2029)</f>
        <v>263500000</v>
      </c>
      <c r="J207" s="258">
        <f>SUM('Rec Rev Detailed'!J1741+'Rec Rev Detailed'!J1841+'Rec Rev Detailed'!J2029)</f>
        <v>46299410</v>
      </c>
      <c r="K207" s="246"/>
    </row>
    <row r="208" spans="1:11" x14ac:dyDescent="0.3">
      <c r="A208" s="239"/>
      <c r="B208" s="244">
        <v>51001001</v>
      </c>
      <c r="C208" s="292" t="s">
        <v>3074</v>
      </c>
      <c r="D208" s="258">
        <f>SUM('Rec Rev Detailed'!D1956)</f>
        <v>1000000</v>
      </c>
      <c r="E208" s="258">
        <f>SUM('Rec Rev Detailed'!E1956)</f>
        <v>500000</v>
      </c>
      <c r="F208" s="258">
        <f>SUM('Rec Rev Detailed'!F1956)</f>
        <v>1200000</v>
      </c>
      <c r="G208" s="258">
        <f>SUM('Rec Rev Detailed'!G1956)</f>
        <v>1300000</v>
      </c>
      <c r="H208" s="258">
        <f>SUM('Rec Rev Detailed'!H1956)</f>
        <v>3000000</v>
      </c>
      <c r="I208" s="258">
        <f>SUM('Rec Rev Detailed'!I1956)</f>
        <v>0</v>
      </c>
      <c r="J208" s="258">
        <f>SUM('Rec Rev Detailed'!J1956)</f>
        <v>0</v>
      </c>
      <c r="K208" s="246"/>
    </row>
    <row r="209" spans="1:11" x14ac:dyDescent="0.3">
      <c r="A209" s="239"/>
      <c r="B209" s="244">
        <v>62001001</v>
      </c>
      <c r="C209" s="292" t="s">
        <v>3089</v>
      </c>
      <c r="D209" s="258">
        <f>SUM('Rec Rev Detailed'!D1361+'Rec Rev Detailed'!D1959)</f>
        <v>44100000</v>
      </c>
      <c r="E209" s="258">
        <f>SUM('Rec Rev Detailed'!E1361+'Rec Rev Detailed'!E1959)</f>
        <v>33100000</v>
      </c>
      <c r="F209" s="258">
        <f>SUM('Rec Rev Detailed'!F1361+'Rec Rev Detailed'!F1959)</f>
        <v>48050000</v>
      </c>
      <c r="G209" s="258">
        <f>SUM('Rec Rev Detailed'!G1361+'Rec Rev Detailed'!G1959)</f>
        <v>47700000</v>
      </c>
      <c r="H209" s="258">
        <f>SUM('Rec Rev Detailed'!H1361+'Rec Rev Detailed'!H1959)</f>
        <v>128850000</v>
      </c>
      <c r="I209" s="258">
        <f>SUM('Rec Rev Detailed'!I1361+'Rec Rev Detailed'!I1959)</f>
        <v>14900000</v>
      </c>
      <c r="J209" s="258">
        <f>SUM('Rec Rev Detailed'!J1361+'Rec Rev Detailed'!J1959)</f>
        <v>10614750</v>
      </c>
      <c r="K209" s="246"/>
    </row>
    <row r="210" spans="1:11" ht="15" thickBot="1" x14ac:dyDescent="0.35">
      <c r="A210" s="350"/>
      <c r="B210" s="350"/>
      <c r="C210" s="350"/>
      <c r="D210" s="68"/>
      <c r="E210" s="68"/>
      <c r="F210" s="319"/>
      <c r="G210" s="319"/>
      <c r="H210" s="319"/>
      <c r="I210" s="319"/>
      <c r="J210" s="319"/>
      <c r="K210" s="350"/>
    </row>
    <row r="211" spans="1:11" s="147" customFormat="1" ht="15" thickBot="1" x14ac:dyDescent="0.35">
      <c r="A211" s="288"/>
      <c r="B211" s="287"/>
      <c r="C211" s="287" t="s">
        <v>716</v>
      </c>
      <c r="D211" s="289">
        <f t="shared" ref="D211:J211" si="5">SUM(D121+D137+D169+D176+D179)</f>
        <v>93685958300</v>
      </c>
      <c r="E211" s="289">
        <f t="shared" si="5"/>
        <v>71785812382</v>
      </c>
      <c r="F211" s="289">
        <f t="shared" si="5"/>
        <v>99545576800</v>
      </c>
      <c r="G211" s="289">
        <f t="shared" si="5"/>
        <v>107101687900</v>
      </c>
      <c r="H211" s="289">
        <f t="shared" si="5"/>
        <v>290397264700</v>
      </c>
      <c r="I211" s="289">
        <f t="shared" si="5"/>
        <v>93699243000</v>
      </c>
      <c r="J211" s="289">
        <f t="shared" si="5"/>
        <v>81200002153</v>
      </c>
      <c r="K211" s="415"/>
    </row>
    <row r="213" spans="1:11" x14ac:dyDescent="0.3">
      <c r="D213" s="353"/>
      <c r="E213" s="353"/>
    </row>
    <row r="214" spans="1:11" x14ac:dyDescent="0.3">
      <c r="C214" s="58"/>
      <c r="D214" s="316"/>
      <c r="E214" s="316"/>
    </row>
    <row r="215" spans="1:11" x14ac:dyDescent="0.3">
      <c r="C215" s="58"/>
      <c r="D215" s="147"/>
      <c r="E215" s="147"/>
    </row>
  </sheetData>
  <mergeCells count="40">
    <mergeCell ref="A179:B179"/>
    <mergeCell ref="A169:C169"/>
    <mergeCell ref="D153:D154"/>
    <mergeCell ref="E153:E154"/>
    <mergeCell ref="A194:B194"/>
    <mergeCell ref="A157:C157"/>
    <mergeCell ref="A188:K188"/>
    <mergeCell ref="A189:K189"/>
    <mergeCell ref="B190:B193"/>
    <mergeCell ref="C190:C193"/>
    <mergeCell ref="D190:D191"/>
    <mergeCell ref="E190:E191"/>
    <mergeCell ref="F190:F191"/>
    <mergeCell ref="G190:G191"/>
    <mergeCell ref="H190:H191"/>
    <mergeCell ref="I190:I191"/>
    <mergeCell ref="K190:K191"/>
    <mergeCell ref="A176:B176"/>
    <mergeCell ref="A115:K115"/>
    <mergeCell ref="A116:K116"/>
    <mergeCell ref="A137:C137"/>
    <mergeCell ref="A121:C121"/>
    <mergeCell ref="B117:B120"/>
    <mergeCell ref="C117:C120"/>
    <mergeCell ref="H117:H118"/>
    <mergeCell ref="I117:I118"/>
    <mergeCell ref="K117:K118"/>
    <mergeCell ref="F153:F154"/>
    <mergeCell ref="D117:D118"/>
    <mergeCell ref="E117:E118"/>
    <mergeCell ref="F117:F118"/>
    <mergeCell ref="G117:G118"/>
    <mergeCell ref="G153:G154"/>
    <mergeCell ref="H153:H154"/>
    <mergeCell ref="I153:I154"/>
    <mergeCell ref="K153:K154"/>
    <mergeCell ref="A151:K151"/>
    <mergeCell ref="A152:K152"/>
    <mergeCell ref="B153:B156"/>
    <mergeCell ref="C153:C156"/>
  </mergeCells>
  <pageMargins left="1.06" right="0.16" top="0.38" bottom="0.36" header="0.23" footer="0.16"/>
  <pageSetup paperSize="5" orientation="landscape" r:id="rId1"/>
  <headerFooter>
    <oddFooter>Page &amp;P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271:M471"/>
  <sheetViews>
    <sheetView topLeftCell="A271" workbookViewId="0">
      <selection activeCell="E285" sqref="E285"/>
    </sheetView>
  </sheetViews>
  <sheetFormatPr defaultColWidth="9.109375" defaultRowHeight="13.8" x14ac:dyDescent="0.3"/>
  <cols>
    <col min="1" max="1" width="9.109375" style="356"/>
    <col min="2" max="2" width="9.109375" style="356" hidden="1" customWidth="1"/>
    <col min="3" max="3" width="15.6640625" style="356" hidden="1" customWidth="1"/>
    <col min="4" max="4" width="34.109375" style="390" customWidth="1"/>
    <col min="5" max="5" width="5.109375" style="356" customWidth="1"/>
    <col min="6" max="6" width="14.44140625" style="461" customWidth="1"/>
    <col min="7" max="7" width="14.109375" style="461" customWidth="1"/>
    <col min="8" max="8" width="15.109375" style="356" customWidth="1"/>
    <col min="9" max="9" width="13.44140625" style="356" customWidth="1"/>
    <col min="10" max="10" width="14.44140625" style="356" customWidth="1"/>
    <col min="11" max="11" width="14" style="356" customWidth="1"/>
    <col min="12" max="12" width="13.5546875" style="356" customWidth="1"/>
    <col min="13" max="13" width="11.6640625" style="356" customWidth="1"/>
    <col min="14" max="16384" width="9.109375" style="356"/>
  </cols>
  <sheetData>
    <row r="271" spans="1:13" ht="15.75" customHeight="1" x14ac:dyDescent="0.3">
      <c r="A271" s="877" t="s">
        <v>4880</v>
      </c>
      <c r="B271" s="877"/>
      <c r="C271" s="877"/>
      <c r="D271" s="877"/>
      <c r="E271" s="877"/>
      <c r="F271" s="877"/>
      <c r="G271" s="877"/>
      <c r="H271" s="877"/>
      <c r="I271" s="877"/>
      <c r="J271" s="877"/>
      <c r="K271" s="877"/>
      <c r="L271" s="877"/>
      <c r="M271" s="877"/>
    </row>
    <row r="272" spans="1:13" ht="18" customHeight="1" x14ac:dyDescent="0.3">
      <c r="A272" s="877" t="s">
        <v>5128</v>
      </c>
      <c r="B272" s="877"/>
      <c r="C272" s="877"/>
      <c r="D272" s="877"/>
      <c r="E272" s="877"/>
      <c r="F272" s="877"/>
      <c r="G272" s="877"/>
      <c r="H272" s="877"/>
      <c r="I272" s="877"/>
      <c r="J272" s="877"/>
      <c r="K272" s="877"/>
      <c r="L272" s="877"/>
      <c r="M272" s="877"/>
    </row>
    <row r="273" spans="1:13" ht="14.4" thickBot="1" x14ac:dyDescent="0.35">
      <c r="A273" s="888" t="s">
        <v>5316</v>
      </c>
      <c r="B273" s="888"/>
      <c r="C273" s="888"/>
      <c r="D273" s="888"/>
      <c r="E273" s="888"/>
      <c r="F273" s="888"/>
      <c r="G273" s="888"/>
      <c r="H273" s="888"/>
      <c r="I273" s="888"/>
      <c r="J273" s="888"/>
      <c r="K273" s="888"/>
      <c r="L273" s="888"/>
      <c r="M273" s="888"/>
    </row>
    <row r="274" spans="1:13" ht="26.25" customHeight="1" x14ac:dyDescent="0.3">
      <c r="A274" s="889" t="s">
        <v>4905</v>
      </c>
      <c r="B274" s="890"/>
      <c r="C274" s="890" t="s">
        <v>4906</v>
      </c>
      <c r="D274" s="890" t="s">
        <v>4907</v>
      </c>
      <c r="E274" s="890" t="s">
        <v>4908</v>
      </c>
      <c r="F274" s="418" t="s">
        <v>3115</v>
      </c>
      <c r="G274" s="418" t="s">
        <v>3116</v>
      </c>
      <c r="H274" s="418" t="s">
        <v>3116</v>
      </c>
      <c r="I274" s="418" t="s">
        <v>3116</v>
      </c>
      <c r="J274" s="418" t="s">
        <v>3116</v>
      </c>
      <c r="K274" s="419" t="s">
        <v>3341</v>
      </c>
      <c r="L274" s="419" t="s">
        <v>4884</v>
      </c>
      <c r="M274" s="895" t="s">
        <v>5049</v>
      </c>
    </row>
    <row r="275" spans="1:13" x14ac:dyDescent="0.3">
      <c r="A275" s="891"/>
      <c r="B275" s="892"/>
      <c r="C275" s="892"/>
      <c r="D275" s="892"/>
      <c r="E275" s="892"/>
      <c r="F275" s="420">
        <v>2020</v>
      </c>
      <c r="G275" s="420">
        <v>2020</v>
      </c>
      <c r="H275" s="421">
        <v>2021</v>
      </c>
      <c r="I275" s="421">
        <v>2022</v>
      </c>
      <c r="J275" s="422" t="s">
        <v>4882</v>
      </c>
      <c r="K275" s="421">
        <v>2019</v>
      </c>
      <c r="L275" s="421" t="s">
        <v>4885</v>
      </c>
      <c r="M275" s="896"/>
    </row>
    <row r="276" spans="1:13" x14ac:dyDescent="0.3">
      <c r="A276" s="891"/>
      <c r="B276" s="892"/>
      <c r="C276" s="892"/>
      <c r="D276" s="892"/>
      <c r="E276" s="892"/>
      <c r="F276" s="420" t="s">
        <v>14</v>
      </c>
      <c r="G276" s="420" t="s">
        <v>14</v>
      </c>
      <c r="H276" s="421" t="s">
        <v>14</v>
      </c>
      <c r="I276" s="421" t="s">
        <v>14</v>
      </c>
      <c r="J276" s="422" t="s">
        <v>4883</v>
      </c>
      <c r="K276" s="421" t="s">
        <v>14</v>
      </c>
      <c r="L276" s="421">
        <v>2019</v>
      </c>
      <c r="M276" s="423"/>
    </row>
    <row r="277" spans="1:13" ht="14.4" thickBot="1" x14ac:dyDescent="0.35">
      <c r="A277" s="893"/>
      <c r="B277" s="894"/>
      <c r="C277" s="894"/>
      <c r="D277" s="894"/>
      <c r="E277" s="894"/>
      <c r="F277" s="424"/>
      <c r="G277" s="424"/>
      <c r="H277" s="425"/>
      <c r="I277" s="425"/>
      <c r="J277" s="425"/>
      <c r="K277" s="425"/>
      <c r="L277" s="426" t="s">
        <v>14</v>
      </c>
      <c r="M277" s="427"/>
    </row>
    <row r="278" spans="1:13" x14ac:dyDescent="0.3">
      <c r="A278" s="428" t="s">
        <v>4909</v>
      </c>
      <c r="B278" s="887" t="s">
        <v>186</v>
      </c>
      <c r="C278" s="887"/>
      <c r="D278" s="887"/>
      <c r="E278" s="429"/>
      <c r="F278" s="430"/>
      <c r="G278" s="430"/>
      <c r="H278" s="431"/>
      <c r="I278" s="431"/>
      <c r="J278" s="431"/>
      <c r="K278" s="431"/>
      <c r="L278" s="431"/>
      <c r="M278" s="431"/>
    </row>
    <row r="279" spans="1:13" x14ac:dyDescent="0.3">
      <c r="A279" s="361"/>
      <c r="B279" s="361"/>
      <c r="C279" s="403" t="s">
        <v>4910</v>
      </c>
      <c r="D279" s="402" t="s">
        <v>4911</v>
      </c>
      <c r="E279" s="432">
        <v>3000</v>
      </c>
      <c r="F279" s="433">
        <v>0</v>
      </c>
      <c r="G279" s="433">
        <v>0</v>
      </c>
      <c r="H279" s="434">
        <v>0</v>
      </c>
      <c r="I279" s="434">
        <v>0</v>
      </c>
      <c r="J279" s="434">
        <v>0</v>
      </c>
      <c r="K279" s="434">
        <v>300000000</v>
      </c>
      <c r="L279" s="434">
        <v>0</v>
      </c>
      <c r="M279" s="434">
        <v>0</v>
      </c>
    </row>
    <row r="280" spans="1:13" x14ac:dyDescent="0.3">
      <c r="A280" s="361"/>
      <c r="B280" s="886" t="s">
        <v>191</v>
      </c>
      <c r="C280" s="886"/>
      <c r="D280" s="886"/>
      <c r="E280" s="435"/>
      <c r="F280" s="436">
        <f>SUM(F279)</f>
        <v>0</v>
      </c>
      <c r="G280" s="436">
        <f t="shared" ref="G280:L280" si="0">SUM(G279)</f>
        <v>0</v>
      </c>
      <c r="H280" s="436">
        <f t="shared" si="0"/>
        <v>0</v>
      </c>
      <c r="I280" s="436">
        <f t="shared" si="0"/>
        <v>0</v>
      </c>
      <c r="J280" s="436">
        <f t="shared" si="0"/>
        <v>0</v>
      </c>
      <c r="K280" s="436">
        <f t="shared" si="0"/>
        <v>300000000</v>
      </c>
      <c r="L280" s="436">
        <f t="shared" si="0"/>
        <v>0</v>
      </c>
      <c r="M280" s="437">
        <v>0</v>
      </c>
    </row>
    <row r="281" spans="1:13" x14ac:dyDescent="0.3">
      <c r="A281" s="361"/>
      <c r="B281" s="361"/>
      <c r="C281" s="361"/>
      <c r="D281" s="373"/>
      <c r="E281" s="361"/>
      <c r="F281" s="438">
        <f>SUM(F279:F280)</f>
        <v>0</v>
      </c>
      <c r="G281" s="438"/>
      <c r="H281" s="359"/>
      <c r="I281" s="359"/>
      <c r="J281" s="359"/>
      <c r="K281" s="359"/>
      <c r="L281" s="359"/>
      <c r="M281" s="359"/>
    </row>
    <row r="282" spans="1:13" x14ac:dyDescent="0.3">
      <c r="A282" s="435">
        <v>15001001</v>
      </c>
      <c r="B282" s="886" t="s">
        <v>719</v>
      </c>
      <c r="C282" s="886"/>
      <c r="D282" s="886"/>
      <c r="E282" s="361"/>
      <c r="F282" s="438"/>
      <c r="G282" s="438"/>
      <c r="H282" s="359"/>
      <c r="I282" s="359"/>
      <c r="J282" s="359"/>
      <c r="K282" s="359"/>
      <c r="L282" s="359"/>
      <c r="M282" s="359"/>
    </row>
    <row r="283" spans="1:13" ht="26.4" x14ac:dyDescent="0.3">
      <c r="A283" s="361"/>
      <c r="B283" s="361"/>
      <c r="C283" s="403" t="s">
        <v>4912</v>
      </c>
      <c r="D283" s="402" t="s">
        <v>4913</v>
      </c>
      <c r="E283" s="432">
        <v>3000</v>
      </c>
      <c r="F283" s="433">
        <v>0</v>
      </c>
      <c r="G283" s="433">
        <v>0</v>
      </c>
      <c r="H283" s="434">
        <v>0</v>
      </c>
      <c r="I283" s="434">
        <v>0</v>
      </c>
      <c r="J283" s="434">
        <v>0</v>
      </c>
      <c r="K283" s="434">
        <v>200000000</v>
      </c>
      <c r="L283" s="434">
        <v>0</v>
      </c>
      <c r="M283" s="434">
        <v>0</v>
      </c>
    </row>
    <row r="284" spans="1:13" ht="26.4" x14ac:dyDescent="0.3">
      <c r="A284" s="361"/>
      <c r="B284" s="361"/>
      <c r="C284" s="403" t="s">
        <v>4914</v>
      </c>
      <c r="D284" s="402" t="s">
        <v>4915</v>
      </c>
      <c r="E284" s="432">
        <v>3000</v>
      </c>
      <c r="F284" s="433">
        <v>0</v>
      </c>
      <c r="G284" s="433">
        <v>0</v>
      </c>
      <c r="H284" s="434">
        <v>0</v>
      </c>
      <c r="I284" s="434">
        <v>0</v>
      </c>
      <c r="J284" s="434">
        <v>0</v>
      </c>
      <c r="K284" s="434">
        <v>0</v>
      </c>
      <c r="L284" s="434">
        <v>0</v>
      </c>
      <c r="M284" s="434">
        <v>0</v>
      </c>
    </row>
    <row r="285" spans="1:13" ht="26.4" x14ac:dyDescent="0.3">
      <c r="A285" s="361"/>
      <c r="B285" s="361"/>
      <c r="C285" s="403" t="s">
        <v>4916</v>
      </c>
      <c r="D285" s="402" t="s">
        <v>4917</v>
      </c>
      <c r="E285" s="432">
        <v>3000</v>
      </c>
      <c r="F285" s="433">
        <v>0</v>
      </c>
      <c r="G285" s="433">
        <v>0</v>
      </c>
      <c r="H285" s="434">
        <v>0</v>
      </c>
      <c r="I285" s="434">
        <v>0</v>
      </c>
      <c r="J285" s="434">
        <v>0</v>
      </c>
      <c r="K285" s="434">
        <v>0</v>
      </c>
      <c r="L285" s="434">
        <v>0</v>
      </c>
      <c r="M285" s="434">
        <v>0</v>
      </c>
    </row>
    <row r="286" spans="1:13" s="637" customFormat="1" ht="26.4" x14ac:dyDescent="0.3">
      <c r="A286" s="361"/>
      <c r="B286" s="361"/>
      <c r="C286" s="403"/>
      <c r="D286" s="402" t="s">
        <v>5314</v>
      </c>
      <c r="E286" s="432">
        <v>3000</v>
      </c>
      <c r="F286" s="433">
        <v>0</v>
      </c>
      <c r="G286" s="433">
        <v>500000000</v>
      </c>
      <c r="H286" s="434"/>
      <c r="I286" s="434"/>
      <c r="J286" s="434"/>
      <c r="K286" s="434"/>
      <c r="L286" s="434"/>
      <c r="M286" s="434"/>
    </row>
    <row r="287" spans="1:13" x14ac:dyDescent="0.3">
      <c r="A287" s="361"/>
      <c r="B287" s="886" t="s">
        <v>772</v>
      </c>
      <c r="C287" s="886"/>
      <c r="D287" s="886"/>
      <c r="E287" s="435"/>
      <c r="F287" s="436">
        <f>SUM(F283:F286)</f>
        <v>0</v>
      </c>
      <c r="G287" s="436">
        <f>SUM(G283:G286)</f>
        <v>500000000</v>
      </c>
      <c r="H287" s="436">
        <f t="shared" ref="H287:L287" si="1">SUM(H283:H285)</f>
        <v>0</v>
      </c>
      <c r="I287" s="436">
        <f t="shared" si="1"/>
        <v>0</v>
      </c>
      <c r="J287" s="436">
        <f t="shared" si="1"/>
        <v>0</v>
      </c>
      <c r="K287" s="436">
        <f t="shared" si="1"/>
        <v>200000000</v>
      </c>
      <c r="L287" s="436">
        <f t="shared" si="1"/>
        <v>0</v>
      </c>
      <c r="M287" s="437">
        <v>0</v>
      </c>
    </row>
    <row r="288" spans="1:13" x14ac:dyDescent="0.3">
      <c r="A288" s="361"/>
      <c r="B288" s="361"/>
      <c r="C288" s="361"/>
      <c r="D288" s="373"/>
      <c r="E288" s="361"/>
      <c r="F288" s="438"/>
      <c r="G288" s="438"/>
      <c r="H288" s="359"/>
      <c r="I288" s="359"/>
      <c r="J288" s="359"/>
      <c r="K288" s="359"/>
      <c r="L288" s="359"/>
      <c r="M288" s="359"/>
    </row>
    <row r="289" spans="1:13" x14ac:dyDescent="0.3">
      <c r="A289" s="435">
        <v>17001001</v>
      </c>
      <c r="B289" s="886" t="s">
        <v>2160</v>
      </c>
      <c r="C289" s="886"/>
      <c r="D289" s="373"/>
      <c r="E289" s="361"/>
      <c r="F289" s="438"/>
      <c r="G289" s="438"/>
      <c r="H289" s="359"/>
      <c r="I289" s="359"/>
      <c r="J289" s="359"/>
      <c r="K289" s="359"/>
      <c r="L289" s="359"/>
      <c r="M289" s="359"/>
    </row>
    <row r="290" spans="1:13" ht="26.4" x14ac:dyDescent="0.3">
      <c r="A290" s="361"/>
      <c r="B290" s="361"/>
      <c r="C290" s="403" t="s">
        <v>4918</v>
      </c>
      <c r="D290" s="402" t="s">
        <v>4919</v>
      </c>
      <c r="E290" s="432">
        <v>3000</v>
      </c>
      <c r="F290" s="433">
        <v>2000000000</v>
      </c>
      <c r="G290" s="433">
        <v>2000000000</v>
      </c>
      <c r="H290" s="434">
        <v>2600000000</v>
      </c>
      <c r="I290" s="434">
        <v>3380000000</v>
      </c>
      <c r="J290" s="434">
        <v>7980000000</v>
      </c>
      <c r="K290" s="434">
        <v>600000000</v>
      </c>
      <c r="L290" s="434">
        <v>0</v>
      </c>
      <c r="M290" s="434">
        <v>0</v>
      </c>
    </row>
    <row r="291" spans="1:13" x14ac:dyDescent="0.3">
      <c r="A291" s="361"/>
      <c r="B291" s="361"/>
      <c r="C291" s="403" t="s">
        <v>4920</v>
      </c>
      <c r="D291" s="402" t="s">
        <v>4921</v>
      </c>
      <c r="E291" s="432">
        <v>3000</v>
      </c>
      <c r="F291" s="433">
        <v>0</v>
      </c>
      <c r="G291" s="433">
        <v>0</v>
      </c>
      <c r="H291" s="434">
        <v>0</v>
      </c>
      <c r="I291" s="434">
        <v>0</v>
      </c>
      <c r="J291" s="434">
        <v>0</v>
      </c>
      <c r="K291" s="434">
        <v>0</v>
      </c>
      <c r="L291" s="434">
        <v>0</v>
      </c>
      <c r="M291" s="434">
        <v>0</v>
      </c>
    </row>
    <row r="292" spans="1:13" x14ac:dyDescent="0.3">
      <c r="A292" s="361"/>
      <c r="B292" s="361"/>
      <c r="C292" s="403" t="s">
        <v>4918</v>
      </c>
      <c r="D292" s="402" t="s">
        <v>4922</v>
      </c>
      <c r="E292" s="432">
        <v>3000</v>
      </c>
      <c r="F292" s="433">
        <v>0</v>
      </c>
      <c r="G292" s="433">
        <v>0</v>
      </c>
      <c r="H292" s="434">
        <v>0</v>
      </c>
      <c r="I292" s="434">
        <v>0</v>
      </c>
      <c r="J292" s="434">
        <v>0</v>
      </c>
      <c r="K292" s="434">
        <v>0</v>
      </c>
      <c r="L292" s="434">
        <v>0</v>
      </c>
      <c r="M292" s="434">
        <v>0</v>
      </c>
    </row>
    <row r="293" spans="1:13" x14ac:dyDescent="0.3">
      <c r="A293" s="361"/>
      <c r="B293" s="886" t="s">
        <v>2197</v>
      </c>
      <c r="C293" s="886"/>
      <c r="D293" s="886"/>
      <c r="E293" s="435"/>
      <c r="F293" s="436">
        <f>SUM(F290:F292)</f>
        <v>2000000000</v>
      </c>
      <c r="G293" s="436">
        <f t="shared" ref="G293:L293" si="2">SUM(G290:G292)</f>
        <v>2000000000</v>
      </c>
      <c r="H293" s="436">
        <f t="shared" si="2"/>
        <v>2600000000</v>
      </c>
      <c r="I293" s="436">
        <f t="shared" si="2"/>
        <v>3380000000</v>
      </c>
      <c r="J293" s="436">
        <f t="shared" si="2"/>
        <v>7980000000</v>
      </c>
      <c r="K293" s="436">
        <f t="shared" si="2"/>
        <v>600000000</v>
      </c>
      <c r="L293" s="436">
        <f t="shared" si="2"/>
        <v>0</v>
      </c>
      <c r="M293" s="437">
        <v>0</v>
      </c>
    </row>
    <row r="294" spans="1:13" x14ac:dyDescent="0.3">
      <c r="A294" s="361"/>
      <c r="B294" s="361"/>
      <c r="C294" s="361"/>
      <c r="D294" s="373"/>
      <c r="E294" s="361"/>
      <c r="F294" s="438"/>
      <c r="G294" s="438"/>
      <c r="H294" s="359"/>
      <c r="I294" s="359"/>
      <c r="J294" s="359"/>
      <c r="K294" s="359"/>
      <c r="L294" s="359"/>
      <c r="M294" s="359"/>
    </row>
    <row r="295" spans="1:13" x14ac:dyDescent="0.3">
      <c r="A295" s="435">
        <v>17003001</v>
      </c>
      <c r="B295" s="886" t="s">
        <v>2198</v>
      </c>
      <c r="C295" s="886"/>
      <c r="D295" s="886"/>
      <c r="E295" s="361"/>
      <c r="F295" s="438"/>
      <c r="G295" s="438"/>
      <c r="H295" s="359"/>
      <c r="I295" s="359"/>
      <c r="J295" s="359"/>
      <c r="K295" s="359"/>
      <c r="L295" s="359"/>
      <c r="M295" s="359"/>
    </row>
    <row r="296" spans="1:13" x14ac:dyDescent="0.3">
      <c r="A296" s="361"/>
      <c r="B296" s="361"/>
      <c r="C296" s="403" t="s">
        <v>4923</v>
      </c>
      <c r="D296" s="402" t="s">
        <v>4924</v>
      </c>
      <c r="E296" s="432">
        <v>3000</v>
      </c>
      <c r="F296" s="433">
        <v>2000000000</v>
      </c>
      <c r="G296" s="433">
        <v>4000000000</v>
      </c>
      <c r="H296" s="434">
        <v>2000000000</v>
      </c>
      <c r="I296" s="434">
        <v>2000000000</v>
      </c>
      <c r="J296" s="434">
        <v>6000000000</v>
      </c>
      <c r="K296" s="434">
        <v>2000000000</v>
      </c>
      <c r="L296" s="434">
        <v>0</v>
      </c>
      <c r="M296" s="434">
        <v>0</v>
      </c>
    </row>
    <row r="297" spans="1:13" x14ac:dyDescent="0.3">
      <c r="A297" s="361"/>
      <c r="B297" s="886" t="s">
        <v>2286</v>
      </c>
      <c r="C297" s="886"/>
      <c r="D297" s="886"/>
      <c r="E297" s="435"/>
      <c r="F297" s="436">
        <f>SUM(F296)</f>
        <v>2000000000</v>
      </c>
      <c r="G297" s="436">
        <f t="shared" ref="G297:L297" si="3">SUM(G296)</f>
        <v>4000000000</v>
      </c>
      <c r="H297" s="436">
        <f t="shared" si="3"/>
        <v>2000000000</v>
      </c>
      <c r="I297" s="436">
        <f t="shared" si="3"/>
        <v>2000000000</v>
      </c>
      <c r="J297" s="436">
        <f t="shared" si="3"/>
        <v>6000000000</v>
      </c>
      <c r="K297" s="436">
        <f t="shared" si="3"/>
        <v>2000000000</v>
      </c>
      <c r="L297" s="436">
        <f t="shared" si="3"/>
        <v>0</v>
      </c>
      <c r="M297" s="437">
        <v>0</v>
      </c>
    </row>
    <row r="298" spans="1:13" x14ac:dyDescent="0.3">
      <c r="A298" s="361"/>
      <c r="B298" s="361"/>
      <c r="C298" s="361"/>
      <c r="D298" s="373"/>
      <c r="E298" s="361"/>
      <c r="F298" s="438"/>
      <c r="G298" s="438"/>
      <c r="H298" s="359"/>
      <c r="I298" s="359"/>
      <c r="J298" s="359"/>
      <c r="K298" s="359"/>
      <c r="L298" s="359"/>
      <c r="M298" s="359"/>
    </row>
    <row r="299" spans="1:13" x14ac:dyDescent="0.3">
      <c r="A299" s="435">
        <v>17021001</v>
      </c>
      <c r="B299" s="886" t="s">
        <v>2449</v>
      </c>
      <c r="C299" s="886"/>
      <c r="D299" s="886"/>
      <c r="E299" s="361"/>
      <c r="F299" s="438"/>
      <c r="G299" s="438"/>
      <c r="H299" s="359"/>
      <c r="I299" s="359"/>
      <c r="J299" s="359"/>
      <c r="K299" s="359"/>
      <c r="L299" s="359"/>
      <c r="M299" s="359"/>
    </row>
    <row r="300" spans="1:13" ht="19.5" customHeight="1" x14ac:dyDescent="0.3">
      <c r="A300" s="361"/>
      <c r="B300" s="361"/>
      <c r="C300" s="403" t="s">
        <v>4925</v>
      </c>
      <c r="D300" s="402" t="s">
        <v>4926</v>
      </c>
      <c r="E300" s="432">
        <v>3000</v>
      </c>
      <c r="F300" s="433">
        <v>0</v>
      </c>
      <c r="G300" s="433">
        <v>0</v>
      </c>
      <c r="H300" s="434">
        <v>0</v>
      </c>
      <c r="I300" s="434">
        <v>0</v>
      </c>
      <c r="J300" s="434">
        <v>0</v>
      </c>
      <c r="K300" s="434">
        <v>0</v>
      </c>
      <c r="L300" s="434">
        <v>0</v>
      </c>
      <c r="M300" s="434"/>
    </row>
    <row r="301" spans="1:13" ht="26.4" x14ac:dyDescent="0.3">
      <c r="A301" s="361"/>
      <c r="B301" s="361"/>
      <c r="C301" s="403" t="s">
        <v>4927</v>
      </c>
      <c r="D301" s="402" t="s">
        <v>4928</v>
      </c>
      <c r="E301" s="432">
        <v>3000</v>
      </c>
      <c r="F301" s="433">
        <v>0</v>
      </c>
      <c r="G301" s="433">
        <v>0</v>
      </c>
      <c r="H301" s="434">
        <v>0</v>
      </c>
      <c r="I301" s="434">
        <v>0</v>
      </c>
      <c r="J301" s="434">
        <v>0</v>
      </c>
      <c r="K301" s="434">
        <v>0</v>
      </c>
      <c r="L301" s="434">
        <v>0</v>
      </c>
      <c r="M301" s="434">
        <v>0</v>
      </c>
    </row>
    <row r="302" spans="1:13" ht="21.75" customHeight="1" x14ac:dyDescent="0.3">
      <c r="A302" s="361"/>
      <c r="B302" s="361"/>
      <c r="C302" s="403" t="s">
        <v>4929</v>
      </c>
      <c r="D302" s="402" t="s">
        <v>4930</v>
      </c>
      <c r="E302" s="432">
        <v>3000</v>
      </c>
      <c r="F302" s="433">
        <v>0</v>
      </c>
      <c r="G302" s="433">
        <v>0</v>
      </c>
      <c r="H302" s="434">
        <v>0</v>
      </c>
      <c r="I302" s="434">
        <v>0</v>
      </c>
      <c r="J302" s="434">
        <v>0</v>
      </c>
      <c r="K302" s="434">
        <v>0</v>
      </c>
      <c r="L302" s="434">
        <v>0</v>
      </c>
      <c r="M302" s="434">
        <v>0</v>
      </c>
    </row>
    <row r="303" spans="1:13" ht="19.5" customHeight="1" x14ac:dyDescent="0.3">
      <c r="A303" s="361"/>
      <c r="B303" s="886" t="s">
        <v>2503</v>
      </c>
      <c r="C303" s="886"/>
      <c r="D303" s="886"/>
      <c r="E303" s="435"/>
      <c r="F303" s="436">
        <f>SUM(F300:F302)</f>
        <v>0</v>
      </c>
      <c r="G303" s="436">
        <f t="shared" ref="G303:L303" si="4">SUM(G300:G302)</f>
        <v>0</v>
      </c>
      <c r="H303" s="436">
        <f t="shared" si="4"/>
        <v>0</v>
      </c>
      <c r="I303" s="436">
        <f t="shared" si="4"/>
        <v>0</v>
      </c>
      <c r="J303" s="436">
        <f t="shared" si="4"/>
        <v>0</v>
      </c>
      <c r="K303" s="436">
        <f t="shared" si="4"/>
        <v>0</v>
      </c>
      <c r="L303" s="436">
        <f t="shared" si="4"/>
        <v>0</v>
      </c>
      <c r="M303" s="437"/>
    </row>
    <row r="304" spans="1:13" ht="17.25" customHeight="1" x14ac:dyDescent="0.3">
      <c r="A304" s="361"/>
      <c r="B304" s="361"/>
      <c r="C304" s="361"/>
      <c r="D304" s="373"/>
      <c r="E304" s="361"/>
      <c r="F304" s="438"/>
      <c r="G304" s="438"/>
      <c r="H304" s="359"/>
      <c r="I304" s="359"/>
      <c r="J304" s="359"/>
      <c r="K304" s="359"/>
      <c r="L304" s="359"/>
      <c r="M304" s="359"/>
    </row>
    <row r="305" spans="1:13" x14ac:dyDescent="0.3">
      <c r="A305" s="450"/>
      <c r="B305" s="450"/>
      <c r="C305" s="450"/>
      <c r="D305" s="451"/>
      <c r="E305" s="450"/>
      <c r="F305" s="462"/>
      <c r="G305" s="462"/>
      <c r="H305" s="463"/>
      <c r="I305" s="463"/>
      <c r="J305" s="463"/>
      <c r="K305" s="463"/>
      <c r="L305" s="463"/>
      <c r="M305" s="463"/>
    </row>
    <row r="306" spans="1:13" ht="21.75" customHeight="1" x14ac:dyDescent="0.3">
      <c r="A306" s="877" t="s">
        <v>4880</v>
      </c>
      <c r="B306" s="877"/>
      <c r="C306" s="877"/>
      <c r="D306" s="877"/>
      <c r="E306" s="877"/>
      <c r="F306" s="877"/>
      <c r="G306" s="877"/>
      <c r="H306" s="877"/>
      <c r="I306" s="877"/>
      <c r="J306" s="877"/>
      <c r="K306" s="877"/>
      <c r="L306" s="877"/>
      <c r="M306" s="877"/>
    </row>
    <row r="307" spans="1:13" ht="20.25" customHeight="1" x14ac:dyDescent="0.3">
      <c r="A307" s="877" t="s">
        <v>5128</v>
      </c>
      <c r="B307" s="877"/>
      <c r="C307" s="877"/>
      <c r="D307" s="877"/>
      <c r="E307" s="877"/>
      <c r="F307" s="877"/>
      <c r="G307" s="877"/>
      <c r="H307" s="877"/>
      <c r="I307" s="877"/>
      <c r="J307" s="877"/>
      <c r="K307" s="877"/>
      <c r="L307" s="877"/>
      <c r="M307" s="877"/>
    </row>
    <row r="308" spans="1:13" s="553" customFormat="1" ht="14.4" thickBot="1" x14ac:dyDescent="0.35">
      <c r="A308" s="888" t="s">
        <v>5316</v>
      </c>
      <c r="B308" s="888"/>
      <c r="C308" s="888"/>
      <c r="D308" s="888"/>
      <c r="E308" s="888"/>
      <c r="F308" s="888"/>
      <c r="G308" s="888"/>
      <c r="H308" s="888"/>
      <c r="I308" s="888"/>
      <c r="J308" s="888"/>
      <c r="K308" s="888"/>
      <c r="L308" s="888"/>
      <c r="M308" s="888"/>
    </row>
    <row r="309" spans="1:13" ht="21" customHeight="1" x14ac:dyDescent="0.3">
      <c r="A309" s="889" t="s">
        <v>4905</v>
      </c>
      <c r="B309" s="890"/>
      <c r="C309" s="890" t="s">
        <v>4906</v>
      </c>
      <c r="D309" s="890" t="s">
        <v>4907</v>
      </c>
      <c r="E309" s="890" t="s">
        <v>4908</v>
      </c>
      <c r="F309" s="418" t="s">
        <v>3115</v>
      </c>
      <c r="G309" s="418" t="s">
        <v>3116</v>
      </c>
      <c r="H309" s="418" t="s">
        <v>3116</v>
      </c>
      <c r="I309" s="418" t="s">
        <v>3116</v>
      </c>
      <c r="J309" s="418" t="s">
        <v>3116</v>
      </c>
      <c r="K309" s="419" t="s">
        <v>3341</v>
      </c>
      <c r="L309" s="419" t="s">
        <v>4884</v>
      </c>
      <c r="M309" s="895" t="s">
        <v>5049</v>
      </c>
    </row>
    <row r="310" spans="1:13" x14ac:dyDescent="0.3">
      <c r="A310" s="891"/>
      <c r="B310" s="892"/>
      <c r="C310" s="892"/>
      <c r="D310" s="892"/>
      <c r="E310" s="892"/>
      <c r="F310" s="439" t="s">
        <v>3120</v>
      </c>
      <c r="G310" s="439" t="s">
        <v>3120</v>
      </c>
      <c r="H310" s="439" t="s">
        <v>5068</v>
      </c>
      <c r="I310" s="439" t="s">
        <v>5069</v>
      </c>
      <c r="J310" s="422" t="s">
        <v>4882</v>
      </c>
      <c r="K310" s="440" t="s">
        <v>5102</v>
      </c>
      <c r="L310" s="421" t="s">
        <v>4885</v>
      </c>
      <c r="M310" s="896"/>
    </row>
    <row r="311" spans="1:13" x14ac:dyDescent="0.3">
      <c r="A311" s="891"/>
      <c r="B311" s="892"/>
      <c r="C311" s="892"/>
      <c r="D311" s="892"/>
      <c r="E311" s="892"/>
      <c r="F311" s="420" t="s">
        <v>14</v>
      </c>
      <c r="G311" s="420" t="s">
        <v>14</v>
      </c>
      <c r="H311" s="421" t="s">
        <v>14</v>
      </c>
      <c r="I311" s="421" t="s">
        <v>14</v>
      </c>
      <c r="J311" s="422" t="s">
        <v>4883</v>
      </c>
      <c r="K311" s="421" t="s">
        <v>14</v>
      </c>
      <c r="L311" s="421">
        <v>2019</v>
      </c>
      <c r="M311" s="423"/>
    </row>
    <row r="312" spans="1:13" ht="14.4" thickBot="1" x14ac:dyDescent="0.35">
      <c r="A312" s="893"/>
      <c r="B312" s="894"/>
      <c r="C312" s="894"/>
      <c r="D312" s="894"/>
      <c r="E312" s="894"/>
      <c r="F312" s="424"/>
      <c r="G312" s="424"/>
      <c r="H312" s="425"/>
      <c r="I312" s="425"/>
      <c r="J312" s="425"/>
      <c r="K312" s="425"/>
      <c r="L312" s="426" t="s">
        <v>14</v>
      </c>
      <c r="M312" s="427"/>
    </row>
    <row r="313" spans="1:13" x14ac:dyDescent="0.3">
      <c r="A313" s="435">
        <v>17033001</v>
      </c>
      <c r="B313" s="886" t="s">
        <v>2504</v>
      </c>
      <c r="C313" s="886"/>
      <c r="D313" s="886"/>
      <c r="E313" s="361"/>
      <c r="F313" s="438"/>
      <c r="G313" s="438"/>
      <c r="H313" s="359"/>
      <c r="I313" s="359"/>
      <c r="J313" s="359"/>
      <c r="K313" s="359"/>
      <c r="L313" s="359"/>
      <c r="M313" s="359"/>
    </row>
    <row r="314" spans="1:13" x14ac:dyDescent="0.3">
      <c r="A314" s="361"/>
      <c r="B314" s="361"/>
      <c r="C314" s="403" t="s">
        <v>4931</v>
      </c>
      <c r="D314" s="402" t="s">
        <v>4932</v>
      </c>
      <c r="E314" s="432">
        <v>3000</v>
      </c>
      <c r="F314" s="433">
        <v>0</v>
      </c>
      <c r="G314" s="433">
        <v>0</v>
      </c>
      <c r="H314" s="434">
        <v>0</v>
      </c>
      <c r="I314" s="434">
        <v>0</v>
      </c>
      <c r="J314" s="434">
        <v>0</v>
      </c>
      <c r="K314" s="434">
        <v>0</v>
      </c>
      <c r="L314" s="434">
        <v>0</v>
      </c>
      <c r="M314" s="434">
        <v>0</v>
      </c>
    </row>
    <row r="315" spans="1:13" x14ac:dyDescent="0.3">
      <c r="A315" s="361"/>
      <c r="B315" s="886" t="s">
        <v>2556</v>
      </c>
      <c r="C315" s="886"/>
      <c r="D315" s="886"/>
      <c r="E315" s="435"/>
      <c r="F315" s="436">
        <f>SUM(F314)</f>
        <v>0</v>
      </c>
      <c r="G315" s="436">
        <f t="shared" ref="G315:L315" si="5">SUM(G314)</f>
        <v>0</v>
      </c>
      <c r="H315" s="436">
        <f t="shared" si="5"/>
        <v>0</v>
      </c>
      <c r="I315" s="436">
        <f t="shared" si="5"/>
        <v>0</v>
      </c>
      <c r="J315" s="436">
        <f t="shared" si="5"/>
        <v>0</v>
      </c>
      <c r="K315" s="436">
        <f t="shared" si="5"/>
        <v>0</v>
      </c>
      <c r="L315" s="436">
        <f t="shared" si="5"/>
        <v>0</v>
      </c>
      <c r="M315" s="437">
        <v>0</v>
      </c>
    </row>
    <row r="316" spans="1:13" x14ac:dyDescent="0.3">
      <c r="A316" s="361"/>
      <c r="B316" s="361"/>
      <c r="C316" s="361"/>
      <c r="D316" s="373"/>
      <c r="E316" s="361"/>
      <c r="F316" s="438"/>
      <c r="G316" s="438"/>
      <c r="H316" s="359"/>
      <c r="I316" s="359"/>
      <c r="J316" s="359"/>
      <c r="K316" s="359"/>
      <c r="L316" s="359"/>
      <c r="M316" s="359"/>
    </row>
    <row r="317" spans="1:13" x14ac:dyDescent="0.3">
      <c r="A317" s="435">
        <v>20001001</v>
      </c>
      <c r="B317" s="886" t="s">
        <v>808</v>
      </c>
      <c r="C317" s="886"/>
      <c r="D317" s="886"/>
      <c r="E317" s="361"/>
      <c r="F317" s="438"/>
      <c r="G317" s="438"/>
      <c r="H317" s="359"/>
      <c r="I317" s="359"/>
      <c r="J317" s="359"/>
      <c r="K317" s="359"/>
      <c r="L317" s="359"/>
      <c r="M317" s="359"/>
    </row>
    <row r="318" spans="1:13" ht="26.4" x14ac:dyDescent="0.3">
      <c r="A318" s="361"/>
      <c r="B318" s="361"/>
      <c r="C318" s="403" t="s">
        <v>4933</v>
      </c>
      <c r="D318" s="402" t="s">
        <v>4934</v>
      </c>
      <c r="E318" s="432">
        <v>3000</v>
      </c>
      <c r="F318" s="433">
        <v>1500000000</v>
      </c>
      <c r="G318" s="433">
        <v>7740000000</v>
      </c>
      <c r="H318" s="434">
        <v>1950000000</v>
      </c>
      <c r="I318" s="434">
        <v>2535000000</v>
      </c>
      <c r="J318" s="434">
        <f>SUM(G318:I318)</f>
        <v>12225000000</v>
      </c>
      <c r="K318" s="434">
        <v>0</v>
      </c>
      <c r="L318" s="434">
        <v>0</v>
      </c>
      <c r="M318" s="434">
        <v>0</v>
      </c>
    </row>
    <row r="319" spans="1:13" s="610" customFormat="1" ht="26.4" x14ac:dyDescent="0.3">
      <c r="A319" s="361"/>
      <c r="B319" s="361"/>
      <c r="C319" s="403" t="s">
        <v>5290</v>
      </c>
      <c r="D319" s="402" t="s">
        <v>5291</v>
      </c>
      <c r="E319" s="432"/>
      <c r="F319" s="433">
        <v>0</v>
      </c>
      <c r="G319" s="433">
        <v>2000000000</v>
      </c>
      <c r="H319" s="434">
        <v>1000000000</v>
      </c>
      <c r="I319" s="434">
        <v>1000000000</v>
      </c>
      <c r="J319" s="434">
        <f>SUM(G319:I319)</f>
        <v>4000000000</v>
      </c>
      <c r="K319" s="434"/>
      <c r="L319" s="434"/>
      <c r="M319" s="434"/>
    </row>
    <row r="320" spans="1:13" x14ac:dyDescent="0.3">
      <c r="A320" s="361"/>
      <c r="B320" s="886" t="s">
        <v>834</v>
      </c>
      <c r="C320" s="886"/>
      <c r="D320" s="886"/>
      <c r="E320" s="435"/>
      <c r="F320" s="436">
        <f>SUM(F318:F319)</f>
        <v>1500000000</v>
      </c>
      <c r="G320" s="436">
        <f t="shared" ref="G320:J320" si="6">SUM(G318:G319)</f>
        <v>9740000000</v>
      </c>
      <c r="H320" s="436">
        <f t="shared" si="6"/>
        <v>2950000000</v>
      </c>
      <c r="I320" s="436">
        <f t="shared" si="6"/>
        <v>3535000000</v>
      </c>
      <c r="J320" s="436">
        <f t="shared" si="6"/>
        <v>16225000000</v>
      </c>
      <c r="K320" s="436">
        <f t="shared" ref="K320:L320" si="7">SUM(K318)</f>
        <v>0</v>
      </c>
      <c r="L320" s="436">
        <f t="shared" si="7"/>
        <v>0</v>
      </c>
      <c r="M320" s="437">
        <v>0</v>
      </c>
    </row>
    <row r="321" spans="1:13" x14ac:dyDescent="0.3">
      <c r="A321" s="361"/>
      <c r="B321" s="361"/>
      <c r="C321" s="361"/>
      <c r="D321" s="373"/>
      <c r="E321" s="361"/>
      <c r="F321" s="438"/>
      <c r="G321" s="438"/>
      <c r="H321" s="359"/>
      <c r="I321" s="359"/>
      <c r="J321" s="359"/>
      <c r="K321" s="359"/>
      <c r="L321" s="359"/>
      <c r="M321" s="359"/>
    </row>
    <row r="322" spans="1:13" x14ac:dyDescent="0.3">
      <c r="A322" s="361"/>
      <c r="B322" s="361"/>
      <c r="C322" s="361"/>
      <c r="D322" s="373"/>
      <c r="E322" s="361"/>
      <c r="F322" s="438"/>
      <c r="G322" s="438"/>
      <c r="H322" s="359"/>
      <c r="I322" s="359"/>
      <c r="J322" s="359"/>
      <c r="K322" s="359"/>
      <c r="L322" s="359"/>
      <c r="M322" s="359"/>
    </row>
    <row r="323" spans="1:13" x14ac:dyDescent="0.3">
      <c r="A323" s="435">
        <v>38001001</v>
      </c>
      <c r="B323" s="886" t="s">
        <v>1462</v>
      </c>
      <c r="C323" s="886"/>
      <c r="D323" s="886"/>
      <c r="E323" s="361"/>
      <c r="F323" s="438"/>
      <c r="G323" s="438"/>
      <c r="H323" s="359"/>
      <c r="I323" s="359"/>
      <c r="J323" s="359"/>
      <c r="K323" s="359"/>
      <c r="L323" s="359"/>
      <c r="M323" s="359"/>
    </row>
    <row r="324" spans="1:13" x14ac:dyDescent="0.3">
      <c r="A324" s="361"/>
      <c r="B324" s="361"/>
      <c r="C324" s="403" t="s">
        <v>4937</v>
      </c>
      <c r="D324" s="402" t="s">
        <v>4938</v>
      </c>
      <c r="E324" s="432">
        <v>3000</v>
      </c>
      <c r="F324" s="433">
        <v>500000000</v>
      </c>
      <c r="G324" s="433">
        <v>500000000</v>
      </c>
      <c r="H324" s="434">
        <v>650000000</v>
      </c>
      <c r="I324" s="434">
        <v>800000000</v>
      </c>
      <c r="J324" s="434">
        <v>1950000000</v>
      </c>
      <c r="K324" s="434">
        <v>550000000</v>
      </c>
      <c r="L324" s="434">
        <v>0</v>
      </c>
      <c r="M324" s="434"/>
    </row>
    <row r="325" spans="1:13" x14ac:dyDescent="0.3">
      <c r="A325" s="361"/>
      <c r="B325" s="886" t="s">
        <v>1495</v>
      </c>
      <c r="C325" s="886"/>
      <c r="D325" s="886"/>
      <c r="E325" s="435"/>
      <c r="F325" s="436">
        <f t="shared" ref="F325:L325" si="8">SUM(F324:F324)</f>
        <v>500000000</v>
      </c>
      <c r="G325" s="436">
        <f t="shared" si="8"/>
        <v>500000000</v>
      </c>
      <c r="H325" s="436">
        <f t="shared" si="8"/>
        <v>650000000</v>
      </c>
      <c r="I325" s="436">
        <f t="shared" si="8"/>
        <v>800000000</v>
      </c>
      <c r="J325" s="436">
        <f t="shared" si="8"/>
        <v>1950000000</v>
      </c>
      <c r="K325" s="436">
        <f t="shared" si="8"/>
        <v>550000000</v>
      </c>
      <c r="L325" s="436">
        <f t="shared" si="8"/>
        <v>0</v>
      </c>
      <c r="M325" s="437"/>
    </row>
    <row r="326" spans="1:13" s="641" customFormat="1" x14ac:dyDescent="0.3">
      <c r="A326" s="444"/>
      <c r="B326" s="642"/>
      <c r="C326" s="642"/>
      <c r="D326" s="642"/>
      <c r="E326" s="454"/>
      <c r="F326" s="455"/>
      <c r="G326" s="455"/>
      <c r="H326" s="455"/>
      <c r="I326" s="455"/>
      <c r="J326" s="455"/>
      <c r="K326" s="455"/>
      <c r="L326" s="455"/>
      <c r="M326" s="456"/>
    </row>
    <row r="327" spans="1:13" s="641" customFormat="1" x14ac:dyDescent="0.3">
      <c r="A327" s="444"/>
      <c r="B327" s="642"/>
      <c r="C327" s="642"/>
      <c r="D327" s="642" t="s">
        <v>1831</v>
      </c>
      <c r="E327" s="454"/>
      <c r="F327" s="455"/>
      <c r="G327" s="455"/>
      <c r="H327" s="455"/>
      <c r="I327" s="455"/>
      <c r="J327" s="455"/>
      <c r="K327" s="455"/>
      <c r="L327" s="455"/>
      <c r="M327" s="456"/>
    </row>
    <row r="328" spans="1:13" s="641" customFormat="1" x14ac:dyDescent="0.3">
      <c r="A328" s="444"/>
      <c r="B328" s="642"/>
      <c r="C328" s="642"/>
      <c r="D328" s="643" t="s">
        <v>5315</v>
      </c>
      <c r="E328" s="644"/>
      <c r="F328" s="645">
        <v>0</v>
      </c>
      <c r="G328" s="645">
        <v>2500000000</v>
      </c>
      <c r="H328" s="645">
        <v>5000000000</v>
      </c>
      <c r="I328" s="645">
        <v>0</v>
      </c>
      <c r="J328" s="645">
        <f>SUM(G328:I328)</f>
        <v>7500000000</v>
      </c>
      <c r="K328" s="645"/>
      <c r="L328" s="645"/>
      <c r="M328" s="456"/>
    </row>
    <row r="329" spans="1:13" s="641" customFormat="1" x14ac:dyDescent="0.3">
      <c r="A329" s="444"/>
      <c r="B329" s="642"/>
      <c r="C329" s="642"/>
      <c r="D329" s="642" t="s">
        <v>1851</v>
      </c>
      <c r="E329" s="454"/>
      <c r="F329" s="455">
        <f>SUM(F328)</f>
        <v>0</v>
      </c>
      <c r="G329" s="455">
        <f t="shared" ref="G329:K329" si="9">SUM(G328)</f>
        <v>2500000000</v>
      </c>
      <c r="H329" s="455">
        <f t="shared" si="9"/>
        <v>5000000000</v>
      </c>
      <c r="I329" s="455">
        <f t="shared" si="9"/>
        <v>0</v>
      </c>
      <c r="J329" s="455">
        <f t="shared" si="9"/>
        <v>7500000000</v>
      </c>
      <c r="K329" s="455">
        <f t="shared" si="9"/>
        <v>0</v>
      </c>
      <c r="L329" s="455"/>
      <c r="M329" s="456"/>
    </row>
    <row r="330" spans="1:13" s="646" customFormat="1" x14ac:dyDescent="0.3">
      <c r="A330" s="444"/>
      <c r="B330" s="649"/>
      <c r="C330" s="649"/>
      <c r="D330" s="649"/>
      <c r="E330" s="454"/>
      <c r="F330" s="455"/>
      <c r="G330" s="455"/>
      <c r="H330" s="455"/>
      <c r="I330" s="455"/>
      <c r="J330" s="455"/>
      <c r="K330" s="455"/>
      <c r="L330" s="455"/>
      <c r="M330" s="456"/>
    </row>
    <row r="331" spans="1:13" x14ac:dyDescent="0.3">
      <c r="A331" s="361"/>
      <c r="B331" s="647"/>
      <c r="C331" s="647"/>
      <c r="D331" s="393" t="s">
        <v>5318</v>
      </c>
      <c r="E331" s="435"/>
      <c r="F331" s="436">
        <f>SUM(F280+F287+F293+F297+F303+F315+F320+F325+F329)</f>
        <v>6000000000</v>
      </c>
      <c r="G331" s="436">
        <f t="shared" ref="G331:M331" si="10">SUM(G280+G287+G293+G297+G303+G315+G320+G325+G329)</f>
        <v>19240000000</v>
      </c>
      <c r="H331" s="436">
        <f t="shared" si="10"/>
        <v>13200000000</v>
      </c>
      <c r="I331" s="436">
        <f t="shared" si="10"/>
        <v>9715000000</v>
      </c>
      <c r="J331" s="436">
        <f t="shared" si="10"/>
        <v>39655000000</v>
      </c>
      <c r="K331" s="436">
        <f t="shared" si="10"/>
        <v>3650000000</v>
      </c>
      <c r="L331" s="436">
        <f t="shared" si="10"/>
        <v>0</v>
      </c>
      <c r="M331" s="436">
        <f t="shared" si="10"/>
        <v>0</v>
      </c>
    </row>
    <row r="332" spans="1:13" s="553" customFormat="1" x14ac:dyDescent="0.3">
      <c r="A332" s="464"/>
      <c r="B332" s="464"/>
      <c r="C332" s="464"/>
      <c r="D332" s="569"/>
      <c r="E332" s="557"/>
      <c r="F332" s="465"/>
      <c r="G332" s="465"/>
      <c r="H332" s="465"/>
      <c r="I332" s="465"/>
      <c r="J332" s="465"/>
      <c r="K332" s="465"/>
      <c r="L332" s="465"/>
      <c r="M332" s="570"/>
    </row>
    <row r="333" spans="1:13" s="646" customFormat="1" x14ac:dyDescent="0.3">
      <c r="A333" s="464"/>
      <c r="B333" s="464"/>
      <c r="C333" s="464"/>
      <c r="D333" s="569"/>
      <c r="E333" s="648"/>
      <c r="F333" s="465"/>
      <c r="G333" s="465"/>
      <c r="H333" s="465"/>
      <c r="I333" s="465"/>
      <c r="J333" s="465"/>
      <c r="K333" s="465"/>
      <c r="L333" s="465"/>
      <c r="M333" s="570"/>
    </row>
    <row r="334" spans="1:13" s="646" customFormat="1" x14ac:dyDescent="0.3">
      <c r="A334" s="464"/>
      <c r="B334" s="464"/>
      <c r="C334" s="464"/>
      <c r="D334" s="569"/>
      <c r="E334" s="648"/>
      <c r="F334" s="465"/>
      <c r="G334" s="465"/>
      <c r="H334" s="465"/>
      <c r="I334" s="465"/>
      <c r="J334" s="465"/>
      <c r="K334" s="465"/>
      <c r="L334" s="465"/>
      <c r="M334" s="570"/>
    </row>
    <row r="335" spans="1:13" s="646" customFormat="1" x14ac:dyDescent="0.3">
      <c r="A335" s="464"/>
      <c r="B335" s="464"/>
      <c r="C335" s="464"/>
      <c r="D335" s="569"/>
      <c r="E335" s="648"/>
      <c r="F335" s="465"/>
      <c r="G335" s="465"/>
      <c r="H335" s="465"/>
      <c r="I335" s="465"/>
      <c r="J335" s="465"/>
      <c r="K335" s="465"/>
      <c r="L335" s="465"/>
      <c r="M335" s="570"/>
    </row>
    <row r="336" spans="1:13" s="553" customFormat="1" x14ac:dyDescent="0.3">
      <c r="A336" s="464"/>
      <c r="B336" s="464"/>
      <c r="C336" s="464"/>
      <c r="D336" s="569"/>
      <c r="E336" s="557"/>
      <c r="F336" s="465"/>
      <c r="G336" s="465"/>
      <c r="H336" s="465"/>
      <c r="I336" s="465"/>
      <c r="J336" s="465"/>
      <c r="K336" s="465"/>
      <c r="L336" s="465"/>
      <c r="M336" s="570"/>
    </row>
    <row r="337" spans="1:13" s="553" customFormat="1" x14ac:dyDescent="0.3">
      <c r="A337" s="464"/>
      <c r="B337" s="464"/>
      <c r="C337" s="464"/>
      <c r="D337" s="569"/>
      <c r="E337" s="557"/>
      <c r="F337" s="465"/>
      <c r="G337" s="613"/>
      <c r="H337" s="465"/>
      <c r="I337" s="465"/>
      <c r="J337" s="465"/>
      <c r="K337" s="465"/>
      <c r="L337" s="465"/>
      <c r="M337" s="570"/>
    </row>
    <row r="338" spans="1:13" s="646" customFormat="1" x14ac:dyDescent="0.3">
      <c r="A338" s="888" t="s">
        <v>5317</v>
      </c>
      <c r="B338" s="888"/>
      <c r="C338" s="888"/>
      <c r="D338" s="888"/>
      <c r="E338" s="888"/>
      <c r="F338" s="888"/>
      <c r="G338" s="888"/>
      <c r="H338" s="888"/>
      <c r="I338" s="888"/>
      <c r="J338" s="888"/>
      <c r="K338" s="888"/>
      <c r="L338" s="888"/>
      <c r="M338" s="888"/>
    </row>
    <row r="339" spans="1:13" s="646" customFormat="1" x14ac:dyDescent="0.3">
      <c r="A339" s="435">
        <v>38001001</v>
      </c>
      <c r="B339" s="886" t="s">
        <v>1462</v>
      </c>
      <c r="C339" s="886"/>
      <c r="D339" s="886"/>
      <c r="E339" s="361"/>
      <c r="F339" s="438"/>
      <c r="G339" s="438"/>
      <c r="H339" s="359"/>
      <c r="I339" s="359"/>
      <c r="J339" s="359"/>
      <c r="K339" s="359"/>
      <c r="L339" s="359"/>
      <c r="M339" s="359"/>
    </row>
    <row r="340" spans="1:13" x14ac:dyDescent="0.3">
      <c r="A340" s="361"/>
      <c r="B340" s="361"/>
      <c r="C340" s="403" t="s">
        <v>4935</v>
      </c>
      <c r="D340" s="402" t="s">
        <v>4936</v>
      </c>
      <c r="E340" s="432">
        <v>3000</v>
      </c>
      <c r="F340" s="433">
        <v>150000000</v>
      </c>
      <c r="G340" s="433">
        <v>150000000</v>
      </c>
      <c r="H340" s="434">
        <v>300000000</v>
      </c>
      <c r="I340" s="434">
        <v>200000000</v>
      </c>
      <c r="J340" s="434">
        <v>650000000</v>
      </c>
      <c r="K340" s="434">
        <v>350000000</v>
      </c>
      <c r="L340" s="434">
        <v>0</v>
      </c>
      <c r="M340" s="434"/>
    </row>
    <row r="341" spans="1:13" s="646" customFormat="1" x14ac:dyDescent="0.3">
      <c r="A341" s="361"/>
      <c r="B341" s="886" t="s">
        <v>1495</v>
      </c>
      <c r="C341" s="886"/>
      <c r="D341" s="886"/>
      <c r="E341" s="435"/>
      <c r="F341" s="436">
        <f>SUM(F340)</f>
        <v>150000000</v>
      </c>
      <c r="G341" s="436">
        <f t="shared" ref="G341:M341" si="11">SUM(G340)</f>
        <v>150000000</v>
      </c>
      <c r="H341" s="436">
        <f t="shared" si="11"/>
        <v>300000000</v>
      </c>
      <c r="I341" s="436">
        <f t="shared" si="11"/>
        <v>200000000</v>
      </c>
      <c r="J341" s="436">
        <f t="shared" si="11"/>
        <v>650000000</v>
      </c>
      <c r="K341" s="436">
        <f t="shared" si="11"/>
        <v>350000000</v>
      </c>
      <c r="L341" s="436">
        <f t="shared" si="11"/>
        <v>0</v>
      </c>
      <c r="M341" s="436">
        <f t="shared" si="11"/>
        <v>0</v>
      </c>
    </row>
    <row r="342" spans="1:13" s="646" customFormat="1" x14ac:dyDescent="0.3">
      <c r="A342" s="361"/>
      <c r="B342" s="647"/>
      <c r="C342" s="647"/>
      <c r="D342" s="647"/>
      <c r="E342" s="435"/>
      <c r="F342" s="436"/>
      <c r="G342" s="436"/>
      <c r="H342" s="436"/>
      <c r="I342" s="436"/>
      <c r="J342" s="436"/>
      <c r="K342" s="436"/>
      <c r="L342" s="436"/>
      <c r="M342" s="436"/>
    </row>
    <row r="343" spans="1:13" s="646" customFormat="1" x14ac:dyDescent="0.3">
      <c r="A343" s="361"/>
      <c r="B343" s="647"/>
      <c r="C343" s="647"/>
      <c r="D343" s="647" t="s">
        <v>5319</v>
      </c>
      <c r="E343" s="435"/>
      <c r="F343" s="436">
        <f t="shared" ref="F343:M343" si="12">SUM(F341)</f>
        <v>150000000</v>
      </c>
      <c r="G343" s="436">
        <f t="shared" si="12"/>
        <v>150000000</v>
      </c>
      <c r="H343" s="436">
        <f t="shared" si="12"/>
        <v>300000000</v>
      </c>
      <c r="I343" s="436">
        <f t="shared" si="12"/>
        <v>200000000</v>
      </c>
      <c r="J343" s="436">
        <f t="shared" si="12"/>
        <v>650000000</v>
      </c>
      <c r="K343" s="436">
        <f t="shared" si="12"/>
        <v>350000000</v>
      </c>
      <c r="L343" s="436">
        <f t="shared" si="12"/>
        <v>0</v>
      </c>
      <c r="M343" s="436">
        <f t="shared" si="12"/>
        <v>0</v>
      </c>
    </row>
    <row r="344" spans="1:13" s="553" customFormat="1" ht="21" customHeight="1" thickBot="1" x14ac:dyDescent="0.35">
      <c r="A344" s="464"/>
      <c r="B344" s="464"/>
      <c r="C344" s="464"/>
      <c r="D344" s="569"/>
      <c r="E344" s="557"/>
      <c r="F344" s="465"/>
      <c r="G344" s="465"/>
      <c r="H344" s="465"/>
      <c r="I344" s="465"/>
      <c r="J344" s="465"/>
      <c r="K344" s="465"/>
      <c r="L344" s="465"/>
      <c r="M344" s="570"/>
    </row>
    <row r="345" spans="1:13" ht="14.4" thickBot="1" x14ac:dyDescent="0.35">
      <c r="A345" s="554" t="s">
        <v>5320</v>
      </c>
      <c r="B345" s="555"/>
      <c r="C345" s="555"/>
      <c r="D345" s="571"/>
      <c r="E345" s="447"/>
      <c r="F345" s="457">
        <f>SUM(F331+F343)</f>
        <v>6150000000</v>
      </c>
      <c r="G345" s="457">
        <f t="shared" ref="G345:M345" si="13">SUM(G331+G343)</f>
        <v>19390000000</v>
      </c>
      <c r="H345" s="457">
        <f t="shared" si="13"/>
        <v>13500000000</v>
      </c>
      <c r="I345" s="457">
        <f t="shared" si="13"/>
        <v>9915000000</v>
      </c>
      <c r="J345" s="457">
        <f t="shared" si="13"/>
        <v>40305000000</v>
      </c>
      <c r="K345" s="457">
        <f t="shared" si="13"/>
        <v>4000000000</v>
      </c>
      <c r="L345" s="457">
        <f t="shared" si="13"/>
        <v>0</v>
      </c>
      <c r="M345" s="457">
        <f t="shared" si="13"/>
        <v>0</v>
      </c>
    </row>
    <row r="346" spans="1:13" ht="14.25" customHeight="1" x14ac:dyDescent="0.3">
      <c r="A346" s="877" t="s">
        <v>4880</v>
      </c>
      <c r="B346" s="877"/>
      <c r="C346" s="877"/>
      <c r="D346" s="877"/>
      <c r="E346" s="877"/>
      <c r="F346" s="877"/>
      <c r="G346" s="877"/>
      <c r="H346" s="877"/>
      <c r="I346" s="877"/>
      <c r="J346" s="877"/>
      <c r="K346" s="877"/>
      <c r="L346" s="877"/>
      <c r="M346" s="877"/>
    </row>
    <row r="347" spans="1:13" ht="15" customHeight="1" thickBot="1" x14ac:dyDescent="0.35">
      <c r="A347" s="877" t="s">
        <v>5128</v>
      </c>
      <c r="B347" s="877"/>
      <c r="C347" s="877"/>
      <c r="D347" s="877"/>
      <c r="E347" s="877"/>
      <c r="F347" s="877"/>
      <c r="G347" s="877"/>
      <c r="H347" s="877"/>
      <c r="I347" s="877"/>
      <c r="J347" s="877"/>
      <c r="K347" s="877"/>
      <c r="L347" s="877"/>
      <c r="M347" s="877"/>
    </row>
    <row r="348" spans="1:13" ht="17.25" customHeight="1" x14ac:dyDescent="0.3">
      <c r="A348" s="889" t="s">
        <v>4905</v>
      </c>
      <c r="B348" s="890"/>
      <c r="C348" s="890" t="s">
        <v>4906</v>
      </c>
      <c r="D348" s="890" t="s">
        <v>4907</v>
      </c>
      <c r="E348" s="890" t="s">
        <v>4908</v>
      </c>
      <c r="F348" s="418" t="s">
        <v>3115</v>
      </c>
      <c r="G348" s="418" t="s">
        <v>3116</v>
      </c>
      <c r="H348" s="418" t="s">
        <v>3116</v>
      </c>
      <c r="I348" s="418" t="s">
        <v>3116</v>
      </c>
      <c r="J348" s="418" t="s">
        <v>3116</v>
      </c>
      <c r="K348" s="419" t="s">
        <v>3341</v>
      </c>
      <c r="L348" s="419" t="s">
        <v>4884</v>
      </c>
      <c r="M348" s="895" t="s">
        <v>5049</v>
      </c>
    </row>
    <row r="349" spans="1:13" x14ac:dyDescent="0.3">
      <c r="A349" s="891"/>
      <c r="B349" s="892"/>
      <c r="C349" s="892"/>
      <c r="D349" s="892"/>
      <c r="E349" s="892"/>
      <c r="F349" s="439" t="s">
        <v>3120</v>
      </c>
      <c r="G349" s="439" t="s">
        <v>3120</v>
      </c>
      <c r="H349" s="439" t="s">
        <v>5068</v>
      </c>
      <c r="I349" s="439" t="s">
        <v>5069</v>
      </c>
      <c r="J349" s="422" t="s">
        <v>4882</v>
      </c>
      <c r="K349" s="440" t="s">
        <v>5102</v>
      </c>
      <c r="L349" s="421" t="s">
        <v>4885</v>
      </c>
      <c r="M349" s="896"/>
    </row>
    <row r="350" spans="1:13" x14ac:dyDescent="0.3">
      <c r="A350" s="891"/>
      <c r="B350" s="892"/>
      <c r="C350" s="892"/>
      <c r="D350" s="892"/>
      <c r="E350" s="892"/>
      <c r="F350" s="420" t="s">
        <v>14</v>
      </c>
      <c r="G350" s="420" t="s">
        <v>14</v>
      </c>
      <c r="H350" s="421" t="s">
        <v>14</v>
      </c>
      <c r="I350" s="421" t="s">
        <v>14</v>
      </c>
      <c r="J350" s="422" t="s">
        <v>4883</v>
      </c>
      <c r="K350" s="421" t="s">
        <v>14</v>
      </c>
      <c r="L350" s="421">
        <v>2019</v>
      </c>
      <c r="M350" s="423"/>
    </row>
    <row r="351" spans="1:13" ht="7.5" customHeight="1" thickBot="1" x14ac:dyDescent="0.35">
      <c r="A351" s="893"/>
      <c r="B351" s="894"/>
      <c r="C351" s="894"/>
      <c r="D351" s="894"/>
      <c r="E351" s="894"/>
      <c r="F351" s="424"/>
      <c r="G351" s="424"/>
      <c r="H351" s="425"/>
      <c r="I351" s="425"/>
      <c r="J351" s="425"/>
      <c r="K351" s="425"/>
      <c r="L351" s="426" t="s">
        <v>14</v>
      </c>
      <c r="M351" s="427"/>
    </row>
    <row r="352" spans="1:13" ht="18" customHeight="1" x14ac:dyDescent="0.3">
      <c r="A352" s="900" t="s">
        <v>4939</v>
      </c>
      <c r="B352" s="900"/>
      <c r="C352" s="900"/>
      <c r="D352" s="900"/>
      <c r="E352" s="900"/>
      <c r="F352" s="900"/>
      <c r="G352" s="900"/>
      <c r="H352" s="900"/>
      <c r="I352" s="900"/>
      <c r="J352" s="900"/>
      <c r="K352" s="900"/>
      <c r="L352" s="900"/>
      <c r="M352" s="900"/>
    </row>
    <row r="353" spans="1:13" x14ac:dyDescent="0.3">
      <c r="A353" s="361"/>
      <c r="B353" s="886" t="s">
        <v>4939</v>
      </c>
      <c r="C353" s="886"/>
      <c r="D353" s="886"/>
      <c r="E353" s="361"/>
      <c r="F353" s="441"/>
      <c r="G353" s="441"/>
      <c r="H353" s="361"/>
      <c r="I353" s="361"/>
      <c r="J353" s="361"/>
      <c r="K353" s="361"/>
      <c r="L353" s="361"/>
      <c r="M353" s="361"/>
    </row>
    <row r="354" spans="1:13" ht="26.4" x14ac:dyDescent="0.3">
      <c r="A354" s="361"/>
      <c r="B354" s="361"/>
      <c r="C354" s="403" t="s">
        <v>4940</v>
      </c>
      <c r="D354" s="402" t="s">
        <v>4941</v>
      </c>
      <c r="E354" s="432">
        <v>2000</v>
      </c>
      <c r="F354" s="442">
        <f>SUM('Budget Sum'!F59)</f>
        <v>51099058300</v>
      </c>
      <c r="G354" s="442">
        <f>SUM('Budget Sum'!H59)</f>
        <v>29746976080</v>
      </c>
      <c r="H354" s="405">
        <v>56208964130</v>
      </c>
      <c r="I354" s="405">
        <v>61829860543</v>
      </c>
      <c r="J354" s="405">
        <v>169137882973</v>
      </c>
      <c r="K354" s="405">
        <v>27993343000</v>
      </c>
      <c r="L354" s="405">
        <v>2083687055</v>
      </c>
      <c r="M354" s="405"/>
    </row>
    <row r="355" spans="1:13" x14ac:dyDescent="0.3">
      <c r="A355" s="361"/>
      <c r="B355" s="886" t="s">
        <v>834</v>
      </c>
      <c r="C355" s="886"/>
      <c r="D355" s="886"/>
      <c r="E355" s="435"/>
      <c r="F355" s="443">
        <f>SUM(F354)</f>
        <v>51099058300</v>
      </c>
      <c r="G355" s="443">
        <f t="shared" ref="G355:L355" si="14">SUM(G354)</f>
        <v>29746976080</v>
      </c>
      <c r="H355" s="443">
        <f t="shared" si="14"/>
        <v>56208964130</v>
      </c>
      <c r="I355" s="443">
        <f t="shared" si="14"/>
        <v>61829860543</v>
      </c>
      <c r="J355" s="443">
        <f t="shared" si="14"/>
        <v>169137882973</v>
      </c>
      <c r="K355" s="443">
        <f t="shared" si="14"/>
        <v>27993343000</v>
      </c>
      <c r="L355" s="443">
        <f t="shared" si="14"/>
        <v>2083687055</v>
      </c>
      <c r="M355" s="408"/>
    </row>
    <row r="356" spans="1:13" ht="8.25" customHeight="1" thickBot="1" x14ac:dyDescent="0.35">
      <c r="A356" s="444"/>
      <c r="B356" s="444"/>
      <c r="C356" s="444"/>
      <c r="D356" s="374"/>
      <c r="E356" s="444"/>
      <c r="F356" s="445"/>
      <c r="G356" s="445"/>
      <c r="H356" s="444"/>
      <c r="I356" s="444"/>
      <c r="J356" s="444"/>
      <c r="K356" s="444"/>
      <c r="L356" s="446"/>
      <c r="M356" s="444"/>
    </row>
    <row r="357" spans="1:13" ht="14.4" thickBot="1" x14ac:dyDescent="0.35">
      <c r="A357" s="897" t="s">
        <v>716</v>
      </c>
      <c r="B357" s="898"/>
      <c r="C357" s="898"/>
      <c r="D357" s="898"/>
      <c r="E357" s="447"/>
      <c r="F357" s="448">
        <f>SUM(F355)</f>
        <v>51099058300</v>
      </c>
      <c r="G357" s="448">
        <f t="shared" ref="G357:L357" si="15">SUM(G355)</f>
        <v>29746976080</v>
      </c>
      <c r="H357" s="448">
        <f t="shared" si="15"/>
        <v>56208964130</v>
      </c>
      <c r="I357" s="448">
        <f t="shared" si="15"/>
        <v>61829860543</v>
      </c>
      <c r="J357" s="448">
        <f t="shared" si="15"/>
        <v>169137882973</v>
      </c>
      <c r="K357" s="448">
        <f t="shared" si="15"/>
        <v>27993343000</v>
      </c>
      <c r="L357" s="448">
        <f t="shared" si="15"/>
        <v>2083687055</v>
      </c>
      <c r="M357" s="449"/>
    </row>
    <row r="358" spans="1:13" ht="12.75" customHeight="1" x14ac:dyDescent="0.3">
      <c r="A358" s="450"/>
      <c r="B358" s="450"/>
      <c r="C358" s="450"/>
      <c r="D358" s="451"/>
      <c r="E358" s="450"/>
      <c r="F358" s="452"/>
      <c r="G358" s="452"/>
      <c r="H358" s="450"/>
      <c r="I358" s="450"/>
      <c r="J358" s="450"/>
      <c r="K358" s="450"/>
      <c r="L358" s="450"/>
      <c r="M358" s="450"/>
    </row>
    <row r="359" spans="1:13" x14ac:dyDescent="0.3">
      <c r="A359" s="900" t="s">
        <v>4942</v>
      </c>
      <c r="B359" s="900"/>
      <c r="C359" s="900"/>
      <c r="D359" s="900"/>
      <c r="E359" s="900"/>
      <c r="F359" s="900"/>
      <c r="G359" s="900"/>
      <c r="H359" s="900"/>
      <c r="I359" s="900"/>
      <c r="J359" s="900"/>
      <c r="K359" s="900"/>
      <c r="L359" s="900"/>
      <c r="M359" s="900"/>
    </row>
    <row r="360" spans="1:13" x14ac:dyDescent="0.3">
      <c r="A360" s="435" t="s">
        <v>4943</v>
      </c>
      <c r="B360" s="886" t="s">
        <v>115</v>
      </c>
      <c r="C360" s="886"/>
      <c r="D360" s="886"/>
      <c r="E360" s="361"/>
      <c r="F360" s="438"/>
      <c r="G360" s="438"/>
      <c r="H360" s="359"/>
      <c r="I360" s="359"/>
      <c r="J360" s="359"/>
      <c r="K360" s="359"/>
      <c r="L360" s="359"/>
      <c r="M360" s="361"/>
    </row>
    <row r="361" spans="1:13" ht="26.4" x14ac:dyDescent="0.3">
      <c r="A361" s="361"/>
      <c r="B361" s="361"/>
      <c r="C361" s="403" t="s">
        <v>4944</v>
      </c>
      <c r="D361" s="402" t="s">
        <v>4945</v>
      </c>
      <c r="E361" s="432">
        <v>3000</v>
      </c>
      <c r="F361" s="433">
        <v>0</v>
      </c>
      <c r="G361" s="433">
        <v>0</v>
      </c>
      <c r="H361" s="434">
        <v>0</v>
      </c>
      <c r="I361" s="434">
        <v>0</v>
      </c>
      <c r="J361" s="434">
        <v>0</v>
      </c>
      <c r="K361" s="434">
        <v>100000000</v>
      </c>
      <c r="L361" s="434">
        <v>0</v>
      </c>
      <c r="M361" s="410"/>
    </row>
    <row r="362" spans="1:13" x14ac:dyDescent="0.3">
      <c r="A362" s="361"/>
      <c r="B362" s="886" t="s">
        <v>134</v>
      </c>
      <c r="C362" s="886"/>
      <c r="D362" s="886"/>
      <c r="E362" s="435"/>
      <c r="F362" s="436">
        <f>SUM(F361)</f>
        <v>0</v>
      </c>
      <c r="G362" s="436">
        <f t="shared" ref="G362:L362" si="16">SUM(G361)</f>
        <v>0</v>
      </c>
      <c r="H362" s="436">
        <f t="shared" si="16"/>
        <v>0</v>
      </c>
      <c r="I362" s="436">
        <f t="shared" si="16"/>
        <v>0</v>
      </c>
      <c r="J362" s="436">
        <f t="shared" si="16"/>
        <v>0</v>
      </c>
      <c r="K362" s="436">
        <f t="shared" si="16"/>
        <v>100000000</v>
      </c>
      <c r="L362" s="436">
        <f t="shared" si="16"/>
        <v>0</v>
      </c>
      <c r="M362" s="453"/>
    </row>
    <row r="363" spans="1:13" ht="9.75" customHeight="1" x14ac:dyDescent="0.3">
      <c r="A363" s="361"/>
      <c r="B363" s="361"/>
      <c r="C363" s="361"/>
      <c r="D363" s="373"/>
      <c r="E363" s="361"/>
      <c r="F363" s="438"/>
      <c r="G363" s="438"/>
      <c r="H363" s="359"/>
      <c r="I363" s="359"/>
      <c r="J363" s="359"/>
      <c r="K363" s="359"/>
      <c r="L363" s="359"/>
      <c r="M363" s="361"/>
    </row>
    <row r="364" spans="1:13" x14ac:dyDescent="0.3">
      <c r="A364" s="435">
        <v>15001001</v>
      </c>
      <c r="B364" s="886" t="s">
        <v>719</v>
      </c>
      <c r="C364" s="886"/>
      <c r="D364" s="886"/>
      <c r="E364" s="361"/>
      <c r="F364" s="438"/>
      <c r="G364" s="438"/>
      <c r="H364" s="359"/>
      <c r="I364" s="359"/>
      <c r="J364" s="359"/>
      <c r="K364" s="359"/>
      <c r="L364" s="359"/>
      <c r="M364" s="361"/>
    </row>
    <row r="365" spans="1:13" x14ac:dyDescent="0.3">
      <c r="A365" s="361"/>
      <c r="B365" s="361"/>
      <c r="C365" s="403" t="s">
        <v>4946</v>
      </c>
      <c r="D365" s="402" t="s">
        <v>4947</v>
      </c>
      <c r="E365" s="432">
        <v>3000</v>
      </c>
      <c r="F365" s="433">
        <v>50000000</v>
      </c>
      <c r="G365" s="433">
        <v>0</v>
      </c>
      <c r="H365" s="434">
        <v>50000000</v>
      </c>
      <c r="I365" s="434">
        <v>50000000</v>
      </c>
      <c r="J365" s="434">
        <v>150000000</v>
      </c>
      <c r="K365" s="434">
        <v>50000000</v>
      </c>
      <c r="L365" s="434">
        <v>0</v>
      </c>
      <c r="M365" s="410"/>
    </row>
    <row r="366" spans="1:13" x14ac:dyDescent="0.3">
      <c r="A366" s="361"/>
      <c r="B366" s="361"/>
      <c r="C366" s="403" t="s">
        <v>4948</v>
      </c>
      <c r="D366" s="402" t="s">
        <v>4949</v>
      </c>
      <c r="E366" s="432">
        <v>3000</v>
      </c>
      <c r="F366" s="433">
        <v>50000000</v>
      </c>
      <c r="G366" s="433">
        <v>0</v>
      </c>
      <c r="H366" s="434">
        <v>100000000</v>
      </c>
      <c r="I366" s="434">
        <v>100000000</v>
      </c>
      <c r="J366" s="434">
        <v>250000000</v>
      </c>
      <c r="K366" s="434">
        <v>100000000</v>
      </c>
      <c r="L366" s="434">
        <v>0</v>
      </c>
      <c r="M366" s="410"/>
    </row>
    <row r="367" spans="1:13" x14ac:dyDescent="0.3">
      <c r="A367" s="361"/>
      <c r="B367" s="886" t="s">
        <v>772</v>
      </c>
      <c r="C367" s="886"/>
      <c r="D367" s="886"/>
      <c r="E367" s="435"/>
      <c r="F367" s="436">
        <f>SUM(F365:F366)</f>
        <v>100000000</v>
      </c>
      <c r="G367" s="436">
        <f t="shared" ref="G367:L367" si="17">SUM(G365:G366)</f>
        <v>0</v>
      </c>
      <c r="H367" s="436">
        <f t="shared" si="17"/>
        <v>150000000</v>
      </c>
      <c r="I367" s="436">
        <f t="shared" si="17"/>
        <v>150000000</v>
      </c>
      <c r="J367" s="436">
        <f t="shared" si="17"/>
        <v>400000000</v>
      </c>
      <c r="K367" s="436">
        <f t="shared" si="17"/>
        <v>150000000</v>
      </c>
      <c r="L367" s="436">
        <f t="shared" si="17"/>
        <v>0</v>
      </c>
      <c r="M367" s="453"/>
    </row>
    <row r="368" spans="1:13" ht="8.25" customHeight="1" x14ac:dyDescent="0.3">
      <c r="A368" s="361"/>
      <c r="B368" s="361"/>
      <c r="C368" s="361"/>
      <c r="D368" s="373"/>
      <c r="E368" s="361"/>
      <c r="F368" s="438"/>
      <c r="G368" s="438"/>
      <c r="H368" s="359"/>
      <c r="I368" s="359"/>
      <c r="J368" s="359"/>
      <c r="K368" s="359"/>
      <c r="L368" s="359"/>
      <c r="M368" s="361"/>
    </row>
    <row r="369" spans="1:13" x14ac:dyDescent="0.3">
      <c r="A369" s="435">
        <v>20001001</v>
      </c>
      <c r="B369" s="886" t="s">
        <v>808</v>
      </c>
      <c r="C369" s="886"/>
      <c r="D369" s="886"/>
      <c r="E369" s="361"/>
      <c r="F369" s="438"/>
      <c r="G369" s="438"/>
      <c r="H369" s="359"/>
      <c r="I369" s="359"/>
      <c r="J369" s="359"/>
      <c r="K369" s="359"/>
      <c r="L369" s="359"/>
      <c r="M369" s="361"/>
    </row>
    <row r="370" spans="1:13" ht="26.4" x14ac:dyDescent="0.3">
      <c r="A370" s="361"/>
      <c r="B370" s="361"/>
      <c r="C370" s="403" t="s">
        <v>4950</v>
      </c>
      <c r="D370" s="402" t="s">
        <v>4951</v>
      </c>
      <c r="E370" s="432">
        <v>3000</v>
      </c>
      <c r="F370" s="433">
        <v>0</v>
      </c>
      <c r="G370" s="433">
        <v>0</v>
      </c>
      <c r="H370" s="434">
        <v>0</v>
      </c>
      <c r="I370" s="434">
        <v>0</v>
      </c>
      <c r="J370" s="434">
        <v>0</v>
      </c>
      <c r="K370" s="434">
        <v>0</v>
      </c>
      <c r="L370" s="434">
        <v>0</v>
      </c>
      <c r="M370" s="405"/>
    </row>
    <row r="371" spans="1:13" x14ac:dyDescent="0.3">
      <c r="A371" s="361"/>
      <c r="B371" s="886" t="s">
        <v>834</v>
      </c>
      <c r="C371" s="886"/>
      <c r="D371" s="886"/>
      <c r="E371" s="435"/>
      <c r="F371" s="436">
        <f>SUM(F370)</f>
        <v>0</v>
      </c>
      <c r="G371" s="436">
        <f t="shared" ref="G371:L371" si="18">SUM(G370)</f>
        <v>0</v>
      </c>
      <c r="H371" s="436">
        <f t="shared" si="18"/>
        <v>0</v>
      </c>
      <c r="I371" s="436">
        <f t="shared" si="18"/>
        <v>0</v>
      </c>
      <c r="J371" s="436">
        <f t="shared" si="18"/>
        <v>0</v>
      </c>
      <c r="K371" s="436">
        <f t="shared" si="18"/>
        <v>0</v>
      </c>
      <c r="L371" s="436">
        <f t="shared" si="18"/>
        <v>0</v>
      </c>
      <c r="M371" s="408"/>
    </row>
    <row r="372" spans="1:13" ht="8.25" customHeight="1" x14ac:dyDescent="0.3">
      <c r="A372" s="361"/>
      <c r="B372" s="361"/>
      <c r="C372" s="361"/>
      <c r="D372" s="373"/>
      <c r="E372" s="361"/>
      <c r="F372" s="438"/>
      <c r="G372" s="438"/>
      <c r="H372" s="359"/>
      <c r="I372" s="359"/>
      <c r="J372" s="359"/>
      <c r="K372" s="359"/>
      <c r="L372" s="359"/>
      <c r="M372" s="361"/>
    </row>
    <row r="373" spans="1:13" ht="11.25" customHeight="1" x14ac:dyDescent="0.3">
      <c r="A373" s="435">
        <v>20007001</v>
      </c>
      <c r="B373" s="886" t="s">
        <v>835</v>
      </c>
      <c r="C373" s="886"/>
      <c r="D373" s="886"/>
      <c r="E373" s="361"/>
      <c r="F373" s="438"/>
      <c r="G373" s="438"/>
      <c r="H373" s="359"/>
      <c r="I373" s="359"/>
      <c r="J373" s="359"/>
      <c r="K373" s="359"/>
      <c r="L373" s="359"/>
      <c r="M373" s="361"/>
    </row>
    <row r="374" spans="1:13" x14ac:dyDescent="0.3">
      <c r="A374" s="361"/>
      <c r="B374" s="361"/>
      <c r="C374" s="403" t="s">
        <v>4952</v>
      </c>
      <c r="D374" s="402" t="s">
        <v>4953</v>
      </c>
      <c r="E374" s="432">
        <v>3000</v>
      </c>
      <c r="F374" s="433">
        <v>0</v>
      </c>
      <c r="G374" s="433">
        <v>0</v>
      </c>
      <c r="H374" s="434">
        <v>0</v>
      </c>
      <c r="I374" s="434">
        <v>0</v>
      </c>
      <c r="J374" s="434">
        <v>0</v>
      </c>
      <c r="K374" s="434">
        <v>0</v>
      </c>
      <c r="L374" s="434">
        <v>9057523308</v>
      </c>
      <c r="M374" s="410"/>
    </row>
    <row r="375" spans="1:13" x14ac:dyDescent="0.3">
      <c r="A375" s="361"/>
      <c r="B375" s="886" t="s">
        <v>870</v>
      </c>
      <c r="C375" s="886"/>
      <c r="D375" s="886"/>
      <c r="E375" s="435"/>
      <c r="F375" s="436">
        <f>SUM(F374)</f>
        <v>0</v>
      </c>
      <c r="G375" s="436">
        <f t="shared" ref="G375:L375" si="19">SUM(G374)</f>
        <v>0</v>
      </c>
      <c r="H375" s="436">
        <f t="shared" si="19"/>
        <v>0</v>
      </c>
      <c r="I375" s="436">
        <f t="shared" si="19"/>
        <v>0</v>
      </c>
      <c r="J375" s="436">
        <f t="shared" si="19"/>
        <v>0</v>
      </c>
      <c r="K375" s="436">
        <f t="shared" si="19"/>
        <v>0</v>
      </c>
      <c r="L375" s="436">
        <f t="shared" si="19"/>
        <v>9057523308</v>
      </c>
      <c r="M375" s="453"/>
    </row>
    <row r="376" spans="1:13" ht="9" customHeight="1" x14ac:dyDescent="0.3">
      <c r="A376" s="361"/>
      <c r="B376" s="361"/>
      <c r="C376" s="361"/>
      <c r="D376" s="373"/>
      <c r="E376" s="361"/>
      <c r="F376" s="438"/>
      <c r="G376" s="438"/>
      <c r="H376" s="359"/>
      <c r="I376" s="359"/>
      <c r="J376" s="359"/>
      <c r="K376" s="359"/>
      <c r="L376" s="359"/>
      <c r="M376" s="361"/>
    </row>
    <row r="377" spans="1:13" ht="11.25" customHeight="1" x14ac:dyDescent="0.3">
      <c r="A377" s="435">
        <v>38001001</v>
      </c>
      <c r="B377" s="886" t="s">
        <v>1462</v>
      </c>
      <c r="C377" s="886"/>
      <c r="D377" s="886"/>
      <c r="E377" s="361"/>
      <c r="F377" s="438"/>
      <c r="G377" s="438"/>
      <c r="H377" s="359"/>
      <c r="I377" s="359"/>
      <c r="J377" s="359"/>
      <c r="K377" s="359"/>
      <c r="L377" s="359"/>
      <c r="M377" s="361"/>
    </row>
    <row r="378" spans="1:13" x14ac:dyDescent="0.3">
      <c r="A378" s="361"/>
      <c r="B378" s="361"/>
      <c r="C378" s="403" t="s">
        <v>4954</v>
      </c>
      <c r="D378" s="402" t="s">
        <v>5162</v>
      </c>
      <c r="E378" s="432">
        <v>3000</v>
      </c>
      <c r="F378" s="433">
        <v>2000000000</v>
      </c>
      <c r="G378" s="433">
        <v>2000000000</v>
      </c>
      <c r="H378" s="434">
        <v>1000000000</v>
      </c>
      <c r="I378" s="434">
        <v>1000000000</v>
      </c>
      <c r="J378" s="434">
        <v>4000000000</v>
      </c>
      <c r="K378" s="434">
        <v>0</v>
      </c>
      <c r="L378" s="434">
        <v>0</v>
      </c>
      <c r="M378" s="410"/>
    </row>
    <row r="379" spans="1:13" x14ac:dyDescent="0.3">
      <c r="A379" s="361"/>
      <c r="B379" s="361"/>
      <c r="C379" s="403" t="s">
        <v>4955</v>
      </c>
      <c r="D379" s="402" t="s">
        <v>4956</v>
      </c>
      <c r="E379" s="432">
        <v>3000</v>
      </c>
      <c r="F379" s="433">
        <v>0</v>
      </c>
      <c r="G379" s="433">
        <v>0</v>
      </c>
      <c r="H379" s="434">
        <v>0</v>
      </c>
      <c r="I379" s="434">
        <v>0</v>
      </c>
      <c r="J379" s="434">
        <v>0</v>
      </c>
      <c r="K379" s="434">
        <v>50000000</v>
      </c>
      <c r="L379" s="434">
        <v>0</v>
      </c>
      <c r="M379" s="410"/>
    </row>
    <row r="380" spans="1:13" x14ac:dyDescent="0.3">
      <c r="A380" s="361"/>
      <c r="B380" s="361"/>
      <c r="C380" s="403" t="s">
        <v>4957</v>
      </c>
      <c r="D380" s="402" t="s">
        <v>4958</v>
      </c>
      <c r="E380" s="432">
        <v>3000</v>
      </c>
      <c r="F380" s="433">
        <v>0</v>
      </c>
      <c r="G380" s="433">
        <v>0</v>
      </c>
      <c r="H380" s="434">
        <v>0</v>
      </c>
      <c r="I380" s="434">
        <v>0</v>
      </c>
      <c r="J380" s="434">
        <v>0</v>
      </c>
      <c r="K380" s="434">
        <v>50000000</v>
      </c>
      <c r="L380" s="434">
        <v>0</v>
      </c>
      <c r="M380" s="410"/>
    </row>
    <row r="381" spans="1:13" ht="11.25" customHeight="1" x14ac:dyDescent="0.3">
      <c r="A381" s="361"/>
      <c r="B381" s="361"/>
      <c r="C381" s="403" t="s">
        <v>4959</v>
      </c>
      <c r="D381" s="402" t="s">
        <v>4960</v>
      </c>
      <c r="E381" s="432">
        <v>3000</v>
      </c>
      <c r="F381" s="433">
        <v>0</v>
      </c>
      <c r="G381" s="433">
        <v>0</v>
      </c>
      <c r="H381" s="434">
        <v>0</v>
      </c>
      <c r="I381" s="434">
        <v>0</v>
      </c>
      <c r="J381" s="434">
        <v>0</v>
      </c>
      <c r="K381" s="434">
        <v>50000000</v>
      </c>
      <c r="L381" s="434">
        <v>0</v>
      </c>
      <c r="M381" s="410"/>
    </row>
    <row r="382" spans="1:13" ht="11.25" customHeight="1" x14ac:dyDescent="0.3">
      <c r="A382" s="361"/>
      <c r="B382" s="361"/>
      <c r="C382" s="403" t="s">
        <v>4961</v>
      </c>
      <c r="D382" s="402" t="s">
        <v>5164</v>
      </c>
      <c r="E382" s="432">
        <v>3000</v>
      </c>
      <c r="F382" s="433">
        <v>0</v>
      </c>
      <c r="G382" s="433">
        <v>0</v>
      </c>
      <c r="H382" s="434">
        <v>0</v>
      </c>
      <c r="I382" s="434">
        <v>0</v>
      </c>
      <c r="J382" s="434">
        <v>0</v>
      </c>
      <c r="K382" s="434">
        <v>50000000</v>
      </c>
      <c r="L382" s="434">
        <v>0</v>
      </c>
      <c r="M382" s="405"/>
    </row>
    <row r="383" spans="1:13" x14ac:dyDescent="0.3">
      <c r="A383" s="361"/>
      <c r="B383" s="886" t="s">
        <v>1495</v>
      </c>
      <c r="C383" s="886"/>
      <c r="D383" s="886"/>
      <c r="E383" s="435"/>
      <c r="F383" s="436">
        <f>SUM(F378:F382)</f>
        <v>2000000000</v>
      </c>
      <c r="G383" s="436">
        <f t="shared" ref="G383:L383" si="20">SUM(G378:G382)</f>
        <v>2000000000</v>
      </c>
      <c r="H383" s="436">
        <f t="shared" si="20"/>
        <v>1000000000</v>
      </c>
      <c r="I383" s="436">
        <f t="shared" si="20"/>
        <v>1000000000</v>
      </c>
      <c r="J383" s="436">
        <f t="shared" si="20"/>
        <v>4000000000</v>
      </c>
      <c r="K383" s="436">
        <f t="shared" si="20"/>
        <v>200000000</v>
      </c>
      <c r="L383" s="436">
        <f t="shared" si="20"/>
        <v>0</v>
      </c>
      <c r="M383" s="408"/>
    </row>
    <row r="384" spans="1:13" ht="8.25" customHeight="1" x14ac:dyDescent="0.3">
      <c r="A384" s="361"/>
      <c r="B384" s="361"/>
      <c r="C384" s="361"/>
      <c r="D384" s="373"/>
      <c r="E384" s="361"/>
      <c r="F384" s="438"/>
      <c r="G384" s="438"/>
      <c r="H384" s="359"/>
      <c r="I384" s="359"/>
      <c r="J384" s="359"/>
      <c r="K384" s="359"/>
      <c r="L384" s="359"/>
      <c r="M384" s="361"/>
    </row>
    <row r="385" spans="1:13" x14ac:dyDescent="0.3">
      <c r="A385" s="435">
        <v>60001001</v>
      </c>
      <c r="B385" s="886" t="s">
        <v>1805</v>
      </c>
      <c r="C385" s="886"/>
      <c r="D385" s="886"/>
      <c r="E385" s="361"/>
      <c r="F385" s="438"/>
      <c r="G385" s="438"/>
      <c r="H385" s="359"/>
      <c r="I385" s="359"/>
      <c r="J385" s="359"/>
      <c r="K385" s="359"/>
      <c r="L385" s="359"/>
      <c r="M385" s="361"/>
    </row>
    <row r="386" spans="1:13" ht="23.25" customHeight="1" x14ac:dyDescent="0.3">
      <c r="A386" s="361"/>
      <c r="B386" s="361"/>
      <c r="C386" s="403" t="s">
        <v>4962</v>
      </c>
      <c r="D386" s="402" t="s">
        <v>4963</v>
      </c>
      <c r="E386" s="432">
        <v>3000</v>
      </c>
      <c r="F386" s="433">
        <v>0</v>
      </c>
      <c r="G386" s="433">
        <v>0</v>
      </c>
      <c r="H386" s="434">
        <v>0</v>
      </c>
      <c r="I386" s="434">
        <v>0</v>
      </c>
      <c r="J386" s="434">
        <v>0</v>
      </c>
      <c r="K386" s="434">
        <v>50000000</v>
      </c>
      <c r="L386" s="434">
        <v>0</v>
      </c>
      <c r="M386" s="410"/>
    </row>
    <row r="387" spans="1:13" ht="14.4" thickBot="1" x14ac:dyDescent="0.35">
      <c r="A387" s="444"/>
      <c r="B387" s="899" t="s">
        <v>1830</v>
      </c>
      <c r="C387" s="899"/>
      <c r="D387" s="899"/>
      <c r="E387" s="454"/>
      <c r="F387" s="455">
        <f>SUM(F386)</f>
        <v>0</v>
      </c>
      <c r="G387" s="455">
        <v>0</v>
      </c>
      <c r="H387" s="456">
        <v>0</v>
      </c>
      <c r="I387" s="456">
        <v>0</v>
      </c>
      <c r="J387" s="456">
        <v>0</v>
      </c>
      <c r="K387" s="456">
        <v>50000000</v>
      </c>
      <c r="L387" s="456">
        <v>0</v>
      </c>
      <c r="M387" s="446"/>
    </row>
    <row r="388" spans="1:13" ht="14.4" thickBot="1" x14ac:dyDescent="0.35">
      <c r="A388" s="897" t="s">
        <v>716</v>
      </c>
      <c r="B388" s="898"/>
      <c r="C388" s="898"/>
      <c r="D388" s="898"/>
      <c r="E388" s="447"/>
      <c r="F388" s="457">
        <f>SUM(F362+F367+F371+F375+F383+F387)</f>
        <v>2100000000</v>
      </c>
      <c r="G388" s="457">
        <f t="shared" ref="G388:L388" si="21">SUM(G362+G367+G371+G375+G383+G387)</f>
        <v>2000000000</v>
      </c>
      <c r="H388" s="457">
        <f t="shared" si="21"/>
        <v>1150000000</v>
      </c>
      <c r="I388" s="457">
        <f t="shared" si="21"/>
        <v>1150000000</v>
      </c>
      <c r="J388" s="457">
        <f t="shared" si="21"/>
        <v>4400000000</v>
      </c>
      <c r="K388" s="457">
        <f t="shared" si="21"/>
        <v>500000000</v>
      </c>
      <c r="L388" s="457">
        <f t="shared" si="21"/>
        <v>9057523308</v>
      </c>
      <c r="M388" s="449"/>
    </row>
    <row r="389" spans="1:13" ht="18.75" customHeight="1" x14ac:dyDescent="0.3">
      <c r="A389" s="877" t="s">
        <v>4880</v>
      </c>
      <c r="B389" s="877"/>
      <c r="C389" s="877"/>
      <c r="D389" s="877"/>
      <c r="E389" s="877"/>
      <c r="F389" s="877"/>
      <c r="G389" s="877"/>
      <c r="H389" s="877"/>
      <c r="I389" s="877"/>
      <c r="J389" s="877"/>
      <c r="K389" s="877"/>
      <c r="L389" s="877"/>
      <c r="M389" s="877"/>
    </row>
    <row r="390" spans="1:13" ht="19.5" customHeight="1" x14ac:dyDescent="0.3">
      <c r="A390" s="877" t="s">
        <v>5128</v>
      </c>
      <c r="B390" s="877"/>
      <c r="C390" s="877"/>
      <c r="D390" s="877"/>
      <c r="E390" s="877"/>
      <c r="F390" s="877"/>
      <c r="G390" s="877"/>
      <c r="H390" s="877"/>
      <c r="I390" s="877"/>
      <c r="J390" s="877"/>
      <c r="K390" s="877"/>
      <c r="L390" s="877"/>
      <c r="M390" s="877"/>
    </row>
    <row r="391" spans="1:13" ht="14.4" thickBot="1" x14ac:dyDescent="0.35">
      <c r="A391" s="900" t="s">
        <v>4964</v>
      </c>
      <c r="B391" s="900"/>
      <c r="C391" s="900"/>
      <c r="D391" s="900"/>
      <c r="E391" s="900"/>
      <c r="F391" s="900"/>
      <c r="G391" s="900"/>
      <c r="H391" s="900"/>
      <c r="I391" s="900"/>
      <c r="J391" s="900"/>
      <c r="K391" s="900"/>
      <c r="L391" s="900"/>
      <c r="M391" s="900"/>
    </row>
    <row r="392" spans="1:13" ht="21" customHeight="1" x14ac:dyDescent="0.3">
      <c r="A392" s="889" t="s">
        <v>4905</v>
      </c>
      <c r="B392" s="890"/>
      <c r="C392" s="890" t="s">
        <v>4906</v>
      </c>
      <c r="D392" s="890" t="s">
        <v>4907</v>
      </c>
      <c r="E392" s="890" t="s">
        <v>4908</v>
      </c>
      <c r="F392" s="418" t="s">
        <v>3115</v>
      </c>
      <c r="G392" s="418" t="s">
        <v>3116</v>
      </c>
      <c r="H392" s="418" t="s">
        <v>3116</v>
      </c>
      <c r="I392" s="418" t="s">
        <v>3116</v>
      </c>
      <c r="J392" s="418" t="s">
        <v>3116</v>
      </c>
      <c r="K392" s="419" t="s">
        <v>3341</v>
      </c>
      <c r="L392" s="419" t="s">
        <v>4884</v>
      </c>
      <c r="M392" s="895" t="s">
        <v>5049</v>
      </c>
    </row>
    <row r="393" spans="1:13" x14ac:dyDescent="0.3">
      <c r="A393" s="891"/>
      <c r="B393" s="892"/>
      <c r="C393" s="892"/>
      <c r="D393" s="892"/>
      <c r="E393" s="892"/>
      <c r="F393" s="439" t="s">
        <v>3120</v>
      </c>
      <c r="G393" s="439" t="s">
        <v>3120</v>
      </c>
      <c r="H393" s="439" t="s">
        <v>5068</v>
      </c>
      <c r="I393" s="439" t="s">
        <v>5069</v>
      </c>
      <c r="J393" s="422" t="s">
        <v>4882</v>
      </c>
      <c r="K393" s="440" t="s">
        <v>5102</v>
      </c>
      <c r="L393" s="421" t="s">
        <v>4885</v>
      </c>
      <c r="M393" s="896"/>
    </row>
    <row r="394" spans="1:13" x14ac:dyDescent="0.3">
      <c r="A394" s="891"/>
      <c r="B394" s="892"/>
      <c r="C394" s="892"/>
      <c r="D394" s="892"/>
      <c r="E394" s="892"/>
      <c r="F394" s="420" t="s">
        <v>14</v>
      </c>
      <c r="G394" s="420" t="s">
        <v>14</v>
      </c>
      <c r="H394" s="421" t="s">
        <v>14</v>
      </c>
      <c r="I394" s="421" t="s">
        <v>14</v>
      </c>
      <c r="J394" s="422" t="s">
        <v>4883</v>
      </c>
      <c r="K394" s="421" t="s">
        <v>14</v>
      </c>
      <c r="L394" s="421">
        <v>2019</v>
      </c>
      <c r="M394" s="423"/>
    </row>
    <row r="395" spans="1:13" ht="14.4" thickBot="1" x14ac:dyDescent="0.35">
      <c r="A395" s="893"/>
      <c r="B395" s="894"/>
      <c r="C395" s="894"/>
      <c r="D395" s="894"/>
      <c r="E395" s="894"/>
      <c r="F395" s="424"/>
      <c r="G395" s="424"/>
      <c r="H395" s="425"/>
      <c r="I395" s="425"/>
      <c r="J395" s="425"/>
      <c r="K395" s="425"/>
      <c r="L395" s="426" t="s">
        <v>14</v>
      </c>
      <c r="M395" s="427"/>
    </row>
    <row r="396" spans="1:13" x14ac:dyDescent="0.3">
      <c r="A396" s="361"/>
      <c r="B396" s="361"/>
      <c r="C396" s="403" t="s">
        <v>4965</v>
      </c>
      <c r="D396" s="402" t="s">
        <v>4966</v>
      </c>
      <c r="E396" s="432">
        <v>3000</v>
      </c>
      <c r="F396" s="433">
        <v>32000000000</v>
      </c>
      <c r="G396" s="433">
        <v>13529065000</v>
      </c>
      <c r="H396" s="434">
        <v>2000000000</v>
      </c>
      <c r="I396" s="434">
        <v>2000000000</v>
      </c>
      <c r="J396" s="434">
        <f>SUM(G396:I396)</f>
        <v>17529065000</v>
      </c>
      <c r="K396" s="434">
        <v>5000000000</v>
      </c>
      <c r="L396" s="434">
        <v>0</v>
      </c>
      <c r="M396" s="410"/>
    </row>
    <row r="397" spans="1:13" x14ac:dyDescent="0.3">
      <c r="A397" s="361"/>
      <c r="B397" s="361"/>
      <c r="C397" s="403" t="s">
        <v>4967</v>
      </c>
      <c r="D397" s="402" t="s">
        <v>4968</v>
      </c>
      <c r="E397" s="432">
        <v>3000</v>
      </c>
      <c r="F397" s="433">
        <v>0</v>
      </c>
      <c r="G397" s="433">
        <v>0</v>
      </c>
      <c r="H397" s="434">
        <v>0</v>
      </c>
      <c r="I397" s="434">
        <v>0</v>
      </c>
      <c r="J397" s="434">
        <f t="shared" ref="J397:J398" si="22">SUM(G397:I397)</f>
        <v>0</v>
      </c>
      <c r="K397" s="434">
        <v>0</v>
      </c>
      <c r="L397" s="434">
        <v>0</v>
      </c>
      <c r="M397" s="410"/>
    </row>
    <row r="398" spans="1:13" s="550" customFormat="1" x14ac:dyDescent="0.3">
      <c r="A398" s="361"/>
      <c r="B398" s="361"/>
      <c r="C398" s="403" t="s">
        <v>5163</v>
      </c>
      <c r="D398" s="402" t="s">
        <v>5287</v>
      </c>
      <c r="E398" s="432">
        <v>3000</v>
      </c>
      <c r="F398" s="433">
        <v>0</v>
      </c>
      <c r="G398" s="433">
        <v>2500000000</v>
      </c>
      <c r="H398" s="434">
        <v>2000000000</v>
      </c>
      <c r="I398" s="434">
        <v>2000000000</v>
      </c>
      <c r="J398" s="434">
        <f t="shared" si="22"/>
        <v>6500000000</v>
      </c>
      <c r="K398" s="434">
        <v>0</v>
      </c>
      <c r="L398" s="434">
        <v>0</v>
      </c>
      <c r="M398" s="410"/>
    </row>
    <row r="399" spans="1:13" x14ac:dyDescent="0.3">
      <c r="A399" s="361"/>
      <c r="B399" s="886" t="s">
        <v>870</v>
      </c>
      <c r="C399" s="886"/>
      <c r="D399" s="886"/>
      <c r="E399" s="435"/>
      <c r="F399" s="436">
        <f>SUM(F396:F398)</f>
        <v>32000000000</v>
      </c>
      <c r="G399" s="436">
        <f t="shared" ref="G399:L399" si="23">SUM(G396:G398)</f>
        <v>16029065000</v>
      </c>
      <c r="H399" s="436">
        <f t="shared" si="23"/>
        <v>4000000000</v>
      </c>
      <c r="I399" s="436">
        <f t="shared" si="23"/>
        <v>4000000000</v>
      </c>
      <c r="J399" s="436">
        <f t="shared" si="23"/>
        <v>24029065000</v>
      </c>
      <c r="K399" s="436">
        <f t="shared" si="23"/>
        <v>5000000000</v>
      </c>
      <c r="L399" s="436">
        <f t="shared" si="23"/>
        <v>0</v>
      </c>
      <c r="M399" s="453"/>
    </row>
    <row r="400" spans="1:13" x14ac:dyDescent="0.3">
      <c r="A400" s="361"/>
      <c r="B400" s="361"/>
      <c r="C400" s="361"/>
      <c r="D400" s="373"/>
      <c r="E400" s="361"/>
      <c r="F400" s="438"/>
      <c r="G400" s="438"/>
      <c r="H400" s="359"/>
      <c r="I400" s="359"/>
      <c r="J400" s="359"/>
      <c r="K400" s="359"/>
      <c r="L400" s="359"/>
      <c r="M400" s="361"/>
    </row>
    <row r="401" spans="1:13" x14ac:dyDescent="0.3">
      <c r="A401" s="435">
        <v>52001001</v>
      </c>
      <c r="B401" s="886" t="s">
        <v>1512</v>
      </c>
      <c r="C401" s="886"/>
      <c r="D401" s="886"/>
      <c r="E401" s="361"/>
      <c r="F401" s="438"/>
      <c r="G401" s="438"/>
      <c r="H401" s="359"/>
      <c r="I401" s="359"/>
      <c r="J401" s="359"/>
      <c r="K401" s="359"/>
      <c r="L401" s="359"/>
      <c r="M401" s="361"/>
    </row>
    <row r="402" spans="1:13" x14ac:dyDescent="0.3">
      <c r="A402" s="361"/>
      <c r="B402" s="361"/>
      <c r="C402" s="403" t="s">
        <v>4969</v>
      </c>
      <c r="D402" s="402" t="s">
        <v>4970</v>
      </c>
      <c r="E402" s="432">
        <v>2000</v>
      </c>
      <c r="F402" s="433">
        <v>745100000</v>
      </c>
      <c r="G402" s="433">
        <v>0</v>
      </c>
      <c r="H402" s="434">
        <v>0</v>
      </c>
      <c r="I402" s="434">
        <v>0</v>
      </c>
      <c r="J402" s="434">
        <v>0</v>
      </c>
      <c r="K402" s="434">
        <v>0</v>
      </c>
      <c r="L402" s="434">
        <v>0</v>
      </c>
      <c r="M402" s="410"/>
    </row>
    <row r="403" spans="1:13" ht="14.4" thickBot="1" x14ac:dyDescent="0.35">
      <c r="A403" s="444"/>
      <c r="B403" s="899" t="s">
        <v>1547</v>
      </c>
      <c r="C403" s="899"/>
      <c r="D403" s="899"/>
      <c r="E403" s="454"/>
      <c r="F403" s="455">
        <f>SUM(F402)</f>
        <v>745100000</v>
      </c>
      <c r="G403" s="455">
        <f t="shared" ref="G403:L403" si="24">SUM(G402)</f>
        <v>0</v>
      </c>
      <c r="H403" s="455">
        <f t="shared" si="24"/>
        <v>0</v>
      </c>
      <c r="I403" s="455">
        <f t="shared" si="24"/>
        <v>0</v>
      </c>
      <c r="J403" s="455">
        <f t="shared" si="24"/>
        <v>0</v>
      </c>
      <c r="K403" s="455">
        <f t="shared" si="24"/>
        <v>0</v>
      </c>
      <c r="L403" s="455">
        <f t="shared" si="24"/>
        <v>0</v>
      </c>
      <c r="M403" s="446"/>
    </row>
    <row r="404" spans="1:13" ht="14.4" thickBot="1" x14ac:dyDescent="0.35">
      <c r="A404" s="901" t="s">
        <v>716</v>
      </c>
      <c r="B404" s="902"/>
      <c r="C404" s="902"/>
      <c r="D404" s="902"/>
      <c r="E404" s="458"/>
      <c r="F404" s="457">
        <f>SUM(F399+F403)</f>
        <v>32745100000</v>
      </c>
      <c r="G404" s="457">
        <f t="shared" ref="G404:L404" si="25">SUM(G399+G403)</f>
        <v>16029065000</v>
      </c>
      <c r="H404" s="457">
        <f t="shared" si="25"/>
        <v>4000000000</v>
      </c>
      <c r="I404" s="457">
        <f t="shared" si="25"/>
        <v>4000000000</v>
      </c>
      <c r="J404" s="457">
        <f t="shared" si="25"/>
        <v>24029065000</v>
      </c>
      <c r="K404" s="457">
        <f t="shared" si="25"/>
        <v>5000000000</v>
      </c>
      <c r="L404" s="457">
        <f t="shared" si="25"/>
        <v>0</v>
      </c>
      <c r="M404" s="459"/>
    </row>
    <row r="405" spans="1:13" s="450" customFormat="1" ht="31.5" customHeight="1" x14ac:dyDescent="0.3">
      <c r="D405" s="451"/>
      <c r="F405" s="452"/>
      <c r="G405" s="452"/>
    </row>
    <row r="406" spans="1:13" s="450" customFormat="1" ht="15" customHeight="1" x14ac:dyDescent="0.3">
      <c r="D406" s="451"/>
      <c r="F406" s="452"/>
      <c r="G406" s="639"/>
    </row>
    <row r="407" spans="1:13" s="450" customFormat="1" ht="15" customHeight="1" x14ac:dyDescent="0.3">
      <c r="D407" s="451"/>
      <c r="F407" s="452"/>
      <c r="G407" s="652"/>
    </row>
    <row r="408" spans="1:13" s="450" customFormat="1" ht="15" customHeight="1" x14ac:dyDescent="0.3">
      <c r="D408" s="451"/>
      <c r="F408" s="452"/>
      <c r="G408" s="614"/>
    </row>
    <row r="409" spans="1:13" s="450" customFormat="1" ht="15" customHeight="1" x14ac:dyDescent="0.3">
      <c r="D409" s="451"/>
      <c r="F409" s="452"/>
      <c r="G409" s="615"/>
    </row>
    <row r="410" spans="1:13" s="450" customFormat="1" ht="15" customHeight="1" x14ac:dyDescent="0.3">
      <c r="D410" s="451"/>
      <c r="F410" s="452"/>
      <c r="G410" s="452"/>
    </row>
    <row r="411" spans="1:13" s="450" customFormat="1" ht="15" customHeight="1" x14ac:dyDescent="0.3">
      <c r="D411" s="451"/>
      <c r="F411" s="452"/>
      <c r="G411" s="452"/>
    </row>
    <row r="412" spans="1:13" s="450" customFormat="1" ht="15" customHeight="1" x14ac:dyDescent="0.3">
      <c r="D412" s="451"/>
      <c r="F412" s="452"/>
      <c r="G412" s="452"/>
    </row>
    <row r="413" spans="1:13" s="450" customFormat="1" ht="15" customHeight="1" x14ac:dyDescent="0.3">
      <c r="D413" s="451"/>
      <c r="F413" s="452"/>
      <c r="G413" s="452"/>
    </row>
    <row r="414" spans="1:13" s="450" customFormat="1" ht="15" customHeight="1" x14ac:dyDescent="0.3">
      <c r="D414" s="451"/>
      <c r="F414" s="452"/>
      <c r="G414" s="452"/>
    </row>
    <row r="415" spans="1:13" s="450" customFormat="1" ht="15" customHeight="1" x14ac:dyDescent="0.3">
      <c r="D415" s="451"/>
      <c r="F415" s="452"/>
      <c r="G415" s="452"/>
    </row>
    <row r="416" spans="1:13" s="450" customFormat="1" ht="15" customHeight="1" x14ac:dyDescent="0.3">
      <c r="D416" s="451"/>
      <c r="F416" s="452"/>
      <c r="G416" s="452"/>
    </row>
    <row r="417" spans="1:13" s="450" customFormat="1" ht="15" customHeight="1" x14ac:dyDescent="0.3">
      <c r="D417" s="451"/>
      <c r="F417" s="452"/>
      <c r="G417" s="452"/>
    </row>
    <row r="418" spans="1:13" s="450" customFormat="1" ht="15" customHeight="1" x14ac:dyDescent="0.3">
      <c r="D418" s="451"/>
      <c r="F418" s="452"/>
      <c r="G418" s="452"/>
    </row>
    <row r="419" spans="1:13" s="450" customFormat="1" ht="15" customHeight="1" x14ac:dyDescent="0.3">
      <c r="D419" s="451"/>
      <c r="F419" s="452"/>
      <c r="G419" s="452"/>
    </row>
    <row r="420" spans="1:13" s="450" customFormat="1" ht="15" customHeight="1" x14ac:dyDescent="0.3">
      <c r="D420" s="451"/>
      <c r="F420" s="452"/>
      <c r="G420" s="452"/>
    </row>
    <row r="421" spans="1:13" s="450" customFormat="1" ht="15" customHeight="1" x14ac:dyDescent="0.3">
      <c r="D421" s="451"/>
      <c r="F421" s="452"/>
      <c r="G421" s="452"/>
    </row>
    <row r="422" spans="1:13" s="450" customFormat="1" ht="15" customHeight="1" x14ac:dyDescent="0.3">
      <c r="D422" s="451"/>
      <c r="F422" s="452"/>
      <c r="G422" s="452"/>
    </row>
    <row r="423" spans="1:13" s="450" customFormat="1" ht="15" customHeight="1" x14ac:dyDescent="0.3">
      <c r="D423" s="451"/>
      <c r="F423" s="452"/>
      <c r="G423" s="452"/>
    </row>
    <row r="424" spans="1:13" s="450" customFormat="1" ht="15" customHeight="1" x14ac:dyDescent="0.3">
      <c r="D424" s="451"/>
      <c r="F424" s="452"/>
      <c r="G424" s="452"/>
    </row>
    <row r="425" spans="1:13" s="450" customFormat="1" ht="15" customHeight="1" x14ac:dyDescent="0.3">
      <c r="D425" s="451"/>
      <c r="F425" s="452"/>
      <c r="G425" s="452"/>
    </row>
    <row r="426" spans="1:13" s="450" customFormat="1" ht="15" customHeight="1" x14ac:dyDescent="0.3">
      <c r="D426" s="451"/>
      <c r="F426" s="452"/>
      <c r="G426" s="452"/>
    </row>
    <row r="427" spans="1:13" ht="16.5" customHeight="1" x14ac:dyDescent="0.3">
      <c r="A427" s="877" t="s">
        <v>4880</v>
      </c>
      <c r="B427" s="877"/>
      <c r="C427" s="877"/>
      <c r="D427" s="877"/>
      <c r="E427" s="877"/>
      <c r="F427" s="877"/>
      <c r="G427" s="877"/>
      <c r="H427" s="877"/>
      <c r="I427" s="877"/>
      <c r="J427" s="877"/>
      <c r="K427" s="877"/>
      <c r="L427" s="877"/>
      <c r="M427" s="877"/>
    </row>
    <row r="428" spans="1:13" ht="13.5" customHeight="1" x14ac:dyDescent="0.3">
      <c r="A428" s="877" t="s">
        <v>5128</v>
      </c>
      <c r="B428" s="877"/>
      <c r="C428" s="877"/>
      <c r="D428" s="877"/>
      <c r="E428" s="877"/>
      <c r="F428" s="877"/>
      <c r="G428" s="877"/>
      <c r="H428" s="877"/>
      <c r="I428" s="877"/>
      <c r="J428" s="877"/>
      <c r="K428" s="877"/>
      <c r="L428" s="877"/>
      <c r="M428" s="877"/>
    </row>
    <row r="429" spans="1:13" ht="14.4" thickBot="1" x14ac:dyDescent="0.35">
      <c r="A429" s="900" t="s">
        <v>4971</v>
      </c>
      <c r="B429" s="900"/>
      <c r="C429" s="900"/>
      <c r="D429" s="900"/>
      <c r="E429" s="900"/>
      <c r="F429" s="900"/>
      <c r="G429" s="900"/>
      <c r="H429" s="900"/>
      <c r="I429" s="900"/>
      <c r="J429" s="900"/>
      <c r="K429" s="900"/>
      <c r="L429" s="900"/>
      <c r="M429" s="900"/>
    </row>
    <row r="430" spans="1:13" ht="17.25" customHeight="1" x14ac:dyDescent="0.3">
      <c r="A430" s="889" t="s">
        <v>4905</v>
      </c>
      <c r="B430" s="890"/>
      <c r="C430" s="890" t="s">
        <v>4906</v>
      </c>
      <c r="D430" s="890" t="s">
        <v>4907</v>
      </c>
      <c r="E430" s="890" t="s">
        <v>4908</v>
      </c>
      <c r="F430" s="418" t="s">
        <v>3115</v>
      </c>
      <c r="G430" s="418" t="s">
        <v>3116</v>
      </c>
      <c r="H430" s="418" t="s">
        <v>3116</v>
      </c>
      <c r="I430" s="418" t="s">
        <v>3116</v>
      </c>
      <c r="J430" s="418" t="s">
        <v>3116</v>
      </c>
      <c r="K430" s="419" t="s">
        <v>3341</v>
      </c>
      <c r="L430" s="419" t="s">
        <v>4884</v>
      </c>
      <c r="M430" s="895" t="s">
        <v>5049</v>
      </c>
    </row>
    <row r="431" spans="1:13" x14ac:dyDescent="0.3">
      <c r="A431" s="891"/>
      <c r="B431" s="892"/>
      <c r="C431" s="892"/>
      <c r="D431" s="892"/>
      <c r="E431" s="892"/>
      <c r="F431" s="439" t="s">
        <v>3120</v>
      </c>
      <c r="G431" s="439" t="s">
        <v>3120</v>
      </c>
      <c r="H431" s="439" t="s">
        <v>5068</v>
      </c>
      <c r="I431" s="439" t="s">
        <v>5069</v>
      </c>
      <c r="J431" s="422" t="s">
        <v>4882</v>
      </c>
      <c r="K431" s="440" t="s">
        <v>5102</v>
      </c>
      <c r="L431" s="421" t="s">
        <v>4885</v>
      </c>
      <c r="M431" s="896"/>
    </row>
    <row r="432" spans="1:13" x14ac:dyDescent="0.3">
      <c r="A432" s="891"/>
      <c r="B432" s="892"/>
      <c r="C432" s="892"/>
      <c r="D432" s="892"/>
      <c r="E432" s="892"/>
      <c r="F432" s="420" t="s">
        <v>14</v>
      </c>
      <c r="G432" s="420" t="s">
        <v>14</v>
      </c>
      <c r="H432" s="421" t="s">
        <v>14</v>
      </c>
      <c r="I432" s="421" t="s">
        <v>14</v>
      </c>
      <c r="J432" s="422" t="s">
        <v>4883</v>
      </c>
      <c r="K432" s="421" t="s">
        <v>14</v>
      </c>
      <c r="L432" s="421">
        <v>2019</v>
      </c>
      <c r="M432" s="423"/>
    </row>
    <row r="433" spans="1:13" x14ac:dyDescent="0.3">
      <c r="A433" s="435" t="s">
        <v>718</v>
      </c>
      <c r="B433" s="886" t="s">
        <v>719</v>
      </c>
      <c r="C433" s="886"/>
      <c r="D433" s="886"/>
      <c r="E433" s="361"/>
      <c r="F433" s="441"/>
      <c r="G433" s="441"/>
      <c r="H433" s="361"/>
      <c r="I433" s="361"/>
      <c r="J433" s="361"/>
      <c r="K433" s="361"/>
      <c r="L433" s="361"/>
      <c r="M433" s="361"/>
    </row>
    <row r="434" spans="1:13" x14ac:dyDescent="0.3">
      <c r="A434" s="361"/>
      <c r="B434" s="361"/>
      <c r="C434" s="403" t="s">
        <v>4972</v>
      </c>
      <c r="D434" s="402" t="s">
        <v>4973</v>
      </c>
      <c r="E434" s="432">
        <v>3000</v>
      </c>
      <c r="F434" s="433">
        <v>0</v>
      </c>
      <c r="G434" s="433">
        <v>0</v>
      </c>
      <c r="H434" s="434">
        <v>0</v>
      </c>
      <c r="I434" s="434">
        <v>0</v>
      </c>
      <c r="J434" s="434">
        <v>0</v>
      </c>
      <c r="K434" s="434">
        <v>0</v>
      </c>
      <c r="L434" s="434">
        <v>0</v>
      </c>
      <c r="M434" s="410"/>
    </row>
    <row r="435" spans="1:13" x14ac:dyDescent="0.3">
      <c r="A435" s="361"/>
      <c r="B435" s="886" t="s">
        <v>772</v>
      </c>
      <c r="C435" s="886"/>
      <c r="D435" s="886"/>
      <c r="E435" s="435"/>
      <c r="F435" s="436">
        <f>SUM(F434)</f>
        <v>0</v>
      </c>
      <c r="G435" s="436">
        <f t="shared" ref="G435:L435" si="26">SUM(G434)</f>
        <v>0</v>
      </c>
      <c r="H435" s="436">
        <f t="shared" si="26"/>
        <v>0</v>
      </c>
      <c r="I435" s="436">
        <f t="shared" si="26"/>
        <v>0</v>
      </c>
      <c r="J435" s="436">
        <f t="shared" si="26"/>
        <v>0</v>
      </c>
      <c r="K435" s="436">
        <f t="shared" si="26"/>
        <v>0</v>
      </c>
      <c r="L435" s="436">
        <f t="shared" si="26"/>
        <v>0</v>
      </c>
      <c r="M435" s="453"/>
    </row>
    <row r="436" spans="1:13" ht="10.5" customHeight="1" x14ac:dyDescent="0.3">
      <c r="A436" s="361"/>
      <c r="B436" s="361"/>
      <c r="C436" s="361"/>
      <c r="D436" s="373"/>
      <c r="E436" s="361"/>
      <c r="F436" s="438"/>
      <c r="G436" s="438"/>
      <c r="H436" s="359"/>
      <c r="I436" s="359"/>
      <c r="J436" s="359"/>
      <c r="K436" s="359"/>
      <c r="L436" s="359"/>
      <c r="M436" s="361"/>
    </row>
    <row r="437" spans="1:13" x14ac:dyDescent="0.3">
      <c r="A437" s="435">
        <v>15102001</v>
      </c>
      <c r="B437" s="886" t="s">
        <v>773</v>
      </c>
      <c r="C437" s="886"/>
      <c r="D437" s="886"/>
      <c r="E437" s="361"/>
      <c r="F437" s="438"/>
      <c r="G437" s="438"/>
      <c r="H437" s="359"/>
      <c r="I437" s="359"/>
      <c r="J437" s="359"/>
      <c r="K437" s="359"/>
      <c r="L437" s="359"/>
      <c r="M437" s="361"/>
    </row>
    <row r="438" spans="1:13" x14ac:dyDescent="0.3">
      <c r="A438" s="361"/>
      <c r="B438" s="361"/>
      <c r="C438" s="403" t="s">
        <v>4974</v>
      </c>
      <c r="D438" s="402" t="s">
        <v>4975</v>
      </c>
      <c r="E438" s="432">
        <v>3000</v>
      </c>
      <c r="F438" s="433">
        <v>0</v>
      </c>
      <c r="G438" s="433">
        <v>0</v>
      </c>
      <c r="H438" s="434">
        <v>0</v>
      </c>
      <c r="I438" s="434">
        <v>0</v>
      </c>
      <c r="J438" s="434">
        <v>0</v>
      </c>
      <c r="K438" s="434">
        <v>750000000</v>
      </c>
      <c r="L438" s="434">
        <v>0</v>
      </c>
      <c r="M438" s="410"/>
    </row>
    <row r="439" spans="1:13" ht="26.4" x14ac:dyDescent="0.3">
      <c r="A439" s="361"/>
      <c r="B439" s="361"/>
      <c r="C439" s="403" t="s">
        <v>4976</v>
      </c>
      <c r="D439" s="402" t="s">
        <v>4977</v>
      </c>
      <c r="E439" s="432">
        <v>3000</v>
      </c>
      <c r="F439" s="433">
        <v>2440000000</v>
      </c>
      <c r="G439" s="433">
        <v>2440000000</v>
      </c>
      <c r="H439" s="434">
        <v>3000000000</v>
      </c>
      <c r="I439" s="434">
        <v>3000000000</v>
      </c>
      <c r="J439" s="434">
        <v>8440000000</v>
      </c>
      <c r="K439" s="434">
        <v>750000000</v>
      </c>
      <c r="L439" s="434">
        <v>0</v>
      </c>
      <c r="M439" s="410"/>
    </row>
    <row r="440" spans="1:13" x14ac:dyDescent="0.3">
      <c r="A440" s="361"/>
      <c r="B440" s="886" t="s">
        <v>802</v>
      </c>
      <c r="C440" s="886"/>
      <c r="D440" s="886"/>
      <c r="E440" s="435"/>
      <c r="F440" s="436">
        <f>SUM(F437:F439)</f>
        <v>2440000000</v>
      </c>
      <c r="G440" s="436">
        <f t="shared" ref="G440:L440" si="27">SUM(G437:G439)</f>
        <v>2440000000</v>
      </c>
      <c r="H440" s="436">
        <f t="shared" si="27"/>
        <v>3000000000</v>
      </c>
      <c r="I440" s="436">
        <f t="shared" si="27"/>
        <v>3000000000</v>
      </c>
      <c r="J440" s="436">
        <f t="shared" si="27"/>
        <v>8440000000</v>
      </c>
      <c r="K440" s="436">
        <f t="shared" si="27"/>
        <v>1500000000</v>
      </c>
      <c r="L440" s="436">
        <f t="shared" si="27"/>
        <v>0</v>
      </c>
      <c r="M440" s="453"/>
    </row>
    <row r="441" spans="1:13" ht="10.5" customHeight="1" x14ac:dyDescent="0.3">
      <c r="A441" s="361"/>
      <c r="B441" s="361"/>
      <c r="C441" s="361"/>
      <c r="D441" s="373"/>
      <c r="E441" s="361"/>
      <c r="F441" s="438"/>
      <c r="G441" s="438"/>
      <c r="H441" s="359"/>
      <c r="I441" s="359"/>
      <c r="J441" s="359"/>
      <c r="K441" s="359"/>
      <c r="L441" s="359"/>
      <c r="M441" s="361"/>
    </row>
    <row r="442" spans="1:13" x14ac:dyDescent="0.3">
      <c r="A442" s="435">
        <v>34001002</v>
      </c>
      <c r="B442" s="886" t="s">
        <v>1355</v>
      </c>
      <c r="C442" s="886"/>
      <c r="D442" s="886"/>
      <c r="E442" s="361"/>
      <c r="F442" s="438"/>
      <c r="G442" s="438"/>
      <c r="H442" s="359"/>
      <c r="I442" s="359"/>
      <c r="J442" s="359"/>
      <c r="K442" s="359"/>
      <c r="L442" s="359"/>
      <c r="M442" s="361"/>
    </row>
    <row r="443" spans="1:13" ht="26.4" x14ac:dyDescent="0.3">
      <c r="A443" s="361"/>
      <c r="B443" s="361"/>
      <c r="C443" s="403" t="s">
        <v>4978</v>
      </c>
      <c r="D443" s="402" t="s">
        <v>5294</v>
      </c>
      <c r="E443" s="432">
        <v>3000</v>
      </c>
      <c r="F443" s="433">
        <v>3000000000</v>
      </c>
      <c r="G443" s="433">
        <v>3000000000</v>
      </c>
      <c r="H443" s="434">
        <v>2000000000</v>
      </c>
      <c r="I443" s="434">
        <v>2000000000</v>
      </c>
      <c r="J443" s="434">
        <v>7000000000</v>
      </c>
      <c r="K443" s="434">
        <v>1500000000</v>
      </c>
      <c r="L443" s="434">
        <v>0</v>
      </c>
      <c r="M443" s="405"/>
    </row>
    <row r="444" spans="1:13" x14ac:dyDescent="0.3">
      <c r="A444" s="361"/>
      <c r="B444" s="886" t="s">
        <v>1404</v>
      </c>
      <c r="C444" s="886"/>
      <c r="D444" s="886"/>
      <c r="E444" s="435"/>
      <c r="F444" s="436">
        <f>SUM(F443)</f>
        <v>3000000000</v>
      </c>
      <c r="G444" s="436">
        <f t="shared" ref="G444:L444" si="28">SUM(G443)</f>
        <v>3000000000</v>
      </c>
      <c r="H444" s="436">
        <f t="shared" si="28"/>
        <v>2000000000</v>
      </c>
      <c r="I444" s="436">
        <f t="shared" si="28"/>
        <v>2000000000</v>
      </c>
      <c r="J444" s="436">
        <f t="shared" si="28"/>
        <v>7000000000</v>
      </c>
      <c r="K444" s="436">
        <f t="shared" si="28"/>
        <v>1500000000</v>
      </c>
      <c r="L444" s="436">
        <f t="shared" si="28"/>
        <v>0</v>
      </c>
      <c r="M444" s="408"/>
    </row>
    <row r="445" spans="1:13" ht="11.25" customHeight="1" x14ac:dyDescent="0.3">
      <c r="A445" s="361"/>
      <c r="B445" s="361"/>
      <c r="C445" s="361"/>
      <c r="D445" s="373"/>
      <c r="E445" s="361"/>
      <c r="F445" s="438"/>
      <c r="G445" s="438"/>
      <c r="H445" s="359"/>
      <c r="I445" s="359"/>
      <c r="J445" s="359"/>
      <c r="K445" s="359"/>
      <c r="L445" s="359"/>
      <c r="M445" s="361"/>
    </row>
    <row r="446" spans="1:13" x14ac:dyDescent="0.3">
      <c r="A446" s="435">
        <v>35001001</v>
      </c>
      <c r="B446" s="886" t="s">
        <v>3003</v>
      </c>
      <c r="C446" s="886"/>
      <c r="D446" s="886"/>
      <c r="E446" s="361"/>
      <c r="F446" s="438"/>
      <c r="G446" s="438"/>
      <c r="H446" s="359"/>
      <c r="I446" s="359"/>
      <c r="J446" s="359"/>
      <c r="K446" s="359"/>
      <c r="L446" s="359"/>
      <c r="M446" s="361"/>
    </row>
    <row r="447" spans="1:13" x14ac:dyDescent="0.3">
      <c r="A447" s="361"/>
      <c r="B447" s="361"/>
      <c r="C447" s="403" t="s">
        <v>4979</v>
      </c>
      <c r="D447" s="402" t="s">
        <v>4980</v>
      </c>
      <c r="E447" s="432">
        <v>3000</v>
      </c>
      <c r="F447" s="433">
        <v>2633500000</v>
      </c>
      <c r="G447" s="433">
        <v>2633500000</v>
      </c>
      <c r="H447" s="434">
        <v>2000000000</v>
      </c>
      <c r="I447" s="434">
        <v>2000000000</v>
      </c>
      <c r="J447" s="434">
        <v>6633500000</v>
      </c>
      <c r="K447" s="434">
        <v>2000000000</v>
      </c>
      <c r="L447" s="434">
        <v>0</v>
      </c>
      <c r="M447" s="405"/>
    </row>
    <row r="448" spans="1:13" x14ac:dyDescent="0.3">
      <c r="A448" s="361"/>
      <c r="B448" s="886" t="s">
        <v>3026</v>
      </c>
      <c r="C448" s="886"/>
      <c r="D448" s="886"/>
      <c r="E448" s="435"/>
      <c r="F448" s="436">
        <f>SUM(F447)</f>
        <v>2633500000</v>
      </c>
      <c r="G448" s="436">
        <f t="shared" ref="G448:K448" si="29">SUM(G447)</f>
        <v>2633500000</v>
      </c>
      <c r="H448" s="436">
        <f t="shared" si="29"/>
        <v>2000000000</v>
      </c>
      <c r="I448" s="436">
        <f t="shared" si="29"/>
        <v>2000000000</v>
      </c>
      <c r="J448" s="436">
        <f t="shared" si="29"/>
        <v>6633500000</v>
      </c>
      <c r="K448" s="436">
        <f t="shared" si="29"/>
        <v>2000000000</v>
      </c>
      <c r="L448" s="437">
        <v>0</v>
      </c>
      <c r="M448" s="408"/>
    </row>
    <row r="449" spans="1:13" ht="10.5" customHeight="1" x14ac:dyDescent="0.3">
      <c r="A449" s="361"/>
      <c r="B449" s="361"/>
      <c r="C449" s="361"/>
      <c r="D449" s="373"/>
      <c r="E449" s="361"/>
      <c r="F449" s="438"/>
      <c r="G449" s="438"/>
      <c r="H449" s="359"/>
      <c r="I449" s="359"/>
      <c r="J449" s="359"/>
      <c r="K449" s="359"/>
      <c r="L449" s="359"/>
      <c r="M449" s="361"/>
    </row>
    <row r="450" spans="1:13" x14ac:dyDescent="0.3">
      <c r="A450" s="435">
        <v>52102001</v>
      </c>
      <c r="B450" s="886" t="s">
        <v>1548</v>
      </c>
      <c r="C450" s="886"/>
      <c r="D450" s="886"/>
      <c r="E450" s="361"/>
      <c r="F450" s="438"/>
      <c r="G450" s="438"/>
      <c r="H450" s="359"/>
      <c r="I450" s="359"/>
      <c r="J450" s="359"/>
      <c r="K450" s="359"/>
      <c r="L450" s="359"/>
      <c r="M450" s="361"/>
    </row>
    <row r="451" spans="1:13" x14ac:dyDescent="0.3">
      <c r="A451" s="361"/>
      <c r="B451" s="361"/>
      <c r="C451" s="403" t="s">
        <v>4981</v>
      </c>
      <c r="D451" s="402" t="s">
        <v>4982</v>
      </c>
      <c r="E451" s="432">
        <v>3000</v>
      </c>
      <c r="F451" s="433">
        <v>0</v>
      </c>
      <c r="G451" s="433">
        <v>0</v>
      </c>
      <c r="H451" s="434">
        <v>0</v>
      </c>
      <c r="I451" s="434">
        <v>0</v>
      </c>
      <c r="J451" s="434">
        <v>0</v>
      </c>
      <c r="K451" s="434">
        <v>0</v>
      </c>
      <c r="L451" s="434">
        <v>0</v>
      </c>
      <c r="M451" s="410"/>
    </row>
    <row r="452" spans="1:13" x14ac:dyDescent="0.3">
      <c r="A452" s="361"/>
      <c r="B452" s="886" t="s">
        <v>1608</v>
      </c>
      <c r="C452" s="886"/>
      <c r="D452" s="886"/>
      <c r="E452" s="435"/>
      <c r="F452" s="436">
        <f>SUM(F451)</f>
        <v>0</v>
      </c>
      <c r="G452" s="436">
        <f t="shared" ref="G452:L452" si="30">SUM(G451)</f>
        <v>0</v>
      </c>
      <c r="H452" s="436">
        <f t="shared" si="30"/>
        <v>0</v>
      </c>
      <c r="I452" s="436">
        <f t="shared" si="30"/>
        <v>0</v>
      </c>
      <c r="J452" s="436">
        <f t="shared" si="30"/>
        <v>0</v>
      </c>
      <c r="K452" s="436">
        <f t="shared" si="30"/>
        <v>0</v>
      </c>
      <c r="L452" s="436">
        <f t="shared" si="30"/>
        <v>0</v>
      </c>
      <c r="M452" s="453"/>
    </row>
    <row r="453" spans="1:13" ht="10.5" customHeight="1" x14ac:dyDescent="0.3">
      <c r="A453" s="361"/>
      <c r="B453" s="361"/>
      <c r="C453" s="361"/>
      <c r="D453" s="373"/>
      <c r="E453" s="361"/>
      <c r="F453" s="438"/>
      <c r="G453" s="438"/>
      <c r="H453" s="359"/>
      <c r="I453" s="359"/>
      <c r="J453" s="359"/>
      <c r="K453" s="359"/>
      <c r="L453" s="359"/>
      <c r="M453" s="361"/>
    </row>
    <row r="454" spans="1:13" x14ac:dyDescent="0.3">
      <c r="A454" s="435">
        <v>54001002</v>
      </c>
      <c r="B454" s="886" t="s">
        <v>1722</v>
      </c>
      <c r="C454" s="886"/>
      <c r="D454" s="886"/>
      <c r="E454" s="361"/>
      <c r="F454" s="438"/>
      <c r="G454" s="438"/>
      <c r="H454" s="359"/>
      <c r="I454" s="359"/>
      <c r="J454" s="359"/>
      <c r="K454" s="359"/>
      <c r="L454" s="359"/>
      <c r="M454" s="361"/>
    </row>
    <row r="455" spans="1:13" ht="26.4" x14ac:dyDescent="0.3">
      <c r="A455" s="361"/>
      <c r="B455" s="361"/>
      <c r="C455" s="403" t="s">
        <v>4983</v>
      </c>
      <c r="D455" s="402" t="s">
        <v>4984</v>
      </c>
      <c r="E455" s="432">
        <v>3000</v>
      </c>
      <c r="F455" s="433">
        <v>600000000</v>
      </c>
      <c r="G455" s="433">
        <v>600000000</v>
      </c>
      <c r="H455" s="434">
        <v>1000000000</v>
      </c>
      <c r="I455" s="434">
        <v>1000000000</v>
      </c>
      <c r="J455" s="434">
        <v>2600000000</v>
      </c>
      <c r="K455" s="434">
        <v>1000000000</v>
      </c>
      <c r="L455" s="434">
        <v>0</v>
      </c>
      <c r="M455" s="405"/>
    </row>
    <row r="456" spans="1:13" x14ac:dyDescent="0.3">
      <c r="A456" s="361"/>
      <c r="B456" s="886" t="s">
        <v>1725</v>
      </c>
      <c r="C456" s="886"/>
      <c r="D456" s="886"/>
      <c r="E456" s="435"/>
      <c r="F456" s="436">
        <f>SUM(F455)</f>
        <v>600000000</v>
      </c>
      <c r="G456" s="436">
        <f t="shared" ref="G456:L456" si="31">SUM(G455)</f>
        <v>600000000</v>
      </c>
      <c r="H456" s="436">
        <f t="shared" si="31"/>
        <v>1000000000</v>
      </c>
      <c r="I456" s="436">
        <f t="shared" si="31"/>
        <v>1000000000</v>
      </c>
      <c r="J456" s="436">
        <f t="shared" si="31"/>
        <v>2600000000</v>
      </c>
      <c r="K456" s="436">
        <f t="shared" si="31"/>
        <v>1000000000</v>
      </c>
      <c r="L456" s="436">
        <f t="shared" si="31"/>
        <v>0</v>
      </c>
      <c r="M456" s="408"/>
    </row>
    <row r="457" spans="1:13" ht="9" customHeight="1" x14ac:dyDescent="0.3">
      <c r="A457" s="361"/>
      <c r="B457" s="361"/>
      <c r="C457" s="361"/>
      <c r="D457" s="373"/>
      <c r="E457" s="361"/>
      <c r="F457" s="438"/>
      <c r="G457" s="438"/>
      <c r="H457" s="359"/>
      <c r="I457" s="359"/>
      <c r="J457" s="359"/>
      <c r="K457" s="359"/>
      <c r="L457" s="359"/>
      <c r="M457" s="361"/>
    </row>
    <row r="458" spans="1:13" x14ac:dyDescent="0.3">
      <c r="A458" s="435">
        <v>54003001</v>
      </c>
      <c r="B458" s="886" t="s">
        <v>1739</v>
      </c>
      <c r="C458" s="886"/>
      <c r="D458" s="886"/>
      <c r="E458" s="361"/>
      <c r="F458" s="438"/>
      <c r="G458" s="438"/>
      <c r="H458" s="359"/>
      <c r="I458" s="359"/>
      <c r="J458" s="359"/>
      <c r="K458" s="359"/>
      <c r="L458" s="359"/>
      <c r="M458" s="361"/>
    </row>
    <row r="459" spans="1:13" ht="26.4" x14ac:dyDescent="0.3">
      <c r="A459" s="361"/>
      <c r="B459" s="361"/>
      <c r="C459" s="403" t="s">
        <v>4985</v>
      </c>
      <c r="D459" s="402" t="s">
        <v>4986</v>
      </c>
      <c r="E459" s="432">
        <v>3000</v>
      </c>
      <c r="F459" s="433">
        <v>0</v>
      </c>
      <c r="G459" s="433">
        <v>0</v>
      </c>
      <c r="H459" s="434">
        <v>0</v>
      </c>
      <c r="I459" s="434">
        <v>0</v>
      </c>
      <c r="J459" s="434">
        <v>0</v>
      </c>
      <c r="K459" s="434">
        <v>0</v>
      </c>
      <c r="L459" s="434">
        <v>0</v>
      </c>
      <c r="M459" s="410"/>
    </row>
    <row r="460" spans="1:13" x14ac:dyDescent="0.3">
      <c r="A460" s="361"/>
      <c r="B460" s="886" t="s">
        <v>1768</v>
      </c>
      <c r="C460" s="886"/>
      <c r="D460" s="886"/>
      <c r="E460" s="435"/>
      <c r="F460" s="436">
        <f>SUM(F459)</f>
        <v>0</v>
      </c>
      <c r="G460" s="436">
        <f t="shared" ref="G460:L460" si="32">SUM(G459)</f>
        <v>0</v>
      </c>
      <c r="H460" s="436">
        <f t="shared" si="32"/>
        <v>0</v>
      </c>
      <c r="I460" s="436">
        <f t="shared" si="32"/>
        <v>0</v>
      </c>
      <c r="J460" s="436">
        <f t="shared" si="32"/>
        <v>0</v>
      </c>
      <c r="K460" s="436">
        <f t="shared" si="32"/>
        <v>0</v>
      </c>
      <c r="L460" s="436">
        <f t="shared" si="32"/>
        <v>0</v>
      </c>
      <c r="M460" s="453"/>
    </row>
    <row r="461" spans="1:13" ht="10.5" customHeight="1" x14ac:dyDescent="0.3">
      <c r="A461" s="444"/>
      <c r="B461" s="460"/>
      <c r="C461" s="460"/>
      <c r="D461" s="460"/>
      <c r="E461" s="454"/>
      <c r="F461" s="455"/>
      <c r="G461" s="455"/>
      <c r="H461" s="455"/>
      <c r="I461" s="455"/>
      <c r="J461" s="455"/>
      <c r="K461" s="455"/>
      <c r="L461" s="455"/>
      <c r="M461" s="446"/>
    </row>
    <row r="462" spans="1:13" s="627" customFormat="1" x14ac:dyDescent="0.3">
      <c r="A462" s="435">
        <v>52001001</v>
      </c>
      <c r="B462" s="886" t="s">
        <v>1512</v>
      </c>
      <c r="C462" s="886"/>
      <c r="D462" s="886"/>
      <c r="E462" s="361"/>
      <c r="F462" s="438"/>
      <c r="G462" s="438"/>
      <c r="H462" s="359"/>
      <c r="I462" s="359"/>
      <c r="J462" s="359"/>
      <c r="K462" s="359"/>
      <c r="L462" s="359"/>
      <c r="M462" s="361"/>
    </row>
    <row r="463" spans="1:13" s="627" customFormat="1" x14ac:dyDescent="0.3">
      <c r="A463" s="361"/>
      <c r="B463" s="361"/>
      <c r="C463" s="403" t="s">
        <v>4969</v>
      </c>
      <c r="D463" s="402" t="s">
        <v>4970</v>
      </c>
      <c r="E463" s="432">
        <v>2000</v>
      </c>
      <c r="F463" s="433">
        <v>0</v>
      </c>
      <c r="G463" s="433">
        <v>745100000</v>
      </c>
      <c r="H463" s="434">
        <v>800000000</v>
      </c>
      <c r="I463" s="434">
        <v>800000000</v>
      </c>
      <c r="J463" s="434">
        <v>2345100000</v>
      </c>
      <c r="K463" s="434">
        <v>0</v>
      </c>
      <c r="L463" s="434">
        <v>0</v>
      </c>
      <c r="M463" s="410"/>
    </row>
    <row r="464" spans="1:13" s="627" customFormat="1" x14ac:dyDescent="0.3">
      <c r="A464" s="361"/>
      <c r="B464" s="886" t="s">
        <v>1547</v>
      </c>
      <c r="C464" s="886"/>
      <c r="D464" s="886"/>
      <c r="E464" s="435"/>
      <c r="F464" s="436">
        <f>SUM(F463)</f>
        <v>0</v>
      </c>
      <c r="G464" s="436">
        <f t="shared" ref="G464:L464" si="33">SUM(G463)</f>
        <v>745100000</v>
      </c>
      <c r="H464" s="436">
        <f t="shared" si="33"/>
        <v>800000000</v>
      </c>
      <c r="I464" s="436">
        <f t="shared" si="33"/>
        <v>800000000</v>
      </c>
      <c r="J464" s="436">
        <f t="shared" si="33"/>
        <v>2345100000</v>
      </c>
      <c r="K464" s="436">
        <f t="shared" si="33"/>
        <v>0</v>
      </c>
      <c r="L464" s="436">
        <f t="shared" si="33"/>
        <v>0</v>
      </c>
      <c r="M464" s="453"/>
    </row>
    <row r="465" spans="1:13" s="627" customFormat="1" ht="9" customHeight="1" thickBot="1" x14ac:dyDescent="0.35">
      <c r="A465" s="628"/>
      <c r="B465" s="629"/>
      <c r="C465" s="629"/>
      <c r="D465" s="629"/>
      <c r="E465" s="630"/>
      <c r="F465" s="580"/>
      <c r="G465" s="580"/>
      <c r="H465" s="580"/>
      <c r="I465" s="580"/>
      <c r="J465" s="580"/>
      <c r="K465" s="580"/>
      <c r="L465" s="580"/>
      <c r="M465" s="631"/>
    </row>
    <row r="466" spans="1:13" ht="14.4" thickBot="1" x14ac:dyDescent="0.35">
      <c r="A466" s="897" t="s">
        <v>716</v>
      </c>
      <c r="B466" s="898"/>
      <c r="C466" s="898"/>
      <c r="D466" s="898"/>
      <c r="E466" s="447"/>
      <c r="F466" s="457">
        <f>SUM(F435+F440+F444+F448+F452+F456+F460+F464)</f>
        <v>8673500000</v>
      </c>
      <c r="G466" s="457">
        <f t="shared" ref="G466:K466" si="34">SUM(G435+G440+G444+G448+G452+G456+G460+G464)</f>
        <v>9418600000</v>
      </c>
      <c r="H466" s="457">
        <f t="shared" si="34"/>
        <v>8800000000</v>
      </c>
      <c r="I466" s="457">
        <f t="shared" si="34"/>
        <v>8800000000</v>
      </c>
      <c r="J466" s="457">
        <f t="shared" si="34"/>
        <v>27018600000</v>
      </c>
      <c r="K466" s="457">
        <f t="shared" si="34"/>
        <v>6000000000</v>
      </c>
      <c r="L466" s="457">
        <f t="shared" ref="L466" si="35">SUM(L435+L440+L444+L448+L452+L456+L460)</f>
        <v>0</v>
      </c>
      <c r="M466" s="449"/>
    </row>
    <row r="467" spans="1:13" ht="14.4" thickBot="1" x14ac:dyDescent="0.35">
      <c r="A467" s="578"/>
      <c r="B467" s="578"/>
      <c r="C467" s="578"/>
      <c r="D467" s="579"/>
      <c r="E467" s="578"/>
      <c r="F467" s="580"/>
      <c r="G467" s="580"/>
      <c r="H467" s="580"/>
      <c r="I467" s="580"/>
      <c r="J467" s="580"/>
      <c r="K467" s="580"/>
      <c r="L467" s="580"/>
      <c r="M467" s="578"/>
    </row>
    <row r="468" spans="1:13" ht="14.4" thickBot="1" x14ac:dyDescent="0.35">
      <c r="A468" s="581"/>
      <c r="B468" s="582"/>
      <c r="C468" s="584" t="s">
        <v>5239</v>
      </c>
      <c r="D468" s="653" t="s">
        <v>5239</v>
      </c>
      <c r="E468" s="584"/>
      <c r="F468" s="15">
        <f t="shared" ref="F468:K468" si="36">SUM(F345+F357+F388+F404+F466)</f>
        <v>100767658300</v>
      </c>
      <c r="G468" s="15">
        <f t="shared" si="36"/>
        <v>76584641080</v>
      </c>
      <c r="H468" s="15">
        <f t="shared" si="36"/>
        <v>83658964130</v>
      </c>
      <c r="I468" s="15">
        <f t="shared" si="36"/>
        <v>85694860543</v>
      </c>
      <c r="J468" s="15">
        <f t="shared" si="36"/>
        <v>264890547973</v>
      </c>
      <c r="K468" s="15">
        <f t="shared" si="36"/>
        <v>43493343000</v>
      </c>
      <c r="L468" s="15"/>
      <c r="M468" s="583"/>
    </row>
    <row r="471" spans="1:13" x14ac:dyDescent="0.3">
      <c r="G471" s="635"/>
    </row>
  </sheetData>
  <mergeCells count="97">
    <mergeCell ref="A427:M427"/>
    <mergeCell ref="A428:M428"/>
    <mergeCell ref="A430:B432"/>
    <mergeCell ref="C430:C432"/>
    <mergeCell ref="D430:D432"/>
    <mergeCell ref="E430:E432"/>
    <mergeCell ref="M430:M431"/>
    <mergeCell ref="A359:M359"/>
    <mergeCell ref="A352:M352"/>
    <mergeCell ref="A309:B312"/>
    <mergeCell ref="C309:C312"/>
    <mergeCell ref="D309:D312"/>
    <mergeCell ref="E309:E312"/>
    <mergeCell ref="M309:M310"/>
    <mergeCell ref="B315:D315"/>
    <mergeCell ref="B339:D339"/>
    <mergeCell ref="B341:D341"/>
    <mergeCell ref="A338:M338"/>
    <mergeCell ref="B317:D317"/>
    <mergeCell ref="B320:D320"/>
    <mergeCell ref="B323:D323"/>
    <mergeCell ref="B325:D325"/>
    <mergeCell ref="B460:D460"/>
    <mergeCell ref="A466:D466"/>
    <mergeCell ref="B448:D448"/>
    <mergeCell ref="B450:D450"/>
    <mergeCell ref="B452:D452"/>
    <mergeCell ref="B454:D454"/>
    <mergeCell ref="B456:D456"/>
    <mergeCell ref="B458:D458"/>
    <mergeCell ref="B462:D462"/>
    <mergeCell ref="B464:D464"/>
    <mergeCell ref="E392:E395"/>
    <mergeCell ref="B446:D446"/>
    <mergeCell ref="A429:M429"/>
    <mergeCell ref="B433:D433"/>
    <mergeCell ref="B435:D435"/>
    <mergeCell ref="B437:D437"/>
    <mergeCell ref="B440:D440"/>
    <mergeCell ref="B442:D442"/>
    <mergeCell ref="B444:D444"/>
    <mergeCell ref="B399:D399"/>
    <mergeCell ref="B401:D401"/>
    <mergeCell ref="B403:D403"/>
    <mergeCell ref="A404:D404"/>
    <mergeCell ref="A392:B395"/>
    <mergeCell ref="C392:C395"/>
    <mergeCell ref="D392:D395"/>
    <mergeCell ref="A388:D388"/>
    <mergeCell ref="A389:M389"/>
    <mergeCell ref="A390:M390"/>
    <mergeCell ref="M392:M393"/>
    <mergeCell ref="B362:D362"/>
    <mergeCell ref="B375:D375"/>
    <mergeCell ref="B377:D377"/>
    <mergeCell ref="B383:D383"/>
    <mergeCell ref="B385:D385"/>
    <mergeCell ref="B387:D387"/>
    <mergeCell ref="B364:D364"/>
    <mergeCell ref="B367:D367"/>
    <mergeCell ref="B369:D369"/>
    <mergeCell ref="B371:D371"/>
    <mergeCell ref="B373:D373"/>
    <mergeCell ref="A391:M391"/>
    <mergeCell ref="B303:D303"/>
    <mergeCell ref="B313:D313"/>
    <mergeCell ref="A308:M308"/>
    <mergeCell ref="B360:D360"/>
    <mergeCell ref="A348:B351"/>
    <mergeCell ref="C348:C351"/>
    <mergeCell ref="D348:D351"/>
    <mergeCell ref="E348:E351"/>
    <mergeCell ref="M348:M349"/>
    <mergeCell ref="A306:M306"/>
    <mergeCell ref="A307:M307"/>
    <mergeCell ref="A346:M346"/>
    <mergeCell ref="A347:M347"/>
    <mergeCell ref="B353:D353"/>
    <mergeCell ref="B355:D355"/>
    <mergeCell ref="A357:D357"/>
    <mergeCell ref="A271:M271"/>
    <mergeCell ref="A272:M272"/>
    <mergeCell ref="A273:M273"/>
    <mergeCell ref="A274:B277"/>
    <mergeCell ref="C274:C277"/>
    <mergeCell ref="D274:D277"/>
    <mergeCell ref="E274:E277"/>
    <mergeCell ref="M274:M275"/>
    <mergeCell ref="B293:D293"/>
    <mergeCell ref="B295:D295"/>
    <mergeCell ref="B297:D297"/>
    <mergeCell ref="B299:D299"/>
    <mergeCell ref="B278:D278"/>
    <mergeCell ref="B280:D280"/>
    <mergeCell ref="B282:D282"/>
    <mergeCell ref="B287:D287"/>
    <mergeCell ref="B289:C289"/>
  </mergeCells>
  <phoneticPr fontId="7" type="noConversion"/>
  <pageMargins left="1.44" right="0.16" top="0.41" bottom="0.33" header="0.23" footer="0.16"/>
  <pageSetup paperSize="5" orientation="landscape" r:id="rId1"/>
  <headerFooter>
    <oddFooter>Page &amp;P</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3D4A19-114B-4854-A1DB-12B22C63CFFF}">
  <dimension ref="A364:EM556"/>
  <sheetViews>
    <sheetView topLeftCell="A362" workbookViewId="0">
      <selection activeCell="E365" sqref="E365:E553"/>
    </sheetView>
  </sheetViews>
  <sheetFormatPr defaultColWidth="12.44140625" defaultRowHeight="15.6" x14ac:dyDescent="0.3"/>
  <cols>
    <col min="1" max="1" width="10.44140625" style="110" customWidth="1"/>
    <col min="2" max="2" width="38.5546875" style="110" customWidth="1"/>
    <col min="3" max="3" width="15.33203125" style="110" customWidth="1"/>
    <col min="4" max="5" width="16.44140625" style="110" customWidth="1"/>
    <col min="6" max="6" width="14" style="110" customWidth="1"/>
    <col min="7" max="7" width="16.44140625" style="110" customWidth="1"/>
    <col min="8" max="8" width="15.33203125" style="110" customWidth="1"/>
    <col min="9" max="9" width="16.6640625" style="110" customWidth="1"/>
    <col min="10" max="16384" width="12.44140625" style="110"/>
  </cols>
  <sheetData>
    <row r="364" spans="1:9" s="681" customFormat="1" ht="18" customHeight="1" thickBot="1" x14ac:dyDescent="0.25">
      <c r="A364" s="677"/>
      <c r="B364" s="678" t="s">
        <v>5366</v>
      </c>
      <c r="C364" s="679"/>
      <c r="D364" s="680"/>
      <c r="E364" s="680"/>
      <c r="F364" s="680"/>
      <c r="G364" s="680"/>
      <c r="H364" s="680"/>
    </row>
    <row r="365" spans="1:9" s="681" customFormat="1" ht="31.2" thickBot="1" x14ac:dyDescent="0.25">
      <c r="A365" s="682" t="s">
        <v>5367</v>
      </c>
      <c r="B365" s="683" t="s">
        <v>5368</v>
      </c>
      <c r="C365" s="684" t="s">
        <v>5369</v>
      </c>
      <c r="D365" s="684" t="s">
        <v>5370</v>
      </c>
      <c r="E365" s="685" t="s">
        <v>5371</v>
      </c>
      <c r="F365" s="684" t="s">
        <v>5372</v>
      </c>
      <c r="G365" s="684" t="s">
        <v>5373</v>
      </c>
      <c r="H365" s="686" t="s">
        <v>5374</v>
      </c>
      <c r="I365" s="684" t="s">
        <v>5375</v>
      </c>
    </row>
    <row r="366" spans="1:9" s="681" customFormat="1" ht="10.199999999999999" x14ac:dyDescent="0.2">
      <c r="A366" s="687"/>
      <c r="B366" s="688"/>
      <c r="C366" s="689"/>
      <c r="D366" s="690"/>
      <c r="E366" s="691"/>
      <c r="F366" s="690"/>
      <c r="G366" s="690"/>
      <c r="H366" s="692"/>
      <c r="I366" s="693"/>
    </row>
    <row r="367" spans="1:9" s="681" customFormat="1" ht="10.199999999999999" x14ac:dyDescent="0.2">
      <c r="A367" s="687">
        <v>1</v>
      </c>
      <c r="B367" s="694" t="s">
        <v>5376</v>
      </c>
      <c r="C367" s="687"/>
      <c r="D367" s="692"/>
      <c r="E367" s="695"/>
      <c r="F367" s="692"/>
      <c r="G367" s="692"/>
      <c r="H367" s="692"/>
      <c r="I367" s="696"/>
    </row>
    <row r="368" spans="1:9" s="681" customFormat="1" ht="10.199999999999999" x14ac:dyDescent="0.2">
      <c r="A368" s="687">
        <v>11001001</v>
      </c>
      <c r="B368" s="697" t="s">
        <v>16</v>
      </c>
      <c r="C368" s="698">
        <v>10414692100</v>
      </c>
      <c r="D368" s="699">
        <v>17027752578.694201</v>
      </c>
      <c r="E368" s="700">
        <f>SUM(D368-F368+G368)</f>
        <v>13822752578.694201</v>
      </c>
      <c r="F368" s="699">
        <v>3860000000</v>
      </c>
      <c r="G368" s="699">
        <v>655000000</v>
      </c>
      <c r="H368" s="701">
        <v>14421961449</v>
      </c>
      <c r="I368" s="702">
        <v>15801370322</v>
      </c>
    </row>
    <row r="369" spans="1:9" s="681" customFormat="1" ht="10.199999999999999" x14ac:dyDescent="0.2">
      <c r="A369" s="687">
        <v>11001002</v>
      </c>
      <c r="B369" s="697" t="s">
        <v>5377</v>
      </c>
      <c r="C369" s="698">
        <v>314062893</v>
      </c>
      <c r="D369" s="699">
        <v>327841373.28960001</v>
      </c>
      <c r="E369" s="700">
        <f t="shared" ref="E369:E449" si="0">SUM(D369-F369+G369)</f>
        <v>337841373.28960001</v>
      </c>
      <c r="F369" s="699"/>
      <c r="G369" s="699">
        <v>10000000</v>
      </c>
      <c r="H369" s="699">
        <v>347046106.09920001</v>
      </c>
      <c r="I369" s="703">
        <v>347546106.09920001</v>
      </c>
    </row>
    <row r="370" spans="1:9" s="681" customFormat="1" ht="10.199999999999999" x14ac:dyDescent="0.2">
      <c r="A370" s="687">
        <v>11003001</v>
      </c>
      <c r="B370" s="697" t="s">
        <v>5378</v>
      </c>
      <c r="C370" s="698">
        <v>6300000</v>
      </c>
      <c r="D370" s="699">
        <v>6400000</v>
      </c>
      <c r="E370" s="700">
        <f t="shared" si="0"/>
        <v>6400000</v>
      </c>
      <c r="F370" s="699"/>
      <c r="G370" s="699"/>
      <c r="H370" s="699">
        <v>6400000</v>
      </c>
      <c r="I370" s="703">
        <v>6550000</v>
      </c>
    </row>
    <row r="371" spans="1:9" s="681" customFormat="1" ht="10.199999999999999" x14ac:dyDescent="0.2">
      <c r="A371" s="687">
        <v>11004001</v>
      </c>
      <c r="B371" s="697" t="s">
        <v>5379</v>
      </c>
      <c r="C371" s="704">
        <v>48070000</v>
      </c>
      <c r="D371" s="699">
        <v>52000000</v>
      </c>
      <c r="E371" s="700">
        <f t="shared" si="0"/>
        <v>31000000</v>
      </c>
      <c r="F371" s="699">
        <v>21000000</v>
      </c>
      <c r="G371" s="699"/>
      <c r="H371" s="705">
        <v>52000000</v>
      </c>
      <c r="I371" s="706">
        <v>52000000</v>
      </c>
    </row>
    <row r="372" spans="1:9" s="681" customFormat="1" ht="10.199999999999999" x14ac:dyDescent="0.2">
      <c r="A372" s="687">
        <v>11008001</v>
      </c>
      <c r="B372" s="697" t="s">
        <v>5380</v>
      </c>
      <c r="C372" s="698">
        <v>155000000</v>
      </c>
      <c r="D372" s="699">
        <v>221500000</v>
      </c>
      <c r="E372" s="700">
        <f t="shared" si="0"/>
        <v>106500000</v>
      </c>
      <c r="F372" s="699">
        <v>115000000</v>
      </c>
      <c r="G372" s="699"/>
      <c r="H372" s="699">
        <v>271500000</v>
      </c>
      <c r="I372" s="703">
        <v>272700000</v>
      </c>
    </row>
    <row r="373" spans="1:9" s="681" customFormat="1" ht="10.199999999999999" x14ac:dyDescent="0.2">
      <c r="A373" s="687">
        <v>11010001</v>
      </c>
      <c r="B373" s="697" t="s">
        <v>5381</v>
      </c>
      <c r="C373" s="698">
        <v>7550000</v>
      </c>
      <c r="D373" s="699">
        <v>8000000</v>
      </c>
      <c r="E373" s="700">
        <f t="shared" si="0"/>
        <v>8000000</v>
      </c>
      <c r="F373" s="699"/>
      <c r="G373" s="699"/>
      <c r="H373" s="699">
        <v>8000000</v>
      </c>
      <c r="I373" s="703">
        <v>8100000</v>
      </c>
    </row>
    <row r="374" spans="1:9" s="681" customFormat="1" ht="10.199999999999999" x14ac:dyDescent="0.2">
      <c r="A374" s="687"/>
      <c r="B374" s="697" t="s">
        <v>5382</v>
      </c>
      <c r="C374" s="698">
        <v>139370000</v>
      </c>
      <c r="D374" s="699">
        <v>127630000</v>
      </c>
      <c r="E374" s="700">
        <f t="shared" si="0"/>
        <v>47630000</v>
      </c>
      <c r="F374" s="699">
        <v>80000000</v>
      </c>
      <c r="G374" s="699"/>
      <c r="H374" s="699">
        <v>129630000</v>
      </c>
      <c r="I374" s="703">
        <v>130080000</v>
      </c>
    </row>
    <row r="375" spans="1:9" s="681" customFormat="1" ht="10.199999999999999" x14ac:dyDescent="0.2">
      <c r="A375" s="687"/>
      <c r="B375" s="697" t="s">
        <v>5383</v>
      </c>
      <c r="C375" s="698">
        <v>28230000</v>
      </c>
      <c r="D375" s="699">
        <v>31430000</v>
      </c>
      <c r="E375" s="700">
        <f t="shared" si="0"/>
        <v>31430000</v>
      </c>
      <c r="F375" s="699"/>
      <c r="G375" s="699"/>
      <c r="H375" s="699">
        <v>31430000</v>
      </c>
      <c r="I375" s="703">
        <v>31880000</v>
      </c>
    </row>
    <row r="376" spans="1:9" s="681" customFormat="1" ht="10.199999999999999" x14ac:dyDescent="0.2">
      <c r="A376" s="687">
        <v>11013001</v>
      </c>
      <c r="B376" s="697" t="s">
        <v>5384</v>
      </c>
      <c r="C376" s="698">
        <v>897340181</v>
      </c>
      <c r="D376" s="699">
        <v>1705997102.5255997</v>
      </c>
      <c r="E376" s="700">
        <f t="shared" si="0"/>
        <v>1635997102.5255997</v>
      </c>
      <c r="F376" s="699">
        <v>70000000</v>
      </c>
      <c r="G376" s="699"/>
      <c r="H376" s="699">
        <v>1752679487</v>
      </c>
      <c r="I376" s="703">
        <v>1755563210</v>
      </c>
    </row>
    <row r="377" spans="1:9" s="681" customFormat="1" ht="10.199999999999999" x14ac:dyDescent="0.2">
      <c r="A377" s="687">
        <v>11013002</v>
      </c>
      <c r="B377" s="697" t="s">
        <v>5385</v>
      </c>
      <c r="C377" s="698">
        <v>3750000</v>
      </c>
      <c r="D377" s="699">
        <v>4000000</v>
      </c>
      <c r="E377" s="700">
        <f t="shared" si="0"/>
        <v>4000000</v>
      </c>
      <c r="F377" s="699"/>
      <c r="G377" s="699"/>
      <c r="H377" s="698">
        <v>4000000</v>
      </c>
      <c r="I377" s="698">
        <v>4050000</v>
      </c>
    </row>
    <row r="378" spans="1:9" s="681" customFormat="1" ht="10.199999999999999" x14ac:dyDescent="0.2">
      <c r="A378" s="687">
        <v>11016001</v>
      </c>
      <c r="B378" s="697" t="s">
        <v>5386</v>
      </c>
      <c r="C378" s="698">
        <v>3340000</v>
      </c>
      <c r="D378" s="699">
        <v>4350000</v>
      </c>
      <c r="E378" s="700">
        <f t="shared" si="0"/>
        <v>4350000</v>
      </c>
      <c r="F378" s="699"/>
      <c r="G378" s="699"/>
      <c r="H378" s="699">
        <v>4350000</v>
      </c>
      <c r="I378" s="703">
        <v>4850000</v>
      </c>
    </row>
    <row r="379" spans="1:9" s="681" customFormat="1" ht="10.199999999999999" x14ac:dyDescent="0.2">
      <c r="A379" s="687">
        <v>11021001</v>
      </c>
      <c r="B379" s="697" t="s">
        <v>5387</v>
      </c>
      <c r="C379" s="698">
        <v>47056870</v>
      </c>
      <c r="D379" s="699">
        <v>40725860.148599997</v>
      </c>
      <c r="E379" s="700">
        <f t="shared" si="0"/>
        <v>40725860.148599997</v>
      </c>
      <c r="F379" s="699"/>
      <c r="G379" s="699"/>
      <c r="H379" s="699">
        <v>41156759.367200002</v>
      </c>
      <c r="I379" s="703">
        <v>41687658.5858</v>
      </c>
    </row>
    <row r="380" spans="1:9" s="681" customFormat="1" ht="10.199999999999999" x14ac:dyDescent="0.2">
      <c r="A380" s="687">
        <v>11021002</v>
      </c>
      <c r="B380" s="697" t="s">
        <v>5388</v>
      </c>
      <c r="C380" s="698">
        <v>82525917</v>
      </c>
      <c r="D380" s="699">
        <v>59159168.062999994</v>
      </c>
      <c r="E380" s="700">
        <f t="shared" si="0"/>
        <v>65659168.062999994</v>
      </c>
      <c r="F380" s="699"/>
      <c r="G380" s="699">
        <v>6500000</v>
      </c>
      <c r="H380" s="699">
        <v>59503465.475999996</v>
      </c>
      <c r="I380" s="703">
        <v>59897762.888999999</v>
      </c>
    </row>
    <row r="381" spans="1:9" s="681" customFormat="1" ht="10.199999999999999" x14ac:dyDescent="0.2">
      <c r="A381" s="687">
        <v>11021003</v>
      </c>
      <c r="B381" s="697" t="s">
        <v>5389</v>
      </c>
      <c r="C381" s="704">
        <v>0</v>
      </c>
      <c r="D381" s="699">
        <v>0</v>
      </c>
      <c r="E381" s="700">
        <f t="shared" si="0"/>
        <v>0</v>
      </c>
      <c r="F381" s="699"/>
      <c r="G381" s="699"/>
      <c r="H381" s="707"/>
      <c r="I381" s="707"/>
    </row>
    <row r="382" spans="1:9" s="681" customFormat="1" ht="10.199999999999999" x14ac:dyDescent="0.2">
      <c r="A382" s="687">
        <v>11033001</v>
      </c>
      <c r="B382" s="697" t="s">
        <v>5390</v>
      </c>
      <c r="C382" s="698">
        <v>27700000</v>
      </c>
      <c r="D382" s="699">
        <v>30800000</v>
      </c>
      <c r="E382" s="700">
        <f t="shared" si="0"/>
        <v>30800000</v>
      </c>
      <c r="F382" s="699"/>
      <c r="G382" s="699"/>
      <c r="H382" s="699">
        <v>30800000</v>
      </c>
      <c r="I382" s="703">
        <v>31700000</v>
      </c>
    </row>
    <row r="383" spans="1:9" s="681" customFormat="1" ht="10.199999999999999" x14ac:dyDescent="0.2">
      <c r="A383" s="687">
        <v>11037001</v>
      </c>
      <c r="B383" s="697" t="s">
        <v>5391</v>
      </c>
      <c r="C383" s="698">
        <v>11200000</v>
      </c>
      <c r="D383" s="699">
        <v>30100000</v>
      </c>
      <c r="E383" s="700">
        <f t="shared" si="0"/>
        <v>13100000</v>
      </c>
      <c r="F383" s="699">
        <v>17000000</v>
      </c>
      <c r="G383" s="699"/>
      <c r="H383" s="699">
        <v>30100000</v>
      </c>
      <c r="I383" s="703">
        <v>30100000</v>
      </c>
    </row>
    <row r="384" spans="1:9" s="681" customFormat="1" ht="10.199999999999999" x14ac:dyDescent="0.2">
      <c r="A384" s="687">
        <v>11038002</v>
      </c>
      <c r="B384" s="697" t="s">
        <v>5392</v>
      </c>
      <c r="C384" s="698">
        <v>67650000</v>
      </c>
      <c r="D384" s="699">
        <v>77350000</v>
      </c>
      <c r="E384" s="700">
        <f t="shared" si="0"/>
        <v>22350000</v>
      </c>
      <c r="F384" s="699">
        <v>55000000</v>
      </c>
      <c r="G384" s="699"/>
      <c r="H384" s="699">
        <v>77350000</v>
      </c>
      <c r="I384" s="703">
        <v>77600000</v>
      </c>
    </row>
    <row r="385" spans="1:9" s="681" customFormat="1" ht="10.199999999999999" x14ac:dyDescent="0.2">
      <c r="A385" s="687">
        <v>11052001</v>
      </c>
      <c r="B385" s="697" t="s">
        <v>5393</v>
      </c>
      <c r="C385" s="698">
        <v>17700000</v>
      </c>
      <c r="D385" s="699">
        <v>17700000</v>
      </c>
      <c r="E385" s="700">
        <f t="shared" si="0"/>
        <v>8700000</v>
      </c>
      <c r="F385" s="699">
        <v>9000000</v>
      </c>
      <c r="G385" s="699"/>
      <c r="H385" s="699">
        <v>17700000</v>
      </c>
      <c r="I385" s="703">
        <v>17700000</v>
      </c>
    </row>
    <row r="386" spans="1:9" s="681" customFormat="1" ht="10.199999999999999" x14ac:dyDescent="0.2">
      <c r="A386" s="687">
        <v>11101001</v>
      </c>
      <c r="B386" s="697" t="s">
        <v>5394</v>
      </c>
      <c r="C386" s="698">
        <v>5650000</v>
      </c>
      <c r="D386" s="699">
        <v>5650000</v>
      </c>
      <c r="E386" s="700">
        <f t="shared" si="0"/>
        <v>5650000</v>
      </c>
      <c r="F386" s="699"/>
      <c r="G386" s="699"/>
      <c r="H386" s="699">
        <v>5650000</v>
      </c>
      <c r="I386" s="703">
        <v>5700000</v>
      </c>
    </row>
    <row r="387" spans="1:9" s="681" customFormat="1" ht="10.199999999999999" x14ac:dyDescent="0.2">
      <c r="A387" s="687">
        <v>11184001</v>
      </c>
      <c r="B387" s="697" t="s">
        <v>5395</v>
      </c>
      <c r="C387" s="698">
        <v>4250000</v>
      </c>
      <c r="D387" s="699">
        <v>5250000</v>
      </c>
      <c r="E387" s="700">
        <f t="shared" si="0"/>
        <v>5250000</v>
      </c>
      <c r="F387" s="699"/>
      <c r="G387" s="699"/>
      <c r="H387" s="708">
        <v>5250000</v>
      </c>
      <c r="I387" s="703">
        <v>5250000</v>
      </c>
    </row>
    <row r="388" spans="1:9" s="681" customFormat="1" ht="10.199999999999999" x14ac:dyDescent="0.2">
      <c r="A388" s="687"/>
      <c r="B388" s="697"/>
      <c r="C388" s="704">
        <v>0</v>
      </c>
      <c r="D388" s="709">
        <v>0</v>
      </c>
      <c r="E388" s="700">
        <f t="shared" si="0"/>
        <v>0</v>
      </c>
      <c r="F388" s="709"/>
      <c r="G388" s="709"/>
      <c r="H388" s="710"/>
      <c r="I388" s="703"/>
    </row>
    <row r="389" spans="1:9" s="681" customFormat="1" ht="10.199999999999999" x14ac:dyDescent="0.2">
      <c r="A389" s="687">
        <v>12003001</v>
      </c>
      <c r="B389" s="697" t="s">
        <v>5396</v>
      </c>
      <c r="C389" s="698">
        <v>1570000000</v>
      </c>
      <c r="D389" s="699">
        <v>1323095096.4598</v>
      </c>
      <c r="E389" s="700">
        <f t="shared" si="0"/>
        <v>1303095096.4598</v>
      </c>
      <c r="F389" s="699">
        <v>50000000</v>
      </c>
      <c r="G389" s="699">
        <v>30000000</v>
      </c>
      <c r="H389" s="699">
        <v>1327430294.4296</v>
      </c>
      <c r="I389" s="703">
        <v>1347765492.3994</v>
      </c>
    </row>
    <row r="390" spans="1:9" s="681" customFormat="1" ht="10.199999999999999" x14ac:dyDescent="0.2">
      <c r="A390" s="687">
        <v>23001001</v>
      </c>
      <c r="B390" s="697" t="s">
        <v>5397</v>
      </c>
      <c r="C390" s="698">
        <v>175257404</v>
      </c>
      <c r="D390" s="699">
        <v>178334143.21959999</v>
      </c>
      <c r="E390" s="700">
        <f t="shared" si="0"/>
        <v>150334143.21959999</v>
      </c>
      <c r="F390" s="699">
        <v>28000000</v>
      </c>
      <c r="G390" s="699"/>
      <c r="H390" s="699">
        <v>180014224.45920002</v>
      </c>
      <c r="I390" s="703">
        <v>181994305.6988</v>
      </c>
    </row>
    <row r="391" spans="1:9" s="681" customFormat="1" ht="10.199999999999999" x14ac:dyDescent="0.2">
      <c r="A391" s="687">
        <v>23003001</v>
      </c>
      <c r="B391" s="697" t="s">
        <v>5398</v>
      </c>
      <c r="C391" s="698">
        <v>236971520</v>
      </c>
      <c r="D391" s="699">
        <v>274567607</v>
      </c>
      <c r="E391" s="700">
        <f t="shared" si="0"/>
        <v>274567607</v>
      </c>
      <c r="F391" s="699"/>
      <c r="G391" s="699"/>
      <c r="H391" s="699">
        <v>279067607</v>
      </c>
      <c r="I391" s="703">
        <v>275467607</v>
      </c>
    </row>
    <row r="392" spans="1:9" s="681" customFormat="1" ht="10.199999999999999" x14ac:dyDescent="0.2">
      <c r="A392" s="687">
        <v>23013001</v>
      </c>
      <c r="B392" s="697" t="s">
        <v>5399</v>
      </c>
      <c r="C392" s="698">
        <v>37598471</v>
      </c>
      <c r="D392" s="699">
        <v>37281228.761720002</v>
      </c>
      <c r="E392" s="700">
        <f t="shared" si="0"/>
        <v>37281228.761720002</v>
      </c>
      <c r="F392" s="699"/>
      <c r="G392" s="699"/>
      <c r="H392" s="699">
        <v>29876597.086400002</v>
      </c>
      <c r="I392" s="703">
        <v>30470377.799600001</v>
      </c>
    </row>
    <row r="393" spans="1:9" s="681" customFormat="1" ht="10.199999999999999" x14ac:dyDescent="0.2">
      <c r="A393" s="687"/>
      <c r="B393" s="697" t="s">
        <v>5400</v>
      </c>
      <c r="C393" s="698">
        <v>59418320</v>
      </c>
      <c r="D393" s="699">
        <v>83934530</v>
      </c>
      <c r="E393" s="700">
        <f t="shared" si="0"/>
        <v>83934530</v>
      </c>
      <c r="F393" s="699"/>
      <c r="G393" s="699"/>
      <c r="H393" s="699">
        <v>87323490</v>
      </c>
      <c r="I393" s="703">
        <v>88532580</v>
      </c>
    </row>
    <row r="394" spans="1:9" s="681" customFormat="1" ht="10.199999999999999" x14ac:dyDescent="0.2">
      <c r="A394" s="687">
        <v>25001001</v>
      </c>
      <c r="B394" s="697" t="s">
        <v>5401</v>
      </c>
      <c r="C394" s="698">
        <v>1374086294</v>
      </c>
      <c r="D394" s="699">
        <v>1174635420</v>
      </c>
      <c r="E394" s="700">
        <f t="shared" si="0"/>
        <v>1174635420</v>
      </c>
      <c r="F394" s="699"/>
      <c r="G394" s="699"/>
      <c r="H394" s="699">
        <v>11900706430</v>
      </c>
      <c r="I394" s="703">
        <v>11913156430</v>
      </c>
    </row>
    <row r="395" spans="1:9" s="681" customFormat="1" ht="20.399999999999999" x14ac:dyDescent="0.2">
      <c r="A395" s="687"/>
      <c r="B395" s="711" t="s">
        <v>5402</v>
      </c>
      <c r="C395" s="698">
        <v>10505000000</v>
      </c>
      <c r="D395" s="699">
        <v>9005000000</v>
      </c>
      <c r="E395" s="700">
        <f t="shared" si="0"/>
        <v>9005000000</v>
      </c>
      <c r="F395" s="699"/>
      <c r="G395" s="699"/>
      <c r="H395" s="699"/>
      <c r="I395" s="703"/>
    </row>
    <row r="396" spans="1:9" s="681" customFormat="1" ht="10.199999999999999" x14ac:dyDescent="0.2">
      <c r="A396" s="687">
        <v>25005001</v>
      </c>
      <c r="B396" s="697" t="s">
        <v>5403</v>
      </c>
      <c r="C396" s="698">
        <v>5710000</v>
      </c>
      <c r="D396" s="699">
        <v>6750000</v>
      </c>
      <c r="E396" s="700">
        <f t="shared" si="0"/>
        <v>6750000</v>
      </c>
      <c r="F396" s="699"/>
      <c r="G396" s="699"/>
      <c r="H396" s="698">
        <v>6750000</v>
      </c>
      <c r="I396" s="698">
        <v>6750000</v>
      </c>
    </row>
    <row r="397" spans="1:9" s="681" customFormat="1" ht="10.199999999999999" x14ac:dyDescent="0.2">
      <c r="A397" s="687">
        <v>25005001</v>
      </c>
      <c r="B397" s="697" t="s">
        <v>5404</v>
      </c>
      <c r="C397" s="698">
        <v>4850000</v>
      </c>
      <c r="D397" s="699">
        <v>5130000</v>
      </c>
      <c r="E397" s="700">
        <f t="shared" si="0"/>
        <v>5130000</v>
      </c>
      <c r="F397" s="699"/>
      <c r="G397" s="699"/>
      <c r="H397" s="699">
        <v>5130000</v>
      </c>
      <c r="I397" s="703">
        <v>5260000</v>
      </c>
    </row>
    <row r="398" spans="1:9" s="681" customFormat="1" ht="10.199999999999999" x14ac:dyDescent="0.2">
      <c r="A398" s="687">
        <v>40001001</v>
      </c>
      <c r="B398" s="697" t="s">
        <v>5405</v>
      </c>
      <c r="C398" s="698">
        <v>67317440</v>
      </c>
      <c r="D398" s="699">
        <v>61278536.306600004</v>
      </c>
      <c r="E398" s="700">
        <f t="shared" si="0"/>
        <v>63278536.306600004</v>
      </c>
      <c r="F398" s="699"/>
      <c r="G398" s="699">
        <v>2000000</v>
      </c>
      <c r="H398" s="699">
        <v>61961448.783200011</v>
      </c>
      <c r="I398" s="703">
        <v>64844361.259799995</v>
      </c>
    </row>
    <row r="399" spans="1:9" s="681" customFormat="1" ht="10.199999999999999" x14ac:dyDescent="0.2">
      <c r="A399" s="712"/>
      <c r="B399" s="712"/>
      <c r="C399" s="713"/>
      <c r="D399" s="713"/>
      <c r="E399" s="713"/>
      <c r="F399" s="713"/>
      <c r="G399" s="713"/>
      <c r="H399" s="713"/>
      <c r="I399" s="714"/>
    </row>
    <row r="400" spans="1:9" s="681" customFormat="1" ht="10.199999999999999" x14ac:dyDescent="0.2">
      <c r="A400" s="712"/>
      <c r="B400" s="712"/>
      <c r="C400" s="713"/>
      <c r="D400" s="713"/>
      <c r="E400" s="713"/>
      <c r="F400" s="713"/>
      <c r="G400" s="713"/>
      <c r="H400" s="713"/>
      <c r="I400" s="714"/>
    </row>
    <row r="401" spans="1:9" s="681" customFormat="1" ht="10.199999999999999" x14ac:dyDescent="0.2">
      <c r="A401" s="712"/>
      <c r="B401" s="712"/>
      <c r="C401" s="713"/>
      <c r="D401" s="713"/>
      <c r="E401" s="713"/>
      <c r="F401" s="713"/>
      <c r="G401" s="713"/>
      <c r="H401" s="713"/>
      <c r="I401" s="714"/>
    </row>
    <row r="402" spans="1:9" s="681" customFormat="1" ht="10.199999999999999" x14ac:dyDescent="0.2">
      <c r="A402" s="712"/>
      <c r="B402" s="712"/>
      <c r="C402" s="713"/>
      <c r="D402" s="713"/>
      <c r="E402" s="713"/>
      <c r="F402" s="713"/>
      <c r="G402" s="713"/>
      <c r="H402" s="713"/>
      <c r="I402" s="714"/>
    </row>
    <row r="403" spans="1:9" s="681" customFormat="1" ht="10.199999999999999" x14ac:dyDescent="0.2">
      <c r="A403" s="712"/>
      <c r="B403" s="712"/>
      <c r="C403" s="713"/>
      <c r="D403" s="713"/>
      <c r="E403" s="713"/>
      <c r="F403" s="713"/>
      <c r="G403" s="713"/>
      <c r="H403" s="713"/>
      <c r="I403" s="714"/>
    </row>
    <row r="404" spans="1:9" s="681" customFormat="1" ht="10.199999999999999" x14ac:dyDescent="0.2">
      <c r="A404" s="712"/>
      <c r="B404" s="712"/>
      <c r="C404" s="713"/>
      <c r="D404" s="713"/>
      <c r="E404" s="713"/>
      <c r="F404" s="713"/>
      <c r="G404" s="713"/>
      <c r="H404" s="713"/>
      <c r="I404" s="714"/>
    </row>
    <row r="405" spans="1:9" s="681" customFormat="1" ht="18" customHeight="1" thickBot="1" x14ac:dyDescent="0.25">
      <c r="A405" s="677"/>
      <c r="B405" s="678" t="s">
        <v>5366</v>
      </c>
      <c r="C405" s="679"/>
      <c r="D405" s="680"/>
      <c r="E405" s="680"/>
      <c r="F405" s="680"/>
      <c r="G405" s="680"/>
      <c r="H405" s="680"/>
    </row>
    <row r="406" spans="1:9" s="681" customFormat="1" ht="31.2" thickBot="1" x14ac:dyDescent="0.25">
      <c r="A406" s="682" t="s">
        <v>5367</v>
      </c>
      <c r="B406" s="683" t="s">
        <v>5368</v>
      </c>
      <c r="C406" s="684" t="s">
        <v>5369</v>
      </c>
      <c r="D406" s="684" t="s">
        <v>5370</v>
      </c>
      <c r="E406" s="685" t="s">
        <v>5371</v>
      </c>
      <c r="F406" s="684" t="s">
        <v>5372</v>
      </c>
      <c r="G406" s="684" t="s">
        <v>5373</v>
      </c>
      <c r="H406" s="686" t="s">
        <v>5374</v>
      </c>
      <c r="I406" s="684" t="s">
        <v>5375</v>
      </c>
    </row>
    <row r="407" spans="1:9" s="681" customFormat="1" ht="10.199999999999999" x14ac:dyDescent="0.2">
      <c r="A407" s="687"/>
      <c r="B407" s="697"/>
      <c r="C407" s="698"/>
      <c r="D407" s="699"/>
      <c r="E407" s="700"/>
      <c r="F407" s="699"/>
      <c r="G407" s="699"/>
      <c r="H407" s="699"/>
      <c r="I407" s="703"/>
    </row>
    <row r="408" spans="1:9" s="681" customFormat="1" ht="10.199999999999999" x14ac:dyDescent="0.2">
      <c r="A408" s="687">
        <v>40001002</v>
      </c>
      <c r="B408" s="697" t="s">
        <v>5406</v>
      </c>
      <c r="C408" s="698">
        <v>63165250</v>
      </c>
      <c r="D408" s="699">
        <v>33038238.748399999</v>
      </c>
      <c r="E408" s="700">
        <f t="shared" si="0"/>
        <v>33038238.748399999</v>
      </c>
      <c r="F408" s="699"/>
      <c r="G408" s="699"/>
      <c r="H408" s="699">
        <v>33420361.076799996</v>
      </c>
      <c r="I408" s="703">
        <v>33952483.405200005</v>
      </c>
    </row>
    <row r="409" spans="1:9" s="681" customFormat="1" ht="10.199999999999999" x14ac:dyDescent="0.2">
      <c r="A409" s="687">
        <v>47001001</v>
      </c>
      <c r="B409" s="697" t="s">
        <v>5407</v>
      </c>
      <c r="C409" s="698">
        <v>99629040</v>
      </c>
      <c r="D409" s="699">
        <v>91060252.598399997</v>
      </c>
      <c r="E409" s="700">
        <f t="shared" si="0"/>
        <v>91060252.598399997</v>
      </c>
      <c r="F409" s="699"/>
      <c r="G409" s="699"/>
      <c r="H409" s="699">
        <v>43100000</v>
      </c>
      <c r="I409" s="703">
        <v>43750000</v>
      </c>
    </row>
    <row r="410" spans="1:9" s="681" customFormat="1" ht="10.199999999999999" x14ac:dyDescent="0.2">
      <c r="A410" s="687">
        <v>47001001</v>
      </c>
      <c r="B410" s="697" t="s">
        <v>5408</v>
      </c>
      <c r="C410" s="698">
        <v>44237257</v>
      </c>
      <c r="D410" s="698">
        <v>27872134.600799996</v>
      </c>
      <c r="E410" s="700">
        <f t="shared" si="0"/>
        <v>27872134.600799996</v>
      </c>
      <c r="F410" s="698"/>
      <c r="G410" s="698"/>
      <c r="H410" s="698">
        <v>28935756.722400002</v>
      </c>
      <c r="I410" s="703">
        <v>28935756.722400002</v>
      </c>
    </row>
    <row r="411" spans="1:9" s="681" customFormat="1" ht="10.199999999999999" x14ac:dyDescent="0.2">
      <c r="A411" s="687">
        <v>48001001</v>
      </c>
      <c r="B411" s="697" t="s">
        <v>5409</v>
      </c>
      <c r="C411" s="698">
        <v>121532948</v>
      </c>
      <c r="D411" s="699">
        <v>136426205.65759999</v>
      </c>
      <c r="E411" s="700">
        <f t="shared" si="0"/>
        <v>166726205.65759999</v>
      </c>
      <c r="F411" s="699"/>
      <c r="G411" s="699">
        <v>30300000</v>
      </c>
      <c r="H411" s="699">
        <v>138059072.43519998</v>
      </c>
      <c r="I411" s="703">
        <v>140291939.2128</v>
      </c>
    </row>
    <row r="412" spans="1:9" s="681" customFormat="1" ht="10.199999999999999" x14ac:dyDescent="0.2">
      <c r="A412" s="687">
        <v>63001001</v>
      </c>
      <c r="B412" s="697" t="s">
        <v>5410</v>
      </c>
      <c r="C412" s="698">
        <v>242650000</v>
      </c>
      <c r="D412" s="699">
        <v>24364673.18</v>
      </c>
      <c r="E412" s="700">
        <f t="shared" si="0"/>
        <v>24364673.18</v>
      </c>
      <c r="F412" s="699"/>
      <c r="G412" s="699"/>
      <c r="H412" s="699">
        <v>24858335.095199998</v>
      </c>
      <c r="I412" s="703">
        <v>25367997.259999998</v>
      </c>
    </row>
    <row r="413" spans="1:9" s="681" customFormat="1" ht="10.199999999999999" x14ac:dyDescent="0.2">
      <c r="A413" s="687"/>
      <c r="B413" s="697" t="s">
        <v>5411</v>
      </c>
      <c r="C413" s="698">
        <v>7590000</v>
      </c>
      <c r="D413" s="699">
        <v>8020000</v>
      </c>
      <c r="E413" s="700">
        <f t="shared" si="0"/>
        <v>8020000</v>
      </c>
      <c r="F413" s="699"/>
      <c r="G413" s="699"/>
      <c r="H413" s="699">
        <v>8020000</v>
      </c>
      <c r="I413" s="703">
        <v>8220000</v>
      </c>
    </row>
    <row r="414" spans="1:9" s="681" customFormat="1" ht="10.199999999999999" x14ac:dyDescent="0.2">
      <c r="A414" s="687">
        <v>66001001</v>
      </c>
      <c r="B414" s="697" t="s">
        <v>5412</v>
      </c>
      <c r="C414" s="698">
        <v>76796392</v>
      </c>
      <c r="D414" s="699">
        <v>56084246.394599997</v>
      </c>
      <c r="E414" s="700">
        <f t="shared" si="0"/>
        <v>68084246.394600004</v>
      </c>
      <c r="F414" s="699"/>
      <c r="G414" s="699">
        <v>12000000</v>
      </c>
      <c r="H414" s="699">
        <v>56551584.559200004</v>
      </c>
      <c r="I414" s="703">
        <v>57710592.723799996</v>
      </c>
    </row>
    <row r="415" spans="1:9" s="681" customFormat="1" ht="10.199999999999999" x14ac:dyDescent="0.2">
      <c r="A415" s="715"/>
      <c r="B415" s="716" t="s">
        <v>5413</v>
      </c>
      <c r="C415" s="717">
        <f t="shared" ref="C415:I415" si="1">SUM(C368:C414)</f>
        <v>26973248297</v>
      </c>
      <c r="D415" s="718">
        <f t="shared" si="1"/>
        <v>32310508395.648521</v>
      </c>
      <c r="E415" s="718">
        <f t="shared" si="1"/>
        <v>28751308395.648521</v>
      </c>
      <c r="F415" s="718">
        <f t="shared" si="1"/>
        <v>4305000000</v>
      </c>
      <c r="G415" s="718">
        <f t="shared" si="1"/>
        <v>745800000</v>
      </c>
      <c r="H415" s="719">
        <f t="shared" si="1"/>
        <v>31507712468.5896</v>
      </c>
      <c r="I415" s="720">
        <f t="shared" si="1"/>
        <v>32936794983.055794</v>
      </c>
    </row>
    <row r="416" spans="1:9" s="681" customFormat="1" ht="10.199999999999999" x14ac:dyDescent="0.2">
      <c r="A416" s="687"/>
      <c r="B416" s="697"/>
      <c r="C416" s="704">
        <v>0</v>
      </c>
      <c r="D416" s="699">
        <v>0</v>
      </c>
      <c r="E416" s="700">
        <f t="shared" si="0"/>
        <v>0</v>
      </c>
      <c r="F416" s="699"/>
      <c r="G416" s="699"/>
      <c r="H416" s="721"/>
      <c r="I416" s="703"/>
    </row>
    <row r="417" spans="1:9" s="681" customFormat="1" ht="10.199999999999999" x14ac:dyDescent="0.2">
      <c r="A417" s="687">
        <v>2</v>
      </c>
      <c r="B417" s="694" t="s">
        <v>5414</v>
      </c>
      <c r="C417" s="704">
        <v>0</v>
      </c>
      <c r="D417" s="699">
        <v>0</v>
      </c>
      <c r="E417" s="700">
        <f t="shared" si="0"/>
        <v>0</v>
      </c>
      <c r="F417" s="699"/>
      <c r="G417" s="699"/>
      <c r="H417" s="721"/>
      <c r="I417" s="703"/>
    </row>
    <row r="418" spans="1:9" s="681" customFormat="1" ht="10.199999999999999" x14ac:dyDescent="0.2">
      <c r="A418" s="687">
        <v>15001001</v>
      </c>
      <c r="B418" s="697" t="s">
        <v>5415</v>
      </c>
      <c r="C418" s="698">
        <v>482717118</v>
      </c>
      <c r="D418" s="699">
        <v>567881570.54340005</v>
      </c>
      <c r="E418" s="700">
        <f t="shared" si="0"/>
        <v>524881570.54340005</v>
      </c>
      <c r="F418" s="699">
        <v>43000000</v>
      </c>
      <c r="G418" s="699"/>
      <c r="H418" s="699">
        <v>439499297.74559999</v>
      </c>
      <c r="I418" s="703">
        <v>446681976.54840004</v>
      </c>
    </row>
    <row r="419" spans="1:9" s="681" customFormat="1" ht="10.199999999999999" x14ac:dyDescent="0.2">
      <c r="A419" s="687">
        <v>15026002</v>
      </c>
      <c r="B419" s="697" t="s">
        <v>5416</v>
      </c>
      <c r="C419" s="704">
        <v>3600000</v>
      </c>
      <c r="D419" s="699">
        <v>3900000</v>
      </c>
      <c r="E419" s="700">
        <f t="shared" si="0"/>
        <v>3900000</v>
      </c>
      <c r="F419" s="699"/>
      <c r="G419" s="699"/>
      <c r="H419" s="705">
        <v>3900000</v>
      </c>
      <c r="I419" s="703">
        <v>3900000</v>
      </c>
    </row>
    <row r="420" spans="1:9" s="681" customFormat="1" ht="10.199999999999999" x14ac:dyDescent="0.2">
      <c r="A420" s="687">
        <v>15102001</v>
      </c>
      <c r="B420" s="697" t="s">
        <v>5417</v>
      </c>
      <c r="C420" s="698">
        <v>10900000</v>
      </c>
      <c r="D420" s="698">
        <v>11400000</v>
      </c>
      <c r="E420" s="700">
        <f t="shared" si="0"/>
        <v>11400000</v>
      </c>
      <c r="F420" s="698"/>
      <c r="G420" s="698"/>
      <c r="H420" s="706">
        <v>11400000</v>
      </c>
      <c r="I420" s="703">
        <v>11600000</v>
      </c>
    </row>
    <row r="421" spans="1:9" s="681" customFormat="1" ht="10.199999999999999" x14ac:dyDescent="0.2">
      <c r="A421" s="687">
        <v>15102003</v>
      </c>
      <c r="B421" s="697" t="s">
        <v>5418</v>
      </c>
      <c r="C421" s="704">
        <v>0</v>
      </c>
      <c r="D421" s="699">
        <v>0</v>
      </c>
      <c r="E421" s="700">
        <f t="shared" si="0"/>
        <v>0</v>
      </c>
      <c r="F421" s="699"/>
      <c r="G421" s="699"/>
      <c r="H421" s="721"/>
      <c r="I421" s="703"/>
    </row>
    <row r="422" spans="1:9" s="681" customFormat="1" ht="10.199999999999999" x14ac:dyDescent="0.2">
      <c r="A422" s="687">
        <v>15109001</v>
      </c>
      <c r="B422" s="697" t="s">
        <v>5419</v>
      </c>
      <c r="C422" s="698">
        <v>37478030</v>
      </c>
      <c r="D422" s="699">
        <v>40863833</v>
      </c>
      <c r="E422" s="700">
        <f t="shared" si="0"/>
        <v>40863833</v>
      </c>
      <c r="F422" s="699"/>
      <c r="G422" s="699"/>
      <c r="H422" s="699">
        <v>40957420</v>
      </c>
      <c r="I422" s="703">
        <v>41257420</v>
      </c>
    </row>
    <row r="423" spans="1:9" s="681" customFormat="1" ht="10.199999999999999" x14ac:dyDescent="0.2">
      <c r="A423" s="687">
        <v>20001001</v>
      </c>
      <c r="B423" s="697" t="s">
        <v>5420</v>
      </c>
      <c r="C423" s="698">
        <v>472668402</v>
      </c>
      <c r="D423" s="699">
        <v>462575558.04499996</v>
      </c>
      <c r="E423" s="700">
        <f t="shared" si="0"/>
        <v>532575558.04499996</v>
      </c>
      <c r="F423" s="699">
        <v>23000000</v>
      </c>
      <c r="G423" s="699">
        <v>93000000</v>
      </c>
      <c r="H423" s="699">
        <v>465956451.34000003</v>
      </c>
      <c r="I423" s="703">
        <v>469587344.63499999</v>
      </c>
    </row>
    <row r="424" spans="1:9" s="681" customFormat="1" ht="10.199999999999999" x14ac:dyDescent="0.2">
      <c r="A424" s="687">
        <v>20007001</v>
      </c>
      <c r="B424" s="697" t="s">
        <v>5421</v>
      </c>
      <c r="C424" s="698">
        <v>2894338600</v>
      </c>
      <c r="D424" s="699">
        <v>2959476100</v>
      </c>
      <c r="E424" s="700">
        <f t="shared" si="0"/>
        <v>6321476100</v>
      </c>
      <c r="F424" s="699">
        <v>138000000</v>
      </c>
      <c r="G424" s="699">
        <v>3500000000</v>
      </c>
      <c r="H424" s="699">
        <v>6185743270</v>
      </c>
      <c r="I424" s="703">
        <v>6192150800</v>
      </c>
    </row>
    <row r="425" spans="1:9" s="681" customFormat="1" ht="23.25" customHeight="1" x14ac:dyDescent="0.2">
      <c r="A425" s="687"/>
      <c r="B425" s="711" t="s">
        <v>5422</v>
      </c>
      <c r="C425" s="698">
        <v>3820000000</v>
      </c>
      <c r="D425" s="699">
        <v>2820000000</v>
      </c>
      <c r="E425" s="700">
        <f t="shared" si="0"/>
        <v>3320000000</v>
      </c>
      <c r="F425" s="699"/>
      <c r="G425" s="699">
        <v>500000000</v>
      </c>
      <c r="H425" s="699">
        <v>5820000000</v>
      </c>
      <c r="I425" s="703">
        <v>5320000000</v>
      </c>
    </row>
    <row r="426" spans="1:9" s="681" customFormat="1" ht="10.199999999999999" x14ac:dyDescent="0.2">
      <c r="A426" s="687">
        <v>20008001</v>
      </c>
      <c r="B426" s="697" t="s">
        <v>5423</v>
      </c>
      <c r="C426" s="698">
        <v>612440578</v>
      </c>
      <c r="D426" s="699">
        <v>925731631.72879994</v>
      </c>
      <c r="E426" s="700">
        <f t="shared" si="0"/>
        <v>927731631.72879994</v>
      </c>
      <c r="F426" s="699"/>
      <c r="G426" s="699">
        <v>2000000</v>
      </c>
      <c r="H426" s="699">
        <v>928799899.01759994</v>
      </c>
      <c r="I426" s="703">
        <v>932668166.30640006</v>
      </c>
    </row>
    <row r="427" spans="1:9" s="681" customFormat="1" ht="10.199999999999999" x14ac:dyDescent="0.2">
      <c r="A427" s="687">
        <v>20012001</v>
      </c>
      <c r="B427" s="697" t="s">
        <v>5424</v>
      </c>
      <c r="C427" s="698">
        <v>39640202</v>
      </c>
      <c r="D427" s="699">
        <v>29080186.1928</v>
      </c>
      <c r="E427" s="700">
        <f t="shared" si="0"/>
        <v>29080186.1928</v>
      </c>
      <c r="F427" s="699"/>
      <c r="G427" s="699"/>
      <c r="H427" s="699">
        <v>29397444.7456</v>
      </c>
      <c r="I427" s="703">
        <v>30264703.2984</v>
      </c>
    </row>
    <row r="428" spans="1:9" s="681" customFormat="1" ht="10.199999999999999" x14ac:dyDescent="0.2">
      <c r="A428" s="687"/>
      <c r="B428" s="697"/>
      <c r="C428" s="704">
        <v>0</v>
      </c>
      <c r="D428" s="699">
        <v>0</v>
      </c>
      <c r="E428" s="700">
        <f t="shared" si="0"/>
        <v>0</v>
      </c>
      <c r="F428" s="699"/>
      <c r="G428" s="699"/>
      <c r="H428" s="721"/>
      <c r="I428" s="703"/>
    </row>
    <row r="429" spans="1:9" s="681" customFormat="1" ht="10.199999999999999" x14ac:dyDescent="0.2">
      <c r="A429" s="687">
        <v>22001001</v>
      </c>
      <c r="B429" s="697" t="s">
        <v>5425</v>
      </c>
      <c r="C429" s="698">
        <v>363656268</v>
      </c>
      <c r="D429" s="699">
        <v>362294402.77200001</v>
      </c>
      <c r="E429" s="700">
        <f t="shared" si="0"/>
        <v>232294402.77200001</v>
      </c>
      <c r="F429" s="699">
        <v>130000000</v>
      </c>
      <c r="G429" s="699"/>
      <c r="H429" s="699">
        <v>364704096.94400001</v>
      </c>
      <c r="I429" s="703">
        <v>367113791.116</v>
      </c>
    </row>
    <row r="430" spans="1:9" s="681" customFormat="1" ht="10.199999999999999" x14ac:dyDescent="0.2">
      <c r="A430" s="687">
        <v>22018001</v>
      </c>
      <c r="B430" s="697" t="s">
        <v>5426</v>
      </c>
      <c r="C430" s="698">
        <v>131800000</v>
      </c>
      <c r="D430" s="699">
        <v>106100000</v>
      </c>
      <c r="E430" s="700">
        <f t="shared" si="0"/>
        <v>41100000</v>
      </c>
      <c r="F430" s="699">
        <v>65000000</v>
      </c>
      <c r="G430" s="699"/>
      <c r="H430" s="699">
        <v>106100000</v>
      </c>
      <c r="I430" s="703">
        <v>106950000</v>
      </c>
    </row>
    <row r="431" spans="1:9" s="681" customFormat="1" ht="10.199999999999999" x14ac:dyDescent="0.2">
      <c r="A431" s="687">
        <v>22018003</v>
      </c>
      <c r="B431" s="697" t="s">
        <v>5427</v>
      </c>
      <c r="C431" s="698">
        <v>9800000</v>
      </c>
      <c r="D431" s="699">
        <v>9800000</v>
      </c>
      <c r="E431" s="700">
        <f t="shared" si="0"/>
        <v>9800000</v>
      </c>
      <c r="F431" s="699"/>
      <c r="G431" s="699"/>
      <c r="H431" s="699">
        <v>9800000</v>
      </c>
      <c r="I431" s="703">
        <v>9800000</v>
      </c>
    </row>
    <row r="432" spans="1:9" s="681" customFormat="1" ht="10.199999999999999" x14ac:dyDescent="0.2">
      <c r="A432" s="687">
        <v>22052001</v>
      </c>
      <c r="B432" s="697" t="s">
        <v>5428</v>
      </c>
      <c r="C432" s="704">
        <v>0</v>
      </c>
      <c r="D432" s="699">
        <v>0</v>
      </c>
      <c r="E432" s="700">
        <f t="shared" si="0"/>
        <v>0</v>
      </c>
      <c r="F432" s="699"/>
      <c r="G432" s="699"/>
      <c r="H432" s="721"/>
      <c r="I432" s="703"/>
    </row>
    <row r="433" spans="1:9" s="681" customFormat="1" ht="10.199999999999999" x14ac:dyDescent="0.2">
      <c r="A433" s="687">
        <v>22052002</v>
      </c>
      <c r="B433" s="697" t="s">
        <v>5429</v>
      </c>
      <c r="C433" s="704">
        <v>0</v>
      </c>
      <c r="D433" s="699">
        <v>0</v>
      </c>
      <c r="E433" s="700">
        <f t="shared" si="0"/>
        <v>0</v>
      </c>
      <c r="F433" s="699"/>
      <c r="G433" s="699"/>
      <c r="H433" s="721"/>
      <c r="I433" s="703"/>
    </row>
    <row r="434" spans="1:9" s="681" customFormat="1" ht="10.199999999999999" x14ac:dyDescent="0.2">
      <c r="A434" s="687"/>
      <c r="B434" s="697"/>
      <c r="C434" s="704">
        <v>0</v>
      </c>
      <c r="D434" s="699">
        <v>0</v>
      </c>
      <c r="E434" s="700">
        <f t="shared" si="0"/>
        <v>0</v>
      </c>
      <c r="F434" s="699"/>
      <c r="G434" s="699"/>
      <c r="H434" s="721"/>
      <c r="I434" s="703"/>
    </row>
    <row r="435" spans="1:9" s="681" customFormat="1" ht="10.199999999999999" x14ac:dyDescent="0.2">
      <c r="A435" s="687">
        <v>27001001</v>
      </c>
      <c r="B435" s="697" t="s">
        <v>5430</v>
      </c>
      <c r="C435" s="698">
        <v>43920500</v>
      </c>
      <c r="D435" s="699">
        <v>31663240.966600001</v>
      </c>
      <c r="E435" s="700">
        <f t="shared" si="0"/>
        <v>31663240.966600001</v>
      </c>
      <c r="F435" s="699"/>
      <c r="G435" s="699"/>
      <c r="H435" s="699">
        <v>31819775.1032</v>
      </c>
      <c r="I435" s="703">
        <v>31976309.239799999</v>
      </c>
    </row>
    <row r="436" spans="1:9" s="681" customFormat="1" ht="10.199999999999999" x14ac:dyDescent="0.2">
      <c r="A436" s="687">
        <v>28001001</v>
      </c>
      <c r="B436" s="697" t="s">
        <v>5431</v>
      </c>
      <c r="C436" s="698">
        <v>70021264</v>
      </c>
      <c r="D436" s="699">
        <v>69787774.33039999</v>
      </c>
      <c r="E436" s="700">
        <f t="shared" si="0"/>
        <v>69787774.33039999</v>
      </c>
      <c r="F436" s="699"/>
      <c r="G436" s="699"/>
      <c r="H436" s="699">
        <v>69846363.140799999</v>
      </c>
      <c r="I436" s="703">
        <v>70604941.951199993</v>
      </c>
    </row>
    <row r="437" spans="1:9" s="681" customFormat="1" ht="10.199999999999999" x14ac:dyDescent="0.2">
      <c r="A437" s="687">
        <v>29001001</v>
      </c>
      <c r="B437" s="697" t="s">
        <v>5432</v>
      </c>
      <c r="C437" s="698">
        <v>215532575</v>
      </c>
      <c r="D437" s="699">
        <v>177336359.558</v>
      </c>
      <c r="E437" s="700">
        <f t="shared" si="0"/>
        <v>193336359.558</v>
      </c>
      <c r="F437" s="699"/>
      <c r="G437" s="699">
        <v>16000000</v>
      </c>
      <c r="H437" s="699">
        <v>178763872.88699999</v>
      </c>
      <c r="I437" s="703">
        <v>180291386.21600002</v>
      </c>
    </row>
    <row r="438" spans="1:9" s="681" customFormat="1" ht="10.199999999999999" x14ac:dyDescent="0.2">
      <c r="A438" s="687">
        <v>29053001</v>
      </c>
      <c r="B438" s="697" t="s">
        <v>5433</v>
      </c>
      <c r="C438" s="698">
        <v>52409849</v>
      </c>
      <c r="D438" s="699">
        <v>67294141</v>
      </c>
      <c r="E438" s="700">
        <f t="shared" si="0"/>
        <v>67294141</v>
      </c>
      <c r="F438" s="699"/>
      <c r="G438" s="699"/>
      <c r="H438" s="699">
        <v>69226413</v>
      </c>
      <c r="I438" s="703">
        <v>72203059</v>
      </c>
    </row>
    <row r="439" spans="1:9" s="681" customFormat="1" ht="10.199999999999999" x14ac:dyDescent="0.2">
      <c r="A439" s="712"/>
      <c r="B439" s="712"/>
      <c r="C439" s="713"/>
      <c r="D439" s="713"/>
      <c r="E439" s="713"/>
      <c r="F439" s="713"/>
      <c r="G439" s="713"/>
      <c r="H439" s="713"/>
      <c r="I439" s="714"/>
    </row>
    <row r="440" spans="1:9" s="681" customFormat="1" ht="10.199999999999999" x14ac:dyDescent="0.2">
      <c r="A440" s="712"/>
      <c r="B440" s="712"/>
      <c r="C440" s="713"/>
      <c r="D440" s="713"/>
      <c r="E440" s="713"/>
      <c r="F440" s="713"/>
      <c r="G440" s="713"/>
      <c r="H440" s="713"/>
      <c r="I440" s="714"/>
    </row>
    <row r="441" spans="1:9" s="681" customFormat="1" ht="10.199999999999999" x14ac:dyDescent="0.2">
      <c r="A441" s="712"/>
      <c r="B441" s="712"/>
      <c r="C441" s="713"/>
      <c r="D441" s="713"/>
      <c r="E441" s="713"/>
      <c r="F441" s="713"/>
      <c r="G441" s="713"/>
      <c r="H441" s="713"/>
      <c r="I441" s="714"/>
    </row>
    <row r="442" spans="1:9" s="681" customFormat="1" ht="10.199999999999999" x14ac:dyDescent="0.2">
      <c r="A442" s="712"/>
      <c r="B442" s="712"/>
      <c r="C442" s="713"/>
      <c r="D442" s="713"/>
      <c r="E442" s="713"/>
      <c r="F442" s="713"/>
      <c r="G442" s="713"/>
      <c r="H442" s="713"/>
      <c r="I442" s="714"/>
    </row>
    <row r="443" spans="1:9" s="681" customFormat="1" ht="10.199999999999999" x14ac:dyDescent="0.2">
      <c r="A443" s="712"/>
      <c r="B443" s="712"/>
      <c r="C443" s="713"/>
      <c r="D443" s="713"/>
      <c r="E443" s="713"/>
      <c r="F443" s="713"/>
      <c r="G443" s="713"/>
      <c r="H443" s="713"/>
      <c r="I443" s="714"/>
    </row>
    <row r="444" spans="1:9" s="681" customFormat="1" ht="10.199999999999999" x14ac:dyDescent="0.2">
      <c r="A444" s="712"/>
      <c r="B444" s="712"/>
      <c r="C444" s="713"/>
      <c r="D444" s="713"/>
      <c r="E444" s="713"/>
      <c r="F444" s="713"/>
      <c r="G444" s="713"/>
      <c r="H444" s="713"/>
      <c r="I444" s="714"/>
    </row>
    <row r="445" spans="1:9" s="681" customFormat="1" ht="18" customHeight="1" thickBot="1" x14ac:dyDescent="0.25">
      <c r="A445" s="677"/>
      <c r="B445" s="678" t="s">
        <v>5366</v>
      </c>
      <c r="C445" s="679"/>
      <c r="D445" s="680"/>
      <c r="E445" s="680"/>
      <c r="F445" s="680"/>
      <c r="G445" s="680"/>
      <c r="H445" s="680"/>
    </row>
    <row r="446" spans="1:9" s="681" customFormat="1" ht="31.2" thickBot="1" x14ac:dyDescent="0.25">
      <c r="A446" s="682" t="s">
        <v>5367</v>
      </c>
      <c r="B446" s="683" t="s">
        <v>5368</v>
      </c>
      <c r="C446" s="684" t="s">
        <v>5369</v>
      </c>
      <c r="D446" s="684" t="s">
        <v>5370</v>
      </c>
      <c r="E446" s="685" t="s">
        <v>5371</v>
      </c>
      <c r="F446" s="684" t="s">
        <v>5372</v>
      </c>
      <c r="G446" s="684" t="s">
        <v>5373</v>
      </c>
      <c r="H446" s="686" t="s">
        <v>5374</v>
      </c>
      <c r="I446" s="684" t="s">
        <v>5375</v>
      </c>
    </row>
    <row r="447" spans="1:9" s="681" customFormat="1" ht="10.199999999999999" x14ac:dyDescent="0.2">
      <c r="A447" s="687"/>
      <c r="B447" s="697"/>
      <c r="C447" s="698"/>
      <c r="D447" s="699"/>
      <c r="E447" s="700"/>
      <c r="F447" s="699"/>
      <c r="G447" s="699"/>
      <c r="H447" s="699"/>
      <c r="I447" s="703"/>
    </row>
    <row r="448" spans="1:9" s="681" customFormat="1" ht="10.199999999999999" x14ac:dyDescent="0.2">
      <c r="A448" s="687">
        <v>29053002</v>
      </c>
      <c r="B448" s="697" t="s">
        <v>5434</v>
      </c>
      <c r="C448" s="698">
        <v>125739967</v>
      </c>
      <c r="D448" s="699">
        <v>116962960</v>
      </c>
      <c r="E448" s="700">
        <f t="shared" si="0"/>
        <v>116962960</v>
      </c>
      <c r="F448" s="699"/>
      <c r="G448" s="699"/>
      <c r="H448" s="699">
        <v>121322715</v>
      </c>
      <c r="I448" s="703">
        <v>124108123</v>
      </c>
    </row>
    <row r="449" spans="1:9" s="681" customFormat="1" ht="10.199999999999999" x14ac:dyDescent="0.2">
      <c r="A449" s="687"/>
      <c r="B449" s="697"/>
      <c r="C449" s="704">
        <v>0</v>
      </c>
      <c r="D449" s="699">
        <v>0</v>
      </c>
      <c r="E449" s="700">
        <f t="shared" si="0"/>
        <v>0</v>
      </c>
      <c r="F449" s="699"/>
      <c r="G449" s="699"/>
      <c r="H449" s="721"/>
      <c r="I449" s="703"/>
    </row>
    <row r="450" spans="1:9" s="681" customFormat="1" ht="10.199999999999999" x14ac:dyDescent="0.2">
      <c r="A450" s="687"/>
      <c r="B450" s="697"/>
      <c r="C450" s="704">
        <v>0</v>
      </c>
      <c r="D450" s="699">
        <v>0</v>
      </c>
      <c r="E450" s="700">
        <f t="shared" ref="E450:E532" si="2">SUM(D450-F450+G450)</f>
        <v>0</v>
      </c>
      <c r="F450" s="699"/>
      <c r="G450" s="699"/>
      <c r="H450" s="721"/>
      <c r="I450" s="703"/>
    </row>
    <row r="451" spans="1:9" s="681" customFormat="1" ht="10.199999999999999" x14ac:dyDescent="0.2">
      <c r="A451" s="687">
        <v>34001001</v>
      </c>
      <c r="B451" s="697" t="s">
        <v>5435</v>
      </c>
      <c r="C451" s="698">
        <v>2155649743</v>
      </c>
      <c r="D451" s="699">
        <v>1972625038.2932</v>
      </c>
      <c r="E451" s="700">
        <f t="shared" si="2"/>
        <v>1635125038.2932</v>
      </c>
      <c r="F451" s="699">
        <v>464000000</v>
      </c>
      <c r="G451" s="699">
        <v>126500000</v>
      </c>
      <c r="H451" s="699">
        <v>1985164744.9263999</v>
      </c>
      <c r="I451" s="703">
        <v>1985914744.9263999</v>
      </c>
    </row>
    <row r="452" spans="1:9" s="681" customFormat="1" ht="10.199999999999999" x14ac:dyDescent="0.2">
      <c r="A452" s="687"/>
      <c r="B452" s="697"/>
      <c r="C452" s="704">
        <v>0</v>
      </c>
      <c r="D452" s="699">
        <v>0</v>
      </c>
      <c r="E452" s="700">
        <f t="shared" si="2"/>
        <v>0</v>
      </c>
      <c r="F452" s="699"/>
      <c r="G452" s="699"/>
      <c r="H452" s="721"/>
      <c r="I452" s="703"/>
    </row>
    <row r="453" spans="1:9" s="681" customFormat="1" ht="10.199999999999999" x14ac:dyDescent="0.2">
      <c r="A453" s="687">
        <v>36001001</v>
      </c>
      <c r="B453" s="697" t="s">
        <v>5436</v>
      </c>
      <c r="C453" s="698">
        <v>60908882</v>
      </c>
      <c r="D453" s="699">
        <v>66674105.489799999</v>
      </c>
      <c r="E453" s="700">
        <f t="shared" si="2"/>
        <v>66674105.489799999</v>
      </c>
      <c r="F453" s="699"/>
      <c r="G453" s="699"/>
      <c r="H453" s="699">
        <v>66628048</v>
      </c>
      <c r="I453" s="703">
        <v>66628048</v>
      </c>
    </row>
    <row r="454" spans="1:9" s="681" customFormat="1" ht="10.199999999999999" x14ac:dyDescent="0.2">
      <c r="A454" s="687">
        <v>36004001</v>
      </c>
      <c r="B454" s="697" t="s">
        <v>5437</v>
      </c>
      <c r="C454" s="698">
        <v>28698283</v>
      </c>
      <c r="D454" s="698">
        <v>44965514</v>
      </c>
      <c r="E454" s="700">
        <f t="shared" si="2"/>
        <v>44965514</v>
      </c>
      <c r="F454" s="698"/>
      <c r="G454" s="698"/>
      <c r="H454" s="698">
        <v>45498002</v>
      </c>
      <c r="I454" s="703">
        <v>45930490</v>
      </c>
    </row>
    <row r="455" spans="1:9" s="681" customFormat="1" ht="10.199999999999999" x14ac:dyDescent="0.2">
      <c r="A455" s="687">
        <v>36052001</v>
      </c>
      <c r="B455" s="697" t="s">
        <v>1444</v>
      </c>
      <c r="C455" s="698">
        <v>41708569</v>
      </c>
      <c r="D455" s="699">
        <v>43381405</v>
      </c>
      <c r="E455" s="700">
        <f t="shared" si="2"/>
        <v>43381405</v>
      </c>
      <c r="F455" s="699"/>
      <c r="G455" s="699"/>
      <c r="H455" s="699">
        <v>39459298</v>
      </c>
      <c r="I455" s="703">
        <v>39851484</v>
      </c>
    </row>
    <row r="456" spans="1:9" s="681" customFormat="1" ht="10.199999999999999" x14ac:dyDescent="0.2">
      <c r="A456" s="687"/>
      <c r="B456" s="697"/>
      <c r="C456" s="698">
        <v>0</v>
      </c>
      <c r="D456" s="699">
        <v>0</v>
      </c>
      <c r="E456" s="700">
        <f t="shared" si="2"/>
        <v>0</v>
      </c>
      <c r="F456" s="699"/>
      <c r="G456" s="699"/>
      <c r="H456" s="699"/>
      <c r="I456" s="703"/>
    </row>
    <row r="457" spans="1:9" s="681" customFormat="1" ht="10.199999999999999" x14ac:dyDescent="0.2">
      <c r="A457" s="687">
        <v>38001001</v>
      </c>
      <c r="B457" s="697" t="s">
        <v>1462</v>
      </c>
      <c r="C457" s="698">
        <v>128288713</v>
      </c>
      <c r="D457" s="699">
        <v>134754039</v>
      </c>
      <c r="E457" s="700">
        <f t="shared" si="2"/>
        <v>94754039</v>
      </c>
      <c r="F457" s="699">
        <v>40000000</v>
      </c>
      <c r="G457" s="699"/>
      <c r="H457" s="699">
        <v>135551177</v>
      </c>
      <c r="I457" s="703">
        <v>138098315</v>
      </c>
    </row>
    <row r="458" spans="1:9" s="681" customFormat="1" ht="10.199999999999999" x14ac:dyDescent="0.2">
      <c r="A458" s="687"/>
      <c r="B458" s="697" t="s">
        <v>1496</v>
      </c>
      <c r="C458" s="698">
        <v>35389855</v>
      </c>
      <c r="D458" s="699">
        <v>45421067.916800007</v>
      </c>
      <c r="E458" s="700">
        <f t="shared" si="2"/>
        <v>101421067.91680001</v>
      </c>
      <c r="F458" s="699"/>
      <c r="G458" s="699">
        <v>56000000</v>
      </c>
      <c r="H458" s="705">
        <v>46248931.993600011</v>
      </c>
      <c r="I458" s="703">
        <v>46876796.070400015</v>
      </c>
    </row>
    <row r="459" spans="1:9" s="681" customFormat="1" ht="10.199999999999999" x14ac:dyDescent="0.2">
      <c r="A459" s="687"/>
      <c r="B459" s="697"/>
      <c r="C459" s="704">
        <v>0</v>
      </c>
      <c r="D459" s="699">
        <v>0</v>
      </c>
      <c r="E459" s="700">
        <f t="shared" si="2"/>
        <v>0</v>
      </c>
      <c r="F459" s="699"/>
      <c r="G459" s="699"/>
      <c r="H459" s="721"/>
      <c r="I459" s="703"/>
    </row>
    <row r="460" spans="1:9" s="681" customFormat="1" ht="10.199999999999999" x14ac:dyDescent="0.2">
      <c r="A460" s="687">
        <v>52001001</v>
      </c>
      <c r="B460" s="697" t="s">
        <v>5438</v>
      </c>
      <c r="C460" s="698">
        <v>72745080</v>
      </c>
      <c r="D460" s="699">
        <v>86487788.500599995</v>
      </c>
      <c r="E460" s="700">
        <f t="shared" si="2"/>
        <v>83187788.500599995</v>
      </c>
      <c r="F460" s="699">
        <v>20000000</v>
      </c>
      <c r="G460" s="699">
        <v>16700000</v>
      </c>
      <c r="H460" s="699">
        <v>87311078.471200004</v>
      </c>
      <c r="I460" s="703">
        <v>88134368.441799998</v>
      </c>
    </row>
    <row r="461" spans="1:9" s="681" customFormat="1" ht="10.199999999999999" x14ac:dyDescent="0.2">
      <c r="A461" s="687">
        <v>52102001</v>
      </c>
      <c r="B461" s="697" t="s">
        <v>5439</v>
      </c>
      <c r="C461" s="698">
        <v>366813988</v>
      </c>
      <c r="D461" s="699">
        <v>395563370</v>
      </c>
      <c r="E461" s="700">
        <f t="shared" si="2"/>
        <v>395563370</v>
      </c>
      <c r="F461" s="699"/>
      <c r="G461" s="699"/>
      <c r="H461" s="699">
        <v>412063370</v>
      </c>
      <c r="I461" s="703">
        <v>412863370</v>
      </c>
    </row>
    <row r="462" spans="1:9" s="681" customFormat="1" ht="10.199999999999999" x14ac:dyDescent="0.2">
      <c r="A462" s="687">
        <v>52103001</v>
      </c>
      <c r="B462" s="697" t="s">
        <v>5440</v>
      </c>
      <c r="C462" s="698">
        <v>27581344</v>
      </c>
      <c r="D462" s="699">
        <v>23231982</v>
      </c>
      <c r="E462" s="700">
        <f t="shared" si="2"/>
        <v>23231982</v>
      </c>
      <c r="F462" s="699"/>
      <c r="G462" s="699"/>
      <c r="H462" s="699">
        <v>23231982</v>
      </c>
      <c r="I462" s="703">
        <v>24576661</v>
      </c>
    </row>
    <row r="463" spans="1:9" s="681" customFormat="1" ht="10.199999999999999" x14ac:dyDescent="0.2">
      <c r="A463" s="687">
        <v>52104001</v>
      </c>
      <c r="B463" s="697" t="s">
        <v>5441</v>
      </c>
      <c r="C463" s="706">
        <v>4960000</v>
      </c>
      <c r="D463" s="699">
        <v>5800000</v>
      </c>
      <c r="E463" s="700">
        <f t="shared" si="2"/>
        <v>5800000</v>
      </c>
      <c r="F463" s="699"/>
      <c r="G463" s="699"/>
      <c r="H463" s="705">
        <v>5800000</v>
      </c>
      <c r="I463" s="703">
        <v>6150000</v>
      </c>
    </row>
    <row r="464" spans="1:9" s="681" customFormat="1" ht="10.199999999999999" x14ac:dyDescent="0.2">
      <c r="A464" s="687"/>
      <c r="B464" s="697"/>
      <c r="C464" s="704">
        <v>0</v>
      </c>
      <c r="D464" s="699">
        <v>0</v>
      </c>
      <c r="E464" s="700">
        <f t="shared" si="2"/>
        <v>0</v>
      </c>
      <c r="F464" s="699"/>
      <c r="G464" s="699"/>
      <c r="H464" s="721"/>
      <c r="I464" s="703"/>
    </row>
    <row r="465" spans="1:9" s="681" customFormat="1" ht="10.199999999999999" x14ac:dyDescent="0.2">
      <c r="A465" s="687">
        <v>53001001</v>
      </c>
      <c r="B465" s="697" t="s">
        <v>5442</v>
      </c>
      <c r="C465" s="698">
        <v>36427150</v>
      </c>
      <c r="D465" s="699">
        <v>32715618.466800004</v>
      </c>
      <c r="E465" s="700">
        <f t="shared" si="2"/>
        <v>32715618.466800004</v>
      </c>
      <c r="F465" s="699"/>
      <c r="G465" s="699"/>
      <c r="H465" s="699">
        <v>33102044.773199998</v>
      </c>
      <c r="I465" s="703">
        <v>33988572.773199998</v>
      </c>
    </row>
    <row r="466" spans="1:9" s="681" customFormat="1" ht="10.199999999999999" x14ac:dyDescent="0.2">
      <c r="A466" s="687">
        <v>53010001</v>
      </c>
      <c r="B466" s="697" t="s">
        <v>5443</v>
      </c>
      <c r="C466" s="698">
        <v>0</v>
      </c>
      <c r="D466" s="698">
        <v>0</v>
      </c>
      <c r="E466" s="700">
        <f t="shared" si="2"/>
        <v>0</v>
      </c>
      <c r="F466" s="698"/>
      <c r="G466" s="698"/>
      <c r="H466" s="698">
        <v>0</v>
      </c>
      <c r="I466" s="703">
        <v>0</v>
      </c>
    </row>
    <row r="467" spans="1:9" s="681" customFormat="1" ht="10.199999999999999" x14ac:dyDescent="0.2">
      <c r="A467" s="687">
        <v>54001001</v>
      </c>
      <c r="B467" s="697" t="s">
        <v>1669</v>
      </c>
      <c r="C467" s="698">
        <v>117095180</v>
      </c>
      <c r="D467" s="698">
        <v>111565049</v>
      </c>
      <c r="E467" s="700">
        <f t="shared" si="2"/>
        <v>151065049</v>
      </c>
      <c r="F467" s="698"/>
      <c r="G467" s="698">
        <v>39500000</v>
      </c>
      <c r="H467" s="698">
        <v>113199657</v>
      </c>
      <c r="I467" s="703">
        <v>114834267</v>
      </c>
    </row>
    <row r="468" spans="1:9" s="681" customFormat="1" ht="10.199999999999999" x14ac:dyDescent="0.2">
      <c r="A468" s="687">
        <v>54001003</v>
      </c>
      <c r="B468" s="697" t="s">
        <v>5444</v>
      </c>
      <c r="C468" s="698">
        <v>6300000</v>
      </c>
      <c r="D468" s="706">
        <v>10300000</v>
      </c>
      <c r="E468" s="700">
        <f t="shared" si="2"/>
        <v>10300000</v>
      </c>
      <c r="F468" s="706"/>
      <c r="G468" s="706"/>
      <c r="H468" s="706">
        <v>10300000</v>
      </c>
      <c r="I468" s="706">
        <v>10300000</v>
      </c>
    </row>
    <row r="469" spans="1:9" s="681" customFormat="1" ht="10.199999999999999" x14ac:dyDescent="0.2">
      <c r="A469" s="687">
        <v>54003001</v>
      </c>
      <c r="B469" s="697" t="s">
        <v>5445</v>
      </c>
      <c r="C469" s="698">
        <v>161162729</v>
      </c>
      <c r="D469" s="699">
        <v>186421270</v>
      </c>
      <c r="E469" s="700">
        <f t="shared" si="2"/>
        <v>186421270</v>
      </c>
      <c r="F469" s="699"/>
      <c r="G469" s="699"/>
      <c r="H469" s="699">
        <v>186421270</v>
      </c>
      <c r="I469" s="703">
        <v>187171270</v>
      </c>
    </row>
    <row r="470" spans="1:9" s="681" customFormat="1" ht="10.199999999999999" x14ac:dyDescent="0.2">
      <c r="A470" s="687">
        <v>54007001</v>
      </c>
      <c r="B470" s="697" t="s">
        <v>5446</v>
      </c>
      <c r="C470" s="698">
        <v>51800000</v>
      </c>
      <c r="D470" s="699">
        <v>105600000</v>
      </c>
      <c r="E470" s="700">
        <f t="shared" si="2"/>
        <v>166650000</v>
      </c>
      <c r="F470" s="699"/>
      <c r="G470" s="699">
        <v>61050000</v>
      </c>
      <c r="H470" s="699">
        <v>105600000</v>
      </c>
      <c r="I470" s="703">
        <v>106100000</v>
      </c>
    </row>
    <row r="471" spans="1:9" s="681" customFormat="1" ht="10.199999999999999" x14ac:dyDescent="0.2">
      <c r="A471" s="687"/>
      <c r="B471" s="697"/>
      <c r="C471" s="704">
        <v>0</v>
      </c>
      <c r="D471" s="699">
        <v>0</v>
      </c>
      <c r="E471" s="700">
        <f t="shared" si="2"/>
        <v>0</v>
      </c>
      <c r="F471" s="699"/>
      <c r="G471" s="699"/>
      <c r="H471" s="721"/>
      <c r="I471" s="703"/>
    </row>
    <row r="472" spans="1:9" s="681" customFormat="1" ht="10.199999999999999" x14ac:dyDescent="0.2">
      <c r="A472" s="687">
        <v>60001001</v>
      </c>
      <c r="B472" s="697" t="s">
        <v>5447</v>
      </c>
      <c r="C472" s="698">
        <v>401365429</v>
      </c>
      <c r="D472" s="699">
        <v>239150610.07860002</v>
      </c>
      <c r="E472" s="700">
        <f t="shared" si="2"/>
        <v>239150610.07860002</v>
      </c>
      <c r="F472" s="699"/>
      <c r="G472" s="699"/>
      <c r="H472" s="699">
        <v>243239837.72719997</v>
      </c>
      <c r="I472" s="703">
        <v>247329065.37580001</v>
      </c>
    </row>
    <row r="473" spans="1:9" s="681" customFormat="1" ht="10.199999999999999" x14ac:dyDescent="0.2">
      <c r="A473" s="687">
        <v>64001001</v>
      </c>
      <c r="B473" s="697" t="s">
        <v>5448</v>
      </c>
      <c r="C473" s="698">
        <v>161637581</v>
      </c>
      <c r="D473" s="722">
        <v>171126044.1336</v>
      </c>
      <c r="E473" s="700">
        <f t="shared" si="2"/>
        <v>201126044.1336</v>
      </c>
      <c r="F473" s="722">
        <v>33000000</v>
      </c>
      <c r="G473" s="722">
        <v>63000000</v>
      </c>
      <c r="H473" s="723">
        <v>171528515.58719999</v>
      </c>
      <c r="I473" s="723">
        <v>173630987.04080001</v>
      </c>
    </row>
    <row r="474" spans="1:9" s="681" customFormat="1" ht="10.199999999999999" x14ac:dyDescent="0.2">
      <c r="A474" s="715"/>
      <c r="B474" s="724" t="s">
        <v>5449</v>
      </c>
      <c r="C474" s="725">
        <f t="shared" ref="C474:I474" si="3">SUM(C418:C473)</f>
        <v>13245195879</v>
      </c>
      <c r="D474" s="725">
        <f t="shared" si="3"/>
        <v>12437930660.016401</v>
      </c>
      <c r="E474" s="718">
        <f t="shared" si="3"/>
        <v>15955680660.016401</v>
      </c>
      <c r="F474" s="725">
        <f t="shared" si="3"/>
        <v>956000000</v>
      </c>
      <c r="G474" s="725">
        <f t="shared" si="3"/>
        <v>4473750000</v>
      </c>
      <c r="H474" s="725">
        <f t="shared" si="3"/>
        <v>18587584976.402599</v>
      </c>
      <c r="I474" s="726">
        <f t="shared" si="3"/>
        <v>18139536460.939598</v>
      </c>
    </row>
    <row r="475" spans="1:9" s="681" customFormat="1" ht="20.399999999999999" x14ac:dyDescent="0.2">
      <c r="A475" s="687">
        <v>18002001</v>
      </c>
      <c r="B475" s="711" t="s">
        <v>5450</v>
      </c>
      <c r="C475" s="698">
        <v>1490271190</v>
      </c>
      <c r="D475" s="699">
        <v>2078618961.3118005</v>
      </c>
      <c r="E475" s="700">
        <f t="shared" si="2"/>
        <v>2080068961.3118005</v>
      </c>
      <c r="F475" s="699">
        <v>55000000</v>
      </c>
      <c r="G475" s="699">
        <v>56450000</v>
      </c>
      <c r="H475" s="699">
        <v>2090192862.5336006</v>
      </c>
      <c r="I475" s="703">
        <v>2106846763.7554004</v>
      </c>
    </row>
    <row r="476" spans="1:9" s="681" customFormat="1" ht="10.199999999999999" x14ac:dyDescent="0.2">
      <c r="A476" s="687">
        <v>18011001</v>
      </c>
      <c r="B476" s="697" t="s">
        <v>5451</v>
      </c>
      <c r="C476" s="698">
        <v>72626660</v>
      </c>
      <c r="D476" s="699">
        <v>91608396.049799994</v>
      </c>
      <c r="E476" s="700">
        <f t="shared" si="2"/>
        <v>91608396.049799994</v>
      </c>
      <c r="F476" s="699"/>
      <c r="G476" s="699"/>
      <c r="H476" s="699">
        <v>51704639.1096</v>
      </c>
      <c r="I476" s="703">
        <v>52150882.169399999</v>
      </c>
    </row>
    <row r="477" spans="1:9" s="681" customFormat="1" ht="10.199999999999999" x14ac:dyDescent="0.2">
      <c r="A477" s="687">
        <v>26001001</v>
      </c>
      <c r="B477" s="697" t="s">
        <v>5452</v>
      </c>
      <c r="C477" s="698">
        <v>756211300</v>
      </c>
      <c r="D477" s="699">
        <v>1011899145.8376</v>
      </c>
      <c r="E477" s="700">
        <f t="shared" si="2"/>
        <v>841899145.83759999</v>
      </c>
      <c r="F477" s="699">
        <v>170000000</v>
      </c>
      <c r="G477" s="699"/>
      <c r="H477" s="699">
        <v>1024310893.7952</v>
      </c>
      <c r="I477" s="703">
        <v>1040772661.7528001</v>
      </c>
    </row>
    <row r="478" spans="1:9" s="681" customFormat="1" ht="10.199999999999999" x14ac:dyDescent="0.2">
      <c r="A478" s="687"/>
      <c r="B478" s="697" t="s">
        <v>4999</v>
      </c>
      <c r="C478" s="698">
        <v>4650000</v>
      </c>
      <c r="D478" s="699">
        <v>4900000</v>
      </c>
      <c r="E478" s="700">
        <f t="shared" si="2"/>
        <v>4900000</v>
      </c>
      <c r="F478" s="699"/>
      <c r="G478" s="699"/>
      <c r="H478" s="699">
        <v>4900000</v>
      </c>
      <c r="I478" s="703">
        <v>4900000</v>
      </c>
    </row>
    <row r="479" spans="1:9" s="681" customFormat="1" ht="10.199999999999999" x14ac:dyDescent="0.2">
      <c r="A479" s="712"/>
      <c r="B479" s="712"/>
      <c r="C479" s="713"/>
      <c r="D479" s="713"/>
      <c r="E479" s="713"/>
      <c r="F479" s="713"/>
      <c r="G479" s="713"/>
      <c r="H479" s="713"/>
      <c r="I479" s="714"/>
    </row>
    <row r="480" spans="1:9" s="681" customFormat="1" ht="10.199999999999999" x14ac:dyDescent="0.2">
      <c r="A480" s="712"/>
      <c r="B480" s="712"/>
      <c r="C480" s="713"/>
      <c r="D480" s="713"/>
      <c r="E480" s="713"/>
      <c r="F480" s="713"/>
      <c r="G480" s="713"/>
      <c r="H480" s="713"/>
      <c r="I480" s="714"/>
    </row>
    <row r="481" spans="1:143" s="681" customFormat="1" ht="10.199999999999999" x14ac:dyDescent="0.2">
      <c r="A481" s="712"/>
      <c r="B481" s="712"/>
      <c r="C481" s="713"/>
      <c r="D481" s="713"/>
      <c r="E481" s="713"/>
      <c r="F481" s="713"/>
      <c r="G481" s="713"/>
      <c r="H481" s="713"/>
      <c r="I481" s="714"/>
    </row>
    <row r="482" spans="1:143" s="681" customFormat="1" ht="10.199999999999999" x14ac:dyDescent="0.2">
      <c r="A482" s="712"/>
      <c r="B482" s="712"/>
      <c r="C482" s="713"/>
      <c r="D482" s="713"/>
      <c r="E482" s="713"/>
      <c r="F482" s="713"/>
      <c r="G482" s="713"/>
      <c r="H482" s="713"/>
      <c r="I482" s="714"/>
    </row>
    <row r="483" spans="1:143" s="681" customFormat="1" ht="10.199999999999999" x14ac:dyDescent="0.2">
      <c r="A483" s="712"/>
      <c r="B483" s="712"/>
      <c r="C483" s="713"/>
      <c r="D483" s="713"/>
      <c r="E483" s="713"/>
      <c r="F483" s="713"/>
      <c r="G483" s="713"/>
      <c r="H483" s="713"/>
      <c r="I483" s="714"/>
    </row>
    <row r="484" spans="1:143" s="681" customFormat="1" ht="10.199999999999999" x14ac:dyDescent="0.2">
      <c r="A484" s="712"/>
      <c r="B484" s="712"/>
      <c r="C484" s="713"/>
      <c r="D484" s="713"/>
      <c r="E484" s="713"/>
      <c r="F484" s="713"/>
      <c r="G484" s="713"/>
      <c r="H484" s="713"/>
      <c r="I484" s="714"/>
    </row>
    <row r="485" spans="1:143" s="681" customFormat="1" ht="10.199999999999999" x14ac:dyDescent="0.2">
      <c r="A485" s="712"/>
      <c r="B485" s="712"/>
      <c r="C485" s="713"/>
      <c r="D485" s="713"/>
      <c r="E485" s="713"/>
      <c r="F485" s="713"/>
      <c r="G485" s="713"/>
      <c r="H485" s="713"/>
      <c r="I485" s="714"/>
    </row>
    <row r="486" spans="1:143" s="681" customFormat="1" ht="18" customHeight="1" thickBot="1" x14ac:dyDescent="0.25">
      <c r="A486" s="677"/>
      <c r="B486" s="678" t="s">
        <v>5366</v>
      </c>
      <c r="C486" s="679"/>
      <c r="D486" s="680"/>
      <c r="E486" s="680"/>
      <c r="F486" s="680"/>
      <c r="G486" s="680"/>
      <c r="H486" s="680"/>
    </row>
    <row r="487" spans="1:143" s="681" customFormat="1" ht="31.2" thickBot="1" x14ac:dyDescent="0.25">
      <c r="A487" s="682" t="s">
        <v>5367</v>
      </c>
      <c r="B487" s="683" t="s">
        <v>5368</v>
      </c>
      <c r="C487" s="684" t="s">
        <v>5369</v>
      </c>
      <c r="D487" s="684" t="s">
        <v>5370</v>
      </c>
      <c r="E487" s="685" t="s">
        <v>5371</v>
      </c>
      <c r="F487" s="684" t="s">
        <v>5372</v>
      </c>
      <c r="G487" s="684" t="s">
        <v>5373</v>
      </c>
      <c r="H487" s="686" t="s">
        <v>5374</v>
      </c>
      <c r="I487" s="684" t="s">
        <v>5375</v>
      </c>
    </row>
    <row r="488" spans="1:143" s="681" customFormat="1" ht="10.199999999999999" x14ac:dyDescent="0.2">
      <c r="A488" s="687"/>
      <c r="B488" s="697"/>
      <c r="C488" s="698"/>
      <c r="D488" s="699"/>
      <c r="E488" s="700"/>
      <c r="F488" s="699"/>
      <c r="G488" s="699"/>
      <c r="H488" s="699"/>
      <c r="I488" s="703"/>
    </row>
    <row r="489" spans="1:143" s="681" customFormat="1" ht="10.199999999999999" x14ac:dyDescent="0.2">
      <c r="A489" s="687">
        <v>26007001</v>
      </c>
      <c r="B489" s="697" t="s">
        <v>5453</v>
      </c>
      <c r="C489" s="698">
        <v>12440000</v>
      </c>
      <c r="D489" s="699">
        <v>12460000</v>
      </c>
      <c r="E489" s="700">
        <f t="shared" si="2"/>
        <v>12460000</v>
      </c>
      <c r="F489" s="699"/>
      <c r="G489" s="699"/>
      <c r="H489" s="699">
        <v>12460000</v>
      </c>
      <c r="I489" s="703">
        <v>12460000</v>
      </c>
    </row>
    <row r="490" spans="1:143" s="681" customFormat="1" ht="10.199999999999999" x14ac:dyDescent="0.2">
      <c r="A490" s="687"/>
      <c r="B490" s="681" t="s">
        <v>1931</v>
      </c>
      <c r="C490" s="698"/>
      <c r="D490" s="699">
        <v>5900000</v>
      </c>
      <c r="E490" s="700">
        <f t="shared" si="2"/>
        <v>5900000</v>
      </c>
      <c r="F490" s="699"/>
      <c r="G490" s="699"/>
      <c r="H490" s="699">
        <v>7950000</v>
      </c>
      <c r="I490" s="703">
        <v>7950000</v>
      </c>
    </row>
    <row r="491" spans="1:143" s="681" customFormat="1" ht="10.199999999999999" x14ac:dyDescent="0.2">
      <c r="A491" s="687"/>
      <c r="B491" s="697" t="s">
        <v>1939</v>
      </c>
      <c r="C491" s="698">
        <v>42980000</v>
      </c>
      <c r="D491" s="699">
        <v>40100000</v>
      </c>
      <c r="E491" s="700">
        <f t="shared" si="2"/>
        <v>40100000</v>
      </c>
      <c r="F491" s="699"/>
      <c r="G491" s="699"/>
      <c r="H491" s="699">
        <v>40100000</v>
      </c>
      <c r="I491" s="703">
        <v>40600000</v>
      </c>
    </row>
    <row r="492" spans="1:143" s="681" customFormat="1" ht="10.199999999999999" x14ac:dyDescent="0.2">
      <c r="A492" s="687">
        <v>26052001</v>
      </c>
      <c r="B492" s="697" t="s">
        <v>5454</v>
      </c>
      <c r="C492" s="698">
        <v>1672461084</v>
      </c>
      <c r="D492" s="699">
        <v>489096629.14679998</v>
      </c>
      <c r="E492" s="700">
        <f t="shared" si="2"/>
        <v>493096629.14679998</v>
      </c>
      <c r="F492" s="699"/>
      <c r="G492" s="699">
        <v>4000000</v>
      </c>
      <c r="H492" s="699">
        <v>496833817.95359999</v>
      </c>
      <c r="I492" s="703">
        <v>504621006.7604</v>
      </c>
    </row>
    <row r="493" spans="1:143" s="729" customFormat="1" ht="10.199999999999999" x14ac:dyDescent="0.2">
      <c r="A493" s="727"/>
      <c r="B493" s="724" t="s">
        <v>5455</v>
      </c>
      <c r="C493" s="728">
        <f t="shared" ref="C493:I493" si="4">SUM(C475:C492)</f>
        <v>4051640234</v>
      </c>
      <c r="D493" s="718">
        <f t="shared" si="4"/>
        <v>3734583132.3460007</v>
      </c>
      <c r="E493" s="718">
        <f t="shared" si="4"/>
        <v>3570033132.3460007</v>
      </c>
      <c r="F493" s="718">
        <f t="shared" si="4"/>
        <v>225000000</v>
      </c>
      <c r="G493" s="718">
        <f t="shared" si="4"/>
        <v>60450000</v>
      </c>
      <c r="H493" s="718">
        <f t="shared" si="4"/>
        <v>3728452213.3920007</v>
      </c>
      <c r="I493" s="720">
        <f t="shared" si="4"/>
        <v>3770301314.4380002</v>
      </c>
      <c r="J493" s="681"/>
      <c r="K493" s="681"/>
      <c r="L493" s="681"/>
      <c r="M493" s="681"/>
      <c r="N493" s="681"/>
      <c r="O493" s="681"/>
      <c r="P493" s="681"/>
      <c r="Q493" s="681"/>
      <c r="R493" s="681"/>
      <c r="S493" s="681"/>
      <c r="T493" s="681"/>
      <c r="U493" s="681"/>
      <c r="V493" s="681"/>
      <c r="W493" s="681"/>
      <c r="X493" s="681"/>
      <c r="Y493" s="681"/>
      <c r="Z493" s="681"/>
      <c r="AA493" s="681"/>
      <c r="AB493" s="681"/>
      <c r="AC493" s="681"/>
      <c r="AD493" s="681"/>
      <c r="AE493" s="681"/>
      <c r="AF493" s="681"/>
      <c r="AG493" s="681"/>
      <c r="AH493" s="681"/>
      <c r="AI493" s="681"/>
      <c r="AJ493" s="681"/>
      <c r="AK493" s="681"/>
      <c r="AL493" s="681"/>
      <c r="AM493" s="681"/>
      <c r="AN493" s="681"/>
      <c r="AO493" s="681"/>
      <c r="AP493" s="681"/>
      <c r="AQ493" s="681"/>
      <c r="AR493" s="681"/>
      <c r="AS493" s="681"/>
      <c r="AT493" s="681"/>
      <c r="AU493" s="681"/>
      <c r="AV493" s="681"/>
      <c r="AW493" s="681"/>
      <c r="AX493" s="681"/>
      <c r="AY493" s="681"/>
      <c r="AZ493" s="681"/>
      <c r="BA493" s="681"/>
      <c r="BB493" s="681"/>
      <c r="BC493" s="681"/>
      <c r="BD493" s="681"/>
      <c r="BE493" s="681"/>
      <c r="BF493" s="681"/>
      <c r="BG493" s="681"/>
      <c r="BH493" s="681"/>
      <c r="BI493" s="681"/>
      <c r="BJ493" s="681"/>
      <c r="BK493" s="681"/>
      <c r="BL493" s="681"/>
      <c r="BM493" s="681"/>
      <c r="BN493" s="681"/>
      <c r="BO493" s="681"/>
      <c r="BP493" s="681"/>
      <c r="BQ493" s="681"/>
      <c r="BR493" s="681"/>
      <c r="BS493" s="681"/>
      <c r="BT493" s="681"/>
      <c r="BU493" s="681"/>
      <c r="BV493" s="681"/>
      <c r="BW493" s="681"/>
      <c r="BX493" s="681"/>
      <c r="BY493" s="681"/>
      <c r="BZ493" s="681"/>
      <c r="CA493" s="681"/>
      <c r="CB493" s="681"/>
      <c r="CC493" s="681"/>
      <c r="CD493" s="681"/>
      <c r="CE493" s="681"/>
      <c r="CF493" s="681"/>
      <c r="CG493" s="681"/>
      <c r="CH493" s="681"/>
      <c r="CI493" s="681"/>
      <c r="CJ493" s="681"/>
      <c r="CK493" s="681"/>
      <c r="CL493" s="681"/>
      <c r="CM493" s="681"/>
      <c r="CN493" s="681"/>
      <c r="CO493" s="681"/>
      <c r="CP493" s="681"/>
      <c r="CQ493" s="681"/>
      <c r="CR493" s="681"/>
      <c r="CS493" s="681"/>
      <c r="CT493" s="681"/>
      <c r="CU493" s="681"/>
      <c r="CV493" s="681"/>
      <c r="CW493" s="681"/>
      <c r="CX493" s="681"/>
      <c r="CY493" s="681"/>
      <c r="CZ493" s="681"/>
      <c r="DA493" s="681"/>
      <c r="DB493" s="681"/>
      <c r="DC493" s="681"/>
      <c r="DD493" s="681"/>
      <c r="DE493" s="681"/>
      <c r="DF493" s="681"/>
      <c r="DG493" s="681"/>
      <c r="DH493" s="681"/>
      <c r="DI493" s="681"/>
      <c r="DJ493" s="681"/>
      <c r="DK493" s="681"/>
      <c r="DL493" s="681"/>
      <c r="DM493" s="681"/>
      <c r="DN493" s="681"/>
      <c r="DO493" s="681"/>
      <c r="DP493" s="681"/>
      <c r="DQ493" s="681"/>
      <c r="DR493" s="681"/>
      <c r="DS493" s="681"/>
      <c r="DT493" s="681"/>
      <c r="DU493" s="681"/>
      <c r="DV493" s="681"/>
      <c r="DW493" s="681"/>
      <c r="DX493" s="681"/>
      <c r="DY493" s="681"/>
      <c r="DZ493" s="681"/>
      <c r="EA493" s="681"/>
      <c r="EB493" s="681"/>
      <c r="EC493" s="681"/>
      <c r="ED493" s="681"/>
      <c r="EE493" s="681"/>
      <c r="EF493" s="681"/>
      <c r="EG493" s="681"/>
      <c r="EH493" s="681"/>
      <c r="EI493" s="681"/>
      <c r="EJ493" s="681"/>
      <c r="EK493" s="681"/>
      <c r="EL493" s="681"/>
      <c r="EM493" s="681"/>
    </row>
    <row r="494" spans="1:143" s="681" customFormat="1" ht="10.199999999999999" x14ac:dyDescent="0.2">
      <c r="A494" s="730">
        <v>4</v>
      </c>
      <c r="B494" s="694" t="s">
        <v>5456</v>
      </c>
      <c r="C494" s="704">
        <v>0</v>
      </c>
      <c r="D494" s="699">
        <v>0</v>
      </c>
      <c r="E494" s="700">
        <f t="shared" si="2"/>
        <v>0</v>
      </c>
      <c r="F494" s="699"/>
      <c r="G494" s="699"/>
      <c r="H494" s="721"/>
      <c r="I494" s="703"/>
    </row>
    <row r="495" spans="1:143" s="681" customFormat="1" ht="10.199999999999999" x14ac:dyDescent="0.2">
      <c r="A495" s="687"/>
      <c r="B495" s="697"/>
      <c r="C495" s="704">
        <v>0</v>
      </c>
      <c r="D495" s="699">
        <v>0</v>
      </c>
      <c r="E495" s="700">
        <f t="shared" si="2"/>
        <v>0</v>
      </c>
      <c r="F495" s="699"/>
      <c r="G495" s="699"/>
      <c r="H495" s="721"/>
      <c r="I495" s="703"/>
    </row>
    <row r="496" spans="1:143" s="681" customFormat="1" ht="10.199999999999999" x14ac:dyDescent="0.2">
      <c r="A496" s="687">
        <v>65001001</v>
      </c>
      <c r="B496" s="697" t="s">
        <v>5457</v>
      </c>
      <c r="C496" s="713">
        <v>150242084</v>
      </c>
      <c r="D496" s="699">
        <v>104994148.11860001</v>
      </c>
      <c r="E496" s="700">
        <f t="shared" si="2"/>
        <v>118794148.11860001</v>
      </c>
      <c r="F496" s="699"/>
      <c r="G496" s="699">
        <v>13800000</v>
      </c>
      <c r="H496" s="699">
        <v>105890111.80720001</v>
      </c>
      <c r="I496" s="703">
        <v>107736075.49580002</v>
      </c>
    </row>
    <row r="497" spans="1:143" s="729" customFormat="1" ht="10.199999999999999" x14ac:dyDescent="0.2">
      <c r="A497" s="727"/>
      <c r="B497" s="724" t="s">
        <v>5458</v>
      </c>
      <c r="C497" s="731">
        <f>SUM(C494:C496)</f>
        <v>150242084</v>
      </c>
      <c r="D497" s="728">
        <f>SUM(D494:D496)</f>
        <v>104994148.11860001</v>
      </c>
      <c r="E497" s="718">
        <f>SUM(E494:E496)</f>
        <v>118794148.11860001</v>
      </c>
      <c r="F497" s="728"/>
      <c r="G497" s="718">
        <v>13800000</v>
      </c>
      <c r="H497" s="731">
        <f>SUM(H494:H496)</f>
        <v>105890111.80720001</v>
      </c>
      <c r="I497" s="720">
        <f>SUM(I494:I496)</f>
        <v>107736075.49580002</v>
      </c>
      <c r="J497" s="681"/>
      <c r="K497" s="681"/>
      <c r="L497" s="681"/>
      <c r="M497" s="681"/>
      <c r="N497" s="681"/>
      <c r="O497" s="681"/>
      <c r="P497" s="681"/>
      <c r="Q497" s="681"/>
      <c r="R497" s="681"/>
      <c r="S497" s="681"/>
      <c r="T497" s="681"/>
      <c r="U497" s="681"/>
      <c r="V497" s="681"/>
      <c r="W497" s="681"/>
      <c r="X497" s="681"/>
      <c r="Y497" s="681"/>
      <c r="Z497" s="681"/>
      <c r="AA497" s="681"/>
      <c r="AB497" s="681"/>
      <c r="AC497" s="681"/>
      <c r="AD497" s="681"/>
      <c r="AE497" s="681"/>
      <c r="AF497" s="681"/>
      <c r="AG497" s="681"/>
      <c r="AH497" s="681"/>
      <c r="AI497" s="681"/>
      <c r="AJ497" s="681"/>
      <c r="AK497" s="681"/>
      <c r="AL497" s="681"/>
      <c r="AM497" s="681"/>
      <c r="AN497" s="681"/>
      <c r="AO497" s="681"/>
      <c r="AP497" s="681"/>
      <c r="AQ497" s="681"/>
      <c r="AR497" s="681"/>
      <c r="AS497" s="681"/>
      <c r="AT497" s="681"/>
      <c r="AU497" s="681"/>
      <c r="AV497" s="681"/>
      <c r="AW497" s="681"/>
      <c r="AX497" s="681"/>
      <c r="AY497" s="681"/>
      <c r="AZ497" s="681"/>
      <c r="BA497" s="681"/>
      <c r="BB497" s="681"/>
      <c r="BC497" s="681"/>
      <c r="BD497" s="681"/>
      <c r="BE497" s="681"/>
      <c r="BF497" s="681"/>
      <c r="BG497" s="681"/>
      <c r="BH497" s="681"/>
      <c r="BI497" s="681"/>
      <c r="BJ497" s="681"/>
      <c r="BK497" s="681"/>
      <c r="BL497" s="681"/>
      <c r="BM497" s="681"/>
      <c r="BN497" s="681"/>
      <c r="BO497" s="681"/>
      <c r="BP497" s="681"/>
      <c r="BQ497" s="681"/>
      <c r="BR497" s="681"/>
      <c r="BS497" s="681"/>
      <c r="BT497" s="681"/>
      <c r="BU497" s="681"/>
      <c r="BV497" s="681"/>
      <c r="BW497" s="681"/>
      <c r="BX497" s="681"/>
      <c r="BY497" s="681"/>
      <c r="BZ497" s="681"/>
      <c r="CA497" s="681"/>
      <c r="CB497" s="681"/>
      <c r="CC497" s="681"/>
      <c r="CD497" s="681"/>
      <c r="CE497" s="681"/>
      <c r="CF497" s="681"/>
      <c r="CG497" s="681"/>
      <c r="CH497" s="681"/>
      <c r="CI497" s="681"/>
      <c r="CJ497" s="681"/>
      <c r="CK497" s="681"/>
      <c r="CL497" s="681"/>
      <c r="CM497" s="681"/>
      <c r="CN497" s="681"/>
      <c r="CO497" s="681"/>
      <c r="CP497" s="681"/>
      <c r="CQ497" s="681"/>
      <c r="CR497" s="681"/>
      <c r="CS497" s="681"/>
      <c r="CT497" s="681"/>
      <c r="CU497" s="681"/>
      <c r="CV497" s="681"/>
      <c r="CW497" s="681"/>
      <c r="CX497" s="681"/>
      <c r="CY497" s="681"/>
      <c r="CZ497" s="681"/>
      <c r="DA497" s="681"/>
      <c r="DB497" s="681"/>
      <c r="DC497" s="681"/>
      <c r="DD497" s="681"/>
      <c r="DE497" s="681"/>
      <c r="DF497" s="681"/>
      <c r="DG497" s="681"/>
      <c r="DH497" s="681"/>
      <c r="DI497" s="681"/>
      <c r="DJ497" s="681"/>
      <c r="DK497" s="681"/>
      <c r="DL497" s="681"/>
      <c r="DM497" s="681"/>
      <c r="DN497" s="681"/>
      <c r="DO497" s="681"/>
      <c r="DP497" s="681"/>
      <c r="DQ497" s="681"/>
      <c r="DR497" s="681"/>
      <c r="DS497" s="681"/>
      <c r="DT497" s="681"/>
      <c r="DU497" s="681"/>
      <c r="DV497" s="681"/>
      <c r="DW497" s="681"/>
      <c r="DX497" s="681"/>
      <c r="DY497" s="681"/>
      <c r="DZ497" s="681"/>
      <c r="EA497" s="681"/>
      <c r="EB497" s="681"/>
      <c r="EC497" s="681"/>
      <c r="ED497" s="681"/>
      <c r="EE497" s="681"/>
      <c r="EF497" s="681"/>
      <c r="EG497" s="681"/>
      <c r="EH497" s="681"/>
      <c r="EI497" s="681"/>
      <c r="EJ497" s="681"/>
      <c r="EK497" s="681"/>
      <c r="EL497" s="681"/>
      <c r="EM497" s="681"/>
    </row>
    <row r="498" spans="1:143" s="681" customFormat="1" ht="10.199999999999999" x14ac:dyDescent="0.2">
      <c r="A498" s="687"/>
      <c r="B498" s="732"/>
      <c r="C498" s="733"/>
      <c r="D498" s="734"/>
      <c r="E498" s="700"/>
      <c r="F498" s="734"/>
      <c r="G498" s="734"/>
      <c r="H498" s="735"/>
      <c r="I498" s="736"/>
    </row>
    <row r="499" spans="1:143" s="681" customFormat="1" ht="10.199999999999999" x14ac:dyDescent="0.2">
      <c r="A499" s="730">
        <v>5</v>
      </c>
      <c r="B499" s="732" t="s">
        <v>5459</v>
      </c>
      <c r="C499" s="733"/>
      <c r="D499" s="734"/>
      <c r="E499" s="700"/>
      <c r="F499" s="734"/>
      <c r="G499" s="734"/>
      <c r="H499" s="735"/>
      <c r="I499" s="702"/>
    </row>
    <row r="500" spans="1:143" s="681" customFormat="1" ht="10.199999999999999" x14ac:dyDescent="0.2">
      <c r="A500" s="687">
        <v>13001001</v>
      </c>
      <c r="B500" s="697" t="s">
        <v>5460</v>
      </c>
      <c r="C500" s="698">
        <v>262582674</v>
      </c>
      <c r="D500" s="698">
        <v>294945766.10420001</v>
      </c>
      <c r="E500" s="700">
        <f t="shared" si="2"/>
        <v>164945766.10420001</v>
      </c>
      <c r="F500" s="698">
        <v>130000000</v>
      </c>
      <c r="G500" s="698"/>
      <c r="H500" s="698">
        <v>296419212.49839997</v>
      </c>
      <c r="I500" s="703">
        <v>308392658.8926</v>
      </c>
    </row>
    <row r="501" spans="1:143" s="681" customFormat="1" ht="10.199999999999999" x14ac:dyDescent="0.2">
      <c r="A501" s="687">
        <v>13002001</v>
      </c>
      <c r="B501" s="697" t="s">
        <v>5461</v>
      </c>
      <c r="C501" s="698">
        <v>421511400</v>
      </c>
      <c r="D501" s="699">
        <v>526703451</v>
      </c>
      <c r="E501" s="700">
        <f t="shared" si="2"/>
        <v>526703451</v>
      </c>
      <c r="F501" s="699"/>
      <c r="G501" s="699"/>
      <c r="H501" s="699">
        <v>529496732</v>
      </c>
      <c r="I501" s="703">
        <v>540883740</v>
      </c>
    </row>
    <row r="502" spans="1:143" s="681" customFormat="1" ht="10.199999999999999" x14ac:dyDescent="0.2">
      <c r="A502" s="687"/>
      <c r="B502" s="688"/>
      <c r="C502" s="737"/>
      <c r="D502" s="738"/>
      <c r="E502" s="700">
        <f t="shared" si="2"/>
        <v>0</v>
      </c>
      <c r="F502" s="738"/>
      <c r="G502" s="738"/>
      <c r="H502" s="739"/>
      <c r="I502" s="702"/>
    </row>
    <row r="503" spans="1:143" s="681" customFormat="1" ht="10.199999999999999" x14ac:dyDescent="0.2">
      <c r="A503" s="687">
        <v>13003001</v>
      </c>
      <c r="B503" s="697" t="s">
        <v>5462</v>
      </c>
      <c r="C503" s="706">
        <v>62500000</v>
      </c>
      <c r="D503" s="699">
        <v>65930000</v>
      </c>
      <c r="E503" s="700">
        <f t="shared" si="2"/>
        <v>65930000</v>
      </c>
      <c r="F503" s="699"/>
      <c r="G503" s="699"/>
      <c r="H503" s="705">
        <v>65930000</v>
      </c>
      <c r="I503" s="703">
        <v>65930000</v>
      </c>
    </row>
    <row r="504" spans="1:143" s="681" customFormat="1" ht="10.199999999999999" x14ac:dyDescent="0.2">
      <c r="A504" s="687">
        <v>13053001</v>
      </c>
      <c r="B504" s="697" t="s">
        <v>5463</v>
      </c>
      <c r="C504" s="706">
        <v>4200000</v>
      </c>
      <c r="D504" s="699">
        <v>4350000</v>
      </c>
      <c r="E504" s="700">
        <f t="shared" si="2"/>
        <v>4350000</v>
      </c>
      <c r="F504" s="699"/>
      <c r="G504" s="699"/>
      <c r="H504" s="705">
        <v>4350000</v>
      </c>
      <c r="I504" s="703">
        <v>4350000</v>
      </c>
    </row>
    <row r="505" spans="1:143" s="681" customFormat="1" ht="10.199999999999999" x14ac:dyDescent="0.2">
      <c r="A505" s="687"/>
      <c r="B505" s="697"/>
      <c r="C505" s="704"/>
      <c r="D505" s="699">
        <v>0</v>
      </c>
      <c r="E505" s="700">
        <f t="shared" si="2"/>
        <v>0</v>
      </c>
      <c r="F505" s="699"/>
      <c r="G505" s="699"/>
      <c r="H505" s="705"/>
      <c r="I505" s="703"/>
    </row>
    <row r="506" spans="1:143" s="681" customFormat="1" ht="10.199999999999999" x14ac:dyDescent="0.2">
      <c r="A506" s="687">
        <v>14001001</v>
      </c>
      <c r="B506" s="697" t="s">
        <v>5464</v>
      </c>
      <c r="C506" s="698">
        <v>192566036</v>
      </c>
      <c r="D506" s="699">
        <v>145453623.06099999</v>
      </c>
      <c r="E506" s="700">
        <f t="shared" si="2"/>
        <v>130453623.06099999</v>
      </c>
      <c r="F506" s="699">
        <v>15000000</v>
      </c>
      <c r="G506" s="699"/>
      <c r="H506" s="699">
        <v>147826347.07600001</v>
      </c>
      <c r="I506" s="703">
        <v>153527815.28899997</v>
      </c>
    </row>
    <row r="507" spans="1:143" s="681" customFormat="1" ht="10.199999999999999" x14ac:dyDescent="0.2">
      <c r="A507" s="687">
        <v>14001002</v>
      </c>
      <c r="B507" s="697" t="s">
        <v>5465</v>
      </c>
      <c r="C507" s="698">
        <v>10600000</v>
      </c>
      <c r="D507" s="698">
        <v>14000000</v>
      </c>
      <c r="E507" s="700">
        <f t="shared" si="2"/>
        <v>14000000</v>
      </c>
      <c r="F507" s="698"/>
      <c r="G507" s="698"/>
      <c r="H507" s="706">
        <v>14000000</v>
      </c>
      <c r="I507" s="706">
        <v>14000000</v>
      </c>
    </row>
    <row r="508" spans="1:143" s="681" customFormat="1" ht="10.199999999999999" x14ac:dyDescent="0.2">
      <c r="A508" s="687">
        <v>14001003</v>
      </c>
      <c r="B508" s="697" t="s">
        <v>5466</v>
      </c>
      <c r="C508" s="698">
        <v>6150000</v>
      </c>
      <c r="D508" s="698">
        <v>7000000</v>
      </c>
      <c r="E508" s="700">
        <f t="shared" si="2"/>
        <v>7000000</v>
      </c>
      <c r="F508" s="698"/>
      <c r="G508" s="698"/>
      <c r="H508" s="706">
        <v>7000000</v>
      </c>
      <c r="I508" s="706">
        <v>7000000</v>
      </c>
    </row>
    <row r="509" spans="1:143" s="681" customFormat="1" ht="10.199999999999999" x14ac:dyDescent="0.2">
      <c r="A509" s="687">
        <v>14002001</v>
      </c>
      <c r="B509" s="697" t="s">
        <v>5467</v>
      </c>
      <c r="C509" s="698">
        <v>6850000</v>
      </c>
      <c r="D509" s="699">
        <v>8500000</v>
      </c>
      <c r="E509" s="700">
        <f t="shared" si="2"/>
        <v>8500000</v>
      </c>
      <c r="F509" s="699"/>
      <c r="G509" s="699"/>
      <c r="H509" s="699">
        <v>8500000</v>
      </c>
      <c r="I509" s="703">
        <v>8500000</v>
      </c>
    </row>
    <row r="510" spans="1:143" s="681" customFormat="1" ht="10.199999999999999" x14ac:dyDescent="0.2">
      <c r="A510" s="687">
        <v>14002002</v>
      </c>
      <c r="B510" s="697" t="s">
        <v>5468</v>
      </c>
      <c r="C510" s="698">
        <v>11350000</v>
      </c>
      <c r="D510" s="699">
        <v>12200000</v>
      </c>
      <c r="E510" s="700">
        <f t="shared" si="2"/>
        <v>12200000</v>
      </c>
      <c r="F510" s="699"/>
      <c r="G510" s="699"/>
      <c r="H510" s="699">
        <v>12200000</v>
      </c>
      <c r="I510" s="706">
        <v>12200000</v>
      </c>
    </row>
    <row r="511" spans="1:143" s="681" customFormat="1" ht="10.199999999999999" x14ac:dyDescent="0.2">
      <c r="A511" s="740" t="s">
        <v>5469</v>
      </c>
      <c r="B511" s="697" t="s">
        <v>5470</v>
      </c>
      <c r="C511" s="704">
        <v>11800000</v>
      </c>
      <c r="D511" s="698">
        <v>14400000</v>
      </c>
      <c r="E511" s="700">
        <f t="shared" si="2"/>
        <v>14400000</v>
      </c>
      <c r="F511" s="698"/>
      <c r="G511" s="698"/>
      <c r="H511" s="706">
        <v>14400000</v>
      </c>
      <c r="I511" s="706">
        <v>14400000</v>
      </c>
    </row>
    <row r="512" spans="1:143" s="681" customFormat="1" ht="10.199999999999999" x14ac:dyDescent="0.2">
      <c r="A512" s="740" t="s">
        <v>5469</v>
      </c>
      <c r="B512" s="697" t="s">
        <v>5471</v>
      </c>
      <c r="C512" s="704">
        <v>0</v>
      </c>
      <c r="D512" s="699">
        <v>0</v>
      </c>
      <c r="E512" s="700">
        <f t="shared" si="2"/>
        <v>0</v>
      </c>
      <c r="F512" s="699"/>
      <c r="G512" s="699"/>
      <c r="H512" s="721"/>
      <c r="I512" s="703"/>
    </row>
    <row r="513" spans="1:9" s="681" customFormat="1" ht="10.199999999999999" x14ac:dyDescent="0.2">
      <c r="A513" s="687"/>
      <c r="B513" s="697"/>
      <c r="C513" s="704">
        <v>0</v>
      </c>
      <c r="D513" s="699">
        <v>0</v>
      </c>
      <c r="E513" s="700">
        <f t="shared" si="2"/>
        <v>0</v>
      </c>
      <c r="F513" s="699"/>
      <c r="G513" s="699"/>
      <c r="H513" s="721"/>
      <c r="I513" s="703"/>
    </row>
    <row r="514" spans="1:9" s="681" customFormat="1" ht="10.199999999999999" x14ac:dyDescent="0.2">
      <c r="A514" s="687">
        <v>17001001</v>
      </c>
      <c r="B514" s="741" t="s">
        <v>5472</v>
      </c>
      <c r="C514" s="698">
        <v>206661650</v>
      </c>
      <c r="D514" s="699">
        <v>217155935.8312</v>
      </c>
      <c r="E514" s="700">
        <f t="shared" si="2"/>
        <v>305155935.8312</v>
      </c>
      <c r="F514" s="699">
        <v>46000000</v>
      </c>
      <c r="G514" s="699">
        <v>134000000</v>
      </c>
      <c r="H514" s="699">
        <v>191270758.1024</v>
      </c>
      <c r="I514" s="703">
        <v>185485580.37360004</v>
      </c>
    </row>
    <row r="515" spans="1:9" s="681" customFormat="1" ht="10.199999999999999" x14ac:dyDescent="0.2">
      <c r="A515" s="687">
        <v>17003003</v>
      </c>
      <c r="B515" s="741" t="s">
        <v>5473</v>
      </c>
      <c r="C515" s="698">
        <v>260412788</v>
      </c>
      <c r="D515" s="698">
        <v>271201710</v>
      </c>
      <c r="E515" s="700">
        <f t="shared" si="2"/>
        <v>271201710</v>
      </c>
      <c r="F515" s="698"/>
      <c r="G515" s="698"/>
      <c r="H515" s="698">
        <v>275201710</v>
      </c>
      <c r="I515" s="703">
        <v>288460441</v>
      </c>
    </row>
    <row r="516" spans="1:9" s="681" customFormat="1" ht="10.199999999999999" x14ac:dyDescent="0.2">
      <c r="A516" s="687">
        <v>17008001</v>
      </c>
      <c r="B516" s="741" t="s">
        <v>5474</v>
      </c>
      <c r="C516" s="698">
        <v>55992222</v>
      </c>
      <c r="D516" s="699">
        <v>73126304.828800008</v>
      </c>
      <c r="E516" s="700">
        <f t="shared" si="2"/>
        <v>73126304.828800008</v>
      </c>
      <c r="F516" s="699"/>
      <c r="G516" s="699"/>
      <c r="H516" s="705">
        <v>73873562.217600003</v>
      </c>
      <c r="I516" s="703">
        <v>76289654.606400013</v>
      </c>
    </row>
    <row r="517" spans="1:9" s="681" customFormat="1" ht="10.199999999999999" x14ac:dyDescent="0.2">
      <c r="A517" s="687">
        <v>17009001</v>
      </c>
      <c r="B517" s="741" t="s">
        <v>5475</v>
      </c>
      <c r="C517" s="698">
        <v>77915530</v>
      </c>
      <c r="D517" s="699">
        <v>88416538.111399993</v>
      </c>
      <c r="E517" s="700">
        <f t="shared" si="2"/>
        <v>65416538.111399993</v>
      </c>
      <c r="F517" s="699">
        <v>23000000</v>
      </c>
      <c r="G517" s="699"/>
      <c r="H517" s="699">
        <v>89046274.152799994</v>
      </c>
      <c r="I517" s="703">
        <v>89476010.194200009</v>
      </c>
    </row>
    <row r="518" spans="1:9" s="681" customFormat="1" ht="10.199999999999999" x14ac:dyDescent="0.2">
      <c r="A518" s="687">
        <v>17010001</v>
      </c>
      <c r="B518" s="741" t="s">
        <v>5476</v>
      </c>
      <c r="C518" s="698">
        <v>18000000</v>
      </c>
      <c r="D518" s="699">
        <v>10300000</v>
      </c>
      <c r="E518" s="700">
        <f t="shared" si="2"/>
        <v>10300000</v>
      </c>
      <c r="F518" s="699"/>
      <c r="G518" s="699"/>
      <c r="H518" s="699">
        <v>10300000</v>
      </c>
      <c r="I518" s="703">
        <v>10300000</v>
      </c>
    </row>
    <row r="519" spans="1:9" s="681" customFormat="1" ht="10.199999999999999" x14ac:dyDescent="0.2">
      <c r="A519" s="687">
        <v>17010002</v>
      </c>
      <c r="B519" s="741" t="s">
        <v>5477</v>
      </c>
      <c r="C519" s="698">
        <v>9700000</v>
      </c>
      <c r="D519" s="699">
        <v>10450000</v>
      </c>
      <c r="E519" s="700">
        <f t="shared" si="2"/>
        <v>10450000</v>
      </c>
      <c r="F519" s="699"/>
      <c r="G519" s="699"/>
      <c r="H519" s="699">
        <v>10450000</v>
      </c>
      <c r="I519" s="703">
        <v>10450000</v>
      </c>
    </row>
    <row r="520" spans="1:9" s="681" customFormat="1" ht="10.199999999999999" x14ac:dyDescent="0.2">
      <c r="A520" s="687">
        <v>17010003</v>
      </c>
      <c r="B520" s="741" t="s">
        <v>5478</v>
      </c>
      <c r="C520" s="698">
        <v>12000000</v>
      </c>
      <c r="D520" s="699">
        <v>12000000</v>
      </c>
      <c r="E520" s="700">
        <f t="shared" si="2"/>
        <v>12000000</v>
      </c>
      <c r="F520" s="699"/>
      <c r="G520" s="699"/>
      <c r="H520" s="699">
        <v>12000000</v>
      </c>
      <c r="I520" s="703">
        <v>12000000</v>
      </c>
    </row>
    <row r="521" spans="1:9" s="681" customFormat="1" ht="10.199999999999999" x14ac:dyDescent="0.2">
      <c r="A521" s="687">
        <v>15026001</v>
      </c>
      <c r="B521" s="741" t="s">
        <v>5479</v>
      </c>
      <c r="C521" s="698">
        <v>623319365</v>
      </c>
      <c r="D521" s="699">
        <v>460490677.72720003</v>
      </c>
      <c r="E521" s="700">
        <f t="shared" si="2"/>
        <v>460490677.72720003</v>
      </c>
      <c r="F521" s="699"/>
      <c r="G521" s="699"/>
      <c r="H521" s="699">
        <v>465470885.01440001</v>
      </c>
      <c r="I521" s="703">
        <v>470751094.34160006</v>
      </c>
    </row>
    <row r="522" spans="1:9" s="681" customFormat="1" ht="10.199999999999999" x14ac:dyDescent="0.2">
      <c r="A522" s="712"/>
      <c r="B522" s="742"/>
      <c r="C522" s="713"/>
      <c r="D522" s="713"/>
      <c r="E522" s="713"/>
      <c r="F522" s="713"/>
      <c r="G522" s="713"/>
      <c r="H522" s="713"/>
      <c r="I522" s="714"/>
    </row>
    <row r="523" spans="1:9" s="681" customFormat="1" ht="10.199999999999999" x14ac:dyDescent="0.2">
      <c r="A523" s="712"/>
      <c r="B523" s="742"/>
      <c r="C523" s="713"/>
      <c r="D523" s="713"/>
      <c r="E523" s="713"/>
      <c r="F523" s="713"/>
      <c r="G523" s="713"/>
      <c r="H523" s="713"/>
      <c r="I523" s="714"/>
    </row>
    <row r="524" spans="1:9" s="681" customFormat="1" ht="10.199999999999999" x14ac:dyDescent="0.2">
      <c r="A524" s="712"/>
      <c r="B524" s="742"/>
      <c r="C524" s="713"/>
      <c r="D524" s="713"/>
      <c r="E524" s="713"/>
      <c r="F524" s="713"/>
      <c r="G524" s="713"/>
      <c r="H524" s="713"/>
      <c r="I524" s="714"/>
    </row>
    <row r="525" spans="1:9" s="681" customFormat="1" ht="10.199999999999999" x14ac:dyDescent="0.2">
      <c r="A525" s="712"/>
      <c r="B525" s="742"/>
      <c r="C525" s="713"/>
      <c r="D525" s="713"/>
      <c r="E525" s="713"/>
      <c r="F525" s="713"/>
      <c r="G525" s="713"/>
      <c r="H525" s="713"/>
      <c r="I525" s="714"/>
    </row>
    <row r="526" spans="1:9" s="681" customFormat="1" ht="10.199999999999999" x14ac:dyDescent="0.2">
      <c r="A526" s="712"/>
      <c r="B526" s="742"/>
      <c r="C526" s="713"/>
      <c r="D526" s="713"/>
      <c r="E526" s="713"/>
      <c r="F526" s="713"/>
      <c r="G526" s="713"/>
      <c r="H526" s="713"/>
      <c r="I526" s="714"/>
    </row>
    <row r="527" spans="1:9" s="681" customFormat="1" ht="10.199999999999999" x14ac:dyDescent="0.2">
      <c r="A527" s="712"/>
      <c r="B527" s="742"/>
      <c r="C527" s="713"/>
      <c r="D527" s="713"/>
      <c r="E527" s="713"/>
      <c r="F527" s="713"/>
      <c r="G527" s="713"/>
      <c r="H527" s="713"/>
      <c r="I527" s="714"/>
    </row>
    <row r="528" spans="1:9" s="681" customFormat="1" ht="18" customHeight="1" thickBot="1" x14ac:dyDescent="0.25">
      <c r="A528" s="677"/>
      <c r="B528" s="678" t="s">
        <v>5366</v>
      </c>
      <c r="C528" s="679"/>
      <c r="D528" s="680"/>
      <c r="E528" s="680"/>
      <c r="F528" s="680"/>
      <c r="G528" s="680"/>
      <c r="H528" s="680"/>
    </row>
    <row r="529" spans="1:143" s="681" customFormat="1" ht="31.2" thickBot="1" x14ac:dyDescent="0.25">
      <c r="A529" s="682" t="s">
        <v>5367</v>
      </c>
      <c r="B529" s="683" t="s">
        <v>5368</v>
      </c>
      <c r="C529" s="684" t="s">
        <v>5369</v>
      </c>
      <c r="D529" s="684" t="s">
        <v>5370</v>
      </c>
      <c r="E529" s="685" t="s">
        <v>5371</v>
      </c>
      <c r="F529" s="684" t="s">
        <v>5372</v>
      </c>
      <c r="G529" s="684" t="s">
        <v>5373</v>
      </c>
      <c r="H529" s="686" t="s">
        <v>5374</v>
      </c>
      <c r="I529" s="684" t="s">
        <v>5375</v>
      </c>
    </row>
    <row r="530" spans="1:143" s="681" customFormat="1" ht="10.199999999999999" x14ac:dyDescent="0.2">
      <c r="A530" s="687"/>
      <c r="B530" s="741"/>
      <c r="C530" s="698"/>
      <c r="D530" s="699"/>
      <c r="E530" s="700"/>
      <c r="F530" s="699"/>
      <c r="G530" s="699"/>
      <c r="H530" s="699"/>
      <c r="I530" s="703"/>
    </row>
    <row r="531" spans="1:143" s="681" customFormat="1" ht="10.199999999999999" x14ac:dyDescent="0.2">
      <c r="A531" s="687">
        <v>17019001</v>
      </c>
      <c r="B531" s="741" t="s">
        <v>5480</v>
      </c>
      <c r="C531" s="698">
        <v>501471408</v>
      </c>
      <c r="D531" s="699">
        <v>339573955</v>
      </c>
      <c r="E531" s="700">
        <f t="shared" si="2"/>
        <v>339573955</v>
      </c>
      <c r="F531" s="699"/>
      <c r="G531" s="699"/>
      <c r="H531" s="699">
        <v>340217339</v>
      </c>
      <c r="I531" s="703">
        <v>340860666</v>
      </c>
    </row>
    <row r="532" spans="1:143" s="681" customFormat="1" ht="10.199999999999999" x14ac:dyDescent="0.2">
      <c r="A532" s="687">
        <v>17021001</v>
      </c>
      <c r="B532" s="741" t="s">
        <v>5481</v>
      </c>
      <c r="C532" s="698">
        <v>1795930000</v>
      </c>
      <c r="D532" s="699">
        <v>1678930000</v>
      </c>
      <c r="E532" s="700">
        <f t="shared" si="2"/>
        <v>1678930000</v>
      </c>
      <c r="F532" s="699"/>
      <c r="G532" s="699"/>
      <c r="H532" s="698">
        <v>1686930000</v>
      </c>
      <c r="I532" s="703">
        <v>1706930000</v>
      </c>
    </row>
    <row r="533" spans="1:143" s="681" customFormat="1" ht="10.199999999999999" x14ac:dyDescent="0.2">
      <c r="A533" s="687">
        <v>17033000</v>
      </c>
      <c r="B533" s="743" t="s">
        <v>5482</v>
      </c>
      <c r="C533" s="744">
        <v>1573408156</v>
      </c>
      <c r="D533" s="722">
        <v>1485400000</v>
      </c>
      <c r="E533" s="700">
        <f t="shared" ref="E533:E549" si="5">SUM(D533-F533+G533)</f>
        <v>1485400000</v>
      </c>
      <c r="F533" s="722"/>
      <c r="G533" s="722"/>
      <c r="H533" s="722">
        <v>1595400000</v>
      </c>
      <c r="I533" s="703">
        <v>1645700000</v>
      </c>
    </row>
    <row r="534" spans="1:143" s="681" customFormat="1" ht="10.199999999999999" x14ac:dyDescent="0.2">
      <c r="A534" s="687">
        <v>17051001</v>
      </c>
      <c r="B534" s="741" t="s">
        <v>5483</v>
      </c>
      <c r="C534" s="698">
        <v>8356428703</v>
      </c>
      <c r="D534" s="699">
        <v>7366901929.8593998</v>
      </c>
      <c r="E534" s="700">
        <f t="shared" si="5"/>
        <v>7376901929.8593998</v>
      </c>
      <c r="F534" s="699"/>
      <c r="G534" s="699">
        <v>10000000</v>
      </c>
      <c r="H534" s="699">
        <v>7437628624.8192005</v>
      </c>
      <c r="I534" s="703">
        <v>7508850002.7790003</v>
      </c>
    </row>
    <row r="535" spans="1:143" s="681" customFormat="1" ht="10.199999999999999" x14ac:dyDescent="0.2">
      <c r="A535" s="687">
        <v>17054001</v>
      </c>
      <c r="B535" s="741" t="s">
        <v>5484</v>
      </c>
      <c r="C535" s="698">
        <v>888406696</v>
      </c>
      <c r="D535" s="699">
        <v>830039807.5618</v>
      </c>
      <c r="E535" s="700">
        <f t="shared" si="5"/>
        <v>830039807.5618</v>
      </c>
      <c r="F535" s="699"/>
      <c r="G535" s="699"/>
      <c r="H535" s="699">
        <v>837638237.04769993</v>
      </c>
      <c r="I535" s="703">
        <v>104700000</v>
      </c>
    </row>
    <row r="536" spans="1:143" s="681" customFormat="1" ht="10.199999999999999" x14ac:dyDescent="0.2">
      <c r="A536" s="687">
        <v>17056001</v>
      </c>
      <c r="B536" s="741" t="s">
        <v>5485</v>
      </c>
      <c r="C536" s="698">
        <v>75350000</v>
      </c>
      <c r="D536" s="699">
        <v>104700000</v>
      </c>
      <c r="E536" s="700">
        <f t="shared" si="5"/>
        <v>124700000</v>
      </c>
      <c r="F536" s="699"/>
      <c r="G536" s="699">
        <v>20000000</v>
      </c>
      <c r="H536" s="699"/>
      <c r="I536" s="703"/>
    </row>
    <row r="537" spans="1:143" s="681" customFormat="1" ht="10.199999999999999" x14ac:dyDescent="0.2">
      <c r="A537" s="687">
        <v>17064001</v>
      </c>
      <c r="B537" s="741" t="s">
        <v>5486</v>
      </c>
      <c r="C537" s="704">
        <v>0</v>
      </c>
      <c r="D537" s="699">
        <v>0</v>
      </c>
      <c r="E537" s="700">
        <f t="shared" si="5"/>
        <v>0</v>
      </c>
      <c r="F537" s="699"/>
      <c r="G537" s="699"/>
      <c r="H537" s="721"/>
      <c r="I537" s="703"/>
    </row>
    <row r="538" spans="1:143" s="681" customFormat="1" ht="10.199999999999999" x14ac:dyDescent="0.2">
      <c r="A538" s="687"/>
      <c r="B538" s="697"/>
      <c r="C538" s="704">
        <v>0</v>
      </c>
      <c r="D538" s="699">
        <v>0</v>
      </c>
      <c r="E538" s="700">
        <f t="shared" si="5"/>
        <v>0</v>
      </c>
      <c r="F538" s="699"/>
      <c r="G538" s="699"/>
      <c r="H538" s="721"/>
      <c r="I538" s="703"/>
    </row>
    <row r="539" spans="1:143" s="681" customFormat="1" ht="10.199999999999999" x14ac:dyDescent="0.2">
      <c r="A539" s="687">
        <v>21001001</v>
      </c>
      <c r="B539" s="697" t="s">
        <v>5487</v>
      </c>
      <c r="C539" s="698">
        <v>275037904</v>
      </c>
      <c r="D539" s="699">
        <v>528116648.81739992</v>
      </c>
      <c r="E539" s="700">
        <f t="shared" si="5"/>
        <v>1838016648.8174</v>
      </c>
      <c r="F539" s="699"/>
      <c r="G539" s="699">
        <v>1309900000</v>
      </c>
      <c r="H539" s="699">
        <v>1536916965</v>
      </c>
      <c r="I539" s="703">
        <v>1046017293</v>
      </c>
    </row>
    <row r="540" spans="1:143" s="681" customFormat="1" ht="10.199999999999999" x14ac:dyDescent="0.2">
      <c r="A540" s="687">
        <v>21026001</v>
      </c>
      <c r="B540" s="697" t="s">
        <v>5488</v>
      </c>
      <c r="C540" s="698">
        <v>94200000</v>
      </c>
      <c r="D540" s="699">
        <v>97250000</v>
      </c>
      <c r="E540" s="700">
        <f t="shared" si="5"/>
        <v>64250000</v>
      </c>
      <c r="F540" s="699">
        <v>33000000</v>
      </c>
      <c r="G540" s="699"/>
      <c r="H540" s="699">
        <v>97750000</v>
      </c>
      <c r="I540" s="703">
        <v>97750000</v>
      </c>
    </row>
    <row r="541" spans="1:143" s="681" customFormat="1" ht="10.199999999999999" x14ac:dyDescent="0.2">
      <c r="A541" s="687"/>
      <c r="B541" s="697" t="s">
        <v>5489</v>
      </c>
      <c r="C541" s="698">
        <v>114900000</v>
      </c>
      <c r="D541" s="699">
        <v>85900000</v>
      </c>
      <c r="E541" s="700">
        <f t="shared" si="5"/>
        <v>146200000</v>
      </c>
      <c r="F541" s="699"/>
      <c r="G541" s="699">
        <v>60300000</v>
      </c>
      <c r="H541" s="699">
        <v>85900000</v>
      </c>
      <c r="I541" s="703">
        <v>88250000</v>
      </c>
    </row>
    <row r="542" spans="1:143" s="746" customFormat="1" ht="18.75" customHeight="1" x14ac:dyDescent="0.2">
      <c r="A542" s="687"/>
      <c r="B542" s="711" t="s">
        <v>2806</v>
      </c>
      <c r="C542" s="698"/>
      <c r="D542" s="699">
        <v>102900000</v>
      </c>
      <c r="E542" s="700">
        <f t="shared" si="5"/>
        <v>45900000</v>
      </c>
      <c r="F542" s="699">
        <v>57000000</v>
      </c>
      <c r="G542" s="699"/>
      <c r="H542" s="699">
        <v>109400000</v>
      </c>
      <c r="I542" s="745">
        <v>112250000</v>
      </c>
      <c r="J542" s="681"/>
      <c r="K542" s="681"/>
      <c r="L542" s="681"/>
      <c r="M542" s="681"/>
      <c r="N542" s="681"/>
      <c r="O542" s="681"/>
      <c r="P542" s="681"/>
      <c r="Q542" s="681"/>
      <c r="R542" s="681"/>
      <c r="S542" s="681"/>
      <c r="T542" s="681"/>
      <c r="U542" s="681"/>
      <c r="V542" s="681"/>
      <c r="W542" s="681"/>
      <c r="X542" s="681"/>
      <c r="Y542" s="681"/>
      <c r="Z542" s="681"/>
      <c r="AA542" s="681"/>
      <c r="AB542" s="681"/>
      <c r="AC542" s="681"/>
      <c r="AD542" s="681"/>
      <c r="AE542" s="681"/>
      <c r="AF542" s="681"/>
      <c r="AG542" s="681"/>
      <c r="AH542" s="681"/>
      <c r="AI542" s="681"/>
      <c r="AJ542" s="681"/>
      <c r="AK542" s="681"/>
      <c r="AL542" s="681"/>
      <c r="AM542" s="681"/>
      <c r="AN542" s="681"/>
      <c r="AO542" s="681"/>
      <c r="AP542" s="681"/>
      <c r="AQ542" s="681"/>
      <c r="AR542" s="681"/>
      <c r="AS542" s="681"/>
      <c r="AT542" s="681"/>
      <c r="AU542" s="681"/>
      <c r="AV542" s="681"/>
      <c r="AW542" s="681"/>
      <c r="AX542" s="681"/>
      <c r="AY542" s="681"/>
      <c r="AZ542" s="681"/>
      <c r="BA542" s="681"/>
      <c r="BB542" s="681"/>
      <c r="BC542" s="681"/>
      <c r="BD542" s="681"/>
      <c r="BE542" s="681"/>
      <c r="BF542" s="681"/>
      <c r="BG542" s="681"/>
      <c r="BH542" s="681"/>
      <c r="BI542" s="681"/>
      <c r="BJ542" s="681"/>
      <c r="BK542" s="681"/>
      <c r="BL542" s="681"/>
      <c r="BM542" s="681"/>
      <c r="BN542" s="681"/>
      <c r="BO542" s="681"/>
      <c r="BP542" s="681"/>
      <c r="BQ542" s="681"/>
      <c r="BR542" s="681"/>
      <c r="BS542" s="681"/>
      <c r="BT542" s="681"/>
      <c r="BU542" s="681"/>
      <c r="BV542" s="681"/>
      <c r="BW542" s="681"/>
      <c r="BX542" s="681"/>
      <c r="BY542" s="681"/>
      <c r="BZ542" s="681"/>
      <c r="CA542" s="681"/>
      <c r="CB542" s="681"/>
      <c r="CC542" s="681"/>
      <c r="CD542" s="681"/>
      <c r="CE542" s="681"/>
      <c r="CF542" s="681"/>
      <c r="CG542" s="681"/>
      <c r="CH542" s="681"/>
      <c r="CI542" s="681"/>
      <c r="CJ542" s="681"/>
      <c r="CK542" s="681"/>
      <c r="CL542" s="681"/>
      <c r="CM542" s="681"/>
      <c r="CN542" s="681"/>
      <c r="CO542" s="681"/>
      <c r="CP542" s="681"/>
      <c r="CQ542" s="681"/>
      <c r="CR542" s="681"/>
      <c r="CS542" s="681"/>
      <c r="CT542" s="681"/>
      <c r="CU542" s="681"/>
      <c r="CV542" s="681"/>
      <c r="CW542" s="681"/>
      <c r="CX542" s="681"/>
      <c r="CY542" s="681"/>
      <c r="CZ542" s="681"/>
      <c r="DA542" s="681"/>
      <c r="DB542" s="681"/>
      <c r="DC542" s="681"/>
      <c r="DD542" s="681"/>
      <c r="DE542" s="681"/>
      <c r="DF542" s="681"/>
      <c r="DG542" s="681"/>
      <c r="DH542" s="681"/>
      <c r="DI542" s="681"/>
      <c r="DJ542" s="681"/>
      <c r="DK542" s="681"/>
      <c r="DL542" s="681"/>
      <c r="DM542" s="681"/>
      <c r="DN542" s="681"/>
      <c r="DO542" s="681"/>
      <c r="DP542" s="681"/>
      <c r="DQ542" s="681"/>
      <c r="DR542" s="681"/>
      <c r="DS542" s="681"/>
      <c r="DT542" s="681"/>
      <c r="DU542" s="681"/>
      <c r="DV542" s="681"/>
      <c r="DW542" s="681"/>
      <c r="DX542" s="681"/>
      <c r="DY542" s="681"/>
      <c r="DZ542" s="681"/>
      <c r="EA542" s="681"/>
      <c r="EB542" s="681"/>
      <c r="EC542" s="681"/>
      <c r="ED542" s="681"/>
      <c r="EE542" s="681"/>
      <c r="EF542" s="681"/>
      <c r="EG542" s="681"/>
      <c r="EH542" s="681"/>
      <c r="EI542" s="681"/>
      <c r="EJ542" s="681"/>
      <c r="EK542" s="681"/>
      <c r="EL542" s="681"/>
      <c r="EM542" s="681"/>
    </row>
    <row r="543" spans="1:143" s="681" customFormat="1" ht="10.199999999999999" x14ac:dyDescent="0.2">
      <c r="A543" s="687">
        <v>21027017</v>
      </c>
      <c r="B543" s="697" t="s">
        <v>5490</v>
      </c>
      <c r="C543" s="698">
        <v>2054791851</v>
      </c>
      <c r="D543" s="699">
        <v>3141956259.8127999</v>
      </c>
      <c r="E543" s="700">
        <f t="shared" si="5"/>
        <v>3141956259.8127999</v>
      </c>
      <c r="F543" s="699"/>
      <c r="G543" s="699"/>
      <c r="H543" s="699">
        <v>3402830613.9856005</v>
      </c>
      <c r="I543" s="703">
        <v>3463704968.1584005</v>
      </c>
    </row>
    <row r="544" spans="1:143" s="681" customFormat="1" ht="10.199999999999999" x14ac:dyDescent="0.2">
      <c r="A544" s="687">
        <v>21102001</v>
      </c>
      <c r="B544" s="697" t="s">
        <v>5491</v>
      </c>
      <c r="C544" s="698">
        <v>2367664084</v>
      </c>
      <c r="D544" s="699">
        <v>1211319380.3534</v>
      </c>
      <c r="E544" s="700">
        <f t="shared" si="5"/>
        <v>1211319380.3534</v>
      </c>
      <c r="F544" s="699"/>
      <c r="G544" s="699"/>
      <c r="H544" s="699">
        <v>1223595106.1321001</v>
      </c>
      <c r="I544" s="703">
        <v>1235067874.1528001</v>
      </c>
    </row>
    <row r="545" spans="1:143" s="681" customFormat="1" ht="10.199999999999999" x14ac:dyDescent="0.2">
      <c r="A545" s="687">
        <v>35001001</v>
      </c>
      <c r="B545" s="697" t="s">
        <v>5492</v>
      </c>
      <c r="C545" s="698">
        <v>181132740</v>
      </c>
      <c r="D545" s="699">
        <v>340558874</v>
      </c>
      <c r="E545" s="700">
        <f t="shared" si="5"/>
        <v>237558874</v>
      </c>
      <c r="F545" s="699">
        <v>110000000</v>
      </c>
      <c r="G545" s="699">
        <v>7000000</v>
      </c>
      <c r="H545" s="699">
        <v>343378425</v>
      </c>
      <c r="I545" s="703">
        <v>344976423</v>
      </c>
    </row>
    <row r="546" spans="1:143" s="681" customFormat="1" ht="10.199999999999999" x14ac:dyDescent="0.2">
      <c r="A546" s="687">
        <v>35053001</v>
      </c>
      <c r="B546" s="697" t="s">
        <v>5493</v>
      </c>
      <c r="C546" s="698">
        <v>265650092</v>
      </c>
      <c r="D546" s="699">
        <v>266111122</v>
      </c>
      <c r="E546" s="700">
        <f t="shared" si="5"/>
        <v>266111122</v>
      </c>
      <c r="F546" s="699"/>
      <c r="G546" s="699"/>
      <c r="H546" s="699">
        <v>267321970</v>
      </c>
      <c r="I546" s="703">
        <v>268187280</v>
      </c>
    </row>
    <row r="547" spans="1:143" s="681" customFormat="1" ht="10.199999999999999" x14ac:dyDescent="0.2">
      <c r="A547" s="687">
        <v>51001001</v>
      </c>
      <c r="B547" s="697" t="s">
        <v>5494</v>
      </c>
      <c r="C547" s="698">
        <v>59942272</v>
      </c>
      <c r="D547" s="699">
        <v>40016028.102600001</v>
      </c>
      <c r="E547" s="700">
        <f t="shared" si="5"/>
        <v>40016028.102600001</v>
      </c>
      <c r="F547" s="699"/>
      <c r="G547" s="699"/>
      <c r="H547" s="699">
        <v>40221232.575200006</v>
      </c>
      <c r="I547" s="703">
        <v>40222232.575200006</v>
      </c>
    </row>
    <row r="548" spans="1:143" s="681" customFormat="1" ht="10.199999999999999" x14ac:dyDescent="0.2">
      <c r="A548" s="687">
        <v>51001002</v>
      </c>
      <c r="B548" s="697" t="s">
        <v>5495</v>
      </c>
      <c r="C548" s="698">
        <v>370000000</v>
      </c>
      <c r="D548" s="699">
        <v>300000000</v>
      </c>
      <c r="E548" s="700">
        <f t="shared" si="5"/>
        <v>300000000</v>
      </c>
      <c r="F548" s="699"/>
      <c r="G548" s="699"/>
      <c r="H548" s="699">
        <v>300000000</v>
      </c>
      <c r="I548" s="703">
        <v>300000000</v>
      </c>
    </row>
    <row r="549" spans="1:143" s="681" customFormat="1" ht="10.199999999999999" x14ac:dyDescent="0.2">
      <c r="A549" s="687">
        <v>62001001</v>
      </c>
      <c r="B549" s="697" t="s">
        <v>5496</v>
      </c>
      <c r="C549" s="698">
        <v>57147935</v>
      </c>
      <c r="D549" s="699">
        <v>45685651.451200001</v>
      </c>
      <c r="E549" s="700">
        <f t="shared" si="5"/>
        <v>110685651.45120001</v>
      </c>
      <c r="F549" s="699"/>
      <c r="G549" s="699">
        <v>65000000</v>
      </c>
      <c r="H549" s="699">
        <v>46005958.342399999</v>
      </c>
      <c r="I549" s="703">
        <v>46726265.233600006</v>
      </c>
    </row>
    <row r="550" spans="1:143" s="729" customFormat="1" ht="10.199999999999999" x14ac:dyDescent="0.2">
      <c r="A550" s="727"/>
      <c r="B550" s="724" t="s">
        <v>5497</v>
      </c>
      <c r="C550" s="728">
        <f t="shared" ref="C550:I550" si="6">SUM(C500:C549)</f>
        <v>21285573506</v>
      </c>
      <c r="D550" s="718">
        <f t="shared" si="6"/>
        <v>20201983663.622398</v>
      </c>
      <c r="E550" s="718">
        <f t="shared" si="6"/>
        <v>21394183663.622398</v>
      </c>
      <c r="F550" s="718">
        <f t="shared" si="6"/>
        <v>414000000</v>
      </c>
      <c r="G550" s="718">
        <f t="shared" si="6"/>
        <v>1606200000</v>
      </c>
      <c r="H550" s="718">
        <f t="shared" si="6"/>
        <v>21578869952.963799</v>
      </c>
      <c r="I550" s="720">
        <f t="shared" si="6"/>
        <v>20622589999.596401</v>
      </c>
      <c r="J550" s="681"/>
      <c r="K550" s="681"/>
      <c r="L550" s="681"/>
      <c r="M550" s="681"/>
      <c r="N550" s="681"/>
      <c r="O550" s="681"/>
      <c r="P550" s="681"/>
      <c r="Q550" s="681"/>
      <c r="R550" s="681"/>
      <c r="S550" s="681"/>
      <c r="T550" s="681"/>
      <c r="U550" s="681"/>
      <c r="V550" s="681"/>
      <c r="W550" s="681"/>
      <c r="X550" s="681"/>
      <c r="Y550" s="681"/>
      <c r="Z550" s="681"/>
      <c r="AA550" s="681"/>
      <c r="AB550" s="681"/>
      <c r="AC550" s="681"/>
      <c r="AD550" s="681"/>
      <c r="AE550" s="681"/>
      <c r="AF550" s="681"/>
      <c r="AG550" s="681"/>
      <c r="AH550" s="681"/>
      <c r="AI550" s="681"/>
      <c r="AJ550" s="681"/>
      <c r="AK550" s="681"/>
      <c r="AL550" s="681"/>
      <c r="AM550" s="681"/>
      <c r="AN550" s="681"/>
      <c r="AO550" s="681"/>
      <c r="AP550" s="681"/>
      <c r="AQ550" s="681"/>
      <c r="AR550" s="681"/>
      <c r="AS550" s="681"/>
      <c r="AT550" s="681"/>
      <c r="AU550" s="681"/>
      <c r="AV550" s="681"/>
      <c r="AW550" s="681"/>
      <c r="AX550" s="681"/>
      <c r="AY550" s="681"/>
      <c r="AZ550" s="681"/>
      <c r="BA550" s="681"/>
      <c r="BB550" s="681"/>
      <c r="BC550" s="681"/>
      <c r="BD550" s="681"/>
      <c r="BE550" s="681"/>
      <c r="BF550" s="681"/>
      <c r="BG550" s="681"/>
      <c r="BH550" s="681"/>
      <c r="BI550" s="681"/>
      <c r="BJ550" s="681"/>
      <c r="BK550" s="681"/>
      <c r="BL550" s="681"/>
      <c r="BM550" s="681"/>
      <c r="BN550" s="681"/>
      <c r="BO550" s="681"/>
      <c r="BP550" s="681"/>
      <c r="BQ550" s="681"/>
      <c r="BR550" s="681"/>
      <c r="BS550" s="681"/>
      <c r="BT550" s="681"/>
      <c r="BU550" s="681"/>
      <c r="BV550" s="681"/>
      <c r="BW550" s="681"/>
      <c r="BX550" s="681"/>
      <c r="BY550" s="681"/>
      <c r="BZ550" s="681"/>
      <c r="CA550" s="681"/>
      <c r="CB550" s="681"/>
      <c r="CC550" s="681"/>
      <c r="CD550" s="681"/>
      <c r="CE550" s="681"/>
      <c r="CF550" s="681"/>
      <c r="CG550" s="681"/>
      <c r="CH550" s="681"/>
      <c r="CI550" s="681"/>
      <c r="CJ550" s="681"/>
      <c r="CK550" s="681"/>
      <c r="CL550" s="681"/>
      <c r="CM550" s="681"/>
      <c r="CN550" s="681"/>
      <c r="CO550" s="681"/>
      <c r="CP550" s="681"/>
      <c r="CQ550" s="681"/>
      <c r="CR550" s="681"/>
      <c r="CS550" s="681"/>
      <c r="CT550" s="681"/>
      <c r="CU550" s="681"/>
      <c r="CV550" s="681"/>
      <c r="CW550" s="681"/>
      <c r="CX550" s="681"/>
      <c r="CY550" s="681"/>
      <c r="CZ550" s="681"/>
      <c r="DA550" s="681"/>
      <c r="DB550" s="681"/>
      <c r="DC550" s="681"/>
      <c r="DD550" s="681"/>
      <c r="DE550" s="681"/>
      <c r="DF550" s="681"/>
      <c r="DG550" s="681"/>
      <c r="DH550" s="681"/>
      <c r="DI550" s="681"/>
      <c r="DJ550" s="681"/>
      <c r="DK550" s="681"/>
      <c r="DL550" s="681"/>
      <c r="DM550" s="681"/>
      <c r="DN550" s="681"/>
      <c r="DO550" s="681"/>
      <c r="DP550" s="681"/>
      <c r="DQ550" s="681"/>
      <c r="DR550" s="681"/>
      <c r="DS550" s="681"/>
      <c r="DT550" s="681"/>
      <c r="DU550" s="681"/>
      <c r="DV550" s="681"/>
      <c r="DW550" s="681"/>
      <c r="DX550" s="681"/>
      <c r="DY550" s="681"/>
      <c r="DZ550" s="681"/>
      <c r="EA550" s="681"/>
      <c r="EB550" s="681"/>
      <c r="EC550" s="681"/>
      <c r="ED550" s="681"/>
      <c r="EE550" s="681"/>
      <c r="EF550" s="681"/>
      <c r="EG550" s="681"/>
      <c r="EH550" s="681"/>
      <c r="EI550" s="681"/>
      <c r="EJ550" s="681"/>
      <c r="EK550" s="681"/>
      <c r="EL550" s="681"/>
      <c r="EM550" s="681"/>
    </row>
    <row r="551" spans="1:143" s="681" customFormat="1" ht="10.199999999999999" x14ac:dyDescent="0.2">
      <c r="A551" s="687"/>
      <c r="B551" s="697" t="s">
        <v>5498</v>
      </c>
      <c r="C551" s="704"/>
      <c r="D551" s="721"/>
      <c r="E551" s="747"/>
      <c r="F551" s="705">
        <v>1000000000</v>
      </c>
      <c r="G551" s="721"/>
      <c r="H551" s="721"/>
      <c r="I551" s="703"/>
    </row>
    <row r="552" spans="1:143" s="681" customFormat="1" ht="10.199999999999999" x14ac:dyDescent="0.2">
      <c r="A552" s="730"/>
      <c r="B552" s="694" t="s">
        <v>5499</v>
      </c>
      <c r="C552" s="748">
        <v>65705900000</v>
      </c>
      <c r="D552" s="749">
        <v>68789999999.751892</v>
      </c>
      <c r="E552" s="750">
        <f>SUM(E550,E497,E493,E474,E415)</f>
        <v>69789999999.751923</v>
      </c>
      <c r="F552" s="750">
        <f>SUM(F550,F497,F493,F474,F415,F551)</f>
        <v>6900000000</v>
      </c>
      <c r="G552" s="750">
        <f>SUM(G550,G497,G493,G474,G415)</f>
        <v>6900000000</v>
      </c>
      <c r="H552" s="750">
        <f>SUM(H550,H497,H493,H474,H415)</f>
        <v>75508509723.155197</v>
      </c>
      <c r="I552" s="750">
        <f>SUM(I550,I497,I493,I474,I415)</f>
        <v>75576958833.525604</v>
      </c>
    </row>
    <row r="553" spans="1:143" s="681" customFormat="1" ht="10.199999999999999" x14ac:dyDescent="0.2">
      <c r="A553" s="730"/>
      <c r="B553" s="694"/>
      <c r="C553" s="748"/>
      <c r="D553" s="749">
        <v>51099058300.248108</v>
      </c>
      <c r="E553" s="750"/>
      <c r="F553" s="749"/>
      <c r="G553" s="749"/>
      <c r="H553" s="749"/>
      <c r="I553" s="703"/>
    </row>
    <row r="554" spans="1:143" s="681" customFormat="1" ht="10.199999999999999" x14ac:dyDescent="0.2"/>
    <row r="555" spans="1:143" s="681" customFormat="1" ht="10.199999999999999" x14ac:dyDescent="0.2"/>
    <row r="556" spans="1:143" s="681" customFormat="1" ht="10.199999999999999" x14ac:dyDescent="0.2"/>
  </sheetData>
  <pageMargins left="0.7" right="0.7" top="0.75" bottom="0.75" header="0.3" footer="0.3"/>
  <pageSetup paperSize="5" orientation="landscape" r:id="rId1"/>
  <headerFooter>
    <oddFooter>Page &amp;P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770:M967"/>
  <sheetViews>
    <sheetView topLeftCell="A770" workbookViewId="0">
      <selection activeCell="D793" sqref="D793"/>
    </sheetView>
  </sheetViews>
  <sheetFormatPr defaultColWidth="9.109375" defaultRowHeight="12" x14ac:dyDescent="0.25"/>
  <cols>
    <col min="1" max="1" width="4.109375" style="498" customWidth="1"/>
    <col min="2" max="2" width="43.109375" style="536" customWidth="1"/>
    <col min="3" max="3" width="13.44140625" style="498" customWidth="1"/>
    <col min="4" max="4" width="13.5546875" style="498" customWidth="1"/>
    <col min="5" max="5" width="12.88671875" style="498" customWidth="1"/>
    <col min="6" max="6" width="13.109375" style="498" customWidth="1"/>
    <col min="7" max="7" width="13" style="498" customWidth="1"/>
    <col min="8" max="8" width="12.88671875" style="498" customWidth="1"/>
    <col min="9" max="9" width="13.6640625" style="498" customWidth="1"/>
    <col min="10" max="10" width="12.5546875" style="498" customWidth="1"/>
    <col min="11" max="11" width="12.88671875" style="498" customWidth="1"/>
    <col min="12" max="12" width="7.5546875" style="498" hidden="1" customWidth="1"/>
    <col min="13" max="16384" width="9.109375" style="498"/>
  </cols>
  <sheetData>
    <row r="770" spans="1:13" ht="20.25" customHeight="1" x14ac:dyDescent="0.25">
      <c r="A770" s="903" t="s">
        <v>5034</v>
      </c>
      <c r="B770" s="903"/>
      <c r="C770" s="903"/>
      <c r="D770" s="903"/>
      <c r="E770" s="903"/>
      <c r="F770" s="903"/>
      <c r="G770" s="903"/>
      <c r="H770" s="903"/>
      <c r="I770" s="903"/>
      <c r="J770" s="903"/>
      <c r="K770" s="903"/>
      <c r="L770" s="903"/>
      <c r="M770" s="468"/>
    </row>
    <row r="771" spans="1:13" ht="19.5" customHeight="1" thickBot="1" x14ac:dyDescent="0.3">
      <c r="A771" s="906" t="s">
        <v>3122</v>
      </c>
      <c r="B771" s="906"/>
      <c r="C771" s="906"/>
      <c r="D771" s="906"/>
      <c r="E771" s="906"/>
      <c r="F771" s="906"/>
      <c r="G771" s="906"/>
      <c r="H771" s="906"/>
      <c r="I771" s="906"/>
      <c r="J771" s="906"/>
      <c r="K771" s="906"/>
      <c r="L771" s="906"/>
      <c r="M771" s="468"/>
    </row>
    <row r="772" spans="1:13" ht="19.5" customHeight="1" x14ac:dyDescent="0.25">
      <c r="A772" s="914" t="s">
        <v>5127</v>
      </c>
      <c r="B772" s="911" t="s">
        <v>5126</v>
      </c>
      <c r="C772" s="909" t="s">
        <v>3115</v>
      </c>
      <c r="D772" s="909" t="s">
        <v>3116</v>
      </c>
      <c r="E772" s="907" t="s">
        <v>3121</v>
      </c>
      <c r="F772" s="907" t="s">
        <v>3117</v>
      </c>
      <c r="G772" s="909" t="s">
        <v>3116</v>
      </c>
      <c r="H772" s="909" t="s">
        <v>3116</v>
      </c>
      <c r="I772" s="909" t="s">
        <v>5095</v>
      </c>
      <c r="J772" s="909" t="s">
        <v>3115</v>
      </c>
      <c r="K772" s="466" t="s">
        <v>3340</v>
      </c>
      <c r="L772" s="904" t="s">
        <v>5049</v>
      </c>
    </row>
    <row r="773" spans="1:13" ht="24" customHeight="1" x14ac:dyDescent="0.25">
      <c r="A773" s="915"/>
      <c r="B773" s="912"/>
      <c r="C773" s="910"/>
      <c r="D773" s="910"/>
      <c r="E773" s="908"/>
      <c r="F773" s="908"/>
      <c r="G773" s="910"/>
      <c r="H773" s="910"/>
      <c r="I773" s="910"/>
      <c r="J773" s="910"/>
      <c r="K773" s="467" t="s">
        <v>5125</v>
      </c>
      <c r="L773" s="905"/>
    </row>
    <row r="774" spans="1:13" ht="15.75" customHeight="1" x14ac:dyDescent="0.25">
      <c r="A774" s="915"/>
      <c r="B774" s="912"/>
      <c r="C774" s="499" t="s">
        <v>3120</v>
      </c>
      <c r="D774" s="499" t="s">
        <v>3120</v>
      </c>
      <c r="E774" s="500" t="s">
        <v>3120</v>
      </c>
      <c r="F774" s="500" t="s">
        <v>3120</v>
      </c>
      <c r="G774" s="499" t="s">
        <v>5068</v>
      </c>
      <c r="H774" s="499" t="s">
        <v>5069</v>
      </c>
      <c r="I774" s="499"/>
      <c r="J774" s="499" t="s">
        <v>5102</v>
      </c>
      <c r="K774" s="501" t="s">
        <v>5102</v>
      </c>
      <c r="L774" s="502"/>
    </row>
    <row r="775" spans="1:13" ht="16.5" customHeight="1" thickBot="1" x14ac:dyDescent="0.3">
      <c r="A775" s="916"/>
      <c r="B775" s="913"/>
      <c r="C775" s="503" t="s">
        <v>14</v>
      </c>
      <c r="D775" s="503" t="s">
        <v>14</v>
      </c>
      <c r="E775" s="504" t="s">
        <v>14</v>
      </c>
      <c r="F775" s="504" t="s">
        <v>14</v>
      </c>
      <c r="G775" s="503" t="s">
        <v>14</v>
      </c>
      <c r="H775" s="503" t="s">
        <v>14</v>
      </c>
      <c r="I775" s="503" t="s">
        <v>14</v>
      </c>
      <c r="J775" s="503" t="s">
        <v>14</v>
      </c>
      <c r="K775" s="503" t="s">
        <v>14</v>
      </c>
      <c r="L775" s="505"/>
    </row>
    <row r="776" spans="1:13" ht="12.6" thickBot="1" x14ac:dyDescent="0.3">
      <c r="A776" s="506" t="s">
        <v>3337</v>
      </c>
      <c r="B776" s="507" t="s">
        <v>3336</v>
      </c>
      <c r="C776" s="289">
        <f>SUM(C777:C802)</f>
        <v>16479480500</v>
      </c>
      <c r="D776" s="289">
        <f>SUM(D777:D802)</f>
        <v>10946631180</v>
      </c>
      <c r="E776" s="289">
        <f t="shared" ref="E776:K776" si="0">SUM(E777:E802)</f>
        <v>5847588000</v>
      </c>
      <c r="F776" s="289">
        <f t="shared" si="0"/>
        <v>314738680</v>
      </c>
      <c r="G776" s="289">
        <f t="shared" si="0"/>
        <v>7470368000</v>
      </c>
      <c r="H776" s="289">
        <f t="shared" si="0"/>
        <v>4405300000</v>
      </c>
      <c r="I776" s="289">
        <f t="shared" si="0"/>
        <v>25012499180</v>
      </c>
      <c r="J776" s="289">
        <f t="shared" si="0"/>
        <v>6157243000</v>
      </c>
      <c r="K776" s="289">
        <f t="shared" si="0"/>
        <v>2333278252</v>
      </c>
      <c r="L776" s="508"/>
    </row>
    <row r="777" spans="1:13" x14ac:dyDescent="0.25">
      <c r="A777" s="509">
        <v>11001001</v>
      </c>
      <c r="B777" s="510" t="s">
        <v>16</v>
      </c>
      <c r="C777" s="511">
        <f>SUM('Cap Exp Detailed'!J11632)</f>
        <v>6234800000</v>
      </c>
      <c r="D777" s="511">
        <f>SUM('Cap Exp Detailed'!K11632)</f>
        <v>4070800000</v>
      </c>
      <c r="E777" s="511">
        <f>SUM('Cap Exp Detailed'!L11632)</f>
        <v>2225000000</v>
      </c>
      <c r="F777" s="511">
        <f>SUM('Cap Exp Detailed'!M11632)</f>
        <v>61000000</v>
      </c>
      <c r="G777" s="511">
        <f>SUM('Cap Exp Detailed'!N11632)</f>
        <v>1966600000</v>
      </c>
      <c r="H777" s="511">
        <f>SUM('Cap Exp Detailed'!O11632)</f>
        <v>2105000000</v>
      </c>
      <c r="I777" s="511">
        <f>SUM('Cap Exp Detailed'!P11632)</f>
        <v>8142400000</v>
      </c>
      <c r="J777" s="511">
        <f>SUM('Cap Exp Detailed'!Q11632)</f>
        <v>1344455000</v>
      </c>
      <c r="K777" s="511">
        <f>SUM('Cap Exp Detailed'!R11632)</f>
        <v>60149616</v>
      </c>
      <c r="L777" s="512"/>
    </row>
    <row r="778" spans="1:13" x14ac:dyDescent="0.25">
      <c r="A778" s="513">
        <v>11001002</v>
      </c>
      <c r="B778" s="514" t="s">
        <v>115</v>
      </c>
      <c r="C778" s="258">
        <f>SUM('Cap Exp Detailed'!J11651)</f>
        <v>12950000</v>
      </c>
      <c r="D778" s="258">
        <f>SUM('Cap Exp Detailed'!K11651)</f>
        <v>12950000</v>
      </c>
      <c r="E778" s="258">
        <f>SUM('Cap Exp Detailed'!L11651)</f>
        <v>0</v>
      </c>
      <c r="F778" s="258">
        <f>SUM('Cap Exp Detailed'!M11651)</f>
        <v>0</v>
      </c>
      <c r="G778" s="258">
        <f>SUM('Cap Exp Detailed'!N11651)</f>
        <v>6500000</v>
      </c>
      <c r="H778" s="258">
        <f>SUM('Cap Exp Detailed'!O11651)</f>
        <v>0</v>
      </c>
      <c r="I778" s="258">
        <f>SUM('Cap Exp Detailed'!P11651)</f>
        <v>19450000</v>
      </c>
      <c r="J778" s="258">
        <f>SUM('Cap Exp Detailed'!Q11651)</f>
        <v>50850000</v>
      </c>
      <c r="K778" s="258">
        <f>SUM('Cap Exp Detailed'!R11651)</f>
        <v>470000</v>
      </c>
      <c r="L778" s="515"/>
    </row>
    <row r="779" spans="1:13" x14ac:dyDescent="0.25">
      <c r="A779" s="513">
        <v>11008001</v>
      </c>
      <c r="B779" s="514" t="s">
        <v>136</v>
      </c>
      <c r="C779" s="258">
        <f>SUM('Cap Exp Detailed'!J11666)</f>
        <v>78000000</v>
      </c>
      <c r="D779" s="258">
        <f>SUM('Cap Exp Detailed'!K11666)</f>
        <v>55000000</v>
      </c>
      <c r="E779" s="258">
        <f>SUM('Cap Exp Detailed'!L11666)</f>
        <v>23000000</v>
      </c>
      <c r="F779" s="258">
        <f>SUM('Cap Exp Detailed'!M11666)</f>
        <v>0</v>
      </c>
      <c r="G779" s="258">
        <f>SUM('Cap Exp Detailed'!N11666)</f>
        <v>78000000</v>
      </c>
      <c r="H779" s="258">
        <f>SUM('Cap Exp Detailed'!O11666)</f>
        <v>85000000</v>
      </c>
      <c r="I779" s="258">
        <f>SUM('Cap Exp Detailed'!P11666)</f>
        <v>218000000</v>
      </c>
      <c r="J779" s="258">
        <f>SUM('Cap Exp Detailed'!Q11666)</f>
        <v>103500000</v>
      </c>
      <c r="K779" s="258">
        <f>SUM('Cap Exp Detailed'!R11666)</f>
        <v>0</v>
      </c>
      <c r="L779" s="515"/>
    </row>
    <row r="780" spans="1:13" x14ac:dyDescent="0.25">
      <c r="A780" s="513">
        <v>11010001</v>
      </c>
      <c r="B780" s="514" t="s">
        <v>3334</v>
      </c>
      <c r="C780" s="258">
        <f>SUM('Cap Exp Detailed'!J11681)</f>
        <v>5000000</v>
      </c>
      <c r="D780" s="258">
        <f>SUM('Cap Exp Detailed'!K11681)</f>
        <v>1500000</v>
      </c>
      <c r="E780" s="258">
        <f>SUM('Cap Exp Detailed'!L11681)</f>
        <v>3500000</v>
      </c>
      <c r="F780" s="258">
        <f>SUM('Cap Exp Detailed'!M11681)</f>
        <v>0</v>
      </c>
      <c r="G780" s="258">
        <f>SUM('Cap Exp Detailed'!N11681)</f>
        <v>3500000</v>
      </c>
      <c r="H780" s="258">
        <f>SUM('Cap Exp Detailed'!O11681)</f>
        <v>5000000</v>
      </c>
      <c r="I780" s="258">
        <f>SUM('Cap Exp Detailed'!P11681)</f>
        <v>10000000</v>
      </c>
      <c r="J780" s="258">
        <f>SUM('Cap Exp Detailed'!Q11681)</f>
        <v>10590000</v>
      </c>
      <c r="K780" s="258">
        <f>SUM('Cap Exp Detailed'!R11681)</f>
        <v>0</v>
      </c>
      <c r="L780" s="515"/>
    </row>
    <row r="781" spans="1:13" x14ac:dyDescent="0.25">
      <c r="A781" s="513">
        <v>11013001</v>
      </c>
      <c r="B781" s="514" t="s">
        <v>169</v>
      </c>
      <c r="C781" s="258">
        <f>SUM('Cap Exp Detailed'!J11693)</f>
        <v>7069000000</v>
      </c>
      <c r="D781" s="258">
        <f>SUM('Cap Exp Detailed'!K11693)</f>
        <v>5529000000</v>
      </c>
      <c r="E781" s="258">
        <f>SUM('Cap Exp Detailed'!L11693)</f>
        <v>1540000000</v>
      </c>
      <c r="F781" s="258">
        <f>SUM('Cap Exp Detailed'!M11693)</f>
        <v>0</v>
      </c>
      <c r="G781" s="258">
        <f>SUM('Cap Exp Detailed'!N11693)</f>
        <v>2043000000</v>
      </c>
      <c r="H781" s="258">
        <f>SUM('Cap Exp Detailed'!O11693)</f>
        <v>1520000000</v>
      </c>
      <c r="I781" s="258">
        <f>SUM('Cap Exp Detailed'!P11693)</f>
        <v>11135000000</v>
      </c>
      <c r="J781" s="258">
        <f>SUM('Cap Exp Detailed'!Q11693)</f>
        <v>1079000000</v>
      </c>
      <c r="K781" s="258">
        <f>SUM('Cap Exp Detailed'!R11693)</f>
        <v>2258987636</v>
      </c>
      <c r="L781" s="515"/>
    </row>
    <row r="782" spans="1:13" x14ac:dyDescent="0.25">
      <c r="A782" s="513">
        <v>11033001</v>
      </c>
      <c r="B782" s="514" t="s">
        <v>186</v>
      </c>
      <c r="C782" s="258">
        <f>SUM('Cap Exp Detailed'!J11709)</f>
        <v>0</v>
      </c>
      <c r="D782" s="258">
        <f>SUM('Cap Exp Detailed'!K11709)</f>
        <v>74738680</v>
      </c>
      <c r="E782" s="258">
        <f>SUM('Cap Exp Detailed'!L11709)</f>
        <v>0</v>
      </c>
      <c r="F782" s="258">
        <f>SUM('Cap Exp Detailed'!M11709)</f>
        <v>74738680</v>
      </c>
      <c r="G782" s="258">
        <f>SUM('Cap Exp Detailed'!N11709)</f>
        <v>80000000</v>
      </c>
      <c r="H782" s="258">
        <f>SUM('Cap Exp Detailed'!O11709)</f>
        <v>85000000</v>
      </c>
      <c r="I782" s="258">
        <f>SUM('Cap Exp Detailed'!P11709)</f>
        <v>239738680</v>
      </c>
      <c r="J782" s="258">
        <f>SUM('Cap Exp Detailed'!Q11709)</f>
        <v>21500000</v>
      </c>
      <c r="K782" s="258">
        <f>SUM('Cap Exp Detailed'!R11709)</f>
        <v>0</v>
      </c>
      <c r="L782" s="515"/>
    </row>
    <row r="783" spans="1:13" x14ac:dyDescent="0.25">
      <c r="A783" s="513">
        <v>11052001</v>
      </c>
      <c r="B783" s="514" t="s">
        <v>192</v>
      </c>
      <c r="C783" s="258">
        <f>SUM('Cap Exp Detailed'!J11717)</f>
        <v>4300000</v>
      </c>
      <c r="D783" s="258">
        <f>SUM('Cap Exp Detailed'!K11717)</f>
        <v>1800000</v>
      </c>
      <c r="E783" s="258">
        <f>SUM('Cap Exp Detailed'!L11717)</f>
        <v>2500000</v>
      </c>
      <c r="F783" s="258">
        <f>SUM('Cap Exp Detailed'!M11717)</f>
        <v>0</v>
      </c>
      <c r="G783" s="258">
        <f>SUM('Cap Exp Detailed'!N11717)</f>
        <v>0</v>
      </c>
      <c r="H783" s="258">
        <f>SUM('Cap Exp Detailed'!O11717)</f>
        <v>0</v>
      </c>
      <c r="I783" s="258">
        <f>SUM('Cap Exp Detailed'!P11717)</f>
        <v>0</v>
      </c>
      <c r="J783" s="258">
        <f>SUM('Cap Exp Detailed'!Q11717)</f>
        <v>0</v>
      </c>
      <c r="K783" s="258">
        <f>SUM('Cap Exp Detailed'!R11717)</f>
        <v>0</v>
      </c>
      <c r="L783" s="515"/>
    </row>
    <row r="784" spans="1:13" x14ac:dyDescent="0.25">
      <c r="A784" s="513">
        <v>11101001</v>
      </c>
      <c r="B784" s="514" t="s">
        <v>200</v>
      </c>
      <c r="C784" s="258">
        <f>SUM('Cap Exp Detailed'!J11744)</f>
        <v>208600000</v>
      </c>
      <c r="D784" s="258">
        <f>SUM('Cap Exp Detailed'!K11744)</f>
        <v>58600000</v>
      </c>
      <c r="E784" s="258">
        <f>SUM('Cap Exp Detailed'!L11744)</f>
        <v>150000000</v>
      </c>
      <c r="F784" s="258">
        <f>SUM('Cap Exp Detailed'!M11744)</f>
        <v>0</v>
      </c>
      <c r="G784" s="258">
        <f>SUM('Cap Exp Detailed'!N11744)</f>
        <v>175000000</v>
      </c>
      <c r="H784" s="258">
        <f>SUM('Cap Exp Detailed'!O11744)</f>
        <v>0</v>
      </c>
      <c r="I784" s="258">
        <f>SUM('Cap Exp Detailed'!P11744)</f>
        <v>384600000</v>
      </c>
      <c r="J784" s="258">
        <f>SUM('Cap Exp Detailed'!Q11744)</f>
        <v>143900000</v>
      </c>
      <c r="K784" s="258">
        <f>SUM('Cap Exp Detailed'!R11744)</f>
        <v>0</v>
      </c>
      <c r="L784" s="515"/>
    </row>
    <row r="785" spans="1:12" x14ac:dyDescent="0.25">
      <c r="A785" s="513">
        <v>11184001</v>
      </c>
      <c r="B785" s="514" t="s">
        <v>231</v>
      </c>
      <c r="C785" s="258">
        <f>SUM('Cap Exp Detailed'!J11752)</f>
        <v>0</v>
      </c>
      <c r="D785" s="258">
        <f>SUM('Cap Exp Detailed'!K11752)</f>
        <v>0</v>
      </c>
      <c r="E785" s="258">
        <f>SUM('Cap Exp Detailed'!L11752)</f>
        <v>0</v>
      </c>
      <c r="F785" s="258">
        <f>SUM('Cap Exp Detailed'!M11752)</f>
        <v>0</v>
      </c>
      <c r="G785" s="258">
        <f>SUM('Cap Exp Detailed'!N11752)</f>
        <v>0</v>
      </c>
      <c r="H785" s="258">
        <f>SUM('Cap Exp Detailed'!O11752)</f>
        <v>0</v>
      </c>
      <c r="I785" s="258">
        <f>SUM('Cap Exp Detailed'!P11752)</f>
        <v>0</v>
      </c>
      <c r="J785" s="258">
        <f>SUM('Cap Exp Detailed'!Q11752)</f>
        <v>10000000</v>
      </c>
      <c r="K785" s="258">
        <f>SUM('Cap Exp Detailed'!R11752)</f>
        <v>0</v>
      </c>
      <c r="L785" s="515"/>
    </row>
    <row r="786" spans="1:12" x14ac:dyDescent="0.25">
      <c r="A786" s="513">
        <v>12003001</v>
      </c>
      <c r="B786" s="514" t="s">
        <v>239</v>
      </c>
      <c r="C786" s="258">
        <f>SUM('Cap Exp Detailed'!J11870)</f>
        <v>1672370500</v>
      </c>
      <c r="D786" s="258">
        <f>SUM('Cap Exp Detailed'!K11870)</f>
        <v>359982500</v>
      </c>
      <c r="E786" s="258">
        <f>SUM('Cap Exp Detailed'!L11870)</f>
        <v>1316388000</v>
      </c>
      <c r="F786" s="258">
        <f>SUM('Cap Exp Detailed'!M11870)</f>
        <v>4000000</v>
      </c>
      <c r="G786" s="258">
        <f>SUM('Cap Exp Detailed'!N11870)</f>
        <v>2124268000</v>
      </c>
      <c r="H786" s="258">
        <f>SUM('Cap Exp Detailed'!O11870)</f>
        <v>158800000</v>
      </c>
      <c r="I786" s="258">
        <f>SUM('Cap Exp Detailed'!P11870)</f>
        <v>2643050500</v>
      </c>
      <c r="J786" s="258">
        <f>SUM('Cap Exp Detailed'!Q11870)</f>
        <v>1610483000</v>
      </c>
      <c r="K786" s="258">
        <f>SUM('Cap Exp Detailed'!R11870)</f>
        <v>0</v>
      </c>
      <c r="L786" s="515"/>
    </row>
    <row r="787" spans="1:12" x14ac:dyDescent="0.25">
      <c r="A787" s="513">
        <v>12004001</v>
      </c>
      <c r="B787" s="514" t="s">
        <v>403</v>
      </c>
      <c r="C787" s="258">
        <f>SUM('Cap Exp Detailed'!J11899)</f>
        <v>0</v>
      </c>
      <c r="D787" s="258">
        <f>SUM('Cap Exp Detailed'!K11899)</f>
        <v>0</v>
      </c>
      <c r="E787" s="258">
        <f>SUM('Cap Exp Detailed'!L11899)</f>
        <v>0</v>
      </c>
      <c r="F787" s="258">
        <f>SUM('Cap Exp Detailed'!M11899)</f>
        <v>0</v>
      </c>
      <c r="G787" s="258">
        <f>SUM('Cap Exp Detailed'!N11899)</f>
        <v>0</v>
      </c>
      <c r="H787" s="258">
        <f>SUM('Cap Exp Detailed'!O11899)</f>
        <v>0</v>
      </c>
      <c r="I787" s="258">
        <f>SUM('Cap Exp Detailed'!P11899)</f>
        <v>0</v>
      </c>
      <c r="J787" s="258">
        <f>SUM('Cap Exp Detailed'!Q11899)</f>
        <v>414515000</v>
      </c>
      <c r="K787" s="258">
        <f>SUM('Cap Exp Detailed'!R11899)</f>
        <v>0</v>
      </c>
      <c r="L787" s="515"/>
    </row>
    <row r="788" spans="1:12" x14ac:dyDescent="0.25">
      <c r="A788" s="513">
        <v>23001001</v>
      </c>
      <c r="B788" s="514" t="s">
        <v>429</v>
      </c>
      <c r="C788" s="258">
        <f>SUM('Cap Exp Detailed'!J11955)</f>
        <v>210915000</v>
      </c>
      <c r="D788" s="258">
        <f>SUM('Cap Exp Detailed'!K11955)</f>
        <v>258915000</v>
      </c>
      <c r="E788" s="258">
        <f>SUM('Cap Exp Detailed'!L11955)</f>
        <v>127000000</v>
      </c>
      <c r="F788" s="258">
        <f>SUM('Cap Exp Detailed'!M11955)</f>
        <v>175000000</v>
      </c>
      <c r="G788" s="258">
        <f>SUM('Cap Exp Detailed'!N11955)</f>
        <v>247200000</v>
      </c>
      <c r="H788" s="258">
        <f>SUM('Cap Exp Detailed'!O11955)</f>
        <v>156500000</v>
      </c>
      <c r="I788" s="258">
        <f>SUM('Cap Exp Detailed'!P11955)</f>
        <v>662615000</v>
      </c>
      <c r="J788" s="258">
        <f>SUM('Cap Exp Detailed'!Q11955)</f>
        <v>77920000</v>
      </c>
      <c r="K788" s="258">
        <f>SUM('Cap Exp Detailed'!R11955)</f>
        <v>0</v>
      </c>
      <c r="L788" s="515"/>
    </row>
    <row r="789" spans="1:12" x14ac:dyDescent="0.25">
      <c r="A789" s="513">
        <v>23003001</v>
      </c>
      <c r="B789" s="514" t="s">
        <v>493</v>
      </c>
      <c r="C789" s="258">
        <f>SUM('Cap Exp Detailed'!J11984)</f>
        <v>195100000</v>
      </c>
      <c r="D789" s="258">
        <f>SUM('Cap Exp Detailed'!K11984)</f>
        <v>165100000</v>
      </c>
      <c r="E789" s="258">
        <f>SUM('Cap Exp Detailed'!L11984)</f>
        <v>30000000</v>
      </c>
      <c r="F789" s="258">
        <f>SUM('Cap Exp Detailed'!M11984)</f>
        <v>0</v>
      </c>
      <c r="G789" s="258">
        <f>SUM('Cap Exp Detailed'!N11984)</f>
        <v>30000000</v>
      </c>
      <c r="H789" s="258">
        <f>SUM('Cap Exp Detailed'!O11984)</f>
        <v>0</v>
      </c>
      <c r="I789" s="258">
        <f>SUM('Cap Exp Detailed'!P11984)</f>
        <v>195100000</v>
      </c>
      <c r="J789" s="258">
        <f>SUM('Cap Exp Detailed'!Q11984)</f>
        <v>68000000</v>
      </c>
      <c r="K789" s="258">
        <f>SUM('Cap Exp Detailed'!R11984)</f>
        <v>13671000</v>
      </c>
      <c r="L789" s="515"/>
    </row>
    <row r="790" spans="1:12" x14ac:dyDescent="0.25">
      <c r="A790" s="513">
        <v>23013001</v>
      </c>
      <c r="B790" s="514" t="s">
        <v>531</v>
      </c>
      <c r="C790" s="258">
        <f>SUM('Cap Exp Detailed'!J11997)</f>
        <v>68700000</v>
      </c>
      <c r="D790" s="258">
        <f>SUM('Cap Exp Detailed'!K11997)</f>
        <v>68700000</v>
      </c>
      <c r="E790" s="258">
        <f>SUM('Cap Exp Detailed'!L11997)</f>
        <v>0</v>
      </c>
      <c r="F790" s="258">
        <f>SUM('Cap Exp Detailed'!M11997)</f>
        <v>0</v>
      </c>
      <c r="G790" s="258">
        <f>SUM('Cap Exp Detailed'!N11997)</f>
        <v>64000000</v>
      </c>
      <c r="H790" s="258">
        <f>SUM('Cap Exp Detailed'!O11997)</f>
        <v>0</v>
      </c>
      <c r="I790" s="258">
        <f>SUM('Cap Exp Detailed'!P11997)</f>
        <v>132700000</v>
      </c>
      <c r="J790" s="258">
        <f>SUM('Cap Exp Detailed'!Q11997)</f>
        <v>9000000</v>
      </c>
      <c r="K790" s="258">
        <f>SUM('Cap Exp Detailed'!R11997)</f>
        <v>0</v>
      </c>
      <c r="L790" s="515"/>
    </row>
    <row r="791" spans="1:12" x14ac:dyDescent="0.25">
      <c r="A791" s="513">
        <v>23055001</v>
      </c>
      <c r="B791" s="514" t="s">
        <v>551</v>
      </c>
      <c r="C791" s="258">
        <f>SUM('Cap Exp Detailed'!J12018)</f>
        <v>249077000</v>
      </c>
      <c r="D791" s="258">
        <f>SUM('Cap Exp Detailed'!K12018)</f>
        <v>65277000</v>
      </c>
      <c r="E791" s="258">
        <f>SUM('Cap Exp Detailed'!L12018)</f>
        <v>183800000</v>
      </c>
      <c r="F791" s="258">
        <f>SUM('Cap Exp Detailed'!M12018)</f>
        <v>0</v>
      </c>
      <c r="G791" s="258">
        <f>SUM('Cap Exp Detailed'!N12018)</f>
        <v>195800000</v>
      </c>
      <c r="H791" s="258">
        <f>SUM('Cap Exp Detailed'!O12018)</f>
        <v>160000000</v>
      </c>
      <c r="I791" s="258">
        <f>SUM('Cap Exp Detailed'!P12018)</f>
        <v>421077000</v>
      </c>
      <c r="J791" s="258">
        <f>SUM('Cap Exp Detailed'!Q12018)</f>
        <v>8800000</v>
      </c>
      <c r="K791" s="258">
        <f>SUM('Cap Exp Detailed'!R12018)</f>
        <v>0</v>
      </c>
      <c r="L791" s="515"/>
    </row>
    <row r="792" spans="1:12" x14ac:dyDescent="0.25">
      <c r="A792" s="513">
        <v>25001001</v>
      </c>
      <c r="B792" s="514" t="s">
        <v>575</v>
      </c>
      <c r="C792" s="258">
        <f>SUM('Cap Exp Detailed'!J12038)</f>
        <v>11500000</v>
      </c>
      <c r="D792" s="258">
        <f>SUM('Cap Exp Detailed'!K12038)</f>
        <v>6500000</v>
      </c>
      <c r="E792" s="258">
        <f>SUM('Cap Exp Detailed'!L12038)</f>
        <v>5000000</v>
      </c>
      <c r="F792" s="258">
        <f>SUM('Cap Exp Detailed'!M12038)</f>
        <v>0</v>
      </c>
      <c r="G792" s="258">
        <f>SUM('Cap Exp Detailed'!N12038)</f>
        <v>5000000</v>
      </c>
      <c r="H792" s="258">
        <f>SUM('Cap Exp Detailed'!O12038)</f>
        <v>0</v>
      </c>
      <c r="I792" s="258">
        <f>SUM('Cap Exp Detailed'!P12038)</f>
        <v>11500000</v>
      </c>
      <c r="J792" s="258">
        <f>SUM('Cap Exp Detailed'!Q12038)</f>
        <v>141000000</v>
      </c>
      <c r="K792" s="258">
        <f>SUM('Cap Exp Detailed'!R12038)</f>
        <v>0</v>
      </c>
      <c r="L792" s="515"/>
    </row>
    <row r="793" spans="1:12" x14ac:dyDescent="0.25">
      <c r="A793" s="513">
        <v>25005001</v>
      </c>
      <c r="B793" s="514" t="s">
        <v>595</v>
      </c>
      <c r="C793" s="258">
        <f>SUM('Cap Exp Detailed'!J12043)</f>
        <v>2000000</v>
      </c>
      <c r="D793" s="258">
        <f>SUM('Cap Exp Detailed'!K12043)</f>
        <v>2000000</v>
      </c>
      <c r="E793" s="258">
        <f>SUM('Cap Exp Detailed'!L12043)</f>
        <v>0</v>
      </c>
      <c r="F793" s="258">
        <f>SUM('Cap Exp Detailed'!M12043)</f>
        <v>0</v>
      </c>
      <c r="G793" s="258">
        <f>SUM('Cap Exp Detailed'!N12043)</f>
        <v>0</v>
      </c>
      <c r="H793" s="258">
        <f>SUM('Cap Exp Detailed'!O12043)</f>
        <v>0</v>
      </c>
      <c r="I793" s="258">
        <f>SUM('Cap Exp Detailed'!P12043)</f>
        <v>0</v>
      </c>
      <c r="J793" s="258">
        <f>SUM('Cap Exp Detailed'!Q12043)</f>
        <v>2000000</v>
      </c>
      <c r="K793" s="258">
        <f>SUM('Cap Exp Detailed'!R12043)</f>
        <v>0</v>
      </c>
      <c r="L793" s="515"/>
    </row>
    <row r="794" spans="1:12" x14ac:dyDescent="0.25">
      <c r="A794" s="513">
        <v>25005002</v>
      </c>
      <c r="B794" s="514" t="s">
        <v>599</v>
      </c>
      <c r="C794" s="258">
        <f>SUM('Cap Exp Detailed'!J12052)</f>
        <v>3500000</v>
      </c>
      <c r="D794" s="258">
        <f>SUM('Cap Exp Detailed'!K12052)</f>
        <v>3500000</v>
      </c>
      <c r="E794" s="258">
        <f>SUM('Cap Exp Detailed'!L12052)</f>
        <v>0</v>
      </c>
      <c r="F794" s="258">
        <f>SUM('Cap Exp Detailed'!M12052)</f>
        <v>0</v>
      </c>
      <c r="G794" s="258">
        <f>SUM('Cap Exp Detailed'!N12052)</f>
        <v>0</v>
      </c>
      <c r="H794" s="258">
        <f>SUM('Cap Exp Detailed'!O12052)</f>
        <v>0</v>
      </c>
      <c r="I794" s="258">
        <f>SUM('Cap Exp Detailed'!P12052)</f>
        <v>3500000</v>
      </c>
      <c r="J794" s="258">
        <f>SUM('Cap Exp Detailed'!Q12052)</f>
        <v>800000</v>
      </c>
      <c r="K794" s="258">
        <f>SUM('Cap Exp Detailed'!R12052)</f>
        <v>0</v>
      </c>
      <c r="L794" s="515"/>
    </row>
    <row r="795" spans="1:12" x14ac:dyDescent="0.25">
      <c r="A795" s="513">
        <v>25005003</v>
      </c>
      <c r="B795" s="514" t="s">
        <v>609</v>
      </c>
      <c r="C795" s="258">
        <f>SUM('Cap Exp Detailed'!J12057)</f>
        <v>0</v>
      </c>
      <c r="D795" s="258">
        <f>SUM('Cap Exp Detailed'!K12057)</f>
        <v>0</v>
      </c>
      <c r="E795" s="258">
        <f>SUM('Cap Exp Detailed'!L12057)</f>
        <v>0</v>
      </c>
      <c r="F795" s="258">
        <f>SUM('Cap Exp Detailed'!M12057)</f>
        <v>0</v>
      </c>
      <c r="G795" s="258">
        <f>SUM('Cap Exp Detailed'!N12057)</f>
        <v>0</v>
      </c>
      <c r="H795" s="258">
        <f>SUM('Cap Exp Detailed'!O12057)</f>
        <v>0</v>
      </c>
      <c r="I795" s="258">
        <f>SUM('Cap Exp Detailed'!P12057)</f>
        <v>0</v>
      </c>
      <c r="J795" s="258">
        <f>SUM('Cap Exp Detailed'!Q12057)</f>
        <v>15000000</v>
      </c>
      <c r="K795" s="258">
        <f>SUM('Cap Exp Detailed'!R12057)</f>
        <v>0</v>
      </c>
      <c r="L795" s="515"/>
    </row>
    <row r="796" spans="1:12" x14ac:dyDescent="0.25">
      <c r="A796" s="513">
        <v>40001001</v>
      </c>
      <c r="B796" s="514" t="s">
        <v>613</v>
      </c>
      <c r="C796" s="258">
        <f>SUM('Cap Exp Detailed'!J12074)</f>
        <v>15768000</v>
      </c>
      <c r="D796" s="258">
        <f>SUM('Cap Exp Detailed'!K12074)</f>
        <v>2268000</v>
      </c>
      <c r="E796" s="258">
        <f>SUM('Cap Exp Detailed'!L12074)</f>
        <v>13500000</v>
      </c>
      <c r="F796" s="258">
        <f>SUM('Cap Exp Detailed'!M12074)</f>
        <v>0</v>
      </c>
      <c r="G796" s="258">
        <f>SUM('Cap Exp Detailed'!N12074)</f>
        <v>13500000</v>
      </c>
      <c r="H796" s="258">
        <f>SUM('Cap Exp Detailed'!O12074)</f>
        <v>0</v>
      </c>
      <c r="I796" s="258">
        <f>SUM('Cap Exp Detailed'!P12074)</f>
        <v>15768000</v>
      </c>
      <c r="J796" s="258">
        <f>SUM('Cap Exp Detailed'!Q12074)</f>
        <v>25450000</v>
      </c>
      <c r="K796" s="258">
        <f>SUM('Cap Exp Detailed'!R12074)</f>
        <v>0</v>
      </c>
      <c r="L796" s="515"/>
    </row>
    <row r="797" spans="1:12" x14ac:dyDescent="0.25">
      <c r="A797" s="513">
        <v>40001002</v>
      </c>
      <c r="B797" s="514" t="s">
        <v>628</v>
      </c>
      <c r="C797" s="258">
        <f>SUM('Cap Exp Detailed'!J12082)</f>
        <v>2200000</v>
      </c>
      <c r="D797" s="258">
        <f>SUM('Cap Exp Detailed'!K12082)</f>
        <v>2200000</v>
      </c>
      <c r="E797" s="258">
        <f>SUM('Cap Exp Detailed'!L12082)</f>
        <v>0</v>
      </c>
      <c r="F797" s="258">
        <f>SUM('Cap Exp Detailed'!M12082)</f>
        <v>0</v>
      </c>
      <c r="G797" s="258">
        <f>SUM('Cap Exp Detailed'!N12082)</f>
        <v>0</v>
      </c>
      <c r="H797" s="258">
        <f>SUM('Cap Exp Detailed'!O12082)</f>
        <v>0</v>
      </c>
      <c r="I797" s="258">
        <f>SUM('Cap Exp Detailed'!P12082)</f>
        <v>2200000</v>
      </c>
      <c r="J797" s="258">
        <f>SUM('Cap Exp Detailed'!Q12082)</f>
        <v>3450000</v>
      </c>
      <c r="K797" s="258">
        <f>SUM('Cap Exp Detailed'!R12082)</f>
        <v>0</v>
      </c>
      <c r="L797" s="515"/>
    </row>
    <row r="798" spans="1:12" x14ac:dyDescent="0.25">
      <c r="A798" s="513">
        <v>47001001</v>
      </c>
      <c r="B798" s="514" t="s">
        <v>636</v>
      </c>
      <c r="C798" s="258">
        <f>SUM('Cap Exp Detailed'!J12090)</f>
        <v>28600000</v>
      </c>
      <c r="D798" s="258">
        <f>SUM('Cap Exp Detailed'!K12090)</f>
        <v>28600000</v>
      </c>
      <c r="E798" s="258">
        <f>SUM('Cap Exp Detailed'!L12090)</f>
        <v>0</v>
      </c>
      <c r="F798" s="258">
        <f>SUM('Cap Exp Detailed'!M12090)</f>
        <v>0</v>
      </c>
      <c r="G798" s="258">
        <f>SUM('Cap Exp Detailed'!N12090)</f>
        <v>11000000</v>
      </c>
      <c r="H798" s="258">
        <f>SUM('Cap Exp Detailed'!O12090)</f>
        <v>0</v>
      </c>
      <c r="I798" s="258">
        <f>SUM('Cap Exp Detailed'!P12090)</f>
        <v>39600000</v>
      </c>
      <c r="J798" s="258">
        <f>SUM('Cap Exp Detailed'!Q12090)</f>
        <v>5800000</v>
      </c>
      <c r="K798" s="258">
        <f>SUM('Cap Exp Detailed'!R12090)</f>
        <v>0</v>
      </c>
      <c r="L798" s="515"/>
    </row>
    <row r="799" spans="1:12" x14ac:dyDescent="0.25">
      <c r="A799" s="513">
        <v>47001002</v>
      </c>
      <c r="B799" s="514" t="s">
        <v>646</v>
      </c>
      <c r="C799" s="258">
        <f>SUM('Cap Exp Detailed'!J12106)</f>
        <v>13000000</v>
      </c>
      <c r="D799" s="258">
        <f>SUM('Cap Exp Detailed'!K12106)</f>
        <v>13000000</v>
      </c>
      <c r="E799" s="258">
        <f>SUM('Cap Exp Detailed'!L12106)</f>
        <v>0</v>
      </c>
      <c r="F799" s="258">
        <f>SUM('Cap Exp Detailed'!M12106)</f>
        <v>0</v>
      </c>
      <c r="G799" s="258">
        <f>SUM('Cap Exp Detailed'!N12106)</f>
        <v>0</v>
      </c>
      <c r="H799" s="258">
        <f>SUM('Cap Exp Detailed'!O12106)</f>
        <v>0</v>
      </c>
      <c r="I799" s="258">
        <f>SUM('Cap Exp Detailed'!P12106)</f>
        <v>13000000</v>
      </c>
      <c r="J799" s="258">
        <f>SUM('Cap Exp Detailed'!Q12106)</f>
        <v>26500000</v>
      </c>
      <c r="K799" s="258">
        <f>SUM('Cap Exp Detailed'!R12106)</f>
        <v>0</v>
      </c>
      <c r="L799" s="515"/>
    </row>
    <row r="800" spans="1:12" x14ac:dyDescent="0.25">
      <c r="A800" s="513">
        <v>48001001</v>
      </c>
      <c r="B800" s="514" t="s">
        <v>658</v>
      </c>
      <c r="C800" s="258">
        <f>SUM('Cap Exp Detailed'!J12118)</f>
        <v>33000000</v>
      </c>
      <c r="D800" s="258">
        <f>SUM('Cap Exp Detailed'!K12118)</f>
        <v>33000000</v>
      </c>
      <c r="E800" s="258">
        <f>SUM('Cap Exp Detailed'!L12118)</f>
        <v>0</v>
      </c>
      <c r="F800" s="258">
        <f>SUM('Cap Exp Detailed'!M12118)</f>
        <v>0</v>
      </c>
      <c r="G800" s="258">
        <f>SUM('Cap Exp Detailed'!N12118)</f>
        <v>30000000</v>
      </c>
      <c r="H800" s="258">
        <f>SUM('Cap Exp Detailed'!O12118)</f>
        <v>30000000</v>
      </c>
      <c r="I800" s="258">
        <f>SUM('Cap Exp Detailed'!P12118)</f>
        <v>93000000</v>
      </c>
      <c r="J800" s="258">
        <f>SUM('Cap Exp Detailed'!Q12118)</f>
        <v>9500000</v>
      </c>
      <c r="K800" s="258">
        <f>SUM('Cap Exp Detailed'!R12118)</f>
        <v>0</v>
      </c>
      <c r="L800" s="515"/>
    </row>
    <row r="801" spans="1:13" ht="24" x14ac:dyDescent="0.25">
      <c r="A801" s="513">
        <v>66001001</v>
      </c>
      <c r="B801" s="514" t="s">
        <v>674</v>
      </c>
      <c r="C801" s="258">
        <f>SUM('Cap Exp Detailed'!J12140)</f>
        <v>331500000</v>
      </c>
      <c r="D801" s="258">
        <f>SUM('Cap Exp Detailed'!K12140)</f>
        <v>131500000</v>
      </c>
      <c r="E801" s="258">
        <f>SUM('Cap Exp Detailed'!L12140)</f>
        <v>200000000</v>
      </c>
      <c r="F801" s="258">
        <f>SUM('Cap Exp Detailed'!M12140)</f>
        <v>0</v>
      </c>
      <c r="G801" s="258">
        <f>SUM('Cap Exp Detailed'!N12140)</f>
        <v>380000000</v>
      </c>
      <c r="H801" s="258">
        <f>SUM('Cap Exp Detailed'!O12140)</f>
        <v>100000000</v>
      </c>
      <c r="I801" s="258">
        <f>SUM('Cap Exp Detailed'!P12140)</f>
        <v>611500000</v>
      </c>
      <c r="J801" s="258">
        <f>SUM('Cap Exp Detailed'!Q12140)</f>
        <v>935000000</v>
      </c>
      <c r="K801" s="258">
        <f>SUM('Cap Exp Detailed'!R12140)</f>
        <v>0</v>
      </c>
      <c r="L801" s="515"/>
    </row>
    <row r="802" spans="1:13" x14ac:dyDescent="0.25">
      <c r="A802" s="513">
        <v>67001001</v>
      </c>
      <c r="B802" s="514" t="s">
        <v>691</v>
      </c>
      <c r="C802" s="258">
        <f>SUM('Cap Exp Detailed'!J12169)</f>
        <v>29600000</v>
      </c>
      <c r="D802" s="258">
        <f>SUM('Cap Exp Detailed'!K12169)</f>
        <v>1700000</v>
      </c>
      <c r="E802" s="258">
        <f>SUM('Cap Exp Detailed'!L12169)</f>
        <v>27900000</v>
      </c>
      <c r="F802" s="258">
        <f>SUM('Cap Exp Detailed'!M12169)</f>
        <v>0</v>
      </c>
      <c r="G802" s="258">
        <f>SUM('Cap Exp Detailed'!N12169)</f>
        <v>17000000</v>
      </c>
      <c r="H802" s="258">
        <f>SUM('Cap Exp Detailed'!O12169)</f>
        <v>0</v>
      </c>
      <c r="I802" s="258">
        <f>SUM('Cap Exp Detailed'!P12169)</f>
        <v>18700000</v>
      </c>
      <c r="J802" s="258">
        <f>SUM('Cap Exp Detailed'!Q12169)</f>
        <v>40230000</v>
      </c>
      <c r="K802" s="258">
        <f>SUM('Cap Exp Detailed'!R12169)</f>
        <v>0</v>
      </c>
      <c r="L802" s="515"/>
    </row>
    <row r="803" spans="1:13" x14ac:dyDescent="0.25">
      <c r="A803" s="516"/>
      <c r="B803" s="517"/>
      <c r="C803" s="316"/>
      <c r="D803" s="316"/>
      <c r="E803" s="316"/>
      <c r="F803" s="316"/>
      <c r="G803" s="316"/>
      <c r="H803" s="316"/>
      <c r="I803" s="316"/>
      <c r="J803" s="316"/>
      <c r="K803" s="316"/>
      <c r="L803" s="518"/>
    </row>
    <row r="804" spans="1:13" x14ac:dyDescent="0.25">
      <c r="A804" s="516"/>
      <c r="B804" s="517"/>
      <c r="C804" s="316"/>
      <c r="D804" s="316"/>
      <c r="E804" s="316"/>
      <c r="F804" s="316"/>
      <c r="G804" s="316"/>
      <c r="H804" s="316"/>
      <c r="I804" s="316"/>
      <c r="J804" s="316"/>
      <c r="K804" s="316"/>
      <c r="L804" s="518"/>
    </row>
    <row r="805" spans="1:13" x14ac:dyDescent="0.25">
      <c r="A805" s="516"/>
      <c r="B805" s="517"/>
      <c r="C805" s="316"/>
      <c r="D805" s="316"/>
      <c r="E805" s="316"/>
      <c r="F805" s="316"/>
      <c r="G805" s="316"/>
      <c r="H805" s="316"/>
      <c r="I805" s="316"/>
      <c r="J805" s="316"/>
      <c r="K805" s="316"/>
      <c r="L805" s="518"/>
    </row>
    <row r="806" spans="1:13" x14ac:dyDescent="0.25">
      <c r="A806" s="516"/>
      <c r="B806" s="517"/>
      <c r="C806" s="316"/>
      <c r="D806" s="316"/>
      <c r="E806" s="316"/>
      <c r="F806" s="316"/>
      <c r="G806" s="316"/>
      <c r="H806" s="316"/>
      <c r="I806" s="316"/>
      <c r="J806" s="316"/>
      <c r="K806" s="316"/>
      <c r="L806" s="518"/>
    </row>
    <row r="807" spans="1:13" x14ac:dyDescent="0.25">
      <c r="A807" s="516"/>
      <c r="B807" s="517"/>
      <c r="C807" s="316"/>
      <c r="D807" s="316"/>
      <c r="E807" s="316"/>
      <c r="F807" s="316"/>
      <c r="G807" s="316"/>
      <c r="H807" s="316"/>
      <c r="I807" s="316"/>
      <c r="J807" s="316"/>
      <c r="K807" s="316"/>
      <c r="L807" s="518"/>
    </row>
    <row r="808" spans="1:13" x14ac:dyDescent="0.25">
      <c r="A808" s="516"/>
      <c r="B808" s="517"/>
      <c r="C808" s="316"/>
      <c r="D808" s="316"/>
      <c r="E808" s="316"/>
      <c r="F808" s="316"/>
      <c r="G808" s="316"/>
      <c r="H808" s="316"/>
      <c r="I808" s="316"/>
      <c r="J808" s="316"/>
      <c r="K808" s="316"/>
      <c r="L808" s="518"/>
    </row>
    <row r="809" spans="1:13" x14ac:dyDescent="0.25">
      <c r="A809" s="516"/>
      <c r="B809" s="517"/>
      <c r="C809" s="316"/>
      <c r="D809" s="316"/>
      <c r="E809" s="316"/>
      <c r="F809" s="316"/>
      <c r="G809" s="316"/>
      <c r="H809" s="316"/>
      <c r="I809" s="316"/>
      <c r="J809" s="316"/>
      <c r="K809" s="316"/>
      <c r="L809" s="518"/>
    </row>
    <row r="810" spans="1:13" x14ac:dyDescent="0.25">
      <c r="A810" s="516"/>
      <c r="B810" s="517"/>
      <c r="C810" s="316"/>
      <c r="D810" s="316"/>
      <c r="E810" s="316"/>
      <c r="F810" s="316"/>
      <c r="G810" s="316"/>
      <c r="H810" s="316"/>
      <c r="I810" s="316"/>
      <c r="J810" s="316"/>
      <c r="K810" s="316"/>
      <c r="L810" s="518"/>
    </row>
    <row r="811" spans="1:13" x14ac:dyDescent="0.25">
      <c r="A811" s="516"/>
      <c r="B811" s="517"/>
      <c r="C811" s="316"/>
      <c r="D811" s="316"/>
      <c r="E811" s="316"/>
      <c r="F811" s="316"/>
      <c r="G811" s="316"/>
      <c r="H811" s="316"/>
      <c r="I811" s="316"/>
      <c r="J811" s="316"/>
      <c r="K811" s="316"/>
      <c r="L811" s="518"/>
    </row>
    <row r="812" spans="1:13" x14ac:dyDescent="0.25">
      <c r="A812" s="516"/>
      <c r="B812" s="517"/>
      <c r="C812" s="316"/>
      <c r="D812" s="316"/>
      <c r="E812" s="316"/>
      <c r="F812" s="316"/>
      <c r="G812" s="316"/>
      <c r="H812" s="316"/>
      <c r="I812" s="316"/>
      <c r="J812" s="316"/>
      <c r="K812" s="316"/>
      <c r="L812" s="518"/>
    </row>
    <row r="813" spans="1:13" ht="16.5" customHeight="1" x14ac:dyDescent="0.25">
      <c r="A813" s="903" t="s">
        <v>5034</v>
      </c>
      <c r="B813" s="903"/>
      <c r="C813" s="903"/>
      <c r="D813" s="903"/>
      <c r="E813" s="903"/>
      <c r="F813" s="903"/>
      <c r="G813" s="903"/>
      <c r="H813" s="903"/>
      <c r="I813" s="903"/>
      <c r="J813" s="903"/>
      <c r="K813" s="903"/>
      <c r="L813" s="903"/>
      <c r="M813" s="468"/>
    </row>
    <row r="814" spans="1:13" ht="12.75" customHeight="1" thickBot="1" x14ac:dyDescent="0.3">
      <c r="A814" s="906" t="s">
        <v>3122</v>
      </c>
      <c r="B814" s="906"/>
      <c r="C814" s="906"/>
      <c r="D814" s="906"/>
      <c r="E814" s="906"/>
      <c r="F814" s="906"/>
      <c r="G814" s="906"/>
      <c r="H814" s="906"/>
      <c r="I814" s="906"/>
      <c r="J814" s="906"/>
      <c r="K814" s="906"/>
      <c r="L814" s="906"/>
      <c r="M814" s="468"/>
    </row>
    <row r="815" spans="1:13" ht="16.5" customHeight="1" x14ac:dyDescent="0.25">
      <c r="A815" s="914" t="s">
        <v>5127</v>
      </c>
      <c r="B815" s="911" t="s">
        <v>5126</v>
      </c>
      <c r="C815" s="909" t="s">
        <v>3115</v>
      </c>
      <c r="D815" s="909" t="s">
        <v>3116</v>
      </c>
      <c r="E815" s="907" t="s">
        <v>3121</v>
      </c>
      <c r="F815" s="907" t="s">
        <v>3117</v>
      </c>
      <c r="G815" s="909" t="s">
        <v>3116</v>
      </c>
      <c r="H815" s="909" t="s">
        <v>3116</v>
      </c>
      <c r="I815" s="909" t="s">
        <v>5095</v>
      </c>
      <c r="J815" s="909" t="s">
        <v>3115</v>
      </c>
      <c r="K815" s="466" t="s">
        <v>3340</v>
      </c>
      <c r="L815" s="904" t="s">
        <v>5049</v>
      </c>
    </row>
    <row r="816" spans="1:13" ht="12" customHeight="1" x14ac:dyDescent="0.25">
      <c r="A816" s="915"/>
      <c r="B816" s="912"/>
      <c r="C816" s="910"/>
      <c r="D816" s="910"/>
      <c r="E816" s="908"/>
      <c r="F816" s="908"/>
      <c r="G816" s="910"/>
      <c r="H816" s="910"/>
      <c r="I816" s="910"/>
      <c r="J816" s="910"/>
      <c r="K816" s="467" t="s">
        <v>5125</v>
      </c>
      <c r="L816" s="905"/>
    </row>
    <row r="817" spans="1:12" ht="15.75" customHeight="1" x14ac:dyDescent="0.25">
      <c r="A817" s="915"/>
      <c r="B817" s="912"/>
      <c r="C817" s="499" t="s">
        <v>3120</v>
      </c>
      <c r="D817" s="499" t="s">
        <v>3120</v>
      </c>
      <c r="E817" s="500" t="s">
        <v>3120</v>
      </c>
      <c r="F817" s="500" t="s">
        <v>3120</v>
      </c>
      <c r="G817" s="499" t="s">
        <v>5068</v>
      </c>
      <c r="H817" s="499" t="s">
        <v>5069</v>
      </c>
      <c r="I817" s="499"/>
      <c r="J817" s="499" t="s">
        <v>5102</v>
      </c>
      <c r="K817" s="501" t="s">
        <v>5102</v>
      </c>
      <c r="L817" s="502"/>
    </row>
    <row r="818" spans="1:12" ht="10.5" customHeight="1" thickBot="1" x14ac:dyDescent="0.3">
      <c r="A818" s="916"/>
      <c r="B818" s="913"/>
      <c r="C818" s="503" t="s">
        <v>14</v>
      </c>
      <c r="D818" s="503" t="s">
        <v>14</v>
      </c>
      <c r="E818" s="504" t="s">
        <v>14</v>
      </c>
      <c r="F818" s="504" t="s">
        <v>14</v>
      </c>
      <c r="G818" s="503" t="s">
        <v>14</v>
      </c>
      <c r="H818" s="503" t="s">
        <v>14</v>
      </c>
      <c r="I818" s="503" t="s">
        <v>14</v>
      </c>
      <c r="J818" s="503" t="s">
        <v>14</v>
      </c>
      <c r="K818" s="503" t="s">
        <v>14</v>
      </c>
      <c r="L818" s="505"/>
    </row>
    <row r="819" spans="1:12" ht="12.6" thickBot="1" x14ac:dyDescent="0.3">
      <c r="A819" s="506" t="s">
        <v>3333</v>
      </c>
      <c r="B819" s="507" t="s">
        <v>717</v>
      </c>
      <c r="C819" s="289">
        <f>SUM(C820:C855)</f>
        <v>66183770300</v>
      </c>
      <c r="D819" s="289">
        <f t="shared" ref="D819:K819" si="1">SUM(D820:D855)</f>
        <v>49026564300</v>
      </c>
      <c r="E819" s="289">
        <f t="shared" si="1"/>
        <v>31066980000</v>
      </c>
      <c r="F819" s="289">
        <f t="shared" si="1"/>
        <v>13930774000</v>
      </c>
      <c r="G819" s="289">
        <f t="shared" si="1"/>
        <v>45241650000</v>
      </c>
      <c r="H819" s="289">
        <f t="shared" si="1"/>
        <v>30608370000</v>
      </c>
      <c r="I819" s="289">
        <f t="shared" si="1"/>
        <v>124774584300</v>
      </c>
      <c r="J819" s="289">
        <f t="shared" si="1"/>
        <v>24584264000</v>
      </c>
      <c r="K819" s="289">
        <f t="shared" si="1"/>
        <v>9203528081</v>
      </c>
      <c r="L819" s="508"/>
    </row>
    <row r="820" spans="1:12" x14ac:dyDescent="0.25">
      <c r="A820" s="509">
        <v>15001001</v>
      </c>
      <c r="B820" s="510" t="s">
        <v>719</v>
      </c>
      <c r="C820" s="511">
        <f>SUM('Cap Exp Detailed'!J12231)</f>
        <v>2615000000</v>
      </c>
      <c r="D820" s="511">
        <f>SUM('Cap Exp Detailed'!K12231)</f>
        <v>1699000000</v>
      </c>
      <c r="E820" s="511">
        <f>SUM('Cap Exp Detailed'!L12231)</f>
        <v>1821000000</v>
      </c>
      <c r="F820" s="511">
        <f>SUM('Cap Exp Detailed'!M12231)</f>
        <v>905000000</v>
      </c>
      <c r="G820" s="511">
        <f>SUM('Cap Exp Detailed'!N12231)</f>
        <v>2637500000</v>
      </c>
      <c r="H820" s="511">
        <f>SUM('Cap Exp Detailed'!O12231)</f>
        <v>1927500000</v>
      </c>
      <c r="I820" s="511">
        <f>SUM('Cap Exp Detailed'!P12231)</f>
        <v>6194000000</v>
      </c>
      <c r="J820" s="511">
        <f>SUM('Cap Exp Detailed'!Q12231)</f>
        <v>609500000</v>
      </c>
      <c r="K820" s="511">
        <f>SUM('Cap Exp Detailed'!R12231)</f>
        <v>0</v>
      </c>
      <c r="L820" s="512"/>
    </row>
    <row r="821" spans="1:12" ht="24" x14ac:dyDescent="0.25">
      <c r="A821" s="513">
        <v>15102001</v>
      </c>
      <c r="B821" s="514" t="s">
        <v>773</v>
      </c>
      <c r="C821" s="258">
        <f>SUM('Cap Exp Detailed'!J12262)</f>
        <v>116820000</v>
      </c>
      <c r="D821" s="258">
        <f>SUM('Cap Exp Detailed'!K12262)</f>
        <v>96820000</v>
      </c>
      <c r="E821" s="258">
        <f>SUM('Cap Exp Detailed'!L12262)</f>
        <v>20000000</v>
      </c>
      <c r="F821" s="258">
        <f>SUM('Cap Exp Detailed'!M12262)</f>
        <v>0</v>
      </c>
      <c r="G821" s="258">
        <f>SUM('Cap Exp Detailed'!N12262)</f>
        <v>114350000</v>
      </c>
      <c r="H821" s="258">
        <f>SUM('Cap Exp Detailed'!O12262)</f>
        <v>103900000</v>
      </c>
      <c r="I821" s="258">
        <f>SUM('Cap Exp Detailed'!P12262)</f>
        <v>315070000</v>
      </c>
      <c r="J821" s="258">
        <f>SUM('Cap Exp Detailed'!Q12262)</f>
        <v>10000000</v>
      </c>
      <c r="K821" s="258">
        <f>SUM('Cap Exp Detailed'!R12262)</f>
        <v>0</v>
      </c>
      <c r="L821" s="515"/>
    </row>
    <row r="822" spans="1:12" x14ac:dyDescent="0.25">
      <c r="A822" s="513">
        <v>15109001</v>
      </c>
      <c r="B822" s="514" t="s">
        <v>803</v>
      </c>
      <c r="C822" s="258">
        <f>SUM('Cap Exp Detailed'!J12268)</f>
        <v>15600000</v>
      </c>
      <c r="D822" s="258">
        <f>SUM('Cap Exp Detailed'!K12268)</f>
        <v>15600000</v>
      </c>
      <c r="E822" s="258">
        <f>SUM('Cap Exp Detailed'!L12268)</f>
        <v>0</v>
      </c>
      <c r="F822" s="258">
        <f>SUM('Cap Exp Detailed'!M12268)</f>
        <v>0</v>
      </c>
      <c r="G822" s="258">
        <f>SUM('Cap Exp Detailed'!N12268)</f>
        <v>16500000</v>
      </c>
      <c r="H822" s="258">
        <f>SUM('Cap Exp Detailed'!O12268)</f>
        <v>16400000</v>
      </c>
      <c r="I822" s="258">
        <f>SUM('Cap Exp Detailed'!P12268)</f>
        <v>48500000</v>
      </c>
      <c r="J822" s="258">
        <f>SUM('Cap Exp Detailed'!Q12268)</f>
        <v>14000000</v>
      </c>
      <c r="K822" s="258">
        <f>SUM('Cap Exp Detailed'!R12268)</f>
        <v>0</v>
      </c>
      <c r="L822" s="515"/>
    </row>
    <row r="823" spans="1:12" x14ac:dyDescent="0.25">
      <c r="A823" s="513">
        <v>20001001</v>
      </c>
      <c r="B823" s="514" t="s">
        <v>808</v>
      </c>
      <c r="C823" s="258">
        <f>SUM('Cap Exp Detailed'!J12295)</f>
        <v>195570000</v>
      </c>
      <c r="D823" s="258">
        <f>SUM('Cap Exp Detailed'!K12295)</f>
        <v>92920000</v>
      </c>
      <c r="E823" s="258">
        <f>SUM('Cap Exp Detailed'!L12295)</f>
        <v>132650000</v>
      </c>
      <c r="F823" s="258">
        <f>SUM('Cap Exp Detailed'!M12295)</f>
        <v>30000000</v>
      </c>
      <c r="G823" s="258">
        <f>SUM('Cap Exp Detailed'!N12295)</f>
        <v>192650000</v>
      </c>
      <c r="H823" s="258">
        <f>SUM('Cap Exp Detailed'!O12295)</f>
        <v>255000000</v>
      </c>
      <c r="I823" s="258">
        <f>SUM('Cap Exp Detailed'!P12295)</f>
        <v>540570000</v>
      </c>
      <c r="J823" s="258">
        <f>SUM('Cap Exp Detailed'!Q12295)</f>
        <v>114250000</v>
      </c>
      <c r="K823" s="258">
        <f>SUM('Cap Exp Detailed'!R12295)</f>
        <v>0</v>
      </c>
      <c r="L823" s="515"/>
    </row>
    <row r="824" spans="1:12" x14ac:dyDescent="0.25">
      <c r="A824" s="513">
        <v>20007001</v>
      </c>
      <c r="B824" s="514" t="s">
        <v>835</v>
      </c>
      <c r="C824" s="258">
        <f>SUM('Cap Exp Detailed'!J12326)</f>
        <v>234245000</v>
      </c>
      <c r="D824" s="258">
        <f>SUM('Cap Exp Detailed'!K12326)</f>
        <v>314245000</v>
      </c>
      <c r="E824" s="258">
        <f>SUM('Cap Exp Detailed'!L12326)</f>
        <v>20000000</v>
      </c>
      <c r="F824" s="258">
        <f>SUM('Cap Exp Detailed'!M12326)</f>
        <v>100000000</v>
      </c>
      <c r="G824" s="258">
        <f>SUM('Cap Exp Detailed'!N12326)</f>
        <v>120000000</v>
      </c>
      <c r="H824" s="258">
        <f>SUM('Cap Exp Detailed'!O12326)</f>
        <v>5000000</v>
      </c>
      <c r="I824" s="258">
        <f>SUM('Cap Exp Detailed'!P12326)</f>
        <v>439245000</v>
      </c>
      <c r="J824" s="258">
        <f>SUM('Cap Exp Detailed'!Q12326)</f>
        <v>319600000</v>
      </c>
      <c r="K824" s="258">
        <f>SUM('Cap Exp Detailed'!R12326)</f>
        <v>0</v>
      </c>
      <c r="L824" s="515"/>
    </row>
    <row r="825" spans="1:12" x14ac:dyDescent="0.25">
      <c r="A825" s="513">
        <v>20008001</v>
      </c>
      <c r="B825" s="514" t="s">
        <v>872</v>
      </c>
      <c r="C825" s="258">
        <f>SUM('Cap Exp Detailed'!J12337)</f>
        <v>170500000</v>
      </c>
      <c r="D825" s="258">
        <f>SUM('Cap Exp Detailed'!K12337)</f>
        <v>112500000</v>
      </c>
      <c r="E825" s="258">
        <f>SUM('Cap Exp Detailed'!L12337)</f>
        <v>58000000</v>
      </c>
      <c r="F825" s="258">
        <f>SUM('Cap Exp Detailed'!M12337)</f>
        <v>0</v>
      </c>
      <c r="G825" s="258">
        <f>SUM('Cap Exp Detailed'!N12337)</f>
        <v>58000000</v>
      </c>
      <c r="H825" s="258">
        <f>SUM('Cap Exp Detailed'!O12337)</f>
        <v>140000000</v>
      </c>
      <c r="I825" s="258">
        <f>SUM('Cap Exp Detailed'!P12337)</f>
        <v>310500000</v>
      </c>
      <c r="J825" s="258">
        <f>SUM('Cap Exp Detailed'!Q12337)</f>
        <v>254900000</v>
      </c>
      <c r="K825" s="258">
        <f>SUM('Cap Exp Detailed'!R12337)</f>
        <v>0</v>
      </c>
      <c r="L825" s="515"/>
    </row>
    <row r="826" spans="1:12" x14ac:dyDescent="0.25">
      <c r="A826" s="513">
        <v>20012001</v>
      </c>
      <c r="B826" s="514" t="s">
        <v>883</v>
      </c>
      <c r="C826" s="258">
        <f>SUM('Cap Exp Detailed'!J12356)</f>
        <v>4800000</v>
      </c>
      <c r="D826" s="258">
        <f>SUM('Cap Exp Detailed'!K12356)</f>
        <v>4800000</v>
      </c>
      <c r="E826" s="258">
        <f>SUM('Cap Exp Detailed'!L12356)</f>
        <v>0</v>
      </c>
      <c r="F826" s="258">
        <f>SUM('Cap Exp Detailed'!M12356)</f>
        <v>0</v>
      </c>
      <c r="G826" s="258">
        <f>SUM('Cap Exp Detailed'!N12356)</f>
        <v>0</v>
      </c>
      <c r="H826" s="258">
        <f>SUM('Cap Exp Detailed'!O12356)</f>
        <v>0</v>
      </c>
      <c r="I826" s="258">
        <f>SUM('Cap Exp Detailed'!P12356)</f>
        <v>4800000</v>
      </c>
      <c r="J826" s="258">
        <f>SUM('Cap Exp Detailed'!Q12356)</f>
        <v>6230000</v>
      </c>
      <c r="K826" s="258">
        <f>SUM('Cap Exp Detailed'!R12356)</f>
        <v>0</v>
      </c>
      <c r="L826" s="515"/>
    </row>
    <row r="827" spans="1:12" x14ac:dyDescent="0.25">
      <c r="A827" s="513">
        <v>22001001</v>
      </c>
      <c r="B827" s="514" t="s">
        <v>895</v>
      </c>
      <c r="C827" s="258">
        <f>SUM('Cap Exp Detailed'!J12396)</f>
        <v>222600000</v>
      </c>
      <c r="D827" s="258">
        <f>SUM('Cap Exp Detailed'!K12396)</f>
        <v>35600000</v>
      </c>
      <c r="E827" s="258">
        <f>SUM('Cap Exp Detailed'!L12396)</f>
        <v>187000000</v>
      </c>
      <c r="F827" s="258">
        <f>SUM('Cap Exp Detailed'!M12396)</f>
        <v>0</v>
      </c>
      <c r="G827" s="258">
        <f>SUM('Cap Exp Detailed'!N12396)</f>
        <v>258000000</v>
      </c>
      <c r="H827" s="258">
        <f>SUM('Cap Exp Detailed'!O12396)</f>
        <v>91000000</v>
      </c>
      <c r="I827" s="258">
        <f>SUM('Cap Exp Detailed'!P12396)</f>
        <v>384600000</v>
      </c>
      <c r="J827" s="258">
        <f>SUM('Cap Exp Detailed'!Q12396)</f>
        <v>144900000</v>
      </c>
      <c r="K827" s="258">
        <f>SUM('Cap Exp Detailed'!R12396)</f>
        <v>12090000</v>
      </c>
      <c r="L827" s="515"/>
    </row>
    <row r="828" spans="1:12" x14ac:dyDescent="0.25">
      <c r="A828" s="513">
        <v>22001002</v>
      </c>
      <c r="B828" s="514" t="s">
        <v>947</v>
      </c>
      <c r="C828" s="258">
        <f>SUM('Cap Exp Detailed'!J12426)</f>
        <v>127220000</v>
      </c>
      <c r="D828" s="258">
        <f>SUM('Cap Exp Detailed'!K12426)</f>
        <v>21220000</v>
      </c>
      <c r="E828" s="258">
        <f>SUM('Cap Exp Detailed'!L12426)</f>
        <v>106000000</v>
      </c>
      <c r="F828" s="258">
        <f>SUM('Cap Exp Detailed'!M12426)</f>
        <v>0</v>
      </c>
      <c r="G828" s="258">
        <f>SUM('Cap Exp Detailed'!N12426)</f>
        <v>108000000</v>
      </c>
      <c r="H828" s="258">
        <f>SUM('Cap Exp Detailed'!O12426)</f>
        <v>70000000</v>
      </c>
      <c r="I828" s="258">
        <f>SUM('Cap Exp Detailed'!P12426)</f>
        <v>199220000</v>
      </c>
      <c r="J828" s="258">
        <f>SUM('Cap Exp Detailed'!Q12426)</f>
        <v>114400000</v>
      </c>
      <c r="K828" s="258">
        <f>SUM('Cap Exp Detailed'!R12426)</f>
        <v>490000</v>
      </c>
      <c r="L828" s="515"/>
    </row>
    <row r="829" spans="1:12" x14ac:dyDescent="0.25">
      <c r="A829" s="513">
        <v>22018001</v>
      </c>
      <c r="B829" s="514" t="s">
        <v>974</v>
      </c>
      <c r="C829" s="258">
        <f>SUM('Cap Exp Detailed'!J12456)</f>
        <v>3407000000</v>
      </c>
      <c r="D829" s="258">
        <f>SUM('Cap Exp Detailed'!K12456)</f>
        <v>907000000</v>
      </c>
      <c r="E829" s="258">
        <f>SUM('Cap Exp Detailed'!L12456)</f>
        <v>2800000000</v>
      </c>
      <c r="F829" s="258">
        <f>SUM('Cap Exp Detailed'!M12456)</f>
        <v>300000000</v>
      </c>
      <c r="G829" s="258">
        <f>SUM('Cap Exp Detailed'!N12456)</f>
        <v>3650000000</v>
      </c>
      <c r="H829" s="258">
        <f>SUM('Cap Exp Detailed'!O12456)</f>
        <v>1600000000</v>
      </c>
      <c r="I829" s="258">
        <f>SUM('Cap Exp Detailed'!P12456)</f>
        <v>6157000000</v>
      </c>
      <c r="J829" s="258">
        <f>SUM('Cap Exp Detailed'!Q12456)</f>
        <v>44100000</v>
      </c>
      <c r="K829" s="258">
        <f>SUM('Cap Exp Detailed'!R12456)</f>
        <v>0</v>
      </c>
      <c r="L829" s="515"/>
    </row>
    <row r="830" spans="1:12" x14ac:dyDescent="0.25">
      <c r="A830" s="513">
        <v>22018003</v>
      </c>
      <c r="B830" s="514" t="s">
        <v>1006</v>
      </c>
      <c r="C830" s="258">
        <f>SUM('Cap Exp Detailed'!J12467)</f>
        <v>2450000</v>
      </c>
      <c r="D830" s="258">
        <f>SUM('Cap Exp Detailed'!K12467)</f>
        <v>2450000</v>
      </c>
      <c r="E830" s="258">
        <f>SUM('Cap Exp Detailed'!L12467)</f>
        <v>0</v>
      </c>
      <c r="F830" s="258">
        <f>SUM('Cap Exp Detailed'!M12467)</f>
        <v>0</v>
      </c>
      <c r="G830" s="258">
        <f>SUM('Cap Exp Detailed'!N12467)</f>
        <v>0</v>
      </c>
      <c r="H830" s="258">
        <f>SUM('Cap Exp Detailed'!O12467)</f>
        <v>0</v>
      </c>
      <c r="I830" s="258">
        <f>SUM('Cap Exp Detailed'!P12467)</f>
        <v>2450000</v>
      </c>
      <c r="J830" s="258">
        <f>SUM('Cap Exp Detailed'!Q12467)</f>
        <v>0</v>
      </c>
      <c r="K830" s="258">
        <f>SUM('Cap Exp Detailed'!R12467)</f>
        <v>0</v>
      </c>
      <c r="L830" s="515"/>
    </row>
    <row r="831" spans="1:12" x14ac:dyDescent="0.25">
      <c r="A831" s="513">
        <v>27001001</v>
      </c>
      <c r="B831" s="514" t="s">
        <v>1017</v>
      </c>
      <c r="C831" s="258">
        <f>SUM('Cap Exp Detailed'!J12492)</f>
        <v>22850000</v>
      </c>
      <c r="D831" s="258">
        <f>SUM('Cap Exp Detailed'!K12492)</f>
        <v>3850000</v>
      </c>
      <c r="E831" s="258">
        <f>SUM('Cap Exp Detailed'!L12492)</f>
        <v>19000000</v>
      </c>
      <c r="F831" s="258">
        <f>SUM('Cap Exp Detailed'!M12492)</f>
        <v>0</v>
      </c>
      <c r="G831" s="258">
        <f>SUM('Cap Exp Detailed'!N12492)</f>
        <v>19500000</v>
      </c>
      <c r="H831" s="258">
        <f>SUM('Cap Exp Detailed'!O12492)</f>
        <v>27500000</v>
      </c>
      <c r="I831" s="258">
        <f>SUM('Cap Exp Detailed'!P12492)</f>
        <v>50850000</v>
      </c>
      <c r="J831" s="258">
        <f>SUM('Cap Exp Detailed'!Q12492)</f>
        <v>74800000</v>
      </c>
      <c r="K831" s="258">
        <f>SUM('Cap Exp Detailed'!R12492)</f>
        <v>0</v>
      </c>
      <c r="L831" s="515"/>
    </row>
    <row r="832" spans="1:12" x14ac:dyDescent="0.25">
      <c r="A832" s="513">
        <v>28001001</v>
      </c>
      <c r="B832" s="514" t="s">
        <v>1045</v>
      </c>
      <c r="C832" s="258">
        <f>SUM('Cap Exp Detailed'!J12533)</f>
        <v>603000000</v>
      </c>
      <c r="D832" s="258">
        <f>SUM('Cap Exp Detailed'!K12533)</f>
        <v>300000000</v>
      </c>
      <c r="E832" s="258">
        <f>SUM('Cap Exp Detailed'!L12533)</f>
        <v>553000000</v>
      </c>
      <c r="F832" s="258">
        <f>SUM('Cap Exp Detailed'!M12533)</f>
        <v>250000000</v>
      </c>
      <c r="G832" s="258">
        <f>SUM('Cap Exp Detailed'!N12533)</f>
        <v>663000000</v>
      </c>
      <c r="H832" s="258">
        <f>SUM('Cap Exp Detailed'!O12533)</f>
        <v>631000000</v>
      </c>
      <c r="I832" s="258">
        <f>SUM('Cap Exp Detailed'!P12533)</f>
        <v>1594000000</v>
      </c>
      <c r="J832" s="258">
        <f>SUM('Cap Exp Detailed'!Q12533)</f>
        <v>142000000</v>
      </c>
      <c r="K832" s="258">
        <f>SUM('Cap Exp Detailed'!R12533)</f>
        <v>0</v>
      </c>
      <c r="L832" s="515"/>
    </row>
    <row r="833" spans="1:12" x14ac:dyDescent="0.25">
      <c r="A833" s="513">
        <v>29001001</v>
      </c>
      <c r="B833" s="514" t="s">
        <v>1077</v>
      </c>
      <c r="C833" s="258">
        <f>SUM('Cap Exp Detailed'!J12559)</f>
        <v>1816000000</v>
      </c>
      <c r="D833" s="258">
        <f>SUM('Cap Exp Detailed'!K12559)</f>
        <v>434000000</v>
      </c>
      <c r="E833" s="258">
        <f>SUM('Cap Exp Detailed'!L12559)</f>
        <v>1633000000</v>
      </c>
      <c r="F833" s="258">
        <f>SUM('Cap Exp Detailed'!M12559)</f>
        <v>251000000</v>
      </c>
      <c r="G833" s="258">
        <f>SUM('Cap Exp Detailed'!N12559)</f>
        <v>1908000000</v>
      </c>
      <c r="H833" s="258">
        <f>SUM('Cap Exp Detailed'!O12559)</f>
        <v>1051000000</v>
      </c>
      <c r="I833" s="258">
        <f>SUM('Cap Exp Detailed'!P12559)</f>
        <v>3393000000</v>
      </c>
      <c r="J833" s="258">
        <f>SUM('Cap Exp Detailed'!Q12559)</f>
        <v>487000000</v>
      </c>
      <c r="K833" s="258">
        <f>SUM('Cap Exp Detailed'!R12559)</f>
        <v>0</v>
      </c>
      <c r="L833" s="515"/>
    </row>
    <row r="834" spans="1:12" x14ac:dyDescent="0.25">
      <c r="A834" s="513">
        <v>29053001</v>
      </c>
      <c r="B834" s="514" t="s">
        <v>1103</v>
      </c>
      <c r="C834" s="258">
        <f>SUM('Cap Exp Detailed'!J12570)</f>
        <v>20000000</v>
      </c>
      <c r="D834" s="258">
        <f>SUM('Cap Exp Detailed'!K12570)</f>
        <v>3000000</v>
      </c>
      <c r="E834" s="258">
        <f>SUM('Cap Exp Detailed'!L12570)</f>
        <v>17000000</v>
      </c>
      <c r="F834" s="258">
        <f>SUM('Cap Exp Detailed'!M12570)</f>
        <v>0</v>
      </c>
      <c r="G834" s="258">
        <f>SUM('Cap Exp Detailed'!N12570)</f>
        <v>21150000</v>
      </c>
      <c r="H834" s="258">
        <f>SUM('Cap Exp Detailed'!O12570)</f>
        <v>22070000</v>
      </c>
      <c r="I834" s="258">
        <f>SUM('Cap Exp Detailed'!P12570)</f>
        <v>46220000</v>
      </c>
      <c r="J834" s="258">
        <f>SUM('Cap Exp Detailed'!Q12570)</f>
        <v>81850000</v>
      </c>
      <c r="K834" s="258">
        <f>SUM('Cap Exp Detailed'!R12570)</f>
        <v>0</v>
      </c>
      <c r="L834" s="515"/>
    </row>
    <row r="835" spans="1:12" x14ac:dyDescent="0.25">
      <c r="A835" s="513">
        <v>29053002</v>
      </c>
      <c r="B835" s="514" t="s">
        <v>1120</v>
      </c>
      <c r="C835" s="258">
        <f>SUM('Cap Exp Detailed'!J12587)</f>
        <v>80000000</v>
      </c>
      <c r="D835" s="258">
        <f>SUM('Cap Exp Detailed'!K12587)</f>
        <v>3000000</v>
      </c>
      <c r="E835" s="258">
        <f>SUM('Cap Exp Detailed'!L12587)</f>
        <v>77000000</v>
      </c>
      <c r="F835" s="258">
        <f>SUM('Cap Exp Detailed'!M12587)</f>
        <v>0</v>
      </c>
      <c r="G835" s="258">
        <f>SUM('Cap Exp Detailed'!N12587)</f>
        <v>141550000</v>
      </c>
      <c r="H835" s="258">
        <f>SUM('Cap Exp Detailed'!O12587)</f>
        <v>200000000</v>
      </c>
      <c r="I835" s="258">
        <f>SUM('Cap Exp Detailed'!P12587)</f>
        <v>344550000</v>
      </c>
      <c r="J835" s="258">
        <f>SUM('Cap Exp Detailed'!Q12587)</f>
        <v>34750000</v>
      </c>
      <c r="K835" s="258">
        <f>SUM('Cap Exp Detailed'!R12587)</f>
        <v>0</v>
      </c>
      <c r="L835" s="515"/>
    </row>
    <row r="836" spans="1:12" x14ac:dyDescent="0.25">
      <c r="A836" s="513">
        <v>34001001</v>
      </c>
      <c r="B836" s="514" t="s">
        <v>1136</v>
      </c>
      <c r="C836" s="258">
        <f>SUM('Cap Exp Detailed'!J12819)</f>
        <v>46891000000</v>
      </c>
      <c r="D836" s="258">
        <f>SUM('Cap Exp Detailed'!K12819)</f>
        <v>38898905000</v>
      </c>
      <c r="E836" s="258">
        <f>SUM('Cap Exp Detailed'!L12819)</f>
        <v>18424000000</v>
      </c>
      <c r="F836" s="258">
        <f>SUM('Cap Exp Detailed'!M12819)</f>
        <v>10431905000</v>
      </c>
      <c r="G836" s="258">
        <f>SUM('Cap Exp Detailed'!N12819)</f>
        <v>24892000000</v>
      </c>
      <c r="H836" s="258">
        <f>SUM('Cap Exp Detailed'!O12819)</f>
        <v>16740000000</v>
      </c>
      <c r="I836" s="258">
        <f>SUM('Cap Exp Detailed'!P12819)</f>
        <v>80530905000</v>
      </c>
      <c r="J836" s="258">
        <f>SUM('Cap Exp Detailed'!Q12819)</f>
        <v>16076000000</v>
      </c>
      <c r="K836" s="258">
        <f>SUM('Cap Exp Detailed'!R12819)</f>
        <v>8557526090</v>
      </c>
      <c r="L836" s="515"/>
    </row>
    <row r="837" spans="1:12" x14ac:dyDescent="0.25">
      <c r="A837" s="513">
        <v>34001002</v>
      </c>
      <c r="B837" s="514" t="s">
        <v>1355</v>
      </c>
      <c r="C837" s="258">
        <f>SUM('Cap Exp Detailed'!J12858)</f>
        <v>529000000</v>
      </c>
      <c r="D837" s="258">
        <f>SUM('Cap Exp Detailed'!K12858)</f>
        <v>715000000</v>
      </c>
      <c r="E837" s="258">
        <f>SUM('Cap Exp Detailed'!L12858)</f>
        <v>229000000</v>
      </c>
      <c r="F837" s="258">
        <f>SUM('Cap Exp Detailed'!M12858)</f>
        <v>415000000</v>
      </c>
      <c r="G837" s="258">
        <f>SUM('Cap Exp Detailed'!N12858)</f>
        <v>929000000</v>
      </c>
      <c r="H837" s="258">
        <f>SUM('Cap Exp Detailed'!O12858)</f>
        <v>850000000</v>
      </c>
      <c r="I837" s="258">
        <f>SUM('Cap Exp Detailed'!P12858)</f>
        <v>2494000000</v>
      </c>
      <c r="J837" s="258">
        <f>SUM('Cap Exp Detailed'!Q12858)</f>
        <v>443000000</v>
      </c>
      <c r="K837" s="258">
        <f>SUM('Cap Exp Detailed'!R12858)</f>
        <v>0</v>
      </c>
      <c r="L837" s="515"/>
    </row>
    <row r="838" spans="1:12" x14ac:dyDescent="0.25">
      <c r="A838" s="513">
        <v>36001001</v>
      </c>
      <c r="B838" s="514" t="s">
        <v>1405</v>
      </c>
      <c r="C838" s="258">
        <f>SUM('Cap Exp Detailed'!J12880)</f>
        <v>39000000</v>
      </c>
      <c r="D838" s="258">
        <f>SUM('Cap Exp Detailed'!K12880)</f>
        <v>19000000</v>
      </c>
      <c r="E838" s="258">
        <f>SUM('Cap Exp Detailed'!L12880)</f>
        <v>20000000</v>
      </c>
      <c r="F838" s="258">
        <f>SUM('Cap Exp Detailed'!M12880)</f>
        <v>21000000</v>
      </c>
      <c r="G838" s="258">
        <f>SUM('Cap Exp Detailed'!N12880)</f>
        <v>30000000</v>
      </c>
      <c r="H838" s="258">
        <f>SUM('Cap Exp Detailed'!O12880)</f>
        <v>0</v>
      </c>
      <c r="I838" s="258">
        <f>SUM('Cap Exp Detailed'!P12880)</f>
        <v>49000000</v>
      </c>
      <c r="J838" s="258">
        <f>SUM('Cap Exp Detailed'!Q12880)</f>
        <v>95000000</v>
      </c>
      <c r="K838" s="258">
        <f>SUM('Cap Exp Detailed'!R12880)</f>
        <v>0</v>
      </c>
      <c r="L838" s="515"/>
    </row>
    <row r="839" spans="1:12" x14ac:dyDescent="0.25">
      <c r="A839" s="513">
        <v>36004001</v>
      </c>
      <c r="B839" s="514" t="s">
        <v>1428</v>
      </c>
      <c r="C839" s="258">
        <f>SUM('Cap Exp Detailed'!J12900)</f>
        <v>33500000</v>
      </c>
      <c r="D839" s="258">
        <f>SUM('Cap Exp Detailed'!K12900)</f>
        <v>13500000</v>
      </c>
      <c r="E839" s="258">
        <f>SUM('Cap Exp Detailed'!L12900)</f>
        <v>20000000</v>
      </c>
      <c r="F839" s="258">
        <f>SUM('Cap Exp Detailed'!M12900)</f>
        <v>0</v>
      </c>
      <c r="G839" s="258">
        <f>SUM('Cap Exp Detailed'!N12900)</f>
        <v>0</v>
      </c>
      <c r="H839" s="258">
        <f>SUM('Cap Exp Detailed'!O12900)</f>
        <v>0</v>
      </c>
      <c r="I839" s="258">
        <f>SUM('Cap Exp Detailed'!P12900)</f>
        <v>13500000</v>
      </c>
      <c r="J839" s="258">
        <f>SUM('Cap Exp Detailed'!Q12900)</f>
        <v>8500000</v>
      </c>
      <c r="K839" s="258">
        <f>SUM('Cap Exp Detailed'!R12900)</f>
        <v>0</v>
      </c>
      <c r="L839" s="515"/>
    </row>
    <row r="840" spans="1:12" x14ac:dyDescent="0.25">
      <c r="A840" s="513">
        <v>36052001</v>
      </c>
      <c r="B840" s="514" t="s">
        <v>1444</v>
      </c>
      <c r="C840" s="258">
        <f>SUM('Cap Exp Detailed'!J12914)</f>
        <v>860000</v>
      </c>
      <c r="D840" s="258">
        <f>SUM('Cap Exp Detailed'!K12914)</f>
        <v>860000</v>
      </c>
      <c r="E840" s="258">
        <f>SUM('Cap Exp Detailed'!L12914)</f>
        <v>0</v>
      </c>
      <c r="F840" s="258">
        <f>SUM('Cap Exp Detailed'!M12914)</f>
        <v>0</v>
      </c>
      <c r="G840" s="258">
        <f>SUM('Cap Exp Detailed'!N12914)</f>
        <v>12000000</v>
      </c>
      <c r="H840" s="258">
        <f>SUM('Cap Exp Detailed'!O12914)</f>
        <v>2000000</v>
      </c>
      <c r="I840" s="258">
        <f>SUM('Cap Exp Detailed'!P12914)</f>
        <v>14860000</v>
      </c>
      <c r="J840" s="258">
        <f>SUM('Cap Exp Detailed'!Q12914)</f>
        <v>26160000</v>
      </c>
      <c r="K840" s="258">
        <f>SUM('Cap Exp Detailed'!R12914)</f>
        <v>0</v>
      </c>
      <c r="L840" s="515"/>
    </row>
    <row r="841" spans="1:12" x14ac:dyDescent="0.25">
      <c r="A841" s="513">
        <v>38001001</v>
      </c>
      <c r="B841" s="514" t="s">
        <v>1462</v>
      </c>
      <c r="C841" s="258">
        <f>SUM('Cap Exp Detailed'!J12945)</f>
        <v>546250000</v>
      </c>
      <c r="D841" s="258">
        <f>SUM('Cap Exp Detailed'!K12945)</f>
        <v>546250000</v>
      </c>
      <c r="E841" s="258">
        <f>SUM('Cap Exp Detailed'!L12945)</f>
        <v>0</v>
      </c>
      <c r="F841" s="258">
        <f>SUM('Cap Exp Detailed'!M12945)</f>
        <v>0</v>
      </c>
      <c r="G841" s="258">
        <f>SUM('Cap Exp Detailed'!N12945)</f>
        <v>1520000000</v>
      </c>
      <c r="H841" s="258">
        <f>SUM('Cap Exp Detailed'!O12945)</f>
        <v>1520000000</v>
      </c>
      <c r="I841" s="258">
        <f>SUM('Cap Exp Detailed'!P12945)</f>
        <v>3586250000</v>
      </c>
      <c r="J841" s="258">
        <f>SUM('Cap Exp Detailed'!Q12945)</f>
        <v>531500000</v>
      </c>
      <c r="K841" s="258">
        <f>SUM('Cap Exp Detailed'!R12945)</f>
        <v>0</v>
      </c>
      <c r="L841" s="515"/>
    </row>
    <row r="842" spans="1:12" x14ac:dyDescent="0.25">
      <c r="A842" s="513">
        <v>38001002</v>
      </c>
      <c r="B842" s="514" t="s">
        <v>1496</v>
      </c>
      <c r="C842" s="258">
        <f>SUM('Cap Exp Detailed'!J12964)</f>
        <v>33500000</v>
      </c>
      <c r="D842" s="258">
        <f>SUM('Cap Exp Detailed'!K12964)</f>
        <v>49500000</v>
      </c>
      <c r="E842" s="258">
        <f>SUM('Cap Exp Detailed'!L12964)</f>
        <v>16000000</v>
      </c>
      <c r="F842" s="258">
        <f>SUM('Cap Exp Detailed'!M12964)</f>
        <v>32000000</v>
      </c>
      <c r="G842" s="258">
        <f>SUM('Cap Exp Detailed'!N12964)</f>
        <v>39000000</v>
      </c>
      <c r="H842" s="258">
        <f>SUM('Cap Exp Detailed'!O12964)</f>
        <v>29000000</v>
      </c>
      <c r="I842" s="258">
        <f>SUM('Cap Exp Detailed'!P12964)</f>
        <v>85500000</v>
      </c>
      <c r="J842" s="258">
        <f>SUM('Cap Exp Detailed'!Q12964)</f>
        <v>28000000</v>
      </c>
      <c r="K842" s="258">
        <f>SUM('Cap Exp Detailed'!R12964)</f>
        <v>0</v>
      </c>
      <c r="L842" s="515"/>
    </row>
    <row r="843" spans="1:12" x14ac:dyDescent="0.25">
      <c r="A843" s="513">
        <v>52001001</v>
      </c>
      <c r="B843" s="514" t="s">
        <v>1512</v>
      </c>
      <c r="C843" s="258">
        <f>SUM('Cap Exp Detailed'!J12997)</f>
        <v>1141000000</v>
      </c>
      <c r="D843" s="258">
        <f>SUM('Cap Exp Detailed'!K12997)</f>
        <v>645000000</v>
      </c>
      <c r="E843" s="258">
        <f>SUM('Cap Exp Detailed'!L12997)</f>
        <v>1116000000</v>
      </c>
      <c r="F843" s="258">
        <f>SUM('Cap Exp Detailed'!M12997)</f>
        <v>620000000</v>
      </c>
      <c r="G843" s="258">
        <f>SUM('Cap Exp Detailed'!N12997)</f>
        <v>1641000000</v>
      </c>
      <c r="H843" s="258">
        <f>SUM('Cap Exp Detailed'!O12997)</f>
        <v>655000000</v>
      </c>
      <c r="I843" s="258">
        <f>SUM('Cap Exp Detailed'!P12997)</f>
        <v>2941000000</v>
      </c>
      <c r="J843" s="258">
        <f>SUM('Cap Exp Detailed'!Q12997)</f>
        <v>100000000</v>
      </c>
      <c r="K843" s="258">
        <f>SUM('Cap Exp Detailed'!R12997)</f>
        <v>0</v>
      </c>
      <c r="L843" s="515"/>
    </row>
    <row r="844" spans="1:12" x14ac:dyDescent="0.25">
      <c r="A844" s="513">
        <v>52102001</v>
      </c>
      <c r="B844" s="514" t="s">
        <v>1548</v>
      </c>
      <c r="C844" s="258">
        <f>SUM('Cap Exp Detailed'!J13055)</f>
        <v>1029000000</v>
      </c>
      <c r="D844" s="258">
        <f>SUM('Cap Exp Detailed'!K13055)</f>
        <v>1024000000</v>
      </c>
      <c r="E844" s="258">
        <f>SUM('Cap Exp Detailed'!L13055)</f>
        <v>140000000</v>
      </c>
      <c r="F844" s="258">
        <f>SUM('Cap Exp Detailed'!M13055)</f>
        <v>135000000</v>
      </c>
      <c r="G844" s="258">
        <f>SUM('Cap Exp Detailed'!N13055)</f>
        <v>1048000000</v>
      </c>
      <c r="H844" s="258">
        <f>SUM('Cap Exp Detailed'!O13055)</f>
        <v>495000000</v>
      </c>
      <c r="I844" s="258">
        <f>SUM('Cap Exp Detailed'!P13055)</f>
        <v>2567000000</v>
      </c>
      <c r="J844" s="258">
        <f>SUM('Cap Exp Detailed'!Q13055)</f>
        <v>455000000</v>
      </c>
      <c r="K844" s="258">
        <f>SUM('Cap Exp Detailed'!R13055)</f>
        <v>5918400</v>
      </c>
      <c r="L844" s="515"/>
    </row>
    <row r="845" spans="1:12" ht="24" x14ac:dyDescent="0.25">
      <c r="A845" s="513">
        <v>52103001</v>
      </c>
      <c r="B845" s="514" t="s">
        <v>3154</v>
      </c>
      <c r="C845" s="258">
        <f>SUM('Cap Exp Detailed'!J13087)</f>
        <v>784050000</v>
      </c>
      <c r="D845" s="258">
        <f>SUM('Cap Exp Detailed'!K13087)</f>
        <v>733969000</v>
      </c>
      <c r="E845" s="258">
        <f>SUM('Cap Exp Detailed'!L13087)</f>
        <v>349050000</v>
      </c>
      <c r="F845" s="258">
        <f>SUM('Cap Exp Detailed'!M13087)</f>
        <v>298969000</v>
      </c>
      <c r="G845" s="258">
        <f>SUM('Cap Exp Detailed'!N13087)</f>
        <v>950050000</v>
      </c>
      <c r="H845" s="258">
        <f>SUM('Cap Exp Detailed'!O13087)</f>
        <v>728500000</v>
      </c>
      <c r="I845" s="258">
        <f>SUM('Cap Exp Detailed'!P13087)</f>
        <v>2412519000</v>
      </c>
      <c r="J845" s="258">
        <f>SUM('Cap Exp Detailed'!Q13087)</f>
        <v>145000000</v>
      </c>
      <c r="K845" s="258">
        <f>SUM('Cap Exp Detailed'!R13087)</f>
        <v>0</v>
      </c>
      <c r="L845" s="515"/>
    </row>
    <row r="846" spans="1:12" x14ac:dyDescent="0.25">
      <c r="A846" s="513">
        <v>52104001</v>
      </c>
      <c r="B846" s="514" t="s">
        <v>1636</v>
      </c>
      <c r="C846" s="258">
        <f>SUM('Cap Exp Detailed'!J13102)</f>
        <v>27000000</v>
      </c>
      <c r="D846" s="258">
        <f>SUM('Cap Exp Detailed'!K13102)</f>
        <v>27000000</v>
      </c>
      <c r="E846" s="258">
        <f>SUM('Cap Exp Detailed'!L13102)</f>
        <v>0</v>
      </c>
      <c r="F846" s="258">
        <f>SUM('Cap Exp Detailed'!M13102)</f>
        <v>0</v>
      </c>
      <c r="G846" s="258">
        <f>SUM('Cap Exp Detailed'!N13102)</f>
        <v>28000000</v>
      </c>
      <c r="H846" s="258">
        <f>SUM('Cap Exp Detailed'!O13102)</f>
        <v>0</v>
      </c>
      <c r="I846" s="258">
        <f>SUM('Cap Exp Detailed'!P13102)</f>
        <v>55000000</v>
      </c>
      <c r="J846" s="258">
        <f>SUM('Cap Exp Detailed'!Q13102)</f>
        <v>42000000</v>
      </c>
      <c r="K846" s="258">
        <f>SUM('Cap Exp Detailed'!R13102)</f>
        <v>0</v>
      </c>
      <c r="L846" s="515"/>
    </row>
    <row r="847" spans="1:12" x14ac:dyDescent="0.25">
      <c r="A847" s="513">
        <v>53001001</v>
      </c>
      <c r="B847" s="514" t="s">
        <v>1649</v>
      </c>
      <c r="C847" s="258">
        <f>SUM('Cap Exp Detailed'!J13110)</f>
        <v>379280000</v>
      </c>
      <c r="D847" s="258">
        <f>SUM('Cap Exp Detailed'!K13110)</f>
        <v>207000000</v>
      </c>
      <c r="E847" s="258">
        <f>SUM('Cap Exp Detailed'!L13110)</f>
        <v>172280000</v>
      </c>
      <c r="F847" s="258">
        <f>SUM('Cap Exp Detailed'!M13110)</f>
        <v>0</v>
      </c>
      <c r="G847" s="258">
        <f>SUM('Cap Exp Detailed'!N13110)</f>
        <v>250000000</v>
      </c>
      <c r="H847" s="258">
        <f>SUM('Cap Exp Detailed'!O13110)</f>
        <v>250000000</v>
      </c>
      <c r="I847" s="258">
        <f>SUM('Cap Exp Detailed'!P13110)</f>
        <v>707000000</v>
      </c>
      <c r="J847" s="258">
        <f>SUM('Cap Exp Detailed'!Q13110)</f>
        <v>498000000</v>
      </c>
      <c r="K847" s="258">
        <f>SUM('Cap Exp Detailed'!R13110)</f>
        <v>0</v>
      </c>
      <c r="L847" s="515"/>
    </row>
    <row r="848" spans="1:12" x14ac:dyDescent="0.25">
      <c r="A848" s="513">
        <v>53010001</v>
      </c>
      <c r="B848" s="514" t="s">
        <v>1659</v>
      </c>
      <c r="C848" s="258">
        <f>SUM('Cap Exp Detailed'!J13128)</f>
        <v>489500000</v>
      </c>
      <c r="D848" s="258">
        <f>SUM('Cap Exp Detailed'!K13128)</f>
        <v>240000000</v>
      </c>
      <c r="E848" s="258">
        <f>SUM('Cap Exp Detailed'!L13128)</f>
        <v>249500000</v>
      </c>
      <c r="F848" s="258">
        <f>SUM('Cap Exp Detailed'!M13128)</f>
        <v>0</v>
      </c>
      <c r="G848" s="258">
        <f>SUM('Cap Exp Detailed'!N13128)</f>
        <v>225000000</v>
      </c>
      <c r="H848" s="258">
        <f>SUM('Cap Exp Detailed'!O13128)</f>
        <v>215000000</v>
      </c>
      <c r="I848" s="258">
        <f>SUM('Cap Exp Detailed'!P13128)</f>
        <v>680000000</v>
      </c>
      <c r="J848" s="258">
        <f>SUM('Cap Exp Detailed'!Q13128)</f>
        <v>445900000</v>
      </c>
      <c r="K848" s="258">
        <f>SUM('Cap Exp Detailed'!R13128)</f>
        <v>0</v>
      </c>
      <c r="L848" s="515"/>
    </row>
    <row r="849" spans="1:13" x14ac:dyDescent="0.25">
      <c r="A849" s="513">
        <v>54001001</v>
      </c>
      <c r="B849" s="514" t="s">
        <v>1669</v>
      </c>
      <c r="C849" s="258">
        <f>SUM('Cap Exp Detailed'!J13166)</f>
        <v>253390000</v>
      </c>
      <c r="D849" s="258">
        <f>SUM('Cap Exp Detailed'!K13166)</f>
        <v>84390000</v>
      </c>
      <c r="E849" s="258">
        <f>SUM('Cap Exp Detailed'!L13166)</f>
        <v>169000000</v>
      </c>
      <c r="F849" s="258">
        <f>SUM('Cap Exp Detailed'!M13166)</f>
        <v>0</v>
      </c>
      <c r="G849" s="258">
        <f>SUM('Cap Exp Detailed'!N13166)</f>
        <v>80900000</v>
      </c>
      <c r="H849" s="258">
        <f>SUM('Cap Exp Detailed'!O13166)</f>
        <v>1000000</v>
      </c>
      <c r="I849" s="258">
        <f>SUM('Cap Exp Detailed'!P13166)</f>
        <v>166290000</v>
      </c>
      <c r="J849" s="258">
        <f>SUM('Cap Exp Detailed'!Q13166)</f>
        <v>1569050000</v>
      </c>
      <c r="K849" s="258">
        <f>SUM('Cap Exp Detailed'!R13166)</f>
        <v>144061444</v>
      </c>
      <c r="L849" s="515"/>
    </row>
    <row r="850" spans="1:13" x14ac:dyDescent="0.25">
      <c r="A850" s="513">
        <v>54001002</v>
      </c>
      <c r="B850" s="514" t="s">
        <v>1722</v>
      </c>
      <c r="C850" s="258">
        <f>SUM('Cap Exp Detailed'!J13179)</f>
        <v>150000000</v>
      </c>
      <c r="D850" s="258">
        <f>SUM('Cap Exp Detailed'!K13179)</f>
        <v>150000000</v>
      </c>
      <c r="E850" s="258">
        <f>SUM('Cap Exp Detailed'!L13179)</f>
        <v>0</v>
      </c>
      <c r="F850" s="258">
        <f>SUM('Cap Exp Detailed'!M13179)</f>
        <v>0</v>
      </c>
      <c r="G850" s="258">
        <f>SUM('Cap Exp Detailed'!N13179)</f>
        <v>50000000</v>
      </c>
      <c r="H850" s="258">
        <f>SUM('Cap Exp Detailed'!O13179)</f>
        <v>50000000</v>
      </c>
      <c r="I850" s="258">
        <f>SUM('Cap Exp Detailed'!P13179)</f>
        <v>250000000</v>
      </c>
      <c r="J850" s="258">
        <f>SUM('Cap Exp Detailed'!Q13179)</f>
        <v>100000000</v>
      </c>
      <c r="K850" s="258">
        <f>SUM('Cap Exp Detailed'!R13179)</f>
        <v>0</v>
      </c>
      <c r="L850" s="515"/>
    </row>
    <row r="851" spans="1:13" x14ac:dyDescent="0.25">
      <c r="A851" s="513">
        <v>54001003</v>
      </c>
      <c r="B851" s="514" t="s">
        <v>1726</v>
      </c>
      <c r="C851" s="258">
        <f>SUM('Cap Exp Detailed'!J13192)</f>
        <v>420640000</v>
      </c>
      <c r="D851" s="258">
        <f>SUM('Cap Exp Detailed'!K13192)</f>
        <v>220640000</v>
      </c>
      <c r="E851" s="258">
        <f>SUM('Cap Exp Detailed'!L13192)</f>
        <v>200000000</v>
      </c>
      <c r="F851" s="258">
        <f>SUM('Cap Exp Detailed'!M13192)</f>
        <v>0</v>
      </c>
      <c r="G851" s="258">
        <f>SUM('Cap Exp Detailed'!N13192)</f>
        <v>200000000</v>
      </c>
      <c r="H851" s="258">
        <f>SUM('Cap Exp Detailed'!O13192)</f>
        <v>0</v>
      </c>
      <c r="I851" s="258">
        <f>SUM('Cap Exp Detailed'!P13192)</f>
        <v>420640000</v>
      </c>
      <c r="J851" s="258">
        <f>SUM('Cap Exp Detailed'!Q13192)</f>
        <v>128000000</v>
      </c>
      <c r="K851" s="258">
        <f>SUM('Cap Exp Detailed'!R13192)</f>
        <v>0</v>
      </c>
      <c r="L851" s="515"/>
    </row>
    <row r="852" spans="1:13" x14ac:dyDescent="0.25">
      <c r="A852" s="513">
        <v>54003001</v>
      </c>
      <c r="B852" s="514" t="s">
        <v>1739</v>
      </c>
      <c r="C852" s="258">
        <f>SUM('Cap Exp Detailed'!J13217)</f>
        <v>800000000</v>
      </c>
      <c r="D852" s="258">
        <f>SUM('Cap Exp Detailed'!K13217)</f>
        <v>750000000</v>
      </c>
      <c r="E852" s="258">
        <f>SUM('Cap Exp Detailed'!L13217)</f>
        <v>150000000</v>
      </c>
      <c r="F852" s="258">
        <f>SUM('Cap Exp Detailed'!M13217)</f>
        <v>100000000</v>
      </c>
      <c r="G852" s="258">
        <f>SUM('Cap Exp Detailed'!N13217)</f>
        <v>460000000</v>
      </c>
      <c r="H852" s="258">
        <f>SUM('Cap Exp Detailed'!O13217)</f>
        <v>630000000</v>
      </c>
      <c r="I852" s="258">
        <f>SUM('Cap Exp Detailed'!P13217)</f>
        <v>1840000000</v>
      </c>
      <c r="J852" s="258">
        <f>SUM('Cap Exp Detailed'!Q13217)</f>
        <v>1000000000</v>
      </c>
      <c r="K852" s="258">
        <f>SUM('Cap Exp Detailed'!R13217)</f>
        <v>473399647</v>
      </c>
      <c r="L852" s="515"/>
    </row>
    <row r="853" spans="1:13" x14ac:dyDescent="0.25">
      <c r="A853" s="513">
        <v>54007001</v>
      </c>
      <c r="B853" s="514" t="s">
        <v>1770</v>
      </c>
      <c r="C853" s="258">
        <f>SUM('Cap Exp Detailed'!J13247)</f>
        <v>666000000</v>
      </c>
      <c r="D853" s="258">
        <f>SUM('Cap Exp Detailed'!K13247)</f>
        <v>370000000</v>
      </c>
      <c r="E853" s="258">
        <f>SUM('Cap Exp Detailed'!L13247)</f>
        <v>296000000</v>
      </c>
      <c r="F853" s="258">
        <f>SUM('Cap Exp Detailed'!M13247)</f>
        <v>0</v>
      </c>
      <c r="G853" s="258">
        <f>SUM('Cap Exp Detailed'!N13247)</f>
        <v>851000000</v>
      </c>
      <c r="H853" s="258">
        <f>SUM('Cap Exp Detailed'!O13247)</f>
        <v>265000000</v>
      </c>
      <c r="I853" s="258">
        <f>SUM('Cap Exp Detailed'!P13247)</f>
        <v>1486000000</v>
      </c>
      <c r="J853" s="258">
        <f>SUM('Cap Exp Detailed'!Q13247)</f>
        <v>222000000</v>
      </c>
      <c r="K853" s="258">
        <f>SUM('Cap Exp Detailed'!R13247)</f>
        <v>0</v>
      </c>
      <c r="L853" s="515"/>
    </row>
    <row r="854" spans="1:13" x14ac:dyDescent="0.25">
      <c r="A854" s="513">
        <v>60001001</v>
      </c>
      <c r="B854" s="514" t="s">
        <v>1805</v>
      </c>
      <c r="C854" s="258">
        <f>SUM('Cap Exp Detailed'!J13272)</f>
        <v>2270000000</v>
      </c>
      <c r="D854" s="258">
        <f>SUM('Cap Exp Detailed'!K13272)</f>
        <v>220000000</v>
      </c>
      <c r="E854" s="258">
        <f>SUM('Cap Exp Detailed'!L13272)</f>
        <v>2050000000</v>
      </c>
      <c r="F854" s="258">
        <f>SUM('Cap Exp Detailed'!M13272)</f>
        <v>0</v>
      </c>
      <c r="G854" s="258">
        <f>SUM('Cap Exp Detailed'!N13272)</f>
        <v>2090000000</v>
      </c>
      <c r="H854" s="258">
        <f>SUM('Cap Exp Detailed'!O13272)</f>
        <v>2000000000</v>
      </c>
      <c r="I854" s="258">
        <f>SUM('Cap Exp Detailed'!P13272)</f>
        <v>4310000000</v>
      </c>
      <c r="J854" s="258">
        <f>SUM('Cap Exp Detailed'!Q13272)</f>
        <v>216000000</v>
      </c>
      <c r="K854" s="258">
        <f>SUM('Cap Exp Detailed'!R13272)</f>
        <v>10042500</v>
      </c>
      <c r="L854" s="515"/>
    </row>
    <row r="855" spans="1:13" x14ac:dyDescent="0.25">
      <c r="A855" s="513">
        <v>64001001</v>
      </c>
      <c r="B855" s="514" t="s">
        <v>1831</v>
      </c>
      <c r="C855" s="258">
        <f>SUM('Cap Exp Detailed'!J13288)</f>
        <v>47145300</v>
      </c>
      <c r="D855" s="258">
        <f>SUM('Cap Exp Detailed'!K13288)</f>
        <v>65545300</v>
      </c>
      <c r="E855" s="258">
        <f>SUM('Cap Exp Detailed'!L13288)</f>
        <v>22500000</v>
      </c>
      <c r="F855" s="258">
        <f>SUM('Cap Exp Detailed'!M13288)</f>
        <v>40900000</v>
      </c>
      <c r="G855" s="258">
        <f>SUM('Cap Exp Detailed'!N13288)</f>
        <v>37500000</v>
      </c>
      <c r="H855" s="258">
        <f>SUM('Cap Exp Detailed'!O13288)</f>
        <v>37500000</v>
      </c>
      <c r="I855" s="258">
        <f>SUM('Cap Exp Detailed'!P13288)</f>
        <v>140545300</v>
      </c>
      <c r="J855" s="258">
        <f>SUM('Cap Exp Detailed'!Q13288)</f>
        <v>2874000</v>
      </c>
      <c r="K855" s="258">
        <f>SUM('Cap Exp Detailed'!R13288)</f>
        <v>0</v>
      </c>
      <c r="L855" s="515"/>
    </row>
    <row r="856" spans="1:13" x14ac:dyDescent="0.25">
      <c r="A856" s="516"/>
      <c r="B856" s="517"/>
      <c r="C856" s="316"/>
      <c r="D856" s="316"/>
      <c r="E856" s="316"/>
      <c r="F856" s="316"/>
      <c r="G856" s="316"/>
      <c r="H856" s="316"/>
      <c r="I856" s="316"/>
      <c r="J856" s="316"/>
      <c r="K856" s="316"/>
      <c r="L856" s="518"/>
    </row>
    <row r="857" spans="1:13" ht="18.75" customHeight="1" x14ac:dyDescent="0.25">
      <c r="A857" s="903" t="s">
        <v>5034</v>
      </c>
      <c r="B857" s="903"/>
      <c r="C857" s="903"/>
      <c r="D857" s="903"/>
      <c r="E857" s="903"/>
      <c r="F857" s="903"/>
      <c r="G857" s="903"/>
      <c r="H857" s="903"/>
      <c r="I857" s="903"/>
      <c r="J857" s="903"/>
      <c r="K857" s="903"/>
      <c r="L857" s="903"/>
      <c r="M857" s="468"/>
    </row>
    <row r="858" spans="1:13" ht="17.25" customHeight="1" thickBot="1" x14ac:dyDescent="0.3">
      <c r="A858" s="906" t="s">
        <v>3122</v>
      </c>
      <c r="B858" s="906"/>
      <c r="C858" s="906"/>
      <c r="D858" s="906"/>
      <c r="E858" s="906"/>
      <c r="F858" s="906"/>
      <c r="G858" s="906"/>
      <c r="H858" s="906"/>
      <c r="I858" s="906"/>
      <c r="J858" s="906"/>
      <c r="K858" s="906"/>
      <c r="L858" s="906"/>
      <c r="M858" s="468"/>
    </row>
    <row r="859" spans="1:13" ht="16.5" customHeight="1" x14ac:dyDescent="0.25">
      <c r="A859" s="914" t="s">
        <v>5127</v>
      </c>
      <c r="B859" s="911" t="s">
        <v>5126</v>
      </c>
      <c r="C859" s="909" t="s">
        <v>3115</v>
      </c>
      <c r="D859" s="909" t="s">
        <v>3116</v>
      </c>
      <c r="E859" s="907" t="s">
        <v>3121</v>
      </c>
      <c r="F859" s="907" t="s">
        <v>3117</v>
      </c>
      <c r="G859" s="909" t="s">
        <v>3116</v>
      </c>
      <c r="H859" s="909" t="s">
        <v>3116</v>
      </c>
      <c r="I859" s="909" t="s">
        <v>5095</v>
      </c>
      <c r="J859" s="909" t="s">
        <v>3115</v>
      </c>
      <c r="K859" s="466" t="s">
        <v>3340</v>
      </c>
      <c r="L859" s="904" t="s">
        <v>5049</v>
      </c>
    </row>
    <row r="860" spans="1:13" ht="12" customHeight="1" x14ac:dyDescent="0.25">
      <c r="A860" s="915"/>
      <c r="B860" s="912"/>
      <c r="C860" s="910"/>
      <c r="D860" s="910"/>
      <c r="E860" s="908"/>
      <c r="F860" s="908"/>
      <c r="G860" s="910"/>
      <c r="H860" s="910"/>
      <c r="I860" s="910"/>
      <c r="J860" s="910"/>
      <c r="K860" s="467" t="s">
        <v>5125</v>
      </c>
      <c r="L860" s="905"/>
    </row>
    <row r="861" spans="1:13" ht="15.75" customHeight="1" x14ac:dyDescent="0.25">
      <c r="A861" s="915"/>
      <c r="B861" s="912"/>
      <c r="C861" s="499" t="s">
        <v>3120</v>
      </c>
      <c r="D861" s="499" t="s">
        <v>3120</v>
      </c>
      <c r="E861" s="500" t="s">
        <v>3120</v>
      </c>
      <c r="F861" s="500" t="s">
        <v>3120</v>
      </c>
      <c r="G861" s="499" t="s">
        <v>5068</v>
      </c>
      <c r="H861" s="499" t="s">
        <v>5069</v>
      </c>
      <c r="I861" s="499"/>
      <c r="J861" s="499" t="s">
        <v>5102</v>
      </c>
      <c r="K861" s="501" t="s">
        <v>5102</v>
      </c>
      <c r="L861" s="502"/>
    </row>
    <row r="862" spans="1:13" ht="10.5" customHeight="1" thickBot="1" x14ac:dyDescent="0.3">
      <c r="A862" s="916"/>
      <c r="B862" s="913"/>
      <c r="C862" s="503" t="s">
        <v>14</v>
      </c>
      <c r="D862" s="503" t="s">
        <v>14</v>
      </c>
      <c r="E862" s="504" t="s">
        <v>14</v>
      </c>
      <c r="F862" s="504" t="s">
        <v>14</v>
      </c>
      <c r="G862" s="503" t="s">
        <v>14</v>
      </c>
      <c r="H862" s="503" t="s">
        <v>14</v>
      </c>
      <c r="I862" s="503" t="s">
        <v>14</v>
      </c>
      <c r="J862" s="503" t="s">
        <v>14</v>
      </c>
      <c r="K862" s="503" t="s">
        <v>14</v>
      </c>
      <c r="L862" s="505"/>
    </row>
    <row r="863" spans="1:13" ht="18" customHeight="1" thickBot="1" x14ac:dyDescent="0.3">
      <c r="A863" s="506" t="s">
        <v>3332</v>
      </c>
      <c r="B863" s="507" t="s">
        <v>3331</v>
      </c>
      <c r="C863" s="289">
        <f>SUM(C864:C870)</f>
        <v>1616642500</v>
      </c>
      <c r="D863" s="289">
        <f t="shared" ref="D863:K863" si="2">SUM(D864:D870)</f>
        <v>780642500</v>
      </c>
      <c r="E863" s="289">
        <f t="shared" si="2"/>
        <v>855000000</v>
      </c>
      <c r="F863" s="289">
        <f t="shared" si="2"/>
        <v>19000000</v>
      </c>
      <c r="G863" s="289">
        <f t="shared" si="2"/>
        <v>1041000000</v>
      </c>
      <c r="H863" s="289">
        <f t="shared" si="2"/>
        <v>560000000</v>
      </c>
      <c r="I863" s="289">
        <f t="shared" si="2"/>
        <v>2381642500</v>
      </c>
      <c r="J863" s="289">
        <f t="shared" si="2"/>
        <v>1046320000</v>
      </c>
      <c r="K863" s="289">
        <f t="shared" si="2"/>
        <v>64650433</v>
      </c>
      <c r="L863" s="508"/>
    </row>
    <row r="864" spans="1:13" x14ac:dyDescent="0.25">
      <c r="A864" s="509">
        <v>18011001</v>
      </c>
      <c r="B864" s="510" t="s">
        <v>1853</v>
      </c>
      <c r="C864" s="511">
        <f>SUM('Cap Exp Detailed'!J13320)</f>
        <v>376650000</v>
      </c>
      <c r="D864" s="511">
        <f>SUM('Cap Exp Detailed'!K13320)</f>
        <v>184650000</v>
      </c>
      <c r="E864" s="511">
        <f>SUM('Cap Exp Detailed'!L13320)</f>
        <v>192000000</v>
      </c>
      <c r="F864" s="511">
        <f>SUM('Cap Exp Detailed'!M13320)</f>
        <v>0</v>
      </c>
      <c r="G864" s="511">
        <f>SUM('Cap Exp Detailed'!N13320)</f>
        <v>292000000</v>
      </c>
      <c r="H864" s="511">
        <f>SUM('Cap Exp Detailed'!O13320)</f>
        <v>242000000</v>
      </c>
      <c r="I864" s="511">
        <f>SUM('Cap Exp Detailed'!P13320)</f>
        <v>718650000</v>
      </c>
      <c r="J864" s="511">
        <f>SUM('Cap Exp Detailed'!Q13320)</f>
        <v>147250000</v>
      </c>
      <c r="K864" s="511">
        <f>SUM('Cap Exp Detailed'!R13320)</f>
        <v>0</v>
      </c>
      <c r="L864" s="512"/>
    </row>
    <row r="865" spans="1:12" x14ac:dyDescent="0.25">
      <c r="A865" s="513">
        <v>26001001</v>
      </c>
      <c r="B865" s="514" t="s">
        <v>1890</v>
      </c>
      <c r="C865" s="258">
        <f>SUM('Cap Exp Detailed'!J13343)</f>
        <v>289000000</v>
      </c>
      <c r="D865" s="258">
        <f>SUM('Cap Exp Detailed'!K13343)</f>
        <v>189000000</v>
      </c>
      <c r="E865" s="258">
        <f>SUM('Cap Exp Detailed'!L13343)</f>
        <v>100000000</v>
      </c>
      <c r="F865" s="258">
        <f>SUM('Cap Exp Detailed'!M13343)</f>
        <v>0</v>
      </c>
      <c r="G865" s="258">
        <f>SUM('Cap Exp Detailed'!N13343)</f>
        <v>170000000</v>
      </c>
      <c r="H865" s="258">
        <f>SUM('Cap Exp Detailed'!O13343)</f>
        <v>150000000</v>
      </c>
      <c r="I865" s="258">
        <f>SUM('Cap Exp Detailed'!P13343)</f>
        <v>509000000</v>
      </c>
      <c r="J865" s="258">
        <f>SUM('Cap Exp Detailed'!Q13343)</f>
        <v>143520000</v>
      </c>
      <c r="K865" s="258">
        <f>SUM('Cap Exp Detailed'!R13343)</f>
        <v>0</v>
      </c>
      <c r="L865" s="515"/>
    </row>
    <row r="866" spans="1:12" x14ac:dyDescent="0.25">
      <c r="A866" s="513">
        <v>26007001</v>
      </c>
      <c r="B866" s="514" t="s">
        <v>1914</v>
      </c>
      <c r="C866" s="258">
        <f>SUM('Cap Exp Detailed'!J13361)</f>
        <v>23500000</v>
      </c>
      <c r="D866" s="258">
        <f>SUM('Cap Exp Detailed'!K13361)</f>
        <v>13500000</v>
      </c>
      <c r="E866" s="258">
        <f>SUM('Cap Exp Detailed'!L13361)</f>
        <v>10000000</v>
      </c>
      <c r="F866" s="258">
        <f>SUM('Cap Exp Detailed'!M13361)</f>
        <v>0</v>
      </c>
      <c r="G866" s="258">
        <f>SUM('Cap Exp Detailed'!N13361)</f>
        <v>5000000</v>
      </c>
      <c r="H866" s="258">
        <f>SUM('Cap Exp Detailed'!O13361)</f>
        <v>0</v>
      </c>
      <c r="I866" s="258">
        <f>SUM('Cap Exp Detailed'!P13361)</f>
        <v>18500000</v>
      </c>
      <c r="J866" s="258">
        <f>SUM('Cap Exp Detailed'!Q13361)</f>
        <v>89400000</v>
      </c>
      <c r="K866" s="258">
        <f>SUM('Cap Exp Detailed'!R13361)</f>
        <v>0</v>
      </c>
      <c r="L866" s="515"/>
    </row>
    <row r="867" spans="1:12" x14ac:dyDescent="0.25">
      <c r="A867" s="513">
        <v>26007002</v>
      </c>
      <c r="B867" s="514" t="s">
        <v>1931</v>
      </c>
      <c r="C867" s="258">
        <f>SUM('Cap Exp Detailed'!J13368)</f>
        <v>20500000</v>
      </c>
      <c r="D867" s="258">
        <f>SUM('Cap Exp Detailed'!K13368)</f>
        <v>5500000</v>
      </c>
      <c r="E867" s="258">
        <f>SUM('Cap Exp Detailed'!L13368)</f>
        <v>15000000</v>
      </c>
      <c r="F867" s="258">
        <f>SUM('Cap Exp Detailed'!M13368)</f>
        <v>0</v>
      </c>
      <c r="G867" s="258">
        <f>SUM('Cap Exp Detailed'!N13368)</f>
        <v>15000000</v>
      </c>
      <c r="H867" s="258">
        <f>SUM('Cap Exp Detailed'!O13368)</f>
        <v>0</v>
      </c>
      <c r="I867" s="258">
        <f>SUM('Cap Exp Detailed'!P13368)</f>
        <v>20500000</v>
      </c>
      <c r="J867" s="258">
        <f>SUM('Cap Exp Detailed'!Q13368)</f>
        <v>0</v>
      </c>
      <c r="K867" s="258">
        <f>SUM('Cap Exp Detailed'!R13368)</f>
        <v>0</v>
      </c>
      <c r="L867" s="515"/>
    </row>
    <row r="868" spans="1:12" x14ac:dyDescent="0.25">
      <c r="A868" s="513">
        <v>26007003</v>
      </c>
      <c r="B868" s="514" t="s">
        <v>1939</v>
      </c>
      <c r="C868" s="258">
        <f>SUM('Cap Exp Detailed'!J13381)</f>
        <v>35400000</v>
      </c>
      <c r="D868" s="258">
        <f>SUM('Cap Exp Detailed'!K13381)</f>
        <v>12400000</v>
      </c>
      <c r="E868" s="258">
        <f>SUM('Cap Exp Detailed'!L13381)</f>
        <v>23000000</v>
      </c>
      <c r="F868" s="258">
        <f>SUM('Cap Exp Detailed'!M13381)</f>
        <v>0</v>
      </c>
      <c r="G868" s="258">
        <f>SUM('Cap Exp Detailed'!N13381)</f>
        <v>27000000</v>
      </c>
      <c r="H868" s="258">
        <f>SUM('Cap Exp Detailed'!O13381)</f>
        <v>18000000</v>
      </c>
      <c r="I868" s="258">
        <f>SUM('Cap Exp Detailed'!P13381)</f>
        <v>57400000</v>
      </c>
      <c r="J868" s="258">
        <f>SUM('Cap Exp Detailed'!Q13381)</f>
        <v>12550000</v>
      </c>
      <c r="K868" s="258">
        <f>SUM('Cap Exp Detailed'!R13381)</f>
        <v>0</v>
      </c>
      <c r="L868" s="515"/>
    </row>
    <row r="869" spans="1:12" x14ac:dyDescent="0.25">
      <c r="A869" s="513">
        <v>26051001</v>
      </c>
      <c r="B869" s="514" t="s">
        <v>1955</v>
      </c>
      <c r="C869" s="258">
        <f>SUM('Cap Exp Detailed'!J13421)</f>
        <v>750000000</v>
      </c>
      <c r="D869" s="258">
        <f>SUM('Cap Exp Detailed'!K13421)</f>
        <v>279000000</v>
      </c>
      <c r="E869" s="258">
        <f>SUM('Cap Exp Detailed'!L13421)</f>
        <v>490000000</v>
      </c>
      <c r="F869" s="258">
        <f>SUM('Cap Exp Detailed'!M13421)</f>
        <v>19000000</v>
      </c>
      <c r="G869" s="258">
        <f>SUM('Cap Exp Detailed'!N13421)</f>
        <v>507000000</v>
      </c>
      <c r="H869" s="258">
        <f>SUM('Cap Exp Detailed'!O13421)</f>
        <v>125000000</v>
      </c>
      <c r="I869" s="258">
        <f>SUM('Cap Exp Detailed'!P13421)</f>
        <v>911000000</v>
      </c>
      <c r="J869" s="258">
        <f>SUM('Cap Exp Detailed'!Q13421)</f>
        <v>626600000</v>
      </c>
      <c r="K869" s="258">
        <f>SUM('Cap Exp Detailed'!R13421)</f>
        <v>64650433</v>
      </c>
      <c r="L869" s="515"/>
    </row>
    <row r="870" spans="1:12" x14ac:dyDescent="0.25">
      <c r="A870" s="513">
        <v>26052001</v>
      </c>
      <c r="B870" s="514" t="s">
        <v>2003</v>
      </c>
      <c r="C870" s="258">
        <f>SUM('Cap Exp Detailed'!J13436)</f>
        <v>121592500</v>
      </c>
      <c r="D870" s="258">
        <f>SUM('Cap Exp Detailed'!K13436)</f>
        <v>96592500</v>
      </c>
      <c r="E870" s="258">
        <f>SUM('Cap Exp Detailed'!L13436)</f>
        <v>25000000</v>
      </c>
      <c r="F870" s="258">
        <f>SUM('Cap Exp Detailed'!M13436)</f>
        <v>0</v>
      </c>
      <c r="G870" s="258">
        <f>SUM('Cap Exp Detailed'!N13436)</f>
        <v>25000000</v>
      </c>
      <c r="H870" s="258">
        <f>SUM('Cap Exp Detailed'!O13436)</f>
        <v>25000000</v>
      </c>
      <c r="I870" s="258">
        <f>SUM('Cap Exp Detailed'!P13436)</f>
        <v>146592500</v>
      </c>
      <c r="J870" s="258">
        <f>SUM('Cap Exp Detailed'!Q13436)</f>
        <v>27000000</v>
      </c>
      <c r="K870" s="258">
        <f>SUM('Cap Exp Detailed'!R13436)</f>
        <v>0</v>
      </c>
      <c r="L870" s="515"/>
    </row>
    <row r="871" spans="1:12" x14ac:dyDescent="0.25">
      <c r="A871" s="539"/>
      <c r="B871" s="517"/>
      <c r="C871" s="316"/>
      <c r="D871" s="316"/>
      <c r="E871" s="316"/>
      <c r="F871" s="316"/>
      <c r="G871" s="316"/>
      <c r="H871" s="316"/>
      <c r="I871" s="316"/>
      <c r="J871" s="316"/>
      <c r="K871" s="316"/>
      <c r="L871" s="518"/>
    </row>
    <row r="872" spans="1:12" x14ac:dyDescent="0.25">
      <c r="A872" s="539"/>
      <c r="B872" s="517"/>
      <c r="C872" s="316"/>
      <c r="D872" s="316"/>
      <c r="E872" s="316"/>
      <c r="F872" s="316"/>
      <c r="G872" s="316"/>
      <c r="H872" s="316"/>
      <c r="I872" s="316"/>
      <c r="J872" s="316"/>
      <c r="K872" s="316"/>
      <c r="L872" s="518"/>
    </row>
    <row r="873" spans="1:12" x14ac:dyDescent="0.25">
      <c r="A873" s="539"/>
      <c r="B873" s="517"/>
      <c r="C873" s="316"/>
      <c r="D873" s="316"/>
      <c r="E873" s="316"/>
      <c r="F873" s="316"/>
      <c r="G873" s="316"/>
      <c r="H873" s="316"/>
      <c r="I873" s="316"/>
      <c r="J873" s="316"/>
      <c r="K873" s="316"/>
      <c r="L873" s="518"/>
    </row>
    <row r="874" spans="1:12" x14ac:dyDescent="0.25">
      <c r="A874" s="539"/>
      <c r="B874" s="517"/>
      <c r="C874" s="316"/>
      <c r="D874" s="316"/>
      <c r="E874" s="316"/>
      <c r="F874" s="316"/>
      <c r="G874" s="316"/>
      <c r="H874" s="316"/>
      <c r="I874" s="316"/>
      <c r="J874" s="316"/>
      <c r="K874" s="316"/>
      <c r="L874" s="518"/>
    </row>
    <row r="875" spans="1:12" x14ac:dyDescent="0.25">
      <c r="A875" s="539"/>
      <c r="B875" s="517"/>
      <c r="C875" s="316"/>
      <c r="D875" s="316"/>
      <c r="E875" s="316"/>
      <c r="F875" s="316"/>
      <c r="G875" s="316"/>
      <c r="H875" s="316"/>
      <c r="I875" s="316"/>
      <c r="J875" s="316"/>
      <c r="K875" s="316"/>
      <c r="L875" s="518"/>
    </row>
    <row r="876" spans="1:12" x14ac:dyDescent="0.25">
      <c r="A876" s="539"/>
      <c r="B876" s="517"/>
      <c r="C876" s="316"/>
      <c r="D876" s="316"/>
      <c r="E876" s="316"/>
      <c r="F876" s="316"/>
      <c r="G876" s="316"/>
      <c r="H876" s="316"/>
      <c r="I876" s="316"/>
      <c r="J876" s="316"/>
      <c r="K876" s="316"/>
      <c r="L876" s="518"/>
    </row>
    <row r="877" spans="1:12" x14ac:dyDescent="0.25">
      <c r="A877" s="539"/>
      <c r="B877" s="517"/>
      <c r="C877" s="316"/>
      <c r="D877" s="316"/>
      <c r="E877" s="316"/>
      <c r="F877" s="316"/>
      <c r="G877" s="316"/>
      <c r="H877" s="316"/>
      <c r="I877" s="316"/>
      <c r="J877" s="316"/>
      <c r="K877" s="316"/>
      <c r="L877" s="518"/>
    </row>
    <row r="878" spans="1:12" ht="12.6" thickBot="1" x14ac:dyDescent="0.3">
      <c r="A878" s="540"/>
      <c r="B878" s="528"/>
      <c r="C878" s="529"/>
      <c r="D878" s="530"/>
      <c r="E878" s="530"/>
      <c r="F878" s="529"/>
      <c r="G878" s="530"/>
      <c r="H878" s="530"/>
      <c r="I878" s="530"/>
      <c r="J878" s="530"/>
      <c r="K878" s="530"/>
      <c r="L878" s="518"/>
    </row>
    <row r="879" spans="1:12" ht="12.6" thickBot="1" x14ac:dyDescent="0.3">
      <c r="A879" s="541" t="s">
        <v>3330</v>
      </c>
      <c r="B879" s="542" t="s">
        <v>2023</v>
      </c>
      <c r="C879" s="289">
        <f>SUM(C880)</f>
        <v>361500000</v>
      </c>
      <c r="D879" s="289">
        <f t="shared" ref="D879:K879" si="3">SUM(D880)</f>
        <v>256500000</v>
      </c>
      <c r="E879" s="289">
        <f t="shared" si="3"/>
        <v>105000000</v>
      </c>
      <c r="F879" s="289">
        <f t="shared" si="3"/>
        <v>0</v>
      </c>
      <c r="G879" s="289">
        <f t="shared" si="3"/>
        <v>188000000</v>
      </c>
      <c r="H879" s="289">
        <f t="shared" si="3"/>
        <v>35000000</v>
      </c>
      <c r="I879" s="289">
        <f t="shared" si="3"/>
        <v>479500000</v>
      </c>
      <c r="J879" s="289">
        <f t="shared" si="3"/>
        <v>380000000</v>
      </c>
      <c r="K879" s="289">
        <f t="shared" si="3"/>
        <v>0</v>
      </c>
      <c r="L879" s="508"/>
    </row>
    <row r="880" spans="1:12" x14ac:dyDescent="0.25">
      <c r="A880" s="509">
        <v>65001001</v>
      </c>
      <c r="B880" s="510" t="s">
        <v>2025</v>
      </c>
      <c r="C880" s="511">
        <f>SUM('Cap Exp Detailed'!J13469)</f>
        <v>361500000</v>
      </c>
      <c r="D880" s="511">
        <f>SUM('Cap Exp Detailed'!K13469)</f>
        <v>256500000</v>
      </c>
      <c r="E880" s="511">
        <f>SUM('Cap Exp Detailed'!L13469)</f>
        <v>105000000</v>
      </c>
      <c r="F880" s="511">
        <f>SUM('Cap Exp Detailed'!M13469)</f>
        <v>0</v>
      </c>
      <c r="G880" s="511">
        <f>SUM('Cap Exp Detailed'!N13469)</f>
        <v>188000000</v>
      </c>
      <c r="H880" s="511">
        <f>SUM('Cap Exp Detailed'!O13469)</f>
        <v>35000000</v>
      </c>
      <c r="I880" s="511">
        <f>SUM('Cap Exp Detailed'!P13469)</f>
        <v>479500000</v>
      </c>
      <c r="J880" s="511">
        <f>SUM('Cap Exp Detailed'!Q13469)</f>
        <v>380000000</v>
      </c>
      <c r="K880" s="511">
        <f>SUM('Cap Exp Detailed'!R13469)</f>
        <v>0</v>
      </c>
      <c r="L880" s="512"/>
    </row>
    <row r="881" spans="1:12" x14ac:dyDescent="0.25">
      <c r="A881" s="524"/>
      <c r="B881" s="525"/>
      <c r="C881" s="526"/>
      <c r="D881" s="526"/>
      <c r="E881" s="526"/>
      <c r="F881" s="526"/>
      <c r="G881" s="526"/>
      <c r="H881" s="526"/>
      <c r="I881" s="526"/>
      <c r="J881" s="526"/>
      <c r="K881" s="526"/>
      <c r="L881" s="527"/>
    </row>
    <row r="882" spans="1:12" x14ac:dyDescent="0.25">
      <c r="A882" s="516"/>
      <c r="B882" s="517"/>
      <c r="C882" s="316"/>
      <c r="D882" s="316"/>
      <c r="E882" s="316"/>
      <c r="F882" s="316"/>
      <c r="G882" s="316"/>
      <c r="H882" s="316"/>
      <c r="I882" s="316"/>
      <c r="J882" s="316"/>
      <c r="K882" s="316"/>
      <c r="L882" s="518"/>
    </row>
    <row r="883" spans="1:12" x14ac:dyDescent="0.25">
      <c r="A883" s="516"/>
      <c r="B883" s="517"/>
      <c r="C883" s="316"/>
      <c r="D883" s="316"/>
      <c r="E883" s="316"/>
      <c r="F883" s="316"/>
      <c r="G883" s="316"/>
      <c r="H883" s="316"/>
      <c r="I883" s="316"/>
      <c r="J883" s="316"/>
      <c r="K883" s="316"/>
      <c r="L883" s="518"/>
    </row>
    <row r="884" spans="1:12" x14ac:dyDescent="0.25">
      <c r="A884" s="516"/>
      <c r="B884" s="517"/>
      <c r="C884" s="316"/>
      <c r="D884" s="316"/>
      <c r="E884" s="316"/>
      <c r="F884" s="316"/>
      <c r="G884" s="316"/>
      <c r="H884" s="316"/>
      <c r="I884" s="316"/>
      <c r="J884" s="316"/>
      <c r="K884" s="316"/>
      <c r="L884" s="518"/>
    </row>
    <row r="885" spans="1:12" x14ac:dyDescent="0.25">
      <c r="A885" s="516"/>
      <c r="B885" s="517"/>
      <c r="C885" s="316"/>
      <c r="D885" s="316"/>
      <c r="E885" s="316"/>
      <c r="F885" s="316"/>
      <c r="G885" s="316"/>
      <c r="H885" s="316"/>
      <c r="I885" s="316"/>
      <c r="J885" s="316"/>
      <c r="K885" s="316"/>
      <c r="L885" s="518"/>
    </row>
    <row r="886" spans="1:12" x14ac:dyDescent="0.25">
      <c r="A886" s="516"/>
      <c r="B886" s="517"/>
      <c r="C886" s="316"/>
      <c r="D886" s="316"/>
      <c r="E886" s="316"/>
      <c r="F886" s="316"/>
      <c r="G886" s="316"/>
      <c r="H886" s="316"/>
      <c r="I886" s="316"/>
      <c r="J886" s="316"/>
      <c r="K886" s="316"/>
      <c r="L886" s="518"/>
    </row>
    <row r="887" spans="1:12" x14ac:dyDescent="0.25">
      <c r="A887" s="516"/>
      <c r="B887" s="517"/>
      <c r="C887" s="316"/>
      <c r="D887" s="316"/>
      <c r="E887" s="316"/>
      <c r="F887" s="316"/>
      <c r="G887" s="316"/>
      <c r="H887" s="316"/>
      <c r="I887" s="316"/>
      <c r="J887" s="316"/>
      <c r="K887" s="316"/>
      <c r="L887" s="518"/>
    </row>
    <row r="888" spans="1:12" x14ac:dyDescent="0.25">
      <c r="A888" s="516"/>
      <c r="B888" s="517"/>
      <c r="C888" s="316"/>
      <c r="D888" s="316"/>
      <c r="E888" s="316"/>
      <c r="F888" s="316"/>
      <c r="G888" s="316"/>
      <c r="H888" s="316"/>
      <c r="I888" s="316"/>
      <c r="J888" s="316"/>
      <c r="K888" s="316"/>
      <c r="L888" s="518"/>
    </row>
    <row r="889" spans="1:12" x14ac:dyDescent="0.25">
      <c r="A889" s="516"/>
      <c r="B889" s="517"/>
      <c r="C889" s="316"/>
      <c r="D889" s="316"/>
      <c r="E889" s="316"/>
      <c r="F889" s="316"/>
      <c r="G889" s="316"/>
      <c r="H889" s="316"/>
      <c r="I889" s="316"/>
      <c r="J889" s="316"/>
      <c r="K889" s="316"/>
      <c r="L889" s="518"/>
    </row>
    <row r="890" spans="1:12" x14ac:dyDescent="0.25">
      <c r="A890" s="516"/>
      <c r="B890" s="517"/>
      <c r="C890" s="316"/>
      <c r="D890" s="316"/>
      <c r="E890" s="316"/>
      <c r="F890" s="316"/>
      <c r="G890" s="316"/>
      <c r="H890" s="316"/>
      <c r="I890" s="316"/>
      <c r="J890" s="316"/>
      <c r="K890" s="316"/>
      <c r="L890" s="518"/>
    </row>
    <row r="891" spans="1:12" x14ac:dyDescent="0.25">
      <c r="A891" s="516"/>
      <c r="B891" s="517"/>
      <c r="C891" s="316"/>
      <c r="D891" s="316"/>
      <c r="E891" s="316"/>
      <c r="F891" s="316"/>
      <c r="G891" s="316"/>
      <c r="H891" s="316"/>
      <c r="I891" s="316"/>
      <c r="J891" s="316"/>
      <c r="K891" s="316"/>
      <c r="L891" s="518"/>
    </row>
    <row r="892" spans="1:12" x14ac:dyDescent="0.25">
      <c r="A892" s="516"/>
      <c r="B892" s="517"/>
      <c r="C892" s="316"/>
      <c r="D892" s="316"/>
      <c r="E892" s="316"/>
      <c r="F892" s="316"/>
      <c r="G892" s="316"/>
      <c r="H892" s="316"/>
      <c r="I892" s="316"/>
      <c r="J892" s="316"/>
      <c r="K892" s="316"/>
      <c r="L892" s="518"/>
    </row>
    <row r="893" spans="1:12" x14ac:dyDescent="0.25">
      <c r="A893" s="516"/>
      <c r="B893" s="517"/>
      <c r="C893" s="316"/>
      <c r="D893" s="316"/>
      <c r="E893" s="316"/>
      <c r="F893" s="316"/>
      <c r="G893" s="316"/>
      <c r="H893" s="316"/>
      <c r="I893" s="316"/>
      <c r="J893" s="316"/>
      <c r="K893" s="316"/>
      <c r="L893" s="518"/>
    </row>
    <row r="894" spans="1:12" x14ac:dyDescent="0.25">
      <c r="A894" s="516"/>
      <c r="B894" s="517"/>
      <c r="C894" s="316"/>
      <c r="D894" s="316"/>
      <c r="E894" s="316"/>
      <c r="F894" s="316"/>
      <c r="G894" s="316"/>
      <c r="H894" s="316"/>
      <c r="I894" s="316"/>
      <c r="J894" s="316"/>
      <c r="K894" s="316"/>
      <c r="L894" s="518"/>
    </row>
    <row r="895" spans="1:12" x14ac:dyDescent="0.25">
      <c r="A895" s="516"/>
      <c r="B895" s="517"/>
      <c r="C895" s="316"/>
      <c r="D895" s="316"/>
      <c r="E895" s="316"/>
      <c r="F895" s="316"/>
      <c r="G895" s="316"/>
      <c r="H895" s="316"/>
      <c r="I895" s="316"/>
      <c r="J895" s="316"/>
      <c r="K895" s="316"/>
      <c r="L895" s="518"/>
    </row>
    <row r="896" spans="1:12" x14ac:dyDescent="0.25">
      <c r="A896" s="516"/>
      <c r="B896" s="517"/>
      <c r="C896" s="316"/>
      <c r="D896" s="316"/>
      <c r="E896" s="316"/>
      <c r="F896" s="316"/>
      <c r="G896" s="316"/>
      <c r="H896" s="316"/>
      <c r="I896" s="316"/>
      <c r="J896" s="316"/>
      <c r="K896" s="316"/>
      <c r="L896" s="518"/>
    </row>
    <row r="897" spans="1:13" x14ac:dyDescent="0.25">
      <c r="A897" s="516"/>
      <c r="B897" s="517"/>
      <c r="C897" s="316"/>
      <c r="D897" s="316"/>
      <c r="E897" s="316"/>
      <c r="F897" s="316"/>
      <c r="G897" s="316"/>
      <c r="H897" s="316"/>
      <c r="I897" s="316"/>
      <c r="J897" s="316"/>
      <c r="K897" s="316"/>
      <c r="L897" s="518"/>
    </row>
    <row r="898" spans="1:13" x14ac:dyDescent="0.25">
      <c r="A898" s="516"/>
      <c r="B898" s="517"/>
      <c r="C898" s="316"/>
      <c r="D898" s="316"/>
      <c r="E898" s="316"/>
      <c r="F898" s="316"/>
      <c r="G898" s="316"/>
      <c r="H898" s="316"/>
      <c r="I898" s="316"/>
      <c r="J898" s="316"/>
      <c r="K898" s="316"/>
      <c r="L898" s="518"/>
    </row>
    <row r="899" spans="1:13" x14ac:dyDescent="0.25">
      <c r="A899" s="516"/>
      <c r="B899" s="517"/>
      <c r="C899" s="316"/>
      <c r="D899" s="316"/>
      <c r="E899" s="316"/>
      <c r="F899" s="316"/>
      <c r="G899" s="316"/>
      <c r="H899" s="316"/>
      <c r="I899" s="316"/>
      <c r="J899" s="316"/>
      <c r="K899" s="316"/>
      <c r="L899" s="518"/>
    </row>
    <row r="900" spans="1:13" x14ac:dyDescent="0.25">
      <c r="A900" s="516"/>
      <c r="B900" s="517"/>
      <c r="C900" s="316"/>
      <c r="D900" s="316"/>
      <c r="E900" s="316"/>
      <c r="F900" s="316"/>
      <c r="G900" s="316"/>
      <c r="H900" s="316"/>
      <c r="I900" s="316"/>
      <c r="J900" s="316"/>
      <c r="K900" s="316"/>
      <c r="L900" s="518"/>
    </row>
    <row r="901" spans="1:13" x14ac:dyDescent="0.25">
      <c r="A901" s="516"/>
      <c r="B901" s="517"/>
      <c r="C901" s="316"/>
      <c r="D901" s="316"/>
      <c r="E901" s="316"/>
      <c r="F901" s="316"/>
      <c r="G901" s="316"/>
      <c r="H901" s="316"/>
      <c r="I901" s="316"/>
      <c r="J901" s="316"/>
      <c r="K901" s="316"/>
      <c r="L901" s="518"/>
    </row>
    <row r="902" spans="1:13" x14ac:dyDescent="0.25">
      <c r="A902" s="516"/>
      <c r="B902" s="517"/>
      <c r="C902" s="316"/>
      <c r="D902" s="316"/>
      <c r="E902" s="316"/>
      <c r="F902" s="316"/>
      <c r="G902" s="316"/>
      <c r="H902" s="316"/>
      <c r="I902" s="316"/>
      <c r="J902" s="316"/>
      <c r="K902" s="316"/>
      <c r="L902" s="518"/>
    </row>
    <row r="903" spans="1:13" ht="18.75" customHeight="1" x14ac:dyDescent="0.25">
      <c r="A903" s="903" t="s">
        <v>5034</v>
      </c>
      <c r="B903" s="903"/>
      <c r="C903" s="903"/>
      <c r="D903" s="903"/>
      <c r="E903" s="903"/>
      <c r="F903" s="903"/>
      <c r="G903" s="903"/>
      <c r="H903" s="903"/>
      <c r="I903" s="903"/>
      <c r="J903" s="903"/>
      <c r="K903" s="903"/>
      <c r="L903" s="903"/>
      <c r="M903" s="468"/>
    </row>
    <row r="904" spans="1:13" ht="17.25" customHeight="1" thickBot="1" x14ac:dyDescent="0.3">
      <c r="A904" s="906" t="s">
        <v>3122</v>
      </c>
      <c r="B904" s="906"/>
      <c r="C904" s="906"/>
      <c r="D904" s="906"/>
      <c r="E904" s="906"/>
      <c r="F904" s="906"/>
      <c r="G904" s="906"/>
      <c r="H904" s="906"/>
      <c r="I904" s="906"/>
      <c r="J904" s="906"/>
      <c r="K904" s="906"/>
      <c r="L904" s="906"/>
      <c r="M904" s="468"/>
    </row>
    <row r="905" spans="1:13" ht="16.5" customHeight="1" x14ac:dyDescent="0.25">
      <c r="A905" s="914" t="s">
        <v>5127</v>
      </c>
      <c r="B905" s="911" t="s">
        <v>5126</v>
      </c>
      <c r="C905" s="923" t="s">
        <v>3115</v>
      </c>
      <c r="D905" s="923" t="s">
        <v>3116</v>
      </c>
      <c r="E905" s="925" t="s">
        <v>3121</v>
      </c>
      <c r="F905" s="925" t="s">
        <v>3117</v>
      </c>
      <c r="G905" s="923" t="s">
        <v>3116</v>
      </c>
      <c r="H905" s="923" t="s">
        <v>3116</v>
      </c>
      <c r="I905" s="923" t="s">
        <v>5095</v>
      </c>
      <c r="J905" s="923" t="s">
        <v>3115</v>
      </c>
      <c r="K905" s="466" t="s">
        <v>3340</v>
      </c>
      <c r="L905" s="927" t="s">
        <v>5049</v>
      </c>
    </row>
    <row r="906" spans="1:13" ht="12" customHeight="1" x14ac:dyDescent="0.25">
      <c r="A906" s="915"/>
      <c r="B906" s="912"/>
      <c r="C906" s="924"/>
      <c r="D906" s="924"/>
      <c r="E906" s="926"/>
      <c r="F906" s="926"/>
      <c r="G906" s="924"/>
      <c r="H906" s="924"/>
      <c r="I906" s="924"/>
      <c r="J906" s="924"/>
      <c r="K906" s="467" t="s">
        <v>5125</v>
      </c>
      <c r="L906" s="928"/>
    </row>
    <row r="907" spans="1:13" ht="15.75" customHeight="1" x14ac:dyDescent="0.25">
      <c r="A907" s="915"/>
      <c r="B907" s="912"/>
      <c r="C907" s="499" t="s">
        <v>3120</v>
      </c>
      <c r="D907" s="499" t="s">
        <v>3120</v>
      </c>
      <c r="E907" s="500" t="s">
        <v>3120</v>
      </c>
      <c r="F907" s="500" t="s">
        <v>3120</v>
      </c>
      <c r="G907" s="499" t="s">
        <v>5068</v>
      </c>
      <c r="H907" s="499" t="s">
        <v>5069</v>
      </c>
      <c r="I907" s="499"/>
      <c r="J907" s="499" t="s">
        <v>5102</v>
      </c>
      <c r="K907" s="501" t="s">
        <v>5102</v>
      </c>
      <c r="L907" s="502"/>
    </row>
    <row r="908" spans="1:13" ht="10.5" customHeight="1" thickBot="1" x14ac:dyDescent="0.3">
      <c r="A908" s="916"/>
      <c r="B908" s="913"/>
      <c r="C908" s="503" t="s">
        <v>14</v>
      </c>
      <c r="D908" s="503" t="s">
        <v>14</v>
      </c>
      <c r="E908" s="504" t="s">
        <v>14</v>
      </c>
      <c r="F908" s="504" t="s">
        <v>14</v>
      </c>
      <c r="G908" s="503" t="s">
        <v>14</v>
      </c>
      <c r="H908" s="503" t="s">
        <v>14</v>
      </c>
      <c r="I908" s="503" t="s">
        <v>14</v>
      </c>
      <c r="J908" s="503" t="s">
        <v>14</v>
      </c>
      <c r="K908" s="503" t="s">
        <v>14</v>
      </c>
      <c r="L908" s="505"/>
    </row>
    <row r="909" spans="1:13" ht="12.6" thickBot="1" x14ac:dyDescent="0.3">
      <c r="A909" s="531" t="s">
        <v>3329</v>
      </c>
      <c r="B909" s="532" t="s">
        <v>2060</v>
      </c>
      <c r="C909" s="533">
        <f>SUM(C910:C937)</f>
        <v>16126265000</v>
      </c>
      <c r="D909" s="533">
        <f t="shared" ref="D909:K909" si="4">SUM(D910:D937)</f>
        <v>15574303100</v>
      </c>
      <c r="E909" s="533">
        <f t="shared" si="4"/>
        <v>8843359900</v>
      </c>
      <c r="F909" s="533">
        <f t="shared" si="4"/>
        <v>6291398000</v>
      </c>
      <c r="G909" s="533">
        <f t="shared" si="4"/>
        <v>19464624000</v>
      </c>
      <c r="H909" s="533">
        <f t="shared" si="4"/>
        <v>13099890000</v>
      </c>
      <c r="I909" s="533">
        <f t="shared" si="4"/>
        <v>46607267100</v>
      </c>
      <c r="J909" s="533">
        <f t="shared" si="4"/>
        <v>11325516000</v>
      </c>
      <c r="K909" s="533">
        <f t="shared" si="4"/>
        <v>1276860396</v>
      </c>
      <c r="L909" s="534"/>
    </row>
    <row r="910" spans="1:13" x14ac:dyDescent="0.25">
      <c r="A910" s="509">
        <v>13001001</v>
      </c>
      <c r="B910" s="510" t="s">
        <v>2062</v>
      </c>
      <c r="C910" s="511">
        <f>SUM('Cap Exp Detailed'!J13500)</f>
        <v>704000000</v>
      </c>
      <c r="D910" s="511">
        <f>SUM('Cap Exp Detailed'!K13500)</f>
        <v>186000000</v>
      </c>
      <c r="E910" s="511">
        <f>SUM('Cap Exp Detailed'!L13500)</f>
        <v>518000000</v>
      </c>
      <c r="F910" s="511">
        <f>SUM('Cap Exp Detailed'!M13500)</f>
        <v>0</v>
      </c>
      <c r="G910" s="511">
        <f>SUM('Cap Exp Detailed'!N13500)</f>
        <v>550000000</v>
      </c>
      <c r="H910" s="511">
        <f>SUM('Cap Exp Detailed'!O13500)</f>
        <v>750000000</v>
      </c>
      <c r="I910" s="511">
        <f>SUM('Cap Exp Detailed'!P13500)</f>
        <v>1486000000</v>
      </c>
      <c r="J910" s="511">
        <f>SUM('Cap Exp Detailed'!Q13500)</f>
        <v>81500000</v>
      </c>
      <c r="K910" s="511">
        <f>SUM('Cap Exp Detailed'!R13500)</f>
        <v>11415020</v>
      </c>
      <c r="L910" s="512"/>
    </row>
    <row r="911" spans="1:13" x14ac:dyDescent="0.25">
      <c r="A911" s="513">
        <v>13002001</v>
      </c>
      <c r="B911" s="514" t="s">
        <v>2098</v>
      </c>
      <c r="C911" s="258">
        <f>SUM('Cap Exp Detailed'!J13523)</f>
        <v>26500000</v>
      </c>
      <c r="D911" s="258">
        <f>SUM('Cap Exp Detailed'!K13523)</f>
        <v>26500000</v>
      </c>
      <c r="E911" s="258">
        <f>SUM('Cap Exp Detailed'!L13523)</f>
        <v>0</v>
      </c>
      <c r="F911" s="258">
        <f>SUM('Cap Exp Detailed'!M13523)</f>
        <v>0</v>
      </c>
      <c r="G911" s="258">
        <f>SUM('Cap Exp Detailed'!N13523)</f>
        <v>14000000</v>
      </c>
      <c r="H911" s="258">
        <f>SUM('Cap Exp Detailed'!O13523)</f>
        <v>0</v>
      </c>
      <c r="I911" s="258">
        <f>SUM('Cap Exp Detailed'!P13523)</f>
        <v>40500000</v>
      </c>
      <c r="J911" s="258">
        <f>SUM('Cap Exp Detailed'!Q13523)</f>
        <v>70000000</v>
      </c>
      <c r="K911" s="258">
        <f>SUM('Cap Exp Detailed'!R13523)</f>
        <v>18324832</v>
      </c>
      <c r="L911" s="515"/>
    </row>
    <row r="912" spans="1:13" x14ac:dyDescent="0.25">
      <c r="A912" s="513">
        <v>14001001</v>
      </c>
      <c r="B912" s="514" t="s">
        <v>2122</v>
      </c>
      <c r="C912" s="258">
        <f>SUM('Cap Exp Detailed'!J13552)</f>
        <v>182000000</v>
      </c>
      <c r="D912" s="258">
        <f>SUM('Cap Exp Detailed'!K13552)</f>
        <v>182000000</v>
      </c>
      <c r="E912" s="258">
        <f>SUM('Cap Exp Detailed'!L13552)</f>
        <v>0</v>
      </c>
      <c r="F912" s="258">
        <f>SUM('Cap Exp Detailed'!M13552)</f>
        <v>0</v>
      </c>
      <c r="G912" s="258">
        <f>SUM('Cap Exp Detailed'!N13552)</f>
        <v>95000000</v>
      </c>
      <c r="H912" s="258">
        <f>SUM('Cap Exp Detailed'!O13552)</f>
        <v>40000000</v>
      </c>
      <c r="I912" s="258">
        <f>SUM('Cap Exp Detailed'!P13552)</f>
        <v>317000000</v>
      </c>
      <c r="J912" s="258">
        <f>SUM('Cap Exp Detailed'!Q13552)</f>
        <v>210000000</v>
      </c>
      <c r="K912" s="258">
        <f>SUM('Cap Exp Detailed'!R13552)</f>
        <v>0</v>
      </c>
      <c r="L912" s="515"/>
    </row>
    <row r="913" spans="1:12" x14ac:dyDescent="0.25">
      <c r="A913" s="513">
        <v>17001001</v>
      </c>
      <c r="B913" s="514" t="s">
        <v>2160</v>
      </c>
      <c r="C913" s="258">
        <f>SUM('Cap Exp Detailed'!J13598)</f>
        <v>78977000</v>
      </c>
      <c r="D913" s="258">
        <f>SUM('Cap Exp Detailed'!K13598)</f>
        <v>768723000</v>
      </c>
      <c r="E913" s="258">
        <f>SUM('Cap Exp Detailed'!L13598)</f>
        <v>70502000</v>
      </c>
      <c r="F913" s="258">
        <f>SUM('Cap Exp Detailed'!M13598)</f>
        <v>760248000</v>
      </c>
      <c r="G913" s="258">
        <f>SUM('Cap Exp Detailed'!N13598)</f>
        <v>301502000</v>
      </c>
      <c r="H913" s="258">
        <f>SUM('Cap Exp Detailed'!O13598)</f>
        <v>159000000</v>
      </c>
      <c r="I913" s="258">
        <f>SUM('Cap Exp Detailed'!P13598)</f>
        <v>1229225000</v>
      </c>
      <c r="J913" s="258">
        <f>SUM('Cap Exp Detailed'!Q13598)</f>
        <v>109573000</v>
      </c>
      <c r="K913" s="258">
        <f>SUM('Cap Exp Detailed'!R13598)</f>
        <v>0</v>
      </c>
      <c r="L913" s="515"/>
    </row>
    <row r="914" spans="1:12" x14ac:dyDescent="0.25">
      <c r="A914" s="513">
        <v>17003001</v>
      </c>
      <c r="B914" s="514" t="s">
        <v>2198</v>
      </c>
      <c r="C914" s="258">
        <f>SUM('Cap Exp Detailed'!J13663)</f>
        <v>2000000000</v>
      </c>
      <c r="D914" s="258">
        <f>SUM('Cap Exp Detailed'!K13663)</f>
        <v>4000000000</v>
      </c>
      <c r="E914" s="258">
        <f>SUM('Cap Exp Detailed'!L13663)</f>
        <v>0</v>
      </c>
      <c r="F914" s="258">
        <f>SUM('Cap Exp Detailed'!M13663)</f>
        <v>0</v>
      </c>
      <c r="G914" s="258">
        <f>SUM('Cap Exp Detailed'!N13663)</f>
        <v>2070860500</v>
      </c>
      <c r="H914" s="258">
        <f>SUM('Cap Exp Detailed'!O13663)</f>
        <v>2039950000</v>
      </c>
      <c r="I914" s="258">
        <f>SUM('Cap Exp Detailed'!P13663)</f>
        <v>7498260500</v>
      </c>
      <c r="J914" s="258">
        <f>SUM('Cap Exp Detailed'!Q13663)</f>
        <v>1518682000</v>
      </c>
      <c r="K914" s="258">
        <f>SUM('Cap Exp Detailed'!R13663)</f>
        <v>0</v>
      </c>
      <c r="L914" s="515"/>
    </row>
    <row r="915" spans="1:12" x14ac:dyDescent="0.25">
      <c r="A915" s="513">
        <v>17008001</v>
      </c>
      <c r="B915" s="514" t="s">
        <v>2287</v>
      </c>
      <c r="C915" s="258">
        <f>SUM('Cap Exp Detailed'!J13676)</f>
        <v>45000000</v>
      </c>
      <c r="D915" s="258">
        <f>SUM('Cap Exp Detailed'!K13676)</f>
        <v>45000000</v>
      </c>
      <c r="E915" s="258">
        <f>SUM('Cap Exp Detailed'!L13676)</f>
        <v>0</v>
      </c>
      <c r="F915" s="258">
        <f>SUM('Cap Exp Detailed'!M13676)</f>
        <v>0</v>
      </c>
      <c r="G915" s="258">
        <f>SUM('Cap Exp Detailed'!N13676)</f>
        <v>0</v>
      </c>
      <c r="H915" s="258">
        <f>SUM('Cap Exp Detailed'!O13676)</f>
        <v>0</v>
      </c>
      <c r="I915" s="258">
        <f>SUM('Cap Exp Detailed'!P13676)</f>
        <v>45000000</v>
      </c>
      <c r="J915" s="258">
        <f>SUM('Cap Exp Detailed'!Q13676)</f>
        <v>0</v>
      </c>
      <c r="K915" s="258">
        <f>SUM('Cap Exp Detailed'!R13676)</f>
        <v>0</v>
      </c>
      <c r="L915" s="515"/>
    </row>
    <row r="916" spans="1:12" x14ac:dyDescent="0.25">
      <c r="A916" s="513">
        <v>17010001</v>
      </c>
      <c r="B916" s="514" t="s">
        <v>2295</v>
      </c>
      <c r="C916" s="258">
        <f>SUM('Cap Exp Detailed'!J13686)</f>
        <v>20000000</v>
      </c>
      <c r="D916" s="258">
        <f>SUM('Cap Exp Detailed'!K13686)</f>
        <v>20000000</v>
      </c>
      <c r="E916" s="258">
        <f>SUM('Cap Exp Detailed'!L13686)</f>
        <v>0</v>
      </c>
      <c r="F916" s="258">
        <f>SUM('Cap Exp Detailed'!M13686)</f>
        <v>0</v>
      </c>
      <c r="G916" s="258">
        <f>SUM('Cap Exp Detailed'!N13686)</f>
        <v>45000000</v>
      </c>
      <c r="H916" s="258">
        <f>SUM('Cap Exp Detailed'!O13686)</f>
        <v>43000000</v>
      </c>
      <c r="I916" s="258">
        <f>SUM('Cap Exp Detailed'!P13686)</f>
        <v>108000000</v>
      </c>
      <c r="J916" s="258">
        <f>SUM('Cap Exp Detailed'!Q13686)</f>
        <v>0</v>
      </c>
      <c r="K916" s="258">
        <f>SUM('Cap Exp Detailed'!R13686)</f>
        <v>0</v>
      </c>
      <c r="L916" s="515"/>
    </row>
    <row r="917" spans="1:12" x14ac:dyDescent="0.25">
      <c r="A917" s="513">
        <v>17018001</v>
      </c>
      <c r="B917" s="514" t="s">
        <v>2307</v>
      </c>
      <c r="C917" s="258">
        <f>SUM('Cap Exp Detailed'!J13746)</f>
        <v>336500000</v>
      </c>
      <c r="D917" s="258">
        <f>SUM('Cap Exp Detailed'!K13746)</f>
        <v>316500000</v>
      </c>
      <c r="E917" s="258">
        <f>SUM('Cap Exp Detailed'!L13746)</f>
        <v>66000000</v>
      </c>
      <c r="F917" s="258">
        <f>SUM('Cap Exp Detailed'!M13746)</f>
        <v>46000000</v>
      </c>
      <c r="G917" s="258">
        <f>SUM('Cap Exp Detailed'!N13746)</f>
        <v>354500000</v>
      </c>
      <c r="H917" s="258">
        <f>SUM('Cap Exp Detailed'!O13746)</f>
        <v>171000000</v>
      </c>
      <c r="I917" s="258">
        <f>SUM('Cap Exp Detailed'!P13746)</f>
        <v>842000000</v>
      </c>
      <c r="J917" s="258">
        <f>SUM('Cap Exp Detailed'!Q13746)</f>
        <v>504500000</v>
      </c>
      <c r="K917" s="258">
        <f>SUM('Cap Exp Detailed'!R13746)</f>
        <v>229236008</v>
      </c>
      <c r="L917" s="515"/>
    </row>
    <row r="918" spans="1:12" x14ac:dyDescent="0.25">
      <c r="A918" s="513">
        <v>17019001</v>
      </c>
      <c r="B918" s="514" t="s">
        <v>2379</v>
      </c>
      <c r="C918" s="258">
        <f>SUM('Cap Exp Detailed'!J13813)</f>
        <v>305500000</v>
      </c>
      <c r="D918" s="258">
        <f>SUM('Cap Exp Detailed'!K13813)</f>
        <v>223850000</v>
      </c>
      <c r="E918" s="258">
        <f>SUM('Cap Exp Detailed'!L13813)</f>
        <v>99450000</v>
      </c>
      <c r="F918" s="258">
        <f>SUM('Cap Exp Detailed'!M13813)</f>
        <v>17800000</v>
      </c>
      <c r="G918" s="258">
        <f>SUM('Cap Exp Detailed'!N13813)</f>
        <v>624200000</v>
      </c>
      <c r="H918" s="258">
        <f>SUM('Cap Exp Detailed'!O13813)</f>
        <v>571000000</v>
      </c>
      <c r="I918" s="258">
        <f>SUM('Cap Exp Detailed'!P13813)</f>
        <v>1419050000</v>
      </c>
      <c r="J918" s="258">
        <f>SUM('Cap Exp Detailed'!Q13813)</f>
        <v>652180000</v>
      </c>
      <c r="K918" s="258">
        <f>SUM('Cap Exp Detailed'!R13813)</f>
        <v>18186068</v>
      </c>
      <c r="L918" s="515"/>
    </row>
    <row r="919" spans="1:12" x14ac:dyDescent="0.25">
      <c r="A919" s="513">
        <v>17021001</v>
      </c>
      <c r="B919" s="514" t="s">
        <v>2449</v>
      </c>
      <c r="C919" s="258">
        <f>SUM('Cap Exp Detailed'!J13855)</f>
        <v>295575000</v>
      </c>
      <c r="D919" s="258">
        <f>SUM('Cap Exp Detailed'!K13855)</f>
        <v>330878600</v>
      </c>
      <c r="E919" s="258">
        <f>SUM('Cap Exp Detailed'!L13855)</f>
        <v>34696400</v>
      </c>
      <c r="F919" s="258">
        <f>SUM('Cap Exp Detailed'!M13855)</f>
        <v>70000000</v>
      </c>
      <c r="G919" s="258">
        <f>SUM('Cap Exp Detailed'!N13855)</f>
        <v>1779350000</v>
      </c>
      <c r="H919" s="258">
        <f>SUM('Cap Exp Detailed'!O13855)</f>
        <v>1110000000</v>
      </c>
      <c r="I919" s="258">
        <f>SUM('Cap Exp Detailed'!P13855)</f>
        <v>3220228600</v>
      </c>
      <c r="J919" s="258">
        <f>SUM('Cap Exp Detailed'!Q13855)</f>
        <v>675000000</v>
      </c>
      <c r="K919" s="258">
        <f>SUM('Cap Exp Detailed'!R13855)</f>
        <v>169103978</v>
      </c>
      <c r="L919" s="515"/>
    </row>
    <row r="920" spans="1:12" x14ac:dyDescent="0.25">
      <c r="A920" s="513">
        <v>17033001</v>
      </c>
      <c r="B920" s="514" t="s">
        <v>2504</v>
      </c>
      <c r="C920" s="258">
        <f>SUM('Cap Exp Detailed'!J13905)</f>
        <v>400000000</v>
      </c>
      <c r="D920" s="258">
        <f>SUM('Cap Exp Detailed'!K13905)</f>
        <v>130000000</v>
      </c>
      <c r="E920" s="258">
        <f>SUM('Cap Exp Detailed'!L13905)</f>
        <v>340000000</v>
      </c>
      <c r="F920" s="258">
        <f>SUM('Cap Exp Detailed'!M13905)</f>
        <v>70000000</v>
      </c>
      <c r="G920" s="258">
        <f>SUM('Cap Exp Detailed'!N13905)</f>
        <v>1157000000</v>
      </c>
      <c r="H920" s="258">
        <f>SUM('Cap Exp Detailed'!O13905)</f>
        <v>795000000</v>
      </c>
      <c r="I920" s="258">
        <f>SUM('Cap Exp Detailed'!P13905)</f>
        <v>2082000000</v>
      </c>
      <c r="J920" s="258">
        <f>SUM('Cap Exp Detailed'!Q13905)</f>
        <v>690000000</v>
      </c>
      <c r="K920" s="258">
        <f>SUM('Cap Exp Detailed'!R13905)</f>
        <v>325832235</v>
      </c>
      <c r="L920" s="515"/>
    </row>
    <row r="921" spans="1:12" x14ac:dyDescent="0.25">
      <c r="A921" s="513">
        <v>17051001</v>
      </c>
      <c r="B921" s="514" t="s">
        <v>2557</v>
      </c>
      <c r="C921" s="258">
        <f>SUM('Cap Exp Detailed'!J13935)</f>
        <v>1430000000</v>
      </c>
      <c r="D921" s="258">
        <f>SUM('Cap Exp Detailed'!K13935)</f>
        <v>846550000</v>
      </c>
      <c r="E921" s="258">
        <f>SUM('Cap Exp Detailed'!L13935)</f>
        <v>607000000</v>
      </c>
      <c r="F921" s="258">
        <f>SUM('Cap Exp Detailed'!M13935)</f>
        <v>23550000</v>
      </c>
      <c r="G921" s="258">
        <f>SUM('Cap Exp Detailed'!N13935)</f>
        <v>1917000000</v>
      </c>
      <c r="H921" s="258">
        <f>SUM('Cap Exp Detailed'!O13935)</f>
        <v>1590000000</v>
      </c>
      <c r="I921" s="258">
        <f>SUM('Cap Exp Detailed'!P13935)</f>
        <v>4353550000</v>
      </c>
      <c r="J921" s="258">
        <f>SUM('Cap Exp Detailed'!Q13935)</f>
        <v>1000000000</v>
      </c>
      <c r="K921" s="258">
        <f>SUM('Cap Exp Detailed'!R13935)</f>
        <v>0</v>
      </c>
      <c r="L921" s="515"/>
    </row>
    <row r="922" spans="1:12" ht="24" x14ac:dyDescent="0.25">
      <c r="A922" s="513">
        <v>17054001</v>
      </c>
      <c r="B922" s="514" t="s">
        <v>2586</v>
      </c>
      <c r="C922" s="258">
        <f>SUM('Cap Exp Detailed'!J13978)</f>
        <v>758602000</v>
      </c>
      <c r="D922" s="258">
        <f>SUM('Cap Exp Detailed'!K13978)</f>
        <v>368084000</v>
      </c>
      <c r="E922" s="258">
        <f>SUM('Cap Exp Detailed'!L13978)</f>
        <v>390518000</v>
      </c>
      <c r="F922" s="258">
        <f>SUM('Cap Exp Detailed'!M13978)</f>
        <v>0</v>
      </c>
      <c r="G922" s="258">
        <f>SUM('Cap Exp Detailed'!N13978)</f>
        <v>584518000</v>
      </c>
      <c r="H922" s="258">
        <f>SUM('Cap Exp Detailed'!O13978)</f>
        <v>567000000</v>
      </c>
      <c r="I922" s="258">
        <f>SUM('Cap Exp Detailed'!P13978)</f>
        <v>1519602000</v>
      </c>
      <c r="J922" s="258">
        <f>SUM('Cap Exp Detailed'!Q13978)</f>
        <v>371650000</v>
      </c>
      <c r="K922" s="258">
        <f>SUM('Cap Exp Detailed'!R13978)</f>
        <v>17550180</v>
      </c>
      <c r="L922" s="515"/>
    </row>
    <row r="923" spans="1:12" x14ac:dyDescent="0.25">
      <c r="A923" s="513">
        <v>17056001</v>
      </c>
      <c r="B923" s="514" t="s">
        <v>5008</v>
      </c>
      <c r="C923" s="258">
        <v>0</v>
      </c>
      <c r="D923" s="258">
        <v>0</v>
      </c>
      <c r="E923" s="258">
        <v>0</v>
      </c>
      <c r="F923" s="258">
        <v>0</v>
      </c>
      <c r="G923" s="258">
        <v>0</v>
      </c>
      <c r="H923" s="258">
        <v>0</v>
      </c>
      <c r="I923" s="258">
        <v>0</v>
      </c>
      <c r="J923" s="258">
        <v>0</v>
      </c>
      <c r="K923" s="258">
        <v>0</v>
      </c>
      <c r="L923" s="515"/>
    </row>
    <row r="924" spans="1:12" x14ac:dyDescent="0.25">
      <c r="A924" s="513">
        <v>21001001</v>
      </c>
      <c r="B924" s="514" t="s">
        <v>2634</v>
      </c>
      <c r="C924" s="258">
        <f>SUM('Cap Exp Detailed'!J14065)</f>
        <v>1074000000</v>
      </c>
      <c r="D924" s="258">
        <f>SUM('Cap Exp Detailed'!K14065)</f>
        <v>3804000000</v>
      </c>
      <c r="E924" s="258">
        <f>SUM('Cap Exp Detailed'!L14065)</f>
        <v>818000000</v>
      </c>
      <c r="F924" s="258">
        <f>SUM('Cap Exp Detailed'!M14065)</f>
        <v>3548000000</v>
      </c>
      <c r="G924" s="258">
        <f>SUM('Cap Exp Detailed'!N14065)</f>
        <v>1464500000</v>
      </c>
      <c r="H924" s="258">
        <f>SUM('Cap Exp Detailed'!O14065)</f>
        <v>457500000</v>
      </c>
      <c r="I924" s="258">
        <f>SUM('Cap Exp Detailed'!P14065)</f>
        <v>5726000000</v>
      </c>
      <c r="J924" s="258">
        <f>SUM('Cap Exp Detailed'!Q14065)</f>
        <v>1112200000</v>
      </c>
      <c r="K924" s="258">
        <f>SUM('Cap Exp Detailed'!R14065)</f>
        <v>111247114</v>
      </c>
      <c r="L924" s="515"/>
    </row>
    <row r="925" spans="1:12" x14ac:dyDescent="0.25">
      <c r="A925" s="513">
        <v>21003001</v>
      </c>
      <c r="B925" s="514" t="s">
        <v>2717</v>
      </c>
      <c r="C925" s="258">
        <f>SUM('Cap Exp Detailed'!J14147)</f>
        <v>2230380000</v>
      </c>
      <c r="D925" s="258">
        <f>SUM('Cap Exp Detailed'!K14147)</f>
        <v>1444587500</v>
      </c>
      <c r="E925" s="258">
        <f>SUM('Cap Exp Detailed'!L14147)</f>
        <v>1636292500</v>
      </c>
      <c r="F925" s="258">
        <f>SUM('Cap Exp Detailed'!M14147)</f>
        <v>850500000</v>
      </c>
      <c r="G925" s="258">
        <f>SUM('Cap Exp Detailed'!N14147)</f>
        <v>2331292500</v>
      </c>
      <c r="H925" s="258">
        <f>SUM('Cap Exp Detailed'!O14147)</f>
        <v>2687440000</v>
      </c>
      <c r="I925" s="258">
        <f>SUM('Cap Exp Detailed'!P14147)</f>
        <v>5644320000</v>
      </c>
      <c r="J925" s="258">
        <f>SUM('Cap Exp Detailed'!Q14147)</f>
        <v>300300000</v>
      </c>
      <c r="K925" s="258">
        <f>SUM('Cap Exp Detailed'!R14147)</f>
        <v>0</v>
      </c>
      <c r="L925" s="515"/>
    </row>
    <row r="926" spans="1:12" x14ac:dyDescent="0.25">
      <c r="A926" s="513">
        <v>21003002</v>
      </c>
      <c r="B926" s="514" t="s">
        <v>2806</v>
      </c>
      <c r="C926" s="258">
        <f>SUM('Cap Exp Detailed'!J14165)</f>
        <v>91120000</v>
      </c>
      <c r="D926" s="258">
        <f>SUM('Cap Exp Detailed'!K14165)</f>
        <v>380000</v>
      </c>
      <c r="E926" s="258">
        <f>SUM('Cap Exp Detailed'!L14165)</f>
        <v>90740000</v>
      </c>
      <c r="F926" s="258">
        <f>SUM('Cap Exp Detailed'!M14165)</f>
        <v>0</v>
      </c>
      <c r="G926" s="258">
        <f>SUM('Cap Exp Detailed'!N14165)</f>
        <v>90740000</v>
      </c>
      <c r="H926" s="258">
        <f>SUM('Cap Exp Detailed'!O14165)</f>
        <v>0</v>
      </c>
      <c r="I926" s="258">
        <f>SUM('Cap Exp Detailed'!P14165)</f>
        <v>91120000</v>
      </c>
      <c r="J926" s="258">
        <f>SUM('Cap Exp Detailed'!Q14165)</f>
        <v>0</v>
      </c>
      <c r="K926" s="258">
        <f>SUM('Cap Exp Detailed'!R14165)</f>
        <v>0</v>
      </c>
      <c r="L926" s="515"/>
    </row>
    <row r="927" spans="1:12" x14ac:dyDescent="0.25">
      <c r="A927" s="513">
        <v>21027017</v>
      </c>
      <c r="B927" s="514" t="s">
        <v>2820</v>
      </c>
      <c r="C927" s="258">
        <f>SUM('Cap Exp Detailed'!J14240)</f>
        <v>1244500000</v>
      </c>
      <c r="D927" s="258">
        <f>SUM('Cap Exp Detailed'!K14240)</f>
        <v>742000000</v>
      </c>
      <c r="E927" s="258">
        <f>SUM('Cap Exp Detailed'!L14240)</f>
        <v>655000000</v>
      </c>
      <c r="F927" s="258">
        <f>SUM('Cap Exp Detailed'!M14240)</f>
        <v>152500000</v>
      </c>
      <c r="G927" s="258">
        <f>SUM('Cap Exp Detailed'!N14240)</f>
        <v>806500000</v>
      </c>
      <c r="H927" s="258">
        <f>SUM('Cap Exp Detailed'!O14240)</f>
        <v>57000000</v>
      </c>
      <c r="I927" s="258">
        <f>SUM('Cap Exp Detailed'!P14240)</f>
        <v>1605500000</v>
      </c>
      <c r="J927" s="258">
        <f>SUM('Cap Exp Detailed'!Q14240)</f>
        <v>547731000</v>
      </c>
      <c r="K927" s="258">
        <f>SUM('Cap Exp Detailed'!R14240)</f>
        <v>125714961</v>
      </c>
      <c r="L927" s="515"/>
    </row>
    <row r="928" spans="1:12" x14ac:dyDescent="0.25">
      <c r="A928" s="513">
        <v>21102001</v>
      </c>
      <c r="B928" s="514" t="s">
        <v>3327</v>
      </c>
      <c r="C928" s="258">
        <f>SUM('Cap Exp Detailed'!J14280)</f>
        <v>750000000</v>
      </c>
      <c r="D928" s="258">
        <f>SUM('Cap Exp Detailed'!K14280)</f>
        <v>195000000</v>
      </c>
      <c r="E928" s="258">
        <f>SUM('Cap Exp Detailed'!L14280)</f>
        <v>607200000</v>
      </c>
      <c r="F928" s="258">
        <f>SUM('Cap Exp Detailed'!M14280)</f>
        <v>52200000</v>
      </c>
      <c r="G928" s="258">
        <f>SUM('Cap Exp Detailed'!N14280)</f>
        <v>707200000</v>
      </c>
      <c r="H928" s="258">
        <f>SUM('Cap Exp Detailed'!O14280)</f>
        <v>222000000</v>
      </c>
      <c r="I928" s="258">
        <f>SUM('Cap Exp Detailed'!P14280)</f>
        <v>1124200000</v>
      </c>
      <c r="J928" s="258">
        <f>SUM('Cap Exp Detailed'!Q14280)</f>
        <v>212400000</v>
      </c>
      <c r="K928" s="258">
        <f>SUM('Cap Exp Detailed'!R14280)</f>
        <v>0</v>
      </c>
      <c r="L928" s="515"/>
    </row>
    <row r="929" spans="1:12" x14ac:dyDescent="0.25">
      <c r="A929" s="513">
        <v>21102002</v>
      </c>
      <c r="B929" s="514" t="s">
        <v>2955</v>
      </c>
      <c r="C929" s="258">
        <f>SUM('Cap Exp Detailed'!J14301)</f>
        <v>180000000</v>
      </c>
      <c r="D929" s="258">
        <f>SUM('Cap Exp Detailed'!K14301)</f>
        <v>130000000</v>
      </c>
      <c r="E929" s="258">
        <f>SUM('Cap Exp Detailed'!L14301)</f>
        <v>50000000</v>
      </c>
      <c r="F929" s="258">
        <f>SUM('Cap Exp Detailed'!M14301)</f>
        <v>0</v>
      </c>
      <c r="G929" s="258">
        <f>SUM('Cap Exp Detailed'!N14301)</f>
        <v>90000000</v>
      </c>
      <c r="H929" s="258">
        <f>SUM('Cap Exp Detailed'!O14301)</f>
        <v>20000000</v>
      </c>
      <c r="I929" s="258">
        <f>SUM('Cap Exp Detailed'!P14301)</f>
        <v>240000000</v>
      </c>
      <c r="J929" s="258">
        <f>SUM('Cap Exp Detailed'!Q14301)</f>
        <v>100000000</v>
      </c>
      <c r="K929" s="258">
        <f>SUM('Cap Exp Detailed'!R14301)</f>
        <v>0</v>
      </c>
      <c r="L929" s="515"/>
    </row>
    <row r="930" spans="1:12" x14ac:dyDescent="0.25">
      <c r="A930" s="513">
        <v>21104001</v>
      </c>
      <c r="B930" s="514" t="s">
        <v>2973</v>
      </c>
      <c r="C930" s="258">
        <f>SUM('Cap Exp Detailed'!J14328)</f>
        <v>140000000</v>
      </c>
      <c r="D930" s="258">
        <f>SUM('Cap Exp Detailed'!K14328)</f>
        <v>105000000</v>
      </c>
      <c r="E930" s="258">
        <f>SUM('Cap Exp Detailed'!L14328)</f>
        <v>35000000</v>
      </c>
      <c r="F930" s="258">
        <f>SUM('Cap Exp Detailed'!M14328)</f>
        <v>0</v>
      </c>
      <c r="G930" s="258">
        <f>SUM('Cap Exp Detailed'!N14328)</f>
        <v>70000000</v>
      </c>
      <c r="H930" s="258">
        <f>SUM('Cap Exp Detailed'!O14328)</f>
        <v>20000000</v>
      </c>
      <c r="I930" s="258">
        <f>SUM('Cap Exp Detailed'!P14328)</f>
        <v>195000000</v>
      </c>
      <c r="J930" s="258">
        <f>SUM('Cap Exp Detailed'!Q14328)</f>
        <v>100000000</v>
      </c>
      <c r="K930" s="258">
        <f>SUM('Cap Exp Detailed'!R14328)</f>
        <v>0</v>
      </c>
      <c r="L930" s="515"/>
    </row>
    <row r="931" spans="1:12" ht="24" x14ac:dyDescent="0.25">
      <c r="A931" s="513">
        <v>28007001</v>
      </c>
      <c r="B931" s="514" t="s">
        <v>5167</v>
      </c>
      <c r="C931" s="258">
        <f>SUM('Cap Exp Detailed'!J14333)</f>
        <v>0</v>
      </c>
      <c r="D931" s="258">
        <f>SUM('Cap Exp Detailed'!K14333)</f>
        <v>0</v>
      </c>
      <c r="E931" s="258">
        <f>SUM('Cap Exp Detailed'!L14333)</f>
        <v>0</v>
      </c>
      <c r="F931" s="258">
        <f>SUM('Cap Exp Detailed'!M14333)</f>
        <v>0</v>
      </c>
      <c r="G931" s="258">
        <f>SUM('Cap Exp Detailed'!N14333)</f>
        <v>0</v>
      </c>
      <c r="H931" s="258">
        <f>SUM('Cap Exp Detailed'!O14333)</f>
        <v>0</v>
      </c>
      <c r="I931" s="258">
        <f>SUM('Cap Exp Detailed'!P14333)</f>
        <v>0</v>
      </c>
      <c r="J931" s="258">
        <f>SUM('Cap Exp Detailed'!Q14333)</f>
        <v>0</v>
      </c>
      <c r="K931" s="258">
        <f>SUM('Cap Exp Detailed'!R14333)</f>
        <v>250000</v>
      </c>
      <c r="L931" s="515"/>
    </row>
    <row r="932" spans="1:12" x14ac:dyDescent="0.25">
      <c r="A932" s="513">
        <v>35001001</v>
      </c>
      <c r="B932" s="514" t="s">
        <v>3003</v>
      </c>
      <c r="C932" s="258">
        <f>SUM('Cap Exp Detailed'!J14358)</f>
        <v>147500000</v>
      </c>
      <c r="D932" s="258">
        <f>SUM('Cap Exp Detailed'!K14358)</f>
        <v>248100000</v>
      </c>
      <c r="E932" s="258">
        <f>SUM('Cap Exp Detailed'!L14358)</f>
        <v>0</v>
      </c>
      <c r="F932" s="258">
        <f>SUM('Cap Exp Detailed'!M14358)</f>
        <v>100600000</v>
      </c>
      <c r="G932" s="258">
        <f>SUM('Cap Exp Detailed'!N14358)</f>
        <v>0</v>
      </c>
      <c r="H932" s="258">
        <f>SUM('Cap Exp Detailed'!O14358)</f>
        <v>0</v>
      </c>
      <c r="I932" s="258">
        <f>SUM('Cap Exp Detailed'!P14358)</f>
        <v>148100000</v>
      </c>
      <c r="J932" s="258">
        <f>SUM('Cap Exp Detailed'!Q14358)</f>
        <v>71000000</v>
      </c>
      <c r="K932" s="258">
        <f>SUM('Cap Exp Detailed'!R14358)</f>
        <v>0</v>
      </c>
      <c r="L932" s="515"/>
    </row>
    <row r="933" spans="1:12" x14ac:dyDescent="0.25">
      <c r="A933" s="513">
        <v>35001002</v>
      </c>
      <c r="B933" s="514" t="s">
        <v>3027</v>
      </c>
      <c r="C933" s="258">
        <f>SUM('Cap Exp Detailed'!J14382)</f>
        <v>2619961000</v>
      </c>
      <c r="D933" s="258">
        <f>SUM('Cap Exp Detailed'!K14382)</f>
        <v>600000000</v>
      </c>
      <c r="E933" s="258">
        <f>SUM('Cap Exp Detailed'!L14382)</f>
        <v>2619961000</v>
      </c>
      <c r="F933" s="258">
        <f>SUM('Cap Exp Detailed'!M14382)</f>
        <v>600000000</v>
      </c>
      <c r="G933" s="258">
        <f>SUM('Cap Exp Detailed'!N14382)</f>
        <v>3219961000</v>
      </c>
      <c r="H933" s="258">
        <f>SUM('Cap Exp Detailed'!O14382)</f>
        <v>600000000</v>
      </c>
      <c r="I933" s="258">
        <f>SUM('Cap Exp Detailed'!P14382)</f>
        <v>4419961000</v>
      </c>
      <c r="J933" s="258">
        <f>SUM('Cap Exp Detailed'!Q14382)</f>
        <v>2273300000</v>
      </c>
      <c r="K933" s="258">
        <f>SUM('Cap Exp Detailed'!R14382)</f>
        <v>0</v>
      </c>
      <c r="L933" s="515"/>
    </row>
    <row r="934" spans="1:12" x14ac:dyDescent="0.25">
      <c r="A934" s="513">
        <v>35053001</v>
      </c>
      <c r="B934" s="514" t="s">
        <v>3053</v>
      </c>
      <c r="C934" s="258">
        <f>SUM('Cap Exp Detailed'!J14404)</f>
        <v>441500000</v>
      </c>
      <c r="D934" s="258">
        <f>SUM('Cap Exp Detailed'!K14404)</f>
        <v>336500000</v>
      </c>
      <c r="E934" s="258">
        <f>SUM('Cap Exp Detailed'!L14404)</f>
        <v>105000000</v>
      </c>
      <c r="F934" s="258">
        <f>SUM('Cap Exp Detailed'!M14404)</f>
        <v>0</v>
      </c>
      <c r="G934" s="258">
        <f>SUM('Cap Exp Detailed'!N14404)</f>
        <v>170500000</v>
      </c>
      <c r="H934" s="258">
        <f>SUM('Cap Exp Detailed'!O14404)</f>
        <v>200000000</v>
      </c>
      <c r="I934" s="258">
        <f>SUM('Cap Exp Detailed'!P14404)</f>
        <v>707000000</v>
      </c>
      <c r="J934" s="258">
        <f>SUM('Cap Exp Detailed'!Q14404)</f>
        <v>145000000</v>
      </c>
      <c r="K934" s="258">
        <f>SUM('Cap Exp Detailed'!R14404)</f>
        <v>0</v>
      </c>
      <c r="L934" s="515"/>
    </row>
    <row r="935" spans="1:12" x14ac:dyDescent="0.25">
      <c r="A935" s="513">
        <v>51001001</v>
      </c>
      <c r="B935" s="514" t="s">
        <v>3074</v>
      </c>
      <c r="C935" s="258">
        <f>SUM('Cap Exp Detailed'!J14417)</f>
        <v>3500000</v>
      </c>
      <c r="D935" s="258">
        <f>SUM('Cap Exp Detailed'!K14417)</f>
        <v>3500000</v>
      </c>
      <c r="E935" s="258">
        <f>SUM('Cap Exp Detailed'!L14417)</f>
        <v>0</v>
      </c>
      <c r="F935" s="258">
        <f>SUM('Cap Exp Detailed'!M14417)</f>
        <v>0</v>
      </c>
      <c r="G935" s="258">
        <f>SUM('Cap Exp Detailed'!N14417)</f>
        <v>0</v>
      </c>
      <c r="H935" s="258">
        <f>SUM('Cap Exp Detailed'!O14417)</f>
        <v>0</v>
      </c>
      <c r="I935" s="258">
        <f>SUM('Cap Exp Detailed'!P14417)</f>
        <v>3500000</v>
      </c>
      <c r="J935" s="258">
        <f>SUM('Cap Exp Detailed'!Q14417)</f>
        <v>26500000</v>
      </c>
      <c r="K935" s="258">
        <f>SUM('Cap Exp Detailed'!R14417)</f>
        <v>0</v>
      </c>
      <c r="L935" s="515"/>
    </row>
    <row r="936" spans="1:12" x14ac:dyDescent="0.25">
      <c r="A936" s="513">
        <v>62001001</v>
      </c>
      <c r="B936" s="514" t="s">
        <v>3089</v>
      </c>
      <c r="C936" s="258">
        <f>SUM('Cap Exp Detailed'!J14439)</f>
        <v>21000000</v>
      </c>
      <c r="D936" s="258">
        <f>SUM('Cap Exp Detailed'!K14439)</f>
        <v>21000000</v>
      </c>
      <c r="E936" s="258">
        <f>SUM('Cap Exp Detailed'!L14439)</f>
        <v>0</v>
      </c>
      <c r="F936" s="258">
        <f>SUM('Cap Exp Detailed'!M14439)</f>
        <v>0</v>
      </c>
      <c r="G936" s="258">
        <f>SUM('Cap Exp Detailed'!N14439)</f>
        <v>21000000</v>
      </c>
      <c r="H936" s="258">
        <f>SUM('Cap Exp Detailed'!O14439)</f>
        <v>0</v>
      </c>
      <c r="I936" s="258">
        <f>SUM('Cap Exp Detailed'!P14439)</f>
        <v>42000000</v>
      </c>
      <c r="J936" s="258">
        <f>SUM('Cap Exp Detailed'!Q14439)</f>
        <v>54000000</v>
      </c>
      <c r="K936" s="258">
        <f>SUM('Cap Exp Detailed'!R14439)</f>
        <v>0</v>
      </c>
      <c r="L936" s="515"/>
    </row>
    <row r="937" spans="1:12" x14ac:dyDescent="0.25">
      <c r="A937" s="513">
        <v>63001001</v>
      </c>
      <c r="B937" s="514" t="s">
        <v>3109</v>
      </c>
      <c r="C937" s="258">
        <f>SUM('Cap Exp Detailed'!J14446)</f>
        <v>600150000</v>
      </c>
      <c r="D937" s="258">
        <f>SUM('Cap Exp Detailed'!K14446)</f>
        <v>500150000</v>
      </c>
      <c r="E937" s="258">
        <f>SUM('Cap Exp Detailed'!L14446)</f>
        <v>100000000</v>
      </c>
      <c r="F937" s="258">
        <f>SUM('Cap Exp Detailed'!M14446)</f>
        <v>0</v>
      </c>
      <c r="G937" s="258">
        <f>SUM('Cap Exp Detailed'!N14446)</f>
        <v>1000000000</v>
      </c>
      <c r="H937" s="258">
        <f>SUM('Cap Exp Detailed'!O14446)</f>
        <v>1000000000</v>
      </c>
      <c r="I937" s="258">
        <f>SUM('Cap Exp Detailed'!P14446)</f>
        <v>2500150000</v>
      </c>
      <c r="J937" s="258">
        <f>SUM('Cap Exp Detailed'!Q14446)</f>
        <v>500000000</v>
      </c>
      <c r="K937" s="258">
        <f>SUM('Cap Exp Detailed'!R14446)</f>
        <v>250000000</v>
      </c>
      <c r="L937" s="515"/>
    </row>
    <row r="938" spans="1:12" ht="12.6" thickBot="1" x14ac:dyDescent="0.3">
      <c r="A938" s="520"/>
      <c r="B938" s="521"/>
      <c r="C938" s="522"/>
      <c r="D938" s="523"/>
      <c r="E938" s="523"/>
      <c r="F938" s="522"/>
      <c r="G938" s="523"/>
      <c r="H938" s="523"/>
      <c r="I938" s="523"/>
      <c r="J938" s="523"/>
      <c r="K938" s="523"/>
      <c r="L938" s="519"/>
    </row>
    <row r="939" spans="1:12" ht="12.6" thickBot="1" x14ac:dyDescent="0.3">
      <c r="A939" s="288"/>
      <c r="B939" s="535" t="s">
        <v>3214</v>
      </c>
      <c r="C939" s="289">
        <f t="shared" ref="C939:K939" si="5">SUM(C776+C819+C863+C879+C909)</f>
        <v>100767658300</v>
      </c>
      <c r="D939" s="289">
        <f t="shared" si="5"/>
        <v>76584641080</v>
      </c>
      <c r="E939" s="289">
        <f t="shared" si="5"/>
        <v>46717927900</v>
      </c>
      <c r="F939" s="289">
        <f t="shared" si="5"/>
        <v>20555910680</v>
      </c>
      <c r="G939" s="289">
        <f t="shared" si="5"/>
        <v>73405642000</v>
      </c>
      <c r="H939" s="289">
        <f t="shared" si="5"/>
        <v>48708560000</v>
      </c>
      <c r="I939" s="289">
        <f t="shared" si="5"/>
        <v>199255493080</v>
      </c>
      <c r="J939" s="289">
        <f t="shared" si="5"/>
        <v>43493343000</v>
      </c>
      <c r="K939" s="289">
        <f t="shared" si="5"/>
        <v>12878317162</v>
      </c>
      <c r="L939" s="508"/>
    </row>
    <row r="949" spans="1:12" x14ac:dyDescent="0.25">
      <c r="A949" s="903"/>
      <c r="B949" s="903"/>
      <c r="C949" s="903"/>
      <c r="D949" s="903"/>
      <c r="E949" s="903"/>
      <c r="F949" s="903"/>
      <c r="G949" s="903"/>
      <c r="H949" s="903"/>
      <c r="I949" s="903"/>
      <c r="J949" s="903"/>
      <c r="K949" s="903"/>
      <c r="L949" s="903"/>
    </row>
    <row r="950" spans="1:12" x14ac:dyDescent="0.25">
      <c r="A950" s="903" t="s">
        <v>5157</v>
      </c>
      <c r="B950" s="903"/>
      <c r="C950" s="903"/>
      <c r="D950" s="903"/>
      <c r="E950" s="903"/>
      <c r="F950" s="903"/>
      <c r="G950" s="903"/>
      <c r="H950" s="903"/>
      <c r="I950" s="903"/>
      <c r="J950" s="903"/>
      <c r="K950" s="903"/>
      <c r="L950" s="903"/>
    </row>
    <row r="951" spans="1:12" ht="12.6" thickBot="1" x14ac:dyDescent="0.3">
      <c r="A951" s="903" t="s">
        <v>5156</v>
      </c>
      <c r="B951" s="903"/>
      <c r="C951" s="903"/>
      <c r="D951" s="903"/>
      <c r="E951" s="903"/>
      <c r="F951" s="903"/>
      <c r="G951" s="903"/>
      <c r="H951" s="903"/>
      <c r="I951" s="903"/>
      <c r="J951" s="903"/>
      <c r="K951" s="903"/>
      <c r="L951" s="903"/>
    </row>
    <row r="952" spans="1:12" ht="12" customHeight="1" x14ac:dyDescent="0.25">
      <c r="A952" s="917" t="s">
        <v>5127</v>
      </c>
      <c r="B952" s="920" t="s">
        <v>5126</v>
      </c>
      <c r="C952" s="923" t="s">
        <v>3115</v>
      </c>
      <c r="D952" s="923" t="s">
        <v>3116</v>
      </c>
      <c r="E952" s="925" t="s">
        <v>3121</v>
      </c>
      <c r="F952" s="925" t="s">
        <v>3117</v>
      </c>
      <c r="G952" s="923" t="s">
        <v>3116</v>
      </c>
      <c r="H952" s="923" t="s">
        <v>3116</v>
      </c>
      <c r="I952" s="923" t="s">
        <v>5095</v>
      </c>
      <c r="J952" s="923" t="s">
        <v>3115</v>
      </c>
      <c r="K952" s="551" t="s">
        <v>3340</v>
      </c>
      <c r="L952" s="927" t="s">
        <v>5049</v>
      </c>
    </row>
    <row r="953" spans="1:12" ht="22.8" x14ac:dyDescent="0.25">
      <c r="A953" s="918"/>
      <c r="B953" s="921"/>
      <c r="C953" s="924"/>
      <c r="D953" s="924"/>
      <c r="E953" s="926"/>
      <c r="F953" s="926"/>
      <c r="G953" s="924"/>
      <c r="H953" s="924"/>
      <c r="I953" s="924"/>
      <c r="J953" s="924"/>
      <c r="K953" s="552" t="s">
        <v>5125</v>
      </c>
      <c r="L953" s="928"/>
    </row>
    <row r="954" spans="1:12" ht="15" customHeight="1" x14ac:dyDescent="0.25">
      <c r="A954" s="918"/>
      <c r="B954" s="921"/>
      <c r="C954" s="499" t="s">
        <v>3120</v>
      </c>
      <c r="D954" s="499" t="s">
        <v>3120</v>
      </c>
      <c r="E954" s="500" t="s">
        <v>3120</v>
      </c>
      <c r="F954" s="500" t="s">
        <v>3120</v>
      </c>
      <c r="G954" s="499" t="s">
        <v>5068</v>
      </c>
      <c r="H954" s="499" t="s">
        <v>5069</v>
      </c>
      <c r="I954" s="499"/>
      <c r="J954" s="499" t="s">
        <v>5102</v>
      </c>
      <c r="K954" s="501" t="s">
        <v>5102</v>
      </c>
      <c r="L954" s="502"/>
    </row>
    <row r="955" spans="1:12" ht="15.75" customHeight="1" thickBot="1" x14ac:dyDescent="0.3">
      <c r="A955" s="919"/>
      <c r="B955" s="922"/>
      <c r="C955" s="503" t="s">
        <v>14</v>
      </c>
      <c r="D955" s="503" t="s">
        <v>14</v>
      </c>
      <c r="E955" s="504" t="s">
        <v>14</v>
      </c>
      <c r="F955" s="504" t="s">
        <v>14</v>
      </c>
      <c r="G955" s="503" t="s">
        <v>14</v>
      </c>
      <c r="H955" s="503" t="s">
        <v>14</v>
      </c>
      <c r="I955" s="503" t="s">
        <v>14</v>
      </c>
      <c r="J955" s="503" t="s">
        <v>14</v>
      </c>
      <c r="K955" s="503" t="s">
        <v>14</v>
      </c>
      <c r="L955" s="505"/>
    </row>
    <row r="956" spans="1:12" ht="23.25" customHeight="1" x14ac:dyDescent="0.25">
      <c r="A956" s="537" t="s">
        <v>3337</v>
      </c>
      <c r="B956" s="510" t="s">
        <v>3336</v>
      </c>
      <c r="C956" s="258">
        <f t="shared" ref="C956:L956" si="6">SUM(C776)</f>
        <v>16479480500</v>
      </c>
      <c r="D956" s="258">
        <f t="shared" si="6"/>
        <v>10946631180</v>
      </c>
      <c r="E956" s="258">
        <f t="shared" si="6"/>
        <v>5847588000</v>
      </c>
      <c r="F956" s="258">
        <f t="shared" si="6"/>
        <v>314738680</v>
      </c>
      <c r="G956" s="258">
        <f t="shared" si="6"/>
        <v>7470368000</v>
      </c>
      <c r="H956" s="258">
        <f t="shared" si="6"/>
        <v>4405300000</v>
      </c>
      <c r="I956" s="258">
        <f t="shared" si="6"/>
        <v>25012499180</v>
      </c>
      <c r="J956" s="258">
        <f t="shared" si="6"/>
        <v>6157243000</v>
      </c>
      <c r="K956" s="258">
        <f t="shared" si="6"/>
        <v>2333278252</v>
      </c>
      <c r="L956" s="258">
        <f t="shared" si="6"/>
        <v>0</v>
      </c>
    </row>
    <row r="957" spans="1:12" ht="20.25" customHeight="1" x14ac:dyDescent="0.25">
      <c r="A957" s="538" t="s">
        <v>3333</v>
      </c>
      <c r="B957" s="514" t="s">
        <v>717</v>
      </c>
      <c r="C957" s="258">
        <f t="shared" ref="C957:L957" si="7">SUM(C819)</f>
        <v>66183770300</v>
      </c>
      <c r="D957" s="258">
        <f t="shared" si="7"/>
        <v>49026564300</v>
      </c>
      <c r="E957" s="258">
        <f t="shared" si="7"/>
        <v>31066980000</v>
      </c>
      <c r="F957" s="258">
        <f t="shared" si="7"/>
        <v>13930774000</v>
      </c>
      <c r="G957" s="258">
        <f t="shared" si="7"/>
        <v>45241650000</v>
      </c>
      <c r="H957" s="258">
        <f t="shared" si="7"/>
        <v>30608370000</v>
      </c>
      <c r="I957" s="258">
        <f t="shared" si="7"/>
        <v>124774584300</v>
      </c>
      <c r="J957" s="258">
        <f t="shared" si="7"/>
        <v>24584264000</v>
      </c>
      <c r="K957" s="258">
        <f t="shared" si="7"/>
        <v>9203528081</v>
      </c>
      <c r="L957" s="258">
        <f t="shared" si="7"/>
        <v>0</v>
      </c>
    </row>
    <row r="958" spans="1:12" ht="21" customHeight="1" x14ac:dyDescent="0.25">
      <c r="A958" s="538" t="s">
        <v>3332</v>
      </c>
      <c r="B958" s="514" t="s">
        <v>3331</v>
      </c>
      <c r="C958" s="258">
        <f t="shared" ref="C958:L958" si="8">SUM(C863)</f>
        <v>1616642500</v>
      </c>
      <c r="D958" s="258">
        <f t="shared" si="8"/>
        <v>780642500</v>
      </c>
      <c r="E958" s="258">
        <f t="shared" si="8"/>
        <v>855000000</v>
      </c>
      <c r="F958" s="258">
        <f t="shared" si="8"/>
        <v>19000000</v>
      </c>
      <c r="G958" s="258">
        <f t="shared" si="8"/>
        <v>1041000000</v>
      </c>
      <c r="H958" s="258">
        <f t="shared" si="8"/>
        <v>560000000</v>
      </c>
      <c r="I958" s="258">
        <f t="shared" si="8"/>
        <v>2381642500</v>
      </c>
      <c r="J958" s="258">
        <f t="shared" si="8"/>
        <v>1046320000</v>
      </c>
      <c r="K958" s="258">
        <f t="shared" si="8"/>
        <v>64650433</v>
      </c>
      <c r="L958" s="258">
        <f t="shared" si="8"/>
        <v>0</v>
      </c>
    </row>
    <row r="959" spans="1:12" ht="21" customHeight="1" x14ac:dyDescent="0.25">
      <c r="A959" s="538" t="s">
        <v>3330</v>
      </c>
      <c r="B959" s="514" t="s">
        <v>2023</v>
      </c>
      <c r="C959" s="258">
        <f t="shared" ref="C959:L959" si="9">SUM(C879)</f>
        <v>361500000</v>
      </c>
      <c r="D959" s="258">
        <f t="shared" si="9"/>
        <v>256500000</v>
      </c>
      <c r="E959" s="258">
        <f t="shared" si="9"/>
        <v>105000000</v>
      </c>
      <c r="F959" s="258">
        <f t="shared" si="9"/>
        <v>0</v>
      </c>
      <c r="G959" s="258">
        <f t="shared" si="9"/>
        <v>188000000</v>
      </c>
      <c r="H959" s="258">
        <f t="shared" si="9"/>
        <v>35000000</v>
      </c>
      <c r="I959" s="258">
        <f t="shared" si="9"/>
        <v>479500000</v>
      </c>
      <c r="J959" s="258">
        <f t="shared" si="9"/>
        <v>380000000</v>
      </c>
      <c r="K959" s="258">
        <f t="shared" si="9"/>
        <v>0</v>
      </c>
      <c r="L959" s="258">
        <f t="shared" si="9"/>
        <v>0</v>
      </c>
    </row>
    <row r="960" spans="1:12" ht="19.5" customHeight="1" x14ac:dyDescent="0.25">
      <c r="A960" s="538" t="s">
        <v>3329</v>
      </c>
      <c r="B960" s="514" t="s">
        <v>2060</v>
      </c>
      <c r="C960" s="258">
        <f>SUM(C909)</f>
        <v>16126265000</v>
      </c>
      <c r="D960" s="258">
        <f t="shared" ref="D960:L960" si="10">SUM(D909)</f>
        <v>15574303100</v>
      </c>
      <c r="E960" s="258">
        <f t="shared" si="10"/>
        <v>8843359900</v>
      </c>
      <c r="F960" s="258">
        <f t="shared" si="10"/>
        <v>6291398000</v>
      </c>
      <c r="G960" s="258">
        <f t="shared" si="10"/>
        <v>19464624000</v>
      </c>
      <c r="H960" s="258">
        <f t="shared" si="10"/>
        <v>13099890000</v>
      </c>
      <c r="I960" s="258">
        <f t="shared" si="10"/>
        <v>46607267100</v>
      </c>
      <c r="J960" s="258">
        <f t="shared" si="10"/>
        <v>11325516000</v>
      </c>
      <c r="K960" s="258">
        <f t="shared" si="10"/>
        <v>1276860396</v>
      </c>
      <c r="L960" s="258">
        <f t="shared" si="10"/>
        <v>0</v>
      </c>
    </row>
    <row r="961" spans="1:12" ht="12.6" thickBot="1" x14ac:dyDescent="0.3">
      <c r="A961" s="515"/>
      <c r="B961" s="565"/>
      <c r="C961" s="325"/>
      <c r="D961" s="325"/>
      <c r="E961" s="325"/>
      <c r="F961" s="325"/>
      <c r="G961" s="325"/>
      <c r="H961" s="325"/>
      <c r="I961" s="325"/>
      <c r="J961" s="325"/>
      <c r="K961" s="325"/>
      <c r="L961" s="325"/>
    </row>
    <row r="962" spans="1:12" ht="12.6" thickBot="1" x14ac:dyDescent="0.3">
      <c r="A962" s="566"/>
      <c r="B962" s="542" t="s">
        <v>3214</v>
      </c>
      <c r="C962" s="289">
        <f>SUM(C956:C961)</f>
        <v>100767658300</v>
      </c>
      <c r="D962" s="289">
        <f t="shared" ref="D962:L962" si="11">SUM(D956:D961)</f>
        <v>76584641080</v>
      </c>
      <c r="E962" s="289">
        <f t="shared" si="11"/>
        <v>46717927900</v>
      </c>
      <c r="F962" s="289">
        <f t="shared" si="11"/>
        <v>20555910680</v>
      </c>
      <c r="G962" s="289">
        <f t="shared" si="11"/>
        <v>73405642000</v>
      </c>
      <c r="H962" s="289">
        <f t="shared" si="11"/>
        <v>48708560000</v>
      </c>
      <c r="I962" s="289">
        <f t="shared" si="11"/>
        <v>199255493080</v>
      </c>
      <c r="J962" s="289">
        <f t="shared" si="11"/>
        <v>43493343000</v>
      </c>
      <c r="K962" s="289">
        <f t="shared" si="11"/>
        <v>12878317162</v>
      </c>
      <c r="L962" s="337">
        <f t="shared" si="11"/>
        <v>0</v>
      </c>
    </row>
    <row r="963" spans="1:12" x14ac:dyDescent="0.25">
      <c r="B963" s="517"/>
    </row>
    <row r="964" spans="1:12" x14ac:dyDescent="0.25">
      <c r="B964" s="517"/>
    </row>
    <row r="967" spans="1:12" x14ac:dyDescent="0.25">
      <c r="D967" s="568"/>
    </row>
  </sheetData>
  <mergeCells count="66">
    <mergeCell ref="A903:L903"/>
    <mergeCell ref="A904:L904"/>
    <mergeCell ref="A905:A908"/>
    <mergeCell ref="B905:B908"/>
    <mergeCell ref="C905:C906"/>
    <mergeCell ref="D905:D906"/>
    <mergeCell ref="E905:E906"/>
    <mergeCell ref="F905:F906"/>
    <mergeCell ref="G905:G906"/>
    <mergeCell ref="H905:H906"/>
    <mergeCell ref="I905:I906"/>
    <mergeCell ref="J905:J906"/>
    <mergeCell ref="L905:L906"/>
    <mergeCell ref="L815:L816"/>
    <mergeCell ref="A857:L857"/>
    <mergeCell ref="A858:L858"/>
    <mergeCell ref="A859:A862"/>
    <mergeCell ref="B859:B862"/>
    <mergeCell ref="C859:C860"/>
    <mergeCell ref="D859:D860"/>
    <mergeCell ref="E859:E860"/>
    <mergeCell ref="F859:F860"/>
    <mergeCell ref="G859:G860"/>
    <mergeCell ref="H859:H860"/>
    <mergeCell ref="I859:I860"/>
    <mergeCell ref="J859:J860"/>
    <mergeCell ref="L859:L860"/>
    <mergeCell ref="F815:F816"/>
    <mergeCell ref="G815:G816"/>
    <mergeCell ref="H815:H816"/>
    <mergeCell ref="I815:I816"/>
    <mergeCell ref="J815:J816"/>
    <mergeCell ref="A815:A818"/>
    <mergeCell ref="B815:B818"/>
    <mergeCell ref="C815:C816"/>
    <mergeCell ref="D815:D816"/>
    <mergeCell ref="E815:E816"/>
    <mergeCell ref="A950:L950"/>
    <mergeCell ref="A951:L951"/>
    <mergeCell ref="A952:A955"/>
    <mergeCell ref="B952:B955"/>
    <mergeCell ref="C952:C953"/>
    <mergeCell ref="D952:D953"/>
    <mergeCell ref="E952:E953"/>
    <mergeCell ref="F952:F953"/>
    <mergeCell ref="G952:G953"/>
    <mergeCell ref="H952:H953"/>
    <mergeCell ref="I952:I953"/>
    <mergeCell ref="J952:J953"/>
    <mergeCell ref="L952:L953"/>
    <mergeCell ref="A949:L949"/>
    <mergeCell ref="L772:L773"/>
    <mergeCell ref="A770:L770"/>
    <mergeCell ref="A771:L771"/>
    <mergeCell ref="F772:F773"/>
    <mergeCell ref="G772:G773"/>
    <mergeCell ref="H772:H773"/>
    <mergeCell ref="I772:I773"/>
    <mergeCell ref="J772:J773"/>
    <mergeCell ref="B772:B775"/>
    <mergeCell ref="A772:A775"/>
    <mergeCell ref="C772:C773"/>
    <mergeCell ref="D772:D773"/>
    <mergeCell ref="E772:E773"/>
    <mergeCell ref="A813:L813"/>
    <mergeCell ref="A814:L814"/>
  </mergeCells>
  <phoneticPr fontId="7" type="noConversion"/>
  <pageMargins left="0.83" right="0.16" top="0.35" bottom="0.36" header="0.23" footer="0.16"/>
  <pageSetup paperSize="5" orientation="landscape" r:id="rId1"/>
  <headerFooter>
    <oddFooter>Page &amp;P</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K2454"/>
  <sheetViews>
    <sheetView topLeftCell="A799" zoomScaleNormal="100" workbookViewId="0">
      <selection activeCell="E796" sqref="E796"/>
    </sheetView>
  </sheetViews>
  <sheetFormatPr defaultRowHeight="14.4" x14ac:dyDescent="0.3"/>
  <cols>
    <col min="1" max="1" width="16.109375" customWidth="1"/>
    <col min="2" max="2" width="33.5546875" style="32" customWidth="1"/>
    <col min="3" max="3" width="4.6640625" customWidth="1"/>
    <col min="4" max="4" width="14" style="70" customWidth="1"/>
    <col min="5" max="5" width="15.88671875" style="70" customWidth="1"/>
    <col min="6" max="6" width="14.109375" customWidth="1"/>
    <col min="7" max="7" width="15.5546875" customWidth="1"/>
    <col min="8" max="8" width="16" customWidth="1"/>
    <col min="9" max="9" width="13.6640625" customWidth="1"/>
    <col min="10" max="10" width="13.88671875" customWidth="1"/>
    <col min="11" max="11" width="8" customWidth="1"/>
  </cols>
  <sheetData>
    <row r="1" spans="2:5" s="343" customFormat="1" x14ac:dyDescent="0.3">
      <c r="B1" s="32"/>
      <c r="D1" s="70"/>
      <c r="E1" s="70"/>
    </row>
    <row r="2" spans="2:5" s="343" customFormat="1" x14ac:dyDescent="0.3">
      <c r="B2" s="32"/>
      <c r="D2" s="70"/>
      <c r="E2" s="70"/>
    </row>
    <row r="3" spans="2:5" s="343" customFormat="1" x14ac:dyDescent="0.3">
      <c r="B3" s="32"/>
      <c r="D3" s="70"/>
      <c r="E3" s="70"/>
    </row>
    <row r="4" spans="2:5" s="343" customFormat="1" x14ac:dyDescent="0.3">
      <c r="B4" s="32"/>
      <c r="D4" s="70"/>
      <c r="E4" s="70"/>
    </row>
    <row r="5" spans="2:5" s="343" customFormat="1" x14ac:dyDescent="0.3">
      <c r="B5" s="32"/>
      <c r="D5" s="70"/>
      <c r="E5" s="70"/>
    </row>
    <row r="6" spans="2:5" s="343" customFormat="1" x14ac:dyDescent="0.3">
      <c r="B6" s="32"/>
      <c r="D6" s="70"/>
      <c r="E6" s="70"/>
    </row>
    <row r="7" spans="2:5" s="343" customFormat="1" x14ac:dyDescent="0.3">
      <c r="B7" s="32"/>
      <c r="D7" s="70"/>
      <c r="E7" s="70"/>
    </row>
    <row r="8" spans="2:5" s="343" customFormat="1" x14ac:dyDescent="0.3">
      <c r="B8" s="32"/>
      <c r="D8" s="70"/>
      <c r="E8" s="70"/>
    </row>
    <row r="9" spans="2:5" s="343" customFormat="1" x14ac:dyDescent="0.3">
      <c r="B9" s="32"/>
      <c r="D9" s="70"/>
      <c r="E9" s="70"/>
    </row>
    <row r="10" spans="2:5" s="343" customFormat="1" x14ac:dyDescent="0.3">
      <c r="B10" s="32"/>
      <c r="D10" s="70"/>
      <c r="E10" s="70"/>
    </row>
    <row r="11" spans="2:5" s="343" customFormat="1" x14ac:dyDescent="0.3">
      <c r="B11" s="32"/>
      <c r="D11" s="70"/>
      <c r="E11" s="70"/>
    </row>
    <row r="12" spans="2:5" s="343" customFormat="1" x14ac:dyDescent="0.3">
      <c r="B12" s="32"/>
      <c r="D12" s="70"/>
      <c r="E12" s="70"/>
    </row>
    <row r="13" spans="2:5" s="343" customFormat="1" x14ac:dyDescent="0.3">
      <c r="B13" s="32"/>
      <c r="D13" s="70"/>
      <c r="E13" s="70"/>
    </row>
    <row r="14" spans="2:5" s="343" customFormat="1" x14ac:dyDescent="0.3">
      <c r="B14" s="32"/>
      <c r="D14" s="70"/>
      <c r="E14" s="70"/>
    </row>
    <row r="15" spans="2:5" s="343" customFormat="1" x14ac:dyDescent="0.3">
      <c r="B15" s="32"/>
      <c r="D15" s="70"/>
      <c r="E15" s="70"/>
    </row>
    <row r="16" spans="2:5" s="343" customFormat="1" x14ac:dyDescent="0.3">
      <c r="B16" s="32"/>
      <c r="D16" s="70"/>
      <c r="E16" s="70"/>
    </row>
    <row r="17" spans="2:5" s="343" customFormat="1" x14ac:dyDescent="0.3">
      <c r="B17" s="32"/>
      <c r="D17" s="70"/>
      <c r="E17" s="70"/>
    </row>
    <row r="18" spans="2:5" s="343" customFormat="1" x14ac:dyDescent="0.3">
      <c r="B18" s="32"/>
      <c r="D18" s="70"/>
      <c r="E18" s="70"/>
    </row>
    <row r="19" spans="2:5" s="343" customFormat="1" x14ac:dyDescent="0.3">
      <c r="B19" s="32"/>
      <c r="D19" s="70"/>
      <c r="E19" s="70"/>
    </row>
    <row r="20" spans="2:5" s="343" customFormat="1" x14ac:dyDescent="0.3">
      <c r="B20" s="32"/>
      <c r="D20" s="70"/>
      <c r="E20" s="70"/>
    </row>
    <row r="21" spans="2:5" s="343" customFormat="1" x14ac:dyDescent="0.3">
      <c r="B21" s="32"/>
      <c r="D21" s="70"/>
      <c r="E21" s="70"/>
    </row>
    <row r="22" spans="2:5" s="343" customFormat="1" x14ac:dyDescent="0.3">
      <c r="B22" s="32"/>
      <c r="D22" s="70"/>
      <c r="E22" s="70"/>
    </row>
    <row r="23" spans="2:5" s="343" customFormat="1" x14ac:dyDescent="0.3">
      <c r="B23" s="32"/>
      <c r="D23" s="70"/>
      <c r="E23" s="70"/>
    </row>
    <row r="24" spans="2:5" s="343" customFormat="1" x14ac:dyDescent="0.3">
      <c r="B24" s="32"/>
      <c r="D24" s="70"/>
      <c r="E24" s="70"/>
    </row>
    <row r="25" spans="2:5" s="343" customFormat="1" x14ac:dyDescent="0.3">
      <c r="B25" s="32"/>
      <c r="D25" s="70"/>
      <c r="E25" s="70"/>
    </row>
    <row r="26" spans="2:5" s="343" customFormat="1" x14ac:dyDescent="0.3">
      <c r="B26" s="32"/>
      <c r="D26" s="70"/>
      <c r="E26" s="70"/>
    </row>
    <row r="27" spans="2:5" s="343" customFormat="1" x14ac:dyDescent="0.3">
      <c r="B27" s="32"/>
      <c r="D27" s="70"/>
      <c r="E27" s="70"/>
    </row>
    <row r="28" spans="2:5" s="343" customFormat="1" x14ac:dyDescent="0.3">
      <c r="B28" s="32"/>
      <c r="D28" s="70"/>
      <c r="E28" s="70"/>
    </row>
    <row r="29" spans="2:5" s="343" customFormat="1" x14ac:dyDescent="0.3">
      <c r="B29" s="32"/>
      <c r="D29" s="70"/>
      <c r="E29" s="70"/>
    </row>
    <row r="30" spans="2:5" s="343" customFormat="1" x14ac:dyDescent="0.3">
      <c r="B30" s="32"/>
      <c r="D30" s="70"/>
      <c r="E30" s="70"/>
    </row>
    <row r="31" spans="2:5" s="343" customFormat="1" x14ac:dyDescent="0.3">
      <c r="B31" s="32"/>
      <c r="D31" s="70"/>
      <c r="E31" s="70"/>
    </row>
    <row r="32" spans="2:5" s="343" customFormat="1" x14ac:dyDescent="0.3">
      <c r="B32" s="32"/>
      <c r="D32" s="70"/>
      <c r="E32" s="70"/>
    </row>
    <row r="33" spans="2:5" s="343" customFormat="1" x14ac:dyDescent="0.3">
      <c r="B33" s="32"/>
      <c r="D33" s="70"/>
      <c r="E33" s="70"/>
    </row>
    <row r="34" spans="2:5" s="343" customFormat="1" x14ac:dyDescent="0.3">
      <c r="B34" s="32"/>
      <c r="D34" s="70"/>
      <c r="E34" s="70"/>
    </row>
    <row r="35" spans="2:5" s="343" customFormat="1" x14ac:dyDescent="0.3">
      <c r="B35" s="32"/>
      <c r="D35" s="70"/>
      <c r="E35" s="70"/>
    </row>
    <row r="36" spans="2:5" s="343" customFormat="1" x14ac:dyDescent="0.3">
      <c r="B36" s="32"/>
      <c r="D36" s="70"/>
      <c r="E36" s="70"/>
    </row>
    <row r="37" spans="2:5" s="343" customFormat="1" x14ac:dyDescent="0.3">
      <c r="B37" s="32"/>
      <c r="D37" s="70"/>
      <c r="E37" s="70"/>
    </row>
    <row r="38" spans="2:5" s="343" customFormat="1" x14ac:dyDescent="0.3">
      <c r="B38" s="32"/>
      <c r="D38" s="70"/>
      <c r="E38" s="70"/>
    </row>
    <row r="39" spans="2:5" s="343" customFormat="1" x14ac:dyDescent="0.3">
      <c r="B39" s="32"/>
      <c r="D39" s="70"/>
      <c r="E39" s="70"/>
    </row>
    <row r="40" spans="2:5" s="343" customFormat="1" x14ac:dyDescent="0.3">
      <c r="B40" s="32"/>
      <c r="D40" s="70"/>
      <c r="E40" s="70"/>
    </row>
    <row r="41" spans="2:5" s="343" customFormat="1" x14ac:dyDescent="0.3">
      <c r="B41" s="32"/>
      <c r="D41" s="70"/>
      <c r="E41" s="70"/>
    </row>
    <row r="42" spans="2:5" s="343" customFormat="1" x14ac:dyDescent="0.3">
      <c r="B42" s="32"/>
      <c r="D42" s="70"/>
      <c r="E42" s="70"/>
    </row>
    <row r="43" spans="2:5" s="343" customFormat="1" x14ac:dyDescent="0.3">
      <c r="B43" s="32"/>
      <c r="D43" s="70"/>
      <c r="E43" s="70"/>
    </row>
    <row r="44" spans="2:5" s="343" customFormat="1" x14ac:dyDescent="0.3">
      <c r="B44" s="32"/>
      <c r="D44" s="70"/>
      <c r="E44" s="70"/>
    </row>
    <row r="45" spans="2:5" s="343" customFormat="1" x14ac:dyDescent="0.3">
      <c r="B45" s="32"/>
      <c r="D45" s="70"/>
      <c r="E45" s="70"/>
    </row>
    <row r="46" spans="2:5" s="343" customFormat="1" x14ac:dyDescent="0.3">
      <c r="B46" s="32"/>
      <c r="D46" s="70"/>
      <c r="E46" s="70"/>
    </row>
    <row r="47" spans="2:5" s="343" customFormat="1" x14ac:dyDescent="0.3">
      <c r="B47" s="32"/>
      <c r="D47" s="70"/>
      <c r="E47" s="70"/>
    </row>
    <row r="48" spans="2:5" s="343" customFormat="1" x14ac:dyDescent="0.3">
      <c r="B48" s="32"/>
      <c r="D48" s="70"/>
      <c r="E48" s="70"/>
    </row>
    <row r="49" spans="2:5" s="343" customFormat="1" x14ac:dyDescent="0.3">
      <c r="B49" s="32"/>
      <c r="D49" s="70"/>
      <c r="E49" s="70"/>
    </row>
    <row r="50" spans="2:5" s="343" customFormat="1" x14ac:dyDescent="0.3">
      <c r="B50" s="32"/>
      <c r="D50" s="70"/>
      <c r="E50" s="70"/>
    </row>
    <row r="51" spans="2:5" s="343" customFormat="1" x14ac:dyDescent="0.3">
      <c r="B51" s="32"/>
      <c r="D51" s="70"/>
      <c r="E51" s="70"/>
    </row>
    <row r="52" spans="2:5" s="343" customFormat="1" x14ac:dyDescent="0.3">
      <c r="B52" s="32"/>
      <c r="D52" s="70"/>
      <c r="E52" s="70"/>
    </row>
    <row r="53" spans="2:5" s="343" customFormat="1" x14ac:dyDescent="0.3">
      <c r="B53" s="32"/>
      <c r="D53" s="70"/>
      <c r="E53" s="70"/>
    </row>
    <row r="54" spans="2:5" s="343" customFormat="1" x14ac:dyDescent="0.3">
      <c r="B54" s="32"/>
      <c r="D54" s="70"/>
      <c r="E54" s="70"/>
    </row>
    <row r="55" spans="2:5" s="343" customFormat="1" x14ac:dyDescent="0.3">
      <c r="B55" s="32"/>
      <c r="D55" s="70"/>
      <c r="E55" s="70"/>
    </row>
    <row r="56" spans="2:5" s="343" customFormat="1" x14ac:dyDescent="0.3">
      <c r="B56" s="32"/>
      <c r="D56" s="70"/>
      <c r="E56" s="70"/>
    </row>
    <row r="57" spans="2:5" s="343" customFormat="1" x14ac:dyDescent="0.3">
      <c r="B57" s="32"/>
      <c r="D57" s="70"/>
      <c r="E57" s="70"/>
    </row>
    <row r="58" spans="2:5" s="343" customFormat="1" x14ac:dyDescent="0.3">
      <c r="B58" s="32"/>
      <c r="D58" s="70"/>
      <c r="E58" s="70"/>
    </row>
    <row r="59" spans="2:5" s="343" customFormat="1" x14ac:dyDescent="0.3">
      <c r="B59" s="32"/>
      <c r="D59" s="70"/>
      <c r="E59" s="70"/>
    </row>
    <row r="60" spans="2:5" s="343" customFormat="1" x14ac:dyDescent="0.3">
      <c r="B60" s="32"/>
      <c r="D60" s="70"/>
      <c r="E60" s="70"/>
    </row>
    <row r="61" spans="2:5" s="343" customFormat="1" x14ac:dyDescent="0.3">
      <c r="B61" s="32"/>
      <c r="D61" s="70"/>
      <c r="E61" s="70"/>
    </row>
    <row r="62" spans="2:5" s="343" customFormat="1" x14ac:dyDescent="0.3">
      <c r="B62" s="32"/>
      <c r="D62" s="70"/>
      <c r="E62" s="70"/>
    </row>
    <row r="63" spans="2:5" s="343" customFormat="1" x14ac:dyDescent="0.3">
      <c r="B63" s="32"/>
      <c r="D63" s="70"/>
      <c r="E63" s="70"/>
    </row>
    <row r="64" spans="2:5" s="343" customFormat="1" x14ac:dyDescent="0.3">
      <c r="B64" s="32"/>
      <c r="D64" s="70"/>
      <c r="E64" s="70"/>
    </row>
    <row r="65" spans="2:5" s="343" customFormat="1" x14ac:dyDescent="0.3">
      <c r="B65" s="32"/>
      <c r="D65" s="70"/>
      <c r="E65" s="70"/>
    </row>
    <row r="66" spans="2:5" s="343" customFormat="1" x14ac:dyDescent="0.3">
      <c r="B66" s="32"/>
      <c r="D66" s="70"/>
      <c r="E66" s="70"/>
    </row>
    <row r="67" spans="2:5" s="343" customFormat="1" x14ac:dyDescent="0.3">
      <c r="B67" s="32"/>
      <c r="D67" s="70"/>
      <c r="E67" s="70"/>
    </row>
    <row r="68" spans="2:5" s="343" customFormat="1" x14ac:dyDescent="0.3">
      <c r="B68" s="32"/>
      <c r="D68" s="70"/>
      <c r="E68" s="70"/>
    </row>
    <row r="69" spans="2:5" s="343" customFormat="1" x14ac:dyDescent="0.3">
      <c r="B69" s="32"/>
      <c r="D69" s="70"/>
      <c r="E69" s="70"/>
    </row>
    <row r="70" spans="2:5" s="343" customFormat="1" x14ac:dyDescent="0.3">
      <c r="B70" s="32"/>
      <c r="D70" s="70"/>
      <c r="E70" s="70"/>
    </row>
    <row r="71" spans="2:5" s="343" customFormat="1" x14ac:dyDescent="0.3">
      <c r="B71" s="32"/>
      <c r="D71" s="70"/>
      <c r="E71" s="70"/>
    </row>
    <row r="72" spans="2:5" s="343" customFormat="1" x14ac:dyDescent="0.3">
      <c r="B72" s="32"/>
      <c r="D72" s="70"/>
      <c r="E72" s="70"/>
    </row>
    <row r="73" spans="2:5" s="343" customFormat="1" x14ac:dyDescent="0.3">
      <c r="B73" s="32"/>
      <c r="D73" s="70"/>
      <c r="E73" s="70"/>
    </row>
    <row r="74" spans="2:5" s="343" customFormat="1" x14ac:dyDescent="0.3">
      <c r="B74" s="32"/>
      <c r="D74" s="70"/>
      <c r="E74" s="70"/>
    </row>
    <row r="75" spans="2:5" s="343" customFormat="1" x14ac:dyDescent="0.3">
      <c r="B75" s="32"/>
      <c r="D75" s="70"/>
      <c r="E75" s="70"/>
    </row>
    <row r="76" spans="2:5" s="343" customFormat="1" x14ac:dyDescent="0.3">
      <c r="B76" s="32"/>
      <c r="D76" s="70"/>
      <c r="E76" s="70"/>
    </row>
    <row r="77" spans="2:5" s="343" customFormat="1" x14ac:dyDescent="0.3">
      <c r="B77" s="32"/>
      <c r="D77" s="70"/>
      <c r="E77" s="70"/>
    </row>
    <row r="78" spans="2:5" s="343" customFormat="1" x14ac:dyDescent="0.3">
      <c r="B78" s="32"/>
      <c r="D78" s="70"/>
      <c r="E78" s="70"/>
    </row>
    <row r="79" spans="2:5" s="343" customFormat="1" x14ac:dyDescent="0.3">
      <c r="B79" s="32"/>
      <c r="D79" s="70"/>
      <c r="E79" s="70"/>
    </row>
    <row r="80" spans="2:5" s="343" customFormat="1" x14ac:dyDescent="0.3">
      <c r="B80" s="32"/>
      <c r="D80" s="70"/>
      <c r="E80" s="70"/>
    </row>
    <row r="81" spans="2:5" s="343" customFormat="1" x14ac:dyDescent="0.3">
      <c r="B81" s="32"/>
      <c r="D81" s="70"/>
      <c r="E81" s="70"/>
    </row>
    <row r="82" spans="2:5" s="343" customFormat="1" x14ac:dyDescent="0.3">
      <c r="B82" s="32"/>
      <c r="D82" s="70"/>
      <c r="E82" s="70"/>
    </row>
    <row r="83" spans="2:5" s="343" customFormat="1" x14ac:dyDescent="0.3">
      <c r="B83" s="32"/>
      <c r="D83" s="70"/>
      <c r="E83" s="70"/>
    </row>
    <row r="84" spans="2:5" s="343" customFormat="1" x14ac:dyDescent="0.3">
      <c r="B84" s="32"/>
      <c r="D84" s="70"/>
      <c r="E84" s="70"/>
    </row>
    <row r="85" spans="2:5" s="343" customFormat="1" x14ac:dyDescent="0.3">
      <c r="B85" s="32"/>
      <c r="D85" s="70"/>
      <c r="E85" s="70"/>
    </row>
    <row r="86" spans="2:5" s="343" customFormat="1" x14ac:dyDescent="0.3">
      <c r="B86" s="32"/>
      <c r="D86" s="70"/>
      <c r="E86" s="70"/>
    </row>
    <row r="87" spans="2:5" s="343" customFormat="1" x14ac:dyDescent="0.3">
      <c r="B87" s="32"/>
      <c r="D87" s="70"/>
      <c r="E87" s="70"/>
    </row>
    <row r="88" spans="2:5" s="343" customFormat="1" x14ac:dyDescent="0.3">
      <c r="B88" s="32"/>
      <c r="D88" s="70"/>
      <c r="E88" s="70"/>
    </row>
    <row r="89" spans="2:5" s="343" customFormat="1" x14ac:dyDescent="0.3">
      <c r="B89" s="32"/>
      <c r="D89" s="70"/>
      <c r="E89" s="70"/>
    </row>
    <row r="90" spans="2:5" s="343" customFormat="1" x14ac:dyDescent="0.3">
      <c r="B90" s="32"/>
      <c r="D90" s="70"/>
      <c r="E90" s="70"/>
    </row>
    <row r="91" spans="2:5" s="343" customFormat="1" x14ac:dyDescent="0.3">
      <c r="B91" s="32"/>
      <c r="D91" s="70"/>
      <c r="E91" s="70"/>
    </row>
    <row r="92" spans="2:5" s="343" customFormat="1" x14ac:dyDescent="0.3">
      <c r="B92" s="32"/>
      <c r="D92" s="70"/>
      <c r="E92" s="70"/>
    </row>
    <row r="93" spans="2:5" s="343" customFormat="1" x14ac:dyDescent="0.3">
      <c r="B93" s="32"/>
      <c r="D93" s="70"/>
      <c r="E93" s="70"/>
    </row>
    <row r="94" spans="2:5" s="343" customFormat="1" x14ac:dyDescent="0.3">
      <c r="B94" s="32"/>
      <c r="D94" s="70"/>
      <c r="E94" s="70"/>
    </row>
    <row r="95" spans="2:5" s="343" customFormat="1" x14ac:dyDescent="0.3">
      <c r="B95" s="32"/>
      <c r="D95" s="70"/>
      <c r="E95" s="70"/>
    </row>
    <row r="96" spans="2:5" s="343" customFormat="1" x14ac:dyDescent="0.3">
      <c r="B96" s="32"/>
      <c r="D96" s="70"/>
      <c r="E96" s="70"/>
    </row>
    <row r="97" spans="2:5" s="343" customFormat="1" x14ac:dyDescent="0.3">
      <c r="B97" s="32"/>
      <c r="D97" s="70"/>
      <c r="E97" s="70"/>
    </row>
    <row r="98" spans="2:5" s="343" customFormat="1" x14ac:dyDescent="0.3">
      <c r="B98" s="32"/>
      <c r="D98" s="70"/>
      <c r="E98" s="70"/>
    </row>
    <row r="99" spans="2:5" s="343" customFormat="1" x14ac:dyDescent="0.3">
      <c r="B99" s="32"/>
      <c r="D99" s="70"/>
      <c r="E99" s="70"/>
    </row>
    <row r="100" spans="2:5" s="343" customFormat="1" x14ac:dyDescent="0.3">
      <c r="B100" s="32"/>
      <c r="D100" s="70"/>
      <c r="E100" s="70"/>
    </row>
    <row r="101" spans="2:5" s="343" customFormat="1" x14ac:dyDescent="0.3">
      <c r="B101" s="32"/>
      <c r="D101" s="70"/>
      <c r="E101" s="70"/>
    </row>
    <row r="102" spans="2:5" s="343" customFormat="1" x14ac:dyDescent="0.3">
      <c r="B102" s="32"/>
      <c r="D102" s="70"/>
      <c r="E102" s="70"/>
    </row>
    <row r="103" spans="2:5" s="343" customFormat="1" x14ac:dyDescent="0.3">
      <c r="B103" s="32"/>
      <c r="D103" s="70"/>
      <c r="E103" s="70"/>
    </row>
    <row r="104" spans="2:5" s="343" customFormat="1" x14ac:dyDescent="0.3">
      <c r="B104" s="32"/>
      <c r="D104" s="70"/>
      <c r="E104" s="70"/>
    </row>
    <row r="105" spans="2:5" s="343" customFormat="1" x14ac:dyDescent="0.3">
      <c r="B105" s="32"/>
      <c r="D105" s="70"/>
      <c r="E105" s="70"/>
    </row>
    <row r="106" spans="2:5" s="343" customFormat="1" x14ac:dyDescent="0.3">
      <c r="B106" s="32"/>
      <c r="D106" s="70"/>
      <c r="E106" s="70"/>
    </row>
    <row r="107" spans="2:5" s="343" customFormat="1" x14ac:dyDescent="0.3">
      <c r="B107" s="32"/>
      <c r="D107" s="70"/>
      <c r="E107" s="70"/>
    </row>
    <row r="108" spans="2:5" s="343" customFormat="1" x14ac:dyDescent="0.3">
      <c r="B108" s="32"/>
      <c r="D108" s="70"/>
      <c r="E108" s="70"/>
    </row>
    <row r="109" spans="2:5" s="343" customFormat="1" x14ac:dyDescent="0.3">
      <c r="B109" s="32"/>
      <c r="D109" s="70"/>
      <c r="E109" s="70"/>
    </row>
    <row r="110" spans="2:5" s="343" customFormat="1" x14ac:dyDescent="0.3">
      <c r="B110" s="32"/>
      <c r="D110" s="70"/>
      <c r="E110" s="70"/>
    </row>
    <row r="111" spans="2:5" s="343" customFormat="1" x14ac:dyDescent="0.3">
      <c r="B111" s="32"/>
      <c r="D111" s="70"/>
      <c r="E111" s="70"/>
    </row>
    <row r="112" spans="2:5" s="343" customFormat="1" x14ac:dyDescent="0.3">
      <c r="B112" s="32"/>
      <c r="D112" s="70"/>
      <c r="E112" s="70"/>
    </row>
    <row r="113" spans="2:5" s="343" customFormat="1" x14ac:dyDescent="0.3">
      <c r="B113" s="32"/>
      <c r="D113" s="70"/>
      <c r="E113" s="70"/>
    </row>
    <row r="114" spans="2:5" s="343" customFormat="1" x14ac:dyDescent="0.3">
      <c r="B114" s="32"/>
      <c r="D114" s="70"/>
      <c r="E114" s="70"/>
    </row>
    <row r="115" spans="2:5" s="343" customFormat="1" x14ac:dyDescent="0.3">
      <c r="B115" s="32"/>
      <c r="D115" s="70"/>
      <c r="E115" s="70"/>
    </row>
    <row r="116" spans="2:5" s="343" customFormat="1" x14ac:dyDescent="0.3">
      <c r="B116" s="32"/>
      <c r="D116" s="70"/>
      <c r="E116" s="70"/>
    </row>
    <row r="117" spans="2:5" s="343" customFormat="1" x14ac:dyDescent="0.3">
      <c r="B117" s="32"/>
      <c r="D117" s="70"/>
      <c r="E117" s="70"/>
    </row>
    <row r="118" spans="2:5" s="343" customFormat="1" x14ac:dyDescent="0.3">
      <c r="B118" s="32"/>
      <c r="D118" s="70"/>
      <c r="E118" s="70"/>
    </row>
    <row r="119" spans="2:5" s="343" customFormat="1" x14ac:dyDescent="0.3">
      <c r="B119" s="32"/>
      <c r="D119" s="70"/>
      <c r="E119" s="70"/>
    </row>
    <row r="120" spans="2:5" s="343" customFormat="1" x14ac:dyDescent="0.3">
      <c r="B120" s="32"/>
      <c r="D120" s="70"/>
      <c r="E120" s="70"/>
    </row>
    <row r="121" spans="2:5" s="343" customFormat="1" x14ac:dyDescent="0.3">
      <c r="B121" s="32"/>
      <c r="D121" s="70"/>
      <c r="E121" s="70"/>
    </row>
    <row r="122" spans="2:5" s="343" customFormat="1" x14ac:dyDescent="0.3">
      <c r="B122" s="32"/>
      <c r="D122" s="70"/>
      <c r="E122" s="70"/>
    </row>
    <row r="123" spans="2:5" s="343" customFormat="1" x14ac:dyDescent="0.3">
      <c r="B123" s="32"/>
      <c r="D123" s="70"/>
      <c r="E123" s="70"/>
    </row>
    <row r="124" spans="2:5" s="343" customFormat="1" x14ac:dyDescent="0.3">
      <c r="B124" s="32"/>
      <c r="D124" s="70"/>
      <c r="E124" s="70"/>
    </row>
    <row r="125" spans="2:5" s="343" customFormat="1" x14ac:dyDescent="0.3">
      <c r="B125" s="32"/>
      <c r="D125" s="70"/>
      <c r="E125" s="70"/>
    </row>
    <row r="126" spans="2:5" s="343" customFormat="1" x14ac:dyDescent="0.3">
      <c r="B126" s="32"/>
      <c r="D126" s="70"/>
      <c r="E126" s="70"/>
    </row>
    <row r="127" spans="2:5" s="343" customFormat="1" x14ac:dyDescent="0.3">
      <c r="B127" s="32"/>
      <c r="D127" s="70"/>
      <c r="E127" s="70"/>
    </row>
    <row r="128" spans="2:5" s="343" customFormat="1" x14ac:dyDescent="0.3">
      <c r="B128" s="32"/>
      <c r="D128" s="70"/>
      <c r="E128" s="70"/>
    </row>
    <row r="129" spans="2:5" s="343" customFormat="1" x14ac:dyDescent="0.3">
      <c r="B129" s="32"/>
      <c r="D129" s="70"/>
      <c r="E129" s="70"/>
    </row>
    <row r="130" spans="2:5" s="343" customFormat="1" x14ac:dyDescent="0.3">
      <c r="B130" s="32"/>
      <c r="D130" s="70"/>
      <c r="E130" s="70"/>
    </row>
    <row r="131" spans="2:5" s="343" customFormat="1" x14ac:dyDescent="0.3">
      <c r="B131" s="32"/>
      <c r="D131" s="70"/>
      <c r="E131" s="70"/>
    </row>
    <row r="132" spans="2:5" s="343" customFormat="1" x14ac:dyDescent="0.3">
      <c r="B132" s="32"/>
      <c r="D132" s="70"/>
      <c r="E132" s="70"/>
    </row>
    <row r="133" spans="2:5" s="343" customFormat="1" x14ac:dyDescent="0.3">
      <c r="B133" s="32"/>
      <c r="D133" s="70"/>
      <c r="E133" s="70"/>
    </row>
    <row r="134" spans="2:5" s="343" customFormat="1" x14ac:dyDescent="0.3">
      <c r="B134" s="32"/>
      <c r="D134" s="70"/>
      <c r="E134" s="70"/>
    </row>
    <row r="135" spans="2:5" s="343" customFormat="1" x14ac:dyDescent="0.3">
      <c r="B135" s="32"/>
      <c r="D135" s="70"/>
      <c r="E135" s="70"/>
    </row>
    <row r="136" spans="2:5" s="343" customFormat="1" x14ac:dyDescent="0.3">
      <c r="B136" s="32"/>
      <c r="D136" s="70"/>
      <c r="E136" s="70"/>
    </row>
    <row r="137" spans="2:5" s="343" customFormat="1" x14ac:dyDescent="0.3">
      <c r="B137" s="32"/>
      <c r="D137" s="70"/>
      <c r="E137" s="70"/>
    </row>
    <row r="138" spans="2:5" s="343" customFormat="1" x14ac:dyDescent="0.3">
      <c r="B138" s="32"/>
      <c r="D138" s="70"/>
      <c r="E138" s="70"/>
    </row>
    <row r="139" spans="2:5" s="343" customFormat="1" x14ac:dyDescent="0.3">
      <c r="B139" s="32"/>
      <c r="D139" s="70"/>
      <c r="E139" s="70"/>
    </row>
    <row r="140" spans="2:5" s="343" customFormat="1" x14ac:dyDescent="0.3">
      <c r="B140" s="32"/>
      <c r="D140" s="70"/>
      <c r="E140" s="70"/>
    </row>
    <row r="141" spans="2:5" s="343" customFormat="1" x14ac:dyDescent="0.3">
      <c r="B141" s="32"/>
      <c r="D141" s="70"/>
      <c r="E141" s="70"/>
    </row>
    <row r="142" spans="2:5" s="343" customFormat="1" x14ac:dyDescent="0.3">
      <c r="B142" s="32"/>
      <c r="D142" s="70"/>
      <c r="E142" s="70"/>
    </row>
    <row r="143" spans="2:5" s="343" customFormat="1" x14ac:dyDescent="0.3">
      <c r="B143" s="32"/>
      <c r="D143" s="70"/>
      <c r="E143" s="70"/>
    </row>
    <row r="144" spans="2:5" s="343" customFormat="1" x14ac:dyDescent="0.3">
      <c r="B144" s="32"/>
      <c r="D144" s="70"/>
      <c r="E144" s="70"/>
    </row>
    <row r="145" spans="2:5" s="343" customFormat="1" x14ac:dyDescent="0.3">
      <c r="B145" s="32"/>
      <c r="D145" s="70"/>
      <c r="E145" s="70"/>
    </row>
    <row r="146" spans="2:5" s="343" customFormat="1" x14ac:dyDescent="0.3">
      <c r="B146" s="32"/>
      <c r="D146" s="70"/>
      <c r="E146" s="70"/>
    </row>
    <row r="147" spans="2:5" s="343" customFormat="1" x14ac:dyDescent="0.3">
      <c r="B147" s="32"/>
      <c r="D147" s="70"/>
      <c r="E147" s="70"/>
    </row>
    <row r="148" spans="2:5" s="343" customFormat="1" x14ac:dyDescent="0.3">
      <c r="B148" s="32"/>
      <c r="D148" s="70"/>
      <c r="E148" s="70"/>
    </row>
    <row r="149" spans="2:5" s="343" customFormat="1" x14ac:dyDescent="0.3">
      <c r="B149" s="32"/>
      <c r="D149" s="70"/>
      <c r="E149" s="70"/>
    </row>
    <row r="150" spans="2:5" s="343" customFormat="1" x14ac:dyDescent="0.3">
      <c r="B150" s="32"/>
      <c r="D150" s="70"/>
      <c r="E150" s="70"/>
    </row>
    <row r="151" spans="2:5" s="343" customFormat="1" x14ac:dyDescent="0.3">
      <c r="B151" s="32"/>
      <c r="D151" s="70"/>
      <c r="E151" s="70"/>
    </row>
    <row r="152" spans="2:5" s="343" customFormat="1" x14ac:dyDescent="0.3">
      <c r="B152" s="32"/>
      <c r="D152" s="70"/>
      <c r="E152" s="70"/>
    </row>
    <row r="153" spans="2:5" s="343" customFormat="1" x14ac:dyDescent="0.3">
      <c r="B153" s="32"/>
      <c r="D153" s="70"/>
      <c r="E153" s="70"/>
    </row>
    <row r="154" spans="2:5" s="343" customFormat="1" x14ac:dyDescent="0.3">
      <c r="B154" s="32"/>
      <c r="D154" s="70"/>
      <c r="E154" s="70"/>
    </row>
    <row r="155" spans="2:5" s="343" customFormat="1" x14ac:dyDescent="0.3">
      <c r="B155" s="32"/>
      <c r="D155" s="70"/>
      <c r="E155" s="70"/>
    </row>
    <row r="156" spans="2:5" s="343" customFormat="1" x14ac:dyDescent="0.3">
      <c r="B156" s="32"/>
      <c r="D156" s="70"/>
      <c r="E156" s="70"/>
    </row>
    <row r="157" spans="2:5" s="343" customFormat="1" x14ac:dyDescent="0.3">
      <c r="B157" s="32"/>
      <c r="D157" s="70"/>
      <c r="E157" s="70"/>
    </row>
    <row r="158" spans="2:5" s="343" customFormat="1" x14ac:dyDescent="0.3">
      <c r="B158" s="32"/>
      <c r="D158" s="70"/>
      <c r="E158" s="70"/>
    </row>
    <row r="159" spans="2:5" s="343" customFormat="1" x14ac:dyDescent="0.3">
      <c r="B159" s="32"/>
      <c r="D159" s="70"/>
      <c r="E159" s="70"/>
    </row>
    <row r="160" spans="2:5" s="343" customFormat="1" x14ac:dyDescent="0.3">
      <c r="B160" s="32"/>
      <c r="D160" s="70"/>
      <c r="E160" s="70"/>
    </row>
    <row r="161" spans="2:5" s="343" customFormat="1" x14ac:dyDescent="0.3">
      <c r="B161" s="32"/>
      <c r="D161" s="70"/>
      <c r="E161" s="70"/>
    </row>
    <row r="162" spans="2:5" s="343" customFormat="1" x14ac:dyDescent="0.3">
      <c r="B162" s="32"/>
      <c r="D162" s="70"/>
      <c r="E162" s="70"/>
    </row>
    <row r="163" spans="2:5" s="343" customFormat="1" x14ac:dyDescent="0.3">
      <c r="B163" s="32"/>
      <c r="D163" s="70"/>
      <c r="E163" s="70"/>
    </row>
    <row r="164" spans="2:5" s="343" customFormat="1" x14ac:dyDescent="0.3">
      <c r="B164" s="32"/>
      <c r="D164" s="70"/>
      <c r="E164" s="70"/>
    </row>
    <row r="165" spans="2:5" s="343" customFormat="1" x14ac:dyDescent="0.3">
      <c r="B165" s="32"/>
      <c r="D165" s="70"/>
      <c r="E165" s="70"/>
    </row>
    <row r="166" spans="2:5" s="343" customFormat="1" x14ac:dyDescent="0.3">
      <c r="B166" s="32"/>
      <c r="D166" s="70"/>
      <c r="E166" s="70"/>
    </row>
    <row r="167" spans="2:5" s="343" customFormat="1" x14ac:dyDescent="0.3">
      <c r="B167" s="32"/>
      <c r="D167" s="70"/>
      <c r="E167" s="70"/>
    </row>
    <row r="168" spans="2:5" s="343" customFormat="1" x14ac:dyDescent="0.3">
      <c r="B168" s="32"/>
      <c r="D168" s="70"/>
      <c r="E168" s="70"/>
    </row>
    <row r="169" spans="2:5" s="343" customFormat="1" x14ac:dyDescent="0.3">
      <c r="B169" s="32"/>
      <c r="D169" s="70"/>
      <c r="E169" s="70"/>
    </row>
    <row r="170" spans="2:5" s="343" customFormat="1" x14ac:dyDescent="0.3">
      <c r="B170" s="32"/>
      <c r="D170" s="70"/>
      <c r="E170" s="70"/>
    </row>
    <row r="171" spans="2:5" s="343" customFormat="1" x14ac:dyDescent="0.3">
      <c r="B171" s="32"/>
      <c r="D171" s="70"/>
      <c r="E171" s="70"/>
    </row>
    <row r="172" spans="2:5" s="343" customFormat="1" x14ac:dyDescent="0.3">
      <c r="B172" s="32"/>
      <c r="D172" s="70"/>
      <c r="E172" s="70"/>
    </row>
    <row r="173" spans="2:5" s="343" customFormat="1" x14ac:dyDescent="0.3">
      <c r="B173" s="32"/>
      <c r="D173" s="70"/>
      <c r="E173" s="70"/>
    </row>
    <row r="174" spans="2:5" s="343" customFormat="1" x14ac:dyDescent="0.3">
      <c r="B174" s="32"/>
      <c r="D174" s="70"/>
      <c r="E174" s="70"/>
    </row>
    <row r="175" spans="2:5" s="343" customFormat="1" x14ac:dyDescent="0.3">
      <c r="B175" s="32"/>
      <c r="D175" s="70"/>
      <c r="E175" s="70"/>
    </row>
    <row r="176" spans="2:5" s="343" customFormat="1" x14ac:dyDescent="0.3">
      <c r="B176" s="32"/>
      <c r="D176" s="70"/>
      <c r="E176" s="70"/>
    </row>
    <row r="177" spans="2:5" s="343" customFormat="1" x14ac:dyDescent="0.3">
      <c r="B177" s="32"/>
      <c r="D177" s="70"/>
      <c r="E177" s="70"/>
    </row>
    <row r="178" spans="2:5" s="343" customFormat="1" x14ac:dyDescent="0.3">
      <c r="B178" s="32"/>
      <c r="D178" s="70"/>
      <c r="E178" s="70"/>
    </row>
    <row r="179" spans="2:5" s="343" customFormat="1" x14ac:dyDescent="0.3">
      <c r="B179" s="32"/>
      <c r="D179" s="70"/>
      <c r="E179" s="70"/>
    </row>
    <row r="180" spans="2:5" s="343" customFormat="1" x14ac:dyDescent="0.3">
      <c r="B180" s="32"/>
      <c r="D180" s="70"/>
      <c r="E180" s="70"/>
    </row>
    <row r="181" spans="2:5" s="343" customFormat="1" x14ac:dyDescent="0.3">
      <c r="B181" s="32"/>
      <c r="D181" s="70"/>
      <c r="E181" s="70"/>
    </row>
    <row r="182" spans="2:5" s="343" customFormat="1" x14ac:dyDescent="0.3">
      <c r="B182" s="32"/>
      <c r="D182" s="70"/>
      <c r="E182" s="70"/>
    </row>
    <row r="183" spans="2:5" s="343" customFormat="1" x14ac:dyDescent="0.3">
      <c r="B183" s="32"/>
      <c r="D183" s="70"/>
      <c r="E183" s="70"/>
    </row>
    <row r="184" spans="2:5" s="343" customFormat="1" x14ac:dyDescent="0.3">
      <c r="B184" s="32"/>
      <c r="D184" s="70"/>
      <c r="E184" s="70"/>
    </row>
    <row r="185" spans="2:5" s="343" customFormat="1" x14ac:dyDescent="0.3">
      <c r="B185" s="32"/>
      <c r="D185" s="70"/>
      <c r="E185" s="70"/>
    </row>
    <row r="186" spans="2:5" s="343" customFormat="1" x14ac:dyDescent="0.3">
      <c r="B186" s="32"/>
      <c r="D186" s="70"/>
      <c r="E186" s="70"/>
    </row>
    <row r="187" spans="2:5" s="343" customFormat="1" x14ac:dyDescent="0.3">
      <c r="B187" s="32"/>
      <c r="D187" s="70"/>
      <c r="E187" s="70"/>
    </row>
    <row r="188" spans="2:5" s="343" customFormat="1" x14ac:dyDescent="0.3">
      <c r="B188" s="32"/>
      <c r="D188" s="70"/>
      <c r="E188" s="70"/>
    </row>
    <row r="189" spans="2:5" s="343" customFormat="1" x14ac:dyDescent="0.3">
      <c r="B189" s="32"/>
      <c r="D189" s="70"/>
      <c r="E189" s="70"/>
    </row>
    <row r="190" spans="2:5" s="343" customFormat="1" x14ac:dyDescent="0.3">
      <c r="B190" s="32"/>
      <c r="D190" s="70"/>
      <c r="E190" s="70"/>
    </row>
    <row r="191" spans="2:5" s="343" customFormat="1" x14ac:dyDescent="0.3">
      <c r="B191" s="32"/>
      <c r="D191" s="70"/>
      <c r="E191" s="70"/>
    </row>
    <row r="192" spans="2:5" s="343" customFormat="1" x14ac:dyDescent="0.3">
      <c r="B192" s="32"/>
      <c r="D192" s="70"/>
      <c r="E192" s="70"/>
    </row>
    <row r="193" spans="2:5" s="343" customFormat="1" x14ac:dyDescent="0.3">
      <c r="B193" s="32"/>
      <c r="D193" s="70"/>
      <c r="E193" s="70"/>
    </row>
    <row r="194" spans="2:5" s="343" customFormat="1" x14ac:dyDescent="0.3">
      <c r="B194" s="32"/>
      <c r="D194" s="70"/>
      <c r="E194" s="70"/>
    </row>
    <row r="195" spans="2:5" s="343" customFormat="1" x14ac:dyDescent="0.3">
      <c r="B195" s="32"/>
      <c r="D195" s="70"/>
      <c r="E195" s="70"/>
    </row>
    <row r="196" spans="2:5" s="343" customFormat="1" x14ac:dyDescent="0.3">
      <c r="B196" s="32"/>
      <c r="D196" s="70"/>
      <c r="E196" s="70"/>
    </row>
    <row r="197" spans="2:5" s="343" customFormat="1" x14ac:dyDescent="0.3">
      <c r="B197" s="32"/>
      <c r="D197" s="70"/>
      <c r="E197" s="70"/>
    </row>
    <row r="198" spans="2:5" s="343" customFormat="1" x14ac:dyDescent="0.3">
      <c r="B198" s="32"/>
      <c r="D198" s="70"/>
      <c r="E198" s="70"/>
    </row>
    <row r="199" spans="2:5" s="343" customFormat="1" x14ac:dyDescent="0.3">
      <c r="B199" s="32"/>
      <c r="D199" s="70"/>
      <c r="E199" s="70"/>
    </row>
    <row r="200" spans="2:5" s="343" customFormat="1" x14ac:dyDescent="0.3">
      <c r="B200" s="32"/>
      <c r="D200" s="70"/>
      <c r="E200" s="70"/>
    </row>
    <row r="201" spans="2:5" s="343" customFormat="1" x14ac:dyDescent="0.3">
      <c r="B201" s="32"/>
      <c r="D201" s="70"/>
      <c r="E201" s="70"/>
    </row>
    <row r="202" spans="2:5" s="343" customFormat="1" x14ac:dyDescent="0.3">
      <c r="B202" s="32"/>
      <c r="D202" s="70"/>
      <c r="E202" s="70"/>
    </row>
    <row r="203" spans="2:5" s="343" customFormat="1" x14ac:dyDescent="0.3">
      <c r="B203" s="32"/>
      <c r="D203" s="70"/>
      <c r="E203" s="70"/>
    </row>
    <row r="204" spans="2:5" s="343" customFormat="1" x14ac:dyDescent="0.3">
      <c r="B204" s="32"/>
      <c r="D204" s="70"/>
      <c r="E204" s="70"/>
    </row>
    <row r="205" spans="2:5" s="343" customFormat="1" x14ac:dyDescent="0.3">
      <c r="B205" s="32"/>
      <c r="D205" s="70"/>
      <c r="E205" s="70"/>
    </row>
    <row r="206" spans="2:5" s="343" customFormat="1" x14ac:dyDescent="0.3">
      <c r="B206" s="32"/>
      <c r="D206" s="70"/>
      <c r="E206" s="70"/>
    </row>
    <row r="207" spans="2:5" s="343" customFormat="1" x14ac:dyDescent="0.3">
      <c r="B207" s="32"/>
      <c r="D207" s="70"/>
      <c r="E207" s="70"/>
    </row>
    <row r="208" spans="2:5" s="343" customFormat="1" x14ac:dyDescent="0.3">
      <c r="B208" s="32"/>
      <c r="D208" s="70"/>
      <c r="E208" s="70"/>
    </row>
    <row r="209" spans="2:5" s="343" customFormat="1" x14ac:dyDescent="0.3">
      <c r="B209" s="32"/>
      <c r="D209" s="70"/>
      <c r="E209" s="70"/>
    </row>
    <row r="210" spans="2:5" s="343" customFormat="1" x14ac:dyDescent="0.3">
      <c r="B210" s="32"/>
      <c r="D210" s="70"/>
      <c r="E210" s="70"/>
    </row>
    <row r="211" spans="2:5" s="343" customFormat="1" x14ac:dyDescent="0.3">
      <c r="B211" s="32"/>
      <c r="D211" s="70"/>
      <c r="E211" s="70"/>
    </row>
    <row r="212" spans="2:5" s="343" customFormat="1" x14ac:dyDescent="0.3">
      <c r="B212" s="32"/>
      <c r="D212" s="70"/>
      <c r="E212" s="70"/>
    </row>
    <row r="213" spans="2:5" s="343" customFormat="1" x14ac:dyDescent="0.3">
      <c r="B213" s="32"/>
      <c r="D213" s="70"/>
      <c r="E213" s="70"/>
    </row>
    <row r="214" spans="2:5" s="343" customFormat="1" x14ac:dyDescent="0.3">
      <c r="B214" s="32"/>
      <c r="D214" s="70"/>
      <c r="E214" s="70"/>
    </row>
    <row r="215" spans="2:5" s="343" customFormat="1" x14ac:dyDescent="0.3">
      <c r="B215" s="32"/>
      <c r="D215" s="70"/>
      <c r="E215" s="70"/>
    </row>
    <row r="216" spans="2:5" s="343" customFormat="1" x14ac:dyDescent="0.3">
      <c r="B216" s="32"/>
      <c r="D216" s="70"/>
      <c r="E216" s="70"/>
    </row>
    <row r="217" spans="2:5" s="343" customFormat="1" x14ac:dyDescent="0.3">
      <c r="B217" s="32"/>
      <c r="D217" s="70"/>
      <c r="E217" s="70"/>
    </row>
    <row r="218" spans="2:5" s="343" customFormat="1" x14ac:dyDescent="0.3">
      <c r="B218" s="32"/>
      <c r="D218" s="70"/>
      <c r="E218" s="70"/>
    </row>
    <row r="219" spans="2:5" s="343" customFormat="1" x14ac:dyDescent="0.3">
      <c r="B219" s="32"/>
      <c r="D219" s="70"/>
      <c r="E219" s="70"/>
    </row>
    <row r="220" spans="2:5" s="343" customFormat="1" x14ac:dyDescent="0.3">
      <c r="B220" s="32"/>
      <c r="D220" s="70"/>
      <c r="E220" s="70"/>
    </row>
    <row r="221" spans="2:5" s="343" customFormat="1" x14ac:dyDescent="0.3">
      <c r="B221" s="32"/>
      <c r="D221" s="70"/>
      <c r="E221" s="70"/>
    </row>
    <row r="222" spans="2:5" s="343" customFormat="1" x14ac:dyDescent="0.3">
      <c r="B222" s="32"/>
      <c r="D222" s="70"/>
      <c r="E222" s="70"/>
    </row>
    <row r="223" spans="2:5" s="343" customFormat="1" x14ac:dyDescent="0.3">
      <c r="B223" s="32"/>
      <c r="D223" s="70"/>
      <c r="E223" s="70"/>
    </row>
    <row r="224" spans="2:5" s="343" customFormat="1" x14ac:dyDescent="0.3">
      <c r="B224" s="32"/>
      <c r="D224" s="70"/>
      <c r="E224" s="70"/>
    </row>
    <row r="225" spans="2:5" s="343" customFormat="1" x14ac:dyDescent="0.3">
      <c r="B225" s="32"/>
      <c r="D225" s="70"/>
      <c r="E225" s="70"/>
    </row>
    <row r="226" spans="2:5" s="343" customFormat="1" x14ac:dyDescent="0.3">
      <c r="B226" s="32"/>
      <c r="D226" s="70"/>
      <c r="E226" s="70"/>
    </row>
    <row r="227" spans="2:5" s="343" customFormat="1" x14ac:dyDescent="0.3">
      <c r="B227" s="32"/>
      <c r="D227" s="70"/>
      <c r="E227" s="70"/>
    </row>
    <row r="228" spans="2:5" s="343" customFormat="1" x14ac:dyDescent="0.3">
      <c r="B228" s="32"/>
      <c r="D228" s="70"/>
      <c r="E228" s="70"/>
    </row>
    <row r="229" spans="2:5" s="343" customFormat="1" x14ac:dyDescent="0.3">
      <c r="B229" s="32"/>
      <c r="D229" s="70"/>
      <c r="E229" s="70"/>
    </row>
    <row r="230" spans="2:5" s="343" customFormat="1" x14ac:dyDescent="0.3">
      <c r="B230" s="32"/>
      <c r="D230" s="70"/>
      <c r="E230" s="70"/>
    </row>
    <row r="231" spans="2:5" s="343" customFormat="1" x14ac:dyDescent="0.3">
      <c r="B231" s="32"/>
      <c r="D231" s="70"/>
      <c r="E231" s="70"/>
    </row>
    <row r="232" spans="2:5" s="343" customFormat="1" x14ac:dyDescent="0.3">
      <c r="B232" s="32"/>
      <c r="D232" s="70"/>
      <c r="E232" s="70"/>
    </row>
    <row r="233" spans="2:5" s="343" customFormat="1" x14ac:dyDescent="0.3">
      <c r="B233" s="32"/>
      <c r="D233" s="70"/>
      <c r="E233" s="70"/>
    </row>
    <row r="234" spans="2:5" s="343" customFormat="1" x14ac:dyDescent="0.3">
      <c r="B234" s="32"/>
      <c r="D234" s="70"/>
      <c r="E234" s="70"/>
    </row>
    <row r="235" spans="2:5" s="343" customFormat="1" x14ac:dyDescent="0.3">
      <c r="B235" s="32"/>
      <c r="D235" s="70"/>
      <c r="E235" s="70"/>
    </row>
    <row r="236" spans="2:5" s="343" customFormat="1" x14ac:dyDescent="0.3">
      <c r="B236" s="32"/>
      <c r="D236" s="70"/>
      <c r="E236" s="70"/>
    </row>
    <row r="237" spans="2:5" s="343" customFormat="1" x14ac:dyDescent="0.3">
      <c r="B237" s="32"/>
      <c r="D237" s="70"/>
      <c r="E237" s="70"/>
    </row>
    <row r="238" spans="2:5" s="343" customFormat="1" x14ac:dyDescent="0.3">
      <c r="B238" s="32"/>
      <c r="D238" s="70"/>
      <c r="E238" s="70"/>
    </row>
    <row r="239" spans="2:5" s="343" customFormat="1" x14ac:dyDescent="0.3">
      <c r="B239" s="32"/>
      <c r="D239" s="70"/>
      <c r="E239" s="70"/>
    </row>
    <row r="240" spans="2:5" s="343" customFormat="1" x14ac:dyDescent="0.3">
      <c r="B240" s="32"/>
      <c r="D240" s="70"/>
      <c r="E240" s="70"/>
    </row>
    <row r="241" spans="2:5" s="343" customFormat="1" x14ac:dyDescent="0.3">
      <c r="B241" s="32"/>
      <c r="D241" s="70"/>
      <c r="E241" s="70"/>
    </row>
    <row r="242" spans="2:5" s="343" customFormat="1" x14ac:dyDescent="0.3">
      <c r="B242" s="32"/>
      <c r="D242" s="70"/>
      <c r="E242" s="70"/>
    </row>
    <row r="243" spans="2:5" s="343" customFormat="1" x14ac:dyDescent="0.3">
      <c r="B243" s="32"/>
      <c r="D243" s="70"/>
      <c r="E243" s="70"/>
    </row>
    <row r="244" spans="2:5" s="343" customFormat="1" x14ac:dyDescent="0.3">
      <c r="B244" s="32"/>
      <c r="D244" s="70"/>
      <c r="E244" s="70"/>
    </row>
    <row r="245" spans="2:5" s="343" customFormat="1" x14ac:dyDescent="0.3">
      <c r="B245" s="32"/>
      <c r="D245" s="70"/>
      <c r="E245" s="70"/>
    </row>
    <row r="246" spans="2:5" s="343" customFormat="1" x14ac:dyDescent="0.3">
      <c r="B246" s="32"/>
      <c r="D246" s="70"/>
      <c r="E246" s="70"/>
    </row>
    <row r="247" spans="2:5" s="343" customFormat="1" x14ac:dyDescent="0.3">
      <c r="B247" s="32"/>
      <c r="D247" s="70"/>
      <c r="E247" s="70"/>
    </row>
    <row r="248" spans="2:5" s="343" customFormat="1" x14ac:dyDescent="0.3">
      <c r="B248" s="32"/>
      <c r="D248" s="70"/>
      <c r="E248" s="70"/>
    </row>
    <row r="249" spans="2:5" s="343" customFormat="1" x14ac:dyDescent="0.3">
      <c r="B249" s="32"/>
      <c r="D249" s="70"/>
      <c r="E249" s="70"/>
    </row>
    <row r="250" spans="2:5" s="343" customFormat="1" x14ac:dyDescent="0.3">
      <c r="B250" s="32"/>
      <c r="D250" s="70"/>
      <c r="E250" s="70"/>
    </row>
    <row r="251" spans="2:5" s="343" customFormat="1" x14ac:dyDescent="0.3">
      <c r="B251" s="32"/>
      <c r="D251" s="70"/>
      <c r="E251" s="70"/>
    </row>
    <row r="252" spans="2:5" s="343" customFormat="1" x14ac:dyDescent="0.3">
      <c r="B252" s="32"/>
      <c r="D252" s="70"/>
      <c r="E252" s="70"/>
    </row>
    <row r="253" spans="2:5" s="343" customFormat="1" x14ac:dyDescent="0.3">
      <c r="B253" s="32"/>
      <c r="D253" s="70"/>
      <c r="E253" s="70"/>
    </row>
    <row r="254" spans="2:5" s="343" customFormat="1" x14ac:dyDescent="0.3">
      <c r="B254" s="32"/>
      <c r="D254" s="70"/>
      <c r="E254" s="70"/>
    </row>
    <row r="255" spans="2:5" s="343" customFormat="1" x14ac:dyDescent="0.3">
      <c r="B255" s="32"/>
      <c r="D255" s="70"/>
      <c r="E255" s="70"/>
    </row>
    <row r="256" spans="2:5" s="343" customFormat="1" x14ac:dyDescent="0.3">
      <c r="B256" s="32"/>
      <c r="D256" s="70"/>
      <c r="E256" s="70"/>
    </row>
    <row r="257" spans="2:5" s="343" customFormat="1" x14ac:dyDescent="0.3">
      <c r="B257" s="32"/>
      <c r="D257" s="70"/>
      <c r="E257" s="70"/>
    </row>
    <row r="258" spans="2:5" s="343" customFormat="1" x14ac:dyDescent="0.3">
      <c r="B258" s="32"/>
      <c r="D258" s="70"/>
      <c r="E258" s="70"/>
    </row>
    <row r="259" spans="2:5" s="343" customFormat="1" x14ac:dyDescent="0.3">
      <c r="B259" s="32"/>
      <c r="D259" s="70"/>
      <c r="E259" s="70"/>
    </row>
    <row r="260" spans="2:5" s="343" customFormat="1" x14ac:dyDescent="0.3">
      <c r="B260" s="32"/>
      <c r="D260" s="70"/>
      <c r="E260" s="70"/>
    </row>
    <row r="261" spans="2:5" s="343" customFormat="1" x14ac:dyDescent="0.3">
      <c r="B261" s="32"/>
      <c r="D261" s="70"/>
      <c r="E261" s="70"/>
    </row>
    <row r="262" spans="2:5" s="343" customFormat="1" x14ac:dyDescent="0.3">
      <c r="B262" s="32"/>
      <c r="D262" s="70"/>
      <c r="E262" s="70"/>
    </row>
    <row r="263" spans="2:5" s="343" customFormat="1" x14ac:dyDescent="0.3">
      <c r="B263" s="32"/>
      <c r="D263" s="70"/>
      <c r="E263" s="70"/>
    </row>
    <row r="264" spans="2:5" s="343" customFormat="1" x14ac:dyDescent="0.3">
      <c r="B264" s="32"/>
      <c r="D264" s="70"/>
      <c r="E264" s="70"/>
    </row>
    <row r="265" spans="2:5" s="343" customFormat="1" x14ac:dyDescent="0.3">
      <c r="B265" s="32"/>
      <c r="D265" s="70"/>
      <c r="E265" s="70"/>
    </row>
    <row r="266" spans="2:5" s="343" customFormat="1" x14ac:dyDescent="0.3">
      <c r="B266" s="32"/>
      <c r="D266" s="70"/>
      <c r="E266" s="70"/>
    </row>
    <row r="267" spans="2:5" s="343" customFormat="1" x14ac:dyDescent="0.3">
      <c r="B267" s="32"/>
      <c r="D267" s="70"/>
      <c r="E267" s="70"/>
    </row>
    <row r="268" spans="2:5" s="343" customFormat="1" x14ac:dyDescent="0.3">
      <c r="B268" s="32"/>
      <c r="D268" s="70"/>
      <c r="E268" s="70"/>
    </row>
    <row r="269" spans="2:5" s="343" customFormat="1" x14ac:dyDescent="0.3">
      <c r="B269" s="32"/>
      <c r="D269" s="70"/>
      <c r="E269" s="70"/>
    </row>
    <row r="270" spans="2:5" s="343" customFormat="1" x14ac:dyDescent="0.3">
      <c r="B270" s="32"/>
      <c r="D270" s="70"/>
      <c r="E270" s="70"/>
    </row>
    <row r="271" spans="2:5" s="343" customFormat="1" x14ac:dyDescent="0.3">
      <c r="B271" s="32"/>
      <c r="D271" s="70"/>
      <c r="E271" s="70"/>
    </row>
    <row r="272" spans="2:5" s="343" customFormat="1" x14ac:dyDescent="0.3">
      <c r="B272" s="32"/>
      <c r="D272" s="70"/>
      <c r="E272" s="70"/>
    </row>
    <row r="273" spans="2:5" s="343" customFormat="1" x14ac:dyDescent="0.3">
      <c r="B273" s="32"/>
      <c r="D273" s="70"/>
      <c r="E273" s="70"/>
    </row>
    <row r="274" spans="2:5" s="343" customFormat="1" x14ac:dyDescent="0.3">
      <c r="B274" s="32"/>
      <c r="D274" s="70"/>
      <c r="E274" s="70"/>
    </row>
    <row r="275" spans="2:5" s="343" customFormat="1" x14ac:dyDescent="0.3">
      <c r="B275" s="32"/>
      <c r="D275" s="70"/>
      <c r="E275" s="70"/>
    </row>
    <row r="276" spans="2:5" s="343" customFormat="1" x14ac:dyDescent="0.3">
      <c r="B276" s="32"/>
      <c r="D276" s="70"/>
      <c r="E276" s="70"/>
    </row>
    <row r="277" spans="2:5" s="343" customFormat="1" x14ac:dyDescent="0.3">
      <c r="B277" s="32"/>
      <c r="D277" s="70"/>
      <c r="E277" s="70"/>
    </row>
    <row r="278" spans="2:5" s="343" customFormat="1" x14ac:dyDescent="0.3">
      <c r="B278" s="32"/>
      <c r="D278" s="70"/>
      <c r="E278" s="70"/>
    </row>
    <row r="279" spans="2:5" s="343" customFormat="1" x14ac:dyDescent="0.3">
      <c r="B279" s="32"/>
      <c r="D279" s="70"/>
      <c r="E279" s="70"/>
    </row>
    <row r="280" spans="2:5" s="343" customFormat="1" x14ac:dyDescent="0.3">
      <c r="B280" s="32"/>
      <c r="D280" s="70"/>
      <c r="E280" s="70"/>
    </row>
    <row r="281" spans="2:5" s="343" customFormat="1" x14ac:dyDescent="0.3">
      <c r="B281" s="32"/>
      <c r="D281" s="70"/>
      <c r="E281" s="70"/>
    </row>
    <row r="282" spans="2:5" s="343" customFormat="1" x14ac:dyDescent="0.3">
      <c r="B282" s="32"/>
      <c r="D282" s="70"/>
      <c r="E282" s="70"/>
    </row>
    <row r="283" spans="2:5" s="343" customFormat="1" x14ac:dyDescent="0.3">
      <c r="B283" s="32"/>
      <c r="D283" s="70"/>
      <c r="E283" s="70"/>
    </row>
    <row r="284" spans="2:5" s="343" customFormat="1" x14ac:dyDescent="0.3">
      <c r="B284" s="32"/>
      <c r="D284" s="70"/>
      <c r="E284" s="70"/>
    </row>
    <row r="285" spans="2:5" s="343" customFormat="1" x14ac:dyDescent="0.3">
      <c r="B285" s="32"/>
      <c r="D285" s="70"/>
      <c r="E285" s="70"/>
    </row>
    <row r="286" spans="2:5" s="343" customFormat="1" x14ac:dyDescent="0.3">
      <c r="B286" s="32"/>
      <c r="D286" s="70"/>
      <c r="E286" s="70"/>
    </row>
    <row r="287" spans="2:5" s="343" customFormat="1" x14ac:dyDescent="0.3">
      <c r="B287" s="32"/>
      <c r="D287" s="70"/>
      <c r="E287" s="70"/>
    </row>
    <row r="288" spans="2:5" s="343" customFormat="1" x14ac:dyDescent="0.3">
      <c r="B288" s="32"/>
      <c r="D288" s="70"/>
      <c r="E288" s="70"/>
    </row>
    <row r="289" spans="2:5" s="343" customFormat="1" x14ac:dyDescent="0.3">
      <c r="B289" s="32"/>
      <c r="D289" s="70"/>
      <c r="E289" s="70"/>
    </row>
    <row r="290" spans="2:5" s="343" customFormat="1" x14ac:dyDescent="0.3">
      <c r="B290" s="32"/>
      <c r="D290" s="70"/>
      <c r="E290" s="70"/>
    </row>
    <row r="291" spans="2:5" s="343" customFormat="1" x14ac:dyDescent="0.3">
      <c r="B291" s="32"/>
      <c r="D291" s="70"/>
      <c r="E291" s="70"/>
    </row>
    <row r="292" spans="2:5" s="343" customFormat="1" x14ac:dyDescent="0.3">
      <c r="B292" s="32"/>
      <c r="D292" s="70"/>
      <c r="E292" s="70"/>
    </row>
    <row r="293" spans="2:5" s="343" customFormat="1" x14ac:dyDescent="0.3">
      <c r="B293" s="32"/>
      <c r="D293" s="70"/>
      <c r="E293" s="70"/>
    </row>
    <row r="294" spans="2:5" s="343" customFormat="1" x14ac:dyDescent="0.3">
      <c r="B294" s="32"/>
      <c r="D294" s="70"/>
      <c r="E294" s="70"/>
    </row>
    <row r="295" spans="2:5" s="343" customFormat="1" x14ac:dyDescent="0.3">
      <c r="B295" s="32"/>
      <c r="D295" s="70"/>
      <c r="E295" s="70"/>
    </row>
    <row r="296" spans="2:5" s="343" customFormat="1" x14ac:dyDescent="0.3">
      <c r="B296" s="32"/>
      <c r="D296" s="70"/>
      <c r="E296" s="70"/>
    </row>
    <row r="297" spans="2:5" s="343" customFormat="1" x14ac:dyDescent="0.3">
      <c r="B297" s="32"/>
      <c r="D297" s="70"/>
      <c r="E297" s="70"/>
    </row>
    <row r="298" spans="2:5" s="343" customFormat="1" x14ac:dyDescent="0.3">
      <c r="B298" s="32"/>
      <c r="D298" s="70"/>
      <c r="E298" s="70"/>
    </row>
    <row r="299" spans="2:5" s="343" customFormat="1" x14ac:dyDescent="0.3">
      <c r="B299" s="32"/>
      <c r="D299" s="70"/>
      <c r="E299" s="70"/>
    </row>
    <row r="300" spans="2:5" s="343" customFormat="1" x14ac:dyDescent="0.3">
      <c r="B300" s="32"/>
      <c r="D300" s="70"/>
      <c r="E300" s="70"/>
    </row>
    <row r="301" spans="2:5" s="343" customFormat="1" x14ac:dyDescent="0.3">
      <c r="B301" s="32"/>
      <c r="D301" s="70"/>
      <c r="E301" s="70"/>
    </row>
    <row r="302" spans="2:5" s="343" customFormat="1" x14ac:dyDescent="0.3">
      <c r="B302" s="32"/>
      <c r="D302" s="70"/>
      <c r="E302" s="70"/>
    </row>
    <row r="303" spans="2:5" s="343" customFormat="1" x14ac:dyDescent="0.3">
      <c r="B303" s="32"/>
      <c r="D303" s="70"/>
      <c r="E303" s="70"/>
    </row>
    <row r="304" spans="2:5" s="343" customFormat="1" x14ac:dyDescent="0.3">
      <c r="B304" s="32"/>
      <c r="D304" s="70"/>
      <c r="E304" s="70"/>
    </row>
    <row r="305" spans="2:5" s="343" customFormat="1" x14ac:dyDescent="0.3">
      <c r="B305" s="32"/>
      <c r="D305" s="70"/>
      <c r="E305" s="70"/>
    </row>
    <row r="306" spans="2:5" s="343" customFormat="1" x14ac:dyDescent="0.3">
      <c r="B306" s="32"/>
      <c r="D306" s="70"/>
      <c r="E306" s="70"/>
    </row>
    <row r="307" spans="2:5" s="343" customFormat="1" x14ac:dyDescent="0.3">
      <c r="B307" s="32"/>
      <c r="D307" s="70"/>
      <c r="E307" s="70"/>
    </row>
    <row r="308" spans="2:5" s="343" customFormat="1" x14ac:dyDescent="0.3">
      <c r="B308" s="32"/>
      <c r="D308" s="70"/>
      <c r="E308" s="70"/>
    </row>
    <row r="309" spans="2:5" s="343" customFormat="1" x14ac:dyDescent="0.3">
      <c r="B309" s="32"/>
      <c r="D309" s="70"/>
      <c r="E309" s="70"/>
    </row>
    <row r="310" spans="2:5" s="343" customFormat="1" x14ac:dyDescent="0.3">
      <c r="B310" s="32"/>
      <c r="D310" s="70"/>
      <c r="E310" s="70"/>
    </row>
    <row r="311" spans="2:5" s="343" customFormat="1" x14ac:dyDescent="0.3">
      <c r="B311" s="32"/>
      <c r="D311" s="70"/>
      <c r="E311" s="70"/>
    </row>
    <row r="312" spans="2:5" s="343" customFormat="1" x14ac:dyDescent="0.3">
      <c r="B312" s="32"/>
      <c r="D312" s="70"/>
      <c r="E312" s="70"/>
    </row>
    <row r="313" spans="2:5" s="343" customFormat="1" x14ac:dyDescent="0.3">
      <c r="B313" s="32"/>
      <c r="D313" s="70"/>
      <c r="E313" s="70"/>
    </row>
    <row r="314" spans="2:5" s="343" customFormat="1" x14ac:dyDescent="0.3">
      <c r="B314" s="32"/>
      <c r="D314" s="70"/>
      <c r="E314" s="70"/>
    </row>
    <row r="315" spans="2:5" s="343" customFormat="1" x14ac:dyDescent="0.3">
      <c r="B315" s="32"/>
      <c r="D315" s="70"/>
      <c r="E315" s="70"/>
    </row>
    <row r="316" spans="2:5" s="343" customFormat="1" x14ac:dyDescent="0.3">
      <c r="B316" s="32"/>
      <c r="D316" s="70"/>
      <c r="E316" s="70"/>
    </row>
    <row r="317" spans="2:5" s="343" customFormat="1" x14ac:dyDescent="0.3">
      <c r="B317" s="32"/>
      <c r="D317" s="70"/>
      <c r="E317" s="70"/>
    </row>
    <row r="318" spans="2:5" s="343" customFormat="1" x14ac:dyDescent="0.3">
      <c r="B318" s="32"/>
      <c r="D318" s="70"/>
      <c r="E318" s="70"/>
    </row>
    <row r="319" spans="2:5" s="343" customFormat="1" x14ac:dyDescent="0.3">
      <c r="B319" s="32"/>
      <c r="D319" s="70"/>
      <c r="E319" s="70"/>
    </row>
    <row r="320" spans="2:5" s="343" customFormat="1" x14ac:dyDescent="0.3">
      <c r="B320" s="32"/>
      <c r="D320" s="70"/>
      <c r="E320" s="70"/>
    </row>
    <row r="321" spans="2:5" s="343" customFormat="1" x14ac:dyDescent="0.3">
      <c r="B321" s="32"/>
      <c r="D321" s="70"/>
      <c r="E321" s="70"/>
    </row>
    <row r="322" spans="2:5" s="343" customFormat="1" x14ac:dyDescent="0.3">
      <c r="B322" s="32"/>
      <c r="D322" s="70"/>
      <c r="E322" s="70"/>
    </row>
    <row r="323" spans="2:5" s="343" customFormat="1" x14ac:dyDescent="0.3">
      <c r="B323" s="32"/>
      <c r="D323" s="70"/>
      <c r="E323" s="70"/>
    </row>
    <row r="324" spans="2:5" s="343" customFormat="1" x14ac:dyDescent="0.3">
      <c r="B324" s="32"/>
      <c r="D324" s="70"/>
      <c r="E324" s="70"/>
    </row>
    <row r="325" spans="2:5" s="343" customFormat="1" x14ac:dyDescent="0.3">
      <c r="B325" s="32"/>
      <c r="D325" s="70"/>
      <c r="E325" s="70"/>
    </row>
    <row r="326" spans="2:5" s="343" customFormat="1" x14ac:dyDescent="0.3">
      <c r="B326" s="32"/>
      <c r="D326" s="70"/>
      <c r="E326" s="70"/>
    </row>
    <row r="327" spans="2:5" s="343" customFormat="1" x14ac:dyDescent="0.3">
      <c r="B327" s="32"/>
      <c r="D327" s="70"/>
      <c r="E327" s="70"/>
    </row>
    <row r="328" spans="2:5" s="343" customFormat="1" x14ac:dyDescent="0.3">
      <c r="B328" s="32"/>
      <c r="D328" s="70"/>
      <c r="E328" s="70"/>
    </row>
    <row r="329" spans="2:5" s="343" customFormat="1" x14ac:dyDescent="0.3">
      <c r="B329" s="32"/>
      <c r="D329" s="70"/>
      <c r="E329" s="70"/>
    </row>
    <row r="330" spans="2:5" s="343" customFormat="1" x14ac:dyDescent="0.3">
      <c r="B330" s="32"/>
      <c r="D330" s="70"/>
      <c r="E330" s="70"/>
    </row>
    <row r="331" spans="2:5" s="343" customFormat="1" x14ac:dyDescent="0.3">
      <c r="B331" s="32"/>
      <c r="D331" s="70"/>
      <c r="E331" s="70"/>
    </row>
    <row r="332" spans="2:5" s="343" customFormat="1" x14ac:dyDescent="0.3">
      <c r="B332" s="32"/>
      <c r="D332" s="70"/>
      <c r="E332" s="70"/>
    </row>
    <row r="333" spans="2:5" s="343" customFormat="1" x14ac:dyDescent="0.3">
      <c r="B333" s="32"/>
      <c r="D333" s="70"/>
      <c r="E333" s="70"/>
    </row>
    <row r="334" spans="2:5" s="343" customFormat="1" x14ac:dyDescent="0.3">
      <c r="B334" s="32"/>
      <c r="D334" s="70"/>
      <c r="E334" s="70"/>
    </row>
    <row r="335" spans="2:5" s="343" customFormat="1" x14ac:dyDescent="0.3">
      <c r="B335" s="32"/>
      <c r="D335" s="70"/>
      <c r="E335" s="70"/>
    </row>
    <row r="336" spans="2:5" s="343" customFormat="1" x14ac:dyDescent="0.3">
      <c r="B336" s="32"/>
      <c r="D336" s="70"/>
      <c r="E336" s="70"/>
    </row>
    <row r="337" spans="2:5" s="343" customFormat="1" x14ac:dyDescent="0.3">
      <c r="B337" s="32"/>
      <c r="D337" s="70"/>
      <c r="E337" s="70"/>
    </row>
    <row r="338" spans="2:5" s="343" customFormat="1" x14ac:dyDescent="0.3">
      <c r="B338" s="32"/>
      <c r="D338" s="70"/>
      <c r="E338" s="70"/>
    </row>
    <row r="339" spans="2:5" s="343" customFormat="1" x14ac:dyDescent="0.3">
      <c r="B339" s="32"/>
      <c r="D339" s="70"/>
      <c r="E339" s="70"/>
    </row>
    <row r="340" spans="2:5" s="343" customFormat="1" x14ac:dyDescent="0.3">
      <c r="B340" s="32"/>
      <c r="D340" s="70"/>
      <c r="E340" s="70"/>
    </row>
    <row r="341" spans="2:5" s="343" customFormat="1" x14ac:dyDescent="0.3">
      <c r="B341" s="32"/>
      <c r="D341" s="70"/>
      <c r="E341" s="70"/>
    </row>
    <row r="342" spans="2:5" s="343" customFormat="1" x14ac:dyDescent="0.3">
      <c r="B342" s="32"/>
      <c r="D342" s="70"/>
      <c r="E342" s="70"/>
    </row>
    <row r="343" spans="2:5" s="343" customFormat="1" x14ac:dyDescent="0.3">
      <c r="B343" s="32"/>
      <c r="D343" s="70"/>
      <c r="E343" s="70"/>
    </row>
    <row r="344" spans="2:5" s="343" customFormat="1" x14ac:dyDescent="0.3">
      <c r="B344" s="32"/>
      <c r="D344" s="70"/>
      <c r="E344" s="70"/>
    </row>
    <row r="345" spans="2:5" s="343" customFormat="1" x14ac:dyDescent="0.3">
      <c r="B345" s="32"/>
      <c r="D345" s="70"/>
      <c r="E345" s="70"/>
    </row>
    <row r="346" spans="2:5" s="343" customFormat="1" x14ac:dyDescent="0.3">
      <c r="B346" s="32"/>
      <c r="D346" s="70"/>
      <c r="E346" s="70"/>
    </row>
    <row r="347" spans="2:5" s="343" customFormat="1" x14ac:dyDescent="0.3">
      <c r="B347" s="32"/>
      <c r="D347" s="70"/>
      <c r="E347" s="70"/>
    </row>
    <row r="348" spans="2:5" s="343" customFormat="1" x14ac:dyDescent="0.3">
      <c r="B348" s="32"/>
      <c r="D348" s="70"/>
      <c r="E348" s="70"/>
    </row>
    <row r="349" spans="2:5" s="343" customFormat="1" x14ac:dyDescent="0.3">
      <c r="B349" s="32"/>
      <c r="D349" s="70"/>
      <c r="E349" s="70"/>
    </row>
    <row r="350" spans="2:5" s="343" customFormat="1" x14ac:dyDescent="0.3">
      <c r="B350" s="32"/>
      <c r="D350" s="70"/>
      <c r="E350" s="70"/>
    </row>
    <row r="351" spans="2:5" s="343" customFormat="1" x14ac:dyDescent="0.3">
      <c r="B351" s="32"/>
      <c r="D351" s="70"/>
      <c r="E351" s="70"/>
    </row>
    <row r="352" spans="2:5" s="343" customFormat="1" x14ac:dyDescent="0.3">
      <c r="B352" s="32"/>
      <c r="D352" s="70"/>
      <c r="E352" s="70"/>
    </row>
    <row r="353" spans="2:5" s="343" customFormat="1" x14ac:dyDescent="0.3">
      <c r="B353" s="32"/>
      <c r="D353" s="70"/>
      <c r="E353" s="70"/>
    </row>
    <row r="354" spans="2:5" s="343" customFormat="1" x14ac:dyDescent="0.3">
      <c r="B354" s="32"/>
      <c r="D354" s="70"/>
      <c r="E354" s="70"/>
    </row>
    <row r="355" spans="2:5" s="343" customFormat="1" x14ac:dyDescent="0.3">
      <c r="B355" s="32"/>
      <c r="D355" s="70"/>
      <c r="E355" s="70"/>
    </row>
    <row r="356" spans="2:5" s="343" customFormat="1" x14ac:dyDescent="0.3">
      <c r="B356" s="32"/>
      <c r="D356" s="70"/>
      <c r="E356" s="70"/>
    </row>
    <row r="357" spans="2:5" s="343" customFormat="1" x14ac:dyDescent="0.3">
      <c r="B357" s="32"/>
      <c r="D357" s="70"/>
      <c r="E357" s="70"/>
    </row>
    <row r="358" spans="2:5" s="343" customFormat="1" x14ac:dyDescent="0.3">
      <c r="B358" s="32"/>
      <c r="D358" s="70"/>
      <c r="E358" s="70"/>
    </row>
    <row r="359" spans="2:5" s="343" customFormat="1" x14ac:dyDescent="0.3">
      <c r="B359" s="32"/>
      <c r="D359" s="70"/>
      <c r="E359" s="70"/>
    </row>
    <row r="360" spans="2:5" s="343" customFormat="1" x14ac:dyDescent="0.3">
      <c r="B360" s="32"/>
      <c r="D360" s="70"/>
      <c r="E360" s="70"/>
    </row>
    <row r="361" spans="2:5" s="343" customFormat="1" x14ac:dyDescent="0.3">
      <c r="B361" s="32"/>
      <c r="D361" s="70"/>
      <c r="E361" s="70"/>
    </row>
    <row r="362" spans="2:5" s="343" customFormat="1" x14ac:dyDescent="0.3">
      <c r="B362" s="32"/>
      <c r="D362" s="70"/>
      <c r="E362" s="70"/>
    </row>
    <row r="363" spans="2:5" s="343" customFormat="1" x14ac:dyDescent="0.3">
      <c r="B363" s="32"/>
      <c r="D363" s="70"/>
      <c r="E363" s="70"/>
    </row>
    <row r="364" spans="2:5" s="343" customFormat="1" x14ac:dyDescent="0.3">
      <c r="B364" s="32"/>
      <c r="D364" s="70"/>
      <c r="E364" s="70"/>
    </row>
    <row r="365" spans="2:5" s="343" customFormat="1" x14ac:dyDescent="0.3">
      <c r="B365" s="32"/>
      <c r="D365" s="70"/>
      <c r="E365" s="70"/>
    </row>
    <row r="366" spans="2:5" s="343" customFormat="1" x14ac:dyDescent="0.3">
      <c r="B366" s="32"/>
      <c r="D366" s="70"/>
      <c r="E366" s="70"/>
    </row>
    <row r="367" spans="2:5" s="343" customFormat="1" x14ac:dyDescent="0.3">
      <c r="B367" s="32"/>
      <c r="D367" s="70"/>
      <c r="E367" s="70"/>
    </row>
    <row r="368" spans="2:5" s="343" customFormat="1" x14ac:dyDescent="0.3">
      <c r="B368" s="32"/>
      <c r="D368" s="70"/>
      <c r="E368" s="70"/>
    </row>
    <row r="369" spans="2:5" s="343" customFormat="1" x14ac:dyDescent="0.3">
      <c r="B369" s="32"/>
      <c r="D369" s="70"/>
      <c r="E369" s="70"/>
    </row>
    <row r="370" spans="2:5" s="343" customFormat="1" x14ac:dyDescent="0.3">
      <c r="B370" s="32"/>
      <c r="D370" s="70"/>
      <c r="E370" s="70"/>
    </row>
    <row r="371" spans="2:5" s="343" customFormat="1" x14ac:dyDescent="0.3">
      <c r="B371" s="32"/>
      <c r="D371" s="70"/>
      <c r="E371" s="70"/>
    </row>
    <row r="372" spans="2:5" s="343" customFormat="1" x14ac:dyDescent="0.3">
      <c r="B372" s="32"/>
      <c r="D372" s="70"/>
      <c r="E372" s="70"/>
    </row>
    <row r="373" spans="2:5" s="343" customFormat="1" x14ac:dyDescent="0.3">
      <c r="B373" s="32"/>
      <c r="D373" s="70"/>
      <c r="E373" s="70"/>
    </row>
    <row r="374" spans="2:5" s="343" customFormat="1" x14ac:dyDescent="0.3">
      <c r="B374" s="32"/>
      <c r="D374" s="70"/>
      <c r="E374" s="70"/>
    </row>
    <row r="375" spans="2:5" s="343" customFormat="1" x14ac:dyDescent="0.3">
      <c r="B375" s="32"/>
      <c r="D375" s="70"/>
      <c r="E375" s="70"/>
    </row>
    <row r="376" spans="2:5" s="343" customFormat="1" x14ac:dyDescent="0.3">
      <c r="B376" s="32"/>
      <c r="D376" s="70"/>
      <c r="E376" s="70"/>
    </row>
    <row r="377" spans="2:5" s="343" customFormat="1" x14ac:dyDescent="0.3">
      <c r="B377" s="32"/>
      <c r="D377" s="70"/>
      <c r="E377" s="70"/>
    </row>
    <row r="378" spans="2:5" s="343" customFormat="1" x14ac:dyDescent="0.3">
      <c r="B378" s="32"/>
      <c r="D378" s="70"/>
      <c r="E378" s="70"/>
    </row>
    <row r="379" spans="2:5" s="343" customFormat="1" x14ac:dyDescent="0.3">
      <c r="B379" s="32"/>
      <c r="D379" s="70"/>
      <c r="E379" s="70"/>
    </row>
    <row r="380" spans="2:5" s="343" customFormat="1" x14ac:dyDescent="0.3">
      <c r="B380" s="32"/>
      <c r="D380" s="70"/>
      <c r="E380" s="70"/>
    </row>
    <row r="381" spans="2:5" s="343" customFormat="1" x14ac:dyDescent="0.3">
      <c r="B381" s="32"/>
      <c r="D381" s="70"/>
      <c r="E381" s="70"/>
    </row>
    <row r="382" spans="2:5" s="343" customFormat="1" x14ac:dyDescent="0.3">
      <c r="B382" s="32"/>
      <c r="D382" s="70"/>
      <c r="E382" s="70"/>
    </row>
    <row r="383" spans="2:5" s="343" customFormat="1" x14ac:dyDescent="0.3">
      <c r="B383" s="32"/>
      <c r="D383" s="70"/>
      <c r="E383" s="70"/>
    </row>
    <row r="384" spans="2:5" s="343" customFormat="1" x14ac:dyDescent="0.3">
      <c r="B384" s="32"/>
      <c r="D384" s="70"/>
      <c r="E384" s="70"/>
    </row>
    <row r="385" spans="2:5" s="343" customFormat="1" x14ac:dyDescent="0.3">
      <c r="B385" s="32"/>
      <c r="D385" s="70"/>
      <c r="E385" s="70"/>
    </row>
    <row r="386" spans="2:5" s="343" customFormat="1" x14ac:dyDescent="0.3">
      <c r="B386" s="32"/>
      <c r="D386" s="70"/>
      <c r="E386" s="70"/>
    </row>
    <row r="387" spans="2:5" s="343" customFormat="1" x14ac:dyDescent="0.3">
      <c r="B387" s="32"/>
      <c r="D387" s="70"/>
      <c r="E387" s="70"/>
    </row>
    <row r="388" spans="2:5" s="343" customFormat="1" x14ac:dyDescent="0.3">
      <c r="B388" s="32"/>
      <c r="D388" s="70"/>
      <c r="E388" s="70"/>
    </row>
    <row r="389" spans="2:5" s="343" customFormat="1" x14ac:dyDescent="0.3">
      <c r="B389" s="32"/>
      <c r="D389" s="70"/>
      <c r="E389" s="70"/>
    </row>
    <row r="390" spans="2:5" s="343" customFormat="1" x14ac:dyDescent="0.3">
      <c r="B390" s="32"/>
      <c r="D390" s="70"/>
      <c r="E390" s="70"/>
    </row>
    <row r="391" spans="2:5" s="343" customFormat="1" x14ac:dyDescent="0.3">
      <c r="B391" s="32"/>
      <c r="D391" s="70"/>
      <c r="E391" s="70"/>
    </row>
    <row r="392" spans="2:5" s="343" customFormat="1" x14ac:dyDescent="0.3">
      <c r="B392" s="32"/>
      <c r="D392" s="70"/>
      <c r="E392" s="70"/>
    </row>
    <row r="393" spans="2:5" s="343" customFormat="1" x14ac:dyDescent="0.3">
      <c r="B393" s="32"/>
      <c r="D393" s="70"/>
      <c r="E393" s="70"/>
    </row>
    <row r="394" spans="2:5" s="343" customFormat="1" x14ac:dyDescent="0.3">
      <c r="B394" s="32"/>
      <c r="D394" s="70"/>
      <c r="E394" s="70"/>
    </row>
    <row r="395" spans="2:5" s="343" customFormat="1" x14ac:dyDescent="0.3">
      <c r="B395" s="32"/>
      <c r="D395" s="70"/>
      <c r="E395" s="70"/>
    </row>
    <row r="396" spans="2:5" s="343" customFormat="1" x14ac:dyDescent="0.3">
      <c r="B396" s="32"/>
      <c r="D396" s="70"/>
      <c r="E396" s="70"/>
    </row>
    <row r="397" spans="2:5" s="343" customFormat="1" x14ac:dyDescent="0.3">
      <c r="B397" s="32"/>
      <c r="D397" s="70"/>
      <c r="E397" s="70"/>
    </row>
    <row r="398" spans="2:5" s="343" customFormat="1" x14ac:dyDescent="0.3">
      <c r="B398" s="32"/>
      <c r="D398" s="70"/>
      <c r="E398" s="70"/>
    </row>
    <row r="399" spans="2:5" s="343" customFormat="1" x14ac:dyDescent="0.3">
      <c r="B399" s="32"/>
      <c r="D399" s="70"/>
      <c r="E399" s="70"/>
    </row>
    <row r="400" spans="2:5" s="343" customFormat="1" x14ac:dyDescent="0.3">
      <c r="B400" s="32"/>
      <c r="D400" s="70"/>
      <c r="E400" s="70"/>
    </row>
    <row r="401" spans="2:5" s="343" customFormat="1" x14ac:dyDescent="0.3">
      <c r="B401" s="32"/>
      <c r="D401" s="70"/>
      <c r="E401" s="70"/>
    </row>
    <row r="402" spans="2:5" s="343" customFormat="1" x14ac:dyDescent="0.3">
      <c r="B402" s="32"/>
      <c r="D402" s="70"/>
      <c r="E402" s="70"/>
    </row>
    <row r="403" spans="2:5" s="343" customFormat="1" x14ac:dyDescent="0.3">
      <c r="B403" s="32"/>
      <c r="D403" s="70"/>
      <c r="E403" s="70"/>
    </row>
    <row r="404" spans="2:5" s="343" customFormat="1" x14ac:dyDescent="0.3">
      <c r="B404" s="32"/>
      <c r="D404" s="70"/>
      <c r="E404" s="70"/>
    </row>
    <row r="405" spans="2:5" s="343" customFormat="1" x14ac:dyDescent="0.3">
      <c r="B405" s="32"/>
      <c r="D405" s="70"/>
      <c r="E405" s="70"/>
    </row>
    <row r="406" spans="2:5" s="343" customFormat="1" x14ac:dyDescent="0.3">
      <c r="B406" s="32"/>
      <c r="D406" s="70"/>
      <c r="E406" s="70"/>
    </row>
    <row r="407" spans="2:5" s="343" customFormat="1" x14ac:dyDescent="0.3">
      <c r="B407" s="32"/>
      <c r="D407" s="70"/>
      <c r="E407" s="70"/>
    </row>
    <row r="408" spans="2:5" s="343" customFormat="1" x14ac:dyDescent="0.3">
      <c r="B408" s="32"/>
      <c r="D408" s="70"/>
      <c r="E408" s="70"/>
    </row>
    <row r="409" spans="2:5" s="343" customFormat="1" x14ac:dyDescent="0.3">
      <c r="B409" s="32"/>
      <c r="D409" s="70"/>
      <c r="E409" s="70"/>
    </row>
    <row r="410" spans="2:5" s="343" customFormat="1" x14ac:dyDescent="0.3">
      <c r="B410" s="32"/>
      <c r="D410" s="70"/>
      <c r="E410" s="70"/>
    </row>
    <row r="411" spans="2:5" s="343" customFormat="1" x14ac:dyDescent="0.3">
      <c r="B411" s="32"/>
      <c r="D411" s="70"/>
      <c r="E411" s="70"/>
    </row>
    <row r="412" spans="2:5" s="343" customFormat="1" x14ac:dyDescent="0.3">
      <c r="B412" s="32"/>
      <c r="D412" s="70"/>
      <c r="E412" s="70"/>
    </row>
    <row r="413" spans="2:5" s="343" customFormat="1" x14ac:dyDescent="0.3">
      <c r="B413" s="32"/>
      <c r="D413" s="70"/>
      <c r="E413" s="70"/>
    </row>
    <row r="414" spans="2:5" s="343" customFormat="1" x14ac:dyDescent="0.3">
      <c r="B414" s="32"/>
      <c r="D414" s="70"/>
      <c r="E414" s="70"/>
    </row>
    <row r="415" spans="2:5" s="343" customFormat="1" x14ac:dyDescent="0.3">
      <c r="B415" s="32"/>
      <c r="D415" s="70"/>
      <c r="E415" s="70"/>
    </row>
    <row r="416" spans="2:5" s="343" customFormat="1" x14ac:dyDescent="0.3">
      <c r="B416" s="32"/>
      <c r="D416" s="70"/>
      <c r="E416" s="70"/>
    </row>
    <row r="417" spans="2:5" s="343" customFormat="1" x14ac:dyDescent="0.3">
      <c r="B417" s="32"/>
      <c r="D417" s="70"/>
      <c r="E417" s="70"/>
    </row>
    <row r="418" spans="2:5" s="343" customFormat="1" x14ac:dyDescent="0.3">
      <c r="B418" s="32"/>
      <c r="D418" s="70"/>
      <c r="E418" s="70"/>
    </row>
    <row r="419" spans="2:5" s="343" customFormat="1" x14ac:dyDescent="0.3">
      <c r="B419" s="32"/>
      <c r="D419" s="70"/>
      <c r="E419" s="70"/>
    </row>
    <row r="420" spans="2:5" s="343" customFormat="1" x14ac:dyDescent="0.3">
      <c r="B420" s="32"/>
      <c r="D420" s="70"/>
      <c r="E420" s="70"/>
    </row>
    <row r="421" spans="2:5" s="343" customFormat="1" x14ac:dyDescent="0.3">
      <c r="B421" s="32"/>
      <c r="D421" s="70"/>
      <c r="E421" s="70"/>
    </row>
    <row r="422" spans="2:5" s="343" customFormat="1" x14ac:dyDescent="0.3">
      <c r="B422" s="32"/>
      <c r="D422" s="70"/>
      <c r="E422" s="70"/>
    </row>
    <row r="423" spans="2:5" s="343" customFormat="1" x14ac:dyDescent="0.3">
      <c r="B423" s="32"/>
      <c r="D423" s="70"/>
      <c r="E423" s="70"/>
    </row>
    <row r="424" spans="2:5" s="343" customFormat="1" x14ac:dyDescent="0.3">
      <c r="B424" s="32"/>
      <c r="D424" s="70"/>
      <c r="E424" s="70"/>
    </row>
    <row r="425" spans="2:5" s="343" customFormat="1" x14ac:dyDescent="0.3">
      <c r="B425" s="32"/>
      <c r="D425" s="70"/>
      <c r="E425" s="70"/>
    </row>
    <row r="426" spans="2:5" s="343" customFormat="1" x14ac:dyDescent="0.3">
      <c r="B426" s="32"/>
      <c r="D426" s="70"/>
      <c r="E426" s="70"/>
    </row>
    <row r="427" spans="2:5" s="343" customFormat="1" x14ac:dyDescent="0.3">
      <c r="B427" s="32"/>
      <c r="D427" s="70"/>
      <c r="E427" s="70"/>
    </row>
    <row r="428" spans="2:5" s="343" customFormat="1" x14ac:dyDescent="0.3">
      <c r="B428" s="32"/>
      <c r="D428" s="70"/>
      <c r="E428" s="70"/>
    </row>
    <row r="429" spans="2:5" s="343" customFormat="1" x14ac:dyDescent="0.3">
      <c r="B429" s="32"/>
      <c r="D429" s="70"/>
      <c r="E429" s="70"/>
    </row>
    <row r="430" spans="2:5" s="343" customFormat="1" x14ac:dyDescent="0.3">
      <c r="B430" s="32"/>
      <c r="D430" s="70"/>
      <c r="E430" s="70"/>
    </row>
    <row r="431" spans="2:5" s="343" customFormat="1" x14ac:dyDescent="0.3">
      <c r="B431" s="32"/>
      <c r="D431" s="70"/>
      <c r="E431" s="70"/>
    </row>
    <row r="432" spans="2:5" s="343" customFormat="1" x14ac:dyDescent="0.3">
      <c r="B432" s="32"/>
      <c r="D432" s="70"/>
      <c r="E432" s="70"/>
    </row>
    <row r="433" spans="2:5" s="343" customFormat="1" x14ac:dyDescent="0.3">
      <c r="B433" s="32"/>
      <c r="D433" s="70"/>
      <c r="E433" s="70"/>
    </row>
    <row r="434" spans="2:5" s="343" customFormat="1" x14ac:dyDescent="0.3">
      <c r="B434" s="32"/>
      <c r="D434" s="70"/>
      <c r="E434" s="70"/>
    </row>
    <row r="435" spans="2:5" s="343" customFormat="1" x14ac:dyDescent="0.3">
      <c r="B435" s="32"/>
      <c r="D435" s="70"/>
      <c r="E435" s="70"/>
    </row>
    <row r="436" spans="2:5" s="343" customFormat="1" x14ac:dyDescent="0.3">
      <c r="B436" s="32"/>
      <c r="D436" s="70"/>
      <c r="E436" s="70"/>
    </row>
    <row r="437" spans="2:5" s="343" customFormat="1" x14ac:dyDescent="0.3">
      <c r="B437" s="32"/>
      <c r="D437" s="70"/>
      <c r="E437" s="70"/>
    </row>
    <row r="438" spans="2:5" s="343" customFormat="1" x14ac:dyDescent="0.3">
      <c r="B438" s="32"/>
      <c r="D438" s="70"/>
      <c r="E438" s="70"/>
    </row>
    <row r="439" spans="2:5" s="343" customFormat="1" x14ac:dyDescent="0.3">
      <c r="B439" s="32"/>
      <c r="D439" s="70"/>
      <c r="E439" s="70"/>
    </row>
    <row r="440" spans="2:5" s="343" customFormat="1" x14ac:dyDescent="0.3">
      <c r="B440" s="32"/>
      <c r="D440" s="70"/>
      <c r="E440" s="70"/>
    </row>
    <row r="441" spans="2:5" s="343" customFormat="1" x14ac:dyDescent="0.3">
      <c r="B441" s="32"/>
      <c r="D441" s="70"/>
      <c r="E441" s="70"/>
    </row>
    <row r="442" spans="2:5" s="343" customFormat="1" x14ac:dyDescent="0.3">
      <c r="B442" s="32"/>
      <c r="D442" s="70"/>
      <c r="E442" s="70"/>
    </row>
    <row r="443" spans="2:5" s="343" customFormat="1" x14ac:dyDescent="0.3">
      <c r="B443" s="32"/>
      <c r="D443" s="70"/>
      <c r="E443" s="70"/>
    </row>
    <row r="444" spans="2:5" s="343" customFormat="1" x14ac:dyDescent="0.3">
      <c r="B444" s="32"/>
      <c r="D444" s="70"/>
      <c r="E444" s="70"/>
    </row>
    <row r="445" spans="2:5" s="343" customFormat="1" x14ac:dyDescent="0.3">
      <c r="B445" s="32"/>
      <c r="D445" s="70"/>
      <c r="E445" s="70"/>
    </row>
    <row r="446" spans="2:5" s="343" customFormat="1" x14ac:dyDescent="0.3">
      <c r="B446" s="32"/>
      <c r="D446" s="70"/>
      <c r="E446" s="70"/>
    </row>
    <row r="447" spans="2:5" s="343" customFormat="1" x14ac:dyDescent="0.3">
      <c r="B447" s="32"/>
      <c r="D447" s="70"/>
      <c r="E447" s="70"/>
    </row>
    <row r="448" spans="2:5" s="343" customFormat="1" x14ac:dyDescent="0.3">
      <c r="B448" s="32"/>
      <c r="D448" s="70"/>
      <c r="E448" s="70"/>
    </row>
    <row r="449" spans="2:5" s="343" customFormat="1" x14ac:dyDescent="0.3">
      <c r="B449" s="32"/>
      <c r="D449" s="70"/>
      <c r="E449" s="70"/>
    </row>
    <row r="450" spans="2:5" s="343" customFormat="1" x14ac:dyDescent="0.3">
      <c r="B450" s="32"/>
      <c r="D450" s="70"/>
      <c r="E450" s="70"/>
    </row>
    <row r="451" spans="2:5" s="343" customFormat="1" x14ac:dyDescent="0.3">
      <c r="B451" s="32"/>
      <c r="D451" s="70"/>
      <c r="E451" s="70"/>
    </row>
    <row r="452" spans="2:5" s="343" customFormat="1" x14ac:dyDescent="0.3">
      <c r="B452" s="32"/>
      <c r="D452" s="70"/>
      <c r="E452" s="70"/>
    </row>
    <row r="453" spans="2:5" s="343" customFormat="1" x14ac:dyDescent="0.3">
      <c r="B453" s="32"/>
      <c r="D453" s="70"/>
      <c r="E453" s="70"/>
    </row>
    <row r="454" spans="2:5" s="343" customFormat="1" x14ac:dyDescent="0.3">
      <c r="B454" s="32"/>
      <c r="D454" s="70"/>
      <c r="E454" s="70"/>
    </row>
    <row r="455" spans="2:5" s="343" customFormat="1" x14ac:dyDescent="0.3">
      <c r="B455" s="32"/>
      <c r="D455" s="70"/>
      <c r="E455" s="70"/>
    </row>
    <row r="456" spans="2:5" s="343" customFormat="1" x14ac:dyDescent="0.3">
      <c r="B456" s="32"/>
      <c r="D456" s="70"/>
      <c r="E456" s="70"/>
    </row>
    <row r="457" spans="2:5" s="343" customFormat="1" x14ac:dyDescent="0.3">
      <c r="B457" s="32"/>
      <c r="D457" s="70"/>
      <c r="E457" s="70"/>
    </row>
    <row r="458" spans="2:5" s="343" customFormat="1" x14ac:dyDescent="0.3">
      <c r="B458" s="32"/>
      <c r="D458" s="70"/>
      <c r="E458" s="70"/>
    </row>
    <row r="459" spans="2:5" s="343" customFormat="1" x14ac:dyDescent="0.3">
      <c r="B459" s="32"/>
      <c r="D459" s="70"/>
      <c r="E459" s="70"/>
    </row>
    <row r="460" spans="2:5" s="343" customFormat="1" x14ac:dyDescent="0.3">
      <c r="B460" s="32"/>
      <c r="D460" s="70"/>
      <c r="E460" s="70"/>
    </row>
    <row r="461" spans="2:5" s="343" customFormat="1" x14ac:dyDescent="0.3">
      <c r="B461" s="32"/>
      <c r="D461" s="70"/>
      <c r="E461" s="70"/>
    </row>
    <row r="462" spans="2:5" s="343" customFormat="1" x14ac:dyDescent="0.3">
      <c r="B462" s="32"/>
      <c r="D462" s="70"/>
      <c r="E462" s="70"/>
    </row>
    <row r="463" spans="2:5" s="343" customFormat="1" x14ac:dyDescent="0.3">
      <c r="B463" s="32"/>
      <c r="D463" s="70"/>
      <c r="E463" s="70"/>
    </row>
    <row r="464" spans="2:5" s="343" customFormat="1" x14ac:dyDescent="0.3">
      <c r="B464" s="32"/>
      <c r="D464" s="70"/>
      <c r="E464" s="70"/>
    </row>
    <row r="465" spans="2:5" s="343" customFormat="1" x14ac:dyDescent="0.3">
      <c r="B465" s="32"/>
      <c r="D465" s="70"/>
      <c r="E465" s="70"/>
    </row>
    <row r="466" spans="2:5" s="343" customFormat="1" x14ac:dyDescent="0.3">
      <c r="B466" s="32"/>
      <c r="D466" s="70"/>
      <c r="E466" s="70"/>
    </row>
    <row r="467" spans="2:5" s="343" customFormat="1" x14ac:dyDescent="0.3">
      <c r="B467" s="32"/>
      <c r="D467" s="70"/>
      <c r="E467" s="70"/>
    </row>
    <row r="468" spans="2:5" s="343" customFormat="1" x14ac:dyDescent="0.3">
      <c r="B468" s="32"/>
      <c r="D468" s="70"/>
      <c r="E468" s="70"/>
    </row>
    <row r="469" spans="2:5" s="343" customFormat="1" x14ac:dyDescent="0.3">
      <c r="B469" s="32"/>
      <c r="D469" s="70"/>
      <c r="E469" s="70"/>
    </row>
    <row r="470" spans="2:5" s="343" customFormat="1" x14ac:dyDescent="0.3">
      <c r="B470" s="32"/>
      <c r="D470" s="70"/>
      <c r="E470" s="70"/>
    </row>
    <row r="471" spans="2:5" s="343" customFormat="1" x14ac:dyDescent="0.3">
      <c r="B471" s="32"/>
      <c r="D471" s="70"/>
      <c r="E471" s="70"/>
    </row>
    <row r="472" spans="2:5" s="343" customFormat="1" x14ac:dyDescent="0.3">
      <c r="B472" s="32"/>
      <c r="D472" s="70"/>
      <c r="E472" s="70"/>
    </row>
    <row r="473" spans="2:5" s="343" customFormat="1" x14ac:dyDescent="0.3">
      <c r="B473" s="32"/>
      <c r="D473" s="70"/>
      <c r="E473" s="70"/>
    </row>
    <row r="474" spans="2:5" s="343" customFormat="1" x14ac:dyDescent="0.3">
      <c r="B474" s="32"/>
      <c r="D474" s="70"/>
      <c r="E474" s="70"/>
    </row>
    <row r="475" spans="2:5" s="343" customFormat="1" x14ac:dyDescent="0.3">
      <c r="B475" s="32"/>
      <c r="D475" s="70"/>
      <c r="E475" s="70"/>
    </row>
    <row r="476" spans="2:5" s="343" customFormat="1" x14ac:dyDescent="0.3">
      <c r="B476" s="32"/>
      <c r="D476" s="70"/>
      <c r="E476" s="70"/>
    </row>
    <row r="477" spans="2:5" s="343" customFormat="1" x14ac:dyDescent="0.3">
      <c r="B477" s="32"/>
      <c r="D477" s="70"/>
      <c r="E477" s="70"/>
    </row>
    <row r="478" spans="2:5" s="343" customFormat="1" x14ac:dyDescent="0.3">
      <c r="B478" s="32"/>
      <c r="D478" s="70"/>
      <c r="E478" s="70"/>
    </row>
    <row r="479" spans="2:5" s="343" customFormat="1" x14ac:dyDescent="0.3">
      <c r="B479" s="32"/>
      <c r="D479" s="70"/>
      <c r="E479" s="70"/>
    </row>
    <row r="480" spans="2:5" s="343" customFormat="1" x14ac:dyDescent="0.3">
      <c r="B480" s="32"/>
      <c r="D480" s="70"/>
      <c r="E480" s="70"/>
    </row>
    <row r="481" spans="2:5" s="343" customFormat="1" x14ac:dyDescent="0.3">
      <c r="B481" s="32"/>
      <c r="D481" s="70"/>
      <c r="E481" s="70"/>
    </row>
    <row r="482" spans="2:5" s="343" customFormat="1" x14ac:dyDescent="0.3">
      <c r="B482" s="32"/>
      <c r="D482" s="70"/>
      <c r="E482" s="70"/>
    </row>
    <row r="483" spans="2:5" s="343" customFormat="1" x14ac:dyDescent="0.3">
      <c r="B483" s="32"/>
      <c r="D483" s="70"/>
      <c r="E483" s="70"/>
    </row>
    <row r="484" spans="2:5" s="343" customFormat="1" x14ac:dyDescent="0.3">
      <c r="B484" s="32"/>
      <c r="D484" s="70"/>
      <c r="E484" s="70"/>
    </row>
    <row r="485" spans="2:5" s="343" customFormat="1" x14ac:dyDescent="0.3">
      <c r="B485" s="32"/>
      <c r="D485" s="70"/>
      <c r="E485" s="70"/>
    </row>
    <row r="486" spans="2:5" s="343" customFormat="1" x14ac:dyDescent="0.3">
      <c r="B486" s="32"/>
      <c r="D486" s="70"/>
      <c r="E486" s="70"/>
    </row>
    <row r="487" spans="2:5" s="343" customFormat="1" x14ac:dyDescent="0.3">
      <c r="B487" s="32"/>
      <c r="D487" s="70"/>
      <c r="E487" s="70"/>
    </row>
    <row r="488" spans="2:5" s="343" customFormat="1" x14ac:dyDescent="0.3">
      <c r="B488" s="32"/>
      <c r="D488" s="70"/>
      <c r="E488" s="70"/>
    </row>
    <row r="489" spans="2:5" s="343" customFormat="1" x14ac:dyDescent="0.3">
      <c r="B489" s="32"/>
      <c r="D489" s="70"/>
      <c r="E489" s="70"/>
    </row>
    <row r="490" spans="2:5" s="343" customFormat="1" x14ac:dyDescent="0.3">
      <c r="B490" s="32"/>
      <c r="D490" s="70"/>
      <c r="E490" s="70"/>
    </row>
    <row r="491" spans="2:5" s="343" customFormat="1" x14ac:dyDescent="0.3">
      <c r="B491" s="32"/>
      <c r="D491" s="70"/>
      <c r="E491" s="70"/>
    </row>
    <row r="492" spans="2:5" s="343" customFormat="1" x14ac:dyDescent="0.3">
      <c r="B492" s="32"/>
      <c r="D492" s="70"/>
      <c r="E492" s="70"/>
    </row>
    <row r="493" spans="2:5" s="343" customFormat="1" x14ac:dyDescent="0.3">
      <c r="B493" s="32"/>
      <c r="D493" s="70"/>
      <c r="E493" s="70"/>
    </row>
    <row r="494" spans="2:5" s="343" customFormat="1" x14ac:dyDescent="0.3">
      <c r="B494" s="32"/>
      <c r="D494" s="70"/>
      <c r="E494" s="70"/>
    </row>
    <row r="495" spans="2:5" s="343" customFormat="1" x14ac:dyDescent="0.3">
      <c r="B495" s="32"/>
      <c r="D495" s="70"/>
      <c r="E495" s="70"/>
    </row>
    <row r="496" spans="2:5" s="343" customFormat="1" x14ac:dyDescent="0.3">
      <c r="B496" s="32"/>
      <c r="D496" s="70"/>
      <c r="E496" s="70"/>
    </row>
    <row r="497" spans="2:5" s="343" customFormat="1" x14ac:dyDescent="0.3">
      <c r="B497" s="32"/>
      <c r="D497" s="70"/>
      <c r="E497" s="70"/>
    </row>
    <row r="498" spans="2:5" s="343" customFormat="1" x14ac:dyDescent="0.3">
      <c r="B498" s="32"/>
      <c r="D498" s="70"/>
      <c r="E498" s="70"/>
    </row>
    <row r="499" spans="2:5" s="343" customFormat="1" x14ac:dyDescent="0.3">
      <c r="B499" s="32"/>
      <c r="D499" s="70"/>
      <c r="E499" s="70"/>
    </row>
    <row r="500" spans="2:5" s="343" customFormat="1" x14ac:dyDescent="0.3">
      <c r="B500" s="32"/>
      <c r="D500" s="70"/>
      <c r="E500" s="70"/>
    </row>
    <row r="501" spans="2:5" s="343" customFormat="1" x14ac:dyDescent="0.3">
      <c r="B501" s="32"/>
      <c r="D501" s="70"/>
      <c r="E501" s="70"/>
    </row>
    <row r="502" spans="2:5" s="343" customFormat="1" x14ac:dyDescent="0.3">
      <c r="B502" s="32"/>
      <c r="D502" s="70"/>
      <c r="E502" s="70"/>
    </row>
    <row r="503" spans="2:5" s="343" customFormat="1" x14ac:dyDescent="0.3">
      <c r="B503" s="32"/>
      <c r="D503" s="70"/>
      <c r="E503" s="70"/>
    </row>
    <row r="504" spans="2:5" s="343" customFormat="1" x14ac:dyDescent="0.3">
      <c r="B504" s="32"/>
      <c r="D504" s="70"/>
      <c r="E504" s="70"/>
    </row>
    <row r="505" spans="2:5" s="343" customFormat="1" x14ac:dyDescent="0.3">
      <c r="B505" s="32"/>
      <c r="D505" s="70"/>
      <c r="E505" s="70"/>
    </row>
    <row r="506" spans="2:5" s="343" customFormat="1" x14ac:dyDescent="0.3">
      <c r="B506" s="32"/>
      <c r="D506" s="70"/>
      <c r="E506" s="70"/>
    </row>
    <row r="507" spans="2:5" s="343" customFormat="1" x14ac:dyDescent="0.3">
      <c r="B507" s="32"/>
      <c r="D507" s="70"/>
      <c r="E507" s="70"/>
    </row>
    <row r="508" spans="2:5" s="343" customFormat="1" x14ac:dyDescent="0.3">
      <c r="B508" s="32"/>
      <c r="D508" s="70"/>
      <c r="E508" s="70"/>
    </row>
    <row r="509" spans="2:5" s="343" customFormat="1" x14ac:dyDescent="0.3">
      <c r="B509" s="32"/>
      <c r="D509" s="70"/>
      <c r="E509" s="70"/>
    </row>
    <row r="510" spans="2:5" s="343" customFormat="1" x14ac:dyDescent="0.3">
      <c r="B510" s="32"/>
      <c r="D510" s="70"/>
      <c r="E510" s="70"/>
    </row>
    <row r="511" spans="2:5" s="343" customFormat="1" x14ac:dyDescent="0.3">
      <c r="B511" s="32"/>
      <c r="D511" s="70"/>
      <c r="E511" s="70"/>
    </row>
    <row r="512" spans="2:5" s="343" customFormat="1" x14ac:dyDescent="0.3">
      <c r="B512" s="32"/>
      <c r="D512" s="70"/>
      <c r="E512" s="70"/>
    </row>
    <row r="513" spans="2:5" s="343" customFormat="1" x14ac:dyDescent="0.3">
      <c r="B513" s="32"/>
      <c r="D513" s="70"/>
      <c r="E513" s="70"/>
    </row>
    <row r="514" spans="2:5" s="343" customFormat="1" x14ac:dyDescent="0.3">
      <c r="B514" s="32"/>
      <c r="D514" s="70"/>
      <c r="E514" s="70"/>
    </row>
    <row r="515" spans="2:5" s="343" customFormat="1" x14ac:dyDescent="0.3">
      <c r="B515" s="32"/>
      <c r="D515" s="70"/>
      <c r="E515" s="70"/>
    </row>
    <row r="516" spans="2:5" s="343" customFormat="1" x14ac:dyDescent="0.3">
      <c r="B516" s="32"/>
      <c r="D516" s="70"/>
      <c r="E516" s="70"/>
    </row>
    <row r="517" spans="2:5" s="343" customFormat="1" x14ac:dyDescent="0.3">
      <c r="B517" s="32"/>
      <c r="D517" s="70"/>
      <c r="E517" s="70"/>
    </row>
    <row r="518" spans="2:5" s="343" customFormat="1" x14ac:dyDescent="0.3">
      <c r="B518" s="32"/>
      <c r="D518" s="70"/>
      <c r="E518" s="70"/>
    </row>
    <row r="519" spans="2:5" s="343" customFormat="1" x14ac:dyDescent="0.3">
      <c r="B519" s="32"/>
      <c r="D519" s="70"/>
      <c r="E519" s="70"/>
    </row>
    <row r="520" spans="2:5" s="343" customFormat="1" x14ac:dyDescent="0.3">
      <c r="B520" s="32"/>
      <c r="D520" s="70"/>
      <c r="E520" s="70"/>
    </row>
    <row r="521" spans="2:5" s="343" customFormat="1" x14ac:dyDescent="0.3">
      <c r="B521" s="32"/>
      <c r="D521" s="70"/>
      <c r="E521" s="70"/>
    </row>
    <row r="522" spans="2:5" s="343" customFormat="1" x14ac:dyDescent="0.3">
      <c r="B522" s="32"/>
      <c r="D522" s="70"/>
      <c r="E522" s="70"/>
    </row>
    <row r="523" spans="2:5" s="343" customFormat="1" x14ac:dyDescent="0.3">
      <c r="B523" s="32"/>
      <c r="D523" s="70"/>
      <c r="E523" s="70"/>
    </row>
    <row r="524" spans="2:5" s="343" customFormat="1" x14ac:dyDescent="0.3">
      <c r="B524" s="32"/>
      <c r="D524" s="70"/>
      <c r="E524" s="70"/>
    </row>
    <row r="525" spans="2:5" s="343" customFormat="1" x14ac:dyDescent="0.3">
      <c r="B525" s="32"/>
      <c r="D525" s="70"/>
      <c r="E525" s="70"/>
    </row>
    <row r="526" spans="2:5" s="343" customFormat="1" x14ac:dyDescent="0.3">
      <c r="B526" s="32"/>
      <c r="D526" s="70"/>
      <c r="E526" s="70"/>
    </row>
    <row r="527" spans="2:5" s="343" customFormat="1" x14ac:dyDescent="0.3">
      <c r="B527" s="32"/>
      <c r="D527" s="70"/>
      <c r="E527" s="70"/>
    </row>
    <row r="528" spans="2:5" s="343" customFormat="1" x14ac:dyDescent="0.3">
      <c r="B528" s="32"/>
      <c r="D528" s="70"/>
      <c r="E528" s="70"/>
    </row>
    <row r="529" spans="2:5" s="343" customFormat="1" x14ac:dyDescent="0.3">
      <c r="B529" s="32"/>
      <c r="D529" s="70"/>
      <c r="E529" s="70"/>
    </row>
    <row r="530" spans="2:5" s="343" customFormat="1" x14ac:dyDescent="0.3">
      <c r="B530" s="32"/>
      <c r="D530" s="70"/>
      <c r="E530" s="70"/>
    </row>
    <row r="531" spans="2:5" s="343" customFormat="1" x14ac:dyDescent="0.3">
      <c r="B531" s="32"/>
      <c r="D531" s="70"/>
      <c r="E531" s="70"/>
    </row>
    <row r="532" spans="2:5" s="343" customFormat="1" x14ac:dyDescent="0.3">
      <c r="B532" s="32"/>
      <c r="D532" s="70"/>
      <c r="E532" s="70"/>
    </row>
    <row r="533" spans="2:5" s="343" customFormat="1" x14ac:dyDescent="0.3">
      <c r="B533" s="32"/>
      <c r="D533" s="70"/>
      <c r="E533" s="70"/>
    </row>
    <row r="534" spans="2:5" s="343" customFormat="1" x14ac:dyDescent="0.3">
      <c r="B534" s="32"/>
      <c r="D534" s="70"/>
      <c r="E534" s="70"/>
    </row>
    <row r="535" spans="2:5" s="343" customFormat="1" x14ac:dyDescent="0.3">
      <c r="B535" s="32"/>
      <c r="D535" s="70"/>
      <c r="E535" s="70"/>
    </row>
    <row r="536" spans="2:5" s="343" customFormat="1" x14ac:dyDescent="0.3">
      <c r="B536" s="32"/>
      <c r="D536" s="70"/>
      <c r="E536" s="70"/>
    </row>
    <row r="537" spans="2:5" s="343" customFormat="1" x14ac:dyDescent="0.3">
      <c r="B537" s="32"/>
      <c r="D537" s="70"/>
      <c r="E537" s="70"/>
    </row>
    <row r="538" spans="2:5" s="343" customFormat="1" x14ac:dyDescent="0.3">
      <c r="B538" s="32"/>
      <c r="D538" s="70"/>
      <c r="E538" s="70"/>
    </row>
    <row r="539" spans="2:5" s="343" customFormat="1" x14ac:dyDescent="0.3">
      <c r="B539" s="32"/>
      <c r="D539" s="70"/>
      <c r="E539" s="70"/>
    </row>
    <row r="540" spans="2:5" s="343" customFormat="1" x14ac:dyDescent="0.3">
      <c r="B540" s="32"/>
      <c r="D540" s="70"/>
      <c r="E540" s="70"/>
    </row>
    <row r="541" spans="2:5" s="343" customFormat="1" x14ac:dyDescent="0.3">
      <c r="B541" s="32"/>
      <c r="D541" s="70"/>
      <c r="E541" s="70"/>
    </row>
    <row r="542" spans="2:5" s="343" customFormat="1" x14ac:dyDescent="0.3">
      <c r="B542" s="32"/>
      <c r="D542" s="70"/>
      <c r="E542" s="70"/>
    </row>
    <row r="543" spans="2:5" s="343" customFormat="1" x14ac:dyDescent="0.3">
      <c r="B543" s="32"/>
      <c r="D543" s="70"/>
      <c r="E543" s="70"/>
    </row>
    <row r="544" spans="2:5" s="343" customFormat="1" x14ac:dyDescent="0.3">
      <c r="B544" s="32"/>
      <c r="D544" s="70"/>
      <c r="E544" s="70"/>
    </row>
    <row r="545" spans="2:5" s="343" customFormat="1" x14ac:dyDescent="0.3">
      <c r="B545" s="32"/>
      <c r="D545" s="70"/>
      <c r="E545" s="70"/>
    </row>
    <row r="546" spans="2:5" s="343" customFormat="1" x14ac:dyDescent="0.3">
      <c r="B546" s="32"/>
      <c r="D546" s="70"/>
      <c r="E546" s="70"/>
    </row>
    <row r="547" spans="2:5" s="343" customFormat="1" x14ac:dyDescent="0.3">
      <c r="B547" s="32"/>
      <c r="D547" s="70"/>
      <c r="E547" s="70"/>
    </row>
    <row r="548" spans="2:5" s="343" customFormat="1" x14ac:dyDescent="0.3">
      <c r="B548" s="32"/>
      <c r="D548" s="70"/>
      <c r="E548" s="70"/>
    </row>
    <row r="549" spans="2:5" s="343" customFormat="1" x14ac:dyDescent="0.3">
      <c r="B549" s="32"/>
      <c r="D549" s="70"/>
      <c r="E549" s="70"/>
    </row>
    <row r="550" spans="2:5" s="343" customFormat="1" x14ac:dyDescent="0.3">
      <c r="B550" s="32"/>
      <c r="D550" s="70"/>
      <c r="E550" s="70"/>
    </row>
    <row r="551" spans="2:5" s="343" customFormat="1" x14ac:dyDescent="0.3">
      <c r="B551" s="32"/>
      <c r="D551" s="70"/>
      <c r="E551" s="70"/>
    </row>
    <row r="552" spans="2:5" s="343" customFormat="1" x14ac:dyDescent="0.3">
      <c r="B552" s="32"/>
      <c r="D552" s="70"/>
      <c r="E552" s="70"/>
    </row>
    <row r="553" spans="2:5" s="343" customFormat="1" x14ac:dyDescent="0.3">
      <c r="B553" s="32"/>
      <c r="D553" s="70"/>
      <c r="E553" s="70"/>
    </row>
    <row r="554" spans="2:5" s="343" customFormat="1" x14ac:dyDescent="0.3">
      <c r="B554" s="32"/>
      <c r="D554" s="70"/>
      <c r="E554" s="70"/>
    </row>
    <row r="555" spans="2:5" s="343" customFormat="1" x14ac:dyDescent="0.3">
      <c r="B555" s="32"/>
      <c r="D555" s="70"/>
      <c r="E555" s="70"/>
    </row>
    <row r="556" spans="2:5" s="343" customFormat="1" x14ac:dyDescent="0.3">
      <c r="B556" s="32"/>
      <c r="D556" s="70"/>
      <c r="E556" s="70"/>
    </row>
    <row r="557" spans="2:5" s="343" customFormat="1" x14ac:dyDescent="0.3">
      <c r="B557" s="32"/>
      <c r="D557" s="70"/>
      <c r="E557" s="70"/>
    </row>
    <row r="558" spans="2:5" s="343" customFormat="1" x14ac:dyDescent="0.3">
      <c r="B558" s="32"/>
      <c r="D558" s="70"/>
      <c r="E558" s="70"/>
    </row>
    <row r="559" spans="2:5" s="343" customFormat="1" x14ac:dyDescent="0.3">
      <c r="B559" s="32"/>
      <c r="D559" s="70"/>
      <c r="E559" s="70"/>
    </row>
    <row r="560" spans="2:5" s="343" customFormat="1" x14ac:dyDescent="0.3">
      <c r="B560" s="32"/>
      <c r="D560" s="70"/>
      <c r="E560" s="70"/>
    </row>
    <row r="561" spans="2:5" s="343" customFormat="1" x14ac:dyDescent="0.3">
      <c r="B561" s="32"/>
      <c r="D561" s="70"/>
      <c r="E561" s="70"/>
    </row>
    <row r="562" spans="2:5" s="343" customFormat="1" x14ac:dyDescent="0.3">
      <c r="B562" s="32"/>
      <c r="D562" s="70"/>
      <c r="E562" s="70"/>
    </row>
    <row r="563" spans="2:5" s="343" customFormat="1" x14ac:dyDescent="0.3">
      <c r="B563" s="32"/>
      <c r="D563" s="70"/>
      <c r="E563" s="70"/>
    </row>
    <row r="564" spans="2:5" s="343" customFormat="1" x14ac:dyDescent="0.3">
      <c r="B564" s="32"/>
      <c r="D564" s="70"/>
      <c r="E564" s="70"/>
    </row>
    <row r="565" spans="2:5" s="343" customFormat="1" x14ac:dyDescent="0.3">
      <c r="B565" s="32"/>
      <c r="D565" s="70"/>
      <c r="E565" s="70"/>
    </row>
    <row r="566" spans="2:5" s="343" customFormat="1" x14ac:dyDescent="0.3">
      <c r="B566" s="32"/>
      <c r="D566" s="70"/>
      <c r="E566" s="70"/>
    </row>
    <row r="567" spans="2:5" s="343" customFormat="1" x14ac:dyDescent="0.3">
      <c r="B567" s="32"/>
      <c r="D567" s="70"/>
      <c r="E567" s="70"/>
    </row>
    <row r="568" spans="2:5" s="343" customFormat="1" x14ac:dyDescent="0.3">
      <c r="B568" s="32"/>
      <c r="D568" s="70"/>
      <c r="E568" s="70"/>
    </row>
    <row r="569" spans="2:5" s="343" customFormat="1" x14ac:dyDescent="0.3">
      <c r="B569" s="32"/>
      <c r="D569" s="70"/>
      <c r="E569" s="70"/>
    </row>
    <row r="570" spans="2:5" s="343" customFormat="1" x14ac:dyDescent="0.3">
      <c r="B570" s="32"/>
      <c r="D570" s="70"/>
      <c r="E570" s="70"/>
    </row>
    <row r="571" spans="2:5" s="343" customFormat="1" x14ac:dyDescent="0.3">
      <c r="B571" s="32"/>
      <c r="D571" s="70"/>
      <c r="E571" s="70"/>
    </row>
    <row r="572" spans="2:5" s="343" customFormat="1" x14ac:dyDescent="0.3">
      <c r="B572" s="32"/>
      <c r="D572" s="70"/>
      <c r="E572" s="70"/>
    </row>
    <row r="573" spans="2:5" s="343" customFormat="1" x14ac:dyDescent="0.3">
      <c r="B573" s="32"/>
      <c r="D573" s="70"/>
      <c r="E573" s="70"/>
    </row>
    <row r="574" spans="2:5" s="343" customFormat="1" x14ac:dyDescent="0.3">
      <c r="B574" s="32"/>
      <c r="D574" s="70"/>
      <c r="E574" s="70"/>
    </row>
    <row r="575" spans="2:5" s="343" customFormat="1" x14ac:dyDescent="0.3">
      <c r="B575" s="32"/>
      <c r="D575" s="70"/>
      <c r="E575" s="70"/>
    </row>
    <row r="576" spans="2:5" s="343" customFormat="1" x14ac:dyDescent="0.3">
      <c r="B576" s="32"/>
      <c r="D576" s="70"/>
      <c r="E576" s="70"/>
    </row>
    <row r="577" spans="2:5" s="343" customFormat="1" x14ac:dyDescent="0.3">
      <c r="B577" s="32"/>
      <c r="D577" s="70"/>
      <c r="E577" s="70"/>
    </row>
    <row r="578" spans="2:5" s="343" customFormat="1" x14ac:dyDescent="0.3">
      <c r="B578" s="32"/>
      <c r="D578" s="70"/>
      <c r="E578" s="70"/>
    </row>
    <row r="579" spans="2:5" s="343" customFormat="1" x14ac:dyDescent="0.3">
      <c r="B579" s="32"/>
      <c r="D579" s="70"/>
      <c r="E579" s="70"/>
    </row>
    <row r="580" spans="2:5" s="343" customFormat="1" x14ac:dyDescent="0.3">
      <c r="B580" s="32"/>
      <c r="D580" s="70"/>
      <c r="E580" s="70"/>
    </row>
    <row r="581" spans="2:5" s="343" customFormat="1" x14ac:dyDescent="0.3">
      <c r="B581" s="32"/>
      <c r="D581" s="70"/>
      <c r="E581" s="70"/>
    </row>
    <row r="582" spans="2:5" s="343" customFormat="1" x14ac:dyDescent="0.3">
      <c r="B582" s="32"/>
      <c r="D582" s="70"/>
      <c r="E582" s="70"/>
    </row>
    <row r="583" spans="2:5" s="343" customFormat="1" x14ac:dyDescent="0.3">
      <c r="B583" s="32"/>
      <c r="D583" s="70"/>
      <c r="E583" s="70"/>
    </row>
    <row r="584" spans="2:5" s="343" customFormat="1" x14ac:dyDescent="0.3">
      <c r="B584" s="32"/>
      <c r="D584" s="70"/>
      <c r="E584" s="70"/>
    </row>
    <row r="585" spans="2:5" s="343" customFormat="1" x14ac:dyDescent="0.3">
      <c r="B585" s="32"/>
      <c r="D585" s="70"/>
      <c r="E585" s="70"/>
    </row>
    <row r="586" spans="2:5" s="343" customFormat="1" x14ac:dyDescent="0.3">
      <c r="B586" s="32"/>
      <c r="D586" s="70"/>
      <c r="E586" s="70"/>
    </row>
    <row r="587" spans="2:5" s="343" customFormat="1" x14ac:dyDescent="0.3">
      <c r="B587" s="32"/>
      <c r="D587" s="70"/>
      <c r="E587" s="70"/>
    </row>
    <row r="588" spans="2:5" s="343" customFormat="1" x14ac:dyDescent="0.3">
      <c r="B588" s="32"/>
      <c r="D588" s="70"/>
      <c r="E588" s="70"/>
    </row>
    <row r="589" spans="2:5" s="343" customFormat="1" x14ac:dyDescent="0.3">
      <c r="B589" s="32"/>
      <c r="D589" s="70"/>
      <c r="E589" s="70"/>
    </row>
    <row r="590" spans="2:5" s="343" customFormat="1" x14ac:dyDescent="0.3">
      <c r="B590" s="32"/>
      <c r="D590" s="70"/>
      <c r="E590" s="70"/>
    </row>
    <row r="591" spans="2:5" s="343" customFormat="1" x14ac:dyDescent="0.3">
      <c r="B591" s="32"/>
      <c r="D591" s="70"/>
      <c r="E591" s="70"/>
    </row>
    <row r="592" spans="2:5" s="343" customFormat="1" x14ac:dyDescent="0.3">
      <c r="B592" s="32"/>
      <c r="D592" s="70"/>
      <c r="E592" s="70"/>
    </row>
    <row r="593" spans="2:5" s="343" customFormat="1" x14ac:dyDescent="0.3">
      <c r="B593" s="32"/>
      <c r="D593" s="70"/>
      <c r="E593" s="70"/>
    </row>
    <row r="594" spans="2:5" s="343" customFormat="1" x14ac:dyDescent="0.3">
      <c r="B594" s="32"/>
      <c r="D594" s="70"/>
      <c r="E594" s="70"/>
    </row>
    <row r="595" spans="2:5" s="343" customFormat="1" x14ac:dyDescent="0.3">
      <c r="B595" s="32"/>
      <c r="D595" s="70"/>
      <c r="E595" s="70"/>
    </row>
    <row r="596" spans="2:5" s="343" customFormat="1" x14ac:dyDescent="0.3">
      <c r="B596" s="32"/>
      <c r="D596" s="70"/>
      <c r="E596" s="70"/>
    </row>
    <row r="597" spans="2:5" s="343" customFormat="1" x14ac:dyDescent="0.3">
      <c r="B597" s="32"/>
      <c r="D597" s="70"/>
      <c r="E597" s="70"/>
    </row>
    <row r="598" spans="2:5" s="343" customFormat="1" x14ac:dyDescent="0.3">
      <c r="B598" s="32"/>
      <c r="D598" s="70"/>
      <c r="E598" s="70"/>
    </row>
    <row r="599" spans="2:5" s="343" customFormat="1" x14ac:dyDescent="0.3">
      <c r="B599" s="32"/>
      <c r="D599" s="70"/>
      <c r="E599" s="70"/>
    </row>
    <row r="600" spans="2:5" s="343" customFormat="1" x14ac:dyDescent="0.3">
      <c r="B600" s="32"/>
      <c r="D600" s="70"/>
      <c r="E600" s="70"/>
    </row>
    <row r="601" spans="2:5" s="343" customFormat="1" x14ac:dyDescent="0.3">
      <c r="B601" s="32"/>
      <c r="D601" s="70"/>
      <c r="E601" s="70"/>
    </row>
    <row r="602" spans="2:5" s="343" customFormat="1" x14ac:dyDescent="0.3">
      <c r="B602" s="32"/>
      <c r="D602" s="70"/>
      <c r="E602" s="70"/>
    </row>
    <row r="603" spans="2:5" s="343" customFormat="1" x14ac:dyDescent="0.3">
      <c r="B603" s="32"/>
      <c r="D603" s="70"/>
      <c r="E603" s="70"/>
    </row>
    <row r="604" spans="2:5" s="343" customFormat="1" x14ac:dyDescent="0.3">
      <c r="B604" s="32"/>
      <c r="D604" s="70"/>
      <c r="E604" s="70"/>
    </row>
    <row r="605" spans="2:5" s="343" customFormat="1" x14ac:dyDescent="0.3">
      <c r="B605" s="32"/>
      <c r="D605" s="70"/>
      <c r="E605" s="70"/>
    </row>
    <row r="606" spans="2:5" s="343" customFormat="1" x14ac:dyDescent="0.3">
      <c r="B606" s="32"/>
      <c r="D606" s="70"/>
      <c r="E606" s="70"/>
    </row>
    <row r="607" spans="2:5" s="343" customFormat="1" x14ac:dyDescent="0.3">
      <c r="B607" s="32"/>
      <c r="D607" s="70"/>
      <c r="E607" s="70"/>
    </row>
    <row r="608" spans="2:5" s="343" customFormat="1" x14ac:dyDescent="0.3">
      <c r="B608" s="32"/>
      <c r="D608" s="70"/>
      <c r="E608" s="70"/>
    </row>
    <row r="609" spans="2:5" s="343" customFormat="1" x14ac:dyDescent="0.3">
      <c r="B609" s="32"/>
      <c r="D609" s="70"/>
      <c r="E609" s="70"/>
    </row>
    <row r="610" spans="2:5" s="343" customFormat="1" x14ac:dyDescent="0.3">
      <c r="B610" s="32"/>
      <c r="D610" s="70"/>
      <c r="E610" s="70"/>
    </row>
    <row r="611" spans="2:5" s="343" customFormat="1" x14ac:dyDescent="0.3">
      <c r="B611" s="32"/>
      <c r="D611" s="70"/>
      <c r="E611" s="70"/>
    </row>
    <row r="612" spans="2:5" s="343" customFormat="1" x14ac:dyDescent="0.3">
      <c r="B612" s="32"/>
      <c r="D612" s="70"/>
      <c r="E612" s="70"/>
    </row>
    <row r="613" spans="2:5" s="343" customFormat="1" x14ac:dyDescent="0.3">
      <c r="B613" s="32"/>
      <c r="D613" s="70"/>
      <c r="E613" s="70"/>
    </row>
    <row r="614" spans="2:5" s="343" customFormat="1" x14ac:dyDescent="0.3">
      <c r="B614" s="32"/>
      <c r="D614" s="70"/>
      <c r="E614" s="70"/>
    </row>
    <row r="615" spans="2:5" s="343" customFormat="1" x14ac:dyDescent="0.3">
      <c r="B615" s="32"/>
      <c r="D615" s="70"/>
      <c r="E615" s="70"/>
    </row>
    <row r="616" spans="2:5" s="343" customFormat="1" x14ac:dyDescent="0.3">
      <c r="B616" s="32"/>
      <c r="D616" s="70"/>
      <c r="E616" s="70"/>
    </row>
    <row r="617" spans="2:5" s="343" customFormat="1" x14ac:dyDescent="0.3">
      <c r="B617" s="32"/>
      <c r="D617" s="70"/>
      <c r="E617" s="70"/>
    </row>
    <row r="618" spans="2:5" s="343" customFormat="1" x14ac:dyDescent="0.3">
      <c r="B618" s="32"/>
      <c r="D618" s="70"/>
      <c r="E618" s="70"/>
    </row>
    <row r="619" spans="2:5" s="343" customFormat="1" x14ac:dyDescent="0.3">
      <c r="B619" s="32"/>
      <c r="D619" s="70"/>
      <c r="E619" s="70"/>
    </row>
    <row r="620" spans="2:5" s="343" customFormat="1" x14ac:dyDescent="0.3">
      <c r="B620" s="32"/>
      <c r="D620" s="70"/>
      <c r="E620" s="70"/>
    </row>
    <row r="621" spans="2:5" s="343" customFormat="1" x14ac:dyDescent="0.3">
      <c r="B621" s="32"/>
      <c r="D621" s="70"/>
      <c r="E621" s="70"/>
    </row>
    <row r="622" spans="2:5" s="343" customFormat="1" x14ac:dyDescent="0.3">
      <c r="B622" s="32"/>
      <c r="D622" s="70"/>
      <c r="E622" s="70"/>
    </row>
    <row r="623" spans="2:5" s="343" customFormat="1" x14ac:dyDescent="0.3">
      <c r="B623" s="32"/>
      <c r="D623" s="70"/>
      <c r="E623" s="70"/>
    </row>
    <row r="624" spans="2:5" s="343" customFormat="1" x14ac:dyDescent="0.3">
      <c r="B624" s="32"/>
      <c r="D624" s="70"/>
      <c r="E624" s="70"/>
    </row>
    <row r="625" spans="2:5" s="343" customFormat="1" x14ac:dyDescent="0.3">
      <c r="B625" s="32"/>
      <c r="D625" s="70"/>
      <c r="E625" s="70"/>
    </row>
    <row r="626" spans="2:5" s="343" customFormat="1" x14ac:dyDescent="0.3">
      <c r="B626" s="32"/>
      <c r="D626" s="70"/>
      <c r="E626" s="70"/>
    </row>
    <row r="627" spans="2:5" s="343" customFormat="1" x14ac:dyDescent="0.3">
      <c r="B627" s="32"/>
      <c r="D627" s="70"/>
      <c r="E627" s="70"/>
    </row>
    <row r="628" spans="2:5" s="343" customFormat="1" x14ac:dyDescent="0.3">
      <c r="B628" s="32"/>
      <c r="D628" s="70"/>
      <c r="E628" s="70"/>
    </row>
    <row r="629" spans="2:5" s="343" customFormat="1" x14ac:dyDescent="0.3">
      <c r="B629" s="32"/>
      <c r="D629" s="70"/>
      <c r="E629" s="70"/>
    </row>
    <row r="630" spans="2:5" s="343" customFormat="1" x14ac:dyDescent="0.3">
      <c r="B630" s="32"/>
      <c r="D630" s="70"/>
      <c r="E630" s="70"/>
    </row>
    <row r="631" spans="2:5" s="343" customFormat="1" x14ac:dyDescent="0.3">
      <c r="B631" s="32"/>
      <c r="D631" s="70"/>
      <c r="E631" s="70"/>
    </row>
    <row r="632" spans="2:5" s="343" customFormat="1" x14ac:dyDescent="0.3">
      <c r="B632" s="32"/>
      <c r="D632" s="70"/>
      <c r="E632" s="70"/>
    </row>
    <row r="633" spans="2:5" s="343" customFormat="1" x14ac:dyDescent="0.3">
      <c r="B633" s="32"/>
      <c r="D633" s="70"/>
      <c r="E633" s="70"/>
    </row>
    <row r="634" spans="2:5" s="343" customFormat="1" x14ac:dyDescent="0.3">
      <c r="B634" s="32"/>
      <c r="D634" s="70"/>
      <c r="E634" s="70"/>
    </row>
    <row r="635" spans="2:5" s="343" customFormat="1" x14ac:dyDescent="0.3">
      <c r="B635" s="32"/>
      <c r="D635" s="70"/>
      <c r="E635" s="70"/>
    </row>
    <row r="636" spans="2:5" s="343" customFormat="1" x14ac:dyDescent="0.3">
      <c r="B636" s="32"/>
      <c r="D636" s="70"/>
      <c r="E636" s="70"/>
    </row>
    <row r="637" spans="2:5" s="343" customFormat="1" x14ac:dyDescent="0.3">
      <c r="B637" s="32"/>
      <c r="D637" s="70"/>
      <c r="E637" s="70"/>
    </row>
    <row r="638" spans="2:5" s="343" customFormat="1" x14ac:dyDescent="0.3">
      <c r="B638" s="32"/>
      <c r="D638" s="70"/>
      <c r="E638" s="70"/>
    </row>
    <row r="639" spans="2:5" s="343" customFormat="1" x14ac:dyDescent="0.3">
      <c r="B639" s="32"/>
      <c r="D639" s="70"/>
      <c r="E639" s="70"/>
    </row>
    <row r="640" spans="2:5" s="343" customFormat="1" x14ac:dyDescent="0.3">
      <c r="B640" s="32"/>
      <c r="D640" s="70"/>
      <c r="E640" s="70"/>
    </row>
    <row r="641" spans="2:5" s="343" customFormat="1" x14ac:dyDescent="0.3">
      <c r="B641" s="32"/>
      <c r="D641" s="70"/>
      <c r="E641" s="70"/>
    </row>
    <row r="642" spans="2:5" s="343" customFormat="1" x14ac:dyDescent="0.3">
      <c r="B642" s="32"/>
      <c r="D642" s="70"/>
      <c r="E642" s="70"/>
    </row>
    <row r="643" spans="2:5" s="343" customFormat="1" x14ac:dyDescent="0.3">
      <c r="B643" s="32"/>
      <c r="D643" s="70"/>
      <c r="E643" s="70"/>
    </row>
    <row r="644" spans="2:5" s="343" customFormat="1" x14ac:dyDescent="0.3">
      <c r="B644" s="32"/>
      <c r="D644" s="70"/>
      <c r="E644" s="70"/>
    </row>
    <row r="645" spans="2:5" s="343" customFormat="1" x14ac:dyDescent="0.3">
      <c r="B645" s="32"/>
      <c r="D645" s="70"/>
      <c r="E645" s="70"/>
    </row>
    <row r="646" spans="2:5" s="343" customFormat="1" x14ac:dyDescent="0.3">
      <c r="B646" s="32"/>
      <c r="D646" s="70"/>
      <c r="E646" s="70"/>
    </row>
    <row r="647" spans="2:5" s="343" customFormat="1" x14ac:dyDescent="0.3">
      <c r="B647" s="32"/>
      <c r="D647" s="70"/>
      <c r="E647" s="70"/>
    </row>
    <row r="648" spans="2:5" s="343" customFormat="1" x14ac:dyDescent="0.3">
      <c r="B648" s="32"/>
      <c r="D648" s="70"/>
      <c r="E648" s="70"/>
    </row>
    <row r="649" spans="2:5" s="343" customFormat="1" x14ac:dyDescent="0.3">
      <c r="B649" s="32"/>
      <c r="D649" s="70"/>
      <c r="E649" s="70"/>
    </row>
    <row r="650" spans="2:5" s="343" customFormat="1" x14ac:dyDescent="0.3">
      <c r="B650" s="32"/>
      <c r="D650" s="70"/>
      <c r="E650" s="70"/>
    </row>
    <row r="651" spans="2:5" s="343" customFormat="1" x14ac:dyDescent="0.3">
      <c r="B651" s="32"/>
      <c r="D651" s="70"/>
      <c r="E651" s="70"/>
    </row>
    <row r="652" spans="2:5" s="343" customFormat="1" x14ac:dyDescent="0.3">
      <c r="B652" s="32"/>
      <c r="D652" s="70"/>
      <c r="E652" s="70"/>
    </row>
    <row r="653" spans="2:5" s="343" customFormat="1" x14ac:dyDescent="0.3">
      <c r="B653" s="32"/>
      <c r="D653" s="70"/>
      <c r="E653" s="70"/>
    </row>
    <row r="654" spans="2:5" s="343" customFormat="1" x14ac:dyDescent="0.3">
      <c r="B654" s="32"/>
      <c r="D654" s="70"/>
      <c r="E654" s="70"/>
    </row>
    <row r="655" spans="2:5" s="343" customFormat="1" x14ac:dyDescent="0.3">
      <c r="B655" s="32"/>
      <c r="D655" s="70"/>
      <c r="E655" s="70"/>
    </row>
    <row r="656" spans="2:5" s="343" customFormat="1" x14ac:dyDescent="0.3">
      <c r="B656" s="32"/>
      <c r="D656" s="70"/>
      <c r="E656" s="70"/>
    </row>
    <row r="657" spans="2:5" s="343" customFormat="1" x14ac:dyDescent="0.3">
      <c r="B657" s="32"/>
      <c r="D657" s="70"/>
      <c r="E657" s="70"/>
    </row>
    <row r="658" spans="2:5" s="343" customFormat="1" x14ac:dyDescent="0.3">
      <c r="B658" s="32"/>
      <c r="D658" s="70"/>
      <c r="E658" s="70"/>
    </row>
    <row r="659" spans="2:5" s="343" customFormat="1" x14ac:dyDescent="0.3">
      <c r="B659" s="32"/>
      <c r="D659" s="70"/>
      <c r="E659" s="70"/>
    </row>
    <row r="660" spans="2:5" s="343" customFormat="1" x14ac:dyDescent="0.3">
      <c r="B660" s="32"/>
      <c r="D660" s="70"/>
      <c r="E660" s="70"/>
    </row>
    <row r="661" spans="2:5" s="343" customFormat="1" x14ac:dyDescent="0.3">
      <c r="B661" s="32"/>
      <c r="D661" s="70"/>
      <c r="E661" s="70"/>
    </row>
    <row r="662" spans="2:5" s="343" customFormat="1" x14ac:dyDescent="0.3">
      <c r="B662" s="32"/>
      <c r="D662" s="70"/>
      <c r="E662" s="70"/>
    </row>
    <row r="663" spans="2:5" s="343" customFormat="1" x14ac:dyDescent="0.3">
      <c r="B663" s="32"/>
      <c r="D663" s="70"/>
      <c r="E663" s="70"/>
    </row>
    <row r="664" spans="2:5" s="343" customFormat="1" x14ac:dyDescent="0.3">
      <c r="B664" s="32"/>
      <c r="D664" s="70"/>
      <c r="E664" s="70"/>
    </row>
    <row r="665" spans="2:5" s="343" customFormat="1" x14ac:dyDescent="0.3">
      <c r="B665" s="32"/>
      <c r="D665" s="70"/>
      <c r="E665" s="70"/>
    </row>
    <row r="666" spans="2:5" s="343" customFormat="1" x14ac:dyDescent="0.3">
      <c r="B666" s="32"/>
      <c r="D666" s="70"/>
      <c r="E666" s="70"/>
    </row>
    <row r="667" spans="2:5" s="343" customFormat="1" x14ac:dyDescent="0.3">
      <c r="B667" s="32"/>
      <c r="D667" s="70"/>
      <c r="E667" s="70"/>
    </row>
    <row r="668" spans="2:5" s="343" customFormat="1" x14ac:dyDescent="0.3">
      <c r="B668" s="32"/>
      <c r="D668" s="70"/>
      <c r="E668" s="70"/>
    </row>
    <row r="669" spans="2:5" s="343" customFormat="1" x14ac:dyDescent="0.3">
      <c r="B669" s="32"/>
      <c r="D669" s="70"/>
      <c r="E669" s="70"/>
    </row>
    <row r="670" spans="2:5" s="343" customFormat="1" x14ac:dyDescent="0.3">
      <c r="B670" s="32"/>
      <c r="D670" s="70"/>
      <c r="E670" s="70"/>
    </row>
    <row r="671" spans="2:5" s="343" customFormat="1" x14ac:dyDescent="0.3">
      <c r="B671" s="32"/>
      <c r="D671" s="70"/>
      <c r="E671" s="70"/>
    </row>
    <row r="672" spans="2:5" s="343" customFormat="1" x14ac:dyDescent="0.3">
      <c r="B672" s="32"/>
      <c r="D672" s="70"/>
      <c r="E672" s="70"/>
    </row>
    <row r="673" spans="2:5" s="343" customFormat="1" x14ac:dyDescent="0.3">
      <c r="B673" s="32"/>
      <c r="D673" s="70"/>
      <c r="E673" s="70"/>
    </row>
    <row r="674" spans="2:5" s="343" customFormat="1" x14ac:dyDescent="0.3">
      <c r="B674" s="32"/>
      <c r="D674" s="70"/>
      <c r="E674" s="70"/>
    </row>
    <row r="675" spans="2:5" s="343" customFormat="1" x14ac:dyDescent="0.3">
      <c r="B675" s="32"/>
      <c r="D675" s="70"/>
      <c r="E675" s="70"/>
    </row>
    <row r="676" spans="2:5" s="343" customFormat="1" x14ac:dyDescent="0.3">
      <c r="B676" s="32"/>
      <c r="D676" s="70"/>
      <c r="E676" s="70"/>
    </row>
    <row r="677" spans="2:5" s="343" customFormat="1" x14ac:dyDescent="0.3">
      <c r="B677" s="32"/>
      <c r="D677" s="70"/>
      <c r="E677" s="70"/>
    </row>
    <row r="678" spans="2:5" s="343" customFormat="1" x14ac:dyDescent="0.3">
      <c r="B678" s="32"/>
      <c r="D678" s="70"/>
      <c r="E678" s="70"/>
    </row>
    <row r="679" spans="2:5" s="343" customFormat="1" x14ac:dyDescent="0.3">
      <c r="B679" s="32"/>
      <c r="D679" s="70"/>
      <c r="E679" s="70"/>
    </row>
    <row r="680" spans="2:5" s="343" customFormat="1" x14ac:dyDescent="0.3">
      <c r="B680" s="32"/>
      <c r="D680" s="70"/>
      <c r="E680" s="70"/>
    </row>
    <row r="681" spans="2:5" s="343" customFormat="1" x14ac:dyDescent="0.3">
      <c r="B681" s="32"/>
      <c r="D681" s="70"/>
      <c r="E681" s="70"/>
    </row>
    <row r="682" spans="2:5" s="343" customFormat="1" x14ac:dyDescent="0.3">
      <c r="B682" s="32"/>
      <c r="D682" s="70"/>
      <c r="E682" s="70"/>
    </row>
    <row r="683" spans="2:5" s="343" customFormat="1" x14ac:dyDescent="0.3">
      <c r="B683" s="32"/>
      <c r="D683" s="70"/>
      <c r="E683" s="70"/>
    </row>
    <row r="684" spans="2:5" s="343" customFormat="1" x14ac:dyDescent="0.3">
      <c r="B684" s="32"/>
      <c r="D684" s="70"/>
      <c r="E684" s="70"/>
    </row>
    <row r="685" spans="2:5" s="343" customFormat="1" x14ac:dyDescent="0.3">
      <c r="B685" s="32"/>
      <c r="D685" s="70"/>
      <c r="E685" s="70"/>
    </row>
    <row r="686" spans="2:5" s="343" customFormat="1" x14ac:dyDescent="0.3">
      <c r="B686" s="32"/>
      <c r="D686" s="70"/>
      <c r="E686" s="70"/>
    </row>
    <row r="687" spans="2:5" s="343" customFormat="1" x14ac:dyDescent="0.3">
      <c r="B687" s="32"/>
      <c r="D687" s="70"/>
      <c r="E687" s="70"/>
    </row>
    <row r="688" spans="2:5" s="343" customFormat="1" x14ac:dyDescent="0.3">
      <c r="B688" s="32"/>
      <c r="D688" s="70"/>
      <c r="E688" s="70"/>
    </row>
    <row r="689" spans="2:5" s="343" customFormat="1" x14ac:dyDescent="0.3">
      <c r="B689" s="32"/>
      <c r="D689" s="70"/>
      <c r="E689" s="70"/>
    </row>
    <row r="690" spans="2:5" s="343" customFormat="1" x14ac:dyDescent="0.3">
      <c r="B690" s="32"/>
      <c r="D690" s="70"/>
      <c r="E690" s="70"/>
    </row>
    <row r="691" spans="2:5" s="343" customFormat="1" x14ac:dyDescent="0.3">
      <c r="B691" s="32"/>
      <c r="D691" s="70"/>
      <c r="E691" s="70"/>
    </row>
    <row r="692" spans="2:5" s="343" customFormat="1" x14ac:dyDescent="0.3">
      <c r="B692" s="32"/>
      <c r="D692" s="70"/>
      <c r="E692" s="70"/>
    </row>
    <row r="693" spans="2:5" s="343" customFormat="1" x14ac:dyDescent="0.3">
      <c r="B693" s="32"/>
      <c r="D693" s="70"/>
      <c r="E693" s="70"/>
    </row>
    <row r="694" spans="2:5" s="343" customFormat="1" x14ac:dyDescent="0.3">
      <c r="B694" s="32"/>
      <c r="D694" s="70"/>
      <c r="E694" s="70"/>
    </row>
    <row r="695" spans="2:5" s="343" customFormat="1" x14ac:dyDescent="0.3">
      <c r="B695" s="32"/>
      <c r="D695" s="70"/>
      <c r="E695" s="70"/>
    </row>
    <row r="696" spans="2:5" s="343" customFormat="1" x14ac:dyDescent="0.3">
      <c r="B696" s="32"/>
      <c r="D696" s="70"/>
      <c r="E696" s="70"/>
    </row>
    <row r="697" spans="2:5" s="343" customFormat="1" x14ac:dyDescent="0.3">
      <c r="B697" s="32"/>
      <c r="D697" s="70"/>
      <c r="E697" s="70"/>
    </row>
    <row r="698" spans="2:5" s="343" customFormat="1" x14ac:dyDescent="0.3">
      <c r="B698" s="32"/>
      <c r="D698" s="70"/>
      <c r="E698" s="70"/>
    </row>
    <row r="699" spans="2:5" s="343" customFormat="1" x14ac:dyDescent="0.3">
      <c r="B699" s="32"/>
      <c r="D699" s="70"/>
      <c r="E699" s="70"/>
    </row>
    <row r="700" spans="2:5" s="343" customFormat="1" x14ac:dyDescent="0.3">
      <c r="B700" s="32"/>
      <c r="D700" s="70"/>
      <c r="E700" s="70"/>
    </row>
    <row r="701" spans="2:5" s="343" customFormat="1" x14ac:dyDescent="0.3">
      <c r="B701" s="32"/>
      <c r="D701" s="70"/>
      <c r="E701" s="70"/>
    </row>
    <row r="702" spans="2:5" s="343" customFormat="1" x14ac:dyDescent="0.3">
      <c r="B702" s="32"/>
      <c r="D702" s="70"/>
      <c r="E702" s="70"/>
    </row>
    <row r="703" spans="2:5" s="343" customFormat="1" x14ac:dyDescent="0.3">
      <c r="B703" s="32"/>
      <c r="D703" s="70"/>
      <c r="E703" s="70"/>
    </row>
    <row r="704" spans="2:5" s="343" customFormat="1" x14ac:dyDescent="0.3">
      <c r="B704" s="32"/>
      <c r="D704" s="70"/>
      <c r="E704" s="70"/>
    </row>
    <row r="705" spans="2:5" s="343" customFormat="1" x14ac:dyDescent="0.3">
      <c r="B705" s="32"/>
      <c r="D705" s="70"/>
      <c r="E705" s="70"/>
    </row>
    <row r="706" spans="2:5" s="343" customFormat="1" x14ac:dyDescent="0.3">
      <c r="B706" s="32"/>
      <c r="D706" s="70"/>
      <c r="E706" s="70"/>
    </row>
    <row r="707" spans="2:5" s="343" customFormat="1" x14ac:dyDescent="0.3">
      <c r="B707" s="32"/>
      <c r="D707" s="70"/>
      <c r="E707" s="70"/>
    </row>
    <row r="708" spans="2:5" s="343" customFormat="1" x14ac:dyDescent="0.3">
      <c r="B708" s="32"/>
      <c r="D708" s="70"/>
      <c r="E708" s="70"/>
    </row>
    <row r="709" spans="2:5" s="343" customFormat="1" x14ac:dyDescent="0.3">
      <c r="B709" s="32"/>
      <c r="D709" s="70"/>
      <c r="E709" s="70"/>
    </row>
    <row r="710" spans="2:5" s="343" customFormat="1" x14ac:dyDescent="0.3">
      <c r="B710" s="32"/>
      <c r="D710" s="70"/>
      <c r="E710" s="70"/>
    </row>
    <row r="711" spans="2:5" s="343" customFormat="1" x14ac:dyDescent="0.3">
      <c r="B711" s="32"/>
      <c r="D711" s="70"/>
      <c r="E711" s="70"/>
    </row>
    <row r="712" spans="2:5" s="343" customFormat="1" x14ac:dyDescent="0.3">
      <c r="B712" s="32"/>
      <c r="D712" s="70"/>
      <c r="E712" s="70"/>
    </row>
    <row r="713" spans="2:5" s="343" customFormat="1" x14ac:dyDescent="0.3">
      <c r="B713" s="32"/>
      <c r="D713" s="70"/>
      <c r="E713" s="70"/>
    </row>
    <row r="714" spans="2:5" s="343" customFormat="1" x14ac:dyDescent="0.3">
      <c r="B714" s="32"/>
      <c r="D714" s="70"/>
      <c r="E714" s="70"/>
    </row>
    <row r="715" spans="2:5" s="343" customFormat="1" x14ac:dyDescent="0.3">
      <c r="B715" s="32"/>
      <c r="D715" s="70"/>
      <c r="E715" s="70"/>
    </row>
    <row r="716" spans="2:5" s="343" customFormat="1" x14ac:dyDescent="0.3">
      <c r="B716" s="32"/>
      <c r="D716" s="70"/>
      <c r="E716" s="70"/>
    </row>
    <row r="717" spans="2:5" s="343" customFormat="1" x14ac:dyDescent="0.3">
      <c r="B717" s="32"/>
      <c r="D717" s="70"/>
      <c r="E717" s="70"/>
    </row>
    <row r="718" spans="2:5" s="343" customFormat="1" x14ac:dyDescent="0.3">
      <c r="B718" s="32"/>
      <c r="D718" s="70"/>
      <c r="E718" s="70"/>
    </row>
    <row r="719" spans="2:5" s="343" customFormat="1" x14ac:dyDescent="0.3">
      <c r="B719" s="32"/>
      <c r="D719" s="70"/>
      <c r="E719" s="70"/>
    </row>
    <row r="720" spans="2:5" s="343" customFormat="1" x14ac:dyDescent="0.3">
      <c r="B720" s="32"/>
      <c r="D720" s="70"/>
      <c r="E720" s="70"/>
    </row>
    <row r="721" spans="2:5" s="343" customFormat="1" x14ac:dyDescent="0.3">
      <c r="B721" s="32"/>
      <c r="D721" s="70"/>
      <c r="E721" s="70"/>
    </row>
    <row r="722" spans="2:5" s="343" customFormat="1" x14ac:dyDescent="0.3">
      <c r="B722" s="32"/>
      <c r="D722" s="70"/>
      <c r="E722" s="70"/>
    </row>
    <row r="723" spans="2:5" s="343" customFormat="1" x14ac:dyDescent="0.3">
      <c r="B723" s="32"/>
      <c r="D723" s="70"/>
      <c r="E723" s="70"/>
    </row>
    <row r="724" spans="2:5" s="343" customFormat="1" x14ac:dyDescent="0.3">
      <c r="B724" s="32"/>
      <c r="D724" s="70"/>
      <c r="E724" s="70"/>
    </row>
    <row r="725" spans="2:5" s="343" customFormat="1" x14ac:dyDescent="0.3">
      <c r="B725" s="32"/>
      <c r="D725" s="70"/>
      <c r="E725" s="70"/>
    </row>
    <row r="726" spans="2:5" s="343" customFormat="1" x14ac:dyDescent="0.3">
      <c r="B726" s="32"/>
      <c r="D726" s="70"/>
      <c r="E726" s="70"/>
    </row>
    <row r="727" spans="2:5" s="343" customFormat="1" x14ac:dyDescent="0.3">
      <c r="B727" s="32"/>
      <c r="D727" s="70"/>
      <c r="E727" s="70"/>
    </row>
    <row r="728" spans="2:5" s="343" customFormat="1" x14ac:dyDescent="0.3">
      <c r="B728" s="32"/>
      <c r="D728" s="70"/>
      <c r="E728" s="70"/>
    </row>
    <row r="729" spans="2:5" s="343" customFormat="1" x14ac:dyDescent="0.3">
      <c r="B729" s="32"/>
      <c r="D729" s="70"/>
      <c r="E729" s="70"/>
    </row>
    <row r="730" spans="2:5" s="343" customFormat="1" x14ac:dyDescent="0.3">
      <c r="B730" s="32"/>
      <c r="D730" s="70"/>
      <c r="E730" s="70"/>
    </row>
    <row r="731" spans="2:5" s="343" customFormat="1" x14ac:dyDescent="0.3">
      <c r="B731" s="32"/>
      <c r="D731" s="70"/>
      <c r="E731" s="70"/>
    </row>
    <row r="732" spans="2:5" s="343" customFormat="1" x14ac:dyDescent="0.3">
      <c r="B732" s="32"/>
      <c r="D732" s="70"/>
      <c r="E732" s="70"/>
    </row>
    <row r="733" spans="2:5" s="343" customFormat="1" x14ac:dyDescent="0.3">
      <c r="B733" s="32"/>
      <c r="D733" s="70"/>
      <c r="E733" s="70"/>
    </row>
    <row r="734" spans="2:5" s="343" customFormat="1" x14ac:dyDescent="0.3">
      <c r="B734" s="32"/>
      <c r="D734" s="70"/>
      <c r="E734" s="70"/>
    </row>
    <row r="735" spans="2:5" s="343" customFormat="1" x14ac:dyDescent="0.3">
      <c r="B735" s="32"/>
      <c r="D735" s="70"/>
      <c r="E735" s="70"/>
    </row>
    <row r="736" spans="2:5" s="343" customFormat="1" x14ac:dyDescent="0.3">
      <c r="B736" s="32"/>
      <c r="D736" s="70"/>
      <c r="E736" s="70"/>
    </row>
    <row r="737" spans="2:5" s="343" customFormat="1" x14ac:dyDescent="0.3">
      <c r="B737" s="32"/>
      <c r="D737" s="70"/>
      <c r="E737" s="70"/>
    </row>
    <row r="738" spans="2:5" s="343" customFormat="1" x14ac:dyDescent="0.3">
      <c r="B738" s="32"/>
      <c r="D738" s="70"/>
      <c r="E738" s="70"/>
    </row>
    <row r="739" spans="2:5" s="343" customFormat="1" x14ac:dyDescent="0.3">
      <c r="B739" s="32"/>
      <c r="D739" s="70"/>
      <c r="E739" s="70"/>
    </row>
    <row r="740" spans="2:5" s="343" customFormat="1" x14ac:dyDescent="0.3">
      <c r="B740" s="32"/>
      <c r="D740" s="70"/>
      <c r="E740" s="70"/>
    </row>
    <row r="741" spans="2:5" s="343" customFormat="1" x14ac:dyDescent="0.3">
      <c r="B741" s="32"/>
      <c r="D741" s="70"/>
      <c r="E741" s="70"/>
    </row>
    <row r="742" spans="2:5" s="343" customFormat="1" x14ac:dyDescent="0.3">
      <c r="B742" s="32"/>
      <c r="D742" s="70"/>
      <c r="E742" s="70"/>
    </row>
    <row r="743" spans="2:5" s="343" customFormat="1" x14ac:dyDescent="0.3">
      <c r="B743" s="32"/>
      <c r="D743" s="70"/>
      <c r="E743" s="70"/>
    </row>
    <row r="744" spans="2:5" s="343" customFormat="1" x14ac:dyDescent="0.3">
      <c r="B744" s="32"/>
      <c r="D744" s="70"/>
      <c r="E744" s="70"/>
    </row>
    <row r="745" spans="2:5" s="343" customFormat="1" x14ac:dyDescent="0.3">
      <c r="B745" s="32"/>
      <c r="D745" s="70"/>
      <c r="E745" s="70"/>
    </row>
    <row r="746" spans="2:5" s="343" customFormat="1" x14ac:dyDescent="0.3">
      <c r="B746" s="32"/>
      <c r="D746" s="70"/>
      <c r="E746" s="70"/>
    </row>
    <row r="747" spans="2:5" s="343" customFormat="1" x14ac:dyDescent="0.3">
      <c r="B747" s="32"/>
      <c r="D747" s="70"/>
      <c r="E747" s="70"/>
    </row>
    <row r="748" spans="2:5" s="343" customFormat="1" x14ac:dyDescent="0.3">
      <c r="B748" s="32"/>
      <c r="D748" s="70"/>
      <c r="E748" s="70"/>
    </row>
    <row r="749" spans="2:5" s="343" customFormat="1" x14ac:dyDescent="0.3">
      <c r="B749" s="32"/>
      <c r="D749" s="70"/>
      <c r="E749" s="70"/>
    </row>
    <row r="750" spans="2:5" s="343" customFormat="1" x14ac:dyDescent="0.3">
      <c r="B750" s="32"/>
      <c r="D750" s="70"/>
      <c r="E750" s="70"/>
    </row>
    <row r="751" spans="2:5" s="343" customFormat="1" x14ac:dyDescent="0.3">
      <c r="B751" s="32"/>
      <c r="D751" s="70"/>
      <c r="E751" s="70"/>
    </row>
    <row r="752" spans="2:5" s="343" customFormat="1" x14ac:dyDescent="0.3">
      <c r="B752" s="32"/>
      <c r="D752" s="70"/>
      <c r="E752" s="70"/>
    </row>
    <row r="753" spans="2:5" s="343" customFormat="1" x14ac:dyDescent="0.3">
      <c r="B753" s="32"/>
      <c r="D753" s="70"/>
      <c r="E753" s="70"/>
    </row>
    <row r="754" spans="2:5" s="343" customFormat="1" x14ac:dyDescent="0.3">
      <c r="B754" s="32"/>
      <c r="D754" s="70"/>
      <c r="E754" s="70"/>
    </row>
    <row r="755" spans="2:5" s="343" customFormat="1" x14ac:dyDescent="0.3">
      <c r="B755" s="32"/>
      <c r="D755" s="70"/>
      <c r="E755" s="70"/>
    </row>
    <row r="756" spans="2:5" s="343" customFormat="1" x14ac:dyDescent="0.3">
      <c r="B756" s="32"/>
      <c r="D756" s="70"/>
      <c r="E756" s="70"/>
    </row>
    <row r="757" spans="2:5" s="343" customFormat="1" x14ac:dyDescent="0.3">
      <c r="B757" s="32"/>
      <c r="D757" s="70"/>
      <c r="E757" s="70"/>
    </row>
    <row r="758" spans="2:5" s="343" customFormat="1" x14ac:dyDescent="0.3">
      <c r="B758" s="32"/>
      <c r="D758" s="70"/>
      <c r="E758" s="70"/>
    </row>
    <row r="759" spans="2:5" s="343" customFormat="1" x14ac:dyDescent="0.3">
      <c r="B759" s="32"/>
      <c r="D759" s="70"/>
      <c r="E759" s="70"/>
    </row>
    <row r="760" spans="2:5" s="343" customFormat="1" x14ac:dyDescent="0.3">
      <c r="B760" s="32"/>
      <c r="D760" s="70"/>
      <c r="E760" s="70"/>
    </row>
    <row r="761" spans="2:5" s="343" customFormat="1" x14ac:dyDescent="0.3">
      <c r="B761" s="32"/>
      <c r="D761" s="70"/>
      <c r="E761" s="70"/>
    </row>
    <row r="762" spans="2:5" s="343" customFormat="1" x14ac:dyDescent="0.3">
      <c r="B762" s="32"/>
      <c r="D762" s="70"/>
      <c r="E762" s="70"/>
    </row>
    <row r="763" spans="2:5" s="343" customFormat="1" x14ac:dyDescent="0.3">
      <c r="B763" s="32"/>
      <c r="D763" s="70"/>
      <c r="E763" s="70"/>
    </row>
    <row r="764" spans="2:5" s="343" customFormat="1" x14ac:dyDescent="0.3">
      <c r="B764" s="32"/>
      <c r="D764" s="70"/>
      <c r="E764" s="70"/>
    </row>
    <row r="765" spans="2:5" s="343" customFormat="1" x14ac:dyDescent="0.3">
      <c r="B765" s="32"/>
      <c r="D765" s="70"/>
      <c r="E765" s="70"/>
    </row>
    <row r="766" spans="2:5" s="343" customFormat="1" x14ac:dyDescent="0.3">
      <c r="B766" s="32"/>
      <c r="D766" s="70"/>
      <c r="E766" s="70"/>
    </row>
    <row r="767" spans="2:5" s="343" customFormat="1" x14ac:dyDescent="0.3">
      <c r="B767" s="32"/>
      <c r="D767" s="70"/>
      <c r="E767" s="70"/>
    </row>
    <row r="768" spans="2:5" s="343" customFormat="1" x14ac:dyDescent="0.3">
      <c r="B768" s="32"/>
      <c r="D768" s="70"/>
      <c r="E768" s="70"/>
    </row>
    <row r="769" spans="2:5" s="343" customFormat="1" x14ac:dyDescent="0.3">
      <c r="B769" s="32"/>
      <c r="D769" s="70"/>
      <c r="E769" s="70"/>
    </row>
    <row r="770" spans="2:5" s="343" customFormat="1" x14ac:dyDescent="0.3">
      <c r="B770" s="32"/>
      <c r="D770" s="70"/>
      <c r="E770" s="70"/>
    </row>
    <row r="771" spans="2:5" s="343" customFormat="1" x14ac:dyDescent="0.3">
      <c r="B771" s="32"/>
      <c r="D771" s="70"/>
      <c r="E771" s="70"/>
    </row>
    <row r="772" spans="2:5" s="343" customFormat="1" x14ac:dyDescent="0.3">
      <c r="B772" s="32"/>
      <c r="D772" s="70"/>
      <c r="E772" s="70"/>
    </row>
    <row r="773" spans="2:5" s="343" customFormat="1" x14ac:dyDescent="0.3">
      <c r="B773" s="32"/>
      <c r="D773" s="70"/>
      <c r="E773" s="70"/>
    </row>
    <row r="774" spans="2:5" s="343" customFormat="1" x14ac:dyDescent="0.3">
      <c r="B774" s="32"/>
      <c r="D774" s="70"/>
      <c r="E774" s="70"/>
    </row>
    <row r="775" spans="2:5" s="343" customFormat="1" x14ac:dyDescent="0.3">
      <c r="B775" s="32"/>
      <c r="D775" s="70"/>
      <c r="E775" s="70"/>
    </row>
    <row r="776" spans="2:5" s="343" customFormat="1" x14ac:dyDescent="0.3">
      <c r="B776" s="32"/>
      <c r="D776" s="70"/>
      <c r="E776" s="70"/>
    </row>
    <row r="777" spans="2:5" s="343" customFormat="1" x14ac:dyDescent="0.3">
      <c r="B777" s="32"/>
      <c r="D777" s="70"/>
      <c r="E777" s="70"/>
    </row>
    <row r="778" spans="2:5" s="343" customFormat="1" x14ac:dyDescent="0.3">
      <c r="B778" s="32"/>
      <c r="D778" s="70"/>
      <c r="E778" s="70"/>
    </row>
    <row r="779" spans="2:5" s="343" customFormat="1" x14ac:dyDescent="0.3">
      <c r="B779" s="32"/>
      <c r="D779" s="70"/>
      <c r="E779" s="70"/>
    </row>
    <row r="780" spans="2:5" s="343" customFormat="1" x14ac:dyDescent="0.3">
      <c r="B780" s="32"/>
      <c r="D780" s="70"/>
      <c r="E780" s="70"/>
    </row>
    <row r="781" spans="2:5" s="343" customFormat="1" x14ac:dyDescent="0.3">
      <c r="B781" s="32"/>
      <c r="D781" s="70"/>
      <c r="E781" s="70"/>
    </row>
    <row r="782" spans="2:5" s="343" customFormat="1" x14ac:dyDescent="0.3">
      <c r="B782" s="32"/>
      <c r="D782" s="70"/>
      <c r="E782" s="70"/>
    </row>
    <row r="783" spans="2:5" s="343" customFormat="1" x14ac:dyDescent="0.3">
      <c r="B783" s="32"/>
      <c r="D783" s="70"/>
      <c r="E783" s="70"/>
    </row>
    <row r="784" spans="2:5" s="343" customFormat="1" x14ac:dyDescent="0.3">
      <c r="B784" s="32"/>
      <c r="D784" s="70"/>
      <c r="E784" s="70"/>
    </row>
    <row r="785" spans="1:11" s="343" customFormat="1" x14ac:dyDescent="0.3">
      <c r="B785" s="32"/>
      <c r="D785" s="70"/>
      <c r="E785" s="70"/>
    </row>
    <row r="786" spans="1:11" s="343" customFormat="1" x14ac:dyDescent="0.3">
      <c r="B786" s="32"/>
      <c r="D786" s="70"/>
      <c r="E786" s="70"/>
    </row>
    <row r="787" spans="1:11" s="343" customFormat="1" x14ac:dyDescent="0.3">
      <c r="B787" s="32"/>
      <c r="D787" s="70"/>
      <c r="E787" s="70"/>
    </row>
    <row r="788" spans="1:11" s="343" customFormat="1" x14ac:dyDescent="0.3">
      <c r="B788" s="32"/>
      <c r="D788" s="70"/>
      <c r="E788" s="70"/>
    </row>
    <row r="789" spans="1:11" s="343" customFormat="1" x14ac:dyDescent="0.3">
      <c r="B789" s="32"/>
      <c r="D789" s="70"/>
      <c r="E789" s="70"/>
    </row>
    <row r="790" spans="1:11" s="343" customFormat="1" x14ac:dyDescent="0.3">
      <c r="B790" s="32"/>
      <c r="D790" s="70"/>
      <c r="E790" s="70"/>
    </row>
    <row r="791" spans="1:11" s="343" customFormat="1" x14ac:dyDescent="0.3">
      <c r="B791" s="32"/>
      <c r="D791" s="70"/>
      <c r="E791" s="70"/>
    </row>
    <row r="792" spans="1:11" s="343" customFormat="1" x14ac:dyDescent="0.3">
      <c r="B792" s="32"/>
      <c r="D792" s="70"/>
      <c r="E792" s="70"/>
    </row>
    <row r="793" spans="1:11" s="343" customFormat="1" x14ac:dyDescent="0.3">
      <c r="B793" s="32"/>
      <c r="D793" s="70"/>
      <c r="E793" s="70"/>
    </row>
    <row r="794" spans="1:11" s="343" customFormat="1" x14ac:dyDescent="0.3">
      <c r="B794" s="32"/>
      <c r="D794" s="70"/>
      <c r="E794" s="70"/>
    </row>
    <row r="795" spans="1:11" s="343" customFormat="1" x14ac:dyDescent="0.3">
      <c r="B795" s="32"/>
      <c r="D795" s="70"/>
      <c r="E795" s="70"/>
    </row>
    <row r="796" spans="1:11" s="343" customFormat="1" x14ac:dyDescent="0.3">
      <c r="B796" s="32"/>
      <c r="D796" s="70"/>
      <c r="E796" s="70"/>
    </row>
    <row r="797" spans="1:11" s="343" customFormat="1" x14ac:dyDescent="0.3">
      <c r="B797" s="32"/>
      <c r="D797" s="70"/>
      <c r="E797" s="70"/>
    </row>
    <row r="798" spans="1:11" s="343" customFormat="1" x14ac:dyDescent="0.3">
      <c r="B798" s="32"/>
      <c r="D798" s="70"/>
      <c r="E798" s="70"/>
    </row>
    <row r="799" spans="1:11" ht="19.5" customHeight="1" x14ac:dyDescent="0.3">
      <c r="A799" s="877" t="s">
        <v>5099</v>
      </c>
      <c r="B799" s="877"/>
      <c r="C799" s="877"/>
      <c r="D799" s="877"/>
      <c r="E799" s="877"/>
      <c r="F799" s="877"/>
      <c r="G799" s="877"/>
      <c r="H799" s="877"/>
      <c r="I799" s="877"/>
      <c r="J799" s="877"/>
      <c r="K799" s="877"/>
    </row>
    <row r="800" spans="1:11" ht="20.25" customHeight="1" x14ac:dyDescent="0.3">
      <c r="A800" s="877" t="s">
        <v>5100</v>
      </c>
      <c r="B800" s="877"/>
      <c r="C800" s="877"/>
      <c r="D800" s="877"/>
      <c r="E800" s="877"/>
      <c r="F800" s="877"/>
      <c r="G800" s="877"/>
      <c r="H800" s="877"/>
      <c r="I800" s="877"/>
      <c r="J800" s="877"/>
      <c r="K800" s="877"/>
    </row>
    <row r="801" spans="1:11" ht="15.75" customHeight="1" thickBot="1" x14ac:dyDescent="0.35">
      <c r="A801" s="929" t="s">
        <v>5148</v>
      </c>
      <c r="B801" s="929"/>
      <c r="C801" s="929"/>
      <c r="D801" s="929"/>
      <c r="E801" s="929"/>
      <c r="F801" s="929"/>
      <c r="G801" s="929"/>
      <c r="H801" s="929"/>
      <c r="I801" s="929"/>
      <c r="J801" s="929"/>
      <c r="K801" s="929"/>
    </row>
    <row r="802" spans="1:11" ht="15" customHeight="1" x14ac:dyDescent="0.3">
      <c r="A802" s="935" t="s">
        <v>5101</v>
      </c>
      <c r="B802" s="931" t="s">
        <v>4881</v>
      </c>
      <c r="C802" s="938" t="s">
        <v>4908</v>
      </c>
      <c r="D802" s="873" t="s">
        <v>3115</v>
      </c>
      <c r="E802" s="873" t="s">
        <v>3116</v>
      </c>
      <c r="F802" s="873" t="s">
        <v>3116</v>
      </c>
      <c r="G802" s="873" t="s">
        <v>3116</v>
      </c>
      <c r="H802" s="873" t="s">
        <v>5095</v>
      </c>
      <c r="I802" s="875" t="s">
        <v>3115</v>
      </c>
      <c r="J802" s="254" t="s">
        <v>4884</v>
      </c>
      <c r="K802" s="873" t="s">
        <v>5049</v>
      </c>
    </row>
    <row r="803" spans="1:11" x14ac:dyDescent="0.3">
      <c r="A803" s="936"/>
      <c r="B803" s="932"/>
      <c r="C803" s="939"/>
      <c r="D803" s="874"/>
      <c r="E803" s="874"/>
      <c r="F803" s="874"/>
      <c r="G803" s="874"/>
      <c r="H803" s="874"/>
      <c r="I803" s="876"/>
      <c r="J803" s="255" t="s">
        <v>5103</v>
      </c>
      <c r="K803" s="874"/>
    </row>
    <row r="804" spans="1:11" x14ac:dyDescent="0.3">
      <c r="A804" s="936"/>
      <c r="B804" s="932"/>
      <c r="C804" s="939"/>
      <c r="D804" s="44" t="s">
        <v>3120</v>
      </c>
      <c r="E804" s="44" t="s">
        <v>3120</v>
      </c>
      <c r="F804" s="44" t="s">
        <v>5068</v>
      </c>
      <c r="G804" s="44" t="s">
        <v>5069</v>
      </c>
      <c r="H804" s="44"/>
      <c r="I804" s="45" t="s">
        <v>5102</v>
      </c>
      <c r="J804" s="45" t="s">
        <v>5102</v>
      </c>
      <c r="K804" s="44"/>
    </row>
    <row r="805" spans="1:11" ht="15" thickBot="1" x14ac:dyDescent="0.35">
      <c r="A805" s="937"/>
      <c r="B805" s="933"/>
      <c r="C805" s="940"/>
      <c r="D805" s="48" t="s">
        <v>14</v>
      </c>
      <c r="E805" s="48" t="s">
        <v>14</v>
      </c>
      <c r="F805" s="48" t="s">
        <v>14</v>
      </c>
      <c r="G805" s="48" t="s">
        <v>14</v>
      </c>
      <c r="H805" s="48" t="s">
        <v>14</v>
      </c>
      <c r="I805" s="49" t="s">
        <v>14</v>
      </c>
      <c r="J805" s="256" t="s">
        <v>14</v>
      </c>
      <c r="K805" s="48"/>
    </row>
    <row r="806" spans="1:11" x14ac:dyDescent="0.3">
      <c r="A806" s="248" t="s">
        <v>5145</v>
      </c>
      <c r="B806" s="330"/>
      <c r="C806" s="4"/>
      <c r="D806" s="257">
        <f>SUM(D807:D818)</f>
        <v>65250000000</v>
      </c>
      <c r="E806" s="257">
        <f>SUM(E807:E818)</f>
        <v>53285812382</v>
      </c>
      <c r="F806" s="257">
        <f t="shared" ref="F806:J806" si="0">SUM(F807:F818)</f>
        <v>68260000000</v>
      </c>
      <c r="G806" s="257">
        <f t="shared" si="0"/>
        <v>72266000000</v>
      </c>
      <c r="H806" s="257">
        <f t="shared" si="0"/>
        <v>205776000000</v>
      </c>
      <c r="I806" s="257">
        <f t="shared" si="0"/>
        <v>65965243000</v>
      </c>
      <c r="J806" s="257">
        <f t="shared" si="0"/>
        <v>64031772775</v>
      </c>
      <c r="K806" s="253"/>
    </row>
    <row r="807" spans="1:11" x14ac:dyDescent="0.3">
      <c r="A807" s="244" t="s">
        <v>3342</v>
      </c>
      <c r="B807" s="292" t="s">
        <v>3343</v>
      </c>
      <c r="C807" s="245">
        <v>2000</v>
      </c>
      <c r="D807" s="258">
        <v>50000000000</v>
      </c>
      <c r="E807" s="258">
        <v>30135270001</v>
      </c>
      <c r="F807" s="259">
        <v>52000000000</v>
      </c>
      <c r="G807" s="259">
        <v>55000000000</v>
      </c>
      <c r="H807" s="259">
        <v>157000000000</v>
      </c>
      <c r="I807" s="259">
        <v>52590243000</v>
      </c>
      <c r="J807" s="259">
        <v>43693665534</v>
      </c>
      <c r="K807" s="246"/>
    </row>
    <row r="808" spans="1:11" x14ac:dyDescent="0.3">
      <c r="A808" s="244" t="s">
        <v>3344</v>
      </c>
      <c r="B808" s="292" t="s">
        <v>3345</v>
      </c>
      <c r="C808" s="245">
        <v>2000</v>
      </c>
      <c r="D808" s="258">
        <v>14000000000</v>
      </c>
      <c r="E808" s="377">
        <v>20648042381</v>
      </c>
      <c r="F808" s="259">
        <v>15000000000</v>
      </c>
      <c r="G808" s="259">
        <v>16000000000</v>
      </c>
      <c r="H808" s="259">
        <v>45000000000</v>
      </c>
      <c r="I808" s="259">
        <v>11490000000</v>
      </c>
      <c r="J808" s="259">
        <v>7155768444</v>
      </c>
      <c r="K808" s="246"/>
    </row>
    <row r="809" spans="1:11" x14ac:dyDescent="0.3">
      <c r="A809" s="244" t="s">
        <v>3346</v>
      </c>
      <c r="B809" s="292" t="s">
        <v>3347</v>
      </c>
      <c r="C809" s="245">
        <v>2000</v>
      </c>
      <c r="D809" s="258">
        <v>130000000</v>
      </c>
      <c r="E809" s="258">
        <v>212500000</v>
      </c>
      <c r="F809" s="259">
        <v>135000000</v>
      </c>
      <c r="G809" s="259">
        <v>140000000</v>
      </c>
      <c r="H809" s="259">
        <v>405000000</v>
      </c>
      <c r="I809" s="259">
        <v>0</v>
      </c>
      <c r="J809" s="259">
        <v>80672241</v>
      </c>
      <c r="K809" s="246"/>
    </row>
    <row r="810" spans="1:11" x14ac:dyDescent="0.3">
      <c r="A810" s="244" t="s">
        <v>3348</v>
      </c>
      <c r="B810" s="292" t="s">
        <v>3349</v>
      </c>
      <c r="C810" s="245">
        <v>2000</v>
      </c>
      <c r="D810" s="258">
        <v>0</v>
      </c>
      <c r="E810" s="258">
        <v>0</v>
      </c>
      <c r="F810" s="259">
        <v>0</v>
      </c>
      <c r="G810" s="259">
        <v>0</v>
      </c>
      <c r="H810" s="259">
        <v>0</v>
      </c>
      <c r="I810" s="259">
        <v>0</v>
      </c>
      <c r="J810" s="259">
        <v>36152396</v>
      </c>
      <c r="K810" s="247"/>
    </row>
    <row r="811" spans="1:11" x14ac:dyDescent="0.3">
      <c r="A811" s="244" t="s">
        <v>3350</v>
      </c>
      <c r="B811" s="292" t="s">
        <v>3351</v>
      </c>
      <c r="C811" s="245">
        <v>2000</v>
      </c>
      <c r="D811" s="258">
        <v>0</v>
      </c>
      <c r="E811" s="258">
        <v>0</v>
      </c>
      <c r="F811" s="259">
        <v>0</v>
      </c>
      <c r="G811" s="259">
        <v>0</v>
      </c>
      <c r="H811" s="259">
        <v>0</v>
      </c>
      <c r="I811" s="259">
        <v>0</v>
      </c>
      <c r="J811" s="259">
        <v>1039077011</v>
      </c>
      <c r="K811" s="246"/>
    </row>
    <row r="812" spans="1:11" x14ac:dyDescent="0.3">
      <c r="A812" s="244" t="s">
        <v>3352</v>
      </c>
      <c r="B812" s="292" t="s">
        <v>3353</v>
      </c>
      <c r="C812" s="245">
        <v>2000</v>
      </c>
      <c r="D812" s="258">
        <v>0</v>
      </c>
      <c r="E812" s="258">
        <v>0</v>
      </c>
      <c r="F812" s="259">
        <v>0</v>
      </c>
      <c r="G812" s="259">
        <v>0</v>
      </c>
      <c r="H812" s="259">
        <v>0</v>
      </c>
      <c r="I812" s="259">
        <v>215000000</v>
      </c>
      <c r="J812" s="259">
        <v>61650366</v>
      </c>
      <c r="K812" s="246"/>
    </row>
    <row r="813" spans="1:11" x14ac:dyDescent="0.3">
      <c r="A813" s="244" t="s">
        <v>3354</v>
      </c>
      <c r="B813" s="292" t="s">
        <v>3355</v>
      </c>
      <c r="C813" s="245">
        <v>2000</v>
      </c>
      <c r="D813" s="258">
        <v>0</v>
      </c>
      <c r="E813" s="258">
        <v>0</v>
      </c>
      <c r="F813" s="259">
        <v>0</v>
      </c>
      <c r="G813" s="259">
        <v>0</v>
      </c>
      <c r="H813" s="259">
        <v>0</v>
      </c>
      <c r="I813" s="259">
        <v>0</v>
      </c>
      <c r="J813" s="259">
        <v>600000000</v>
      </c>
      <c r="K813" s="247"/>
    </row>
    <row r="814" spans="1:11" x14ac:dyDescent="0.3">
      <c r="A814" s="244" t="s">
        <v>3356</v>
      </c>
      <c r="B814" s="292" t="s">
        <v>3357</v>
      </c>
      <c r="C814" s="245">
        <v>2000</v>
      </c>
      <c r="D814" s="258">
        <v>71000000</v>
      </c>
      <c r="E814" s="258">
        <v>142500000</v>
      </c>
      <c r="F814" s="259">
        <v>72000000</v>
      </c>
      <c r="G814" s="259">
        <v>73000000</v>
      </c>
      <c r="H814" s="259">
        <v>216000000</v>
      </c>
      <c r="I814" s="259">
        <v>1555000000</v>
      </c>
      <c r="J814" s="259">
        <v>11212401671</v>
      </c>
      <c r="K814" s="246"/>
    </row>
    <row r="815" spans="1:11" x14ac:dyDescent="0.3">
      <c r="A815" s="244" t="s">
        <v>3358</v>
      </c>
      <c r="B815" s="292" t="s">
        <v>3359</v>
      </c>
      <c r="C815" s="245">
        <v>2000</v>
      </c>
      <c r="D815" s="258">
        <v>0</v>
      </c>
      <c r="E815" s="258">
        <v>0</v>
      </c>
      <c r="F815" s="259">
        <v>0</v>
      </c>
      <c r="G815" s="259">
        <v>0</v>
      </c>
      <c r="H815" s="259">
        <v>0</v>
      </c>
      <c r="I815" s="259">
        <v>0</v>
      </c>
      <c r="J815" s="259">
        <v>53926110</v>
      </c>
      <c r="K815" s="247"/>
    </row>
    <row r="816" spans="1:11" x14ac:dyDescent="0.3">
      <c r="A816" s="244" t="s">
        <v>3360</v>
      </c>
      <c r="B816" s="292" t="s">
        <v>3361</v>
      </c>
      <c r="C816" s="245">
        <v>2000</v>
      </c>
      <c r="D816" s="258">
        <v>0</v>
      </c>
      <c r="E816" s="258">
        <v>0</v>
      </c>
      <c r="F816" s="259">
        <v>0</v>
      </c>
      <c r="G816" s="259">
        <v>0</v>
      </c>
      <c r="H816" s="259">
        <v>0</v>
      </c>
      <c r="I816" s="259">
        <v>0</v>
      </c>
      <c r="J816" s="259">
        <v>0</v>
      </c>
      <c r="K816" s="246"/>
    </row>
    <row r="817" spans="1:11" x14ac:dyDescent="0.3">
      <c r="A817" s="244" t="s">
        <v>3362</v>
      </c>
      <c r="B817" s="292" t="s">
        <v>3363</v>
      </c>
      <c r="C817" s="245">
        <v>2000</v>
      </c>
      <c r="D817" s="258">
        <v>135000000</v>
      </c>
      <c r="E817" s="258">
        <v>225000000</v>
      </c>
      <c r="F817" s="259">
        <v>137000000</v>
      </c>
      <c r="G817" s="259">
        <v>139000000</v>
      </c>
      <c r="H817" s="259">
        <v>411000000</v>
      </c>
      <c r="I817" s="259">
        <v>115000000</v>
      </c>
      <c r="J817" s="259">
        <v>98459002</v>
      </c>
      <c r="K817" s="247"/>
    </row>
    <row r="818" spans="1:11" x14ac:dyDescent="0.3">
      <c r="A818" s="244" t="s">
        <v>3364</v>
      </c>
      <c r="B818" s="292" t="s">
        <v>3365</v>
      </c>
      <c r="C818" s="245">
        <v>2000</v>
      </c>
      <c r="D818" s="258">
        <v>914000000</v>
      </c>
      <c r="E818" s="258">
        <v>1922500000</v>
      </c>
      <c r="F818" s="259">
        <v>916000000</v>
      </c>
      <c r="G818" s="259">
        <v>914000000</v>
      </c>
      <c r="H818" s="259">
        <v>2744000000</v>
      </c>
      <c r="I818" s="259">
        <v>0</v>
      </c>
      <c r="J818" s="259">
        <v>0</v>
      </c>
      <c r="K818" s="247"/>
    </row>
    <row r="819" spans="1:11" x14ac:dyDescent="0.3">
      <c r="A819" s="237"/>
      <c r="B819" s="31"/>
      <c r="C819" s="237"/>
      <c r="D819" s="260"/>
      <c r="E819" s="260"/>
      <c r="F819" s="212"/>
      <c r="G819" s="212"/>
      <c r="H819" s="261"/>
      <c r="I819" s="212"/>
      <c r="J819" s="212"/>
      <c r="K819" s="237"/>
    </row>
    <row r="820" spans="1:11" x14ac:dyDescent="0.3">
      <c r="A820" s="248" t="s">
        <v>716</v>
      </c>
      <c r="B820" s="293"/>
      <c r="C820" s="248"/>
      <c r="D820" s="262">
        <f>SUM(D806)</f>
        <v>65250000000</v>
      </c>
      <c r="E820" s="262">
        <f>SUM(E806)</f>
        <v>53285812382</v>
      </c>
      <c r="F820" s="262">
        <f t="shared" ref="F820:J820" si="1">SUM(F806)</f>
        <v>68260000000</v>
      </c>
      <c r="G820" s="262">
        <f t="shared" si="1"/>
        <v>72266000000</v>
      </c>
      <c r="H820" s="262">
        <f t="shared" si="1"/>
        <v>205776000000</v>
      </c>
      <c r="I820" s="262">
        <f t="shared" si="1"/>
        <v>65965243000</v>
      </c>
      <c r="J820" s="262">
        <f t="shared" si="1"/>
        <v>64031772775</v>
      </c>
      <c r="K820" s="243"/>
    </row>
    <row r="822" spans="1:11" x14ac:dyDescent="0.3">
      <c r="E822" s="547"/>
    </row>
    <row r="823" spans="1:11" s="238" customFormat="1" x14ac:dyDescent="0.3">
      <c r="B823" s="32"/>
      <c r="D823" s="70"/>
      <c r="E823" s="54"/>
    </row>
    <row r="824" spans="1:11" s="238" customFormat="1" x14ac:dyDescent="0.3">
      <c r="B824" s="32"/>
      <c r="D824" s="70"/>
      <c r="E824" s="54"/>
    </row>
    <row r="825" spans="1:11" s="238" customFormat="1" x14ac:dyDescent="0.3">
      <c r="B825" s="32"/>
      <c r="D825" s="70"/>
      <c r="E825" s="70"/>
    </row>
    <row r="826" spans="1:11" s="238" customFormat="1" x14ac:dyDescent="0.3">
      <c r="B826" s="32"/>
      <c r="D826" s="70"/>
      <c r="E826" s="70"/>
    </row>
    <row r="827" spans="1:11" s="238" customFormat="1" x14ac:dyDescent="0.3">
      <c r="B827" s="32"/>
      <c r="D827" s="70"/>
      <c r="E827" s="147"/>
    </row>
    <row r="828" spans="1:11" s="238" customFormat="1" x14ac:dyDescent="0.3">
      <c r="B828" s="32"/>
      <c r="D828" s="70"/>
      <c r="E828" s="316"/>
    </row>
    <row r="829" spans="1:11" s="238" customFormat="1" x14ac:dyDescent="0.3">
      <c r="B829" s="32"/>
      <c r="D829" s="70"/>
      <c r="E829" s="316"/>
    </row>
    <row r="830" spans="1:11" s="238" customFormat="1" x14ac:dyDescent="0.3">
      <c r="B830" s="32"/>
      <c r="D830" s="70"/>
      <c r="E830" s="316"/>
    </row>
    <row r="831" spans="1:11" s="238" customFormat="1" x14ac:dyDescent="0.3">
      <c r="B831" s="32"/>
      <c r="D831" s="70"/>
      <c r="E831" s="316"/>
    </row>
    <row r="832" spans="1:11" s="238" customFormat="1" x14ac:dyDescent="0.3">
      <c r="B832" s="32"/>
      <c r="D832" s="70"/>
      <c r="E832" s="388"/>
    </row>
    <row r="833" spans="1:11" s="238" customFormat="1" x14ac:dyDescent="0.3">
      <c r="B833" s="32"/>
      <c r="D833" s="70"/>
      <c r="E833" s="388"/>
    </row>
    <row r="834" spans="1:11" s="238" customFormat="1" x14ac:dyDescent="0.3">
      <c r="B834" s="32"/>
      <c r="D834" s="70"/>
      <c r="E834" s="147"/>
    </row>
    <row r="835" spans="1:11" s="343" customFormat="1" x14ac:dyDescent="0.3">
      <c r="B835" s="32"/>
      <c r="D835" s="70"/>
      <c r="E835" s="70"/>
    </row>
    <row r="836" spans="1:11" s="269" customFormat="1" ht="18.75" customHeight="1" x14ac:dyDescent="0.3">
      <c r="A836" s="877" t="s">
        <v>5099</v>
      </c>
      <c r="B836" s="877"/>
      <c r="C836" s="877"/>
      <c r="D836" s="877"/>
      <c r="E836" s="877"/>
      <c r="F836" s="877"/>
      <c r="G836" s="877"/>
      <c r="H836" s="877"/>
      <c r="I836" s="877"/>
      <c r="J836" s="877"/>
      <c r="K836" s="877"/>
    </row>
    <row r="837" spans="1:11" s="269" customFormat="1" ht="17.25" customHeight="1" x14ac:dyDescent="0.3">
      <c r="A837" s="877" t="s">
        <v>5100</v>
      </c>
      <c r="B837" s="877"/>
      <c r="C837" s="877"/>
      <c r="D837" s="877"/>
      <c r="E837" s="877"/>
      <c r="F837" s="877"/>
      <c r="G837" s="877"/>
      <c r="H837" s="877"/>
      <c r="I837" s="877"/>
      <c r="J837" s="877"/>
      <c r="K837" s="877"/>
    </row>
    <row r="838" spans="1:11" ht="15" thickBot="1" x14ac:dyDescent="0.35">
      <c r="A838" s="930" t="s">
        <v>3366</v>
      </c>
      <c r="B838" s="930"/>
      <c r="C838" s="930"/>
      <c r="D838" s="930"/>
      <c r="E838" s="930"/>
      <c r="F838" s="930"/>
      <c r="G838" s="930"/>
      <c r="H838" s="930"/>
      <c r="I838" s="930"/>
      <c r="J838" s="930"/>
      <c r="K838" s="930"/>
    </row>
    <row r="839" spans="1:11" s="269" customFormat="1" ht="12" customHeight="1" x14ac:dyDescent="0.3">
      <c r="A839" s="935" t="s">
        <v>5101</v>
      </c>
      <c r="B839" s="931" t="s">
        <v>4881</v>
      </c>
      <c r="C839" s="938" t="s">
        <v>4908</v>
      </c>
      <c r="D839" s="873" t="s">
        <v>3115</v>
      </c>
      <c r="E839" s="873" t="s">
        <v>3116</v>
      </c>
      <c r="F839" s="873" t="s">
        <v>3116</v>
      </c>
      <c r="G839" s="873" t="s">
        <v>3116</v>
      </c>
      <c r="H839" s="873" t="s">
        <v>5095</v>
      </c>
      <c r="I839" s="875" t="s">
        <v>3115</v>
      </c>
      <c r="J839" s="254" t="s">
        <v>4884</v>
      </c>
      <c r="K839" s="873" t="s">
        <v>5049</v>
      </c>
    </row>
    <row r="840" spans="1:11" s="269" customFormat="1" ht="12" customHeight="1" x14ac:dyDescent="0.3">
      <c r="A840" s="936"/>
      <c r="B840" s="932"/>
      <c r="C840" s="939"/>
      <c r="D840" s="874"/>
      <c r="E840" s="874"/>
      <c r="F840" s="874"/>
      <c r="G840" s="874"/>
      <c r="H840" s="874"/>
      <c r="I840" s="876"/>
      <c r="J840" s="255" t="s">
        <v>5103</v>
      </c>
      <c r="K840" s="874"/>
    </row>
    <row r="841" spans="1:11" s="269" customFormat="1" x14ac:dyDescent="0.3">
      <c r="A841" s="936"/>
      <c r="B841" s="932"/>
      <c r="C841" s="939"/>
      <c r="D841" s="44" t="s">
        <v>3120</v>
      </c>
      <c r="E841" s="44" t="s">
        <v>3120</v>
      </c>
      <c r="F841" s="44" t="s">
        <v>5068</v>
      </c>
      <c r="G841" s="44" t="s">
        <v>5069</v>
      </c>
      <c r="H841" s="44"/>
      <c r="I841" s="45" t="s">
        <v>5102</v>
      </c>
      <c r="J841" s="45" t="s">
        <v>5102</v>
      </c>
      <c r="K841" s="44"/>
    </row>
    <row r="842" spans="1:11" s="269" customFormat="1" ht="12" customHeight="1" thickBot="1" x14ac:dyDescent="0.35">
      <c r="A842" s="937"/>
      <c r="B842" s="933"/>
      <c r="C842" s="940"/>
      <c r="D842" s="48" t="s">
        <v>14</v>
      </c>
      <c r="E842" s="48" t="s">
        <v>14</v>
      </c>
      <c r="F842" s="48" t="s">
        <v>14</v>
      </c>
      <c r="G842" s="48" t="s">
        <v>14</v>
      </c>
      <c r="H842" s="48" t="s">
        <v>14</v>
      </c>
      <c r="I842" s="49" t="s">
        <v>14</v>
      </c>
      <c r="J842" s="256" t="s">
        <v>14</v>
      </c>
      <c r="K842" s="48"/>
    </row>
    <row r="843" spans="1:11" x14ac:dyDescent="0.3">
      <c r="A843" s="248" t="s">
        <v>872</v>
      </c>
      <c r="B843" s="31"/>
      <c r="C843" s="237"/>
      <c r="D843" s="262">
        <f>SUM(D844:D864)</f>
        <v>12644827000</v>
      </c>
      <c r="E843" s="262">
        <f t="shared" ref="E843:J843" si="2">SUM(E844:E864)</f>
        <v>9186927000</v>
      </c>
      <c r="F843" s="262">
        <f t="shared" si="2"/>
        <v>14342316000</v>
      </c>
      <c r="G843" s="262">
        <f t="shared" si="2"/>
        <v>16458393000</v>
      </c>
      <c r="H843" s="262">
        <f t="shared" si="2"/>
        <v>39987636000</v>
      </c>
      <c r="I843" s="262">
        <f t="shared" si="2"/>
        <v>11140622000</v>
      </c>
      <c r="J843" s="262">
        <f t="shared" si="2"/>
        <v>6725431698</v>
      </c>
      <c r="K843" s="243"/>
    </row>
    <row r="844" spans="1:11" x14ac:dyDescent="0.3">
      <c r="A844" s="244" t="s">
        <v>3367</v>
      </c>
      <c r="B844" s="292" t="s">
        <v>3368</v>
      </c>
      <c r="C844" s="245">
        <v>2000</v>
      </c>
      <c r="D844" s="258">
        <v>22000000</v>
      </c>
      <c r="E844" s="258">
        <v>12000000</v>
      </c>
      <c r="F844" s="259">
        <v>24000000</v>
      </c>
      <c r="G844" s="259">
        <v>25000000</v>
      </c>
      <c r="H844" s="259">
        <f>SUM(E844:G844)</f>
        <v>61000000</v>
      </c>
      <c r="I844" s="259">
        <v>6300000</v>
      </c>
      <c r="J844" s="259">
        <v>6634486</v>
      </c>
      <c r="K844" s="246"/>
    </row>
    <row r="845" spans="1:11" x14ac:dyDescent="0.3">
      <c r="A845" s="244" t="s">
        <v>3369</v>
      </c>
      <c r="B845" s="292" t="s">
        <v>5150</v>
      </c>
      <c r="C845" s="245">
        <v>2000</v>
      </c>
      <c r="D845" s="258">
        <v>230000000</v>
      </c>
      <c r="E845" s="258">
        <v>110000000</v>
      </c>
      <c r="F845" s="259">
        <v>250000000</v>
      </c>
      <c r="G845" s="259">
        <v>270000000</v>
      </c>
      <c r="H845" s="259">
        <f t="shared" ref="H845:H864" si="3">SUM(E845:G845)</f>
        <v>630000000</v>
      </c>
      <c r="I845" s="259">
        <v>280000000</v>
      </c>
      <c r="J845" s="259">
        <v>122735211</v>
      </c>
      <c r="K845" s="246"/>
    </row>
    <row r="846" spans="1:11" x14ac:dyDescent="0.3">
      <c r="A846" s="244" t="s">
        <v>3370</v>
      </c>
      <c r="B846" s="292" t="s">
        <v>5151</v>
      </c>
      <c r="C846" s="245">
        <v>2000</v>
      </c>
      <c r="D846" s="258">
        <v>8640000</v>
      </c>
      <c r="E846" s="258">
        <v>4640000</v>
      </c>
      <c r="F846" s="259">
        <v>10000000</v>
      </c>
      <c r="G846" s="259">
        <v>12000000</v>
      </c>
      <c r="H846" s="259">
        <f t="shared" si="3"/>
        <v>26640000</v>
      </c>
      <c r="I846" s="259">
        <v>11000000</v>
      </c>
      <c r="J846" s="259">
        <v>248015438</v>
      </c>
      <c r="K846" s="246"/>
    </row>
    <row r="847" spans="1:11" x14ac:dyDescent="0.3">
      <c r="A847" s="244" t="s">
        <v>3371</v>
      </c>
      <c r="B847" s="292" t="s">
        <v>5155</v>
      </c>
      <c r="C847" s="245">
        <v>2000</v>
      </c>
      <c r="D847" s="258">
        <v>1830000000</v>
      </c>
      <c r="E847" s="258">
        <v>1830000000</v>
      </c>
      <c r="F847" s="259">
        <v>2195000000</v>
      </c>
      <c r="G847" s="259">
        <v>2634000000</v>
      </c>
      <c r="H847" s="259">
        <f t="shared" si="3"/>
        <v>6659000000</v>
      </c>
      <c r="I847" s="259">
        <v>1872000000</v>
      </c>
      <c r="J847" s="259">
        <v>1646035875</v>
      </c>
      <c r="K847" s="246"/>
    </row>
    <row r="848" spans="1:11" ht="24" x14ac:dyDescent="0.3">
      <c r="A848" s="244" t="s">
        <v>3372</v>
      </c>
      <c r="B848" s="292" t="s">
        <v>5154</v>
      </c>
      <c r="C848" s="245">
        <v>2000</v>
      </c>
      <c r="D848" s="258">
        <v>703000000</v>
      </c>
      <c r="E848" s="258">
        <v>703000000</v>
      </c>
      <c r="F848" s="259">
        <v>844000000</v>
      </c>
      <c r="G848" s="259">
        <v>1012000000</v>
      </c>
      <c r="H848" s="259">
        <f t="shared" si="3"/>
        <v>2559000000</v>
      </c>
      <c r="I848" s="259">
        <v>685000000</v>
      </c>
      <c r="J848" s="259">
        <v>122324695</v>
      </c>
      <c r="K848" s="246"/>
    </row>
    <row r="849" spans="1:11" ht="23.25" customHeight="1" x14ac:dyDescent="0.3">
      <c r="A849" s="244" t="s">
        <v>3373</v>
      </c>
      <c r="B849" s="292" t="s">
        <v>4886</v>
      </c>
      <c r="C849" s="245">
        <v>2000</v>
      </c>
      <c r="D849" s="258">
        <v>202400000</v>
      </c>
      <c r="E849" s="258">
        <v>202400000</v>
      </c>
      <c r="F849" s="259">
        <v>242000000</v>
      </c>
      <c r="G849" s="259">
        <v>291000000</v>
      </c>
      <c r="H849" s="259">
        <f t="shared" si="3"/>
        <v>735400000</v>
      </c>
      <c r="I849" s="259">
        <v>207000000</v>
      </c>
      <c r="J849" s="259">
        <v>65737507</v>
      </c>
      <c r="K849" s="246"/>
    </row>
    <row r="850" spans="1:11" x14ac:dyDescent="0.3">
      <c r="A850" s="244" t="s">
        <v>3374</v>
      </c>
      <c r="B850" s="292" t="s">
        <v>5153</v>
      </c>
      <c r="C850" s="245">
        <v>2000</v>
      </c>
      <c r="D850" s="258">
        <v>4964000000</v>
      </c>
      <c r="E850" s="258">
        <v>3064000000</v>
      </c>
      <c r="F850" s="259">
        <v>5757000000</v>
      </c>
      <c r="G850" s="259">
        <v>6709000000</v>
      </c>
      <c r="H850" s="259">
        <f t="shared" si="3"/>
        <v>15530000000</v>
      </c>
      <c r="I850" s="259">
        <v>4057000000</v>
      </c>
      <c r="J850" s="259">
        <v>2921155688</v>
      </c>
      <c r="K850" s="246"/>
    </row>
    <row r="851" spans="1:11" ht="22.5" customHeight="1" x14ac:dyDescent="0.3">
      <c r="A851" s="244" t="s">
        <v>3375</v>
      </c>
      <c r="B851" s="292" t="s">
        <v>3376</v>
      </c>
      <c r="C851" s="245">
        <v>2000</v>
      </c>
      <c r="D851" s="258">
        <v>256000000</v>
      </c>
      <c r="E851" s="258">
        <v>156000000</v>
      </c>
      <c r="F851" s="259">
        <v>307000000</v>
      </c>
      <c r="G851" s="259">
        <v>369000000</v>
      </c>
      <c r="H851" s="259">
        <f t="shared" si="3"/>
        <v>832000000</v>
      </c>
      <c r="I851" s="259">
        <v>337000000</v>
      </c>
      <c r="J851" s="259">
        <v>208683561</v>
      </c>
      <c r="K851" s="246"/>
    </row>
    <row r="852" spans="1:11" x14ac:dyDescent="0.3">
      <c r="A852" s="244" t="s">
        <v>3377</v>
      </c>
      <c r="B852" s="292" t="s">
        <v>3378</v>
      </c>
      <c r="C852" s="245">
        <v>2000</v>
      </c>
      <c r="D852" s="258">
        <v>179000000</v>
      </c>
      <c r="E852" s="258">
        <v>79000000</v>
      </c>
      <c r="F852" s="259">
        <v>215000000</v>
      </c>
      <c r="G852" s="259">
        <v>258000000</v>
      </c>
      <c r="H852" s="259">
        <f t="shared" si="3"/>
        <v>552000000</v>
      </c>
      <c r="I852" s="259">
        <v>235000000</v>
      </c>
      <c r="J852" s="259">
        <v>151680701</v>
      </c>
      <c r="K852" s="246"/>
    </row>
    <row r="853" spans="1:11" x14ac:dyDescent="0.3">
      <c r="A853" s="244" t="s">
        <v>3379</v>
      </c>
      <c r="B853" s="292" t="s">
        <v>3380</v>
      </c>
      <c r="C853" s="245">
        <v>2000</v>
      </c>
      <c r="D853" s="258">
        <v>1682000000</v>
      </c>
      <c r="E853" s="258">
        <v>682000000</v>
      </c>
      <c r="F853" s="259">
        <v>1718000000</v>
      </c>
      <c r="G853" s="259">
        <v>1902000000</v>
      </c>
      <c r="H853" s="259">
        <f t="shared" si="3"/>
        <v>4302000000</v>
      </c>
      <c r="I853" s="259">
        <v>1554000000</v>
      </c>
      <c r="J853" s="259">
        <v>752341048</v>
      </c>
      <c r="K853" s="246"/>
    </row>
    <row r="854" spans="1:11" x14ac:dyDescent="0.3">
      <c r="A854" s="244" t="s">
        <v>3381</v>
      </c>
      <c r="B854" s="292" t="s">
        <v>3382</v>
      </c>
      <c r="C854" s="245">
        <v>2000</v>
      </c>
      <c r="D854" s="258">
        <v>6827000</v>
      </c>
      <c r="E854" s="258">
        <v>4827000</v>
      </c>
      <c r="F854" s="259">
        <v>8192000</v>
      </c>
      <c r="G854" s="259">
        <v>9830000</v>
      </c>
      <c r="H854" s="259">
        <f t="shared" si="3"/>
        <v>22849000</v>
      </c>
      <c r="I854" s="259">
        <v>9000000</v>
      </c>
      <c r="J854" s="259">
        <v>38253706</v>
      </c>
      <c r="K854" s="246"/>
    </row>
    <row r="855" spans="1:11" x14ac:dyDescent="0.3">
      <c r="A855" s="244" t="s">
        <v>3383</v>
      </c>
      <c r="B855" s="292" t="s">
        <v>3384</v>
      </c>
      <c r="C855" s="245">
        <v>2000</v>
      </c>
      <c r="D855" s="258">
        <v>32600000</v>
      </c>
      <c r="E855" s="258">
        <v>15600000</v>
      </c>
      <c r="F855" s="259">
        <v>39000000</v>
      </c>
      <c r="G855" s="259">
        <v>47000000</v>
      </c>
      <c r="H855" s="259">
        <f t="shared" si="3"/>
        <v>101600000</v>
      </c>
      <c r="I855" s="259">
        <v>43000000</v>
      </c>
      <c r="J855" s="259">
        <v>1750027</v>
      </c>
      <c r="K855" s="246"/>
    </row>
    <row r="856" spans="1:11" x14ac:dyDescent="0.3">
      <c r="A856" s="244" t="s">
        <v>3385</v>
      </c>
      <c r="B856" s="292" t="s">
        <v>3386</v>
      </c>
      <c r="C856" s="245">
        <v>2000</v>
      </c>
      <c r="D856" s="258">
        <v>400000</v>
      </c>
      <c r="E856" s="258">
        <v>200000</v>
      </c>
      <c r="F856" s="259">
        <v>480000</v>
      </c>
      <c r="G856" s="259">
        <v>576000</v>
      </c>
      <c r="H856" s="259">
        <f t="shared" si="3"/>
        <v>1256000</v>
      </c>
      <c r="I856" s="259">
        <v>491000</v>
      </c>
      <c r="J856" s="259">
        <v>14393671</v>
      </c>
      <c r="K856" s="246"/>
    </row>
    <row r="857" spans="1:11" x14ac:dyDescent="0.3">
      <c r="A857" s="244" t="s">
        <v>3387</v>
      </c>
      <c r="B857" s="292" t="s">
        <v>3388</v>
      </c>
      <c r="C857" s="245">
        <v>2000</v>
      </c>
      <c r="D857" s="258">
        <v>200000</v>
      </c>
      <c r="E857" s="258">
        <v>100000</v>
      </c>
      <c r="F857" s="259">
        <v>240000</v>
      </c>
      <c r="G857" s="259">
        <v>288000</v>
      </c>
      <c r="H857" s="259">
        <f t="shared" si="3"/>
        <v>628000</v>
      </c>
      <c r="I857" s="259">
        <v>500000</v>
      </c>
      <c r="J857" s="259">
        <v>149250</v>
      </c>
      <c r="K857" s="246"/>
    </row>
    <row r="858" spans="1:11" x14ac:dyDescent="0.3">
      <c r="A858" s="244" t="s">
        <v>3389</v>
      </c>
      <c r="B858" s="292" t="s">
        <v>3390</v>
      </c>
      <c r="C858" s="245">
        <v>2000</v>
      </c>
      <c r="D858" s="258">
        <v>520000</v>
      </c>
      <c r="E858" s="258">
        <v>320000</v>
      </c>
      <c r="F858" s="259">
        <v>624000</v>
      </c>
      <c r="G858" s="259">
        <v>749000</v>
      </c>
      <c r="H858" s="259">
        <f t="shared" si="3"/>
        <v>1693000</v>
      </c>
      <c r="I858" s="259">
        <v>282000</v>
      </c>
      <c r="J858" s="259">
        <v>586000</v>
      </c>
      <c r="K858" s="246"/>
    </row>
    <row r="859" spans="1:11" x14ac:dyDescent="0.3">
      <c r="A859" s="244" t="s">
        <v>3391</v>
      </c>
      <c r="B859" s="292" t="s">
        <v>5152</v>
      </c>
      <c r="C859" s="245">
        <v>2000</v>
      </c>
      <c r="D859" s="258">
        <v>1951000000</v>
      </c>
      <c r="E859" s="258">
        <v>1951000000</v>
      </c>
      <c r="F859" s="259">
        <v>2041000000</v>
      </c>
      <c r="G859" s="259">
        <v>2090000000</v>
      </c>
      <c r="H859" s="259">
        <f t="shared" si="3"/>
        <v>6082000000</v>
      </c>
      <c r="I859" s="259">
        <v>1485000000</v>
      </c>
      <c r="J859" s="259">
        <v>395580631</v>
      </c>
      <c r="K859" s="246"/>
    </row>
    <row r="860" spans="1:11" x14ac:dyDescent="0.3">
      <c r="A860" s="244" t="s">
        <v>3392</v>
      </c>
      <c r="B860" s="292" t="s">
        <v>3393</v>
      </c>
      <c r="C860" s="245">
        <v>2000</v>
      </c>
      <c r="D860" s="258">
        <v>392000000</v>
      </c>
      <c r="E860" s="258">
        <v>292000000</v>
      </c>
      <c r="F860" s="259">
        <v>470000000</v>
      </c>
      <c r="G860" s="259">
        <v>564000000</v>
      </c>
      <c r="H860" s="259">
        <f t="shared" si="3"/>
        <v>1326000000</v>
      </c>
      <c r="I860" s="259">
        <v>0</v>
      </c>
      <c r="J860" s="259">
        <v>0</v>
      </c>
      <c r="K860" s="246"/>
    </row>
    <row r="861" spans="1:11" x14ac:dyDescent="0.3">
      <c r="A861" s="244" t="s">
        <v>3394</v>
      </c>
      <c r="B861" s="292" t="s">
        <v>3395</v>
      </c>
      <c r="C861" s="245">
        <v>2000</v>
      </c>
      <c r="D861" s="258">
        <v>840000</v>
      </c>
      <c r="E861" s="258">
        <v>440000</v>
      </c>
      <c r="F861" s="259">
        <v>900000</v>
      </c>
      <c r="G861" s="259">
        <v>950000</v>
      </c>
      <c r="H861" s="259">
        <f t="shared" si="3"/>
        <v>2290000</v>
      </c>
      <c r="I861" s="259">
        <v>49000</v>
      </c>
      <c r="J861" s="259">
        <v>515210</v>
      </c>
      <c r="K861" s="246"/>
    </row>
    <row r="862" spans="1:11" x14ac:dyDescent="0.3">
      <c r="A862" s="244" t="s">
        <v>3396</v>
      </c>
      <c r="B862" s="292" t="s">
        <v>3397</v>
      </c>
      <c r="C862" s="245">
        <v>2000</v>
      </c>
      <c r="D862" s="258">
        <v>176000000</v>
      </c>
      <c r="E862" s="258">
        <v>76000000</v>
      </c>
      <c r="F862" s="259">
        <v>211000000</v>
      </c>
      <c r="G862" s="259">
        <v>253000000</v>
      </c>
      <c r="H862" s="259">
        <f t="shared" si="3"/>
        <v>540000000</v>
      </c>
      <c r="I862" s="259">
        <v>354000000</v>
      </c>
      <c r="J862" s="259">
        <v>183254</v>
      </c>
      <c r="K862" s="247"/>
    </row>
    <row r="863" spans="1:11" x14ac:dyDescent="0.3">
      <c r="A863" s="244" t="s">
        <v>3398</v>
      </c>
      <c r="B863" s="292" t="s">
        <v>3399</v>
      </c>
      <c r="C863" s="245">
        <v>2000</v>
      </c>
      <c r="D863" s="258">
        <v>7400000</v>
      </c>
      <c r="E863" s="258">
        <v>3400000</v>
      </c>
      <c r="F863" s="259">
        <v>8880000</v>
      </c>
      <c r="G863" s="259">
        <v>10000000</v>
      </c>
      <c r="H863" s="259">
        <f t="shared" si="3"/>
        <v>22280000</v>
      </c>
      <c r="I863" s="259">
        <v>4000000</v>
      </c>
      <c r="J863" s="259">
        <v>5182049</v>
      </c>
      <c r="K863" s="246"/>
    </row>
    <row r="864" spans="1:11" x14ac:dyDescent="0.3">
      <c r="A864" s="244" t="s">
        <v>3400</v>
      </c>
      <c r="B864" s="292" t="s">
        <v>3401</v>
      </c>
      <c r="C864" s="245">
        <v>2000</v>
      </c>
      <c r="D864" s="258">
        <v>0</v>
      </c>
      <c r="E864" s="258">
        <v>0</v>
      </c>
      <c r="F864" s="259">
        <v>0</v>
      </c>
      <c r="G864" s="259">
        <v>0</v>
      </c>
      <c r="H864" s="259">
        <f t="shared" si="3"/>
        <v>0</v>
      </c>
      <c r="I864" s="259">
        <v>0</v>
      </c>
      <c r="J864" s="259">
        <v>23493690</v>
      </c>
      <c r="K864" s="246"/>
    </row>
    <row r="865" spans="1:11" x14ac:dyDescent="0.3">
      <c r="A865" s="237"/>
      <c r="B865" s="31"/>
      <c r="C865" s="237"/>
      <c r="D865" s="260"/>
      <c r="E865" s="612"/>
      <c r="F865" s="212"/>
      <c r="G865" s="212"/>
      <c r="H865" s="261"/>
      <c r="I865" s="212"/>
      <c r="J865" s="212"/>
      <c r="K865" s="237"/>
    </row>
    <row r="866" spans="1:11" x14ac:dyDescent="0.3">
      <c r="A866" s="248" t="s">
        <v>646</v>
      </c>
      <c r="B866" s="293"/>
      <c r="C866" s="237"/>
      <c r="D866" s="262">
        <f>SUM(D867)</f>
        <v>20000000</v>
      </c>
      <c r="E866" s="262">
        <f t="shared" ref="E866:J866" si="4">SUM(E867)</f>
        <v>1000000</v>
      </c>
      <c r="F866" s="262">
        <f t="shared" si="4"/>
        <v>20000000</v>
      </c>
      <c r="G866" s="262">
        <f t="shared" si="4"/>
        <v>20000000</v>
      </c>
      <c r="H866" s="262">
        <f t="shared" si="4"/>
        <v>41000000</v>
      </c>
      <c r="I866" s="262">
        <f t="shared" si="4"/>
        <v>20000000</v>
      </c>
      <c r="J866" s="262">
        <f t="shared" si="4"/>
        <v>32500</v>
      </c>
      <c r="K866" s="243"/>
    </row>
    <row r="867" spans="1:11" ht="22.5" customHeight="1" x14ac:dyDescent="0.3">
      <c r="A867" s="244" t="s">
        <v>3402</v>
      </c>
      <c r="B867" s="292" t="s">
        <v>3403</v>
      </c>
      <c r="C867" s="245">
        <v>2000</v>
      </c>
      <c r="D867" s="258">
        <v>20000000</v>
      </c>
      <c r="E867" s="258">
        <v>1000000</v>
      </c>
      <c r="F867" s="259">
        <v>20000000</v>
      </c>
      <c r="G867" s="259">
        <v>20000000</v>
      </c>
      <c r="H867" s="259">
        <f>SUM(E867:G867)</f>
        <v>41000000</v>
      </c>
      <c r="I867" s="259">
        <v>20000000</v>
      </c>
      <c r="J867" s="259">
        <v>32500</v>
      </c>
      <c r="K867" s="246"/>
    </row>
    <row r="868" spans="1:11" x14ac:dyDescent="0.3">
      <c r="A868" s="237"/>
      <c r="B868" s="31"/>
      <c r="C868" s="237"/>
      <c r="D868" s="260"/>
      <c r="E868" s="260"/>
      <c r="F868" s="212"/>
      <c r="G868" s="212"/>
      <c r="H868" s="261"/>
      <c r="I868" s="212"/>
      <c r="J868" s="212"/>
      <c r="K868" s="237"/>
    </row>
    <row r="869" spans="1:11" x14ac:dyDescent="0.3">
      <c r="A869" s="248" t="s">
        <v>3003</v>
      </c>
      <c r="B869" s="293"/>
      <c r="C869" s="237"/>
      <c r="D869" s="262">
        <f>SUM(D870)</f>
        <v>10000000</v>
      </c>
      <c r="E869" s="262">
        <f t="shared" ref="E869:J869" si="5">SUM(E870)</f>
        <v>1000000</v>
      </c>
      <c r="F869" s="262">
        <f t="shared" si="5"/>
        <v>12000000</v>
      </c>
      <c r="G869" s="262">
        <f t="shared" si="5"/>
        <v>14000000</v>
      </c>
      <c r="H869" s="262">
        <f t="shared" si="5"/>
        <v>27000000</v>
      </c>
      <c r="I869" s="262">
        <f t="shared" si="5"/>
        <v>20000000</v>
      </c>
      <c r="J869" s="262">
        <f t="shared" si="5"/>
        <v>6600200</v>
      </c>
      <c r="K869" s="243"/>
    </row>
    <row r="870" spans="1:11" x14ac:dyDescent="0.3">
      <c r="A870" s="244" t="s">
        <v>3404</v>
      </c>
      <c r="B870" s="292" t="s">
        <v>3405</v>
      </c>
      <c r="C870" s="245">
        <v>2000</v>
      </c>
      <c r="D870" s="258">
        <v>10000000</v>
      </c>
      <c r="E870" s="258">
        <v>1000000</v>
      </c>
      <c r="F870" s="259">
        <v>12000000</v>
      </c>
      <c r="G870" s="259">
        <v>14000000</v>
      </c>
      <c r="H870" s="259">
        <f>SUM(E870:G870)</f>
        <v>27000000</v>
      </c>
      <c r="I870" s="259">
        <v>20000000</v>
      </c>
      <c r="J870" s="259">
        <v>6600200</v>
      </c>
      <c r="K870" s="246"/>
    </row>
    <row r="871" spans="1:11" x14ac:dyDescent="0.3">
      <c r="A871" s="237"/>
      <c r="B871" s="31"/>
      <c r="C871" s="237"/>
      <c r="D871" s="260"/>
      <c r="E871" s="260"/>
      <c r="F871" s="212"/>
      <c r="G871" s="212"/>
      <c r="H871" s="261"/>
      <c r="I871" s="212"/>
      <c r="J871" s="212"/>
      <c r="K871" s="237"/>
    </row>
    <row r="872" spans="1:11" s="343" customFormat="1" ht="18.75" customHeight="1" x14ac:dyDescent="0.3">
      <c r="A872" s="877" t="s">
        <v>5099</v>
      </c>
      <c r="B872" s="877"/>
      <c r="C872" s="877"/>
      <c r="D872" s="877"/>
      <c r="E872" s="877"/>
      <c r="F872" s="877"/>
      <c r="G872" s="877"/>
      <c r="H872" s="877"/>
      <c r="I872" s="877"/>
      <c r="J872" s="877"/>
      <c r="K872" s="877"/>
    </row>
    <row r="873" spans="1:11" s="343" customFormat="1" ht="17.25" customHeight="1" x14ac:dyDescent="0.3">
      <c r="A873" s="877" t="s">
        <v>5100</v>
      </c>
      <c r="B873" s="877"/>
      <c r="C873" s="877"/>
      <c r="D873" s="877"/>
      <c r="E873" s="877"/>
      <c r="F873" s="877"/>
      <c r="G873" s="877"/>
      <c r="H873" s="877"/>
      <c r="I873" s="877"/>
      <c r="J873" s="877"/>
      <c r="K873" s="877"/>
    </row>
    <row r="874" spans="1:11" s="343" customFormat="1" ht="15" thickBot="1" x14ac:dyDescent="0.35">
      <c r="A874" s="930" t="s">
        <v>3366</v>
      </c>
      <c r="B874" s="930"/>
      <c r="C874" s="930"/>
      <c r="D874" s="930"/>
      <c r="E874" s="930"/>
      <c r="F874" s="930"/>
      <c r="G874" s="930"/>
      <c r="H874" s="930"/>
      <c r="I874" s="930"/>
      <c r="J874" s="930"/>
      <c r="K874" s="930"/>
    </row>
    <row r="875" spans="1:11" s="343" customFormat="1" ht="12" customHeight="1" x14ac:dyDescent="0.3">
      <c r="A875" s="935" t="s">
        <v>5101</v>
      </c>
      <c r="B875" s="931" t="s">
        <v>4881</v>
      </c>
      <c r="C875" s="938" t="s">
        <v>4908</v>
      </c>
      <c r="D875" s="873" t="s">
        <v>3115</v>
      </c>
      <c r="E875" s="873" t="s">
        <v>3116</v>
      </c>
      <c r="F875" s="873" t="s">
        <v>3116</v>
      </c>
      <c r="G875" s="873" t="s">
        <v>3116</v>
      </c>
      <c r="H875" s="873" t="s">
        <v>5095</v>
      </c>
      <c r="I875" s="875" t="s">
        <v>3115</v>
      </c>
      <c r="J875" s="254" t="s">
        <v>4884</v>
      </c>
      <c r="K875" s="873" t="s">
        <v>5049</v>
      </c>
    </row>
    <row r="876" spans="1:11" s="343" customFormat="1" ht="12" customHeight="1" x14ac:dyDescent="0.3">
      <c r="A876" s="936"/>
      <c r="B876" s="932"/>
      <c r="C876" s="939"/>
      <c r="D876" s="874"/>
      <c r="E876" s="874"/>
      <c r="F876" s="874"/>
      <c r="G876" s="874"/>
      <c r="H876" s="874"/>
      <c r="I876" s="876"/>
      <c r="J876" s="255" t="s">
        <v>5103</v>
      </c>
      <c r="K876" s="874"/>
    </row>
    <row r="877" spans="1:11" s="343" customFormat="1" x14ac:dyDescent="0.3">
      <c r="A877" s="936"/>
      <c r="B877" s="932"/>
      <c r="C877" s="939"/>
      <c r="D877" s="44" t="s">
        <v>3120</v>
      </c>
      <c r="E877" s="44" t="s">
        <v>3120</v>
      </c>
      <c r="F877" s="44" t="s">
        <v>5068</v>
      </c>
      <c r="G877" s="44" t="s">
        <v>5069</v>
      </c>
      <c r="H877" s="44"/>
      <c r="I877" s="45" t="s">
        <v>5102</v>
      </c>
      <c r="J877" s="45" t="s">
        <v>5102</v>
      </c>
      <c r="K877" s="44"/>
    </row>
    <row r="878" spans="1:11" s="343" customFormat="1" ht="12" customHeight="1" thickBot="1" x14ac:dyDescent="0.35">
      <c r="A878" s="937"/>
      <c r="B878" s="933"/>
      <c r="C878" s="940"/>
      <c r="D878" s="48" t="s">
        <v>14</v>
      </c>
      <c r="E878" s="48" t="s">
        <v>14</v>
      </c>
      <c r="F878" s="48" t="s">
        <v>14</v>
      </c>
      <c r="G878" s="48" t="s">
        <v>14</v>
      </c>
      <c r="H878" s="48" t="s">
        <v>14</v>
      </c>
      <c r="I878" s="49" t="s">
        <v>14</v>
      </c>
      <c r="J878" s="256" t="s">
        <v>14</v>
      </c>
      <c r="K878" s="48"/>
    </row>
    <row r="879" spans="1:11" x14ac:dyDescent="0.3">
      <c r="A879" s="248" t="s">
        <v>658</v>
      </c>
      <c r="B879" s="293"/>
      <c r="C879" s="237"/>
      <c r="D879" s="262">
        <f>SUM(D880)</f>
        <v>1600000</v>
      </c>
      <c r="E879" s="262">
        <f t="shared" ref="E879:J879" si="6">SUM(E880)</f>
        <v>1000000</v>
      </c>
      <c r="F879" s="262">
        <f t="shared" si="6"/>
        <v>1800000</v>
      </c>
      <c r="G879" s="262">
        <f t="shared" si="6"/>
        <v>1900000</v>
      </c>
      <c r="H879" s="262">
        <f t="shared" si="6"/>
        <v>4700000</v>
      </c>
      <c r="I879" s="262">
        <f t="shared" si="6"/>
        <v>6000000</v>
      </c>
      <c r="J879" s="262">
        <f t="shared" si="6"/>
        <v>4344138</v>
      </c>
      <c r="K879" s="243"/>
    </row>
    <row r="880" spans="1:11" x14ac:dyDescent="0.3">
      <c r="A880" s="244" t="s">
        <v>3406</v>
      </c>
      <c r="B880" s="292" t="s">
        <v>3407</v>
      </c>
      <c r="C880" s="245">
        <v>2000</v>
      </c>
      <c r="D880" s="258">
        <v>1600000</v>
      </c>
      <c r="E880" s="258">
        <v>1000000</v>
      </c>
      <c r="F880" s="259">
        <v>1800000</v>
      </c>
      <c r="G880" s="259">
        <v>1900000</v>
      </c>
      <c r="H880" s="259">
        <f>SUM(E880:G880)</f>
        <v>4700000</v>
      </c>
      <c r="I880" s="259">
        <v>6000000</v>
      </c>
      <c r="J880" s="259">
        <v>4344138</v>
      </c>
      <c r="K880" s="246"/>
    </row>
    <row r="881" spans="1:11" x14ac:dyDescent="0.3">
      <c r="A881" s="237"/>
      <c r="B881" s="31"/>
      <c r="C881" s="237"/>
      <c r="D881" s="260"/>
      <c r="E881" s="260"/>
      <c r="F881" s="212"/>
      <c r="G881" s="212"/>
      <c r="H881" s="261"/>
      <c r="I881" s="212"/>
      <c r="J881" s="212"/>
      <c r="K881" s="237"/>
    </row>
    <row r="882" spans="1:11" x14ac:dyDescent="0.3">
      <c r="A882" s="248" t="s">
        <v>883</v>
      </c>
      <c r="B882" s="293"/>
      <c r="C882" s="237"/>
      <c r="D882" s="262">
        <f>SUM(D883:D886)</f>
        <v>20100000</v>
      </c>
      <c r="E882" s="262">
        <f t="shared" ref="E882:J882" si="7">SUM(E883:E886)</f>
        <v>9930700</v>
      </c>
      <c r="F882" s="262">
        <f t="shared" si="7"/>
        <v>21160000</v>
      </c>
      <c r="G882" s="262">
        <f t="shared" si="7"/>
        <v>21670000</v>
      </c>
      <c r="H882" s="262">
        <f t="shared" si="7"/>
        <v>52760700</v>
      </c>
      <c r="I882" s="262">
        <f t="shared" si="7"/>
        <v>15600000</v>
      </c>
      <c r="J882" s="262">
        <f t="shared" si="7"/>
        <v>11480000</v>
      </c>
      <c r="K882" s="243"/>
    </row>
    <row r="883" spans="1:11" x14ac:dyDescent="0.3">
      <c r="A883" s="244" t="s">
        <v>3408</v>
      </c>
      <c r="B883" s="292" t="s">
        <v>4887</v>
      </c>
      <c r="C883" s="245">
        <v>2000</v>
      </c>
      <c r="D883" s="258">
        <v>3400000</v>
      </c>
      <c r="E883" s="258">
        <v>1400000</v>
      </c>
      <c r="F883" s="259">
        <v>3400000</v>
      </c>
      <c r="G883" s="259">
        <v>3400000</v>
      </c>
      <c r="H883" s="259">
        <f t="shared" ref="H883:H886" si="8">SUM(E883:G883)</f>
        <v>8200000</v>
      </c>
      <c r="I883" s="259">
        <v>4000000</v>
      </c>
      <c r="J883" s="259">
        <v>1790000</v>
      </c>
      <c r="K883" s="246"/>
    </row>
    <row r="884" spans="1:11" x14ac:dyDescent="0.3">
      <c r="A884" s="244" t="s">
        <v>3409</v>
      </c>
      <c r="B884" s="292" t="s">
        <v>4888</v>
      </c>
      <c r="C884" s="245">
        <v>2000</v>
      </c>
      <c r="D884" s="258">
        <v>100000</v>
      </c>
      <c r="E884" s="258">
        <v>50000</v>
      </c>
      <c r="F884" s="259">
        <v>120000</v>
      </c>
      <c r="G884" s="259">
        <v>130000</v>
      </c>
      <c r="H884" s="259">
        <f t="shared" si="8"/>
        <v>300000</v>
      </c>
      <c r="I884" s="259">
        <v>0</v>
      </c>
      <c r="J884" s="259">
        <v>0</v>
      </c>
      <c r="K884" s="247"/>
    </row>
    <row r="885" spans="1:11" x14ac:dyDescent="0.3">
      <c r="A885" s="244" t="s">
        <v>3410</v>
      </c>
      <c r="B885" s="292" t="s">
        <v>3411</v>
      </c>
      <c r="C885" s="245">
        <v>2000</v>
      </c>
      <c r="D885" s="258">
        <v>12000000</v>
      </c>
      <c r="E885" s="258">
        <v>6600000</v>
      </c>
      <c r="F885" s="259">
        <v>12400000</v>
      </c>
      <c r="G885" s="259">
        <v>12500000</v>
      </c>
      <c r="H885" s="259">
        <f t="shared" si="8"/>
        <v>31500000</v>
      </c>
      <c r="I885" s="259">
        <v>7000000</v>
      </c>
      <c r="J885" s="259">
        <v>7800000</v>
      </c>
      <c r="K885" s="246"/>
    </row>
    <row r="886" spans="1:11" x14ac:dyDescent="0.3">
      <c r="A886" s="244" t="s">
        <v>3412</v>
      </c>
      <c r="B886" s="292" t="s">
        <v>3413</v>
      </c>
      <c r="C886" s="245">
        <v>2000</v>
      </c>
      <c r="D886" s="258">
        <v>4600000</v>
      </c>
      <c r="E886" s="258">
        <v>1880700</v>
      </c>
      <c r="F886" s="259">
        <v>5240000</v>
      </c>
      <c r="G886" s="259">
        <v>5640000</v>
      </c>
      <c r="H886" s="259">
        <f t="shared" si="8"/>
        <v>12760700</v>
      </c>
      <c r="I886" s="259">
        <v>4600000</v>
      </c>
      <c r="J886" s="259">
        <v>1890000</v>
      </c>
      <c r="K886" s="246"/>
    </row>
    <row r="887" spans="1:11" x14ac:dyDescent="0.3">
      <c r="A887" s="237"/>
      <c r="B887" s="31"/>
      <c r="C887" s="237"/>
      <c r="D887" s="260"/>
      <c r="E887" s="260"/>
      <c r="F887" s="212"/>
      <c r="G887" s="212"/>
      <c r="H887" s="261"/>
      <c r="I887" s="212"/>
      <c r="J887" s="212"/>
      <c r="K887" s="237"/>
    </row>
    <row r="888" spans="1:11" x14ac:dyDescent="0.3">
      <c r="A888" s="248" t="s">
        <v>1659</v>
      </c>
      <c r="B888" s="293"/>
      <c r="C888" s="237"/>
      <c r="D888" s="262">
        <f>SUM(D889)</f>
        <v>700000000</v>
      </c>
      <c r="E888" s="262">
        <f t="shared" ref="E888:J888" si="9">SUM(E889)</f>
        <v>500000000</v>
      </c>
      <c r="F888" s="262">
        <f t="shared" si="9"/>
        <v>750000000</v>
      </c>
      <c r="G888" s="262">
        <f t="shared" si="9"/>
        <v>800000000</v>
      </c>
      <c r="H888" s="262">
        <f t="shared" si="9"/>
        <v>2050000000</v>
      </c>
      <c r="I888" s="262">
        <f t="shared" si="9"/>
        <v>700000000</v>
      </c>
      <c r="J888" s="262">
        <f t="shared" si="9"/>
        <v>2596550</v>
      </c>
      <c r="K888" s="243"/>
    </row>
    <row r="889" spans="1:11" x14ac:dyDescent="0.3">
      <c r="A889" s="244" t="s">
        <v>3414</v>
      </c>
      <c r="B889" s="292" t="s">
        <v>3415</v>
      </c>
      <c r="C889" s="245">
        <v>2000</v>
      </c>
      <c r="D889" s="258">
        <v>700000000</v>
      </c>
      <c r="E889" s="258">
        <v>500000000</v>
      </c>
      <c r="F889" s="259">
        <v>750000000</v>
      </c>
      <c r="G889" s="259">
        <v>800000000</v>
      </c>
      <c r="H889" s="259">
        <f>SUM(E889:G889)</f>
        <v>2050000000</v>
      </c>
      <c r="I889" s="259">
        <v>700000000</v>
      </c>
      <c r="J889" s="259">
        <v>2596550</v>
      </c>
      <c r="K889" s="246"/>
    </row>
    <row r="890" spans="1:11" s="282" customFormat="1" ht="15" thickBot="1" x14ac:dyDescent="0.35">
      <c r="A890" s="323"/>
      <c r="B890" s="331"/>
      <c r="C890" s="324"/>
      <c r="D890" s="325"/>
      <c r="E890" s="325"/>
      <c r="F890" s="326"/>
      <c r="G890" s="326"/>
      <c r="H890" s="326"/>
      <c r="I890" s="326"/>
      <c r="J890" s="326"/>
      <c r="K890" s="329"/>
    </row>
    <row r="891" spans="1:11" ht="15" thickBot="1" x14ac:dyDescent="0.35">
      <c r="A891" s="296" t="s">
        <v>716</v>
      </c>
      <c r="B891" s="332"/>
      <c r="C891" s="297"/>
      <c r="D891" s="289">
        <f>SUM(D843+D866+D869+D879+D882+D888)</f>
        <v>13396527000</v>
      </c>
      <c r="E891" s="289">
        <f t="shared" ref="E891:J891" si="10">SUM(E843+E866+E869+E879+E882+E888)</f>
        <v>9699857700</v>
      </c>
      <c r="F891" s="289">
        <f t="shared" si="10"/>
        <v>15147276000</v>
      </c>
      <c r="G891" s="289">
        <f t="shared" si="10"/>
        <v>17315963000</v>
      </c>
      <c r="H891" s="289">
        <f t="shared" si="10"/>
        <v>42163096700</v>
      </c>
      <c r="I891" s="289">
        <f t="shared" si="10"/>
        <v>11902222000</v>
      </c>
      <c r="J891" s="289">
        <f t="shared" si="10"/>
        <v>6750485086</v>
      </c>
      <c r="K891" s="298"/>
    </row>
    <row r="892" spans="1:11" x14ac:dyDescent="0.3">
      <c r="A892" s="934"/>
      <c r="B892" s="934"/>
      <c r="C892" s="934"/>
      <c r="D892" s="934"/>
      <c r="E892" s="934"/>
      <c r="F892" s="934"/>
      <c r="G892" s="934"/>
      <c r="H892" s="934"/>
      <c r="I892" s="934"/>
      <c r="J892" s="934"/>
      <c r="K892" s="934"/>
    </row>
    <row r="893" spans="1:11" s="343" customFormat="1" x14ac:dyDescent="0.3">
      <c r="A893" s="345"/>
      <c r="B893" s="345"/>
      <c r="C893" s="345"/>
      <c r="D893" s="345"/>
      <c r="E893" s="345"/>
      <c r="F893" s="345"/>
      <c r="G893" s="345"/>
      <c r="H893" s="345"/>
      <c r="I893" s="345"/>
      <c r="J893" s="345"/>
      <c r="K893" s="345"/>
    </row>
    <row r="894" spans="1:11" s="343" customFormat="1" x14ac:dyDescent="0.3">
      <c r="A894" s="345"/>
      <c r="B894" s="345"/>
      <c r="C894" s="345"/>
      <c r="D894" s="345"/>
      <c r="E894" s="345"/>
      <c r="F894" s="345"/>
      <c r="G894" s="345"/>
      <c r="H894" s="345"/>
      <c r="I894" s="345"/>
      <c r="J894" s="345"/>
      <c r="K894" s="345"/>
    </row>
    <row r="895" spans="1:11" s="343" customFormat="1" x14ac:dyDescent="0.3">
      <c r="A895" s="345"/>
      <c r="B895" s="345"/>
      <c r="C895" s="345"/>
      <c r="D895" s="345"/>
      <c r="E895" s="345"/>
      <c r="F895" s="345"/>
      <c r="G895" s="345"/>
      <c r="H895" s="345"/>
      <c r="I895" s="345"/>
      <c r="J895" s="345"/>
      <c r="K895" s="345"/>
    </row>
    <row r="896" spans="1:11" s="343" customFormat="1" x14ac:dyDescent="0.3">
      <c r="A896" s="345"/>
      <c r="B896" s="345"/>
      <c r="C896" s="345"/>
      <c r="D896" s="345"/>
      <c r="E896" s="345"/>
      <c r="F896" s="345"/>
      <c r="G896" s="345"/>
      <c r="H896" s="345"/>
      <c r="I896" s="345"/>
      <c r="J896" s="345"/>
      <c r="K896" s="345"/>
    </row>
    <row r="897" spans="1:11" s="343" customFormat="1" x14ac:dyDescent="0.3">
      <c r="A897" s="345"/>
      <c r="B897" s="345"/>
      <c r="C897" s="345"/>
      <c r="D897" s="345"/>
      <c r="E897" s="345"/>
      <c r="F897" s="345"/>
      <c r="G897" s="345"/>
      <c r="H897" s="345"/>
      <c r="I897" s="345"/>
      <c r="J897" s="345"/>
      <c r="K897" s="345"/>
    </row>
    <row r="898" spans="1:11" s="343" customFormat="1" x14ac:dyDescent="0.3">
      <c r="A898" s="345"/>
      <c r="B898" s="345"/>
      <c r="C898" s="345"/>
      <c r="D898" s="345"/>
      <c r="E898" s="345"/>
      <c r="F898" s="345"/>
      <c r="G898" s="345"/>
      <c r="H898" s="345"/>
      <c r="I898" s="345"/>
      <c r="J898" s="345"/>
      <c r="K898" s="345"/>
    </row>
    <row r="899" spans="1:11" s="343" customFormat="1" x14ac:dyDescent="0.3">
      <c r="A899" s="345"/>
      <c r="B899" s="345"/>
      <c r="C899" s="345"/>
      <c r="D899" s="345"/>
      <c r="E899" s="345"/>
      <c r="F899" s="345"/>
      <c r="G899" s="345"/>
      <c r="H899" s="345"/>
      <c r="I899" s="345"/>
      <c r="J899" s="345"/>
      <c r="K899" s="345"/>
    </row>
    <row r="900" spans="1:11" s="343" customFormat="1" x14ac:dyDescent="0.3">
      <c r="A900" s="345"/>
      <c r="B900" s="345"/>
      <c r="C900" s="345"/>
      <c r="D900" s="345"/>
      <c r="E900" s="345"/>
      <c r="F900" s="345"/>
      <c r="G900" s="345"/>
      <c r="H900" s="345"/>
      <c r="I900" s="345"/>
      <c r="J900" s="345"/>
      <c r="K900" s="345"/>
    </row>
    <row r="901" spans="1:11" s="343" customFormat="1" x14ac:dyDescent="0.3">
      <c r="A901" s="345"/>
      <c r="B901" s="345"/>
      <c r="C901" s="345"/>
      <c r="D901" s="345"/>
      <c r="E901" s="345"/>
      <c r="F901" s="345"/>
      <c r="G901" s="345"/>
      <c r="H901" s="345"/>
      <c r="I901" s="345"/>
      <c r="J901" s="345"/>
      <c r="K901" s="345"/>
    </row>
    <row r="902" spans="1:11" s="343" customFormat="1" x14ac:dyDescent="0.3">
      <c r="A902" s="345"/>
      <c r="B902" s="345"/>
      <c r="C902" s="345"/>
      <c r="D902" s="345"/>
      <c r="E902" s="345"/>
      <c r="F902" s="345"/>
      <c r="G902" s="345"/>
      <c r="H902" s="345"/>
      <c r="I902" s="345"/>
      <c r="J902" s="345"/>
      <c r="K902" s="345"/>
    </row>
    <row r="903" spans="1:11" s="343" customFormat="1" x14ac:dyDescent="0.3">
      <c r="A903" s="345"/>
      <c r="B903" s="345"/>
      <c r="C903" s="345"/>
      <c r="D903" s="345"/>
      <c r="E903" s="345"/>
      <c r="F903" s="345"/>
      <c r="G903" s="345"/>
      <c r="H903" s="345"/>
      <c r="I903" s="345"/>
      <c r="J903" s="345"/>
      <c r="K903" s="345"/>
    </row>
    <row r="904" spans="1:11" s="343" customFormat="1" x14ac:dyDescent="0.3">
      <c r="A904" s="345"/>
      <c r="B904" s="345"/>
      <c r="C904" s="345"/>
      <c r="D904" s="345"/>
      <c r="E904" s="345"/>
      <c r="F904" s="345"/>
      <c r="G904" s="345"/>
      <c r="H904" s="345"/>
      <c r="I904" s="345"/>
      <c r="J904" s="345"/>
      <c r="K904" s="345"/>
    </row>
    <row r="905" spans="1:11" s="343" customFormat="1" x14ac:dyDescent="0.3">
      <c r="A905" s="345"/>
      <c r="B905" s="345"/>
      <c r="C905" s="345"/>
      <c r="D905" s="345"/>
      <c r="E905" s="345"/>
      <c r="F905" s="345"/>
      <c r="G905" s="345"/>
      <c r="H905" s="345"/>
      <c r="I905" s="345"/>
      <c r="J905" s="345"/>
      <c r="K905" s="345"/>
    </row>
    <row r="906" spans="1:11" s="343" customFormat="1" x14ac:dyDescent="0.3">
      <c r="A906" s="345"/>
      <c r="B906" s="345"/>
      <c r="C906" s="345"/>
      <c r="D906" s="345"/>
      <c r="E906" s="345"/>
      <c r="F906" s="345"/>
      <c r="G906" s="345"/>
      <c r="H906" s="345"/>
      <c r="I906" s="345"/>
      <c r="J906" s="345"/>
      <c r="K906" s="345"/>
    </row>
    <row r="907" spans="1:11" s="343" customFormat="1" x14ac:dyDescent="0.3">
      <c r="A907" s="345"/>
      <c r="B907" s="345"/>
      <c r="C907" s="345"/>
      <c r="D907" s="345"/>
      <c r="E907" s="345"/>
      <c r="F907" s="345"/>
      <c r="G907" s="345"/>
      <c r="H907" s="345"/>
      <c r="I907" s="345"/>
      <c r="J907" s="345"/>
      <c r="K907" s="345"/>
    </row>
    <row r="908" spans="1:11" s="343" customFormat="1" x14ac:dyDescent="0.3">
      <c r="A908" s="345"/>
      <c r="B908" s="345"/>
      <c r="C908" s="345"/>
      <c r="D908" s="345"/>
      <c r="E908" s="345"/>
      <c r="F908" s="345"/>
      <c r="G908" s="345"/>
      <c r="H908" s="345"/>
      <c r="I908" s="345"/>
      <c r="J908" s="345"/>
      <c r="K908" s="345"/>
    </row>
    <row r="909" spans="1:11" s="343" customFormat="1" x14ac:dyDescent="0.3">
      <c r="A909" s="345"/>
      <c r="B909" s="345"/>
      <c r="C909" s="345"/>
      <c r="D909" s="345"/>
      <c r="E909" s="345"/>
      <c r="F909" s="345"/>
      <c r="G909" s="345"/>
      <c r="H909" s="345"/>
      <c r="I909" s="345"/>
      <c r="J909" s="345"/>
      <c r="K909" s="345"/>
    </row>
    <row r="910" spans="1:11" s="269" customFormat="1" ht="15" customHeight="1" x14ac:dyDescent="0.3">
      <c r="A910" s="877" t="s">
        <v>5099</v>
      </c>
      <c r="B910" s="877"/>
      <c r="C910" s="877"/>
      <c r="D910" s="877"/>
      <c r="E910" s="877"/>
      <c r="F910" s="877"/>
      <c r="G910" s="877"/>
      <c r="H910" s="877"/>
      <c r="I910" s="877"/>
      <c r="J910" s="877"/>
      <c r="K910" s="877"/>
    </row>
    <row r="911" spans="1:11" s="269" customFormat="1" ht="13.5" customHeight="1" x14ac:dyDescent="0.3">
      <c r="A911" s="877" t="s">
        <v>5100</v>
      </c>
      <c r="B911" s="877"/>
      <c r="C911" s="877"/>
      <c r="D911" s="877"/>
      <c r="E911" s="877"/>
      <c r="F911" s="877"/>
      <c r="G911" s="877"/>
      <c r="H911" s="877"/>
      <c r="I911" s="877"/>
      <c r="J911" s="877"/>
      <c r="K911" s="877"/>
    </row>
    <row r="912" spans="1:11" ht="10.5" customHeight="1" thickBot="1" x14ac:dyDescent="0.35">
      <c r="A912" s="929" t="s">
        <v>3416</v>
      </c>
      <c r="B912" s="929"/>
      <c r="C912" s="929"/>
      <c r="D912" s="929"/>
      <c r="E912" s="929"/>
      <c r="F912" s="929"/>
      <c r="G912" s="929"/>
      <c r="H912" s="929"/>
      <c r="I912" s="929"/>
      <c r="J912" s="929"/>
      <c r="K912" s="929"/>
    </row>
    <row r="913" spans="1:11" s="269" customFormat="1" ht="15" customHeight="1" x14ac:dyDescent="0.3">
      <c r="A913" s="935" t="s">
        <v>5101</v>
      </c>
      <c r="B913" s="931" t="s">
        <v>4881</v>
      </c>
      <c r="C913" s="938" t="s">
        <v>4908</v>
      </c>
      <c r="D913" s="873" t="s">
        <v>3115</v>
      </c>
      <c r="E913" s="873" t="s">
        <v>3116</v>
      </c>
      <c r="F913" s="873" t="s">
        <v>3116</v>
      </c>
      <c r="G913" s="873" t="s">
        <v>3116</v>
      </c>
      <c r="H913" s="873" t="s">
        <v>5095</v>
      </c>
      <c r="I913" s="875" t="s">
        <v>3115</v>
      </c>
      <c r="J913" s="254" t="s">
        <v>4884</v>
      </c>
      <c r="K913" s="873" t="s">
        <v>5049</v>
      </c>
    </row>
    <row r="914" spans="1:11" s="269" customFormat="1" x14ac:dyDescent="0.3">
      <c r="A914" s="936"/>
      <c r="B914" s="932"/>
      <c r="C914" s="939"/>
      <c r="D914" s="874"/>
      <c r="E914" s="874"/>
      <c r="F914" s="874"/>
      <c r="G914" s="874"/>
      <c r="H914" s="874"/>
      <c r="I914" s="876"/>
      <c r="J914" s="255" t="s">
        <v>5103</v>
      </c>
      <c r="K914" s="874"/>
    </row>
    <row r="915" spans="1:11" s="269" customFormat="1" x14ac:dyDescent="0.3">
      <c r="A915" s="936"/>
      <c r="B915" s="932"/>
      <c r="C915" s="939"/>
      <c r="D915" s="44" t="s">
        <v>3120</v>
      </c>
      <c r="E915" s="44" t="s">
        <v>3120</v>
      </c>
      <c r="F915" s="44" t="s">
        <v>5068</v>
      </c>
      <c r="G915" s="44" t="s">
        <v>5069</v>
      </c>
      <c r="H915" s="44"/>
      <c r="I915" s="45" t="s">
        <v>5102</v>
      </c>
      <c r="J915" s="255">
        <v>2019</v>
      </c>
      <c r="K915" s="44"/>
    </row>
    <row r="916" spans="1:11" s="269" customFormat="1" ht="15" thickBot="1" x14ac:dyDescent="0.35">
      <c r="A916" s="937"/>
      <c r="B916" s="933"/>
      <c r="C916" s="940"/>
      <c r="D916" s="48" t="s">
        <v>14</v>
      </c>
      <c r="E916" s="48" t="s">
        <v>14</v>
      </c>
      <c r="F916" s="48" t="s">
        <v>14</v>
      </c>
      <c r="G916" s="48" t="s">
        <v>14</v>
      </c>
      <c r="H916" s="48" t="s">
        <v>14</v>
      </c>
      <c r="I916" s="49" t="s">
        <v>14</v>
      </c>
      <c r="J916" s="256" t="s">
        <v>14</v>
      </c>
      <c r="K916" s="48"/>
    </row>
    <row r="917" spans="1:11" x14ac:dyDescent="0.3">
      <c r="A917" s="263" t="s">
        <v>872</v>
      </c>
      <c r="B917" s="31"/>
      <c r="C917" s="237"/>
      <c r="D917" s="262">
        <f>SUM(D918:D921)</f>
        <v>311000000</v>
      </c>
      <c r="E917" s="262">
        <f t="shared" ref="E917:J917" si="11">SUM(E918:E921)</f>
        <v>111000000</v>
      </c>
      <c r="F917" s="262">
        <f t="shared" si="11"/>
        <v>374000000</v>
      </c>
      <c r="G917" s="262">
        <f t="shared" si="11"/>
        <v>449000000</v>
      </c>
      <c r="H917" s="262">
        <f t="shared" si="11"/>
        <v>934000000</v>
      </c>
      <c r="I917" s="262">
        <f t="shared" si="11"/>
        <v>248000000</v>
      </c>
      <c r="J917" s="262">
        <f t="shared" si="11"/>
        <v>170233725</v>
      </c>
      <c r="K917" s="243"/>
    </row>
    <row r="918" spans="1:11" x14ac:dyDescent="0.3">
      <c r="A918" s="244" t="s">
        <v>3417</v>
      </c>
      <c r="B918" s="292" t="s">
        <v>3418</v>
      </c>
      <c r="C918" s="245">
        <v>2000</v>
      </c>
      <c r="D918" s="258">
        <v>169000000</v>
      </c>
      <c r="E918" s="258">
        <v>69000000</v>
      </c>
      <c r="F918" s="259">
        <v>203000000</v>
      </c>
      <c r="G918" s="259">
        <v>244000000</v>
      </c>
      <c r="H918" s="259">
        <f t="shared" ref="H918:H925" si="12">SUM(E918:G918)</f>
        <v>516000000</v>
      </c>
      <c r="I918" s="259">
        <v>127000000</v>
      </c>
      <c r="J918" s="259">
        <v>71835275</v>
      </c>
      <c r="K918" s="246"/>
    </row>
    <row r="919" spans="1:11" x14ac:dyDescent="0.3">
      <c r="A919" s="244" t="s">
        <v>3419</v>
      </c>
      <c r="B919" s="292" t="s">
        <v>3420</v>
      </c>
      <c r="C919" s="245">
        <v>2000</v>
      </c>
      <c r="D919" s="258">
        <v>142000000</v>
      </c>
      <c r="E919" s="258">
        <v>42000000</v>
      </c>
      <c r="F919" s="259">
        <v>171000000</v>
      </c>
      <c r="G919" s="259">
        <v>205000000</v>
      </c>
      <c r="H919" s="259">
        <f t="shared" si="12"/>
        <v>418000000</v>
      </c>
      <c r="I919" s="259">
        <v>121000000</v>
      </c>
      <c r="J919" s="259">
        <v>91791950</v>
      </c>
      <c r="K919" s="246"/>
    </row>
    <row r="920" spans="1:11" x14ac:dyDescent="0.3">
      <c r="A920" s="244" t="s">
        <v>3421</v>
      </c>
      <c r="B920" s="292" t="s">
        <v>3422</v>
      </c>
      <c r="C920" s="245">
        <v>2000</v>
      </c>
      <c r="D920" s="258">
        <v>0</v>
      </c>
      <c r="E920" s="258">
        <v>0</v>
      </c>
      <c r="F920" s="259">
        <v>0</v>
      </c>
      <c r="G920" s="259">
        <v>0</v>
      </c>
      <c r="H920" s="259">
        <f t="shared" si="12"/>
        <v>0</v>
      </c>
      <c r="I920" s="259">
        <v>0</v>
      </c>
      <c r="J920" s="259">
        <v>6600500</v>
      </c>
      <c r="K920" s="246"/>
    </row>
    <row r="921" spans="1:11" x14ac:dyDescent="0.3">
      <c r="A921" s="244" t="s">
        <v>3423</v>
      </c>
      <c r="B921" s="292" t="s">
        <v>3424</v>
      </c>
      <c r="C921" s="245">
        <v>2000</v>
      </c>
      <c r="D921" s="258">
        <v>0</v>
      </c>
      <c r="E921" s="258">
        <v>0</v>
      </c>
      <c r="F921" s="259">
        <v>0</v>
      </c>
      <c r="G921" s="259">
        <v>0</v>
      </c>
      <c r="H921" s="259">
        <f t="shared" si="12"/>
        <v>0</v>
      </c>
      <c r="I921" s="259">
        <v>0</v>
      </c>
      <c r="J921" s="259">
        <v>6000</v>
      </c>
      <c r="K921" s="246"/>
    </row>
    <row r="922" spans="1:11" x14ac:dyDescent="0.3">
      <c r="A922" s="237"/>
      <c r="B922" s="31"/>
      <c r="C922" s="237"/>
      <c r="D922" s="260"/>
      <c r="E922" s="260"/>
      <c r="F922" s="212"/>
      <c r="G922" s="212"/>
      <c r="H922" s="259">
        <f t="shared" si="12"/>
        <v>0</v>
      </c>
      <c r="I922" s="212"/>
      <c r="J922" s="212"/>
      <c r="K922" s="237"/>
    </row>
    <row r="923" spans="1:11" x14ac:dyDescent="0.3">
      <c r="A923" s="263" t="s">
        <v>2634</v>
      </c>
      <c r="B923" s="31"/>
      <c r="C923" s="237"/>
      <c r="D923" s="262">
        <f>SUM(D924:D925)</f>
        <v>0</v>
      </c>
      <c r="E923" s="262">
        <f t="shared" ref="E923:J923" si="13">SUM(E924:E925)</f>
        <v>0</v>
      </c>
      <c r="F923" s="262">
        <f t="shared" si="13"/>
        <v>0</v>
      </c>
      <c r="G923" s="262">
        <f t="shared" si="13"/>
        <v>0</v>
      </c>
      <c r="H923" s="259">
        <f t="shared" si="12"/>
        <v>0</v>
      </c>
      <c r="I923" s="262">
        <f t="shared" si="13"/>
        <v>0</v>
      </c>
      <c r="J923" s="262">
        <f t="shared" si="13"/>
        <v>10000</v>
      </c>
      <c r="K923" s="243"/>
    </row>
    <row r="924" spans="1:11" x14ac:dyDescent="0.3">
      <c r="A924" s="244" t="s">
        <v>3425</v>
      </c>
      <c r="B924" s="292" t="s">
        <v>3426</v>
      </c>
      <c r="C924" s="245">
        <v>2000</v>
      </c>
      <c r="D924" s="258">
        <v>0</v>
      </c>
      <c r="E924" s="258">
        <v>0</v>
      </c>
      <c r="F924" s="259">
        <v>0</v>
      </c>
      <c r="G924" s="259">
        <v>0</v>
      </c>
      <c r="H924" s="259">
        <f t="shared" si="12"/>
        <v>0</v>
      </c>
      <c r="I924" s="259">
        <v>0</v>
      </c>
      <c r="J924" s="259">
        <v>0</v>
      </c>
      <c r="K924" s="246"/>
    </row>
    <row r="925" spans="1:11" x14ac:dyDescent="0.3">
      <c r="A925" s="244" t="s">
        <v>3427</v>
      </c>
      <c r="B925" s="292" t="s">
        <v>3428</v>
      </c>
      <c r="C925" s="245">
        <v>2000</v>
      </c>
      <c r="D925" s="258">
        <v>0</v>
      </c>
      <c r="E925" s="258">
        <v>0</v>
      </c>
      <c r="F925" s="259">
        <v>0</v>
      </c>
      <c r="G925" s="259">
        <v>0</v>
      </c>
      <c r="H925" s="259">
        <f t="shared" si="12"/>
        <v>0</v>
      </c>
      <c r="I925" s="259">
        <v>0</v>
      </c>
      <c r="J925" s="259">
        <v>10000</v>
      </c>
      <c r="K925" s="246"/>
    </row>
    <row r="926" spans="1:11" x14ac:dyDescent="0.3">
      <c r="A926" s="237"/>
      <c r="B926" s="31"/>
      <c r="C926" s="237"/>
      <c r="D926" s="260"/>
      <c r="E926" s="260"/>
      <c r="F926" s="212"/>
      <c r="G926" s="212"/>
      <c r="H926" s="261"/>
      <c r="I926" s="212"/>
      <c r="J926" s="212"/>
      <c r="K926" s="237"/>
    </row>
    <row r="927" spans="1:11" x14ac:dyDescent="0.3">
      <c r="A927" s="263" t="s">
        <v>1512</v>
      </c>
      <c r="B927" s="31"/>
      <c r="C927" s="237"/>
      <c r="D927" s="262">
        <f>SUM(D928:D931)</f>
        <v>3550000</v>
      </c>
      <c r="E927" s="262">
        <f t="shared" ref="E927:J927" si="14">SUM(E928:E931)</f>
        <v>3550000</v>
      </c>
      <c r="F927" s="262">
        <f t="shared" si="14"/>
        <v>3950000</v>
      </c>
      <c r="G927" s="262">
        <f t="shared" si="14"/>
        <v>4350000</v>
      </c>
      <c r="H927" s="262">
        <f t="shared" si="14"/>
        <v>11850000</v>
      </c>
      <c r="I927" s="262">
        <f t="shared" si="14"/>
        <v>2600000</v>
      </c>
      <c r="J927" s="262">
        <f t="shared" si="14"/>
        <v>1722003</v>
      </c>
      <c r="K927" s="243"/>
    </row>
    <row r="928" spans="1:11" ht="24.75" customHeight="1" x14ac:dyDescent="0.3">
      <c r="A928" s="244" t="s">
        <v>3429</v>
      </c>
      <c r="B928" s="292" t="s">
        <v>3430</v>
      </c>
      <c r="C928" s="245">
        <v>2000</v>
      </c>
      <c r="D928" s="258">
        <v>500000</v>
      </c>
      <c r="E928" s="258">
        <v>500000</v>
      </c>
      <c r="F928" s="259">
        <v>550000</v>
      </c>
      <c r="G928" s="259">
        <v>600000</v>
      </c>
      <c r="H928" s="259">
        <f t="shared" ref="H928:H931" si="15">SUM(E928:G928)</f>
        <v>1650000</v>
      </c>
      <c r="I928" s="259">
        <v>500000</v>
      </c>
      <c r="J928" s="259">
        <v>90000</v>
      </c>
      <c r="K928" s="246"/>
    </row>
    <row r="929" spans="1:11" x14ac:dyDescent="0.3">
      <c r="A929" s="244" t="s">
        <v>3431</v>
      </c>
      <c r="B929" s="292" t="s">
        <v>3432</v>
      </c>
      <c r="C929" s="245">
        <v>2000</v>
      </c>
      <c r="D929" s="258">
        <v>1200000</v>
      </c>
      <c r="E929" s="258">
        <v>1200000</v>
      </c>
      <c r="F929" s="259">
        <v>1300000</v>
      </c>
      <c r="G929" s="259">
        <v>1400000</v>
      </c>
      <c r="H929" s="259">
        <f t="shared" si="15"/>
        <v>3900000</v>
      </c>
      <c r="I929" s="259">
        <v>1100000</v>
      </c>
      <c r="J929" s="259">
        <v>1227003</v>
      </c>
      <c r="K929" s="246"/>
    </row>
    <row r="930" spans="1:11" ht="24" customHeight="1" x14ac:dyDescent="0.3">
      <c r="A930" s="244" t="s">
        <v>3433</v>
      </c>
      <c r="B930" s="292" t="s">
        <v>3434</v>
      </c>
      <c r="C930" s="245">
        <v>2000</v>
      </c>
      <c r="D930" s="258">
        <v>850000</v>
      </c>
      <c r="E930" s="258">
        <v>850000</v>
      </c>
      <c r="F930" s="259">
        <v>900000</v>
      </c>
      <c r="G930" s="259">
        <v>950000</v>
      </c>
      <c r="H930" s="259">
        <f t="shared" si="15"/>
        <v>2700000</v>
      </c>
      <c r="I930" s="259">
        <v>800000</v>
      </c>
      <c r="J930" s="259">
        <v>0</v>
      </c>
      <c r="K930" s="247"/>
    </row>
    <row r="931" spans="1:11" ht="24" x14ac:dyDescent="0.3">
      <c r="A931" s="244" t="s">
        <v>3435</v>
      </c>
      <c r="B931" s="292" t="s">
        <v>3436</v>
      </c>
      <c r="C931" s="245">
        <v>2000</v>
      </c>
      <c r="D931" s="258">
        <v>1000000</v>
      </c>
      <c r="E931" s="258">
        <v>1000000</v>
      </c>
      <c r="F931" s="259">
        <v>1200000</v>
      </c>
      <c r="G931" s="259">
        <v>1400000</v>
      </c>
      <c r="H931" s="259">
        <f t="shared" si="15"/>
        <v>3600000</v>
      </c>
      <c r="I931" s="259">
        <v>200000</v>
      </c>
      <c r="J931" s="259">
        <v>405000</v>
      </c>
      <c r="K931" s="246"/>
    </row>
    <row r="932" spans="1:11" x14ac:dyDescent="0.3">
      <c r="A932" s="237"/>
      <c r="B932" s="31"/>
      <c r="C932" s="237"/>
      <c r="D932" s="260"/>
      <c r="E932" s="260"/>
      <c r="F932" s="212"/>
      <c r="G932" s="212"/>
      <c r="H932" s="261"/>
      <c r="I932" s="212"/>
      <c r="J932" s="212"/>
      <c r="K932" s="237"/>
    </row>
    <row r="933" spans="1:11" x14ac:dyDescent="0.3">
      <c r="A933" s="248" t="s">
        <v>719</v>
      </c>
      <c r="B933" s="293"/>
      <c r="C933" s="237"/>
      <c r="D933" s="262">
        <f>SUM(D934:D938)</f>
        <v>0</v>
      </c>
      <c r="E933" s="262">
        <f t="shared" ref="E933:J933" si="16">SUM(E934:E938)</f>
        <v>0</v>
      </c>
      <c r="F933" s="262">
        <f t="shared" si="16"/>
        <v>0</v>
      </c>
      <c r="G933" s="262">
        <f t="shared" si="16"/>
        <v>0</v>
      </c>
      <c r="H933" s="262">
        <f t="shared" si="16"/>
        <v>0</v>
      </c>
      <c r="I933" s="262">
        <f t="shared" si="16"/>
        <v>50000</v>
      </c>
      <c r="J933" s="262">
        <f t="shared" si="16"/>
        <v>620000</v>
      </c>
      <c r="K933" s="243"/>
    </row>
    <row r="934" spans="1:11" x14ac:dyDescent="0.3">
      <c r="A934" s="244" t="s">
        <v>3437</v>
      </c>
      <c r="B934" s="292" t="s">
        <v>3438</v>
      </c>
      <c r="C934" s="245">
        <v>2000</v>
      </c>
      <c r="D934" s="258">
        <v>0</v>
      </c>
      <c r="E934" s="258">
        <v>0</v>
      </c>
      <c r="F934" s="259">
        <v>0</v>
      </c>
      <c r="G934" s="259">
        <v>0</v>
      </c>
      <c r="H934" s="259">
        <f t="shared" ref="H934:H938" si="17">SUM(E934:G934)</f>
        <v>0</v>
      </c>
      <c r="I934" s="259">
        <v>0</v>
      </c>
      <c r="J934" s="259">
        <v>0</v>
      </c>
      <c r="K934" s="247"/>
    </row>
    <row r="935" spans="1:11" x14ac:dyDescent="0.3">
      <c r="A935" s="244" t="s">
        <v>3439</v>
      </c>
      <c r="B935" s="292" t="s">
        <v>3440</v>
      </c>
      <c r="C935" s="245">
        <v>2000</v>
      </c>
      <c r="D935" s="258">
        <v>0</v>
      </c>
      <c r="E935" s="258">
        <v>0</v>
      </c>
      <c r="F935" s="259">
        <v>0</v>
      </c>
      <c r="G935" s="259">
        <v>0</v>
      </c>
      <c r="H935" s="259">
        <f t="shared" si="17"/>
        <v>0</v>
      </c>
      <c r="I935" s="259">
        <v>0</v>
      </c>
      <c r="J935" s="259">
        <v>0</v>
      </c>
      <c r="K935" s="246"/>
    </row>
    <row r="936" spans="1:11" x14ac:dyDescent="0.3">
      <c r="A936" s="244" t="s">
        <v>3441</v>
      </c>
      <c r="B936" s="292" t="s">
        <v>3442</v>
      </c>
      <c r="C936" s="245">
        <v>2000</v>
      </c>
      <c r="D936" s="258">
        <v>0</v>
      </c>
      <c r="E936" s="258">
        <v>0</v>
      </c>
      <c r="F936" s="259">
        <v>0</v>
      </c>
      <c r="G936" s="259">
        <v>0</v>
      </c>
      <c r="H936" s="259">
        <f t="shared" si="17"/>
        <v>0</v>
      </c>
      <c r="I936" s="259">
        <v>0</v>
      </c>
      <c r="J936" s="259">
        <v>620000</v>
      </c>
      <c r="K936" s="246"/>
    </row>
    <row r="937" spans="1:11" x14ac:dyDescent="0.3">
      <c r="A937" s="244" t="s">
        <v>3443</v>
      </c>
      <c r="B937" s="292" t="s">
        <v>3444</v>
      </c>
      <c r="C937" s="245">
        <v>2000</v>
      </c>
      <c r="D937" s="258">
        <v>0</v>
      </c>
      <c r="E937" s="258">
        <v>0</v>
      </c>
      <c r="F937" s="259">
        <v>0</v>
      </c>
      <c r="G937" s="259">
        <v>0</v>
      </c>
      <c r="H937" s="259">
        <f t="shared" si="17"/>
        <v>0</v>
      </c>
      <c r="I937" s="259">
        <v>0</v>
      </c>
      <c r="J937" s="259">
        <v>0</v>
      </c>
      <c r="K937" s="246"/>
    </row>
    <row r="938" spans="1:11" x14ac:dyDescent="0.3">
      <c r="A938" s="244" t="s">
        <v>3445</v>
      </c>
      <c r="B938" s="292" t="s">
        <v>3446</v>
      </c>
      <c r="C938" s="245">
        <v>2000</v>
      </c>
      <c r="D938" s="258">
        <v>0</v>
      </c>
      <c r="E938" s="258">
        <v>0</v>
      </c>
      <c r="F938" s="259">
        <v>0</v>
      </c>
      <c r="G938" s="259">
        <v>0</v>
      </c>
      <c r="H938" s="259">
        <f t="shared" si="17"/>
        <v>0</v>
      </c>
      <c r="I938" s="259">
        <v>50000</v>
      </c>
      <c r="J938" s="259">
        <v>0</v>
      </c>
      <c r="K938" s="247"/>
    </row>
    <row r="939" spans="1:11" s="282" customFormat="1" x14ac:dyDescent="0.3">
      <c r="A939" s="244"/>
      <c r="B939" s="292"/>
      <c r="C939" s="245"/>
      <c r="D939" s="258"/>
      <c r="E939" s="258"/>
      <c r="F939" s="259"/>
      <c r="G939" s="259"/>
      <c r="H939" s="259"/>
      <c r="I939" s="259"/>
      <c r="J939" s="259"/>
      <c r="K939" s="247"/>
    </row>
    <row r="940" spans="1:11" x14ac:dyDescent="0.3">
      <c r="A940" s="248" t="s">
        <v>1548</v>
      </c>
      <c r="B940" s="293"/>
      <c r="C940" s="237"/>
      <c r="D940" s="262">
        <f>SUM(D941:D942)</f>
        <v>2150000</v>
      </c>
      <c r="E940" s="262">
        <f t="shared" ref="E940:J940" si="18">SUM(E941:E942)</f>
        <v>1150000</v>
      </c>
      <c r="F940" s="262">
        <f t="shared" si="18"/>
        <v>2365000</v>
      </c>
      <c r="G940" s="262">
        <f t="shared" si="18"/>
        <v>2530000</v>
      </c>
      <c r="H940" s="262">
        <f t="shared" si="18"/>
        <v>6045000</v>
      </c>
      <c r="I940" s="262">
        <f t="shared" si="18"/>
        <v>2230000</v>
      </c>
      <c r="J940" s="262">
        <f t="shared" si="18"/>
        <v>418030</v>
      </c>
      <c r="K940" s="243"/>
    </row>
    <row r="941" spans="1:11" x14ac:dyDescent="0.3">
      <c r="A941" s="244" t="s">
        <v>3447</v>
      </c>
      <c r="B941" s="292" t="s">
        <v>3448</v>
      </c>
      <c r="C941" s="245">
        <v>2000</v>
      </c>
      <c r="D941" s="258">
        <v>650000</v>
      </c>
      <c r="E941" s="258">
        <v>350000</v>
      </c>
      <c r="F941" s="259">
        <v>715000</v>
      </c>
      <c r="G941" s="259">
        <v>765000</v>
      </c>
      <c r="H941" s="259">
        <f t="shared" ref="H941:H942" si="19">SUM(E941:G941)</f>
        <v>1830000</v>
      </c>
      <c r="I941" s="259">
        <v>630000</v>
      </c>
      <c r="J941" s="259">
        <v>50000</v>
      </c>
      <c r="K941" s="246"/>
    </row>
    <row r="942" spans="1:11" x14ac:dyDescent="0.3">
      <c r="A942" s="244" t="s">
        <v>3449</v>
      </c>
      <c r="B942" s="292" t="s">
        <v>3450</v>
      </c>
      <c r="C942" s="245">
        <v>2000</v>
      </c>
      <c r="D942" s="258">
        <v>1500000</v>
      </c>
      <c r="E942" s="258">
        <v>800000</v>
      </c>
      <c r="F942" s="259">
        <v>1650000</v>
      </c>
      <c r="G942" s="259">
        <v>1765000</v>
      </c>
      <c r="H942" s="259">
        <f t="shared" si="19"/>
        <v>4215000</v>
      </c>
      <c r="I942" s="259">
        <v>1600000</v>
      </c>
      <c r="J942" s="259">
        <v>368030</v>
      </c>
      <c r="K942" s="246"/>
    </row>
    <row r="943" spans="1:11" x14ac:dyDescent="0.3">
      <c r="A943" s="237"/>
      <c r="B943" s="31"/>
      <c r="C943" s="237"/>
      <c r="D943" s="260"/>
      <c r="E943" s="260"/>
      <c r="F943" s="212"/>
      <c r="G943" s="212"/>
      <c r="H943" s="261"/>
      <c r="I943" s="212"/>
      <c r="J943" s="212"/>
      <c r="K943" s="237"/>
    </row>
    <row r="944" spans="1:11" x14ac:dyDescent="0.3">
      <c r="A944" s="248" t="s">
        <v>3003</v>
      </c>
      <c r="B944" s="293"/>
      <c r="C944" s="237"/>
      <c r="D944" s="262">
        <f>SUM(D945:D946)</f>
        <v>300000</v>
      </c>
      <c r="E944" s="262">
        <f t="shared" ref="E944:J944" si="20">SUM(E945:E946)</f>
        <v>300000</v>
      </c>
      <c r="F944" s="262">
        <f t="shared" si="20"/>
        <v>500000</v>
      </c>
      <c r="G944" s="262">
        <f t="shared" si="20"/>
        <v>650000</v>
      </c>
      <c r="H944" s="262">
        <f t="shared" si="20"/>
        <v>1450000</v>
      </c>
      <c r="I944" s="262">
        <f t="shared" si="20"/>
        <v>300000</v>
      </c>
      <c r="J944" s="262">
        <f t="shared" si="20"/>
        <v>0</v>
      </c>
      <c r="K944" s="249"/>
    </row>
    <row r="945" spans="1:11" x14ac:dyDescent="0.3">
      <c r="A945" s="244" t="s">
        <v>3451</v>
      </c>
      <c r="B945" s="292" t="s">
        <v>3452</v>
      </c>
      <c r="C945" s="245">
        <v>2000</v>
      </c>
      <c r="D945" s="258">
        <v>200000</v>
      </c>
      <c r="E945" s="258">
        <v>200000</v>
      </c>
      <c r="F945" s="259">
        <v>300000</v>
      </c>
      <c r="G945" s="259">
        <v>350000</v>
      </c>
      <c r="H945" s="259">
        <f t="shared" ref="H945:H946" si="21">SUM(E945:G945)</f>
        <v>850000</v>
      </c>
      <c r="I945" s="259">
        <v>200000</v>
      </c>
      <c r="J945" s="259">
        <v>0</v>
      </c>
      <c r="K945" s="247"/>
    </row>
    <row r="946" spans="1:11" x14ac:dyDescent="0.3">
      <c r="A946" s="244" t="s">
        <v>3453</v>
      </c>
      <c r="B946" s="292" t="s">
        <v>3454</v>
      </c>
      <c r="C946" s="245">
        <v>2000</v>
      </c>
      <c r="D946" s="258">
        <v>100000</v>
      </c>
      <c r="E946" s="258">
        <v>100000</v>
      </c>
      <c r="F946" s="259">
        <v>200000</v>
      </c>
      <c r="G946" s="259">
        <v>300000</v>
      </c>
      <c r="H946" s="259">
        <f t="shared" si="21"/>
        <v>600000</v>
      </c>
      <c r="I946" s="259">
        <v>100000</v>
      </c>
      <c r="J946" s="259">
        <v>0</v>
      </c>
      <c r="K946" s="247"/>
    </row>
    <row r="947" spans="1:11" s="343" customFormat="1" ht="18" customHeight="1" x14ac:dyDescent="0.3">
      <c r="A947" s="877" t="s">
        <v>5099</v>
      </c>
      <c r="B947" s="877"/>
      <c r="C947" s="877"/>
      <c r="D947" s="877"/>
      <c r="E947" s="877"/>
      <c r="F947" s="877"/>
      <c r="G947" s="877"/>
      <c r="H947" s="877"/>
      <c r="I947" s="877"/>
      <c r="J947" s="877"/>
      <c r="K947" s="877"/>
    </row>
    <row r="948" spans="1:11" s="343" customFormat="1" ht="17.25" customHeight="1" x14ac:dyDescent="0.3">
      <c r="A948" s="877" t="s">
        <v>5100</v>
      </c>
      <c r="B948" s="877"/>
      <c r="C948" s="877"/>
      <c r="D948" s="877"/>
      <c r="E948" s="877"/>
      <c r="F948" s="877"/>
      <c r="G948" s="877"/>
      <c r="H948" s="877"/>
      <c r="I948" s="877"/>
      <c r="J948" s="877"/>
      <c r="K948" s="877"/>
    </row>
    <row r="949" spans="1:11" s="343" customFormat="1" ht="15" thickBot="1" x14ac:dyDescent="0.35">
      <c r="A949" s="929" t="s">
        <v>3416</v>
      </c>
      <c r="B949" s="929"/>
      <c r="C949" s="929"/>
      <c r="D949" s="929"/>
      <c r="E949" s="929"/>
      <c r="F949" s="929"/>
      <c r="G949" s="929"/>
      <c r="H949" s="929"/>
      <c r="I949" s="929"/>
      <c r="J949" s="929"/>
      <c r="K949" s="929"/>
    </row>
    <row r="950" spans="1:11" s="343" customFormat="1" ht="15" customHeight="1" x14ac:dyDescent="0.3">
      <c r="A950" s="935" t="s">
        <v>5101</v>
      </c>
      <c r="B950" s="931" t="s">
        <v>4881</v>
      </c>
      <c r="C950" s="938" t="s">
        <v>4908</v>
      </c>
      <c r="D950" s="873" t="s">
        <v>3115</v>
      </c>
      <c r="E950" s="873" t="s">
        <v>3116</v>
      </c>
      <c r="F950" s="873" t="s">
        <v>3116</v>
      </c>
      <c r="G950" s="873" t="s">
        <v>3116</v>
      </c>
      <c r="H950" s="873" t="s">
        <v>5095</v>
      </c>
      <c r="I950" s="875" t="s">
        <v>3115</v>
      </c>
      <c r="J950" s="254" t="s">
        <v>4884</v>
      </c>
      <c r="K950" s="873" t="s">
        <v>5049</v>
      </c>
    </row>
    <row r="951" spans="1:11" s="343" customFormat="1" x14ac:dyDescent="0.3">
      <c r="A951" s="936"/>
      <c r="B951" s="932"/>
      <c r="C951" s="939"/>
      <c r="D951" s="874"/>
      <c r="E951" s="874"/>
      <c r="F951" s="874"/>
      <c r="G951" s="874"/>
      <c r="H951" s="874"/>
      <c r="I951" s="876"/>
      <c r="J951" s="255" t="s">
        <v>5103</v>
      </c>
      <c r="K951" s="874"/>
    </row>
    <row r="952" spans="1:11" s="343" customFormat="1" x14ac:dyDescent="0.3">
      <c r="A952" s="936"/>
      <c r="B952" s="932"/>
      <c r="C952" s="939"/>
      <c r="D952" s="44" t="s">
        <v>3120</v>
      </c>
      <c r="E952" s="44" t="s">
        <v>3120</v>
      </c>
      <c r="F952" s="44" t="s">
        <v>5068</v>
      </c>
      <c r="G952" s="44" t="s">
        <v>5069</v>
      </c>
      <c r="H952" s="44"/>
      <c r="I952" s="45" t="s">
        <v>5102</v>
      </c>
      <c r="J952" s="255">
        <v>2019</v>
      </c>
      <c r="K952" s="44"/>
    </row>
    <row r="953" spans="1:11" s="343" customFormat="1" ht="15" thickBot="1" x14ac:dyDescent="0.35">
      <c r="A953" s="937"/>
      <c r="B953" s="933"/>
      <c r="C953" s="940"/>
      <c r="D953" s="48" t="s">
        <v>14</v>
      </c>
      <c r="E953" s="48" t="s">
        <v>14</v>
      </c>
      <c r="F953" s="48" t="s">
        <v>14</v>
      </c>
      <c r="G953" s="48" t="s">
        <v>14</v>
      </c>
      <c r="H953" s="48" t="s">
        <v>14</v>
      </c>
      <c r="I953" s="49" t="s">
        <v>14</v>
      </c>
      <c r="J953" s="256" t="s">
        <v>14</v>
      </c>
      <c r="K953" s="48"/>
    </row>
    <row r="954" spans="1:11" x14ac:dyDescent="0.3">
      <c r="A954" s="248" t="s">
        <v>1077</v>
      </c>
      <c r="B954" s="31"/>
      <c r="C954" s="237"/>
      <c r="D954" s="262">
        <f>SUM(D955:D957)</f>
        <v>10000000</v>
      </c>
      <c r="E954" s="262">
        <f t="shared" ref="E954:J954" si="22">SUM(E955:E957)</f>
        <v>5000000</v>
      </c>
      <c r="F954" s="262">
        <f t="shared" si="22"/>
        <v>12000000</v>
      </c>
      <c r="G954" s="262">
        <f t="shared" si="22"/>
        <v>14000000</v>
      </c>
      <c r="H954" s="262">
        <f t="shared" si="22"/>
        <v>31000000</v>
      </c>
      <c r="I954" s="262">
        <f t="shared" si="22"/>
        <v>10000000</v>
      </c>
      <c r="J954" s="262">
        <f t="shared" si="22"/>
        <v>9135000</v>
      </c>
      <c r="K954" s="243"/>
    </row>
    <row r="955" spans="1:11" x14ac:dyDescent="0.3">
      <c r="A955" s="244" t="s">
        <v>3455</v>
      </c>
      <c r="B955" s="292" t="s">
        <v>3456</v>
      </c>
      <c r="C955" s="245">
        <v>2000</v>
      </c>
      <c r="D955" s="258">
        <v>0</v>
      </c>
      <c r="E955" s="258">
        <v>0</v>
      </c>
      <c r="F955" s="259">
        <v>0</v>
      </c>
      <c r="G955" s="259">
        <v>0</v>
      </c>
      <c r="H955" s="259">
        <f t="shared" ref="H955:H957" si="23">SUM(E955:G955)</f>
        <v>0</v>
      </c>
      <c r="I955" s="259">
        <v>0</v>
      </c>
      <c r="J955" s="259">
        <v>7313000</v>
      </c>
      <c r="K955" s="246"/>
    </row>
    <row r="956" spans="1:11" x14ac:dyDescent="0.3">
      <c r="A956" s="244" t="s">
        <v>3457</v>
      </c>
      <c r="B956" s="292" t="s">
        <v>3458</v>
      </c>
      <c r="C956" s="245">
        <v>2000</v>
      </c>
      <c r="D956" s="258">
        <v>0</v>
      </c>
      <c r="E956" s="258">
        <v>0</v>
      </c>
      <c r="F956" s="259">
        <v>0</v>
      </c>
      <c r="G956" s="259">
        <v>0</v>
      </c>
      <c r="H956" s="259">
        <f t="shared" si="23"/>
        <v>0</v>
      </c>
      <c r="I956" s="259">
        <v>0</v>
      </c>
      <c r="J956" s="259">
        <v>1239000</v>
      </c>
      <c r="K956" s="246"/>
    </row>
    <row r="957" spans="1:11" x14ac:dyDescent="0.3">
      <c r="A957" s="244" t="s">
        <v>3459</v>
      </c>
      <c r="B957" s="292" t="s">
        <v>3460</v>
      </c>
      <c r="C957" s="245">
        <v>2000</v>
      </c>
      <c r="D957" s="258">
        <v>10000000</v>
      </c>
      <c r="E957" s="258">
        <v>5000000</v>
      </c>
      <c r="F957" s="259">
        <v>12000000</v>
      </c>
      <c r="G957" s="259">
        <v>14000000</v>
      </c>
      <c r="H957" s="259">
        <f t="shared" si="23"/>
        <v>31000000</v>
      </c>
      <c r="I957" s="259">
        <v>10000000</v>
      </c>
      <c r="J957" s="259">
        <v>583000</v>
      </c>
      <c r="K957" s="247"/>
    </row>
    <row r="958" spans="1:11" x14ac:dyDescent="0.3">
      <c r="A958" s="237"/>
      <c r="B958" s="31"/>
      <c r="C958" s="237"/>
      <c r="D958" s="260"/>
      <c r="E958" s="260"/>
      <c r="F958" s="212"/>
      <c r="G958" s="212"/>
      <c r="H958" s="261"/>
      <c r="I958" s="212"/>
      <c r="J958" s="212"/>
      <c r="K958" s="237"/>
    </row>
    <row r="959" spans="1:11" x14ac:dyDescent="0.3">
      <c r="A959" s="248" t="s">
        <v>803</v>
      </c>
      <c r="B959" s="31"/>
      <c r="C959" s="237"/>
      <c r="D959" s="262">
        <f>SUM(D960:D961)</f>
        <v>1160000</v>
      </c>
      <c r="E959" s="262">
        <f t="shared" ref="E959:J959" si="24">SUM(E960:E961)</f>
        <v>560000</v>
      </c>
      <c r="F959" s="262">
        <f t="shared" si="24"/>
        <v>1270000</v>
      </c>
      <c r="G959" s="262">
        <f t="shared" si="24"/>
        <v>1580000</v>
      </c>
      <c r="H959" s="262">
        <f t="shared" si="24"/>
        <v>3410000</v>
      </c>
      <c r="I959" s="262">
        <f t="shared" si="24"/>
        <v>1000000</v>
      </c>
      <c r="J959" s="262">
        <f t="shared" si="24"/>
        <v>1016000</v>
      </c>
      <c r="K959" s="243"/>
    </row>
    <row r="960" spans="1:11" x14ac:dyDescent="0.3">
      <c r="A960" s="244" t="s">
        <v>3461</v>
      </c>
      <c r="B960" s="292" t="s">
        <v>3462</v>
      </c>
      <c r="C960" s="245">
        <v>2000</v>
      </c>
      <c r="D960" s="258">
        <v>60000</v>
      </c>
      <c r="E960" s="258">
        <v>60000</v>
      </c>
      <c r="F960" s="259">
        <v>70000</v>
      </c>
      <c r="G960" s="259">
        <v>80000</v>
      </c>
      <c r="H960" s="259">
        <f t="shared" ref="H960:H961" si="25">SUM(E960:G960)</f>
        <v>210000</v>
      </c>
      <c r="I960" s="259">
        <v>0</v>
      </c>
      <c r="J960" s="259">
        <v>0</v>
      </c>
      <c r="K960" s="246"/>
    </row>
    <row r="961" spans="1:11" x14ac:dyDescent="0.3">
      <c r="A961" s="244" t="s">
        <v>3463</v>
      </c>
      <c r="B961" s="292" t="s">
        <v>3464</v>
      </c>
      <c r="C961" s="245">
        <v>2000</v>
      </c>
      <c r="D961" s="258">
        <v>1100000</v>
      </c>
      <c r="E961" s="258">
        <v>500000</v>
      </c>
      <c r="F961" s="259">
        <v>1200000</v>
      </c>
      <c r="G961" s="259">
        <v>1500000</v>
      </c>
      <c r="H961" s="259">
        <f t="shared" si="25"/>
        <v>3200000</v>
      </c>
      <c r="I961" s="259">
        <v>1000000</v>
      </c>
      <c r="J961" s="259">
        <v>1016000</v>
      </c>
      <c r="K961" s="246"/>
    </row>
    <row r="962" spans="1:11" x14ac:dyDescent="0.3">
      <c r="D962" s="314"/>
      <c r="E962" s="314"/>
      <c r="F962" s="211"/>
      <c r="G962" s="212"/>
      <c r="H962" s="261"/>
      <c r="I962" s="212"/>
      <c r="J962" s="211"/>
    </row>
    <row r="963" spans="1:11" x14ac:dyDescent="0.3">
      <c r="A963" s="248" t="s">
        <v>883</v>
      </c>
      <c r="B963" s="293"/>
      <c r="C963" s="237"/>
      <c r="D963" s="262">
        <f>SUM(D964:D976)</f>
        <v>35850000</v>
      </c>
      <c r="E963" s="262">
        <f t="shared" ref="E963:J963" si="26">SUM(E964:E976)</f>
        <v>22850000</v>
      </c>
      <c r="F963" s="262">
        <f t="shared" si="26"/>
        <v>37350000</v>
      </c>
      <c r="G963" s="262">
        <f t="shared" si="26"/>
        <v>38940000</v>
      </c>
      <c r="H963" s="262">
        <f t="shared" si="26"/>
        <v>99140000</v>
      </c>
      <c r="I963" s="262">
        <f t="shared" si="26"/>
        <v>29420000</v>
      </c>
      <c r="J963" s="262">
        <f t="shared" si="26"/>
        <v>29102000</v>
      </c>
      <c r="K963" s="243"/>
    </row>
    <row r="964" spans="1:11" x14ac:dyDescent="0.3">
      <c r="A964" s="244" t="s">
        <v>3465</v>
      </c>
      <c r="B964" s="292" t="s">
        <v>5168</v>
      </c>
      <c r="C964" s="245">
        <v>2000</v>
      </c>
      <c r="D964" s="258">
        <v>0</v>
      </c>
      <c r="E964" s="258">
        <v>0</v>
      </c>
      <c r="F964" s="259">
        <v>0</v>
      </c>
      <c r="G964" s="259">
        <v>0</v>
      </c>
      <c r="H964" s="259">
        <f t="shared" ref="H964:H976" si="27">SUM(E964:G964)</f>
        <v>0</v>
      </c>
      <c r="I964" s="259">
        <v>0</v>
      </c>
      <c r="J964" s="259">
        <v>16000</v>
      </c>
      <c r="K964" s="246"/>
    </row>
    <row r="965" spans="1:11" x14ac:dyDescent="0.3">
      <c r="A965" s="244" t="s">
        <v>3466</v>
      </c>
      <c r="B965" s="292" t="s">
        <v>5169</v>
      </c>
      <c r="C965" s="245">
        <v>2000</v>
      </c>
      <c r="D965" s="258">
        <v>0</v>
      </c>
      <c r="E965" s="258">
        <v>0</v>
      </c>
      <c r="F965" s="259">
        <v>0</v>
      </c>
      <c r="G965" s="259">
        <v>0</v>
      </c>
      <c r="H965" s="259">
        <f t="shared" si="27"/>
        <v>0</v>
      </c>
      <c r="I965" s="259">
        <v>0</v>
      </c>
      <c r="J965" s="259">
        <v>24000</v>
      </c>
      <c r="K965" s="247"/>
    </row>
    <row r="966" spans="1:11" x14ac:dyDescent="0.3">
      <c r="A966" s="244" t="s">
        <v>3467</v>
      </c>
      <c r="B966" s="292" t="s">
        <v>5170</v>
      </c>
      <c r="C966" s="245">
        <v>2000</v>
      </c>
      <c r="D966" s="258">
        <v>600000</v>
      </c>
      <c r="E966" s="258">
        <v>300000</v>
      </c>
      <c r="F966" s="259">
        <v>650000</v>
      </c>
      <c r="G966" s="259">
        <v>700000</v>
      </c>
      <c r="H966" s="259">
        <f t="shared" si="27"/>
        <v>1650000</v>
      </c>
      <c r="I966" s="259">
        <v>1420000</v>
      </c>
      <c r="J966" s="259">
        <v>380000</v>
      </c>
      <c r="K966" s="246"/>
    </row>
    <row r="967" spans="1:11" x14ac:dyDescent="0.3">
      <c r="A967" s="244" t="s">
        <v>3468</v>
      </c>
      <c r="B967" s="292" t="s">
        <v>5171</v>
      </c>
      <c r="C967" s="245">
        <v>2000</v>
      </c>
      <c r="D967" s="258">
        <v>0</v>
      </c>
      <c r="E967" s="258">
        <v>0</v>
      </c>
      <c r="F967" s="259">
        <v>0</v>
      </c>
      <c r="G967" s="259">
        <v>0</v>
      </c>
      <c r="H967" s="259">
        <f t="shared" si="27"/>
        <v>0</v>
      </c>
      <c r="I967" s="259">
        <v>0</v>
      </c>
      <c r="J967" s="259">
        <v>0</v>
      </c>
      <c r="K967" s="246"/>
    </row>
    <row r="968" spans="1:11" x14ac:dyDescent="0.3">
      <c r="A968" s="244" t="s">
        <v>3469</v>
      </c>
      <c r="B968" s="292" t="s">
        <v>3470</v>
      </c>
      <c r="C968" s="245">
        <v>2000</v>
      </c>
      <c r="D968" s="258">
        <v>1050000</v>
      </c>
      <c r="E968" s="258">
        <v>550000</v>
      </c>
      <c r="F968" s="259">
        <v>1060000</v>
      </c>
      <c r="G968" s="259">
        <v>1070000</v>
      </c>
      <c r="H968" s="259">
        <f t="shared" si="27"/>
        <v>2680000</v>
      </c>
      <c r="I968" s="259">
        <v>2000000</v>
      </c>
      <c r="J968" s="259">
        <v>1216000</v>
      </c>
      <c r="K968" s="246"/>
    </row>
    <row r="969" spans="1:11" x14ac:dyDescent="0.3">
      <c r="A969" s="244" t="s">
        <v>3471</v>
      </c>
      <c r="B969" s="292" t="s">
        <v>3472</v>
      </c>
      <c r="C969" s="245">
        <v>2000</v>
      </c>
      <c r="D969" s="258">
        <v>0</v>
      </c>
      <c r="E969" s="258">
        <v>0</v>
      </c>
      <c r="F969" s="259">
        <v>0</v>
      </c>
      <c r="G969" s="259">
        <v>0</v>
      </c>
      <c r="H969" s="259">
        <f t="shared" si="27"/>
        <v>0</v>
      </c>
      <c r="I969" s="259">
        <v>0</v>
      </c>
      <c r="J969" s="259">
        <v>252000</v>
      </c>
      <c r="K969" s="246"/>
    </row>
    <row r="970" spans="1:11" x14ac:dyDescent="0.3">
      <c r="A970" s="244" t="s">
        <v>3473</v>
      </c>
      <c r="B970" s="292" t="s">
        <v>3474</v>
      </c>
      <c r="C970" s="245">
        <v>2000</v>
      </c>
      <c r="D970" s="258">
        <v>200000</v>
      </c>
      <c r="E970" s="258">
        <v>100000</v>
      </c>
      <c r="F970" s="259">
        <v>230000</v>
      </c>
      <c r="G970" s="259">
        <v>250000</v>
      </c>
      <c r="H970" s="259">
        <f t="shared" si="27"/>
        <v>580000</v>
      </c>
      <c r="I970" s="259">
        <v>200000</v>
      </c>
      <c r="J970" s="259">
        <v>120000</v>
      </c>
      <c r="K970" s="246"/>
    </row>
    <row r="971" spans="1:11" x14ac:dyDescent="0.3">
      <c r="A971" s="244" t="s">
        <v>3475</v>
      </c>
      <c r="B971" s="292" t="s">
        <v>3476</v>
      </c>
      <c r="C971" s="245">
        <v>2000</v>
      </c>
      <c r="D971" s="258">
        <v>200000</v>
      </c>
      <c r="E971" s="258">
        <v>100000</v>
      </c>
      <c r="F971" s="259">
        <v>210000</v>
      </c>
      <c r="G971" s="259">
        <v>220000</v>
      </c>
      <c r="H971" s="259">
        <f t="shared" si="27"/>
        <v>530000</v>
      </c>
      <c r="I971" s="259">
        <v>200000</v>
      </c>
      <c r="J971" s="259">
        <v>0</v>
      </c>
      <c r="K971" s="246"/>
    </row>
    <row r="972" spans="1:11" x14ac:dyDescent="0.3">
      <c r="A972" s="244" t="s">
        <v>3477</v>
      </c>
      <c r="B972" s="292" t="s">
        <v>3478</v>
      </c>
      <c r="C972" s="245">
        <v>2000</v>
      </c>
      <c r="D972" s="258">
        <v>0</v>
      </c>
      <c r="E972" s="258">
        <v>0</v>
      </c>
      <c r="F972" s="259">
        <v>0</v>
      </c>
      <c r="G972" s="259">
        <v>0</v>
      </c>
      <c r="H972" s="259">
        <f t="shared" si="27"/>
        <v>0</v>
      </c>
      <c r="I972" s="259">
        <v>0</v>
      </c>
      <c r="J972" s="259">
        <v>1700000</v>
      </c>
      <c r="K972" s="246"/>
    </row>
    <row r="973" spans="1:11" x14ac:dyDescent="0.3">
      <c r="A973" s="244" t="s">
        <v>3479</v>
      </c>
      <c r="B973" s="292" t="s">
        <v>3480</v>
      </c>
      <c r="C973" s="245">
        <v>2000</v>
      </c>
      <c r="D973" s="258">
        <v>3500000</v>
      </c>
      <c r="E973" s="258">
        <v>1500000</v>
      </c>
      <c r="F973" s="259">
        <v>3600000</v>
      </c>
      <c r="G973" s="259">
        <v>3800000</v>
      </c>
      <c r="H973" s="259">
        <f t="shared" si="27"/>
        <v>8900000</v>
      </c>
      <c r="I973" s="259">
        <v>2100000</v>
      </c>
      <c r="J973" s="259">
        <v>0</v>
      </c>
      <c r="K973" s="247"/>
    </row>
    <row r="974" spans="1:11" x14ac:dyDescent="0.3">
      <c r="A974" s="244" t="s">
        <v>3481</v>
      </c>
      <c r="B974" s="292" t="s">
        <v>3482</v>
      </c>
      <c r="C974" s="245">
        <v>2000</v>
      </c>
      <c r="D974" s="258">
        <v>3500000</v>
      </c>
      <c r="E974" s="258">
        <v>1500000</v>
      </c>
      <c r="F974" s="259">
        <v>3600000</v>
      </c>
      <c r="G974" s="259">
        <v>3700000</v>
      </c>
      <c r="H974" s="259">
        <f t="shared" si="27"/>
        <v>8800000</v>
      </c>
      <c r="I974" s="259">
        <v>3500000</v>
      </c>
      <c r="J974" s="259">
        <v>300000</v>
      </c>
      <c r="K974" s="247"/>
    </row>
    <row r="975" spans="1:11" x14ac:dyDescent="0.3">
      <c r="A975" s="244" t="s">
        <v>3483</v>
      </c>
      <c r="B975" s="292" t="s">
        <v>3484</v>
      </c>
      <c r="C975" s="245">
        <v>2000</v>
      </c>
      <c r="D975" s="258">
        <v>21000000</v>
      </c>
      <c r="E975" s="258">
        <v>15000000</v>
      </c>
      <c r="F975" s="259">
        <v>22000000</v>
      </c>
      <c r="G975" s="259">
        <v>23000000</v>
      </c>
      <c r="H975" s="259">
        <f t="shared" si="27"/>
        <v>60000000</v>
      </c>
      <c r="I975" s="259">
        <v>15000000</v>
      </c>
      <c r="J975" s="259">
        <v>1005000</v>
      </c>
      <c r="K975" s="246"/>
    </row>
    <row r="976" spans="1:11" x14ac:dyDescent="0.3">
      <c r="A976" s="244" t="s">
        <v>3485</v>
      </c>
      <c r="B976" s="292" t="s">
        <v>3486</v>
      </c>
      <c r="C976" s="245">
        <v>2000</v>
      </c>
      <c r="D976" s="258">
        <v>5800000</v>
      </c>
      <c r="E976" s="258">
        <v>3800000</v>
      </c>
      <c r="F976" s="259">
        <v>6000000</v>
      </c>
      <c r="G976" s="259">
        <v>6200000</v>
      </c>
      <c r="H976" s="259">
        <f t="shared" si="27"/>
        <v>16000000</v>
      </c>
      <c r="I976" s="259">
        <v>5000000</v>
      </c>
      <c r="J976" s="259">
        <v>24089000</v>
      </c>
      <c r="K976" s="246"/>
    </row>
    <row r="977" spans="1:11" ht="15" thickBot="1" x14ac:dyDescent="0.35">
      <c r="A977" s="285"/>
      <c r="B977" s="295"/>
      <c r="C977" s="285"/>
      <c r="D977" s="318"/>
      <c r="E977" s="318"/>
      <c r="F977" s="319"/>
      <c r="G977" s="319"/>
      <c r="H977" s="320"/>
      <c r="I977" s="319"/>
      <c r="J977" s="319"/>
      <c r="K977" s="285"/>
    </row>
    <row r="978" spans="1:11" ht="15" thickBot="1" x14ac:dyDescent="0.35">
      <c r="A978" s="296" t="s">
        <v>716</v>
      </c>
      <c r="B978" s="332"/>
      <c r="C978" s="297"/>
      <c r="D978" s="289">
        <f t="shared" ref="D978:J978" si="28">SUM(D917+D923+D927+D933+D940+D944+D954+D959+D963)</f>
        <v>364010000</v>
      </c>
      <c r="E978" s="289">
        <f t="shared" si="28"/>
        <v>144410000</v>
      </c>
      <c r="F978" s="289">
        <f t="shared" si="28"/>
        <v>431435000</v>
      </c>
      <c r="G978" s="289">
        <f t="shared" si="28"/>
        <v>511050000</v>
      </c>
      <c r="H978" s="289">
        <f t="shared" si="28"/>
        <v>1086895000</v>
      </c>
      <c r="I978" s="289">
        <f t="shared" si="28"/>
        <v>293600000</v>
      </c>
      <c r="J978" s="289">
        <f t="shared" si="28"/>
        <v>212256758</v>
      </c>
      <c r="K978" s="298"/>
    </row>
    <row r="979" spans="1:11" x14ac:dyDescent="0.3">
      <c r="D979" s="241"/>
      <c r="E979" s="241"/>
      <c r="G979" s="58"/>
      <c r="H979" s="299"/>
      <c r="I979" s="58"/>
    </row>
    <row r="982" spans="1:11" s="343" customFormat="1" x14ac:dyDescent="0.3">
      <c r="B982" s="32"/>
      <c r="D982" s="70"/>
      <c r="E982" s="70"/>
    </row>
    <row r="983" spans="1:11" s="343" customFormat="1" x14ac:dyDescent="0.3">
      <c r="B983" s="32"/>
      <c r="D983" s="70"/>
      <c r="E983" s="70"/>
    </row>
    <row r="984" spans="1:11" s="269" customFormat="1" ht="18" customHeight="1" x14ac:dyDescent="0.3">
      <c r="A984" s="877" t="s">
        <v>5099</v>
      </c>
      <c r="B984" s="877"/>
      <c r="C984" s="877"/>
      <c r="D984" s="877"/>
      <c r="E984" s="877"/>
      <c r="F984" s="877"/>
      <c r="G984" s="877"/>
      <c r="H984" s="877"/>
      <c r="I984" s="877"/>
      <c r="J984" s="877"/>
      <c r="K984" s="877"/>
    </row>
    <row r="985" spans="1:11" s="269" customFormat="1" ht="14.25" customHeight="1" x14ac:dyDescent="0.3">
      <c r="A985" s="877" t="s">
        <v>5100</v>
      </c>
      <c r="B985" s="877"/>
      <c r="C985" s="877"/>
      <c r="D985" s="877"/>
      <c r="E985" s="877"/>
      <c r="F985" s="877"/>
      <c r="G985" s="877"/>
      <c r="H985" s="877"/>
      <c r="I985" s="877"/>
      <c r="J985" s="877"/>
      <c r="K985" s="877"/>
    </row>
    <row r="986" spans="1:11" ht="15" thickBot="1" x14ac:dyDescent="0.35">
      <c r="A986" s="941" t="s">
        <v>3487</v>
      </c>
      <c r="B986" s="941"/>
      <c r="C986" s="941"/>
      <c r="D986" s="941"/>
      <c r="E986" s="941"/>
      <c r="F986" s="941"/>
      <c r="G986" s="941"/>
      <c r="H986" s="941"/>
      <c r="I986" s="941"/>
      <c r="J986" s="941"/>
      <c r="K986" s="941"/>
    </row>
    <row r="987" spans="1:11" s="269" customFormat="1" ht="15" customHeight="1" x14ac:dyDescent="0.3">
      <c r="A987" s="935" t="s">
        <v>5101</v>
      </c>
      <c r="B987" s="931" t="s">
        <v>4881</v>
      </c>
      <c r="C987" s="938" t="s">
        <v>4908</v>
      </c>
      <c r="D987" s="873" t="s">
        <v>3115</v>
      </c>
      <c r="E987" s="873" t="s">
        <v>3116</v>
      </c>
      <c r="F987" s="873" t="s">
        <v>3116</v>
      </c>
      <c r="G987" s="873" t="s">
        <v>3116</v>
      </c>
      <c r="H987" s="873" t="s">
        <v>5095</v>
      </c>
      <c r="I987" s="875" t="s">
        <v>3115</v>
      </c>
      <c r="J987" s="254" t="s">
        <v>4884</v>
      </c>
      <c r="K987" s="873" t="s">
        <v>5049</v>
      </c>
    </row>
    <row r="988" spans="1:11" s="269" customFormat="1" x14ac:dyDescent="0.3">
      <c r="A988" s="936"/>
      <c r="B988" s="932"/>
      <c r="C988" s="939"/>
      <c r="D988" s="874"/>
      <c r="E988" s="874"/>
      <c r="F988" s="874"/>
      <c r="G988" s="874"/>
      <c r="H988" s="874"/>
      <c r="I988" s="876"/>
      <c r="J988" s="255" t="s">
        <v>5103</v>
      </c>
      <c r="K988" s="874"/>
    </row>
    <row r="989" spans="1:11" s="269" customFormat="1" x14ac:dyDescent="0.3">
      <c r="A989" s="936"/>
      <c r="B989" s="932"/>
      <c r="C989" s="939"/>
      <c r="D989" s="44" t="s">
        <v>3120</v>
      </c>
      <c r="E989" s="44" t="s">
        <v>3120</v>
      </c>
      <c r="F989" s="44" t="s">
        <v>5068</v>
      </c>
      <c r="G989" s="44" t="s">
        <v>5069</v>
      </c>
      <c r="H989" s="44"/>
      <c r="I989" s="45" t="s">
        <v>5102</v>
      </c>
      <c r="J989" s="45" t="s">
        <v>5102</v>
      </c>
      <c r="K989" s="44"/>
    </row>
    <row r="990" spans="1:11" s="269" customFormat="1" ht="15" customHeight="1" thickBot="1" x14ac:dyDescent="0.35">
      <c r="A990" s="937"/>
      <c r="B990" s="933"/>
      <c r="C990" s="940"/>
      <c r="D990" s="48" t="s">
        <v>14</v>
      </c>
      <c r="E990" s="48" t="s">
        <v>14</v>
      </c>
      <c r="F990" s="48" t="s">
        <v>14</v>
      </c>
      <c r="G990" s="48" t="s">
        <v>14</v>
      </c>
      <c r="H990" s="48" t="s">
        <v>14</v>
      </c>
      <c r="I990" s="49" t="s">
        <v>14</v>
      </c>
      <c r="J990" s="256" t="s">
        <v>14</v>
      </c>
      <c r="K990" s="48"/>
    </row>
    <row r="991" spans="1:11" x14ac:dyDescent="0.3">
      <c r="A991" s="248" t="s">
        <v>2295</v>
      </c>
      <c r="B991" s="31"/>
      <c r="C991" s="237"/>
      <c r="D991" s="262">
        <f>SUM(D992:D995)</f>
        <v>450000</v>
      </c>
      <c r="E991" s="262">
        <f t="shared" ref="E991:J991" si="29">SUM(E992:E995)</f>
        <v>330000</v>
      </c>
      <c r="F991" s="262">
        <f t="shared" si="29"/>
        <v>571000</v>
      </c>
      <c r="G991" s="262">
        <f t="shared" si="29"/>
        <v>652000</v>
      </c>
      <c r="H991" s="262">
        <f t="shared" si="29"/>
        <v>1553000</v>
      </c>
      <c r="I991" s="262">
        <f t="shared" si="29"/>
        <v>1500000</v>
      </c>
      <c r="J991" s="262">
        <f t="shared" si="29"/>
        <v>120000</v>
      </c>
      <c r="K991" s="243"/>
    </row>
    <row r="992" spans="1:11" ht="24" x14ac:dyDescent="0.3">
      <c r="A992" s="244" t="s">
        <v>3488</v>
      </c>
      <c r="B992" s="292" t="s">
        <v>3489</v>
      </c>
      <c r="C992" s="245">
        <v>2000</v>
      </c>
      <c r="D992" s="258">
        <v>100000</v>
      </c>
      <c r="E992" s="258">
        <v>60000</v>
      </c>
      <c r="F992" s="259">
        <v>150000</v>
      </c>
      <c r="G992" s="259">
        <v>170000</v>
      </c>
      <c r="H992" s="259">
        <f t="shared" ref="H992:H995" si="30">SUM(E992:G992)</f>
        <v>380000</v>
      </c>
      <c r="I992" s="259">
        <v>300000</v>
      </c>
      <c r="J992" s="259">
        <v>0</v>
      </c>
      <c r="K992" s="246"/>
    </row>
    <row r="993" spans="1:11" x14ac:dyDescent="0.3">
      <c r="A993" s="244" t="s">
        <v>3490</v>
      </c>
      <c r="B993" s="292" t="s">
        <v>3491</v>
      </c>
      <c r="C993" s="245">
        <v>2000</v>
      </c>
      <c r="D993" s="258">
        <v>200000</v>
      </c>
      <c r="E993" s="258">
        <v>160000</v>
      </c>
      <c r="F993" s="259">
        <v>220000</v>
      </c>
      <c r="G993" s="259">
        <v>250000</v>
      </c>
      <c r="H993" s="259">
        <f t="shared" si="30"/>
        <v>630000</v>
      </c>
      <c r="I993" s="259">
        <v>200000</v>
      </c>
      <c r="J993" s="259">
        <v>110000</v>
      </c>
      <c r="K993" s="247"/>
    </row>
    <row r="994" spans="1:11" ht="24" x14ac:dyDescent="0.3">
      <c r="A994" s="244" t="s">
        <v>3492</v>
      </c>
      <c r="B994" s="292" t="s">
        <v>3493</v>
      </c>
      <c r="C994" s="245">
        <v>2000</v>
      </c>
      <c r="D994" s="258">
        <v>50000</v>
      </c>
      <c r="E994" s="258">
        <v>50000</v>
      </c>
      <c r="F994" s="259">
        <v>51000</v>
      </c>
      <c r="G994" s="259">
        <v>52000</v>
      </c>
      <c r="H994" s="259">
        <f t="shared" si="30"/>
        <v>153000</v>
      </c>
      <c r="I994" s="259">
        <v>500000</v>
      </c>
      <c r="J994" s="259">
        <v>0</v>
      </c>
      <c r="K994" s="246"/>
    </row>
    <row r="995" spans="1:11" ht="24" x14ac:dyDescent="0.3">
      <c r="A995" s="244" t="s">
        <v>3494</v>
      </c>
      <c r="B995" s="292" t="s">
        <v>3495</v>
      </c>
      <c r="C995" s="245">
        <v>2000</v>
      </c>
      <c r="D995" s="258">
        <v>100000</v>
      </c>
      <c r="E995" s="258">
        <v>60000</v>
      </c>
      <c r="F995" s="259">
        <v>150000</v>
      </c>
      <c r="G995" s="259">
        <v>180000</v>
      </c>
      <c r="H995" s="259">
        <f t="shared" si="30"/>
        <v>390000</v>
      </c>
      <c r="I995" s="259">
        <v>500000</v>
      </c>
      <c r="J995" s="259">
        <v>10000</v>
      </c>
      <c r="K995" s="247"/>
    </row>
    <row r="996" spans="1:11" x14ac:dyDescent="0.3">
      <c r="A996" s="237"/>
      <c r="B996" s="31"/>
      <c r="C996" s="237"/>
      <c r="D996" s="291"/>
      <c r="E996" s="291"/>
      <c r="F996" s="212"/>
      <c r="G996" s="212"/>
      <c r="H996" s="315"/>
      <c r="I996" s="212"/>
      <c r="J996" s="212"/>
      <c r="K996" s="237"/>
    </row>
    <row r="997" spans="1:11" x14ac:dyDescent="0.3">
      <c r="A997" s="248" t="s">
        <v>872</v>
      </c>
      <c r="B997" s="31"/>
      <c r="C997" s="237"/>
      <c r="D997" s="262">
        <f>SUM(D998:D1002)</f>
        <v>437000000</v>
      </c>
      <c r="E997" s="262">
        <f t="shared" ref="E997:J997" si="31">SUM(E998:E1002)</f>
        <v>297000000</v>
      </c>
      <c r="F997" s="262">
        <f t="shared" si="31"/>
        <v>525000000</v>
      </c>
      <c r="G997" s="262">
        <f t="shared" si="31"/>
        <v>629000000</v>
      </c>
      <c r="H997" s="262">
        <f t="shared" si="31"/>
        <v>1451000000</v>
      </c>
      <c r="I997" s="262">
        <f t="shared" si="31"/>
        <v>115000000</v>
      </c>
      <c r="J997" s="262">
        <f t="shared" si="31"/>
        <v>181233387</v>
      </c>
      <c r="K997" s="243"/>
    </row>
    <row r="998" spans="1:11" x14ac:dyDescent="0.3">
      <c r="A998" s="244" t="s">
        <v>3496</v>
      </c>
      <c r="B998" s="292" t="s">
        <v>3497</v>
      </c>
      <c r="C998" s="245">
        <v>2000</v>
      </c>
      <c r="D998" s="258">
        <v>0</v>
      </c>
      <c r="E998" s="258">
        <v>0</v>
      </c>
      <c r="F998" s="259">
        <v>0</v>
      </c>
      <c r="G998" s="259">
        <v>0</v>
      </c>
      <c r="H998" s="259">
        <f t="shared" ref="H998:H1002" si="32">SUM(E998:G998)</f>
        <v>0</v>
      </c>
      <c r="I998" s="259">
        <v>0</v>
      </c>
      <c r="J998" s="259">
        <v>2326330</v>
      </c>
      <c r="K998" s="246"/>
    </row>
    <row r="999" spans="1:11" x14ac:dyDescent="0.3">
      <c r="A999" s="244" t="s">
        <v>3498</v>
      </c>
      <c r="B999" s="292" t="s">
        <v>3499</v>
      </c>
      <c r="C999" s="245">
        <v>2000</v>
      </c>
      <c r="D999" s="258">
        <v>0</v>
      </c>
      <c r="E999" s="258">
        <v>0</v>
      </c>
      <c r="F999" s="259">
        <v>0</v>
      </c>
      <c r="G999" s="259">
        <v>0</v>
      </c>
      <c r="H999" s="259">
        <f t="shared" si="32"/>
        <v>0</v>
      </c>
      <c r="I999" s="259">
        <v>0</v>
      </c>
      <c r="J999" s="259">
        <v>140100</v>
      </c>
      <c r="K999" s="246"/>
    </row>
    <row r="1000" spans="1:11" x14ac:dyDescent="0.3">
      <c r="A1000" s="244" t="s">
        <v>3500</v>
      </c>
      <c r="B1000" s="292" t="s">
        <v>3501</v>
      </c>
      <c r="C1000" s="245">
        <v>2000</v>
      </c>
      <c r="D1000" s="258">
        <v>86000000</v>
      </c>
      <c r="E1000" s="258">
        <v>46000000</v>
      </c>
      <c r="F1000" s="259">
        <v>104000000</v>
      </c>
      <c r="G1000" s="259">
        <v>124000000</v>
      </c>
      <c r="H1000" s="259">
        <f t="shared" si="32"/>
        <v>274000000</v>
      </c>
      <c r="I1000" s="259">
        <v>76000000</v>
      </c>
      <c r="J1000" s="259">
        <v>29793017</v>
      </c>
      <c r="K1000" s="246"/>
    </row>
    <row r="1001" spans="1:11" x14ac:dyDescent="0.3">
      <c r="A1001" s="244" t="s">
        <v>3502</v>
      </c>
      <c r="B1001" s="292" t="s">
        <v>3503</v>
      </c>
      <c r="C1001" s="245">
        <v>2000</v>
      </c>
      <c r="D1001" s="258">
        <v>351000000</v>
      </c>
      <c r="E1001" s="258">
        <v>251000000</v>
      </c>
      <c r="F1001" s="259">
        <v>421000000</v>
      </c>
      <c r="G1001" s="259">
        <v>505000000</v>
      </c>
      <c r="H1001" s="259">
        <f t="shared" si="32"/>
        <v>1177000000</v>
      </c>
      <c r="I1001" s="259">
        <v>39000000</v>
      </c>
      <c r="J1001" s="259">
        <v>3453750</v>
      </c>
      <c r="K1001" s="246"/>
    </row>
    <row r="1002" spans="1:11" x14ac:dyDescent="0.3">
      <c r="A1002" s="244" t="s">
        <v>3504</v>
      </c>
      <c r="B1002" s="292" t="s">
        <v>3505</v>
      </c>
      <c r="C1002" s="245">
        <v>2000</v>
      </c>
      <c r="D1002" s="258">
        <v>0</v>
      </c>
      <c r="E1002" s="258">
        <v>0</v>
      </c>
      <c r="F1002" s="259">
        <v>0</v>
      </c>
      <c r="G1002" s="259">
        <v>0</v>
      </c>
      <c r="H1002" s="259">
        <f t="shared" si="32"/>
        <v>0</v>
      </c>
      <c r="I1002" s="259">
        <v>0</v>
      </c>
      <c r="J1002" s="259">
        <v>145520190</v>
      </c>
      <c r="K1002" s="246"/>
    </row>
    <row r="1003" spans="1:11" x14ac:dyDescent="0.3">
      <c r="A1003" s="237"/>
      <c r="B1003" s="31"/>
      <c r="C1003" s="237"/>
      <c r="D1003" s="291"/>
      <c r="E1003" s="291"/>
      <c r="F1003" s="212"/>
      <c r="G1003" s="212"/>
      <c r="H1003" s="315"/>
      <c r="I1003" s="212"/>
      <c r="J1003" s="212"/>
      <c r="K1003" s="237"/>
    </row>
    <row r="1004" spans="1:11" x14ac:dyDescent="0.3">
      <c r="A1004" s="248" t="s">
        <v>2160</v>
      </c>
      <c r="B1004" s="31"/>
      <c r="C1004" s="237"/>
      <c r="D1004" s="262">
        <f>SUM(D1005:D1015)</f>
        <v>42960000</v>
      </c>
      <c r="E1004" s="262">
        <f t="shared" ref="E1004:J1004" si="33">SUM(E1005:E1015)</f>
        <v>21660000</v>
      </c>
      <c r="F1004" s="262">
        <f t="shared" si="33"/>
        <v>50130000</v>
      </c>
      <c r="G1004" s="262">
        <f t="shared" si="33"/>
        <v>56370000</v>
      </c>
      <c r="H1004" s="262">
        <f t="shared" si="33"/>
        <v>128160000</v>
      </c>
      <c r="I1004" s="262">
        <f t="shared" si="33"/>
        <v>39500000</v>
      </c>
      <c r="J1004" s="262">
        <f t="shared" si="33"/>
        <v>29759400</v>
      </c>
      <c r="K1004" s="243"/>
    </row>
    <row r="1005" spans="1:11" x14ac:dyDescent="0.3">
      <c r="A1005" s="244" t="s">
        <v>3506</v>
      </c>
      <c r="B1005" s="292" t="s">
        <v>3499</v>
      </c>
      <c r="C1005" s="245">
        <v>2000</v>
      </c>
      <c r="D1005" s="258">
        <v>0</v>
      </c>
      <c r="E1005" s="258">
        <v>0</v>
      </c>
      <c r="F1005" s="259">
        <v>0</v>
      </c>
      <c r="G1005" s="259">
        <v>0</v>
      </c>
      <c r="H1005" s="259">
        <f t="shared" ref="H1005:H1015" si="34">SUM(E1005:G1005)</f>
        <v>0</v>
      </c>
      <c r="I1005" s="259">
        <v>250000</v>
      </c>
      <c r="J1005" s="259">
        <v>0</v>
      </c>
      <c r="K1005" s="246"/>
    </row>
    <row r="1006" spans="1:11" ht="24.75" customHeight="1" x14ac:dyDescent="0.3">
      <c r="A1006" s="244" t="s">
        <v>3507</v>
      </c>
      <c r="B1006" s="292" t="s">
        <v>3508</v>
      </c>
      <c r="C1006" s="245">
        <v>2000</v>
      </c>
      <c r="D1006" s="258">
        <v>500000</v>
      </c>
      <c r="E1006" s="258">
        <v>300000</v>
      </c>
      <c r="F1006" s="259">
        <v>600000</v>
      </c>
      <c r="G1006" s="259">
        <v>700000</v>
      </c>
      <c r="H1006" s="259">
        <f t="shared" si="34"/>
        <v>1600000</v>
      </c>
      <c r="I1006" s="259">
        <v>2300000</v>
      </c>
      <c r="J1006" s="259">
        <v>0</v>
      </c>
      <c r="K1006" s="246"/>
    </row>
    <row r="1007" spans="1:11" ht="24.75" customHeight="1" x14ac:dyDescent="0.3">
      <c r="A1007" s="244" t="s">
        <v>3509</v>
      </c>
      <c r="B1007" s="292" t="s">
        <v>3510</v>
      </c>
      <c r="C1007" s="245">
        <v>2000</v>
      </c>
      <c r="D1007" s="258">
        <v>400000</v>
      </c>
      <c r="E1007" s="258">
        <v>200000</v>
      </c>
      <c r="F1007" s="259">
        <v>450000</v>
      </c>
      <c r="G1007" s="259">
        <v>500000</v>
      </c>
      <c r="H1007" s="259">
        <f t="shared" si="34"/>
        <v>1150000</v>
      </c>
      <c r="I1007" s="259">
        <v>150000</v>
      </c>
      <c r="J1007" s="259">
        <v>81000</v>
      </c>
      <c r="K1007" s="246"/>
    </row>
    <row r="1008" spans="1:11" x14ac:dyDescent="0.3">
      <c r="A1008" s="244" t="s">
        <v>3511</v>
      </c>
      <c r="B1008" s="292" t="s">
        <v>3512</v>
      </c>
      <c r="C1008" s="245">
        <v>2000</v>
      </c>
      <c r="D1008" s="258">
        <v>1000000</v>
      </c>
      <c r="E1008" s="258">
        <v>600000</v>
      </c>
      <c r="F1008" s="259">
        <v>2000000</v>
      </c>
      <c r="G1008" s="259">
        <v>3000000</v>
      </c>
      <c r="H1008" s="259">
        <f t="shared" si="34"/>
        <v>5600000</v>
      </c>
      <c r="I1008" s="259">
        <v>600000</v>
      </c>
      <c r="J1008" s="259">
        <v>140000</v>
      </c>
      <c r="K1008" s="246"/>
    </row>
    <row r="1009" spans="1:11" ht="24" x14ac:dyDescent="0.3">
      <c r="A1009" s="244" t="s">
        <v>3513</v>
      </c>
      <c r="B1009" s="292" t="s">
        <v>3514</v>
      </c>
      <c r="C1009" s="245">
        <v>2000</v>
      </c>
      <c r="D1009" s="258">
        <v>250000</v>
      </c>
      <c r="E1009" s="258">
        <v>150000</v>
      </c>
      <c r="F1009" s="259">
        <v>260000</v>
      </c>
      <c r="G1009" s="259">
        <v>270000</v>
      </c>
      <c r="H1009" s="259">
        <f t="shared" si="34"/>
        <v>680000</v>
      </c>
      <c r="I1009" s="259">
        <v>200000</v>
      </c>
      <c r="J1009" s="259">
        <v>301500</v>
      </c>
      <c r="K1009" s="246"/>
    </row>
    <row r="1010" spans="1:11" ht="18" customHeight="1" x14ac:dyDescent="0.3">
      <c r="A1010" s="244" t="s">
        <v>3515</v>
      </c>
      <c r="B1010" s="292" t="s">
        <v>3516</v>
      </c>
      <c r="C1010" s="245">
        <v>2000</v>
      </c>
      <c r="D1010" s="258">
        <v>0</v>
      </c>
      <c r="E1010" s="258">
        <v>0</v>
      </c>
      <c r="F1010" s="259">
        <v>0</v>
      </c>
      <c r="G1010" s="259">
        <v>0</v>
      </c>
      <c r="H1010" s="259">
        <f t="shared" si="34"/>
        <v>0</v>
      </c>
      <c r="I1010" s="259">
        <v>0</v>
      </c>
      <c r="J1010" s="259">
        <v>0</v>
      </c>
      <c r="K1010" s="246"/>
    </row>
    <row r="1011" spans="1:11" ht="27.75" customHeight="1" x14ac:dyDescent="0.3">
      <c r="A1011" s="244" t="s">
        <v>3517</v>
      </c>
      <c r="B1011" s="292" t="s">
        <v>3518</v>
      </c>
      <c r="C1011" s="245">
        <v>2000</v>
      </c>
      <c r="D1011" s="258">
        <v>0</v>
      </c>
      <c r="E1011" s="258">
        <v>0</v>
      </c>
      <c r="F1011" s="259">
        <v>0</v>
      </c>
      <c r="G1011" s="259">
        <v>0</v>
      </c>
      <c r="H1011" s="259">
        <f t="shared" si="34"/>
        <v>0</v>
      </c>
      <c r="I1011" s="259">
        <v>0</v>
      </c>
      <c r="J1011" s="259">
        <v>0</v>
      </c>
      <c r="K1011" s="246"/>
    </row>
    <row r="1012" spans="1:11" x14ac:dyDescent="0.3">
      <c r="A1012" s="244" t="s">
        <v>3519</v>
      </c>
      <c r="B1012" s="292" t="s">
        <v>3520</v>
      </c>
      <c r="C1012" s="245">
        <v>2000</v>
      </c>
      <c r="D1012" s="258">
        <v>10000000</v>
      </c>
      <c r="E1012" s="258">
        <v>5000000</v>
      </c>
      <c r="F1012" s="259">
        <v>12000000</v>
      </c>
      <c r="G1012" s="259">
        <v>14000000</v>
      </c>
      <c r="H1012" s="259">
        <f t="shared" si="34"/>
        <v>31000000</v>
      </c>
      <c r="I1012" s="259">
        <v>14000000</v>
      </c>
      <c r="J1012" s="259">
        <v>6146000</v>
      </c>
      <c r="K1012" s="246"/>
    </row>
    <row r="1013" spans="1:11" x14ac:dyDescent="0.3">
      <c r="A1013" s="244" t="s">
        <v>3521</v>
      </c>
      <c r="B1013" s="292" t="s">
        <v>3522</v>
      </c>
      <c r="C1013" s="245">
        <v>2000</v>
      </c>
      <c r="D1013" s="258">
        <v>20000000</v>
      </c>
      <c r="E1013" s="258">
        <v>10000000</v>
      </c>
      <c r="F1013" s="259">
        <v>22000000</v>
      </c>
      <c r="G1013" s="259">
        <v>23000000</v>
      </c>
      <c r="H1013" s="259">
        <f t="shared" si="34"/>
        <v>55000000</v>
      </c>
      <c r="I1013" s="259">
        <v>18000000</v>
      </c>
      <c r="J1013" s="259">
        <v>15220500</v>
      </c>
      <c r="K1013" s="246"/>
    </row>
    <row r="1014" spans="1:11" x14ac:dyDescent="0.3">
      <c r="A1014" s="244" t="s">
        <v>3523</v>
      </c>
      <c r="B1014" s="292" t="s">
        <v>3524</v>
      </c>
      <c r="C1014" s="245">
        <v>2000</v>
      </c>
      <c r="D1014" s="258">
        <v>10000000</v>
      </c>
      <c r="E1014" s="258">
        <v>5000000</v>
      </c>
      <c r="F1014" s="259">
        <v>12000000</v>
      </c>
      <c r="G1014" s="259">
        <v>14000000</v>
      </c>
      <c r="H1014" s="259">
        <f t="shared" si="34"/>
        <v>31000000</v>
      </c>
      <c r="I1014" s="259">
        <v>4000000</v>
      </c>
      <c r="J1014" s="259">
        <v>7051000</v>
      </c>
      <c r="K1014" s="246"/>
    </row>
    <row r="1015" spans="1:11" x14ac:dyDescent="0.3">
      <c r="A1015" s="244" t="s">
        <v>3525</v>
      </c>
      <c r="B1015" s="292" t="s">
        <v>3526</v>
      </c>
      <c r="C1015" s="245">
        <v>2000</v>
      </c>
      <c r="D1015" s="258">
        <v>810000</v>
      </c>
      <c r="E1015" s="258">
        <v>410000</v>
      </c>
      <c r="F1015" s="259">
        <v>820000</v>
      </c>
      <c r="G1015" s="259">
        <v>900000</v>
      </c>
      <c r="H1015" s="259">
        <f t="shared" si="34"/>
        <v>2130000</v>
      </c>
      <c r="I1015" s="259">
        <v>0</v>
      </c>
      <c r="J1015" s="259">
        <v>819400</v>
      </c>
      <c r="K1015" s="246"/>
    </row>
    <row r="1016" spans="1:11" x14ac:dyDescent="0.3">
      <c r="A1016" s="237"/>
      <c r="B1016" s="31"/>
      <c r="C1016" s="237"/>
      <c r="D1016" s="291"/>
      <c r="E1016" s="291"/>
      <c r="F1016" s="212"/>
      <c r="G1016" s="212"/>
      <c r="H1016" s="315"/>
      <c r="I1016" s="212"/>
      <c r="J1016" s="212"/>
      <c r="K1016" s="237"/>
    </row>
    <row r="1017" spans="1:11" s="343" customFormat="1" ht="18" customHeight="1" x14ac:dyDescent="0.3">
      <c r="A1017" s="877" t="s">
        <v>5099</v>
      </c>
      <c r="B1017" s="877"/>
      <c r="C1017" s="877"/>
      <c r="D1017" s="877"/>
      <c r="E1017" s="877"/>
      <c r="F1017" s="877"/>
      <c r="G1017" s="877"/>
      <c r="H1017" s="877"/>
      <c r="I1017" s="877"/>
      <c r="J1017" s="877"/>
      <c r="K1017" s="877"/>
    </row>
    <row r="1018" spans="1:11" s="343" customFormat="1" ht="14.25" customHeight="1" x14ac:dyDescent="0.3">
      <c r="A1018" s="877" t="s">
        <v>5100</v>
      </c>
      <c r="B1018" s="877"/>
      <c r="C1018" s="877"/>
      <c r="D1018" s="877"/>
      <c r="E1018" s="877"/>
      <c r="F1018" s="877"/>
      <c r="G1018" s="877"/>
      <c r="H1018" s="877"/>
      <c r="I1018" s="877"/>
      <c r="J1018" s="877"/>
      <c r="K1018" s="877"/>
    </row>
    <row r="1019" spans="1:11" s="343" customFormat="1" ht="15" thickBot="1" x14ac:dyDescent="0.35">
      <c r="A1019" s="941" t="s">
        <v>3487</v>
      </c>
      <c r="B1019" s="941"/>
      <c r="C1019" s="941"/>
      <c r="D1019" s="941"/>
      <c r="E1019" s="941"/>
      <c r="F1019" s="941"/>
      <c r="G1019" s="941"/>
      <c r="H1019" s="941"/>
      <c r="I1019" s="941"/>
      <c r="J1019" s="941"/>
      <c r="K1019" s="941"/>
    </row>
    <row r="1020" spans="1:11" s="343" customFormat="1" ht="15" customHeight="1" x14ac:dyDescent="0.3">
      <c r="A1020" s="935" t="s">
        <v>5101</v>
      </c>
      <c r="B1020" s="931" t="s">
        <v>4881</v>
      </c>
      <c r="C1020" s="938" t="s">
        <v>4908</v>
      </c>
      <c r="D1020" s="873" t="s">
        <v>3115</v>
      </c>
      <c r="E1020" s="873" t="s">
        <v>3116</v>
      </c>
      <c r="F1020" s="873" t="s">
        <v>3116</v>
      </c>
      <c r="G1020" s="873" t="s">
        <v>3116</v>
      </c>
      <c r="H1020" s="873" t="s">
        <v>5095</v>
      </c>
      <c r="I1020" s="875" t="s">
        <v>3115</v>
      </c>
      <c r="J1020" s="254" t="s">
        <v>4884</v>
      </c>
      <c r="K1020" s="873" t="s">
        <v>5049</v>
      </c>
    </row>
    <row r="1021" spans="1:11" s="343" customFormat="1" x14ac:dyDescent="0.3">
      <c r="A1021" s="936"/>
      <c r="B1021" s="932"/>
      <c r="C1021" s="939"/>
      <c r="D1021" s="874"/>
      <c r="E1021" s="874"/>
      <c r="F1021" s="874"/>
      <c r="G1021" s="874"/>
      <c r="H1021" s="874"/>
      <c r="I1021" s="876"/>
      <c r="J1021" s="255" t="s">
        <v>5103</v>
      </c>
      <c r="K1021" s="874"/>
    </row>
    <row r="1022" spans="1:11" s="343" customFormat="1" x14ac:dyDescent="0.3">
      <c r="A1022" s="936"/>
      <c r="B1022" s="932"/>
      <c r="C1022" s="939"/>
      <c r="D1022" s="44" t="s">
        <v>3120</v>
      </c>
      <c r="E1022" s="44" t="s">
        <v>3120</v>
      </c>
      <c r="F1022" s="44" t="s">
        <v>5068</v>
      </c>
      <c r="G1022" s="44" t="s">
        <v>5069</v>
      </c>
      <c r="H1022" s="44"/>
      <c r="I1022" s="45" t="s">
        <v>5102</v>
      </c>
      <c r="J1022" s="45" t="s">
        <v>5102</v>
      </c>
      <c r="K1022" s="44"/>
    </row>
    <row r="1023" spans="1:11" s="343" customFormat="1" ht="15" customHeight="1" thickBot="1" x14ac:dyDescent="0.35">
      <c r="A1023" s="937"/>
      <c r="B1023" s="933"/>
      <c r="C1023" s="940"/>
      <c r="D1023" s="48" t="s">
        <v>14</v>
      </c>
      <c r="E1023" s="48" t="s">
        <v>14</v>
      </c>
      <c r="F1023" s="48" t="s">
        <v>14</v>
      </c>
      <c r="G1023" s="48" t="s">
        <v>14</v>
      </c>
      <c r="H1023" s="48" t="s">
        <v>14</v>
      </c>
      <c r="I1023" s="49" t="s">
        <v>14</v>
      </c>
      <c r="J1023" s="256" t="s">
        <v>14</v>
      </c>
      <c r="K1023" s="48"/>
    </row>
    <row r="1024" spans="1:11" x14ac:dyDescent="0.3">
      <c r="A1024" s="248" t="s">
        <v>2634</v>
      </c>
      <c r="B1024" s="31"/>
      <c r="C1024" s="237"/>
      <c r="D1024" s="262">
        <f>SUM(D1025:D1039)</f>
        <v>71520000</v>
      </c>
      <c r="E1024" s="262">
        <f t="shared" ref="E1024:J1024" si="35">SUM(E1025:E1039)</f>
        <v>36310000</v>
      </c>
      <c r="F1024" s="262">
        <f t="shared" si="35"/>
        <v>80180000</v>
      </c>
      <c r="G1024" s="262">
        <f t="shared" si="35"/>
        <v>88440000</v>
      </c>
      <c r="H1024" s="262">
        <f t="shared" si="35"/>
        <v>204930000</v>
      </c>
      <c r="I1024" s="262">
        <f t="shared" si="35"/>
        <v>92020000</v>
      </c>
      <c r="J1024" s="262">
        <f t="shared" si="35"/>
        <v>56575969</v>
      </c>
      <c r="K1024" s="243"/>
    </row>
    <row r="1025" spans="1:11" x14ac:dyDescent="0.3">
      <c r="A1025" s="244" t="s">
        <v>3527</v>
      </c>
      <c r="B1025" s="292" t="s">
        <v>3499</v>
      </c>
      <c r="C1025" s="245">
        <v>2000</v>
      </c>
      <c r="D1025" s="258">
        <v>2000000</v>
      </c>
      <c r="E1025" s="258">
        <v>1000000</v>
      </c>
      <c r="F1025" s="259">
        <v>2100000</v>
      </c>
      <c r="G1025" s="259">
        <v>2300000</v>
      </c>
      <c r="H1025" s="259">
        <f t="shared" ref="H1025:H1039" si="36">SUM(E1025:G1025)</f>
        <v>5400000</v>
      </c>
      <c r="I1025" s="259">
        <v>2000000</v>
      </c>
      <c r="J1025" s="259">
        <v>434649</v>
      </c>
      <c r="K1025" s="246"/>
    </row>
    <row r="1026" spans="1:11" x14ac:dyDescent="0.3">
      <c r="A1026" s="244" t="s">
        <v>3528</v>
      </c>
      <c r="B1026" s="292" t="s">
        <v>3529</v>
      </c>
      <c r="C1026" s="245">
        <v>2000</v>
      </c>
      <c r="D1026" s="258">
        <v>500000</v>
      </c>
      <c r="E1026" s="258">
        <v>300000</v>
      </c>
      <c r="F1026" s="259">
        <v>550000</v>
      </c>
      <c r="G1026" s="259">
        <v>600000</v>
      </c>
      <c r="H1026" s="259">
        <f t="shared" si="36"/>
        <v>1450000</v>
      </c>
      <c r="I1026" s="259">
        <v>3000000</v>
      </c>
      <c r="J1026" s="259">
        <v>3500</v>
      </c>
      <c r="K1026" s="246"/>
    </row>
    <row r="1027" spans="1:11" x14ac:dyDescent="0.3">
      <c r="A1027" s="244" t="s">
        <v>3530</v>
      </c>
      <c r="B1027" s="292" t="s">
        <v>3531</v>
      </c>
      <c r="C1027" s="245">
        <v>2000</v>
      </c>
      <c r="D1027" s="258">
        <v>1500000</v>
      </c>
      <c r="E1027" s="258">
        <v>1500000</v>
      </c>
      <c r="F1027" s="259">
        <v>2000000</v>
      </c>
      <c r="G1027" s="259">
        <v>2500000</v>
      </c>
      <c r="H1027" s="259">
        <f t="shared" si="36"/>
        <v>6000000</v>
      </c>
      <c r="I1027" s="259">
        <v>0</v>
      </c>
      <c r="J1027" s="259">
        <v>0</v>
      </c>
      <c r="K1027" s="247"/>
    </row>
    <row r="1028" spans="1:11" ht="24.75" customHeight="1" x14ac:dyDescent="0.3">
      <c r="A1028" s="244" t="s">
        <v>3532</v>
      </c>
      <c r="B1028" s="292" t="s">
        <v>3533</v>
      </c>
      <c r="C1028" s="245">
        <v>2000</v>
      </c>
      <c r="D1028" s="258">
        <v>36000000</v>
      </c>
      <c r="E1028" s="258">
        <v>15000000</v>
      </c>
      <c r="F1028" s="259">
        <v>40000000</v>
      </c>
      <c r="G1028" s="259">
        <v>45000000</v>
      </c>
      <c r="H1028" s="259">
        <f t="shared" si="36"/>
        <v>100000000</v>
      </c>
      <c r="I1028" s="259">
        <v>35000000</v>
      </c>
      <c r="J1028" s="259">
        <v>34957720</v>
      </c>
      <c r="K1028" s="246"/>
    </row>
    <row r="1029" spans="1:11" x14ac:dyDescent="0.3">
      <c r="A1029" s="244" t="s">
        <v>3534</v>
      </c>
      <c r="B1029" s="292" t="s">
        <v>3535</v>
      </c>
      <c r="C1029" s="245">
        <v>2000</v>
      </c>
      <c r="D1029" s="258">
        <v>3000000</v>
      </c>
      <c r="E1029" s="258">
        <v>3000000</v>
      </c>
      <c r="F1029" s="259">
        <v>4000000</v>
      </c>
      <c r="G1029" s="259">
        <v>5000000</v>
      </c>
      <c r="H1029" s="259">
        <f t="shared" si="36"/>
        <v>12000000</v>
      </c>
      <c r="I1029" s="259">
        <v>15000000</v>
      </c>
      <c r="J1029" s="259">
        <v>680000</v>
      </c>
      <c r="K1029" s="246"/>
    </row>
    <row r="1030" spans="1:11" ht="22.5" customHeight="1" x14ac:dyDescent="0.3">
      <c r="A1030" s="244" t="s">
        <v>3536</v>
      </c>
      <c r="B1030" s="292" t="s">
        <v>3537</v>
      </c>
      <c r="C1030" s="245">
        <v>2000</v>
      </c>
      <c r="D1030" s="258">
        <v>0</v>
      </c>
      <c r="E1030" s="258">
        <v>0</v>
      </c>
      <c r="F1030" s="259">
        <v>0</v>
      </c>
      <c r="G1030" s="259">
        <v>0</v>
      </c>
      <c r="H1030" s="259">
        <f t="shared" si="36"/>
        <v>0</v>
      </c>
      <c r="I1030" s="259">
        <v>0</v>
      </c>
      <c r="J1030" s="259">
        <v>125000</v>
      </c>
      <c r="K1030" s="246"/>
    </row>
    <row r="1031" spans="1:11" x14ac:dyDescent="0.3">
      <c r="A1031" s="244" t="s">
        <v>3538</v>
      </c>
      <c r="B1031" s="292" t="s">
        <v>3539</v>
      </c>
      <c r="C1031" s="245">
        <v>2000</v>
      </c>
      <c r="D1031" s="258">
        <v>0</v>
      </c>
      <c r="E1031" s="258">
        <v>0</v>
      </c>
      <c r="F1031" s="259">
        <v>0</v>
      </c>
      <c r="G1031" s="259">
        <v>0</v>
      </c>
      <c r="H1031" s="259">
        <f t="shared" si="36"/>
        <v>0</v>
      </c>
      <c r="I1031" s="259">
        <v>8000000</v>
      </c>
      <c r="J1031" s="259">
        <v>40000</v>
      </c>
      <c r="K1031" s="246"/>
    </row>
    <row r="1032" spans="1:11" x14ac:dyDescent="0.3">
      <c r="A1032" s="244" t="s">
        <v>3540</v>
      </c>
      <c r="B1032" s="292" t="s">
        <v>3541</v>
      </c>
      <c r="C1032" s="245">
        <v>2000</v>
      </c>
      <c r="D1032" s="258">
        <v>2000000</v>
      </c>
      <c r="E1032" s="258">
        <v>2000000</v>
      </c>
      <c r="F1032" s="259">
        <v>2500000</v>
      </c>
      <c r="G1032" s="259">
        <v>3000000</v>
      </c>
      <c r="H1032" s="259">
        <f t="shared" si="36"/>
        <v>7500000</v>
      </c>
      <c r="I1032" s="259">
        <v>7000000</v>
      </c>
      <c r="J1032" s="259">
        <v>2579000</v>
      </c>
      <c r="K1032" s="246"/>
    </row>
    <row r="1033" spans="1:11" x14ac:dyDescent="0.3">
      <c r="A1033" s="244" t="s">
        <v>3542</v>
      </c>
      <c r="B1033" s="292" t="s">
        <v>3543</v>
      </c>
      <c r="C1033" s="245">
        <v>2000</v>
      </c>
      <c r="D1033" s="258">
        <v>15000000</v>
      </c>
      <c r="E1033" s="258">
        <v>8000000</v>
      </c>
      <c r="F1033" s="259">
        <v>16000000</v>
      </c>
      <c r="G1033" s="259">
        <v>17000000</v>
      </c>
      <c r="H1033" s="259">
        <f t="shared" si="36"/>
        <v>41000000</v>
      </c>
      <c r="I1033" s="259">
        <v>15000000</v>
      </c>
      <c r="J1033" s="259">
        <v>9264500</v>
      </c>
      <c r="K1033" s="246"/>
    </row>
    <row r="1034" spans="1:11" ht="24" x14ac:dyDescent="0.3">
      <c r="A1034" s="244" t="s">
        <v>3544</v>
      </c>
      <c r="B1034" s="292" t="s">
        <v>3545</v>
      </c>
      <c r="C1034" s="245">
        <v>2000</v>
      </c>
      <c r="D1034" s="258">
        <v>9500000</v>
      </c>
      <c r="E1034" s="258">
        <v>4500000</v>
      </c>
      <c r="F1034" s="259">
        <v>10000000</v>
      </c>
      <c r="G1034" s="259">
        <v>11000000</v>
      </c>
      <c r="H1034" s="259">
        <f t="shared" si="36"/>
        <v>25500000</v>
      </c>
      <c r="I1034" s="259">
        <v>5000000</v>
      </c>
      <c r="J1034" s="259">
        <v>4945100</v>
      </c>
      <c r="K1034" s="246"/>
    </row>
    <row r="1035" spans="1:11" x14ac:dyDescent="0.3">
      <c r="A1035" s="244" t="s">
        <v>3546</v>
      </c>
      <c r="B1035" s="292" t="s">
        <v>3547</v>
      </c>
      <c r="C1035" s="245">
        <v>2000</v>
      </c>
      <c r="D1035" s="258">
        <v>0</v>
      </c>
      <c r="E1035" s="258">
        <v>0</v>
      </c>
      <c r="F1035" s="259">
        <v>0</v>
      </c>
      <c r="G1035" s="259">
        <v>0</v>
      </c>
      <c r="H1035" s="259">
        <f t="shared" si="36"/>
        <v>0</v>
      </c>
      <c r="I1035" s="259">
        <v>2000000</v>
      </c>
      <c r="J1035" s="259">
        <v>170500</v>
      </c>
      <c r="K1035" s="246"/>
    </row>
    <row r="1036" spans="1:11" x14ac:dyDescent="0.3">
      <c r="A1036" s="244" t="s">
        <v>3548</v>
      </c>
      <c r="B1036" s="292" t="s">
        <v>3549</v>
      </c>
      <c r="C1036" s="245">
        <v>2000</v>
      </c>
      <c r="D1036" s="258">
        <v>0</v>
      </c>
      <c r="E1036" s="258">
        <v>0</v>
      </c>
      <c r="F1036" s="259">
        <v>0</v>
      </c>
      <c r="G1036" s="259">
        <v>0</v>
      </c>
      <c r="H1036" s="259">
        <f t="shared" si="36"/>
        <v>0</v>
      </c>
      <c r="I1036" s="259">
        <v>0</v>
      </c>
      <c r="J1036" s="259">
        <v>795000</v>
      </c>
      <c r="K1036" s="246"/>
    </row>
    <row r="1037" spans="1:11" ht="22.5" customHeight="1" x14ac:dyDescent="0.3">
      <c r="A1037" s="244" t="s">
        <v>3550</v>
      </c>
      <c r="B1037" s="292" t="s">
        <v>3551</v>
      </c>
      <c r="C1037" s="245">
        <v>2000</v>
      </c>
      <c r="D1037" s="258">
        <v>2000000</v>
      </c>
      <c r="E1037" s="258">
        <v>1000000</v>
      </c>
      <c r="F1037" s="259">
        <v>3000000</v>
      </c>
      <c r="G1037" s="259">
        <v>2000000</v>
      </c>
      <c r="H1037" s="259">
        <f t="shared" si="36"/>
        <v>6000000</v>
      </c>
      <c r="I1037" s="259">
        <v>0</v>
      </c>
      <c r="J1037" s="259">
        <v>0</v>
      </c>
      <c r="K1037" s="247"/>
    </row>
    <row r="1038" spans="1:11" x14ac:dyDescent="0.3">
      <c r="A1038" s="244" t="s">
        <v>3552</v>
      </c>
      <c r="B1038" s="292" t="s">
        <v>3553</v>
      </c>
      <c r="C1038" s="245">
        <v>2000</v>
      </c>
      <c r="D1038" s="258">
        <v>20000</v>
      </c>
      <c r="E1038" s="258">
        <v>10000</v>
      </c>
      <c r="F1038" s="259">
        <v>30000</v>
      </c>
      <c r="G1038" s="259">
        <v>40000</v>
      </c>
      <c r="H1038" s="259">
        <f t="shared" si="36"/>
        <v>80000</v>
      </c>
      <c r="I1038" s="259">
        <v>20000</v>
      </c>
      <c r="J1038" s="259">
        <v>0</v>
      </c>
      <c r="K1038" s="247"/>
    </row>
    <row r="1039" spans="1:11" x14ac:dyDescent="0.3">
      <c r="A1039" s="244" t="s">
        <v>3554</v>
      </c>
      <c r="B1039" s="292" t="s">
        <v>3555</v>
      </c>
      <c r="C1039" s="245">
        <v>2000</v>
      </c>
      <c r="D1039" s="258">
        <v>0</v>
      </c>
      <c r="E1039" s="258">
        <v>0</v>
      </c>
      <c r="F1039" s="259">
        <v>0</v>
      </c>
      <c r="G1039" s="259">
        <v>0</v>
      </c>
      <c r="H1039" s="259">
        <f t="shared" si="36"/>
        <v>0</v>
      </c>
      <c r="I1039" s="259">
        <v>0</v>
      </c>
      <c r="J1039" s="259">
        <v>2581000</v>
      </c>
      <c r="K1039" s="246"/>
    </row>
    <row r="1040" spans="1:11" s="238" customFormat="1" x14ac:dyDescent="0.3">
      <c r="A1040" s="250"/>
      <c r="B1040" s="333"/>
      <c r="C1040" s="251"/>
      <c r="D1040" s="316"/>
      <c r="E1040" s="316"/>
      <c r="F1040" s="317"/>
      <c r="G1040" s="317"/>
      <c r="H1040" s="317"/>
      <c r="I1040" s="317"/>
      <c r="J1040" s="317"/>
      <c r="K1040" s="252"/>
    </row>
    <row r="1041" spans="1:11" x14ac:dyDescent="0.3">
      <c r="A1041" s="248" t="s">
        <v>1890</v>
      </c>
      <c r="B1041" s="31"/>
      <c r="C1041" s="237"/>
      <c r="D1041" s="262">
        <f>SUM(D1042:D1046)</f>
        <v>4630000</v>
      </c>
      <c r="E1041" s="262">
        <f t="shared" ref="E1041:J1041" si="37">SUM(E1042:E1046)</f>
        <v>4230000</v>
      </c>
      <c r="F1041" s="262">
        <f t="shared" si="37"/>
        <v>5030000</v>
      </c>
      <c r="G1041" s="262">
        <f t="shared" si="37"/>
        <v>5420000</v>
      </c>
      <c r="H1041" s="262">
        <f t="shared" si="37"/>
        <v>14680000</v>
      </c>
      <c r="I1041" s="262">
        <f t="shared" si="37"/>
        <v>4430000</v>
      </c>
      <c r="J1041" s="262">
        <f t="shared" si="37"/>
        <v>3140098</v>
      </c>
      <c r="K1041" s="243"/>
    </row>
    <row r="1042" spans="1:11" x14ac:dyDescent="0.3">
      <c r="A1042" s="244" t="s">
        <v>3556</v>
      </c>
      <c r="B1042" s="292" t="s">
        <v>3557</v>
      </c>
      <c r="C1042" s="245">
        <v>2000</v>
      </c>
      <c r="D1042" s="258">
        <v>240000</v>
      </c>
      <c r="E1042" s="258">
        <v>240000</v>
      </c>
      <c r="F1042" s="259">
        <v>230000</v>
      </c>
      <c r="G1042" s="259">
        <v>250000</v>
      </c>
      <c r="H1042" s="259">
        <f t="shared" ref="H1042:H1046" si="38">SUM(E1042:G1042)</f>
        <v>720000</v>
      </c>
      <c r="I1042" s="259">
        <v>230000</v>
      </c>
      <c r="J1042" s="259">
        <v>297850</v>
      </c>
      <c r="K1042" s="246"/>
    </row>
    <row r="1043" spans="1:11" x14ac:dyDescent="0.3">
      <c r="A1043" s="244" t="s">
        <v>3558</v>
      </c>
      <c r="B1043" s="292" t="s">
        <v>3559</v>
      </c>
      <c r="C1043" s="245">
        <v>2000</v>
      </c>
      <c r="D1043" s="258">
        <v>2600000</v>
      </c>
      <c r="E1043" s="258">
        <v>2600000</v>
      </c>
      <c r="F1043" s="259">
        <v>2800000</v>
      </c>
      <c r="G1043" s="259">
        <v>3000000</v>
      </c>
      <c r="H1043" s="259">
        <f t="shared" si="38"/>
        <v>8400000</v>
      </c>
      <c r="I1043" s="259">
        <v>2500000</v>
      </c>
      <c r="J1043" s="259">
        <v>2392235</v>
      </c>
      <c r="K1043" s="246"/>
    </row>
    <row r="1044" spans="1:11" x14ac:dyDescent="0.3">
      <c r="A1044" s="244" t="s">
        <v>3560</v>
      </c>
      <c r="B1044" s="292" t="s">
        <v>3561</v>
      </c>
      <c r="C1044" s="245">
        <v>2000</v>
      </c>
      <c r="D1044" s="258">
        <v>350000</v>
      </c>
      <c r="E1044" s="258">
        <v>350000</v>
      </c>
      <c r="F1044" s="259">
        <v>400000</v>
      </c>
      <c r="G1044" s="259">
        <v>420000</v>
      </c>
      <c r="H1044" s="259">
        <f t="shared" si="38"/>
        <v>1170000</v>
      </c>
      <c r="I1044" s="259">
        <v>300000</v>
      </c>
      <c r="J1044" s="259">
        <v>273000</v>
      </c>
      <c r="K1044" s="246"/>
    </row>
    <row r="1045" spans="1:11" x14ac:dyDescent="0.3">
      <c r="A1045" s="244" t="s">
        <v>3562</v>
      </c>
      <c r="B1045" s="292" t="s">
        <v>3563</v>
      </c>
      <c r="C1045" s="245">
        <v>2000</v>
      </c>
      <c r="D1045" s="258">
        <v>1200000</v>
      </c>
      <c r="E1045" s="258">
        <v>800000</v>
      </c>
      <c r="F1045" s="259">
        <v>1300000</v>
      </c>
      <c r="G1045" s="259">
        <v>1400000</v>
      </c>
      <c r="H1045" s="259">
        <f t="shared" si="38"/>
        <v>3500000</v>
      </c>
      <c r="I1045" s="259">
        <v>1200000</v>
      </c>
      <c r="J1045" s="259">
        <v>0</v>
      </c>
      <c r="K1045" s="247"/>
    </row>
    <row r="1046" spans="1:11" x14ac:dyDescent="0.3">
      <c r="A1046" s="244" t="s">
        <v>3564</v>
      </c>
      <c r="B1046" s="292" t="s">
        <v>3565</v>
      </c>
      <c r="C1046" s="245">
        <v>2000</v>
      </c>
      <c r="D1046" s="258">
        <v>240000</v>
      </c>
      <c r="E1046" s="258">
        <v>240000</v>
      </c>
      <c r="F1046" s="259">
        <v>300000</v>
      </c>
      <c r="G1046" s="259">
        <v>350000</v>
      </c>
      <c r="H1046" s="259">
        <f t="shared" si="38"/>
        <v>890000</v>
      </c>
      <c r="I1046" s="259">
        <v>200000</v>
      </c>
      <c r="J1046" s="259">
        <v>177013</v>
      </c>
      <c r="K1046" s="246"/>
    </row>
    <row r="1047" spans="1:11" x14ac:dyDescent="0.3">
      <c r="A1047" s="237"/>
      <c r="B1047" s="31"/>
      <c r="C1047" s="237"/>
      <c r="D1047" s="260"/>
      <c r="E1047" s="260"/>
      <c r="F1047" s="212"/>
      <c r="G1047" s="212"/>
      <c r="H1047" s="261"/>
      <c r="I1047" s="212"/>
      <c r="J1047" s="212"/>
      <c r="K1047" s="237"/>
    </row>
    <row r="1048" spans="1:11" x14ac:dyDescent="0.3">
      <c r="A1048" s="248" t="s">
        <v>1045</v>
      </c>
      <c r="B1048" s="293"/>
      <c r="C1048" s="237"/>
      <c r="D1048" s="262">
        <f>SUM(D1049:D1050)</f>
        <v>0</v>
      </c>
      <c r="E1048" s="262">
        <f t="shared" ref="E1048:J1048" si="39">SUM(E1049:E1050)</f>
        <v>0</v>
      </c>
      <c r="F1048" s="262">
        <f t="shared" si="39"/>
        <v>0</v>
      </c>
      <c r="G1048" s="262">
        <f t="shared" si="39"/>
        <v>0</v>
      </c>
      <c r="H1048" s="262">
        <f t="shared" si="39"/>
        <v>0</v>
      </c>
      <c r="I1048" s="262">
        <f t="shared" si="39"/>
        <v>0</v>
      </c>
      <c r="J1048" s="262">
        <f t="shared" si="39"/>
        <v>112500</v>
      </c>
      <c r="K1048" s="249"/>
    </row>
    <row r="1049" spans="1:11" x14ac:dyDescent="0.3">
      <c r="A1049" s="244" t="s">
        <v>3566</v>
      </c>
      <c r="B1049" s="292" t="s">
        <v>3567</v>
      </c>
      <c r="C1049" s="245">
        <v>2000</v>
      </c>
      <c r="D1049" s="258">
        <v>0</v>
      </c>
      <c r="E1049" s="258">
        <v>0</v>
      </c>
      <c r="F1049" s="259">
        <v>0</v>
      </c>
      <c r="G1049" s="259">
        <v>0</v>
      </c>
      <c r="H1049" s="259">
        <f t="shared" ref="H1049:H1050" si="40">SUM(E1049:G1049)</f>
        <v>0</v>
      </c>
      <c r="I1049" s="259">
        <v>0</v>
      </c>
      <c r="J1049" s="259">
        <v>60000</v>
      </c>
      <c r="K1049" s="247"/>
    </row>
    <row r="1050" spans="1:11" ht="21" customHeight="1" x14ac:dyDescent="0.3">
      <c r="A1050" s="244" t="s">
        <v>3568</v>
      </c>
      <c r="B1050" s="292" t="s">
        <v>3569</v>
      </c>
      <c r="C1050" s="245">
        <v>2000</v>
      </c>
      <c r="D1050" s="258">
        <v>0</v>
      </c>
      <c r="E1050" s="258">
        <v>0</v>
      </c>
      <c r="F1050" s="259">
        <v>0</v>
      </c>
      <c r="G1050" s="259">
        <v>0</v>
      </c>
      <c r="H1050" s="259">
        <f t="shared" si="40"/>
        <v>0</v>
      </c>
      <c r="I1050" s="259">
        <v>0</v>
      </c>
      <c r="J1050" s="259">
        <v>52500</v>
      </c>
      <c r="K1050" s="247"/>
    </row>
    <row r="1051" spans="1:11" x14ac:dyDescent="0.3">
      <c r="A1051" s="237"/>
      <c r="B1051" s="31"/>
      <c r="C1051" s="237"/>
      <c r="D1051" s="260"/>
      <c r="E1051" s="260"/>
      <c r="F1051" s="212"/>
      <c r="G1051" s="212"/>
      <c r="H1051" s="261"/>
      <c r="I1051" s="212"/>
      <c r="J1051" s="212"/>
      <c r="K1051" s="237"/>
    </row>
    <row r="1052" spans="1:11" s="343" customFormat="1" ht="18" customHeight="1" x14ac:dyDescent="0.3">
      <c r="A1052" s="877" t="s">
        <v>5099</v>
      </c>
      <c r="B1052" s="877"/>
      <c r="C1052" s="877"/>
      <c r="D1052" s="877"/>
      <c r="E1052" s="877"/>
      <c r="F1052" s="877"/>
      <c r="G1052" s="877"/>
      <c r="H1052" s="877"/>
      <c r="I1052" s="877"/>
      <c r="J1052" s="877"/>
      <c r="K1052" s="877"/>
    </row>
    <row r="1053" spans="1:11" s="343" customFormat="1" ht="14.25" customHeight="1" x14ac:dyDescent="0.3">
      <c r="A1053" s="877" t="s">
        <v>5100</v>
      </c>
      <c r="B1053" s="877"/>
      <c r="C1053" s="877"/>
      <c r="D1053" s="877"/>
      <c r="E1053" s="877"/>
      <c r="F1053" s="877"/>
      <c r="G1053" s="877"/>
      <c r="H1053" s="877"/>
      <c r="I1053" s="877"/>
      <c r="J1053" s="877"/>
      <c r="K1053" s="877"/>
    </row>
    <row r="1054" spans="1:11" s="343" customFormat="1" ht="15" thickBot="1" x14ac:dyDescent="0.35">
      <c r="A1054" s="941" t="s">
        <v>3487</v>
      </c>
      <c r="B1054" s="941"/>
      <c r="C1054" s="941"/>
      <c r="D1054" s="941"/>
      <c r="E1054" s="941"/>
      <c r="F1054" s="941"/>
      <c r="G1054" s="941"/>
      <c r="H1054" s="941"/>
      <c r="I1054" s="941"/>
      <c r="J1054" s="941"/>
      <c r="K1054" s="941"/>
    </row>
    <row r="1055" spans="1:11" s="343" customFormat="1" ht="15" customHeight="1" x14ac:dyDescent="0.3">
      <c r="A1055" s="935" t="s">
        <v>5101</v>
      </c>
      <c r="B1055" s="931" t="s">
        <v>4881</v>
      </c>
      <c r="C1055" s="938" t="s">
        <v>4908</v>
      </c>
      <c r="D1055" s="873" t="s">
        <v>3115</v>
      </c>
      <c r="E1055" s="873" t="s">
        <v>3116</v>
      </c>
      <c r="F1055" s="873" t="s">
        <v>3116</v>
      </c>
      <c r="G1055" s="873" t="s">
        <v>3116</v>
      </c>
      <c r="H1055" s="873" t="s">
        <v>5095</v>
      </c>
      <c r="I1055" s="875" t="s">
        <v>3115</v>
      </c>
      <c r="J1055" s="254" t="s">
        <v>4884</v>
      </c>
      <c r="K1055" s="873" t="s">
        <v>5049</v>
      </c>
    </row>
    <row r="1056" spans="1:11" s="343" customFormat="1" x14ac:dyDescent="0.3">
      <c r="A1056" s="936"/>
      <c r="B1056" s="932"/>
      <c r="C1056" s="939"/>
      <c r="D1056" s="874"/>
      <c r="E1056" s="874"/>
      <c r="F1056" s="874"/>
      <c r="G1056" s="874"/>
      <c r="H1056" s="874"/>
      <c r="I1056" s="876"/>
      <c r="J1056" s="255" t="s">
        <v>5103</v>
      </c>
      <c r="K1056" s="874"/>
    </row>
    <row r="1057" spans="1:11" s="343" customFormat="1" x14ac:dyDescent="0.3">
      <c r="A1057" s="936"/>
      <c r="B1057" s="932"/>
      <c r="C1057" s="939"/>
      <c r="D1057" s="44" t="s">
        <v>3120</v>
      </c>
      <c r="E1057" s="44" t="s">
        <v>3120</v>
      </c>
      <c r="F1057" s="44" t="s">
        <v>5068</v>
      </c>
      <c r="G1057" s="44" t="s">
        <v>5069</v>
      </c>
      <c r="H1057" s="44"/>
      <c r="I1057" s="45" t="s">
        <v>5102</v>
      </c>
      <c r="J1057" s="45" t="s">
        <v>5102</v>
      </c>
      <c r="K1057" s="44"/>
    </row>
    <row r="1058" spans="1:11" s="343" customFormat="1" ht="15" customHeight="1" thickBot="1" x14ac:dyDescent="0.35">
      <c r="A1058" s="937"/>
      <c r="B1058" s="933"/>
      <c r="C1058" s="940"/>
      <c r="D1058" s="48" t="s">
        <v>14</v>
      </c>
      <c r="E1058" s="48" t="s">
        <v>14</v>
      </c>
      <c r="F1058" s="48" t="s">
        <v>14</v>
      </c>
      <c r="G1058" s="48" t="s">
        <v>14</v>
      </c>
      <c r="H1058" s="48" t="s">
        <v>14</v>
      </c>
      <c r="I1058" s="49" t="s">
        <v>14</v>
      </c>
      <c r="J1058" s="256" t="s">
        <v>14</v>
      </c>
      <c r="K1058" s="48"/>
    </row>
    <row r="1059" spans="1:11" x14ac:dyDescent="0.3">
      <c r="A1059" s="248" t="s">
        <v>1512</v>
      </c>
      <c r="B1059" s="31"/>
      <c r="C1059" s="237"/>
      <c r="D1059" s="262">
        <f>SUM(D1060:D1063)</f>
        <v>105000</v>
      </c>
      <c r="E1059" s="262">
        <f t="shared" ref="E1059:J1059" si="41">SUM(E1060:E1063)</f>
        <v>105000</v>
      </c>
      <c r="F1059" s="262">
        <f t="shared" si="41"/>
        <v>115000</v>
      </c>
      <c r="G1059" s="262">
        <f t="shared" si="41"/>
        <v>125000</v>
      </c>
      <c r="H1059" s="262">
        <f t="shared" si="41"/>
        <v>345000</v>
      </c>
      <c r="I1059" s="262">
        <f t="shared" si="41"/>
        <v>400000</v>
      </c>
      <c r="J1059" s="262">
        <f t="shared" si="41"/>
        <v>70000</v>
      </c>
      <c r="K1059" s="249"/>
    </row>
    <row r="1060" spans="1:11" x14ac:dyDescent="0.3">
      <c r="A1060" s="244" t="s">
        <v>3570</v>
      </c>
      <c r="B1060" s="292" t="s">
        <v>3571</v>
      </c>
      <c r="C1060" s="245">
        <v>2000</v>
      </c>
      <c r="D1060" s="258">
        <v>0</v>
      </c>
      <c r="E1060" s="258">
        <v>0</v>
      </c>
      <c r="F1060" s="259">
        <v>0</v>
      </c>
      <c r="G1060" s="259">
        <v>0</v>
      </c>
      <c r="H1060" s="259">
        <f t="shared" ref="H1060:H1063" si="42">SUM(E1060:G1060)</f>
        <v>0</v>
      </c>
      <c r="I1060" s="259">
        <v>250000</v>
      </c>
      <c r="J1060" s="259">
        <v>0</v>
      </c>
      <c r="K1060" s="247"/>
    </row>
    <row r="1061" spans="1:11" x14ac:dyDescent="0.3">
      <c r="A1061" s="244" t="s">
        <v>3572</v>
      </c>
      <c r="B1061" s="292" t="s">
        <v>3573</v>
      </c>
      <c r="C1061" s="245">
        <v>2000</v>
      </c>
      <c r="D1061" s="258">
        <v>0</v>
      </c>
      <c r="E1061" s="258">
        <v>0</v>
      </c>
      <c r="F1061" s="259">
        <v>0</v>
      </c>
      <c r="G1061" s="259">
        <v>0</v>
      </c>
      <c r="H1061" s="259">
        <f t="shared" si="42"/>
        <v>0</v>
      </c>
      <c r="I1061" s="259">
        <v>50000</v>
      </c>
      <c r="J1061" s="259">
        <v>40000</v>
      </c>
      <c r="K1061" s="247"/>
    </row>
    <row r="1062" spans="1:11" x14ac:dyDescent="0.3">
      <c r="A1062" s="244" t="s">
        <v>3574</v>
      </c>
      <c r="B1062" s="292" t="s">
        <v>3575</v>
      </c>
      <c r="C1062" s="245">
        <v>2000</v>
      </c>
      <c r="D1062" s="258">
        <v>55000</v>
      </c>
      <c r="E1062" s="258">
        <v>55000</v>
      </c>
      <c r="F1062" s="259">
        <v>60000</v>
      </c>
      <c r="G1062" s="259">
        <v>65000</v>
      </c>
      <c r="H1062" s="259">
        <f t="shared" si="42"/>
        <v>180000</v>
      </c>
      <c r="I1062" s="259">
        <v>50000</v>
      </c>
      <c r="J1062" s="259">
        <v>30000</v>
      </c>
      <c r="K1062" s="247"/>
    </row>
    <row r="1063" spans="1:11" x14ac:dyDescent="0.3">
      <c r="A1063" s="244" t="s">
        <v>3576</v>
      </c>
      <c r="B1063" s="292" t="s">
        <v>3577</v>
      </c>
      <c r="C1063" s="245">
        <v>2000</v>
      </c>
      <c r="D1063" s="258">
        <v>50000</v>
      </c>
      <c r="E1063" s="258">
        <v>50000</v>
      </c>
      <c r="F1063" s="259">
        <v>55000</v>
      </c>
      <c r="G1063" s="259">
        <v>60000</v>
      </c>
      <c r="H1063" s="259">
        <f t="shared" si="42"/>
        <v>165000</v>
      </c>
      <c r="I1063" s="259">
        <v>50000</v>
      </c>
      <c r="J1063" s="259">
        <v>0</v>
      </c>
      <c r="K1063" s="247"/>
    </row>
    <row r="1064" spans="1:11" x14ac:dyDescent="0.3">
      <c r="A1064" s="237"/>
      <c r="B1064" s="31"/>
      <c r="C1064" s="237"/>
      <c r="D1064" s="260"/>
      <c r="E1064" s="260"/>
      <c r="F1064" s="212"/>
      <c r="G1064" s="212"/>
      <c r="H1064" s="261"/>
      <c r="I1064" s="212"/>
      <c r="J1064" s="212"/>
      <c r="K1064" s="237"/>
    </row>
    <row r="1065" spans="1:11" x14ac:dyDescent="0.3">
      <c r="A1065" s="248" t="s">
        <v>16</v>
      </c>
      <c r="B1065" s="293"/>
      <c r="C1065" s="237"/>
      <c r="D1065" s="262">
        <f>SUM(D1066:D1067)</f>
        <v>2200000</v>
      </c>
      <c r="E1065" s="262">
        <f t="shared" ref="E1065:J1065" si="43">SUM(E1066:E1067)</f>
        <v>2200000</v>
      </c>
      <c r="F1065" s="262">
        <f t="shared" si="43"/>
        <v>2800000</v>
      </c>
      <c r="G1065" s="262">
        <f t="shared" si="43"/>
        <v>3350000</v>
      </c>
      <c r="H1065" s="262">
        <f t="shared" si="43"/>
        <v>8350000</v>
      </c>
      <c r="I1065" s="262">
        <f t="shared" si="43"/>
        <v>1600000</v>
      </c>
      <c r="J1065" s="262">
        <f t="shared" si="43"/>
        <v>13897516</v>
      </c>
      <c r="K1065" s="243"/>
    </row>
    <row r="1066" spans="1:11" x14ac:dyDescent="0.3">
      <c r="A1066" s="244" t="s">
        <v>3578</v>
      </c>
      <c r="B1066" s="292" t="s">
        <v>3499</v>
      </c>
      <c r="C1066" s="245">
        <v>2000</v>
      </c>
      <c r="D1066" s="258">
        <v>1500000</v>
      </c>
      <c r="E1066" s="258">
        <v>1500000</v>
      </c>
      <c r="F1066" s="259">
        <v>2000000</v>
      </c>
      <c r="G1066" s="259">
        <v>2500000</v>
      </c>
      <c r="H1066" s="259">
        <f t="shared" ref="H1066:H1067" si="44">SUM(E1066:G1066)</f>
        <v>6000000</v>
      </c>
      <c r="I1066" s="259">
        <v>1000000</v>
      </c>
      <c r="J1066" s="259">
        <v>500000</v>
      </c>
      <c r="K1066" s="246"/>
    </row>
    <row r="1067" spans="1:11" x14ac:dyDescent="0.3">
      <c r="A1067" s="244" t="s">
        <v>3579</v>
      </c>
      <c r="B1067" s="292" t="s">
        <v>3580</v>
      </c>
      <c r="C1067" s="245">
        <v>2000</v>
      </c>
      <c r="D1067" s="258">
        <v>700000</v>
      </c>
      <c r="E1067" s="258">
        <v>700000</v>
      </c>
      <c r="F1067" s="259">
        <v>800000</v>
      </c>
      <c r="G1067" s="259">
        <v>850000</v>
      </c>
      <c r="H1067" s="259">
        <f t="shared" si="44"/>
        <v>2350000</v>
      </c>
      <c r="I1067" s="259">
        <v>600000</v>
      </c>
      <c r="J1067" s="259">
        <v>13397516</v>
      </c>
      <c r="K1067" s="246"/>
    </row>
    <row r="1068" spans="1:11" x14ac:dyDescent="0.3">
      <c r="A1068" s="237"/>
      <c r="B1068" s="31"/>
      <c r="C1068" s="237"/>
      <c r="D1068" s="260"/>
      <c r="E1068" s="260"/>
      <c r="F1068" s="212"/>
      <c r="G1068" s="212"/>
      <c r="H1068" s="261"/>
      <c r="I1068" s="212"/>
      <c r="J1068" s="212"/>
      <c r="K1068" s="237"/>
    </row>
    <row r="1069" spans="1:11" x14ac:dyDescent="0.3">
      <c r="A1069" s="248" t="s">
        <v>169</v>
      </c>
      <c r="B1069" s="293"/>
      <c r="C1069" s="237"/>
      <c r="D1069" s="262">
        <f>SUM(D1070:D1072)</f>
        <v>70000</v>
      </c>
      <c r="E1069" s="262">
        <f t="shared" ref="E1069:J1069" si="45">SUM(E1070:E1072)</f>
        <v>70000</v>
      </c>
      <c r="F1069" s="262">
        <f t="shared" si="45"/>
        <v>80000</v>
      </c>
      <c r="G1069" s="262">
        <f t="shared" si="45"/>
        <v>90000</v>
      </c>
      <c r="H1069" s="262">
        <f t="shared" si="45"/>
        <v>240000</v>
      </c>
      <c r="I1069" s="262">
        <f t="shared" si="45"/>
        <v>3360000</v>
      </c>
      <c r="J1069" s="262">
        <f t="shared" si="45"/>
        <v>2281200</v>
      </c>
      <c r="K1069" s="243"/>
    </row>
    <row r="1070" spans="1:11" x14ac:dyDescent="0.3">
      <c r="A1070" s="244" t="s">
        <v>3581</v>
      </c>
      <c r="B1070" s="292" t="s">
        <v>3582</v>
      </c>
      <c r="C1070" s="245">
        <v>2000</v>
      </c>
      <c r="D1070" s="258">
        <v>0</v>
      </c>
      <c r="E1070" s="258">
        <v>0</v>
      </c>
      <c r="F1070" s="259">
        <v>0</v>
      </c>
      <c r="G1070" s="259">
        <v>0</v>
      </c>
      <c r="H1070" s="259">
        <f t="shared" ref="H1070:H1072" si="46">SUM(E1070:G1070)</f>
        <v>0</v>
      </c>
      <c r="I1070" s="259">
        <v>0</v>
      </c>
      <c r="J1070" s="259">
        <v>0</v>
      </c>
      <c r="K1070" s="246"/>
    </row>
    <row r="1071" spans="1:11" x14ac:dyDescent="0.3">
      <c r="A1071" s="244" t="s">
        <v>3583</v>
      </c>
      <c r="B1071" s="292" t="s">
        <v>3584</v>
      </c>
      <c r="C1071" s="245">
        <v>2000</v>
      </c>
      <c r="D1071" s="258">
        <v>70000</v>
      </c>
      <c r="E1071" s="258">
        <v>70000</v>
      </c>
      <c r="F1071" s="259">
        <v>80000</v>
      </c>
      <c r="G1071" s="259">
        <v>90000</v>
      </c>
      <c r="H1071" s="259">
        <f t="shared" si="46"/>
        <v>240000</v>
      </c>
      <c r="I1071" s="259">
        <v>3360000</v>
      </c>
      <c r="J1071" s="259">
        <v>2281200</v>
      </c>
      <c r="K1071" s="246"/>
    </row>
    <row r="1072" spans="1:11" ht="21.75" customHeight="1" x14ac:dyDescent="0.3">
      <c r="A1072" s="244" t="s">
        <v>3585</v>
      </c>
      <c r="B1072" s="292" t="s">
        <v>5172</v>
      </c>
      <c r="C1072" s="245">
        <v>2000</v>
      </c>
      <c r="D1072" s="258">
        <v>0</v>
      </c>
      <c r="E1072" s="258">
        <v>0</v>
      </c>
      <c r="F1072" s="259">
        <v>0</v>
      </c>
      <c r="G1072" s="259">
        <v>0</v>
      </c>
      <c r="H1072" s="259">
        <f t="shared" si="46"/>
        <v>0</v>
      </c>
      <c r="I1072" s="259">
        <v>0</v>
      </c>
      <c r="J1072" s="259">
        <v>0</v>
      </c>
      <c r="K1072" s="246"/>
    </row>
    <row r="1073" spans="1:11" x14ac:dyDescent="0.3">
      <c r="A1073" s="237"/>
      <c r="B1073" s="31"/>
      <c r="C1073" s="237"/>
      <c r="D1073" s="260"/>
      <c r="E1073" s="260"/>
      <c r="F1073" s="212"/>
      <c r="G1073" s="212"/>
      <c r="H1073" s="261"/>
      <c r="I1073" s="212"/>
      <c r="J1073" s="212"/>
      <c r="K1073" s="237"/>
    </row>
    <row r="1074" spans="1:11" x14ac:dyDescent="0.3">
      <c r="A1074" s="248" t="s">
        <v>719</v>
      </c>
      <c r="B1074" s="293"/>
      <c r="C1074" s="237"/>
      <c r="D1074" s="262">
        <f>SUM(D1075:D1084)</f>
        <v>4157000</v>
      </c>
      <c r="E1074" s="262">
        <f t="shared" ref="E1074:J1074" si="47">SUM(E1075:E1084)</f>
        <v>4157000</v>
      </c>
      <c r="F1074" s="262">
        <f t="shared" si="47"/>
        <v>4157000</v>
      </c>
      <c r="G1074" s="262">
        <f t="shared" si="47"/>
        <v>4157000</v>
      </c>
      <c r="H1074" s="262">
        <f t="shared" si="47"/>
        <v>12471000</v>
      </c>
      <c r="I1074" s="262">
        <f t="shared" si="47"/>
        <v>4157000</v>
      </c>
      <c r="J1074" s="262">
        <f t="shared" si="47"/>
        <v>3659755</v>
      </c>
      <c r="K1074" s="243"/>
    </row>
    <row r="1075" spans="1:11" x14ac:dyDescent="0.3">
      <c r="A1075" s="244" t="s">
        <v>3586</v>
      </c>
      <c r="B1075" s="292" t="s">
        <v>3587</v>
      </c>
      <c r="C1075" s="245">
        <v>2000</v>
      </c>
      <c r="D1075" s="258">
        <v>0</v>
      </c>
      <c r="E1075" s="258">
        <v>0</v>
      </c>
      <c r="F1075" s="259">
        <v>0</v>
      </c>
      <c r="G1075" s="259">
        <v>0</v>
      </c>
      <c r="H1075" s="259">
        <f t="shared" ref="H1075:H1084" si="48">SUM(E1075:G1075)</f>
        <v>0</v>
      </c>
      <c r="I1075" s="259">
        <v>0</v>
      </c>
      <c r="J1075" s="259">
        <v>0</v>
      </c>
      <c r="K1075" s="246"/>
    </row>
    <row r="1076" spans="1:11" x14ac:dyDescent="0.3">
      <c r="A1076" s="244" t="s">
        <v>3588</v>
      </c>
      <c r="B1076" s="292" t="s">
        <v>3499</v>
      </c>
      <c r="C1076" s="245">
        <v>2000</v>
      </c>
      <c r="D1076" s="258">
        <v>0</v>
      </c>
      <c r="E1076" s="258">
        <v>0</v>
      </c>
      <c r="F1076" s="259">
        <v>0</v>
      </c>
      <c r="G1076" s="259">
        <v>0</v>
      </c>
      <c r="H1076" s="259">
        <f t="shared" si="48"/>
        <v>0</v>
      </c>
      <c r="I1076" s="259">
        <v>0</v>
      </c>
      <c r="J1076" s="259">
        <v>5</v>
      </c>
      <c r="K1076" s="247"/>
    </row>
    <row r="1077" spans="1:11" x14ac:dyDescent="0.3">
      <c r="A1077" s="244" t="s">
        <v>3589</v>
      </c>
      <c r="B1077" s="292" t="s">
        <v>3590</v>
      </c>
      <c r="C1077" s="245">
        <v>2000</v>
      </c>
      <c r="D1077" s="258">
        <v>3000</v>
      </c>
      <c r="E1077" s="258">
        <v>3000</v>
      </c>
      <c r="F1077" s="259">
        <v>3000</v>
      </c>
      <c r="G1077" s="259">
        <v>3000</v>
      </c>
      <c r="H1077" s="259">
        <f t="shared" si="48"/>
        <v>9000</v>
      </c>
      <c r="I1077" s="259">
        <v>3000</v>
      </c>
      <c r="J1077" s="259">
        <v>0</v>
      </c>
      <c r="K1077" s="247"/>
    </row>
    <row r="1078" spans="1:11" ht="13.5" customHeight="1" x14ac:dyDescent="0.3">
      <c r="A1078" s="244" t="s">
        <v>3591</v>
      </c>
      <c r="B1078" s="292" t="s">
        <v>3592</v>
      </c>
      <c r="C1078" s="245">
        <v>2000</v>
      </c>
      <c r="D1078" s="258">
        <v>150000</v>
      </c>
      <c r="E1078" s="258">
        <v>150000</v>
      </c>
      <c r="F1078" s="259">
        <v>150000</v>
      </c>
      <c r="G1078" s="259">
        <v>150000</v>
      </c>
      <c r="H1078" s="259">
        <f t="shared" si="48"/>
        <v>450000</v>
      </c>
      <c r="I1078" s="259">
        <v>150000</v>
      </c>
      <c r="J1078" s="259">
        <v>65500</v>
      </c>
      <c r="K1078" s="246"/>
    </row>
    <row r="1079" spans="1:11" x14ac:dyDescent="0.3">
      <c r="A1079" s="244" t="s">
        <v>3593</v>
      </c>
      <c r="B1079" s="292" t="s">
        <v>3594</v>
      </c>
      <c r="C1079" s="245">
        <v>2000</v>
      </c>
      <c r="D1079" s="258">
        <v>500000</v>
      </c>
      <c r="E1079" s="258">
        <v>500000</v>
      </c>
      <c r="F1079" s="259">
        <v>500000</v>
      </c>
      <c r="G1079" s="259">
        <v>500000</v>
      </c>
      <c r="H1079" s="259">
        <f t="shared" si="48"/>
        <v>1500000</v>
      </c>
      <c r="I1079" s="259">
        <v>500000</v>
      </c>
      <c r="J1079" s="259">
        <v>613500</v>
      </c>
      <c r="K1079" s="246"/>
    </row>
    <row r="1080" spans="1:11" x14ac:dyDescent="0.3">
      <c r="A1080" s="244" t="s">
        <v>3595</v>
      </c>
      <c r="B1080" s="292" t="s">
        <v>3596</v>
      </c>
      <c r="C1080" s="245">
        <v>2000</v>
      </c>
      <c r="D1080" s="258">
        <v>2000</v>
      </c>
      <c r="E1080" s="258">
        <v>2000</v>
      </c>
      <c r="F1080" s="259">
        <v>2000</v>
      </c>
      <c r="G1080" s="259">
        <v>2000</v>
      </c>
      <c r="H1080" s="259">
        <f t="shared" si="48"/>
        <v>6000</v>
      </c>
      <c r="I1080" s="259">
        <v>2000</v>
      </c>
      <c r="J1080" s="259">
        <v>557800</v>
      </c>
      <c r="K1080" s="246"/>
    </row>
    <row r="1081" spans="1:11" x14ac:dyDescent="0.3">
      <c r="A1081" s="244" t="s">
        <v>3597</v>
      </c>
      <c r="B1081" s="292" t="s">
        <v>3598</v>
      </c>
      <c r="C1081" s="245">
        <v>2000</v>
      </c>
      <c r="D1081" s="258">
        <v>3500000</v>
      </c>
      <c r="E1081" s="258">
        <v>3500000</v>
      </c>
      <c r="F1081" s="259">
        <v>3500000</v>
      </c>
      <c r="G1081" s="259">
        <v>3500000</v>
      </c>
      <c r="H1081" s="259">
        <f t="shared" si="48"/>
        <v>10500000</v>
      </c>
      <c r="I1081" s="259">
        <v>3500000</v>
      </c>
      <c r="J1081" s="259">
        <v>2359050</v>
      </c>
      <c r="K1081" s="246"/>
    </row>
    <row r="1082" spans="1:11" ht="15" customHeight="1" x14ac:dyDescent="0.3">
      <c r="A1082" s="244" t="s">
        <v>3599</v>
      </c>
      <c r="B1082" s="292" t="s">
        <v>3600</v>
      </c>
      <c r="C1082" s="245">
        <v>2000</v>
      </c>
      <c r="D1082" s="258">
        <v>2000</v>
      </c>
      <c r="E1082" s="258">
        <v>2000</v>
      </c>
      <c r="F1082" s="259">
        <v>2000</v>
      </c>
      <c r="G1082" s="259">
        <v>2000</v>
      </c>
      <c r="H1082" s="259">
        <f t="shared" si="48"/>
        <v>6000</v>
      </c>
      <c r="I1082" s="259">
        <v>2000</v>
      </c>
      <c r="J1082" s="259">
        <v>0</v>
      </c>
      <c r="K1082" s="247"/>
    </row>
    <row r="1083" spans="1:11" x14ac:dyDescent="0.3">
      <c r="A1083" s="244" t="s">
        <v>3601</v>
      </c>
      <c r="B1083" s="292" t="s">
        <v>3602</v>
      </c>
      <c r="C1083" s="245">
        <v>2000</v>
      </c>
      <c r="D1083" s="258">
        <v>0</v>
      </c>
      <c r="E1083" s="258">
        <v>0</v>
      </c>
      <c r="F1083" s="259">
        <v>0</v>
      </c>
      <c r="G1083" s="259">
        <v>0</v>
      </c>
      <c r="H1083" s="259">
        <f t="shared" si="48"/>
        <v>0</v>
      </c>
      <c r="I1083" s="259">
        <v>0</v>
      </c>
      <c r="J1083" s="259">
        <v>63400</v>
      </c>
      <c r="K1083" s="246"/>
    </row>
    <row r="1084" spans="1:11" x14ac:dyDescent="0.3">
      <c r="A1084" s="244" t="s">
        <v>3603</v>
      </c>
      <c r="B1084" s="292" t="s">
        <v>3604</v>
      </c>
      <c r="C1084" s="245">
        <v>2000</v>
      </c>
      <c r="D1084" s="258">
        <v>0</v>
      </c>
      <c r="E1084" s="258">
        <v>0</v>
      </c>
      <c r="F1084" s="259">
        <v>0</v>
      </c>
      <c r="G1084" s="259">
        <v>0</v>
      </c>
      <c r="H1084" s="259">
        <f t="shared" si="48"/>
        <v>0</v>
      </c>
      <c r="I1084" s="259">
        <v>0</v>
      </c>
      <c r="J1084" s="259">
        <v>500</v>
      </c>
      <c r="K1084" s="247"/>
    </row>
    <row r="1085" spans="1:11" x14ac:dyDescent="0.3">
      <c r="A1085" s="237"/>
      <c r="B1085" s="31"/>
      <c r="C1085" s="237"/>
      <c r="D1085" s="260"/>
      <c r="E1085" s="260"/>
      <c r="F1085" s="212"/>
      <c r="G1085" s="212"/>
      <c r="H1085" s="261"/>
      <c r="I1085" s="212"/>
      <c r="J1085" s="212"/>
      <c r="K1085" s="237"/>
    </row>
    <row r="1086" spans="1:11" x14ac:dyDescent="0.3">
      <c r="A1086" s="248" t="s">
        <v>2062</v>
      </c>
      <c r="B1086" s="31"/>
      <c r="C1086" s="237"/>
      <c r="D1086" s="262">
        <f>SUM(D1087:D1088)</f>
        <v>150000</v>
      </c>
      <c r="E1086" s="262">
        <f t="shared" ref="E1086:J1086" si="49">SUM(E1087:E1088)</f>
        <v>60000</v>
      </c>
      <c r="F1086" s="262">
        <f t="shared" si="49"/>
        <v>180000</v>
      </c>
      <c r="G1086" s="262">
        <f t="shared" si="49"/>
        <v>220000</v>
      </c>
      <c r="H1086" s="262">
        <f t="shared" si="49"/>
        <v>460000</v>
      </c>
      <c r="I1086" s="262">
        <f t="shared" si="49"/>
        <v>150000</v>
      </c>
      <c r="J1086" s="262">
        <f t="shared" si="49"/>
        <v>20000</v>
      </c>
      <c r="K1086" s="243"/>
    </row>
    <row r="1087" spans="1:11" ht="16.5" customHeight="1" x14ac:dyDescent="0.3">
      <c r="A1087" s="244" t="s">
        <v>3606</v>
      </c>
      <c r="B1087" s="292" t="s">
        <v>3607</v>
      </c>
      <c r="C1087" s="245">
        <v>2000</v>
      </c>
      <c r="D1087" s="258">
        <v>50000</v>
      </c>
      <c r="E1087" s="258">
        <v>10000</v>
      </c>
      <c r="F1087" s="259">
        <v>60000</v>
      </c>
      <c r="G1087" s="259">
        <v>70000</v>
      </c>
      <c r="H1087" s="259">
        <f t="shared" ref="H1087:H1088" si="50">SUM(E1087:G1087)</f>
        <v>140000</v>
      </c>
      <c r="I1087" s="259">
        <v>100000</v>
      </c>
      <c r="J1087" s="259">
        <v>20000</v>
      </c>
      <c r="K1087" s="246"/>
    </row>
    <row r="1088" spans="1:11" x14ac:dyDescent="0.3">
      <c r="A1088" s="244" t="s">
        <v>3608</v>
      </c>
      <c r="B1088" s="292" t="s">
        <v>3609</v>
      </c>
      <c r="C1088" s="245">
        <v>2000</v>
      </c>
      <c r="D1088" s="258">
        <v>100000</v>
      </c>
      <c r="E1088" s="258">
        <v>50000</v>
      </c>
      <c r="F1088" s="259">
        <v>120000</v>
      </c>
      <c r="G1088" s="259">
        <v>150000</v>
      </c>
      <c r="H1088" s="259">
        <f t="shared" si="50"/>
        <v>320000</v>
      </c>
      <c r="I1088" s="259">
        <v>50000</v>
      </c>
      <c r="J1088" s="259">
        <v>0</v>
      </c>
      <c r="K1088" s="247"/>
    </row>
    <row r="1089" spans="1:11" s="343" customFormat="1" ht="18" customHeight="1" x14ac:dyDescent="0.3">
      <c r="A1089" s="877" t="s">
        <v>5099</v>
      </c>
      <c r="B1089" s="877"/>
      <c r="C1089" s="877"/>
      <c r="D1089" s="877"/>
      <c r="E1089" s="877"/>
      <c r="F1089" s="877"/>
      <c r="G1089" s="877"/>
      <c r="H1089" s="877"/>
      <c r="I1089" s="877"/>
      <c r="J1089" s="877"/>
      <c r="K1089" s="877"/>
    </row>
    <row r="1090" spans="1:11" s="343" customFormat="1" ht="14.25" customHeight="1" x14ac:dyDescent="0.3">
      <c r="A1090" s="877" t="s">
        <v>5100</v>
      </c>
      <c r="B1090" s="877"/>
      <c r="C1090" s="877"/>
      <c r="D1090" s="877"/>
      <c r="E1090" s="877"/>
      <c r="F1090" s="877"/>
      <c r="G1090" s="877"/>
      <c r="H1090" s="877"/>
      <c r="I1090" s="877"/>
      <c r="J1090" s="877"/>
      <c r="K1090" s="877"/>
    </row>
    <row r="1091" spans="1:11" s="343" customFormat="1" ht="15" thickBot="1" x14ac:dyDescent="0.35">
      <c r="A1091" s="941" t="s">
        <v>3487</v>
      </c>
      <c r="B1091" s="941"/>
      <c r="C1091" s="941"/>
      <c r="D1091" s="941"/>
      <c r="E1091" s="941"/>
      <c r="F1091" s="941"/>
      <c r="G1091" s="941"/>
      <c r="H1091" s="941"/>
      <c r="I1091" s="941"/>
      <c r="J1091" s="941"/>
      <c r="K1091" s="941"/>
    </row>
    <row r="1092" spans="1:11" s="343" customFormat="1" ht="15" customHeight="1" x14ac:dyDescent="0.3">
      <c r="A1092" s="935" t="s">
        <v>5101</v>
      </c>
      <c r="B1092" s="931" t="s">
        <v>4881</v>
      </c>
      <c r="C1092" s="938" t="s">
        <v>4908</v>
      </c>
      <c r="D1092" s="873" t="s">
        <v>3115</v>
      </c>
      <c r="E1092" s="873" t="s">
        <v>3116</v>
      </c>
      <c r="F1092" s="873" t="s">
        <v>3116</v>
      </c>
      <c r="G1092" s="873" t="s">
        <v>3116</v>
      </c>
      <c r="H1092" s="873" t="s">
        <v>5095</v>
      </c>
      <c r="I1092" s="875" t="s">
        <v>3115</v>
      </c>
      <c r="J1092" s="254" t="s">
        <v>4884</v>
      </c>
      <c r="K1092" s="873" t="s">
        <v>5049</v>
      </c>
    </row>
    <row r="1093" spans="1:11" s="343" customFormat="1" x14ac:dyDescent="0.3">
      <c r="A1093" s="936"/>
      <c r="B1093" s="932"/>
      <c r="C1093" s="939"/>
      <c r="D1093" s="874"/>
      <c r="E1093" s="874"/>
      <c r="F1093" s="874"/>
      <c r="G1093" s="874"/>
      <c r="H1093" s="874"/>
      <c r="I1093" s="876"/>
      <c r="J1093" s="255" t="s">
        <v>5103</v>
      </c>
      <c r="K1093" s="874"/>
    </row>
    <row r="1094" spans="1:11" s="343" customFormat="1" x14ac:dyDescent="0.3">
      <c r="A1094" s="936"/>
      <c r="B1094" s="932"/>
      <c r="C1094" s="939"/>
      <c r="D1094" s="44" t="s">
        <v>3120</v>
      </c>
      <c r="E1094" s="44" t="s">
        <v>3120</v>
      </c>
      <c r="F1094" s="44" t="s">
        <v>5068</v>
      </c>
      <c r="G1094" s="44" t="s">
        <v>5069</v>
      </c>
      <c r="H1094" s="44"/>
      <c r="I1094" s="45" t="s">
        <v>5102</v>
      </c>
      <c r="J1094" s="45" t="s">
        <v>5102</v>
      </c>
      <c r="K1094" s="44"/>
    </row>
    <row r="1095" spans="1:11" s="343" customFormat="1" ht="15" customHeight="1" thickBot="1" x14ac:dyDescent="0.35">
      <c r="A1095" s="937"/>
      <c r="B1095" s="933"/>
      <c r="C1095" s="940"/>
      <c r="D1095" s="48" t="s">
        <v>14</v>
      </c>
      <c r="E1095" s="48" t="s">
        <v>14</v>
      </c>
      <c r="F1095" s="48" t="s">
        <v>14</v>
      </c>
      <c r="G1095" s="48" t="s">
        <v>14</v>
      </c>
      <c r="H1095" s="48" t="s">
        <v>14</v>
      </c>
      <c r="I1095" s="49" t="s">
        <v>14</v>
      </c>
      <c r="J1095" s="256" t="s">
        <v>14</v>
      </c>
      <c r="K1095" s="48"/>
    </row>
    <row r="1096" spans="1:11" x14ac:dyDescent="0.3">
      <c r="A1096" s="248" t="s">
        <v>2198</v>
      </c>
      <c r="B1096" s="293"/>
      <c r="C1096" s="237"/>
      <c r="D1096" s="262">
        <f>SUM(D1097:D1100)</f>
        <v>6900000</v>
      </c>
      <c r="E1096" s="262">
        <f t="shared" ref="E1096:J1096" si="51">SUM(E1097:E1100)</f>
        <v>6900000</v>
      </c>
      <c r="F1096" s="262">
        <f t="shared" si="51"/>
        <v>6557000</v>
      </c>
      <c r="G1096" s="262">
        <f t="shared" si="51"/>
        <v>8106000</v>
      </c>
      <c r="H1096" s="262">
        <f t="shared" si="51"/>
        <v>21563000</v>
      </c>
      <c r="I1096" s="262">
        <f t="shared" si="51"/>
        <v>0</v>
      </c>
      <c r="J1096" s="262">
        <f t="shared" si="51"/>
        <v>39680000</v>
      </c>
      <c r="K1096" s="243"/>
    </row>
    <row r="1097" spans="1:11" x14ac:dyDescent="0.3">
      <c r="A1097" s="244" t="s">
        <v>3610</v>
      </c>
      <c r="B1097" s="292" t="s">
        <v>3611</v>
      </c>
      <c r="C1097" s="245">
        <v>2000</v>
      </c>
      <c r="D1097" s="258">
        <v>1000000</v>
      </c>
      <c r="E1097" s="258">
        <v>1000000</v>
      </c>
      <c r="F1097" s="259">
        <v>7000</v>
      </c>
      <c r="G1097" s="259">
        <v>6000</v>
      </c>
      <c r="H1097" s="259">
        <f t="shared" ref="H1097:H1100" si="52">SUM(E1097:G1097)</f>
        <v>1013000</v>
      </c>
      <c r="I1097" s="259">
        <v>0</v>
      </c>
      <c r="J1097" s="259">
        <v>980000</v>
      </c>
      <c r="K1097" s="246"/>
    </row>
    <row r="1098" spans="1:11" x14ac:dyDescent="0.3">
      <c r="A1098" s="244" t="s">
        <v>3612</v>
      </c>
      <c r="B1098" s="292" t="s">
        <v>3499</v>
      </c>
      <c r="C1098" s="245">
        <v>2000</v>
      </c>
      <c r="D1098" s="258">
        <v>2700000</v>
      </c>
      <c r="E1098" s="258">
        <v>2700000</v>
      </c>
      <c r="F1098" s="259">
        <v>3000000</v>
      </c>
      <c r="G1098" s="259">
        <v>4000000</v>
      </c>
      <c r="H1098" s="259">
        <f t="shared" si="52"/>
        <v>9700000</v>
      </c>
      <c r="I1098" s="259">
        <v>0</v>
      </c>
      <c r="J1098" s="259">
        <v>38600000</v>
      </c>
      <c r="K1098" s="247"/>
    </row>
    <row r="1099" spans="1:11" x14ac:dyDescent="0.3">
      <c r="A1099" s="244" t="s">
        <v>3613</v>
      </c>
      <c r="B1099" s="292" t="s">
        <v>3614</v>
      </c>
      <c r="C1099" s="245">
        <v>2000</v>
      </c>
      <c r="D1099" s="258">
        <v>500000</v>
      </c>
      <c r="E1099" s="258">
        <v>500000</v>
      </c>
      <c r="F1099" s="259">
        <v>550000</v>
      </c>
      <c r="G1099" s="259">
        <v>600000</v>
      </c>
      <c r="H1099" s="259">
        <f t="shared" si="52"/>
        <v>1650000</v>
      </c>
      <c r="I1099" s="259">
        <v>0</v>
      </c>
      <c r="J1099" s="259">
        <v>0</v>
      </c>
      <c r="K1099" s="247"/>
    </row>
    <row r="1100" spans="1:11" x14ac:dyDescent="0.3">
      <c r="A1100" s="244" t="s">
        <v>3615</v>
      </c>
      <c r="B1100" s="292" t="s">
        <v>3616</v>
      </c>
      <c r="C1100" s="245">
        <v>2000</v>
      </c>
      <c r="D1100" s="258">
        <v>2700000</v>
      </c>
      <c r="E1100" s="258">
        <v>2700000</v>
      </c>
      <c r="F1100" s="259">
        <v>3000000</v>
      </c>
      <c r="G1100" s="259">
        <v>3500000</v>
      </c>
      <c r="H1100" s="259">
        <f t="shared" si="52"/>
        <v>9200000</v>
      </c>
      <c r="I1100" s="259">
        <v>0</v>
      </c>
      <c r="J1100" s="259">
        <v>100000</v>
      </c>
      <c r="K1100" s="247"/>
    </row>
    <row r="1101" spans="1:11" x14ac:dyDescent="0.3">
      <c r="A1101" s="237"/>
      <c r="B1101" s="31"/>
      <c r="C1101" s="237"/>
      <c r="D1101" s="291"/>
      <c r="E1101" s="291"/>
      <c r="F1101" s="212"/>
      <c r="G1101" s="212"/>
      <c r="H1101" s="315"/>
      <c r="I1101" s="212"/>
      <c r="J1101" s="212"/>
      <c r="K1101" s="237"/>
    </row>
    <row r="1102" spans="1:11" x14ac:dyDescent="0.3">
      <c r="A1102" s="248" t="s">
        <v>2449</v>
      </c>
      <c r="B1102" s="293"/>
      <c r="C1102" s="237"/>
      <c r="D1102" s="262">
        <f>SUM(D1103:D1192)</f>
        <v>3687987500</v>
      </c>
      <c r="E1102" s="262">
        <f t="shared" ref="E1102:J1102" si="53">SUM(E1103:E1192)</f>
        <v>2273547500</v>
      </c>
      <c r="F1102" s="262">
        <f t="shared" si="53"/>
        <v>3726608000</v>
      </c>
      <c r="G1102" s="262">
        <f t="shared" si="53"/>
        <v>3768657500</v>
      </c>
      <c r="H1102" s="262">
        <f t="shared" si="53"/>
        <v>9768813000</v>
      </c>
      <c r="I1102" s="262">
        <f t="shared" si="53"/>
        <v>3431640000</v>
      </c>
      <c r="J1102" s="262">
        <f t="shared" si="53"/>
        <v>2441918039</v>
      </c>
      <c r="K1102" s="243"/>
    </row>
    <row r="1103" spans="1:11" x14ac:dyDescent="0.3">
      <c r="A1103" s="244" t="s">
        <v>3617</v>
      </c>
      <c r="B1103" s="292" t="s">
        <v>3618</v>
      </c>
      <c r="C1103" s="245">
        <v>2000</v>
      </c>
      <c r="D1103" s="258">
        <v>50000</v>
      </c>
      <c r="E1103" s="258">
        <v>10000</v>
      </c>
      <c r="F1103" s="259">
        <v>60000</v>
      </c>
      <c r="G1103" s="259">
        <v>70000</v>
      </c>
      <c r="H1103" s="259">
        <f t="shared" ref="H1103:H1180" si="54">SUM(E1103:G1103)</f>
        <v>140000</v>
      </c>
      <c r="I1103" s="259">
        <v>250000</v>
      </c>
      <c r="J1103" s="259">
        <v>20000</v>
      </c>
      <c r="K1103" s="246"/>
    </row>
    <row r="1104" spans="1:11" x14ac:dyDescent="0.3">
      <c r="A1104" s="244" t="s">
        <v>3619</v>
      </c>
      <c r="B1104" s="292" t="s">
        <v>3620</v>
      </c>
      <c r="C1104" s="245">
        <v>2000</v>
      </c>
      <c r="D1104" s="258">
        <v>0</v>
      </c>
      <c r="E1104" s="258">
        <v>0</v>
      </c>
      <c r="F1104" s="259">
        <v>0</v>
      </c>
      <c r="G1104" s="259">
        <v>0</v>
      </c>
      <c r="H1104" s="259">
        <f t="shared" si="54"/>
        <v>0</v>
      </c>
      <c r="I1104" s="259">
        <v>3000000</v>
      </c>
      <c r="J1104" s="259">
        <v>5590000</v>
      </c>
      <c r="K1104" s="246"/>
    </row>
    <row r="1105" spans="1:11" x14ac:dyDescent="0.3">
      <c r="A1105" s="244" t="s">
        <v>3621</v>
      </c>
      <c r="B1105" s="292" t="s">
        <v>3622</v>
      </c>
      <c r="C1105" s="245">
        <v>2000</v>
      </c>
      <c r="D1105" s="258">
        <v>0</v>
      </c>
      <c r="E1105" s="258">
        <v>0</v>
      </c>
      <c r="F1105" s="259">
        <v>0</v>
      </c>
      <c r="G1105" s="259">
        <v>0</v>
      </c>
      <c r="H1105" s="259">
        <f t="shared" si="54"/>
        <v>0</v>
      </c>
      <c r="I1105" s="259">
        <v>0</v>
      </c>
      <c r="J1105" s="259">
        <v>0</v>
      </c>
      <c r="K1105" s="246"/>
    </row>
    <row r="1106" spans="1:11" x14ac:dyDescent="0.3">
      <c r="A1106" s="244" t="s">
        <v>3623</v>
      </c>
      <c r="B1106" s="292" t="s">
        <v>3499</v>
      </c>
      <c r="C1106" s="245">
        <v>2000</v>
      </c>
      <c r="D1106" s="258">
        <v>800000</v>
      </c>
      <c r="E1106" s="258">
        <v>600000</v>
      </c>
      <c r="F1106" s="259">
        <v>808000</v>
      </c>
      <c r="G1106" s="259">
        <v>860000</v>
      </c>
      <c r="H1106" s="259">
        <f t="shared" si="54"/>
        <v>2268000</v>
      </c>
      <c r="I1106" s="259">
        <v>350000</v>
      </c>
      <c r="J1106" s="259">
        <v>354900</v>
      </c>
      <c r="K1106" s="246"/>
    </row>
    <row r="1107" spans="1:11" x14ac:dyDescent="0.3">
      <c r="A1107" s="244" t="s">
        <v>3624</v>
      </c>
      <c r="B1107" s="292" t="s">
        <v>5173</v>
      </c>
      <c r="C1107" s="245">
        <v>2000</v>
      </c>
      <c r="D1107" s="258">
        <v>13000000</v>
      </c>
      <c r="E1107" s="258">
        <v>13000000</v>
      </c>
      <c r="F1107" s="259">
        <v>14000000</v>
      </c>
      <c r="G1107" s="259">
        <v>15000000</v>
      </c>
      <c r="H1107" s="259">
        <f t="shared" si="54"/>
        <v>42000000</v>
      </c>
      <c r="I1107" s="259">
        <v>13000000</v>
      </c>
      <c r="J1107" s="259">
        <v>412550</v>
      </c>
      <c r="K1107" s="246"/>
    </row>
    <row r="1108" spans="1:11" x14ac:dyDescent="0.3">
      <c r="A1108" s="244" t="s">
        <v>3625</v>
      </c>
      <c r="B1108" s="292" t="s">
        <v>3626</v>
      </c>
      <c r="C1108" s="245">
        <v>2000</v>
      </c>
      <c r="D1108" s="258">
        <v>2460000000</v>
      </c>
      <c r="E1108" s="258">
        <v>1460000000</v>
      </c>
      <c r="F1108" s="259">
        <v>2480000000</v>
      </c>
      <c r="G1108" s="259">
        <v>2500000000</v>
      </c>
      <c r="H1108" s="259">
        <f t="shared" si="54"/>
        <v>6440000000</v>
      </c>
      <c r="I1108" s="259">
        <v>2412960000</v>
      </c>
      <c r="J1108" s="259">
        <v>985072400</v>
      </c>
      <c r="K1108" s="246"/>
    </row>
    <row r="1109" spans="1:11" x14ac:dyDescent="0.3">
      <c r="A1109" s="244" t="s">
        <v>3627</v>
      </c>
      <c r="B1109" s="292" t="s">
        <v>3628</v>
      </c>
      <c r="C1109" s="245">
        <v>2000</v>
      </c>
      <c r="D1109" s="258">
        <v>27755000</v>
      </c>
      <c r="E1109" s="258">
        <v>17755000</v>
      </c>
      <c r="F1109" s="259">
        <v>28000000</v>
      </c>
      <c r="G1109" s="259">
        <v>28900000</v>
      </c>
      <c r="H1109" s="259">
        <f t="shared" si="54"/>
        <v>74655000</v>
      </c>
      <c r="I1109" s="259">
        <v>30720000</v>
      </c>
      <c r="J1109" s="259">
        <v>0</v>
      </c>
      <c r="K1109" s="247"/>
    </row>
    <row r="1110" spans="1:11" x14ac:dyDescent="0.3">
      <c r="A1110" s="244" t="s">
        <v>3629</v>
      </c>
      <c r="B1110" s="292" t="s">
        <v>3630</v>
      </c>
      <c r="C1110" s="245">
        <v>2000</v>
      </c>
      <c r="D1110" s="258">
        <v>2500000</v>
      </c>
      <c r="E1110" s="258">
        <v>1500000</v>
      </c>
      <c r="F1110" s="259">
        <v>3000000</v>
      </c>
      <c r="G1110" s="259">
        <v>4000000</v>
      </c>
      <c r="H1110" s="259">
        <f t="shared" si="54"/>
        <v>8500000</v>
      </c>
      <c r="I1110" s="259">
        <v>2000000</v>
      </c>
      <c r="J1110" s="259">
        <v>1616900</v>
      </c>
      <c r="K1110" s="246"/>
    </row>
    <row r="1111" spans="1:11" x14ac:dyDescent="0.3">
      <c r="A1111" s="244" t="s">
        <v>3631</v>
      </c>
      <c r="B1111" s="292" t="s">
        <v>3632</v>
      </c>
      <c r="C1111" s="245">
        <v>2000</v>
      </c>
      <c r="D1111" s="258">
        <v>1800000</v>
      </c>
      <c r="E1111" s="258">
        <v>1800000</v>
      </c>
      <c r="F1111" s="259">
        <v>1900000</v>
      </c>
      <c r="G1111" s="259">
        <v>1800000</v>
      </c>
      <c r="H1111" s="259">
        <f t="shared" si="54"/>
        <v>5500000</v>
      </c>
      <c r="I1111" s="259">
        <v>1100000</v>
      </c>
      <c r="J1111" s="259">
        <v>1317600</v>
      </c>
      <c r="K1111" s="246"/>
    </row>
    <row r="1112" spans="1:11" x14ac:dyDescent="0.3">
      <c r="A1112" s="244" t="s">
        <v>3633</v>
      </c>
      <c r="B1112" s="292" t="s">
        <v>3634</v>
      </c>
      <c r="C1112" s="245">
        <v>2000</v>
      </c>
      <c r="D1112" s="258">
        <v>7000000</v>
      </c>
      <c r="E1112" s="258">
        <v>7000000</v>
      </c>
      <c r="F1112" s="259">
        <v>7300000</v>
      </c>
      <c r="G1112" s="259">
        <v>7500000</v>
      </c>
      <c r="H1112" s="259">
        <f t="shared" si="54"/>
        <v>21800000</v>
      </c>
      <c r="I1112" s="259">
        <v>2500000</v>
      </c>
      <c r="J1112" s="259">
        <v>2850500</v>
      </c>
      <c r="K1112" s="246"/>
    </row>
    <row r="1113" spans="1:11" x14ac:dyDescent="0.3">
      <c r="A1113" s="244" t="s">
        <v>3635</v>
      </c>
      <c r="B1113" s="292" t="s">
        <v>3636</v>
      </c>
      <c r="C1113" s="245">
        <v>2000</v>
      </c>
      <c r="D1113" s="258">
        <v>30000000</v>
      </c>
      <c r="E1113" s="258">
        <v>10000000</v>
      </c>
      <c r="F1113" s="259">
        <v>40000000</v>
      </c>
      <c r="G1113" s="259">
        <v>50000000</v>
      </c>
      <c r="H1113" s="259">
        <f t="shared" si="54"/>
        <v>100000000</v>
      </c>
      <c r="I1113" s="259">
        <v>25500000</v>
      </c>
      <c r="J1113" s="259">
        <v>6560000</v>
      </c>
      <c r="K1113" s="246"/>
    </row>
    <row r="1114" spans="1:11" x14ac:dyDescent="0.3">
      <c r="A1114" s="244" t="s">
        <v>3637</v>
      </c>
      <c r="B1114" s="292" t="s">
        <v>3638</v>
      </c>
      <c r="C1114" s="245">
        <v>2000</v>
      </c>
      <c r="D1114" s="258">
        <v>0</v>
      </c>
      <c r="E1114" s="258">
        <v>0</v>
      </c>
      <c r="F1114" s="259">
        <v>0</v>
      </c>
      <c r="G1114" s="259">
        <v>0</v>
      </c>
      <c r="H1114" s="259">
        <f t="shared" si="54"/>
        <v>0</v>
      </c>
      <c r="I1114" s="259">
        <v>2000000</v>
      </c>
      <c r="J1114" s="259">
        <v>1700000</v>
      </c>
      <c r="K1114" s="246"/>
    </row>
    <row r="1115" spans="1:11" x14ac:dyDescent="0.3">
      <c r="A1115" s="244" t="s">
        <v>3639</v>
      </c>
      <c r="B1115" s="292" t="s">
        <v>3640</v>
      </c>
      <c r="C1115" s="245">
        <v>2000</v>
      </c>
      <c r="D1115" s="258">
        <v>0</v>
      </c>
      <c r="E1115" s="258">
        <v>0</v>
      </c>
      <c r="F1115" s="259">
        <v>0</v>
      </c>
      <c r="G1115" s="259">
        <v>0</v>
      </c>
      <c r="H1115" s="259">
        <f t="shared" si="54"/>
        <v>0</v>
      </c>
      <c r="I1115" s="259">
        <v>171704000</v>
      </c>
      <c r="J1115" s="259">
        <v>25606750</v>
      </c>
      <c r="K1115" s="246"/>
    </row>
    <row r="1116" spans="1:11" x14ac:dyDescent="0.3">
      <c r="A1116" s="244" t="s">
        <v>3641</v>
      </c>
      <c r="B1116" s="292" t="s">
        <v>3642</v>
      </c>
      <c r="C1116" s="245">
        <v>2000</v>
      </c>
      <c r="D1116" s="258">
        <v>55000000</v>
      </c>
      <c r="E1116" s="258">
        <v>35000000</v>
      </c>
      <c r="F1116" s="259">
        <v>60000000</v>
      </c>
      <c r="G1116" s="259">
        <v>65000000</v>
      </c>
      <c r="H1116" s="259">
        <f t="shared" si="54"/>
        <v>160000000</v>
      </c>
      <c r="I1116" s="259">
        <v>0</v>
      </c>
      <c r="J1116" s="259">
        <v>736929700</v>
      </c>
      <c r="K1116" s="246"/>
    </row>
    <row r="1117" spans="1:11" x14ac:dyDescent="0.3">
      <c r="A1117" s="244" t="s">
        <v>3643</v>
      </c>
      <c r="B1117" s="292" t="s">
        <v>3644</v>
      </c>
      <c r="C1117" s="245">
        <v>2000</v>
      </c>
      <c r="D1117" s="258">
        <v>0</v>
      </c>
      <c r="E1117" s="258">
        <v>0</v>
      </c>
      <c r="F1117" s="259">
        <v>0</v>
      </c>
      <c r="G1117" s="259">
        <v>0</v>
      </c>
      <c r="H1117" s="259">
        <f t="shared" si="54"/>
        <v>0</v>
      </c>
      <c r="I1117" s="259">
        <v>57352000</v>
      </c>
      <c r="J1117" s="259">
        <v>36018050</v>
      </c>
      <c r="K1117" s="246"/>
    </row>
    <row r="1118" spans="1:11" x14ac:dyDescent="0.3">
      <c r="A1118" s="244" t="s">
        <v>3645</v>
      </c>
      <c r="B1118" s="292" t="s">
        <v>4456</v>
      </c>
      <c r="C1118" s="245">
        <v>2000</v>
      </c>
      <c r="D1118" s="258">
        <v>800000</v>
      </c>
      <c r="E1118" s="258">
        <v>600000</v>
      </c>
      <c r="F1118" s="259">
        <v>890000</v>
      </c>
      <c r="G1118" s="259">
        <v>900000</v>
      </c>
      <c r="H1118" s="259">
        <f t="shared" si="54"/>
        <v>2390000</v>
      </c>
      <c r="I1118" s="259">
        <v>1000000</v>
      </c>
      <c r="J1118" s="259">
        <v>6637950</v>
      </c>
      <c r="K1118" s="246"/>
    </row>
    <row r="1119" spans="1:11" x14ac:dyDescent="0.3">
      <c r="A1119" s="244" t="s">
        <v>3646</v>
      </c>
      <c r="B1119" s="292" t="s">
        <v>3647</v>
      </c>
      <c r="C1119" s="245">
        <v>2000</v>
      </c>
      <c r="D1119" s="258">
        <v>0</v>
      </c>
      <c r="E1119" s="258">
        <v>0</v>
      </c>
      <c r="F1119" s="259">
        <v>0</v>
      </c>
      <c r="G1119" s="259">
        <v>0</v>
      </c>
      <c r="H1119" s="259">
        <f t="shared" si="54"/>
        <v>0</v>
      </c>
      <c r="I1119" s="259">
        <v>45717000</v>
      </c>
      <c r="J1119" s="259">
        <v>66230250</v>
      </c>
      <c r="K1119" s="246"/>
    </row>
    <row r="1120" spans="1:11" x14ac:dyDescent="0.3">
      <c r="A1120" s="244" t="s">
        <v>3648</v>
      </c>
      <c r="B1120" s="292" t="s">
        <v>3649</v>
      </c>
      <c r="C1120" s="245">
        <v>2000</v>
      </c>
      <c r="D1120" s="258">
        <v>18000000</v>
      </c>
      <c r="E1120" s="258">
        <v>12000000</v>
      </c>
      <c r="F1120" s="259">
        <v>19000000</v>
      </c>
      <c r="G1120" s="259">
        <v>19500000</v>
      </c>
      <c r="H1120" s="259">
        <f t="shared" si="54"/>
        <v>50500000</v>
      </c>
      <c r="I1120" s="259">
        <v>15000000</v>
      </c>
      <c r="J1120" s="259">
        <v>14943300</v>
      </c>
      <c r="K1120" s="246"/>
    </row>
    <row r="1121" spans="1:11" x14ac:dyDescent="0.3">
      <c r="A1121" s="244" t="s">
        <v>3650</v>
      </c>
      <c r="B1121" s="292" t="s">
        <v>5174</v>
      </c>
      <c r="C1121" s="245">
        <v>2000</v>
      </c>
      <c r="D1121" s="258">
        <v>37500000</v>
      </c>
      <c r="E1121" s="258">
        <v>27500000</v>
      </c>
      <c r="F1121" s="259">
        <v>37875000</v>
      </c>
      <c r="G1121" s="259">
        <v>38253000</v>
      </c>
      <c r="H1121" s="259">
        <f t="shared" si="54"/>
        <v>103628000</v>
      </c>
      <c r="I1121" s="259">
        <v>30000000</v>
      </c>
      <c r="J1121" s="259">
        <v>29950000</v>
      </c>
      <c r="K1121" s="246"/>
    </row>
    <row r="1122" spans="1:11" x14ac:dyDescent="0.3">
      <c r="A1122" s="244" t="s">
        <v>3651</v>
      </c>
      <c r="B1122" s="292" t="s">
        <v>3652</v>
      </c>
      <c r="C1122" s="245">
        <v>2000</v>
      </c>
      <c r="D1122" s="258">
        <v>140440000</v>
      </c>
      <c r="E1122" s="258">
        <v>140440000</v>
      </c>
      <c r="F1122" s="259">
        <v>141000000</v>
      </c>
      <c r="G1122" s="259">
        <v>143000000</v>
      </c>
      <c r="H1122" s="259">
        <f t="shared" si="54"/>
        <v>424440000</v>
      </c>
      <c r="I1122" s="259">
        <v>141000000</v>
      </c>
      <c r="J1122" s="259">
        <v>73726700</v>
      </c>
      <c r="K1122" s="246"/>
    </row>
    <row r="1123" spans="1:11" x14ac:dyDescent="0.3">
      <c r="A1123" s="244" t="s">
        <v>3653</v>
      </c>
      <c r="B1123" s="292" t="s">
        <v>5175</v>
      </c>
      <c r="C1123" s="245">
        <v>2000</v>
      </c>
      <c r="D1123" s="258">
        <v>30000000</v>
      </c>
      <c r="E1123" s="258">
        <v>20000000</v>
      </c>
      <c r="F1123" s="259">
        <v>30300000</v>
      </c>
      <c r="G1123" s="259">
        <v>30600000</v>
      </c>
      <c r="H1123" s="259">
        <f t="shared" si="54"/>
        <v>80900000</v>
      </c>
      <c r="I1123" s="259">
        <v>45000000</v>
      </c>
      <c r="J1123" s="259">
        <v>15958800</v>
      </c>
      <c r="K1123" s="246"/>
    </row>
    <row r="1124" spans="1:11" x14ac:dyDescent="0.3">
      <c r="A1124" s="244" t="s">
        <v>3654</v>
      </c>
      <c r="B1124" s="292" t="s">
        <v>3655</v>
      </c>
      <c r="C1124" s="245">
        <v>2000</v>
      </c>
      <c r="D1124" s="258">
        <v>20000</v>
      </c>
      <c r="E1124" s="258">
        <v>20000</v>
      </c>
      <c r="F1124" s="259">
        <v>22000</v>
      </c>
      <c r="G1124" s="259">
        <v>23000</v>
      </c>
      <c r="H1124" s="259">
        <f t="shared" si="54"/>
        <v>65000</v>
      </c>
      <c r="I1124" s="259">
        <v>250000</v>
      </c>
      <c r="J1124" s="259">
        <v>16546940</v>
      </c>
      <c r="K1124" s="246"/>
    </row>
    <row r="1125" spans="1:11" x14ac:dyDescent="0.3">
      <c r="A1125" s="244" t="s">
        <v>3656</v>
      </c>
      <c r="B1125" s="292" t="s">
        <v>3657</v>
      </c>
      <c r="C1125" s="245">
        <v>2000</v>
      </c>
      <c r="D1125" s="258">
        <v>500000</v>
      </c>
      <c r="E1125" s="258">
        <v>500000</v>
      </c>
      <c r="F1125" s="259">
        <v>505000</v>
      </c>
      <c r="G1125" s="259">
        <v>510000</v>
      </c>
      <c r="H1125" s="259">
        <f t="shared" si="54"/>
        <v>1515000</v>
      </c>
      <c r="I1125" s="259">
        <v>800000</v>
      </c>
      <c r="J1125" s="259">
        <v>3940600</v>
      </c>
      <c r="K1125" s="246"/>
    </row>
    <row r="1126" spans="1:11" x14ac:dyDescent="0.3">
      <c r="A1126" s="244" t="s">
        <v>3658</v>
      </c>
      <c r="B1126" s="292" t="s">
        <v>3659</v>
      </c>
      <c r="C1126" s="245">
        <v>2000</v>
      </c>
      <c r="D1126" s="258">
        <v>40000000</v>
      </c>
      <c r="E1126" s="258">
        <v>30000000</v>
      </c>
      <c r="F1126" s="259">
        <v>40400000</v>
      </c>
      <c r="G1126" s="259">
        <v>40800000</v>
      </c>
      <c r="H1126" s="259">
        <f t="shared" si="54"/>
        <v>111200000</v>
      </c>
      <c r="I1126" s="259">
        <v>36000000</v>
      </c>
      <c r="J1126" s="259">
        <v>37580000</v>
      </c>
      <c r="K1126" s="246"/>
    </row>
    <row r="1127" spans="1:11" s="343" customFormat="1" ht="18" customHeight="1" x14ac:dyDescent="0.3">
      <c r="A1127" s="877" t="s">
        <v>5099</v>
      </c>
      <c r="B1127" s="877"/>
      <c r="C1127" s="877"/>
      <c r="D1127" s="877"/>
      <c r="E1127" s="877"/>
      <c r="F1127" s="877"/>
      <c r="G1127" s="877"/>
      <c r="H1127" s="877"/>
      <c r="I1127" s="877"/>
      <c r="J1127" s="877"/>
      <c r="K1127" s="877"/>
    </row>
    <row r="1128" spans="1:11" s="343" customFormat="1" ht="14.25" customHeight="1" x14ac:dyDescent="0.3">
      <c r="A1128" s="877" t="s">
        <v>5100</v>
      </c>
      <c r="B1128" s="877"/>
      <c r="C1128" s="877"/>
      <c r="D1128" s="877"/>
      <c r="E1128" s="877"/>
      <c r="F1128" s="877"/>
      <c r="G1128" s="877"/>
      <c r="H1128" s="877"/>
      <c r="I1128" s="877"/>
      <c r="J1128" s="877"/>
      <c r="K1128" s="877"/>
    </row>
    <row r="1129" spans="1:11" s="343" customFormat="1" ht="15" thickBot="1" x14ac:dyDescent="0.35">
      <c r="A1129" s="941" t="s">
        <v>3487</v>
      </c>
      <c r="B1129" s="941"/>
      <c r="C1129" s="941"/>
      <c r="D1129" s="941"/>
      <c r="E1129" s="941"/>
      <c r="F1129" s="941"/>
      <c r="G1129" s="941"/>
      <c r="H1129" s="941"/>
      <c r="I1129" s="941"/>
      <c r="J1129" s="941"/>
      <c r="K1129" s="941"/>
    </row>
    <row r="1130" spans="1:11" s="343" customFormat="1" ht="15" customHeight="1" x14ac:dyDescent="0.3">
      <c r="A1130" s="935" t="s">
        <v>5101</v>
      </c>
      <c r="B1130" s="931" t="s">
        <v>4881</v>
      </c>
      <c r="C1130" s="938" t="s">
        <v>4908</v>
      </c>
      <c r="D1130" s="873" t="s">
        <v>3115</v>
      </c>
      <c r="E1130" s="873" t="s">
        <v>3116</v>
      </c>
      <c r="F1130" s="873" t="s">
        <v>3116</v>
      </c>
      <c r="G1130" s="873" t="s">
        <v>3116</v>
      </c>
      <c r="H1130" s="873" t="s">
        <v>5095</v>
      </c>
      <c r="I1130" s="875" t="s">
        <v>3115</v>
      </c>
      <c r="J1130" s="254" t="s">
        <v>4884</v>
      </c>
      <c r="K1130" s="873" t="s">
        <v>5049</v>
      </c>
    </row>
    <row r="1131" spans="1:11" s="343" customFormat="1" x14ac:dyDescent="0.3">
      <c r="A1131" s="936"/>
      <c r="B1131" s="932"/>
      <c r="C1131" s="939"/>
      <c r="D1131" s="874"/>
      <c r="E1131" s="874"/>
      <c r="F1131" s="874"/>
      <c r="G1131" s="874"/>
      <c r="H1131" s="874"/>
      <c r="I1131" s="876"/>
      <c r="J1131" s="255" t="s">
        <v>5103</v>
      </c>
      <c r="K1131" s="874"/>
    </row>
    <row r="1132" spans="1:11" s="343" customFormat="1" x14ac:dyDescent="0.3">
      <c r="A1132" s="936"/>
      <c r="B1132" s="932"/>
      <c r="C1132" s="939"/>
      <c r="D1132" s="44" t="s">
        <v>3120</v>
      </c>
      <c r="E1132" s="44" t="s">
        <v>3120</v>
      </c>
      <c r="F1132" s="44" t="s">
        <v>5068</v>
      </c>
      <c r="G1132" s="44" t="s">
        <v>5069</v>
      </c>
      <c r="H1132" s="44"/>
      <c r="I1132" s="45" t="s">
        <v>5102</v>
      </c>
      <c r="J1132" s="45" t="s">
        <v>5102</v>
      </c>
      <c r="K1132" s="44"/>
    </row>
    <row r="1133" spans="1:11" s="343" customFormat="1" ht="15" customHeight="1" thickBot="1" x14ac:dyDescent="0.35">
      <c r="A1133" s="937"/>
      <c r="B1133" s="933"/>
      <c r="C1133" s="940"/>
      <c r="D1133" s="48" t="s">
        <v>14</v>
      </c>
      <c r="E1133" s="48" t="s">
        <v>14</v>
      </c>
      <c r="F1133" s="48" t="s">
        <v>14</v>
      </c>
      <c r="G1133" s="48" t="s">
        <v>14</v>
      </c>
      <c r="H1133" s="48" t="s">
        <v>14</v>
      </c>
      <c r="I1133" s="49" t="s">
        <v>14</v>
      </c>
      <c r="J1133" s="256" t="s">
        <v>14</v>
      </c>
      <c r="K1133" s="48"/>
    </row>
    <row r="1134" spans="1:11" x14ac:dyDescent="0.3">
      <c r="A1134" s="244" t="s">
        <v>3660</v>
      </c>
      <c r="B1134" s="292" t="s">
        <v>3661</v>
      </c>
      <c r="C1134" s="245">
        <v>2000</v>
      </c>
      <c r="D1134" s="258">
        <v>0</v>
      </c>
      <c r="E1134" s="258">
        <v>0</v>
      </c>
      <c r="F1134" s="259">
        <v>0</v>
      </c>
      <c r="G1134" s="259">
        <v>0</v>
      </c>
      <c r="H1134" s="259">
        <f t="shared" si="54"/>
        <v>0</v>
      </c>
      <c r="I1134" s="259">
        <v>0</v>
      </c>
      <c r="J1134" s="259">
        <v>1000</v>
      </c>
      <c r="K1134" s="247"/>
    </row>
    <row r="1135" spans="1:11" x14ac:dyDescent="0.3">
      <c r="A1135" s="244" t="s">
        <v>3662</v>
      </c>
      <c r="B1135" s="292" t="s">
        <v>3663</v>
      </c>
      <c r="C1135" s="245">
        <v>2000</v>
      </c>
      <c r="D1135" s="258">
        <v>300000</v>
      </c>
      <c r="E1135" s="258">
        <v>300000</v>
      </c>
      <c r="F1135" s="259">
        <v>400000</v>
      </c>
      <c r="G1135" s="259">
        <v>500000</v>
      </c>
      <c r="H1135" s="259">
        <f t="shared" si="54"/>
        <v>1200000</v>
      </c>
      <c r="I1135" s="259">
        <v>560000</v>
      </c>
      <c r="J1135" s="259">
        <v>313350</v>
      </c>
      <c r="K1135" s="246"/>
    </row>
    <row r="1136" spans="1:11" x14ac:dyDescent="0.3">
      <c r="A1136" s="244" t="s">
        <v>3664</v>
      </c>
      <c r="B1136" s="292" t="s">
        <v>3665</v>
      </c>
      <c r="C1136" s="245">
        <v>2000</v>
      </c>
      <c r="D1136" s="258">
        <v>6000000</v>
      </c>
      <c r="E1136" s="258">
        <v>3000000</v>
      </c>
      <c r="F1136" s="259">
        <v>7000000</v>
      </c>
      <c r="G1136" s="259">
        <v>8000000</v>
      </c>
      <c r="H1136" s="259">
        <f t="shared" si="54"/>
        <v>18000000</v>
      </c>
      <c r="I1136" s="259">
        <v>8500000</v>
      </c>
      <c r="J1136" s="259">
        <v>8531000</v>
      </c>
      <c r="K1136" s="246"/>
    </row>
    <row r="1137" spans="1:11" x14ac:dyDescent="0.3">
      <c r="A1137" s="244" t="s">
        <v>3666</v>
      </c>
      <c r="B1137" s="292" t="s">
        <v>3667</v>
      </c>
      <c r="C1137" s="245">
        <v>2000</v>
      </c>
      <c r="D1137" s="258">
        <v>1500</v>
      </c>
      <c r="E1137" s="258">
        <v>1500</v>
      </c>
      <c r="F1137" s="259">
        <v>2000</v>
      </c>
      <c r="G1137" s="259">
        <v>2500</v>
      </c>
      <c r="H1137" s="259">
        <f t="shared" si="54"/>
        <v>6000</v>
      </c>
      <c r="I1137" s="259">
        <v>0</v>
      </c>
      <c r="J1137" s="259">
        <v>0</v>
      </c>
      <c r="K1137" s="246"/>
    </row>
    <row r="1138" spans="1:11" x14ac:dyDescent="0.3">
      <c r="A1138" s="244" t="s">
        <v>3668</v>
      </c>
      <c r="B1138" s="292" t="s">
        <v>3669</v>
      </c>
      <c r="C1138" s="245">
        <v>2000</v>
      </c>
      <c r="D1138" s="258">
        <v>13000000</v>
      </c>
      <c r="E1138" s="258">
        <v>13000000</v>
      </c>
      <c r="F1138" s="259">
        <v>14000000</v>
      </c>
      <c r="G1138" s="259">
        <v>15000000</v>
      </c>
      <c r="H1138" s="259">
        <f t="shared" si="54"/>
        <v>42000000</v>
      </c>
      <c r="I1138" s="259">
        <v>12500000</v>
      </c>
      <c r="J1138" s="259">
        <v>25559000</v>
      </c>
      <c r="K1138" s="246"/>
    </row>
    <row r="1139" spans="1:11" x14ac:dyDescent="0.3">
      <c r="A1139" s="244" t="s">
        <v>3670</v>
      </c>
      <c r="B1139" s="292" t="s">
        <v>3671</v>
      </c>
      <c r="C1139" s="245">
        <v>2000</v>
      </c>
      <c r="D1139" s="258">
        <v>0</v>
      </c>
      <c r="E1139" s="258">
        <v>0</v>
      </c>
      <c r="F1139" s="259">
        <v>0</v>
      </c>
      <c r="G1139" s="259">
        <v>0</v>
      </c>
      <c r="H1139" s="259">
        <f t="shared" si="54"/>
        <v>0</v>
      </c>
      <c r="I1139" s="259">
        <v>0</v>
      </c>
      <c r="J1139" s="259">
        <v>8478000</v>
      </c>
      <c r="K1139" s="246"/>
    </row>
    <row r="1140" spans="1:11" x14ac:dyDescent="0.3">
      <c r="A1140" s="244" t="s">
        <v>3672</v>
      </c>
      <c r="B1140" s="292" t="s">
        <v>3673</v>
      </c>
      <c r="C1140" s="245">
        <v>2000</v>
      </c>
      <c r="D1140" s="258">
        <v>0</v>
      </c>
      <c r="E1140" s="258">
        <v>0</v>
      </c>
      <c r="F1140" s="259">
        <v>0</v>
      </c>
      <c r="G1140" s="259">
        <v>0</v>
      </c>
      <c r="H1140" s="259">
        <f t="shared" si="54"/>
        <v>0</v>
      </c>
      <c r="I1140" s="259">
        <v>220000</v>
      </c>
      <c r="J1140" s="259">
        <v>0</v>
      </c>
      <c r="K1140" s="247"/>
    </row>
    <row r="1141" spans="1:11" x14ac:dyDescent="0.3">
      <c r="A1141" s="244" t="s">
        <v>3674</v>
      </c>
      <c r="B1141" s="292" t="s">
        <v>3675</v>
      </c>
      <c r="C1141" s="245">
        <v>2000</v>
      </c>
      <c r="D1141" s="258">
        <v>0</v>
      </c>
      <c r="E1141" s="258">
        <v>0</v>
      </c>
      <c r="F1141" s="259">
        <v>0</v>
      </c>
      <c r="G1141" s="259">
        <v>0</v>
      </c>
      <c r="H1141" s="259">
        <f t="shared" si="54"/>
        <v>0</v>
      </c>
      <c r="I1141" s="259">
        <v>0</v>
      </c>
      <c r="J1141" s="259">
        <v>13000</v>
      </c>
      <c r="K1141" s="246"/>
    </row>
    <row r="1142" spans="1:11" x14ac:dyDescent="0.3">
      <c r="A1142" s="244" t="s">
        <v>3676</v>
      </c>
      <c r="B1142" s="292" t="s">
        <v>3677</v>
      </c>
      <c r="C1142" s="245">
        <v>2000</v>
      </c>
      <c r="D1142" s="258">
        <v>0</v>
      </c>
      <c r="E1142" s="258">
        <v>0</v>
      </c>
      <c r="F1142" s="259">
        <v>0</v>
      </c>
      <c r="G1142" s="259">
        <v>0</v>
      </c>
      <c r="H1142" s="259">
        <f t="shared" si="54"/>
        <v>0</v>
      </c>
      <c r="I1142" s="259">
        <v>0</v>
      </c>
      <c r="J1142" s="259">
        <v>5000</v>
      </c>
      <c r="K1142" s="246"/>
    </row>
    <row r="1143" spans="1:11" x14ac:dyDescent="0.3">
      <c r="A1143" s="244" t="s">
        <v>3678</v>
      </c>
      <c r="B1143" s="292" t="s">
        <v>3679</v>
      </c>
      <c r="C1143" s="245">
        <v>2000</v>
      </c>
      <c r="D1143" s="258">
        <v>17000</v>
      </c>
      <c r="E1143" s="258">
        <v>17000</v>
      </c>
      <c r="F1143" s="259">
        <v>18000</v>
      </c>
      <c r="G1143" s="259">
        <v>20000</v>
      </c>
      <c r="H1143" s="259">
        <f t="shared" si="54"/>
        <v>55000</v>
      </c>
      <c r="I1143" s="259">
        <v>15000</v>
      </c>
      <c r="J1143" s="259">
        <v>6896454</v>
      </c>
      <c r="K1143" s="246"/>
    </row>
    <row r="1144" spans="1:11" x14ac:dyDescent="0.3">
      <c r="A1144" s="244" t="s">
        <v>3680</v>
      </c>
      <c r="B1144" s="292" t="s">
        <v>3681</v>
      </c>
      <c r="C1144" s="245">
        <v>2000</v>
      </c>
      <c r="D1144" s="258">
        <v>0</v>
      </c>
      <c r="E1144" s="258">
        <v>0</v>
      </c>
      <c r="F1144" s="259">
        <v>0</v>
      </c>
      <c r="G1144" s="259">
        <v>0</v>
      </c>
      <c r="H1144" s="259">
        <f t="shared" si="54"/>
        <v>0</v>
      </c>
      <c r="I1144" s="259">
        <v>564000</v>
      </c>
      <c r="J1144" s="259">
        <v>165600</v>
      </c>
      <c r="K1144" s="246"/>
    </row>
    <row r="1145" spans="1:11" x14ac:dyDescent="0.3">
      <c r="A1145" s="244" t="s">
        <v>3682</v>
      </c>
      <c r="B1145" s="292" t="s">
        <v>3683</v>
      </c>
      <c r="C1145" s="245">
        <v>2000</v>
      </c>
      <c r="D1145" s="258">
        <v>15000000</v>
      </c>
      <c r="E1145" s="258">
        <v>8000000</v>
      </c>
      <c r="F1145" s="259">
        <v>16000000</v>
      </c>
      <c r="G1145" s="259">
        <v>17000000</v>
      </c>
      <c r="H1145" s="259">
        <f t="shared" si="54"/>
        <v>41000000</v>
      </c>
      <c r="I1145" s="259">
        <v>3500000</v>
      </c>
      <c r="J1145" s="259">
        <v>10966750</v>
      </c>
      <c r="K1145" s="246"/>
    </row>
    <row r="1146" spans="1:11" ht="23.25" customHeight="1" x14ac:dyDescent="0.3">
      <c r="A1146" s="244" t="s">
        <v>3684</v>
      </c>
      <c r="B1146" s="292" t="s">
        <v>5177</v>
      </c>
      <c r="C1146" s="245">
        <v>2000</v>
      </c>
      <c r="D1146" s="258">
        <v>875000</v>
      </c>
      <c r="E1146" s="258">
        <v>875000</v>
      </c>
      <c r="F1146" s="259">
        <v>890000</v>
      </c>
      <c r="G1146" s="259">
        <v>875000</v>
      </c>
      <c r="H1146" s="259">
        <f t="shared" si="54"/>
        <v>2640000</v>
      </c>
      <c r="I1146" s="259">
        <v>0</v>
      </c>
      <c r="J1146" s="259">
        <v>0</v>
      </c>
      <c r="K1146" s="247"/>
    </row>
    <row r="1147" spans="1:11" x14ac:dyDescent="0.3">
      <c r="A1147" s="244" t="s">
        <v>3685</v>
      </c>
      <c r="B1147" s="292" t="s">
        <v>3686</v>
      </c>
      <c r="C1147" s="245">
        <v>2000</v>
      </c>
      <c r="D1147" s="258">
        <v>0</v>
      </c>
      <c r="E1147" s="258">
        <v>0</v>
      </c>
      <c r="F1147" s="259">
        <v>0</v>
      </c>
      <c r="G1147" s="259">
        <v>0</v>
      </c>
      <c r="H1147" s="259">
        <f t="shared" si="54"/>
        <v>0</v>
      </c>
      <c r="I1147" s="259">
        <v>0</v>
      </c>
      <c r="J1147" s="259">
        <v>8372000</v>
      </c>
      <c r="K1147" s="246"/>
    </row>
    <row r="1148" spans="1:11" x14ac:dyDescent="0.3">
      <c r="A1148" s="244" t="s">
        <v>3687</v>
      </c>
      <c r="B1148" s="292" t="s">
        <v>3688</v>
      </c>
      <c r="C1148" s="245">
        <v>2000</v>
      </c>
      <c r="D1148" s="258">
        <v>0</v>
      </c>
      <c r="E1148" s="258">
        <v>0</v>
      </c>
      <c r="F1148" s="259">
        <v>0</v>
      </c>
      <c r="G1148" s="259">
        <v>0</v>
      </c>
      <c r="H1148" s="259">
        <f t="shared" si="54"/>
        <v>0</v>
      </c>
      <c r="I1148" s="259">
        <v>0</v>
      </c>
      <c r="J1148" s="259">
        <v>4275000</v>
      </c>
      <c r="K1148" s="246"/>
    </row>
    <row r="1149" spans="1:11" x14ac:dyDescent="0.3">
      <c r="A1149" s="244" t="s">
        <v>3689</v>
      </c>
      <c r="B1149" s="292" t="s">
        <v>3690</v>
      </c>
      <c r="C1149" s="245">
        <v>2000</v>
      </c>
      <c r="D1149" s="258">
        <v>10000000</v>
      </c>
      <c r="E1149" s="258">
        <v>5000000</v>
      </c>
      <c r="F1149" s="259">
        <v>11000000</v>
      </c>
      <c r="G1149" s="259">
        <v>12000000</v>
      </c>
      <c r="H1149" s="259">
        <f t="shared" si="54"/>
        <v>28000000</v>
      </c>
      <c r="I1149" s="259">
        <v>4500000</v>
      </c>
      <c r="J1149" s="259">
        <v>16707100</v>
      </c>
      <c r="K1149" s="246"/>
    </row>
    <row r="1150" spans="1:11" x14ac:dyDescent="0.3">
      <c r="A1150" s="244" t="s">
        <v>3691</v>
      </c>
      <c r="B1150" s="292" t="s">
        <v>3692</v>
      </c>
      <c r="C1150" s="245">
        <v>2000</v>
      </c>
      <c r="D1150" s="258">
        <v>27900000</v>
      </c>
      <c r="E1150" s="258">
        <v>27900000</v>
      </c>
      <c r="F1150" s="259">
        <v>28000000</v>
      </c>
      <c r="G1150" s="259">
        <v>29000000</v>
      </c>
      <c r="H1150" s="259">
        <f t="shared" si="54"/>
        <v>84900000</v>
      </c>
      <c r="I1150" s="259">
        <v>5500000</v>
      </c>
      <c r="J1150" s="259">
        <v>8446750</v>
      </c>
      <c r="K1150" s="246"/>
    </row>
    <row r="1151" spans="1:11" x14ac:dyDescent="0.3">
      <c r="A1151" s="244" t="s">
        <v>3693</v>
      </c>
      <c r="B1151" s="292" t="s">
        <v>3694</v>
      </c>
      <c r="C1151" s="245">
        <v>2000</v>
      </c>
      <c r="D1151" s="258">
        <v>40000</v>
      </c>
      <c r="E1151" s="258">
        <v>40000</v>
      </c>
      <c r="F1151" s="259">
        <v>50000</v>
      </c>
      <c r="G1151" s="259">
        <v>60000</v>
      </c>
      <c r="H1151" s="259">
        <f t="shared" si="54"/>
        <v>150000</v>
      </c>
      <c r="I1151" s="259">
        <v>5000</v>
      </c>
      <c r="J1151" s="259">
        <v>30000</v>
      </c>
      <c r="K1151" s="246"/>
    </row>
    <row r="1152" spans="1:11" x14ac:dyDescent="0.3">
      <c r="A1152" s="244" t="s">
        <v>3695</v>
      </c>
      <c r="B1152" s="292" t="s">
        <v>5176</v>
      </c>
      <c r="C1152" s="245">
        <v>2000</v>
      </c>
      <c r="D1152" s="258">
        <v>0</v>
      </c>
      <c r="E1152" s="258">
        <v>0</v>
      </c>
      <c r="F1152" s="259">
        <v>0</v>
      </c>
      <c r="G1152" s="259">
        <v>0</v>
      </c>
      <c r="H1152" s="259">
        <f t="shared" si="54"/>
        <v>0</v>
      </c>
      <c r="I1152" s="259">
        <v>0</v>
      </c>
      <c r="J1152" s="259">
        <v>59300</v>
      </c>
      <c r="K1152" s="246"/>
    </row>
    <row r="1153" spans="1:11" x14ac:dyDescent="0.3">
      <c r="A1153" s="244" t="s">
        <v>3696</v>
      </c>
      <c r="B1153" s="292" t="s">
        <v>3697</v>
      </c>
      <c r="C1153" s="245">
        <v>2000</v>
      </c>
      <c r="D1153" s="258">
        <v>17000</v>
      </c>
      <c r="E1153" s="258">
        <v>17000</v>
      </c>
      <c r="F1153" s="259">
        <v>18000</v>
      </c>
      <c r="G1153" s="259">
        <v>17000</v>
      </c>
      <c r="H1153" s="259">
        <f t="shared" si="54"/>
        <v>52000</v>
      </c>
      <c r="I1153" s="259">
        <v>0</v>
      </c>
      <c r="J1153" s="259">
        <v>0</v>
      </c>
      <c r="K1153" s="247"/>
    </row>
    <row r="1154" spans="1:11" x14ac:dyDescent="0.3">
      <c r="A1154" s="244" t="s">
        <v>3698</v>
      </c>
      <c r="B1154" s="292" t="s">
        <v>3699</v>
      </c>
      <c r="C1154" s="245">
        <v>2000</v>
      </c>
      <c r="D1154" s="258">
        <v>0</v>
      </c>
      <c r="E1154" s="258">
        <v>0</v>
      </c>
      <c r="F1154" s="259">
        <v>0</v>
      </c>
      <c r="G1154" s="259">
        <v>0</v>
      </c>
      <c r="H1154" s="259">
        <f t="shared" si="54"/>
        <v>0</v>
      </c>
      <c r="I1154" s="259">
        <v>0</v>
      </c>
      <c r="J1154" s="259">
        <v>10691050</v>
      </c>
      <c r="K1154" s="246"/>
    </row>
    <row r="1155" spans="1:11" x14ac:dyDescent="0.3">
      <c r="A1155" s="244" t="s">
        <v>3700</v>
      </c>
      <c r="B1155" s="292" t="s">
        <v>3701</v>
      </c>
      <c r="C1155" s="245">
        <v>2000</v>
      </c>
      <c r="D1155" s="258">
        <v>300000</v>
      </c>
      <c r="E1155" s="258">
        <v>300000</v>
      </c>
      <c r="F1155" s="259">
        <v>303000</v>
      </c>
      <c r="G1155" s="259">
        <v>306000</v>
      </c>
      <c r="H1155" s="259">
        <f t="shared" si="54"/>
        <v>909000</v>
      </c>
      <c r="I1155" s="259">
        <v>727500</v>
      </c>
      <c r="J1155" s="259">
        <v>149600</v>
      </c>
      <c r="K1155" s="246"/>
    </row>
    <row r="1156" spans="1:11" x14ac:dyDescent="0.3">
      <c r="A1156" s="244" t="s">
        <v>3702</v>
      </c>
      <c r="B1156" s="292" t="s">
        <v>3703</v>
      </c>
      <c r="C1156" s="245">
        <v>2000</v>
      </c>
      <c r="D1156" s="258">
        <v>28519000</v>
      </c>
      <c r="E1156" s="258">
        <v>18519000</v>
      </c>
      <c r="F1156" s="259">
        <v>28804000</v>
      </c>
      <c r="G1156" s="259">
        <v>29092000</v>
      </c>
      <c r="H1156" s="259">
        <f t="shared" si="54"/>
        <v>76415000</v>
      </c>
      <c r="I1156" s="259">
        <v>60343000</v>
      </c>
      <c r="J1156" s="259">
        <v>71463050</v>
      </c>
      <c r="K1156" s="246"/>
    </row>
    <row r="1157" spans="1:11" x14ac:dyDescent="0.3">
      <c r="A1157" s="244" t="s">
        <v>3704</v>
      </c>
      <c r="B1157" s="292" t="s">
        <v>3705</v>
      </c>
      <c r="C1157" s="245">
        <v>2000</v>
      </c>
      <c r="D1157" s="258">
        <v>6290000</v>
      </c>
      <c r="E1157" s="258">
        <v>4290000</v>
      </c>
      <c r="F1157" s="259">
        <v>6352000</v>
      </c>
      <c r="G1157" s="259">
        <v>6416000</v>
      </c>
      <c r="H1157" s="259">
        <f t="shared" si="54"/>
        <v>17058000</v>
      </c>
      <c r="I1157" s="259">
        <v>9418000</v>
      </c>
      <c r="J1157" s="259">
        <v>5259750</v>
      </c>
      <c r="K1157" s="246"/>
    </row>
    <row r="1158" spans="1:11" x14ac:dyDescent="0.3">
      <c r="A1158" s="244" t="s">
        <v>3706</v>
      </c>
      <c r="B1158" s="292" t="s">
        <v>3707</v>
      </c>
      <c r="C1158" s="245">
        <v>2000</v>
      </c>
      <c r="D1158" s="258">
        <v>200000000</v>
      </c>
      <c r="E1158" s="258">
        <v>100000000</v>
      </c>
      <c r="F1158" s="259">
        <v>202000000</v>
      </c>
      <c r="G1158" s="259">
        <v>204000000</v>
      </c>
      <c r="H1158" s="259">
        <f t="shared" si="54"/>
        <v>506000000</v>
      </c>
      <c r="I1158" s="259">
        <v>0</v>
      </c>
      <c r="J1158" s="259">
        <v>22583600</v>
      </c>
      <c r="K1158" s="246"/>
    </row>
    <row r="1159" spans="1:11" x14ac:dyDescent="0.3">
      <c r="A1159" s="244" t="s">
        <v>3708</v>
      </c>
      <c r="B1159" s="292" t="s">
        <v>3709</v>
      </c>
      <c r="C1159" s="245">
        <v>2000</v>
      </c>
      <c r="D1159" s="258">
        <v>50000000</v>
      </c>
      <c r="E1159" s="258">
        <v>30000000</v>
      </c>
      <c r="F1159" s="259">
        <v>50500000</v>
      </c>
      <c r="G1159" s="259">
        <v>50800000</v>
      </c>
      <c r="H1159" s="259">
        <f t="shared" si="54"/>
        <v>131300000</v>
      </c>
      <c r="I1159" s="259">
        <v>30000000</v>
      </c>
      <c r="J1159" s="259">
        <v>35495000</v>
      </c>
      <c r="K1159" s="246"/>
    </row>
    <row r="1160" spans="1:11" x14ac:dyDescent="0.3">
      <c r="A1160" s="244" t="s">
        <v>3710</v>
      </c>
      <c r="B1160" s="292" t="s">
        <v>3711</v>
      </c>
      <c r="C1160" s="245">
        <v>2000</v>
      </c>
      <c r="D1160" s="258">
        <v>14000000</v>
      </c>
      <c r="E1160" s="258">
        <v>8000000</v>
      </c>
      <c r="F1160" s="259">
        <v>15000000</v>
      </c>
      <c r="G1160" s="259">
        <v>16000000</v>
      </c>
      <c r="H1160" s="259">
        <f t="shared" si="54"/>
        <v>39000000</v>
      </c>
      <c r="I1160" s="259">
        <v>20350000</v>
      </c>
      <c r="J1160" s="259">
        <v>0</v>
      </c>
      <c r="K1160" s="246"/>
    </row>
    <row r="1161" spans="1:11" x14ac:dyDescent="0.3">
      <c r="A1161" s="244" t="s">
        <v>3712</v>
      </c>
      <c r="B1161" s="292" t="s">
        <v>3713</v>
      </c>
      <c r="C1161" s="245">
        <v>2000</v>
      </c>
      <c r="D1161" s="258">
        <v>0</v>
      </c>
      <c r="E1161" s="258">
        <v>0</v>
      </c>
      <c r="F1161" s="259">
        <v>0</v>
      </c>
      <c r="G1161" s="259">
        <v>0</v>
      </c>
      <c r="H1161" s="259">
        <f t="shared" si="54"/>
        <v>0</v>
      </c>
      <c r="I1161" s="259">
        <v>140000000</v>
      </c>
      <c r="J1161" s="259">
        <v>43640045</v>
      </c>
      <c r="K1161" s="246"/>
    </row>
    <row r="1162" spans="1:11" ht="24" x14ac:dyDescent="0.3">
      <c r="A1162" s="244" t="s">
        <v>3714</v>
      </c>
      <c r="B1162" s="292" t="s">
        <v>5178</v>
      </c>
      <c r="C1162" s="245">
        <v>2000</v>
      </c>
      <c r="D1162" s="258">
        <v>28500000</v>
      </c>
      <c r="E1162" s="258">
        <v>28500000</v>
      </c>
      <c r="F1162" s="259">
        <v>28800000</v>
      </c>
      <c r="G1162" s="259">
        <v>29000000</v>
      </c>
      <c r="H1162" s="259">
        <f t="shared" si="54"/>
        <v>86300000</v>
      </c>
      <c r="I1162" s="259">
        <v>184500</v>
      </c>
      <c r="J1162" s="259">
        <v>2462100</v>
      </c>
      <c r="K1162" s="246"/>
    </row>
    <row r="1163" spans="1:11" x14ac:dyDescent="0.3">
      <c r="A1163" s="244" t="s">
        <v>3715</v>
      </c>
      <c r="B1163" s="292" t="s">
        <v>3716</v>
      </c>
      <c r="C1163" s="245">
        <v>2000</v>
      </c>
      <c r="D1163" s="258">
        <v>3540000</v>
      </c>
      <c r="E1163" s="258">
        <v>1540000</v>
      </c>
      <c r="F1163" s="259">
        <v>3570000</v>
      </c>
      <c r="G1163" s="259">
        <v>3600000</v>
      </c>
      <c r="H1163" s="259">
        <f t="shared" si="54"/>
        <v>8710000</v>
      </c>
      <c r="I1163" s="259">
        <v>8400000</v>
      </c>
      <c r="J1163" s="259">
        <v>4226900</v>
      </c>
      <c r="K1163" s="246"/>
    </row>
    <row r="1164" spans="1:11" s="343" customFormat="1" ht="18" customHeight="1" x14ac:dyDescent="0.3">
      <c r="A1164" s="877" t="s">
        <v>5099</v>
      </c>
      <c r="B1164" s="877"/>
      <c r="C1164" s="877"/>
      <c r="D1164" s="877"/>
      <c r="E1164" s="877"/>
      <c r="F1164" s="877"/>
      <c r="G1164" s="877"/>
      <c r="H1164" s="877"/>
      <c r="I1164" s="877"/>
      <c r="J1164" s="877"/>
      <c r="K1164" s="877"/>
    </row>
    <row r="1165" spans="1:11" s="343" customFormat="1" ht="14.25" customHeight="1" x14ac:dyDescent="0.3">
      <c r="A1165" s="877" t="s">
        <v>5100</v>
      </c>
      <c r="B1165" s="877"/>
      <c r="C1165" s="877"/>
      <c r="D1165" s="877"/>
      <c r="E1165" s="877"/>
      <c r="F1165" s="877"/>
      <c r="G1165" s="877"/>
      <c r="H1165" s="877"/>
      <c r="I1165" s="877"/>
      <c r="J1165" s="877"/>
      <c r="K1165" s="877"/>
    </row>
    <row r="1166" spans="1:11" s="343" customFormat="1" ht="15" thickBot="1" x14ac:dyDescent="0.35">
      <c r="A1166" s="941" t="s">
        <v>3487</v>
      </c>
      <c r="B1166" s="941"/>
      <c r="C1166" s="941"/>
      <c r="D1166" s="941"/>
      <c r="E1166" s="941"/>
      <c r="F1166" s="941"/>
      <c r="G1166" s="941"/>
      <c r="H1166" s="941"/>
      <c r="I1166" s="941"/>
      <c r="J1166" s="941"/>
      <c r="K1166" s="941"/>
    </row>
    <row r="1167" spans="1:11" s="343" customFormat="1" ht="15" customHeight="1" x14ac:dyDescent="0.3">
      <c r="A1167" s="935" t="s">
        <v>5101</v>
      </c>
      <c r="B1167" s="931" t="s">
        <v>4881</v>
      </c>
      <c r="C1167" s="938" t="s">
        <v>4908</v>
      </c>
      <c r="D1167" s="873" t="s">
        <v>3115</v>
      </c>
      <c r="E1167" s="873" t="s">
        <v>3116</v>
      </c>
      <c r="F1167" s="873" t="s">
        <v>3116</v>
      </c>
      <c r="G1167" s="873" t="s">
        <v>3116</v>
      </c>
      <c r="H1167" s="873" t="s">
        <v>5095</v>
      </c>
      <c r="I1167" s="875" t="s">
        <v>3115</v>
      </c>
      <c r="J1167" s="254" t="s">
        <v>4884</v>
      </c>
      <c r="K1167" s="873" t="s">
        <v>5049</v>
      </c>
    </row>
    <row r="1168" spans="1:11" s="343" customFormat="1" x14ac:dyDescent="0.3">
      <c r="A1168" s="936"/>
      <c r="B1168" s="932"/>
      <c r="C1168" s="939"/>
      <c r="D1168" s="874"/>
      <c r="E1168" s="874"/>
      <c r="F1168" s="874"/>
      <c r="G1168" s="874"/>
      <c r="H1168" s="874"/>
      <c r="I1168" s="876"/>
      <c r="J1168" s="255" t="s">
        <v>5103</v>
      </c>
      <c r="K1168" s="874"/>
    </row>
    <row r="1169" spans="1:11" s="343" customFormat="1" x14ac:dyDescent="0.3">
      <c r="A1169" s="936"/>
      <c r="B1169" s="932"/>
      <c r="C1169" s="939"/>
      <c r="D1169" s="44" t="s">
        <v>3120</v>
      </c>
      <c r="E1169" s="44" t="s">
        <v>3120</v>
      </c>
      <c r="F1169" s="44" t="s">
        <v>5068</v>
      </c>
      <c r="G1169" s="44" t="s">
        <v>5069</v>
      </c>
      <c r="H1169" s="44"/>
      <c r="I1169" s="45" t="s">
        <v>5102</v>
      </c>
      <c r="J1169" s="45" t="s">
        <v>5102</v>
      </c>
      <c r="K1169" s="44"/>
    </row>
    <row r="1170" spans="1:11" s="343" customFormat="1" ht="15" customHeight="1" thickBot="1" x14ac:dyDescent="0.35">
      <c r="A1170" s="937"/>
      <c r="B1170" s="933"/>
      <c r="C1170" s="940"/>
      <c r="D1170" s="48" t="s">
        <v>14</v>
      </c>
      <c r="E1170" s="48" t="s">
        <v>14</v>
      </c>
      <c r="F1170" s="48" t="s">
        <v>14</v>
      </c>
      <c r="G1170" s="48" t="s">
        <v>14</v>
      </c>
      <c r="H1170" s="48" t="s">
        <v>14</v>
      </c>
      <c r="I1170" s="49" t="s">
        <v>14</v>
      </c>
      <c r="J1170" s="256" t="s">
        <v>14</v>
      </c>
      <c r="K1170" s="48"/>
    </row>
    <row r="1171" spans="1:11" x14ac:dyDescent="0.3">
      <c r="A1171" s="244" t="s">
        <v>3717</v>
      </c>
      <c r="B1171" s="292" t="s">
        <v>5179</v>
      </c>
      <c r="C1171" s="245">
        <v>2000</v>
      </c>
      <c r="D1171" s="258">
        <v>0</v>
      </c>
      <c r="E1171" s="258">
        <v>0</v>
      </c>
      <c r="F1171" s="259">
        <v>0</v>
      </c>
      <c r="G1171" s="259">
        <v>0</v>
      </c>
      <c r="H1171" s="259">
        <f t="shared" si="54"/>
        <v>0</v>
      </c>
      <c r="I1171" s="259">
        <v>11000000</v>
      </c>
      <c r="J1171" s="259">
        <v>14602000</v>
      </c>
      <c r="K1171" s="246"/>
    </row>
    <row r="1172" spans="1:11" x14ac:dyDescent="0.3">
      <c r="A1172" s="244" t="s">
        <v>3718</v>
      </c>
      <c r="B1172" s="292" t="s">
        <v>5180</v>
      </c>
      <c r="C1172" s="245">
        <v>2000</v>
      </c>
      <c r="D1172" s="258">
        <v>0</v>
      </c>
      <c r="E1172" s="258">
        <v>0</v>
      </c>
      <c r="F1172" s="259">
        <v>0</v>
      </c>
      <c r="G1172" s="259">
        <v>0</v>
      </c>
      <c r="H1172" s="259">
        <f t="shared" si="54"/>
        <v>0</v>
      </c>
      <c r="I1172" s="259">
        <v>3500000</v>
      </c>
      <c r="J1172" s="259">
        <v>5170000</v>
      </c>
      <c r="K1172" s="246"/>
    </row>
    <row r="1173" spans="1:11" x14ac:dyDescent="0.3">
      <c r="A1173" s="244" t="s">
        <v>3719</v>
      </c>
      <c r="B1173" s="292" t="s">
        <v>3720</v>
      </c>
      <c r="C1173" s="245">
        <v>2000</v>
      </c>
      <c r="D1173" s="258">
        <v>4000000</v>
      </c>
      <c r="E1173" s="258">
        <v>3000000</v>
      </c>
      <c r="F1173" s="259">
        <v>4500000</v>
      </c>
      <c r="G1173" s="259">
        <v>5000000</v>
      </c>
      <c r="H1173" s="259">
        <f t="shared" si="54"/>
        <v>12500000</v>
      </c>
      <c r="I1173" s="259">
        <v>6800000</v>
      </c>
      <c r="J1173" s="259">
        <v>2951300</v>
      </c>
      <c r="K1173" s="246"/>
    </row>
    <row r="1174" spans="1:11" x14ac:dyDescent="0.3">
      <c r="A1174" s="244" t="s">
        <v>3721</v>
      </c>
      <c r="B1174" s="292" t="s">
        <v>3722</v>
      </c>
      <c r="C1174" s="245">
        <v>2000</v>
      </c>
      <c r="D1174" s="258">
        <v>636000</v>
      </c>
      <c r="E1174" s="258">
        <v>636000</v>
      </c>
      <c r="F1174" s="259">
        <v>640000</v>
      </c>
      <c r="G1174" s="259">
        <v>650000</v>
      </c>
      <c r="H1174" s="259">
        <f t="shared" si="54"/>
        <v>1926000</v>
      </c>
      <c r="I1174" s="259">
        <v>720000</v>
      </c>
      <c r="J1174" s="259">
        <v>5527350</v>
      </c>
      <c r="K1174" s="246"/>
    </row>
    <row r="1175" spans="1:11" x14ac:dyDescent="0.3">
      <c r="A1175" s="244" t="s">
        <v>3723</v>
      </c>
      <c r="B1175" s="292" t="s">
        <v>3724</v>
      </c>
      <c r="C1175" s="245">
        <v>2000</v>
      </c>
      <c r="D1175" s="258">
        <v>1600000</v>
      </c>
      <c r="E1175" s="258">
        <v>600000</v>
      </c>
      <c r="F1175" s="259">
        <v>1700000</v>
      </c>
      <c r="G1175" s="259">
        <v>1800000</v>
      </c>
      <c r="H1175" s="259">
        <f t="shared" si="54"/>
        <v>4100000</v>
      </c>
      <c r="I1175" s="259">
        <v>1500000</v>
      </c>
      <c r="J1175" s="259">
        <v>8299550</v>
      </c>
      <c r="K1175" s="246"/>
    </row>
    <row r="1176" spans="1:11" x14ac:dyDescent="0.3">
      <c r="A1176" s="244" t="s">
        <v>3725</v>
      </c>
      <c r="B1176" s="292" t="s">
        <v>3726</v>
      </c>
      <c r="C1176" s="245">
        <v>2000</v>
      </c>
      <c r="D1176" s="258">
        <v>200000</v>
      </c>
      <c r="E1176" s="258">
        <v>200000</v>
      </c>
      <c r="F1176" s="259">
        <v>202000</v>
      </c>
      <c r="G1176" s="259">
        <v>204000</v>
      </c>
      <c r="H1176" s="259">
        <f t="shared" si="54"/>
        <v>606000</v>
      </c>
      <c r="I1176" s="259">
        <v>250000</v>
      </c>
      <c r="J1176" s="259">
        <v>7899100</v>
      </c>
      <c r="K1176" s="246"/>
    </row>
    <row r="1177" spans="1:11" x14ac:dyDescent="0.3">
      <c r="A1177" s="244" t="s">
        <v>3727</v>
      </c>
      <c r="B1177" s="292" t="s">
        <v>3728</v>
      </c>
      <c r="C1177" s="245">
        <v>2000</v>
      </c>
      <c r="D1177" s="258">
        <v>1300000</v>
      </c>
      <c r="E1177" s="258">
        <v>1300000</v>
      </c>
      <c r="F1177" s="259">
        <v>1400000</v>
      </c>
      <c r="G1177" s="259">
        <v>1500000</v>
      </c>
      <c r="H1177" s="259">
        <f t="shared" si="54"/>
        <v>4200000</v>
      </c>
      <c r="I1177" s="259">
        <v>1250000</v>
      </c>
      <c r="J1177" s="259">
        <v>9175000</v>
      </c>
      <c r="K1177" s="246"/>
    </row>
    <row r="1178" spans="1:11" x14ac:dyDescent="0.3">
      <c r="A1178" s="244" t="s">
        <v>3729</v>
      </c>
      <c r="B1178" s="292" t="s">
        <v>3730</v>
      </c>
      <c r="C1178" s="245">
        <v>2000</v>
      </c>
      <c r="D1178" s="258">
        <v>300000</v>
      </c>
      <c r="E1178" s="258">
        <v>300000</v>
      </c>
      <c r="F1178" s="259">
        <v>350000</v>
      </c>
      <c r="G1178" s="259">
        <v>400000</v>
      </c>
      <c r="H1178" s="259">
        <f t="shared" si="54"/>
        <v>1050000</v>
      </c>
      <c r="I1178" s="259">
        <v>300000</v>
      </c>
      <c r="J1178" s="259">
        <v>1980250</v>
      </c>
      <c r="K1178" s="246"/>
    </row>
    <row r="1179" spans="1:11" ht="24" x14ac:dyDescent="0.3">
      <c r="A1179" s="244" t="s">
        <v>3731</v>
      </c>
      <c r="B1179" s="292" t="s">
        <v>3732</v>
      </c>
      <c r="C1179" s="245">
        <v>2000</v>
      </c>
      <c r="D1179" s="258">
        <v>1200000</v>
      </c>
      <c r="E1179" s="258">
        <v>1200000</v>
      </c>
      <c r="F1179" s="259">
        <v>1300000</v>
      </c>
      <c r="G1179" s="259">
        <v>1600000</v>
      </c>
      <c r="H1179" s="259">
        <f t="shared" si="54"/>
        <v>4100000</v>
      </c>
      <c r="I1179" s="259">
        <v>3300000</v>
      </c>
      <c r="J1179" s="259">
        <v>10503400</v>
      </c>
      <c r="K1179" s="246"/>
    </row>
    <row r="1180" spans="1:11" ht="15" customHeight="1" x14ac:dyDescent="0.3">
      <c r="A1180" s="244" t="s">
        <v>3733</v>
      </c>
      <c r="B1180" s="292" t="s">
        <v>3734</v>
      </c>
      <c r="C1180" s="245">
        <v>2000</v>
      </c>
      <c r="D1180" s="258">
        <v>19600000</v>
      </c>
      <c r="E1180" s="258">
        <v>10600000</v>
      </c>
      <c r="F1180" s="259">
        <v>19800000</v>
      </c>
      <c r="G1180" s="259">
        <v>19900000</v>
      </c>
      <c r="H1180" s="259">
        <f t="shared" si="54"/>
        <v>50300000</v>
      </c>
      <c r="I1180" s="259">
        <v>22000000</v>
      </c>
      <c r="J1180" s="259">
        <v>2292100</v>
      </c>
      <c r="K1180" s="246"/>
    </row>
    <row r="1181" spans="1:11" x14ac:dyDescent="0.3">
      <c r="A1181" s="244" t="s">
        <v>3735</v>
      </c>
      <c r="B1181" s="292" t="s">
        <v>5181</v>
      </c>
      <c r="C1181" s="245">
        <v>2000</v>
      </c>
      <c r="D1181" s="258">
        <v>0</v>
      </c>
      <c r="E1181" s="258">
        <v>0</v>
      </c>
      <c r="F1181" s="259">
        <v>0</v>
      </c>
      <c r="G1181" s="259">
        <v>0</v>
      </c>
      <c r="H1181" s="259">
        <f t="shared" ref="H1181:H1192" si="55">SUM(E1181:G1181)</f>
        <v>0</v>
      </c>
      <c r="I1181" s="259">
        <v>0</v>
      </c>
      <c r="J1181" s="259">
        <v>6610700</v>
      </c>
      <c r="K1181" s="246"/>
    </row>
    <row r="1182" spans="1:11" x14ac:dyDescent="0.3">
      <c r="A1182" s="244" t="s">
        <v>3736</v>
      </c>
      <c r="B1182" s="292" t="s">
        <v>3686</v>
      </c>
      <c r="C1182" s="245">
        <v>2000</v>
      </c>
      <c r="D1182" s="258">
        <v>15000000</v>
      </c>
      <c r="E1182" s="258">
        <v>8000000</v>
      </c>
      <c r="F1182" s="259">
        <v>16000000</v>
      </c>
      <c r="G1182" s="259">
        <v>17000000</v>
      </c>
      <c r="H1182" s="259">
        <f t="shared" si="55"/>
        <v>41000000</v>
      </c>
      <c r="I1182" s="259">
        <v>1000000</v>
      </c>
      <c r="J1182" s="259">
        <v>2553000</v>
      </c>
      <c r="K1182" s="246"/>
    </row>
    <row r="1183" spans="1:11" x14ac:dyDescent="0.3">
      <c r="A1183" s="244" t="s">
        <v>3737</v>
      </c>
      <c r="B1183" s="292" t="s">
        <v>5182</v>
      </c>
      <c r="C1183" s="245">
        <v>2000</v>
      </c>
      <c r="D1183" s="258">
        <v>25000000</v>
      </c>
      <c r="E1183" s="258">
        <v>15000000</v>
      </c>
      <c r="F1183" s="259">
        <v>30000000</v>
      </c>
      <c r="G1183" s="259">
        <v>25000000</v>
      </c>
      <c r="H1183" s="259">
        <f t="shared" si="55"/>
        <v>70000000</v>
      </c>
      <c r="I1183" s="259">
        <v>0</v>
      </c>
      <c r="J1183" s="259">
        <v>0</v>
      </c>
      <c r="K1183" s="247"/>
    </row>
    <row r="1184" spans="1:11" x14ac:dyDescent="0.3">
      <c r="A1184" s="244" t="s">
        <v>3738</v>
      </c>
      <c r="B1184" s="292" t="s">
        <v>5183</v>
      </c>
      <c r="C1184" s="245">
        <v>2000</v>
      </c>
      <c r="D1184" s="258">
        <v>12000000</v>
      </c>
      <c r="E1184" s="258">
        <v>8000000</v>
      </c>
      <c r="F1184" s="259">
        <v>13000000</v>
      </c>
      <c r="G1184" s="259">
        <v>12000000</v>
      </c>
      <c r="H1184" s="259">
        <f t="shared" si="55"/>
        <v>33000000</v>
      </c>
      <c r="I1184" s="259">
        <v>37500000</v>
      </c>
      <c r="J1184" s="259">
        <v>0</v>
      </c>
      <c r="K1184" s="247"/>
    </row>
    <row r="1185" spans="1:11" x14ac:dyDescent="0.3">
      <c r="A1185" s="244" t="s">
        <v>3739</v>
      </c>
      <c r="B1185" s="292" t="s">
        <v>3740</v>
      </c>
      <c r="C1185" s="245">
        <v>2000</v>
      </c>
      <c r="D1185" s="258">
        <v>25000</v>
      </c>
      <c r="E1185" s="258">
        <v>25000</v>
      </c>
      <c r="F1185" s="259">
        <v>30000</v>
      </c>
      <c r="G1185" s="259">
        <v>35000</v>
      </c>
      <c r="H1185" s="259">
        <f t="shared" si="55"/>
        <v>90000</v>
      </c>
      <c r="I1185" s="259">
        <v>20000</v>
      </c>
      <c r="J1185" s="259">
        <v>0</v>
      </c>
      <c r="K1185" s="247"/>
    </row>
    <row r="1186" spans="1:11" x14ac:dyDescent="0.3">
      <c r="A1186" s="244" t="s">
        <v>3741</v>
      </c>
      <c r="B1186" s="292" t="s">
        <v>3742</v>
      </c>
      <c r="C1186" s="245">
        <v>2000</v>
      </c>
      <c r="D1186" s="258">
        <v>12000</v>
      </c>
      <c r="E1186" s="258">
        <v>12000</v>
      </c>
      <c r="F1186" s="259">
        <v>13000</v>
      </c>
      <c r="G1186" s="259">
        <v>14000</v>
      </c>
      <c r="H1186" s="259">
        <f t="shared" si="55"/>
        <v>39000</v>
      </c>
      <c r="I1186" s="259">
        <v>10000</v>
      </c>
      <c r="J1186" s="259">
        <v>0</v>
      </c>
      <c r="K1186" s="247"/>
    </row>
    <row r="1187" spans="1:11" x14ac:dyDescent="0.3">
      <c r="A1187" s="244" t="s">
        <v>3743</v>
      </c>
      <c r="B1187" s="292" t="s">
        <v>5184</v>
      </c>
      <c r="C1187" s="245">
        <v>2000</v>
      </c>
      <c r="D1187" s="258">
        <v>252550000</v>
      </c>
      <c r="E1187" s="258">
        <v>152550000</v>
      </c>
      <c r="F1187" s="259">
        <v>256000000</v>
      </c>
      <c r="G1187" s="259">
        <v>252550000</v>
      </c>
      <c r="H1187" s="259">
        <f t="shared" si="55"/>
        <v>661100000</v>
      </c>
      <c r="I1187" s="259">
        <v>0</v>
      </c>
      <c r="J1187" s="259">
        <v>0</v>
      </c>
      <c r="K1187" s="247"/>
    </row>
    <row r="1188" spans="1:11" x14ac:dyDescent="0.3">
      <c r="A1188" s="244" t="s">
        <v>3744</v>
      </c>
      <c r="B1188" s="292" t="s">
        <v>3745</v>
      </c>
      <c r="C1188" s="245">
        <v>2000</v>
      </c>
      <c r="D1188" s="258">
        <v>12000000</v>
      </c>
      <c r="E1188" s="258">
        <v>8000000</v>
      </c>
      <c r="F1188" s="259">
        <v>12500000</v>
      </c>
      <c r="G1188" s="259">
        <v>12000000</v>
      </c>
      <c r="H1188" s="259">
        <f t="shared" si="55"/>
        <v>32500000</v>
      </c>
      <c r="I1188" s="259">
        <v>0</v>
      </c>
      <c r="J1188" s="259">
        <v>0</v>
      </c>
      <c r="K1188" s="247"/>
    </row>
    <row r="1189" spans="1:11" x14ac:dyDescent="0.3">
      <c r="A1189" s="244" t="s">
        <v>3746</v>
      </c>
      <c r="B1189" s="292" t="s">
        <v>3747</v>
      </c>
      <c r="C1189" s="245">
        <v>2000</v>
      </c>
      <c r="D1189" s="258">
        <v>20000000</v>
      </c>
      <c r="E1189" s="258">
        <v>10000000</v>
      </c>
      <c r="F1189" s="259">
        <v>20200000</v>
      </c>
      <c r="G1189" s="259">
        <v>20000000</v>
      </c>
      <c r="H1189" s="259">
        <f t="shared" si="55"/>
        <v>50200000</v>
      </c>
      <c r="I1189" s="259">
        <v>0</v>
      </c>
      <c r="J1189" s="259">
        <v>0</v>
      </c>
      <c r="K1189" s="247"/>
    </row>
    <row r="1190" spans="1:11" x14ac:dyDescent="0.3">
      <c r="A1190" s="244" t="s">
        <v>3748</v>
      </c>
      <c r="B1190" s="292" t="s">
        <v>5185</v>
      </c>
      <c r="C1190" s="245">
        <v>2000</v>
      </c>
      <c r="D1190" s="258">
        <v>600000</v>
      </c>
      <c r="E1190" s="258">
        <v>600000</v>
      </c>
      <c r="F1190" s="259">
        <v>606000</v>
      </c>
      <c r="G1190" s="259">
        <v>600000</v>
      </c>
      <c r="H1190" s="259">
        <f t="shared" si="55"/>
        <v>1806000</v>
      </c>
      <c r="I1190" s="259">
        <v>0</v>
      </c>
      <c r="J1190" s="259">
        <v>0</v>
      </c>
      <c r="K1190" s="247"/>
    </row>
    <row r="1191" spans="1:11" x14ac:dyDescent="0.3">
      <c r="A1191" s="244" t="s">
        <v>3749</v>
      </c>
      <c r="B1191" s="292" t="s">
        <v>3750</v>
      </c>
      <c r="C1191" s="245">
        <v>2000</v>
      </c>
      <c r="D1191" s="258">
        <v>30000000</v>
      </c>
      <c r="E1191" s="258">
        <v>10000000</v>
      </c>
      <c r="F1191" s="259">
        <v>30600000</v>
      </c>
      <c r="G1191" s="259">
        <v>30000000</v>
      </c>
      <c r="H1191" s="259">
        <f t="shared" si="55"/>
        <v>70600000</v>
      </c>
      <c r="I1191" s="259">
        <v>0</v>
      </c>
      <c r="J1191" s="259">
        <v>0</v>
      </c>
      <c r="K1191" s="247"/>
    </row>
    <row r="1192" spans="1:11" x14ac:dyDescent="0.3">
      <c r="A1192" s="244" t="s">
        <v>3751</v>
      </c>
      <c r="B1192" s="292" t="s">
        <v>5186</v>
      </c>
      <c r="C1192" s="245">
        <v>2000</v>
      </c>
      <c r="D1192" s="258">
        <v>22500000</v>
      </c>
      <c r="E1192" s="258">
        <v>16500000</v>
      </c>
      <c r="F1192" s="259">
        <v>0</v>
      </c>
      <c r="G1192" s="259">
        <v>0</v>
      </c>
      <c r="H1192" s="259">
        <f t="shared" si="55"/>
        <v>16500000</v>
      </c>
      <c r="I1192" s="259">
        <v>0</v>
      </c>
      <c r="J1192" s="259">
        <v>0</v>
      </c>
      <c r="K1192" s="247"/>
    </row>
    <row r="1193" spans="1:11" x14ac:dyDescent="0.3">
      <c r="A1193" s="242"/>
      <c r="B1193" s="311"/>
      <c r="C1193" s="242"/>
      <c r="D1193" s="18"/>
      <c r="E1193" s="18"/>
      <c r="F1193" s="212"/>
      <c r="G1193" s="212"/>
      <c r="H1193" s="321"/>
      <c r="I1193" s="212"/>
      <c r="J1193" s="322"/>
      <c r="K1193" s="284"/>
    </row>
    <row r="1194" spans="1:11" x14ac:dyDescent="0.3">
      <c r="A1194" s="283" t="s">
        <v>3326</v>
      </c>
      <c r="B1194" s="293"/>
      <c r="C1194" s="284"/>
      <c r="D1194" s="262">
        <f>SUM(D1195:D1257)</f>
        <v>1189242300</v>
      </c>
      <c r="E1194" s="262">
        <f t="shared" ref="E1194:J1194" si="56">SUM(E1195:E1257)</f>
        <v>745242300</v>
      </c>
      <c r="F1194" s="262">
        <f t="shared" si="56"/>
        <v>1224761000</v>
      </c>
      <c r="G1194" s="262">
        <f t="shared" si="56"/>
        <v>1284321400</v>
      </c>
      <c r="H1194" s="262">
        <f t="shared" si="56"/>
        <v>3254324700</v>
      </c>
      <c r="I1194" s="262">
        <f t="shared" si="56"/>
        <v>1142057000</v>
      </c>
      <c r="J1194" s="262">
        <f t="shared" si="56"/>
        <v>1175833380</v>
      </c>
      <c r="K1194" s="243"/>
    </row>
    <row r="1195" spans="1:11" ht="21.75" customHeight="1" x14ac:dyDescent="0.3">
      <c r="A1195" s="244" t="s">
        <v>3752</v>
      </c>
      <c r="B1195" s="292" t="s">
        <v>3753</v>
      </c>
      <c r="C1195" s="245">
        <v>2000</v>
      </c>
      <c r="D1195" s="258">
        <v>2500500</v>
      </c>
      <c r="E1195" s="258">
        <v>1500500</v>
      </c>
      <c r="F1195" s="259">
        <v>2575000</v>
      </c>
      <c r="G1195" s="259">
        <v>2704000</v>
      </c>
      <c r="H1195" s="259">
        <f t="shared" ref="H1195:H1257" si="57">SUM(E1195:G1195)</f>
        <v>6779500</v>
      </c>
      <c r="I1195" s="259">
        <v>1500000</v>
      </c>
      <c r="J1195" s="259">
        <v>1585000</v>
      </c>
      <c r="K1195" s="246"/>
    </row>
    <row r="1196" spans="1:11" x14ac:dyDescent="0.3">
      <c r="A1196" s="244" t="s">
        <v>3754</v>
      </c>
      <c r="B1196" s="292" t="s">
        <v>3622</v>
      </c>
      <c r="C1196" s="245">
        <v>2000</v>
      </c>
      <c r="D1196" s="258">
        <v>153680000</v>
      </c>
      <c r="E1196" s="258">
        <v>93680000</v>
      </c>
      <c r="F1196" s="259">
        <v>158290000</v>
      </c>
      <c r="G1196" s="259">
        <v>166205000</v>
      </c>
      <c r="H1196" s="259">
        <f t="shared" si="57"/>
        <v>418175000</v>
      </c>
      <c r="I1196" s="259">
        <v>146000000</v>
      </c>
      <c r="J1196" s="259">
        <v>6000</v>
      </c>
      <c r="K1196" s="246"/>
    </row>
    <row r="1197" spans="1:11" x14ac:dyDescent="0.3">
      <c r="A1197" s="244" t="s">
        <v>3755</v>
      </c>
      <c r="B1197" s="292" t="s">
        <v>3756</v>
      </c>
      <c r="C1197" s="245">
        <v>2000</v>
      </c>
      <c r="D1197" s="258">
        <v>1750000</v>
      </c>
      <c r="E1197" s="258">
        <v>1750000</v>
      </c>
      <c r="F1197" s="259">
        <v>1803000</v>
      </c>
      <c r="G1197" s="259">
        <v>1893000</v>
      </c>
      <c r="H1197" s="259">
        <f t="shared" si="57"/>
        <v>5446000</v>
      </c>
      <c r="I1197" s="259">
        <v>1200000</v>
      </c>
      <c r="J1197" s="259">
        <v>100000</v>
      </c>
      <c r="K1197" s="246"/>
    </row>
    <row r="1198" spans="1:11" ht="24.75" customHeight="1" x14ac:dyDescent="0.3">
      <c r="A1198" s="244" t="s">
        <v>3757</v>
      </c>
      <c r="B1198" s="292" t="s">
        <v>5187</v>
      </c>
      <c r="C1198" s="245">
        <v>2000</v>
      </c>
      <c r="D1198" s="258">
        <v>345950000</v>
      </c>
      <c r="E1198" s="258">
        <v>145950000</v>
      </c>
      <c r="F1198" s="259">
        <v>356328000</v>
      </c>
      <c r="G1198" s="259">
        <v>374145000</v>
      </c>
      <c r="H1198" s="259">
        <f t="shared" si="57"/>
        <v>876423000</v>
      </c>
      <c r="I1198" s="259">
        <v>326850000</v>
      </c>
      <c r="J1198" s="259">
        <v>735273750</v>
      </c>
      <c r="K1198" s="246"/>
    </row>
    <row r="1199" spans="1:11" x14ac:dyDescent="0.3">
      <c r="A1199" s="244" t="s">
        <v>3758</v>
      </c>
      <c r="B1199" s="292" t="s">
        <v>3638</v>
      </c>
      <c r="C1199" s="245">
        <v>2000</v>
      </c>
      <c r="D1199" s="258">
        <v>0</v>
      </c>
      <c r="E1199" s="258">
        <v>0</v>
      </c>
      <c r="F1199" s="259">
        <v>0</v>
      </c>
      <c r="G1199" s="259">
        <v>0</v>
      </c>
      <c r="H1199" s="259">
        <f t="shared" si="57"/>
        <v>0</v>
      </c>
      <c r="I1199" s="259">
        <v>2000000</v>
      </c>
      <c r="J1199" s="259">
        <v>355000</v>
      </c>
      <c r="K1199" s="246"/>
    </row>
    <row r="1200" spans="1:11" s="343" customFormat="1" ht="18" customHeight="1" x14ac:dyDescent="0.3">
      <c r="A1200" s="877" t="s">
        <v>5099</v>
      </c>
      <c r="B1200" s="877"/>
      <c r="C1200" s="877"/>
      <c r="D1200" s="877"/>
      <c r="E1200" s="877"/>
      <c r="F1200" s="877"/>
      <c r="G1200" s="877"/>
      <c r="H1200" s="877"/>
      <c r="I1200" s="877"/>
      <c r="J1200" s="877"/>
      <c r="K1200" s="877"/>
    </row>
    <row r="1201" spans="1:11" s="343" customFormat="1" ht="14.25" customHeight="1" x14ac:dyDescent="0.3">
      <c r="A1201" s="877" t="s">
        <v>5100</v>
      </c>
      <c r="B1201" s="877"/>
      <c r="C1201" s="877"/>
      <c r="D1201" s="877"/>
      <c r="E1201" s="877"/>
      <c r="F1201" s="877"/>
      <c r="G1201" s="877"/>
      <c r="H1201" s="877"/>
      <c r="I1201" s="877"/>
      <c r="J1201" s="877"/>
      <c r="K1201" s="877"/>
    </row>
    <row r="1202" spans="1:11" s="343" customFormat="1" ht="15" thickBot="1" x14ac:dyDescent="0.35">
      <c r="A1202" s="941" t="s">
        <v>3487</v>
      </c>
      <c r="B1202" s="941"/>
      <c r="C1202" s="941"/>
      <c r="D1202" s="941"/>
      <c r="E1202" s="941"/>
      <c r="F1202" s="941"/>
      <c r="G1202" s="941"/>
      <c r="H1202" s="941"/>
      <c r="I1202" s="941"/>
      <c r="J1202" s="941"/>
      <c r="K1202" s="941"/>
    </row>
    <row r="1203" spans="1:11" s="343" customFormat="1" ht="15" customHeight="1" x14ac:dyDescent="0.3">
      <c r="A1203" s="935" t="s">
        <v>5101</v>
      </c>
      <c r="B1203" s="931" t="s">
        <v>4881</v>
      </c>
      <c r="C1203" s="938" t="s">
        <v>4908</v>
      </c>
      <c r="D1203" s="873" t="s">
        <v>3115</v>
      </c>
      <c r="E1203" s="873" t="s">
        <v>3116</v>
      </c>
      <c r="F1203" s="873" t="s">
        <v>3116</v>
      </c>
      <c r="G1203" s="873" t="s">
        <v>3116</v>
      </c>
      <c r="H1203" s="873" t="s">
        <v>5095</v>
      </c>
      <c r="I1203" s="875" t="s">
        <v>3115</v>
      </c>
      <c r="J1203" s="254" t="s">
        <v>4884</v>
      </c>
      <c r="K1203" s="873" t="s">
        <v>5049</v>
      </c>
    </row>
    <row r="1204" spans="1:11" s="343" customFormat="1" x14ac:dyDescent="0.3">
      <c r="A1204" s="936"/>
      <c r="B1204" s="932"/>
      <c r="C1204" s="939"/>
      <c r="D1204" s="874"/>
      <c r="E1204" s="874"/>
      <c r="F1204" s="874"/>
      <c r="G1204" s="874"/>
      <c r="H1204" s="874"/>
      <c r="I1204" s="876"/>
      <c r="J1204" s="255" t="s">
        <v>5103</v>
      </c>
      <c r="K1204" s="874"/>
    </row>
    <row r="1205" spans="1:11" s="343" customFormat="1" x14ac:dyDescent="0.3">
      <c r="A1205" s="936"/>
      <c r="B1205" s="932"/>
      <c r="C1205" s="939"/>
      <c r="D1205" s="44" t="s">
        <v>3120</v>
      </c>
      <c r="E1205" s="44" t="s">
        <v>3120</v>
      </c>
      <c r="F1205" s="44" t="s">
        <v>5068</v>
      </c>
      <c r="G1205" s="44" t="s">
        <v>5069</v>
      </c>
      <c r="H1205" s="44"/>
      <c r="I1205" s="45" t="s">
        <v>5102</v>
      </c>
      <c r="J1205" s="45" t="s">
        <v>5102</v>
      </c>
      <c r="K1205" s="44"/>
    </row>
    <row r="1206" spans="1:11" s="343" customFormat="1" ht="15" customHeight="1" thickBot="1" x14ac:dyDescent="0.35">
      <c r="A1206" s="937"/>
      <c r="B1206" s="933"/>
      <c r="C1206" s="940"/>
      <c r="D1206" s="48" t="s">
        <v>14</v>
      </c>
      <c r="E1206" s="48" t="s">
        <v>14</v>
      </c>
      <c r="F1206" s="48" t="s">
        <v>14</v>
      </c>
      <c r="G1206" s="48" t="s">
        <v>14</v>
      </c>
      <c r="H1206" s="48" t="s">
        <v>14</v>
      </c>
      <c r="I1206" s="49" t="s">
        <v>14</v>
      </c>
      <c r="J1206" s="256" t="s">
        <v>14</v>
      </c>
      <c r="K1206" s="48"/>
    </row>
    <row r="1207" spans="1:11" x14ac:dyDescent="0.3">
      <c r="A1207" s="244" t="s">
        <v>3759</v>
      </c>
      <c r="B1207" s="292" t="s">
        <v>3573</v>
      </c>
      <c r="C1207" s="245">
        <v>2000</v>
      </c>
      <c r="D1207" s="258">
        <v>200000</v>
      </c>
      <c r="E1207" s="258">
        <v>200000</v>
      </c>
      <c r="F1207" s="259">
        <v>250000</v>
      </c>
      <c r="G1207" s="259">
        <v>300000</v>
      </c>
      <c r="H1207" s="259">
        <f t="shared" si="57"/>
        <v>750000</v>
      </c>
      <c r="I1207" s="259">
        <v>200000</v>
      </c>
      <c r="J1207" s="259">
        <v>0</v>
      </c>
      <c r="K1207" s="247"/>
    </row>
    <row r="1208" spans="1:11" x14ac:dyDescent="0.3">
      <c r="A1208" s="244" t="s">
        <v>3760</v>
      </c>
      <c r="B1208" s="292" t="s">
        <v>3761</v>
      </c>
      <c r="C1208" s="245">
        <v>2000</v>
      </c>
      <c r="D1208" s="258">
        <v>0</v>
      </c>
      <c r="E1208" s="258">
        <v>0</v>
      </c>
      <c r="F1208" s="259">
        <v>0</v>
      </c>
      <c r="G1208" s="259">
        <v>0</v>
      </c>
      <c r="H1208" s="259">
        <f t="shared" si="57"/>
        <v>0</v>
      </c>
      <c r="I1208" s="259">
        <v>0</v>
      </c>
      <c r="J1208" s="259">
        <v>12600</v>
      </c>
      <c r="K1208" s="247"/>
    </row>
    <row r="1209" spans="1:11" x14ac:dyDescent="0.3">
      <c r="A1209" s="244" t="s">
        <v>3762</v>
      </c>
      <c r="B1209" s="292" t="s">
        <v>3763</v>
      </c>
      <c r="C1209" s="245">
        <v>2000</v>
      </c>
      <c r="D1209" s="258">
        <v>4500</v>
      </c>
      <c r="E1209" s="258">
        <v>4500</v>
      </c>
      <c r="F1209" s="259">
        <v>4600</v>
      </c>
      <c r="G1209" s="259">
        <v>4800</v>
      </c>
      <c r="H1209" s="259">
        <f t="shared" si="57"/>
        <v>13900</v>
      </c>
      <c r="I1209" s="259">
        <v>4000</v>
      </c>
      <c r="J1209" s="259">
        <v>0</v>
      </c>
      <c r="K1209" s="247"/>
    </row>
    <row r="1210" spans="1:11" x14ac:dyDescent="0.3">
      <c r="A1210" s="244" t="s">
        <v>3764</v>
      </c>
      <c r="B1210" s="292" t="s">
        <v>3765</v>
      </c>
      <c r="C1210" s="245">
        <v>2000</v>
      </c>
      <c r="D1210" s="258">
        <v>2000000</v>
      </c>
      <c r="E1210" s="258">
        <v>2000000</v>
      </c>
      <c r="F1210" s="259">
        <v>2060000</v>
      </c>
      <c r="G1210" s="259">
        <v>2163000</v>
      </c>
      <c r="H1210" s="259">
        <f t="shared" si="57"/>
        <v>6223000</v>
      </c>
      <c r="I1210" s="259">
        <v>0</v>
      </c>
      <c r="J1210" s="259">
        <v>1651000</v>
      </c>
      <c r="K1210" s="246"/>
    </row>
    <row r="1211" spans="1:11" x14ac:dyDescent="0.3">
      <c r="A1211" s="244" t="s">
        <v>3766</v>
      </c>
      <c r="B1211" s="292" t="s">
        <v>3767</v>
      </c>
      <c r="C1211" s="245">
        <v>2000</v>
      </c>
      <c r="D1211" s="258">
        <v>0</v>
      </c>
      <c r="E1211" s="258">
        <v>0</v>
      </c>
      <c r="F1211" s="259">
        <v>0</v>
      </c>
      <c r="G1211" s="259">
        <v>0</v>
      </c>
      <c r="H1211" s="259">
        <f t="shared" si="57"/>
        <v>0</v>
      </c>
      <c r="I1211" s="259">
        <v>0</v>
      </c>
      <c r="J1211" s="259">
        <v>3392000</v>
      </c>
      <c r="K1211" s="246"/>
    </row>
    <row r="1212" spans="1:11" x14ac:dyDescent="0.3">
      <c r="A1212" s="244" t="s">
        <v>3768</v>
      </c>
      <c r="B1212" s="292" t="s">
        <v>3769</v>
      </c>
      <c r="C1212" s="245">
        <v>2000</v>
      </c>
      <c r="D1212" s="258">
        <v>25000</v>
      </c>
      <c r="E1212" s="258">
        <v>25000</v>
      </c>
      <c r="F1212" s="259">
        <v>26000</v>
      </c>
      <c r="G1212" s="259">
        <v>30000</v>
      </c>
      <c r="H1212" s="259">
        <f t="shared" si="57"/>
        <v>81000</v>
      </c>
      <c r="I1212" s="259">
        <v>25000</v>
      </c>
      <c r="J1212" s="259">
        <v>5732000</v>
      </c>
      <c r="K1212" s="246"/>
    </row>
    <row r="1213" spans="1:11" x14ac:dyDescent="0.3">
      <c r="A1213" s="244" t="s">
        <v>3770</v>
      </c>
      <c r="B1213" s="292" t="s">
        <v>3771</v>
      </c>
      <c r="C1213" s="245">
        <v>2000</v>
      </c>
      <c r="D1213" s="258">
        <v>0</v>
      </c>
      <c r="E1213" s="258">
        <v>0</v>
      </c>
      <c r="F1213" s="259">
        <v>0</v>
      </c>
      <c r="G1213" s="259">
        <v>0</v>
      </c>
      <c r="H1213" s="259">
        <f t="shared" si="57"/>
        <v>0</v>
      </c>
      <c r="I1213" s="259">
        <v>0</v>
      </c>
      <c r="J1213" s="259">
        <v>1002250</v>
      </c>
      <c r="K1213" s="247"/>
    </row>
    <row r="1214" spans="1:11" x14ac:dyDescent="0.3">
      <c r="A1214" s="244" t="s">
        <v>3772</v>
      </c>
      <c r="B1214" s="292" t="s">
        <v>3773</v>
      </c>
      <c r="C1214" s="245">
        <v>2000</v>
      </c>
      <c r="D1214" s="258">
        <v>19500000</v>
      </c>
      <c r="E1214" s="258">
        <v>10500000</v>
      </c>
      <c r="F1214" s="259">
        <v>20000000</v>
      </c>
      <c r="G1214" s="259">
        <v>22000000</v>
      </c>
      <c r="H1214" s="259">
        <f t="shared" si="57"/>
        <v>52500000</v>
      </c>
      <c r="I1214" s="259">
        <v>17500000</v>
      </c>
      <c r="J1214" s="259">
        <v>8087800</v>
      </c>
      <c r="K1214" s="246"/>
    </row>
    <row r="1215" spans="1:11" x14ac:dyDescent="0.3">
      <c r="A1215" s="244" t="s">
        <v>3774</v>
      </c>
      <c r="B1215" s="292" t="s">
        <v>3775</v>
      </c>
      <c r="C1215" s="245">
        <v>2000</v>
      </c>
      <c r="D1215" s="258">
        <v>82480000</v>
      </c>
      <c r="E1215" s="258">
        <v>62480000</v>
      </c>
      <c r="F1215" s="259">
        <v>84954000</v>
      </c>
      <c r="G1215" s="259">
        <v>89202000</v>
      </c>
      <c r="H1215" s="259">
        <f t="shared" si="57"/>
        <v>236636000</v>
      </c>
      <c r="I1215" s="259">
        <v>80700000</v>
      </c>
      <c r="J1215" s="259">
        <v>459500</v>
      </c>
      <c r="K1215" s="246"/>
    </row>
    <row r="1216" spans="1:11" x14ac:dyDescent="0.3">
      <c r="A1216" s="244" t="s">
        <v>3776</v>
      </c>
      <c r="B1216" s="292" t="s">
        <v>3652</v>
      </c>
      <c r="C1216" s="245">
        <v>2000</v>
      </c>
      <c r="D1216" s="258">
        <v>75300000</v>
      </c>
      <c r="E1216" s="258">
        <v>55300000</v>
      </c>
      <c r="F1216" s="259">
        <v>77559000</v>
      </c>
      <c r="G1216" s="259">
        <v>81436000</v>
      </c>
      <c r="H1216" s="259">
        <f t="shared" si="57"/>
        <v>214295000</v>
      </c>
      <c r="I1216" s="259">
        <v>74300000</v>
      </c>
      <c r="J1216" s="259">
        <v>125018000</v>
      </c>
      <c r="K1216" s="246"/>
    </row>
    <row r="1217" spans="1:11" x14ac:dyDescent="0.3">
      <c r="A1217" s="244" t="s">
        <v>3777</v>
      </c>
      <c r="B1217" s="292" t="s">
        <v>3778</v>
      </c>
      <c r="C1217" s="245">
        <v>2000</v>
      </c>
      <c r="D1217" s="258">
        <v>87240000</v>
      </c>
      <c r="E1217" s="258">
        <v>67240000</v>
      </c>
      <c r="F1217" s="259">
        <v>89857000</v>
      </c>
      <c r="G1217" s="259">
        <v>94350000</v>
      </c>
      <c r="H1217" s="259">
        <f t="shared" si="57"/>
        <v>251447000</v>
      </c>
      <c r="I1217" s="259">
        <v>87000000</v>
      </c>
      <c r="J1217" s="259">
        <v>10094900</v>
      </c>
      <c r="K1217" s="246"/>
    </row>
    <row r="1218" spans="1:11" x14ac:dyDescent="0.3">
      <c r="A1218" s="244" t="s">
        <v>3779</v>
      </c>
      <c r="B1218" s="292" t="s">
        <v>3780</v>
      </c>
      <c r="C1218" s="245">
        <v>2000</v>
      </c>
      <c r="D1218" s="258">
        <v>0</v>
      </c>
      <c r="E1218" s="258">
        <v>0</v>
      </c>
      <c r="F1218" s="259">
        <v>0</v>
      </c>
      <c r="G1218" s="259">
        <v>0</v>
      </c>
      <c r="H1218" s="259">
        <f t="shared" si="57"/>
        <v>0</v>
      </c>
      <c r="I1218" s="259">
        <v>29000000</v>
      </c>
      <c r="J1218" s="259">
        <v>0</v>
      </c>
      <c r="K1218" s="247"/>
    </row>
    <row r="1219" spans="1:11" x14ac:dyDescent="0.3">
      <c r="A1219" s="244" t="s">
        <v>3781</v>
      </c>
      <c r="B1219" s="292" t="s">
        <v>3782</v>
      </c>
      <c r="C1219" s="245">
        <v>2000</v>
      </c>
      <c r="D1219" s="258">
        <v>3600000</v>
      </c>
      <c r="E1219" s="258">
        <v>2600000</v>
      </c>
      <c r="F1219" s="259">
        <v>3708000</v>
      </c>
      <c r="G1219" s="259">
        <v>3893000</v>
      </c>
      <c r="H1219" s="259">
        <f t="shared" si="57"/>
        <v>10201000</v>
      </c>
      <c r="I1219" s="259">
        <v>3494000</v>
      </c>
      <c r="J1219" s="259">
        <v>2669100</v>
      </c>
      <c r="K1219" s="246"/>
    </row>
    <row r="1220" spans="1:11" x14ac:dyDescent="0.3">
      <c r="A1220" s="244" t="s">
        <v>3783</v>
      </c>
      <c r="B1220" s="292" t="s">
        <v>3784</v>
      </c>
      <c r="C1220" s="245">
        <v>2000</v>
      </c>
      <c r="D1220" s="258">
        <v>0</v>
      </c>
      <c r="E1220" s="258">
        <v>0</v>
      </c>
      <c r="F1220" s="259">
        <v>0</v>
      </c>
      <c r="G1220" s="259">
        <v>0</v>
      </c>
      <c r="H1220" s="259">
        <f t="shared" si="57"/>
        <v>0</v>
      </c>
      <c r="I1220" s="259">
        <v>0</v>
      </c>
      <c r="J1220" s="259">
        <v>2765000</v>
      </c>
      <c r="K1220" s="246"/>
    </row>
    <row r="1221" spans="1:11" ht="24" x14ac:dyDescent="0.3">
      <c r="A1221" s="244" t="s">
        <v>3785</v>
      </c>
      <c r="B1221" s="292" t="s">
        <v>5188</v>
      </c>
      <c r="C1221" s="245">
        <v>2000</v>
      </c>
      <c r="D1221" s="258">
        <v>44425000</v>
      </c>
      <c r="E1221" s="258">
        <v>44425000</v>
      </c>
      <c r="F1221" s="259">
        <v>45757000</v>
      </c>
      <c r="G1221" s="259">
        <v>44425000</v>
      </c>
      <c r="H1221" s="259">
        <f t="shared" si="57"/>
        <v>134607000</v>
      </c>
      <c r="I1221" s="259">
        <v>0</v>
      </c>
      <c r="J1221" s="259">
        <v>0</v>
      </c>
      <c r="K1221" s="247"/>
    </row>
    <row r="1222" spans="1:11" x14ac:dyDescent="0.3">
      <c r="A1222" s="244" t="s">
        <v>3786</v>
      </c>
      <c r="B1222" s="292" t="s">
        <v>3787</v>
      </c>
      <c r="C1222" s="245">
        <v>2000</v>
      </c>
      <c r="D1222" s="258">
        <v>21500000</v>
      </c>
      <c r="E1222" s="258">
        <v>11500000</v>
      </c>
      <c r="F1222" s="259">
        <v>22000000</v>
      </c>
      <c r="G1222" s="259">
        <v>24000000</v>
      </c>
      <c r="H1222" s="259">
        <f t="shared" si="57"/>
        <v>57500000</v>
      </c>
      <c r="I1222" s="259">
        <v>21500000</v>
      </c>
      <c r="J1222" s="259">
        <v>17706500</v>
      </c>
      <c r="K1222" s="246"/>
    </row>
    <row r="1223" spans="1:11" x14ac:dyDescent="0.3">
      <c r="A1223" s="244" t="s">
        <v>3788</v>
      </c>
      <c r="B1223" s="292" t="s">
        <v>3789</v>
      </c>
      <c r="C1223" s="245">
        <v>2000</v>
      </c>
      <c r="D1223" s="258">
        <v>50500</v>
      </c>
      <c r="E1223" s="258">
        <v>50500</v>
      </c>
      <c r="F1223" s="259">
        <v>52000</v>
      </c>
      <c r="G1223" s="259">
        <v>54000</v>
      </c>
      <c r="H1223" s="259">
        <f t="shared" si="57"/>
        <v>156500</v>
      </c>
      <c r="I1223" s="259">
        <v>50000</v>
      </c>
      <c r="J1223" s="259">
        <v>54900</v>
      </c>
      <c r="K1223" s="246"/>
    </row>
    <row r="1224" spans="1:11" x14ac:dyDescent="0.3">
      <c r="A1224" s="244" t="s">
        <v>3790</v>
      </c>
      <c r="B1224" s="292" t="s">
        <v>3791</v>
      </c>
      <c r="C1224" s="245">
        <v>2000</v>
      </c>
      <c r="D1224" s="258">
        <v>0</v>
      </c>
      <c r="E1224" s="258">
        <v>0</v>
      </c>
      <c r="F1224" s="259">
        <v>0</v>
      </c>
      <c r="G1224" s="259">
        <v>0</v>
      </c>
      <c r="H1224" s="259">
        <f t="shared" si="57"/>
        <v>0</v>
      </c>
      <c r="I1224" s="259">
        <v>0</v>
      </c>
      <c r="J1224" s="259">
        <v>515400</v>
      </c>
      <c r="K1224" s="246"/>
    </row>
    <row r="1225" spans="1:11" x14ac:dyDescent="0.3">
      <c r="A1225" s="244" t="s">
        <v>3792</v>
      </c>
      <c r="B1225" s="292" t="s">
        <v>3793</v>
      </c>
      <c r="C1225" s="245">
        <v>2000</v>
      </c>
      <c r="D1225" s="258">
        <v>7500000</v>
      </c>
      <c r="E1225" s="258">
        <v>5500000</v>
      </c>
      <c r="F1225" s="259">
        <v>7725000</v>
      </c>
      <c r="G1225" s="259">
        <v>8111000</v>
      </c>
      <c r="H1225" s="259">
        <f t="shared" si="57"/>
        <v>21336000</v>
      </c>
      <c r="I1225" s="259">
        <v>7500000</v>
      </c>
      <c r="J1225" s="259">
        <v>4922650</v>
      </c>
      <c r="K1225" s="246"/>
    </row>
    <row r="1226" spans="1:11" x14ac:dyDescent="0.3">
      <c r="A1226" s="244" t="s">
        <v>3794</v>
      </c>
      <c r="B1226" s="292" t="s">
        <v>3669</v>
      </c>
      <c r="C1226" s="245">
        <v>2000</v>
      </c>
      <c r="D1226" s="258">
        <v>25500000</v>
      </c>
      <c r="E1226" s="258">
        <v>15500000</v>
      </c>
      <c r="F1226" s="259">
        <v>26265000</v>
      </c>
      <c r="G1226" s="259">
        <v>27578000</v>
      </c>
      <c r="H1226" s="259">
        <f t="shared" si="57"/>
        <v>69343000</v>
      </c>
      <c r="I1226" s="259">
        <v>24000000</v>
      </c>
      <c r="J1226" s="259">
        <v>16422360</v>
      </c>
      <c r="K1226" s="246"/>
    </row>
    <row r="1227" spans="1:11" x14ac:dyDescent="0.3">
      <c r="A1227" s="244" t="s">
        <v>3795</v>
      </c>
      <c r="B1227" s="292" t="s">
        <v>3671</v>
      </c>
      <c r="C1227" s="245">
        <v>2000</v>
      </c>
      <c r="D1227" s="258">
        <v>11500000</v>
      </c>
      <c r="E1227" s="258">
        <v>9500000</v>
      </c>
      <c r="F1227" s="259">
        <v>11845000</v>
      </c>
      <c r="G1227" s="259">
        <v>12437000</v>
      </c>
      <c r="H1227" s="259">
        <f t="shared" si="57"/>
        <v>33782000</v>
      </c>
      <c r="I1227" s="259">
        <v>17500000</v>
      </c>
      <c r="J1227" s="259">
        <v>11060000</v>
      </c>
      <c r="K1227" s="246"/>
    </row>
    <row r="1228" spans="1:11" x14ac:dyDescent="0.3">
      <c r="A1228" s="244" t="s">
        <v>3796</v>
      </c>
      <c r="B1228" s="292" t="s">
        <v>3797</v>
      </c>
      <c r="C1228" s="245">
        <v>2000</v>
      </c>
      <c r="D1228" s="258">
        <v>0</v>
      </c>
      <c r="E1228" s="258">
        <v>0</v>
      </c>
      <c r="F1228" s="259">
        <v>0</v>
      </c>
      <c r="G1228" s="259">
        <v>0</v>
      </c>
      <c r="H1228" s="259">
        <f t="shared" si="57"/>
        <v>0</v>
      </c>
      <c r="I1228" s="259">
        <v>0</v>
      </c>
      <c r="J1228" s="259">
        <v>790000</v>
      </c>
      <c r="K1228" s="247"/>
    </row>
    <row r="1229" spans="1:11" x14ac:dyDescent="0.3">
      <c r="A1229" s="244" t="s">
        <v>3798</v>
      </c>
      <c r="B1229" s="292" t="s">
        <v>3799</v>
      </c>
      <c r="C1229" s="245">
        <v>2000</v>
      </c>
      <c r="D1229" s="258">
        <v>0</v>
      </c>
      <c r="E1229" s="258">
        <v>0</v>
      </c>
      <c r="F1229" s="259">
        <v>0</v>
      </c>
      <c r="G1229" s="259">
        <v>0</v>
      </c>
      <c r="H1229" s="259">
        <f t="shared" si="57"/>
        <v>0</v>
      </c>
      <c r="I1229" s="259">
        <v>42775000</v>
      </c>
      <c r="J1229" s="259">
        <v>139000</v>
      </c>
      <c r="K1229" s="247"/>
    </row>
    <row r="1230" spans="1:11" x14ac:dyDescent="0.3">
      <c r="A1230" s="244" t="s">
        <v>3800</v>
      </c>
      <c r="B1230" s="292" t="s">
        <v>3801</v>
      </c>
      <c r="C1230" s="245">
        <v>2000</v>
      </c>
      <c r="D1230" s="258">
        <v>15500000</v>
      </c>
      <c r="E1230" s="258">
        <v>12500000</v>
      </c>
      <c r="F1230" s="259">
        <v>15965000</v>
      </c>
      <c r="G1230" s="259">
        <v>16763000</v>
      </c>
      <c r="H1230" s="259">
        <f t="shared" si="57"/>
        <v>45228000</v>
      </c>
      <c r="I1230" s="259">
        <v>15500000</v>
      </c>
      <c r="J1230" s="259">
        <v>16372600</v>
      </c>
      <c r="K1230" s="246"/>
    </row>
    <row r="1231" spans="1:11" x14ac:dyDescent="0.3">
      <c r="A1231" s="244" t="s">
        <v>3802</v>
      </c>
      <c r="B1231" s="292" t="s">
        <v>3803</v>
      </c>
      <c r="C1231" s="245">
        <v>2000</v>
      </c>
      <c r="D1231" s="258">
        <v>36890000</v>
      </c>
      <c r="E1231" s="258">
        <v>16890000</v>
      </c>
      <c r="F1231" s="259">
        <v>37996700</v>
      </c>
      <c r="G1231" s="259">
        <v>39896000</v>
      </c>
      <c r="H1231" s="259">
        <f t="shared" si="57"/>
        <v>94782700</v>
      </c>
      <c r="I1231" s="259">
        <v>40800000</v>
      </c>
      <c r="J1231" s="259">
        <v>1627700</v>
      </c>
      <c r="K1231" s="246"/>
    </row>
    <row r="1232" spans="1:11" x14ac:dyDescent="0.3">
      <c r="A1232" s="244" t="s">
        <v>3804</v>
      </c>
      <c r="B1232" s="292" t="s">
        <v>3805</v>
      </c>
      <c r="C1232" s="245">
        <v>2000</v>
      </c>
      <c r="D1232" s="258">
        <v>200000</v>
      </c>
      <c r="E1232" s="258">
        <v>200000</v>
      </c>
      <c r="F1232" s="259">
        <v>206000</v>
      </c>
      <c r="G1232" s="259">
        <v>216000</v>
      </c>
      <c r="H1232" s="259">
        <f t="shared" si="57"/>
        <v>622000</v>
      </c>
      <c r="I1232" s="259">
        <v>200000</v>
      </c>
      <c r="J1232" s="259">
        <v>772900</v>
      </c>
      <c r="K1232" s="246"/>
    </row>
    <row r="1233" spans="1:11" x14ac:dyDescent="0.3">
      <c r="A1233" s="244" t="s">
        <v>3806</v>
      </c>
      <c r="B1233" s="292" t="s">
        <v>3807</v>
      </c>
      <c r="C1233" s="245">
        <v>2000</v>
      </c>
      <c r="D1233" s="258">
        <v>24735000</v>
      </c>
      <c r="E1233" s="258">
        <v>14735000</v>
      </c>
      <c r="F1233" s="259">
        <v>25466000</v>
      </c>
      <c r="G1233" s="259">
        <v>26740000</v>
      </c>
      <c r="H1233" s="259">
        <f t="shared" si="57"/>
        <v>66941000</v>
      </c>
      <c r="I1233" s="259">
        <v>22475000</v>
      </c>
      <c r="J1233" s="259">
        <v>319000</v>
      </c>
      <c r="K1233" s="247"/>
    </row>
    <row r="1234" spans="1:11" x14ac:dyDescent="0.3">
      <c r="A1234" s="244" t="s">
        <v>3808</v>
      </c>
      <c r="B1234" s="292" t="s">
        <v>3809</v>
      </c>
      <c r="C1234" s="245">
        <v>2000</v>
      </c>
      <c r="D1234" s="258">
        <v>12537000</v>
      </c>
      <c r="E1234" s="258">
        <v>8537000</v>
      </c>
      <c r="F1234" s="259">
        <v>12913000</v>
      </c>
      <c r="G1234" s="259">
        <v>13558000</v>
      </c>
      <c r="H1234" s="259">
        <f t="shared" si="57"/>
        <v>35008000</v>
      </c>
      <c r="I1234" s="259">
        <v>12500000</v>
      </c>
      <c r="J1234" s="259">
        <v>7068500</v>
      </c>
      <c r="K1234" s="246"/>
    </row>
    <row r="1235" spans="1:11" ht="24" x14ac:dyDescent="0.3">
      <c r="A1235" s="244" t="s">
        <v>3810</v>
      </c>
      <c r="B1235" s="292" t="s">
        <v>5189</v>
      </c>
      <c r="C1235" s="245">
        <v>2000</v>
      </c>
      <c r="D1235" s="258">
        <v>1925000</v>
      </c>
      <c r="E1235" s="258">
        <v>925000</v>
      </c>
      <c r="F1235" s="259">
        <v>1982000</v>
      </c>
      <c r="G1235" s="259">
        <v>2082000</v>
      </c>
      <c r="H1235" s="259">
        <f t="shared" si="57"/>
        <v>4989000</v>
      </c>
      <c r="I1235" s="259">
        <v>1925000</v>
      </c>
      <c r="J1235" s="259">
        <v>6460300</v>
      </c>
      <c r="K1235" s="246"/>
    </row>
    <row r="1236" spans="1:11" x14ac:dyDescent="0.3">
      <c r="A1236" s="244" t="s">
        <v>3811</v>
      </c>
      <c r="B1236" s="292" t="s">
        <v>3812</v>
      </c>
      <c r="C1236" s="245">
        <v>2000</v>
      </c>
      <c r="D1236" s="258">
        <v>2500000</v>
      </c>
      <c r="E1236" s="258">
        <v>1500000</v>
      </c>
      <c r="F1236" s="259">
        <v>2575000</v>
      </c>
      <c r="G1236" s="259">
        <v>2704000</v>
      </c>
      <c r="H1236" s="259">
        <f t="shared" si="57"/>
        <v>6779000</v>
      </c>
      <c r="I1236" s="259">
        <v>2167000</v>
      </c>
      <c r="J1236" s="259">
        <v>109550</v>
      </c>
      <c r="K1236" s="246"/>
    </row>
    <row r="1237" spans="1:11" s="343" customFormat="1" ht="18" customHeight="1" x14ac:dyDescent="0.3">
      <c r="A1237" s="877" t="s">
        <v>5099</v>
      </c>
      <c r="B1237" s="877"/>
      <c r="C1237" s="877"/>
      <c r="D1237" s="877"/>
      <c r="E1237" s="877"/>
      <c r="F1237" s="877"/>
      <c r="G1237" s="877"/>
      <c r="H1237" s="877"/>
      <c r="I1237" s="877"/>
      <c r="J1237" s="877"/>
      <c r="K1237" s="877"/>
    </row>
    <row r="1238" spans="1:11" s="343" customFormat="1" ht="14.25" customHeight="1" x14ac:dyDescent="0.3">
      <c r="A1238" s="877" t="s">
        <v>5100</v>
      </c>
      <c r="B1238" s="877"/>
      <c r="C1238" s="877"/>
      <c r="D1238" s="877"/>
      <c r="E1238" s="877"/>
      <c r="F1238" s="877"/>
      <c r="G1238" s="877"/>
      <c r="H1238" s="877"/>
      <c r="I1238" s="877"/>
      <c r="J1238" s="877"/>
      <c r="K1238" s="877"/>
    </row>
    <row r="1239" spans="1:11" s="343" customFormat="1" ht="15" thickBot="1" x14ac:dyDescent="0.35">
      <c r="A1239" s="941" t="s">
        <v>3487</v>
      </c>
      <c r="B1239" s="941"/>
      <c r="C1239" s="941"/>
      <c r="D1239" s="941"/>
      <c r="E1239" s="941"/>
      <c r="F1239" s="941"/>
      <c r="G1239" s="941"/>
      <c r="H1239" s="941"/>
      <c r="I1239" s="941"/>
      <c r="J1239" s="941"/>
      <c r="K1239" s="941"/>
    </row>
    <row r="1240" spans="1:11" s="343" customFormat="1" ht="15" customHeight="1" x14ac:dyDescent="0.3">
      <c r="A1240" s="935" t="s">
        <v>5101</v>
      </c>
      <c r="B1240" s="931" t="s">
        <v>4881</v>
      </c>
      <c r="C1240" s="938" t="s">
        <v>4908</v>
      </c>
      <c r="D1240" s="873" t="s">
        <v>3115</v>
      </c>
      <c r="E1240" s="873" t="s">
        <v>3116</v>
      </c>
      <c r="F1240" s="873" t="s">
        <v>3116</v>
      </c>
      <c r="G1240" s="873" t="s">
        <v>3116</v>
      </c>
      <c r="H1240" s="873" t="s">
        <v>5095</v>
      </c>
      <c r="I1240" s="875" t="s">
        <v>3115</v>
      </c>
      <c r="J1240" s="254" t="s">
        <v>4884</v>
      </c>
      <c r="K1240" s="873" t="s">
        <v>5049</v>
      </c>
    </row>
    <row r="1241" spans="1:11" s="343" customFormat="1" x14ac:dyDescent="0.3">
      <c r="A1241" s="936"/>
      <c r="B1241" s="932"/>
      <c r="C1241" s="939"/>
      <c r="D1241" s="874"/>
      <c r="E1241" s="874"/>
      <c r="F1241" s="874"/>
      <c r="G1241" s="874"/>
      <c r="H1241" s="874"/>
      <c r="I1241" s="876"/>
      <c r="J1241" s="255" t="s">
        <v>5103</v>
      </c>
      <c r="K1241" s="874"/>
    </row>
    <row r="1242" spans="1:11" s="343" customFormat="1" x14ac:dyDescent="0.3">
      <c r="A1242" s="936"/>
      <c r="B1242" s="932"/>
      <c r="C1242" s="939"/>
      <c r="D1242" s="44" t="s">
        <v>3120</v>
      </c>
      <c r="E1242" s="44" t="s">
        <v>3120</v>
      </c>
      <c r="F1242" s="44" t="s">
        <v>5068</v>
      </c>
      <c r="G1242" s="44" t="s">
        <v>5069</v>
      </c>
      <c r="H1242" s="44"/>
      <c r="I1242" s="45" t="s">
        <v>5102</v>
      </c>
      <c r="J1242" s="45" t="s">
        <v>5102</v>
      </c>
      <c r="K1242" s="44"/>
    </row>
    <row r="1243" spans="1:11" s="343" customFormat="1" ht="15" customHeight="1" thickBot="1" x14ac:dyDescent="0.35">
      <c r="A1243" s="937"/>
      <c r="B1243" s="933"/>
      <c r="C1243" s="940"/>
      <c r="D1243" s="48" t="s">
        <v>14</v>
      </c>
      <c r="E1243" s="48" t="s">
        <v>14</v>
      </c>
      <c r="F1243" s="48" t="s">
        <v>14</v>
      </c>
      <c r="G1243" s="48" t="s">
        <v>14</v>
      </c>
      <c r="H1243" s="48" t="s">
        <v>14</v>
      </c>
      <c r="I1243" s="49" t="s">
        <v>14</v>
      </c>
      <c r="J1243" s="256" t="s">
        <v>14</v>
      </c>
      <c r="K1243" s="48"/>
    </row>
    <row r="1244" spans="1:11" x14ac:dyDescent="0.3">
      <c r="A1244" s="244" t="s">
        <v>3813</v>
      </c>
      <c r="B1244" s="292" t="s">
        <v>3814</v>
      </c>
      <c r="C1244" s="245">
        <v>2000</v>
      </c>
      <c r="D1244" s="258">
        <v>24000000</v>
      </c>
      <c r="E1244" s="258">
        <v>18000000</v>
      </c>
      <c r="F1244" s="259">
        <v>24720000</v>
      </c>
      <c r="G1244" s="259">
        <v>25956000</v>
      </c>
      <c r="H1244" s="259">
        <f t="shared" si="57"/>
        <v>68676000</v>
      </c>
      <c r="I1244" s="259">
        <v>24000000</v>
      </c>
      <c r="J1244" s="259">
        <v>5736750</v>
      </c>
      <c r="K1244" s="246"/>
    </row>
    <row r="1245" spans="1:11" x14ac:dyDescent="0.3">
      <c r="A1245" s="244" t="s">
        <v>3815</v>
      </c>
      <c r="B1245" s="292" t="s">
        <v>3690</v>
      </c>
      <c r="C1245" s="245">
        <v>2000</v>
      </c>
      <c r="D1245" s="258">
        <v>465000</v>
      </c>
      <c r="E1245" s="258">
        <v>465000</v>
      </c>
      <c r="F1245" s="259">
        <v>478000</v>
      </c>
      <c r="G1245" s="259">
        <v>503000</v>
      </c>
      <c r="H1245" s="259">
        <f t="shared" si="57"/>
        <v>1446000</v>
      </c>
      <c r="I1245" s="259">
        <v>465000</v>
      </c>
      <c r="J1245" s="259">
        <v>870000</v>
      </c>
      <c r="K1245" s="246"/>
    </row>
    <row r="1246" spans="1:11" x14ac:dyDescent="0.3">
      <c r="A1246" s="244" t="s">
        <v>3816</v>
      </c>
      <c r="B1246" s="292" t="s">
        <v>3817</v>
      </c>
      <c r="C1246" s="245">
        <v>2000</v>
      </c>
      <c r="D1246" s="258">
        <v>3153500</v>
      </c>
      <c r="E1246" s="258">
        <v>1153500</v>
      </c>
      <c r="F1246" s="259">
        <v>3248000</v>
      </c>
      <c r="G1246" s="259">
        <v>3411000</v>
      </c>
      <c r="H1246" s="259">
        <f t="shared" si="57"/>
        <v>7812500</v>
      </c>
      <c r="I1246" s="259">
        <v>3153000</v>
      </c>
      <c r="J1246" s="259">
        <v>1952500</v>
      </c>
      <c r="K1246" s="246"/>
    </row>
    <row r="1247" spans="1:11" x14ac:dyDescent="0.3">
      <c r="A1247" s="244" t="s">
        <v>3818</v>
      </c>
      <c r="B1247" s="292" t="s">
        <v>3819</v>
      </c>
      <c r="C1247" s="245">
        <v>2000</v>
      </c>
      <c r="D1247" s="258">
        <v>22614000</v>
      </c>
      <c r="E1247" s="258">
        <v>19614000</v>
      </c>
      <c r="F1247" s="259">
        <v>23292000</v>
      </c>
      <c r="G1247" s="259">
        <v>24457000</v>
      </c>
      <c r="H1247" s="259">
        <f t="shared" si="57"/>
        <v>67363000</v>
      </c>
      <c r="I1247" s="259">
        <v>20500000</v>
      </c>
      <c r="J1247" s="259">
        <v>21040350</v>
      </c>
      <c r="K1247" s="246"/>
    </row>
    <row r="1248" spans="1:11" x14ac:dyDescent="0.3">
      <c r="A1248" s="244" t="s">
        <v>3820</v>
      </c>
      <c r="B1248" s="292" t="s">
        <v>3821</v>
      </c>
      <c r="C1248" s="245">
        <v>2000</v>
      </c>
      <c r="D1248" s="258">
        <v>12500000</v>
      </c>
      <c r="E1248" s="258">
        <v>8500000</v>
      </c>
      <c r="F1248" s="259">
        <v>12875000</v>
      </c>
      <c r="G1248" s="259">
        <v>13519000</v>
      </c>
      <c r="H1248" s="259">
        <f t="shared" si="57"/>
        <v>34894000</v>
      </c>
      <c r="I1248" s="259">
        <v>0</v>
      </c>
      <c r="J1248" s="259">
        <v>5346250</v>
      </c>
      <c r="K1248" s="246"/>
    </row>
    <row r="1249" spans="1:11" x14ac:dyDescent="0.3">
      <c r="A1249" s="244" t="s">
        <v>3822</v>
      </c>
      <c r="B1249" s="292" t="s">
        <v>3823</v>
      </c>
      <c r="C1249" s="245">
        <v>2000</v>
      </c>
      <c r="D1249" s="258">
        <v>6500</v>
      </c>
      <c r="E1249" s="258">
        <v>6500</v>
      </c>
      <c r="F1249" s="259">
        <v>6600</v>
      </c>
      <c r="G1249" s="259">
        <v>7000</v>
      </c>
      <c r="H1249" s="259">
        <f t="shared" si="57"/>
        <v>20100</v>
      </c>
      <c r="I1249" s="259">
        <v>90000000</v>
      </c>
      <c r="J1249" s="259">
        <v>14328000</v>
      </c>
      <c r="K1249" s="246"/>
    </row>
    <row r="1250" spans="1:11" x14ac:dyDescent="0.3">
      <c r="A1250" s="244" t="s">
        <v>3824</v>
      </c>
      <c r="B1250" s="292" t="s">
        <v>3825</v>
      </c>
      <c r="C1250" s="245">
        <v>2000</v>
      </c>
      <c r="D1250" s="258">
        <v>90500000</v>
      </c>
      <c r="E1250" s="258">
        <v>70500000</v>
      </c>
      <c r="F1250" s="259">
        <v>93259000</v>
      </c>
      <c r="G1250" s="259">
        <v>97922000</v>
      </c>
      <c r="H1250" s="259">
        <f t="shared" si="57"/>
        <v>261681000</v>
      </c>
      <c r="I1250" s="259">
        <v>0</v>
      </c>
      <c r="J1250" s="259">
        <v>94740500</v>
      </c>
      <c r="K1250" s="246"/>
    </row>
    <row r="1251" spans="1:11" x14ac:dyDescent="0.3">
      <c r="A1251" s="244" t="s">
        <v>3826</v>
      </c>
      <c r="B1251" s="292" t="s">
        <v>3827</v>
      </c>
      <c r="C1251" s="245">
        <v>2000</v>
      </c>
      <c r="D1251" s="258">
        <v>30736000</v>
      </c>
      <c r="E1251" s="258">
        <v>20736000</v>
      </c>
      <c r="F1251" s="259">
        <v>31658000</v>
      </c>
      <c r="G1251" s="259">
        <v>33240000</v>
      </c>
      <c r="H1251" s="259">
        <f t="shared" si="57"/>
        <v>85634000</v>
      </c>
      <c r="I1251" s="259">
        <v>0</v>
      </c>
      <c r="J1251" s="259">
        <v>12824500</v>
      </c>
      <c r="K1251" s="247"/>
    </row>
    <row r="1252" spans="1:11" x14ac:dyDescent="0.3">
      <c r="A1252" s="244" t="s">
        <v>3828</v>
      </c>
      <c r="B1252" s="292" t="s">
        <v>3829</v>
      </c>
      <c r="C1252" s="245">
        <v>2000</v>
      </c>
      <c r="D1252" s="258">
        <v>220000</v>
      </c>
      <c r="E1252" s="258">
        <v>220000</v>
      </c>
      <c r="F1252" s="259">
        <v>226600</v>
      </c>
      <c r="G1252" s="259">
        <v>237900</v>
      </c>
      <c r="H1252" s="259">
        <f t="shared" si="57"/>
        <v>684500</v>
      </c>
      <c r="I1252" s="259">
        <v>220000</v>
      </c>
      <c r="J1252" s="259">
        <v>48000</v>
      </c>
      <c r="K1252" s="246"/>
    </row>
    <row r="1253" spans="1:11" x14ac:dyDescent="0.3">
      <c r="A1253" s="244" t="s">
        <v>3830</v>
      </c>
      <c r="B1253" s="292" t="s">
        <v>3831</v>
      </c>
      <c r="C1253" s="245">
        <v>2000</v>
      </c>
      <c r="D1253" s="258">
        <v>0</v>
      </c>
      <c r="E1253" s="258">
        <v>0</v>
      </c>
      <c r="F1253" s="259">
        <v>0</v>
      </c>
      <c r="G1253" s="259">
        <v>0</v>
      </c>
      <c r="H1253" s="259">
        <f t="shared" si="57"/>
        <v>0</v>
      </c>
      <c r="I1253" s="259">
        <v>0</v>
      </c>
      <c r="J1253" s="259">
        <v>6618270</v>
      </c>
      <c r="K1253" s="246"/>
    </row>
    <row r="1254" spans="1:11" x14ac:dyDescent="0.3">
      <c r="A1254" s="244" t="s">
        <v>3832</v>
      </c>
      <c r="B1254" s="292" t="s">
        <v>5190</v>
      </c>
      <c r="C1254" s="245">
        <v>2000</v>
      </c>
      <c r="D1254" s="258">
        <v>210000</v>
      </c>
      <c r="E1254" s="258">
        <v>210000</v>
      </c>
      <c r="F1254" s="259">
        <v>216000</v>
      </c>
      <c r="G1254" s="259">
        <v>227000</v>
      </c>
      <c r="H1254" s="259">
        <f t="shared" si="57"/>
        <v>653000</v>
      </c>
      <c r="I1254" s="259">
        <v>210000</v>
      </c>
      <c r="J1254" s="259">
        <v>2126000</v>
      </c>
      <c r="K1254" s="246"/>
    </row>
    <row r="1255" spans="1:11" x14ac:dyDescent="0.3">
      <c r="A1255" s="244" t="s">
        <v>3833</v>
      </c>
      <c r="B1255" s="292" t="s">
        <v>3834</v>
      </c>
      <c r="C1255" s="245">
        <v>2000</v>
      </c>
      <c r="D1255" s="258">
        <v>2123800</v>
      </c>
      <c r="E1255" s="258">
        <v>1123800</v>
      </c>
      <c r="F1255" s="259">
        <v>2187500</v>
      </c>
      <c r="G1255" s="259">
        <v>2297000</v>
      </c>
      <c r="H1255" s="259">
        <f t="shared" si="57"/>
        <v>5608300</v>
      </c>
      <c r="I1255" s="259">
        <v>2123000</v>
      </c>
      <c r="J1255" s="259">
        <v>1775000</v>
      </c>
      <c r="K1255" s="246"/>
    </row>
    <row r="1256" spans="1:11" x14ac:dyDescent="0.3">
      <c r="A1256" s="244" t="s">
        <v>3835</v>
      </c>
      <c r="B1256" s="292" t="s">
        <v>3836</v>
      </c>
      <c r="C1256" s="245">
        <v>2000</v>
      </c>
      <c r="D1256" s="258">
        <v>1921000</v>
      </c>
      <c r="E1256" s="258">
        <v>921000</v>
      </c>
      <c r="F1256" s="259">
        <v>1978000</v>
      </c>
      <c r="G1256" s="259">
        <v>2078000</v>
      </c>
      <c r="H1256" s="259">
        <f t="shared" si="57"/>
        <v>4977000</v>
      </c>
      <c r="I1256" s="259">
        <v>1921000</v>
      </c>
      <c r="J1256" s="259">
        <v>856500</v>
      </c>
      <c r="K1256" s="246"/>
    </row>
    <row r="1257" spans="1:11" x14ac:dyDescent="0.3">
      <c r="A1257" s="244" t="s">
        <v>3837</v>
      </c>
      <c r="B1257" s="292" t="s">
        <v>3838</v>
      </c>
      <c r="C1257" s="245">
        <v>2000</v>
      </c>
      <c r="D1257" s="258">
        <v>21800000</v>
      </c>
      <c r="E1257" s="258">
        <v>18800000</v>
      </c>
      <c r="F1257" s="259">
        <v>22454000</v>
      </c>
      <c r="G1257" s="259">
        <v>23576700</v>
      </c>
      <c r="H1257" s="259">
        <f t="shared" si="57"/>
        <v>64830700</v>
      </c>
      <c r="I1257" s="259">
        <v>20800000</v>
      </c>
      <c r="J1257" s="259">
        <v>25025500</v>
      </c>
      <c r="K1257" s="246"/>
    </row>
    <row r="1258" spans="1:11" x14ac:dyDescent="0.3">
      <c r="A1258" s="237"/>
      <c r="B1258" s="31"/>
      <c r="C1258" s="237"/>
      <c r="D1258" s="260"/>
      <c r="E1258" s="260"/>
      <c r="F1258" s="212"/>
      <c r="G1258" s="212"/>
      <c r="H1258" s="261"/>
      <c r="I1258" s="212"/>
      <c r="J1258" s="212"/>
      <c r="K1258" s="237"/>
    </row>
    <row r="1259" spans="1:11" x14ac:dyDescent="0.3">
      <c r="A1259" s="248" t="s">
        <v>1805</v>
      </c>
      <c r="B1259" s="293"/>
      <c r="C1259" s="237"/>
      <c r="D1259" s="262">
        <f>SUM(D1260:D1270)</f>
        <v>266500000</v>
      </c>
      <c r="E1259" s="262">
        <f t="shared" ref="E1259:J1259" si="58">SUM(E1260:E1270)</f>
        <v>174400000</v>
      </c>
      <c r="F1259" s="262">
        <f t="shared" si="58"/>
        <v>285300000</v>
      </c>
      <c r="G1259" s="262">
        <f t="shared" si="58"/>
        <v>304000000</v>
      </c>
      <c r="H1259" s="262">
        <f t="shared" si="58"/>
        <v>763700000</v>
      </c>
      <c r="I1259" s="262">
        <f t="shared" si="58"/>
        <v>231022000</v>
      </c>
      <c r="J1259" s="262">
        <f t="shared" si="58"/>
        <v>201333169</v>
      </c>
      <c r="K1259" s="243"/>
    </row>
    <row r="1260" spans="1:11" x14ac:dyDescent="0.3">
      <c r="A1260" s="244" t="s">
        <v>3839</v>
      </c>
      <c r="B1260" s="292" t="s">
        <v>3499</v>
      </c>
      <c r="C1260" s="245">
        <v>2000</v>
      </c>
      <c r="D1260" s="258">
        <v>0</v>
      </c>
      <c r="E1260" s="258">
        <v>0</v>
      </c>
      <c r="F1260" s="259">
        <v>0</v>
      </c>
      <c r="G1260" s="259">
        <v>0</v>
      </c>
      <c r="H1260" s="259">
        <f t="shared" ref="H1260:H1270" si="59">SUM(E1260:G1260)</f>
        <v>0</v>
      </c>
      <c r="I1260" s="259">
        <v>0</v>
      </c>
      <c r="J1260" s="259">
        <v>0</v>
      </c>
      <c r="K1260" s="246"/>
    </row>
    <row r="1261" spans="1:11" x14ac:dyDescent="0.3">
      <c r="A1261" s="244" t="s">
        <v>3840</v>
      </c>
      <c r="B1261" s="292" t="s">
        <v>3841</v>
      </c>
      <c r="C1261" s="245">
        <v>2000</v>
      </c>
      <c r="D1261" s="258">
        <v>140000000</v>
      </c>
      <c r="E1261" s="258">
        <v>80000000</v>
      </c>
      <c r="F1261" s="259">
        <v>145000000</v>
      </c>
      <c r="G1261" s="259">
        <v>150000000</v>
      </c>
      <c r="H1261" s="259">
        <f t="shared" si="59"/>
        <v>375000000</v>
      </c>
      <c r="I1261" s="259">
        <v>140000000</v>
      </c>
      <c r="J1261" s="259">
        <v>107024123</v>
      </c>
      <c r="K1261" s="246"/>
    </row>
    <row r="1262" spans="1:11" x14ac:dyDescent="0.3">
      <c r="A1262" s="244" t="s">
        <v>3842</v>
      </c>
      <c r="B1262" s="292" t="s">
        <v>3843</v>
      </c>
      <c r="C1262" s="245">
        <v>2000</v>
      </c>
      <c r="D1262" s="258">
        <v>30000000</v>
      </c>
      <c r="E1262" s="258">
        <v>20000000</v>
      </c>
      <c r="F1262" s="259">
        <v>35000000</v>
      </c>
      <c r="G1262" s="259">
        <v>40000000</v>
      </c>
      <c r="H1262" s="259">
        <f t="shared" si="59"/>
        <v>95000000</v>
      </c>
      <c r="I1262" s="259">
        <v>40000000</v>
      </c>
      <c r="J1262" s="259">
        <v>20427369</v>
      </c>
      <c r="K1262" s="246"/>
    </row>
    <row r="1263" spans="1:11" x14ac:dyDescent="0.3">
      <c r="A1263" s="244" t="s">
        <v>3844</v>
      </c>
      <c r="B1263" s="292" t="s">
        <v>3845</v>
      </c>
      <c r="C1263" s="245">
        <v>2000</v>
      </c>
      <c r="D1263" s="258">
        <v>25000000</v>
      </c>
      <c r="E1263" s="258">
        <v>20000000</v>
      </c>
      <c r="F1263" s="259">
        <v>26000000</v>
      </c>
      <c r="G1263" s="259">
        <v>27000000</v>
      </c>
      <c r="H1263" s="259">
        <f t="shared" si="59"/>
        <v>73000000</v>
      </c>
      <c r="I1263" s="259">
        <v>25000000</v>
      </c>
      <c r="J1263" s="259">
        <v>20785300</v>
      </c>
      <c r="K1263" s="246"/>
    </row>
    <row r="1264" spans="1:11" x14ac:dyDescent="0.3">
      <c r="A1264" s="244" t="s">
        <v>3846</v>
      </c>
      <c r="B1264" s="292" t="s">
        <v>3775</v>
      </c>
      <c r="C1264" s="245">
        <v>2000</v>
      </c>
      <c r="D1264" s="258">
        <v>10000000</v>
      </c>
      <c r="E1264" s="258">
        <v>8000000</v>
      </c>
      <c r="F1264" s="259">
        <v>12000000</v>
      </c>
      <c r="G1264" s="259">
        <v>14000000</v>
      </c>
      <c r="H1264" s="259">
        <f t="shared" si="59"/>
        <v>34000000</v>
      </c>
      <c r="I1264" s="259">
        <v>5000000</v>
      </c>
      <c r="J1264" s="259">
        <v>7470970</v>
      </c>
      <c r="K1264" s="246"/>
    </row>
    <row r="1265" spans="1:11" x14ac:dyDescent="0.3">
      <c r="A1265" s="244" t="s">
        <v>3847</v>
      </c>
      <c r="B1265" s="292" t="s">
        <v>3848</v>
      </c>
      <c r="C1265" s="245">
        <v>2000</v>
      </c>
      <c r="D1265" s="258">
        <v>4000000</v>
      </c>
      <c r="E1265" s="258">
        <v>3000000</v>
      </c>
      <c r="F1265" s="259">
        <v>4500000</v>
      </c>
      <c r="G1265" s="259">
        <v>5000000</v>
      </c>
      <c r="H1265" s="259">
        <f t="shared" si="59"/>
        <v>12500000</v>
      </c>
      <c r="I1265" s="259">
        <v>3500000</v>
      </c>
      <c r="J1265" s="259">
        <v>9321823</v>
      </c>
      <c r="K1265" s="246"/>
    </row>
    <row r="1266" spans="1:11" x14ac:dyDescent="0.3">
      <c r="A1266" s="244" t="s">
        <v>3849</v>
      </c>
      <c r="B1266" s="292" t="s">
        <v>3850</v>
      </c>
      <c r="C1266" s="245">
        <v>2000</v>
      </c>
      <c r="D1266" s="258">
        <v>42000000</v>
      </c>
      <c r="E1266" s="258">
        <v>32000000</v>
      </c>
      <c r="F1266" s="259">
        <v>45000000</v>
      </c>
      <c r="G1266" s="259">
        <v>48000000</v>
      </c>
      <c r="H1266" s="259">
        <f t="shared" si="59"/>
        <v>125000000</v>
      </c>
      <c r="I1266" s="259">
        <v>6000000</v>
      </c>
      <c r="J1266" s="259">
        <v>29661542</v>
      </c>
      <c r="K1266" s="246"/>
    </row>
    <row r="1267" spans="1:11" x14ac:dyDescent="0.3">
      <c r="A1267" s="244" t="s">
        <v>3851</v>
      </c>
      <c r="B1267" s="292" t="s">
        <v>3852</v>
      </c>
      <c r="C1267" s="245">
        <v>2000</v>
      </c>
      <c r="D1267" s="258">
        <v>7000000</v>
      </c>
      <c r="E1267" s="258">
        <v>5000000</v>
      </c>
      <c r="F1267" s="259">
        <v>8000000</v>
      </c>
      <c r="G1267" s="259">
        <v>9000000</v>
      </c>
      <c r="H1267" s="259">
        <f t="shared" si="59"/>
        <v>22000000</v>
      </c>
      <c r="I1267" s="259">
        <v>8000000</v>
      </c>
      <c r="J1267" s="259">
        <v>3895042</v>
      </c>
      <c r="K1267" s="246"/>
    </row>
    <row r="1268" spans="1:11" x14ac:dyDescent="0.3">
      <c r="A1268" s="244" t="s">
        <v>3853</v>
      </c>
      <c r="B1268" s="292" t="s">
        <v>3854</v>
      </c>
      <c r="C1268" s="245">
        <v>2000</v>
      </c>
      <c r="D1268" s="258">
        <v>5000000</v>
      </c>
      <c r="E1268" s="258">
        <v>4000000</v>
      </c>
      <c r="F1268" s="259">
        <v>5500000</v>
      </c>
      <c r="G1268" s="259">
        <v>6000000</v>
      </c>
      <c r="H1268" s="259">
        <f t="shared" si="59"/>
        <v>15500000</v>
      </c>
      <c r="I1268" s="259">
        <v>2000000</v>
      </c>
      <c r="J1268" s="259">
        <v>2747000</v>
      </c>
      <c r="K1268" s="246"/>
    </row>
    <row r="1269" spans="1:11" x14ac:dyDescent="0.3">
      <c r="A1269" s="244" t="s">
        <v>3855</v>
      </c>
      <c r="B1269" s="292" t="s">
        <v>3856</v>
      </c>
      <c r="C1269" s="245">
        <v>2000</v>
      </c>
      <c r="D1269" s="258">
        <v>2000000</v>
      </c>
      <c r="E1269" s="258">
        <v>1500000</v>
      </c>
      <c r="F1269" s="259">
        <v>2300000</v>
      </c>
      <c r="G1269" s="259">
        <v>2500000</v>
      </c>
      <c r="H1269" s="259">
        <f t="shared" si="59"/>
        <v>6300000</v>
      </c>
      <c r="I1269" s="259">
        <v>22000</v>
      </c>
      <c r="J1269" s="259">
        <v>0</v>
      </c>
      <c r="K1269" s="247"/>
    </row>
    <row r="1270" spans="1:11" x14ac:dyDescent="0.3">
      <c r="A1270" s="244" t="s">
        <v>3857</v>
      </c>
      <c r="B1270" s="292" t="s">
        <v>3858</v>
      </c>
      <c r="C1270" s="245">
        <v>2000</v>
      </c>
      <c r="D1270" s="258">
        <v>1500000</v>
      </c>
      <c r="E1270" s="258">
        <v>900000</v>
      </c>
      <c r="F1270" s="259">
        <v>2000000</v>
      </c>
      <c r="G1270" s="259">
        <v>2500000</v>
      </c>
      <c r="H1270" s="259">
        <f t="shared" si="59"/>
        <v>5400000</v>
      </c>
      <c r="I1270" s="259">
        <v>1500000</v>
      </c>
      <c r="J1270" s="259">
        <v>0</v>
      </c>
      <c r="K1270" s="247"/>
    </row>
    <row r="1271" spans="1:11" x14ac:dyDescent="0.3">
      <c r="A1271" s="237"/>
      <c r="B1271" s="31"/>
      <c r="C1271" s="237"/>
      <c r="D1271" s="260"/>
      <c r="E1271" s="260"/>
      <c r="F1271" s="212"/>
      <c r="G1271" s="212"/>
      <c r="H1271" s="261"/>
      <c r="I1271" s="212"/>
      <c r="J1271" s="212"/>
      <c r="K1271" s="237"/>
    </row>
    <row r="1272" spans="1:11" x14ac:dyDescent="0.3">
      <c r="A1272" s="248" t="s">
        <v>808</v>
      </c>
      <c r="B1272" s="293"/>
      <c r="C1272" s="237"/>
      <c r="D1272" s="262">
        <f>SUM(D1273:D1274)</f>
        <v>17000000</v>
      </c>
      <c r="E1272" s="262">
        <f t="shared" ref="E1272:J1272" si="60">SUM(E1273:E1274)</f>
        <v>15000000</v>
      </c>
      <c r="F1272" s="262">
        <f t="shared" si="60"/>
        <v>18000000</v>
      </c>
      <c r="G1272" s="262">
        <f t="shared" si="60"/>
        <v>19000000</v>
      </c>
      <c r="H1272" s="262">
        <f t="shared" si="60"/>
        <v>52000000</v>
      </c>
      <c r="I1272" s="262">
        <f t="shared" si="60"/>
        <v>12000000</v>
      </c>
      <c r="J1272" s="262">
        <f t="shared" si="60"/>
        <v>23520819</v>
      </c>
      <c r="K1272" s="243"/>
    </row>
    <row r="1273" spans="1:11" x14ac:dyDescent="0.3">
      <c r="A1273" s="244" t="s">
        <v>3859</v>
      </c>
      <c r="B1273" s="292" t="s">
        <v>3605</v>
      </c>
      <c r="C1273" s="245">
        <v>2000</v>
      </c>
      <c r="D1273" s="258">
        <v>0</v>
      </c>
      <c r="E1273" s="258">
        <v>0</v>
      </c>
      <c r="F1273" s="259">
        <v>0</v>
      </c>
      <c r="G1273" s="259">
        <v>0</v>
      </c>
      <c r="H1273" s="259">
        <f t="shared" ref="H1273:H1274" si="61">SUM(E1273:G1273)</f>
        <v>0</v>
      </c>
      <c r="I1273" s="259">
        <v>0</v>
      </c>
      <c r="J1273" s="259">
        <v>2200</v>
      </c>
      <c r="K1273" s="246"/>
    </row>
    <row r="1274" spans="1:11" x14ac:dyDescent="0.3">
      <c r="A1274" s="244" t="s">
        <v>3860</v>
      </c>
      <c r="B1274" s="292" t="s">
        <v>3861</v>
      </c>
      <c r="C1274" s="245">
        <v>2000</v>
      </c>
      <c r="D1274" s="258">
        <v>17000000</v>
      </c>
      <c r="E1274" s="258">
        <v>15000000</v>
      </c>
      <c r="F1274" s="259">
        <v>18000000</v>
      </c>
      <c r="G1274" s="259">
        <v>19000000</v>
      </c>
      <c r="H1274" s="259">
        <f t="shared" si="61"/>
        <v>52000000</v>
      </c>
      <c r="I1274" s="259">
        <v>12000000</v>
      </c>
      <c r="J1274" s="259">
        <v>23518619</v>
      </c>
      <c r="K1274" s="246"/>
    </row>
    <row r="1275" spans="1:11" s="343" customFormat="1" ht="18" customHeight="1" x14ac:dyDescent="0.3">
      <c r="A1275" s="877" t="s">
        <v>5099</v>
      </c>
      <c r="B1275" s="877"/>
      <c r="C1275" s="877"/>
      <c r="D1275" s="877"/>
      <c r="E1275" s="877"/>
      <c r="F1275" s="877"/>
      <c r="G1275" s="877"/>
      <c r="H1275" s="877"/>
      <c r="I1275" s="877"/>
      <c r="J1275" s="877"/>
      <c r="K1275" s="877"/>
    </row>
    <row r="1276" spans="1:11" s="343" customFormat="1" ht="14.25" customHeight="1" x14ac:dyDescent="0.3">
      <c r="A1276" s="877" t="s">
        <v>5100</v>
      </c>
      <c r="B1276" s="877"/>
      <c r="C1276" s="877"/>
      <c r="D1276" s="877"/>
      <c r="E1276" s="877"/>
      <c r="F1276" s="877"/>
      <c r="G1276" s="877"/>
      <c r="H1276" s="877"/>
      <c r="I1276" s="877"/>
      <c r="J1276" s="877"/>
      <c r="K1276" s="877"/>
    </row>
    <row r="1277" spans="1:11" s="343" customFormat="1" ht="15" thickBot="1" x14ac:dyDescent="0.35">
      <c r="A1277" s="941" t="s">
        <v>3487</v>
      </c>
      <c r="B1277" s="941"/>
      <c r="C1277" s="941"/>
      <c r="D1277" s="941"/>
      <c r="E1277" s="941"/>
      <c r="F1277" s="941"/>
      <c r="G1277" s="941"/>
      <c r="H1277" s="941"/>
      <c r="I1277" s="941"/>
      <c r="J1277" s="941"/>
      <c r="K1277" s="941"/>
    </row>
    <row r="1278" spans="1:11" s="343" customFormat="1" ht="15" customHeight="1" x14ac:dyDescent="0.3">
      <c r="A1278" s="935" t="s">
        <v>5101</v>
      </c>
      <c r="B1278" s="931" t="s">
        <v>4881</v>
      </c>
      <c r="C1278" s="938" t="s">
        <v>4908</v>
      </c>
      <c r="D1278" s="873" t="s">
        <v>3115</v>
      </c>
      <c r="E1278" s="873" t="s">
        <v>3116</v>
      </c>
      <c r="F1278" s="873" t="s">
        <v>3116</v>
      </c>
      <c r="G1278" s="873" t="s">
        <v>3116</v>
      </c>
      <c r="H1278" s="873" t="s">
        <v>5095</v>
      </c>
      <c r="I1278" s="875" t="s">
        <v>3115</v>
      </c>
      <c r="J1278" s="254" t="s">
        <v>4884</v>
      </c>
      <c r="K1278" s="873" t="s">
        <v>5049</v>
      </c>
    </row>
    <row r="1279" spans="1:11" s="343" customFormat="1" x14ac:dyDescent="0.3">
      <c r="A1279" s="936"/>
      <c r="B1279" s="932"/>
      <c r="C1279" s="939"/>
      <c r="D1279" s="874"/>
      <c r="E1279" s="874"/>
      <c r="F1279" s="874"/>
      <c r="G1279" s="874"/>
      <c r="H1279" s="874"/>
      <c r="I1279" s="876"/>
      <c r="J1279" s="255" t="s">
        <v>5103</v>
      </c>
      <c r="K1279" s="874"/>
    </row>
    <row r="1280" spans="1:11" s="343" customFormat="1" x14ac:dyDescent="0.3">
      <c r="A1280" s="936"/>
      <c r="B1280" s="932"/>
      <c r="C1280" s="939"/>
      <c r="D1280" s="44" t="s">
        <v>3120</v>
      </c>
      <c r="E1280" s="44" t="s">
        <v>3120</v>
      </c>
      <c r="F1280" s="44" t="s">
        <v>5068</v>
      </c>
      <c r="G1280" s="44" t="s">
        <v>5069</v>
      </c>
      <c r="H1280" s="44"/>
      <c r="I1280" s="45" t="s">
        <v>5102</v>
      </c>
      <c r="J1280" s="45" t="s">
        <v>5102</v>
      </c>
      <c r="K1280" s="44"/>
    </row>
    <row r="1281" spans="1:11" s="343" customFormat="1" ht="15" customHeight="1" thickBot="1" x14ac:dyDescent="0.35">
      <c r="A1281" s="937"/>
      <c r="B1281" s="933"/>
      <c r="C1281" s="940"/>
      <c r="D1281" s="48" t="s">
        <v>14</v>
      </c>
      <c r="E1281" s="48" t="s">
        <v>14</v>
      </c>
      <c r="F1281" s="48" t="s">
        <v>14</v>
      </c>
      <c r="G1281" s="48" t="s">
        <v>14</v>
      </c>
      <c r="H1281" s="48" t="s">
        <v>14</v>
      </c>
      <c r="I1281" s="49" t="s">
        <v>14</v>
      </c>
      <c r="J1281" s="256" t="s">
        <v>14</v>
      </c>
      <c r="K1281" s="48"/>
    </row>
    <row r="1282" spans="1:11" x14ac:dyDescent="0.3">
      <c r="A1282" s="248" t="s">
        <v>895</v>
      </c>
      <c r="B1282" s="293"/>
      <c r="C1282" s="237"/>
      <c r="D1282" s="262">
        <f>SUM(D1283:D1292)</f>
        <v>164405000</v>
      </c>
      <c r="E1282" s="262">
        <f t="shared" ref="E1282:J1282" si="62">SUM(E1283:E1292)</f>
        <v>119365000</v>
      </c>
      <c r="F1282" s="262">
        <f t="shared" si="62"/>
        <v>70878000</v>
      </c>
      <c r="G1282" s="262">
        <f t="shared" si="62"/>
        <v>81684000</v>
      </c>
      <c r="H1282" s="262">
        <f t="shared" si="62"/>
        <v>271927000</v>
      </c>
      <c r="I1282" s="262">
        <f t="shared" si="62"/>
        <v>151250000</v>
      </c>
      <c r="J1282" s="262">
        <f t="shared" si="62"/>
        <v>12392990</v>
      </c>
      <c r="K1282" s="243"/>
    </row>
    <row r="1283" spans="1:11" x14ac:dyDescent="0.3">
      <c r="A1283" s="244" t="s">
        <v>3862</v>
      </c>
      <c r="B1283" s="292" t="s">
        <v>3499</v>
      </c>
      <c r="C1283" s="245">
        <v>2000</v>
      </c>
      <c r="D1283" s="258">
        <v>150000</v>
      </c>
      <c r="E1283" s="258">
        <v>120000</v>
      </c>
      <c r="F1283" s="259">
        <v>156000</v>
      </c>
      <c r="G1283" s="259">
        <v>160000</v>
      </c>
      <c r="H1283" s="259">
        <f t="shared" ref="H1283:H1292" si="63">SUM(E1283:G1283)</f>
        <v>436000</v>
      </c>
      <c r="I1283" s="259">
        <v>500000</v>
      </c>
      <c r="J1283" s="259">
        <v>25900</v>
      </c>
      <c r="K1283" s="246"/>
    </row>
    <row r="1284" spans="1:11" x14ac:dyDescent="0.3">
      <c r="A1284" s="244" t="s">
        <v>3863</v>
      </c>
      <c r="B1284" s="292" t="s">
        <v>3864</v>
      </c>
      <c r="C1284" s="245">
        <v>2000</v>
      </c>
      <c r="D1284" s="258">
        <v>200000</v>
      </c>
      <c r="E1284" s="258">
        <v>200000</v>
      </c>
      <c r="F1284" s="259">
        <v>22000</v>
      </c>
      <c r="G1284" s="259">
        <v>24000</v>
      </c>
      <c r="H1284" s="259">
        <f t="shared" si="63"/>
        <v>246000</v>
      </c>
      <c r="I1284" s="259">
        <v>200000</v>
      </c>
      <c r="J1284" s="259">
        <v>0</v>
      </c>
      <c r="K1284" s="246"/>
    </row>
    <row r="1285" spans="1:11" x14ac:dyDescent="0.3">
      <c r="A1285" s="244" t="s">
        <v>3865</v>
      </c>
      <c r="B1285" s="292" t="s">
        <v>3866</v>
      </c>
      <c r="C1285" s="245">
        <v>2000</v>
      </c>
      <c r="D1285" s="258">
        <v>5000000</v>
      </c>
      <c r="E1285" s="258">
        <v>5000000</v>
      </c>
      <c r="F1285" s="259">
        <v>4500000</v>
      </c>
      <c r="G1285" s="259">
        <v>5000000</v>
      </c>
      <c r="H1285" s="259">
        <f t="shared" si="63"/>
        <v>14500000</v>
      </c>
      <c r="I1285" s="259">
        <v>4200000</v>
      </c>
      <c r="J1285" s="259">
        <v>2000</v>
      </c>
      <c r="K1285" s="246"/>
    </row>
    <row r="1286" spans="1:11" x14ac:dyDescent="0.3">
      <c r="A1286" s="244" t="s">
        <v>3867</v>
      </c>
      <c r="B1286" s="292" t="s">
        <v>3868</v>
      </c>
      <c r="C1286" s="245">
        <v>2000</v>
      </c>
      <c r="D1286" s="258">
        <v>2000000</v>
      </c>
      <c r="E1286" s="258">
        <v>2000000</v>
      </c>
      <c r="F1286" s="259">
        <v>2500000</v>
      </c>
      <c r="G1286" s="259">
        <v>3000000</v>
      </c>
      <c r="H1286" s="259">
        <f t="shared" si="63"/>
        <v>7500000</v>
      </c>
      <c r="I1286" s="259">
        <v>1300000</v>
      </c>
      <c r="J1286" s="259">
        <v>4199030</v>
      </c>
      <c r="K1286" s="246"/>
    </row>
    <row r="1287" spans="1:11" x14ac:dyDescent="0.3">
      <c r="A1287" s="244" t="s">
        <v>3869</v>
      </c>
      <c r="B1287" s="292" t="s">
        <v>3870</v>
      </c>
      <c r="C1287" s="245">
        <v>2000</v>
      </c>
      <c r="D1287" s="258">
        <v>3000000</v>
      </c>
      <c r="E1287" s="258">
        <v>3000000</v>
      </c>
      <c r="F1287" s="259">
        <v>3500000</v>
      </c>
      <c r="G1287" s="259">
        <v>4000000</v>
      </c>
      <c r="H1287" s="259">
        <f t="shared" si="63"/>
        <v>10500000</v>
      </c>
      <c r="I1287" s="259">
        <v>1000000</v>
      </c>
      <c r="J1287" s="259">
        <v>91750</v>
      </c>
      <c r="K1287" s="246"/>
    </row>
    <row r="1288" spans="1:11" ht="22.5" customHeight="1" x14ac:dyDescent="0.3">
      <c r="A1288" s="244" t="s">
        <v>3871</v>
      </c>
      <c r="B1288" s="292" t="s">
        <v>3872</v>
      </c>
      <c r="C1288" s="245">
        <v>2000</v>
      </c>
      <c r="D1288" s="258">
        <v>12000000</v>
      </c>
      <c r="E1288" s="258">
        <v>12000000</v>
      </c>
      <c r="F1288" s="259">
        <v>13000000</v>
      </c>
      <c r="G1288" s="259">
        <v>14000000</v>
      </c>
      <c r="H1288" s="259">
        <f t="shared" si="63"/>
        <v>39000000</v>
      </c>
      <c r="I1288" s="259">
        <v>50000</v>
      </c>
      <c r="J1288" s="259">
        <v>0</v>
      </c>
      <c r="K1288" s="247"/>
    </row>
    <row r="1289" spans="1:11" x14ac:dyDescent="0.3">
      <c r="A1289" s="244" t="s">
        <v>3873</v>
      </c>
      <c r="B1289" s="292" t="s">
        <v>5130</v>
      </c>
      <c r="C1289" s="245">
        <v>2000</v>
      </c>
      <c r="D1289" s="258">
        <v>115000000</v>
      </c>
      <c r="E1289" s="258">
        <v>80000000</v>
      </c>
      <c r="F1289" s="259">
        <v>12000000</v>
      </c>
      <c r="G1289" s="259">
        <v>14000000</v>
      </c>
      <c r="H1289" s="259">
        <f t="shared" si="63"/>
        <v>106000000</v>
      </c>
      <c r="I1289" s="259">
        <v>10000000</v>
      </c>
      <c r="J1289" s="259">
        <v>185000</v>
      </c>
      <c r="K1289" s="246"/>
    </row>
    <row r="1290" spans="1:11" x14ac:dyDescent="0.3">
      <c r="A1290" s="244" t="s">
        <v>3874</v>
      </c>
      <c r="B1290" s="292" t="s">
        <v>5131</v>
      </c>
      <c r="C1290" s="245">
        <v>2000</v>
      </c>
      <c r="D1290" s="258">
        <v>55000</v>
      </c>
      <c r="E1290" s="258">
        <v>45000</v>
      </c>
      <c r="F1290" s="259">
        <v>2200000</v>
      </c>
      <c r="G1290" s="259">
        <v>2500000</v>
      </c>
      <c r="H1290" s="259">
        <f t="shared" si="63"/>
        <v>4745000</v>
      </c>
      <c r="I1290" s="259">
        <v>2000000</v>
      </c>
      <c r="J1290" s="259">
        <v>0</v>
      </c>
      <c r="K1290" s="246"/>
    </row>
    <row r="1291" spans="1:11" x14ac:dyDescent="0.3">
      <c r="A1291" s="244" t="s">
        <v>3875</v>
      </c>
      <c r="B1291" s="292" t="s">
        <v>3876</v>
      </c>
      <c r="C1291" s="245">
        <v>2000</v>
      </c>
      <c r="D1291" s="258">
        <v>20000000</v>
      </c>
      <c r="E1291" s="258">
        <v>10000000</v>
      </c>
      <c r="F1291" s="259">
        <v>25000000</v>
      </c>
      <c r="G1291" s="259">
        <v>30000000</v>
      </c>
      <c r="H1291" s="259">
        <f t="shared" si="63"/>
        <v>65000000</v>
      </c>
      <c r="I1291" s="259">
        <v>120000000</v>
      </c>
      <c r="J1291" s="259">
        <v>7462300</v>
      </c>
      <c r="K1291" s="246"/>
    </row>
    <row r="1292" spans="1:11" x14ac:dyDescent="0.3">
      <c r="A1292" s="244" t="s">
        <v>3877</v>
      </c>
      <c r="B1292" s="292" t="s">
        <v>3878</v>
      </c>
      <c r="C1292" s="245">
        <v>2000</v>
      </c>
      <c r="D1292" s="258">
        <v>7000000</v>
      </c>
      <c r="E1292" s="258">
        <v>7000000</v>
      </c>
      <c r="F1292" s="259">
        <v>8000000</v>
      </c>
      <c r="G1292" s="259">
        <v>9000000</v>
      </c>
      <c r="H1292" s="259">
        <f t="shared" si="63"/>
        <v>24000000</v>
      </c>
      <c r="I1292" s="259">
        <v>12000000</v>
      </c>
      <c r="J1292" s="259">
        <v>427010</v>
      </c>
      <c r="K1292" s="246"/>
    </row>
    <row r="1293" spans="1:11" x14ac:dyDescent="0.3">
      <c r="A1293" s="284"/>
      <c r="B1293" s="31"/>
      <c r="C1293" s="284"/>
      <c r="D1293" s="260"/>
      <c r="E1293" s="260"/>
      <c r="F1293" s="212"/>
      <c r="G1293" s="212"/>
      <c r="H1293" s="261"/>
      <c r="I1293" s="212"/>
      <c r="J1293" s="212"/>
      <c r="K1293" s="284"/>
    </row>
    <row r="1294" spans="1:11" x14ac:dyDescent="0.3">
      <c r="A1294" s="248" t="s">
        <v>1548</v>
      </c>
      <c r="B1294" s="293"/>
      <c r="C1294" s="237"/>
      <c r="D1294" s="262">
        <f>SUM(D1295:D1297)</f>
        <v>9102000</v>
      </c>
      <c r="E1294" s="262">
        <f t="shared" ref="E1294:J1294" si="64">SUM(E1295:E1297)</f>
        <v>9102000</v>
      </c>
      <c r="F1294" s="262">
        <f t="shared" si="64"/>
        <v>10012000</v>
      </c>
      <c r="G1294" s="262">
        <f t="shared" si="64"/>
        <v>10697000</v>
      </c>
      <c r="H1294" s="262">
        <f t="shared" si="64"/>
        <v>29811000</v>
      </c>
      <c r="I1294" s="262">
        <f t="shared" si="64"/>
        <v>16870000</v>
      </c>
      <c r="J1294" s="262">
        <f t="shared" si="64"/>
        <v>14249816</v>
      </c>
      <c r="K1294" s="243"/>
    </row>
    <row r="1295" spans="1:11" x14ac:dyDescent="0.3">
      <c r="A1295" s="244" t="s">
        <v>3880</v>
      </c>
      <c r="B1295" s="292" t="s">
        <v>3881</v>
      </c>
      <c r="C1295" s="245">
        <v>2000</v>
      </c>
      <c r="D1295" s="258">
        <v>8000000</v>
      </c>
      <c r="E1295" s="258">
        <v>8000000</v>
      </c>
      <c r="F1295" s="259">
        <v>8800000</v>
      </c>
      <c r="G1295" s="259">
        <v>9400000</v>
      </c>
      <c r="H1295" s="259">
        <f t="shared" ref="H1295:H1297" si="65">SUM(E1295:G1295)</f>
        <v>26200000</v>
      </c>
      <c r="I1295" s="259">
        <v>7000000</v>
      </c>
      <c r="J1295" s="259">
        <v>11350831</v>
      </c>
      <c r="K1295" s="246"/>
    </row>
    <row r="1296" spans="1:11" x14ac:dyDescent="0.3">
      <c r="A1296" s="244" t="s">
        <v>3882</v>
      </c>
      <c r="B1296" s="292" t="s">
        <v>3883</v>
      </c>
      <c r="C1296" s="245">
        <v>2000</v>
      </c>
      <c r="D1296" s="258">
        <v>1102000</v>
      </c>
      <c r="E1296" s="258">
        <v>1102000</v>
      </c>
      <c r="F1296" s="259">
        <v>1212000</v>
      </c>
      <c r="G1296" s="259">
        <v>1297000</v>
      </c>
      <c r="H1296" s="259">
        <f t="shared" si="65"/>
        <v>3611000</v>
      </c>
      <c r="I1296" s="259">
        <v>1050000</v>
      </c>
      <c r="J1296" s="259">
        <v>76500</v>
      </c>
      <c r="K1296" s="246"/>
    </row>
    <row r="1297" spans="1:11" x14ac:dyDescent="0.3">
      <c r="A1297" s="244" t="s">
        <v>3884</v>
      </c>
      <c r="B1297" s="292" t="s">
        <v>3885</v>
      </c>
      <c r="C1297" s="245">
        <v>2000</v>
      </c>
      <c r="D1297" s="258">
        <v>0</v>
      </c>
      <c r="E1297" s="258">
        <v>0</v>
      </c>
      <c r="F1297" s="259">
        <v>0</v>
      </c>
      <c r="G1297" s="259">
        <v>0</v>
      </c>
      <c r="H1297" s="259">
        <f t="shared" si="65"/>
        <v>0</v>
      </c>
      <c r="I1297" s="259">
        <v>8820000</v>
      </c>
      <c r="J1297" s="259">
        <v>2822485</v>
      </c>
      <c r="K1297" s="246"/>
    </row>
    <row r="1298" spans="1:11" x14ac:dyDescent="0.3">
      <c r="A1298" s="237"/>
      <c r="B1298" s="31"/>
      <c r="C1298" s="237"/>
      <c r="D1298" s="260"/>
      <c r="E1298" s="260"/>
      <c r="F1298" s="212"/>
      <c r="G1298" s="212"/>
      <c r="H1298" s="261"/>
      <c r="I1298" s="212"/>
      <c r="J1298" s="212"/>
      <c r="K1298" s="237"/>
    </row>
    <row r="1299" spans="1:11" x14ac:dyDescent="0.3">
      <c r="A1299" s="248" t="s">
        <v>3003</v>
      </c>
      <c r="B1299" s="293"/>
      <c r="C1299" s="237"/>
      <c r="D1299" s="262">
        <f>SUM(D1300:D1326)</f>
        <v>76085000</v>
      </c>
      <c r="E1299" s="262">
        <f t="shared" ref="E1299:J1299" si="66">SUM(E1300:E1326)</f>
        <v>54585000</v>
      </c>
      <c r="F1299" s="262">
        <f t="shared" si="66"/>
        <v>85422000</v>
      </c>
      <c r="G1299" s="262">
        <f t="shared" si="66"/>
        <v>94839000</v>
      </c>
      <c r="H1299" s="262">
        <f t="shared" si="66"/>
        <v>234846000</v>
      </c>
      <c r="I1299" s="262">
        <f t="shared" si="66"/>
        <v>67586000</v>
      </c>
      <c r="J1299" s="262">
        <f t="shared" si="66"/>
        <v>55978398</v>
      </c>
      <c r="K1299" s="243"/>
    </row>
    <row r="1300" spans="1:11" x14ac:dyDescent="0.3">
      <c r="A1300" s="244" t="s">
        <v>3886</v>
      </c>
      <c r="B1300" s="292" t="s">
        <v>3887</v>
      </c>
      <c r="C1300" s="245">
        <v>2000</v>
      </c>
      <c r="D1300" s="258">
        <v>4000000</v>
      </c>
      <c r="E1300" s="258">
        <v>4000000</v>
      </c>
      <c r="F1300" s="259">
        <v>4500000</v>
      </c>
      <c r="G1300" s="259">
        <v>5000000</v>
      </c>
      <c r="H1300" s="259">
        <f t="shared" ref="H1300:H1326" si="67">SUM(E1300:G1300)</f>
        <v>13500000</v>
      </c>
      <c r="I1300" s="259">
        <v>6000000</v>
      </c>
      <c r="J1300" s="259">
        <v>2690000</v>
      </c>
      <c r="K1300" s="246"/>
    </row>
    <row r="1301" spans="1:11" x14ac:dyDescent="0.3">
      <c r="A1301" s="244" t="s">
        <v>3888</v>
      </c>
      <c r="B1301" s="292" t="s">
        <v>3889</v>
      </c>
      <c r="C1301" s="245">
        <v>2000</v>
      </c>
      <c r="D1301" s="258">
        <v>250000</v>
      </c>
      <c r="E1301" s="258">
        <v>250000</v>
      </c>
      <c r="F1301" s="259">
        <v>280000</v>
      </c>
      <c r="G1301" s="259">
        <v>290000</v>
      </c>
      <c r="H1301" s="259">
        <f t="shared" si="67"/>
        <v>820000</v>
      </c>
      <c r="I1301" s="259">
        <v>200000</v>
      </c>
      <c r="J1301" s="259">
        <v>120000</v>
      </c>
      <c r="K1301" s="246"/>
    </row>
    <row r="1302" spans="1:11" x14ac:dyDescent="0.3">
      <c r="A1302" s="244" t="s">
        <v>3890</v>
      </c>
      <c r="B1302" s="292" t="s">
        <v>3891</v>
      </c>
      <c r="C1302" s="245">
        <v>2000</v>
      </c>
      <c r="D1302" s="258">
        <v>0</v>
      </c>
      <c r="E1302" s="258">
        <v>0</v>
      </c>
      <c r="F1302" s="259">
        <v>0</v>
      </c>
      <c r="G1302" s="259">
        <v>0</v>
      </c>
      <c r="H1302" s="259">
        <f t="shared" si="67"/>
        <v>0</v>
      </c>
      <c r="I1302" s="259">
        <v>50000</v>
      </c>
      <c r="J1302" s="259">
        <v>10000</v>
      </c>
      <c r="K1302" s="247"/>
    </row>
    <row r="1303" spans="1:11" x14ac:dyDescent="0.3">
      <c r="A1303" s="244" t="s">
        <v>3892</v>
      </c>
      <c r="B1303" s="292" t="s">
        <v>3893</v>
      </c>
      <c r="C1303" s="245">
        <v>2000</v>
      </c>
      <c r="D1303" s="258">
        <v>4500000</v>
      </c>
      <c r="E1303" s="258">
        <v>4500000</v>
      </c>
      <c r="F1303" s="259">
        <v>5000000</v>
      </c>
      <c r="G1303" s="259">
        <v>6000000</v>
      </c>
      <c r="H1303" s="259">
        <f t="shared" si="67"/>
        <v>15500000</v>
      </c>
      <c r="I1303" s="259">
        <v>4000000</v>
      </c>
      <c r="J1303" s="259">
        <v>1849500</v>
      </c>
      <c r="K1303" s="246"/>
    </row>
    <row r="1304" spans="1:11" x14ac:dyDescent="0.3">
      <c r="A1304" s="244" t="s">
        <v>3894</v>
      </c>
      <c r="B1304" s="292" t="s">
        <v>3895</v>
      </c>
      <c r="C1304" s="245">
        <v>2000</v>
      </c>
      <c r="D1304" s="258">
        <v>1000000</v>
      </c>
      <c r="E1304" s="258">
        <v>1000000</v>
      </c>
      <c r="F1304" s="259">
        <v>2000000</v>
      </c>
      <c r="G1304" s="259">
        <v>3000000</v>
      </c>
      <c r="H1304" s="259">
        <f t="shared" si="67"/>
        <v>6000000</v>
      </c>
      <c r="I1304" s="259">
        <v>1000000</v>
      </c>
      <c r="J1304" s="259">
        <v>555000</v>
      </c>
      <c r="K1304" s="246"/>
    </row>
    <row r="1305" spans="1:11" x14ac:dyDescent="0.3">
      <c r="A1305" s="244" t="s">
        <v>3896</v>
      </c>
      <c r="B1305" s="292" t="s">
        <v>3897</v>
      </c>
      <c r="C1305" s="245">
        <v>2000</v>
      </c>
      <c r="D1305" s="258">
        <v>25000</v>
      </c>
      <c r="E1305" s="258">
        <v>25000</v>
      </c>
      <c r="F1305" s="259">
        <v>30000</v>
      </c>
      <c r="G1305" s="259">
        <v>35000</v>
      </c>
      <c r="H1305" s="259">
        <f t="shared" si="67"/>
        <v>90000</v>
      </c>
      <c r="I1305" s="259">
        <v>10000</v>
      </c>
      <c r="J1305" s="259">
        <v>0</v>
      </c>
      <c r="K1305" s="247"/>
    </row>
    <row r="1306" spans="1:11" ht="22.5" customHeight="1" x14ac:dyDescent="0.3">
      <c r="A1306" s="244" t="s">
        <v>3898</v>
      </c>
      <c r="B1306" s="292" t="s">
        <v>3899</v>
      </c>
      <c r="C1306" s="245">
        <v>2000</v>
      </c>
      <c r="D1306" s="258">
        <v>0</v>
      </c>
      <c r="E1306" s="258">
        <v>0</v>
      </c>
      <c r="F1306" s="259">
        <v>0</v>
      </c>
      <c r="G1306" s="259">
        <v>0</v>
      </c>
      <c r="H1306" s="259">
        <f t="shared" si="67"/>
        <v>0</v>
      </c>
      <c r="I1306" s="259">
        <v>7500</v>
      </c>
      <c r="J1306" s="259">
        <v>0</v>
      </c>
      <c r="K1306" s="247"/>
    </row>
    <row r="1307" spans="1:11" ht="24" x14ac:dyDescent="0.3">
      <c r="A1307" s="244" t="s">
        <v>3900</v>
      </c>
      <c r="B1307" s="292" t="s">
        <v>3901</v>
      </c>
      <c r="C1307" s="245">
        <v>2000</v>
      </c>
      <c r="D1307" s="258">
        <v>0</v>
      </c>
      <c r="E1307" s="258">
        <v>0</v>
      </c>
      <c r="F1307" s="259">
        <v>0</v>
      </c>
      <c r="G1307" s="259">
        <v>0</v>
      </c>
      <c r="H1307" s="259">
        <f t="shared" si="67"/>
        <v>0</v>
      </c>
      <c r="I1307" s="259">
        <v>8500</v>
      </c>
      <c r="J1307" s="259">
        <v>0</v>
      </c>
      <c r="K1307" s="246"/>
    </row>
    <row r="1308" spans="1:11" x14ac:dyDescent="0.3">
      <c r="A1308" s="244" t="s">
        <v>3902</v>
      </c>
      <c r="B1308" s="292" t="s">
        <v>3903</v>
      </c>
      <c r="C1308" s="245">
        <v>2000</v>
      </c>
      <c r="D1308" s="258">
        <v>10000</v>
      </c>
      <c r="E1308" s="258">
        <v>10000</v>
      </c>
      <c r="F1308" s="259">
        <v>12000</v>
      </c>
      <c r="G1308" s="259">
        <v>14000</v>
      </c>
      <c r="H1308" s="259">
        <f t="shared" si="67"/>
        <v>36000</v>
      </c>
      <c r="I1308" s="259">
        <v>1500000</v>
      </c>
      <c r="J1308" s="259">
        <v>240000</v>
      </c>
      <c r="K1308" s="246"/>
    </row>
    <row r="1309" spans="1:11" x14ac:dyDescent="0.3">
      <c r="A1309" s="244" t="s">
        <v>3904</v>
      </c>
      <c r="B1309" s="292" t="s">
        <v>3905</v>
      </c>
      <c r="C1309" s="245">
        <v>2000</v>
      </c>
      <c r="D1309" s="258">
        <v>0</v>
      </c>
      <c r="E1309" s="258">
        <v>0</v>
      </c>
      <c r="F1309" s="259">
        <v>0</v>
      </c>
      <c r="G1309" s="259">
        <v>0</v>
      </c>
      <c r="H1309" s="259">
        <f t="shared" si="67"/>
        <v>0</v>
      </c>
      <c r="I1309" s="259">
        <v>210000</v>
      </c>
      <c r="J1309" s="259">
        <v>-40002</v>
      </c>
      <c r="K1309" s="246"/>
    </row>
    <row r="1310" spans="1:11" x14ac:dyDescent="0.3">
      <c r="A1310" s="244" t="s">
        <v>3906</v>
      </c>
      <c r="B1310" s="292" t="s">
        <v>3907</v>
      </c>
      <c r="C1310" s="245">
        <v>2000</v>
      </c>
      <c r="D1310" s="258">
        <v>0</v>
      </c>
      <c r="E1310" s="258">
        <v>0</v>
      </c>
      <c r="F1310" s="259">
        <v>0</v>
      </c>
      <c r="G1310" s="259">
        <v>0</v>
      </c>
      <c r="H1310" s="259">
        <f t="shared" si="67"/>
        <v>0</v>
      </c>
      <c r="I1310" s="259">
        <v>1500000</v>
      </c>
      <c r="J1310" s="259">
        <v>0</v>
      </c>
      <c r="K1310" s="246"/>
    </row>
    <row r="1311" spans="1:11" s="343" customFormat="1" ht="18" customHeight="1" x14ac:dyDescent="0.3">
      <c r="A1311" s="877" t="s">
        <v>5099</v>
      </c>
      <c r="B1311" s="877"/>
      <c r="C1311" s="877"/>
      <c r="D1311" s="877"/>
      <c r="E1311" s="877"/>
      <c r="F1311" s="877"/>
      <c r="G1311" s="877"/>
      <c r="H1311" s="877"/>
      <c r="I1311" s="877"/>
      <c r="J1311" s="877"/>
      <c r="K1311" s="877"/>
    </row>
    <row r="1312" spans="1:11" s="343" customFormat="1" ht="14.25" customHeight="1" x14ac:dyDescent="0.3">
      <c r="A1312" s="877" t="s">
        <v>5100</v>
      </c>
      <c r="B1312" s="877"/>
      <c r="C1312" s="877"/>
      <c r="D1312" s="877"/>
      <c r="E1312" s="877"/>
      <c r="F1312" s="877"/>
      <c r="G1312" s="877"/>
      <c r="H1312" s="877"/>
      <c r="I1312" s="877"/>
      <c r="J1312" s="877"/>
      <c r="K1312" s="877"/>
    </row>
    <row r="1313" spans="1:11" s="343" customFormat="1" ht="15" thickBot="1" x14ac:dyDescent="0.35">
      <c r="A1313" s="941" t="s">
        <v>3487</v>
      </c>
      <c r="B1313" s="941"/>
      <c r="C1313" s="941"/>
      <c r="D1313" s="941"/>
      <c r="E1313" s="941"/>
      <c r="F1313" s="941"/>
      <c r="G1313" s="941"/>
      <c r="H1313" s="941"/>
      <c r="I1313" s="941"/>
      <c r="J1313" s="941"/>
      <c r="K1313" s="941"/>
    </row>
    <row r="1314" spans="1:11" s="343" customFormat="1" ht="15" customHeight="1" x14ac:dyDescent="0.3">
      <c r="A1314" s="935" t="s">
        <v>5101</v>
      </c>
      <c r="B1314" s="931" t="s">
        <v>4881</v>
      </c>
      <c r="C1314" s="938" t="s">
        <v>4908</v>
      </c>
      <c r="D1314" s="873" t="s">
        <v>3115</v>
      </c>
      <c r="E1314" s="873" t="s">
        <v>3116</v>
      </c>
      <c r="F1314" s="873" t="s">
        <v>3116</v>
      </c>
      <c r="G1314" s="873" t="s">
        <v>3116</v>
      </c>
      <c r="H1314" s="873" t="s">
        <v>5095</v>
      </c>
      <c r="I1314" s="875" t="s">
        <v>3115</v>
      </c>
      <c r="J1314" s="254" t="s">
        <v>4884</v>
      </c>
      <c r="K1314" s="873" t="s">
        <v>5049</v>
      </c>
    </row>
    <row r="1315" spans="1:11" s="343" customFormat="1" x14ac:dyDescent="0.3">
      <c r="A1315" s="936"/>
      <c r="B1315" s="932"/>
      <c r="C1315" s="939"/>
      <c r="D1315" s="874"/>
      <c r="E1315" s="874"/>
      <c r="F1315" s="874"/>
      <c r="G1315" s="874"/>
      <c r="H1315" s="874"/>
      <c r="I1315" s="876"/>
      <c r="J1315" s="255" t="s">
        <v>5103</v>
      </c>
      <c r="K1315" s="874"/>
    </row>
    <row r="1316" spans="1:11" s="343" customFormat="1" x14ac:dyDescent="0.3">
      <c r="A1316" s="936"/>
      <c r="B1316" s="932"/>
      <c r="C1316" s="939"/>
      <c r="D1316" s="44" t="s">
        <v>3120</v>
      </c>
      <c r="E1316" s="44" t="s">
        <v>3120</v>
      </c>
      <c r="F1316" s="44" t="s">
        <v>5068</v>
      </c>
      <c r="G1316" s="44" t="s">
        <v>5069</v>
      </c>
      <c r="H1316" s="44"/>
      <c r="I1316" s="45" t="s">
        <v>5102</v>
      </c>
      <c r="J1316" s="45" t="s">
        <v>5102</v>
      </c>
      <c r="K1316" s="44"/>
    </row>
    <row r="1317" spans="1:11" s="343" customFormat="1" ht="15" customHeight="1" thickBot="1" x14ac:dyDescent="0.35">
      <c r="A1317" s="937"/>
      <c r="B1317" s="933"/>
      <c r="C1317" s="940"/>
      <c r="D1317" s="48" t="s">
        <v>14</v>
      </c>
      <c r="E1317" s="48" t="s">
        <v>14</v>
      </c>
      <c r="F1317" s="48" t="s">
        <v>14</v>
      </c>
      <c r="G1317" s="48" t="s">
        <v>14</v>
      </c>
      <c r="H1317" s="48" t="s">
        <v>14</v>
      </c>
      <c r="I1317" s="49" t="s">
        <v>14</v>
      </c>
      <c r="J1317" s="256" t="s">
        <v>14</v>
      </c>
      <c r="K1317" s="48"/>
    </row>
    <row r="1318" spans="1:11" x14ac:dyDescent="0.3">
      <c r="A1318" s="244" t="s">
        <v>3908</v>
      </c>
      <c r="B1318" s="292" t="s">
        <v>3909</v>
      </c>
      <c r="C1318" s="245">
        <v>2000</v>
      </c>
      <c r="D1318" s="258">
        <v>2000000</v>
      </c>
      <c r="E1318" s="258">
        <v>1000000</v>
      </c>
      <c r="F1318" s="259">
        <v>3000000</v>
      </c>
      <c r="G1318" s="259">
        <v>4000000</v>
      </c>
      <c r="H1318" s="259">
        <f t="shared" si="67"/>
        <v>8000000</v>
      </c>
      <c r="I1318" s="259">
        <v>800000</v>
      </c>
      <c r="J1318" s="259">
        <v>1850000</v>
      </c>
      <c r="K1318" s="246"/>
    </row>
    <row r="1319" spans="1:11" x14ac:dyDescent="0.3">
      <c r="A1319" s="244" t="s">
        <v>3910</v>
      </c>
      <c r="B1319" s="292" t="s">
        <v>5132</v>
      </c>
      <c r="C1319" s="245">
        <v>2000</v>
      </c>
      <c r="D1319" s="258">
        <v>1000000</v>
      </c>
      <c r="E1319" s="258">
        <v>500000</v>
      </c>
      <c r="F1319" s="259">
        <v>1200000</v>
      </c>
      <c r="G1319" s="259">
        <v>1000000</v>
      </c>
      <c r="H1319" s="259">
        <f t="shared" si="67"/>
        <v>2700000</v>
      </c>
      <c r="I1319" s="259">
        <v>0</v>
      </c>
      <c r="J1319" s="259">
        <v>0</v>
      </c>
      <c r="K1319" s="247"/>
    </row>
    <row r="1320" spans="1:11" ht="12" customHeight="1" x14ac:dyDescent="0.3">
      <c r="A1320" s="244" t="s">
        <v>3911</v>
      </c>
      <c r="B1320" s="292" t="s">
        <v>3912</v>
      </c>
      <c r="C1320" s="245">
        <v>2000</v>
      </c>
      <c r="D1320" s="258">
        <v>30000000</v>
      </c>
      <c r="E1320" s="258">
        <v>10000000</v>
      </c>
      <c r="F1320" s="259">
        <v>32000000</v>
      </c>
      <c r="G1320" s="259">
        <v>34000000</v>
      </c>
      <c r="H1320" s="259">
        <f t="shared" si="67"/>
        <v>76000000</v>
      </c>
      <c r="I1320" s="259">
        <v>25000000</v>
      </c>
      <c r="J1320" s="259">
        <v>25555500</v>
      </c>
      <c r="K1320" s="246"/>
    </row>
    <row r="1321" spans="1:11" x14ac:dyDescent="0.3">
      <c r="A1321" s="244" t="s">
        <v>3913</v>
      </c>
      <c r="B1321" s="292" t="s">
        <v>3914</v>
      </c>
      <c r="C1321" s="245">
        <v>2000</v>
      </c>
      <c r="D1321" s="258">
        <v>300000</v>
      </c>
      <c r="E1321" s="258">
        <v>300000</v>
      </c>
      <c r="F1321" s="259">
        <v>400000</v>
      </c>
      <c r="G1321" s="259">
        <v>500000</v>
      </c>
      <c r="H1321" s="259">
        <f t="shared" si="67"/>
        <v>1200000</v>
      </c>
      <c r="I1321" s="259">
        <v>600000</v>
      </c>
      <c r="J1321" s="259">
        <v>1199200</v>
      </c>
      <c r="K1321" s="246"/>
    </row>
    <row r="1322" spans="1:11" ht="24" x14ac:dyDescent="0.3">
      <c r="A1322" s="244" t="s">
        <v>3915</v>
      </c>
      <c r="B1322" s="292" t="s">
        <v>3916</v>
      </c>
      <c r="C1322" s="245">
        <v>2000</v>
      </c>
      <c r="D1322" s="258">
        <v>2000000</v>
      </c>
      <c r="E1322" s="258">
        <v>2000000</v>
      </c>
      <c r="F1322" s="259">
        <v>3000000</v>
      </c>
      <c r="G1322" s="259">
        <v>4000000</v>
      </c>
      <c r="H1322" s="259">
        <f t="shared" si="67"/>
        <v>9000000</v>
      </c>
      <c r="I1322" s="259">
        <v>1600000</v>
      </c>
      <c r="J1322" s="259">
        <v>670000</v>
      </c>
      <c r="K1322" s="246"/>
    </row>
    <row r="1323" spans="1:11" x14ac:dyDescent="0.3">
      <c r="A1323" s="244" t="s">
        <v>3917</v>
      </c>
      <c r="B1323" s="292" t="s">
        <v>3918</v>
      </c>
      <c r="C1323" s="245">
        <v>2000</v>
      </c>
      <c r="D1323" s="258">
        <v>30000000</v>
      </c>
      <c r="E1323" s="258">
        <v>30000000</v>
      </c>
      <c r="F1323" s="259">
        <v>32000000</v>
      </c>
      <c r="G1323" s="259">
        <v>34000000</v>
      </c>
      <c r="H1323" s="259">
        <f t="shared" si="67"/>
        <v>96000000</v>
      </c>
      <c r="I1323" s="259">
        <v>24000000</v>
      </c>
      <c r="J1323" s="259">
        <v>7562200</v>
      </c>
      <c r="K1323" s="246"/>
    </row>
    <row r="1324" spans="1:11" x14ac:dyDescent="0.3">
      <c r="A1324" s="244" t="s">
        <v>3919</v>
      </c>
      <c r="B1324" s="292" t="s">
        <v>3920</v>
      </c>
      <c r="C1324" s="245">
        <v>2000</v>
      </c>
      <c r="D1324" s="258">
        <v>1000000</v>
      </c>
      <c r="E1324" s="258">
        <v>1000000</v>
      </c>
      <c r="F1324" s="259">
        <v>2000000</v>
      </c>
      <c r="G1324" s="259">
        <v>3000000</v>
      </c>
      <c r="H1324" s="259">
        <f t="shared" si="67"/>
        <v>6000000</v>
      </c>
      <c r="I1324" s="259">
        <v>800000</v>
      </c>
      <c r="J1324" s="259">
        <v>13717000</v>
      </c>
      <c r="K1324" s="246"/>
    </row>
    <row r="1325" spans="1:11" ht="14.25" customHeight="1" x14ac:dyDescent="0.3">
      <c r="A1325" s="244" t="s">
        <v>3921</v>
      </c>
      <c r="B1325" s="292" t="s">
        <v>3922</v>
      </c>
      <c r="C1325" s="245">
        <v>2000</v>
      </c>
      <c r="D1325" s="258">
        <v>0</v>
      </c>
      <c r="E1325" s="258">
        <v>0</v>
      </c>
      <c r="F1325" s="259">
        <v>0</v>
      </c>
      <c r="G1325" s="259">
        <v>0</v>
      </c>
      <c r="H1325" s="259">
        <f t="shared" si="67"/>
        <v>0</v>
      </c>
      <c r="I1325" s="259">
        <v>200000</v>
      </c>
      <c r="J1325" s="259">
        <v>0</v>
      </c>
      <c r="K1325" s="247"/>
    </row>
    <row r="1326" spans="1:11" x14ac:dyDescent="0.3">
      <c r="A1326" s="244" t="s">
        <v>3923</v>
      </c>
      <c r="B1326" s="292" t="s">
        <v>3924</v>
      </c>
      <c r="C1326" s="245">
        <v>2000</v>
      </c>
      <c r="D1326" s="258">
        <v>0</v>
      </c>
      <c r="E1326" s="258">
        <v>0</v>
      </c>
      <c r="F1326" s="259">
        <v>0</v>
      </c>
      <c r="G1326" s="259">
        <v>0</v>
      </c>
      <c r="H1326" s="259">
        <f t="shared" si="67"/>
        <v>0</v>
      </c>
      <c r="I1326" s="259">
        <v>100000</v>
      </c>
      <c r="J1326" s="259">
        <v>0</v>
      </c>
      <c r="K1326" s="247"/>
    </row>
    <row r="1327" spans="1:11" ht="11.25" customHeight="1" x14ac:dyDescent="0.3">
      <c r="A1327" s="237"/>
      <c r="B1327" s="31"/>
      <c r="C1327" s="237"/>
      <c r="D1327" s="260"/>
      <c r="E1327" s="260"/>
      <c r="F1327" s="212"/>
      <c r="G1327" s="212"/>
      <c r="H1327" s="261"/>
      <c r="I1327" s="212"/>
      <c r="J1327" s="212"/>
      <c r="K1327" s="237"/>
    </row>
    <row r="1328" spans="1:11" x14ac:dyDescent="0.3">
      <c r="A1328" s="248" t="s">
        <v>493</v>
      </c>
      <c r="B1328" s="293"/>
      <c r="C1328" s="237"/>
      <c r="D1328" s="262">
        <f>SUM(D1329:D1330)</f>
        <v>101000000</v>
      </c>
      <c r="E1328" s="262">
        <f t="shared" ref="E1328:J1328" si="68">SUM(E1329:E1330)</f>
        <v>101000000</v>
      </c>
      <c r="F1328" s="262">
        <f t="shared" si="68"/>
        <v>111100000</v>
      </c>
      <c r="G1328" s="262">
        <f t="shared" si="68"/>
        <v>122210000</v>
      </c>
      <c r="H1328" s="262">
        <f t="shared" si="68"/>
        <v>334310000</v>
      </c>
      <c r="I1328" s="262">
        <f t="shared" si="68"/>
        <v>100900000</v>
      </c>
      <c r="J1328" s="262">
        <f t="shared" si="68"/>
        <v>27338227</v>
      </c>
      <c r="K1328" s="243"/>
    </row>
    <row r="1329" spans="1:11" x14ac:dyDescent="0.3">
      <c r="A1329" s="244" t="s">
        <v>3926</v>
      </c>
      <c r="B1329" s="292" t="s">
        <v>3927</v>
      </c>
      <c r="C1329" s="245">
        <v>2000</v>
      </c>
      <c r="D1329" s="258">
        <v>100000000</v>
      </c>
      <c r="E1329" s="258">
        <v>100000000</v>
      </c>
      <c r="F1329" s="259">
        <v>110000000</v>
      </c>
      <c r="G1329" s="259">
        <v>121000000</v>
      </c>
      <c r="H1329" s="259">
        <f t="shared" ref="H1329:H1330" si="69">SUM(E1329:G1329)</f>
        <v>331000000</v>
      </c>
      <c r="I1329" s="259">
        <v>100000000</v>
      </c>
      <c r="J1329" s="259">
        <v>27338227</v>
      </c>
      <c r="K1329" s="246"/>
    </row>
    <row r="1330" spans="1:11" x14ac:dyDescent="0.3">
      <c r="A1330" s="244" t="s">
        <v>3928</v>
      </c>
      <c r="B1330" s="292" t="s">
        <v>3929</v>
      </c>
      <c r="C1330" s="245">
        <v>2000</v>
      </c>
      <c r="D1330" s="258">
        <v>1000000</v>
      </c>
      <c r="E1330" s="258">
        <v>1000000</v>
      </c>
      <c r="F1330" s="259">
        <v>1100000</v>
      </c>
      <c r="G1330" s="259">
        <v>1210000</v>
      </c>
      <c r="H1330" s="259">
        <f t="shared" si="69"/>
        <v>3310000</v>
      </c>
      <c r="I1330" s="259">
        <v>900000</v>
      </c>
      <c r="J1330" s="259">
        <v>0</v>
      </c>
      <c r="K1330" s="247"/>
    </row>
    <row r="1331" spans="1:11" x14ac:dyDescent="0.3">
      <c r="A1331" s="237"/>
      <c r="B1331" s="31"/>
      <c r="C1331" s="237"/>
      <c r="D1331" s="260"/>
      <c r="E1331" s="260"/>
      <c r="F1331" s="212"/>
      <c r="G1331" s="212"/>
      <c r="H1331" s="261"/>
      <c r="I1331" s="212"/>
      <c r="J1331" s="212"/>
      <c r="K1331" s="237"/>
    </row>
    <row r="1332" spans="1:11" x14ac:dyDescent="0.3">
      <c r="A1332" s="248" t="s">
        <v>551</v>
      </c>
      <c r="B1332" s="293"/>
      <c r="C1332" s="237"/>
      <c r="D1332" s="262">
        <f>SUM(D1333)</f>
        <v>6000</v>
      </c>
      <c r="E1332" s="262">
        <f t="shared" ref="E1332:J1332" si="70">SUM(E1333)</f>
        <v>6000</v>
      </c>
      <c r="F1332" s="262">
        <f t="shared" si="70"/>
        <v>7000</v>
      </c>
      <c r="G1332" s="262">
        <f t="shared" si="70"/>
        <v>8000</v>
      </c>
      <c r="H1332" s="262">
        <f t="shared" si="70"/>
        <v>21000</v>
      </c>
      <c r="I1332" s="262">
        <f t="shared" si="70"/>
        <v>0</v>
      </c>
      <c r="J1332" s="262">
        <f t="shared" si="70"/>
        <v>30975</v>
      </c>
      <c r="K1332" s="249"/>
    </row>
    <row r="1333" spans="1:11" x14ac:dyDescent="0.3">
      <c r="A1333" s="244" t="s">
        <v>3930</v>
      </c>
      <c r="B1333" s="292" t="s">
        <v>3931</v>
      </c>
      <c r="C1333" s="245">
        <v>2000</v>
      </c>
      <c r="D1333" s="258">
        <v>6000</v>
      </c>
      <c r="E1333" s="258">
        <v>6000</v>
      </c>
      <c r="F1333" s="259">
        <v>7000</v>
      </c>
      <c r="G1333" s="259">
        <v>8000</v>
      </c>
      <c r="H1333" s="259">
        <f>SUM(E1333:G1333)</f>
        <v>21000</v>
      </c>
      <c r="I1333" s="259">
        <v>0</v>
      </c>
      <c r="J1333" s="259">
        <v>30975</v>
      </c>
      <c r="K1333" s="247"/>
    </row>
    <row r="1334" spans="1:11" x14ac:dyDescent="0.3">
      <c r="A1334" s="237"/>
      <c r="B1334" s="31"/>
      <c r="C1334" s="237"/>
      <c r="D1334" s="260"/>
      <c r="E1334" s="260"/>
      <c r="F1334" s="212"/>
      <c r="G1334" s="212"/>
      <c r="H1334" s="261"/>
      <c r="I1334" s="212"/>
      <c r="J1334" s="212"/>
      <c r="K1334" s="237"/>
    </row>
    <row r="1335" spans="1:11" x14ac:dyDescent="0.3">
      <c r="A1335" s="248" t="s">
        <v>575</v>
      </c>
      <c r="B1335" s="293"/>
      <c r="C1335" s="237"/>
      <c r="D1335" s="262">
        <f>SUM(D1336)</f>
        <v>0</v>
      </c>
      <c r="E1335" s="262">
        <f t="shared" ref="E1335:J1335" si="71">SUM(E1336)</f>
        <v>0</v>
      </c>
      <c r="F1335" s="262">
        <f t="shared" si="71"/>
        <v>0</v>
      </c>
      <c r="G1335" s="262">
        <f t="shared" si="71"/>
        <v>0</v>
      </c>
      <c r="H1335" s="262">
        <f t="shared" si="71"/>
        <v>0</v>
      </c>
      <c r="I1335" s="262">
        <f t="shared" si="71"/>
        <v>0</v>
      </c>
      <c r="J1335" s="262">
        <f t="shared" si="71"/>
        <v>17900</v>
      </c>
      <c r="K1335" s="243"/>
    </row>
    <row r="1336" spans="1:11" x14ac:dyDescent="0.3">
      <c r="A1336" s="244" t="s">
        <v>3932</v>
      </c>
      <c r="B1336" s="292" t="s">
        <v>3933</v>
      </c>
      <c r="C1336" s="245">
        <v>2000</v>
      </c>
      <c r="D1336" s="258">
        <v>0</v>
      </c>
      <c r="E1336" s="258">
        <v>0</v>
      </c>
      <c r="F1336" s="259">
        <v>0</v>
      </c>
      <c r="G1336" s="259">
        <v>0</v>
      </c>
      <c r="H1336" s="259">
        <f>SUM(E1336:G1336)</f>
        <v>0</v>
      </c>
      <c r="I1336" s="259">
        <v>0</v>
      </c>
      <c r="J1336" s="259">
        <v>17900</v>
      </c>
      <c r="K1336" s="246"/>
    </row>
    <row r="1337" spans="1:11" x14ac:dyDescent="0.3">
      <c r="A1337" s="284"/>
      <c r="B1337" s="31"/>
      <c r="C1337" s="284"/>
      <c r="D1337" s="260"/>
      <c r="E1337" s="260"/>
      <c r="F1337" s="212"/>
      <c r="G1337" s="212"/>
      <c r="H1337" s="261"/>
      <c r="I1337" s="212"/>
      <c r="J1337" s="212"/>
      <c r="K1337" s="284"/>
    </row>
    <row r="1338" spans="1:11" x14ac:dyDescent="0.3">
      <c r="A1338" s="290" t="s">
        <v>613</v>
      </c>
      <c r="B1338" s="330"/>
      <c r="C1338" s="4"/>
      <c r="D1338" s="257">
        <f>SUM(D1339:D1342)</f>
        <v>3500000</v>
      </c>
      <c r="E1338" s="257">
        <f t="shared" ref="E1338:J1338" si="72">SUM(E1339:E1342)</f>
        <v>2100000</v>
      </c>
      <c r="F1338" s="257">
        <f t="shared" si="72"/>
        <v>4080000</v>
      </c>
      <c r="G1338" s="257">
        <f t="shared" si="72"/>
        <v>5850000</v>
      </c>
      <c r="H1338" s="257">
        <f t="shared" si="72"/>
        <v>12030000</v>
      </c>
      <c r="I1338" s="257">
        <f t="shared" si="72"/>
        <v>2900000</v>
      </c>
      <c r="J1338" s="257">
        <f t="shared" si="72"/>
        <v>1667859</v>
      </c>
      <c r="K1338" s="253"/>
    </row>
    <row r="1339" spans="1:11" ht="21.75" customHeight="1" x14ac:dyDescent="0.3">
      <c r="A1339" s="244" t="s">
        <v>3934</v>
      </c>
      <c r="B1339" s="292" t="s">
        <v>3935</v>
      </c>
      <c r="C1339" s="245">
        <v>2000</v>
      </c>
      <c r="D1339" s="258">
        <v>2500000</v>
      </c>
      <c r="E1339" s="258">
        <v>1500000</v>
      </c>
      <c r="F1339" s="259">
        <v>3000000</v>
      </c>
      <c r="G1339" s="259">
        <v>3500000</v>
      </c>
      <c r="H1339" s="259">
        <f t="shared" ref="H1339:H1342" si="73">SUM(E1339:G1339)</f>
        <v>8000000</v>
      </c>
      <c r="I1339" s="259">
        <v>2000000</v>
      </c>
      <c r="J1339" s="259">
        <v>1396446</v>
      </c>
      <c r="K1339" s="246"/>
    </row>
    <row r="1340" spans="1:11" x14ac:dyDescent="0.3">
      <c r="A1340" s="244" t="s">
        <v>3936</v>
      </c>
      <c r="B1340" s="292" t="s">
        <v>3937</v>
      </c>
      <c r="C1340" s="245">
        <v>2000</v>
      </c>
      <c r="D1340" s="258">
        <v>800000</v>
      </c>
      <c r="E1340" s="258">
        <v>500000</v>
      </c>
      <c r="F1340" s="259">
        <v>850000</v>
      </c>
      <c r="G1340" s="259">
        <v>900000</v>
      </c>
      <c r="H1340" s="259">
        <f t="shared" si="73"/>
        <v>2250000</v>
      </c>
      <c r="I1340" s="259">
        <v>500000</v>
      </c>
      <c r="J1340" s="259">
        <v>191413</v>
      </c>
      <c r="K1340" s="246"/>
    </row>
    <row r="1341" spans="1:11" x14ac:dyDescent="0.3">
      <c r="A1341" s="244" t="s">
        <v>3938</v>
      </c>
      <c r="B1341" s="292" t="s">
        <v>3939</v>
      </c>
      <c r="C1341" s="245">
        <v>2000</v>
      </c>
      <c r="D1341" s="258">
        <v>100000</v>
      </c>
      <c r="E1341" s="258">
        <v>50000</v>
      </c>
      <c r="F1341" s="259">
        <v>120000</v>
      </c>
      <c r="G1341" s="259">
        <v>150000</v>
      </c>
      <c r="H1341" s="259">
        <f t="shared" si="73"/>
        <v>320000</v>
      </c>
      <c r="I1341" s="259">
        <v>200000</v>
      </c>
      <c r="J1341" s="259">
        <v>15000</v>
      </c>
      <c r="K1341" s="246"/>
    </row>
    <row r="1342" spans="1:11" x14ac:dyDescent="0.3">
      <c r="A1342" s="244" t="s">
        <v>3940</v>
      </c>
      <c r="B1342" s="292" t="s">
        <v>3941</v>
      </c>
      <c r="C1342" s="245">
        <v>2000</v>
      </c>
      <c r="D1342" s="258">
        <v>100000</v>
      </c>
      <c r="E1342" s="258">
        <v>50000</v>
      </c>
      <c r="F1342" s="259">
        <v>110000</v>
      </c>
      <c r="G1342" s="259">
        <v>1300000</v>
      </c>
      <c r="H1342" s="259">
        <f t="shared" si="73"/>
        <v>1460000</v>
      </c>
      <c r="I1342" s="259">
        <v>200000</v>
      </c>
      <c r="J1342" s="259">
        <v>65000</v>
      </c>
      <c r="K1342" s="246"/>
    </row>
    <row r="1343" spans="1:11" x14ac:dyDescent="0.3">
      <c r="A1343" s="237"/>
      <c r="B1343" s="31"/>
      <c r="C1343" s="237"/>
      <c r="D1343" s="291"/>
      <c r="E1343" s="291"/>
      <c r="F1343" s="212"/>
      <c r="G1343" s="212"/>
      <c r="H1343" s="315"/>
      <c r="I1343" s="212"/>
      <c r="J1343" s="212"/>
      <c r="K1343" s="237"/>
    </row>
    <row r="1344" spans="1:11" x14ac:dyDescent="0.3">
      <c r="A1344" s="248" t="s">
        <v>628</v>
      </c>
      <c r="B1344" s="293"/>
      <c r="C1344" s="237"/>
      <c r="D1344" s="262">
        <f>SUM(D1345:D1347)</f>
        <v>1740000</v>
      </c>
      <c r="E1344" s="262">
        <f t="shared" ref="E1344:J1344" si="74">SUM(E1345:E1347)</f>
        <v>1040000</v>
      </c>
      <c r="F1344" s="262">
        <f t="shared" si="74"/>
        <v>1747000</v>
      </c>
      <c r="G1344" s="262">
        <f t="shared" si="74"/>
        <v>1753000</v>
      </c>
      <c r="H1344" s="262">
        <f t="shared" si="74"/>
        <v>4540000</v>
      </c>
      <c r="I1344" s="262">
        <f t="shared" si="74"/>
        <v>540000</v>
      </c>
      <c r="J1344" s="262">
        <f t="shared" si="74"/>
        <v>20000</v>
      </c>
      <c r="K1344" s="243"/>
    </row>
    <row r="1345" spans="1:11" x14ac:dyDescent="0.3">
      <c r="A1345" s="244" t="s">
        <v>3942</v>
      </c>
      <c r="B1345" s="292" t="s">
        <v>3939</v>
      </c>
      <c r="C1345" s="245">
        <v>2000</v>
      </c>
      <c r="D1345" s="258">
        <v>30000</v>
      </c>
      <c r="E1345" s="258">
        <v>30000</v>
      </c>
      <c r="F1345" s="259">
        <v>35000</v>
      </c>
      <c r="G1345" s="259">
        <v>40000</v>
      </c>
      <c r="H1345" s="259">
        <f t="shared" ref="H1345:H1347" si="75">SUM(E1345:G1345)</f>
        <v>105000</v>
      </c>
      <c r="I1345" s="259">
        <v>30000</v>
      </c>
      <c r="J1345" s="259">
        <v>10000</v>
      </c>
      <c r="K1345" s="246"/>
    </row>
    <row r="1346" spans="1:11" x14ac:dyDescent="0.3">
      <c r="A1346" s="244" t="s">
        <v>3943</v>
      </c>
      <c r="B1346" s="292" t="s">
        <v>3941</v>
      </c>
      <c r="C1346" s="245">
        <v>2000</v>
      </c>
      <c r="D1346" s="258">
        <v>10000</v>
      </c>
      <c r="E1346" s="258">
        <v>10000</v>
      </c>
      <c r="F1346" s="259">
        <v>12000</v>
      </c>
      <c r="G1346" s="259">
        <v>13000</v>
      </c>
      <c r="H1346" s="259">
        <f t="shared" si="75"/>
        <v>35000</v>
      </c>
      <c r="I1346" s="259">
        <v>10000</v>
      </c>
      <c r="J1346" s="259">
        <v>10000</v>
      </c>
      <c r="K1346" s="246"/>
    </row>
    <row r="1347" spans="1:11" x14ac:dyDescent="0.3">
      <c r="A1347" s="244" t="s">
        <v>3944</v>
      </c>
      <c r="B1347" s="292" t="s">
        <v>3945</v>
      </c>
      <c r="C1347" s="245">
        <v>2000</v>
      </c>
      <c r="D1347" s="258">
        <v>1700000</v>
      </c>
      <c r="E1347" s="258">
        <v>1000000</v>
      </c>
      <c r="F1347" s="259">
        <v>1700000</v>
      </c>
      <c r="G1347" s="259">
        <v>1700000</v>
      </c>
      <c r="H1347" s="259">
        <f t="shared" si="75"/>
        <v>4400000</v>
      </c>
      <c r="I1347" s="259">
        <v>500000</v>
      </c>
      <c r="J1347" s="259">
        <v>0</v>
      </c>
      <c r="K1347" s="247"/>
    </row>
    <row r="1348" spans="1:11" s="343" customFormat="1" ht="18" customHeight="1" x14ac:dyDescent="0.3">
      <c r="A1348" s="877" t="s">
        <v>5099</v>
      </c>
      <c r="B1348" s="877"/>
      <c r="C1348" s="877"/>
      <c r="D1348" s="877"/>
      <c r="E1348" s="877"/>
      <c r="F1348" s="877"/>
      <c r="G1348" s="877"/>
      <c r="H1348" s="877"/>
      <c r="I1348" s="877"/>
      <c r="J1348" s="877"/>
      <c r="K1348" s="877"/>
    </row>
    <row r="1349" spans="1:11" s="343" customFormat="1" ht="14.25" customHeight="1" x14ac:dyDescent="0.3">
      <c r="A1349" s="877" t="s">
        <v>5100</v>
      </c>
      <c r="B1349" s="877"/>
      <c r="C1349" s="877"/>
      <c r="D1349" s="877"/>
      <c r="E1349" s="877"/>
      <c r="F1349" s="877"/>
      <c r="G1349" s="877"/>
      <c r="H1349" s="877"/>
      <c r="I1349" s="877"/>
      <c r="J1349" s="877"/>
      <c r="K1349" s="877"/>
    </row>
    <row r="1350" spans="1:11" s="343" customFormat="1" ht="15" thickBot="1" x14ac:dyDescent="0.35">
      <c r="A1350" s="941" t="s">
        <v>3487</v>
      </c>
      <c r="B1350" s="941"/>
      <c r="C1350" s="941"/>
      <c r="D1350" s="941"/>
      <c r="E1350" s="941"/>
      <c r="F1350" s="941"/>
      <c r="G1350" s="941"/>
      <c r="H1350" s="941"/>
      <c r="I1350" s="941"/>
      <c r="J1350" s="941"/>
      <c r="K1350" s="941"/>
    </row>
    <row r="1351" spans="1:11" s="343" customFormat="1" ht="15" customHeight="1" x14ac:dyDescent="0.3">
      <c r="A1351" s="935" t="s">
        <v>5101</v>
      </c>
      <c r="B1351" s="931" t="s">
        <v>4881</v>
      </c>
      <c r="C1351" s="938" t="s">
        <v>4908</v>
      </c>
      <c r="D1351" s="873" t="s">
        <v>3115</v>
      </c>
      <c r="E1351" s="873" t="s">
        <v>3116</v>
      </c>
      <c r="F1351" s="873" t="s">
        <v>3116</v>
      </c>
      <c r="G1351" s="873" t="s">
        <v>3116</v>
      </c>
      <c r="H1351" s="873" t="s">
        <v>5095</v>
      </c>
      <c r="I1351" s="875" t="s">
        <v>3115</v>
      </c>
      <c r="J1351" s="254" t="s">
        <v>4884</v>
      </c>
      <c r="K1351" s="873" t="s">
        <v>5049</v>
      </c>
    </row>
    <row r="1352" spans="1:11" s="343" customFormat="1" x14ac:dyDescent="0.3">
      <c r="A1352" s="936"/>
      <c r="B1352" s="932"/>
      <c r="C1352" s="939"/>
      <c r="D1352" s="874"/>
      <c r="E1352" s="874"/>
      <c r="F1352" s="874"/>
      <c r="G1352" s="874"/>
      <c r="H1352" s="874"/>
      <c r="I1352" s="876"/>
      <c r="J1352" s="255" t="s">
        <v>5103</v>
      </c>
      <c r="K1352" s="874"/>
    </row>
    <row r="1353" spans="1:11" s="343" customFormat="1" x14ac:dyDescent="0.3">
      <c r="A1353" s="936"/>
      <c r="B1353" s="932"/>
      <c r="C1353" s="939"/>
      <c r="D1353" s="44" t="s">
        <v>3120</v>
      </c>
      <c r="E1353" s="44" t="s">
        <v>3120</v>
      </c>
      <c r="F1353" s="44" t="s">
        <v>5068</v>
      </c>
      <c r="G1353" s="44" t="s">
        <v>5069</v>
      </c>
      <c r="H1353" s="44"/>
      <c r="I1353" s="45" t="s">
        <v>5102</v>
      </c>
      <c r="J1353" s="45" t="s">
        <v>5102</v>
      </c>
      <c r="K1353" s="44"/>
    </row>
    <row r="1354" spans="1:11" s="343" customFormat="1" ht="15" customHeight="1" thickBot="1" x14ac:dyDescent="0.35">
      <c r="A1354" s="937"/>
      <c r="B1354" s="933"/>
      <c r="C1354" s="940"/>
      <c r="D1354" s="48" t="s">
        <v>14</v>
      </c>
      <c r="E1354" s="48" t="s">
        <v>14</v>
      </c>
      <c r="F1354" s="48" t="s">
        <v>14</v>
      </c>
      <c r="G1354" s="48" t="s">
        <v>14</v>
      </c>
      <c r="H1354" s="48" t="s">
        <v>14</v>
      </c>
      <c r="I1354" s="49" t="s">
        <v>14</v>
      </c>
      <c r="J1354" s="256" t="s">
        <v>14</v>
      </c>
      <c r="K1354" s="48"/>
    </row>
    <row r="1355" spans="1:11" x14ac:dyDescent="0.3">
      <c r="A1355" s="248" t="s">
        <v>636</v>
      </c>
      <c r="B1355" s="293"/>
      <c r="C1355" s="237"/>
      <c r="D1355" s="262">
        <f>SUM(D1356)</f>
        <v>1000000</v>
      </c>
      <c r="E1355" s="262">
        <f t="shared" ref="E1355:J1355" si="76">SUM(E1356)</f>
        <v>1000000</v>
      </c>
      <c r="F1355" s="262">
        <f t="shared" si="76"/>
        <v>1050000</v>
      </c>
      <c r="G1355" s="262">
        <f t="shared" si="76"/>
        <v>1100000</v>
      </c>
      <c r="H1355" s="262">
        <f t="shared" si="76"/>
        <v>3150000</v>
      </c>
      <c r="I1355" s="262">
        <f t="shared" si="76"/>
        <v>750000</v>
      </c>
      <c r="J1355" s="262">
        <f t="shared" si="76"/>
        <v>1019000</v>
      </c>
      <c r="K1355" s="243"/>
    </row>
    <row r="1356" spans="1:11" x14ac:dyDescent="0.3">
      <c r="A1356" s="244" t="s">
        <v>3946</v>
      </c>
      <c r="B1356" s="292" t="s">
        <v>3947</v>
      </c>
      <c r="C1356" s="245">
        <v>2000</v>
      </c>
      <c r="D1356" s="258">
        <v>1000000</v>
      </c>
      <c r="E1356" s="258">
        <v>1000000</v>
      </c>
      <c r="F1356" s="259">
        <v>1050000</v>
      </c>
      <c r="G1356" s="259">
        <v>1100000</v>
      </c>
      <c r="H1356" s="259">
        <f>SUM(E1356:G1356)</f>
        <v>3150000</v>
      </c>
      <c r="I1356" s="259">
        <v>750000</v>
      </c>
      <c r="J1356" s="259">
        <v>1019000</v>
      </c>
      <c r="K1356" s="246"/>
    </row>
    <row r="1357" spans="1:11" ht="12" customHeight="1" x14ac:dyDescent="0.3">
      <c r="A1357" s="237"/>
      <c r="B1357" s="31"/>
      <c r="C1357" s="237"/>
      <c r="D1357" s="260"/>
      <c r="E1357" s="260"/>
      <c r="F1357" s="212"/>
      <c r="G1357" s="212"/>
      <c r="H1357" s="261"/>
      <c r="I1357" s="212"/>
      <c r="J1357" s="212"/>
      <c r="K1357" s="237"/>
    </row>
    <row r="1358" spans="1:11" x14ac:dyDescent="0.3">
      <c r="A1358" s="248" t="s">
        <v>658</v>
      </c>
      <c r="B1358" s="293"/>
      <c r="C1358" s="237"/>
      <c r="D1358" s="262">
        <f>SUM(D1359)</f>
        <v>600000</v>
      </c>
      <c r="E1358" s="262">
        <f t="shared" ref="E1358:J1358" si="77">SUM(E1359)</f>
        <v>400000</v>
      </c>
      <c r="F1358" s="262">
        <f t="shared" si="77"/>
        <v>700000</v>
      </c>
      <c r="G1358" s="262">
        <f t="shared" si="77"/>
        <v>800000</v>
      </c>
      <c r="H1358" s="262">
        <f t="shared" si="77"/>
        <v>1900000</v>
      </c>
      <c r="I1358" s="262">
        <f t="shared" si="77"/>
        <v>600000</v>
      </c>
      <c r="J1358" s="262">
        <f t="shared" si="77"/>
        <v>1000</v>
      </c>
      <c r="K1358" s="249"/>
    </row>
    <row r="1359" spans="1:11" x14ac:dyDescent="0.3">
      <c r="A1359" s="244" t="s">
        <v>3948</v>
      </c>
      <c r="B1359" s="292" t="s">
        <v>3949</v>
      </c>
      <c r="C1359" s="245">
        <v>2000</v>
      </c>
      <c r="D1359" s="258">
        <v>600000</v>
      </c>
      <c r="E1359" s="258">
        <v>400000</v>
      </c>
      <c r="F1359" s="259">
        <v>700000</v>
      </c>
      <c r="G1359" s="259">
        <v>800000</v>
      </c>
      <c r="H1359" s="259">
        <f>SUM(E1359:G1359)</f>
        <v>1900000</v>
      </c>
      <c r="I1359" s="259">
        <v>600000</v>
      </c>
      <c r="J1359" s="259">
        <v>1000</v>
      </c>
      <c r="K1359" s="247"/>
    </row>
    <row r="1360" spans="1:11" ht="12" customHeight="1" x14ac:dyDescent="0.3">
      <c r="A1360" s="237"/>
      <c r="B1360" s="31"/>
      <c r="C1360" s="237"/>
      <c r="D1360" s="260"/>
      <c r="E1360" s="260"/>
      <c r="F1360" s="212"/>
      <c r="G1360" s="212"/>
      <c r="H1360" s="261"/>
      <c r="I1360" s="212"/>
      <c r="J1360" s="212"/>
      <c r="K1360" s="237"/>
    </row>
    <row r="1361" spans="1:11" x14ac:dyDescent="0.3">
      <c r="A1361" s="248" t="s">
        <v>3089</v>
      </c>
      <c r="B1361" s="293"/>
      <c r="C1361" s="237"/>
      <c r="D1361" s="262">
        <f>SUM(D1362:D1371)</f>
        <v>42600000</v>
      </c>
      <c r="E1361" s="262">
        <f t="shared" ref="E1361:J1361" si="78">SUM(E1362:E1371)</f>
        <v>32600000</v>
      </c>
      <c r="F1361" s="262">
        <f t="shared" si="78"/>
        <v>46250000</v>
      </c>
      <c r="G1361" s="262">
        <f t="shared" si="78"/>
        <v>45700000</v>
      </c>
      <c r="H1361" s="262">
        <f t="shared" si="78"/>
        <v>124550000</v>
      </c>
      <c r="I1361" s="262">
        <f t="shared" si="78"/>
        <v>13900000</v>
      </c>
      <c r="J1361" s="262">
        <f t="shared" si="78"/>
        <v>10614750</v>
      </c>
      <c r="K1361" s="243"/>
    </row>
    <row r="1362" spans="1:11" x14ac:dyDescent="0.3">
      <c r="A1362" s="244" t="s">
        <v>3950</v>
      </c>
      <c r="B1362" s="292" t="s">
        <v>3951</v>
      </c>
      <c r="C1362" s="245">
        <v>2000</v>
      </c>
      <c r="D1362" s="258">
        <v>15000000</v>
      </c>
      <c r="E1362" s="258">
        <v>9000000</v>
      </c>
      <c r="F1362" s="259">
        <v>16000000</v>
      </c>
      <c r="G1362" s="259">
        <v>15000000</v>
      </c>
      <c r="H1362" s="259">
        <f t="shared" ref="H1362:H1371" si="79">SUM(E1362:G1362)</f>
        <v>40000000</v>
      </c>
      <c r="I1362" s="259">
        <v>0</v>
      </c>
      <c r="J1362" s="259">
        <v>0</v>
      </c>
      <c r="K1362" s="247"/>
    </row>
    <row r="1363" spans="1:11" x14ac:dyDescent="0.3">
      <c r="A1363" s="244" t="s">
        <v>3952</v>
      </c>
      <c r="B1363" s="292" t="s">
        <v>3953</v>
      </c>
      <c r="C1363" s="245">
        <v>2000</v>
      </c>
      <c r="D1363" s="258">
        <v>300000</v>
      </c>
      <c r="E1363" s="258">
        <v>300000</v>
      </c>
      <c r="F1363" s="259">
        <v>400000</v>
      </c>
      <c r="G1363" s="259">
        <v>500000</v>
      </c>
      <c r="H1363" s="259">
        <f t="shared" si="79"/>
        <v>1200000</v>
      </c>
      <c r="I1363" s="259">
        <v>200000</v>
      </c>
      <c r="J1363" s="259">
        <v>603750</v>
      </c>
      <c r="K1363" s="246"/>
    </row>
    <row r="1364" spans="1:11" x14ac:dyDescent="0.3">
      <c r="A1364" s="244" t="s">
        <v>3954</v>
      </c>
      <c r="B1364" s="292" t="s">
        <v>3955</v>
      </c>
      <c r="C1364" s="245">
        <v>2000</v>
      </c>
      <c r="D1364" s="258">
        <v>2000000</v>
      </c>
      <c r="E1364" s="258">
        <v>2000000</v>
      </c>
      <c r="F1364" s="259">
        <v>2500000</v>
      </c>
      <c r="G1364" s="259">
        <v>3000000</v>
      </c>
      <c r="H1364" s="259">
        <f t="shared" si="79"/>
        <v>7500000</v>
      </c>
      <c r="I1364" s="259">
        <v>1000000</v>
      </c>
      <c r="J1364" s="259">
        <v>4340000</v>
      </c>
      <c r="K1364" s="246"/>
    </row>
    <row r="1365" spans="1:11" x14ac:dyDescent="0.3">
      <c r="A1365" s="244" t="s">
        <v>3956</v>
      </c>
      <c r="B1365" s="292" t="s">
        <v>3957</v>
      </c>
      <c r="C1365" s="245">
        <v>2000</v>
      </c>
      <c r="D1365" s="258">
        <v>7500000</v>
      </c>
      <c r="E1365" s="258">
        <v>5500000</v>
      </c>
      <c r="F1365" s="259">
        <v>8000000</v>
      </c>
      <c r="G1365" s="259">
        <v>7500000</v>
      </c>
      <c r="H1365" s="259">
        <f t="shared" si="79"/>
        <v>21000000</v>
      </c>
      <c r="I1365" s="259">
        <v>0</v>
      </c>
      <c r="J1365" s="259">
        <v>0</v>
      </c>
      <c r="K1365" s="247"/>
    </row>
    <row r="1366" spans="1:11" x14ac:dyDescent="0.3">
      <c r="A1366" s="244" t="s">
        <v>3958</v>
      </c>
      <c r="B1366" s="292" t="s">
        <v>3959</v>
      </c>
      <c r="C1366" s="245">
        <v>2000</v>
      </c>
      <c r="D1366" s="258">
        <v>11000000</v>
      </c>
      <c r="E1366" s="258">
        <v>9000000</v>
      </c>
      <c r="F1366" s="259">
        <v>11500000</v>
      </c>
      <c r="G1366" s="259">
        <v>11600000</v>
      </c>
      <c r="H1366" s="259">
        <f t="shared" si="79"/>
        <v>32100000</v>
      </c>
      <c r="I1366" s="259">
        <v>10000000</v>
      </c>
      <c r="J1366" s="259">
        <v>5110000</v>
      </c>
      <c r="K1366" s="246"/>
    </row>
    <row r="1367" spans="1:11" x14ac:dyDescent="0.3">
      <c r="A1367" s="244" t="s">
        <v>3960</v>
      </c>
      <c r="B1367" s="292" t="s">
        <v>3961</v>
      </c>
      <c r="C1367" s="245">
        <v>2000</v>
      </c>
      <c r="D1367" s="258">
        <v>1000000</v>
      </c>
      <c r="E1367" s="258">
        <v>1000000</v>
      </c>
      <c r="F1367" s="259">
        <v>1200000</v>
      </c>
      <c r="G1367" s="259">
        <v>1400000</v>
      </c>
      <c r="H1367" s="259">
        <f t="shared" si="79"/>
        <v>3600000</v>
      </c>
      <c r="I1367" s="259">
        <v>500000</v>
      </c>
      <c r="J1367" s="259">
        <v>141000</v>
      </c>
      <c r="K1367" s="246"/>
    </row>
    <row r="1368" spans="1:11" x14ac:dyDescent="0.3">
      <c r="A1368" s="244" t="s">
        <v>3962</v>
      </c>
      <c r="B1368" s="292" t="s">
        <v>3963</v>
      </c>
      <c r="C1368" s="245">
        <v>2000</v>
      </c>
      <c r="D1368" s="258">
        <v>500000</v>
      </c>
      <c r="E1368" s="258">
        <v>500000</v>
      </c>
      <c r="F1368" s="259">
        <v>550000</v>
      </c>
      <c r="G1368" s="259">
        <v>600000</v>
      </c>
      <c r="H1368" s="259">
        <f t="shared" si="79"/>
        <v>1650000</v>
      </c>
      <c r="I1368" s="259">
        <v>200000</v>
      </c>
      <c r="J1368" s="259">
        <v>320000</v>
      </c>
      <c r="K1368" s="246"/>
    </row>
    <row r="1369" spans="1:11" ht="24" x14ac:dyDescent="0.3">
      <c r="A1369" s="244" t="s">
        <v>3964</v>
      </c>
      <c r="B1369" s="292" t="s">
        <v>3965</v>
      </c>
      <c r="C1369" s="245">
        <v>2000</v>
      </c>
      <c r="D1369" s="258">
        <v>2300000</v>
      </c>
      <c r="E1369" s="258">
        <v>2300000</v>
      </c>
      <c r="F1369" s="259">
        <v>2600000</v>
      </c>
      <c r="G1369" s="259">
        <v>2300000</v>
      </c>
      <c r="H1369" s="259">
        <f t="shared" si="79"/>
        <v>7200000</v>
      </c>
      <c r="I1369" s="259">
        <v>0</v>
      </c>
      <c r="J1369" s="259">
        <v>0</v>
      </c>
      <c r="K1369" s="247"/>
    </row>
    <row r="1370" spans="1:11" x14ac:dyDescent="0.3">
      <c r="A1370" s="244" t="s">
        <v>3966</v>
      </c>
      <c r="B1370" s="292" t="s">
        <v>3967</v>
      </c>
      <c r="C1370" s="245">
        <v>2000</v>
      </c>
      <c r="D1370" s="258">
        <v>3000000</v>
      </c>
      <c r="E1370" s="258">
        <v>3000000</v>
      </c>
      <c r="F1370" s="259">
        <v>3500000</v>
      </c>
      <c r="G1370" s="259">
        <v>3800000</v>
      </c>
      <c r="H1370" s="259">
        <f t="shared" si="79"/>
        <v>10300000</v>
      </c>
      <c r="I1370" s="259">
        <v>2000000</v>
      </c>
      <c r="J1370" s="259">
        <v>100000</v>
      </c>
      <c r="K1370" s="246"/>
    </row>
    <row r="1371" spans="1:11" x14ac:dyDescent="0.3">
      <c r="A1371" s="244" t="s">
        <v>3968</v>
      </c>
      <c r="B1371" s="292" t="s">
        <v>3969</v>
      </c>
      <c r="C1371" s="245">
        <v>2000</v>
      </c>
      <c r="D1371" s="258">
        <v>0</v>
      </c>
      <c r="E1371" s="258">
        <v>0</v>
      </c>
      <c r="F1371" s="259">
        <v>0</v>
      </c>
      <c r="G1371" s="259">
        <v>0</v>
      </c>
      <c r="H1371" s="259">
        <f t="shared" si="79"/>
        <v>0</v>
      </c>
      <c r="I1371" s="259">
        <v>0</v>
      </c>
      <c r="J1371" s="259">
        <v>0</v>
      </c>
      <c r="K1371" s="246"/>
    </row>
    <row r="1372" spans="1:11" ht="10.5" customHeight="1" x14ac:dyDescent="0.3">
      <c r="A1372" s="237"/>
      <c r="B1372" s="31"/>
      <c r="C1372" s="237"/>
      <c r="D1372" s="260"/>
      <c r="E1372" s="260"/>
      <c r="F1372" s="212"/>
      <c r="G1372" s="212"/>
      <c r="H1372" s="261"/>
      <c r="I1372" s="212"/>
      <c r="J1372" s="212"/>
      <c r="K1372" s="237"/>
    </row>
    <row r="1373" spans="1:11" x14ac:dyDescent="0.3">
      <c r="A1373" s="248" t="s">
        <v>3109</v>
      </c>
      <c r="B1373" s="293"/>
      <c r="C1373" s="237"/>
      <c r="D1373" s="262">
        <f>SUM(D1374)</f>
        <v>2000000</v>
      </c>
      <c r="E1373" s="262">
        <f t="shared" ref="E1373:J1373" si="80">SUM(E1374)</f>
        <v>2000000</v>
      </c>
      <c r="F1373" s="262">
        <f t="shared" si="80"/>
        <v>2000000</v>
      </c>
      <c r="G1373" s="262">
        <f t="shared" si="80"/>
        <v>2000000</v>
      </c>
      <c r="H1373" s="262">
        <f t="shared" si="80"/>
        <v>6000000</v>
      </c>
      <c r="I1373" s="262">
        <f t="shared" si="80"/>
        <v>4000000</v>
      </c>
      <c r="J1373" s="262">
        <f t="shared" si="80"/>
        <v>0</v>
      </c>
      <c r="K1373" s="243"/>
    </row>
    <row r="1374" spans="1:11" x14ac:dyDescent="0.3">
      <c r="A1374" s="244" t="s">
        <v>3970</v>
      </c>
      <c r="B1374" s="292" t="s">
        <v>3971</v>
      </c>
      <c r="C1374" s="245">
        <v>2000</v>
      </c>
      <c r="D1374" s="258">
        <v>2000000</v>
      </c>
      <c r="E1374" s="258">
        <v>2000000</v>
      </c>
      <c r="F1374" s="259">
        <v>2000000</v>
      </c>
      <c r="G1374" s="259">
        <v>2000000</v>
      </c>
      <c r="H1374" s="259">
        <f>SUM(E1374:G1374)</f>
        <v>6000000</v>
      </c>
      <c r="I1374" s="259">
        <v>4000000</v>
      </c>
      <c r="J1374" s="259">
        <v>0</v>
      </c>
      <c r="K1374" s="246"/>
    </row>
    <row r="1375" spans="1:11" ht="12" customHeight="1" x14ac:dyDescent="0.3">
      <c r="A1375" s="237"/>
      <c r="B1375" s="31"/>
      <c r="C1375" s="237"/>
      <c r="D1375" s="260"/>
      <c r="E1375" s="260"/>
      <c r="F1375" s="212"/>
      <c r="G1375" s="212"/>
      <c r="H1375" s="261"/>
      <c r="I1375" s="212"/>
      <c r="J1375" s="212"/>
      <c r="K1375" s="237"/>
    </row>
    <row r="1376" spans="1:11" x14ac:dyDescent="0.3">
      <c r="A1376" s="248" t="s">
        <v>674</v>
      </c>
      <c r="B1376" s="293"/>
      <c r="C1376" s="237"/>
      <c r="D1376" s="262">
        <f>SUM(D1377:D1384)</f>
        <v>3020000</v>
      </c>
      <c r="E1376" s="262">
        <f t="shared" ref="E1376:J1376" si="81">SUM(E1377:E1384)</f>
        <v>3020000</v>
      </c>
      <c r="F1376" s="262">
        <f t="shared" si="81"/>
        <v>3625000</v>
      </c>
      <c r="G1376" s="262">
        <f t="shared" si="81"/>
        <v>4730000</v>
      </c>
      <c r="H1376" s="262">
        <f t="shared" si="81"/>
        <v>11375000</v>
      </c>
      <c r="I1376" s="262">
        <f t="shared" si="81"/>
        <v>2810000</v>
      </c>
      <c r="J1376" s="262">
        <f t="shared" si="81"/>
        <v>2063410</v>
      </c>
      <c r="K1376" s="243"/>
    </row>
    <row r="1377" spans="1:11" x14ac:dyDescent="0.3">
      <c r="A1377" s="244" t="s">
        <v>3972</v>
      </c>
      <c r="B1377" s="292" t="s">
        <v>3973</v>
      </c>
      <c r="C1377" s="245">
        <v>2000</v>
      </c>
      <c r="D1377" s="258">
        <v>0</v>
      </c>
      <c r="E1377" s="258">
        <v>0</v>
      </c>
      <c r="F1377" s="259">
        <v>0</v>
      </c>
      <c r="G1377" s="259">
        <v>0</v>
      </c>
      <c r="H1377" s="259">
        <f t="shared" ref="H1377:H1384" si="82">SUM(E1377:G1377)</f>
        <v>0</v>
      </c>
      <c r="I1377" s="259">
        <v>0</v>
      </c>
      <c r="J1377" s="259">
        <v>5000</v>
      </c>
      <c r="K1377" s="246"/>
    </row>
    <row r="1378" spans="1:11" x14ac:dyDescent="0.3">
      <c r="A1378" s="244" t="s">
        <v>3974</v>
      </c>
      <c r="B1378" s="292" t="s">
        <v>3975</v>
      </c>
      <c r="C1378" s="245">
        <v>2000</v>
      </c>
      <c r="D1378" s="258">
        <v>0</v>
      </c>
      <c r="E1378" s="258">
        <v>0</v>
      </c>
      <c r="F1378" s="259">
        <v>0</v>
      </c>
      <c r="G1378" s="259">
        <v>0</v>
      </c>
      <c r="H1378" s="259">
        <f t="shared" si="82"/>
        <v>0</v>
      </c>
      <c r="I1378" s="259">
        <v>0</v>
      </c>
      <c r="J1378" s="259">
        <v>21000</v>
      </c>
      <c r="K1378" s="246"/>
    </row>
    <row r="1379" spans="1:11" x14ac:dyDescent="0.3">
      <c r="A1379" s="244" t="s">
        <v>3976</v>
      </c>
      <c r="B1379" s="292" t="s">
        <v>3977</v>
      </c>
      <c r="C1379" s="245">
        <v>2000</v>
      </c>
      <c r="D1379" s="258">
        <v>0</v>
      </c>
      <c r="E1379" s="258">
        <v>0</v>
      </c>
      <c r="F1379" s="259">
        <v>0</v>
      </c>
      <c r="G1379" s="259">
        <v>0</v>
      </c>
      <c r="H1379" s="259">
        <f t="shared" si="82"/>
        <v>0</v>
      </c>
      <c r="I1379" s="259">
        <v>0</v>
      </c>
      <c r="J1379" s="259">
        <v>29000</v>
      </c>
      <c r="K1379" s="246"/>
    </row>
    <row r="1380" spans="1:11" x14ac:dyDescent="0.3">
      <c r="A1380" s="244" t="s">
        <v>3978</v>
      </c>
      <c r="B1380" s="292" t="s">
        <v>3979</v>
      </c>
      <c r="C1380" s="245">
        <v>2000</v>
      </c>
      <c r="D1380" s="258">
        <v>20000</v>
      </c>
      <c r="E1380" s="258">
        <v>20000</v>
      </c>
      <c r="F1380" s="259">
        <v>25000</v>
      </c>
      <c r="G1380" s="259">
        <v>30000</v>
      </c>
      <c r="H1380" s="259">
        <f t="shared" si="82"/>
        <v>75000</v>
      </c>
      <c r="I1380" s="259">
        <v>10000</v>
      </c>
      <c r="J1380" s="259">
        <v>14410</v>
      </c>
      <c r="K1380" s="246"/>
    </row>
    <row r="1381" spans="1:11" x14ac:dyDescent="0.3">
      <c r="A1381" s="244" t="s">
        <v>3980</v>
      </c>
      <c r="B1381" s="292" t="s">
        <v>3981</v>
      </c>
      <c r="C1381" s="245">
        <v>2000</v>
      </c>
      <c r="D1381" s="258">
        <v>1500000</v>
      </c>
      <c r="E1381" s="258">
        <v>1500000</v>
      </c>
      <c r="F1381" s="259">
        <v>2000000</v>
      </c>
      <c r="G1381" s="259">
        <v>3000000</v>
      </c>
      <c r="H1381" s="259">
        <f t="shared" si="82"/>
        <v>6500000</v>
      </c>
      <c r="I1381" s="259">
        <v>1500000</v>
      </c>
      <c r="J1381" s="259">
        <v>1022500</v>
      </c>
      <c r="K1381" s="246"/>
    </row>
    <row r="1382" spans="1:11" x14ac:dyDescent="0.3">
      <c r="A1382" s="244" t="s">
        <v>3982</v>
      </c>
      <c r="B1382" s="292" t="s">
        <v>3983</v>
      </c>
      <c r="C1382" s="245">
        <v>2000</v>
      </c>
      <c r="D1382" s="258">
        <v>0</v>
      </c>
      <c r="E1382" s="258">
        <v>0</v>
      </c>
      <c r="F1382" s="259">
        <v>0</v>
      </c>
      <c r="G1382" s="259">
        <v>0</v>
      </c>
      <c r="H1382" s="259">
        <f t="shared" si="82"/>
        <v>0</v>
      </c>
      <c r="I1382" s="259">
        <v>0</v>
      </c>
      <c r="J1382" s="259">
        <v>0</v>
      </c>
      <c r="K1382" s="246"/>
    </row>
    <row r="1383" spans="1:11" ht="24" x14ac:dyDescent="0.3">
      <c r="A1383" s="244" t="s">
        <v>3984</v>
      </c>
      <c r="B1383" s="292" t="s">
        <v>3985</v>
      </c>
      <c r="C1383" s="245">
        <v>2000</v>
      </c>
      <c r="D1383" s="258">
        <v>800000</v>
      </c>
      <c r="E1383" s="258">
        <v>800000</v>
      </c>
      <c r="F1383" s="259">
        <v>850000</v>
      </c>
      <c r="G1383" s="259">
        <v>900000</v>
      </c>
      <c r="H1383" s="259">
        <f t="shared" si="82"/>
        <v>2550000</v>
      </c>
      <c r="I1383" s="259">
        <v>1000000</v>
      </c>
      <c r="J1383" s="259">
        <v>496500</v>
      </c>
      <c r="K1383" s="246"/>
    </row>
    <row r="1384" spans="1:11" ht="24" x14ac:dyDescent="0.3">
      <c r="A1384" s="244" t="s">
        <v>3986</v>
      </c>
      <c r="B1384" s="292" t="s">
        <v>3987</v>
      </c>
      <c r="C1384" s="245">
        <v>2000</v>
      </c>
      <c r="D1384" s="258">
        <v>700000</v>
      </c>
      <c r="E1384" s="258">
        <v>700000</v>
      </c>
      <c r="F1384" s="259">
        <v>750000</v>
      </c>
      <c r="G1384" s="259">
        <v>800000</v>
      </c>
      <c r="H1384" s="259">
        <f t="shared" si="82"/>
        <v>2250000</v>
      </c>
      <c r="I1384" s="259">
        <v>300000</v>
      </c>
      <c r="J1384" s="259">
        <v>475000</v>
      </c>
      <c r="K1384" s="246"/>
    </row>
    <row r="1385" spans="1:11" s="343" customFormat="1" ht="18" customHeight="1" x14ac:dyDescent="0.3">
      <c r="A1385" s="877" t="s">
        <v>5099</v>
      </c>
      <c r="B1385" s="877"/>
      <c r="C1385" s="877"/>
      <c r="D1385" s="877"/>
      <c r="E1385" s="877"/>
      <c r="F1385" s="877"/>
      <c r="G1385" s="877"/>
      <c r="H1385" s="877"/>
      <c r="I1385" s="877"/>
      <c r="J1385" s="877"/>
      <c r="K1385" s="877"/>
    </row>
    <row r="1386" spans="1:11" s="343" customFormat="1" ht="14.25" customHeight="1" x14ac:dyDescent="0.3">
      <c r="A1386" s="877" t="s">
        <v>5100</v>
      </c>
      <c r="B1386" s="877"/>
      <c r="C1386" s="877"/>
      <c r="D1386" s="877"/>
      <c r="E1386" s="877"/>
      <c r="F1386" s="877"/>
      <c r="G1386" s="877"/>
      <c r="H1386" s="877"/>
      <c r="I1386" s="877"/>
      <c r="J1386" s="877"/>
      <c r="K1386" s="877"/>
    </row>
    <row r="1387" spans="1:11" s="343" customFormat="1" ht="15" thickBot="1" x14ac:dyDescent="0.35">
      <c r="A1387" s="941" t="s">
        <v>3487</v>
      </c>
      <c r="B1387" s="941"/>
      <c r="C1387" s="941"/>
      <c r="D1387" s="941"/>
      <c r="E1387" s="941"/>
      <c r="F1387" s="941"/>
      <c r="G1387" s="941"/>
      <c r="H1387" s="941"/>
      <c r="I1387" s="941"/>
      <c r="J1387" s="941"/>
      <c r="K1387" s="941"/>
    </row>
    <row r="1388" spans="1:11" s="343" customFormat="1" ht="15" customHeight="1" x14ac:dyDescent="0.3">
      <c r="A1388" s="935" t="s">
        <v>5101</v>
      </c>
      <c r="B1388" s="931" t="s">
        <v>4881</v>
      </c>
      <c r="C1388" s="938" t="s">
        <v>4908</v>
      </c>
      <c r="D1388" s="873" t="s">
        <v>3115</v>
      </c>
      <c r="E1388" s="873" t="s">
        <v>3116</v>
      </c>
      <c r="F1388" s="873" t="s">
        <v>3116</v>
      </c>
      <c r="G1388" s="873" t="s">
        <v>3116</v>
      </c>
      <c r="H1388" s="873" t="s">
        <v>5095</v>
      </c>
      <c r="I1388" s="875" t="s">
        <v>3115</v>
      </c>
      <c r="J1388" s="254" t="s">
        <v>4884</v>
      </c>
      <c r="K1388" s="873" t="s">
        <v>5049</v>
      </c>
    </row>
    <row r="1389" spans="1:11" s="343" customFormat="1" x14ac:dyDescent="0.3">
      <c r="A1389" s="936"/>
      <c r="B1389" s="932"/>
      <c r="C1389" s="939"/>
      <c r="D1389" s="874"/>
      <c r="E1389" s="874"/>
      <c r="F1389" s="874"/>
      <c r="G1389" s="874"/>
      <c r="H1389" s="874"/>
      <c r="I1389" s="876"/>
      <c r="J1389" s="255" t="s">
        <v>5103</v>
      </c>
      <c r="K1389" s="874"/>
    </row>
    <row r="1390" spans="1:11" s="343" customFormat="1" x14ac:dyDescent="0.3">
      <c r="A1390" s="936"/>
      <c r="B1390" s="932"/>
      <c r="C1390" s="939"/>
      <c r="D1390" s="44" t="s">
        <v>3120</v>
      </c>
      <c r="E1390" s="44" t="s">
        <v>3120</v>
      </c>
      <c r="F1390" s="44" t="s">
        <v>5068</v>
      </c>
      <c r="G1390" s="44" t="s">
        <v>5069</v>
      </c>
      <c r="H1390" s="44"/>
      <c r="I1390" s="45" t="s">
        <v>5102</v>
      </c>
      <c r="J1390" s="45" t="s">
        <v>5102</v>
      </c>
      <c r="K1390" s="44"/>
    </row>
    <row r="1391" spans="1:11" s="343" customFormat="1" ht="15" customHeight="1" thickBot="1" x14ac:dyDescent="0.35">
      <c r="A1391" s="937"/>
      <c r="B1391" s="933"/>
      <c r="C1391" s="940"/>
      <c r="D1391" s="48" t="s">
        <v>14</v>
      </c>
      <c r="E1391" s="48" t="s">
        <v>14</v>
      </c>
      <c r="F1391" s="48" t="s">
        <v>14</v>
      </c>
      <c r="G1391" s="48" t="s">
        <v>14</v>
      </c>
      <c r="H1391" s="48" t="s">
        <v>14</v>
      </c>
      <c r="I1391" s="49" t="s">
        <v>14</v>
      </c>
      <c r="J1391" s="256" t="s">
        <v>14</v>
      </c>
      <c r="K1391" s="48"/>
    </row>
    <row r="1392" spans="1:11" x14ac:dyDescent="0.3">
      <c r="A1392" s="290" t="s">
        <v>1077</v>
      </c>
      <c r="B1392" s="334"/>
      <c r="C1392" s="4"/>
      <c r="D1392" s="257">
        <f>SUM(D1393:D1420)</f>
        <v>102700000</v>
      </c>
      <c r="E1392" s="257">
        <f t="shared" ref="E1392:J1392" si="83">SUM(E1393:E1420)</f>
        <v>85060000</v>
      </c>
      <c r="F1392" s="257">
        <f t="shared" si="83"/>
        <v>110314000</v>
      </c>
      <c r="G1392" s="257">
        <f t="shared" si="83"/>
        <v>119928000</v>
      </c>
      <c r="H1392" s="257">
        <f t="shared" si="83"/>
        <v>315302000</v>
      </c>
      <c r="I1392" s="257">
        <f t="shared" si="83"/>
        <v>91070000</v>
      </c>
      <c r="J1392" s="257">
        <f t="shared" si="83"/>
        <v>47857545</v>
      </c>
      <c r="K1392" s="253"/>
    </row>
    <row r="1393" spans="1:11" x14ac:dyDescent="0.3">
      <c r="A1393" s="244" t="s">
        <v>3988</v>
      </c>
      <c r="B1393" s="292" t="s">
        <v>3499</v>
      </c>
      <c r="C1393" s="245">
        <v>2000</v>
      </c>
      <c r="D1393" s="258">
        <v>80000</v>
      </c>
      <c r="E1393" s="258">
        <v>50000</v>
      </c>
      <c r="F1393" s="259">
        <v>82000</v>
      </c>
      <c r="G1393" s="259">
        <v>85000</v>
      </c>
      <c r="H1393" s="259">
        <f t="shared" ref="H1393:H1420" si="84">SUM(E1393:G1393)</f>
        <v>217000</v>
      </c>
      <c r="I1393" s="259">
        <v>0</v>
      </c>
      <c r="J1393" s="259">
        <v>800000</v>
      </c>
      <c r="K1393" s="247"/>
    </row>
    <row r="1394" spans="1:11" x14ac:dyDescent="0.3">
      <c r="A1394" s="244" t="s">
        <v>3989</v>
      </c>
      <c r="B1394" s="292" t="s">
        <v>3841</v>
      </c>
      <c r="C1394" s="245">
        <v>2000</v>
      </c>
      <c r="D1394" s="258">
        <v>0</v>
      </c>
      <c r="E1394" s="258">
        <v>0</v>
      </c>
      <c r="F1394" s="259">
        <v>0</v>
      </c>
      <c r="G1394" s="259">
        <v>0</v>
      </c>
      <c r="H1394" s="259">
        <f t="shared" si="84"/>
        <v>0</v>
      </c>
      <c r="I1394" s="259">
        <v>0</v>
      </c>
      <c r="J1394" s="259">
        <v>15100</v>
      </c>
      <c r="K1394" s="246"/>
    </row>
    <row r="1395" spans="1:11" x14ac:dyDescent="0.3">
      <c r="A1395" s="244" t="s">
        <v>3990</v>
      </c>
      <c r="B1395" s="292" t="s">
        <v>3848</v>
      </c>
      <c r="C1395" s="245">
        <v>2000</v>
      </c>
      <c r="D1395" s="258">
        <v>0</v>
      </c>
      <c r="E1395" s="258">
        <v>0</v>
      </c>
      <c r="F1395" s="259">
        <v>0</v>
      </c>
      <c r="G1395" s="259">
        <v>0</v>
      </c>
      <c r="H1395" s="259">
        <f t="shared" si="84"/>
        <v>0</v>
      </c>
      <c r="I1395" s="259">
        <v>0</v>
      </c>
      <c r="J1395" s="259">
        <v>5000</v>
      </c>
      <c r="K1395" s="247"/>
    </row>
    <row r="1396" spans="1:11" x14ac:dyDescent="0.3">
      <c r="A1396" s="244" t="s">
        <v>3991</v>
      </c>
      <c r="B1396" s="292" t="s">
        <v>3992</v>
      </c>
      <c r="C1396" s="245">
        <v>2000</v>
      </c>
      <c r="D1396" s="258">
        <v>0</v>
      </c>
      <c r="E1396" s="258">
        <v>0</v>
      </c>
      <c r="F1396" s="259">
        <v>0</v>
      </c>
      <c r="G1396" s="259">
        <v>0</v>
      </c>
      <c r="H1396" s="259">
        <f t="shared" si="84"/>
        <v>0</v>
      </c>
      <c r="I1396" s="259">
        <v>0</v>
      </c>
      <c r="J1396" s="259">
        <v>16926225</v>
      </c>
      <c r="K1396" s="246"/>
    </row>
    <row r="1397" spans="1:11" x14ac:dyDescent="0.3">
      <c r="A1397" s="244" t="s">
        <v>3993</v>
      </c>
      <c r="B1397" s="292" t="s">
        <v>3994</v>
      </c>
      <c r="C1397" s="245">
        <v>2000</v>
      </c>
      <c r="D1397" s="258">
        <v>8500000</v>
      </c>
      <c r="E1397" s="258">
        <v>8500000</v>
      </c>
      <c r="F1397" s="259">
        <v>9000000</v>
      </c>
      <c r="G1397" s="259">
        <v>9500000</v>
      </c>
      <c r="H1397" s="259">
        <f t="shared" si="84"/>
        <v>27000000</v>
      </c>
      <c r="I1397" s="259">
        <v>6500000</v>
      </c>
      <c r="J1397" s="259">
        <v>7529100</v>
      </c>
      <c r="K1397" s="246"/>
    </row>
    <row r="1398" spans="1:11" x14ac:dyDescent="0.3">
      <c r="A1398" s="244" t="s">
        <v>3995</v>
      </c>
      <c r="B1398" s="292" t="s">
        <v>3996</v>
      </c>
      <c r="C1398" s="245">
        <v>2000</v>
      </c>
      <c r="D1398" s="258">
        <v>0</v>
      </c>
      <c r="E1398" s="258">
        <v>0</v>
      </c>
      <c r="F1398" s="259">
        <v>0</v>
      </c>
      <c r="G1398" s="259">
        <v>0</v>
      </c>
      <c r="H1398" s="259">
        <f t="shared" si="84"/>
        <v>0</v>
      </c>
      <c r="I1398" s="259">
        <v>0</v>
      </c>
      <c r="J1398" s="259">
        <v>200</v>
      </c>
      <c r="K1398" s="246"/>
    </row>
    <row r="1399" spans="1:11" x14ac:dyDescent="0.3">
      <c r="A1399" s="244" t="s">
        <v>3997</v>
      </c>
      <c r="B1399" s="292" t="s">
        <v>3998</v>
      </c>
      <c r="C1399" s="245">
        <v>2000</v>
      </c>
      <c r="D1399" s="258">
        <v>100000</v>
      </c>
      <c r="E1399" s="258">
        <v>50000</v>
      </c>
      <c r="F1399" s="259">
        <v>120000</v>
      </c>
      <c r="G1399" s="259">
        <v>140000</v>
      </c>
      <c r="H1399" s="259">
        <f t="shared" si="84"/>
        <v>310000</v>
      </c>
      <c r="I1399" s="259">
        <v>250000</v>
      </c>
      <c r="J1399" s="259">
        <v>0</v>
      </c>
      <c r="K1399" s="247"/>
    </row>
    <row r="1400" spans="1:11" x14ac:dyDescent="0.3">
      <c r="A1400" s="244" t="s">
        <v>3999</v>
      </c>
      <c r="B1400" s="292" t="s">
        <v>4000</v>
      </c>
      <c r="C1400" s="245">
        <v>2000</v>
      </c>
      <c r="D1400" s="258">
        <v>2500000</v>
      </c>
      <c r="E1400" s="258">
        <v>1500000</v>
      </c>
      <c r="F1400" s="259">
        <v>3000000</v>
      </c>
      <c r="G1400" s="259">
        <v>4000000</v>
      </c>
      <c r="H1400" s="259">
        <f t="shared" si="84"/>
        <v>8500000</v>
      </c>
      <c r="I1400" s="259">
        <v>20000</v>
      </c>
      <c r="J1400" s="259">
        <v>2347100</v>
      </c>
      <c r="K1400" s="246"/>
    </row>
    <row r="1401" spans="1:11" x14ac:dyDescent="0.3">
      <c r="A1401" s="244" t="s">
        <v>4001</v>
      </c>
      <c r="B1401" s="292" t="s">
        <v>5191</v>
      </c>
      <c r="C1401" s="245">
        <v>2000</v>
      </c>
      <c r="D1401" s="258">
        <v>6000000</v>
      </c>
      <c r="E1401" s="258">
        <v>4000000</v>
      </c>
      <c r="F1401" s="259">
        <v>8000000</v>
      </c>
      <c r="G1401" s="259">
        <v>9000000</v>
      </c>
      <c r="H1401" s="259">
        <f t="shared" si="84"/>
        <v>21000000</v>
      </c>
      <c r="I1401" s="259">
        <v>6000000</v>
      </c>
      <c r="J1401" s="259">
        <v>4012000</v>
      </c>
      <c r="K1401" s="246"/>
    </row>
    <row r="1402" spans="1:11" ht="27" customHeight="1" x14ac:dyDescent="0.3">
      <c r="A1402" s="244" t="s">
        <v>4002</v>
      </c>
      <c r="B1402" s="292" t="s">
        <v>4003</v>
      </c>
      <c r="C1402" s="245">
        <v>2000</v>
      </c>
      <c r="D1402" s="258">
        <v>0</v>
      </c>
      <c r="E1402" s="258">
        <v>0</v>
      </c>
      <c r="F1402" s="259">
        <v>0</v>
      </c>
      <c r="G1402" s="259">
        <v>0</v>
      </c>
      <c r="H1402" s="259">
        <f t="shared" si="84"/>
        <v>0</v>
      </c>
      <c r="I1402" s="259">
        <v>0</v>
      </c>
      <c r="J1402" s="259">
        <v>60000</v>
      </c>
      <c r="K1402" s="246"/>
    </row>
    <row r="1403" spans="1:11" x14ac:dyDescent="0.3">
      <c r="A1403" s="244" t="s">
        <v>4004</v>
      </c>
      <c r="B1403" s="292" t="s">
        <v>4005</v>
      </c>
      <c r="C1403" s="245">
        <v>2000</v>
      </c>
      <c r="D1403" s="258">
        <v>0</v>
      </c>
      <c r="E1403" s="258">
        <v>0</v>
      </c>
      <c r="F1403" s="259">
        <v>0</v>
      </c>
      <c r="G1403" s="259">
        <v>0</v>
      </c>
      <c r="H1403" s="259">
        <f t="shared" si="84"/>
        <v>0</v>
      </c>
      <c r="I1403" s="259">
        <v>0</v>
      </c>
      <c r="J1403" s="259">
        <v>3600</v>
      </c>
      <c r="K1403" s="247"/>
    </row>
    <row r="1404" spans="1:11" x14ac:dyDescent="0.3">
      <c r="A1404" s="244" t="s">
        <v>4006</v>
      </c>
      <c r="B1404" s="292" t="s">
        <v>4007</v>
      </c>
      <c r="C1404" s="245">
        <v>2000</v>
      </c>
      <c r="D1404" s="258">
        <v>0</v>
      </c>
      <c r="E1404" s="258">
        <v>0</v>
      </c>
      <c r="F1404" s="259">
        <v>0</v>
      </c>
      <c r="G1404" s="259">
        <v>0</v>
      </c>
      <c r="H1404" s="259">
        <f t="shared" si="84"/>
        <v>0</v>
      </c>
      <c r="I1404" s="259">
        <v>0</v>
      </c>
      <c r="J1404" s="259">
        <v>0</v>
      </c>
      <c r="K1404" s="246"/>
    </row>
    <row r="1405" spans="1:11" x14ac:dyDescent="0.3">
      <c r="A1405" s="244" t="s">
        <v>4009</v>
      </c>
      <c r="B1405" s="292" t="s">
        <v>4010</v>
      </c>
      <c r="C1405" s="245">
        <v>2000</v>
      </c>
      <c r="D1405" s="258">
        <v>65000000</v>
      </c>
      <c r="E1405" s="258">
        <v>55000000</v>
      </c>
      <c r="F1405" s="259">
        <v>67000000</v>
      </c>
      <c r="G1405" s="259">
        <v>70000000</v>
      </c>
      <c r="H1405" s="259">
        <f t="shared" si="84"/>
        <v>192000000</v>
      </c>
      <c r="I1405" s="259">
        <v>60000000</v>
      </c>
      <c r="J1405" s="259">
        <v>4150</v>
      </c>
      <c r="K1405" s="246"/>
    </row>
    <row r="1406" spans="1:11" x14ac:dyDescent="0.3">
      <c r="A1406" s="244" t="s">
        <v>4011</v>
      </c>
      <c r="B1406" s="292" t="s">
        <v>4012</v>
      </c>
      <c r="C1406" s="245">
        <v>2000</v>
      </c>
      <c r="D1406" s="258">
        <v>2000000</v>
      </c>
      <c r="E1406" s="258">
        <v>1000000</v>
      </c>
      <c r="F1406" s="259">
        <v>3000000</v>
      </c>
      <c r="G1406" s="259">
        <v>4000000</v>
      </c>
      <c r="H1406" s="259">
        <f t="shared" si="84"/>
        <v>8000000</v>
      </c>
      <c r="I1406" s="259">
        <v>1000000</v>
      </c>
      <c r="J1406" s="259">
        <v>1885000</v>
      </c>
      <c r="K1406" s="246"/>
    </row>
    <row r="1407" spans="1:11" x14ac:dyDescent="0.3">
      <c r="A1407" s="244" t="s">
        <v>4013</v>
      </c>
      <c r="B1407" s="292" t="s">
        <v>4014</v>
      </c>
      <c r="C1407" s="245">
        <v>2000</v>
      </c>
      <c r="D1407" s="258">
        <v>7500000</v>
      </c>
      <c r="E1407" s="258">
        <v>4500000</v>
      </c>
      <c r="F1407" s="259">
        <v>8000000</v>
      </c>
      <c r="G1407" s="259">
        <v>9000000</v>
      </c>
      <c r="H1407" s="259">
        <f t="shared" si="84"/>
        <v>21500000</v>
      </c>
      <c r="I1407" s="259">
        <v>7000000</v>
      </c>
      <c r="J1407" s="259">
        <v>6250000</v>
      </c>
      <c r="K1407" s="246"/>
    </row>
    <row r="1408" spans="1:11" x14ac:dyDescent="0.3">
      <c r="A1408" s="244" t="s">
        <v>4015</v>
      </c>
      <c r="B1408" s="292" t="s">
        <v>4016</v>
      </c>
      <c r="C1408" s="245">
        <v>2000</v>
      </c>
      <c r="D1408" s="258">
        <v>100000</v>
      </c>
      <c r="E1408" s="258">
        <v>50000</v>
      </c>
      <c r="F1408" s="259">
        <v>120000</v>
      </c>
      <c r="G1408" s="259">
        <v>140000</v>
      </c>
      <c r="H1408" s="259">
        <f t="shared" si="84"/>
        <v>310000</v>
      </c>
      <c r="I1408" s="259">
        <v>200000</v>
      </c>
      <c r="J1408" s="259">
        <v>44000</v>
      </c>
      <c r="K1408" s="246"/>
    </row>
    <row r="1409" spans="1:11" x14ac:dyDescent="0.3">
      <c r="A1409" s="244" t="s">
        <v>4017</v>
      </c>
      <c r="B1409" s="292" t="s">
        <v>4018</v>
      </c>
      <c r="C1409" s="245">
        <v>2000</v>
      </c>
      <c r="D1409" s="258">
        <v>0</v>
      </c>
      <c r="E1409" s="258">
        <v>0</v>
      </c>
      <c r="F1409" s="259">
        <v>0</v>
      </c>
      <c r="G1409" s="259">
        <v>0</v>
      </c>
      <c r="H1409" s="259">
        <f t="shared" si="84"/>
        <v>0</v>
      </c>
      <c r="I1409" s="259">
        <v>50000</v>
      </c>
      <c r="J1409" s="259">
        <v>0</v>
      </c>
      <c r="K1409" s="247"/>
    </row>
    <row r="1410" spans="1:11" x14ac:dyDescent="0.3">
      <c r="A1410" s="244" t="s">
        <v>4019</v>
      </c>
      <c r="B1410" s="292" t="s">
        <v>3852</v>
      </c>
      <c r="C1410" s="245">
        <v>2000</v>
      </c>
      <c r="D1410" s="258">
        <v>0</v>
      </c>
      <c r="E1410" s="258">
        <v>0</v>
      </c>
      <c r="F1410" s="259">
        <v>0</v>
      </c>
      <c r="G1410" s="259">
        <v>0</v>
      </c>
      <c r="H1410" s="259">
        <f t="shared" si="84"/>
        <v>0</v>
      </c>
      <c r="I1410" s="259">
        <v>0</v>
      </c>
      <c r="J1410" s="259">
        <v>0</v>
      </c>
      <c r="K1410" s="246"/>
    </row>
    <row r="1411" spans="1:11" x14ac:dyDescent="0.3">
      <c r="A1411" s="244" t="s">
        <v>4020</v>
      </c>
      <c r="B1411" s="292" t="s">
        <v>5192</v>
      </c>
      <c r="C1411" s="245">
        <v>2000</v>
      </c>
      <c r="D1411" s="258">
        <v>0</v>
      </c>
      <c r="E1411" s="258">
        <v>0</v>
      </c>
      <c r="F1411" s="259">
        <v>0</v>
      </c>
      <c r="G1411" s="259">
        <v>0</v>
      </c>
      <c r="H1411" s="259">
        <f t="shared" si="84"/>
        <v>0</v>
      </c>
      <c r="I1411" s="259">
        <v>0</v>
      </c>
      <c r="J1411" s="259">
        <v>192000</v>
      </c>
      <c r="K1411" s="246"/>
    </row>
    <row r="1412" spans="1:11" x14ac:dyDescent="0.3">
      <c r="A1412" s="244" t="s">
        <v>4021</v>
      </c>
      <c r="B1412" s="292" t="s">
        <v>4022</v>
      </c>
      <c r="C1412" s="245">
        <v>2000</v>
      </c>
      <c r="D1412" s="258">
        <v>0</v>
      </c>
      <c r="E1412" s="258">
        <v>0</v>
      </c>
      <c r="F1412" s="259">
        <v>0</v>
      </c>
      <c r="G1412" s="259">
        <v>0</v>
      </c>
      <c r="H1412" s="259">
        <f t="shared" si="84"/>
        <v>0</v>
      </c>
      <c r="I1412" s="259">
        <v>0</v>
      </c>
      <c r="J1412" s="259">
        <v>100000</v>
      </c>
      <c r="K1412" s="246"/>
    </row>
    <row r="1413" spans="1:11" x14ac:dyDescent="0.3">
      <c r="A1413" s="244" t="s">
        <v>4023</v>
      </c>
      <c r="B1413" s="292" t="s">
        <v>4024</v>
      </c>
      <c r="C1413" s="245">
        <v>2000</v>
      </c>
      <c r="D1413" s="258">
        <v>20000</v>
      </c>
      <c r="E1413" s="258">
        <v>10000</v>
      </c>
      <c r="F1413" s="259">
        <v>22000</v>
      </c>
      <c r="G1413" s="259">
        <v>23000</v>
      </c>
      <c r="H1413" s="259">
        <f t="shared" si="84"/>
        <v>55000</v>
      </c>
      <c r="I1413" s="259">
        <v>50000</v>
      </c>
      <c r="J1413" s="259">
        <v>0</v>
      </c>
      <c r="K1413" s="247"/>
    </row>
    <row r="1414" spans="1:11" x14ac:dyDescent="0.3">
      <c r="A1414" s="244" t="s">
        <v>4025</v>
      </c>
      <c r="B1414" s="292" t="s">
        <v>4026</v>
      </c>
      <c r="C1414" s="245">
        <v>2000</v>
      </c>
      <c r="D1414" s="258">
        <v>3500000</v>
      </c>
      <c r="E1414" s="258">
        <v>2500000</v>
      </c>
      <c r="F1414" s="259">
        <v>4000000</v>
      </c>
      <c r="G1414" s="259">
        <v>4500000</v>
      </c>
      <c r="H1414" s="259">
        <f t="shared" si="84"/>
        <v>11000000</v>
      </c>
      <c r="I1414" s="259">
        <v>2500000</v>
      </c>
      <c r="J1414" s="259">
        <v>3475070</v>
      </c>
      <c r="K1414" s="246"/>
    </row>
    <row r="1415" spans="1:11" x14ac:dyDescent="0.3">
      <c r="A1415" s="244" t="s">
        <v>4027</v>
      </c>
      <c r="B1415" s="292" t="s">
        <v>4028</v>
      </c>
      <c r="C1415" s="245">
        <v>2000</v>
      </c>
      <c r="D1415" s="258">
        <v>100000</v>
      </c>
      <c r="E1415" s="258">
        <v>100000</v>
      </c>
      <c r="F1415" s="259">
        <v>120000</v>
      </c>
      <c r="G1415" s="259">
        <v>140000</v>
      </c>
      <c r="H1415" s="259">
        <f t="shared" si="84"/>
        <v>360000</v>
      </c>
      <c r="I1415" s="259">
        <v>500000</v>
      </c>
      <c r="J1415" s="259">
        <v>918000</v>
      </c>
      <c r="K1415" s="246"/>
    </row>
    <row r="1416" spans="1:11" x14ac:dyDescent="0.3">
      <c r="A1416" s="244" t="s">
        <v>4029</v>
      </c>
      <c r="B1416" s="292" t="s">
        <v>4030</v>
      </c>
      <c r="C1416" s="245">
        <v>2000</v>
      </c>
      <c r="D1416" s="258">
        <v>2000000</v>
      </c>
      <c r="E1416" s="258">
        <v>1500000</v>
      </c>
      <c r="F1416" s="259">
        <v>2500000</v>
      </c>
      <c r="G1416" s="259">
        <v>3000000</v>
      </c>
      <c r="H1416" s="259">
        <f t="shared" si="84"/>
        <v>7000000</v>
      </c>
      <c r="I1416" s="259">
        <v>2000000</v>
      </c>
      <c r="J1416" s="259">
        <v>350000</v>
      </c>
      <c r="K1416" s="246"/>
    </row>
    <row r="1417" spans="1:11" s="70" customFormat="1" x14ac:dyDescent="0.3">
      <c r="A1417" s="513" t="s">
        <v>4031</v>
      </c>
      <c r="B1417" s="514" t="s">
        <v>4032</v>
      </c>
      <c r="C1417" s="665">
        <v>2000</v>
      </c>
      <c r="D1417" s="258">
        <v>0</v>
      </c>
      <c r="E1417" s="258">
        <v>2000000</v>
      </c>
      <c r="F1417" s="258">
        <v>0</v>
      </c>
      <c r="G1417" s="258">
        <v>0</v>
      </c>
      <c r="H1417" s="258">
        <f t="shared" si="84"/>
        <v>2000000</v>
      </c>
      <c r="I1417" s="258">
        <v>1000000</v>
      </c>
      <c r="J1417" s="258">
        <v>6000</v>
      </c>
      <c r="K1417" s="666"/>
    </row>
    <row r="1418" spans="1:11" x14ac:dyDescent="0.3">
      <c r="A1418" s="244" t="s">
        <v>4033</v>
      </c>
      <c r="B1418" s="292" t="s">
        <v>4034</v>
      </c>
      <c r="C1418" s="245">
        <v>2000</v>
      </c>
      <c r="D1418" s="258">
        <v>4000000</v>
      </c>
      <c r="E1418" s="258">
        <v>3000000</v>
      </c>
      <c r="F1418" s="259">
        <v>5000000</v>
      </c>
      <c r="G1418" s="259">
        <v>6000000</v>
      </c>
      <c r="H1418" s="259">
        <f t="shared" si="84"/>
        <v>14000000</v>
      </c>
      <c r="I1418" s="259">
        <v>4000000</v>
      </c>
      <c r="J1418" s="259">
        <v>2935000</v>
      </c>
      <c r="K1418" s="246"/>
    </row>
    <row r="1419" spans="1:11" x14ac:dyDescent="0.3">
      <c r="A1419" s="244" t="s">
        <v>4035</v>
      </c>
      <c r="B1419" s="292" t="s">
        <v>4036</v>
      </c>
      <c r="C1419" s="245">
        <v>2000</v>
      </c>
      <c r="D1419" s="258">
        <v>300000</v>
      </c>
      <c r="E1419" s="258">
        <v>300000</v>
      </c>
      <c r="F1419" s="259">
        <v>350000</v>
      </c>
      <c r="G1419" s="259">
        <v>400000</v>
      </c>
      <c r="H1419" s="259">
        <f t="shared" si="84"/>
        <v>1050000</v>
      </c>
      <c r="I1419" s="259">
        <v>0</v>
      </c>
      <c r="J1419" s="259">
        <v>0</v>
      </c>
      <c r="K1419" s="247"/>
    </row>
    <row r="1420" spans="1:11" x14ac:dyDescent="0.3">
      <c r="A1420" s="244" t="s">
        <v>4037</v>
      </c>
      <c r="B1420" s="292" t="s">
        <v>4038</v>
      </c>
      <c r="C1420" s="245">
        <v>2000</v>
      </c>
      <c r="D1420" s="258">
        <v>1000000</v>
      </c>
      <c r="E1420" s="258">
        <v>1000000</v>
      </c>
      <c r="F1420" s="259">
        <v>0</v>
      </c>
      <c r="G1420" s="259">
        <v>0</v>
      </c>
      <c r="H1420" s="259">
        <f t="shared" si="84"/>
        <v>1000000</v>
      </c>
      <c r="I1420" s="259">
        <v>0</v>
      </c>
      <c r="J1420" s="259">
        <v>0</v>
      </c>
      <c r="K1420" s="247"/>
    </row>
    <row r="1421" spans="1:11" x14ac:dyDescent="0.3">
      <c r="A1421" s="237"/>
      <c r="B1421" s="31"/>
      <c r="C1421" s="237"/>
      <c r="D1421" s="260"/>
      <c r="E1421" s="260"/>
      <c r="F1421" s="212"/>
      <c r="G1421" s="212"/>
      <c r="H1421" s="261"/>
      <c r="I1421" s="212"/>
      <c r="J1421" s="212"/>
      <c r="K1421" s="237"/>
    </row>
    <row r="1422" spans="1:11" s="343" customFormat="1" ht="18" customHeight="1" x14ac:dyDescent="0.3">
      <c r="A1422" s="877" t="s">
        <v>5099</v>
      </c>
      <c r="B1422" s="877"/>
      <c r="C1422" s="877"/>
      <c r="D1422" s="877"/>
      <c r="E1422" s="877"/>
      <c r="F1422" s="877"/>
      <c r="G1422" s="877"/>
      <c r="H1422" s="877"/>
      <c r="I1422" s="877"/>
      <c r="J1422" s="877"/>
      <c r="K1422" s="877"/>
    </row>
    <row r="1423" spans="1:11" s="343" customFormat="1" ht="14.25" customHeight="1" x14ac:dyDescent="0.3">
      <c r="A1423" s="877" t="s">
        <v>5100</v>
      </c>
      <c r="B1423" s="877"/>
      <c r="C1423" s="877"/>
      <c r="D1423" s="877"/>
      <c r="E1423" s="877"/>
      <c r="F1423" s="877"/>
      <c r="G1423" s="877"/>
      <c r="H1423" s="877"/>
      <c r="I1423" s="877"/>
      <c r="J1423" s="877"/>
      <c r="K1423" s="877"/>
    </row>
    <row r="1424" spans="1:11" s="343" customFormat="1" ht="15" thickBot="1" x14ac:dyDescent="0.35">
      <c r="A1424" s="941" t="s">
        <v>3487</v>
      </c>
      <c r="B1424" s="941"/>
      <c r="C1424" s="941"/>
      <c r="D1424" s="941"/>
      <c r="E1424" s="941"/>
      <c r="F1424" s="941"/>
      <c r="G1424" s="941"/>
      <c r="H1424" s="941"/>
      <c r="I1424" s="941"/>
      <c r="J1424" s="941"/>
      <c r="K1424" s="941"/>
    </row>
    <row r="1425" spans="1:11" s="343" customFormat="1" ht="15" customHeight="1" x14ac:dyDescent="0.3">
      <c r="A1425" s="935" t="s">
        <v>5101</v>
      </c>
      <c r="B1425" s="931" t="s">
        <v>4881</v>
      </c>
      <c r="C1425" s="938" t="s">
        <v>4908</v>
      </c>
      <c r="D1425" s="873" t="s">
        <v>3115</v>
      </c>
      <c r="E1425" s="873" t="s">
        <v>3116</v>
      </c>
      <c r="F1425" s="873" t="s">
        <v>3116</v>
      </c>
      <c r="G1425" s="873" t="s">
        <v>3116</v>
      </c>
      <c r="H1425" s="873" t="s">
        <v>5095</v>
      </c>
      <c r="I1425" s="875" t="s">
        <v>3115</v>
      </c>
      <c r="J1425" s="254" t="s">
        <v>4884</v>
      </c>
      <c r="K1425" s="873" t="s">
        <v>5049</v>
      </c>
    </row>
    <row r="1426" spans="1:11" s="343" customFormat="1" x14ac:dyDescent="0.3">
      <c r="A1426" s="936"/>
      <c r="B1426" s="932"/>
      <c r="C1426" s="939"/>
      <c r="D1426" s="874"/>
      <c r="E1426" s="874"/>
      <c r="F1426" s="874"/>
      <c r="G1426" s="874"/>
      <c r="H1426" s="874"/>
      <c r="I1426" s="876"/>
      <c r="J1426" s="255" t="s">
        <v>5103</v>
      </c>
      <c r="K1426" s="874"/>
    </row>
    <row r="1427" spans="1:11" s="343" customFormat="1" x14ac:dyDescent="0.3">
      <c r="A1427" s="936"/>
      <c r="B1427" s="932"/>
      <c r="C1427" s="939"/>
      <c r="D1427" s="44" t="s">
        <v>3120</v>
      </c>
      <c r="E1427" s="44" t="s">
        <v>3120</v>
      </c>
      <c r="F1427" s="44" t="s">
        <v>5068</v>
      </c>
      <c r="G1427" s="44" t="s">
        <v>5069</v>
      </c>
      <c r="H1427" s="44"/>
      <c r="I1427" s="45" t="s">
        <v>5102</v>
      </c>
      <c r="J1427" s="45" t="s">
        <v>5102</v>
      </c>
      <c r="K1427" s="44"/>
    </row>
    <row r="1428" spans="1:11" s="343" customFormat="1" ht="15" customHeight="1" thickBot="1" x14ac:dyDescent="0.35">
      <c r="A1428" s="937"/>
      <c r="B1428" s="933"/>
      <c r="C1428" s="940"/>
      <c r="D1428" s="48" t="s">
        <v>14</v>
      </c>
      <c r="E1428" s="48" t="s">
        <v>14</v>
      </c>
      <c r="F1428" s="48" t="s">
        <v>14</v>
      </c>
      <c r="G1428" s="48" t="s">
        <v>14</v>
      </c>
      <c r="H1428" s="48" t="s">
        <v>14</v>
      </c>
      <c r="I1428" s="49" t="s">
        <v>14</v>
      </c>
      <c r="J1428" s="256" t="s">
        <v>14</v>
      </c>
      <c r="K1428" s="48"/>
    </row>
    <row r="1429" spans="1:11" x14ac:dyDescent="0.3">
      <c r="A1429" s="248" t="s">
        <v>2307</v>
      </c>
      <c r="B1429" s="293"/>
      <c r="C1429" s="237"/>
      <c r="D1429" s="262">
        <f>SUM(D1430:D1444)</f>
        <v>30487000</v>
      </c>
      <c r="E1429" s="262">
        <f t="shared" ref="E1429:J1429" si="85">SUM(E1430:E1444)</f>
        <v>19987000</v>
      </c>
      <c r="F1429" s="262">
        <f t="shared" si="85"/>
        <v>63890000</v>
      </c>
      <c r="G1429" s="262">
        <f t="shared" si="85"/>
        <v>86260000</v>
      </c>
      <c r="H1429" s="262">
        <f t="shared" si="85"/>
        <v>170137000</v>
      </c>
      <c r="I1429" s="262">
        <f t="shared" si="85"/>
        <v>31067000</v>
      </c>
      <c r="J1429" s="262">
        <f t="shared" si="85"/>
        <v>9092635</v>
      </c>
      <c r="K1429" s="243"/>
    </row>
    <row r="1430" spans="1:11" x14ac:dyDescent="0.3">
      <c r="A1430" s="244" t="s">
        <v>4039</v>
      </c>
      <c r="B1430" s="292" t="s">
        <v>3605</v>
      </c>
      <c r="C1430" s="245">
        <v>2000</v>
      </c>
      <c r="D1430" s="258">
        <v>300000</v>
      </c>
      <c r="E1430" s="258">
        <v>200000</v>
      </c>
      <c r="F1430" s="259">
        <v>400000</v>
      </c>
      <c r="G1430" s="259">
        <v>500000</v>
      </c>
      <c r="H1430" s="259">
        <f t="shared" ref="H1430:H1444" si="86">SUM(E1430:G1430)</f>
        <v>1100000</v>
      </c>
      <c r="I1430" s="259">
        <v>0</v>
      </c>
      <c r="J1430" s="259">
        <v>80000</v>
      </c>
      <c r="K1430" s="247"/>
    </row>
    <row r="1431" spans="1:11" x14ac:dyDescent="0.3">
      <c r="A1431" s="244" t="s">
        <v>4040</v>
      </c>
      <c r="B1431" s="292" t="s">
        <v>3925</v>
      </c>
      <c r="C1431" s="245">
        <v>2000</v>
      </c>
      <c r="D1431" s="258">
        <v>300000</v>
      </c>
      <c r="E1431" s="258">
        <v>200000</v>
      </c>
      <c r="F1431" s="259">
        <v>350000</v>
      </c>
      <c r="G1431" s="259">
        <v>400000</v>
      </c>
      <c r="H1431" s="259">
        <f t="shared" si="86"/>
        <v>950000</v>
      </c>
      <c r="I1431" s="259">
        <v>500000</v>
      </c>
      <c r="J1431" s="259">
        <v>0</v>
      </c>
      <c r="K1431" s="247"/>
    </row>
    <row r="1432" spans="1:11" x14ac:dyDescent="0.3">
      <c r="A1432" s="244" t="s">
        <v>4041</v>
      </c>
      <c r="B1432" s="292" t="s">
        <v>5193</v>
      </c>
      <c r="C1432" s="245">
        <v>2000</v>
      </c>
      <c r="D1432" s="258">
        <v>300000</v>
      </c>
      <c r="E1432" s="258">
        <v>200000</v>
      </c>
      <c r="F1432" s="259">
        <v>400000</v>
      </c>
      <c r="G1432" s="259">
        <v>500000</v>
      </c>
      <c r="H1432" s="259">
        <f t="shared" si="86"/>
        <v>1100000</v>
      </c>
      <c r="I1432" s="259">
        <v>0</v>
      </c>
      <c r="J1432" s="259">
        <v>0</v>
      </c>
      <c r="K1432" s="247"/>
    </row>
    <row r="1433" spans="1:11" x14ac:dyDescent="0.3">
      <c r="A1433" s="244" t="s">
        <v>4042</v>
      </c>
      <c r="B1433" s="292" t="s">
        <v>4043</v>
      </c>
      <c r="C1433" s="245">
        <v>2000</v>
      </c>
      <c r="D1433" s="258">
        <v>0</v>
      </c>
      <c r="E1433" s="258">
        <v>0</v>
      </c>
      <c r="F1433" s="259">
        <v>0</v>
      </c>
      <c r="G1433" s="259">
        <v>0</v>
      </c>
      <c r="H1433" s="259">
        <f t="shared" si="86"/>
        <v>0</v>
      </c>
      <c r="I1433" s="259">
        <v>50000</v>
      </c>
      <c r="J1433" s="259">
        <v>0</v>
      </c>
      <c r="K1433" s="247"/>
    </row>
    <row r="1434" spans="1:11" x14ac:dyDescent="0.3">
      <c r="A1434" s="244" t="s">
        <v>4044</v>
      </c>
      <c r="B1434" s="292" t="s">
        <v>4045</v>
      </c>
      <c r="C1434" s="245">
        <v>2000</v>
      </c>
      <c r="D1434" s="258">
        <v>24972000</v>
      </c>
      <c r="E1434" s="258">
        <v>14972000</v>
      </c>
      <c r="F1434" s="259">
        <v>55650000</v>
      </c>
      <c r="G1434" s="259">
        <v>76125000</v>
      </c>
      <c r="H1434" s="259">
        <f t="shared" si="86"/>
        <v>146747000</v>
      </c>
      <c r="I1434" s="259">
        <v>26617000</v>
      </c>
      <c r="J1434" s="259">
        <v>2647500</v>
      </c>
      <c r="K1434" s="246"/>
    </row>
    <row r="1435" spans="1:11" x14ac:dyDescent="0.3">
      <c r="A1435" s="244" t="s">
        <v>4046</v>
      </c>
      <c r="B1435" s="292" t="s">
        <v>4047</v>
      </c>
      <c r="C1435" s="245">
        <v>2000</v>
      </c>
      <c r="D1435" s="258">
        <v>50000</v>
      </c>
      <c r="E1435" s="258">
        <v>50000</v>
      </c>
      <c r="F1435" s="259">
        <v>60000</v>
      </c>
      <c r="G1435" s="259">
        <v>70000</v>
      </c>
      <c r="H1435" s="259">
        <f t="shared" si="86"/>
        <v>180000</v>
      </c>
      <c r="I1435" s="259">
        <v>50000</v>
      </c>
      <c r="J1435" s="259">
        <v>115000</v>
      </c>
      <c r="K1435" s="247"/>
    </row>
    <row r="1436" spans="1:11" x14ac:dyDescent="0.3">
      <c r="A1436" s="244" t="s">
        <v>4048</v>
      </c>
      <c r="B1436" s="292" t="s">
        <v>3652</v>
      </c>
      <c r="C1436" s="245">
        <v>2000</v>
      </c>
      <c r="D1436" s="258">
        <v>1525000</v>
      </c>
      <c r="E1436" s="258">
        <v>1525000</v>
      </c>
      <c r="F1436" s="259">
        <v>2650000</v>
      </c>
      <c r="G1436" s="259">
        <v>3625000</v>
      </c>
      <c r="H1436" s="259">
        <f t="shared" si="86"/>
        <v>7800000</v>
      </c>
      <c r="I1436" s="259">
        <v>2250000</v>
      </c>
      <c r="J1436" s="259">
        <v>5674035</v>
      </c>
      <c r="K1436" s="246"/>
    </row>
    <row r="1437" spans="1:11" x14ac:dyDescent="0.3">
      <c r="A1437" s="244" t="s">
        <v>4049</v>
      </c>
      <c r="B1437" s="292" t="s">
        <v>4050</v>
      </c>
      <c r="C1437" s="245">
        <v>2000</v>
      </c>
      <c r="D1437" s="258">
        <v>840000</v>
      </c>
      <c r="E1437" s="258">
        <v>640000</v>
      </c>
      <c r="F1437" s="259">
        <v>1500000</v>
      </c>
      <c r="G1437" s="259">
        <v>1800000</v>
      </c>
      <c r="H1437" s="259">
        <f t="shared" si="86"/>
        <v>3940000</v>
      </c>
      <c r="I1437" s="259">
        <v>0</v>
      </c>
      <c r="J1437" s="259">
        <v>373000</v>
      </c>
      <c r="K1437" s="246"/>
    </row>
    <row r="1438" spans="1:11" x14ac:dyDescent="0.3">
      <c r="A1438" s="244" t="s">
        <v>4051</v>
      </c>
      <c r="B1438" s="292" t="s">
        <v>4052</v>
      </c>
      <c r="C1438" s="245">
        <v>2000</v>
      </c>
      <c r="D1438" s="258">
        <v>0</v>
      </c>
      <c r="E1438" s="258">
        <v>0</v>
      </c>
      <c r="F1438" s="259">
        <v>0</v>
      </c>
      <c r="G1438" s="259">
        <v>0</v>
      </c>
      <c r="H1438" s="259">
        <f t="shared" si="86"/>
        <v>0</v>
      </c>
      <c r="I1438" s="259">
        <v>0</v>
      </c>
      <c r="J1438" s="259">
        <v>75000</v>
      </c>
      <c r="K1438" s="246"/>
    </row>
    <row r="1439" spans="1:11" x14ac:dyDescent="0.3">
      <c r="A1439" s="244" t="s">
        <v>4053</v>
      </c>
      <c r="B1439" s="292" t="s">
        <v>3659</v>
      </c>
      <c r="C1439" s="245">
        <v>2000</v>
      </c>
      <c r="D1439" s="258">
        <v>250000</v>
      </c>
      <c r="E1439" s="258">
        <v>250000</v>
      </c>
      <c r="F1439" s="259">
        <v>300000</v>
      </c>
      <c r="G1439" s="259">
        <v>350000</v>
      </c>
      <c r="H1439" s="259">
        <f t="shared" si="86"/>
        <v>900000</v>
      </c>
      <c r="I1439" s="259">
        <v>250000</v>
      </c>
      <c r="J1439" s="259">
        <v>0</v>
      </c>
      <c r="K1439" s="247"/>
    </row>
    <row r="1440" spans="1:11" x14ac:dyDescent="0.3">
      <c r="A1440" s="244" t="s">
        <v>4054</v>
      </c>
      <c r="B1440" s="292" t="s">
        <v>4055</v>
      </c>
      <c r="C1440" s="245">
        <v>2000</v>
      </c>
      <c r="D1440" s="258">
        <v>400000</v>
      </c>
      <c r="E1440" s="258">
        <v>400000</v>
      </c>
      <c r="F1440" s="259">
        <v>450000</v>
      </c>
      <c r="G1440" s="259">
        <v>500000</v>
      </c>
      <c r="H1440" s="259">
        <f t="shared" si="86"/>
        <v>1350000</v>
      </c>
      <c r="I1440" s="259">
        <v>300000</v>
      </c>
      <c r="J1440" s="259">
        <v>114000</v>
      </c>
      <c r="K1440" s="246"/>
    </row>
    <row r="1441" spans="1:11" x14ac:dyDescent="0.3">
      <c r="A1441" s="244" t="s">
        <v>4056</v>
      </c>
      <c r="B1441" s="292" t="s">
        <v>3669</v>
      </c>
      <c r="C1441" s="245">
        <v>2000</v>
      </c>
      <c r="D1441" s="258">
        <v>1000000</v>
      </c>
      <c r="E1441" s="258">
        <v>1000000</v>
      </c>
      <c r="F1441" s="259">
        <v>1250000</v>
      </c>
      <c r="G1441" s="259">
        <v>1300000</v>
      </c>
      <c r="H1441" s="259">
        <f t="shared" si="86"/>
        <v>3550000</v>
      </c>
      <c r="I1441" s="259">
        <v>0</v>
      </c>
      <c r="J1441" s="259">
        <v>0</v>
      </c>
      <c r="K1441" s="247"/>
    </row>
    <row r="1442" spans="1:11" x14ac:dyDescent="0.3">
      <c r="A1442" s="244" t="s">
        <v>4057</v>
      </c>
      <c r="B1442" s="292" t="s">
        <v>5194</v>
      </c>
      <c r="C1442" s="245">
        <v>2000</v>
      </c>
      <c r="D1442" s="258">
        <v>0</v>
      </c>
      <c r="E1442" s="258">
        <v>0</v>
      </c>
      <c r="F1442" s="259">
        <v>0</v>
      </c>
      <c r="G1442" s="259">
        <v>0</v>
      </c>
      <c r="H1442" s="259">
        <f t="shared" si="86"/>
        <v>0</v>
      </c>
      <c r="I1442" s="259">
        <v>800000</v>
      </c>
      <c r="J1442" s="259">
        <v>5100</v>
      </c>
      <c r="K1442" s="246"/>
    </row>
    <row r="1443" spans="1:11" x14ac:dyDescent="0.3">
      <c r="A1443" s="244" t="s">
        <v>4058</v>
      </c>
      <c r="B1443" s="292" t="s">
        <v>4059</v>
      </c>
      <c r="C1443" s="245">
        <v>2000</v>
      </c>
      <c r="D1443" s="258">
        <v>50000</v>
      </c>
      <c r="E1443" s="258">
        <v>50000</v>
      </c>
      <c r="F1443" s="259">
        <v>80000</v>
      </c>
      <c r="G1443" s="259">
        <v>90000</v>
      </c>
      <c r="H1443" s="259">
        <f t="shared" si="86"/>
        <v>220000</v>
      </c>
      <c r="I1443" s="259">
        <v>50000</v>
      </c>
      <c r="J1443" s="259">
        <v>9000</v>
      </c>
      <c r="K1443" s="246"/>
    </row>
    <row r="1444" spans="1:11" x14ac:dyDescent="0.3">
      <c r="A1444" s="244" t="s">
        <v>4060</v>
      </c>
      <c r="B1444" s="292" t="s">
        <v>3709</v>
      </c>
      <c r="C1444" s="245">
        <v>2000</v>
      </c>
      <c r="D1444" s="258">
        <v>500000</v>
      </c>
      <c r="E1444" s="258">
        <v>500000</v>
      </c>
      <c r="F1444" s="259">
        <v>800000</v>
      </c>
      <c r="G1444" s="259">
        <v>1000000</v>
      </c>
      <c r="H1444" s="259">
        <f t="shared" si="86"/>
        <v>2300000</v>
      </c>
      <c r="I1444" s="259">
        <v>200000</v>
      </c>
      <c r="J1444" s="259">
        <v>0</v>
      </c>
      <c r="K1444" s="247"/>
    </row>
    <row r="1445" spans="1:11" x14ac:dyDescent="0.3">
      <c r="A1445" s="237"/>
      <c r="B1445" s="31"/>
      <c r="C1445" s="237"/>
      <c r="D1445" s="260"/>
      <c r="E1445" s="260"/>
      <c r="F1445" s="212"/>
      <c r="G1445" s="212"/>
      <c r="H1445" s="261"/>
      <c r="I1445" s="212"/>
      <c r="J1445" s="212"/>
      <c r="K1445" s="237"/>
    </row>
    <row r="1446" spans="1:11" x14ac:dyDescent="0.3">
      <c r="A1446" s="248" t="s">
        <v>803</v>
      </c>
      <c r="B1446" s="31"/>
      <c r="C1446" s="237"/>
      <c r="D1446" s="262">
        <f>SUM(D1447:D1448)</f>
        <v>300000</v>
      </c>
      <c r="E1446" s="262">
        <f t="shared" ref="E1446:J1446" si="87">SUM(E1447:E1448)</f>
        <v>300000</v>
      </c>
      <c r="F1446" s="262">
        <f t="shared" si="87"/>
        <v>300000</v>
      </c>
      <c r="G1446" s="262">
        <f t="shared" si="87"/>
        <v>300000</v>
      </c>
      <c r="H1446" s="262">
        <f t="shared" si="87"/>
        <v>900000</v>
      </c>
      <c r="I1446" s="262">
        <f t="shared" si="87"/>
        <v>300000</v>
      </c>
      <c r="J1446" s="262">
        <f t="shared" si="87"/>
        <v>0</v>
      </c>
      <c r="K1446" s="243"/>
    </row>
    <row r="1447" spans="1:11" x14ac:dyDescent="0.3">
      <c r="A1447" s="244" t="s">
        <v>4061</v>
      </c>
      <c r="B1447" s="292" t="s">
        <v>4062</v>
      </c>
      <c r="C1447" s="245">
        <v>2000</v>
      </c>
      <c r="D1447" s="258">
        <v>0</v>
      </c>
      <c r="E1447" s="258">
        <v>0</v>
      </c>
      <c r="F1447" s="259">
        <v>0</v>
      </c>
      <c r="G1447" s="259">
        <v>0</v>
      </c>
      <c r="H1447" s="259">
        <f t="shared" ref="H1447:H1448" si="88">SUM(E1447:G1447)</f>
        <v>0</v>
      </c>
      <c r="I1447" s="259">
        <v>0</v>
      </c>
      <c r="J1447" s="259">
        <v>0</v>
      </c>
      <c r="K1447" s="246"/>
    </row>
    <row r="1448" spans="1:11" x14ac:dyDescent="0.3">
      <c r="A1448" s="244" t="s">
        <v>4063</v>
      </c>
      <c r="B1448" s="292" t="s">
        <v>4064</v>
      </c>
      <c r="C1448" s="245">
        <v>2000</v>
      </c>
      <c r="D1448" s="258">
        <v>300000</v>
      </c>
      <c r="E1448" s="258">
        <v>300000</v>
      </c>
      <c r="F1448" s="259">
        <v>300000</v>
      </c>
      <c r="G1448" s="259">
        <v>300000</v>
      </c>
      <c r="H1448" s="259">
        <f t="shared" si="88"/>
        <v>900000</v>
      </c>
      <c r="I1448" s="259">
        <v>300000</v>
      </c>
      <c r="J1448" s="259">
        <v>0</v>
      </c>
      <c r="K1448" s="247"/>
    </row>
    <row r="1449" spans="1:11" x14ac:dyDescent="0.3">
      <c r="A1449" s="237"/>
      <c r="B1449" s="31"/>
      <c r="C1449" s="237"/>
      <c r="D1449" s="260"/>
      <c r="E1449" s="260"/>
      <c r="F1449" s="212"/>
      <c r="G1449" s="212"/>
      <c r="H1449" s="261"/>
      <c r="I1449" s="212"/>
      <c r="J1449" s="212"/>
      <c r="K1449" s="237"/>
    </row>
    <row r="1450" spans="1:11" x14ac:dyDescent="0.3">
      <c r="A1450" s="248" t="s">
        <v>947</v>
      </c>
      <c r="B1450" s="293"/>
      <c r="C1450" s="237"/>
      <c r="D1450" s="262">
        <f>SUM(D1451:D1453)</f>
        <v>7500000</v>
      </c>
      <c r="E1450" s="262">
        <f t="shared" ref="E1450:J1450" si="89">SUM(E1451:E1453)</f>
        <v>5400000</v>
      </c>
      <c r="F1450" s="262">
        <f t="shared" si="89"/>
        <v>9100000</v>
      </c>
      <c r="G1450" s="262">
        <f t="shared" si="89"/>
        <v>7500000</v>
      </c>
      <c r="H1450" s="262">
        <f t="shared" si="89"/>
        <v>22000000</v>
      </c>
      <c r="I1450" s="262">
        <f t="shared" si="89"/>
        <v>0</v>
      </c>
      <c r="J1450" s="262">
        <f t="shared" si="89"/>
        <v>0</v>
      </c>
      <c r="K1450" s="249"/>
    </row>
    <row r="1451" spans="1:11" ht="18" customHeight="1" x14ac:dyDescent="0.3">
      <c r="A1451" s="244" t="s">
        <v>4065</v>
      </c>
      <c r="B1451" s="292" t="s">
        <v>4066</v>
      </c>
      <c r="C1451" s="245">
        <v>2000</v>
      </c>
      <c r="D1451" s="258">
        <v>4000000</v>
      </c>
      <c r="E1451" s="258">
        <v>3000000</v>
      </c>
      <c r="F1451" s="259">
        <v>5000000</v>
      </c>
      <c r="G1451" s="259">
        <v>4000000</v>
      </c>
      <c r="H1451" s="259">
        <f t="shared" ref="H1451:H1453" si="90">SUM(E1451:G1451)</f>
        <v>12000000</v>
      </c>
      <c r="I1451" s="259">
        <v>0</v>
      </c>
      <c r="J1451" s="259">
        <v>0</v>
      </c>
      <c r="K1451" s="247"/>
    </row>
    <row r="1452" spans="1:11" ht="18" customHeight="1" x14ac:dyDescent="0.3">
      <c r="A1452" s="244" t="s">
        <v>4067</v>
      </c>
      <c r="B1452" s="292" t="s">
        <v>3614</v>
      </c>
      <c r="C1452" s="245">
        <v>2000</v>
      </c>
      <c r="D1452" s="258">
        <v>500000</v>
      </c>
      <c r="E1452" s="258">
        <v>400000</v>
      </c>
      <c r="F1452" s="259">
        <v>1000000</v>
      </c>
      <c r="G1452" s="259">
        <v>500000</v>
      </c>
      <c r="H1452" s="259">
        <f t="shared" si="90"/>
        <v>1900000</v>
      </c>
      <c r="I1452" s="259">
        <v>0</v>
      </c>
      <c r="J1452" s="259">
        <v>0</v>
      </c>
      <c r="K1452" s="247"/>
    </row>
    <row r="1453" spans="1:11" ht="21.75" customHeight="1" x14ac:dyDescent="0.3">
      <c r="A1453" s="244" t="s">
        <v>4068</v>
      </c>
      <c r="B1453" s="292" t="s">
        <v>3616</v>
      </c>
      <c r="C1453" s="245">
        <v>2000</v>
      </c>
      <c r="D1453" s="258">
        <v>3000000</v>
      </c>
      <c r="E1453" s="258">
        <v>2000000</v>
      </c>
      <c r="F1453" s="259">
        <v>3100000</v>
      </c>
      <c r="G1453" s="259">
        <v>3000000</v>
      </c>
      <c r="H1453" s="259">
        <f t="shared" si="90"/>
        <v>8100000</v>
      </c>
      <c r="I1453" s="259">
        <v>0</v>
      </c>
      <c r="J1453" s="259">
        <v>0</v>
      </c>
      <c r="K1453" s="247"/>
    </row>
    <row r="1454" spans="1:11" x14ac:dyDescent="0.3">
      <c r="A1454" s="237"/>
      <c r="B1454" s="31"/>
      <c r="C1454" s="237"/>
      <c r="D1454" s="260"/>
      <c r="E1454" s="260"/>
      <c r="F1454" s="212"/>
      <c r="G1454" s="212"/>
      <c r="H1454" s="261"/>
      <c r="I1454" s="212"/>
      <c r="J1454" s="212"/>
      <c r="K1454" s="237"/>
    </row>
    <row r="1455" spans="1:11" x14ac:dyDescent="0.3">
      <c r="A1455" s="248" t="s">
        <v>1120</v>
      </c>
      <c r="B1455" s="31"/>
      <c r="C1455" s="237"/>
      <c r="D1455" s="262">
        <f>SUM(D1456)</f>
        <v>2500000</v>
      </c>
      <c r="E1455" s="262">
        <f t="shared" ref="E1455:J1455" si="91">SUM(E1456)</f>
        <v>1500000</v>
      </c>
      <c r="F1455" s="262">
        <f t="shared" si="91"/>
        <v>3000000</v>
      </c>
      <c r="G1455" s="262">
        <f t="shared" si="91"/>
        <v>4000000</v>
      </c>
      <c r="H1455" s="262">
        <f t="shared" si="91"/>
        <v>8500000</v>
      </c>
      <c r="I1455" s="262">
        <f t="shared" si="91"/>
        <v>5000000</v>
      </c>
      <c r="J1455" s="262">
        <f t="shared" si="91"/>
        <v>1142900</v>
      </c>
      <c r="K1455" s="243"/>
    </row>
    <row r="1456" spans="1:11" ht="23.25" customHeight="1" x14ac:dyDescent="0.3">
      <c r="A1456" s="244" t="s">
        <v>4069</v>
      </c>
      <c r="B1456" s="292" t="s">
        <v>4070</v>
      </c>
      <c r="C1456" s="245">
        <v>2000</v>
      </c>
      <c r="D1456" s="258">
        <v>2500000</v>
      </c>
      <c r="E1456" s="258">
        <v>1500000</v>
      </c>
      <c r="F1456" s="259">
        <v>3000000</v>
      </c>
      <c r="G1456" s="259">
        <v>4000000</v>
      </c>
      <c r="H1456" s="259">
        <f>SUM(E1456:G1456)</f>
        <v>8500000</v>
      </c>
      <c r="I1456" s="259">
        <v>5000000</v>
      </c>
      <c r="J1456" s="259">
        <v>1142900</v>
      </c>
      <c r="K1456" s="246"/>
    </row>
    <row r="1457" spans="1:11" x14ac:dyDescent="0.3">
      <c r="A1457" s="237"/>
      <c r="B1457" s="31"/>
      <c r="C1457" s="237"/>
      <c r="D1457" s="260"/>
      <c r="E1457" s="260"/>
      <c r="F1457" s="212"/>
      <c r="G1457" s="212"/>
      <c r="H1457" s="261"/>
      <c r="I1457" s="212"/>
      <c r="J1457" s="212"/>
      <c r="K1457" s="237"/>
    </row>
    <row r="1458" spans="1:11" s="343" customFormat="1" ht="18" customHeight="1" x14ac:dyDescent="0.3">
      <c r="A1458" s="877" t="s">
        <v>5099</v>
      </c>
      <c r="B1458" s="877"/>
      <c r="C1458" s="877"/>
      <c r="D1458" s="877"/>
      <c r="E1458" s="877"/>
      <c r="F1458" s="877"/>
      <c r="G1458" s="877"/>
      <c r="H1458" s="877"/>
      <c r="I1458" s="877"/>
      <c r="J1458" s="877"/>
      <c r="K1458" s="877"/>
    </row>
    <row r="1459" spans="1:11" s="343" customFormat="1" ht="14.25" customHeight="1" x14ac:dyDescent="0.3">
      <c r="A1459" s="877" t="s">
        <v>5100</v>
      </c>
      <c r="B1459" s="877"/>
      <c r="C1459" s="877"/>
      <c r="D1459" s="877"/>
      <c r="E1459" s="877"/>
      <c r="F1459" s="877"/>
      <c r="G1459" s="877"/>
      <c r="H1459" s="877"/>
      <c r="I1459" s="877"/>
      <c r="J1459" s="877"/>
      <c r="K1459" s="877"/>
    </row>
    <row r="1460" spans="1:11" s="343" customFormat="1" ht="15" thickBot="1" x14ac:dyDescent="0.35">
      <c r="A1460" s="941" t="s">
        <v>3487</v>
      </c>
      <c r="B1460" s="941"/>
      <c r="C1460" s="941"/>
      <c r="D1460" s="941"/>
      <c r="E1460" s="941"/>
      <c r="F1460" s="941"/>
      <c r="G1460" s="941"/>
      <c r="H1460" s="941"/>
      <c r="I1460" s="941"/>
      <c r="J1460" s="941"/>
      <c r="K1460" s="941"/>
    </row>
    <row r="1461" spans="1:11" s="343" customFormat="1" ht="15" customHeight="1" x14ac:dyDescent="0.3">
      <c r="A1461" s="935" t="s">
        <v>5101</v>
      </c>
      <c r="B1461" s="931" t="s">
        <v>4881</v>
      </c>
      <c r="C1461" s="938" t="s">
        <v>4908</v>
      </c>
      <c r="D1461" s="873" t="s">
        <v>3115</v>
      </c>
      <c r="E1461" s="873" t="s">
        <v>3116</v>
      </c>
      <c r="F1461" s="873" t="s">
        <v>3116</v>
      </c>
      <c r="G1461" s="873" t="s">
        <v>3116</v>
      </c>
      <c r="H1461" s="873" t="s">
        <v>5095</v>
      </c>
      <c r="I1461" s="875" t="s">
        <v>3115</v>
      </c>
      <c r="J1461" s="254" t="s">
        <v>4884</v>
      </c>
      <c r="K1461" s="873" t="s">
        <v>5049</v>
      </c>
    </row>
    <row r="1462" spans="1:11" s="343" customFormat="1" x14ac:dyDescent="0.3">
      <c r="A1462" s="936"/>
      <c r="B1462" s="932"/>
      <c r="C1462" s="939"/>
      <c r="D1462" s="874"/>
      <c r="E1462" s="874"/>
      <c r="F1462" s="874"/>
      <c r="G1462" s="874"/>
      <c r="H1462" s="874"/>
      <c r="I1462" s="876"/>
      <c r="J1462" s="255" t="s">
        <v>5103</v>
      </c>
      <c r="K1462" s="874"/>
    </row>
    <row r="1463" spans="1:11" s="343" customFormat="1" x14ac:dyDescent="0.3">
      <c r="A1463" s="936"/>
      <c r="B1463" s="932"/>
      <c r="C1463" s="939"/>
      <c r="D1463" s="44" t="s">
        <v>3120</v>
      </c>
      <c r="E1463" s="44" t="s">
        <v>3120</v>
      </c>
      <c r="F1463" s="44" t="s">
        <v>5068</v>
      </c>
      <c r="G1463" s="44" t="s">
        <v>5069</v>
      </c>
      <c r="H1463" s="44"/>
      <c r="I1463" s="45" t="s">
        <v>5102</v>
      </c>
      <c r="J1463" s="45" t="s">
        <v>5102</v>
      </c>
      <c r="K1463" s="44"/>
    </row>
    <row r="1464" spans="1:11" s="343" customFormat="1" ht="15" customHeight="1" thickBot="1" x14ac:dyDescent="0.35">
      <c r="A1464" s="937"/>
      <c r="B1464" s="933"/>
      <c r="C1464" s="940"/>
      <c r="D1464" s="48" t="s">
        <v>14</v>
      </c>
      <c r="E1464" s="48" t="s">
        <v>14</v>
      </c>
      <c r="F1464" s="48" t="s">
        <v>14</v>
      </c>
      <c r="G1464" s="48" t="s">
        <v>14</v>
      </c>
      <c r="H1464" s="48" t="s">
        <v>14</v>
      </c>
      <c r="I1464" s="49" t="s">
        <v>14</v>
      </c>
      <c r="J1464" s="256" t="s">
        <v>14</v>
      </c>
      <c r="K1464" s="48"/>
    </row>
    <row r="1465" spans="1:11" x14ac:dyDescent="0.3">
      <c r="A1465" s="248" t="s">
        <v>1103</v>
      </c>
      <c r="B1465" s="293"/>
      <c r="C1465" s="237"/>
      <c r="D1465" s="262">
        <f>SUM(D1466:D1467)</f>
        <v>21000000</v>
      </c>
      <c r="E1465" s="262">
        <f t="shared" ref="E1465:J1465" si="92">SUM(E1466:E1467)</f>
        <v>16000000</v>
      </c>
      <c r="F1465" s="262">
        <f t="shared" si="92"/>
        <v>23000000</v>
      </c>
      <c r="G1465" s="262">
        <f t="shared" si="92"/>
        <v>25000000</v>
      </c>
      <c r="H1465" s="262">
        <f t="shared" si="92"/>
        <v>64000000</v>
      </c>
      <c r="I1465" s="262">
        <f t="shared" si="92"/>
        <v>16000000</v>
      </c>
      <c r="J1465" s="262">
        <f t="shared" si="92"/>
        <v>0</v>
      </c>
      <c r="K1465" s="249"/>
    </row>
    <row r="1466" spans="1:11" ht="18.75" customHeight="1" x14ac:dyDescent="0.3">
      <c r="A1466" s="244" t="s">
        <v>4071</v>
      </c>
      <c r="B1466" s="292" t="s">
        <v>4026</v>
      </c>
      <c r="C1466" s="245">
        <v>2000</v>
      </c>
      <c r="D1466" s="258">
        <v>15000000</v>
      </c>
      <c r="E1466" s="258">
        <v>12000000</v>
      </c>
      <c r="F1466" s="259">
        <v>16000000</v>
      </c>
      <c r="G1466" s="259">
        <v>17000000</v>
      </c>
      <c r="H1466" s="259">
        <f t="shared" ref="H1466:H1467" si="93">SUM(E1466:G1466)</f>
        <v>45000000</v>
      </c>
      <c r="I1466" s="259">
        <v>10000000</v>
      </c>
      <c r="J1466" s="259">
        <v>0</v>
      </c>
      <c r="K1466" s="247"/>
    </row>
    <row r="1467" spans="1:11" ht="23.25" customHeight="1" x14ac:dyDescent="0.3">
      <c r="A1467" s="244" t="s">
        <v>4072</v>
      </c>
      <c r="B1467" s="292" t="s">
        <v>4028</v>
      </c>
      <c r="C1467" s="245">
        <v>2000</v>
      </c>
      <c r="D1467" s="258">
        <v>6000000</v>
      </c>
      <c r="E1467" s="258">
        <v>4000000</v>
      </c>
      <c r="F1467" s="259">
        <v>7000000</v>
      </c>
      <c r="G1467" s="259">
        <v>8000000</v>
      </c>
      <c r="H1467" s="259">
        <f t="shared" si="93"/>
        <v>19000000</v>
      </c>
      <c r="I1467" s="259">
        <v>6000000</v>
      </c>
      <c r="J1467" s="259">
        <v>0</v>
      </c>
      <c r="K1467" s="247"/>
    </row>
    <row r="1468" spans="1:11" x14ac:dyDescent="0.3">
      <c r="A1468" s="237"/>
      <c r="B1468" s="31"/>
      <c r="C1468" s="237"/>
      <c r="D1468" s="260"/>
      <c r="E1468" s="260"/>
      <c r="F1468" s="212"/>
      <c r="G1468" s="212"/>
      <c r="H1468" s="261"/>
      <c r="I1468" s="212"/>
      <c r="J1468" s="212"/>
      <c r="K1468" s="237"/>
    </row>
    <row r="1469" spans="1:11" x14ac:dyDescent="0.3">
      <c r="A1469" s="248" t="s">
        <v>1136</v>
      </c>
      <c r="B1469" s="293"/>
      <c r="C1469" s="237"/>
      <c r="D1469" s="262">
        <f>SUM(D1470:D1473)</f>
        <v>175000000</v>
      </c>
      <c r="E1469" s="262">
        <f t="shared" ref="E1469:J1469" si="94">SUM(E1470:E1473)</f>
        <v>116000000</v>
      </c>
      <c r="F1469" s="262">
        <f t="shared" si="94"/>
        <v>188000000</v>
      </c>
      <c r="G1469" s="262">
        <f t="shared" si="94"/>
        <v>201000000</v>
      </c>
      <c r="H1469" s="262">
        <f t="shared" si="94"/>
        <v>505000000</v>
      </c>
      <c r="I1469" s="262">
        <f t="shared" si="94"/>
        <v>172000000</v>
      </c>
      <c r="J1469" s="262">
        <f t="shared" si="94"/>
        <v>71361300</v>
      </c>
      <c r="K1469" s="243"/>
    </row>
    <row r="1470" spans="1:11" ht="20.25" customHeight="1" x14ac:dyDescent="0.3">
      <c r="A1470" s="244" t="s">
        <v>4073</v>
      </c>
      <c r="B1470" s="292" t="s">
        <v>3879</v>
      </c>
      <c r="C1470" s="245">
        <v>2000</v>
      </c>
      <c r="D1470" s="258">
        <v>3000000</v>
      </c>
      <c r="E1470" s="258">
        <v>2000000</v>
      </c>
      <c r="F1470" s="259">
        <v>4000000</v>
      </c>
      <c r="G1470" s="259">
        <v>5000000</v>
      </c>
      <c r="H1470" s="259">
        <f t="shared" ref="H1470:H1473" si="95">SUM(E1470:G1470)</f>
        <v>11000000</v>
      </c>
      <c r="I1470" s="259">
        <v>6000000</v>
      </c>
      <c r="J1470" s="259">
        <v>1482500</v>
      </c>
      <c r="K1470" s="246"/>
    </row>
    <row r="1471" spans="1:11" ht="18.75" customHeight="1" x14ac:dyDescent="0.3">
      <c r="A1471" s="244" t="s">
        <v>4074</v>
      </c>
      <c r="B1471" s="292" t="s">
        <v>3499</v>
      </c>
      <c r="C1471" s="245">
        <v>2000</v>
      </c>
      <c r="D1471" s="258">
        <v>17000000</v>
      </c>
      <c r="E1471" s="258">
        <v>10000000</v>
      </c>
      <c r="F1471" s="259">
        <v>18000000</v>
      </c>
      <c r="G1471" s="259">
        <v>19000000</v>
      </c>
      <c r="H1471" s="259">
        <f t="shared" si="95"/>
        <v>47000000</v>
      </c>
      <c r="I1471" s="259">
        <v>16000000</v>
      </c>
      <c r="J1471" s="259">
        <v>3145000</v>
      </c>
      <c r="K1471" s="246"/>
    </row>
    <row r="1472" spans="1:11" ht="15.75" customHeight="1" x14ac:dyDescent="0.3">
      <c r="A1472" s="244" t="s">
        <v>4075</v>
      </c>
      <c r="B1472" s="292" t="s">
        <v>4076</v>
      </c>
      <c r="C1472" s="245">
        <v>2000</v>
      </c>
      <c r="D1472" s="258">
        <v>150000000</v>
      </c>
      <c r="E1472" s="258">
        <v>100000000</v>
      </c>
      <c r="F1472" s="259">
        <v>160000000</v>
      </c>
      <c r="G1472" s="259">
        <v>170000000</v>
      </c>
      <c r="H1472" s="259">
        <f t="shared" si="95"/>
        <v>430000000</v>
      </c>
      <c r="I1472" s="259">
        <v>140000000</v>
      </c>
      <c r="J1472" s="259">
        <v>65788800</v>
      </c>
      <c r="K1472" s="246"/>
    </row>
    <row r="1473" spans="1:11" ht="21.75" customHeight="1" x14ac:dyDescent="0.3">
      <c r="A1473" s="244" t="s">
        <v>4077</v>
      </c>
      <c r="B1473" s="292" t="s">
        <v>3569</v>
      </c>
      <c r="C1473" s="245">
        <v>2000</v>
      </c>
      <c r="D1473" s="258">
        <v>5000000</v>
      </c>
      <c r="E1473" s="258">
        <v>4000000</v>
      </c>
      <c r="F1473" s="259">
        <v>6000000</v>
      </c>
      <c r="G1473" s="259">
        <v>7000000</v>
      </c>
      <c r="H1473" s="259">
        <f t="shared" si="95"/>
        <v>17000000</v>
      </c>
      <c r="I1473" s="259">
        <v>10000000</v>
      </c>
      <c r="J1473" s="259">
        <v>945000</v>
      </c>
      <c r="K1473" s="246"/>
    </row>
    <row r="1474" spans="1:11" x14ac:dyDescent="0.3">
      <c r="A1474" s="237"/>
      <c r="B1474" s="31"/>
      <c r="C1474" s="237"/>
      <c r="D1474" s="260"/>
      <c r="E1474" s="260"/>
      <c r="F1474" s="212"/>
      <c r="G1474" s="212"/>
      <c r="H1474" s="261"/>
      <c r="I1474" s="212"/>
      <c r="J1474" s="212"/>
      <c r="K1474" s="237"/>
    </row>
    <row r="1475" spans="1:11" x14ac:dyDescent="0.3">
      <c r="A1475" s="248" t="s">
        <v>1405</v>
      </c>
      <c r="B1475" s="293"/>
      <c r="C1475" s="237"/>
      <c r="D1475" s="262">
        <f>SUM(D1476:D1480)</f>
        <v>168000</v>
      </c>
      <c r="E1475" s="262">
        <f t="shared" ref="E1475:J1475" si="96">SUM(E1476:E1480)</f>
        <v>128000</v>
      </c>
      <c r="F1475" s="262">
        <f t="shared" si="96"/>
        <v>181000</v>
      </c>
      <c r="G1475" s="262">
        <f t="shared" si="96"/>
        <v>199000</v>
      </c>
      <c r="H1475" s="262">
        <f t="shared" si="96"/>
        <v>508000</v>
      </c>
      <c r="I1475" s="262">
        <f t="shared" si="96"/>
        <v>246000</v>
      </c>
      <c r="J1475" s="262">
        <f t="shared" si="96"/>
        <v>130000</v>
      </c>
      <c r="K1475" s="243"/>
    </row>
    <row r="1476" spans="1:11" ht="18.75" customHeight="1" x14ac:dyDescent="0.3">
      <c r="A1476" s="244" t="s">
        <v>4078</v>
      </c>
      <c r="B1476" s="292" t="s">
        <v>3861</v>
      </c>
      <c r="C1476" s="245">
        <v>2000</v>
      </c>
      <c r="D1476" s="258">
        <v>0</v>
      </c>
      <c r="E1476" s="258">
        <v>0</v>
      </c>
      <c r="F1476" s="259">
        <v>0</v>
      </c>
      <c r="G1476" s="259">
        <v>0</v>
      </c>
      <c r="H1476" s="259">
        <f t="shared" ref="H1476:H1480" si="97">SUM(E1476:G1476)</f>
        <v>0</v>
      </c>
      <c r="I1476" s="259">
        <v>0</v>
      </c>
      <c r="J1476" s="259">
        <v>0</v>
      </c>
      <c r="K1476" s="246"/>
    </row>
    <row r="1477" spans="1:11" ht="17.25" customHeight="1" x14ac:dyDescent="0.3">
      <c r="A1477" s="244" t="s">
        <v>4079</v>
      </c>
      <c r="B1477" s="292" t="s">
        <v>4080</v>
      </c>
      <c r="C1477" s="245">
        <v>2000</v>
      </c>
      <c r="D1477" s="258">
        <v>0</v>
      </c>
      <c r="E1477" s="258">
        <v>0</v>
      </c>
      <c r="F1477" s="259">
        <v>0</v>
      </c>
      <c r="G1477" s="259">
        <v>0</v>
      </c>
      <c r="H1477" s="259">
        <f t="shared" si="97"/>
        <v>0</v>
      </c>
      <c r="I1477" s="259">
        <v>0</v>
      </c>
      <c r="J1477" s="259">
        <v>90000</v>
      </c>
      <c r="K1477" s="246"/>
    </row>
    <row r="1478" spans="1:11" ht="23.25" customHeight="1" x14ac:dyDescent="0.3">
      <c r="A1478" s="244" t="s">
        <v>4081</v>
      </c>
      <c r="B1478" s="292" t="s">
        <v>4082</v>
      </c>
      <c r="C1478" s="245">
        <v>2000</v>
      </c>
      <c r="D1478" s="258">
        <v>0</v>
      </c>
      <c r="E1478" s="258">
        <v>0</v>
      </c>
      <c r="F1478" s="259">
        <v>0</v>
      </c>
      <c r="G1478" s="259">
        <v>0</v>
      </c>
      <c r="H1478" s="259">
        <f t="shared" si="97"/>
        <v>0</v>
      </c>
      <c r="I1478" s="259">
        <v>100000</v>
      </c>
      <c r="J1478" s="259">
        <v>0</v>
      </c>
      <c r="K1478" s="247"/>
    </row>
    <row r="1479" spans="1:11" x14ac:dyDescent="0.3">
      <c r="A1479" s="244" t="s">
        <v>4083</v>
      </c>
      <c r="B1479" s="292" t="s">
        <v>4084</v>
      </c>
      <c r="C1479" s="245">
        <v>2000</v>
      </c>
      <c r="D1479" s="258">
        <v>84000</v>
      </c>
      <c r="E1479" s="258">
        <v>64000</v>
      </c>
      <c r="F1479" s="259">
        <v>96000</v>
      </c>
      <c r="G1479" s="259">
        <v>109000</v>
      </c>
      <c r="H1479" s="259">
        <f t="shared" si="97"/>
        <v>269000</v>
      </c>
      <c r="I1479" s="259">
        <v>73000</v>
      </c>
      <c r="J1479" s="259">
        <v>0</v>
      </c>
      <c r="K1479" s="246"/>
    </row>
    <row r="1480" spans="1:11" x14ac:dyDescent="0.3">
      <c r="A1480" s="244" t="s">
        <v>4085</v>
      </c>
      <c r="B1480" s="292" t="s">
        <v>4086</v>
      </c>
      <c r="C1480" s="245">
        <v>2000</v>
      </c>
      <c r="D1480" s="258">
        <v>84000</v>
      </c>
      <c r="E1480" s="258">
        <v>64000</v>
      </c>
      <c r="F1480" s="259">
        <v>85000</v>
      </c>
      <c r="G1480" s="259">
        <v>90000</v>
      </c>
      <c r="H1480" s="259">
        <f t="shared" si="97"/>
        <v>239000</v>
      </c>
      <c r="I1480" s="259">
        <v>73000</v>
      </c>
      <c r="J1480" s="259">
        <v>40000</v>
      </c>
      <c r="K1480" s="247"/>
    </row>
    <row r="1481" spans="1:11" ht="17.25" customHeight="1" x14ac:dyDescent="0.3">
      <c r="A1481" s="237"/>
      <c r="B1481" s="31"/>
      <c r="C1481" s="237"/>
      <c r="D1481" s="260"/>
      <c r="E1481" s="260"/>
      <c r="F1481" s="212"/>
      <c r="G1481" s="212"/>
      <c r="H1481" s="261"/>
      <c r="I1481" s="212"/>
      <c r="J1481" s="212"/>
      <c r="K1481" s="237"/>
    </row>
    <row r="1482" spans="1:11" x14ac:dyDescent="0.3">
      <c r="A1482" s="248" t="s">
        <v>1444</v>
      </c>
      <c r="B1482" s="31"/>
      <c r="C1482" s="237"/>
      <c r="D1482" s="262">
        <f>SUM(D1483:D1487)</f>
        <v>8500000</v>
      </c>
      <c r="E1482" s="262">
        <f t="shared" ref="E1482:J1482" si="98">SUM(E1483:E1487)</f>
        <v>6000000</v>
      </c>
      <c r="F1482" s="262">
        <f t="shared" si="98"/>
        <v>11500000</v>
      </c>
      <c r="G1482" s="262">
        <f t="shared" si="98"/>
        <v>13500000</v>
      </c>
      <c r="H1482" s="262">
        <f t="shared" si="98"/>
        <v>31000000</v>
      </c>
      <c r="I1482" s="262">
        <f t="shared" si="98"/>
        <v>8450000</v>
      </c>
      <c r="J1482" s="262">
        <f t="shared" si="98"/>
        <v>1430000</v>
      </c>
      <c r="K1482" s="243"/>
    </row>
    <row r="1483" spans="1:11" ht="24.75" customHeight="1" x14ac:dyDescent="0.3">
      <c r="A1483" s="244" t="s">
        <v>4087</v>
      </c>
      <c r="B1483" s="292" t="s">
        <v>4088</v>
      </c>
      <c r="C1483" s="245">
        <v>2000</v>
      </c>
      <c r="D1483" s="258">
        <v>4000000</v>
      </c>
      <c r="E1483" s="258">
        <v>3000000</v>
      </c>
      <c r="F1483" s="259">
        <v>4500000</v>
      </c>
      <c r="G1483" s="259">
        <v>5000000</v>
      </c>
      <c r="H1483" s="259">
        <f t="shared" ref="H1483:H1487" si="99">SUM(E1483:G1483)</f>
        <v>12500000</v>
      </c>
      <c r="I1483" s="259">
        <v>3000000</v>
      </c>
      <c r="J1483" s="259">
        <v>1370000</v>
      </c>
      <c r="K1483" s="246"/>
    </row>
    <row r="1484" spans="1:11" ht="29.25" customHeight="1" x14ac:dyDescent="0.3">
      <c r="A1484" s="244" t="s">
        <v>4089</v>
      </c>
      <c r="B1484" s="292" t="s">
        <v>4090</v>
      </c>
      <c r="C1484" s="245">
        <v>2000</v>
      </c>
      <c r="D1484" s="258">
        <v>3000000</v>
      </c>
      <c r="E1484" s="258">
        <v>2000000</v>
      </c>
      <c r="F1484" s="259">
        <v>5000000</v>
      </c>
      <c r="G1484" s="259">
        <v>6000000</v>
      </c>
      <c r="H1484" s="259">
        <f t="shared" si="99"/>
        <v>13000000</v>
      </c>
      <c r="I1484" s="259">
        <v>3450000</v>
      </c>
      <c r="J1484" s="259">
        <v>60000</v>
      </c>
      <c r="K1484" s="246"/>
    </row>
    <row r="1485" spans="1:11" ht="27" customHeight="1" x14ac:dyDescent="0.3">
      <c r="A1485" s="244" t="s">
        <v>4091</v>
      </c>
      <c r="B1485" s="292" t="s">
        <v>4092</v>
      </c>
      <c r="C1485" s="245">
        <v>2000</v>
      </c>
      <c r="D1485" s="258">
        <v>1500000</v>
      </c>
      <c r="E1485" s="258">
        <v>1000000</v>
      </c>
      <c r="F1485" s="259">
        <v>2000000</v>
      </c>
      <c r="G1485" s="259">
        <v>2500000</v>
      </c>
      <c r="H1485" s="259">
        <f t="shared" si="99"/>
        <v>5500000</v>
      </c>
      <c r="I1485" s="259">
        <v>2000000</v>
      </c>
      <c r="J1485" s="259">
        <v>0</v>
      </c>
      <c r="K1485" s="247"/>
    </row>
    <row r="1486" spans="1:11" ht="18" customHeight="1" x14ac:dyDescent="0.3">
      <c r="A1486" s="244" t="s">
        <v>4093</v>
      </c>
      <c r="B1486" s="292" t="s">
        <v>4094</v>
      </c>
      <c r="C1486" s="245">
        <v>2000</v>
      </c>
      <c r="D1486" s="258">
        <v>0</v>
      </c>
      <c r="E1486" s="258">
        <v>0</v>
      </c>
      <c r="F1486" s="259">
        <v>0</v>
      </c>
      <c r="G1486" s="259">
        <v>0</v>
      </c>
      <c r="H1486" s="259">
        <f t="shared" si="99"/>
        <v>0</v>
      </c>
      <c r="I1486" s="259">
        <v>0</v>
      </c>
      <c r="J1486" s="259">
        <v>0</v>
      </c>
      <c r="K1486" s="246"/>
    </row>
    <row r="1487" spans="1:11" ht="28.5" customHeight="1" x14ac:dyDescent="0.3">
      <c r="A1487" s="244" t="s">
        <v>4095</v>
      </c>
      <c r="B1487" s="292" t="s">
        <v>4096</v>
      </c>
      <c r="C1487" s="245">
        <v>2000</v>
      </c>
      <c r="D1487" s="258">
        <v>0</v>
      </c>
      <c r="E1487" s="258">
        <v>0</v>
      </c>
      <c r="F1487" s="259">
        <v>0</v>
      </c>
      <c r="G1487" s="259">
        <v>0</v>
      </c>
      <c r="H1487" s="259">
        <f t="shared" si="99"/>
        <v>0</v>
      </c>
      <c r="I1487" s="259">
        <v>0</v>
      </c>
      <c r="J1487" s="259">
        <v>0</v>
      </c>
      <c r="K1487" s="246"/>
    </row>
    <row r="1488" spans="1:11" s="269" customFormat="1" x14ac:dyDescent="0.3">
      <c r="A1488" s="244"/>
      <c r="B1488" s="292"/>
      <c r="C1488" s="245"/>
      <c r="D1488" s="258"/>
      <c r="E1488" s="258"/>
      <c r="F1488" s="259"/>
      <c r="G1488" s="259"/>
      <c r="H1488" s="259"/>
      <c r="I1488" s="259"/>
      <c r="J1488" s="259"/>
      <c r="K1488" s="246"/>
    </row>
    <row r="1489" spans="1:11" s="343" customFormat="1" ht="18" customHeight="1" x14ac:dyDescent="0.3">
      <c r="A1489" s="877" t="s">
        <v>5099</v>
      </c>
      <c r="B1489" s="877"/>
      <c r="C1489" s="877"/>
      <c r="D1489" s="877"/>
      <c r="E1489" s="877"/>
      <c r="F1489" s="877"/>
      <c r="G1489" s="877"/>
      <c r="H1489" s="877"/>
      <c r="I1489" s="877"/>
      <c r="J1489" s="877"/>
      <c r="K1489" s="877"/>
    </row>
    <row r="1490" spans="1:11" s="343" customFormat="1" ht="14.25" customHeight="1" x14ac:dyDescent="0.3">
      <c r="A1490" s="877" t="s">
        <v>5100</v>
      </c>
      <c r="B1490" s="877"/>
      <c r="C1490" s="877"/>
      <c r="D1490" s="877"/>
      <c r="E1490" s="877"/>
      <c r="F1490" s="877"/>
      <c r="G1490" s="877"/>
      <c r="H1490" s="877"/>
      <c r="I1490" s="877"/>
      <c r="J1490" s="877"/>
      <c r="K1490" s="877"/>
    </row>
    <row r="1491" spans="1:11" s="343" customFormat="1" ht="15" thickBot="1" x14ac:dyDescent="0.35">
      <c r="A1491" s="941" t="s">
        <v>3487</v>
      </c>
      <c r="B1491" s="941"/>
      <c r="C1491" s="941"/>
      <c r="D1491" s="941"/>
      <c r="E1491" s="941"/>
      <c r="F1491" s="941"/>
      <c r="G1491" s="941"/>
      <c r="H1491" s="941"/>
      <c r="I1491" s="941"/>
      <c r="J1491" s="941"/>
      <c r="K1491" s="941"/>
    </row>
    <row r="1492" spans="1:11" s="343" customFormat="1" ht="15" customHeight="1" x14ac:dyDescent="0.3">
      <c r="A1492" s="935" t="s">
        <v>5101</v>
      </c>
      <c r="B1492" s="931" t="s">
        <v>4881</v>
      </c>
      <c r="C1492" s="938" t="s">
        <v>4908</v>
      </c>
      <c r="D1492" s="873" t="s">
        <v>3115</v>
      </c>
      <c r="E1492" s="873" t="s">
        <v>3116</v>
      </c>
      <c r="F1492" s="873" t="s">
        <v>3116</v>
      </c>
      <c r="G1492" s="873" t="s">
        <v>3116</v>
      </c>
      <c r="H1492" s="873" t="s">
        <v>5095</v>
      </c>
      <c r="I1492" s="875" t="s">
        <v>3115</v>
      </c>
      <c r="J1492" s="254" t="s">
        <v>4884</v>
      </c>
      <c r="K1492" s="873" t="s">
        <v>5049</v>
      </c>
    </row>
    <row r="1493" spans="1:11" s="343" customFormat="1" x14ac:dyDescent="0.3">
      <c r="A1493" s="936"/>
      <c r="B1493" s="932"/>
      <c r="C1493" s="939"/>
      <c r="D1493" s="874"/>
      <c r="E1493" s="874"/>
      <c r="F1493" s="874"/>
      <c r="G1493" s="874"/>
      <c r="H1493" s="874"/>
      <c r="I1493" s="876"/>
      <c r="J1493" s="255" t="s">
        <v>5103</v>
      </c>
      <c r="K1493" s="874"/>
    </row>
    <row r="1494" spans="1:11" s="343" customFormat="1" x14ac:dyDescent="0.3">
      <c r="A1494" s="936"/>
      <c r="B1494" s="932"/>
      <c r="C1494" s="939"/>
      <c r="D1494" s="44" t="s">
        <v>3120</v>
      </c>
      <c r="E1494" s="44" t="s">
        <v>3120</v>
      </c>
      <c r="F1494" s="44" t="s">
        <v>5068</v>
      </c>
      <c r="G1494" s="44" t="s">
        <v>5069</v>
      </c>
      <c r="H1494" s="44"/>
      <c r="I1494" s="45" t="s">
        <v>5102</v>
      </c>
      <c r="J1494" s="45" t="s">
        <v>5102</v>
      </c>
      <c r="K1494" s="44"/>
    </row>
    <row r="1495" spans="1:11" s="343" customFormat="1" ht="15" customHeight="1" thickBot="1" x14ac:dyDescent="0.35">
      <c r="A1495" s="937"/>
      <c r="B1495" s="933"/>
      <c r="C1495" s="940"/>
      <c r="D1495" s="48" t="s">
        <v>14</v>
      </c>
      <c r="E1495" s="48" t="s">
        <v>14</v>
      </c>
      <c r="F1495" s="48" t="s">
        <v>14</v>
      </c>
      <c r="G1495" s="48" t="s">
        <v>14</v>
      </c>
      <c r="H1495" s="48" t="s">
        <v>14</v>
      </c>
      <c r="I1495" s="49" t="s">
        <v>14</v>
      </c>
      <c r="J1495" s="256" t="s">
        <v>14</v>
      </c>
      <c r="K1495" s="48"/>
    </row>
    <row r="1496" spans="1:11" x14ac:dyDescent="0.3">
      <c r="A1496" s="248" t="s">
        <v>1649</v>
      </c>
      <c r="B1496" s="31"/>
      <c r="C1496" s="237"/>
      <c r="D1496" s="262">
        <f>SUM(D1497:D1502)</f>
        <v>250000</v>
      </c>
      <c r="E1496" s="262">
        <f t="shared" ref="E1496:J1496" si="100">SUM(E1497:E1502)</f>
        <v>250000</v>
      </c>
      <c r="F1496" s="262">
        <f t="shared" si="100"/>
        <v>300000</v>
      </c>
      <c r="G1496" s="262">
        <f t="shared" si="100"/>
        <v>350000</v>
      </c>
      <c r="H1496" s="262">
        <f t="shared" si="100"/>
        <v>900000</v>
      </c>
      <c r="I1496" s="262">
        <f t="shared" si="100"/>
        <v>100000</v>
      </c>
      <c r="J1496" s="262">
        <f t="shared" si="100"/>
        <v>71561515</v>
      </c>
      <c r="K1496" s="243"/>
    </row>
    <row r="1497" spans="1:11" x14ac:dyDescent="0.3">
      <c r="A1497" s="244" t="s">
        <v>4097</v>
      </c>
      <c r="B1497" s="292" t="s">
        <v>3879</v>
      </c>
      <c r="C1497" s="245">
        <v>2000</v>
      </c>
      <c r="D1497" s="258">
        <v>0</v>
      </c>
      <c r="E1497" s="258">
        <v>0</v>
      </c>
      <c r="F1497" s="259">
        <v>0</v>
      </c>
      <c r="G1497" s="259">
        <v>0</v>
      </c>
      <c r="H1497" s="259">
        <f t="shared" ref="H1497:H1502" si="101">SUM(E1497:G1497)</f>
        <v>0</v>
      </c>
      <c r="I1497" s="259">
        <v>0</v>
      </c>
      <c r="J1497" s="259">
        <v>0</v>
      </c>
      <c r="K1497" s="246"/>
    </row>
    <row r="1498" spans="1:11" x14ac:dyDescent="0.3">
      <c r="A1498" s="244" t="s">
        <v>4098</v>
      </c>
      <c r="B1498" s="292" t="s">
        <v>3605</v>
      </c>
      <c r="C1498" s="245">
        <v>2000</v>
      </c>
      <c r="D1498" s="258">
        <v>0</v>
      </c>
      <c r="E1498" s="258">
        <v>0</v>
      </c>
      <c r="F1498" s="259">
        <v>0</v>
      </c>
      <c r="G1498" s="259">
        <v>0</v>
      </c>
      <c r="H1498" s="259">
        <f t="shared" si="101"/>
        <v>0</v>
      </c>
      <c r="I1498" s="259">
        <v>0</v>
      </c>
      <c r="J1498" s="259">
        <v>7050</v>
      </c>
      <c r="K1498" s="247"/>
    </row>
    <row r="1499" spans="1:11" x14ac:dyDescent="0.3">
      <c r="A1499" s="244" t="s">
        <v>4100</v>
      </c>
      <c r="B1499" s="292" t="s">
        <v>4008</v>
      </c>
      <c r="C1499" s="245">
        <v>2000</v>
      </c>
      <c r="D1499" s="258">
        <v>0</v>
      </c>
      <c r="E1499" s="258">
        <v>0</v>
      </c>
      <c r="F1499" s="259">
        <v>0</v>
      </c>
      <c r="G1499" s="259">
        <v>0</v>
      </c>
      <c r="H1499" s="259">
        <f t="shared" si="101"/>
        <v>0</v>
      </c>
      <c r="I1499" s="259">
        <v>0</v>
      </c>
      <c r="J1499" s="259">
        <v>54465</v>
      </c>
      <c r="K1499" s="246"/>
    </row>
    <row r="1500" spans="1:11" x14ac:dyDescent="0.3">
      <c r="A1500" s="244" t="s">
        <v>4102</v>
      </c>
      <c r="B1500" s="292" t="s">
        <v>4103</v>
      </c>
      <c r="C1500" s="245">
        <v>2000</v>
      </c>
      <c r="D1500" s="258">
        <v>0</v>
      </c>
      <c r="E1500" s="258">
        <v>0</v>
      </c>
      <c r="F1500" s="259">
        <v>0</v>
      </c>
      <c r="G1500" s="259">
        <v>0</v>
      </c>
      <c r="H1500" s="259">
        <f t="shared" si="101"/>
        <v>0</v>
      </c>
      <c r="I1500" s="259">
        <v>0</v>
      </c>
      <c r="J1500" s="259">
        <v>0</v>
      </c>
      <c r="K1500" s="246"/>
    </row>
    <row r="1501" spans="1:11" x14ac:dyDescent="0.3">
      <c r="A1501" s="244" t="s">
        <v>4105</v>
      </c>
      <c r="B1501" s="292" t="s">
        <v>4106</v>
      </c>
      <c r="C1501" s="245">
        <v>2000</v>
      </c>
      <c r="D1501" s="258">
        <v>0</v>
      </c>
      <c r="E1501" s="258">
        <v>0</v>
      </c>
      <c r="F1501" s="259">
        <v>0</v>
      </c>
      <c r="G1501" s="259">
        <v>0</v>
      </c>
      <c r="H1501" s="259">
        <f t="shared" si="101"/>
        <v>0</v>
      </c>
      <c r="I1501" s="259">
        <v>0</v>
      </c>
      <c r="J1501" s="259">
        <v>71500000</v>
      </c>
      <c r="K1501" s="246"/>
    </row>
    <row r="1502" spans="1:11" x14ac:dyDescent="0.3">
      <c r="A1502" s="244" t="s">
        <v>4107</v>
      </c>
      <c r="B1502" s="292" t="s">
        <v>4108</v>
      </c>
      <c r="C1502" s="245">
        <v>2000</v>
      </c>
      <c r="D1502" s="258">
        <v>250000</v>
      </c>
      <c r="E1502" s="258">
        <v>250000</v>
      </c>
      <c r="F1502" s="259">
        <v>300000</v>
      </c>
      <c r="G1502" s="259">
        <v>350000</v>
      </c>
      <c r="H1502" s="259">
        <f t="shared" si="101"/>
        <v>900000</v>
      </c>
      <c r="I1502" s="259">
        <v>100000</v>
      </c>
      <c r="J1502" s="259">
        <v>0</v>
      </c>
      <c r="K1502" s="246"/>
    </row>
    <row r="1503" spans="1:11" x14ac:dyDescent="0.3">
      <c r="A1503" s="237"/>
      <c r="B1503" s="31"/>
      <c r="C1503" s="237"/>
      <c r="D1503" s="260"/>
      <c r="E1503" s="260"/>
      <c r="F1503" s="212"/>
      <c r="G1503" s="212"/>
      <c r="H1503" s="261"/>
      <c r="I1503" s="212"/>
      <c r="J1503" s="212"/>
      <c r="K1503" s="237"/>
    </row>
    <row r="1504" spans="1:11" x14ac:dyDescent="0.3">
      <c r="A1504" s="248" t="s">
        <v>1659</v>
      </c>
      <c r="B1504" s="293"/>
      <c r="C1504" s="237"/>
      <c r="D1504" s="262">
        <f>SUM(D1505:D1525)</f>
        <v>158868000</v>
      </c>
      <c r="E1504" s="262">
        <f t="shared" ref="E1504:J1504" si="102">SUM(E1505:E1525)</f>
        <v>100268000</v>
      </c>
      <c r="F1504" s="262">
        <f t="shared" si="102"/>
        <v>181222000</v>
      </c>
      <c r="G1504" s="262">
        <f t="shared" si="102"/>
        <v>199611000</v>
      </c>
      <c r="H1504" s="262">
        <f t="shared" si="102"/>
        <v>481101000</v>
      </c>
      <c r="I1504" s="262">
        <f t="shared" si="102"/>
        <v>282170000</v>
      </c>
      <c r="J1504" s="262">
        <f t="shared" si="102"/>
        <v>15882591</v>
      </c>
      <c r="K1504" s="243"/>
    </row>
    <row r="1505" spans="1:11" x14ac:dyDescent="0.3">
      <c r="A1505" s="244" t="s">
        <v>4109</v>
      </c>
      <c r="B1505" s="292" t="s">
        <v>3879</v>
      </c>
      <c r="C1505" s="245">
        <v>2000</v>
      </c>
      <c r="D1505" s="258">
        <v>150000</v>
      </c>
      <c r="E1505" s="258">
        <v>100000</v>
      </c>
      <c r="F1505" s="259">
        <v>160000</v>
      </c>
      <c r="G1505" s="259">
        <v>170000</v>
      </c>
      <c r="H1505" s="259">
        <f t="shared" ref="H1505:H1525" si="103">SUM(E1505:G1505)</f>
        <v>430000</v>
      </c>
      <c r="I1505" s="259">
        <v>400000</v>
      </c>
      <c r="J1505" s="259">
        <v>5995360</v>
      </c>
      <c r="K1505" s="246"/>
    </row>
    <row r="1506" spans="1:11" x14ac:dyDescent="0.3">
      <c r="A1506" s="244" t="s">
        <v>4110</v>
      </c>
      <c r="B1506" s="292" t="s">
        <v>3499</v>
      </c>
      <c r="C1506" s="245">
        <v>2000</v>
      </c>
      <c r="D1506" s="258">
        <v>150000</v>
      </c>
      <c r="E1506" s="258">
        <v>100000</v>
      </c>
      <c r="F1506" s="259">
        <v>155000</v>
      </c>
      <c r="G1506" s="259">
        <v>160000</v>
      </c>
      <c r="H1506" s="259">
        <f t="shared" si="103"/>
        <v>415000</v>
      </c>
      <c r="I1506" s="259">
        <v>0</v>
      </c>
      <c r="J1506" s="259">
        <v>0</v>
      </c>
      <c r="K1506" s="247"/>
    </row>
    <row r="1507" spans="1:11" x14ac:dyDescent="0.3">
      <c r="A1507" s="244" t="s">
        <v>4111</v>
      </c>
      <c r="B1507" s="292" t="s">
        <v>4112</v>
      </c>
      <c r="C1507" s="245">
        <v>2000</v>
      </c>
      <c r="D1507" s="258">
        <v>2000000</v>
      </c>
      <c r="E1507" s="258">
        <v>1500000</v>
      </c>
      <c r="F1507" s="259">
        <v>2200000</v>
      </c>
      <c r="G1507" s="259">
        <v>3000000</v>
      </c>
      <c r="H1507" s="259">
        <f t="shared" si="103"/>
        <v>6700000</v>
      </c>
      <c r="I1507" s="259">
        <v>4000000</v>
      </c>
      <c r="J1507" s="259">
        <v>648800</v>
      </c>
      <c r="K1507" s="246"/>
    </row>
    <row r="1508" spans="1:11" x14ac:dyDescent="0.3">
      <c r="A1508" s="244" t="s">
        <v>4113</v>
      </c>
      <c r="B1508" s="292" t="s">
        <v>4114</v>
      </c>
      <c r="C1508" s="245">
        <v>2000</v>
      </c>
      <c r="D1508" s="258">
        <v>120000</v>
      </c>
      <c r="E1508" s="258">
        <v>120000</v>
      </c>
      <c r="F1508" s="259">
        <v>140000</v>
      </c>
      <c r="G1508" s="259">
        <v>150000</v>
      </c>
      <c r="H1508" s="259">
        <f t="shared" si="103"/>
        <v>410000</v>
      </c>
      <c r="I1508" s="259">
        <v>0</v>
      </c>
      <c r="J1508" s="259">
        <v>100</v>
      </c>
      <c r="K1508" s="247"/>
    </row>
    <row r="1509" spans="1:11" x14ac:dyDescent="0.3">
      <c r="A1509" s="244" t="s">
        <v>4115</v>
      </c>
      <c r="B1509" s="292" t="s">
        <v>3573</v>
      </c>
      <c r="C1509" s="245">
        <v>2000</v>
      </c>
      <c r="D1509" s="258">
        <v>100000</v>
      </c>
      <c r="E1509" s="258">
        <v>100000</v>
      </c>
      <c r="F1509" s="259">
        <v>120000</v>
      </c>
      <c r="G1509" s="259">
        <v>100000</v>
      </c>
      <c r="H1509" s="259">
        <f t="shared" si="103"/>
        <v>320000</v>
      </c>
      <c r="I1509" s="259">
        <v>0</v>
      </c>
      <c r="J1509" s="259">
        <v>0</v>
      </c>
      <c r="K1509" s="247"/>
    </row>
    <row r="1510" spans="1:11" x14ac:dyDescent="0.3">
      <c r="A1510" s="244" t="s">
        <v>4116</v>
      </c>
      <c r="B1510" s="292" t="s">
        <v>4117</v>
      </c>
      <c r="C1510" s="245">
        <v>2000</v>
      </c>
      <c r="D1510" s="258">
        <v>400000</v>
      </c>
      <c r="E1510" s="258">
        <v>400000</v>
      </c>
      <c r="F1510" s="259">
        <v>450000</v>
      </c>
      <c r="G1510" s="259">
        <v>460000</v>
      </c>
      <c r="H1510" s="259">
        <f t="shared" si="103"/>
        <v>1310000</v>
      </c>
      <c r="I1510" s="259">
        <v>480000</v>
      </c>
      <c r="J1510" s="259">
        <v>160650</v>
      </c>
      <c r="K1510" s="246"/>
    </row>
    <row r="1511" spans="1:11" x14ac:dyDescent="0.3">
      <c r="A1511" s="244" t="s">
        <v>4118</v>
      </c>
      <c r="B1511" s="292" t="s">
        <v>4119</v>
      </c>
      <c r="C1511" s="245">
        <v>2000</v>
      </c>
      <c r="D1511" s="258">
        <v>30000000</v>
      </c>
      <c r="E1511" s="258">
        <v>18000000</v>
      </c>
      <c r="F1511" s="259">
        <v>35000000</v>
      </c>
      <c r="G1511" s="259">
        <v>40000000</v>
      </c>
      <c r="H1511" s="259">
        <f t="shared" si="103"/>
        <v>93000000</v>
      </c>
      <c r="I1511" s="259">
        <v>52000000</v>
      </c>
      <c r="J1511" s="259">
        <v>5064530</v>
      </c>
      <c r="K1511" s="246"/>
    </row>
    <row r="1512" spans="1:11" x14ac:dyDescent="0.3">
      <c r="A1512" s="244" t="s">
        <v>4120</v>
      </c>
      <c r="B1512" s="292" t="s">
        <v>4121</v>
      </c>
      <c r="C1512" s="245">
        <v>2000</v>
      </c>
      <c r="D1512" s="258">
        <v>392000</v>
      </c>
      <c r="E1512" s="258">
        <v>392000</v>
      </c>
      <c r="F1512" s="259">
        <v>400000</v>
      </c>
      <c r="G1512" s="259">
        <v>420000</v>
      </c>
      <c r="H1512" s="259">
        <f t="shared" si="103"/>
        <v>1212000</v>
      </c>
      <c r="I1512" s="259">
        <v>280000</v>
      </c>
      <c r="J1512" s="259">
        <v>40300</v>
      </c>
      <c r="K1512" s="246"/>
    </row>
    <row r="1513" spans="1:11" x14ac:dyDescent="0.3">
      <c r="A1513" s="244" t="s">
        <v>4122</v>
      </c>
      <c r="B1513" s="292" t="s">
        <v>4123</v>
      </c>
      <c r="C1513" s="245">
        <v>2000</v>
      </c>
      <c r="D1513" s="258">
        <v>25000000</v>
      </c>
      <c r="E1513" s="258">
        <v>17000000</v>
      </c>
      <c r="F1513" s="259">
        <v>30000000</v>
      </c>
      <c r="G1513" s="259">
        <v>32000000</v>
      </c>
      <c r="H1513" s="259">
        <f t="shared" si="103"/>
        <v>79000000</v>
      </c>
      <c r="I1513" s="259">
        <v>56000000</v>
      </c>
      <c r="J1513" s="259">
        <v>70000</v>
      </c>
      <c r="K1513" s="246"/>
    </row>
    <row r="1514" spans="1:11" x14ac:dyDescent="0.3">
      <c r="A1514" s="244" t="s">
        <v>4124</v>
      </c>
      <c r="B1514" s="292" t="s">
        <v>4125</v>
      </c>
      <c r="C1514" s="245">
        <v>2000</v>
      </c>
      <c r="D1514" s="258">
        <v>3000000</v>
      </c>
      <c r="E1514" s="258">
        <v>2000000</v>
      </c>
      <c r="F1514" s="259">
        <v>4000000</v>
      </c>
      <c r="G1514" s="259">
        <v>4500000</v>
      </c>
      <c r="H1514" s="259">
        <f t="shared" si="103"/>
        <v>10500000</v>
      </c>
      <c r="I1514" s="259">
        <v>3000000</v>
      </c>
      <c r="J1514" s="259">
        <v>10000</v>
      </c>
      <c r="K1514" s="246"/>
    </row>
    <row r="1515" spans="1:11" x14ac:dyDescent="0.3">
      <c r="A1515" s="244" t="s">
        <v>4126</v>
      </c>
      <c r="B1515" s="292" t="s">
        <v>4127</v>
      </c>
      <c r="C1515" s="245">
        <v>2000</v>
      </c>
      <c r="D1515" s="258">
        <v>80000</v>
      </c>
      <c r="E1515" s="258">
        <v>80000</v>
      </c>
      <c r="F1515" s="259">
        <v>82000</v>
      </c>
      <c r="G1515" s="259">
        <v>84000</v>
      </c>
      <c r="H1515" s="259">
        <f t="shared" si="103"/>
        <v>246000</v>
      </c>
      <c r="I1515" s="259">
        <v>210000</v>
      </c>
      <c r="J1515" s="259">
        <v>20050</v>
      </c>
      <c r="K1515" s="246"/>
    </row>
    <row r="1516" spans="1:11" x14ac:dyDescent="0.3">
      <c r="A1516" s="244" t="s">
        <v>4128</v>
      </c>
      <c r="B1516" s="292" t="s">
        <v>4129</v>
      </c>
      <c r="C1516" s="245">
        <v>2000</v>
      </c>
      <c r="D1516" s="258">
        <v>5000000</v>
      </c>
      <c r="E1516" s="258">
        <v>3000000</v>
      </c>
      <c r="F1516" s="259">
        <v>6000000</v>
      </c>
      <c r="G1516" s="259">
        <v>7000000</v>
      </c>
      <c r="H1516" s="259">
        <f t="shared" si="103"/>
        <v>16000000</v>
      </c>
      <c r="I1516" s="259">
        <v>10000000</v>
      </c>
      <c r="J1516" s="259">
        <v>0</v>
      </c>
      <c r="K1516" s="246"/>
    </row>
    <row r="1517" spans="1:11" x14ac:dyDescent="0.3">
      <c r="A1517" s="244" t="s">
        <v>4130</v>
      </c>
      <c r="B1517" s="292" t="s">
        <v>4131</v>
      </c>
      <c r="C1517" s="245">
        <v>2000</v>
      </c>
      <c r="D1517" s="258">
        <v>5000000</v>
      </c>
      <c r="E1517" s="258">
        <v>3000000</v>
      </c>
      <c r="F1517" s="259">
        <v>7000000</v>
      </c>
      <c r="G1517" s="259">
        <v>9000000</v>
      </c>
      <c r="H1517" s="259">
        <f t="shared" si="103"/>
        <v>19000000</v>
      </c>
      <c r="I1517" s="259">
        <v>10000000</v>
      </c>
      <c r="J1517" s="259">
        <v>71450</v>
      </c>
      <c r="K1517" s="246"/>
    </row>
    <row r="1518" spans="1:11" x14ac:dyDescent="0.3">
      <c r="A1518" s="244" t="s">
        <v>4132</v>
      </c>
      <c r="B1518" s="292" t="s">
        <v>4133</v>
      </c>
      <c r="C1518" s="245">
        <v>2000</v>
      </c>
      <c r="D1518" s="258">
        <v>42000</v>
      </c>
      <c r="E1518" s="258">
        <v>42000</v>
      </c>
      <c r="F1518" s="259">
        <v>45000</v>
      </c>
      <c r="G1518" s="259">
        <v>47000</v>
      </c>
      <c r="H1518" s="259">
        <f t="shared" si="103"/>
        <v>134000</v>
      </c>
      <c r="I1518" s="259">
        <v>0</v>
      </c>
      <c r="J1518" s="259">
        <v>0</v>
      </c>
      <c r="K1518" s="247"/>
    </row>
    <row r="1519" spans="1:11" x14ac:dyDescent="0.3">
      <c r="A1519" s="244" t="s">
        <v>4134</v>
      </c>
      <c r="B1519" s="292" t="s">
        <v>4135</v>
      </c>
      <c r="C1519" s="245">
        <v>2000</v>
      </c>
      <c r="D1519" s="258">
        <v>0</v>
      </c>
      <c r="E1519" s="258">
        <v>0</v>
      </c>
      <c r="F1519" s="259">
        <v>0</v>
      </c>
      <c r="G1519" s="259">
        <v>0</v>
      </c>
      <c r="H1519" s="259">
        <f t="shared" si="103"/>
        <v>0</v>
      </c>
      <c r="I1519" s="259">
        <v>0</v>
      </c>
      <c r="J1519" s="259">
        <v>115050</v>
      </c>
      <c r="K1519" s="247"/>
    </row>
    <row r="1520" spans="1:11" x14ac:dyDescent="0.3">
      <c r="A1520" s="244" t="s">
        <v>4136</v>
      </c>
      <c r="B1520" s="292" t="s">
        <v>4137</v>
      </c>
      <c r="C1520" s="245">
        <v>2000</v>
      </c>
      <c r="D1520" s="258">
        <v>50000000</v>
      </c>
      <c r="E1520" s="258">
        <v>30000000</v>
      </c>
      <c r="F1520" s="259">
        <v>52000000</v>
      </c>
      <c r="G1520" s="259">
        <v>56000000</v>
      </c>
      <c r="H1520" s="259">
        <f t="shared" si="103"/>
        <v>138000000</v>
      </c>
      <c r="I1520" s="259">
        <v>101000000</v>
      </c>
      <c r="J1520" s="259">
        <v>32280</v>
      </c>
      <c r="K1520" s="247"/>
    </row>
    <row r="1521" spans="1:11" x14ac:dyDescent="0.3">
      <c r="A1521" s="244" t="s">
        <v>4138</v>
      </c>
      <c r="B1521" s="292" t="s">
        <v>4139</v>
      </c>
      <c r="C1521" s="245">
        <v>2000</v>
      </c>
      <c r="D1521" s="258">
        <v>30000000</v>
      </c>
      <c r="E1521" s="258">
        <v>20000000</v>
      </c>
      <c r="F1521" s="259">
        <v>34000000</v>
      </c>
      <c r="G1521" s="259">
        <v>36000000</v>
      </c>
      <c r="H1521" s="259">
        <f t="shared" si="103"/>
        <v>90000000</v>
      </c>
      <c r="I1521" s="259">
        <v>40000000</v>
      </c>
      <c r="J1521" s="259">
        <v>3173871</v>
      </c>
      <c r="K1521" s="246"/>
    </row>
    <row r="1522" spans="1:11" x14ac:dyDescent="0.3">
      <c r="A1522" s="244" t="s">
        <v>4140</v>
      </c>
      <c r="B1522" s="292" t="s">
        <v>4141</v>
      </c>
      <c r="C1522" s="245">
        <v>2000</v>
      </c>
      <c r="D1522" s="258">
        <v>294000</v>
      </c>
      <c r="E1522" s="258">
        <v>294000</v>
      </c>
      <c r="F1522" s="259">
        <v>320000</v>
      </c>
      <c r="G1522" s="259">
        <v>350000</v>
      </c>
      <c r="H1522" s="259">
        <f t="shared" si="103"/>
        <v>964000</v>
      </c>
      <c r="I1522" s="259">
        <v>700000</v>
      </c>
      <c r="J1522" s="259">
        <v>0</v>
      </c>
      <c r="K1522" s="247"/>
    </row>
    <row r="1523" spans="1:11" x14ac:dyDescent="0.3">
      <c r="A1523" s="244" t="s">
        <v>4142</v>
      </c>
      <c r="B1523" s="292" t="s">
        <v>4143</v>
      </c>
      <c r="C1523" s="245">
        <v>2000</v>
      </c>
      <c r="D1523" s="258">
        <v>140000</v>
      </c>
      <c r="E1523" s="258">
        <v>140000</v>
      </c>
      <c r="F1523" s="259">
        <v>150000</v>
      </c>
      <c r="G1523" s="259">
        <v>170000</v>
      </c>
      <c r="H1523" s="259">
        <f t="shared" si="103"/>
        <v>460000</v>
      </c>
      <c r="I1523" s="259">
        <v>100000</v>
      </c>
      <c r="J1523" s="259">
        <v>0</v>
      </c>
      <c r="K1523" s="247"/>
    </row>
    <row r="1524" spans="1:11" x14ac:dyDescent="0.3">
      <c r="A1524" s="244" t="s">
        <v>4144</v>
      </c>
      <c r="B1524" s="292" t="s">
        <v>4145</v>
      </c>
      <c r="C1524" s="245">
        <v>2000</v>
      </c>
      <c r="D1524" s="258">
        <v>5000000</v>
      </c>
      <c r="E1524" s="258">
        <v>3000000</v>
      </c>
      <c r="F1524" s="259">
        <v>6000000</v>
      </c>
      <c r="G1524" s="259">
        <v>5000000</v>
      </c>
      <c r="H1524" s="259">
        <f t="shared" si="103"/>
        <v>14000000</v>
      </c>
      <c r="I1524" s="259">
        <v>0</v>
      </c>
      <c r="J1524" s="259">
        <v>0</v>
      </c>
      <c r="K1524" s="247"/>
    </row>
    <row r="1525" spans="1:11" x14ac:dyDescent="0.3">
      <c r="A1525" s="244" t="s">
        <v>4146</v>
      </c>
      <c r="B1525" s="292" t="s">
        <v>4147</v>
      </c>
      <c r="C1525" s="245">
        <v>2000</v>
      </c>
      <c r="D1525" s="258">
        <v>2000000</v>
      </c>
      <c r="E1525" s="258">
        <v>1000000</v>
      </c>
      <c r="F1525" s="259">
        <v>3000000</v>
      </c>
      <c r="G1525" s="259">
        <v>5000000</v>
      </c>
      <c r="H1525" s="259">
        <f t="shared" si="103"/>
        <v>9000000</v>
      </c>
      <c r="I1525" s="259">
        <v>4000000</v>
      </c>
      <c r="J1525" s="259">
        <v>480150</v>
      </c>
      <c r="K1525" s="246"/>
    </row>
    <row r="1526" spans="1:11" x14ac:dyDescent="0.3">
      <c r="A1526" s="237"/>
      <c r="B1526" s="31"/>
      <c r="C1526" s="237"/>
      <c r="D1526" s="260"/>
      <c r="E1526" s="260"/>
      <c r="F1526" s="212"/>
      <c r="G1526" s="212"/>
      <c r="H1526" s="261"/>
      <c r="I1526" s="212"/>
      <c r="J1526" s="212"/>
      <c r="K1526" s="237"/>
    </row>
    <row r="1527" spans="1:11" s="343" customFormat="1" ht="18" customHeight="1" x14ac:dyDescent="0.3">
      <c r="A1527" s="877" t="s">
        <v>5099</v>
      </c>
      <c r="B1527" s="877"/>
      <c r="C1527" s="877"/>
      <c r="D1527" s="877"/>
      <c r="E1527" s="877"/>
      <c r="F1527" s="877"/>
      <c r="G1527" s="877"/>
      <c r="H1527" s="877"/>
      <c r="I1527" s="877"/>
      <c r="J1527" s="877"/>
      <c r="K1527" s="877"/>
    </row>
    <row r="1528" spans="1:11" s="343" customFormat="1" ht="14.25" customHeight="1" x14ac:dyDescent="0.3">
      <c r="A1528" s="877" t="s">
        <v>5100</v>
      </c>
      <c r="B1528" s="877"/>
      <c r="C1528" s="877"/>
      <c r="D1528" s="877"/>
      <c r="E1528" s="877"/>
      <c r="F1528" s="877"/>
      <c r="G1528" s="877"/>
      <c r="H1528" s="877"/>
      <c r="I1528" s="877"/>
      <c r="J1528" s="877"/>
      <c r="K1528" s="877"/>
    </row>
    <row r="1529" spans="1:11" s="343" customFormat="1" ht="15" thickBot="1" x14ac:dyDescent="0.35">
      <c r="A1529" s="941" t="s">
        <v>3487</v>
      </c>
      <c r="B1529" s="941"/>
      <c r="C1529" s="941"/>
      <c r="D1529" s="941"/>
      <c r="E1529" s="941"/>
      <c r="F1529" s="941"/>
      <c r="G1529" s="941"/>
      <c r="H1529" s="941"/>
      <c r="I1529" s="941"/>
      <c r="J1529" s="941"/>
      <c r="K1529" s="941"/>
    </row>
    <row r="1530" spans="1:11" s="343" customFormat="1" ht="15" customHeight="1" x14ac:dyDescent="0.3">
      <c r="A1530" s="935" t="s">
        <v>5101</v>
      </c>
      <c r="B1530" s="931" t="s">
        <v>4881</v>
      </c>
      <c r="C1530" s="938" t="s">
        <v>4908</v>
      </c>
      <c r="D1530" s="873" t="s">
        <v>3115</v>
      </c>
      <c r="E1530" s="873" t="s">
        <v>3116</v>
      </c>
      <c r="F1530" s="873" t="s">
        <v>3116</v>
      </c>
      <c r="G1530" s="873" t="s">
        <v>3116</v>
      </c>
      <c r="H1530" s="873" t="s">
        <v>5095</v>
      </c>
      <c r="I1530" s="875" t="s">
        <v>3115</v>
      </c>
      <c r="J1530" s="254" t="s">
        <v>4884</v>
      </c>
      <c r="K1530" s="873" t="s">
        <v>5049</v>
      </c>
    </row>
    <row r="1531" spans="1:11" s="343" customFormat="1" x14ac:dyDescent="0.3">
      <c r="A1531" s="936"/>
      <c r="B1531" s="932"/>
      <c r="C1531" s="939"/>
      <c r="D1531" s="874"/>
      <c r="E1531" s="874"/>
      <c r="F1531" s="874"/>
      <c r="G1531" s="874"/>
      <c r="H1531" s="874"/>
      <c r="I1531" s="876"/>
      <c r="J1531" s="255" t="s">
        <v>5103</v>
      </c>
      <c r="K1531" s="874"/>
    </row>
    <row r="1532" spans="1:11" s="343" customFormat="1" x14ac:dyDescent="0.3">
      <c r="A1532" s="936"/>
      <c r="B1532" s="932"/>
      <c r="C1532" s="939"/>
      <c r="D1532" s="44" t="s">
        <v>3120</v>
      </c>
      <c r="E1532" s="44" t="s">
        <v>3120</v>
      </c>
      <c r="F1532" s="44" t="s">
        <v>5068</v>
      </c>
      <c r="G1532" s="44" t="s">
        <v>5069</v>
      </c>
      <c r="H1532" s="44"/>
      <c r="I1532" s="45" t="s">
        <v>5102</v>
      </c>
      <c r="J1532" s="45" t="s">
        <v>5102</v>
      </c>
      <c r="K1532" s="44"/>
    </row>
    <row r="1533" spans="1:11" s="343" customFormat="1" ht="15" customHeight="1" thickBot="1" x14ac:dyDescent="0.35">
      <c r="A1533" s="937"/>
      <c r="B1533" s="933"/>
      <c r="C1533" s="940"/>
      <c r="D1533" s="48" t="s">
        <v>14</v>
      </c>
      <c r="E1533" s="48" t="s">
        <v>14</v>
      </c>
      <c r="F1533" s="48" t="s">
        <v>14</v>
      </c>
      <c r="G1533" s="48" t="s">
        <v>14</v>
      </c>
      <c r="H1533" s="48" t="s">
        <v>14</v>
      </c>
      <c r="I1533" s="49" t="s">
        <v>14</v>
      </c>
      <c r="J1533" s="256" t="s">
        <v>14</v>
      </c>
      <c r="K1533" s="48"/>
    </row>
    <row r="1534" spans="1:11" x14ac:dyDescent="0.3">
      <c r="A1534" s="248" t="s">
        <v>1669</v>
      </c>
      <c r="B1534" s="293"/>
      <c r="C1534" s="237"/>
      <c r="D1534" s="262">
        <f>SUM(D1535:D1551)</f>
        <v>29931000</v>
      </c>
      <c r="E1534" s="262">
        <f t="shared" ref="E1534:J1534" si="104">SUM(E1535:E1551)</f>
        <v>28481000</v>
      </c>
      <c r="F1534" s="262">
        <f t="shared" si="104"/>
        <v>35220000</v>
      </c>
      <c r="G1534" s="262">
        <f t="shared" si="104"/>
        <v>39740000</v>
      </c>
      <c r="H1534" s="262">
        <f t="shared" si="104"/>
        <v>103441000</v>
      </c>
      <c r="I1534" s="262">
        <f t="shared" si="104"/>
        <v>15910000</v>
      </c>
      <c r="J1534" s="262">
        <f t="shared" si="104"/>
        <v>7202675</v>
      </c>
      <c r="K1534" s="243"/>
    </row>
    <row r="1535" spans="1:11" x14ac:dyDescent="0.3">
      <c r="A1535" s="244" t="s">
        <v>4148</v>
      </c>
      <c r="B1535" s="292" t="s">
        <v>3499</v>
      </c>
      <c r="C1535" s="245">
        <v>2000</v>
      </c>
      <c r="D1535" s="258">
        <v>100000</v>
      </c>
      <c r="E1535" s="258">
        <v>50000</v>
      </c>
      <c r="F1535" s="259">
        <v>120000</v>
      </c>
      <c r="G1535" s="259">
        <v>140000</v>
      </c>
      <c r="H1535" s="259">
        <f t="shared" ref="H1535:H1551" si="105">SUM(E1535:G1535)</f>
        <v>310000</v>
      </c>
      <c r="I1535" s="259">
        <v>300000</v>
      </c>
      <c r="J1535" s="259">
        <v>0</v>
      </c>
      <c r="K1535" s="247"/>
    </row>
    <row r="1536" spans="1:11" ht="23.25" customHeight="1" x14ac:dyDescent="0.3">
      <c r="A1536" s="244" t="s">
        <v>4149</v>
      </c>
      <c r="B1536" s="292" t="s">
        <v>4150</v>
      </c>
      <c r="C1536" s="245">
        <v>2000</v>
      </c>
      <c r="D1536" s="258">
        <v>201000</v>
      </c>
      <c r="E1536" s="258">
        <v>101000</v>
      </c>
      <c r="F1536" s="259">
        <v>300000</v>
      </c>
      <c r="G1536" s="259">
        <v>400000</v>
      </c>
      <c r="H1536" s="259">
        <f t="shared" si="105"/>
        <v>801000</v>
      </c>
      <c r="I1536" s="259">
        <v>360000</v>
      </c>
      <c r="J1536" s="259">
        <v>153000</v>
      </c>
      <c r="K1536" s="246"/>
    </row>
    <row r="1537" spans="1:11" ht="24" x14ac:dyDescent="0.3">
      <c r="A1537" s="244" t="s">
        <v>4151</v>
      </c>
      <c r="B1537" s="292" t="s">
        <v>4152</v>
      </c>
      <c r="C1537" s="245">
        <v>2000</v>
      </c>
      <c r="D1537" s="258">
        <v>2000000</v>
      </c>
      <c r="E1537" s="258">
        <v>1000000</v>
      </c>
      <c r="F1537" s="259">
        <v>2900000</v>
      </c>
      <c r="G1537" s="259">
        <v>3000000</v>
      </c>
      <c r="H1537" s="259">
        <f t="shared" si="105"/>
        <v>6900000</v>
      </c>
      <c r="I1537" s="259">
        <v>2000000</v>
      </c>
      <c r="J1537" s="259">
        <v>1020500</v>
      </c>
      <c r="K1537" s="246"/>
    </row>
    <row r="1538" spans="1:11" x14ac:dyDescent="0.3">
      <c r="A1538" s="244" t="s">
        <v>4153</v>
      </c>
      <c r="B1538" s="292" t="s">
        <v>4154</v>
      </c>
      <c r="C1538" s="245">
        <v>2000</v>
      </c>
      <c r="D1538" s="258">
        <v>8000000</v>
      </c>
      <c r="E1538" s="258">
        <v>8000000</v>
      </c>
      <c r="F1538" s="259">
        <v>9000000</v>
      </c>
      <c r="G1538" s="259">
        <v>9500000</v>
      </c>
      <c r="H1538" s="259">
        <f t="shared" si="105"/>
        <v>26500000</v>
      </c>
      <c r="I1538" s="259">
        <v>5000000</v>
      </c>
      <c r="J1538" s="259">
        <v>2721000</v>
      </c>
      <c r="K1538" s="246"/>
    </row>
    <row r="1539" spans="1:11" x14ac:dyDescent="0.3">
      <c r="A1539" s="244" t="s">
        <v>4155</v>
      </c>
      <c r="B1539" s="292" t="s">
        <v>4156</v>
      </c>
      <c r="C1539" s="245">
        <v>2000</v>
      </c>
      <c r="D1539" s="258">
        <v>8000000</v>
      </c>
      <c r="E1539" s="258">
        <v>8000000</v>
      </c>
      <c r="F1539" s="259">
        <v>8500000</v>
      </c>
      <c r="G1539" s="259">
        <v>9000000</v>
      </c>
      <c r="H1539" s="259">
        <f t="shared" si="105"/>
        <v>25500000</v>
      </c>
      <c r="I1539" s="259">
        <v>3500000</v>
      </c>
      <c r="J1539" s="259">
        <v>2839175</v>
      </c>
      <c r="K1539" s="246"/>
    </row>
    <row r="1540" spans="1:11" x14ac:dyDescent="0.3">
      <c r="A1540" s="244" t="s">
        <v>4157</v>
      </c>
      <c r="B1540" s="292" t="s">
        <v>4158</v>
      </c>
      <c r="C1540" s="245">
        <v>2000</v>
      </c>
      <c r="D1540" s="258">
        <v>1000000</v>
      </c>
      <c r="E1540" s="258">
        <v>1000000</v>
      </c>
      <c r="F1540" s="259">
        <v>1200000</v>
      </c>
      <c r="G1540" s="259">
        <v>1400000</v>
      </c>
      <c r="H1540" s="259">
        <f t="shared" si="105"/>
        <v>3600000</v>
      </c>
      <c r="I1540" s="259">
        <v>300000</v>
      </c>
      <c r="J1540" s="259">
        <v>400000</v>
      </c>
      <c r="K1540" s="246"/>
    </row>
    <row r="1541" spans="1:11" x14ac:dyDescent="0.3">
      <c r="A1541" s="244" t="s">
        <v>4159</v>
      </c>
      <c r="B1541" s="292" t="s">
        <v>4160</v>
      </c>
      <c r="C1541" s="245">
        <v>2000</v>
      </c>
      <c r="D1541" s="258">
        <v>2000000</v>
      </c>
      <c r="E1541" s="258">
        <v>2000000</v>
      </c>
      <c r="F1541" s="259">
        <v>2500000</v>
      </c>
      <c r="G1541" s="259">
        <v>3000000</v>
      </c>
      <c r="H1541" s="259">
        <f t="shared" si="105"/>
        <v>7500000</v>
      </c>
      <c r="I1541" s="259">
        <v>500000</v>
      </c>
      <c r="J1541" s="259">
        <v>0</v>
      </c>
      <c r="K1541" s="246"/>
    </row>
    <row r="1542" spans="1:11" x14ac:dyDescent="0.3">
      <c r="A1542" s="244" t="s">
        <v>4161</v>
      </c>
      <c r="B1542" s="292" t="s">
        <v>4162</v>
      </c>
      <c r="C1542" s="245">
        <v>2000</v>
      </c>
      <c r="D1542" s="258">
        <v>1000000</v>
      </c>
      <c r="E1542" s="258">
        <v>1000000</v>
      </c>
      <c r="F1542" s="259">
        <v>1200000</v>
      </c>
      <c r="G1542" s="259">
        <v>1500000</v>
      </c>
      <c r="H1542" s="259">
        <f t="shared" si="105"/>
        <v>3700000</v>
      </c>
      <c r="I1542" s="259">
        <v>350000</v>
      </c>
      <c r="J1542" s="259">
        <v>0</v>
      </c>
      <c r="K1542" s="246"/>
    </row>
    <row r="1543" spans="1:11" x14ac:dyDescent="0.3">
      <c r="A1543" s="244" t="s">
        <v>4163</v>
      </c>
      <c r="B1543" s="292" t="s">
        <v>4164</v>
      </c>
      <c r="C1543" s="245">
        <v>2000</v>
      </c>
      <c r="D1543" s="258">
        <v>1000000</v>
      </c>
      <c r="E1543" s="258">
        <v>1000000</v>
      </c>
      <c r="F1543" s="259">
        <v>1300000</v>
      </c>
      <c r="G1543" s="259">
        <v>1600000</v>
      </c>
      <c r="H1543" s="259">
        <f t="shared" si="105"/>
        <v>3900000</v>
      </c>
      <c r="I1543" s="259">
        <v>600000</v>
      </c>
      <c r="J1543" s="259">
        <v>0</v>
      </c>
      <c r="K1543" s="246"/>
    </row>
    <row r="1544" spans="1:11" x14ac:dyDescent="0.3">
      <c r="A1544" s="244" t="s">
        <v>4165</v>
      </c>
      <c r="B1544" s="292" t="s">
        <v>4166</v>
      </c>
      <c r="C1544" s="245">
        <v>2000</v>
      </c>
      <c r="D1544" s="258">
        <v>800000</v>
      </c>
      <c r="E1544" s="258">
        <v>800000</v>
      </c>
      <c r="F1544" s="259">
        <v>850000</v>
      </c>
      <c r="G1544" s="259">
        <v>900000</v>
      </c>
      <c r="H1544" s="259">
        <f t="shared" si="105"/>
        <v>2550000</v>
      </c>
      <c r="I1544" s="259">
        <v>500000</v>
      </c>
      <c r="J1544" s="259">
        <v>0</v>
      </c>
      <c r="K1544" s="247"/>
    </row>
    <row r="1545" spans="1:11" x14ac:dyDescent="0.3">
      <c r="A1545" s="244" t="s">
        <v>4167</v>
      </c>
      <c r="B1545" s="292" t="s">
        <v>4168</v>
      </c>
      <c r="C1545" s="245">
        <v>2000</v>
      </c>
      <c r="D1545" s="258">
        <v>1000000</v>
      </c>
      <c r="E1545" s="258">
        <v>1000000</v>
      </c>
      <c r="F1545" s="259">
        <v>1300000</v>
      </c>
      <c r="G1545" s="259">
        <v>1500000</v>
      </c>
      <c r="H1545" s="259">
        <f t="shared" si="105"/>
        <v>3800000</v>
      </c>
      <c r="I1545" s="259">
        <v>300000</v>
      </c>
      <c r="J1545" s="259">
        <v>0</v>
      </c>
      <c r="K1545" s="246"/>
    </row>
    <row r="1546" spans="1:11" x14ac:dyDescent="0.3">
      <c r="A1546" s="244" t="s">
        <v>4169</v>
      </c>
      <c r="B1546" s="292" t="s">
        <v>4170</v>
      </c>
      <c r="C1546" s="245">
        <v>2000</v>
      </c>
      <c r="D1546" s="258">
        <v>500000</v>
      </c>
      <c r="E1546" s="258">
        <v>500000</v>
      </c>
      <c r="F1546" s="259">
        <v>550000</v>
      </c>
      <c r="G1546" s="259">
        <v>600000</v>
      </c>
      <c r="H1546" s="259">
        <f t="shared" si="105"/>
        <v>1650000</v>
      </c>
      <c r="I1546" s="259">
        <v>400000</v>
      </c>
      <c r="J1546" s="259">
        <v>7000</v>
      </c>
      <c r="K1546" s="246"/>
    </row>
    <row r="1547" spans="1:11" ht="24" customHeight="1" x14ac:dyDescent="0.3">
      <c r="A1547" s="244" t="s">
        <v>4171</v>
      </c>
      <c r="B1547" s="292" t="s">
        <v>4172</v>
      </c>
      <c r="C1547" s="245">
        <v>2000</v>
      </c>
      <c r="D1547" s="258">
        <v>1500000</v>
      </c>
      <c r="E1547" s="258">
        <v>1500000</v>
      </c>
      <c r="F1547" s="259">
        <v>2000000</v>
      </c>
      <c r="G1547" s="259">
        <v>3000000</v>
      </c>
      <c r="H1547" s="259">
        <f t="shared" si="105"/>
        <v>6500000</v>
      </c>
      <c r="I1547" s="259">
        <v>500000</v>
      </c>
      <c r="J1547" s="259">
        <v>50000</v>
      </c>
      <c r="K1547" s="247"/>
    </row>
    <row r="1548" spans="1:11" x14ac:dyDescent="0.3">
      <c r="A1548" s="244" t="s">
        <v>4173</v>
      </c>
      <c r="B1548" s="292" t="s">
        <v>4174</v>
      </c>
      <c r="C1548" s="245">
        <v>2000</v>
      </c>
      <c r="D1548" s="258">
        <v>530000</v>
      </c>
      <c r="E1548" s="258">
        <v>330000</v>
      </c>
      <c r="F1548" s="259">
        <v>600000</v>
      </c>
      <c r="G1548" s="259">
        <v>700000</v>
      </c>
      <c r="H1548" s="259">
        <f t="shared" si="105"/>
        <v>1630000</v>
      </c>
      <c r="I1548" s="259">
        <v>300000</v>
      </c>
      <c r="J1548" s="259">
        <v>5000</v>
      </c>
      <c r="K1548" s="246"/>
    </row>
    <row r="1549" spans="1:11" ht="24" x14ac:dyDescent="0.3">
      <c r="A1549" s="244" t="s">
        <v>4175</v>
      </c>
      <c r="B1549" s="292" t="s">
        <v>4176</v>
      </c>
      <c r="C1549" s="245">
        <v>2000</v>
      </c>
      <c r="D1549" s="258">
        <v>350000</v>
      </c>
      <c r="E1549" s="258">
        <v>250000</v>
      </c>
      <c r="F1549" s="259">
        <v>400000</v>
      </c>
      <c r="G1549" s="259">
        <v>450000</v>
      </c>
      <c r="H1549" s="259">
        <f t="shared" si="105"/>
        <v>1100000</v>
      </c>
      <c r="I1549" s="259">
        <v>300000</v>
      </c>
      <c r="J1549" s="259">
        <v>0</v>
      </c>
      <c r="K1549" s="247"/>
    </row>
    <row r="1550" spans="1:11" ht="24" customHeight="1" x14ac:dyDescent="0.3">
      <c r="A1550" s="244" t="s">
        <v>4177</v>
      </c>
      <c r="B1550" s="292" t="s">
        <v>4178</v>
      </c>
      <c r="C1550" s="245">
        <v>2000</v>
      </c>
      <c r="D1550" s="258">
        <v>450000</v>
      </c>
      <c r="E1550" s="258">
        <v>450000</v>
      </c>
      <c r="F1550" s="259">
        <v>500000</v>
      </c>
      <c r="G1550" s="259">
        <v>550000</v>
      </c>
      <c r="H1550" s="259">
        <f t="shared" si="105"/>
        <v>1500000</v>
      </c>
      <c r="I1550" s="259">
        <v>400000</v>
      </c>
      <c r="J1550" s="259">
        <v>0</v>
      </c>
      <c r="K1550" s="247"/>
    </row>
    <row r="1551" spans="1:11" x14ac:dyDescent="0.3">
      <c r="A1551" s="244" t="s">
        <v>4179</v>
      </c>
      <c r="B1551" s="292" t="s">
        <v>4180</v>
      </c>
      <c r="C1551" s="245">
        <v>2000</v>
      </c>
      <c r="D1551" s="258">
        <v>1500000</v>
      </c>
      <c r="E1551" s="258">
        <v>1500000</v>
      </c>
      <c r="F1551" s="259">
        <v>2000000</v>
      </c>
      <c r="G1551" s="259">
        <v>2500000</v>
      </c>
      <c r="H1551" s="259">
        <f t="shared" si="105"/>
        <v>6000000</v>
      </c>
      <c r="I1551" s="259">
        <v>300000</v>
      </c>
      <c r="J1551" s="259">
        <v>7000</v>
      </c>
      <c r="K1551" s="246"/>
    </row>
    <row r="1552" spans="1:11" x14ac:dyDescent="0.3">
      <c r="A1552" s="237"/>
      <c r="B1552" s="31"/>
      <c r="C1552" s="237"/>
      <c r="D1552" s="260"/>
      <c r="E1552" s="260"/>
      <c r="F1552" s="212"/>
      <c r="G1552" s="212"/>
      <c r="H1552" s="261"/>
      <c r="I1552" s="212"/>
      <c r="J1552" s="212"/>
      <c r="K1552" s="237"/>
    </row>
    <row r="1553" spans="1:11" x14ac:dyDescent="0.3">
      <c r="A1553" s="248" t="s">
        <v>2025</v>
      </c>
      <c r="B1553" s="293"/>
      <c r="C1553" s="237"/>
      <c r="D1553" s="262">
        <f>SUM(D1554:D1559)</f>
        <v>97110000</v>
      </c>
      <c r="E1553" s="262">
        <f t="shared" ref="E1553:J1553" si="106">SUM(E1554:E1559)</f>
        <v>77070000</v>
      </c>
      <c r="F1553" s="262">
        <f t="shared" si="106"/>
        <v>98115000</v>
      </c>
      <c r="G1553" s="262">
        <f t="shared" si="106"/>
        <v>99121000</v>
      </c>
      <c r="H1553" s="262">
        <f t="shared" si="106"/>
        <v>274306000</v>
      </c>
      <c r="I1553" s="262">
        <f t="shared" si="106"/>
        <v>75950000</v>
      </c>
      <c r="J1553" s="262">
        <f t="shared" si="106"/>
        <v>96696254</v>
      </c>
      <c r="K1553" s="243"/>
    </row>
    <row r="1554" spans="1:11" x14ac:dyDescent="0.3">
      <c r="A1554" s="244" t="s">
        <v>4181</v>
      </c>
      <c r="B1554" s="292" t="s">
        <v>4099</v>
      </c>
      <c r="C1554" s="245">
        <v>2000</v>
      </c>
      <c r="D1554" s="258">
        <v>110000</v>
      </c>
      <c r="E1554" s="258">
        <v>70000</v>
      </c>
      <c r="F1554" s="259">
        <v>115000</v>
      </c>
      <c r="G1554" s="259">
        <v>121000</v>
      </c>
      <c r="H1554" s="259">
        <f t="shared" ref="H1554:H1559" si="107">SUM(E1554:G1554)</f>
        <v>306000</v>
      </c>
      <c r="I1554" s="259">
        <v>500000</v>
      </c>
      <c r="J1554" s="259">
        <v>11536254</v>
      </c>
      <c r="K1554" s="246"/>
    </row>
    <row r="1555" spans="1:11" x14ac:dyDescent="0.3">
      <c r="A1555" s="244" t="s">
        <v>4182</v>
      </c>
      <c r="B1555" s="292" t="s">
        <v>4183</v>
      </c>
      <c r="C1555" s="245">
        <v>2000</v>
      </c>
      <c r="D1555" s="258">
        <v>0</v>
      </c>
      <c r="E1555" s="258">
        <v>0</v>
      </c>
      <c r="F1555" s="259">
        <v>0</v>
      </c>
      <c r="G1555" s="259">
        <v>0</v>
      </c>
      <c r="H1555" s="259">
        <f t="shared" si="107"/>
        <v>0</v>
      </c>
      <c r="I1555" s="259">
        <v>0</v>
      </c>
      <c r="J1555" s="259">
        <v>0</v>
      </c>
      <c r="K1555" s="246"/>
    </row>
    <row r="1556" spans="1:11" x14ac:dyDescent="0.3">
      <c r="A1556" s="244" t="s">
        <v>4184</v>
      </c>
      <c r="B1556" s="292" t="s">
        <v>4185</v>
      </c>
      <c r="C1556" s="245">
        <v>2000</v>
      </c>
      <c r="D1556" s="258">
        <v>97000000</v>
      </c>
      <c r="E1556" s="258">
        <v>77000000</v>
      </c>
      <c r="F1556" s="259">
        <v>98000000</v>
      </c>
      <c r="G1556" s="259">
        <v>99000000</v>
      </c>
      <c r="H1556" s="259">
        <f t="shared" si="107"/>
        <v>274000000</v>
      </c>
      <c r="I1556" s="259">
        <v>70000000</v>
      </c>
      <c r="J1556" s="259">
        <v>85160000</v>
      </c>
      <c r="K1556" s="246"/>
    </row>
    <row r="1557" spans="1:11" x14ac:dyDescent="0.3">
      <c r="A1557" s="244" t="s">
        <v>4186</v>
      </c>
      <c r="B1557" s="292" t="s">
        <v>4101</v>
      </c>
      <c r="C1557" s="245">
        <v>2000</v>
      </c>
      <c r="D1557" s="258">
        <v>0</v>
      </c>
      <c r="E1557" s="258">
        <v>0</v>
      </c>
      <c r="F1557" s="259">
        <v>0</v>
      </c>
      <c r="G1557" s="259">
        <v>0</v>
      </c>
      <c r="H1557" s="259">
        <f t="shared" si="107"/>
        <v>0</v>
      </c>
      <c r="I1557" s="259">
        <v>50000</v>
      </c>
      <c r="J1557" s="259">
        <v>0</v>
      </c>
      <c r="K1557" s="246"/>
    </row>
    <row r="1558" spans="1:11" x14ac:dyDescent="0.3">
      <c r="A1558" s="244" t="s">
        <v>4187</v>
      </c>
      <c r="B1558" s="292" t="s">
        <v>4188</v>
      </c>
      <c r="C1558" s="245">
        <v>2000</v>
      </c>
      <c r="D1558" s="258">
        <v>0</v>
      </c>
      <c r="E1558" s="258">
        <v>0</v>
      </c>
      <c r="F1558" s="259">
        <v>0</v>
      </c>
      <c r="G1558" s="259">
        <v>0</v>
      </c>
      <c r="H1558" s="259">
        <f t="shared" si="107"/>
        <v>0</v>
      </c>
      <c r="I1558" s="259">
        <v>5000000</v>
      </c>
      <c r="J1558" s="259">
        <v>0</v>
      </c>
      <c r="K1558" s="247"/>
    </row>
    <row r="1559" spans="1:11" ht="19.5" customHeight="1" x14ac:dyDescent="0.3">
      <c r="A1559" s="244" t="s">
        <v>4189</v>
      </c>
      <c r="B1559" s="292" t="s">
        <v>4104</v>
      </c>
      <c r="C1559" s="245">
        <v>2000</v>
      </c>
      <c r="D1559" s="258">
        <v>0</v>
      </c>
      <c r="E1559" s="258">
        <v>0</v>
      </c>
      <c r="F1559" s="259">
        <v>0</v>
      </c>
      <c r="G1559" s="259">
        <v>0</v>
      </c>
      <c r="H1559" s="259">
        <f t="shared" si="107"/>
        <v>0</v>
      </c>
      <c r="I1559" s="259">
        <v>400000</v>
      </c>
      <c r="J1559" s="259">
        <v>0</v>
      </c>
      <c r="K1559" s="247"/>
    </row>
    <row r="1560" spans="1:11" s="343" customFormat="1" ht="18" customHeight="1" x14ac:dyDescent="0.3">
      <c r="A1560" s="877" t="s">
        <v>5099</v>
      </c>
      <c r="B1560" s="877"/>
      <c r="C1560" s="877"/>
      <c r="D1560" s="877"/>
      <c r="E1560" s="877"/>
      <c r="F1560" s="877"/>
      <c r="G1560" s="877"/>
      <c r="H1560" s="877"/>
      <c r="I1560" s="877"/>
      <c r="J1560" s="877"/>
      <c r="K1560" s="877"/>
    </row>
    <row r="1561" spans="1:11" s="343" customFormat="1" ht="14.25" customHeight="1" x14ac:dyDescent="0.3">
      <c r="A1561" s="877" t="s">
        <v>5100</v>
      </c>
      <c r="B1561" s="877"/>
      <c r="C1561" s="877"/>
      <c r="D1561" s="877"/>
      <c r="E1561" s="877"/>
      <c r="F1561" s="877"/>
      <c r="G1561" s="877"/>
      <c r="H1561" s="877"/>
      <c r="I1561" s="877"/>
      <c r="J1561" s="877"/>
      <c r="K1561" s="877"/>
    </row>
    <row r="1562" spans="1:11" s="343" customFormat="1" ht="15" thickBot="1" x14ac:dyDescent="0.35">
      <c r="A1562" s="941" t="s">
        <v>3487</v>
      </c>
      <c r="B1562" s="941"/>
      <c r="C1562" s="941"/>
      <c r="D1562" s="941"/>
      <c r="E1562" s="941"/>
      <c r="F1562" s="941"/>
      <c r="G1562" s="941"/>
      <c r="H1562" s="941"/>
      <c r="I1562" s="941"/>
      <c r="J1562" s="941"/>
      <c r="K1562" s="941"/>
    </row>
    <row r="1563" spans="1:11" s="343" customFormat="1" ht="15" customHeight="1" x14ac:dyDescent="0.3">
      <c r="A1563" s="935" t="s">
        <v>5101</v>
      </c>
      <c r="B1563" s="931" t="s">
        <v>4881</v>
      </c>
      <c r="C1563" s="938" t="s">
        <v>4908</v>
      </c>
      <c r="D1563" s="873" t="s">
        <v>3115</v>
      </c>
      <c r="E1563" s="873" t="s">
        <v>3116</v>
      </c>
      <c r="F1563" s="873" t="s">
        <v>3116</v>
      </c>
      <c r="G1563" s="873" t="s">
        <v>3116</v>
      </c>
      <c r="H1563" s="873" t="s">
        <v>5095</v>
      </c>
      <c r="I1563" s="875" t="s">
        <v>3115</v>
      </c>
      <c r="J1563" s="254" t="s">
        <v>4884</v>
      </c>
      <c r="K1563" s="873" t="s">
        <v>5049</v>
      </c>
    </row>
    <row r="1564" spans="1:11" s="343" customFormat="1" x14ac:dyDescent="0.3">
      <c r="A1564" s="936"/>
      <c r="B1564" s="932"/>
      <c r="C1564" s="939"/>
      <c r="D1564" s="874"/>
      <c r="E1564" s="874"/>
      <c r="F1564" s="874"/>
      <c r="G1564" s="874"/>
      <c r="H1564" s="874"/>
      <c r="I1564" s="876"/>
      <c r="J1564" s="255" t="s">
        <v>5103</v>
      </c>
      <c r="K1564" s="874"/>
    </row>
    <row r="1565" spans="1:11" s="343" customFormat="1" x14ac:dyDescent="0.3">
      <c r="A1565" s="936"/>
      <c r="B1565" s="932"/>
      <c r="C1565" s="939"/>
      <c r="D1565" s="44" t="s">
        <v>3120</v>
      </c>
      <c r="E1565" s="44" t="s">
        <v>3120</v>
      </c>
      <c r="F1565" s="44" t="s">
        <v>5068</v>
      </c>
      <c r="G1565" s="44" t="s">
        <v>5069</v>
      </c>
      <c r="H1565" s="44"/>
      <c r="I1565" s="45" t="s">
        <v>5102</v>
      </c>
      <c r="J1565" s="45" t="s">
        <v>5102</v>
      </c>
      <c r="K1565" s="44"/>
    </row>
    <row r="1566" spans="1:11" s="343" customFormat="1" ht="15" customHeight="1" thickBot="1" x14ac:dyDescent="0.35">
      <c r="A1566" s="937"/>
      <c r="B1566" s="933"/>
      <c r="C1566" s="940"/>
      <c r="D1566" s="48" t="s">
        <v>14</v>
      </c>
      <c r="E1566" s="48" t="s">
        <v>14</v>
      </c>
      <c r="F1566" s="48" t="s">
        <v>14</v>
      </c>
      <c r="G1566" s="48" t="s">
        <v>14</v>
      </c>
      <c r="H1566" s="48" t="s">
        <v>14</v>
      </c>
      <c r="I1566" s="49" t="s">
        <v>14</v>
      </c>
      <c r="J1566" s="256" t="s">
        <v>14</v>
      </c>
      <c r="K1566" s="48"/>
    </row>
    <row r="1567" spans="1:11" x14ac:dyDescent="0.3">
      <c r="A1567" s="248" t="s">
        <v>1955</v>
      </c>
      <c r="B1567" s="31"/>
      <c r="C1567" s="237"/>
      <c r="D1567" s="262">
        <f>SUM(D1568:D1571)</f>
        <v>240000000</v>
      </c>
      <c r="E1567" s="262">
        <f t="shared" ref="E1567:J1567" si="108">SUM(E1568:E1571)</f>
        <v>150000000</v>
      </c>
      <c r="F1567" s="262">
        <f t="shared" si="108"/>
        <v>260000000</v>
      </c>
      <c r="G1567" s="262">
        <f t="shared" si="108"/>
        <v>280000000</v>
      </c>
      <c r="H1567" s="262">
        <f t="shared" si="108"/>
        <v>690000000</v>
      </c>
      <c r="I1567" s="262">
        <f t="shared" si="108"/>
        <v>200000000</v>
      </c>
      <c r="J1567" s="262">
        <f t="shared" si="108"/>
        <v>176163320</v>
      </c>
      <c r="K1567" s="243"/>
    </row>
    <row r="1568" spans="1:11" x14ac:dyDescent="0.3">
      <c r="A1568" s="244" t="s">
        <v>4190</v>
      </c>
      <c r="B1568" s="292" t="s">
        <v>4191</v>
      </c>
      <c r="C1568" s="245">
        <v>2000</v>
      </c>
      <c r="D1568" s="258">
        <v>70000000</v>
      </c>
      <c r="E1568" s="258">
        <v>70000000</v>
      </c>
      <c r="F1568" s="259">
        <v>80000000</v>
      </c>
      <c r="G1568" s="259">
        <v>90000000</v>
      </c>
      <c r="H1568" s="259">
        <f t="shared" ref="H1568:H1571" si="109">SUM(E1568:G1568)</f>
        <v>240000000</v>
      </c>
      <c r="I1568" s="259">
        <v>50000000</v>
      </c>
      <c r="J1568" s="259">
        <v>47651549</v>
      </c>
      <c r="K1568" s="246"/>
    </row>
    <row r="1569" spans="1:11" x14ac:dyDescent="0.3">
      <c r="A1569" s="244" t="s">
        <v>4192</v>
      </c>
      <c r="B1569" s="292" t="s">
        <v>3499</v>
      </c>
      <c r="C1569" s="245">
        <v>2000</v>
      </c>
      <c r="D1569" s="258">
        <v>0</v>
      </c>
      <c r="E1569" s="258">
        <v>0</v>
      </c>
      <c r="F1569" s="259">
        <v>0</v>
      </c>
      <c r="G1569" s="259">
        <v>0</v>
      </c>
      <c r="H1569" s="259">
        <f t="shared" si="109"/>
        <v>0</v>
      </c>
      <c r="I1569" s="259">
        <v>0</v>
      </c>
      <c r="J1569" s="259">
        <v>11920</v>
      </c>
      <c r="K1569" s="246"/>
    </row>
    <row r="1570" spans="1:11" x14ac:dyDescent="0.3">
      <c r="A1570" s="244" t="s">
        <v>4193</v>
      </c>
      <c r="B1570" s="292" t="s">
        <v>4194</v>
      </c>
      <c r="C1570" s="245">
        <v>2000</v>
      </c>
      <c r="D1570" s="258">
        <v>170000000</v>
      </c>
      <c r="E1570" s="258">
        <v>80000000</v>
      </c>
      <c r="F1570" s="259">
        <v>180000000</v>
      </c>
      <c r="G1570" s="259">
        <v>190000000</v>
      </c>
      <c r="H1570" s="259">
        <f t="shared" si="109"/>
        <v>450000000</v>
      </c>
      <c r="I1570" s="259">
        <v>150000000</v>
      </c>
      <c r="J1570" s="259">
        <v>128318191</v>
      </c>
      <c r="K1570" s="246"/>
    </row>
    <row r="1571" spans="1:11" x14ac:dyDescent="0.3">
      <c r="A1571" s="244" t="s">
        <v>4195</v>
      </c>
      <c r="B1571" s="292" t="s">
        <v>4196</v>
      </c>
      <c r="C1571" s="245">
        <v>2000</v>
      </c>
      <c r="D1571" s="258">
        <v>0</v>
      </c>
      <c r="E1571" s="258">
        <v>0</v>
      </c>
      <c r="F1571" s="259">
        <v>0</v>
      </c>
      <c r="G1571" s="259">
        <v>0</v>
      </c>
      <c r="H1571" s="259">
        <f t="shared" si="109"/>
        <v>0</v>
      </c>
      <c r="I1571" s="259">
        <v>0</v>
      </c>
      <c r="J1571" s="259">
        <v>181660</v>
      </c>
      <c r="K1571" s="247"/>
    </row>
    <row r="1572" spans="1:11" x14ac:dyDescent="0.3">
      <c r="A1572" s="237"/>
      <c r="B1572" s="31"/>
      <c r="C1572" s="237"/>
      <c r="D1572" s="260"/>
      <c r="E1572" s="260"/>
      <c r="F1572" s="212"/>
      <c r="G1572" s="212"/>
      <c r="H1572" s="261"/>
      <c r="I1572" s="212"/>
      <c r="J1572" s="212"/>
      <c r="K1572" s="237"/>
    </row>
    <row r="1573" spans="1:11" x14ac:dyDescent="0.3">
      <c r="A1573" s="248" t="s">
        <v>2003</v>
      </c>
      <c r="B1573" s="31"/>
      <c r="C1573" s="237"/>
      <c r="D1573" s="262">
        <f>SUM(D1574)</f>
        <v>13000000</v>
      </c>
      <c r="E1573" s="262">
        <f t="shared" ref="E1573:J1573" si="110">SUM(E1574)</f>
        <v>13000000</v>
      </c>
      <c r="F1573" s="262">
        <f t="shared" si="110"/>
        <v>14000000</v>
      </c>
      <c r="G1573" s="262">
        <f t="shared" si="110"/>
        <v>15000000</v>
      </c>
      <c r="H1573" s="262">
        <f t="shared" si="110"/>
        <v>42000000</v>
      </c>
      <c r="I1573" s="262">
        <f t="shared" si="110"/>
        <v>10000000</v>
      </c>
      <c r="J1573" s="262">
        <f t="shared" si="110"/>
        <v>20479591</v>
      </c>
      <c r="K1573" s="243"/>
    </row>
    <row r="1574" spans="1:11" x14ac:dyDescent="0.3">
      <c r="A1574" s="244" t="s">
        <v>4197</v>
      </c>
      <c r="B1574" s="292" t="s">
        <v>4191</v>
      </c>
      <c r="C1574" s="245">
        <v>2000</v>
      </c>
      <c r="D1574" s="258">
        <v>13000000</v>
      </c>
      <c r="E1574" s="258">
        <v>13000000</v>
      </c>
      <c r="F1574" s="259">
        <v>14000000</v>
      </c>
      <c r="G1574" s="259">
        <v>15000000</v>
      </c>
      <c r="H1574" s="259">
        <f>SUM(E1574:G1574)</f>
        <v>42000000</v>
      </c>
      <c r="I1574" s="259">
        <v>10000000</v>
      </c>
      <c r="J1574" s="259">
        <v>20479591</v>
      </c>
      <c r="K1574" s="246"/>
    </row>
    <row r="1575" spans="1:11" x14ac:dyDescent="0.3">
      <c r="A1575" s="237"/>
      <c r="B1575" s="31"/>
      <c r="C1575" s="237"/>
      <c r="D1575" s="260"/>
      <c r="E1575" s="260"/>
      <c r="F1575" s="212"/>
      <c r="G1575" s="212"/>
      <c r="H1575" s="261"/>
      <c r="I1575" s="212"/>
      <c r="J1575" s="212"/>
      <c r="K1575" s="237"/>
    </row>
    <row r="1576" spans="1:11" x14ac:dyDescent="0.3">
      <c r="A1576" s="248" t="s">
        <v>1914</v>
      </c>
      <c r="B1576" s="293"/>
      <c r="C1576" s="237"/>
      <c r="D1576" s="262">
        <f>SUM(D1577)</f>
        <v>310000</v>
      </c>
      <c r="E1576" s="262">
        <f t="shared" ref="E1576:J1576" si="111">SUM(E1577)</f>
        <v>310000</v>
      </c>
      <c r="F1576" s="262">
        <f t="shared" si="111"/>
        <v>315000</v>
      </c>
      <c r="G1576" s="262">
        <f t="shared" si="111"/>
        <v>320000</v>
      </c>
      <c r="H1576" s="262">
        <f t="shared" si="111"/>
        <v>945000</v>
      </c>
      <c r="I1576" s="262">
        <f t="shared" si="111"/>
        <v>300000</v>
      </c>
      <c r="J1576" s="262">
        <f t="shared" si="111"/>
        <v>221200</v>
      </c>
      <c r="K1576" s="243"/>
    </row>
    <row r="1577" spans="1:11" x14ac:dyDescent="0.3">
      <c r="A1577" s="244" t="s">
        <v>4198</v>
      </c>
      <c r="B1577" s="292" t="s">
        <v>4199</v>
      </c>
      <c r="C1577" s="245">
        <v>2000</v>
      </c>
      <c r="D1577" s="258">
        <v>310000</v>
      </c>
      <c r="E1577" s="258">
        <v>310000</v>
      </c>
      <c r="F1577" s="259">
        <v>315000</v>
      </c>
      <c r="G1577" s="259">
        <v>320000</v>
      </c>
      <c r="H1577" s="259">
        <f>SUM(E1577:G1577)</f>
        <v>945000</v>
      </c>
      <c r="I1577" s="259">
        <v>300000</v>
      </c>
      <c r="J1577" s="259">
        <v>221200</v>
      </c>
      <c r="K1577" s="246"/>
    </row>
    <row r="1578" spans="1:11" x14ac:dyDescent="0.3">
      <c r="A1578" s="237"/>
      <c r="B1578" s="31"/>
      <c r="C1578" s="237"/>
      <c r="D1578" s="260"/>
      <c r="E1578" s="260"/>
      <c r="F1578" s="212"/>
      <c r="G1578" s="212"/>
      <c r="H1578" s="261"/>
      <c r="I1578" s="212"/>
      <c r="J1578" s="212"/>
      <c r="K1578" s="237"/>
    </row>
    <row r="1579" spans="1:11" x14ac:dyDescent="0.3">
      <c r="A1579" s="248" t="s">
        <v>2122</v>
      </c>
      <c r="B1579" s="293"/>
      <c r="C1579" s="237"/>
      <c r="D1579" s="262">
        <f>SUM(D1580:D1584)</f>
        <v>1650000</v>
      </c>
      <c r="E1579" s="262">
        <f t="shared" ref="E1579:J1579" si="112">SUM(E1580:E1584)</f>
        <v>950000</v>
      </c>
      <c r="F1579" s="262">
        <f t="shared" si="112"/>
        <v>1850000</v>
      </c>
      <c r="G1579" s="262">
        <f t="shared" si="112"/>
        <v>2050000</v>
      </c>
      <c r="H1579" s="262">
        <f t="shared" si="112"/>
        <v>4850000</v>
      </c>
      <c r="I1579" s="262">
        <f t="shared" si="112"/>
        <v>1650000</v>
      </c>
      <c r="J1579" s="262">
        <f t="shared" si="112"/>
        <v>822000</v>
      </c>
      <c r="K1579" s="243"/>
    </row>
    <row r="1580" spans="1:11" x14ac:dyDescent="0.3">
      <c r="A1580" s="244" t="s">
        <v>4200</v>
      </c>
      <c r="B1580" s="292" t="s">
        <v>3605</v>
      </c>
      <c r="C1580" s="245">
        <v>2000</v>
      </c>
      <c r="D1580" s="258">
        <v>0</v>
      </c>
      <c r="E1580" s="258">
        <v>0</v>
      </c>
      <c r="F1580" s="259">
        <v>0</v>
      </c>
      <c r="G1580" s="259">
        <v>0</v>
      </c>
      <c r="H1580" s="259">
        <f t="shared" ref="H1580:H1584" si="113">SUM(E1580:G1580)</f>
        <v>0</v>
      </c>
      <c r="I1580" s="259">
        <v>0</v>
      </c>
      <c r="J1580" s="259">
        <v>0</v>
      </c>
      <c r="K1580" s="246"/>
    </row>
    <row r="1581" spans="1:11" ht="26.25" customHeight="1" x14ac:dyDescent="0.3">
      <c r="A1581" s="244" t="s">
        <v>4201</v>
      </c>
      <c r="B1581" s="292" t="s">
        <v>4202</v>
      </c>
      <c r="C1581" s="245">
        <v>2000</v>
      </c>
      <c r="D1581" s="258">
        <v>400000</v>
      </c>
      <c r="E1581" s="258">
        <v>200000</v>
      </c>
      <c r="F1581" s="259">
        <v>450000</v>
      </c>
      <c r="G1581" s="259">
        <v>500000</v>
      </c>
      <c r="H1581" s="259">
        <f t="shared" si="113"/>
        <v>1150000</v>
      </c>
      <c r="I1581" s="259">
        <v>350000</v>
      </c>
      <c r="J1581" s="259">
        <v>260000</v>
      </c>
      <c r="K1581" s="246"/>
    </row>
    <row r="1582" spans="1:11" ht="24" x14ac:dyDescent="0.3">
      <c r="A1582" s="244" t="s">
        <v>4203</v>
      </c>
      <c r="B1582" s="292" t="s">
        <v>4204</v>
      </c>
      <c r="C1582" s="245">
        <v>2000</v>
      </c>
      <c r="D1582" s="258">
        <v>500000</v>
      </c>
      <c r="E1582" s="258">
        <v>300000</v>
      </c>
      <c r="F1582" s="259">
        <v>550000</v>
      </c>
      <c r="G1582" s="259">
        <v>600000</v>
      </c>
      <c r="H1582" s="259">
        <f t="shared" si="113"/>
        <v>1450000</v>
      </c>
      <c r="I1582" s="259">
        <v>500000</v>
      </c>
      <c r="J1582" s="259">
        <v>225000</v>
      </c>
      <c r="K1582" s="246"/>
    </row>
    <row r="1583" spans="1:11" ht="24" x14ac:dyDescent="0.3">
      <c r="A1583" s="244" t="s">
        <v>4205</v>
      </c>
      <c r="B1583" s="292" t="s">
        <v>4206</v>
      </c>
      <c r="C1583" s="245">
        <v>2000</v>
      </c>
      <c r="D1583" s="258">
        <v>250000</v>
      </c>
      <c r="E1583" s="258">
        <v>150000</v>
      </c>
      <c r="F1583" s="259">
        <v>300000</v>
      </c>
      <c r="G1583" s="259">
        <v>350000</v>
      </c>
      <c r="H1583" s="259">
        <f t="shared" si="113"/>
        <v>800000</v>
      </c>
      <c r="I1583" s="259">
        <v>200000</v>
      </c>
      <c r="J1583" s="259">
        <v>187000</v>
      </c>
      <c r="K1583" s="246"/>
    </row>
    <row r="1584" spans="1:11" x14ac:dyDescent="0.3">
      <c r="A1584" s="244" t="s">
        <v>4207</v>
      </c>
      <c r="B1584" s="292" t="s">
        <v>4208</v>
      </c>
      <c r="C1584" s="245">
        <v>2000</v>
      </c>
      <c r="D1584" s="258">
        <v>500000</v>
      </c>
      <c r="E1584" s="258">
        <v>300000</v>
      </c>
      <c r="F1584" s="259">
        <v>550000</v>
      </c>
      <c r="G1584" s="259">
        <v>600000</v>
      </c>
      <c r="H1584" s="259">
        <f t="shared" si="113"/>
        <v>1450000</v>
      </c>
      <c r="I1584" s="259">
        <v>600000</v>
      </c>
      <c r="J1584" s="259">
        <v>150000</v>
      </c>
      <c r="K1584" s="246"/>
    </row>
    <row r="1585" spans="1:11" x14ac:dyDescent="0.3">
      <c r="A1585" s="237"/>
      <c r="B1585" s="31"/>
      <c r="C1585" s="237"/>
      <c r="D1585" s="260"/>
      <c r="E1585" s="260"/>
      <c r="F1585" s="212"/>
      <c r="G1585" s="212"/>
      <c r="H1585" s="261"/>
      <c r="I1585" s="212"/>
      <c r="J1585" s="212"/>
      <c r="K1585" s="237"/>
    </row>
    <row r="1586" spans="1:11" x14ac:dyDescent="0.3">
      <c r="A1586" s="248" t="s">
        <v>2287</v>
      </c>
      <c r="B1586" s="31"/>
      <c r="C1586" s="237"/>
      <c r="D1586" s="262">
        <f>SUM(D1587:D1589)</f>
        <v>1620000</v>
      </c>
      <c r="E1586" s="262">
        <f t="shared" ref="E1586:J1586" si="114">SUM(E1587:E1589)</f>
        <v>1070000</v>
      </c>
      <c r="F1586" s="262">
        <f t="shared" si="114"/>
        <v>1730000</v>
      </c>
      <c r="G1586" s="262">
        <f t="shared" si="114"/>
        <v>1840000</v>
      </c>
      <c r="H1586" s="262">
        <f t="shared" si="114"/>
        <v>4640000</v>
      </c>
      <c r="I1586" s="262">
        <f t="shared" si="114"/>
        <v>1600000</v>
      </c>
      <c r="J1586" s="262">
        <f t="shared" si="114"/>
        <v>779540</v>
      </c>
      <c r="K1586" s="243"/>
    </row>
    <row r="1587" spans="1:11" x14ac:dyDescent="0.3">
      <c r="A1587" s="244" t="s">
        <v>4209</v>
      </c>
      <c r="B1587" s="292" t="s">
        <v>4210</v>
      </c>
      <c r="C1587" s="245">
        <v>2000</v>
      </c>
      <c r="D1587" s="258">
        <v>50000</v>
      </c>
      <c r="E1587" s="258">
        <v>20000</v>
      </c>
      <c r="F1587" s="259">
        <v>55000</v>
      </c>
      <c r="G1587" s="259">
        <v>60000</v>
      </c>
      <c r="H1587" s="259">
        <f t="shared" ref="H1587:H1589" si="115">SUM(E1587:G1587)</f>
        <v>135000</v>
      </c>
      <c r="I1587" s="259">
        <v>20000</v>
      </c>
      <c r="J1587" s="259">
        <v>0</v>
      </c>
      <c r="K1587" s="247"/>
    </row>
    <row r="1588" spans="1:11" x14ac:dyDescent="0.3">
      <c r="A1588" s="244" t="s">
        <v>4211</v>
      </c>
      <c r="B1588" s="292" t="s">
        <v>4212</v>
      </c>
      <c r="C1588" s="245">
        <v>2000</v>
      </c>
      <c r="D1588" s="258">
        <v>70000</v>
      </c>
      <c r="E1588" s="258">
        <v>50000</v>
      </c>
      <c r="F1588" s="259">
        <v>75000</v>
      </c>
      <c r="G1588" s="259">
        <v>80000</v>
      </c>
      <c r="H1588" s="259">
        <f t="shared" si="115"/>
        <v>205000</v>
      </c>
      <c r="I1588" s="259">
        <v>80000</v>
      </c>
      <c r="J1588" s="259">
        <v>650</v>
      </c>
      <c r="K1588" s="247"/>
    </row>
    <row r="1589" spans="1:11" x14ac:dyDescent="0.3">
      <c r="A1589" s="244" t="s">
        <v>4213</v>
      </c>
      <c r="B1589" s="292" t="s">
        <v>4214</v>
      </c>
      <c r="C1589" s="245">
        <v>2000</v>
      </c>
      <c r="D1589" s="258">
        <v>1500000</v>
      </c>
      <c r="E1589" s="258">
        <v>1000000</v>
      </c>
      <c r="F1589" s="259">
        <v>1600000</v>
      </c>
      <c r="G1589" s="259">
        <v>1700000</v>
      </c>
      <c r="H1589" s="259">
        <f t="shared" si="115"/>
        <v>4300000</v>
      </c>
      <c r="I1589" s="259">
        <v>1500000</v>
      </c>
      <c r="J1589" s="259">
        <v>778890</v>
      </c>
      <c r="K1589" s="246"/>
    </row>
    <row r="1590" spans="1:11" x14ac:dyDescent="0.3">
      <c r="A1590" s="242"/>
      <c r="B1590" s="311"/>
      <c r="C1590" s="242"/>
      <c r="D1590" s="18"/>
      <c r="E1590" s="18"/>
      <c r="F1590" s="212"/>
      <c r="G1590" s="212"/>
      <c r="H1590" s="321"/>
      <c r="I1590" s="212"/>
      <c r="J1590" s="322"/>
      <c r="K1590" s="284"/>
    </row>
    <row r="1591" spans="1:11" x14ac:dyDescent="0.3">
      <c r="A1591" s="248" t="s">
        <v>2379</v>
      </c>
      <c r="B1591" s="293"/>
      <c r="C1591" s="237"/>
      <c r="D1591" s="262">
        <f>SUM(D1592:D1651)</f>
        <v>436800000</v>
      </c>
      <c r="E1591" s="262">
        <f t="shared" ref="E1591:J1591" si="116">SUM(E1592:E1651)</f>
        <v>312110000</v>
      </c>
      <c r="F1591" s="262">
        <f t="shared" si="116"/>
        <v>546879000</v>
      </c>
      <c r="G1591" s="262">
        <f t="shared" si="116"/>
        <v>610197000</v>
      </c>
      <c r="H1591" s="262">
        <f t="shared" si="116"/>
        <v>1469186000</v>
      </c>
      <c r="I1591" s="262">
        <f t="shared" si="116"/>
        <v>840860000</v>
      </c>
      <c r="J1591" s="262">
        <f t="shared" si="116"/>
        <v>189458785</v>
      </c>
      <c r="K1591" s="243"/>
    </row>
    <row r="1592" spans="1:11" x14ac:dyDescent="0.3">
      <c r="A1592" s="244" t="s">
        <v>4215</v>
      </c>
      <c r="B1592" s="292" t="s">
        <v>4216</v>
      </c>
      <c r="C1592" s="245">
        <v>2000</v>
      </c>
      <c r="D1592" s="258">
        <v>1500000</v>
      </c>
      <c r="E1592" s="258">
        <v>1000000</v>
      </c>
      <c r="F1592" s="259">
        <v>2000000</v>
      </c>
      <c r="G1592" s="259">
        <v>3000000</v>
      </c>
      <c r="H1592" s="259">
        <f t="shared" ref="H1592:H1651" si="117">SUM(E1592:G1592)</f>
        <v>6000000</v>
      </c>
      <c r="I1592" s="259">
        <v>220000</v>
      </c>
      <c r="J1592" s="259">
        <v>1050000</v>
      </c>
      <c r="K1592" s="246"/>
    </row>
    <row r="1593" spans="1:11" x14ac:dyDescent="0.3">
      <c r="A1593" s="244" t="s">
        <v>4217</v>
      </c>
      <c r="B1593" s="292" t="s">
        <v>4218</v>
      </c>
      <c r="C1593" s="245">
        <v>2000</v>
      </c>
      <c r="D1593" s="258">
        <v>2800000</v>
      </c>
      <c r="E1593" s="258">
        <v>1800000</v>
      </c>
      <c r="F1593" s="259">
        <v>3000000</v>
      </c>
      <c r="G1593" s="259">
        <v>3500000</v>
      </c>
      <c r="H1593" s="259">
        <f t="shared" si="117"/>
        <v>8300000</v>
      </c>
      <c r="I1593" s="259">
        <v>2800000</v>
      </c>
      <c r="J1593" s="259">
        <v>2459250</v>
      </c>
      <c r="K1593" s="246"/>
    </row>
    <row r="1594" spans="1:11" x14ac:dyDescent="0.3">
      <c r="A1594" s="244" t="s">
        <v>4219</v>
      </c>
      <c r="B1594" s="292" t="s">
        <v>4220</v>
      </c>
      <c r="C1594" s="245">
        <v>2000</v>
      </c>
      <c r="D1594" s="258">
        <v>200000</v>
      </c>
      <c r="E1594" s="258">
        <v>100000</v>
      </c>
      <c r="F1594" s="259">
        <v>250000</v>
      </c>
      <c r="G1594" s="259">
        <v>300000</v>
      </c>
      <c r="H1594" s="259">
        <f t="shared" si="117"/>
        <v>650000</v>
      </c>
      <c r="I1594" s="259">
        <v>200000</v>
      </c>
      <c r="J1594" s="259">
        <v>30000</v>
      </c>
      <c r="K1594" s="246"/>
    </row>
    <row r="1595" spans="1:11" x14ac:dyDescent="0.3">
      <c r="A1595" s="244" t="s">
        <v>4221</v>
      </c>
      <c r="B1595" s="292" t="s">
        <v>4222</v>
      </c>
      <c r="C1595" s="245">
        <v>2000</v>
      </c>
      <c r="D1595" s="258">
        <v>400000</v>
      </c>
      <c r="E1595" s="258">
        <v>200000</v>
      </c>
      <c r="F1595" s="259">
        <v>450000</v>
      </c>
      <c r="G1595" s="259">
        <v>500000</v>
      </c>
      <c r="H1595" s="259">
        <f t="shared" si="117"/>
        <v>1150000</v>
      </c>
      <c r="I1595" s="259">
        <v>0</v>
      </c>
      <c r="J1595" s="259">
        <v>0</v>
      </c>
      <c r="K1595" s="247"/>
    </row>
    <row r="1596" spans="1:11" s="343" customFormat="1" ht="18" customHeight="1" x14ac:dyDescent="0.3">
      <c r="A1596" s="877" t="s">
        <v>5099</v>
      </c>
      <c r="B1596" s="877"/>
      <c r="C1596" s="877"/>
      <c r="D1596" s="877"/>
      <c r="E1596" s="877"/>
      <c r="F1596" s="877"/>
      <c r="G1596" s="877"/>
      <c r="H1596" s="877"/>
      <c r="I1596" s="877"/>
      <c r="J1596" s="877"/>
      <c r="K1596" s="877"/>
    </row>
    <row r="1597" spans="1:11" s="343" customFormat="1" ht="14.25" customHeight="1" x14ac:dyDescent="0.3">
      <c r="A1597" s="877" t="s">
        <v>5100</v>
      </c>
      <c r="B1597" s="877"/>
      <c r="C1597" s="877"/>
      <c r="D1597" s="877"/>
      <c r="E1597" s="877"/>
      <c r="F1597" s="877"/>
      <c r="G1597" s="877"/>
      <c r="H1597" s="877"/>
      <c r="I1597" s="877"/>
      <c r="J1597" s="877"/>
      <c r="K1597" s="877"/>
    </row>
    <row r="1598" spans="1:11" s="343" customFormat="1" ht="15" thickBot="1" x14ac:dyDescent="0.35">
      <c r="A1598" s="941" t="s">
        <v>3487</v>
      </c>
      <c r="B1598" s="941"/>
      <c r="C1598" s="941"/>
      <c r="D1598" s="941"/>
      <c r="E1598" s="941"/>
      <c r="F1598" s="941"/>
      <c r="G1598" s="941"/>
      <c r="H1598" s="941"/>
      <c r="I1598" s="941"/>
      <c r="J1598" s="941"/>
      <c r="K1598" s="941"/>
    </row>
    <row r="1599" spans="1:11" s="343" customFormat="1" ht="15" customHeight="1" x14ac:dyDescent="0.3">
      <c r="A1599" s="935" t="s">
        <v>5101</v>
      </c>
      <c r="B1599" s="931" t="s">
        <v>4881</v>
      </c>
      <c r="C1599" s="938" t="s">
        <v>4908</v>
      </c>
      <c r="D1599" s="873" t="s">
        <v>3115</v>
      </c>
      <c r="E1599" s="873" t="s">
        <v>3116</v>
      </c>
      <c r="F1599" s="873" t="s">
        <v>3116</v>
      </c>
      <c r="G1599" s="873" t="s">
        <v>3116</v>
      </c>
      <c r="H1599" s="873" t="s">
        <v>5095</v>
      </c>
      <c r="I1599" s="875" t="s">
        <v>3115</v>
      </c>
      <c r="J1599" s="254" t="s">
        <v>4884</v>
      </c>
      <c r="K1599" s="873" t="s">
        <v>5049</v>
      </c>
    </row>
    <row r="1600" spans="1:11" s="343" customFormat="1" x14ac:dyDescent="0.3">
      <c r="A1600" s="936"/>
      <c r="B1600" s="932"/>
      <c r="C1600" s="939"/>
      <c r="D1600" s="874"/>
      <c r="E1600" s="874"/>
      <c r="F1600" s="874"/>
      <c r="G1600" s="874"/>
      <c r="H1600" s="874"/>
      <c r="I1600" s="876"/>
      <c r="J1600" s="255" t="s">
        <v>5103</v>
      </c>
      <c r="K1600" s="874"/>
    </row>
    <row r="1601" spans="1:11" s="343" customFormat="1" x14ac:dyDescent="0.3">
      <c r="A1601" s="936"/>
      <c r="B1601" s="932"/>
      <c r="C1601" s="939"/>
      <c r="D1601" s="44" t="s">
        <v>3120</v>
      </c>
      <c r="E1601" s="44" t="s">
        <v>3120</v>
      </c>
      <c r="F1601" s="44" t="s">
        <v>5068</v>
      </c>
      <c r="G1601" s="44" t="s">
        <v>5069</v>
      </c>
      <c r="H1601" s="44"/>
      <c r="I1601" s="45" t="s">
        <v>5102</v>
      </c>
      <c r="J1601" s="45" t="s">
        <v>5102</v>
      </c>
      <c r="K1601" s="44"/>
    </row>
    <row r="1602" spans="1:11" s="343" customFormat="1" ht="15" customHeight="1" thickBot="1" x14ac:dyDescent="0.35">
      <c r="A1602" s="937"/>
      <c r="B1602" s="933"/>
      <c r="C1602" s="940"/>
      <c r="D1602" s="48" t="s">
        <v>14</v>
      </c>
      <c r="E1602" s="48" t="s">
        <v>14</v>
      </c>
      <c r="F1602" s="48" t="s">
        <v>14</v>
      </c>
      <c r="G1602" s="48" t="s">
        <v>14</v>
      </c>
      <c r="H1602" s="48" t="s">
        <v>14</v>
      </c>
      <c r="I1602" s="49" t="s">
        <v>14</v>
      </c>
      <c r="J1602" s="256" t="s">
        <v>14</v>
      </c>
      <c r="K1602" s="48"/>
    </row>
    <row r="1603" spans="1:11" x14ac:dyDescent="0.3">
      <c r="A1603" s="244" t="s">
        <v>4223</v>
      </c>
      <c r="B1603" s="292" t="s">
        <v>4224</v>
      </c>
      <c r="C1603" s="245">
        <v>2000</v>
      </c>
      <c r="D1603" s="258">
        <v>0</v>
      </c>
      <c r="E1603" s="258">
        <v>0</v>
      </c>
      <c r="F1603" s="259">
        <v>0</v>
      </c>
      <c r="G1603" s="259">
        <v>0</v>
      </c>
      <c r="H1603" s="259">
        <f t="shared" si="117"/>
        <v>0</v>
      </c>
      <c r="I1603" s="259">
        <v>0</v>
      </c>
      <c r="J1603" s="259">
        <v>0</v>
      </c>
      <c r="K1603" s="246"/>
    </row>
    <row r="1604" spans="1:11" x14ac:dyDescent="0.3">
      <c r="A1604" s="244" t="s">
        <v>4225</v>
      </c>
      <c r="B1604" s="292" t="s">
        <v>4226</v>
      </c>
      <c r="C1604" s="245">
        <v>2000</v>
      </c>
      <c r="D1604" s="258">
        <v>350000000</v>
      </c>
      <c r="E1604" s="258">
        <v>250000000</v>
      </c>
      <c r="F1604" s="259">
        <v>450000000</v>
      </c>
      <c r="G1604" s="259">
        <v>500000000</v>
      </c>
      <c r="H1604" s="259">
        <f t="shared" si="117"/>
        <v>1200000000</v>
      </c>
      <c r="I1604" s="259">
        <v>730000000</v>
      </c>
      <c r="J1604" s="259">
        <v>107416100</v>
      </c>
      <c r="K1604" s="246"/>
    </row>
    <row r="1605" spans="1:11" x14ac:dyDescent="0.3">
      <c r="A1605" s="244" t="s">
        <v>4227</v>
      </c>
      <c r="B1605" s="292" t="s">
        <v>4228</v>
      </c>
      <c r="C1605" s="245">
        <v>2000</v>
      </c>
      <c r="D1605" s="258">
        <v>0</v>
      </c>
      <c r="E1605" s="258">
        <v>0</v>
      </c>
      <c r="F1605" s="259">
        <v>0</v>
      </c>
      <c r="G1605" s="259">
        <v>0</v>
      </c>
      <c r="H1605" s="259">
        <f t="shared" si="117"/>
        <v>0</v>
      </c>
      <c r="I1605" s="259">
        <v>2400000</v>
      </c>
      <c r="J1605" s="259">
        <v>0</v>
      </c>
      <c r="K1605" s="247"/>
    </row>
    <row r="1606" spans="1:11" x14ac:dyDescent="0.3">
      <c r="A1606" s="244" t="s">
        <v>4229</v>
      </c>
      <c r="B1606" s="292" t="s">
        <v>4230</v>
      </c>
      <c r="C1606" s="245">
        <v>2000</v>
      </c>
      <c r="D1606" s="258">
        <v>1000000</v>
      </c>
      <c r="E1606" s="258">
        <v>500000</v>
      </c>
      <c r="F1606" s="259">
        <v>1200000</v>
      </c>
      <c r="G1606" s="259">
        <v>1300000</v>
      </c>
      <c r="H1606" s="259">
        <f t="shared" si="117"/>
        <v>3000000</v>
      </c>
      <c r="I1606" s="259">
        <v>1260000</v>
      </c>
      <c r="J1606" s="259">
        <v>0</v>
      </c>
      <c r="K1606" s="247"/>
    </row>
    <row r="1607" spans="1:11" x14ac:dyDescent="0.3">
      <c r="A1607" s="244" t="s">
        <v>4231</v>
      </c>
      <c r="B1607" s="292" t="s">
        <v>4232</v>
      </c>
      <c r="C1607" s="245">
        <v>2000</v>
      </c>
      <c r="D1607" s="258">
        <v>0</v>
      </c>
      <c r="E1607" s="258">
        <v>0</v>
      </c>
      <c r="F1607" s="259">
        <v>0</v>
      </c>
      <c r="G1607" s="259">
        <v>0</v>
      </c>
      <c r="H1607" s="259">
        <f t="shared" si="117"/>
        <v>0</v>
      </c>
      <c r="I1607" s="259">
        <v>0</v>
      </c>
      <c r="J1607" s="259">
        <v>17726340</v>
      </c>
      <c r="K1607" s="246"/>
    </row>
    <row r="1608" spans="1:11" x14ac:dyDescent="0.3">
      <c r="A1608" s="244" t="s">
        <v>4233</v>
      </c>
      <c r="B1608" s="292" t="s">
        <v>4050</v>
      </c>
      <c r="C1608" s="245">
        <v>2000</v>
      </c>
      <c r="D1608" s="258">
        <v>9000000</v>
      </c>
      <c r="E1608" s="258">
        <v>6000000</v>
      </c>
      <c r="F1608" s="259">
        <v>10000000</v>
      </c>
      <c r="G1608" s="259">
        <v>12000000</v>
      </c>
      <c r="H1608" s="259">
        <f t="shared" si="117"/>
        <v>28000000</v>
      </c>
      <c r="I1608" s="259">
        <v>12000000</v>
      </c>
      <c r="J1608" s="259">
        <v>6872875</v>
      </c>
      <c r="K1608" s="246"/>
    </row>
    <row r="1609" spans="1:11" x14ac:dyDescent="0.3">
      <c r="A1609" s="244" t="s">
        <v>4234</v>
      </c>
      <c r="B1609" s="292" t="s">
        <v>4235</v>
      </c>
      <c r="C1609" s="245">
        <v>2000</v>
      </c>
      <c r="D1609" s="258">
        <v>4000000</v>
      </c>
      <c r="E1609" s="258">
        <v>3000000</v>
      </c>
      <c r="F1609" s="259">
        <v>5000000</v>
      </c>
      <c r="G1609" s="259">
        <v>6000000</v>
      </c>
      <c r="H1609" s="259">
        <f t="shared" si="117"/>
        <v>14000000</v>
      </c>
      <c r="I1609" s="259">
        <v>4450000</v>
      </c>
      <c r="J1609" s="259">
        <v>4139950</v>
      </c>
      <c r="K1609" s="246"/>
    </row>
    <row r="1610" spans="1:11" x14ac:dyDescent="0.3">
      <c r="A1610" s="244" t="s">
        <v>4236</v>
      </c>
      <c r="B1610" s="292" t="s">
        <v>4237</v>
      </c>
      <c r="C1610" s="245">
        <v>2000</v>
      </c>
      <c r="D1610" s="258">
        <v>200000</v>
      </c>
      <c r="E1610" s="258">
        <v>100000</v>
      </c>
      <c r="F1610" s="259">
        <v>240000</v>
      </c>
      <c r="G1610" s="259">
        <v>260000</v>
      </c>
      <c r="H1610" s="259">
        <f t="shared" si="117"/>
        <v>600000</v>
      </c>
      <c r="I1610" s="259">
        <v>200000</v>
      </c>
      <c r="J1610" s="259">
        <v>2222250</v>
      </c>
      <c r="K1610" s="246"/>
    </row>
    <row r="1611" spans="1:11" x14ac:dyDescent="0.3">
      <c r="A1611" s="244" t="s">
        <v>4238</v>
      </c>
      <c r="B1611" s="292" t="s">
        <v>4239</v>
      </c>
      <c r="C1611" s="245">
        <v>2000</v>
      </c>
      <c r="D1611" s="258">
        <v>0</v>
      </c>
      <c r="E1611" s="258">
        <v>0</v>
      </c>
      <c r="F1611" s="259">
        <v>0</v>
      </c>
      <c r="G1611" s="259">
        <v>0</v>
      </c>
      <c r="H1611" s="259">
        <f t="shared" si="117"/>
        <v>0</v>
      </c>
      <c r="I1611" s="259">
        <v>0</v>
      </c>
      <c r="J1611" s="259">
        <v>4650</v>
      </c>
      <c r="K1611" s="246"/>
    </row>
    <row r="1612" spans="1:11" x14ac:dyDescent="0.3">
      <c r="A1612" s="244" t="s">
        <v>4240</v>
      </c>
      <c r="B1612" s="292" t="s">
        <v>3773</v>
      </c>
      <c r="C1612" s="245">
        <v>2000</v>
      </c>
      <c r="D1612" s="258">
        <v>0</v>
      </c>
      <c r="E1612" s="258">
        <v>0</v>
      </c>
      <c r="F1612" s="259">
        <v>0</v>
      </c>
      <c r="G1612" s="259">
        <v>0</v>
      </c>
      <c r="H1612" s="259">
        <f t="shared" si="117"/>
        <v>0</v>
      </c>
      <c r="I1612" s="259">
        <v>0</v>
      </c>
      <c r="J1612" s="259">
        <v>323500</v>
      </c>
      <c r="K1612" s="246"/>
    </row>
    <row r="1613" spans="1:11" x14ac:dyDescent="0.3">
      <c r="A1613" s="244" t="s">
        <v>4241</v>
      </c>
      <c r="B1613" s="292" t="s">
        <v>3652</v>
      </c>
      <c r="C1613" s="245">
        <v>2000</v>
      </c>
      <c r="D1613" s="258">
        <v>4200000</v>
      </c>
      <c r="E1613" s="258">
        <v>3200000</v>
      </c>
      <c r="F1613" s="259">
        <v>5000000</v>
      </c>
      <c r="G1613" s="259">
        <v>6000000</v>
      </c>
      <c r="H1613" s="259">
        <f t="shared" si="117"/>
        <v>14200000</v>
      </c>
      <c r="I1613" s="259">
        <v>15200000</v>
      </c>
      <c r="J1613" s="259">
        <v>6850000</v>
      </c>
      <c r="K1613" s="246"/>
    </row>
    <row r="1614" spans="1:11" x14ac:dyDescent="0.3">
      <c r="A1614" s="244" t="s">
        <v>4242</v>
      </c>
      <c r="B1614" s="292" t="s">
        <v>4243</v>
      </c>
      <c r="C1614" s="245">
        <v>2000</v>
      </c>
      <c r="D1614" s="258">
        <v>1700000</v>
      </c>
      <c r="E1614" s="258">
        <v>900000</v>
      </c>
      <c r="F1614" s="259">
        <v>1800000</v>
      </c>
      <c r="G1614" s="259">
        <v>1900000</v>
      </c>
      <c r="H1614" s="259">
        <f t="shared" si="117"/>
        <v>4600000</v>
      </c>
      <c r="I1614" s="259">
        <v>1820000</v>
      </c>
      <c r="J1614" s="259">
        <v>1850750</v>
      </c>
      <c r="K1614" s="246"/>
    </row>
    <row r="1615" spans="1:11" x14ac:dyDescent="0.3">
      <c r="A1615" s="244" t="s">
        <v>4244</v>
      </c>
      <c r="B1615" s="292" t="s">
        <v>4245</v>
      </c>
      <c r="C1615" s="245">
        <v>2000</v>
      </c>
      <c r="D1615" s="258">
        <v>20000</v>
      </c>
      <c r="E1615" s="258">
        <v>20000</v>
      </c>
      <c r="F1615" s="259">
        <v>22000</v>
      </c>
      <c r="G1615" s="259">
        <v>24000</v>
      </c>
      <c r="H1615" s="259">
        <f t="shared" si="117"/>
        <v>66000</v>
      </c>
      <c r="I1615" s="259">
        <v>20000</v>
      </c>
      <c r="J1615" s="259">
        <v>0</v>
      </c>
      <c r="K1615" s="247"/>
    </row>
    <row r="1616" spans="1:11" x14ac:dyDescent="0.3">
      <c r="A1616" s="244" t="s">
        <v>4246</v>
      </c>
      <c r="B1616" s="292" t="s">
        <v>4247</v>
      </c>
      <c r="C1616" s="245">
        <v>2000</v>
      </c>
      <c r="D1616" s="258">
        <v>0</v>
      </c>
      <c r="E1616" s="258">
        <v>0</v>
      </c>
      <c r="F1616" s="259">
        <v>0</v>
      </c>
      <c r="G1616" s="259">
        <v>0</v>
      </c>
      <c r="H1616" s="259">
        <f t="shared" si="117"/>
        <v>0</v>
      </c>
      <c r="I1616" s="259">
        <v>0</v>
      </c>
      <c r="J1616" s="259">
        <v>276000</v>
      </c>
      <c r="K1616" s="246"/>
    </row>
    <row r="1617" spans="1:11" x14ac:dyDescent="0.3">
      <c r="A1617" s="244" t="s">
        <v>4248</v>
      </c>
      <c r="B1617" s="292" t="s">
        <v>4249</v>
      </c>
      <c r="C1617" s="245">
        <v>2000</v>
      </c>
      <c r="D1617" s="258">
        <v>0</v>
      </c>
      <c r="E1617" s="258">
        <v>0</v>
      </c>
      <c r="F1617" s="259">
        <v>0</v>
      </c>
      <c r="G1617" s="259">
        <v>0</v>
      </c>
      <c r="H1617" s="259">
        <f t="shared" si="117"/>
        <v>0</v>
      </c>
      <c r="I1617" s="259">
        <v>0</v>
      </c>
      <c r="J1617" s="259">
        <v>0</v>
      </c>
      <c r="K1617" s="246"/>
    </row>
    <row r="1618" spans="1:11" x14ac:dyDescent="0.3">
      <c r="A1618" s="244" t="s">
        <v>4250</v>
      </c>
      <c r="B1618" s="292" t="s">
        <v>3659</v>
      </c>
      <c r="C1618" s="245">
        <v>2000</v>
      </c>
      <c r="D1618" s="258">
        <v>1300000</v>
      </c>
      <c r="E1618" s="258">
        <v>900000</v>
      </c>
      <c r="F1618" s="259">
        <v>1400000</v>
      </c>
      <c r="G1618" s="259">
        <v>1500000</v>
      </c>
      <c r="H1618" s="259">
        <f t="shared" si="117"/>
        <v>3800000</v>
      </c>
      <c r="I1618" s="259">
        <v>1000000</v>
      </c>
      <c r="J1618" s="259">
        <v>1477500</v>
      </c>
      <c r="K1618" s="246"/>
    </row>
    <row r="1619" spans="1:11" x14ac:dyDescent="0.3">
      <c r="A1619" s="244" t="s">
        <v>4251</v>
      </c>
      <c r="B1619" s="292" t="s">
        <v>3661</v>
      </c>
      <c r="C1619" s="245">
        <v>2000</v>
      </c>
      <c r="D1619" s="258">
        <v>1400000</v>
      </c>
      <c r="E1619" s="258">
        <v>800000</v>
      </c>
      <c r="F1619" s="259">
        <v>1600000</v>
      </c>
      <c r="G1619" s="259">
        <v>1800000</v>
      </c>
      <c r="H1619" s="259">
        <f t="shared" si="117"/>
        <v>4200000</v>
      </c>
      <c r="I1619" s="259">
        <v>1400000</v>
      </c>
      <c r="J1619" s="259">
        <v>1174650</v>
      </c>
      <c r="K1619" s="246"/>
    </row>
    <row r="1620" spans="1:11" x14ac:dyDescent="0.3">
      <c r="A1620" s="244" t="s">
        <v>4252</v>
      </c>
      <c r="B1620" s="292" t="s">
        <v>4253</v>
      </c>
      <c r="C1620" s="245">
        <v>2000</v>
      </c>
      <c r="D1620" s="258">
        <v>100000</v>
      </c>
      <c r="E1620" s="258">
        <v>70000</v>
      </c>
      <c r="F1620" s="259">
        <v>120000</v>
      </c>
      <c r="G1620" s="259">
        <v>150000</v>
      </c>
      <c r="H1620" s="259">
        <f t="shared" si="117"/>
        <v>340000</v>
      </c>
      <c r="I1620" s="259">
        <v>60000</v>
      </c>
      <c r="J1620" s="259">
        <v>67700</v>
      </c>
      <c r="K1620" s="246"/>
    </row>
    <row r="1621" spans="1:11" x14ac:dyDescent="0.3">
      <c r="A1621" s="244" t="s">
        <v>4254</v>
      </c>
      <c r="B1621" s="292" t="s">
        <v>4889</v>
      </c>
      <c r="C1621" s="245">
        <v>2000</v>
      </c>
      <c r="D1621" s="258">
        <v>10000</v>
      </c>
      <c r="E1621" s="258">
        <v>10000</v>
      </c>
      <c r="F1621" s="259">
        <v>12000</v>
      </c>
      <c r="G1621" s="259">
        <v>13000</v>
      </c>
      <c r="H1621" s="259">
        <f t="shared" si="117"/>
        <v>35000</v>
      </c>
      <c r="I1621" s="259">
        <v>10000</v>
      </c>
      <c r="J1621" s="259">
        <v>304500</v>
      </c>
      <c r="K1621" s="246"/>
    </row>
    <row r="1622" spans="1:11" x14ac:dyDescent="0.3">
      <c r="A1622" s="244" t="s">
        <v>4255</v>
      </c>
      <c r="B1622" s="292" t="s">
        <v>4256</v>
      </c>
      <c r="C1622" s="245">
        <v>2000</v>
      </c>
      <c r="D1622" s="258">
        <v>9000000</v>
      </c>
      <c r="E1622" s="258">
        <v>7000000</v>
      </c>
      <c r="F1622" s="259">
        <v>10000000</v>
      </c>
      <c r="G1622" s="259">
        <v>12000000</v>
      </c>
      <c r="H1622" s="259">
        <f t="shared" si="117"/>
        <v>29000000</v>
      </c>
      <c r="I1622" s="259">
        <v>12000000</v>
      </c>
      <c r="J1622" s="259">
        <v>6895500</v>
      </c>
      <c r="K1622" s="246"/>
    </row>
    <row r="1623" spans="1:11" x14ac:dyDescent="0.3">
      <c r="A1623" s="244" t="s">
        <v>4257</v>
      </c>
      <c r="B1623" s="292" t="s">
        <v>4258</v>
      </c>
      <c r="C1623" s="245">
        <v>2000</v>
      </c>
      <c r="D1623" s="258">
        <v>100000</v>
      </c>
      <c r="E1623" s="258">
        <v>100000</v>
      </c>
      <c r="F1623" s="259">
        <v>150000</v>
      </c>
      <c r="G1623" s="259">
        <v>150000</v>
      </c>
      <c r="H1623" s="259">
        <f t="shared" si="117"/>
        <v>400000</v>
      </c>
      <c r="I1623" s="259">
        <v>540000</v>
      </c>
      <c r="J1623" s="259">
        <v>0</v>
      </c>
      <c r="K1623" s="247"/>
    </row>
    <row r="1624" spans="1:11" x14ac:dyDescent="0.3">
      <c r="A1624" s="244" t="s">
        <v>4259</v>
      </c>
      <c r="B1624" s="292" t="s">
        <v>3673</v>
      </c>
      <c r="C1624" s="245">
        <v>2000</v>
      </c>
      <c r="D1624" s="258">
        <v>16000000</v>
      </c>
      <c r="E1624" s="258">
        <v>12000000</v>
      </c>
      <c r="F1624" s="259">
        <v>17000000</v>
      </c>
      <c r="G1624" s="259">
        <v>19000000</v>
      </c>
      <c r="H1624" s="259">
        <f t="shared" si="117"/>
        <v>48000000</v>
      </c>
      <c r="I1624" s="259">
        <v>16000000</v>
      </c>
      <c r="J1624" s="259">
        <v>0</v>
      </c>
      <c r="K1624" s="246"/>
    </row>
    <row r="1625" spans="1:11" x14ac:dyDescent="0.3">
      <c r="A1625" s="244" t="s">
        <v>4260</v>
      </c>
      <c r="B1625" s="292" t="s">
        <v>4261</v>
      </c>
      <c r="C1625" s="245">
        <v>2000</v>
      </c>
      <c r="D1625" s="258">
        <v>0</v>
      </c>
      <c r="E1625" s="258">
        <v>0</v>
      </c>
      <c r="F1625" s="259">
        <v>0</v>
      </c>
      <c r="G1625" s="259">
        <v>0</v>
      </c>
      <c r="H1625" s="259">
        <f t="shared" si="117"/>
        <v>0</v>
      </c>
      <c r="I1625" s="259">
        <v>0</v>
      </c>
      <c r="J1625" s="259">
        <v>14000</v>
      </c>
      <c r="K1625" s="246"/>
    </row>
    <row r="1626" spans="1:11" x14ac:dyDescent="0.3">
      <c r="A1626" s="244" t="s">
        <v>4262</v>
      </c>
      <c r="B1626" s="292" t="s">
        <v>4890</v>
      </c>
      <c r="C1626" s="245">
        <v>2000</v>
      </c>
      <c r="D1626" s="258">
        <v>0</v>
      </c>
      <c r="E1626" s="258">
        <v>0</v>
      </c>
      <c r="F1626" s="259">
        <v>0</v>
      </c>
      <c r="G1626" s="259">
        <v>0</v>
      </c>
      <c r="H1626" s="259">
        <f t="shared" si="117"/>
        <v>0</v>
      </c>
      <c r="I1626" s="259">
        <v>0</v>
      </c>
      <c r="J1626" s="259">
        <v>34500</v>
      </c>
      <c r="K1626" s="246"/>
    </row>
    <row r="1627" spans="1:11" x14ac:dyDescent="0.3">
      <c r="A1627" s="244" t="s">
        <v>4263</v>
      </c>
      <c r="B1627" s="292" t="s">
        <v>4264</v>
      </c>
      <c r="C1627" s="245">
        <v>2000</v>
      </c>
      <c r="D1627" s="258">
        <v>8000000</v>
      </c>
      <c r="E1627" s="258">
        <v>6000000</v>
      </c>
      <c r="F1627" s="259">
        <v>9000000</v>
      </c>
      <c r="G1627" s="259">
        <v>9500000</v>
      </c>
      <c r="H1627" s="259">
        <f t="shared" si="117"/>
        <v>24500000</v>
      </c>
      <c r="I1627" s="259">
        <v>0</v>
      </c>
      <c r="J1627" s="259">
        <v>9171810</v>
      </c>
      <c r="K1627" s="246"/>
    </row>
    <row r="1628" spans="1:11" x14ac:dyDescent="0.3">
      <c r="A1628" s="244" t="s">
        <v>4265</v>
      </c>
      <c r="B1628" s="292" t="s">
        <v>4266</v>
      </c>
      <c r="C1628" s="245">
        <v>2000</v>
      </c>
      <c r="D1628" s="258">
        <v>0</v>
      </c>
      <c r="E1628" s="258">
        <v>0</v>
      </c>
      <c r="F1628" s="259">
        <v>0</v>
      </c>
      <c r="G1628" s="259">
        <v>0</v>
      </c>
      <c r="H1628" s="259">
        <f t="shared" si="117"/>
        <v>0</v>
      </c>
      <c r="I1628" s="259">
        <v>0</v>
      </c>
      <c r="J1628" s="259">
        <v>1030000</v>
      </c>
      <c r="K1628" s="246"/>
    </row>
    <row r="1629" spans="1:11" x14ac:dyDescent="0.3">
      <c r="A1629" s="244" t="s">
        <v>4267</v>
      </c>
      <c r="B1629" s="292" t="s">
        <v>4268</v>
      </c>
      <c r="C1629" s="245">
        <v>2000</v>
      </c>
      <c r="D1629" s="258">
        <v>0</v>
      </c>
      <c r="E1629" s="258">
        <v>0</v>
      </c>
      <c r="F1629" s="259">
        <v>0</v>
      </c>
      <c r="G1629" s="259">
        <v>0</v>
      </c>
      <c r="H1629" s="259">
        <f t="shared" si="117"/>
        <v>0</v>
      </c>
      <c r="I1629" s="259">
        <v>0</v>
      </c>
      <c r="J1629" s="259">
        <v>60900</v>
      </c>
      <c r="K1629" s="246"/>
    </row>
    <row r="1630" spans="1:11" x14ac:dyDescent="0.3">
      <c r="A1630" s="244" t="s">
        <v>4269</v>
      </c>
      <c r="B1630" s="292" t="s">
        <v>4270</v>
      </c>
      <c r="C1630" s="245">
        <v>2000</v>
      </c>
      <c r="D1630" s="258">
        <v>1700000</v>
      </c>
      <c r="E1630" s="258">
        <v>1000000</v>
      </c>
      <c r="F1630" s="259">
        <v>1800000</v>
      </c>
      <c r="G1630" s="259">
        <v>1900000</v>
      </c>
      <c r="H1630" s="259">
        <f t="shared" si="117"/>
        <v>4700000</v>
      </c>
      <c r="I1630" s="259">
        <v>1300000</v>
      </c>
      <c r="J1630" s="259">
        <v>1242000</v>
      </c>
      <c r="K1630" s="246"/>
    </row>
    <row r="1631" spans="1:11" ht="24" x14ac:dyDescent="0.3">
      <c r="A1631" s="244" t="s">
        <v>4271</v>
      </c>
      <c r="B1631" s="292" t="s">
        <v>4891</v>
      </c>
      <c r="C1631" s="245">
        <v>2000</v>
      </c>
      <c r="D1631" s="258">
        <v>80000</v>
      </c>
      <c r="E1631" s="258">
        <v>40000</v>
      </c>
      <c r="F1631" s="259">
        <v>85000</v>
      </c>
      <c r="G1631" s="259">
        <v>90000</v>
      </c>
      <c r="H1631" s="259">
        <f t="shared" si="117"/>
        <v>215000</v>
      </c>
      <c r="I1631" s="259">
        <v>140000</v>
      </c>
      <c r="J1631" s="259">
        <v>86900</v>
      </c>
      <c r="K1631" s="246"/>
    </row>
    <row r="1632" spans="1:11" x14ac:dyDescent="0.3">
      <c r="A1632" s="244" t="s">
        <v>4272</v>
      </c>
      <c r="B1632" s="292" t="s">
        <v>4273</v>
      </c>
      <c r="C1632" s="245">
        <v>2000</v>
      </c>
      <c r="D1632" s="258">
        <v>0</v>
      </c>
      <c r="E1632" s="258">
        <v>0</v>
      </c>
      <c r="F1632" s="259">
        <v>0</v>
      </c>
      <c r="G1632" s="259">
        <v>0</v>
      </c>
      <c r="H1632" s="259">
        <f t="shared" si="117"/>
        <v>0</v>
      </c>
      <c r="I1632" s="259">
        <v>0</v>
      </c>
      <c r="J1632" s="259">
        <v>75000</v>
      </c>
      <c r="K1632" s="247"/>
    </row>
    <row r="1633" spans="1:11" s="343" customFormat="1" ht="18" customHeight="1" x14ac:dyDescent="0.3">
      <c r="A1633" s="877" t="s">
        <v>5099</v>
      </c>
      <c r="B1633" s="877"/>
      <c r="C1633" s="877"/>
      <c r="D1633" s="877"/>
      <c r="E1633" s="877"/>
      <c r="F1633" s="877"/>
      <c r="G1633" s="877"/>
      <c r="H1633" s="877"/>
      <c r="I1633" s="877"/>
      <c r="J1633" s="877"/>
      <c r="K1633" s="877"/>
    </row>
    <row r="1634" spans="1:11" s="343" customFormat="1" ht="14.25" customHeight="1" x14ac:dyDescent="0.3">
      <c r="A1634" s="877" t="s">
        <v>5100</v>
      </c>
      <c r="B1634" s="877"/>
      <c r="C1634" s="877"/>
      <c r="D1634" s="877"/>
      <c r="E1634" s="877"/>
      <c r="F1634" s="877"/>
      <c r="G1634" s="877"/>
      <c r="H1634" s="877"/>
      <c r="I1634" s="877"/>
      <c r="J1634" s="877"/>
      <c r="K1634" s="877"/>
    </row>
    <row r="1635" spans="1:11" s="343" customFormat="1" ht="15" thickBot="1" x14ac:dyDescent="0.35">
      <c r="A1635" s="941" t="s">
        <v>3487</v>
      </c>
      <c r="B1635" s="941"/>
      <c r="C1635" s="941"/>
      <c r="D1635" s="941"/>
      <c r="E1635" s="941"/>
      <c r="F1635" s="941"/>
      <c r="G1635" s="941"/>
      <c r="H1635" s="941"/>
      <c r="I1635" s="941"/>
      <c r="J1635" s="941"/>
      <c r="K1635" s="941"/>
    </row>
    <row r="1636" spans="1:11" s="343" customFormat="1" ht="15" customHeight="1" x14ac:dyDescent="0.3">
      <c r="A1636" s="935" t="s">
        <v>5101</v>
      </c>
      <c r="B1636" s="931" t="s">
        <v>4881</v>
      </c>
      <c r="C1636" s="938" t="s">
        <v>4908</v>
      </c>
      <c r="D1636" s="873" t="s">
        <v>3115</v>
      </c>
      <c r="E1636" s="873" t="s">
        <v>3116</v>
      </c>
      <c r="F1636" s="873" t="s">
        <v>3116</v>
      </c>
      <c r="G1636" s="873" t="s">
        <v>3116</v>
      </c>
      <c r="H1636" s="873" t="s">
        <v>5095</v>
      </c>
      <c r="I1636" s="875" t="s">
        <v>3115</v>
      </c>
      <c r="J1636" s="254" t="s">
        <v>4884</v>
      </c>
      <c r="K1636" s="873" t="s">
        <v>5049</v>
      </c>
    </row>
    <row r="1637" spans="1:11" s="343" customFormat="1" x14ac:dyDescent="0.3">
      <c r="A1637" s="936"/>
      <c r="B1637" s="932"/>
      <c r="C1637" s="939"/>
      <c r="D1637" s="874"/>
      <c r="E1637" s="874"/>
      <c r="F1637" s="874"/>
      <c r="G1637" s="874"/>
      <c r="H1637" s="874"/>
      <c r="I1637" s="876"/>
      <c r="J1637" s="255" t="s">
        <v>5103</v>
      </c>
      <c r="K1637" s="874"/>
    </row>
    <row r="1638" spans="1:11" s="343" customFormat="1" x14ac:dyDescent="0.3">
      <c r="A1638" s="936"/>
      <c r="B1638" s="932"/>
      <c r="C1638" s="939"/>
      <c r="D1638" s="44" t="s">
        <v>3120</v>
      </c>
      <c r="E1638" s="44" t="s">
        <v>3120</v>
      </c>
      <c r="F1638" s="44" t="s">
        <v>5068</v>
      </c>
      <c r="G1638" s="44" t="s">
        <v>5069</v>
      </c>
      <c r="H1638" s="44"/>
      <c r="I1638" s="45" t="s">
        <v>5102</v>
      </c>
      <c r="J1638" s="45" t="s">
        <v>5102</v>
      </c>
      <c r="K1638" s="44"/>
    </row>
    <row r="1639" spans="1:11" s="343" customFormat="1" ht="15" customHeight="1" thickBot="1" x14ac:dyDescent="0.35">
      <c r="A1639" s="937"/>
      <c r="B1639" s="933"/>
      <c r="C1639" s="940"/>
      <c r="D1639" s="48" t="s">
        <v>14</v>
      </c>
      <c r="E1639" s="48" t="s">
        <v>14</v>
      </c>
      <c r="F1639" s="48" t="s">
        <v>14</v>
      </c>
      <c r="G1639" s="48" t="s">
        <v>14</v>
      </c>
      <c r="H1639" s="48" t="s">
        <v>14</v>
      </c>
      <c r="I1639" s="49" t="s">
        <v>14</v>
      </c>
      <c r="J1639" s="256" t="s">
        <v>14</v>
      </c>
      <c r="K1639" s="48"/>
    </row>
    <row r="1640" spans="1:11" x14ac:dyDescent="0.3">
      <c r="A1640" s="244" t="s">
        <v>4274</v>
      </c>
      <c r="B1640" s="292" t="s">
        <v>4275</v>
      </c>
      <c r="C1640" s="245">
        <v>2000</v>
      </c>
      <c r="D1640" s="258">
        <v>350000</v>
      </c>
      <c r="E1640" s="258">
        <v>250000</v>
      </c>
      <c r="F1640" s="259">
        <v>400000</v>
      </c>
      <c r="G1640" s="259">
        <v>450000</v>
      </c>
      <c r="H1640" s="259">
        <f t="shared" si="117"/>
        <v>1100000</v>
      </c>
      <c r="I1640" s="259">
        <v>650000</v>
      </c>
      <c r="J1640" s="259">
        <v>0</v>
      </c>
      <c r="K1640" s="247"/>
    </row>
    <row r="1641" spans="1:11" x14ac:dyDescent="0.3">
      <c r="A1641" s="244" t="s">
        <v>4276</v>
      </c>
      <c r="B1641" s="292" t="s">
        <v>4277</v>
      </c>
      <c r="C1641" s="245">
        <v>2000</v>
      </c>
      <c r="D1641" s="258">
        <v>0</v>
      </c>
      <c r="E1641" s="258">
        <v>0</v>
      </c>
      <c r="F1641" s="259">
        <v>0</v>
      </c>
      <c r="G1641" s="259">
        <v>0</v>
      </c>
      <c r="H1641" s="259">
        <f t="shared" si="117"/>
        <v>0</v>
      </c>
      <c r="I1641" s="259">
        <v>0</v>
      </c>
      <c r="J1641" s="259">
        <v>0</v>
      </c>
      <c r="K1641" s="246"/>
    </row>
    <row r="1642" spans="1:11" x14ac:dyDescent="0.3">
      <c r="A1642" s="244" t="s">
        <v>4278</v>
      </c>
      <c r="B1642" s="292" t="s">
        <v>3690</v>
      </c>
      <c r="C1642" s="245">
        <v>2000</v>
      </c>
      <c r="D1642" s="258">
        <v>40000</v>
      </c>
      <c r="E1642" s="258">
        <v>20000</v>
      </c>
      <c r="F1642" s="259">
        <v>45000</v>
      </c>
      <c r="G1642" s="259">
        <v>50000</v>
      </c>
      <c r="H1642" s="259">
        <f t="shared" si="117"/>
        <v>115000</v>
      </c>
      <c r="I1642" s="259">
        <v>40000</v>
      </c>
      <c r="J1642" s="259">
        <v>22500</v>
      </c>
      <c r="K1642" s="246"/>
    </row>
    <row r="1643" spans="1:11" x14ac:dyDescent="0.3">
      <c r="A1643" s="244" t="s">
        <v>4279</v>
      </c>
      <c r="B1643" s="292" t="s">
        <v>3819</v>
      </c>
      <c r="C1643" s="245">
        <v>2000</v>
      </c>
      <c r="D1643" s="258">
        <v>2200000</v>
      </c>
      <c r="E1643" s="258">
        <v>1200000</v>
      </c>
      <c r="F1643" s="259">
        <v>2500000</v>
      </c>
      <c r="G1643" s="259">
        <v>2800000</v>
      </c>
      <c r="H1643" s="259">
        <f t="shared" si="117"/>
        <v>6500000</v>
      </c>
      <c r="I1643" s="259">
        <v>9200000</v>
      </c>
      <c r="J1643" s="259">
        <v>1836000</v>
      </c>
      <c r="K1643" s="246"/>
    </row>
    <row r="1644" spans="1:11" x14ac:dyDescent="0.3">
      <c r="A1644" s="244" t="s">
        <v>4280</v>
      </c>
      <c r="B1644" s="292" t="s">
        <v>3825</v>
      </c>
      <c r="C1644" s="245">
        <v>2000</v>
      </c>
      <c r="D1644" s="258">
        <v>15000000</v>
      </c>
      <c r="E1644" s="258">
        <v>12000000</v>
      </c>
      <c r="F1644" s="259">
        <v>16000000</v>
      </c>
      <c r="G1644" s="259">
        <v>17000000</v>
      </c>
      <c r="H1644" s="259">
        <f t="shared" si="117"/>
        <v>45000000</v>
      </c>
      <c r="I1644" s="259">
        <v>26000000</v>
      </c>
      <c r="J1644" s="259">
        <v>10536300</v>
      </c>
      <c r="K1644" s="246"/>
    </row>
    <row r="1645" spans="1:11" x14ac:dyDescent="0.3">
      <c r="A1645" s="244" t="s">
        <v>4281</v>
      </c>
      <c r="B1645" s="292" t="s">
        <v>4282</v>
      </c>
      <c r="C1645" s="245">
        <v>2000</v>
      </c>
      <c r="D1645" s="258">
        <v>0</v>
      </c>
      <c r="E1645" s="258">
        <v>0</v>
      </c>
      <c r="F1645" s="259">
        <v>0</v>
      </c>
      <c r="G1645" s="259">
        <v>0</v>
      </c>
      <c r="H1645" s="259">
        <f t="shared" si="117"/>
        <v>0</v>
      </c>
      <c r="I1645" s="259">
        <v>0</v>
      </c>
      <c r="J1645" s="259">
        <v>3000</v>
      </c>
      <c r="K1645" s="246"/>
    </row>
    <row r="1646" spans="1:11" x14ac:dyDescent="0.3">
      <c r="A1646" s="244" t="s">
        <v>4283</v>
      </c>
      <c r="B1646" s="292" t="s">
        <v>3699</v>
      </c>
      <c r="C1646" s="245">
        <v>2000</v>
      </c>
      <c r="D1646" s="258">
        <v>0</v>
      </c>
      <c r="E1646" s="258">
        <v>0</v>
      </c>
      <c r="F1646" s="259">
        <v>0</v>
      </c>
      <c r="G1646" s="259">
        <v>0</v>
      </c>
      <c r="H1646" s="259">
        <f t="shared" si="117"/>
        <v>0</v>
      </c>
      <c r="I1646" s="259">
        <v>0</v>
      </c>
      <c r="J1646" s="259">
        <v>0</v>
      </c>
      <c r="K1646" s="246"/>
    </row>
    <row r="1647" spans="1:11" x14ac:dyDescent="0.3">
      <c r="A1647" s="244" t="s">
        <v>4284</v>
      </c>
      <c r="B1647" s="292" t="s">
        <v>4285</v>
      </c>
      <c r="C1647" s="245">
        <v>2000</v>
      </c>
      <c r="D1647" s="258">
        <v>0</v>
      </c>
      <c r="E1647" s="258">
        <v>0</v>
      </c>
      <c r="F1647" s="259">
        <v>0</v>
      </c>
      <c r="G1647" s="259">
        <v>0</v>
      </c>
      <c r="H1647" s="259">
        <f t="shared" si="117"/>
        <v>0</v>
      </c>
      <c r="I1647" s="259">
        <v>0</v>
      </c>
      <c r="J1647" s="259">
        <v>0</v>
      </c>
      <c r="K1647" s="246"/>
    </row>
    <row r="1648" spans="1:11" x14ac:dyDescent="0.3">
      <c r="A1648" s="244" t="s">
        <v>4286</v>
      </c>
      <c r="B1648" s="292" t="s">
        <v>4287</v>
      </c>
      <c r="C1648" s="245">
        <v>2000</v>
      </c>
      <c r="D1648" s="258">
        <v>1000000</v>
      </c>
      <c r="E1648" s="258">
        <v>600000</v>
      </c>
      <c r="F1648" s="259">
        <v>2000000</v>
      </c>
      <c r="G1648" s="259">
        <v>3000000</v>
      </c>
      <c r="H1648" s="259">
        <f t="shared" si="117"/>
        <v>5600000</v>
      </c>
      <c r="I1648" s="259">
        <v>1400000</v>
      </c>
      <c r="J1648" s="259">
        <v>694900</v>
      </c>
      <c r="K1648" s="246"/>
    </row>
    <row r="1649" spans="1:11" x14ac:dyDescent="0.3">
      <c r="A1649" s="244" t="s">
        <v>4288</v>
      </c>
      <c r="B1649" s="292" t="s">
        <v>4289</v>
      </c>
      <c r="C1649" s="245">
        <v>2000</v>
      </c>
      <c r="D1649" s="258">
        <v>150000</v>
      </c>
      <c r="E1649" s="258">
        <v>50000</v>
      </c>
      <c r="F1649" s="259">
        <v>155000</v>
      </c>
      <c r="G1649" s="259">
        <v>160000</v>
      </c>
      <c r="H1649" s="259">
        <f t="shared" si="117"/>
        <v>365000</v>
      </c>
      <c r="I1649" s="259">
        <v>150000</v>
      </c>
      <c r="J1649" s="259">
        <v>182600</v>
      </c>
      <c r="K1649" s="246"/>
    </row>
    <row r="1650" spans="1:11" x14ac:dyDescent="0.3">
      <c r="A1650" s="244" t="s">
        <v>4290</v>
      </c>
      <c r="B1650" s="292" t="s">
        <v>4291</v>
      </c>
      <c r="C1650" s="245">
        <v>2000</v>
      </c>
      <c r="D1650" s="258">
        <v>150000</v>
      </c>
      <c r="E1650" s="258">
        <v>50000</v>
      </c>
      <c r="F1650" s="259">
        <v>150000</v>
      </c>
      <c r="G1650" s="259">
        <v>150000</v>
      </c>
      <c r="H1650" s="259">
        <f t="shared" si="117"/>
        <v>350000</v>
      </c>
      <c r="I1650" s="259">
        <v>0</v>
      </c>
      <c r="J1650" s="259">
        <v>20000</v>
      </c>
      <c r="K1650" s="246"/>
    </row>
    <row r="1651" spans="1:11" x14ac:dyDescent="0.3">
      <c r="A1651" s="244" t="s">
        <v>4292</v>
      </c>
      <c r="B1651" s="292" t="s">
        <v>4293</v>
      </c>
      <c r="C1651" s="245">
        <v>2000</v>
      </c>
      <c r="D1651" s="258">
        <v>5200000</v>
      </c>
      <c r="E1651" s="258">
        <v>3200000</v>
      </c>
      <c r="F1651" s="259">
        <v>5500000</v>
      </c>
      <c r="G1651" s="259">
        <v>5700000</v>
      </c>
      <c r="H1651" s="259">
        <f t="shared" si="117"/>
        <v>14400000</v>
      </c>
      <c r="I1651" s="259">
        <v>400000</v>
      </c>
      <c r="J1651" s="259">
        <v>3306860</v>
      </c>
      <c r="K1651" s="246"/>
    </row>
    <row r="1652" spans="1:11" ht="11.25" customHeight="1" x14ac:dyDescent="0.3">
      <c r="A1652" s="237"/>
      <c r="B1652" s="31"/>
      <c r="C1652" s="237"/>
      <c r="D1652" s="260"/>
      <c r="E1652" s="260"/>
      <c r="F1652" s="212"/>
      <c r="G1652" s="212"/>
      <c r="H1652" s="261"/>
      <c r="I1652" s="212"/>
      <c r="J1652" s="212"/>
      <c r="K1652" s="237"/>
    </row>
    <row r="1653" spans="1:11" x14ac:dyDescent="0.3">
      <c r="A1653" s="248" t="s">
        <v>2557</v>
      </c>
      <c r="B1653" s="293"/>
      <c r="C1653" s="237"/>
      <c r="D1653" s="262">
        <f>SUM(D1654:D1657)</f>
        <v>409500000</v>
      </c>
      <c r="E1653" s="262">
        <f t="shared" ref="E1653:J1653" si="118">SUM(E1654:E1657)</f>
        <v>279500000</v>
      </c>
      <c r="F1653" s="262">
        <f t="shared" si="118"/>
        <v>448500000</v>
      </c>
      <c r="G1653" s="262">
        <f t="shared" si="118"/>
        <v>481500000</v>
      </c>
      <c r="H1653" s="262">
        <f t="shared" si="118"/>
        <v>1209500000</v>
      </c>
      <c r="I1653" s="262">
        <f t="shared" si="118"/>
        <v>591000000</v>
      </c>
      <c r="J1653" s="262">
        <f t="shared" si="118"/>
        <v>63472100</v>
      </c>
      <c r="K1653" s="243"/>
    </row>
    <row r="1654" spans="1:11" x14ac:dyDescent="0.3">
      <c r="A1654" s="244" t="s">
        <v>4294</v>
      </c>
      <c r="B1654" s="292" t="s">
        <v>3499</v>
      </c>
      <c r="C1654" s="245">
        <v>2000</v>
      </c>
      <c r="D1654" s="258">
        <v>0</v>
      </c>
      <c r="E1654" s="258">
        <v>0</v>
      </c>
      <c r="F1654" s="259">
        <v>0</v>
      </c>
      <c r="G1654" s="259">
        <v>0</v>
      </c>
      <c r="H1654" s="259">
        <f t="shared" ref="H1654:H1657" si="119">SUM(E1654:G1654)</f>
        <v>0</v>
      </c>
      <c r="I1654" s="259">
        <v>0</v>
      </c>
      <c r="J1654" s="259">
        <v>10000</v>
      </c>
      <c r="K1654" s="246"/>
    </row>
    <row r="1655" spans="1:11" x14ac:dyDescent="0.3">
      <c r="A1655" s="244" t="s">
        <v>4295</v>
      </c>
      <c r="B1655" s="292" t="s">
        <v>4296</v>
      </c>
      <c r="C1655" s="245">
        <v>2000</v>
      </c>
      <c r="D1655" s="258">
        <v>31500000</v>
      </c>
      <c r="E1655" s="258">
        <v>21500000</v>
      </c>
      <c r="F1655" s="259">
        <v>34500000</v>
      </c>
      <c r="G1655" s="259">
        <v>31500000</v>
      </c>
      <c r="H1655" s="259">
        <f t="shared" si="119"/>
        <v>87500000</v>
      </c>
      <c r="I1655" s="259">
        <v>0</v>
      </c>
      <c r="J1655" s="259">
        <v>0</v>
      </c>
      <c r="K1655" s="247"/>
    </row>
    <row r="1656" spans="1:11" x14ac:dyDescent="0.3">
      <c r="A1656" s="244" t="s">
        <v>4297</v>
      </c>
      <c r="B1656" s="292" t="s">
        <v>4298</v>
      </c>
      <c r="C1656" s="245">
        <v>2000</v>
      </c>
      <c r="D1656" s="258">
        <v>63000000</v>
      </c>
      <c r="E1656" s="258">
        <v>43000000</v>
      </c>
      <c r="F1656" s="259">
        <v>69000000</v>
      </c>
      <c r="G1656" s="259">
        <v>75000000</v>
      </c>
      <c r="H1656" s="259">
        <f t="shared" si="119"/>
        <v>187000000</v>
      </c>
      <c r="I1656" s="259">
        <v>321000000</v>
      </c>
      <c r="J1656" s="259">
        <v>1631400</v>
      </c>
      <c r="K1656" s="246"/>
    </row>
    <row r="1657" spans="1:11" x14ac:dyDescent="0.3">
      <c r="A1657" s="244" t="s">
        <v>4299</v>
      </c>
      <c r="B1657" s="292" t="s">
        <v>4300</v>
      </c>
      <c r="C1657" s="245">
        <v>2000</v>
      </c>
      <c r="D1657" s="258">
        <v>315000000</v>
      </c>
      <c r="E1657" s="258">
        <v>215000000</v>
      </c>
      <c r="F1657" s="259">
        <v>345000000</v>
      </c>
      <c r="G1657" s="259">
        <v>375000000</v>
      </c>
      <c r="H1657" s="259">
        <f t="shared" si="119"/>
        <v>935000000</v>
      </c>
      <c r="I1657" s="259">
        <v>270000000</v>
      </c>
      <c r="J1657" s="259">
        <v>61830700</v>
      </c>
      <c r="K1657" s="246"/>
    </row>
    <row r="1658" spans="1:11" ht="10.5" customHeight="1" x14ac:dyDescent="0.3">
      <c r="A1658" s="237"/>
      <c r="B1658" s="31"/>
      <c r="C1658" s="237"/>
      <c r="D1658" s="260"/>
      <c r="E1658" s="260"/>
      <c r="F1658" s="212"/>
      <c r="G1658" s="212"/>
      <c r="H1658" s="261"/>
      <c r="I1658" s="212"/>
      <c r="J1658" s="212"/>
      <c r="K1658" s="237"/>
    </row>
    <row r="1659" spans="1:11" x14ac:dyDescent="0.3">
      <c r="A1659" s="248" t="s">
        <v>2586</v>
      </c>
      <c r="B1659" s="293"/>
      <c r="C1659" s="237"/>
      <c r="D1659" s="262">
        <f>SUM(D1660:D1662)</f>
        <v>50400000</v>
      </c>
      <c r="E1659" s="262">
        <f t="shared" ref="E1659:J1659" si="120">SUM(E1660:E1662)</f>
        <v>38400000</v>
      </c>
      <c r="F1659" s="262">
        <f t="shared" si="120"/>
        <v>52920000</v>
      </c>
      <c r="G1659" s="262">
        <f t="shared" si="120"/>
        <v>55566000</v>
      </c>
      <c r="H1659" s="262">
        <f t="shared" si="120"/>
        <v>146886000</v>
      </c>
      <c r="I1659" s="262">
        <f t="shared" si="120"/>
        <v>48100000</v>
      </c>
      <c r="J1659" s="262">
        <f t="shared" si="120"/>
        <v>0</v>
      </c>
      <c r="K1659" s="243"/>
    </row>
    <row r="1660" spans="1:11" x14ac:dyDescent="0.3">
      <c r="A1660" s="244" t="s">
        <v>4301</v>
      </c>
      <c r="B1660" s="292" t="s">
        <v>4302</v>
      </c>
      <c r="C1660" s="245">
        <v>2000</v>
      </c>
      <c r="D1660" s="258">
        <v>0</v>
      </c>
      <c r="E1660" s="258">
        <v>0</v>
      </c>
      <c r="F1660" s="259">
        <v>0</v>
      </c>
      <c r="G1660" s="259">
        <v>0</v>
      </c>
      <c r="H1660" s="259">
        <f t="shared" ref="H1660:H1662" si="121">SUM(E1660:G1660)</f>
        <v>0</v>
      </c>
      <c r="I1660" s="259">
        <v>0</v>
      </c>
      <c r="J1660" s="259">
        <v>0</v>
      </c>
      <c r="K1660" s="246"/>
    </row>
    <row r="1661" spans="1:11" x14ac:dyDescent="0.3">
      <c r="A1661" s="244" t="s">
        <v>4303</v>
      </c>
      <c r="B1661" s="292" t="s">
        <v>4304</v>
      </c>
      <c r="C1661" s="245">
        <v>2000</v>
      </c>
      <c r="D1661" s="258">
        <v>8400000</v>
      </c>
      <c r="E1661" s="258">
        <v>6400000</v>
      </c>
      <c r="F1661" s="259">
        <v>8820000</v>
      </c>
      <c r="G1661" s="259">
        <v>9261000</v>
      </c>
      <c r="H1661" s="259">
        <f t="shared" si="121"/>
        <v>24481000</v>
      </c>
      <c r="I1661" s="259">
        <v>8100000</v>
      </c>
      <c r="J1661" s="259">
        <v>0</v>
      </c>
      <c r="K1661" s="246"/>
    </row>
    <row r="1662" spans="1:11" x14ac:dyDescent="0.3">
      <c r="A1662" s="244" t="s">
        <v>4305</v>
      </c>
      <c r="B1662" s="292" t="s">
        <v>4300</v>
      </c>
      <c r="C1662" s="245">
        <v>2000</v>
      </c>
      <c r="D1662" s="258">
        <v>42000000</v>
      </c>
      <c r="E1662" s="258">
        <v>32000000</v>
      </c>
      <c r="F1662" s="259">
        <v>44100000</v>
      </c>
      <c r="G1662" s="259">
        <v>46305000</v>
      </c>
      <c r="H1662" s="259">
        <f t="shared" si="121"/>
        <v>122405000</v>
      </c>
      <c r="I1662" s="259">
        <v>40000000</v>
      </c>
      <c r="J1662" s="259">
        <v>0</v>
      </c>
      <c r="K1662" s="246"/>
    </row>
    <row r="1663" spans="1:11" ht="12" customHeight="1" x14ac:dyDescent="0.3">
      <c r="A1663" s="237"/>
      <c r="B1663" s="31"/>
      <c r="C1663" s="237"/>
      <c r="D1663" s="260"/>
      <c r="E1663" s="260"/>
      <c r="F1663" s="212"/>
      <c r="G1663" s="212"/>
      <c r="H1663" s="261"/>
      <c r="I1663" s="212"/>
      <c r="J1663" s="212"/>
      <c r="K1663" s="237"/>
    </row>
    <row r="1664" spans="1:11" x14ac:dyDescent="0.3">
      <c r="A1664" s="248" t="s">
        <v>4438</v>
      </c>
      <c r="B1664" s="293"/>
      <c r="C1664" s="237"/>
      <c r="D1664" s="262">
        <f>SUM(D1665:D1671)</f>
        <v>31330000</v>
      </c>
      <c r="E1664" s="262">
        <f t="shared" ref="E1664:J1664" si="122">SUM(E1665:E1671)</f>
        <v>23830000</v>
      </c>
      <c r="F1664" s="262">
        <f t="shared" si="122"/>
        <v>32330000</v>
      </c>
      <c r="G1664" s="262">
        <f t="shared" si="122"/>
        <v>32330000</v>
      </c>
      <c r="H1664" s="262">
        <f t="shared" si="122"/>
        <v>88490000</v>
      </c>
      <c r="I1664" s="262">
        <f t="shared" si="122"/>
        <v>29850000</v>
      </c>
      <c r="J1664" s="262">
        <f t="shared" si="122"/>
        <v>58724410</v>
      </c>
      <c r="K1664" s="243"/>
    </row>
    <row r="1665" spans="1:11" x14ac:dyDescent="0.3">
      <c r="A1665" s="244" t="s">
        <v>4439</v>
      </c>
      <c r="B1665" s="292" t="s">
        <v>5133</v>
      </c>
      <c r="C1665" s="245">
        <v>2000</v>
      </c>
      <c r="D1665" s="258">
        <v>300000</v>
      </c>
      <c r="E1665" s="258">
        <v>200000</v>
      </c>
      <c r="F1665" s="259">
        <v>300000</v>
      </c>
      <c r="G1665" s="259">
        <v>300000</v>
      </c>
      <c r="H1665" s="259">
        <f t="shared" ref="H1665:H1671" si="123">SUM(E1665:G1665)</f>
        <v>800000</v>
      </c>
      <c r="I1665" s="259">
        <v>250000</v>
      </c>
      <c r="J1665" s="259">
        <v>8191310</v>
      </c>
      <c r="K1665" s="247"/>
    </row>
    <row r="1666" spans="1:11" x14ac:dyDescent="0.3">
      <c r="A1666" s="244" t="s">
        <v>4440</v>
      </c>
      <c r="B1666" s="292" t="s">
        <v>4441</v>
      </c>
      <c r="C1666" s="245">
        <v>2000</v>
      </c>
      <c r="D1666" s="258">
        <v>1000000</v>
      </c>
      <c r="E1666" s="258">
        <v>600000</v>
      </c>
      <c r="F1666" s="259">
        <v>2000000</v>
      </c>
      <c r="G1666" s="259">
        <v>2000000</v>
      </c>
      <c r="H1666" s="259">
        <f t="shared" si="123"/>
        <v>4600000</v>
      </c>
      <c r="I1666" s="259">
        <v>1000000</v>
      </c>
      <c r="J1666" s="259">
        <v>860000</v>
      </c>
      <c r="K1666" s="246"/>
    </row>
    <row r="1667" spans="1:11" x14ac:dyDescent="0.3">
      <c r="A1667" s="244" t="s">
        <v>4442</v>
      </c>
      <c r="B1667" s="292" t="s">
        <v>4050</v>
      </c>
      <c r="C1667" s="245">
        <v>2000</v>
      </c>
      <c r="D1667" s="258">
        <v>24000000</v>
      </c>
      <c r="E1667" s="258">
        <v>18000000</v>
      </c>
      <c r="F1667" s="259">
        <v>24000000</v>
      </c>
      <c r="G1667" s="259">
        <v>24000000</v>
      </c>
      <c r="H1667" s="259">
        <f t="shared" si="123"/>
        <v>66000000</v>
      </c>
      <c r="I1667" s="259">
        <v>24000000</v>
      </c>
      <c r="J1667" s="259">
        <v>47434100</v>
      </c>
      <c r="K1667" s="246"/>
    </row>
    <row r="1668" spans="1:11" x14ac:dyDescent="0.3">
      <c r="A1668" s="244" t="s">
        <v>4443</v>
      </c>
      <c r="B1668" s="292" t="s">
        <v>4444</v>
      </c>
      <c r="C1668" s="245">
        <v>2000</v>
      </c>
      <c r="D1668" s="258">
        <v>2500000</v>
      </c>
      <c r="E1668" s="258">
        <v>1900000</v>
      </c>
      <c r="F1668" s="259">
        <v>2500000</v>
      </c>
      <c r="G1668" s="259">
        <v>2500000</v>
      </c>
      <c r="H1668" s="259">
        <f t="shared" si="123"/>
        <v>6900000</v>
      </c>
      <c r="I1668" s="259">
        <v>1750000</v>
      </c>
      <c r="J1668" s="259">
        <v>2200000</v>
      </c>
      <c r="K1668" s="246"/>
    </row>
    <row r="1669" spans="1:11" x14ac:dyDescent="0.3">
      <c r="A1669" s="244" t="s">
        <v>4445</v>
      </c>
      <c r="B1669" s="292" t="s">
        <v>4446</v>
      </c>
      <c r="C1669" s="245">
        <v>2000</v>
      </c>
      <c r="D1669" s="258">
        <v>1980000</v>
      </c>
      <c r="E1669" s="258">
        <v>1980000</v>
      </c>
      <c r="F1669" s="259">
        <v>1980000</v>
      </c>
      <c r="G1669" s="259">
        <v>1980000</v>
      </c>
      <c r="H1669" s="259">
        <f t="shared" si="123"/>
        <v>5940000</v>
      </c>
      <c r="I1669" s="259">
        <v>1800000</v>
      </c>
      <c r="J1669" s="259">
        <v>0</v>
      </c>
      <c r="K1669" s="247"/>
    </row>
    <row r="1670" spans="1:11" x14ac:dyDescent="0.3">
      <c r="A1670" s="244" t="s">
        <v>4447</v>
      </c>
      <c r="B1670" s="292" t="s">
        <v>4448</v>
      </c>
      <c r="C1670" s="245">
        <v>2000</v>
      </c>
      <c r="D1670" s="258">
        <v>50000</v>
      </c>
      <c r="E1670" s="258">
        <v>50000</v>
      </c>
      <c r="F1670" s="259">
        <v>50000</v>
      </c>
      <c r="G1670" s="259">
        <v>50000</v>
      </c>
      <c r="H1670" s="259">
        <f t="shared" si="123"/>
        <v>150000</v>
      </c>
      <c r="I1670" s="259">
        <v>50000</v>
      </c>
      <c r="J1670" s="259">
        <v>39000</v>
      </c>
      <c r="K1670" s="246"/>
    </row>
    <row r="1671" spans="1:11" x14ac:dyDescent="0.3">
      <c r="A1671" s="244" t="s">
        <v>4449</v>
      </c>
      <c r="B1671" s="292" t="s">
        <v>3730</v>
      </c>
      <c r="C1671" s="245">
        <v>2000</v>
      </c>
      <c r="D1671" s="258">
        <v>1500000</v>
      </c>
      <c r="E1671" s="258">
        <v>1100000</v>
      </c>
      <c r="F1671" s="259">
        <v>1500000</v>
      </c>
      <c r="G1671" s="259">
        <v>1500000</v>
      </c>
      <c r="H1671" s="259">
        <f t="shared" si="123"/>
        <v>4100000</v>
      </c>
      <c r="I1671" s="259">
        <v>1000000</v>
      </c>
      <c r="J1671" s="259">
        <v>0</v>
      </c>
      <c r="K1671" s="247"/>
    </row>
    <row r="1672" spans="1:11" s="343" customFormat="1" ht="18" customHeight="1" x14ac:dyDescent="0.3">
      <c r="A1672" s="877" t="s">
        <v>5099</v>
      </c>
      <c r="B1672" s="877"/>
      <c r="C1672" s="877"/>
      <c r="D1672" s="877"/>
      <c r="E1672" s="877"/>
      <c r="F1672" s="877"/>
      <c r="G1672" s="877"/>
      <c r="H1672" s="877"/>
      <c r="I1672" s="877"/>
      <c r="J1672" s="877"/>
      <c r="K1672" s="877"/>
    </row>
    <row r="1673" spans="1:11" s="343" customFormat="1" ht="14.25" customHeight="1" x14ac:dyDescent="0.3">
      <c r="A1673" s="877" t="s">
        <v>5100</v>
      </c>
      <c r="B1673" s="877"/>
      <c r="C1673" s="877"/>
      <c r="D1673" s="877"/>
      <c r="E1673" s="877"/>
      <c r="F1673" s="877"/>
      <c r="G1673" s="877"/>
      <c r="H1673" s="877"/>
      <c r="I1673" s="877"/>
      <c r="J1673" s="877"/>
      <c r="K1673" s="877"/>
    </row>
    <row r="1674" spans="1:11" s="343" customFormat="1" ht="15" thickBot="1" x14ac:dyDescent="0.35">
      <c r="A1674" s="941" t="s">
        <v>3487</v>
      </c>
      <c r="B1674" s="941"/>
      <c r="C1674" s="941"/>
      <c r="D1674" s="941"/>
      <c r="E1674" s="941"/>
      <c r="F1674" s="941"/>
      <c r="G1674" s="941"/>
      <c r="H1674" s="941"/>
      <c r="I1674" s="941"/>
      <c r="J1674" s="941"/>
      <c r="K1674" s="941"/>
    </row>
    <row r="1675" spans="1:11" s="343" customFormat="1" ht="15" customHeight="1" x14ac:dyDescent="0.3">
      <c r="A1675" s="935" t="s">
        <v>5101</v>
      </c>
      <c r="B1675" s="931" t="s">
        <v>4881</v>
      </c>
      <c r="C1675" s="938" t="s">
        <v>4908</v>
      </c>
      <c r="D1675" s="873" t="s">
        <v>3115</v>
      </c>
      <c r="E1675" s="873" t="s">
        <v>3116</v>
      </c>
      <c r="F1675" s="873" t="s">
        <v>3116</v>
      </c>
      <c r="G1675" s="873" t="s">
        <v>3116</v>
      </c>
      <c r="H1675" s="873" t="s">
        <v>5095</v>
      </c>
      <c r="I1675" s="875" t="s">
        <v>3115</v>
      </c>
      <c r="J1675" s="254" t="s">
        <v>4884</v>
      </c>
      <c r="K1675" s="873" t="s">
        <v>5049</v>
      </c>
    </row>
    <row r="1676" spans="1:11" s="343" customFormat="1" x14ac:dyDescent="0.3">
      <c r="A1676" s="936"/>
      <c r="B1676" s="932"/>
      <c r="C1676" s="939"/>
      <c r="D1676" s="874"/>
      <c r="E1676" s="874"/>
      <c r="F1676" s="874"/>
      <c r="G1676" s="874"/>
      <c r="H1676" s="874"/>
      <c r="I1676" s="876"/>
      <c r="J1676" s="255" t="s">
        <v>5103</v>
      </c>
      <c r="K1676" s="874"/>
    </row>
    <row r="1677" spans="1:11" s="343" customFormat="1" x14ac:dyDescent="0.3">
      <c r="A1677" s="936"/>
      <c r="B1677" s="932"/>
      <c r="C1677" s="939"/>
      <c r="D1677" s="44" t="s">
        <v>3120</v>
      </c>
      <c r="E1677" s="44" t="s">
        <v>3120</v>
      </c>
      <c r="F1677" s="44" t="s">
        <v>5068</v>
      </c>
      <c r="G1677" s="44" t="s">
        <v>5069</v>
      </c>
      <c r="H1677" s="44"/>
      <c r="I1677" s="45" t="s">
        <v>5102</v>
      </c>
      <c r="J1677" s="45" t="s">
        <v>5102</v>
      </c>
      <c r="K1677" s="44"/>
    </row>
    <row r="1678" spans="1:11" s="343" customFormat="1" ht="15" customHeight="1" thickBot="1" x14ac:dyDescent="0.35">
      <c r="A1678" s="937"/>
      <c r="B1678" s="933"/>
      <c r="C1678" s="940"/>
      <c r="D1678" s="48" t="s">
        <v>14</v>
      </c>
      <c r="E1678" s="48" t="s">
        <v>14</v>
      </c>
      <c r="F1678" s="48" t="s">
        <v>14</v>
      </c>
      <c r="G1678" s="48" t="s">
        <v>14</v>
      </c>
      <c r="H1678" s="48" t="s">
        <v>14</v>
      </c>
      <c r="I1678" s="49" t="s">
        <v>14</v>
      </c>
      <c r="J1678" s="256" t="s">
        <v>14</v>
      </c>
      <c r="K1678" s="48"/>
    </row>
    <row r="1679" spans="1:11" x14ac:dyDescent="0.3">
      <c r="A1679" s="248" t="s">
        <v>2820</v>
      </c>
      <c r="B1679" s="293"/>
      <c r="C1679" s="237"/>
      <c r="D1679" s="262">
        <f>SUM(D1680:D1723)</f>
        <v>795621000</v>
      </c>
      <c r="E1679" s="262">
        <f t="shared" ref="E1679:J1679" si="124">SUM(E1680:E1723)</f>
        <v>795621000</v>
      </c>
      <c r="F1679" s="262">
        <f t="shared" si="124"/>
        <v>829863000</v>
      </c>
      <c r="G1679" s="262">
        <f t="shared" si="124"/>
        <v>866980000</v>
      </c>
      <c r="H1679" s="262">
        <f t="shared" si="124"/>
        <v>2492464000</v>
      </c>
      <c r="I1679" s="262">
        <f t="shared" si="124"/>
        <v>886000000</v>
      </c>
      <c r="J1679" s="262">
        <f t="shared" si="124"/>
        <v>690161860</v>
      </c>
      <c r="K1679" s="243"/>
    </row>
    <row r="1680" spans="1:11" x14ac:dyDescent="0.3">
      <c r="A1680" s="244" t="s">
        <v>4306</v>
      </c>
      <c r="B1680" s="292" t="s">
        <v>4307</v>
      </c>
      <c r="C1680" s="245">
        <v>2000</v>
      </c>
      <c r="D1680" s="258">
        <v>1433000</v>
      </c>
      <c r="E1680" s="258">
        <v>1433000</v>
      </c>
      <c r="F1680" s="259">
        <v>2000000</v>
      </c>
      <c r="G1680" s="259">
        <v>3000000</v>
      </c>
      <c r="H1680" s="259">
        <f t="shared" ref="H1680:H1723" si="125">SUM(E1680:G1680)</f>
        <v>6433000</v>
      </c>
      <c r="I1680" s="259">
        <v>1500000</v>
      </c>
      <c r="J1680" s="259">
        <v>0</v>
      </c>
      <c r="K1680" s="247"/>
    </row>
    <row r="1681" spans="1:11" x14ac:dyDescent="0.3">
      <c r="A1681" s="244" t="s">
        <v>4308</v>
      </c>
      <c r="B1681" s="292" t="s">
        <v>4309</v>
      </c>
      <c r="C1681" s="245">
        <v>2000</v>
      </c>
      <c r="D1681" s="258">
        <v>0</v>
      </c>
      <c r="E1681" s="258">
        <v>0</v>
      </c>
      <c r="F1681" s="259">
        <v>0</v>
      </c>
      <c r="G1681" s="259">
        <v>0</v>
      </c>
      <c r="H1681" s="259">
        <f t="shared" si="125"/>
        <v>0</v>
      </c>
      <c r="I1681" s="259">
        <v>600000</v>
      </c>
      <c r="J1681" s="259">
        <v>0</v>
      </c>
      <c r="K1681" s="247"/>
    </row>
    <row r="1682" spans="1:11" x14ac:dyDescent="0.3">
      <c r="A1682" s="244" t="s">
        <v>4310</v>
      </c>
      <c r="B1682" s="292" t="s">
        <v>4311</v>
      </c>
      <c r="C1682" s="245">
        <v>2000</v>
      </c>
      <c r="D1682" s="258">
        <v>97000000</v>
      </c>
      <c r="E1682" s="258">
        <v>97000000</v>
      </c>
      <c r="F1682" s="259">
        <v>98000000</v>
      </c>
      <c r="G1682" s="259">
        <v>99000000</v>
      </c>
      <c r="H1682" s="259">
        <f t="shared" si="125"/>
        <v>294000000</v>
      </c>
      <c r="I1682" s="259">
        <v>97000000</v>
      </c>
      <c r="J1682" s="259">
        <v>70009131</v>
      </c>
      <c r="K1682" s="246"/>
    </row>
    <row r="1683" spans="1:11" x14ac:dyDescent="0.3">
      <c r="A1683" s="244" t="s">
        <v>4312</v>
      </c>
      <c r="B1683" s="292" t="s">
        <v>4313</v>
      </c>
      <c r="C1683" s="245">
        <v>2000</v>
      </c>
      <c r="D1683" s="258">
        <v>0</v>
      </c>
      <c r="E1683" s="258">
        <v>0</v>
      </c>
      <c r="F1683" s="259">
        <v>0</v>
      </c>
      <c r="G1683" s="259">
        <v>0</v>
      </c>
      <c r="H1683" s="259">
        <f t="shared" si="125"/>
        <v>0</v>
      </c>
      <c r="I1683" s="259">
        <v>140000</v>
      </c>
      <c r="J1683" s="259">
        <v>17173000</v>
      </c>
      <c r="K1683" s="247"/>
    </row>
    <row r="1684" spans="1:11" x14ac:dyDescent="0.3">
      <c r="A1684" s="244" t="s">
        <v>4314</v>
      </c>
      <c r="B1684" s="292" t="s">
        <v>4315</v>
      </c>
      <c r="C1684" s="245">
        <v>2000</v>
      </c>
      <c r="D1684" s="258">
        <v>24000</v>
      </c>
      <c r="E1684" s="258">
        <v>24000</v>
      </c>
      <c r="F1684" s="259">
        <v>28000</v>
      </c>
      <c r="G1684" s="259">
        <v>30000</v>
      </c>
      <c r="H1684" s="259">
        <f t="shared" si="125"/>
        <v>82000</v>
      </c>
      <c r="I1684" s="259">
        <v>12000</v>
      </c>
      <c r="J1684" s="259">
        <v>0</v>
      </c>
      <c r="K1684" s="247"/>
    </row>
    <row r="1685" spans="1:11" x14ac:dyDescent="0.3">
      <c r="A1685" s="244" t="s">
        <v>4316</v>
      </c>
      <c r="B1685" s="292" t="s">
        <v>5195</v>
      </c>
      <c r="C1685" s="245">
        <v>2000</v>
      </c>
      <c r="D1685" s="258">
        <v>15000000</v>
      </c>
      <c r="E1685" s="258">
        <v>15000000</v>
      </c>
      <c r="F1685" s="259">
        <v>16000000</v>
      </c>
      <c r="G1685" s="259">
        <v>17000000</v>
      </c>
      <c r="H1685" s="259">
        <f t="shared" si="125"/>
        <v>48000000</v>
      </c>
      <c r="I1685" s="259">
        <v>0</v>
      </c>
      <c r="J1685" s="259">
        <v>10000</v>
      </c>
      <c r="K1685" s="246"/>
    </row>
    <row r="1686" spans="1:11" x14ac:dyDescent="0.3">
      <c r="A1686" s="244" t="s">
        <v>4317</v>
      </c>
      <c r="B1686" s="292" t="s">
        <v>4318</v>
      </c>
      <c r="C1686" s="245">
        <v>2000</v>
      </c>
      <c r="D1686" s="258">
        <v>0</v>
      </c>
      <c r="E1686" s="258">
        <v>0</v>
      </c>
      <c r="F1686" s="259">
        <v>0</v>
      </c>
      <c r="G1686" s="259">
        <v>0</v>
      </c>
      <c r="H1686" s="259">
        <f t="shared" si="125"/>
        <v>0</v>
      </c>
      <c r="I1686" s="259">
        <v>99000000</v>
      </c>
      <c r="J1686" s="259">
        <v>88055330</v>
      </c>
      <c r="K1686" s="246"/>
    </row>
    <row r="1687" spans="1:11" x14ac:dyDescent="0.3">
      <c r="A1687" s="244" t="s">
        <v>4319</v>
      </c>
      <c r="B1687" s="292" t="s">
        <v>4320</v>
      </c>
      <c r="C1687" s="245">
        <v>2000</v>
      </c>
      <c r="D1687" s="258">
        <v>28000000</v>
      </c>
      <c r="E1687" s="258">
        <v>28000000</v>
      </c>
      <c r="F1687" s="259">
        <v>29000000</v>
      </c>
      <c r="G1687" s="259">
        <v>30000000</v>
      </c>
      <c r="H1687" s="259">
        <f t="shared" si="125"/>
        <v>87000000</v>
      </c>
      <c r="I1687" s="259">
        <v>32000000</v>
      </c>
      <c r="J1687" s="259">
        <v>0</v>
      </c>
      <c r="K1687" s="247"/>
    </row>
    <row r="1688" spans="1:11" x14ac:dyDescent="0.3">
      <c r="A1688" s="244" t="s">
        <v>4321</v>
      </c>
      <c r="B1688" s="292" t="s">
        <v>4322</v>
      </c>
      <c r="C1688" s="245">
        <v>2000</v>
      </c>
      <c r="D1688" s="258">
        <v>5415000</v>
      </c>
      <c r="E1688" s="258">
        <v>5415000</v>
      </c>
      <c r="F1688" s="259">
        <v>6000000</v>
      </c>
      <c r="G1688" s="259">
        <v>7000000</v>
      </c>
      <c r="H1688" s="259">
        <f t="shared" si="125"/>
        <v>18415000</v>
      </c>
      <c r="I1688" s="259">
        <v>16000000</v>
      </c>
      <c r="J1688" s="259">
        <v>0</v>
      </c>
      <c r="K1688" s="247"/>
    </row>
    <row r="1689" spans="1:11" x14ac:dyDescent="0.3">
      <c r="A1689" s="244" t="s">
        <v>4323</v>
      </c>
      <c r="B1689" s="292" t="s">
        <v>4324</v>
      </c>
      <c r="C1689" s="245">
        <v>2000</v>
      </c>
      <c r="D1689" s="258">
        <v>0</v>
      </c>
      <c r="E1689" s="258">
        <v>0</v>
      </c>
      <c r="F1689" s="259">
        <v>0</v>
      </c>
      <c r="G1689" s="259">
        <v>0</v>
      </c>
      <c r="H1689" s="259">
        <f t="shared" si="125"/>
        <v>0</v>
      </c>
      <c r="I1689" s="259">
        <v>4000000</v>
      </c>
      <c r="J1689" s="259">
        <v>0</v>
      </c>
      <c r="K1689" s="247"/>
    </row>
    <row r="1690" spans="1:11" x14ac:dyDescent="0.3">
      <c r="A1690" s="244" t="s">
        <v>4325</v>
      </c>
      <c r="B1690" s="292" t="s">
        <v>4326</v>
      </c>
      <c r="C1690" s="245">
        <v>2000</v>
      </c>
      <c r="D1690" s="258">
        <v>279000</v>
      </c>
      <c r="E1690" s="258">
        <v>279000</v>
      </c>
      <c r="F1690" s="259">
        <v>280000</v>
      </c>
      <c r="G1690" s="259">
        <v>290000</v>
      </c>
      <c r="H1690" s="259">
        <f t="shared" si="125"/>
        <v>849000</v>
      </c>
      <c r="I1690" s="259">
        <v>68000</v>
      </c>
      <c r="J1690" s="259">
        <v>561410</v>
      </c>
      <c r="K1690" s="247"/>
    </row>
    <row r="1691" spans="1:11" x14ac:dyDescent="0.3">
      <c r="A1691" s="244" t="s">
        <v>4327</v>
      </c>
      <c r="B1691" s="292" t="s">
        <v>4328</v>
      </c>
      <c r="C1691" s="245">
        <v>2000</v>
      </c>
      <c r="D1691" s="258">
        <v>4000000</v>
      </c>
      <c r="E1691" s="258">
        <v>4000000</v>
      </c>
      <c r="F1691" s="259">
        <v>5000000</v>
      </c>
      <c r="G1691" s="259">
        <v>6000000</v>
      </c>
      <c r="H1691" s="259">
        <f t="shared" si="125"/>
        <v>15000000</v>
      </c>
      <c r="I1691" s="259">
        <v>4000000</v>
      </c>
      <c r="J1691" s="259">
        <v>437281506</v>
      </c>
      <c r="K1691" s="246"/>
    </row>
    <row r="1692" spans="1:11" x14ac:dyDescent="0.3">
      <c r="A1692" s="244" t="s">
        <v>4329</v>
      </c>
      <c r="B1692" s="292" t="s">
        <v>4330</v>
      </c>
      <c r="C1692" s="245">
        <v>2000</v>
      </c>
      <c r="D1692" s="258">
        <v>25000000</v>
      </c>
      <c r="E1692" s="258">
        <v>25000000</v>
      </c>
      <c r="F1692" s="259">
        <v>26000000</v>
      </c>
      <c r="G1692" s="259">
        <v>27000000</v>
      </c>
      <c r="H1692" s="259">
        <f t="shared" si="125"/>
        <v>78000000</v>
      </c>
      <c r="I1692" s="259">
        <v>19000000</v>
      </c>
      <c r="J1692" s="259">
        <v>0</v>
      </c>
      <c r="K1692" s="247"/>
    </row>
    <row r="1693" spans="1:11" x14ac:dyDescent="0.3">
      <c r="A1693" s="244" t="s">
        <v>4331</v>
      </c>
      <c r="B1693" s="292" t="s">
        <v>4332</v>
      </c>
      <c r="C1693" s="245">
        <v>2000</v>
      </c>
      <c r="D1693" s="258">
        <v>9000000</v>
      </c>
      <c r="E1693" s="258">
        <v>9000000</v>
      </c>
      <c r="F1693" s="259">
        <v>10000000</v>
      </c>
      <c r="G1693" s="259">
        <v>11000000</v>
      </c>
      <c r="H1693" s="259">
        <f t="shared" si="125"/>
        <v>30000000</v>
      </c>
      <c r="I1693" s="259">
        <v>8000000</v>
      </c>
      <c r="J1693" s="259">
        <v>0</v>
      </c>
      <c r="K1693" s="247"/>
    </row>
    <row r="1694" spans="1:11" x14ac:dyDescent="0.3">
      <c r="A1694" s="244" t="s">
        <v>4333</v>
      </c>
      <c r="B1694" s="292" t="s">
        <v>4334</v>
      </c>
      <c r="C1694" s="245">
        <v>2000</v>
      </c>
      <c r="D1694" s="258">
        <v>44000000</v>
      </c>
      <c r="E1694" s="258">
        <v>44000000</v>
      </c>
      <c r="F1694" s="259">
        <v>45000000</v>
      </c>
      <c r="G1694" s="259">
        <v>46000000</v>
      </c>
      <c r="H1694" s="259">
        <f t="shared" si="125"/>
        <v>135000000</v>
      </c>
      <c r="I1694" s="259">
        <v>50000000</v>
      </c>
      <c r="J1694" s="259">
        <v>0</v>
      </c>
      <c r="K1694" s="246"/>
    </row>
    <row r="1695" spans="1:11" x14ac:dyDescent="0.3">
      <c r="A1695" s="244" t="s">
        <v>4335</v>
      </c>
      <c r="B1695" s="292" t="s">
        <v>4336</v>
      </c>
      <c r="C1695" s="245">
        <v>2000</v>
      </c>
      <c r="D1695" s="258">
        <v>29000000</v>
      </c>
      <c r="E1695" s="258">
        <v>29000000</v>
      </c>
      <c r="F1695" s="259">
        <v>30000000</v>
      </c>
      <c r="G1695" s="259">
        <v>31000000</v>
      </c>
      <c r="H1695" s="259">
        <f t="shared" si="125"/>
        <v>90000000</v>
      </c>
      <c r="I1695" s="259">
        <v>10000000</v>
      </c>
      <c r="J1695" s="259">
        <v>0</v>
      </c>
      <c r="K1695" s="247"/>
    </row>
    <row r="1696" spans="1:11" x14ac:dyDescent="0.3">
      <c r="A1696" s="244" t="s">
        <v>4337</v>
      </c>
      <c r="B1696" s="292" t="s">
        <v>4338</v>
      </c>
      <c r="C1696" s="245">
        <v>2000</v>
      </c>
      <c r="D1696" s="258">
        <v>26000000</v>
      </c>
      <c r="E1696" s="258">
        <v>26000000</v>
      </c>
      <c r="F1696" s="259">
        <v>27000000</v>
      </c>
      <c r="G1696" s="259">
        <v>28000000</v>
      </c>
      <c r="H1696" s="259">
        <f t="shared" si="125"/>
        <v>81000000</v>
      </c>
      <c r="I1696" s="259">
        <v>8000000</v>
      </c>
      <c r="J1696" s="259">
        <v>0</v>
      </c>
      <c r="K1696" s="247"/>
    </row>
    <row r="1697" spans="1:11" x14ac:dyDescent="0.3">
      <c r="A1697" s="244" t="s">
        <v>4339</v>
      </c>
      <c r="B1697" s="292" t="s">
        <v>4340</v>
      </c>
      <c r="C1697" s="245">
        <v>2000</v>
      </c>
      <c r="D1697" s="258">
        <v>42000000</v>
      </c>
      <c r="E1697" s="258">
        <v>42000000</v>
      </c>
      <c r="F1697" s="259">
        <v>43000000</v>
      </c>
      <c r="G1697" s="259">
        <v>44000000</v>
      </c>
      <c r="H1697" s="259">
        <f t="shared" si="125"/>
        <v>129000000</v>
      </c>
      <c r="I1697" s="259">
        <v>35000000</v>
      </c>
      <c r="J1697" s="259">
        <v>1500</v>
      </c>
      <c r="K1697" s="246"/>
    </row>
    <row r="1698" spans="1:11" x14ac:dyDescent="0.3">
      <c r="A1698" s="244" t="s">
        <v>4341</v>
      </c>
      <c r="B1698" s="292" t="s">
        <v>4342</v>
      </c>
      <c r="C1698" s="245">
        <v>2000</v>
      </c>
      <c r="D1698" s="258">
        <v>11000000</v>
      </c>
      <c r="E1698" s="258">
        <v>11000000</v>
      </c>
      <c r="F1698" s="259">
        <v>12000000</v>
      </c>
      <c r="G1698" s="259">
        <v>13000000</v>
      </c>
      <c r="H1698" s="259">
        <f t="shared" si="125"/>
        <v>36000000</v>
      </c>
      <c r="I1698" s="259">
        <v>20000000</v>
      </c>
      <c r="J1698" s="259">
        <v>0</v>
      </c>
      <c r="K1698" s="247"/>
    </row>
    <row r="1699" spans="1:11" x14ac:dyDescent="0.3">
      <c r="A1699" s="244" t="s">
        <v>4343</v>
      </c>
      <c r="B1699" s="292" t="s">
        <v>4344</v>
      </c>
      <c r="C1699" s="245">
        <v>2000</v>
      </c>
      <c r="D1699" s="258">
        <v>50000</v>
      </c>
      <c r="E1699" s="258">
        <v>50000</v>
      </c>
      <c r="F1699" s="259">
        <v>55000</v>
      </c>
      <c r="G1699" s="259">
        <v>60000</v>
      </c>
      <c r="H1699" s="259">
        <f t="shared" si="125"/>
        <v>165000</v>
      </c>
      <c r="I1699" s="259">
        <v>80000</v>
      </c>
      <c r="J1699" s="259">
        <v>0</v>
      </c>
      <c r="K1699" s="247"/>
    </row>
    <row r="1700" spans="1:11" x14ac:dyDescent="0.3">
      <c r="A1700" s="244" t="s">
        <v>4345</v>
      </c>
      <c r="B1700" s="292" t="s">
        <v>4346</v>
      </c>
      <c r="C1700" s="245">
        <v>2000</v>
      </c>
      <c r="D1700" s="258">
        <v>4000000</v>
      </c>
      <c r="E1700" s="258">
        <v>4000000</v>
      </c>
      <c r="F1700" s="259">
        <v>5000000</v>
      </c>
      <c r="G1700" s="259">
        <v>6000000</v>
      </c>
      <c r="H1700" s="259">
        <f t="shared" si="125"/>
        <v>15000000</v>
      </c>
      <c r="I1700" s="259">
        <v>6000000</v>
      </c>
      <c r="J1700" s="259">
        <v>6308500</v>
      </c>
      <c r="K1700" s="246"/>
    </row>
    <row r="1701" spans="1:11" x14ac:dyDescent="0.3">
      <c r="A1701" s="244" t="s">
        <v>4347</v>
      </c>
      <c r="B1701" s="292" t="s">
        <v>4348</v>
      </c>
      <c r="C1701" s="245">
        <v>2000</v>
      </c>
      <c r="D1701" s="258">
        <v>95000000</v>
      </c>
      <c r="E1701" s="258">
        <v>95000000</v>
      </c>
      <c r="F1701" s="259">
        <v>96000000</v>
      </c>
      <c r="G1701" s="259">
        <v>97000000</v>
      </c>
      <c r="H1701" s="259">
        <f t="shared" si="125"/>
        <v>288000000</v>
      </c>
      <c r="I1701" s="259">
        <v>108000000</v>
      </c>
      <c r="J1701" s="259">
        <v>0</v>
      </c>
      <c r="K1701" s="247"/>
    </row>
    <row r="1702" spans="1:11" x14ac:dyDescent="0.3">
      <c r="A1702" s="244" t="s">
        <v>4349</v>
      </c>
      <c r="B1702" s="292" t="s">
        <v>4350</v>
      </c>
      <c r="C1702" s="245">
        <v>2000</v>
      </c>
      <c r="D1702" s="258">
        <v>6448000</v>
      </c>
      <c r="E1702" s="258">
        <v>6448000</v>
      </c>
      <c r="F1702" s="259">
        <v>7000000</v>
      </c>
      <c r="G1702" s="259">
        <v>8000000</v>
      </c>
      <c r="H1702" s="259">
        <f t="shared" si="125"/>
        <v>21448000</v>
      </c>
      <c r="I1702" s="259">
        <v>4000000</v>
      </c>
      <c r="J1702" s="259">
        <v>0</v>
      </c>
      <c r="K1702" s="247"/>
    </row>
    <row r="1703" spans="1:11" x14ac:dyDescent="0.3">
      <c r="A1703" s="244" t="s">
        <v>4351</v>
      </c>
      <c r="B1703" s="292" t="s">
        <v>4352</v>
      </c>
      <c r="C1703" s="245">
        <v>2000</v>
      </c>
      <c r="D1703" s="258">
        <v>87000000</v>
      </c>
      <c r="E1703" s="258">
        <v>87000000</v>
      </c>
      <c r="F1703" s="259">
        <v>88000000</v>
      </c>
      <c r="G1703" s="259">
        <v>89000000</v>
      </c>
      <c r="H1703" s="259">
        <f t="shared" si="125"/>
        <v>264000000</v>
      </c>
      <c r="I1703" s="259">
        <v>87000000</v>
      </c>
      <c r="J1703" s="259">
        <v>0</v>
      </c>
      <c r="K1703" s="247"/>
    </row>
    <row r="1704" spans="1:11" x14ac:dyDescent="0.3">
      <c r="A1704" s="244" t="s">
        <v>4353</v>
      </c>
      <c r="B1704" s="292" t="s">
        <v>4354</v>
      </c>
      <c r="C1704" s="245">
        <v>2000</v>
      </c>
      <c r="D1704" s="258">
        <v>150000000</v>
      </c>
      <c r="E1704" s="258">
        <v>150000000</v>
      </c>
      <c r="F1704" s="259">
        <v>160000000</v>
      </c>
      <c r="G1704" s="259">
        <v>170000000</v>
      </c>
      <c r="H1704" s="259">
        <f t="shared" si="125"/>
        <v>480000000</v>
      </c>
      <c r="I1704" s="259">
        <v>151000000</v>
      </c>
      <c r="J1704" s="259">
        <v>51704691</v>
      </c>
      <c r="K1704" s="246"/>
    </row>
    <row r="1705" spans="1:11" x14ac:dyDescent="0.3">
      <c r="A1705" s="244" t="s">
        <v>4355</v>
      </c>
      <c r="B1705" s="292" t="s">
        <v>4356</v>
      </c>
      <c r="C1705" s="245">
        <v>2000</v>
      </c>
      <c r="D1705" s="258">
        <v>2000000</v>
      </c>
      <c r="E1705" s="258">
        <v>2000000</v>
      </c>
      <c r="F1705" s="259">
        <v>3000000</v>
      </c>
      <c r="G1705" s="259">
        <v>4000000</v>
      </c>
      <c r="H1705" s="259">
        <f t="shared" si="125"/>
        <v>9000000</v>
      </c>
      <c r="I1705" s="259">
        <v>3000000</v>
      </c>
      <c r="J1705" s="259">
        <v>0</v>
      </c>
      <c r="K1705" s="246"/>
    </row>
    <row r="1706" spans="1:11" x14ac:dyDescent="0.3">
      <c r="A1706" s="244" t="s">
        <v>4357</v>
      </c>
      <c r="B1706" s="292" t="s">
        <v>4358</v>
      </c>
      <c r="C1706" s="245">
        <v>2000</v>
      </c>
      <c r="D1706" s="258">
        <v>6590000</v>
      </c>
      <c r="E1706" s="258">
        <v>6590000</v>
      </c>
      <c r="F1706" s="259">
        <v>7000000</v>
      </c>
      <c r="G1706" s="259">
        <v>8000000</v>
      </c>
      <c r="H1706" s="259">
        <f t="shared" si="125"/>
        <v>21590000</v>
      </c>
      <c r="I1706" s="259">
        <v>6000000</v>
      </c>
      <c r="J1706" s="259">
        <v>0</v>
      </c>
      <c r="K1706" s="247"/>
    </row>
    <row r="1707" spans="1:11" x14ac:dyDescent="0.3">
      <c r="A1707" s="244" t="s">
        <v>4359</v>
      </c>
      <c r="B1707" s="292" t="s">
        <v>4360</v>
      </c>
      <c r="C1707" s="245">
        <v>2000</v>
      </c>
      <c r="D1707" s="258">
        <v>33000000</v>
      </c>
      <c r="E1707" s="258">
        <v>33000000</v>
      </c>
      <c r="F1707" s="259">
        <v>34000000</v>
      </c>
      <c r="G1707" s="259">
        <v>35000000</v>
      </c>
      <c r="H1707" s="259">
        <f t="shared" si="125"/>
        <v>102000000</v>
      </c>
      <c r="I1707" s="259">
        <v>23000000</v>
      </c>
      <c r="J1707" s="259">
        <v>0</v>
      </c>
      <c r="K1707" s="247"/>
    </row>
    <row r="1708" spans="1:11" x14ac:dyDescent="0.3">
      <c r="A1708" s="244" t="s">
        <v>4361</v>
      </c>
      <c r="B1708" s="292" t="s">
        <v>4362</v>
      </c>
      <c r="C1708" s="245">
        <v>2000</v>
      </c>
      <c r="D1708" s="258">
        <v>14000000</v>
      </c>
      <c r="E1708" s="258">
        <v>14000000</v>
      </c>
      <c r="F1708" s="259">
        <v>15000000</v>
      </c>
      <c r="G1708" s="259">
        <v>16000000</v>
      </c>
      <c r="H1708" s="259">
        <f t="shared" si="125"/>
        <v>45000000</v>
      </c>
      <c r="I1708" s="259">
        <v>16600000</v>
      </c>
      <c r="J1708" s="259">
        <v>0</v>
      </c>
      <c r="K1708" s="246"/>
    </row>
    <row r="1709" spans="1:11" x14ac:dyDescent="0.3">
      <c r="A1709" s="244" t="s">
        <v>4363</v>
      </c>
      <c r="B1709" s="292" t="s">
        <v>4364</v>
      </c>
      <c r="C1709" s="245">
        <v>2000</v>
      </c>
      <c r="D1709" s="258">
        <v>11000000</v>
      </c>
      <c r="E1709" s="258">
        <v>11000000</v>
      </c>
      <c r="F1709" s="259">
        <v>12000000</v>
      </c>
      <c r="G1709" s="259">
        <v>13000000</v>
      </c>
      <c r="H1709" s="259">
        <f t="shared" si="125"/>
        <v>36000000</v>
      </c>
      <c r="I1709" s="259">
        <v>12000000</v>
      </c>
      <c r="J1709" s="259">
        <v>19056792</v>
      </c>
      <c r="K1709" s="246"/>
    </row>
    <row r="1710" spans="1:11" s="343" customFormat="1" ht="18" customHeight="1" x14ac:dyDescent="0.3">
      <c r="A1710" s="877" t="s">
        <v>5099</v>
      </c>
      <c r="B1710" s="877"/>
      <c r="C1710" s="877"/>
      <c r="D1710" s="877"/>
      <c r="E1710" s="877"/>
      <c r="F1710" s="877"/>
      <c r="G1710" s="877"/>
      <c r="H1710" s="877"/>
      <c r="I1710" s="877"/>
      <c r="J1710" s="877"/>
      <c r="K1710" s="877"/>
    </row>
    <row r="1711" spans="1:11" s="343" customFormat="1" ht="14.25" customHeight="1" x14ac:dyDescent="0.3">
      <c r="A1711" s="877" t="s">
        <v>5100</v>
      </c>
      <c r="B1711" s="877"/>
      <c r="C1711" s="877"/>
      <c r="D1711" s="877"/>
      <c r="E1711" s="877"/>
      <c r="F1711" s="877"/>
      <c r="G1711" s="877"/>
      <c r="H1711" s="877"/>
      <c r="I1711" s="877"/>
      <c r="J1711" s="877"/>
      <c r="K1711" s="877"/>
    </row>
    <row r="1712" spans="1:11" s="343" customFormat="1" ht="15" thickBot="1" x14ac:dyDescent="0.35">
      <c r="A1712" s="941" t="s">
        <v>3487</v>
      </c>
      <c r="B1712" s="941"/>
      <c r="C1712" s="941"/>
      <c r="D1712" s="941"/>
      <c r="E1712" s="941"/>
      <c r="F1712" s="941"/>
      <c r="G1712" s="941"/>
      <c r="H1712" s="941"/>
      <c r="I1712" s="941"/>
      <c r="J1712" s="941"/>
      <c r="K1712" s="941"/>
    </row>
    <row r="1713" spans="1:11" s="343" customFormat="1" ht="15" customHeight="1" x14ac:dyDescent="0.3">
      <c r="A1713" s="935" t="s">
        <v>5101</v>
      </c>
      <c r="B1713" s="931" t="s">
        <v>4881</v>
      </c>
      <c r="C1713" s="938" t="s">
        <v>4908</v>
      </c>
      <c r="D1713" s="873" t="s">
        <v>3115</v>
      </c>
      <c r="E1713" s="873" t="s">
        <v>3116</v>
      </c>
      <c r="F1713" s="873" t="s">
        <v>3116</v>
      </c>
      <c r="G1713" s="873" t="s">
        <v>3116</v>
      </c>
      <c r="H1713" s="873" t="s">
        <v>5095</v>
      </c>
      <c r="I1713" s="875" t="s">
        <v>3115</v>
      </c>
      <c r="J1713" s="254" t="s">
        <v>4884</v>
      </c>
      <c r="K1713" s="873" t="s">
        <v>5049</v>
      </c>
    </row>
    <row r="1714" spans="1:11" s="343" customFormat="1" x14ac:dyDescent="0.3">
      <c r="A1714" s="936"/>
      <c r="B1714" s="932"/>
      <c r="C1714" s="939"/>
      <c r="D1714" s="874"/>
      <c r="E1714" s="874"/>
      <c r="F1714" s="874"/>
      <c r="G1714" s="874"/>
      <c r="H1714" s="874"/>
      <c r="I1714" s="876"/>
      <c r="J1714" s="255" t="s">
        <v>5103</v>
      </c>
      <c r="K1714" s="874"/>
    </row>
    <row r="1715" spans="1:11" s="343" customFormat="1" x14ac:dyDescent="0.3">
      <c r="A1715" s="936"/>
      <c r="B1715" s="932"/>
      <c r="C1715" s="939"/>
      <c r="D1715" s="44" t="s">
        <v>3120</v>
      </c>
      <c r="E1715" s="44" t="s">
        <v>3120</v>
      </c>
      <c r="F1715" s="44" t="s">
        <v>5068</v>
      </c>
      <c r="G1715" s="44" t="s">
        <v>5069</v>
      </c>
      <c r="H1715" s="44"/>
      <c r="I1715" s="45" t="s">
        <v>5102</v>
      </c>
      <c r="J1715" s="45" t="s">
        <v>5102</v>
      </c>
      <c r="K1715" s="44"/>
    </row>
    <row r="1716" spans="1:11" s="343" customFormat="1" ht="15" customHeight="1" thickBot="1" x14ac:dyDescent="0.35">
      <c r="A1716" s="937"/>
      <c r="B1716" s="933"/>
      <c r="C1716" s="940"/>
      <c r="D1716" s="48" t="s">
        <v>14</v>
      </c>
      <c r="E1716" s="48" t="s">
        <v>14</v>
      </c>
      <c r="F1716" s="48" t="s">
        <v>14</v>
      </c>
      <c r="G1716" s="48" t="s">
        <v>14</v>
      </c>
      <c r="H1716" s="48" t="s">
        <v>14</v>
      </c>
      <c r="I1716" s="49" t="s">
        <v>14</v>
      </c>
      <c r="J1716" s="256" t="s">
        <v>14</v>
      </c>
      <c r="K1716" s="48"/>
    </row>
    <row r="1717" spans="1:11" x14ac:dyDescent="0.3">
      <c r="A1717" s="244" t="s">
        <v>4365</v>
      </c>
      <c r="B1717" s="292" t="s">
        <v>4366</v>
      </c>
      <c r="C1717" s="245">
        <v>2000</v>
      </c>
      <c r="D1717" s="258">
        <v>0</v>
      </c>
      <c r="E1717" s="258">
        <v>0</v>
      </c>
      <c r="F1717" s="259">
        <v>0</v>
      </c>
      <c r="G1717" s="259">
        <v>0</v>
      </c>
      <c r="H1717" s="259">
        <f t="shared" si="125"/>
        <v>0</v>
      </c>
      <c r="I1717" s="259">
        <v>0</v>
      </c>
      <c r="J1717" s="259">
        <v>0</v>
      </c>
      <c r="K1717" s="246"/>
    </row>
    <row r="1718" spans="1:11" x14ac:dyDescent="0.3">
      <c r="A1718" s="244" t="s">
        <v>4367</v>
      </c>
      <c r="B1718" s="292" t="s">
        <v>4368</v>
      </c>
      <c r="C1718" s="245">
        <v>2000</v>
      </c>
      <c r="D1718" s="258">
        <v>14000000</v>
      </c>
      <c r="E1718" s="258">
        <v>14000000</v>
      </c>
      <c r="F1718" s="259">
        <v>15000000</v>
      </c>
      <c r="G1718" s="259">
        <v>16000000</v>
      </c>
      <c r="H1718" s="259">
        <f t="shared" si="125"/>
        <v>45000000</v>
      </c>
      <c r="I1718" s="259">
        <v>10000000</v>
      </c>
      <c r="J1718" s="259">
        <v>0</v>
      </c>
      <c r="K1718" s="247"/>
    </row>
    <row r="1719" spans="1:11" x14ac:dyDescent="0.3">
      <c r="A1719" s="244" t="s">
        <v>4369</v>
      </c>
      <c r="B1719" s="292" t="s">
        <v>4370</v>
      </c>
      <c r="C1719" s="245">
        <v>2000</v>
      </c>
      <c r="D1719" s="258">
        <v>2000000</v>
      </c>
      <c r="E1719" s="258">
        <v>2000000</v>
      </c>
      <c r="F1719" s="259">
        <v>3000000</v>
      </c>
      <c r="G1719" s="259">
        <v>4000000</v>
      </c>
      <c r="H1719" s="259">
        <f t="shared" si="125"/>
        <v>9000000</v>
      </c>
      <c r="I1719" s="259">
        <v>1500000</v>
      </c>
      <c r="J1719" s="259">
        <v>0</v>
      </c>
      <c r="K1719" s="247"/>
    </row>
    <row r="1720" spans="1:11" x14ac:dyDescent="0.3">
      <c r="A1720" s="244" t="s">
        <v>4371</v>
      </c>
      <c r="B1720" s="292" t="s">
        <v>4372</v>
      </c>
      <c r="C1720" s="245">
        <v>2000</v>
      </c>
      <c r="D1720" s="258">
        <v>23000000</v>
      </c>
      <c r="E1720" s="258">
        <v>23000000</v>
      </c>
      <c r="F1720" s="259">
        <v>24000000</v>
      </c>
      <c r="G1720" s="259">
        <v>25000000</v>
      </c>
      <c r="H1720" s="259">
        <f t="shared" si="125"/>
        <v>72000000</v>
      </c>
      <c r="I1720" s="259">
        <v>40000000</v>
      </c>
      <c r="J1720" s="259">
        <v>0</v>
      </c>
      <c r="K1720" s="246"/>
    </row>
    <row r="1721" spans="1:11" x14ac:dyDescent="0.3">
      <c r="A1721" s="244" t="s">
        <v>4373</v>
      </c>
      <c r="B1721" s="292" t="s">
        <v>4374</v>
      </c>
      <c r="C1721" s="245">
        <v>2000</v>
      </c>
      <c r="D1721" s="258">
        <v>5000000</v>
      </c>
      <c r="E1721" s="258">
        <v>5000000</v>
      </c>
      <c r="F1721" s="259">
        <v>6000000</v>
      </c>
      <c r="G1721" s="259">
        <v>7000000</v>
      </c>
      <c r="H1721" s="259">
        <f t="shared" si="125"/>
        <v>18000000</v>
      </c>
      <c r="I1721" s="259">
        <v>5000000</v>
      </c>
      <c r="J1721" s="259">
        <v>0</v>
      </c>
      <c r="K1721" s="247"/>
    </row>
    <row r="1722" spans="1:11" x14ac:dyDescent="0.3">
      <c r="A1722" s="244" t="s">
        <v>4375</v>
      </c>
      <c r="B1722" s="292" t="s">
        <v>4376</v>
      </c>
      <c r="C1722" s="245">
        <v>2000</v>
      </c>
      <c r="D1722" s="258">
        <v>2420000</v>
      </c>
      <c r="E1722" s="258">
        <v>2420000</v>
      </c>
      <c r="F1722" s="259">
        <v>2500000</v>
      </c>
      <c r="G1722" s="259">
        <v>2600000</v>
      </c>
      <c r="H1722" s="259">
        <f t="shared" si="125"/>
        <v>7520000</v>
      </c>
      <c r="I1722" s="259">
        <v>7000000</v>
      </c>
      <c r="J1722" s="259">
        <v>0</v>
      </c>
      <c r="K1722" s="247"/>
    </row>
    <row r="1723" spans="1:11" x14ac:dyDescent="0.3">
      <c r="A1723" s="244" t="s">
        <v>4377</v>
      </c>
      <c r="B1723" s="292" t="s">
        <v>4378</v>
      </c>
      <c r="C1723" s="245">
        <v>2000</v>
      </c>
      <c r="D1723" s="258">
        <v>2962000</v>
      </c>
      <c r="E1723" s="258">
        <v>2962000</v>
      </c>
      <c r="F1723" s="259">
        <v>3000000</v>
      </c>
      <c r="G1723" s="259">
        <v>4000000</v>
      </c>
      <c r="H1723" s="259">
        <f t="shared" si="125"/>
        <v>9962000</v>
      </c>
      <c r="I1723" s="259">
        <v>1500000</v>
      </c>
      <c r="J1723" s="259">
        <v>0</v>
      </c>
      <c r="K1723" s="247"/>
    </row>
    <row r="1724" spans="1:11" x14ac:dyDescent="0.3">
      <c r="A1724" s="237"/>
      <c r="B1724" s="31"/>
      <c r="C1724" s="237"/>
      <c r="D1724" s="260"/>
      <c r="E1724" s="260"/>
      <c r="F1724" s="212"/>
      <c r="G1724" s="212"/>
      <c r="H1724" s="261"/>
      <c r="I1724" s="212"/>
      <c r="J1724" s="212"/>
      <c r="K1724" s="237"/>
    </row>
    <row r="1725" spans="1:11" x14ac:dyDescent="0.3">
      <c r="A1725" s="263" t="s">
        <v>3327</v>
      </c>
      <c r="B1725" s="31"/>
      <c r="C1725" s="237"/>
      <c r="D1725" s="262">
        <f>SUM(D1726:D1739)</f>
        <v>51600000</v>
      </c>
      <c r="E1725" s="262">
        <f t="shared" ref="E1725:J1725" si="126">SUM(E1726:E1739)</f>
        <v>51600000</v>
      </c>
      <c r="F1725" s="262">
        <f t="shared" si="126"/>
        <v>58600000</v>
      </c>
      <c r="G1725" s="262">
        <f t="shared" si="126"/>
        <v>69000000</v>
      </c>
      <c r="H1725" s="262">
        <f t="shared" si="126"/>
        <v>179200000</v>
      </c>
      <c r="I1725" s="262">
        <f t="shared" si="126"/>
        <v>42100000</v>
      </c>
      <c r="J1725" s="262">
        <f t="shared" si="126"/>
        <v>70350</v>
      </c>
      <c r="K1725" s="243"/>
    </row>
    <row r="1726" spans="1:11" x14ac:dyDescent="0.3">
      <c r="A1726" s="244" t="s">
        <v>4379</v>
      </c>
      <c r="B1726" s="292" t="s">
        <v>3590</v>
      </c>
      <c r="C1726" s="245">
        <v>2000</v>
      </c>
      <c r="D1726" s="258">
        <v>10800000</v>
      </c>
      <c r="E1726" s="258">
        <v>10800000</v>
      </c>
      <c r="F1726" s="259">
        <v>12000000</v>
      </c>
      <c r="G1726" s="259">
        <v>15000000</v>
      </c>
      <c r="H1726" s="259">
        <f t="shared" ref="H1726:H1739" si="127">SUM(E1726:G1726)</f>
        <v>37800000</v>
      </c>
      <c r="I1726" s="259">
        <v>9000000</v>
      </c>
      <c r="J1726" s="259">
        <v>0</v>
      </c>
      <c r="K1726" s="246"/>
    </row>
    <row r="1727" spans="1:11" x14ac:dyDescent="0.3">
      <c r="A1727" s="244" t="s">
        <v>4380</v>
      </c>
      <c r="B1727" s="292" t="s">
        <v>4381</v>
      </c>
      <c r="C1727" s="245">
        <v>2000</v>
      </c>
      <c r="D1727" s="258">
        <v>0</v>
      </c>
      <c r="E1727" s="258">
        <v>0</v>
      </c>
      <c r="F1727" s="259">
        <v>0</v>
      </c>
      <c r="G1727" s="259">
        <v>0</v>
      </c>
      <c r="H1727" s="259">
        <f t="shared" si="127"/>
        <v>0</v>
      </c>
      <c r="I1727" s="259">
        <v>0</v>
      </c>
      <c r="J1727" s="259">
        <v>0</v>
      </c>
      <c r="K1727" s="246"/>
    </row>
    <row r="1728" spans="1:11" x14ac:dyDescent="0.3">
      <c r="A1728" s="244" t="s">
        <v>4382</v>
      </c>
      <c r="B1728" s="292" t="s">
        <v>4383</v>
      </c>
      <c r="C1728" s="245">
        <v>2000</v>
      </c>
      <c r="D1728" s="258">
        <v>0</v>
      </c>
      <c r="E1728" s="258">
        <v>0</v>
      </c>
      <c r="F1728" s="259">
        <v>0</v>
      </c>
      <c r="G1728" s="259">
        <v>0</v>
      </c>
      <c r="H1728" s="259">
        <f t="shared" si="127"/>
        <v>0</v>
      </c>
      <c r="I1728" s="259">
        <v>0</v>
      </c>
      <c r="J1728" s="259">
        <v>11400</v>
      </c>
      <c r="K1728" s="246"/>
    </row>
    <row r="1729" spans="1:11" x14ac:dyDescent="0.3">
      <c r="A1729" s="244" t="s">
        <v>4384</v>
      </c>
      <c r="B1729" s="292" t="s">
        <v>4385</v>
      </c>
      <c r="C1729" s="245">
        <v>2000</v>
      </c>
      <c r="D1729" s="258">
        <v>0</v>
      </c>
      <c r="E1729" s="258">
        <v>0</v>
      </c>
      <c r="F1729" s="259">
        <v>0</v>
      </c>
      <c r="G1729" s="259">
        <v>0</v>
      </c>
      <c r="H1729" s="259">
        <f t="shared" si="127"/>
        <v>0</v>
      </c>
      <c r="I1729" s="259">
        <v>0</v>
      </c>
      <c r="J1729" s="259">
        <v>0</v>
      </c>
      <c r="K1729" s="246"/>
    </row>
    <row r="1730" spans="1:11" x14ac:dyDescent="0.3">
      <c r="A1730" s="244" t="s">
        <v>4386</v>
      </c>
      <c r="B1730" s="292" t="s">
        <v>4387</v>
      </c>
      <c r="C1730" s="245">
        <v>2000</v>
      </c>
      <c r="D1730" s="258">
        <v>0</v>
      </c>
      <c r="E1730" s="258">
        <v>0</v>
      </c>
      <c r="F1730" s="259">
        <v>0</v>
      </c>
      <c r="G1730" s="259">
        <v>0</v>
      </c>
      <c r="H1730" s="259">
        <f t="shared" si="127"/>
        <v>0</v>
      </c>
      <c r="I1730" s="259">
        <v>0</v>
      </c>
      <c r="J1730" s="259">
        <v>0</v>
      </c>
      <c r="K1730" s="246"/>
    </row>
    <row r="1731" spans="1:11" x14ac:dyDescent="0.3">
      <c r="A1731" s="244" t="s">
        <v>4388</v>
      </c>
      <c r="B1731" s="292" t="s">
        <v>4389</v>
      </c>
      <c r="C1731" s="245">
        <v>2000</v>
      </c>
      <c r="D1731" s="258">
        <v>0</v>
      </c>
      <c r="E1731" s="258">
        <v>0</v>
      </c>
      <c r="F1731" s="259">
        <v>0</v>
      </c>
      <c r="G1731" s="259">
        <v>0</v>
      </c>
      <c r="H1731" s="259">
        <f t="shared" si="127"/>
        <v>0</v>
      </c>
      <c r="I1731" s="259">
        <v>0</v>
      </c>
      <c r="J1731" s="259">
        <v>41900</v>
      </c>
      <c r="K1731" s="246"/>
    </row>
    <row r="1732" spans="1:11" x14ac:dyDescent="0.3">
      <c r="A1732" s="244" t="s">
        <v>4390</v>
      </c>
      <c r="B1732" s="292" t="s">
        <v>4239</v>
      </c>
      <c r="C1732" s="245">
        <v>2000</v>
      </c>
      <c r="D1732" s="258">
        <v>0</v>
      </c>
      <c r="E1732" s="258">
        <v>0</v>
      </c>
      <c r="F1732" s="259">
        <v>0</v>
      </c>
      <c r="G1732" s="259">
        <v>0</v>
      </c>
      <c r="H1732" s="259">
        <f t="shared" si="127"/>
        <v>0</v>
      </c>
      <c r="I1732" s="259">
        <v>0</v>
      </c>
      <c r="J1732" s="259">
        <v>17050</v>
      </c>
      <c r="K1732" s="246"/>
    </row>
    <row r="1733" spans="1:11" x14ac:dyDescent="0.3">
      <c r="A1733" s="244" t="s">
        <v>4391</v>
      </c>
      <c r="B1733" s="292" t="s">
        <v>4392</v>
      </c>
      <c r="C1733" s="245">
        <v>2000</v>
      </c>
      <c r="D1733" s="258">
        <v>0</v>
      </c>
      <c r="E1733" s="258">
        <v>0</v>
      </c>
      <c r="F1733" s="259">
        <v>0</v>
      </c>
      <c r="G1733" s="259">
        <v>0</v>
      </c>
      <c r="H1733" s="259">
        <f t="shared" si="127"/>
        <v>0</v>
      </c>
      <c r="I1733" s="259">
        <v>0</v>
      </c>
      <c r="J1733" s="259">
        <v>0</v>
      </c>
      <c r="K1733" s="246"/>
    </row>
    <row r="1734" spans="1:11" x14ac:dyDescent="0.3">
      <c r="A1734" s="244" t="s">
        <v>4393</v>
      </c>
      <c r="B1734" s="292" t="s">
        <v>4394</v>
      </c>
      <c r="C1734" s="245">
        <v>2000</v>
      </c>
      <c r="D1734" s="258">
        <v>1920000</v>
      </c>
      <c r="E1734" s="258">
        <v>1920000</v>
      </c>
      <c r="F1734" s="259">
        <v>3600000</v>
      </c>
      <c r="G1734" s="259">
        <v>4000000</v>
      </c>
      <c r="H1734" s="259">
        <f t="shared" si="127"/>
        <v>9520000</v>
      </c>
      <c r="I1734" s="259">
        <v>1600000</v>
      </c>
      <c r="J1734" s="259">
        <v>0</v>
      </c>
      <c r="K1734" s="247"/>
    </row>
    <row r="1735" spans="1:11" x14ac:dyDescent="0.3">
      <c r="A1735" s="244" t="s">
        <v>4395</v>
      </c>
      <c r="B1735" s="292" t="s">
        <v>4396</v>
      </c>
      <c r="C1735" s="245">
        <v>2000</v>
      </c>
      <c r="D1735" s="258">
        <v>4200000</v>
      </c>
      <c r="E1735" s="258">
        <v>4200000</v>
      </c>
      <c r="F1735" s="259">
        <v>5000000</v>
      </c>
      <c r="G1735" s="259">
        <v>6000000</v>
      </c>
      <c r="H1735" s="259">
        <f t="shared" si="127"/>
        <v>15200000</v>
      </c>
      <c r="I1735" s="259">
        <v>3500000</v>
      </c>
      <c r="J1735" s="259">
        <v>0</v>
      </c>
      <c r="K1735" s="247"/>
    </row>
    <row r="1736" spans="1:11" x14ac:dyDescent="0.3">
      <c r="A1736" s="244" t="s">
        <v>4397</v>
      </c>
      <c r="B1736" s="292" t="s">
        <v>4398</v>
      </c>
      <c r="C1736" s="245">
        <v>2000</v>
      </c>
      <c r="D1736" s="258">
        <v>19080000</v>
      </c>
      <c r="E1736" s="258">
        <v>19080000</v>
      </c>
      <c r="F1736" s="259">
        <v>22000000</v>
      </c>
      <c r="G1736" s="259">
        <v>27000000</v>
      </c>
      <c r="H1736" s="259">
        <f t="shared" si="127"/>
        <v>68080000</v>
      </c>
      <c r="I1736" s="259">
        <v>15000000</v>
      </c>
      <c r="J1736" s="259">
        <v>0</v>
      </c>
      <c r="K1736" s="246"/>
    </row>
    <row r="1737" spans="1:11" x14ac:dyDescent="0.3">
      <c r="A1737" s="244" t="s">
        <v>4399</v>
      </c>
      <c r="B1737" s="292" t="s">
        <v>4400</v>
      </c>
      <c r="C1737" s="245">
        <v>2000</v>
      </c>
      <c r="D1737" s="258">
        <v>15600000</v>
      </c>
      <c r="E1737" s="258">
        <v>15600000</v>
      </c>
      <c r="F1737" s="259">
        <v>16000000</v>
      </c>
      <c r="G1737" s="259">
        <v>17000000</v>
      </c>
      <c r="H1737" s="259">
        <f t="shared" si="127"/>
        <v>48600000</v>
      </c>
      <c r="I1737" s="259">
        <v>13000000</v>
      </c>
      <c r="J1737" s="259">
        <v>0</v>
      </c>
      <c r="K1737" s="246"/>
    </row>
    <row r="1738" spans="1:11" x14ac:dyDescent="0.3">
      <c r="A1738" s="244" t="s">
        <v>4401</v>
      </c>
      <c r="B1738" s="292" t="s">
        <v>4402</v>
      </c>
      <c r="C1738" s="245">
        <v>2000</v>
      </c>
      <c r="D1738" s="258">
        <v>0</v>
      </c>
      <c r="E1738" s="258">
        <v>0</v>
      </c>
      <c r="F1738" s="259">
        <v>0</v>
      </c>
      <c r="G1738" s="259">
        <v>0</v>
      </c>
      <c r="H1738" s="259">
        <f t="shared" si="127"/>
        <v>0</v>
      </c>
      <c r="I1738" s="259">
        <v>0</v>
      </c>
      <c r="J1738" s="259">
        <v>0</v>
      </c>
      <c r="K1738" s="246"/>
    </row>
    <row r="1739" spans="1:11" x14ac:dyDescent="0.3">
      <c r="A1739" s="244" t="s">
        <v>4403</v>
      </c>
      <c r="B1739" s="292" t="s">
        <v>4404</v>
      </c>
      <c r="C1739" s="245">
        <v>2000</v>
      </c>
      <c r="D1739" s="258">
        <v>0</v>
      </c>
      <c r="E1739" s="258">
        <v>0</v>
      </c>
      <c r="F1739" s="259">
        <v>0</v>
      </c>
      <c r="G1739" s="259">
        <v>0</v>
      </c>
      <c r="H1739" s="259">
        <f t="shared" si="127"/>
        <v>0</v>
      </c>
      <c r="I1739" s="259">
        <v>0</v>
      </c>
      <c r="J1739" s="259">
        <v>0</v>
      </c>
      <c r="K1739" s="246"/>
    </row>
    <row r="1740" spans="1:11" ht="19.5" customHeight="1" x14ac:dyDescent="0.3">
      <c r="A1740" s="237"/>
      <c r="B1740" s="31"/>
      <c r="C1740" s="237"/>
      <c r="D1740" s="260"/>
      <c r="E1740" s="260"/>
      <c r="F1740" s="212"/>
      <c r="G1740" s="212"/>
      <c r="H1740" s="261"/>
      <c r="I1740" s="212"/>
      <c r="J1740" s="212"/>
      <c r="K1740" s="237"/>
    </row>
    <row r="1741" spans="1:11" x14ac:dyDescent="0.3">
      <c r="A1741" s="248" t="s">
        <v>3053</v>
      </c>
      <c r="B1741" s="293"/>
      <c r="C1741" s="237"/>
      <c r="D1741" s="262">
        <f>SUM(D1742:D1745)</f>
        <v>269000000</v>
      </c>
      <c r="E1741" s="262">
        <f t="shared" ref="E1741:J1741" si="128">SUM(E1742:E1745)</f>
        <v>166000000</v>
      </c>
      <c r="F1741" s="262">
        <f t="shared" si="128"/>
        <v>291000000</v>
      </c>
      <c r="G1741" s="262">
        <f t="shared" si="128"/>
        <v>304000000</v>
      </c>
      <c r="H1741" s="262">
        <f t="shared" si="128"/>
        <v>761000000</v>
      </c>
      <c r="I1741" s="262">
        <f t="shared" si="128"/>
        <v>261500000</v>
      </c>
      <c r="J1741" s="262">
        <f t="shared" si="128"/>
        <v>46269410</v>
      </c>
      <c r="K1741" s="243"/>
    </row>
    <row r="1742" spans="1:11" x14ac:dyDescent="0.3">
      <c r="A1742" s="244" t="s">
        <v>4405</v>
      </c>
      <c r="B1742" s="292" t="s">
        <v>4406</v>
      </c>
      <c r="C1742" s="245">
        <v>2000</v>
      </c>
      <c r="D1742" s="258">
        <v>0</v>
      </c>
      <c r="E1742" s="258">
        <v>0</v>
      </c>
      <c r="F1742" s="259">
        <v>0</v>
      </c>
      <c r="G1742" s="259">
        <v>0</v>
      </c>
      <c r="H1742" s="259">
        <f t="shared" ref="H1742:H1745" si="129">SUM(E1742:G1742)</f>
        <v>0</v>
      </c>
      <c r="I1742" s="259">
        <v>0</v>
      </c>
      <c r="J1742" s="259">
        <v>0</v>
      </c>
      <c r="K1742" s="246"/>
    </row>
    <row r="1743" spans="1:11" x14ac:dyDescent="0.3">
      <c r="A1743" s="244" t="s">
        <v>4407</v>
      </c>
      <c r="B1743" s="292" t="s">
        <v>3773</v>
      </c>
      <c r="C1743" s="245">
        <v>2000</v>
      </c>
      <c r="D1743" s="258">
        <v>260000000</v>
      </c>
      <c r="E1743" s="258">
        <v>160000000</v>
      </c>
      <c r="F1743" s="259">
        <v>280000000</v>
      </c>
      <c r="G1743" s="259">
        <v>290000000</v>
      </c>
      <c r="H1743" s="259">
        <f t="shared" si="129"/>
        <v>730000000</v>
      </c>
      <c r="I1743" s="259">
        <v>250000000</v>
      </c>
      <c r="J1743" s="259">
        <v>46269410</v>
      </c>
      <c r="K1743" s="246"/>
    </row>
    <row r="1744" spans="1:11" x14ac:dyDescent="0.3">
      <c r="A1744" s="244" t="s">
        <v>4408</v>
      </c>
      <c r="B1744" s="292" t="s">
        <v>4409</v>
      </c>
      <c r="C1744" s="245">
        <v>2000</v>
      </c>
      <c r="D1744" s="258">
        <v>4000000</v>
      </c>
      <c r="E1744" s="258">
        <v>3000000</v>
      </c>
      <c r="F1744" s="259">
        <v>5000000</v>
      </c>
      <c r="G1744" s="259">
        <v>7000000</v>
      </c>
      <c r="H1744" s="259">
        <f t="shared" si="129"/>
        <v>15000000</v>
      </c>
      <c r="I1744" s="259">
        <v>3500000</v>
      </c>
      <c r="J1744" s="259">
        <v>0</v>
      </c>
      <c r="K1744" s="246"/>
    </row>
    <row r="1745" spans="1:11" x14ac:dyDescent="0.3">
      <c r="A1745" s="244" t="s">
        <v>4410</v>
      </c>
      <c r="B1745" s="292" t="s">
        <v>4411</v>
      </c>
      <c r="C1745" s="245">
        <v>2000</v>
      </c>
      <c r="D1745" s="258">
        <v>5000000</v>
      </c>
      <c r="E1745" s="258">
        <v>3000000</v>
      </c>
      <c r="F1745" s="259">
        <v>6000000</v>
      </c>
      <c r="G1745" s="259">
        <v>7000000</v>
      </c>
      <c r="H1745" s="259">
        <f t="shared" si="129"/>
        <v>16000000</v>
      </c>
      <c r="I1745" s="259">
        <v>8000000</v>
      </c>
      <c r="J1745" s="259">
        <v>0</v>
      </c>
      <c r="K1745" s="247"/>
    </row>
    <row r="1746" spans="1:11" x14ac:dyDescent="0.3">
      <c r="A1746" s="237"/>
      <c r="B1746" s="31"/>
      <c r="C1746" s="237"/>
      <c r="D1746" s="260"/>
      <c r="E1746" s="260"/>
      <c r="F1746" s="212"/>
      <c r="G1746" s="212"/>
      <c r="H1746" s="261"/>
      <c r="I1746" s="212"/>
      <c r="J1746" s="212"/>
      <c r="K1746" s="237"/>
    </row>
    <row r="1747" spans="1:11" s="343" customFormat="1" ht="18" customHeight="1" x14ac:dyDescent="0.3">
      <c r="A1747" s="877" t="s">
        <v>5099</v>
      </c>
      <c r="B1747" s="877"/>
      <c r="C1747" s="877"/>
      <c r="D1747" s="877"/>
      <c r="E1747" s="877"/>
      <c r="F1747" s="877"/>
      <c r="G1747" s="877"/>
      <c r="H1747" s="877"/>
      <c r="I1747" s="877"/>
      <c r="J1747" s="877"/>
      <c r="K1747" s="877"/>
    </row>
    <row r="1748" spans="1:11" s="343" customFormat="1" ht="14.25" customHeight="1" x14ac:dyDescent="0.3">
      <c r="A1748" s="877" t="s">
        <v>5100</v>
      </c>
      <c r="B1748" s="877"/>
      <c r="C1748" s="877"/>
      <c r="D1748" s="877"/>
      <c r="E1748" s="877"/>
      <c r="F1748" s="877"/>
      <c r="G1748" s="877"/>
      <c r="H1748" s="877"/>
      <c r="I1748" s="877"/>
      <c r="J1748" s="877"/>
      <c r="K1748" s="877"/>
    </row>
    <row r="1749" spans="1:11" s="343" customFormat="1" ht="15" thickBot="1" x14ac:dyDescent="0.35">
      <c r="A1749" s="941" t="s">
        <v>3487</v>
      </c>
      <c r="B1749" s="941"/>
      <c r="C1749" s="941"/>
      <c r="D1749" s="941"/>
      <c r="E1749" s="941"/>
      <c r="F1749" s="941"/>
      <c r="G1749" s="941"/>
      <c r="H1749" s="941"/>
      <c r="I1749" s="941"/>
      <c r="J1749" s="941"/>
      <c r="K1749" s="941"/>
    </row>
    <row r="1750" spans="1:11" s="343" customFormat="1" ht="15" customHeight="1" x14ac:dyDescent="0.3">
      <c r="A1750" s="935" t="s">
        <v>5101</v>
      </c>
      <c r="B1750" s="931" t="s">
        <v>4881</v>
      </c>
      <c r="C1750" s="938" t="s">
        <v>4908</v>
      </c>
      <c r="D1750" s="873" t="s">
        <v>3115</v>
      </c>
      <c r="E1750" s="873" t="s">
        <v>3116</v>
      </c>
      <c r="F1750" s="873" t="s">
        <v>3116</v>
      </c>
      <c r="G1750" s="873" t="s">
        <v>3116</v>
      </c>
      <c r="H1750" s="873" t="s">
        <v>5095</v>
      </c>
      <c r="I1750" s="875" t="s">
        <v>3115</v>
      </c>
      <c r="J1750" s="254" t="s">
        <v>4884</v>
      </c>
      <c r="K1750" s="873" t="s">
        <v>5049</v>
      </c>
    </row>
    <row r="1751" spans="1:11" s="343" customFormat="1" x14ac:dyDescent="0.3">
      <c r="A1751" s="936"/>
      <c r="B1751" s="932"/>
      <c r="C1751" s="939"/>
      <c r="D1751" s="874"/>
      <c r="E1751" s="874"/>
      <c r="F1751" s="874"/>
      <c r="G1751" s="874"/>
      <c r="H1751" s="874"/>
      <c r="I1751" s="876"/>
      <c r="J1751" s="255" t="s">
        <v>5103</v>
      </c>
      <c r="K1751" s="874"/>
    </row>
    <row r="1752" spans="1:11" s="343" customFormat="1" x14ac:dyDescent="0.3">
      <c r="A1752" s="936"/>
      <c r="B1752" s="932"/>
      <c r="C1752" s="939"/>
      <c r="D1752" s="44" t="s">
        <v>3120</v>
      </c>
      <c r="E1752" s="44" t="s">
        <v>3120</v>
      </c>
      <c r="F1752" s="44" t="s">
        <v>5068</v>
      </c>
      <c r="G1752" s="44" t="s">
        <v>5069</v>
      </c>
      <c r="H1752" s="44"/>
      <c r="I1752" s="45" t="s">
        <v>5102</v>
      </c>
      <c r="J1752" s="45" t="s">
        <v>5102</v>
      </c>
      <c r="K1752" s="44"/>
    </row>
    <row r="1753" spans="1:11" s="343" customFormat="1" ht="15" customHeight="1" thickBot="1" x14ac:dyDescent="0.35">
      <c r="A1753" s="937"/>
      <c r="B1753" s="933"/>
      <c r="C1753" s="940"/>
      <c r="D1753" s="48" t="s">
        <v>14</v>
      </c>
      <c r="E1753" s="48" t="s">
        <v>14</v>
      </c>
      <c r="F1753" s="48" t="s">
        <v>14</v>
      </c>
      <c r="G1753" s="48" t="s">
        <v>14</v>
      </c>
      <c r="H1753" s="48" t="s">
        <v>14</v>
      </c>
      <c r="I1753" s="49" t="s">
        <v>14</v>
      </c>
      <c r="J1753" s="256" t="s">
        <v>14</v>
      </c>
      <c r="K1753" s="48"/>
    </row>
    <row r="1754" spans="1:11" x14ac:dyDescent="0.3">
      <c r="A1754" s="248" t="s">
        <v>4412</v>
      </c>
      <c r="B1754" s="293"/>
      <c r="C1754" s="237"/>
      <c r="D1754" s="262">
        <f>SUM(D1755:D1771)</f>
        <v>213800000</v>
      </c>
      <c r="E1754" s="262">
        <f t="shared" ref="E1754:J1754" si="130">SUM(E1755:E1771)</f>
        <v>161600000</v>
      </c>
      <c r="F1754" s="262">
        <f t="shared" si="130"/>
        <v>218970000</v>
      </c>
      <c r="G1754" s="262">
        <f t="shared" si="130"/>
        <v>226425000</v>
      </c>
      <c r="H1754" s="262">
        <f t="shared" si="130"/>
        <v>606995000</v>
      </c>
      <c r="I1754" s="262">
        <f t="shared" si="130"/>
        <v>233978000</v>
      </c>
      <c r="J1754" s="262">
        <f t="shared" si="130"/>
        <v>534421126</v>
      </c>
      <c r="K1754" s="243"/>
    </row>
    <row r="1755" spans="1:11" x14ac:dyDescent="0.3">
      <c r="A1755" s="244" t="s">
        <v>4413</v>
      </c>
      <c r="B1755" s="292" t="s">
        <v>3499</v>
      </c>
      <c r="C1755" s="245">
        <v>2000</v>
      </c>
      <c r="D1755" s="258">
        <v>0</v>
      </c>
      <c r="E1755" s="258">
        <v>0</v>
      </c>
      <c r="F1755" s="259">
        <v>0</v>
      </c>
      <c r="G1755" s="259">
        <v>0</v>
      </c>
      <c r="H1755" s="259">
        <f t="shared" ref="H1755:H1771" si="131">SUM(E1755:G1755)</f>
        <v>0</v>
      </c>
      <c r="I1755" s="259">
        <v>0</v>
      </c>
      <c r="J1755" s="259">
        <v>10000</v>
      </c>
      <c r="K1755" s="246"/>
    </row>
    <row r="1756" spans="1:11" x14ac:dyDescent="0.3">
      <c r="A1756" s="244" t="s">
        <v>4414</v>
      </c>
      <c r="B1756" s="292" t="s">
        <v>4415</v>
      </c>
      <c r="C1756" s="245">
        <v>2000</v>
      </c>
      <c r="D1756" s="258">
        <v>0</v>
      </c>
      <c r="E1756" s="258">
        <v>0</v>
      </c>
      <c r="F1756" s="259">
        <v>0</v>
      </c>
      <c r="G1756" s="259">
        <v>0</v>
      </c>
      <c r="H1756" s="259">
        <f t="shared" si="131"/>
        <v>0</v>
      </c>
      <c r="I1756" s="259">
        <v>0</v>
      </c>
      <c r="J1756" s="259">
        <v>1286500</v>
      </c>
      <c r="K1756" s="246"/>
    </row>
    <row r="1757" spans="1:11" ht="27" customHeight="1" x14ac:dyDescent="0.3">
      <c r="A1757" s="244" t="s">
        <v>4416</v>
      </c>
      <c r="B1757" s="292" t="s">
        <v>5196</v>
      </c>
      <c r="C1757" s="245">
        <v>2000</v>
      </c>
      <c r="D1757" s="258">
        <v>800000</v>
      </c>
      <c r="E1757" s="258">
        <v>600000</v>
      </c>
      <c r="F1757" s="259">
        <v>850000</v>
      </c>
      <c r="G1757" s="259">
        <v>900000</v>
      </c>
      <c r="H1757" s="259">
        <f t="shared" si="131"/>
        <v>2350000</v>
      </c>
      <c r="I1757" s="259">
        <v>700000</v>
      </c>
      <c r="J1757" s="259">
        <v>262200</v>
      </c>
      <c r="K1757" s="247"/>
    </row>
    <row r="1758" spans="1:11" x14ac:dyDescent="0.3">
      <c r="A1758" s="244" t="s">
        <v>4417</v>
      </c>
      <c r="B1758" s="292" t="s">
        <v>4005</v>
      </c>
      <c r="C1758" s="245">
        <v>2000</v>
      </c>
      <c r="D1758" s="258">
        <v>0</v>
      </c>
      <c r="E1758" s="258">
        <v>0</v>
      </c>
      <c r="F1758" s="259">
        <v>0</v>
      </c>
      <c r="G1758" s="259">
        <v>0</v>
      </c>
      <c r="H1758" s="259">
        <f t="shared" si="131"/>
        <v>0</v>
      </c>
      <c r="I1758" s="259">
        <v>0</v>
      </c>
      <c r="J1758" s="259">
        <v>5600</v>
      </c>
      <c r="K1758" s="247"/>
    </row>
    <row r="1759" spans="1:11" x14ac:dyDescent="0.3">
      <c r="A1759" s="244" t="s">
        <v>4418</v>
      </c>
      <c r="B1759" s="292" t="s">
        <v>4419</v>
      </c>
      <c r="C1759" s="245">
        <v>2000</v>
      </c>
      <c r="D1759" s="258">
        <v>0</v>
      </c>
      <c r="E1759" s="258">
        <v>0</v>
      </c>
      <c r="F1759" s="259">
        <v>0</v>
      </c>
      <c r="G1759" s="259">
        <v>0</v>
      </c>
      <c r="H1759" s="259">
        <f t="shared" si="131"/>
        <v>0</v>
      </c>
      <c r="I1759" s="259">
        <v>0</v>
      </c>
      <c r="J1759" s="259">
        <v>1000</v>
      </c>
      <c r="K1759" s="246"/>
    </row>
    <row r="1760" spans="1:11" x14ac:dyDescent="0.3">
      <c r="A1760" s="244" t="s">
        <v>4420</v>
      </c>
      <c r="B1760" s="292" t="s">
        <v>4005</v>
      </c>
      <c r="C1760" s="245">
        <v>2000</v>
      </c>
      <c r="D1760" s="258">
        <v>0</v>
      </c>
      <c r="E1760" s="258">
        <v>0</v>
      </c>
      <c r="F1760" s="259">
        <v>0</v>
      </c>
      <c r="G1760" s="259">
        <v>0</v>
      </c>
      <c r="H1760" s="259">
        <f t="shared" si="131"/>
        <v>0</v>
      </c>
      <c r="I1760" s="259">
        <v>0</v>
      </c>
      <c r="J1760" s="259">
        <v>0</v>
      </c>
      <c r="K1760" s="246"/>
    </row>
    <row r="1761" spans="1:11" ht="24" x14ac:dyDescent="0.3">
      <c r="A1761" s="244" t="s">
        <v>4421</v>
      </c>
      <c r="B1761" s="292" t="s">
        <v>5197</v>
      </c>
      <c r="C1761" s="245">
        <v>2000</v>
      </c>
      <c r="D1761" s="258">
        <v>40500000</v>
      </c>
      <c r="E1761" s="258">
        <v>30500000</v>
      </c>
      <c r="F1761" s="259">
        <v>42000000</v>
      </c>
      <c r="G1761" s="259">
        <v>44000000</v>
      </c>
      <c r="H1761" s="259">
        <f t="shared" si="131"/>
        <v>116500000</v>
      </c>
      <c r="I1761" s="259">
        <v>32700000</v>
      </c>
      <c r="J1761" s="259">
        <v>25813640</v>
      </c>
      <c r="K1761" s="246"/>
    </row>
    <row r="1762" spans="1:11" x14ac:dyDescent="0.3">
      <c r="A1762" s="244" t="s">
        <v>4422</v>
      </c>
      <c r="B1762" s="292" t="s">
        <v>4423</v>
      </c>
      <c r="C1762" s="245">
        <v>2000</v>
      </c>
      <c r="D1762" s="258">
        <v>40500000</v>
      </c>
      <c r="E1762" s="258">
        <v>30500000</v>
      </c>
      <c r="F1762" s="259">
        <v>42120000</v>
      </c>
      <c r="G1762" s="259">
        <v>42525000</v>
      </c>
      <c r="H1762" s="259">
        <f t="shared" si="131"/>
        <v>115145000</v>
      </c>
      <c r="I1762" s="259">
        <v>37000000</v>
      </c>
      <c r="J1762" s="259">
        <v>40961590</v>
      </c>
      <c r="K1762" s="246"/>
    </row>
    <row r="1763" spans="1:11" ht="24" x14ac:dyDescent="0.3">
      <c r="A1763" s="244" t="s">
        <v>4424</v>
      </c>
      <c r="B1763" s="292" t="s">
        <v>5198</v>
      </c>
      <c r="C1763" s="245">
        <v>2000</v>
      </c>
      <c r="D1763" s="258">
        <v>86000000</v>
      </c>
      <c r="E1763" s="258">
        <v>66000000</v>
      </c>
      <c r="F1763" s="259">
        <v>88000000</v>
      </c>
      <c r="G1763" s="259">
        <v>89000000</v>
      </c>
      <c r="H1763" s="259">
        <f t="shared" si="131"/>
        <v>243000000</v>
      </c>
      <c r="I1763" s="259">
        <v>86000000</v>
      </c>
      <c r="J1763" s="259">
        <v>16197900</v>
      </c>
      <c r="K1763" s="246"/>
    </row>
    <row r="1764" spans="1:11" x14ac:dyDescent="0.3">
      <c r="A1764" s="244" t="s">
        <v>4425</v>
      </c>
      <c r="B1764" s="292" t="s">
        <v>5199</v>
      </c>
      <c r="C1764" s="245">
        <v>2000</v>
      </c>
      <c r="D1764" s="258">
        <v>0</v>
      </c>
      <c r="E1764" s="258">
        <v>0</v>
      </c>
      <c r="F1764" s="259">
        <v>0</v>
      </c>
      <c r="G1764" s="259">
        <v>0</v>
      </c>
      <c r="H1764" s="259">
        <f t="shared" si="131"/>
        <v>0</v>
      </c>
      <c r="I1764" s="259">
        <v>0</v>
      </c>
      <c r="J1764" s="259">
        <v>1400</v>
      </c>
      <c r="K1764" s="247"/>
    </row>
    <row r="1765" spans="1:11" ht="24" x14ac:dyDescent="0.3">
      <c r="A1765" s="244" t="s">
        <v>4426</v>
      </c>
      <c r="B1765" s="292" t="s">
        <v>4892</v>
      </c>
      <c r="C1765" s="245">
        <v>2000</v>
      </c>
      <c r="D1765" s="258">
        <v>0</v>
      </c>
      <c r="E1765" s="258">
        <v>0</v>
      </c>
      <c r="F1765" s="259">
        <v>0</v>
      </c>
      <c r="G1765" s="259">
        <v>0</v>
      </c>
      <c r="H1765" s="259">
        <f t="shared" si="131"/>
        <v>0</v>
      </c>
      <c r="I1765" s="259">
        <v>0</v>
      </c>
      <c r="J1765" s="259">
        <v>89000</v>
      </c>
      <c r="K1765" s="246"/>
    </row>
    <row r="1766" spans="1:11" x14ac:dyDescent="0.3">
      <c r="A1766" s="244" t="s">
        <v>4427</v>
      </c>
      <c r="B1766" s="292" t="s">
        <v>4428</v>
      </c>
      <c r="C1766" s="245">
        <v>2000</v>
      </c>
      <c r="D1766" s="258">
        <v>0</v>
      </c>
      <c r="E1766" s="258">
        <v>0</v>
      </c>
      <c r="F1766" s="259">
        <v>0</v>
      </c>
      <c r="G1766" s="259">
        <v>0</v>
      </c>
      <c r="H1766" s="259">
        <f t="shared" si="131"/>
        <v>0</v>
      </c>
      <c r="I1766" s="259">
        <v>15000000</v>
      </c>
      <c r="J1766" s="259">
        <v>438272896</v>
      </c>
      <c r="K1766" s="246"/>
    </row>
    <row r="1767" spans="1:11" x14ac:dyDescent="0.3">
      <c r="A1767" s="244" t="s">
        <v>4429</v>
      </c>
      <c r="B1767" s="292" t="s">
        <v>4430</v>
      </c>
      <c r="C1767" s="245">
        <v>2000</v>
      </c>
      <c r="D1767" s="258">
        <v>0</v>
      </c>
      <c r="E1767" s="258">
        <v>0</v>
      </c>
      <c r="F1767" s="259">
        <v>0</v>
      </c>
      <c r="G1767" s="259">
        <v>0</v>
      </c>
      <c r="H1767" s="259">
        <f t="shared" si="131"/>
        <v>0</v>
      </c>
      <c r="I1767" s="259">
        <v>0</v>
      </c>
      <c r="J1767" s="259">
        <v>84400</v>
      </c>
      <c r="K1767" s="247"/>
    </row>
    <row r="1768" spans="1:11" x14ac:dyDescent="0.3">
      <c r="A1768" s="244" t="s">
        <v>4431</v>
      </c>
      <c r="B1768" s="292" t="s">
        <v>4432</v>
      </c>
      <c r="C1768" s="245">
        <v>2000</v>
      </c>
      <c r="D1768" s="258">
        <v>15000000</v>
      </c>
      <c r="E1768" s="258">
        <v>12000000</v>
      </c>
      <c r="F1768" s="259">
        <v>16000000</v>
      </c>
      <c r="G1768" s="259">
        <v>17000000</v>
      </c>
      <c r="H1768" s="259">
        <f t="shared" si="131"/>
        <v>45000000</v>
      </c>
      <c r="I1768" s="259">
        <v>42878000</v>
      </c>
      <c r="J1768" s="259">
        <v>129300</v>
      </c>
      <c r="K1768" s="246"/>
    </row>
    <row r="1769" spans="1:11" ht="24" x14ac:dyDescent="0.3">
      <c r="A1769" s="244" t="s">
        <v>4433</v>
      </c>
      <c r="B1769" s="292" t="s">
        <v>4434</v>
      </c>
      <c r="C1769" s="245">
        <v>2000</v>
      </c>
      <c r="D1769" s="258">
        <v>3000000</v>
      </c>
      <c r="E1769" s="258">
        <v>2000000</v>
      </c>
      <c r="F1769" s="259">
        <v>4000000</v>
      </c>
      <c r="G1769" s="259">
        <v>5000000</v>
      </c>
      <c r="H1769" s="259">
        <f t="shared" si="131"/>
        <v>11000000</v>
      </c>
      <c r="I1769" s="259">
        <v>2500000</v>
      </c>
      <c r="J1769" s="259">
        <v>4488400</v>
      </c>
      <c r="K1769" s="246"/>
    </row>
    <row r="1770" spans="1:11" ht="24" x14ac:dyDescent="0.3">
      <c r="A1770" s="244" t="s">
        <v>4435</v>
      </c>
      <c r="B1770" s="292" t="s">
        <v>5200</v>
      </c>
      <c r="C1770" s="245">
        <v>2000</v>
      </c>
      <c r="D1770" s="258">
        <v>25000000</v>
      </c>
      <c r="E1770" s="258">
        <v>18000000</v>
      </c>
      <c r="F1770" s="259">
        <v>26000000</v>
      </c>
      <c r="G1770" s="259">
        <v>28000000</v>
      </c>
      <c r="H1770" s="259">
        <f t="shared" si="131"/>
        <v>72000000</v>
      </c>
      <c r="I1770" s="259">
        <v>17200000</v>
      </c>
      <c r="J1770" s="259">
        <v>6817300</v>
      </c>
      <c r="K1770" s="246"/>
    </row>
    <row r="1771" spans="1:11" ht="24" x14ac:dyDescent="0.3">
      <c r="A1771" s="244" t="s">
        <v>4436</v>
      </c>
      <c r="B1771" s="292" t="s">
        <v>4437</v>
      </c>
      <c r="C1771" s="245">
        <v>2000</v>
      </c>
      <c r="D1771" s="258">
        <v>3000000</v>
      </c>
      <c r="E1771" s="258">
        <v>2000000</v>
      </c>
      <c r="F1771" s="259">
        <v>0</v>
      </c>
      <c r="G1771" s="259">
        <v>0</v>
      </c>
      <c r="H1771" s="259">
        <f t="shared" si="131"/>
        <v>2000000</v>
      </c>
      <c r="I1771" s="259">
        <v>0</v>
      </c>
      <c r="J1771" s="259">
        <v>0</v>
      </c>
      <c r="K1771" s="247"/>
    </row>
    <row r="1772" spans="1:11" x14ac:dyDescent="0.3">
      <c r="A1772" s="237"/>
      <c r="B1772" s="31"/>
      <c r="C1772" s="237"/>
      <c r="D1772" s="260"/>
      <c r="E1772" s="260"/>
      <c r="F1772" s="212"/>
      <c r="G1772" s="212"/>
      <c r="H1772" s="261"/>
      <c r="I1772" s="212"/>
      <c r="J1772" s="212"/>
      <c r="K1772" s="237"/>
    </row>
    <row r="1773" spans="1:11" x14ac:dyDescent="0.3">
      <c r="A1773" s="248" t="s">
        <v>4450</v>
      </c>
      <c r="B1773" s="293"/>
      <c r="C1773" s="237"/>
      <c r="D1773" s="262">
        <f>SUM(D1774:D1777)</f>
        <v>1600000</v>
      </c>
      <c r="E1773" s="262">
        <f t="shared" ref="E1773:J1773" si="132">SUM(E1774:E1777)</f>
        <v>1300000</v>
      </c>
      <c r="F1773" s="262">
        <f t="shared" si="132"/>
        <v>2720000</v>
      </c>
      <c r="G1773" s="262">
        <f t="shared" si="132"/>
        <v>3290000</v>
      </c>
      <c r="H1773" s="262">
        <f t="shared" si="132"/>
        <v>7310000</v>
      </c>
      <c r="I1773" s="262">
        <f t="shared" si="132"/>
        <v>0</v>
      </c>
      <c r="J1773" s="262">
        <f t="shared" si="132"/>
        <v>10000</v>
      </c>
      <c r="K1773" s="249"/>
    </row>
    <row r="1774" spans="1:11" ht="23.25" customHeight="1" x14ac:dyDescent="0.3">
      <c r="A1774" s="244" t="s">
        <v>4451</v>
      </c>
      <c r="B1774" s="292" t="s">
        <v>4452</v>
      </c>
      <c r="C1774" s="245">
        <v>2000</v>
      </c>
      <c r="D1774" s="258">
        <v>400000</v>
      </c>
      <c r="E1774" s="258">
        <v>300000</v>
      </c>
      <c r="F1774" s="259">
        <v>450000</v>
      </c>
      <c r="G1774" s="259">
        <v>500000</v>
      </c>
      <c r="H1774" s="259">
        <f t="shared" ref="H1774:H1777" si="133">SUM(E1774:G1774)</f>
        <v>1250000</v>
      </c>
      <c r="I1774" s="259">
        <v>0</v>
      </c>
      <c r="J1774" s="259">
        <v>10000</v>
      </c>
      <c r="K1774" s="247"/>
    </row>
    <row r="1775" spans="1:11" x14ac:dyDescent="0.3">
      <c r="A1775" s="244" t="s">
        <v>4453</v>
      </c>
      <c r="B1775" s="292" t="s">
        <v>4454</v>
      </c>
      <c r="C1775" s="245">
        <v>2000</v>
      </c>
      <c r="D1775" s="258">
        <v>1000000</v>
      </c>
      <c r="E1775" s="258">
        <v>800000</v>
      </c>
      <c r="F1775" s="259">
        <v>2000000</v>
      </c>
      <c r="G1775" s="259">
        <v>2500000</v>
      </c>
      <c r="H1775" s="259">
        <f t="shared" si="133"/>
        <v>5300000</v>
      </c>
      <c r="I1775" s="259">
        <v>0</v>
      </c>
      <c r="J1775" s="259">
        <v>0</v>
      </c>
      <c r="K1775" s="247"/>
    </row>
    <row r="1776" spans="1:11" x14ac:dyDescent="0.3">
      <c r="A1776" s="244" t="s">
        <v>4455</v>
      </c>
      <c r="B1776" s="292" t="s">
        <v>4456</v>
      </c>
      <c r="C1776" s="245">
        <v>2000</v>
      </c>
      <c r="D1776" s="258">
        <v>100000</v>
      </c>
      <c r="E1776" s="258">
        <v>100000</v>
      </c>
      <c r="F1776" s="259">
        <v>120000</v>
      </c>
      <c r="G1776" s="259">
        <v>130000</v>
      </c>
      <c r="H1776" s="259">
        <f t="shared" si="133"/>
        <v>350000</v>
      </c>
      <c r="I1776" s="259">
        <v>0</v>
      </c>
      <c r="J1776" s="259">
        <v>0</v>
      </c>
      <c r="K1776" s="247"/>
    </row>
    <row r="1777" spans="1:11" x14ac:dyDescent="0.3">
      <c r="A1777" s="244" t="s">
        <v>4457</v>
      </c>
      <c r="B1777" s="292" t="s">
        <v>4458</v>
      </c>
      <c r="C1777" s="245">
        <v>2000</v>
      </c>
      <c r="D1777" s="258">
        <v>100000</v>
      </c>
      <c r="E1777" s="258">
        <v>100000</v>
      </c>
      <c r="F1777" s="259">
        <v>150000</v>
      </c>
      <c r="G1777" s="259">
        <v>160000</v>
      </c>
      <c r="H1777" s="259">
        <f t="shared" si="133"/>
        <v>410000</v>
      </c>
      <c r="I1777" s="259">
        <v>0</v>
      </c>
      <c r="J1777" s="259">
        <v>0</v>
      </c>
      <c r="K1777" s="247"/>
    </row>
    <row r="1778" spans="1:11" ht="15" thickBot="1" x14ac:dyDescent="0.35">
      <c r="A1778" s="285"/>
      <c r="B1778" s="295"/>
      <c r="C1778" s="285"/>
      <c r="D1778" s="318"/>
      <c r="E1778" s="318"/>
      <c r="F1778" s="319"/>
      <c r="G1778" s="319"/>
      <c r="H1778" s="320"/>
      <c r="I1778" s="319"/>
      <c r="J1778" s="319"/>
      <c r="K1778" s="285"/>
    </row>
    <row r="1779" spans="1:11" ht="15" thickBot="1" x14ac:dyDescent="0.35">
      <c r="A1779" s="296" t="s">
        <v>716</v>
      </c>
      <c r="B1779" s="332"/>
      <c r="C1779" s="297"/>
      <c r="D1779" s="289">
        <f t="shared" ref="D1779:J1779" si="134">SUM(D991+D997+D1004+D1024+D1041+D1048+D1059+D1065+D1069+D1074+D1086+D1096+D1102+D1194+D1259+D1272+D1282+D1294+D1299+D1328+D1332+D1335+D1338+D1344+D1355+D1358+D1361+D1373+D1376+D1392+D1429+D1446+D1450+D1455+D1465+D1469+D1475+D1482+D1496+D1504+D1534+D1553+D1567+D1573+D1576+D1579+D1586+D1591+D1653+D1659+D1664+D1679+D1725+D1741+D1754+D1773)</f>
        <v>9286474800</v>
      </c>
      <c r="E1779" s="289">
        <f t="shared" si="134"/>
        <v>6359164800</v>
      </c>
      <c r="F1779" s="289">
        <f t="shared" si="134"/>
        <v>9750159000</v>
      </c>
      <c r="G1779" s="289">
        <f t="shared" si="134"/>
        <v>10288286900</v>
      </c>
      <c r="H1779" s="289">
        <f t="shared" si="134"/>
        <v>26397610700</v>
      </c>
      <c r="I1779" s="289">
        <f t="shared" si="134"/>
        <v>9286143000</v>
      </c>
      <c r="J1779" s="289">
        <f t="shared" si="134"/>
        <v>6401960664</v>
      </c>
      <c r="K1779" s="298"/>
    </row>
    <row r="1780" spans="1:11" s="269" customFormat="1" ht="15.75" customHeight="1" x14ac:dyDescent="0.3">
      <c r="A1780" s="877" t="s">
        <v>5099</v>
      </c>
      <c r="B1780" s="877"/>
      <c r="C1780" s="877"/>
      <c r="D1780" s="877"/>
      <c r="E1780" s="877"/>
      <c r="F1780" s="877"/>
      <c r="G1780" s="877"/>
      <c r="H1780" s="877"/>
      <c r="I1780" s="877"/>
      <c r="J1780" s="877"/>
      <c r="K1780" s="877"/>
    </row>
    <row r="1781" spans="1:11" s="269" customFormat="1" ht="17.25" customHeight="1" x14ac:dyDescent="0.3">
      <c r="A1781" s="877" t="s">
        <v>5100</v>
      </c>
      <c r="B1781" s="877"/>
      <c r="C1781" s="877"/>
      <c r="D1781" s="877"/>
      <c r="E1781" s="877"/>
      <c r="F1781" s="877"/>
      <c r="G1781" s="877"/>
      <c r="H1781" s="877"/>
      <c r="I1781" s="877"/>
      <c r="J1781" s="877"/>
      <c r="K1781" s="877"/>
    </row>
    <row r="1782" spans="1:11" s="269" customFormat="1" ht="15" thickBot="1" x14ac:dyDescent="0.35">
      <c r="A1782" s="941" t="s">
        <v>4459</v>
      </c>
      <c r="B1782" s="941"/>
      <c r="C1782" s="941"/>
      <c r="D1782" s="941"/>
      <c r="E1782" s="941"/>
      <c r="F1782" s="941"/>
      <c r="G1782" s="941"/>
      <c r="H1782" s="941"/>
      <c r="I1782" s="941"/>
      <c r="J1782" s="941"/>
      <c r="K1782" s="941"/>
    </row>
    <row r="1783" spans="1:11" s="269" customFormat="1" ht="15" customHeight="1" x14ac:dyDescent="0.3">
      <c r="A1783" s="935" t="s">
        <v>5101</v>
      </c>
      <c r="B1783" s="931" t="s">
        <v>4881</v>
      </c>
      <c r="C1783" s="938" t="s">
        <v>4908</v>
      </c>
      <c r="D1783" s="873" t="s">
        <v>3115</v>
      </c>
      <c r="E1783" s="873" t="s">
        <v>3116</v>
      </c>
      <c r="F1783" s="873" t="s">
        <v>3116</v>
      </c>
      <c r="G1783" s="873" t="s">
        <v>3116</v>
      </c>
      <c r="H1783" s="873" t="s">
        <v>5095</v>
      </c>
      <c r="I1783" s="875" t="s">
        <v>3115</v>
      </c>
      <c r="J1783" s="254" t="s">
        <v>4884</v>
      </c>
      <c r="K1783" s="873" t="s">
        <v>5049</v>
      </c>
    </row>
    <row r="1784" spans="1:11" s="269" customFormat="1" x14ac:dyDescent="0.3">
      <c r="A1784" s="936"/>
      <c r="B1784" s="932"/>
      <c r="C1784" s="939"/>
      <c r="D1784" s="874"/>
      <c r="E1784" s="874"/>
      <c r="F1784" s="874"/>
      <c r="G1784" s="874"/>
      <c r="H1784" s="874"/>
      <c r="I1784" s="876"/>
      <c r="J1784" s="255" t="s">
        <v>5103</v>
      </c>
      <c r="K1784" s="874"/>
    </row>
    <row r="1785" spans="1:11" s="269" customFormat="1" x14ac:dyDescent="0.3">
      <c r="A1785" s="936"/>
      <c r="B1785" s="932"/>
      <c r="C1785" s="939"/>
      <c r="D1785" s="44" t="s">
        <v>3120</v>
      </c>
      <c r="E1785" s="44" t="s">
        <v>3120</v>
      </c>
      <c r="F1785" s="44" t="s">
        <v>5068</v>
      </c>
      <c r="G1785" s="44" t="s">
        <v>5069</v>
      </c>
      <c r="H1785" s="44"/>
      <c r="I1785" s="45" t="s">
        <v>5102</v>
      </c>
      <c r="J1785" s="45" t="s">
        <v>5102</v>
      </c>
      <c r="K1785" s="44"/>
    </row>
    <row r="1786" spans="1:11" s="269" customFormat="1" ht="15" thickBot="1" x14ac:dyDescent="0.35">
      <c r="A1786" s="937"/>
      <c r="B1786" s="933"/>
      <c r="C1786" s="940"/>
      <c r="D1786" s="48" t="s">
        <v>14</v>
      </c>
      <c r="E1786" s="48" t="s">
        <v>14</v>
      </c>
      <c r="F1786" s="48" t="s">
        <v>14</v>
      </c>
      <c r="G1786" s="48" t="s">
        <v>14</v>
      </c>
      <c r="H1786" s="48" t="s">
        <v>14</v>
      </c>
      <c r="I1786" s="49" t="s">
        <v>14</v>
      </c>
      <c r="J1786" s="256" t="s">
        <v>14</v>
      </c>
      <c r="K1786" s="48"/>
    </row>
    <row r="1787" spans="1:11" x14ac:dyDescent="0.3">
      <c r="A1787" s="248" t="s">
        <v>2449</v>
      </c>
      <c r="B1787" s="293"/>
      <c r="C1787" s="237"/>
      <c r="D1787" s="262">
        <f>SUM(D1788)</f>
        <v>2500000</v>
      </c>
      <c r="E1787" s="262">
        <f t="shared" ref="E1787:J1787" si="135">SUM(E1788)</f>
        <v>1500000</v>
      </c>
      <c r="F1787" s="262">
        <f t="shared" si="135"/>
        <v>0</v>
      </c>
      <c r="G1787" s="262">
        <f t="shared" si="135"/>
        <v>0</v>
      </c>
      <c r="H1787" s="262">
        <f t="shared" si="135"/>
        <v>1500000</v>
      </c>
      <c r="I1787" s="262">
        <f t="shared" si="135"/>
        <v>0</v>
      </c>
      <c r="J1787" s="262">
        <f t="shared" si="135"/>
        <v>0</v>
      </c>
      <c r="K1787" s="249"/>
    </row>
    <row r="1788" spans="1:11" x14ac:dyDescent="0.3">
      <c r="A1788" s="244" t="s">
        <v>4460</v>
      </c>
      <c r="B1788" s="292" t="s">
        <v>4461</v>
      </c>
      <c r="C1788" s="245">
        <v>2000</v>
      </c>
      <c r="D1788" s="258">
        <v>2500000</v>
      </c>
      <c r="E1788" s="258">
        <v>1500000</v>
      </c>
      <c r="F1788" s="259">
        <v>0</v>
      </c>
      <c r="G1788" s="259">
        <v>0</v>
      </c>
      <c r="H1788" s="259">
        <f>SUM(E1788:G1788)</f>
        <v>1500000</v>
      </c>
      <c r="I1788" s="259">
        <v>0</v>
      </c>
      <c r="J1788" s="259">
        <v>0</v>
      </c>
      <c r="K1788" s="247"/>
    </row>
    <row r="1789" spans="1:11" x14ac:dyDescent="0.3">
      <c r="A1789" s="237"/>
      <c r="B1789" s="31"/>
      <c r="C1789" s="237"/>
      <c r="D1789" s="291"/>
      <c r="E1789" s="291"/>
      <c r="F1789" s="212"/>
      <c r="G1789" s="212"/>
      <c r="H1789" s="315"/>
      <c r="I1789" s="212"/>
      <c r="J1789" s="212"/>
      <c r="K1789" s="237"/>
    </row>
    <row r="1790" spans="1:11" x14ac:dyDescent="0.3">
      <c r="A1790" s="248" t="s">
        <v>2504</v>
      </c>
      <c r="B1790" s="293"/>
      <c r="C1790" s="237"/>
      <c r="D1790" s="262">
        <f>SUM(D1791)</f>
        <v>3400000</v>
      </c>
      <c r="E1790" s="262">
        <f t="shared" ref="E1790:J1790" si="136">SUM(E1791)</f>
        <v>1400000</v>
      </c>
      <c r="F1790" s="262">
        <f t="shared" si="136"/>
        <v>0</v>
      </c>
      <c r="G1790" s="262">
        <f t="shared" si="136"/>
        <v>0</v>
      </c>
      <c r="H1790" s="262">
        <f t="shared" si="136"/>
        <v>1400000</v>
      </c>
      <c r="I1790" s="262">
        <f t="shared" si="136"/>
        <v>3400000</v>
      </c>
      <c r="J1790" s="262">
        <f t="shared" si="136"/>
        <v>3906500</v>
      </c>
      <c r="K1790" s="243"/>
    </row>
    <row r="1791" spans="1:11" x14ac:dyDescent="0.3">
      <c r="A1791" s="244" t="s">
        <v>4462</v>
      </c>
      <c r="B1791" s="292" t="s">
        <v>4463</v>
      </c>
      <c r="C1791" s="245">
        <v>2000</v>
      </c>
      <c r="D1791" s="258">
        <v>3400000</v>
      </c>
      <c r="E1791" s="258">
        <v>1400000</v>
      </c>
      <c r="F1791" s="259">
        <v>0</v>
      </c>
      <c r="G1791" s="259">
        <v>0</v>
      </c>
      <c r="H1791" s="259">
        <f>SUM(E1791:G1791)</f>
        <v>1400000</v>
      </c>
      <c r="I1791" s="259">
        <v>3400000</v>
      </c>
      <c r="J1791" s="259">
        <v>3906500</v>
      </c>
      <c r="K1791" s="246"/>
    </row>
    <row r="1792" spans="1:11" x14ac:dyDescent="0.3">
      <c r="A1792" s="237"/>
      <c r="B1792" s="31"/>
      <c r="C1792" s="237"/>
      <c r="D1792" s="291"/>
      <c r="E1792" s="291"/>
      <c r="F1792" s="212"/>
      <c r="G1792" s="212"/>
      <c r="H1792" s="315"/>
      <c r="I1792" s="212"/>
      <c r="J1792" s="212"/>
      <c r="K1792" s="237"/>
    </row>
    <row r="1793" spans="1:11" x14ac:dyDescent="0.3">
      <c r="A1793" s="248" t="s">
        <v>1548</v>
      </c>
      <c r="B1793" s="293"/>
      <c r="C1793" s="237"/>
      <c r="D1793" s="262">
        <f>SUM(D1794)</f>
        <v>100000</v>
      </c>
      <c r="E1793" s="262">
        <f t="shared" ref="E1793:J1793" si="137">SUM(E1794)</f>
        <v>50000</v>
      </c>
      <c r="F1793" s="262">
        <f t="shared" si="137"/>
        <v>110000</v>
      </c>
      <c r="G1793" s="262">
        <f t="shared" si="137"/>
        <v>117000</v>
      </c>
      <c r="H1793" s="262">
        <f t="shared" si="137"/>
        <v>277000</v>
      </c>
      <c r="I1793" s="262">
        <f t="shared" si="137"/>
        <v>397000</v>
      </c>
      <c r="J1793" s="262">
        <f t="shared" si="137"/>
        <v>15050</v>
      </c>
      <c r="K1793" s="249"/>
    </row>
    <row r="1794" spans="1:11" x14ac:dyDescent="0.3">
      <c r="A1794" s="244" t="s">
        <v>4464</v>
      </c>
      <c r="B1794" s="292" t="s">
        <v>4465</v>
      </c>
      <c r="C1794" s="245">
        <v>2000</v>
      </c>
      <c r="D1794" s="258">
        <v>100000</v>
      </c>
      <c r="E1794" s="258">
        <v>50000</v>
      </c>
      <c r="F1794" s="259">
        <v>110000</v>
      </c>
      <c r="G1794" s="259">
        <v>117000</v>
      </c>
      <c r="H1794" s="259">
        <f>SUM(E1794:G1794)</f>
        <v>277000</v>
      </c>
      <c r="I1794" s="259">
        <v>397000</v>
      </c>
      <c r="J1794" s="259">
        <v>15050</v>
      </c>
      <c r="K1794" s="247"/>
    </row>
    <row r="1795" spans="1:11" x14ac:dyDescent="0.3">
      <c r="A1795" s="237"/>
      <c r="B1795" s="31"/>
      <c r="C1795" s="237"/>
      <c r="D1795" s="291"/>
      <c r="E1795" s="291"/>
      <c r="F1795" s="212"/>
      <c r="G1795" s="212"/>
      <c r="H1795" s="315"/>
      <c r="I1795" s="212"/>
      <c r="J1795" s="212"/>
      <c r="K1795" s="237"/>
    </row>
    <row r="1796" spans="1:11" x14ac:dyDescent="0.3">
      <c r="A1796" s="248" t="s">
        <v>3003</v>
      </c>
      <c r="B1796" s="293"/>
      <c r="C1796" s="237"/>
      <c r="D1796" s="262">
        <f>SUM(D1797:D1802)</f>
        <v>600000</v>
      </c>
      <c r="E1796" s="262">
        <f t="shared" ref="E1796:J1796" si="138">SUM(E1797:E1802)</f>
        <v>600000</v>
      </c>
      <c r="F1796" s="262">
        <f t="shared" si="138"/>
        <v>760000</v>
      </c>
      <c r="G1796" s="262">
        <f t="shared" si="138"/>
        <v>920000</v>
      </c>
      <c r="H1796" s="262">
        <f t="shared" si="138"/>
        <v>2280000</v>
      </c>
      <c r="I1796" s="262">
        <f t="shared" si="138"/>
        <v>297000</v>
      </c>
      <c r="J1796" s="262">
        <f t="shared" si="138"/>
        <v>314600</v>
      </c>
      <c r="K1796" s="243"/>
    </row>
    <row r="1797" spans="1:11" x14ac:dyDescent="0.3">
      <c r="A1797" s="244" t="s">
        <v>4466</v>
      </c>
      <c r="B1797" s="292" t="s">
        <v>4467</v>
      </c>
      <c r="C1797" s="245">
        <v>2000</v>
      </c>
      <c r="D1797" s="258">
        <v>100000</v>
      </c>
      <c r="E1797" s="258">
        <v>100000</v>
      </c>
      <c r="F1797" s="259">
        <v>120000</v>
      </c>
      <c r="G1797" s="259">
        <v>140000</v>
      </c>
      <c r="H1797" s="259">
        <f t="shared" ref="H1797:H1802" si="139">SUM(E1797:G1797)</f>
        <v>360000</v>
      </c>
      <c r="I1797" s="259">
        <v>50000</v>
      </c>
      <c r="J1797" s="259">
        <v>0</v>
      </c>
      <c r="K1797" s="247"/>
    </row>
    <row r="1798" spans="1:11" x14ac:dyDescent="0.3">
      <c r="A1798" s="244" t="s">
        <v>4468</v>
      </c>
      <c r="B1798" s="292" t="s">
        <v>4469</v>
      </c>
      <c r="C1798" s="245">
        <v>2000</v>
      </c>
      <c r="D1798" s="258">
        <v>100000</v>
      </c>
      <c r="E1798" s="258">
        <v>100000</v>
      </c>
      <c r="F1798" s="259">
        <v>120000</v>
      </c>
      <c r="G1798" s="259">
        <v>150000</v>
      </c>
      <c r="H1798" s="259">
        <f t="shared" si="139"/>
        <v>370000</v>
      </c>
      <c r="I1798" s="259">
        <v>0</v>
      </c>
      <c r="J1798" s="259">
        <v>50000</v>
      </c>
      <c r="K1798" s="246"/>
    </row>
    <row r="1799" spans="1:11" x14ac:dyDescent="0.3">
      <c r="A1799" s="244" t="s">
        <v>4470</v>
      </c>
      <c r="B1799" s="292" t="s">
        <v>4471</v>
      </c>
      <c r="C1799" s="245">
        <v>2000</v>
      </c>
      <c r="D1799" s="258">
        <v>0</v>
      </c>
      <c r="E1799" s="258">
        <v>0</v>
      </c>
      <c r="F1799" s="259">
        <v>0</v>
      </c>
      <c r="G1799" s="259">
        <v>0</v>
      </c>
      <c r="H1799" s="259">
        <f t="shared" si="139"/>
        <v>0</v>
      </c>
      <c r="I1799" s="259">
        <v>10000</v>
      </c>
      <c r="J1799" s="259">
        <v>27000</v>
      </c>
      <c r="K1799" s="246"/>
    </row>
    <row r="1800" spans="1:11" x14ac:dyDescent="0.3">
      <c r="A1800" s="244" t="s">
        <v>4472</v>
      </c>
      <c r="B1800" s="292" t="s">
        <v>4473</v>
      </c>
      <c r="C1800" s="245">
        <v>2000</v>
      </c>
      <c r="D1800" s="258">
        <v>100000</v>
      </c>
      <c r="E1800" s="258">
        <v>100000</v>
      </c>
      <c r="F1800" s="259">
        <v>120000</v>
      </c>
      <c r="G1800" s="259">
        <v>130000</v>
      </c>
      <c r="H1800" s="259">
        <f t="shared" si="139"/>
        <v>350000</v>
      </c>
      <c r="I1800" s="259">
        <v>87000</v>
      </c>
      <c r="J1800" s="259">
        <v>5000</v>
      </c>
      <c r="K1800" s="247"/>
    </row>
    <row r="1801" spans="1:11" x14ac:dyDescent="0.3">
      <c r="A1801" s="244" t="s">
        <v>4474</v>
      </c>
      <c r="B1801" s="292" t="s">
        <v>4475</v>
      </c>
      <c r="C1801" s="245">
        <v>2000</v>
      </c>
      <c r="D1801" s="258">
        <v>300000</v>
      </c>
      <c r="E1801" s="258">
        <v>300000</v>
      </c>
      <c r="F1801" s="259">
        <v>400000</v>
      </c>
      <c r="G1801" s="259">
        <v>500000</v>
      </c>
      <c r="H1801" s="259">
        <f t="shared" si="139"/>
        <v>1200000</v>
      </c>
      <c r="I1801" s="259">
        <v>150000</v>
      </c>
      <c r="J1801" s="259">
        <v>232600</v>
      </c>
      <c r="K1801" s="246"/>
    </row>
    <row r="1802" spans="1:11" x14ac:dyDescent="0.3">
      <c r="A1802" s="244" t="s">
        <v>4476</v>
      </c>
      <c r="B1802" s="292" t="s">
        <v>4477</v>
      </c>
      <c r="C1802" s="245">
        <v>2000</v>
      </c>
      <c r="D1802" s="258">
        <v>0</v>
      </c>
      <c r="E1802" s="258">
        <v>0</v>
      </c>
      <c r="F1802" s="259">
        <v>0</v>
      </c>
      <c r="G1802" s="259">
        <v>0</v>
      </c>
      <c r="H1802" s="259">
        <f t="shared" si="139"/>
        <v>0</v>
      </c>
      <c r="I1802" s="259">
        <v>0</v>
      </c>
      <c r="J1802" s="259">
        <v>0</v>
      </c>
      <c r="K1802" s="246"/>
    </row>
    <row r="1803" spans="1:11" x14ac:dyDescent="0.3">
      <c r="A1803" s="237"/>
      <c r="B1803" s="31"/>
      <c r="C1803" s="237"/>
      <c r="D1803" s="291"/>
      <c r="E1803" s="291"/>
      <c r="F1803" s="212"/>
      <c r="G1803" s="212"/>
      <c r="H1803" s="315"/>
      <c r="I1803" s="212"/>
      <c r="J1803" s="212"/>
      <c r="K1803" s="237"/>
    </row>
    <row r="1804" spans="1:11" x14ac:dyDescent="0.3">
      <c r="A1804" s="248" t="s">
        <v>1077</v>
      </c>
      <c r="B1804" s="31"/>
      <c r="C1804" s="237"/>
      <c r="D1804" s="262">
        <f>SUM(D1805:D1806)</f>
        <v>26000000</v>
      </c>
      <c r="E1804" s="262">
        <f t="shared" ref="E1804:J1804" si="140">SUM(E1805:E1806)</f>
        <v>13000000</v>
      </c>
      <c r="F1804" s="262">
        <f t="shared" si="140"/>
        <v>29000000</v>
      </c>
      <c r="G1804" s="262">
        <f t="shared" si="140"/>
        <v>29000000</v>
      </c>
      <c r="H1804" s="262">
        <f t="shared" si="140"/>
        <v>71000000</v>
      </c>
      <c r="I1804" s="262">
        <f t="shared" si="140"/>
        <v>25000000</v>
      </c>
      <c r="J1804" s="262">
        <f t="shared" si="140"/>
        <v>0</v>
      </c>
      <c r="K1804" s="249"/>
    </row>
    <row r="1805" spans="1:11" x14ac:dyDescent="0.3">
      <c r="A1805" s="244" t="s">
        <v>4478</v>
      </c>
      <c r="B1805" s="292" t="s">
        <v>4479</v>
      </c>
      <c r="C1805" s="245">
        <v>2000</v>
      </c>
      <c r="D1805" s="258">
        <v>6000000</v>
      </c>
      <c r="E1805" s="258">
        <v>3000000</v>
      </c>
      <c r="F1805" s="259">
        <v>7000000</v>
      </c>
      <c r="G1805" s="259">
        <v>6000000</v>
      </c>
      <c r="H1805" s="259">
        <f t="shared" ref="H1805:H1806" si="141">SUM(E1805:G1805)</f>
        <v>16000000</v>
      </c>
      <c r="I1805" s="259">
        <v>0</v>
      </c>
      <c r="J1805" s="259">
        <v>0</v>
      </c>
      <c r="K1805" s="247"/>
    </row>
    <row r="1806" spans="1:11" x14ac:dyDescent="0.3">
      <c r="A1806" s="244" t="s">
        <v>4480</v>
      </c>
      <c r="B1806" s="292" t="s">
        <v>4481</v>
      </c>
      <c r="C1806" s="245">
        <v>2000</v>
      </c>
      <c r="D1806" s="258">
        <v>20000000</v>
      </c>
      <c r="E1806" s="258">
        <v>10000000</v>
      </c>
      <c r="F1806" s="259">
        <v>22000000</v>
      </c>
      <c r="G1806" s="259">
        <v>23000000</v>
      </c>
      <c r="H1806" s="259">
        <f t="shared" si="141"/>
        <v>55000000</v>
      </c>
      <c r="I1806" s="259">
        <v>25000000</v>
      </c>
      <c r="J1806" s="259">
        <v>0</v>
      </c>
      <c r="K1806" s="247"/>
    </row>
    <row r="1807" spans="1:11" x14ac:dyDescent="0.3">
      <c r="A1807" s="237"/>
      <c r="B1807" s="31"/>
      <c r="C1807" s="237"/>
      <c r="D1807" s="291"/>
      <c r="E1807" s="291"/>
      <c r="F1807" s="212"/>
      <c r="G1807" s="212"/>
      <c r="H1807" s="315"/>
      <c r="I1807" s="212"/>
      <c r="J1807" s="212"/>
      <c r="K1807" s="237"/>
    </row>
    <row r="1808" spans="1:11" x14ac:dyDescent="0.3">
      <c r="A1808" s="248" t="s">
        <v>2307</v>
      </c>
      <c r="B1808" s="293"/>
      <c r="C1808" s="237"/>
      <c r="D1808" s="262">
        <f>SUM(D1809)</f>
        <v>150000</v>
      </c>
      <c r="E1808" s="262">
        <f t="shared" ref="E1808:J1808" si="142">SUM(E1809)</f>
        <v>50000</v>
      </c>
      <c r="F1808" s="262">
        <f t="shared" si="142"/>
        <v>200000</v>
      </c>
      <c r="G1808" s="262">
        <f t="shared" si="142"/>
        <v>300000</v>
      </c>
      <c r="H1808" s="262">
        <f t="shared" si="142"/>
        <v>550000</v>
      </c>
      <c r="I1808" s="262">
        <f t="shared" si="142"/>
        <v>200000</v>
      </c>
      <c r="J1808" s="262">
        <f t="shared" si="142"/>
        <v>38000</v>
      </c>
      <c r="K1808" s="243"/>
    </row>
    <row r="1809" spans="1:11" x14ac:dyDescent="0.3">
      <c r="A1809" s="244" t="s">
        <v>4482</v>
      </c>
      <c r="B1809" s="292" t="s">
        <v>4235</v>
      </c>
      <c r="C1809" s="245">
        <v>2000</v>
      </c>
      <c r="D1809" s="258">
        <v>150000</v>
      </c>
      <c r="E1809" s="258">
        <v>50000</v>
      </c>
      <c r="F1809" s="259">
        <v>200000</v>
      </c>
      <c r="G1809" s="259">
        <v>300000</v>
      </c>
      <c r="H1809" s="259">
        <f>SUM(E1809:G1809)</f>
        <v>550000</v>
      </c>
      <c r="I1809" s="259">
        <v>200000</v>
      </c>
      <c r="J1809" s="259">
        <v>38000</v>
      </c>
      <c r="K1809" s="246"/>
    </row>
    <row r="1810" spans="1:11" x14ac:dyDescent="0.3">
      <c r="A1810" s="237"/>
      <c r="B1810" s="31"/>
      <c r="C1810" s="237"/>
      <c r="D1810" s="291"/>
      <c r="E1810" s="291"/>
      <c r="F1810" s="212"/>
      <c r="G1810" s="212"/>
      <c r="H1810" s="315"/>
      <c r="I1810" s="212"/>
      <c r="J1810" s="212"/>
      <c r="K1810" s="237"/>
    </row>
    <row r="1811" spans="1:11" x14ac:dyDescent="0.3">
      <c r="A1811" s="248" t="s">
        <v>803</v>
      </c>
      <c r="B1811" s="31"/>
      <c r="C1811" s="237"/>
      <c r="D1811" s="262">
        <f>SUM(D1812)</f>
        <v>1000000</v>
      </c>
      <c r="E1811" s="262">
        <f t="shared" ref="E1811:J1811" si="143">SUM(E1812)</f>
        <v>500000</v>
      </c>
      <c r="F1811" s="262">
        <f t="shared" si="143"/>
        <v>1100000</v>
      </c>
      <c r="G1811" s="262">
        <f t="shared" si="143"/>
        <v>1200000</v>
      </c>
      <c r="H1811" s="262">
        <f t="shared" si="143"/>
        <v>2800000</v>
      </c>
      <c r="I1811" s="262">
        <f t="shared" si="143"/>
        <v>1000000</v>
      </c>
      <c r="J1811" s="262">
        <f t="shared" si="143"/>
        <v>270000</v>
      </c>
      <c r="K1811" s="243"/>
    </row>
    <row r="1812" spans="1:11" x14ac:dyDescent="0.3">
      <c r="A1812" s="244" t="s">
        <v>4483</v>
      </c>
      <c r="B1812" s="292" t="s">
        <v>4484</v>
      </c>
      <c r="C1812" s="245">
        <v>2000</v>
      </c>
      <c r="D1812" s="258">
        <v>1000000</v>
      </c>
      <c r="E1812" s="258">
        <v>500000</v>
      </c>
      <c r="F1812" s="259">
        <v>1100000</v>
      </c>
      <c r="G1812" s="259">
        <v>1200000</v>
      </c>
      <c r="H1812" s="259">
        <f>SUM(E1812:G1812)</f>
        <v>2800000</v>
      </c>
      <c r="I1812" s="259">
        <v>1000000</v>
      </c>
      <c r="J1812" s="259">
        <v>270000</v>
      </c>
      <c r="K1812" s="246"/>
    </row>
    <row r="1813" spans="1:11" x14ac:dyDescent="0.3">
      <c r="A1813" s="237"/>
      <c r="B1813" s="31"/>
      <c r="C1813" s="237"/>
      <c r="D1813" s="291"/>
      <c r="E1813" s="291"/>
      <c r="F1813" s="212"/>
      <c r="G1813" s="212"/>
      <c r="H1813" s="315"/>
      <c r="I1813" s="212"/>
      <c r="J1813" s="212"/>
      <c r="K1813" s="237"/>
    </row>
    <row r="1814" spans="1:11" x14ac:dyDescent="0.3">
      <c r="A1814" s="248" t="s">
        <v>1136</v>
      </c>
      <c r="B1814" s="293"/>
      <c r="C1814" s="237"/>
      <c r="D1814" s="262">
        <f>SUM(D1815)</f>
        <v>3000000</v>
      </c>
      <c r="E1814" s="262">
        <f t="shared" ref="E1814:J1814" si="144">SUM(E1815)</f>
        <v>1000000</v>
      </c>
      <c r="F1814" s="262">
        <f t="shared" si="144"/>
        <v>4000000</v>
      </c>
      <c r="G1814" s="262">
        <f t="shared" si="144"/>
        <v>5000000</v>
      </c>
      <c r="H1814" s="262">
        <f t="shared" si="144"/>
        <v>10000000</v>
      </c>
      <c r="I1814" s="262">
        <f t="shared" si="144"/>
        <v>3000000</v>
      </c>
      <c r="J1814" s="262">
        <f t="shared" si="144"/>
        <v>180000</v>
      </c>
      <c r="K1814" s="243"/>
    </row>
    <row r="1815" spans="1:11" ht="24" x14ac:dyDescent="0.3">
      <c r="A1815" s="244" t="s">
        <v>4485</v>
      </c>
      <c r="B1815" s="292" t="s">
        <v>4893</v>
      </c>
      <c r="C1815" s="245">
        <v>2000</v>
      </c>
      <c r="D1815" s="258">
        <v>3000000</v>
      </c>
      <c r="E1815" s="258">
        <v>1000000</v>
      </c>
      <c r="F1815" s="259">
        <v>4000000</v>
      </c>
      <c r="G1815" s="259">
        <v>5000000</v>
      </c>
      <c r="H1815" s="259">
        <f>SUM(E1815:G1815)</f>
        <v>10000000</v>
      </c>
      <c r="I1815" s="259">
        <v>3000000</v>
      </c>
      <c r="J1815" s="259">
        <v>180000</v>
      </c>
      <c r="K1815" s="246"/>
    </row>
    <row r="1816" spans="1:11" x14ac:dyDescent="0.3">
      <c r="A1816" s="237"/>
      <c r="B1816" s="31"/>
      <c r="C1816" s="237"/>
      <c r="D1816" s="291"/>
      <c r="E1816" s="291"/>
      <c r="F1816" s="212"/>
      <c r="G1816" s="212"/>
      <c r="H1816" s="315"/>
      <c r="I1816" s="212"/>
      <c r="J1816" s="212"/>
      <c r="K1816" s="237"/>
    </row>
    <row r="1817" spans="1:11" s="343" customFormat="1" ht="15.75" customHeight="1" x14ac:dyDescent="0.3">
      <c r="A1817" s="877" t="s">
        <v>5099</v>
      </c>
      <c r="B1817" s="877"/>
      <c r="C1817" s="877"/>
      <c r="D1817" s="877"/>
      <c r="E1817" s="877"/>
      <c r="F1817" s="877"/>
      <c r="G1817" s="877"/>
      <c r="H1817" s="877"/>
      <c r="I1817" s="877"/>
      <c r="J1817" s="877"/>
      <c r="K1817" s="877"/>
    </row>
    <row r="1818" spans="1:11" s="343" customFormat="1" ht="17.25" customHeight="1" x14ac:dyDescent="0.3">
      <c r="A1818" s="877" t="s">
        <v>5100</v>
      </c>
      <c r="B1818" s="877"/>
      <c r="C1818" s="877"/>
      <c r="D1818" s="877"/>
      <c r="E1818" s="877"/>
      <c r="F1818" s="877"/>
      <c r="G1818" s="877"/>
      <c r="H1818" s="877"/>
      <c r="I1818" s="877"/>
      <c r="J1818" s="877"/>
      <c r="K1818" s="877"/>
    </row>
    <row r="1819" spans="1:11" s="343" customFormat="1" ht="15" thickBot="1" x14ac:dyDescent="0.35">
      <c r="A1819" s="941" t="s">
        <v>4459</v>
      </c>
      <c r="B1819" s="941"/>
      <c r="C1819" s="941"/>
      <c r="D1819" s="941"/>
      <c r="E1819" s="941"/>
      <c r="F1819" s="941"/>
      <c r="G1819" s="941"/>
      <c r="H1819" s="941"/>
      <c r="I1819" s="941"/>
      <c r="J1819" s="941"/>
      <c r="K1819" s="941"/>
    </row>
    <row r="1820" spans="1:11" s="343" customFormat="1" ht="15" customHeight="1" x14ac:dyDescent="0.3">
      <c r="A1820" s="935" t="s">
        <v>5101</v>
      </c>
      <c r="B1820" s="931" t="s">
        <v>4881</v>
      </c>
      <c r="C1820" s="938" t="s">
        <v>4908</v>
      </c>
      <c r="D1820" s="873" t="s">
        <v>3115</v>
      </c>
      <c r="E1820" s="873" t="s">
        <v>3116</v>
      </c>
      <c r="F1820" s="873" t="s">
        <v>3116</v>
      </c>
      <c r="G1820" s="873" t="s">
        <v>3116</v>
      </c>
      <c r="H1820" s="873" t="s">
        <v>5095</v>
      </c>
      <c r="I1820" s="875" t="s">
        <v>3115</v>
      </c>
      <c r="J1820" s="254" t="s">
        <v>4884</v>
      </c>
      <c r="K1820" s="873" t="s">
        <v>5049</v>
      </c>
    </row>
    <row r="1821" spans="1:11" s="343" customFormat="1" x14ac:dyDescent="0.3">
      <c r="A1821" s="936"/>
      <c r="B1821" s="932"/>
      <c r="C1821" s="939"/>
      <c r="D1821" s="874"/>
      <c r="E1821" s="874"/>
      <c r="F1821" s="874"/>
      <c r="G1821" s="874"/>
      <c r="H1821" s="874"/>
      <c r="I1821" s="876"/>
      <c r="J1821" s="255" t="s">
        <v>5103</v>
      </c>
      <c r="K1821" s="874"/>
    </row>
    <row r="1822" spans="1:11" s="343" customFormat="1" x14ac:dyDescent="0.3">
      <c r="A1822" s="936"/>
      <c r="B1822" s="932"/>
      <c r="C1822" s="939"/>
      <c r="D1822" s="44" t="s">
        <v>3120</v>
      </c>
      <c r="E1822" s="44" t="s">
        <v>3120</v>
      </c>
      <c r="F1822" s="44" t="s">
        <v>5068</v>
      </c>
      <c r="G1822" s="44" t="s">
        <v>5069</v>
      </c>
      <c r="H1822" s="44"/>
      <c r="I1822" s="45" t="s">
        <v>5102</v>
      </c>
      <c r="J1822" s="45" t="s">
        <v>5102</v>
      </c>
      <c r="K1822" s="44"/>
    </row>
    <row r="1823" spans="1:11" s="343" customFormat="1" ht="15" thickBot="1" x14ac:dyDescent="0.35">
      <c r="A1823" s="937"/>
      <c r="B1823" s="933"/>
      <c r="C1823" s="940"/>
      <c r="D1823" s="48" t="s">
        <v>14</v>
      </c>
      <c r="E1823" s="48" t="s">
        <v>14</v>
      </c>
      <c r="F1823" s="48" t="s">
        <v>14</v>
      </c>
      <c r="G1823" s="48" t="s">
        <v>14</v>
      </c>
      <c r="H1823" s="48" t="s">
        <v>14</v>
      </c>
      <c r="I1823" s="49" t="s">
        <v>14</v>
      </c>
      <c r="J1823" s="256" t="s">
        <v>14</v>
      </c>
      <c r="K1823" s="48"/>
    </row>
    <row r="1824" spans="1:11" x14ac:dyDescent="0.3">
      <c r="A1824" s="248" t="s">
        <v>1659</v>
      </c>
      <c r="B1824" s="293"/>
      <c r="C1824" s="237"/>
      <c r="D1824" s="262">
        <f>SUM(D1825:D1826)</f>
        <v>14000000</v>
      </c>
      <c r="E1824" s="262">
        <f t="shared" ref="E1824:J1824" si="145">SUM(E1825:E1826)</f>
        <v>7000000</v>
      </c>
      <c r="F1824" s="262">
        <f t="shared" si="145"/>
        <v>15000000</v>
      </c>
      <c r="G1824" s="262">
        <f t="shared" si="145"/>
        <v>16000000</v>
      </c>
      <c r="H1824" s="262">
        <f t="shared" si="145"/>
        <v>38000000</v>
      </c>
      <c r="I1824" s="262">
        <f t="shared" si="145"/>
        <v>10000000</v>
      </c>
      <c r="J1824" s="262">
        <f t="shared" si="145"/>
        <v>417247</v>
      </c>
      <c r="K1824" s="243"/>
    </row>
    <row r="1825" spans="1:11" x14ac:dyDescent="0.3">
      <c r="A1825" s="244" t="s">
        <v>4486</v>
      </c>
      <c r="B1825" s="292" t="s">
        <v>4894</v>
      </c>
      <c r="C1825" s="245">
        <v>2000</v>
      </c>
      <c r="D1825" s="258">
        <v>14000000</v>
      </c>
      <c r="E1825" s="258">
        <v>7000000</v>
      </c>
      <c r="F1825" s="259">
        <v>15000000</v>
      </c>
      <c r="G1825" s="259">
        <v>16000000</v>
      </c>
      <c r="H1825" s="259">
        <f t="shared" ref="H1825:H1826" si="146">SUM(E1825:G1825)</f>
        <v>38000000</v>
      </c>
      <c r="I1825" s="259">
        <v>10000000</v>
      </c>
      <c r="J1825" s="259">
        <v>414247</v>
      </c>
      <c r="K1825" s="246"/>
    </row>
    <row r="1826" spans="1:11" x14ac:dyDescent="0.3">
      <c r="A1826" s="244" t="s">
        <v>4487</v>
      </c>
      <c r="B1826" s="292" t="s">
        <v>4488</v>
      </c>
      <c r="C1826" s="245">
        <v>2000</v>
      </c>
      <c r="D1826" s="258">
        <v>0</v>
      </c>
      <c r="E1826" s="258">
        <v>0</v>
      </c>
      <c r="F1826" s="259">
        <v>0</v>
      </c>
      <c r="G1826" s="259">
        <v>0</v>
      </c>
      <c r="H1826" s="259">
        <f t="shared" si="146"/>
        <v>0</v>
      </c>
      <c r="I1826" s="259">
        <v>0</v>
      </c>
      <c r="J1826" s="259">
        <v>3000</v>
      </c>
      <c r="K1826" s="247"/>
    </row>
    <row r="1827" spans="1:11" x14ac:dyDescent="0.3">
      <c r="A1827" s="237"/>
      <c r="B1827" s="31"/>
      <c r="C1827" s="237"/>
      <c r="D1827" s="291"/>
      <c r="E1827" s="291"/>
      <c r="F1827" s="212"/>
      <c r="G1827" s="212"/>
      <c r="H1827" s="315"/>
      <c r="I1827" s="212"/>
      <c r="J1827" s="212"/>
      <c r="K1827" s="237"/>
    </row>
    <row r="1828" spans="1:11" x14ac:dyDescent="0.3">
      <c r="A1828" s="248" t="s">
        <v>2025</v>
      </c>
      <c r="B1828" s="293"/>
      <c r="C1828" s="237"/>
      <c r="D1828" s="262">
        <f>SUM(D1829:D1830)</f>
        <v>103000</v>
      </c>
      <c r="E1828" s="262">
        <f t="shared" ref="E1828:J1828" si="147">SUM(E1829:E1830)</f>
        <v>90000</v>
      </c>
      <c r="F1828" s="262">
        <f t="shared" si="147"/>
        <v>104000</v>
      </c>
      <c r="G1828" s="262">
        <f t="shared" si="147"/>
        <v>105000</v>
      </c>
      <c r="H1828" s="262">
        <f t="shared" si="147"/>
        <v>299000</v>
      </c>
      <c r="I1828" s="262">
        <f t="shared" si="147"/>
        <v>10200000</v>
      </c>
      <c r="J1828" s="262">
        <f t="shared" si="147"/>
        <v>18000</v>
      </c>
      <c r="K1828" s="243"/>
    </row>
    <row r="1829" spans="1:11" x14ac:dyDescent="0.3">
      <c r="A1829" s="244" t="s">
        <v>4489</v>
      </c>
      <c r="B1829" s="292" t="s">
        <v>4490</v>
      </c>
      <c r="C1829" s="245">
        <v>2000</v>
      </c>
      <c r="D1829" s="258">
        <v>103000</v>
      </c>
      <c r="E1829" s="258">
        <v>90000</v>
      </c>
      <c r="F1829" s="259">
        <v>104000</v>
      </c>
      <c r="G1829" s="259">
        <v>105000</v>
      </c>
      <c r="H1829" s="259">
        <f t="shared" ref="H1829:H1830" si="148">SUM(E1829:G1829)</f>
        <v>299000</v>
      </c>
      <c r="I1829" s="259">
        <v>200000</v>
      </c>
      <c r="J1829" s="259">
        <v>0</v>
      </c>
      <c r="K1829" s="246"/>
    </row>
    <row r="1830" spans="1:11" x14ac:dyDescent="0.3">
      <c r="A1830" s="244" t="s">
        <v>4491</v>
      </c>
      <c r="B1830" s="292" t="s">
        <v>4492</v>
      </c>
      <c r="C1830" s="245">
        <v>2000</v>
      </c>
      <c r="D1830" s="258">
        <v>0</v>
      </c>
      <c r="E1830" s="258">
        <v>0</v>
      </c>
      <c r="F1830" s="259">
        <v>0</v>
      </c>
      <c r="G1830" s="259">
        <v>0</v>
      </c>
      <c r="H1830" s="259">
        <f t="shared" si="148"/>
        <v>0</v>
      </c>
      <c r="I1830" s="259">
        <v>10000000</v>
      </c>
      <c r="J1830" s="259">
        <v>18000</v>
      </c>
      <c r="K1830" s="246"/>
    </row>
    <row r="1831" spans="1:11" x14ac:dyDescent="0.3">
      <c r="A1831" s="237"/>
      <c r="B1831" s="31"/>
      <c r="C1831" s="237"/>
      <c r="D1831" s="291"/>
      <c r="E1831" s="291"/>
      <c r="F1831" s="212"/>
      <c r="G1831" s="212"/>
      <c r="H1831" s="315"/>
      <c r="I1831" s="212"/>
      <c r="J1831" s="212"/>
      <c r="K1831" s="237"/>
    </row>
    <row r="1832" spans="1:11" x14ac:dyDescent="0.3">
      <c r="A1832" s="248" t="s">
        <v>1955</v>
      </c>
      <c r="B1832" s="31"/>
      <c r="C1832" s="237"/>
      <c r="D1832" s="262">
        <f>SUM(D1833)</f>
        <v>6500000</v>
      </c>
      <c r="E1832" s="262">
        <f t="shared" ref="E1832:J1832" si="149">SUM(E1833)</f>
        <v>3500000</v>
      </c>
      <c r="F1832" s="262">
        <f t="shared" si="149"/>
        <v>7000000</v>
      </c>
      <c r="G1832" s="262">
        <f t="shared" si="149"/>
        <v>7500000</v>
      </c>
      <c r="H1832" s="262">
        <f t="shared" si="149"/>
        <v>18000000</v>
      </c>
      <c r="I1832" s="262">
        <f t="shared" si="149"/>
        <v>6000000</v>
      </c>
      <c r="J1832" s="262">
        <f t="shared" si="149"/>
        <v>7910090</v>
      </c>
      <c r="K1832" s="243"/>
    </row>
    <row r="1833" spans="1:11" x14ac:dyDescent="0.3">
      <c r="A1833" s="244" t="s">
        <v>4493</v>
      </c>
      <c r="B1833" s="292" t="s">
        <v>4494</v>
      </c>
      <c r="C1833" s="245">
        <v>2000</v>
      </c>
      <c r="D1833" s="258">
        <v>6500000</v>
      </c>
      <c r="E1833" s="258">
        <v>3500000</v>
      </c>
      <c r="F1833" s="259">
        <v>7000000</v>
      </c>
      <c r="G1833" s="259">
        <v>7500000</v>
      </c>
      <c r="H1833" s="259">
        <f>SUM(E1833:G1833)</f>
        <v>18000000</v>
      </c>
      <c r="I1833" s="259">
        <v>6000000</v>
      </c>
      <c r="J1833" s="259">
        <v>7910090</v>
      </c>
      <c r="K1833" s="246"/>
    </row>
    <row r="1834" spans="1:11" x14ac:dyDescent="0.3">
      <c r="A1834" s="237"/>
      <c r="B1834" s="31"/>
      <c r="C1834" s="237"/>
      <c r="D1834" s="291"/>
      <c r="E1834" s="291"/>
      <c r="F1834" s="212"/>
      <c r="G1834" s="212"/>
      <c r="H1834" s="315"/>
      <c r="I1834" s="212"/>
      <c r="J1834" s="212"/>
      <c r="K1834" s="237"/>
    </row>
    <row r="1835" spans="1:11" x14ac:dyDescent="0.3">
      <c r="A1835" s="248" t="s">
        <v>2003</v>
      </c>
      <c r="B1835" s="31"/>
      <c r="C1835" s="237"/>
      <c r="D1835" s="262">
        <f>SUM(D1836)</f>
        <v>0</v>
      </c>
      <c r="E1835" s="262">
        <f t="shared" ref="E1835:J1835" si="150">SUM(E1836)</f>
        <v>0</v>
      </c>
      <c r="F1835" s="262">
        <f t="shared" si="150"/>
        <v>2600000</v>
      </c>
      <c r="G1835" s="262">
        <f t="shared" si="150"/>
        <v>2700000</v>
      </c>
      <c r="H1835" s="262">
        <f t="shared" si="150"/>
        <v>5300000</v>
      </c>
      <c r="I1835" s="262">
        <f t="shared" si="150"/>
        <v>0</v>
      </c>
      <c r="J1835" s="262">
        <f t="shared" si="150"/>
        <v>4330</v>
      </c>
      <c r="K1835" s="243"/>
    </row>
    <row r="1836" spans="1:11" x14ac:dyDescent="0.3">
      <c r="A1836" s="244" t="s">
        <v>4495</v>
      </c>
      <c r="B1836" s="292" t="s">
        <v>4494</v>
      </c>
      <c r="C1836" s="245">
        <v>2000</v>
      </c>
      <c r="D1836" s="258">
        <v>0</v>
      </c>
      <c r="E1836" s="258">
        <v>0</v>
      </c>
      <c r="F1836" s="259">
        <v>2600000</v>
      </c>
      <c r="G1836" s="259">
        <v>2700000</v>
      </c>
      <c r="H1836" s="259">
        <f>SUM(E1836:G1836)</f>
        <v>5300000</v>
      </c>
      <c r="I1836" s="259">
        <v>0</v>
      </c>
      <c r="J1836" s="259">
        <v>4330</v>
      </c>
      <c r="K1836" s="246"/>
    </row>
    <row r="1837" spans="1:11" s="306" customFormat="1" x14ac:dyDescent="0.3">
      <c r="A1837" s="244"/>
      <c r="B1837" s="292"/>
      <c r="C1837" s="245"/>
      <c r="D1837" s="258"/>
      <c r="E1837" s="258"/>
      <c r="F1837" s="259"/>
      <c r="G1837" s="259"/>
      <c r="H1837" s="259"/>
      <c r="I1837" s="259"/>
      <c r="J1837" s="259"/>
      <c r="K1837" s="246"/>
    </row>
    <row r="1838" spans="1:11" x14ac:dyDescent="0.3">
      <c r="A1838" s="248" t="s">
        <v>2379</v>
      </c>
      <c r="B1838" s="293"/>
      <c r="C1838" s="237"/>
      <c r="D1838" s="262">
        <f>SUM(D1839)</f>
        <v>30000</v>
      </c>
      <c r="E1838" s="262">
        <f t="shared" ref="E1838:J1838" si="151">SUM(E1839)</f>
        <v>10000</v>
      </c>
      <c r="F1838" s="262">
        <f t="shared" si="151"/>
        <v>35000</v>
      </c>
      <c r="G1838" s="262">
        <f t="shared" si="151"/>
        <v>40000</v>
      </c>
      <c r="H1838" s="262">
        <f t="shared" si="151"/>
        <v>85000</v>
      </c>
      <c r="I1838" s="262">
        <f t="shared" si="151"/>
        <v>30000</v>
      </c>
      <c r="J1838" s="262">
        <f t="shared" si="151"/>
        <v>0</v>
      </c>
      <c r="K1838" s="249"/>
    </row>
    <row r="1839" spans="1:11" x14ac:dyDescent="0.3">
      <c r="A1839" s="244" t="s">
        <v>4496</v>
      </c>
      <c r="B1839" s="292" t="s">
        <v>4497</v>
      </c>
      <c r="C1839" s="245">
        <v>2000</v>
      </c>
      <c r="D1839" s="258">
        <v>30000</v>
      </c>
      <c r="E1839" s="258">
        <v>10000</v>
      </c>
      <c r="F1839" s="259">
        <v>35000</v>
      </c>
      <c r="G1839" s="259">
        <v>40000</v>
      </c>
      <c r="H1839" s="259">
        <f>SUM(E1839:G1839)</f>
        <v>85000</v>
      </c>
      <c r="I1839" s="259">
        <v>30000</v>
      </c>
      <c r="J1839" s="259">
        <v>0</v>
      </c>
      <c r="K1839" s="247"/>
    </row>
    <row r="1840" spans="1:11" s="306" customFormat="1" x14ac:dyDescent="0.3">
      <c r="A1840" s="244"/>
      <c r="B1840" s="292"/>
      <c r="C1840" s="245"/>
      <c r="D1840" s="258"/>
      <c r="E1840" s="258"/>
      <c r="F1840" s="259"/>
      <c r="G1840" s="259"/>
      <c r="H1840" s="259"/>
      <c r="I1840" s="259"/>
      <c r="J1840" s="259"/>
      <c r="K1840" s="247"/>
    </row>
    <row r="1841" spans="1:11" x14ac:dyDescent="0.3">
      <c r="A1841" s="248" t="s">
        <v>3053</v>
      </c>
      <c r="B1841" s="293"/>
      <c r="C1841" s="237"/>
      <c r="D1841" s="262">
        <f>SUM(D1842)</f>
        <v>1000000</v>
      </c>
      <c r="E1841" s="262">
        <f t="shared" ref="E1841:J1841" si="152">SUM(E1842)</f>
        <v>500000</v>
      </c>
      <c r="F1841" s="262">
        <f t="shared" si="152"/>
        <v>2000000</v>
      </c>
      <c r="G1841" s="262">
        <f t="shared" si="152"/>
        <v>3000000</v>
      </c>
      <c r="H1841" s="262">
        <f t="shared" si="152"/>
        <v>5500000</v>
      </c>
      <c r="I1841" s="262">
        <f t="shared" si="152"/>
        <v>1800000</v>
      </c>
      <c r="J1841" s="262">
        <f t="shared" si="152"/>
        <v>30000</v>
      </c>
      <c r="K1841" s="243"/>
    </row>
    <row r="1842" spans="1:11" x14ac:dyDescent="0.3">
      <c r="A1842" s="244" t="s">
        <v>4498</v>
      </c>
      <c r="B1842" s="292" t="s">
        <v>4499</v>
      </c>
      <c r="C1842" s="245">
        <v>3000</v>
      </c>
      <c r="D1842" s="258">
        <v>1000000</v>
      </c>
      <c r="E1842" s="258">
        <v>500000</v>
      </c>
      <c r="F1842" s="259">
        <v>2000000</v>
      </c>
      <c r="G1842" s="259">
        <v>3000000</v>
      </c>
      <c r="H1842" s="259">
        <f>SUM(E1842:G1842)</f>
        <v>5500000</v>
      </c>
      <c r="I1842" s="259">
        <v>1800000</v>
      </c>
      <c r="J1842" s="259">
        <v>30000</v>
      </c>
      <c r="K1842" s="246"/>
    </row>
    <row r="1843" spans="1:11" s="306" customFormat="1" x14ac:dyDescent="0.3">
      <c r="A1843" s="244"/>
      <c r="B1843" s="292"/>
      <c r="C1843" s="245"/>
      <c r="D1843" s="258"/>
      <c r="E1843" s="258"/>
      <c r="F1843" s="259"/>
      <c r="G1843" s="259"/>
      <c r="H1843" s="259"/>
      <c r="I1843" s="259"/>
      <c r="J1843" s="259"/>
      <c r="K1843" s="246"/>
    </row>
    <row r="1844" spans="1:11" x14ac:dyDescent="0.3">
      <c r="A1844" s="248" t="s">
        <v>716</v>
      </c>
      <c r="B1844" s="293"/>
      <c r="C1844" s="248"/>
      <c r="D1844" s="262">
        <f>SUM(D1787+D1790+D1793+D1796+D1804+D1808+D1811+D1814+D1824+D1828+D1832+D1835+D1838+D1841)</f>
        <v>58383000</v>
      </c>
      <c r="E1844" s="262">
        <f t="shared" ref="E1844:J1844" si="153">SUM(E1787+E1790+E1793+E1796+E1804+E1808+E1811+E1814+E1824+E1828+E1832+E1835+E1838+E1841)</f>
        <v>29200000</v>
      </c>
      <c r="F1844" s="262">
        <f t="shared" si="153"/>
        <v>61909000</v>
      </c>
      <c r="G1844" s="262">
        <f t="shared" si="153"/>
        <v>65882000</v>
      </c>
      <c r="H1844" s="262">
        <f t="shared" si="153"/>
        <v>156991000</v>
      </c>
      <c r="I1844" s="262">
        <f t="shared" si="153"/>
        <v>61324000</v>
      </c>
      <c r="J1844" s="262">
        <f t="shared" si="153"/>
        <v>13103817</v>
      </c>
      <c r="K1844" s="243"/>
    </row>
    <row r="1845" spans="1:11" s="269" customFormat="1" x14ac:dyDescent="0.3">
      <c r="A1845" s="299"/>
      <c r="B1845" s="335"/>
      <c r="C1845" s="299"/>
      <c r="D1845" s="301"/>
      <c r="E1845" s="301"/>
      <c r="F1845" s="300"/>
      <c r="G1845" s="300"/>
      <c r="H1845" s="300"/>
      <c r="I1845" s="300"/>
      <c r="J1845" s="300"/>
      <c r="K1845" s="300"/>
    </row>
    <row r="1846" spans="1:11" s="269" customFormat="1" x14ac:dyDescent="0.3">
      <c r="A1846" s="299"/>
      <c r="B1846" s="335"/>
      <c r="C1846" s="299"/>
      <c r="D1846" s="301"/>
      <c r="E1846" s="301"/>
      <c r="F1846" s="300"/>
      <c r="G1846" s="300"/>
      <c r="H1846" s="300"/>
      <c r="I1846" s="300"/>
      <c r="J1846" s="300"/>
      <c r="K1846" s="300"/>
    </row>
    <row r="1847" spans="1:11" s="269" customFormat="1" x14ac:dyDescent="0.3">
      <c r="A1847" s="299"/>
      <c r="B1847" s="335"/>
      <c r="C1847" s="299"/>
      <c r="D1847" s="301"/>
      <c r="E1847" s="301"/>
      <c r="F1847" s="300"/>
      <c r="G1847" s="300"/>
      <c r="H1847" s="300"/>
      <c r="I1847" s="300"/>
      <c r="J1847" s="300"/>
      <c r="K1847" s="300"/>
    </row>
    <row r="1848" spans="1:11" s="343" customFormat="1" x14ac:dyDescent="0.3">
      <c r="A1848" s="299"/>
      <c r="B1848" s="335"/>
      <c r="C1848" s="299"/>
      <c r="D1848" s="301"/>
      <c r="E1848" s="301"/>
      <c r="F1848" s="300"/>
      <c r="G1848" s="300"/>
      <c r="H1848" s="300"/>
      <c r="I1848" s="300"/>
      <c r="J1848" s="300"/>
      <c r="K1848" s="300"/>
    </row>
    <row r="1849" spans="1:11" s="343" customFormat="1" x14ac:dyDescent="0.3">
      <c r="A1849" s="299"/>
      <c r="B1849" s="335"/>
      <c r="C1849" s="299"/>
      <c r="D1849" s="301"/>
      <c r="E1849" s="301"/>
      <c r="F1849" s="300"/>
      <c r="G1849" s="300"/>
      <c r="H1849" s="300"/>
      <c r="I1849" s="300"/>
      <c r="J1849" s="300"/>
      <c r="K1849" s="300"/>
    </row>
    <row r="1850" spans="1:11" s="343" customFormat="1" x14ac:dyDescent="0.3">
      <c r="A1850" s="299"/>
      <c r="B1850" s="335"/>
      <c r="C1850" s="299"/>
      <c r="D1850" s="301"/>
      <c r="E1850" s="301"/>
      <c r="F1850" s="300"/>
      <c r="G1850" s="300"/>
      <c r="H1850" s="300"/>
      <c r="I1850" s="300"/>
      <c r="J1850" s="300"/>
      <c r="K1850" s="300"/>
    </row>
    <row r="1851" spans="1:11" s="343" customFormat="1" x14ac:dyDescent="0.3">
      <c r="A1851" s="299"/>
      <c r="B1851" s="335"/>
      <c r="C1851" s="299"/>
      <c r="D1851" s="301"/>
      <c r="E1851" s="301"/>
      <c r="F1851" s="300"/>
      <c r="G1851" s="300"/>
      <c r="H1851" s="300"/>
      <c r="I1851" s="300"/>
      <c r="J1851" s="300"/>
      <c r="K1851" s="300"/>
    </row>
    <row r="1852" spans="1:11" s="343" customFormat="1" x14ac:dyDescent="0.3">
      <c r="A1852" s="299"/>
      <c r="B1852" s="335"/>
      <c r="C1852" s="299"/>
      <c r="D1852" s="301"/>
      <c r="E1852" s="301"/>
      <c r="F1852" s="300"/>
      <c r="G1852" s="300"/>
      <c r="H1852" s="300"/>
      <c r="I1852" s="300"/>
      <c r="J1852" s="300"/>
      <c r="K1852" s="300"/>
    </row>
    <row r="1853" spans="1:11" s="343" customFormat="1" x14ac:dyDescent="0.3">
      <c r="A1853" s="299"/>
      <c r="B1853" s="335"/>
      <c r="C1853" s="299"/>
      <c r="D1853" s="301"/>
      <c r="E1853" s="301"/>
      <c r="F1853" s="300"/>
      <c r="G1853" s="300"/>
      <c r="H1853" s="300"/>
      <c r="I1853" s="300"/>
      <c r="J1853" s="300"/>
      <c r="K1853" s="300"/>
    </row>
    <row r="1854" spans="1:11" s="269" customFormat="1" ht="17.25" customHeight="1" x14ac:dyDescent="0.3">
      <c r="A1854" s="877" t="s">
        <v>5099</v>
      </c>
      <c r="B1854" s="877"/>
      <c r="C1854" s="877"/>
      <c r="D1854" s="877"/>
      <c r="E1854" s="877"/>
      <c r="F1854" s="877"/>
      <c r="G1854" s="877"/>
      <c r="H1854" s="877"/>
      <c r="I1854" s="877"/>
      <c r="J1854" s="877"/>
      <c r="K1854" s="877"/>
    </row>
    <row r="1855" spans="1:11" s="269" customFormat="1" ht="17.25" customHeight="1" x14ac:dyDescent="0.3">
      <c r="A1855" s="877" t="s">
        <v>5100</v>
      </c>
      <c r="B1855" s="877"/>
      <c r="C1855" s="877"/>
      <c r="D1855" s="877"/>
      <c r="E1855" s="877"/>
      <c r="F1855" s="877"/>
      <c r="G1855" s="877"/>
      <c r="H1855" s="877"/>
      <c r="I1855" s="877"/>
      <c r="J1855" s="877"/>
      <c r="K1855" s="877"/>
    </row>
    <row r="1856" spans="1:11" s="269" customFormat="1" ht="15" thickBot="1" x14ac:dyDescent="0.35">
      <c r="A1856" s="941" t="s">
        <v>4500</v>
      </c>
      <c r="B1856" s="941"/>
      <c r="C1856" s="941"/>
      <c r="D1856" s="941"/>
      <c r="E1856" s="941"/>
      <c r="F1856" s="941"/>
      <c r="G1856" s="941"/>
      <c r="H1856" s="941"/>
      <c r="I1856" s="941"/>
      <c r="J1856" s="941"/>
      <c r="K1856" s="941"/>
    </row>
    <row r="1857" spans="1:11" s="269" customFormat="1" ht="15" customHeight="1" x14ac:dyDescent="0.3">
      <c r="A1857" s="935" t="s">
        <v>5101</v>
      </c>
      <c r="B1857" s="931" t="s">
        <v>4881</v>
      </c>
      <c r="C1857" s="938" t="s">
        <v>4908</v>
      </c>
      <c r="D1857" s="873" t="s">
        <v>3115</v>
      </c>
      <c r="E1857" s="873" t="s">
        <v>3116</v>
      </c>
      <c r="F1857" s="873" t="s">
        <v>3116</v>
      </c>
      <c r="G1857" s="873" t="s">
        <v>3116</v>
      </c>
      <c r="H1857" s="873" t="s">
        <v>5095</v>
      </c>
      <c r="I1857" s="875" t="s">
        <v>3115</v>
      </c>
      <c r="J1857" s="254" t="s">
        <v>4884</v>
      </c>
      <c r="K1857" s="873" t="s">
        <v>5049</v>
      </c>
    </row>
    <row r="1858" spans="1:11" s="269" customFormat="1" x14ac:dyDescent="0.3">
      <c r="A1858" s="936"/>
      <c r="B1858" s="932"/>
      <c r="C1858" s="939"/>
      <c r="D1858" s="874"/>
      <c r="E1858" s="874"/>
      <c r="F1858" s="874"/>
      <c r="G1858" s="874"/>
      <c r="H1858" s="874"/>
      <c r="I1858" s="876"/>
      <c r="J1858" s="255" t="s">
        <v>5103</v>
      </c>
      <c r="K1858" s="874"/>
    </row>
    <row r="1859" spans="1:11" s="269" customFormat="1" x14ac:dyDescent="0.3">
      <c r="A1859" s="936"/>
      <c r="B1859" s="932"/>
      <c r="C1859" s="939"/>
      <c r="D1859" s="44" t="s">
        <v>3120</v>
      </c>
      <c r="E1859" s="44" t="s">
        <v>3120</v>
      </c>
      <c r="F1859" s="44" t="s">
        <v>5068</v>
      </c>
      <c r="G1859" s="44" t="s">
        <v>5069</v>
      </c>
      <c r="H1859" s="44"/>
      <c r="I1859" s="45" t="s">
        <v>5102</v>
      </c>
      <c r="J1859" s="45" t="s">
        <v>5102</v>
      </c>
      <c r="K1859" s="44"/>
    </row>
    <row r="1860" spans="1:11" s="269" customFormat="1" ht="15" thickBot="1" x14ac:dyDescent="0.35">
      <c r="A1860" s="937"/>
      <c r="B1860" s="933"/>
      <c r="C1860" s="940"/>
      <c r="D1860" s="48" t="s">
        <v>14</v>
      </c>
      <c r="E1860" s="48" t="s">
        <v>14</v>
      </c>
      <c r="F1860" s="48" t="s">
        <v>14</v>
      </c>
      <c r="G1860" s="48" t="s">
        <v>14</v>
      </c>
      <c r="H1860" s="48" t="s">
        <v>14</v>
      </c>
      <c r="I1860" s="49" t="s">
        <v>14</v>
      </c>
      <c r="J1860" s="256" t="s">
        <v>14</v>
      </c>
      <c r="K1860" s="48"/>
    </row>
    <row r="1861" spans="1:11" x14ac:dyDescent="0.3">
      <c r="A1861" s="248" t="s">
        <v>872</v>
      </c>
      <c r="B1861" s="31"/>
      <c r="C1861" s="237"/>
      <c r="D1861" s="262">
        <f>SUM(D1862)</f>
        <v>170700000</v>
      </c>
      <c r="E1861" s="262">
        <f t="shared" ref="E1861:J1861" si="154">SUM(E1862)</f>
        <v>70700000</v>
      </c>
      <c r="F1861" s="262">
        <f t="shared" si="154"/>
        <v>205000000</v>
      </c>
      <c r="G1861" s="262">
        <f t="shared" si="154"/>
        <v>246000000</v>
      </c>
      <c r="H1861" s="262">
        <f t="shared" si="154"/>
        <v>521700000</v>
      </c>
      <c r="I1861" s="262">
        <f t="shared" si="154"/>
        <v>354000000</v>
      </c>
      <c r="J1861" s="262">
        <f t="shared" si="154"/>
        <v>3125</v>
      </c>
      <c r="K1861" s="243"/>
    </row>
    <row r="1862" spans="1:11" x14ac:dyDescent="0.3">
      <c r="A1862" s="244" t="s">
        <v>4501</v>
      </c>
      <c r="B1862" s="292" t="s">
        <v>5201</v>
      </c>
      <c r="C1862" s="245">
        <v>2000</v>
      </c>
      <c r="D1862" s="258">
        <v>170700000</v>
      </c>
      <c r="E1862" s="258">
        <v>70700000</v>
      </c>
      <c r="F1862" s="259">
        <v>205000000</v>
      </c>
      <c r="G1862" s="259">
        <v>246000000</v>
      </c>
      <c r="H1862" s="259">
        <f>SUM(E1862:G1862)</f>
        <v>521700000</v>
      </c>
      <c r="I1862" s="259">
        <v>354000000</v>
      </c>
      <c r="J1862" s="259">
        <v>3125</v>
      </c>
      <c r="K1862" s="246"/>
    </row>
    <row r="1863" spans="1:11" s="306" customFormat="1" x14ac:dyDescent="0.3">
      <c r="A1863" s="244"/>
      <c r="B1863" s="292"/>
      <c r="C1863" s="245"/>
      <c r="D1863" s="258"/>
      <c r="E1863" s="258"/>
      <c r="F1863" s="259"/>
      <c r="G1863" s="259"/>
      <c r="H1863" s="259"/>
      <c r="I1863" s="259"/>
      <c r="J1863" s="259"/>
      <c r="K1863" s="246"/>
    </row>
    <row r="1864" spans="1:11" x14ac:dyDescent="0.3">
      <c r="A1864" s="248" t="s">
        <v>646</v>
      </c>
      <c r="B1864" s="293"/>
      <c r="C1864" s="237"/>
      <c r="D1864" s="262">
        <f>SUM(D1865)</f>
        <v>0</v>
      </c>
      <c r="E1864" s="262">
        <f t="shared" ref="E1864:J1864" si="155">SUM(E1865)</f>
        <v>0</v>
      </c>
      <c r="F1864" s="262">
        <f t="shared" si="155"/>
        <v>0</v>
      </c>
      <c r="G1864" s="262">
        <f t="shared" si="155"/>
        <v>0</v>
      </c>
      <c r="H1864" s="262">
        <f t="shared" si="155"/>
        <v>0</v>
      </c>
      <c r="I1864" s="262">
        <f t="shared" si="155"/>
        <v>0</v>
      </c>
      <c r="J1864" s="262">
        <f t="shared" si="155"/>
        <v>0</v>
      </c>
      <c r="K1864" s="243"/>
    </row>
    <row r="1865" spans="1:11" x14ac:dyDescent="0.3">
      <c r="A1865" s="244" t="s">
        <v>4502</v>
      </c>
      <c r="B1865" s="292" t="s">
        <v>5202</v>
      </c>
      <c r="C1865" s="245">
        <v>2000</v>
      </c>
      <c r="D1865" s="258">
        <v>0</v>
      </c>
      <c r="E1865" s="258">
        <v>0</v>
      </c>
      <c r="F1865" s="259">
        <v>0</v>
      </c>
      <c r="G1865" s="259">
        <v>0</v>
      </c>
      <c r="H1865" s="259">
        <f>SUM(E1865:G1865)</f>
        <v>0</v>
      </c>
      <c r="I1865" s="259">
        <v>0</v>
      </c>
      <c r="J1865" s="259">
        <v>0</v>
      </c>
      <c r="K1865" s="246"/>
    </row>
    <row r="1866" spans="1:11" s="306" customFormat="1" x14ac:dyDescent="0.3">
      <c r="A1866" s="244"/>
      <c r="B1866" s="292"/>
      <c r="C1866" s="245"/>
      <c r="D1866" s="258"/>
      <c r="E1866" s="258"/>
      <c r="F1866" s="259"/>
      <c r="G1866" s="259"/>
      <c r="H1866" s="259"/>
      <c r="I1866" s="259"/>
      <c r="J1866" s="259"/>
      <c r="K1866" s="246"/>
    </row>
    <row r="1867" spans="1:11" x14ac:dyDescent="0.3">
      <c r="A1867" s="248" t="s">
        <v>2160</v>
      </c>
      <c r="B1867" s="31"/>
      <c r="C1867" s="237"/>
      <c r="D1867" s="262">
        <f>SUM(D1868)</f>
        <v>0</v>
      </c>
      <c r="E1867" s="262">
        <f t="shared" ref="E1867:J1867" si="156">SUM(E1868)</f>
        <v>0</v>
      </c>
      <c r="F1867" s="262">
        <f t="shared" si="156"/>
        <v>0</v>
      </c>
      <c r="G1867" s="262">
        <f t="shared" si="156"/>
        <v>0</v>
      </c>
      <c r="H1867" s="262">
        <f t="shared" si="156"/>
        <v>0</v>
      </c>
      <c r="I1867" s="262">
        <f t="shared" si="156"/>
        <v>0</v>
      </c>
      <c r="J1867" s="262">
        <f t="shared" si="156"/>
        <v>550</v>
      </c>
      <c r="K1867" s="249"/>
    </row>
    <row r="1868" spans="1:11" ht="24" x14ac:dyDescent="0.3">
      <c r="A1868" s="244" t="s">
        <v>4503</v>
      </c>
      <c r="B1868" s="292" t="s">
        <v>5203</v>
      </c>
      <c r="C1868" s="245">
        <v>2000</v>
      </c>
      <c r="D1868" s="258">
        <v>0</v>
      </c>
      <c r="E1868" s="258">
        <v>0</v>
      </c>
      <c r="F1868" s="259">
        <v>0</v>
      </c>
      <c r="G1868" s="259">
        <v>0</v>
      </c>
      <c r="H1868" s="259">
        <f>SUM(E1868:G1868)</f>
        <v>0</v>
      </c>
      <c r="I1868" s="259">
        <v>0</v>
      </c>
      <c r="J1868" s="259">
        <v>550</v>
      </c>
      <c r="K1868" s="247"/>
    </row>
    <row r="1869" spans="1:11" s="306" customFormat="1" x14ac:dyDescent="0.3">
      <c r="A1869" s="244"/>
      <c r="B1869" s="292"/>
      <c r="C1869" s="245"/>
      <c r="D1869" s="258"/>
      <c r="E1869" s="258"/>
      <c r="F1869" s="259"/>
      <c r="G1869" s="259"/>
      <c r="H1869" s="259"/>
      <c r="I1869" s="259"/>
      <c r="J1869" s="259"/>
      <c r="K1869" s="247"/>
    </row>
    <row r="1870" spans="1:11" x14ac:dyDescent="0.3">
      <c r="A1870" s="248" t="s">
        <v>1890</v>
      </c>
      <c r="B1870" s="31"/>
      <c r="C1870" s="237"/>
      <c r="D1870" s="262">
        <f>SUM(D1871:D1872)</f>
        <v>1200000</v>
      </c>
      <c r="E1870" s="262">
        <f t="shared" ref="E1870:J1870" si="157">SUM(E1871:E1872)</f>
        <v>200000</v>
      </c>
      <c r="F1870" s="262">
        <f t="shared" si="157"/>
        <v>1600000</v>
      </c>
      <c r="G1870" s="262">
        <f t="shared" si="157"/>
        <v>1800000</v>
      </c>
      <c r="H1870" s="262">
        <f t="shared" si="157"/>
        <v>3600000</v>
      </c>
      <c r="I1870" s="262">
        <f t="shared" si="157"/>
        <v>1100000</v>
      </c>
      <c r="J1870" s="262">
        <f t="shared" si="157"/>
        <v>810000</v>
      </c>
      <c r="K1870" s="243"/>
    </row>
    <row r="1871" spans="1:11" x14ac:dyDescent="0.3">
      <c r="A1871" s="244" t="s">
        <v>4504</v>
      </c>
      <c r="B1871" s="292" t="s">
        <v>5205</v>
      </c>
      <c r="C1871" s="245">
        <v>2000</v>
      </c>
      <c r="D1871" s="258">
        <v>0</v>
      </c>
      <c r="E1871" s="258">
        <v>0</v>
      </c>
      <c r="F1871" s="259">
        <v>0</v>
      </c>
      <c r="G1871" s="259">
        <v>0</v>
      </c>
      <c r="H1871" s="259">
        <f t="shared" ref="H1871:H1872" si="158">SUM(E1871:G1871)</f>
        <v>0</v>
      </c>
      <c r="I1871" s="259">
        <v>0</v>
      </c>
      <c r="J1871" s="259">
        <v>65200</v>
      </c>
      <c r="K1871" s="246"/>
    </row>
    <row r="1872" spans="1:11" x14ac:dyDescent="0.3">
      <c r="A1872" s="244" t="s">
        <v>4505</v>
      </c>
      <c r="B1872" s="292" t="s">
        <v>5204</v>
      </c>
      <c r="C1872" s="245">
        <v>2000</v>
      </c>
      <c r="D1872" s="258">
        <v>1200000</v>
      </c>
      <c r="E1872" s="258">
        <v>200000</v>
      </c>
      <c r="F1872" s="259">
        <v>1600000</v>
      </c>
      <c r="G1872" s="259">
        <v>1800000</v>
      </c>
      <c r="H1872" s="259">
        <f t="shared" si="158"/>
        <v>3600000</v>
      </c>
      <c r="I1872" s="259">
        <v>1100000</v>
      </c>
      <c r="J1872" s="259">
        <v>744800</v>
      </c>
      <c r="K1872" s="246"/>
    </row>
    <row r="1873" spans="1:11" s="306" customFormat="1" x14ac:dyDescent="0.3">
      <c r="A1873" s="244"/>
      <c r="B1873" s="292"/>
      <c r="C1873" s="245"/>
      <c r="D1873" s="258"/>
      <c r="E1873" s="258"/>
      <c r="F1873" s="259"/>
      <c r="G1873" s="259"/>
      <c r="H1873" s="259"/>
      <c r="I1873" s="259"/>
      <c r="J1873" s="259"/>
      <c r="K1873" s="246"/>
    </row>
    <row r="1874" spans="1:11" x14ac:dyDescent="0.3">
      <c r="A1874" s="248" t="s">
        <v>719</v>
      </c>
      <c r="B1874" s="293"/>
      <c r="C1874" s="237"/>
      <c r="D1874" s="262">
        <f>SUM(D1875:D1879)</f>
        <v>4000000</v>
      </c>
      <c r="E1874" s="262">
        <f t="shared" ref="E1874:J1874" si="159">SUM(E1875:E1879)</f>
        <v>1800000</v>
      </c>
      <c r="F1874" s="262">
        <f t="shared" si="159"/>
        <v>4000000</v>
      </c>
      <c r="G1874" s="262">
        <f t="shared" si="159"/>
        <v>4000000</v>
      </c>
      <c r="H1874" s="262">
        <f t="shared" si="159"/>
        <v>9800000</v>
      </c>
      <c r="I1874" s="262">
        <f t="shared" si="159"/>
        <v>4000000</v>
      </c>
      <c r="J1874" s="262">
        <f t="shared" si="159"/>
        <v>2358590</v>
      </c>
      <c r="K1874" s="243"/>
    </row>
    <row r="1875" spans="1:11" ht="17.25" customHeight="1" x14ac:dyDescent="0.3">
      <c r="A1875" s="244" t="s">
        <v>4506</v>
      </c>
      <c r="B1875" s="292" t="s">
        <v>4507</v>
      </c>
      <c r="C1875" s="245">
        <v>2000</v>
      </c>
      <c r="D1875" s="258">
        <v>0</v>
      </c>
      <c r="E1875" s="258">
        <v>0</v>
      </c>
      <c r="F1875" s="259">
        <v>0</v>
      </c>
      <c r="G1875" s="259">
        <v>0</v>
      </c>
      <c r="H1875" s="259">
        <f t="shared" ref="H1875:H1879" si="160">SUM(E1875:G1875)</f>
        <v>0</v>
      </c>
      <c r="I1875" s="259">
        <v>0</v>
      </c>
      <c r="J1875" s="259">
        <v>0</v>
      </c>
      <c r="K1875" s="246"/>
    </row>
    <row r="1876" spans="1:11" x14ac:dyDescent="0.3">
      <c r="A1876" s="244" t="s">
        <v>4508</v>
      </c>
      <c r="B1876" s="292" t="s">
        <v>5206</v>
      </c>
      <c r="C1876" s="245">
        <v>2000</v>
      </c>
      <c r="D1876" s="258">
        <v>500000</v>
      </c>
      <c r="E1876" s="258">
        <v>300000</v>
      </c>
      <c r="F1876" s="259">
        <v>500000</v>
      </c>
      <c r="G1876" s="259">
        <v>500000</v>
      </c>
      <c r="H1876" s="259">
        <f t="shared" si="160"/>
        <v>1300000</v>
      </c>
      <c r="I1876" s="259">
        <v>500000</v>
      </c>
      <c r="J1876" s="259">
        <v>0</v>
      </c>
      <c r="K1876" s="247"/>
    </row>
    <row r="1877" spans="1:11" x14ac:dyDescent="0.3">
      <c r="A1877" s="244" t="s">
        <v>4509</v>
      </c>
      <c r="B1877" s="292" t="s">
        <v>5207</v>
      </c>
      <c r="C1877" s="245">
        <v>2000</v>
      </c>
      <c r="D1877" s="258">
        <v>3500000</v>
      </c>
      <c r="E1877" s="258">
        <v>1500000</v>
      </c>
      <c r="F1877" s="259">
        <v>3500000</v>
      </c>
      <c r="G1877" s="259">
        <v>3500000</v>
      </c>
      <c r="H1877" s="259">
        <f t="shared" si="160"/>
        <v>8500000</v>
      </c>
      <c r="I1877" s="259">
        <v>3500000</v>
      </c>
      <c r="J1877" s="259">
        <v>955400</v>
      </c>
      <c r="K1877" s="246"/>
    </row>
    <row r="1878" spans="1:11" x14ac:dyDescent="0.3">
      <c r="A1878" s="244" t="s">
        <v>4510</v>
      </c>
      <c r="B1878" s="292" t="s">
        <v>5208</v>
      </c>
      <c r="C1878" s="245">
        <v>2000</v>
      </c>
      <c r="D1878" s="258">
        <v>0</v>
      </c>
      <c r="E1878" s="258">
        <v>0</v>
      </c>
      <c r="F1878" s="259">
        <v>0</v>
      </c>
      <c r="G1878" s="259">
        <v>0</v>
      </c>
      <c r="H1878" s="259">
        <f t="shared" si="160"/>
        <v>0</v>
      </c>
      <c r="I1878" s="259">
        <v>0</v>
      </c>
      <c r="J1878" s="259">
        <v>0</v>
      </c>
      <c r="K1878" s="246"/>
    </row>
    <row r="1879" spans="1:11" x14ac:dyDescent="0.3">
      <c r="A1879" s="244" t="s">
        <v>4511</v>
      </c>
      <c r="B1879" s="292" t="s">
        <v>5209</v>
      </c>
      <c r="C1879" s="245">
        <v>2000</v>
      </c>
      <c r="D1879" s="258">
        <v>0</v>
      </c>
      <c r="E1879" s="258">
        <v>0</v>
      </c>
      <c r="F1879" s="259">
        <v>0</v>
      </c>
      <c r="G1879" s="259">
        <v>0</v>
      </c>
      <c r="H1879" s="259">
        <f t="shared" si="160"/>
        <v>0</v>
      </c>
      <c r="I1879" s="259">
        <v>0</v>
      </c>
      <c r="J1879" s="259">
        <v>1403190</v>
      </c>
      <c r="K1879" s="247"/>
    </row>
    <row r="1880" spans="1:11" s="306" customFormat="1" x14ac:dyDescent="0.3">
      <c r="A1880" s="244"/>
      <c r="B1880" s="292"/>
      <c r="C1880" s="245"/>
      <c r="D1880" s="258"/>
      <c r="E1880" s="258"/>
      <c r="F1880" s="259"/>
      <c r="G1880" s="259"/>
      <c r="H1880" s="259"/>
      <c r="I1880" s="259"/>
      <c r="J1880" s="259"/>
      <c r="K1880" s="247"/>
    </row>
    <row r="1881" spans="1:11" x14ac:dyDescent="0.3">
      <c r="A1881" s="248" t="s">
        <v>2449</v>
      </c>
      <c r="B1881" s="293"/>
      <c r="C1881" s="237"/>
      <c r="D1881" s="262">
        <f>SUM(D1882:D1901)</f>
        <v>6025000</v>
      </c>
      <c r="E1881" s="262">
        <f t="shared" ref="E1881:J1881" si="161">SUM(E1882:E1901)</f>
        <v>3018000</v>
      </c>
      <c r="F1881" s="262">
        <f t="shared" si="161"/>
        <v>7028000</v>
      </c>
      <c r="G1881" s="262">
        <f t="shared" si="161"/>
        <v>40028000</v>
      </c>
      <c r="H1881" s="262">
        <f t="shared" si="161"/>
        <v>50074000</v>
      </c>
      <c r="I1881" s="262">
        <f t="shared" si="161"/>
        <v>15484000</v>
      </c>
      <c r="J1881" s="262">
        <f t="shared" si="161"/>
        <v>21946000</v>
      </c>
      <c r="K1881" s="243"/>
    </row>
    <row r="1882" spans="1:11" x14ac:dyDescent="0.3">
      <c r="A1882" s="244" t="s">
        <v>4512</v>
      </c>
      <c r="B1882" s="292" t="s">
        <v>5210</v>
      </c>
      <c r="C1882" s="245">
        <v>2000</v>
      </c>
      <c r="D1882" s="258">
        <v>0</v>
      </c>
      <c r="E1882" s="258">
        <v>0</v>
      </c>
      <c r="F1882" s="259">
        <v>0</v>
      </c>
      <c r="G1882" s="259">
        <v>0</v>
      </c>
      <c r="H1882" s="259">
        <f t="shared" ref="H1882:H1901" si="162">SUM(E1882:G1882)</f>
        <v>0</v>
      </c>
      <c r="I1882" s="259">
        <v>150000</v>
      </c>
      <c r="J1882" s="259">
        <v>11408550</v>
      </c>
      <c r="K1882" s="246"/>
    </row>
    <row r="1883" spans="1:11" x14ac:dyDescent="0.3">
      <c r="A1883" s="244" t="s">
        <v>4513</v>
      </c>
      <c r="B1883" s="292" t="s">
        <v>4514</v>
      </c>
      <c r="C1883" s="245">
        <v>2000</v>
      </c>
      <c r="D1883" s="258">
        <v>0</v>
      </c>
      <c r="E1883" s="258">
        <v>0</v>
      </c>
      <c r="F1883" s="259">
        <v>0</v>
      </c>
      <c r="G1883" s="259">
        <v>0</v>
      </c>
      <c r="H1883" s="259">
        <f t="shared" si="162"/>
        <v>0</v>
      </c>
      <c r="I1883" s="259">
        <v>0</v>
      </c>
      <c r="J1883" s="259">
        <v>76000</v>
      </c>
      <c r="K1883" s="246"/>
    </row>
    <row r="1884" spans="1:11" x14ac:dyDescent="0.3">
      <c r="A1884" s="244" t="s">
        <v>4515</v>
      </c>
      <c r="B1884" s="292" t="s">
        <v>4516</v>
      </c>
      <c r="C1884" s="245">
        <v>2000</v>
      </c>
      <c r="D1884" s="258">
        <v>0</v>
      </c>
      <c r="E1884" s="258">
        <v>0</v>
      </c>
      <c r="F1884" s="259">
        <v>0</v>
      </c>
      <c r="G1884" s="259">
        <v>0</v>
      </c>
      <c r="H1884" s="259">
        <f t="shared" si="162"/>
        <v>0</v>
      </c>
      <c r="I1884" s="259">
        <v>22000</v>
      </c>
      <c r="J1884" s="259">
        <v>0</v>
      </c>
      <c r="K1884" s="247"/>
    </row>
    <row r="1885" spans="1:11" x14ac:dyDescent="0.3">
      <c r="A1885" s="244" t="s">
        <v>4517</v>
      </c>
      <c r="B1885" s="292" t="s">
        <v>4518</v>
      </c>
      <c r="C1885" s="245">
        <v>2000</v>
      </c>
      <c r="D1885" s="258">
        <v>0</v>
      </c>
      <c r="E1885" s="258">
        <v>0</v>
      </c>
      <c r="F1885" s="259">
        <v>0</v>
      </c>
      <c r="G1885" s="259">
        <v>0</v>
      </c>
      <c r="H1885" s="259">
        <f t="shared" si="162"/>
        <v>0</v>
      </c>
      <c r="I1885" s="259">
        <v>380000</v>
      </c>
      <c r="J1885" s="259">
        <v>423200</v>
      </c>
      <c r="K1885" s="246"/>
    </row>
    <row r="1886" spans="1:11" x14ac:dyDescent="0.3">
      <c r="A1886" s="244" t="s">
        <v>4519</v>
      </c>
      <c r="B1886" s="292" t="s">
        <v>4520</v>
      </c>
      <c r="C1886" s="245">
        <v>2000</v>
      </c>
      <c r="D1886" s="258">
        <v>0</v>
      </c>
      <c r="E1886" s="258">
        <v>0</v>
      </c>
      <c r="F1886" s="259">
        <v>0</v>
      </c>
      <c r="G1886" s="259">
        <v>0</v>
      </c>
      <c r="H1886" s="259">
        <f t="shared" si="162"/>
        <v>0</v>
      </c>
      <c r="I1886" s="259">
        <v>0</v>
      </c>
      <c r="J1886" s="259">
        <v>0</v>
      </c>
      <c r="K1886" s="246"/>
    </row>
    <row r="1887" spans="1:11" x14ac:dyDescent="0.3">
      <c r="A1887" s="244" t="s">
        <v>4521</v>
      </c>
      <c r="B1887" s="292" t="s">
        <v>5211</v>
      </c>
      <c r="C1887" s="245">
        <v>2000</v>
      </c>
      <c r="D1887" s="258">
        <v>0</v>
      </c>
      <c r="E1887" s="258">
        <v>0</v>
      </c>
      <c r="F1887" s="259">
        <v>0</v>
      </c>
      <c r="G1887" s="259">
        <v>0</v>
      </c>
      <c r="H1887" s="259">
        <f t="shared" si="162"/>
        <v>0</v>
      </c>
      <c r="I1887" s="259">
        <v>0</v>
      </c>
      <c r="J1887" s="259">
        <v>2693400</v>
      </c>
      <c r="K1887" s="246"/>
    </row>
    <row r="1888" spans="1:11" x14ac:dyDescent="0.3">
      <c r="A1888" s="244" t="s">
        <v>4522</v>
      </c>
      <c r="B1888" s="292" t="s">
        <v>4523</v>
      </c>
      <c r="C1888" s="245">
        <v>2000</v>
      </c>
      <c r="D1888" s="258">
        <v>3500000</v>
      </c>
      <c r="E1888" s="258">
        <v>1500000</v>
      </c>
      <c r="F1888" s="259">
        <v>4000000</v>
      </c>
      <c r="G1888" s="259">
        <v>5000000</v>
      </c>
      <c r="H1888" s="259">
        <f t="shared" si="162"/>
        <v>10500000</v>
      </c>
      <c r="I1888" s="259">
        <v>3300000</v>
      </c>
      <c r="J1888" s="259">
        <v>2812500</v>
      </c>
      <c r="K1888" s="246"/>
    </row>
    <row r="1889" spans="1:11" x14ac:dyDescent="0.3">
      <c r="A1889" s="244" t="s">
        <v>4524</v>
      </c>
      <c r="B1889" s="292" t="s">
        <v>4525</v>
      </c>
      <c r="C1889" s="245">
        <v>2000</v>
      </c>
      <c r="D1889" s="258">
        <v>15000</v>
      </c>
      <c r="E1889" s="258">
        <v>12000</v>
      </c>
      <c r="F1889" s="259">
        <v>16000</v>
      </c>
      <c r="G1889" s="259">
        <v>15000</v>
      </c>
      <c r="H1889" s="259">
        <f t="shared" si="162"/>
        <v>43000</v>
      </c>
      <c r="I1889" s="259">
        <v>0</v>
      </c>
      <c r="J1889" s="259">
        <v>0</v>
      </c>
      <c r="K1889" s="247"/>
    </row>
    <row r="1890" spans="1:11" x14ac:dyDescent="0.3">
      <c r="A1890" s="244" t="s">
        <v>4526</v>
      </c>
      <c r="B1890" s="292" t="s">
        <v>5212</v>
      </c>
      <c r="C1890" s="245">
        <v>2000</v>
      </c>
      <c r="D1890" s="258">
        <v>10000</v>
      </c>
      <c r="E1890" s="258">
        <v>6000</v>
      </c>
      <c r="F1890" s="259">
        <v>12000</v>
      </c>
      <c r="G1890" s="259">
        <v>13000</v>
      </c>
      <c r="H1890" s="259">
        <f t="shared" si="162"/>
        <v>31000</v>
      </c>
      <c r="I1890" s="259">
        <v>62000</v>
      </c>
      <c r="J1890" s="259">
        <v>7650</v>
      </c>
      <c r="K1890" s="246"/>
    </row>
    <row r="1891" spans="1:11" s="343" customFormat="1" ht="17.25" customHeight="1" x14ac:dyDescent="0.3">
      <c r="A1891" s="877" t="s">
        <v>5099</v>
      </c>
      <c r="B1891" s="877"/>
      <c r="C1891" s="877"/>
      <c r="D1891" s="877"/>
      <c r="E1891" s="877"/>
      <c r="F1891" s="877"/>
      <c r="G1891" s="877"/>
      <c r="H1891" s="877"/>
      <c r="I1891" s="877"/>
      <c r="J1891" s="877"/>
      <c r="K1891" s="877"/>
    </row>
    <row r="1892" spans="1:11" s="343" customFormat="1" ht="17.25" customHeight="1" x14ac:dyDescent="0.3">
      <c r="A1892" s="877" t="s">
        <v>5100</v>
      </c>
      <c r="B1892" s="877"/>
      <c r="C1892" s="877"/>
      <c r="D1892" s="877"/>
      <c r="E1892" s="877"/>
      <c r="F1892" s="877"/>
      <c r="G1892" s="877"/>
      <c r="H1892" s="877"/>
      <c r="I1892" s="877"/>
      <c r="J1892" s="877"/>
      <c r="K1892" s="877"/>
    </row>
    <row r="1893" spans="1:11" s="343" customFormat="1" ht="15" thickBot="1" x14ac:dyDescent="0.35">
      <c r="A1893" s="941" t="s">
        <v>4500</v>
      </c>
      <c r="B1893" s="941"/>
      <c r="C1893" s="941"/>
      <c r="D1893" s="941"/>
      <c r="E1893" s="941"/>
      <c r="F1893" s="941"/>
      <c r="G1893" s="941"/>
      <c r="H1893" s="941"/>
      <c r="I1893" s="941"/>
      <c r="J1893" s="941"/>
      <c r="K1893" s="941"/>
    </row>
    <row r="1894" spans="1:11" s="343" customFormat="1" ht="15" customHeight="1" x14ac:dyDescent="0.3">
      <c r="A1894" s="935" t="s">
        <v>5101</v>
      </c>
      <c r="B1894" s="931" t="s">
        <v>4881</v>
      </c>
      <c r="C1894" s="938" t="s">
        <v>4908</v>
      </c>
      <c r="D1894" s="873" t="s">
        <v>3115</v>
      </c>
      <c r="E1894" s="873" t="s">
        <v>3116</v>
      </c>
      <c r="F1894" s="873" t="s">
        <v>3116</v>
      </c>
      <c r="G1894" s="873" t="s">
        <v>3116</v>
      </c>
      <c r="H1894" s="873" t="s">
        <v>5095</v>
      </c>
      <c r="I1894" s="875" t="s">
        <v>3115</v>
      </c>
      <c r="J1894" s="254" t="s">
        <v>4884</v>
      </c>
      <c r="K1894" s="873" t="s">
        <v>5049</v>
      </c>
    </row>
    <row r="1895" spans="1:11" s="343" customFormat="1" x14ac:dyDescent="0.3">
      <c r="A1895" s="936"/>
      <c r="B1895" s="932"/>
      <c r="C1895" s="939"/>
      <c r="D1895" s="874"/>
      <c r="E1895" s="874"/>
      <c r="F1895" s="874"/>
      <c r="G1895" s="874"/>
      <c r="H1895" s="874"/>
      <c r="I1895" s="876"/>
      <c r="J1895" s="255" t="s">
        <v>5103</v>
      </c>
      <c r="K1895" s="874"/>
    </row>
    <row r="1896" spans="1:11" s="343" customFormat="1" x14ac:dyDescent="0.3">
      <c r="A1896" s="936"/>
      <c r="B1896" s="932"/>
      <c r="C1896" s="939"/>
      <c r="D1896" s="44" t="s">
        <v>3120</v>
      </c>
      <c r="E1896" s="44" t="s">
        <v>3120</v>
      </c>
      <c r="F1896" s="44" t="s">
        <v>5068</v>
      </c>
      <c r="G1896" s="44" t="s">
        <v>5069</v>
      </c>
      <c r="H1896" s="44"/>
      <c r="I1896" s="45" t="s">
        <v>5102</v>
      </c>
      <c r="J1896" s="45" t="s">
        <v>5102</v>
      </c>
      <c r="K1896" s="44"/>
    </row>
    <row r="1897" spans="1:11" s="343" customFormat="1" ht="15" thickBot="1" x14ac:dyDescent="0.35">
      <c r="A1897" s="937"/>
      <c r="B1897" s="933"/>
      <c r="C1897" s="940"/>
      <c r="D1897" s="48" t="s">
        <v>14</v>
      </c>
      <c r="E1897" s="48" t="s">
        <v>14</v>
      </c>
      <c r="F1897" s="48" t="s">
        <v>14</v>
      </c>
      <c r="G1897" s="48" t="s">
        <v>14</v>
      </c>
      <c r="H1897" s="48" t="s">
        <v>14</v>
      </c>
      <c r="I1897" s="49" t="s">
        <v>14</v>
      </c>
      <c r="J1897" s="256" t="s">
        <v>14</v>
      </c>
      <c r="K1897" s="48"/>
    </row>
    <row r="1898" spans="1:11" x14ac:dyDescent="0.3">
      <c r="A1898" s="244" t="s">
        <v>4513</v>
      </c>
      <c r="B1898" s="292" t="s">
        <v>4514</v>
      </c>
      <c r="C1898" s="245">
        <v>2000</v>
      </c>
      <c r="D1898" s="258">
        <v>0</v>
      </c>
      <c r="E1898" s="258">
        <v>0</v>
      </c>
      <c r="F1898" s="259">
        <v>0</v>
      </c>
      <c r="G1898" s="259">
        <v>0</v>
      </c>
      <c r="H1898" s="259">
        <f t="shared" si="162"/>
        <v>0</v>
      </c>
      <c r="I1898" s="259">
        <v>250000</v>
      </c>
      <c r="J1898" s="259">
        <v>0</v>
      </c>
      <c r="K1898" s="247"/>
    </row>
    <row r="1899" spans="1:11" x14ac:dyDescent="0.3">
      <c r="A1899" s="244" t="s">
        <v>4527</v>
      </c>
      <c r="B1899" s="292" t="s">
        <v>4582</v>
      </c>
      <c r="C1899" s="245">
        <v>2000</v>
      </c>
      <c r="D1899" s="258">
        <v>0</v>
      </c>
      <c r="E1899" s="258">
        <v>0</v>
      </c>
      <c r="F1899" s="259">
        <v>0</v>
      </c>
      <c r="G1899" s="259">
        <v>0</v>
      </c>
      <c r="H1899" s="259">
        <f t="shared" si="162"/>
        <v>0</v>
      </c>
      <c r="I1899" s="259">
        <v>8850000</v>
      </c>
      <c r="J1899" s="259">
        <v>2565400</v>
      </c>
      <c r="K1899" s="246"/>
    </row>
    <row r="1900" spans="1:11" x14ac:dyDescent="0.3">
      <c r="A1900" s="244" t="s">
        <v>4528</v>
      </c>
      <c r="B1900" s="292" t="s">
        <v>5213</v>
      </c>
      <c r="C1900" s="245">
        <v>2000</v>
      </c>
      <c r="D1900" s="258">
        <v>0</v>
      </c>
      <c r="E1900" s="258">
        <v>0</v>
      </c>
      <c r="F1900" s="259">
        <v>0</v>
      </c>
      <c r="G1900" s="259">
        <v>0</v>
      </c>
      <c r="H1900" s="259">
        <f t="shared" si="162"/>
        <v>0</v>
      </c>
      <c r="I1900" s="259">
        <v>170000</v>
      </c>
      <c r="J1900" s="259">
        <v>977000</v>
      </c>
      <c r="K1900" s="246"/>
    </row>
    <row r="1901" spans="1:11" x14ac:dyDescent="0.3">
      <c r="A1901" s="244" t="s">
        <v>4529</v>
      </c>
      <c r="B1901" s="292" t="s">
        <v>4530</v>
      </c>
      <c r="C1901" s="245">
        <v>2000</v>
      </c>
      <c r="D1901" s="258">
        <v>2500000</v>
      </c>
      <c r="E1901" s="258">
        <v>1500000</v>
      </c>
      <c r="F1901" s="259">
        <v>3000000</v>
      </c>
      <c r="G1901" s="259">
        <v>35000000</v>
      </c>
      <c r="H1901" s="259">
        <f t="shared" si="162"/>
        <v>39500000</v>
      </c>
      <c r="I1901" s="259">
        <v>2300000</v>
      </c>
      <c r="J1901" s="259">
        <v>982300</v>
      </c>
      <c r="K1901" s="246"/>
    </row>
    <row r="1902" spans="1:11" s="269" customFormat="1" x14ac:dyDescent="0.3">
      <c r="A1902" s="244"/>
      <c r="B1902" s="292"/>
      <c r="C1902" s="245"/>
      <c r="D1902" s="258"/>
      <c r="E1902" s="258"/>
      <c r="F1902" s="259"/>
      <c r="G1902" s="259"/>
      <c r="H1902" s="259"/>
      <c r="I1902" s="259"/>
      <c r="J1902" s="259"/>
      <c r="K1902" s="246"/>
    </row>
    <row r="1903" spans="1:11" x14ac:dyDescent="0.3">
      <c r="A1903" s="248" t="s">
        <v>2504</v>
      </c>
      <c r="B1903" s="293"/>
      <c r="C1903" s="237"/>
      <c r="D1903" s="262">
        <f>SUM(D1904:D1915)</f>
        <v>197218500</v>
      </c>
      <c r="E1903" s="262">
        <f t="shared" ref="E1903:J1903" si="163">SUM(E1904:E1915)</f>
        <v>70878500</v>
      </c>
      <c r="F1903" s="262">
        <f t="shared" si="163"/>
        <v>203134000</v>
      </c>
      <c r="G1903" s="262">
        <f t="shared" si="163"/>
        <v>206199000</v>
      </c>
      <c r="H1903" s="262">
        <f t="shared" si="163"/>
        <v>480211500</v>
      </c>
      <c r="I1903" s="262">
        <f t="shared" si="163"/>
        <v>110367000</v>
      </c>
      <c r="J1903" s="262">
        <f t="shared" si="163"/>
        <v>1081800036</v>
      </c>
      <c r="K1903" s="243"/>
    </row>
    <row r="1904" spans="1:11" x14ac:dyDescent="0.3">
      <c r="A1904" s="244" t="s">
        <v>4531</v>
      </c>
      <c r="B1904" s="292" t="s">
        <v>5214</v>
      </c>
      <c r="C1904" s="245">
        <v>2000</v>
      </c>
      <c r="D1904" s="258">
        <v>21000000</v>
      </c>
      <c r="E1904" s="258">
        <v>11000000</v>
      </c>
      <c r="F1904" s="259">
        <v>21630000</v>
      </c>
      <c r="G1904" s="259">
        <v>21000000</v>
      </c>
      <c r="H1904" s="259">
        <f t="shared" ref="H1904:H1915" si="164">SUM(E1904:G1904)</f>
        <v>53630000</v>
      </c>
      <c r="I1904" s="259">
        <v>7000000</v>
      </c>
      <c r="J1904" s="259">
        <v>0</v>
      </c>
      <c r="K1904" s="247"/>
    </row>
    <row r="1905" spans="1:11" x14ac:dyDescent="0.3">
      <c r="A1905" s="244" t="s">
        <v>4532</v>
      </c>
      <c r="B1905" s="292" t="s">
        <v>4582</v>
      </c>
      <c r="C1905" s="245">
        <v>2000</v>
      </c>
      <c r="D1905" s="258">
        <v>28000000</v>
      </c>
      <c r="E1905" s="258">
        <v>18000000</v>
      </c>
      <c r="F1905" s="259">
        <v>28840000</v>
      </c>
      <c r="G1905" s="259">
        <v>30282000</v>
      </c>
      <c r="H1905" s="259">
        <f t="shared" si="164"/>
        <v>77122000</v>
      </c>
      <c r="I1905" s="259">
        <v>25000000</v>
      </c>
      <c r="J1905" s="259">
        <v>8884000</v>
      </c>
      <c r="K1905" s="246"/>
    </row>
    <row r="1906" spans="1:11" x14ac:dyDescent="0.3">
      <c r="A1906" s="244" t="s">
        <v>4533</v>
      </c>
      <c r="B1906" s="292" t="s">
        <v>4534</v>
      </c>
      <c r="C1906" s="245">
        <v>2000</v>
      </c>
      <c r="D1906" s="258">
        <v>49000</v>
      </c>
      <c r="E1906" s="258">
        <v>9000</v>
      </c>
      <c r="F1906" s="259">
        <v>50000</v>
      </c>
      <c r="G1906" s="259">
        <v>53000</v>
      </c>
      <c r="H1906" s="259">
        <f t="shared" si="164"/>
        <v>112000</v>
      </c>
      <c r="I1906" s="259">
        <v>49000</v>
      </c>
      <c r="J1906" s="259">
        <v>0</v>
      </c>
      <c r="K1906" s="246"/>
    </row>
    <row r="1907" spans="1:11" x14ac:dyDescent="0.3">
      <c r="A1907" s="244" t="s">
        <v>4535</v>
      </c>
      <c r="B1907" s="292" t="s">
        <v>5215</v>
      </c>
      <c r="C1907" s="245">
        <v>2000</v>
      </c>
      <c r="D1907" s="258">
        <v>3575000</v>
      </c>
      <c r="E1907" s="258">
        <v>575000</v>
      </c>
      <c r="F1907" s="259">
        <v>3682000</v>
      </c>
      <c r="G1907" s="259">
        <v>3866000</v>
      </c>
      <c r="H1907" s="259">
        <f t="shared" si="164"/>
        <v>8123000</v>
      </c>
      <c r="I1907" s="259">
        <v>3500000</v>
      </c>
      <c r="J1907" s="259">
        <v>0</v>
      </c>
      <c r="K1907" s="247"/>
    </row>
    <row r="1908" spans="1:11" x14ac:dyDescent="0.3">
      <c r="A1908" s="244" t="s">
        <v>4536</v>
      </c>
      <c r="B1908" s="292" t="s">
        <v>5216</v>
      </c>
      <c r="C1908" s="245">
        <v>2000</v>
      </c>
      <c r="D1908" s="258">
        <v>76840000</v>
      </c>
      <c r="E1908" s="258">
        <v>6840000</v>
      </c>
      <c r="F1908" s="259">
        <v>79145000</v>
      </c>
      <c r="G1908" s="259">
        <v>83102000</v>
      </c>
      <c r="H1908" s="259">
        <f t="shared" si="164"/>
        <v>169087000</v>
      </c>
      <c r="I1908" s="259">
        <v>72900000</v>
      </c>
      <c r="J1908" s="259">
        <v>0</v>
      </c>
      <c r="K1908" s="247"/>
    </row>
    <row r="1909" spans="1:11" x14ac:dyDescent="0.3">
      <c r="A1909" s="244" t="s">
        <v>4537</v>
      </c>
      <c r="B1909" s="292" t="s">
        <v>5217</v>
      </c>
      <c r="C1909" s="245">
        <v>2000</v>
      </c>
      <c r="D1909" s="258">
        <v>350000</v>
      </c>
      <c r="E1909" s="258">
        <v>150000</v>
      </c>
      <c r="F1909" s="259">
        <v>360500</v>
      </c>
      <c r="G1909" s="259">
        <v>378000</v>
      </c>
      <c r="H1909" s="259">
        <f t="shared" si="164"/>
        <v>888500</v>
      </c>
      <c r="I1909" s="259">
        <v>350000</v>
      </c>
      <c r="J1909" s="259">
        <v>0</v>
      </c>
      <c r="K1909" s="247"/>
    </row>
    <row r="1910" spans="1:11" x14ac:dyDescent="0.3">
      <c r="A1910" s="244" t="s">
        <v>4538</v>
      </c>
      <c r="B1910" s="292" t="s">
        <v>5218</v>
      </c>
      <c r="C1910" s="245">
        <v>2000</v>
      </c>
      <c r="D1910" s="258">
        <v>250000</v>
      </c>
      <c r="E1910" s="258">
        <v>150000</v>
      </c>
      <c r="F1910" s="259">
        <v>257500</v>
      </c>
      <c r="G1910" s="259">
        <v>270000</v>
      </c>
      <c r="H1910" s="259">
        <f t="shared" si="164"/>
        <v>677500</v>
      </c>
      <c r="I1910" s="259">
        <v>250000</v>
      </c>
      <c r="J1910" s="259">
        <v>0</v>
      </c>
      <c r="K1910" s="247"/>
    </row>
    <row r="1911" spans="1:11" x14ac:dyDescent="0.3">
      <c r="A1911" s="244" t="s">
        <v>4539</v>
      </c>
      <c r="B1911" s="292" t="s">
        <v>5219</v>
      </c>
      <c r="C1911" s="245">
        <v>2000</v>
      </c>
      <c r="D1911" s="258">
        <v>0</v>
      </c>
      <c r="E1911" s="258">
        <v>0</v>
      </c>
      <c r="F1911" s="259">
        <v>0</v>
      </c>
      <c r="G1911" s="259">
        <v>0</v>
      </c>
      <c r="H1911" s="259">
        <f t="shared" si="164"/>
        <v>0</v>
      </c>
      <c r="I1911" s="259">
        <v>168000</v>
      </c>
      <c r="J1911" s="259">
        <v>0</v>
      </c>
      <c r="K1911" s="247"/>
    </row>
    <row r="1912" spans="1:11" x14ac:dyDescent="0.3">
      <c r="A1912" s="244" t="s">
        <v>4540</v>
      </c>
      <c r="B1912" s="292" t="s">
        <v>4541</v>
      </c>
      <c r="C1912" s="245">
        <v>2000</v>
      </c>
      <c r="D1912" s="258">
        <v>1154500</v>
      </c>
      <c r="E1912" s="258">
        <v>154500</v>
      </c>
      <c r="F1912" s="259">
        <v>1189000</v>
      </c>
      <c r="G1912" s="259">
        <v>1248000</v>
      </c>
      <c r="H1912" s="259">
        <f t="shared" si="164"/>
        <v>2591500</v>
      </c>
      <c r="I1912" s="259">
        <v>1150000</v>
      </c>
      <c r="J1912" s="259">
        <v>958116036</v>
      </c>
      <c r="K1912" s="246"/>
    </row>
    <row r="1913" spans="1:11" x14ac:dyDescent="0.3">
      <c r="A1913" s="244" t="s">
        <v>4542</v>
      </c>
      <c r="B1913" s="292" t="s">
        <v>5220</v>
      </c>
      <c r="C1913" s="245">
        <v>2000</v>
      </c>
      <c r="D1913" s="258">
        <v>0</v>
      </c>
      <c r="E1913" s="258">
        <v>0</v>
      </c>
      <c r="F1913" s="259">
        <v>0</v>
      </c>
      <c r="G1913" s="259">
        <v>0</v>
      </c>
      <c r="H1913" s="259">
        <f t="shared" si="164"/>
        <v>0</v>
      </c>
      <c r="I1913" s="259">
        <v>0</v>
      </c>
      <c r="J1913" s="259">
        <v>114800000</v>
      </c>
      <c r="K1913" s="246"/>
    </row>
    <row r="1914" spans="1:11" x14ac:dyDescent="0.3">
      <c r="A1914" s="244" t="s">
        <v>4543</v>
      </c>
      <c r="B1914" s="292" t="s">
        <v>5221</v>
      </c>
      <c r="C1914" s="245">
        <v>2000</v>
      </c>
      <c r="D1914" s="258">
        <v>9000000</v>
      </c>
      <c r="E1914" s="258">
        <v>4000000</v>
      </c>
      <c r="F1914" s="259">
        <v>9270000</v>
      </c>
      <c r="G1914" s="259">
        <v>9000000</v>
      </c>
      <c r="H1914" s="259">
        <f t="shared" si="164"/>
        <v>22270000</v>
      </c>
      <c r="I1914" s="259">
        <v>0</v>
      </c>
      <c r="J1914" s="259">
        <v>0</v>
      </c>
      <c r="K1914" s="247"/>
    </row>
    <row r="1915" spans="1:11" x14ac:dyDescent="0.3">
      <c r="A1915" s="244" t="s">
        <v>4544</v>
      </c>
      <c r="B1915" s="292" t="s">
        <v>5222</v>
      </c>
      <c r="C1915" s="245">
        <v>2000</v>
      </c>
      <c r="D1915" s="258">
        <v>57000000</v>
      </c>
      <c r="E1915" s="258">
        <v>30000000</v>
      </c>
      <c r="F1915" s="259">
        <v>58710000</v>
      </c>
      <c r="G1915" s="259">
        <v>57000000</v>
      </c>
      <c r="H1915" s="259">
        <f t="shared" si="164"/>
        <v>145710000</v>
      </c>
      <c r="I1915" s="259">
        <v>0</v>
      </c>
      <c r="J1915" s="259">
        <v>0</v>
      </c>
      <c r="K1915" s="247"/>
    </row>
    <row r="1916" spans="1:11" s="269" customFormat="1" x14ac:dyDescent="0.3">
      <c r="A1916" s="244"/>
      <c r="B1916" s="292"/>
      <c r="C1916" s="245"/>
      <c r="D1916" s="258"/>
      <c r="E1916" s="258"/>
      <c r="F1916" s="259"/>
      <c r="G1916" s="259"/>
      <c r="H1916" s="259"/>
      <c r="I1916" s="259"/>
      <c r="J1916" s="259"/>
      <c r="K1916" s="247"/>
    </row>
    <row r="1917" spans="1:11" x14ac:dyDescent="0.3">
      <c r="A1917" s="248" t="s">
        <v>808</v>
      </c>
      <c r="B1917" s="293"/>
      <c r="C1917" s="237"/>
      <c r="D1917" s="262">
        <f>SUM(D1918)</f>
        <v>6000000</v>
      </c>
      <c r="E1917" s="262">
        <f t="shared" ref="E1917:J1917" si="165">SUM(E1918)</f>
        <v>3000000</v>
      </c>
      <c r="F1917" s="262">
        <f t="shared" si="165"/>
        <v>7000000</v>
      </c>
      <c r="G1917" s="262">
        <f t="shared" si="165"/>
        <v>8000000</v>
      </c>
      <c r="H1917" s="262">
        <f t="shared" si="165"/>
        <v>18000000</v>
      </c>
      <c r="I1917" s="262">
        <f t="shared" si="165"/>
        <v>6000000</v>
      </c>
      <c r="J1917" s="262">
        <f t="shared" si="165"/>
        <v>34818700</v>
      </c>
      <c r="K1917" s="243"/>
    </row>
    <row r="1918" spans="1:11" x14ac:dyDescent="0.3">
      <c r="A1918" s="244" t="s">
        <v>4545</v>
      </c>
      <c r="B1918" s="292" t="s">
        <v>4546</v>
      </c>
      <c r="C1918" s="245">
        <v>2000</v>
      </c>
      <c r="D1918" s="258">
        <v>6000000</v>
      </c>
      <c r="E1918" s="258">
        <v>3000000</v>
      </c>
      <c r="F1918" s="259">
        <v>7000000</v>
      </c>
      <c r="G1918" s="259">
        <v>8000000</v>
      </c>
      <c r="H1918" s="259">
        <f>SUM(E1918:G1918)</f>
        <v>18000000</v>
      </c>
      <c r="I1918" s="259">
        <v>6000000</v>
      </c>
      <c r="J1918" s="259">
        <v>34818700</v>
      </c>
      <c r="K1918" s="246"/>
    </row>
    <row r="1919" spans="1:11" x14ac:dyDescent="0.3">
      <c r="A1919" s="237"/>
      <c r="B1919" s="31"/>
      <c r="C1919" s="237"/>
      <c r="D1919" s="260"/>
      <c r="E1919" s="260"/>
      <c r="F1919" s="212"/>
      <c r="G1919" s="212"/>
      <c r="H1919" s="261"/>
      <c r="I1919" s="212"/>
      <c r="J1919" s="212"/>
      <c r="K1919" s="237"/>
    </row>
    <row r="1920" spans="1:11" x14ac:dyDescent="0.3">
      <c r="A1920" s="248" t="s">
        <v>895</v>
      </c>
      <c r="B1920" s="293"/>
      <c r="C1920" s="237"/>
      <c r="D1920" s="262">
        <f>SUM(D1921)</f>
        <v>0</v>
      </c>
      <c r="E1920" s="262">
        <f t="shared" ref="E1920:J1920" si="166">SUM(E1921)</f>
        <v>0</v>
      </c>
      <c r="F1920" s="262">
        <f t="shared" si="166"/>
        <v>0</v>
      </c>
      <c r="G1920" s="262">
        <f t="shared" si="166"/>
        <v>0</v>
      </c>
      <c r="H1920" s="262">
        <f t="shared" si="166"/>
        <v>0</v>
      </c>
      <c r="I1920" s="262">
        <f t="shared" si="166"/>
        <v>0</v>
      </c>
      <c r="J1920" s="262">
        <f t="shared" si="166"/>
        <v>0</v>
      </c>
      <c r="K1920" s="243"/>
    </row>
    <row r="1921" spans="1:11" x14ac:dyDescent="0.3">
      <c r="A1921" s="244" t="s">
        <v>4547</v>
      </c>
      <c r="B1921" s="292" t="s">
        <v>5223</v>
      </c>
      <c r="C1921" s="245">
        <v>2000</v>
      </c>
      <c r="D1921" s="258">
        <v>0</v>
      </c>
      <c r="E1921" s="258">
        <v>0</v>
      </c>
      <c r="F1921" s="259">
        <v>0</v>
      </c>
      <c r="G1921" s="259">
        <v>0</v>
      </c>
      <c r="H1921" s="259">
        <f>SUM(E1921:G1921)</f>
        <v>0</v>
      </c>
      <c r="I1921" s="259">
        <v>0</v>
      </c>
      <c r="J1921" s="259">
        <v>0</v>
      </c>
      <c r="K1921" s="246"/>
    </row>
    <row r="1922" spans="1:11" x14ac:dyDescent="0.3">
      <c r="A1922" s="237"/>
      <c r="B1922" s="31"/>
      <c r="C1922" s="237"/>
      <c r="D1922" s="260"/>
      <c r="E1922" s="260"/>
      <c r="F1922" s="212"/>
      <c r="G1922" s="212"/>
      <c r="H1922" s="261"/>
      <c r="I1922" s="212"/>
      <c r="J1922" s="212"/>
      <c r="K1922" s="237"/>
    </row>
    <row r="1923" spans="1:11" x14ac:dyDescent="0.3">
      <c r="A1923" s="248" t="s">
        <v>1548</v>
      </c>
      <c r="B1923" s="293"/>
      <c r="C1923" s="237"/>
      <c r="D1923" s="262">
        <f>SUM(D1924:D1928)</f>
        <v>134000000</v>
      </c>
      <c r="E1923" s="262">
        <f t="shared" ref="E1923:J1923" si="167">SUM(E1924:E1928)</f>
        <v>113000000</v>
      </c>
      <c r="F1923" s="262">
        <f t="shared" si="167"/>
        <v>147500000</v>
      </c>
      <c r="G1923" s="262">
        <f t="shared" si="167"/>
        <v>157655000</v>
      </c>
      <c r="H1923" s="262">
        <f t="shared" si="167"/>
        <v>418155000</v>
      </c>
      <c r="I1923" s="262">
        <f t="shared" si="167"/>
        <v>135250000</v>
      </c>
      <c r="J1923" s="262">
        <f t="shared" si="167"/>
        <v>30718212</v>
      </c>
      <c r="K1923" s="243"/>
    </row>
    <row r="1924" spans="1:11" x14ac:dyDescent="0.3">
      <c r="A1924" s="244" t="s">
        <v>4548</v>
      </c>
      <c r="B1924" s="292" t="s">
        <v>4549</v>
      </c>
      <c r="C1924" s="245">
        <v>2000</v>
      </c>
      <c r="D1924" s="258">
        <v>0</v>
      </c>
      <c r="E1924" s="258">
        <v>0</v>
      </c>
      <c r="F1924" s="259">
        <v>0</v>
      </c>
      <c r="G1924" s="259">
        <v>0</v>
      </c>
      <c r="H1924" s="259">
        <f t="shared" ref="H1924:H1928" si="168">SUM(E1924:G1924)</f>
        <v>0</v>
      </c>
      <c r="I1924" s="259">
        <v>0</v>
      </c>
      <c r="J1924" s="259">
        <v>27600</v>
      </c>
      <c r="K1924" s="246"/>
    </row>
    <row r="1925" spans="1:11" x14ac:dyDescent="0.3">
      <c r="A1925" s="244" t="s">
        <v>4550</v>
      </c>
      <c r="B1925" s="292" t="s">
        <v>4551</v>
      </c>
      <c r="C1925" s="245">
        <v>2000</v>
      </c>
      <c r="D1925" s="258">
        <v>119000000</v>
      </c>
      <c r="E1925" s="258">
        <v>100000000</v>
      </c>
      <c r="F1925" s="259">
        <v>131000000</v>
      </c>
      <c r="G1925" s="259">
        <v>140000000</v>
      </c>
      <c r="H1925" s="259">
        <f t="shared" si="168"/>
        <v>371000000</v>
      </c>
      <c r="I1925" s="259">
        <v>105000000</v>
      </c>
      <c r="J1925" s="259">
        <v>26856697</v>
      </c>
      <c r="K1925" s="246"/>
    </row>
    <row r="1926" spans="1:11" x14ac:dyDescent="0.3">
      <c r="A1926" s="244" t="s">
        <v>4552</v>
      </c>
      <c r="B1926" s="292" t="s">
        <v>4553</v>
      </c>
      <c r="C1926" s="245">
        <v>2000</v>
      </c>
      <c r="D1926" s="258">
        <v>0</v>
      </c>
      <c r="E1926" s="258">
        <v>0</v>
      </c>
      <c r="F1926" s="259">
        <v>0</v>
      </c>
      <c r="G1926" s="259">
        <v>0</v>
      </c>
      <c r="H1926" s="259">
        <f t="shared" si="168"/>
        <v>0</v>
      </c>
      <c r="I1926" s="259">
        <v>5250000</v>
      </c>
      <c r="J1926" s="259">
        <v>825800</v>
      </c>
      <c r="K1926" s="246"/>
    </row>
    <row r="1927" spans="1:11" x14ac:dyDescent="0.3">
      <c r="A1927" s="244" t="s">
        <v>4554</v>
      </c>
      <c r="B1927" s="292" t="s">
        <v>4555</v>
      </c>
      <c r="C1927" s="245">
        <v>2000</v>
      </c>
      <c r="D1927" s="258">
        <v>15000000</v>
      </c>
      <c r="E1927" s="258">
        <v>13000000</v>
      </c>
      <c r="F1927" s="259">
        <v>16500000</v>
      </c>
      <c r="G1927" s="259">
        <v>17655000</v>
      </c>
      <c r="H1927" s="259">
        <f t="shared" si="168"/>
        <v>47155000</v>
      </c>
      <c r="I1927" s="259">
        <v>25000000</v>
      </c>
      <c r="J1927" s="259">
        <v>1090710</v>
      </c>
      <c r="K1927" s="246"/>
    </row>
    <row r="1928" spans="1:11" x14ac:dyDescent="0.3">
      <c r="A1928" s="244" t="s">
        <v>4556</v>
      </c>
      <c r="B1928" s="292" t="s">
        <v>4557</v>
      </c>
      <c r="C1928" s="245">
        <v>2000</v>
      </c>
      <c r="D1928" s="258">
        <v>0</v>
      </c>
      <c r="E1928" s="258">
        <v>0</v>
      </c>
      <c r="F1928" s="259">
        <v>0</v>
      </c>
      <c r="G1928" s="259">
        <v>0</v>
      </c>
      <c r="H1928" s="259">
        <f t="shared" si="168"/>
        <v>0</v>
      </c>
      <c r="I1928" s="259">
        <v>0</v>
      </c>
      <c r="J1928" s="259">
        <v>1917405</v>
      </c>
      <c r="K1928" s="246"/>
    </row>
    <row r="1929" spans="1:11" s="343" customFormat="1" ht="17.25" customHeight="1" x14ac:dyDescent="0.3">
      <c r="A1929" s="877" t="s">
        <v>5099</v>
      </c>
      <c r="B1929" s="877"/>
      <c r="C1929" s="877"/>
      <c r="D1929" s="877"/>
      <c r="E1929" s="877"/>
      <c r="F1929" s="877"/>
      <c r="G1929" s="877"/>
      <c r="H1929" s="877"/>
      <c r="I1929" s="877"/>
      <c r="J1929" s="877"/>
      <c r="K1929" s="877"/>
    </row>
    <row r="1930" spans="1:11" s="343" customFormat="1" ht="17.25" customHeight="1" x14ac:dyDescent="0.3">
      <c r="A1930" s="877" t="s">
        <v>5100</v>
      </c>
      <c r="B1930" s="877"/>
      <c r="C1930" s="877"/>
      <c r="D1930" s="877"/>
      <c r="E1930" s="877"/>
      <c r="F1930" s="877"/>
      <c r="G1930" s="877"/>
      <c r="H1930" s="877"/>
      <c r="I1930" s="877"/>
      <c r="J1930" s="877"/>
      <c r="K1930" s="877"/>
    </row>
    <row r="1931" spans="1:11" s="343" customFormat="1" ht="15" thickBot="1" x14ac:dyDescent="0.35">
      <c r="A1931" s="941" t="s">
        <v>4500</v>
      </c>
      <c r="B1931" s="941"/>
      <c r="C1931" s="941"/>
      <c r="D1931" s="941"/>
      <c r="E1931" s="941"/>
      <c r="F1931" s="941"/>
      <c r="G1931" s="941"/>
      <c r="H1931" s="941"/>
      <c r="I1931" s="941"/>
      <c r="J1931" s="941"/>
      <c r="K1931" s="941"/>
    </row>
    <row r="1932" spans="1:11" s="343" customFormat="1" ht="15" customHeight="1" x14ac:dyDescent="0.3">
      <c r="A1932" s="935" t="s">
        <v>5101</v>
      </c>
      <c r="B1932" s="931" t="s">
        <v>4881</v>
      </c>
      <c r="C1932" s="938" t="s">
        <v>4908</v>
      </c>
      <c r="D1932" s="873" t="s">
        <v>3115</v>
      </c>
      <c r="E1932" s="873" t="s">
        <v>3116</v>
      </c>
      <c r="F1932" s="873" t="s">
        <v>3116</v>
      </c>
      <c r="G1932" s="873" t="s">
        <v>3116</v>
      </c>
      <c r="H1932" s="873" t="s">
        <v>5095</v>
      </c>
      <c r="I1932" s="875" t="s">
        <v>3115</v>
      </c>
      <c r="J1932" s="254" t="s">
        <v>4884</v>
      </c>
      <c r="K1932" s="873" t="s">
        <v>5049</v>
      </c>
    </row>
    <row r="1933" spans="1:11" s="343" customFormat="1" x14ac:dyDescent="0.3">
      <c r="A1933" s="936"/>
      <c r="B1933" s="932"/>
      <c r="C1933" s="939"/>
      <c r="D1933" s="874"/>
      <c r="E1933" s="874"/>
      <c r="F1933" s="874"/>
      <c r="G1933" s="874"/>
      <c r="H1933" s="874"/>
      <c r="I1933" s="876"/>
      <c r="J1933" s="255" t="s">
        <v>5103</v>
      </c>
      <c r="K1933" s="874"/>
    </row>
    <row r="1934" spans="1:11" s="343" customFormat="1" x14ac:dyDescent="0.3">
      <c r="A1934" s="936"/>
      <c r="B1934" s="932"/>
      <c r="C1934" s="939"/>
      <c r="D1934" s="44" t="s">
        <v>3120</v>
      </c>
      <c r="E1934" s="44" t="s">
        <v>3120</v>
      </c>
      <c r="F1934" s="44" t="s">
        <v>5068</v>
      </c>
      <c r="G1934" s="44" t="s">
        <v>5069</v>
      </c>
      <c r="H1934" s="44"/>
      <c r="I1934" s="45" t="s">
        <v>5102</v>
      </c>
      <c r="J1934" s="45" t="s">
        <v>5102</v>
      </c>
      <c r="K1934" s="44"/>
    </row>
    <row r="1935" spans="1:11" s="343" customFormat="1" ht="15" thickBot="1" x14ac:dyDescent="0.35">
      <c r="A1935" s="937"/>
      <c r="B1935" s="933"/>
      <c r="C1935" s="940"/>
      <c r="D1935" s="48" t="s">
        <v>14</v>
      </c>
      <c r="E1935" s="48" t="s">
        <v>14</v>
      </c>
      <c r="F1935" s="48" t="s">
        <v>14</v>
      </c>
      <c r="G1935" s="48" t="s">
        <v>14</v>
      </c>
      <c r="H1935" s="48" t="s">
        <v>14</v>
      </c>
      <c r="I1935" s="49" t="s">
        <v>14</v>
      </c>
      <c r="J1935" s="256" t="s">
        <v>14</v>
      </c>
      <c r="K1935" s="48"/>
    </row>
    <row r="1936" spans="1:11" x14ac:dyDescent="0.3">
      <c r="A1936" s="248" t="s">
        <v>429</v>
      </c>
      <c r="B1936" s="31"/>
      <c r="C1936" s="237"/>
      <c r="D1936" s="262">
        <f>SUM(D1937:D1939)</f>
        <v>1200000</v>
      </c>
      <c r="E1936" s="262">
        <f t="shared" ref="E1936:J1936" si="169">SUM(E1937:E1939)</f>
        <v>270000</v>
      </c>
      <c r="F1936" s="262">
        <f t="shared" si="169"/>
        <v>1420000</v>
      </c>
      <c r="G1936" s="262">
        <f t="shared" si="169"/>
        <v>1650000</v>
      </c>
      <c r="H1936" s="262">
        <f t="shared" si="169"/>
        <v>3340000</v>
      </c>
      <c r="I1936" s="262">
        <f t="shared" si="169"/>
        <v>147000</v>
      </c>
      <c r="J1936" s="262">
        <f t="shared" si="169"/>
        <v>0</v>
      </c>
      <c r="K1936" s="249"/>
    </row>
    <row r="1937" spans="1:11" x14ac:dyDescent="0.3">
      <c r="A1937" s="244" t="s">
        <v>4558</v>
      </c>
      <c r="B1937" s="292" t="s">
        <v>4559</v>
      </c>
      <c r="C1937" s="245">
        <v>2000</v>
      </c>
      <c r="D1937" s="258">
        <v>50000</v>
      </c>
      <c r="E1937" s="258">
        <v>20000</v>
      </c>
      <c r="F1937" s="259">
        <v>60000</v>
      </c>
      <c r="G1937" s="259">
        <v>70000</v>
      </c>
      <c r="H1937" s="259">
        <f t="shared" ref="H1937:H1939" si="170">SUM(E1937:G1937)</f>
        <v>150000</v>
      </c>
      <c r="I1937" s="259">
        <v>0</v>
      </c>
      <c r="J1937" s="259">
        <v>0</v>
      </c>
      <c r="K1937" s="247"/>
    </row>
    <row r="1938" spans="1:11" x14ac:dyDescent="0.3">
      <c r="A1938" s="244" t="s">
        <v>4560</v>
      </c>
      <c r="B1938" s="292" t="s">
        <v>4561</v>
      </c>
      <c r="C1938" s="245">
        <v>2000</v>
      </c>
      <c r="D1938" s="258">
        <v>1000000</v>
      </c>
      <c r="E1938" s="258">
        <v>200000</v>
      </c>
      <c r="F1938" s="259">
        <v>1200000</v>
      </c>
      <c r="G1938" s="259">
        <v>1400000</v>
      </c>
      <c r="H1938" s="259">
        <f t="shared" si="170"/>
        <v>2800000</v>
      </c>
      <c r="I1938" s="259">
        <v>27000</v>
      </c>
      <c r="J1938" s="259">
        <v>0</v>
      </c>
      <c r="K1938" s="247"/>
    </row>
    <row r="1939" spans="1:11" x14ac:dyDescent="0.3">
      <c r="A1939" s="244" t="s">
        <v>4562</v>
      </c>
      <c r="B1939" s="292" t="s">
        <v>4563</v>
      </c>
      <c r="C1939" s="245">
        <v>2000</v>
      </c>
      <c r="D1939" s="258">
        <v>150000</v>
      </c>
      <c r="E1939" s="258">
        <v>50000</v>
      </c>
      <c r="F1939" s="259">
        <v>160000</v>
      </c>
      <c r="G1939" s="259">
        <v>180000</v>
      </c>
      <c r="H1939" s="259">
        <f t="shared" si="170"/>
        <v>390000</v>
      </c>
      <c r="I1939" s="259">
        <v>120000</v>
      </c>
      <c r="J1939" s="259">
        <v>0</v>
      </c>
      <c r="K1939" s="247"/>
    </row>
    <row r="1940" spans="1:11" x14ac:dyDescent="0.3">
      <c r="A1940" s="237"/>
      <c r="B1940" s="31"/>
      <c r="C1940" s="237"/>
      <c r="D1940" s="260"/>
      <c r="E1940" s="260"/>
      <c r="F1940" s="212"/>
      <c r="G1940" s="212"/>
      <c r="H1940" s="261"/>
      <c r="I1940" s="212"/>
      <c r="J1940" s="212"/>
      <c r="K1940" s="237"/>
    </row>
    <row r="1941" spans="1:11" x14ac:dyDescent="0.3">
      <c r="A1941" s="248" t="s">
        <v>531</v>
      </c>
      <c r="B1941" s="293"/>
      <c r="C1941" s="237"/>
      <c r="D1941" s="262">
        <f>SUM(D1942)</f>
        <v>0</v>
      </c>
      <c r="E1941" s="262">
        <f t="shared" ref="E1941:J1941" si="171">SUM(E1942)</f>
        <v>0</v>
      </c>
      <c r="F1941" s="262">
        <f t="shared" si="171"/>
        <v>0</v>
      </c>
      <c r="G1941" s="262">
        <f t="shared" si="171"/>
        <v>0</v>
      </c>
      <c r="H1941" s="262">
        <f t="shared" si="171"/>
        <v>0</v>
      </c>
      <c r="I1941" s="262">
        <f t="shared" si="171"/>
        <v>0</v>
      </c>
      <c r="J1941" s="262">
        <f t="shared" si="171"/>
        <v>1500</v>
      </c>
      <c r="K1941" s="249"/>
    </row>
    <row r="1942" spans="1:11" x14ac:dyDescent="0.3">
      <c r="A1942" s="244" t="s">
        <v>4564</v>
      </c>
      <c r="B1942" s="292" t="s">
        <v>5224</v>
      </c>
      <c r="C1942" s="245">
        <v>2000</v>
      </c>
      <c r="D1942" s="258">
        <v>0</v>
      </c>
      <c r="E1942" s="258">
        <v>0</v>
      </c>
      <c r="F1942" s="259">
        <v>0</v>
      </c>
      <c r="G1942" s="259">
        <v>0</v>
      </c>
      <c r="H1942" s="259">
        <f>SUM(E1942:G1942)</f>
        <v>0</v>
      </c>
      <c r="I1942" s="259">
        <v>0</v>
      </c>
      <c r="J1942" s="259">
        <v>1500</v>
      </c>
      <c r="K1942" s="247"/>
    </row>
    <row r="1943" spans="1:11" x14ac:dyDescent="0.3">
      <c r="A1943" s="237"/>
      <c r="B1943" s="31"/>
      <c r="C1943" s="237"/>
      <c r="D1943" s="260"/>
      <c r="E1943" s="260"/>
      <c r="F1943" s="212"/>
      <c r="G1943" s="212"/>
      <c r="H1943" s="261"/>
      <c r="I1943" s="212"/>
      <c r="J1943" s="212"/>
      <c r="K1943" s="237"/>
    </row>
    <row r="1944" spans="1:11" x14ac:dyDescent="0.3">
      <c r="A1944" s="248" t="s">
        <v>551</v>
      </c>
      <c r="B1944" s="293"/>
      <c r="C1944" s="237"/>
      <c r="D1944" s="262">
        <f>SUM(D1945:D1947)</f>
        <v>25150000</v>
      </c>
      <c r="E1944" s="262">
        <f t="shared" ref="E1944:J1944" si="172">SUM(E1945:E1947)</f>
        <v>13050000</v>
      </c>
      <c r="F1944" s="262">
        <f t="shared" si="172"/>
        <v>28160000</v>
      </c>
      <c r="G1944" s="262">
        <f t="shared" si="172"/>
        <v>31170000</v>
      </c>
      <c r="H1944" s="262">
        <f t="shared" si="172"/>
        <v>72380000</v>
      </c>
      <c r="I1944" s="262">
        <f t="shared" si="172"/>
        <v>12010000</v>
      </c>
      <c r="J1944" s="262">
        <f t="shared" si="172"/>
        <v>1401180</v>
      </c>
      <c r="K1944" s="243"/>
    </row>
    <row r="1945" spans="1:11" x14ac:dyDescent="0.3">
      <c r="A1945" s="244" t="s">
        <v>4565</v>
      </c>
      <c r="B1945" s="292" t="s">
        <v>4566</v>
      </c>
      <c r="C1945" s="245">
        <v>2000</v>
      </c>
      <c r="D1945" s="258">
        <v>5000000</v>
      </c>
      <c r="E1945" s="258">
        <v>3000000</v>
      </c>
      <c r="F1945" s="259">
        <v>6000000</v>
      </c>
      <c r="G1945" s="259">
        <v>7000000</v>
      </c>
      <c r="H1945" s="259">
        <f t="shared" ref="H1945:H1947" si="173">SUM(E1945:G1945)</f>
        <v>16000000</v>
      </c>
      <c r="I1945" s="259">
        <v>2000000</v>
      </c>
      <c r="J1945" s="259">
        <v>1129325</v>
      </c>
      <c r="K1945" s="246"/>
    </row>
    <row r="1946" spans="1:11" x14ac:dyDescent="0.3">
      <c r="A1946" s="244" t="s">
        <v>4567</v>
      </c>
      <c r="B1946" s="292" t="s">
        <v>4568</v>
      </c>
      <c r="C1946" s="245">
        <v>2000</v>
      </c>
      <c r="D1946" s="258">
        <v>150000</v>
      </c>
      <c r="E1946" s="258">
        <v>50000</v>
      </c>
      <c r="F1946" s="259">
        <v>160000</v>
      </c>
      <c r="G1946" s="259">
        <v>170000</v>
      </c>
      <c r="H1946" s="259">
        <f t="shared" si="173"/>
        <v>380000</v>
      </c>
      <c r="I1946" s="259">
        <v>10000</v>
      </c>
      <c r="J1946" s="259">
        <v>5</v>
      </c>
      <c r="K1946" s="247"/>
    </row>
    <row r="1947" spans="1:11" x14ac:dyDescent="0.3">
      <c r="A1947" s="244" t="s">
        <v>4569</v>
      </c>
      <c r="B1947" s="292" t="s">
        <v>4570</v>
      </c>
      <c r="C1947" s="245">
        <v>2000</v>
      </c>
      <c r="D1947" s="258">
        <v>20000000</v>
      </c>
      <c r="E1947" s="258">
        <v>10000000</v>
      </c>
      <c r="F1947" s="259">
        <v>22000000</v>
      </c>
      <c r="G1947" s="259">
        <v>24000000</v>
      </c>
      <c r="H1947" s="259">
        <f t="shared" si="173"/>
        <v>56000000</v>
      </c>
      <c r="I1947" s="259">
        <v>10000000</v>
      </c>
      <c r="J1947" s="259">
        <v>271850</v>
      </c>
      <c r="K1947" s="246"/>
    </row>
    <row r="1948" spans="1:11" x14ac:dyDescent="0.3">
      <c r="A1948" s="237"/>
      <c r="B1948" s="31"/>
      <c r="C1948" s="237"/>
      <c r="D1948" s="260"/>
      <c r="E1948" s="260"/>
      <c r="F1948" s="212"/>
      <c r="G1948" s="212"/>
      <c r="H1948" s="261"/>
      <c r="I1948" s="212"/>
      <c r="J1948" s="212"/>
      <c r="K1948" s="237"/>
    </row>
    <row r="1949" spans="1:11" x14ac:dyDescent="0.3">
      <c r="A1949" s="248" t="s">
        <v>2098</v>
      </c>
      <c r="B1949" s="293"/>
      <c r="C1949" s="237"/>
      <c r="D1949" s="262">
        <f>SUM(D1950:D1951)</f>
        <v>100000000</v>
      </c>
      <c r="E1949" s="262">
        <f t="shared" ref="E1949:J1949" si="174">SUM(E1950:E1951)</f>
        <v>44000000</v>
      </c>
      <c r="F1949" s="262">
        <f t="shared" si="174"/>
        <v>104000000</v>
      </c>
      <c r="G1949" s="262">
        <f t="shared" si="174"/>
        <v>108000000</v>
      </c>
      <c r="H1949" s="262">
        <f t="shared" si="174"/>
        <v>256000000</v>
      </c>
      <c r="I1949" s="262">
        <f t="shared" si="174"/>
        <v>110000000</v>
      </c>
      <c r="J1949" s="262">
        <f t="shared" si="174"/>
        <v>47953008</v>
      </c>
      <c r="K1949" s="243"/>
    </row>
    <row r="1950" spans="1:11" x14ac:dyDescent="0.3">
      <c r="A1950" s="244" t="s">
        <v>4571</v>
      </c>
      <c r="B1950" s="292" t="s">
        <v>4572</v>
      </c>
      <c r="C1950" s="245">
        <v>2000</v>
      </c>
      <c r="D1950" s="258">
        <v>90000000</v>
      </c>
      <c r="E1950" s="258">
        <v>40000000</v>
      </c>
      <c r="F1950" s="259">
        <v>92000000</v>
      </c>
      <c r="G1950" s="259">
        <v>95000000</v>
      </c>
      <c r="H1950" s="259">
        <f t="shared" ref="H1950:H1951" si="175">SUM(E1950:G1950)</f>
        <v>227000000</v>
      </c>
      <c r="I1950" s="259">
        <v>90000000</v>
      </c>
      <c r="J1950" s="259">
        <v>44000000</v>
      </c>
      <c r="K1950" s="247"/>
    </row>
    <row r="1951" spans="1:11" x14ac:dyDescent="0.3">
      <c r="A1951" s="244" t="s">
        <v>4573</v>
      </c>
      <c r="B1951" s="292" t="s">
        <v>4574</v>
      </c>
      <c r="C1951" s="245">
        <v>2000</v>
      </c>
      <c r="D1951" s="258">
        <v>10000000</v>
      </c>
      <c r="E1951" s="258">
        <v>4000000</v>
      </c>
      <c r="F1951" s="259">
        <v>12000000</v>
      </c>
      <c r="G1951" s="259">
        <v>13000000</v>
      </c>
      <c r="H1951" s="259">
        <f t="shared" si="175"/>
        <v>29000000</v>
      </c>
      <c r="I1951" s="259">
        <v>20000000</v>
      </c>
      <c r="J1951" s="259">
        <v>3953008</v>
      </c>
      <c r="K1951" s="246"/>
    </row>
    <row r="1952" spans="1:11" x14ac:dyDescent="0.3">
      <c r="A1952" s="237"/>
      <c r="B1952" s="31"/>
      <c r="C1952" s="237"/>
      <c r="D1952" s="260"/>
      <c r="E1952" s="260"/>
      <c r="F1952" s="212"/>
      <c r="G1952" s="212"/>
      <c r="H1952" s="261"/>
      <c r="I1952" s="212"/>
      <c r="J1952" s="212"/>
      <c r="K1952" s="237"/>
    </row>
    <row r="1953" spans="1:11" x14ac:dyDescent="0.3">
      <c r="A1953" s="248" t="s">
        <v>658</v>
      </c>
      <c r="B1953" s="293"/>
      <c r="C1953" s="237"/>
      <c r="D1953" s="262">
        <f>SUM(D1954)</f>
        <v>20000000</v>
      </c>
      <c r="E1953" s="262">
        <f t="shared" ref="E1953:J1953" si="176">SUM(E1954)</f>
        <v>3000000</v>
      </c>
      <c r="F1953" s="262">
        <f t="shared" si="176"/>
        <v>0</v>
      </c>
      <c r="G1953" s="262">
        <f t="shared" si="176"/>
        <v>20000000</v>
      </c>
      <c r="H1953" s="262">
        <f t="shared" si="176"/>
        <v>23000000</v>
      </c>
      <c r="I1953" s="262">
        <f t="shared" si="176"/>
        <v>20000000</v>
      </c>
      <c r="J1953" s="262">
        <f t="shared" si="176"/>
        <v>0</v>
      </c>
      <c r="K1953" s="249"/>
    </row>
    <row r="1954" spans="1:11" x14ac:dyDescent="0.3">
      <c r="A1954" s="244" t="s">
        <v>4575</v>
      </c>
      <c r="B1954" s="292" t="s">
        <v>5225</v>
      </c>
      <c r="C1954" s="245">
        <v>2000</v>
      </c>
      <c r="D1954" s="258">
        <v>20000000</v>
      </c>
      <c r="E1954" s="258">
        <v>3000000</v>
      </c>
      <c r="F1954" s="259">
        <v>0</v>
      </c>
      <c r="G1954" s="259">
        <v>20000000</v>
      </c>
      <c r="H1954" s="259">
        <f>SUM(E1954:G1954)</f>
        <v>23000000</v>
      </c>
      <c r="I1954" s="259">
        <v>20000000</v>
      </c>
      <c r="J1954" s="259">
        <v>0</v>
      </c>
      <c r="K1954" s="247"/>
    </row>
    <row r="1955" spans="1:11" x14ac:dyDescent="0.3">
      <c r="A1955" s="237"/>
      <c r="B1955" s="31"/>
      <c r="C1955" s="237"/>
      <c r="D1955" s="260"/>
      <c r="E1955" s="260"/>
      <c r="F1955" s="212"/>
      <c r="G1955" s="212"/>
      <c r="H1955" s="261"/>
      <c r="I1955" s="212"/>
      <c r="J1955" s="212"/>
      <c r="K1955" s="237"/>
    </row>
    <row r="1956" spans="1:11" x14ac:dyDescent="0.3">
      <c r="A1956" s="248" t="s">
        <v>3074</v>
      </c>
      <c r="B1956" s="31"/>
      <c r="C1956" s="237"/>
      <c r="D1956" s="262">
        <f>SUM(D1957)</f>
        <v>1000000</v>
      </c>
      <c r="E1956" s="262">
        <f t="shared" ref="E1956:J1956" si="177">SUM(E1957)</f>
        <v>500000</v>
      </c>
      <c r="F1956" s="262">
        <f t="shared" si="177"/>
        <v>1200000</v>
      </c>
      <c r="G1956" s="262">
        <f t="shared" si="177"/>
        <v>1300000</v>
      </c>
      <c r="H1956" s="262">
        <f t="shared" si="177"/>
        <v>3000000</v>
      </c>
      <c r="I1956" s="262">
        <f t="shared" si="177"/>
        <v>0</v>
      </c>
      <c r="J1956" s="262">
        <f t="shared" si="177"/>
        <v>0</v>
      </c>
      <c r="K1956" s="243"/>
    </row>
    <row r="1957" spans="1:11" ht="24" x14ac:dyDescent="0.3">
      <c r="A1957" s="244" t="s">
        <v>4576</v>
      </c>
      <c r="B1957" s="292" t="s">
        <v>4577</v>
      </c>
      <c r="C1957" s="245">
        <v>2000</v>
      </c>
      <c r="D1957" s="258">
        <v>1000000</v>
      </c>
      <c r="E1957" s="258">
        <v>500000</v>
      </c>
      <c r="F1957" s="259">
        <v>1200000</v>
      </c>
      <c r="G1957" s="259">
        <v>1300000</v>
      </c>
      <c r="H1957" s="259">
        <f>SUM(E1957:G1957)</f>
        <v>3000000</v>
      </c>
      <c r="I1957" s="259">
        <v>0</v>
      </c>
      <c r="J1957" s="259">
        <v>0</v>
      </c>
      <c r="K1957" s="246"/>
    </row>
    <row r="1958" spans="1:11" s="306" customFormat="1" x14ac:dyDescent="0.3">
      <c r="A1958" s="244"/>
      <c r="B1958" s="292"/>
      <c r="C1958" s="245"/>
      <c r="D1958" s="258"/>
      <c r="E1958" s="258"/>
      <c r="F1958" s="259"/>
      <c r="G1958" s="259"/>
      <c r="H1958" s="259"/>
      <c r="I1958" s="259"/>
      <c r="J1958" s="259"/>
      <c r="K1958" s="246"/>
    </row>
    <row r="1959" spans="1:11" x14ac:dyDescent="0.3">
      <c r="A1959" s="248" t="s">
        <v>3089</v>
      </c>
      <c r="B1959" s="293"/>
      <c r="C1959" s="237"/>
      <c r="D1959" s="262">
        <f>SUM(D1960)</f>
        <v>1500000</v>
      </c>
      <c r="E1959" s="262">
        <f t="shared" ref="E1959:J1959" si="178">SUM(E1960)</f>
        <v>500000</v>
      </c>
      <c r="F1959" s="262">
        <f t="shared" si="178"/>
        <v>1800000</v>
      </c>
      <c r="G1959" s="262">
        <f t="shared" si="178"/>
        <v>2000000</v>
      </c>
      <c r="H1959" s="262">
        <f t="shared" si="178"/>
        <v>4300000</v>
      </c>
      <c r="I1959" s="262">
        <f t="shared" si="178"/>
        <v>1000000</v>
      </c>
      <c r="J1959" s="262">
        <f t="shared" si="178"/>
        <v>0</v>
      </c>
      <c r="K1959" s="249"/>
    </row>
    <row r="1960" spans="1:11" x14ac:dyDescent="0.3">
      <c r="A1960" s="244" t="s">
        <v>4578</v>
      </c>
      <c r="B1960" s="292" t="s">
        <v>4579</v>
      </c>
      <c r="C1960" s="245">
        <v>2000</v>
      </c>
      <c r="D1960" s="258">
        <v>1500000</v>
      </c>
      <c r="E1960" s="258">
        <v>500000</v>
      </c>
      <c r="F1960" s="259">
        <v>1800000</v>
      </c>
      <c r="G1960" s="259">
        <v>2000000</v>
      </c>
      <c r="H1960" s="259">
        <f>SUM(E1960:G1960)</f>
        <v>4300000</v>
      </c>
      <c r="I1960" s="259">
        <v>1000000</v>
      </c>
      <c r="J1960" s="259">
        <v>0</v>
      </c>
      <c r="K1960" s="247"/>
    </row>
    <row r="1961" spans="1:11" x14ac:dyDescent="0.3">
      <c r="A1961" s="237"/>
      <c r="B1961" s="31"/>
      <c r="C1961" s="237"/>
      <c r="D1961" s="260"/>
      <c r="E1961" s="260"/>
      <c r="F1961" s="212"/>
      <c r="G1961" s="212"/>
      <c r="H1961" s="261"/>
      <c r="I1961" s="212"/>
      <c r="J1961" s="212"/>
      <c r="K1961" s="237"/>
    </row>
    <row r="1962" spans="1:11" ht="24.75" customHeight="1" x14ac:dyDescent="0.3">
      <c r="A1962" s="248" t="s">
        <v>1077</v>
      </c>
      <c r="B1962" s="31"/>
      <c r="C1962" s="237"/>
      <c r="D1962" s="262">
        <f>SUM(D1963)</f>
        <v>6000000</v>
      </c>
      <c r="E1962" s="262">
        <f t="shared" ref="E1962:J1962" si="179">SUM(E1963)</f>
        <v>3000000</v>
      </c>
      <c r="F1962" s="262">
        <f t="shared" si="179"/>
        <v>0</v>
      </c>
      <c r="G1962" s="262">
        <f t="shared" si="179"/>
        <v>0</v>
      </c>
      <c r="H1962" s="262">
        <f t="shared" si="179"/>
        <v>3000000</v>
      </c>
      <c r="I1962" s="262">
        <f t="shared" si="179"/>
        <v>0</v>
      </c>
      <c r="J1962" s="262">
        <f t="shared" si="179"/>
        <v>0</v>
      </c>
      <c r="K1962" s="249"/>
    </row>
    <row r="1963" spans="1:11" x14ac:dyDescent="0.3">
      <c r="A1963" s="244" t="s">
        <v>4580</v>
      </c>
      <c r="B1963" s="292" t="s">
        <v>5226</v>
      </c>
      <c r="C1963" s="245">
        <v>2000</v>
      </c>
      <c r="D1963" s="258">
        <v>6000000</v>
      </c>
      <c r="E1963" s="258">
        <v>3000000</v>
      </c>
      <c r="F1963" s="259">
        <v>0</v>
      </c>
      <c r="G1963" s="259">
        <v>0</v>
      </c>
      <c r="H1963" s="259">
        <f>SUM(E1963:G1963)</f>
        <v>3000000</v>
      </c>
      <c r="I1963" s="259">
        <v>0</v>
      </c>
      <c r="J1963" s="259">
        <v>0</v>
      </c>
      <c r="K1963" s="247"/>
    </row>
    <row r="1964" spans="1:11" x14ac:dyDescent="0.3">
      <c r="A1964" s="307"/>
      <c r="B1964" s="293"/>
      <c r="C1964" s="307"/>
      <c r="D1964" s="261"/>
      <c r="E1964" s="261"/>
      <c r="F1964" s="261"/>
      <c r="G1964" s="261"/>
      <c r="H1964" s="261"/>
      <c r="I1964" s="261"/>
      <c r="J1964" s="261"/>
      <c r="K1964" s="307"/>
    </row>
    <row r="1965" spans="1:11" s="343" customFormat="1" ht="17.25" customHeight="1" x14ac:dyDescent="0.3">
      <c r="A1965" s="877" t="s">
        <v>5099</v>
      </c>
      <c r="B1965" s="877"/>
      <c r="C1965" s="877"/>
      <c r="D1965" s="877"/>
      <c r="E1965" s="877"/>
      <c r="F1965" s="877"/>
      <c r="G1965" s="877"/>
      <c r="H1965" s="877"/>
      <c r="I1965" s="877"/>
      <c r="J1965" s="877"/>
      <c r="K1965" s="877"/>
    </row>
    <row r="1966" spans="1:11" s="343" customFormat="1" ht="17.25" customHeight="1" x14ac:dyDescent="0.3">
      <c r="A1966" s="877" t="s">
        <v>5100</v>
      </c>
      <c r="B1966" s="877"/>
      <c r="C1966" s="877"/>
      <c r="D1966" s="877"/>
      <c r="E1966" s="877"/>
      <c r="F1966" s="877"/>
      <c r="G1966" s="877"/>
      <c r="H1966" s="877"/>
      <c r="I1966" s="877"/>
      <c r="J1966" s="877"/>
      <c r="K1966" s="877"/>
    </row>
    <row r="1967" spans="1:11" s="343" customFormat="1" ht="15" thickBot="1" x14ac:dyDescent="0.35">
      <c r="A1967" s="941" t="s">
        <v>4500</v>
      </c>
      <c r="B1967" s="941"/>
      <c r="C1967" s="941"/>
      <c r="D1967" s="941"/>
      <c r="E1967" s="941"/>
      <c r="F1967" s="941"/>
      <c r="G1967" s="941"/>
      <c r="H1967" s="941"/>
      <c r="I1967" s="941"/>
      <c r="J1967" s="941"/>
      <c r="K1967" s="941"/>
    </row>
    <row r="1968" spans="1:11" s="343" customFormat="1" ht="15" customHeight="1" x14ac:dyDescent="0.3">
      <c r="A1968" s="935" t="s">
        <v>5101</v>
      </c>
      <c r="B1968" s="931" t="s">
        <v>4881</v>
      </c>
      <c r="C1968" s="938" t="s">
        <v>4908</v>
      </c>
      <c r="D1968" s="873" t="s">
        <v>3115</v>
      </c>
      <c r="E1968" s="873" t="s">
        <v>3116</v>
      </c>
      <c r="F1968" s="873" t="s">
        <v>3116</v>
      </c>
      <c r="G1968" s="873" t="s">
        <v>3116</v>
      </c>
      <c r="H1968" s="873" t="s">
        <v>5095</v>
      </c>
      <c r="I1968" s="875" t="s">
        <v>3115</v>
      </c>
      <c r="J1968" s="254" t="s">
        <v>4884</v>
      </c>
      <c r="K1968" s="873" t="s">
        <v>5049</v>
      </c>
    </row>
    <row r="1969" spans="1:11" s="343" customFormat="1" x14ac:dyDescent="0.3">
      <c r="A1969" s="936"/>
      <c r="B1969" s="932"/>
      <c r="C1969" s="939"/>
      <c r="D1969" s="874"/>
      <c r="E1969" s="874"/>
      <c r="F1969" s="874"/>
      <c r="G1969" s="874"/>
      <c r="H1969" s="874"/>
      <c r="I1969" s="876"/>
      <c r="J1969" s="255" t="s">
        <v>5103</v>
      </c>
      <c r="K1969" s="874"/>
    </row>
    <row r="1970" spans="1:11" s="343" customFormat="1" x14ac:dyDescent="0.3">
      <c r="A1970" s="936"/>
      <c r="B1970" s="932"/>
      <c r="C1970" s="939"/>
      <c r="D1970" s="44" t="s">
        <v>3120</v>
      </c>
      <c r="E1970" s="44" t="s">
        <v>3120</v>
      </c>
      <c r="F1970" s="44" t="s">
        <v>5068</v>
      </c>
      <c r="G1970" s="44" t="s">
        <v>5069</v>
      </c>
      <c r="H1970" s="44"/>
      <c r="I1970" s="45" t="s">
        <v>5102</v>
      </c>
      <c r="J1970" s="45" t="s">
        <v>5102</v>
      </c>
      <c r="K1970" s="44"/>
    </row>
    <row r="1971" spans="1:11" s="343" customFormat="1" ht="15" thickBot="1" x14ac:dyDescent="0.35">
      <c r="A1971" s="937"/>
      <c r="B1971" s="933"/>
      <c r="C1971" s="940"/>
      <c r="D1971" s="48" t="s">
        <v>14</v>
      </c>
      <c r="E1971" s="48" t="s">
        <v>14</v>
      </c>
      <c r="F1971" s="48" t="s">
        <v>14</v>
      </c>
      <c r="G1971" s="48" t="s">
        <v>14</v>
      </c>
      <c r="H1971" s="48" t="s">
        <v>14</v>
      </c>
      <c r="I1971" s="49" t="s">
        <v>14</v>
      </c>
      <c r="J1971" s="256" t="s">
        <v>14</v>
      </c>
      <c r="K1971" s="48"/>
    </row>
    <row r="1972" spans="1:11" x14ac:dyDescent="0.3">
      <c r="A1972" s="248" t="s">
        <v>2307</v>
      </c>
      <c r="B1972" s="293"/>
      <c r="C1972" s="237"/>
      <c r="D1972" s="262">
        <f>SUM(D1973:D1978)</f>
        <v>8190000</v>
      </c>
      <c r="E1972" s="262">
        <f t="shared" ref="E1972:J1972" si="180">SUM(E1973:E1978)</f>
        <v>7720000</v>
      </c>
      <c r="F1972" s="262">
        <f t="shared" si="180"/>
        <v>9845000</v>
      </c>
      <c r="G1972" s="262">
        <f t="shared" si="180"/>
        <v>11610000</v>
      </c>
      <c r="H1972" s="262">
        <f t="shared" si="180"/>
        <v>29175000</v>
      </c>
      <c r="I1972" s="262">
        <f t="shared" si="180"/>
        <v>18500000</v>
      </c>
      <c r="J1972" s="262">
        <f t="shared" si="180"/>
        <v>5975020</v>
      </c>
      <c r="K1972" s="243"/>
    </row>
    <row r="1973" spans="1:11" x14ac:dyDescent="0.3">
      <c r="A1973" s="244" t="s">
        <v>4581</v>
      </c>
      <c r="B1973" s="292" t="s">
        <v>4582</v>
      </c>
      <c r="C1973" s="245">
        <v>2000</v>
      </c>
      <c r="D1973" s="258">
        <v>610000</v>
      </c>
      <c r="E1973" s="258">
        <v>310000</v>
      </c>
      <c r="F1973" s="259">
        <v>700000</v>
      </c>
      <c r="G1973" s="259">
        <v>750000</v>
      </c>
      <c r="H1973" s="259">
        <f t="shared" ref="H1973:H1978" si="181">SUM(E1973:G1973)</f>
        <v>1760000</v>
      </c>
      <c r="I1973" s="259">
        <v>900000</v>
      </c>
      <c r="J1973" s="259">
        <v>3344720</v>
      </c>
      <c r="K1973" s="246"/>
    </row>
    <row r="1974" spans="1:11" x14ac:dyDescent="0.3">
      <c r="A1974" s="244" t="s">
        <v>4583</v>
      </c>
      <c r="B1974" s="292" t="s">
        <v>4584</v>
      </c>
      <c r="C1974" s="245">
        <v>2000</v>
      </c>
      <c r="D1974" s="258">
        <v>1000000</v>
      </c>
      <c r="E1974" s="258">
        <v>1000000</v>
      </c>
      <c r="F1974" s="259">
        <v>1200000</v>
      </c>
      <c r="G1974" s="259">
        <v>1400000</v>
      </c>
      <c r="H1974" s="259">
        <f t="shared" si="181"/>
        <v>3600000</v>
      </c>
      <c r="I1974" s="259">
        <v>1500000</v>
      </c>
      <c r="J1974" s="259">
        <v>6000</v>
      </c>
      <c r="K1974" s="246"/>
    </row>
    <row r="1975" spans="1:11" x14ac:dyDescent="0.3">
      <c r="A1975" s="244" t="s">
        <v>4585</v>
      </c>
      <c r="B1975" s="292" t="s">
        <v>4586</v>
      </c>
      <c r="C1975" s="245">
        <v>2000</v>
      </c>
      <c r="D1975" s="258">
        <v>1400000</v>
      </c>
      <c r="E1975" s="258">
        <v>1400000</v>
      </c>
      <c r="F1975" s="259">
        <v>1500000</v>
      </c>
      <c r="G1975" s="259">
        <v>1600000</v>
      </c>
      <c r="H1975" s="259">
        <f t="shared" si="181"/>
        <v>4500000</v>
      </c>
      <c r="I1975" s="259">
        <v>7500000</v>
      </c>
      <c r="J1975" s="259">
        <v>1540000</v>
      </c>
      <c r="K1975" s="246"/>
    </row>
    <row r="1976" spans="1:11" x14ac:dyDescent="0.3">
      <c r="A1976" s="244" t="s">
        <v>4587</v>
      </c>
      <c r="B1976" s="292" t="s">
        <v>4588</v>
      </c>
      <c r="C1976" s="245">
        <v>2000</v>
      </c>
      <c r="D1976" s="258">
        <v>2500000</v>
      </c>
      <c r="E1976" s="258">
        <v>2500000</v>
      </c>
      <c r="F1976" s="259">
        <v>3200000</v>
      </c>
      <c r="G1976" s="259">
        <v>4000000</v>
      </c>
      <c r="H1976" s="259">
        <f t="shared" si="181"/>
        <v>9700000</v>
      </c>
      <c r="I1976" s="259">
        <v>3000000</v>
      </c>
      <c r="J1976" s="259">
        <v>200000</v>
      </c>
      <c r="K1976" s="246"/>
    </row>
    <row r="1977" spans="1:11" x14ac:dyDescent="0.3">
      <c r="A1977" s="244" t="s">
        <v>4589</v>
      </c>
      <c r="B1977" s="292" t="s">
        <v>4590</v>
      </c>
      <c r="C1977" s="245">
        <v>6101</v>
      </c>
      <c r="D1977" s="258">
        <v>2500000</v>
      </c>
      <c r="E1977" s="258">
        <v>2500000</v>
      </c>
      <c r="F1977" s="259">
        <v>3000000</v>
      </c>
      <c r="G1977" s="259">
        <v>3500000</v>
      </c>
      <c r="H1977" s="259">
        <f t="shared" si="181"/>
        <v>9000000</v>
      </c>
      <c r="I1977" s="259">
        <v>5000000</v>
      </c>
      <c r="J1977" s="259">
        <v>830450</v>
      </c>
      <c r="K1977" s="246"/>
    </row>
    <row r="1978" spans="1:11" x14ac:dyDescent="0.3">
      <c r="A1978" s="244" t="s">
        <v>4591</v>
      </c>
      <c r="B1978" s="292" t="s">
        <v>4592</v>
      </c>
      <c r="C1978" s="245">
        <v>2000</v>
      </c>
      <c r="D1978" s="258">
        <v>180000</v>
      </c>
      <c r="E1978" s="258">
        <v>10000</v>
      </c>
      <c r="F1978" s="259">
        <v>245000</v>
      </c>
      <c r="G1978" s="259">
        <v>360000</v>
      </c>
      <c r="H1978" s="259">
        <f t="shared" si="181"/>
        <v>615000</v>
      </c>
      <c r="I1978" s="259">
        <v>600000</v>
      </c>
      <c r="J1978" s="259">
        <v>53850</v>
      </c>
      <c r="K1978" s="247"/>
    </row>
    <row r="1979" spans="1:11" x14ac:dyDescent="0.3">
      <c r="A1979" s="237"/>
      <c r="B1979" s="31"/>
      <c r="C1979" s="237"/>
      <c r="D1979" s="260"/>
      <c r="E1979" s="260"/>
      <c r="F1979" s="212"/>
      <c r="G1979" s="212"/>
      <c r="H1979" s="261"/>
      <c r="I1979" s="212"/>
      <c r="J1979" s="212"/>
      <c r="K1979" s="237"/>
    </row>
    <row r="1980" spans="1:11" x14ac:dyDescent="0.3">
      <c r="A1980" s="248" t="s">
        <v>803</v>
      </c>
      <c r="B1980" s="31"/>
      <c r="C1980" s="237"/>
      <c r="D1980" s="262">
        <f>SUM(D1981)</f>
        <v>800000</v>
      </c>
      <c r="E1980" s="262">
        <f t="shared" ref="E1980:J1980" si="182">SUM(E1981)</f>
        <v>800000</v>
      </c>
      <c r="F1980" s="262">
        <f t="shared" si="182"/>
        <v>850000</v>
      </c>
      <c r="G1980" s="262">
        <f t="shared" si="182"/>
        <v>850000</v>
      </c>
      <c r="H1980" s="262">
        <f t="shared" si="182"/>
        <v>2500000</v>
      </c>
      <c r="I1980" s="262">
        <f t="shared" si="182"/>
        <v>800000</v>
      </c>
      <c r="J1980" s="262">
        <f t="shared" si="182"/>
        <v>0</v>
      </c>
      <c r="K1980" s="249"/>
    </row>
    <row r="1981" spans="1:11" x14ac:dyDescent="0.3">
      <c r="A1981" s="244" t="s">
        <v>4593</v>
      </c>
      <c r="B1981" s="292" t="s">
        <v>5227</v>
      </c>
      <c r="C1981" s="245">
        <v>2000</v>
      </c>
      <c r="D1981" s="258">
        <v>800000</v>
      </c>
      <c r="E1981" s="258">
        <v>800000</v>
      </c>
      <c r="F1981" s="259">
        <v>850000</v>
      </c>
      <c r="G1981" s="259">
        <v>850000</v>
      </c>
      <c r="H1981" s="259">
        <f>SUM(E1981:G1981)</f>
        <v>2500000</v>
      </c>
      <c r="I1981" s="259">
        <v>800000</v>
      </c>
      <c r="J1981" s="259">
        <v>0</v>
      </c>
      <c r="K1981" s="247"/>
    </row>
    <row r="1982" spans="1:11" x14ac:dyDescent="0.3">
      <c r="A1982" s="237"/>
      <c r="B1982" s="31"/>
      <c r="C1982" s="237"/>
      <c r="D1982" s="260"/>
      <c r="E1982" s="260"/>
      <c r="F1982" s="212"/>
      <c r="G1982" s="212"/>
      <c r="H1982" s="261"/>
      <c r="I1982" s="212"/>
      <c r="J1982" s="212"/>
      <c r="K1982" s="237"/>
    </row>
    <row r="1983" spans="1:11" x14ac:dyDescent="0.3">
      <c r="A1983" s="248" t="s">
        <v>4594</v>
      </c>
      <c r="B1983" s="293"/>
      <c r="C1983" s="237"/>
      <c r="D1983" s="262">
        <f>SUM(D1984)</f>
        <v>0</v>
      </c>
      <c r="E1983" s="262">
        <f t="shared" ref="E1983:J1983" si="183">SUM(E1984)</f>
        <v>0</v>
      </c>
      <c r="F1983" s="262">
        <f t="shared" si="183"/>
        <v>0</v>
      </c>
      <c r="G1983" s="262">
        <f t="shared" si="183"/>
        <v>0</v>
      </c>
      <c r="H1983" s="262">
        <f t="shared" si="183"/>
        <v>0</v>
      </c>
      <c r="I1983" s="262">
        <f t="shared" si="183"/>
        <v>0</v>
      </c>
      <c r="J1983" s="262">
        <f t="shared" si="183"/>
        <v>26892000</v>
      </c>
      <c r="K1983" s="243"/>
    </row>
    <row r="1984" spans="1:11" x14ac:dyDescent="0.3">
      <c r="A1984" s="244" t="s">
        <v>4595</v>
      </c>
      <c r="B1984" s="292" t="s">
        <v>5228</v>
      </c>
      <c r="C1984" s="245">
        <v>2000</v>
      </c>
      <c r="D1984" s="258">
        <v>0</v>
      </c>
      <c r="E1984" s="258">
        <v>0</v>
      </c>
      <c r="F1984" s="259">
        <v>0</v>
      </c>
      <c r="G1984" s="259">
        <v>0</v>
      </c>
      <c r="H1984" s="259">
        <f>SUM(E1984:G1984)</f>
        <v>0</v>
      </c>
      <c r="I1984" s="259">
        <v>0</v>
      </c>
      <c r="J1984" s="259">
        <v>26892000</v>
      </c>
      <c r="K1984" s="246"/>
    </row>
    <row r="1985" spans="1:11" x14ac:dyDescent="0.3">
      <c r="A1985" s="237"/>
      <c r="B1985" s="31"/>
      <c r="C1985" s="237"/>
      <c r="D1985" s="260"/>
      <c r="E1985" s="260"/>
      <c r="F1985" s="212"/>
      <c r="G1985" s="212"/>
      <c r="H1985" s="261"/>
      <c r="I1985" s="212"/>
      <c r="J1985" s="212"/>
      <c r="K1985" s="237"/>
    </row>
    <row r="1986" spans="1:11" x14ac:dyDescent="0.3">
      <c r="A1986" s="248" t="s">
        <v>883</v>
      </c>
      <c r="B1986" s="293"/>
      <c r="C1986" s="237"/>
      <c r="D1986" s="262">
        <f>SUM(D1987:D1992)</f>
        <v>4770000</v>
      </c>
      <c r="E1986" s="262">
        <f t="shared" ref="E1986:J1986" si="184">SUM(E1987:E1992)</f>
        <v>2020000</v>
      </c>
      <c r="F1986" s="262">
        <f t="shared" si="184"/>
        <v>5072000</v>
      </c>
      <c r="G1986" s="262">
        <f t="shared" si="184"/>
        <v>5465000</v>
      </c>
      <c r="H1986" s="262">
        <f t="shared" si="184"/>
        <v>12557000</v>
      </c>
      <c r="I1986" s="262">
        <f t="shared" si="184"/>
        <v>5150000</v>
      </c>
      <c r="J1986" s="262">
        <f t="shared" si="184"/>
        <v>13459000</v>
      </c>
      <c r="K1986" s="243"/>
    </row>
    <row r="1987" spans="1:11" x14ac:dyDescent="0.3">
      <c r="A1987" s="244" t="s">
        <v>4596</v>
      </c>
      <c r="B1987" s="292" t="s">
        <v>4597</v>
      </c>
      <c r="C1987" s="245">
        <v>2000</v>
      </c>
      <c r="D1987" s="258">
        <v>900000</v>
      </c>
      <c r="E1987" s="258">
        <v>300000</v>
      </c>
      <c r="F1987" s="259">
        <v>950000</v>
      </c>
      <c r="G1987" s="259">
        <v>1000000</v>
      </c>
      <c r="H1987" s="259">
        <f t="shared" ref="H1987:H1992" si="185">SUM(E1987:G1987)</f>
        <v>2250000</v>
      </c>
      <c r="I1987" s="259">
        <v>800000</v>
      </c>
      <c r="J1987" s="259">
        <v>1668000</v>
      </c>
      <c r="K1987" s="246"/>
    </row>
    <row r="1988" spans="1:11" x14ac:dyDescent="0.3">
      <c r="A1988" s="244" t="s">
        <v>4598</v>
      </c>
      <c r="B1988" s="292" t="s">
        <v>4599</v>
      </c>
      <c r="C1988" s="245">
        <v>2000</v>
      </c>
      <c r="D1988" s="258">
        <v>300000</v>
      </c>
      <c r="E1988" s="258">
        <v>100000</v>
      </c>
      <c r="F1988" s="259">
        <v>330000</v>
      </c>
      <c r="G1988" s="259">
        <v>350000</v>
      </c>
      <c r="H1988" s="259">
        <f t="shared" si="185"/>
        <v>780000</v>
      </c>
      <c r="I1988" s="259">
        <v>500000</v>
      </c>
      <c r="J1988" s="259">
        <v>281000</v>
      </c>
      <c r="K1988" s="246"/>
    </row>
    <row r="1989" spans="1:11" x14ac:dyDescent="0.3">
      <c r="A1989" s="244" t="s">
        <v>4600</v>
      </c>
      <c r="B1989" s="292" t="s">
        <v>4601</v>
      </c>
      <c r="C1989" s="245">
        <v>2000</v>
      </c>
      <c r="D1989" s="258">
        <v>70000</v>
      </c>
      <c r="E1989" s="258">
        <v>20000</v>
      </c>
      <c r="F1989" s="259">
        <v>72000</v>
      </c>
      <c r="G1989" s="259">
        <v>75000</v>
      </c>
      <c r="H1989" s="259">
        <f t="shared" si="185"/>
        <v>167000</v>
      </c>
      <c r="I1989" s="259">
        <v>50000</v>
      </c>
      <c r="J1989" s="259">
        <v>0</v>
      </c>
      <c r="K1989" s="246"/>
    </row>
    <row r="1990" spans="1:11" x14ac:dyDescent="0.3">
      <c r="A1990" s="244" t="s">
        <v>4602</v>
      </c>
      <c r="B1990" s="292" t="s">
        <v>5229</v>
      </c>
      <c r="C1990" s="245">
        <v>2000</v>
      </c>
      <c r="D1990" s="258">
        <v>200000</v>
      </c>
      <c r="E1990" s="258">
        <v>100000</v>
      </c>
      <c r="F1990" s="259">
        <v>220000</v>
      </c>
      <c r="G1990" s="259">
        <v>240000</v>
      </c>
      <c r="H1990" s="259">
        <f t="shared" si="185"/>
        <v>560000</v>
      </c>
      <c r="I1990" s="259">
        <v>800000</v>
      </c>
      <c r="J1990" s="259">
        <v>0</v>
      </c>
      <c r="K1990" s="247"/>
    </row>
    <row r="1991" spans="1:11" x14ac:dyDescent="0.3">
      <c r="A1991" s="244" t="s">
        <v>4603</v>
      </c>
      <c r="B1991" s="292" t="s">
        <v>4604</v>
      </c>
      <c r="C1991" s="245">
        <v>2000</v>
      </c>
      <c r="D1991" s="258">
        <v>1500000</v>
      </c>
      <c r="E1991" s="258">
        <v>800000</v>
      </c>
      <c r="F1991" s="259">
        <v>1600000</v>
      </c>
      <c r="G1991" s="259">
        <v>1700000</v>
      </c>
      <c r="H1991" s="259">
        <f t="shared" si="185"/>
        <v>4100000</v>
      </c>
      <c r="I1991" s="259">
        <v>1200000</v>
      </c>
      <c r="J1991" s="259">
        <v>7380000</v>
      </c>
      <c r="K1991" s="247"/>
    </row>
    <row r="1992" spans="1:11" x14ac:dyDescent="0.3">
      <c r="A1992" s="244" t="s">
        <v>4605</v>
      </c>
      <c r="B1992" s="292" t="s">
        <v>4606</v>
      </c>
      <c r="C1992" s="245">
        <v>2000</v>
      </c>
      <c r="D1992" s="258">
        <v>1800000</v>
      </c>
      <c r="E1992" s="258">
        <v>700000</v>
      </c>
      <c r="F1992" s="259">
        <v>1900000</v>
      </c>
      <c r="G1992" s="259">
        <v>2100000</v>
      </c>
      <c r="H1992" s="259">
        <f t="shared" si="185"/>
        <v>4700000</v>
      </c>
      <c r="I1992" s="259">
        <v>1800000</v>
      </c>
      <c r="J1992" s="259">
        <v>4130000</v>
      </c>
      <c r="K1992" s="246"/>
    </row>
    <row r="1993" spans="1:11" x14ac:dyDescent="0.3">
      <c r="A1993" s="237"/>
      <c r="B1993" s="31"/>
      <c r="C1993" s="237"/>
      <c r="D1993" s="260"/>
      <c r="E1993" s="260"/>
      <c r="F1993" s="212"/>
      <c r="G1993" s="212"/>
      <c r="H1993" s="261"/>
      <c r="I1993" s="212"/>
      <c r="J1993" s="212"/>
      <c r="K1993" s="237"/>
    </row>
    <row r="1994" spans="1:11" x14ac:dyDescent="0.3">
      <c r="A1994" s="248" t="s">
        <v>1006</v>
      </c>
      <c r="B1994" s="31"/>
      <c r="C1994" s="237"/>
      <c r="D1994" s="262">
        <f>SUM(D1995)</f>
        <v>0</v>
      </c>
      <c r="E1994" s="262">
        <f t="shared" ref="E1994:J1994" si="186">SUM(E1995)</f>
        <v>0</v>
      </c>
      <c r="F1994" s="262">
        <f t="shared" si="186"/>
        <v>0</v>
      </c>
      <c r="G1994" s="262">
        <f t="shared" si="186"/>
        <v>0</v>
      </c>
      <c r="H1994" s="262">
        <f t="shared" si="186"/>
        <v>0</v>
      </c>
      <c r="I1994" s="262">
        <f t="shared" si="186"/>
        <v>0</v>
      </c>
      <c r="J1994" s="262">
        <f t="shared" si="186"/>
        <v>125000</v>
      </c>
      <c r="K1994" s="243"/>
    </row>
    <row r="1995" spans="1:11" x14ac:dyDescent="0.3">
      <c r="A1995" s="244" t="s">
        <v>4607</v>
      </c>
      <c r="B1995" s="292" t="s">
        <v>4608</v>
      </c>
      <c r="C1995" s="245">
        <v>2000</v>
      </c>
      <c r="D1995" s="258">
        <v>0</v>
      </c>
      <c r="E1995" s="258">
        <v>0</v>
      </c>
      <c r="F1995" s="259">
        <v>0</v>
      </c>
      <c r="G1995" s="259">
        <v>0</v>
      </c>
      <c r="H1995" s="259">
        <f>SUM(E1995:G1995)</f>
        <v>0</v>
      </c>
      <c r="I1995" s="259">
        <v>0</v>
      </c>
      <c r="J1995" s="259">
        <v>125000</v>
      </c>
      <c r="K1995" s="246"/>
    </row>
    <row r="1996" spans="1:11" x14ac:dyDescent="0.3">
      <c r="A1996" s="237"/>
      <c r="B1996" s="31"/>
      <c r="C1996" s="237"/>
      <c r="D1996" s="260"/>
      <c r="E1996" s="260"/>
      <c r="F1996" s="212"/>
      <c r="G1996" s="212"/>
      <c r="H1996" s="261"/>
      <c r="I1996" s="212"/>
      <c r="J1996" s="212"/>
      <c r="K1996" s="237"/>
    </row>
    <row r="1997" spans="1:11" x14ac:dyDescent="0.3">
      <c r="A1997" s="248" t="s">
        <v>1120</v>
      </c>
      <c r="B1997" s="31"/>
      <c r="C1997" s="237"/>
      <c r="D1997" s="262">
        <f>SUM(D1998)</f>
        <v>15000000</v>
      </c>
      <c r="E1997" s="262">
        <f t="shared" ref="E1997:J1997" si="187">SUM(E1998)</f>
        <v>5000000</v>
      </c>
      <c r="F1997" s="262">
        <f t="shared" si="187"/>
        <v>17000000</v>
      </c>
      <c r="G1997" s="262">
        <f t="shared" si="187"/>
        <v>19000000</v>
      </c>
      <c r="H1997" s="262">
        <f t="shared" si="187"/>
        <v>41000000</v>
      </c>
      <c r="I1997" s="262">
        <f t="shared" si="187"/>
        <v>22200000</v>
      </c>
      <c r="J1997" s="262">
        <f t="shared" si="187"/>
        <v>8078150</v>
      </c>
      <c r="K1997" s="243"/>
    </row>
    <row r="1998" spans="1:11" x14ac:dyDescent="0.3">
      <c r="A1998" s="244" t="s">
        <v>4609</v>
      </c>
      <c r="B1998" s="292" t="s">
        <v>4610</v>
      </c>
      <c r="C1998" s="245">
        <v>2000</v>
      </c>
      <c r="D1998" s="258">
        <v>15000000</v>
      </c>
      <c r="E1998" s="258">
        <v>5000000</v>
      </c>
      <c r="F1998" s="259">
        <v>17000000</v>
      </c>
      <c r="G1998" s="259">
        <v>19000000</v>
      </c>
      <c r="H1998" s="259">
        <f>SUM(E1998:G1998)</f>
        <v>41000000</v>
      </c>
      <c r="I1998" s="259">
        <v>22200000</v>
      </c>
      <c r="J1998" s="259">
        <v>8078150</v>
      </c>
      <c r="K1998" s="246"/>
    </row>
    <row r="1999" spans="1:11" x14ac:dyDescent="0.3">
      <c r="A1999" s="237"/>
      <c r="B1999" s="31"/>
      <c r="C1999" s="237"/>
      <c r="D1999" s="260"/>
      <c r="E1999" s="260"/>
      <c r="F1999" s="212"/>
      <c r="G1999" s="212"/>
      <c r="H1999" s="261"/>
      <c r="I1999" s="212"/>
      <c r="J1999" s="212"/>
      <c r="K1999" s="237"/>
    </row>
    <row r="2000" spans="1:11" x14ac:dyDescent="0.3">
      <c r="A2000" s="248" t="s">
        <v>1103</v>
      </c>
      <c r="B2000" s="293"/>
      <c r="C2000" s="237"/>
      <c r="D2000" s="262">
        <f>SUM(D2001)</f>
        <v>50000000</v>
      </c>
      <c r="E2000" s="262">
        <f t="shared" ref="E2000:J2000" si="188">SUM(E2001)</f>
        <v>10000000</v>
      </c>
      <c r="F2000" s="262">
        <f t="shared" si="188"/>
        <v>55000000</v>
      </c>
      <c r="G2000" s="262">
        <f t="shared" si="188"/>
        <v>60000000</v>
      </c>
      <c r="H2000" s="262">
        <f t="shared" si="188"/>
        <v>125000000</v>
      </c>
      <c r="I2000" s="262">
        <f t="shared" si="188"/>
        <v>71000000</v>
      </c>
      <c r="J2000" s="262">
        <f t="shared" si="188"/>
        <v>0</v>
      </c>
      <c r="K2000" s="249"/>
    </row>
    <row r="2001" spans="1:11" x14ac:dyDescent="0.3">
      <c r="A2001" s="244" t="s">
        <v>4611</v>
      </c>
      <c r="B2001" s="292" t="s">
        <v>4574</v>
      </c>
      <c r="C2001" s="245">
        <v>2000</v>
      </c>
      <c r="D2001" s="258">
        <v>50000000</v>
      </c>
      <c r="E2001" s="258">
        <v>10000000</v>
      </c>
      <c r="F2001" s="259">
        <v>55000000</v>
      </c>
      <c r="G2001" s="259">
        <v>60000000</v>
      </c>
      <c r="H2001" s="259">
        <f>SUM(E2001:G2001)</f>
        <v>125000000</v>
      </c>
      <c r="I2001" s="259">
        <v>71000000</v>
      </c>
      <c r="J2001" s="259">
        <v>0</v>
      </c>
      <c r="K2001" s="247"/>
    </row>
    <row r="2002" spans="1:11" x14ac:dyDescent="0.3">
      <c r="A2002" s="237"/>
      <c r="B2002" s="31"/>
      <c r="C2002" s="237"/>
      <c r="D2002" s="260"/>
      <c r="E2002" s="260"/>
      <c r="F2002" s="212"/>
      <c r="G2002" s="212"/>
      <c r="H2002" s="261"/>
      <c r="I2002" s="212"/>
      <c r="J2002" s="212"/>
      <c r="K2002" s="237"/>
    </row>
    <row r="2003" spans="1:11" s="343" customFormat="1" ht="17.25" customHeight="1" x14ac:dyDescent="0.3">
      <c r="A2003" s="877" t="s">
        <v>5099</v>
      </c>
      <c r="B2003" s="877"/>
      <c r="C2003" s="877"/>
      <c r="D2003" s="877"/>
      <c r="E2003" s="877"/>
      <c r="F2003" s="877"/>
      <c r="G2003" s="877"/>
      <c r="H2003" s="877"/>
      <c r="I2003" s="877"/>
      <c r="J2003" s="877"/>
      <c r="K2003" s="877"/>
    </row>
    <row r="2004" spans="1:11" s="343" customFormat="1" ht="17.25" customHeight="1" x14ac:dyDescent="0.3">
      <c r="A2004" s="877" t="s">
        <v>5100</v>
      </c>
      <c r="B2004" s="877"/>
      <c r="C2004" s="877"/>
      <c r="D2004" s="877"/>
      <c r="E2004" s="877"/>
      <c r="F2004" s="877"/>
      <c r="G2004" s="877"/>
      <c r="H2004" s="877"/>
      <c r="I2004" s="877"/>
      <c r="J2004" s="877"/>
      <c r="K2004" s="877"/>
    </row>
    <row r="2005" spans="1:11" s="343" customFormat="1" ht="15" thickBot="1" x14ac:dyDescent="0.35">
      <c r="A2005" s="941" t="s">
        <v>4500</v>
      </c>
      <c r="B2005" s="941"/>
      <c r="C2005" s="941"/>
      <c r="D2005" s="941"/>
      <c r="E2005" s="941"/>
      <c r="F2005" s="941"/>
      <c r="G2005" s="941"/>
      <c r="H2005" s="941"/>
      <c r="I2005" s="941"/>
      <c r="J2005" s="941"/>
      <c r="K2005" s="941"/>
    </row>
    <row r="2006" spans="1:11" s="343" customFormat="1" ht="15" customHeight="1" x14ac:dyDescent="0.3">
      <c r="A2006" s="935" t="s">
        <v>5101</v>
      </c>
      <c r="B2006" s="931" t="s">
        <v>4881</v>
      </c>
      <c r="C2006" s="938" t="s">
        <v>4908</v>
      </c>
      <c r="D2006" s="873" t="s">
        <v>3115</v>
      </c>
      <c r="E2006" s="873" t="s">
        <v>3116</v>
      </c>
      <c r="F2006" s="873" t="s">
        <v>3116</v>
      </c>
      <c r="G2006" s="873" t="s">
        <v>3116</v>
      </c>
      <c r="H2006" s="873" t="s">
        <v>5095</v>
      </c>
      <c r="I2006" s="875" t="s">
        <v>3115</v>
      </c>
      <c r="J2006" s="254" t="s">
        <v>4884</v>
      </c>
      <c r="K2006" s="873" t="s">
        <v>5049</v>
      </c>
    </row>
    <row r="2007" spans="1:11" s="343" customFormat="1" x14ac:dyDescent="0.3">
      <c r="A2007" s="936"/>
      <c r="B2007" s="932"/>
      <c r="C2007" s="939"/>
      <c r="D2007" s="874"/>
      <c r="E2007" s="874"/>
      <c r="F2007" s="874"/>
      <c r="G2007" s="874"/>
      <c r="H2007" s="874"/>
      <c r="I2007" s="876"/>
      <c r="J2007" s="255" t="s">
        <v>5103</v>
      </c>
      <c r="K2007" s="874"/>
    </row>
    <row r="2008" spans="1:11" s="343" customFormat="1" x14ac:dyDescent="0.3">
      <c r="A2008" s="936"/>
      <c r="B2008" s="932"/>
      <c r="C2008" s="939"/>
      <c r="D2008" s="44" t="s">
        <v>3120</v>
      </c>
      <c r="E2008" s="44" t="s">
        <v>3120</v>
      </c>
      <c r="F2008" s="44" t="s">
        <v>5068</v>
      </c>
      <c r="G2008" s="44" t="s">
        <v>5069</v>
      </c>
      <c r="H2008" s="44"/>
      <c r="I2008" s="45" t="s">
        <v>5102</v>
      </c>
      <c r="J2008" s="45" t="s">
        <v>5102</v>
      </c>
      <c r="K2008" s="44"/>
    </row>
    <row r="2009" spans="1:11" s="343" customFormat="1" ht="15" thickBot="1" x14ac:dyDescent="0.35">
      <c r="A2009" s="937"/>
      <c r="B2009" s="933"/>
      <c r="C2009" s="940"/>
      <c r="D2009" s="48" t="s">
        <v>14</v>
      </c>
      <c r="E2009" s="48" t="s">
        <v>14</v>
      </c>
      <c r="F2009" s="48" t="s">
        <v>14</v>
      </c>
      <c r="G2009" s="48" t="s">
        <v>14</v>
      </c>
      <c r="H2009" s="48" t="s">
        <v>14</v>
      </c>
      <c r="I2009" s="49" t="s">
        <v>14</v>
      </c>
      <c r="J2009" s="256" t="s">
        <v>14</v>
      </c>
      <c r="K2009" s="48"/>
    </row>
    <row r="2010" spans="1:11" x14ac:dyDescent="0.3">
      <c r="A2010" s="248" t="s">
        <v>1649</v>
      </c>
      <c r="B2010" s="31"/>
      <c r="C2010" s="237"/>
      <c r="D2010" s="262">
        <f>SUM(D2011:D2012)</f>
        <v>103000000</v>
      </c>
      <c r="E2010" s="262">
        <f t="shared" ref="E2010:J2010" si="189">SUM(E2011:E2012)</f>
        <v>51000000</v>
      </c>
      <c r="F2010" s="262">
        <f t="shared" si="189"/>
        <v>123500000</v>
      </c>
      <c r="G2010" s="262">
        <f t="shared" si="189"/>
        <v>154000000</v>
      </c>
      <c r="H2010" s="262">
        <f t="shared" si="189"/>
        <v>328500000</v>
      </c>
      <c r="I2010" s="262">
        <f t="shared" si="189"/>
        <v>22500000</v>
      </c>
      <c r="J2010" s="262">
        <f t="shared" si="189"/>
        <v>360300</v>
      </c>
      <c r="K2010" s="243"/>
    </row>
    <row r="2011" spans="1:11" x14ac:dyDescent="0.3">
      <c r="A2011" s="244" t="s">
        <v>4612</v>
      </c>
      <c r="B2011" s="292" t="s">
        <v>5230</v>
      </c>
      <c r="C2011" s="245">
        <v>2000</v>
      </c>
      <c r="D2011" s="258">
        <v>3000000</v>
      </c>
      <c r="E2011" s="258">
        <v>1000000</v>
      </c>
      <c r="F2011" s="259">
        <v>3500000</v>
      </c>
      <c r="G2011" s="259">
        <v>4000000</v>
      </c>
      <c r="H2011" s="259">
        <f t="shared" ref="H2011:H2012" si="190">SUM(E2011:G2011)</f>
        <v>8500000</v>
      </c>
      <c r="I2011" s="259">
        <v>2500000</v>
      </c>
      <c r="J2011" s="259">
        <v>0</v>
      </c>
      <c r="K2011" s="247"/>
    </row>
    <row r="2012" spans="1:11" x14ac:dyDescent="0.3">
      <c r="A2012" s="244" t="s">
        <v>4613</v>
      </c>
      <c r="B2012" s="292" t="s">
        <v>5231</v>
      </c>
      <c r="C2012" s="245">
        <v>2000</v>
      </c>
      <c r="D2012" s="258">
        <v>100000000</v>
      </c>
      <c r="E2012" s="258">
        <v>50000000</v>
      </c>
      <c r="F2012" s="259">
        <v>120000000</v>
      </c>
      <c r="G2012" s="259">
        <v>150000000</v>
      </c>
      <c r="H2012" s="259">
        <f t="shared" si="190"/>
        <v>320000000</v>
      </c>
      <c r="I2012" s="259">
        <v>20000000</v>
      </c>
      <c r="J2012" s="259">
        <v>360300</v>
      </c>
      <c r="K2012" s="246"/>
    </row>
    <row r="2013" spans="1:11" ht="12" customHeight="1" x14ac:dyDescent="0.3">
      <c r="A2013" s="237"/>
      <c r="B2013" s="31"/>
      <c r="C2013" s="237"/>
      <c r="D2013" s="260"/>
      <c r="E2013" s="260"/>
      <c r="F2013" s="212"/>
      <c r="G2013" s="212"/>
      <c r="H2013" s="261"/>
      <c r="I2013" s="212"/>
      <c r="J2013" s="212"/>
      <c r="K2013" s="237"/>
    </row>
    <row r="2014" spans="1:11" x14ac:dyDescent="0.3">
      <c r="A2014" s="248" t="s">
        <v>1659</v>
      </c>
      <c r="B2014" s="293"/>
      <c r="C2014" s="237"/>
      <c r="D2014" s="262">
        <f>SUM(D2015:D2016)</f>
        <v>1330050000</v>
      </c>
      <c r="E2014" s="262">
        <f t="shared" ref="E2014:J2014" si="191">SUM(E2015:E2016)</f>
        <v>330050000</v>
      </c>
      <c r="F2014" s="262">
        <f t="shared" si="191"/>
        <v>1400055000</v>
      </c>
      <c r="G2014" s="262">
        <f t="shared" si="191"/>
        <v>1500060000</v>
      </c>
      <c r="H2014" s="262">
        <f t="shared" si="191"/>
        <v>3230165000</v>
      </c>
      <c r="I2014" s="262">
        <f t="shared" si="191"/>
        <v>950000000</v>
      </c>
      <c r="J2014" s="262">
        <f t="shared" si="191"/>
        <v>150823452</v>
      </c>
      <c r="K2014" s="243"/>
    </row>
    <row r="2015" spans="1:11" x14ac:dyDescent="0.3">
      <c r="A2015" s="244" t="s">
        <v>4614</v>
      </c>
      <c r="B2015" s="292" t="s">
        <v>4553</v>
      </c>
      <c r="C2015" s="245">
        <v>2000</v>
      </c>
      <c r="D2015" s="258">
        <v>50000</v>
      </c>
      <c r="E2015" s="258">
        <v>50000</v>
      </c>
      <c r="F2015" s="259">
        <v>55000</v>
      </c>
      <c r="G2015" s="259">
        <v>60000</v>
      </c>
      <c r="H2015" s="259">
        <f t="shared" ref="H2015:H2016" si="192">SUM(E2015:G2015)</f>
        <v>165000</v>
      </c>
      <c r="I2015" s="259">
        <v>0</v>
      </c>
      <c r="J2015" s="259">
        <v>10521100</v>
      </c>
      <c r="K2015" s="247"/>
    </row>
    <row r="2016" spans="1:11" x14ac:dyDescent="0.3">
      <c r="A2016" s="244" t="s">
        <v>4615</v>
      </c>
      <c r="B2016" s="292" t="s">
        <v>5231</v>
      </c>
      <c r="C2016" s="245">
        <v>2000</v>
      </c>
      <c r="D2016" s="258">
        <v>1330000000</v>
      </c>
      <c r="E2016" s="258">
        <v>330000000</v>
      </c>
      <c r="F2016" s="259">
        <v>1400000000</v>
      </c>
      <c r="G2016" s="259">
        <v>1500000000</v>
      </c>
      <c r="H2016" s="259">
        <f t="shared" si="192"/>
        <v>3230000000</v>
      </c>
      <c r="I2016" s="259">
        <v>950000000</v>
      </c>
      <c r="J2016" s="259">
        <v>140302352</v>
      </c>
      <c r="K2016" s="246"/>
    </row>
    <row r="2017" spans="1:11" ht="12" customHeight="1" x14ac:dyDescent="0.3">
      <c r="A2017" s="312"/>
      <c r="B2017" s="31"/>
      <c r="C2017" s="312"/>
      <c r="D2017" s="260"/>
      <c r="E2017" s="260"/>
      <c r="F2017" s="212"/>
      <c r="G2017" s="212"/>
      <c r="H2017" s="261"/>
      <c r="I2017" s="212"/>
      <c r="J2017" s="212"/>
      <c r="K2017" s="312"/>
    </row>
    <row r="2018" spans="1:11" x14ac:dyDescent="0.3">
      <c r="A2018" s="308" t="s">
        <v>2379</v>
      </c>
      <c r="B2018" s="330"/>
      <c r="C2018" s="4"/>
      <c r="D2018" s="257">
        <f>SUM(D2019:D2024)</f>
        <v>4950000</v>
      </c>
      <c r="E2018" s="257">
        <f t="shared" ref="E2018:J2018" si="193">SUM(E2019:E2024)</f>
        <v>1915000</v>
      </c>
      <c r="F2018" s="257">
        <f t="shared" si="193"/>
        <v>5707000</v>
      </c>
      <c r="G2018" s="257">
        <f t="shared" si="193"/>
        <v>6564000</v>
      </c>
      <c r="H2018" s="257">
        <f t="shared" si="193"/>
        <v>14186000</v>
      </c>
      <c r="I2018" s="257">
        <f t="shared" si="193"/>
        <v>5050000</v>
      </c>
      <c r="J2018" s="257">
        <f t="shared" si="193"/>
        <v>930800</v>
      </c>
      <c r="K2018" s="253"/>
    </row>
    <row r="2019" spans="1:11" x14ac:dyDescent="0.3">
      <c r="A2019" s="244" t="s">
        <v>4616</v>
      </c>
      <c r="B2019" s="292" t="s">
        <v>4617</v>
      </c>
      <c r="C2019" s="245">
        <v>2000</v>
      </c>
      <c r="D2019" s="258">
        <v>1400000</v>
      </c>
      <c r="E2019" s="258">
        <v>400000</v>
      </c>
      <c r="F2019" s="259">
        <v>1500000</v>
      </c>
      <c r="G2019" s="259">
        <v>1700000</v>
      </c>
      <c r="H2019" s="259">
        <f t="shared" ref="H2019:H2024" si="194">SUM(E2019:G2019)</f>
        <v>3600000</v>
      </c>
      <c r="I2019" s="259">
        <v>2400000</v>
      </c>
      <c r="J2019" s="259">
        <v>0</v>
      </c>
      <c r="K2019" s="247"/>
    </row>
    <row r="2020" spans="1:11" x14ac:dyDescent="0.3">
      <c r="A2020" s="244" t="s">
        <v>4618</v>
      </c>
      <c r="B2020" s="292" t="s">
        <v>4634</v>
      </c>
      <c r="C2020" s="245">
        <v>2000</v>
      </c>
      <c r="D2020" s="258">
        <v>10000</v>
      </c>
      <c r="E2020" s="258">
        <v>5000</v>
      </c>
      <c r="F2020" s="259">
        <v>12000</v>
      </c>
      <c r="G2020" s="259">
        <v>14000</v>
      </c>
      <c r="H2020" s="259">
        <f t="shared" si="194"/>
        <v>31000</v>
      </c>
      <c r="I2020" s="259">
        <v>10000</v>
      </c>
      <c r="J2020" s="259">
        <v>0</v>
      </c>
      <c r="K2020" s="246"/>
    </row>
    <row r="2021" spans="1:11" x14ac:dyDescent="0.3">
      <c r="A2021" s="244" t="s">
        <v>4619</v>
      </c>
      <c r="B2021" s="292" t="s">
        <v>4620</v>
      </c>
      <c r="C2021" s="245">
        <v>2000</v>
      </c>
      <c r="D2021" s="258">
        <v>600000</v>
      </c>
      <c r="E2021" s="258">
        <v>300000</v>
      </c>
      <c r="F2021" s="259">
        <v>700000</v>
      </c>
      <c r="G2021" s="259">
        <v>800000</v>
      </c>
      <c r="H2021" s="259">
        <f t="shared" si="194"/>
        <v>1800000</v>
      </c>
      <c r="I2021" s="259">
        <v>1000000</v>
      </c>
      <c r="J2021" s="259">
        <v>512900</v>
      </c>
      <c r="K2021" s="246"/>
    </row>
    <row r="2022" spans="1:11" x14ac:dyDescent="0.3">
      <c r="A2022" s="244" t="s">
        <v>4621</v>
      </c>
      <c r="B2022" s="292" t="s">
        <v>4622</v>
      </c>
      <c r="C2022" s="245">
        <v>2000</v>
      </c>
      <c r="D2022" s="258">
        <v>400000</v>
      </c>
      <c r="E2022" s="258">
        <v>200000</v>
      </c>
      <c r="F2022" s="259">
        <v>450000</v>
      </c>
      <c r="G2022" s="259">
        <v>500000</v>
      </c>
      <c r="H2022" s="259">
        <f t="shared" si="194"/>
        <v>1150000</v>
      </c>
      <c r="I2022" s="259">
        <v>0</v>
      </c>
      <c r="J2022" s="259">
        <v>284500</v>
      </c>
      <c r="K2022" s="246"/>
    </row>
    <row r="2023" spans="1:11" x14ac:dyDescent="0.3">
      <c r="A2023" s="244" t="s">
        <v>4623</v>
      </c>
      <c r="B2023" s="292" t="s">
        <v>5232</v>
      </c>
      <c r="C2023" s="245">
        <v>2000</v>
      </c>
      <c r="D2023" s="258">
        <v>40000</v>
      </c>
      <c r="E2023" s="258">
        <v>10000</v>
      </c>
      <c r="F2023" s="259">
        <v>45000</v>
      </c>
      <c r="G2023" s="259">
        <v>50000</v>
      </c>
      <c r="H2023" s="259">
        <f t="shared" si="194"/>
        <v>105000</v>
      </c>
      <c r="I2023" s="259">
        <v>40000</v>
      </c>
      <c r="J2023" s="259">
        <v>103500</v>
      </c>
      <c r="K2023" s="247"/>
    </row>
    <row r="2024" spans="1:11" x14ac:dyDescent="0.3">
      <c r="A2024" s="244" t="s">
        <v>4624</v>
      </c>
      <c r="B2024" s="292" t="s">
        <v>4582</v>
      </c>
      <c r="C2024" s="245">
        <v>2000</v>
      </c>
      <c r="D2024" s="258">
        <v>2500000</v>
      </c>
      <c r="E2024" s="258">
        <v>1000000</v>
      </c>
      <c r="F2024" s="259">
        <v>3000000</v>
      </c>
      <c r="G2024" s="259">
        <v>3500000</v>
      </c>
      <c r="H2024" s="259">
        <f t="shared" si="194"/>
        <v>7500000</v>
      </c>
      <c r="I2024" s="259">
        <v>1600000</v>
      </c>
      <c r="J2024" s="259">
        <v>29900</v>
      </c>
      <c r="K2024" s="246"/>
    </row>
    <row r="2025" spans="1:11" x14ac:dyDescent="0.3">
      <c r="A2025" s="237"/>
      <c r="B2025" s="31"/>
      <c r="C2025" s="237"/>
      <c r="D2025" s="260"/>
      <c r="E2025" s="260"/>
      <c r="F2025" s="212"/>
      <c r="G2025" s="212"/>
      <c r="H2025" s="261"/>
      <c r="I2025" s="212"/>
      <c r="J2025" s="212"/>
      <c r="K2025" s="237"/>
    </row>
    <row r="2026" spans="1:11" x14ac:dyDescent="0.3">
      <c r="A2026" s="248" t="s">
        <v>4438</v>
      </c>
      <c r="B2026" s="293"/>
      <c r="C2026" s="237"/>
      <c r="D2026" s="262">
        <f>SUM(D2027)</f>
        <v>0</v>
      </c>
      <c r="E2026" s="262">
        <f t="shared" ref="E2026:J2026" si="195">SUM(E2027)</f>
        <v>0</v>
      </c>
      <c r="F2026" s="262">
        <f t="shared" si="195"/>
        <v>0</v>
      </c>
      <c r="G2026" s="262">
        <f t="shared" si="195"/>
        <v>0</v>
      </c>
      <c r="H2026" s="262">
        <f t="shared" si="195"/>
        <v>0</v>
      </c>
      <c r="I2026" s="262">
        <f t="shared" si="195"/>
        <v>0</v>
      </c>
      <c r="J2026" s="262">
        <f t="shared" si="195"/>
        <v>32000</v>
      </c>
      <c r="K2026" s="249"/>
    </row>
    <row r="2027" spans="1:11" x14ac:dyDescent="0.3">
      <c r="A2027" s="244" t="s">
        <v>4633</v>
      </c>
      <c r="B2027" s="292" t="s">
        <v>4634</v>
      </c>
      <c r="C2027" s="245">
        <v>2000</v>
      </c>
      <c r="D2027" s="258">
        <v>0</v>
      </c>
      <c r="E2027" s="258">
        <v>0</v>
      </c>
      <c r="F2027" s="259">
        <v>0</v>
      </c>
      <c r="G2027" s="259">
        <v>0</v>
      </c>
      <c r="H2027" s="259">
        <f>SUM(E2027:G2027)</f>
        <v>0</v>
      </c>
      <c r="I2027" s="259">
        <v>0</v>
      </c>
      <c r="J2027" s="259">
        <v>32000</v>
      </c>
      <c r="K2027" s="247"/>
    </row>
    <row r="2028" spans="1:11" ht="12.75" customHeight="1" x14ac:dyDescent="0.3">
      <c r="A2028" s="237"/>
      <c r="B2028" s="31"/>
      <c r="C2028" s="237"/>
      <c r="D2028" s="260"/>
      <c r="E2028" s="260"/>
      <c r="F2028" s="212"/>
      <c r="G2028" s="212"/>
      <c r="H2028" s="261"/>
      <c r="I2028" s="212"/>
      <c r="J2028" s="212"/>
      <c r="K2028" s="237"/>
    </row>
    <row r="2029" spans="1:11" x14ac:dyDescent="0.3">
      <c r="A2029" s="248" t="s">
        <v>3053</v>
      </c>
      <c r="B2029" s="293"/>
      <c r="C2029" s="237"/>
      <c r="D2029" s="262">
        <f>SUM(D2030)</f>
        <v>80000</v>
      </c>
      <c r="E2029" s="262">
        <f t="shared" ref="E2029:J2029" si="196">SUM(E2030)</f>
        <v>40000</v>
      </c>
      <c r="F2029" s="262">
        <f t="shared" si="196"/>
        <v>90000</v>
      </c>
      <c r="G2029" s="262">
        <f t="shared" si="196"/>
        <v>95000</v>
      </c>
      <c r="H2029" s="262">
        <f t="shared" si="196"/>
        <v>225000</v>
      </c>
      <c r="I2029" s="262">
        <f t="shared" si="196"/>
        <v>200000</v>
      </c>
      <c r="J2029" s="262">
        <f t="shared" si="196"/>
        <v>0</v>
      </c>
      <c r="K2029" s="243"/>
    </row>
    <row r="2030" spans="1:11" x14ac:dyDescent="0.3">
      <c r="A2030" s="244" t="s">
        <v>4625</v>
      </c>
      <c r="B2030" s="292" t="s">
        <v>4626</v>
      </c>
      <c r="C2030" s="245">
        <v>2000</v>
      </c>
      <c r="D2030" s="258">
        <v>80000</v>
      </c>
      <c r="E2030" s="258">
        <v>40000</v>
      </c>
      <c r="F2030" s="259">
        <v>90000</v>
      </c>
      <c r="G2030" s="259">
        <v>95000</v>
      </c>
      <c r="H2030" s="259">
        <f>SUM(E2030:G2030)</f>
        <v>225000</v>
      </c>
      <c r="I2030" s="259">
        <v>200000</v>
      </c>
      <c r="J2030" s="259">
        <v>0</v>
      </c>
      <c r="K2030" s="246"/>
    </row>
    <row r="2031" spans="1:11" ht="13.5" customHeight="1" x14ac:dyDescent="0.3">
      <c r="A2031" s="237"/>
      <c r="B2031" s="31"/>
      <c r="C2031" s="237"/>
      <c r="D2031" s="260"/>
      <c r="E2031" s="260"/>
      <c r="F2031" s="212"/>
      <c r="G2031" s="212"/>
      <c r="H2031" s="261"/>
      <c r="I2031" s="212"/>
      <c r="J2031" s="212"/>
      <c r="K2031" s="237"/>
    </row>
    <row r="2032" spans="1:11" ht="12.75" customHeight="1" x14ac:dyDescent="0.3">
      <c r="A2032" s="248" t="s">
        <v>4412</v>
      </c>
      <c r="B2032" s="293"/>
      <c r="C2032" s="237"/>
      <c r="D2032" s="262">
        <f>SUM(D2033:D2036)</f>
        <v>0</v>
      </c>
      <c r="E2032" s="262">
        <f t="shared" ref="E2032:J2032" si="197">SUM(E2033:E2036)</f>
        <v>0</v>
      </c>
      <c r="F2032" s="262">
        <f t="shared" si="197"/>
        <v>0</v>
      </c>
      <c r="G2032" s="262">
        <f t="shared" si="197"/>
        <v>0</v>
      </c>
      <c r="H2032" s="262">
        <f t="shared" si="197"/>
        <v>0</v>
      </c>
      <c r="I2032" s="262">
        <f t="shared" si="197"/>
        <v>0</v>
      </c>
      <c r="J2032" s="262">
        <f t="shared" si="197"/>
        <v>1991300</v>
      </c>
      <c r="K2032" s="243"/>
    </row>
    <row r="2033" spans="1:11" x14ac:dyDescent="0.3">
      <c r="A2033" s="244" t="s">
        <v>4627</v>
      </c>
      <c r="B2033" s="292" t="s">
        <v>4628</v>
      </c>
      <c r="C2033" s="245">
        <v>2000</v>
      </c>
      <c r="D2033" s="258">
        <v>0</v>
      </c>
      <c r="E2033" s="258">
        <v>0</v>
      </c>
      <c r="F2033" s="259">
        <v>0</v>
      </c>
      <c r="G2033" s="259">
        <v>0</v>
      </c>
      <c r="H2033" s="259">
        <f t="shared" ref="H2033:H2036" si="198">SUM(E2033:G2033)</f>
        <v>0</v>
      </c>
      <c r="I2033" s="259">
        <v>0</v>
      </c>
      <c r="J2033" s="259">
        <v>162400</v>
      </c>
      <c r="K2033" s="246"/>
    </row>
    <row r="2034" spans="1:11" x14ac:dyDescent="0.3">
      <c r="A2034" s="244" t="s">
        <v>4629</v>
      </c>
      <c r="B2034" s="292" t="s">
        <v>4630</v>
      </c>
      <c r="C2034" s="245">
        <v>2000</v>
      </c>
      <c r="D2034" s="258">
        <v>0</v>
      </c>
      <c r="E2034" s="258">
        <v>0</v>
      </c>
      <c r="F2034" s="259">
        <v>0</v>
      </c>
      <c r="G2034" s="259">
        <v>0</v>
      </c>
      <c r="H2034" s="259">
        <f t="shared" si="198"/>
        <v>0</v>
      </c>
      <c r="I2034" s="259">
        <v>0</v>
      </c>
      <c r="J2034" s="259">
        <v>7600</v>
      </c>
      <c r="K2034" s="246"/>
    </row>
    <row r="2035" spans="1:11" ht="18" customHeight="1" x14ac:dyDescent="0.3">
      <c r="A2035" s="244" t="s">
        <v>4631</v>
      </c>
      <c r="B2035" s="292" t="s">
        <v>5233</v>
      </c>
      <c r="C2035" s="245">
        <v>2000</v>
      </c>
      <c r="D2035" s="258">
        <v>0</v>
      </c>
      <c r="E2035" s="258">
        <v>0</v>
      </c>
      <c r="F2035" s="259">
        <v>0</v>
      </c>
      <c r="G2035" s="259">
        <v>0</v>
      </c>
      <c r="H2035" s="259">
        <f t="shared" si="198"/>
        <v>0</v>
      </c>
      <c r="I2035" s="259">
        <v>0</v>
      </c>
      <c r="J2035" s="259">
        <v>1489300</v>
      </c>
      <c r="K2035" s="246"/>
    </row>
    <row r="2036" spans="1:11" x14ac:dyDescent="0.3">
      <c r="A2036" s="244" t="s">
        <v>4632</v>
      </c>
      <c r="B2036" s="292" t="s">
        <v>5234</v>
      </c>
      <c r="C2036" s="245">
        <v>2000</v>
      </c>
      <c r="D2036" s="258">
        <v>0</v>
      </c>
      <c r="E2036" s="258">
        <v>0</v>
      </c>
      <c r="F2036" s="259">
        <v>0</v>
      </c>
      <c r="G2036" s="259">
        <v>0</v>
      </c>
      <c r="H2036" s="259">
        <f t="shared" si="198"/>
        <v>0</v>
      </c>
      <c r="I2036" s="259">
        <v>0</v>
      </c>
      <c r="J2036" s="259">
        <v>332000</v>
      </c>
      <c r="K2036" s="246"/>
    </row>
    <row r="2037" spans="1:11" ht="13.5" customHeight="1" x14ac:dyDescent="0.3">
      <c r="A2037" s="237"/>
      <c r="B2037" s="31"/>
      <c r="C2037" s="237"/>
      <c r="D2037" s="260"/>
      <c r="E2037" s="260"/>
      <c r="F2037" s="212"/>
      <c r="G2037" s="212"/>
      <c r="H2037" s="261"/>
      <c r="I2037" s="212"/>
      <c r="J2037" s="212"/>
      <c r="K2037" s="237"/>
    </row>
    <row r="2038" spans="1:11" ht="12" customHeight="1" x14ac:dyDescent="0.3">
      <c r="A2038" s="248" t="s">
        <v>4450</v>
      </c>
      <c r="B2038" s="293"/>
      <c r="C2038" s="237"/>
      <c r="D2038" s="262">
        <f>SUM(D2039)</f>
        <v>5000</v>
      </c>
      <c r="E2038" s="262">
        <f t="shared" ref="E2038:J2038" si="199">SUM(E2039)</f>
        <v>1000</v>
      </c>
      <c r="F2038" s="262">
        <f t="shared" si="199"/>
        <v>7000000</v>
      </c>
      <c r="G2038" s="262">
        <f t="shared" si="199"/>
        <v>6000000</v>
      </c>
      <c r="H2038" s="262">
        <f t="shared" si="199"/>
        <v>13001000</v>
      </c>
      <c r="I2038" s="262">
        <f t="shared" si="199"/>
        <v>0</v>
      </c>
      <c r="J2038" s="262">
        <f t="shared" si="199"/>
        <v>0</v>
      </c>
      <c r="K2038" s="249"/>
    </row>
    <row r="2039" spans="1:11" x14ac:dyDescent="0.3">
      <c r="A2039" s="244" t="s">
        <v>4635</v>
      </c>
      <c r="B2039" s="292" t="s">
        <v>5235</v>
      </c>
      <c r="C2039" s="245">
        <v>2000</v>
      </c>
      <c r="D2039" s="258">
        <v>5000</v>
      </c>
      <c r="E2039" s="258">
        <v>1000</v>
      </c>
      <c r="F2039" s="259">
        <v>7000000</v>
      </c>
      <c r="G2039" s="259">
        <v>6000000</v>
      </c>
      <c r="H2039" s="259">
        <f>SUM(E2039:G2039)</f>
        <v>13001000</v>
      </c>
      <c r="I2039" s="259">
        <v>0</v>
      </c>
      <c r="J2039" s="259">
        <v>0</v>
      </c>
      <c r="K2039" s="247"/>
    </row>
    <row r="2040" spans="1:11" x14ac:dyDescent="0.3">
      <c r="A2040" s="237"/>
      <c r="B2040" s="31"/>
      <c r="C2040" s="237"/>
      <c r="D2040" s="260"/>
      <c r="E2040" s="260"/>
      <c r="F2040" s="212"/>
      <c r="G2040" s="212"/>
      <c r="H2040" s="261"/>
      <c r="I2040" s="212"/>
      <c r="J2040" s="212"/>
      <c r="K2040" s="237"/>
    </row>
    <row r="2041" spans="1:11" x14ac:dyDescent="0.3">
      <c r="A2041" s="248" t="s">
        <v>716</v>
      </c>
      <c r="B2041" s="293"/>
      <c r="C2041" s="248"/>
      <c r="D2041" s="262">
        <f t="shared" ref="D2041:J2041" si="200">SUM(D1861+D1864+D1867+D1870+D1874+D1881+D1903+D1917+D1920+D1923+D1936+D1941+D1944+D1949+D1953+D1956+D1959+D1962+D1972+D1980+D1983+D1986+D1994+D1997+D2000+D2010+D2014+D2018+D2026+D2029+D2032+D2038)</f>
        <v>2190838500</v>
      </c>
      <c r="E2041" s="262">
        <f t="shared" si="200"/>
        <v>735462500</v>
      </c>
      <c r="F2041" s="262">
        <f t="shared" si="200"/>
        <v>2335961000</v>
      </c>
      <c r="G2041" s="262">
        <f t="shared" si="200"/>
        <v>2591446000</v>
      </c>
      <c r="H2041" s="262">
        <f t="shared" si="200"/>
        <v>5662869500</v>
      </c>
      <c r="I2041" s="262">
        <f t="shared" si="200"/>
        <v>1864758000</v>
      </c>
      <c r="J2041" s="262">
        <f t="shared" si="200"/>
        <v>1430477923</v>
      </c>
      <c r="K2041" s="243"/>
    </row>
    <row r="2042" spans="1:11" s="269" customFormat="1" ht="15.75" customHeight="1" x14ac:dyDescent="0.3">
      <c r="A2042" s="877" t="s">
        <v>5099</v>
      </c>
      <c r="B2042" s="877"/>
      <c r="C2042" s="877"/>
      <c r="D2042" s="877"/>
      <c r="E2042" s="877"/>
      <c r="F2042" s="877"/>
      <c r="G2042" s="877"/>
      <c r="H2042" s="877"/>
      <c r="I2042" s="877"/>
      <c r="J2042" s="877"/>
      <c r="K2042" s="877"/>
    </row>
    <row r="2043" spans="1:11" s="269" customFormat="1" ht="17.25" customHeight="1" x14ac:dyDescent="0.3">
      <c r="A2043" s="877" t="s">
        <v>5100</v>
      </c>
      <c r="B2043" s="877"/>
      <c r="C2043" s="877"/>
      <c r="D2043" s="877"/>
      <c r="E2043" s="877"/>
      <c r="F2043" s="877"/>
      <c r="G2043" s="877"/>
      <c r="H2043" s="877"/>
      <c r="I2043" s="877"/>
      <c r="J2043" s="877"/>
      <c r="K2043" s="877"/>
    </row>
    <row r="2044" spans="1:11" s="269" customFormat="1" ht="15" thickBot="1" x14ac:dyDescent="0.35">
      <c r="A2044" s="929" t="s">
        <v>4636</v>
      </c>
      <c r="B2044" s="929"/>
      <c r="C2044" s="929"/>
      <c r="D2044" s="929"/>
      <c r="E2044" s="929"/>
      <c r="F2044" s="929"/>
      <c r="G2044" s="929"/>
      <c r="H2044" s="929"/>
      <c r="I2044" s="929"/>
      <c r="J2044" s="929"/>
      <c r="K2044" s="929"/>
    </row>
    <row r="2045" spans="1:11" s="269" customFormat="1" ht="15" customHeight="1" x14ac:dyDescent="0.3">
      <c r="A2045" s="935" t="s">
        <v>5101</v>
      </c>
      <c r="B2045" s="931" t="s">
        <v>4881</v>
      </c>
      <c r="C2045" s="938" t="s">
        <v>4908</v>
      </c>
      <c r="D2045" s="873" t="s">
        <v>3115</v>
      </c>
      <c r="E2045" s="873" t="s">
        <v>3116</v>
      </c>
      <c r="F2045" s="873" t="s">
        <v>3116</v>
      </c>
      <c r="G2045" s="873" t="s">
        <v>3116</v>
      </c>
      <c r="H2045" s="873" t="s">
        <v>5095</v>
      </c>
      <c r="I2045" s="875" t="s">
        <v>3115</v>
      </c>
      <c r="J2045" s="254" t="s">
        <v>4884</v>
      </c>
      <c r="K2045" s="873" t="s">
        <v>5049</v>
      </c>
    </row>
    <row r="2046" spans="1:11" s="269" customFormat="1" x14ac:dyDescent="0.3">
      <c r="A2046" s="936"/>
      <c r="B2046" s="932"/>
      <c r="C2046" s="939"/>
      <c r="D2046" s="874"/>
      <c r="E2046" s="874"/>
      <c r="F2046" s="874"/>
      <c r="G2046" s="874"/>
      <c r="H2046" s="874"/>
      <c r="I2046" s="876"/>
      <c r="J2046" s="255" t="s">
        <v>5103</v>
      </c>
      <c r="K2046" s="874"/>
    </row>
    <row r="2047" spans="1:11" s="269" customFormat="1" x14ac:dyDescent="0.3">
      <c r="A2047" s="936"/>
      <c r="B2047" s="932"/>
      <c r="C2047" s="939"/>
      <c r="D2047" s="44" t="s">
        <v>3120</v>
      </c>
      <c r="E2047" s="44" t="s">
        <v>3120</v>
      </c>
      <c r="F2047" s="44" t="s">
        <v>5068</v>
      </c>
      <c r="G2047" s="44" t="s">
        <v>5069</v>
      </c>
      <c r="H2047" s="44"/>
      <c r="I2047" s="45" t="s">
        <v>5102</v>
      </c>
      <c r="J2047" s="45" t="s">
        <v>5102</v>
      </c>
      <c r="K2047" s="44"/>
    </row>
    <row r="2048" spans="1:11" s="269" customFormat="1" ht="15" thickBot="1" x14ac:dyDescent="0.35">
      <c r="A2048" s="937"/>
      <c r="B2048" s="933"/>
      <c r="C2048" s="940"/>
      <c r="D2048" s="48" t="s">
        <v>14</v>
      </c>
      <c r="E2048" s="48" t="s">
        <v>14</v>
      </c>
      <c r="F2048" s="48" t="s">
        <v>14</v>
      </c>
      <c r="G2048" s="48" t="s">
        <v>14</v>
      </c>
      <c r="H2048" s="48" t="s">
        <v>14</v>
      </c>
      <c r="I2048" s="49" t="s">
        <v>14</v>
      </c>
      <c r="J2048" s="256" t="s">
        <v>14</v>
      </c>
      <c r="K2048" s="48"/>
    </row>
    <row r="2049" spans="1:11" x14ac:dyDescent="0.3">
      <c r="A2049" s="248" t="s">
        <v>2295</v>
      </c>
      <c r="B2049" s="31"/>
      <c r="C2049" s="237"/>
      <c r="D2049" s="262">
        <f>SUM(D2050)</f>
        <v>0</v>
      </c>
      <c r="E2049" s="262">
        <f t="shared" ref="E2049:J2049" si="201">SUM(E2050)</f>
        <v>0</v>
      </c>
      <c r="F2049" s="262">
        <f t="shared" si="201"/>
        <v>0</v>
      </c>
      <c r="G2049" s="262">
        <f t="shared" si="201"/>
        <v>0</v>
      </c>
      <c r="H2049" s="262">
        <f t="shared" si="201"/>
        <v>0</v>
      </c>
      <c r="I2049" s="262">
        <f t="shared" si="201"/>
        <v>0</v>
      </c>
      <c r="J2049" s="262">
        <f t="shared" si="201"/>
        <v>0</v>
      </c>
      <c r="K2049" s="243"/>
    </row>
    <row r="2050" spans="1:11" x14ac:dyDescent="0.3">
      <c r="A2050" s="244" t="s">
        <v>4637</v>
      </c>
      <c r="B2050" s="292" t="s">
        <v>4638</v>
      </c>
      <c r="C2050" s="245">
        <v>2000</v>
      </c>
      <c r="D2050" s="258">
        <v>0</v>
      </c>
      <c r="E2050" s="258">
        <v>0</v>
      </c>
      <c r="F2050" s="259">
        <v>0</v>
      </c>
      <c r="G2050" s="259">
        <v>0</v>
      </c>
      <c r="H2050" s="259">
        <f>SUM(E2050:G2050)</f>
        <v>0</v>
      </c>
      <c r="I2050" s="259">
        <v>0</v>
      </c>
      <c r="J2050" s="259">
        <v>0</v>
      </c>
      <c r="K2050" s="246"/>
    </row>
    <row r="2051" spans="1:11" ht="11.25" customHeight="1" x14ac:dyDescent="0.3">
      <c r="A2051" s="237"/>
      <c r="B2051" s="31"/>
      <c r="C2051" s="237"/>
      <c r="D2051" s="260"/>
      <c r="E2051" s="260"/>
      <c r="F2051" s="212"/>
      <c r="G2051" s="212"/>
      <c r="H2051" s="261"/>
      <c r="I2051" s="212"/>
      <c r="J2051" s="212"/>
      <c r="K2051" s="237"/>
    </row>
    <row r="2052" spans="1:11" x14ac:dyDescent="0.3">
      <c r="A2052" s="248" t="s">
        <v>2160</v>
      </c>
      <c r="B2052" s="31"/>
      <c r="C2052" s="237"/>
      <c r="D2052" s="262">
        <f>SUM(D2053)</f>
        <v>0</v>
      </c>
      <c r="E2052" s="262">
        <f t="shared" ref="E2052:J2052" si="202">SUM(E2053)</f>
        <v>0</v>
      </c>
      <c r="F2052" s="262">
        <f t="shared" si="202"/>
        <v>0</v>
      </c>
      <c r="G2052" s="262">
        <f t="shared" si="202"/>
        <v>0</v>
      </c>
      <c r="H2052" s="262">
        <f t="shared" si="202"/>
        <v>0</v>
      </c>
      <c r="I2052" s="262">
        <f t="shared" si="202"/>
        <v>300000</v>
      </c>
      <c r="J2052" s="262">
        <f t="shared" si="202"/>
        <v>0</v>
      </c>
      <c r="K2052" s="249"/>
    </row>
    <row r="2053" spans="1:11" ht="24" x14ac:dyDescent="0.3">
      <c r="A2053" s="244" t="s">
        <v>4639</v>
      </c>
      <c r="B2053" s="292" t="s">
        <v>4640</v>
      </c>
      <c r="C2053" s="245">
        <v>2000</v>
      </c>
      <c r="D2053" s="258">
        <v>0</v>
      </c>
      <c r="E2053" s="258">
        <v>0</v>
      </c>
      <c r="F2053" s="259">
        <v>0</v>
      </c>
      <c r="G2053" s="259">
        <v>0</v>
      </c>
      <c r="H2053" s="259">
        <f>SUM(E2053:G2053)</f>
        <v>0</v>
      </c>
      <c r="I2053" s="259">
        <v>300000</v>
      </c>
      <c r="J2053" s="259">
        <v>0</v>
      </c>
      <c r="K2053" s="247"/>
    </row>
    <row r="2054" spans="1:11" ht="12.75" customHeight="1" x14ac:dyDescent="0.3">
      <c r="A2054" s="237"/>
      <c r="B2054" s="31"/>
      <c r="C2054" s="237"/>
      <c r="D2054" s="260"/>
      <c r="E2054" s="260"/>
      <c r="F2054" s="212"/>
      <c r="G2054" s="212"/>
      <c r="H2054" s="261"/>
      <c r="I2054" s="212"/>
      <c r="J2054" s="212"/>
      <c r="K2054" s="237"/>
    </row>
    <row r="2055" spans="1:11" x14ac:dyDescent="0.3">
      <c r="A2055" s="248" t="s">
        <v>1890</v>
      </c>
      <c r="B2055" s="31"/>
      <c r="C2055" s="237"/>
      <c r="D2055" s="262">
        <f>SUM(D2056)</f>
        <v>3800000</v>
      </c>
      <c r="E2055" s="262">
        <f t="shared" ref="E2055:J2055" si="203">SUM(E2056)</f>
        <v>1800000</v>
      </c>
      <c r="F2055" s="262">
        <f t="shared" si="203"/>
        <v>3900000</v>
      </c>
      <c r="G2055" s="262">
        <f t="shared" si="203"/>
        <v>4000000</v>
      </c>
      <c r="H2055" s="262">
        <f t="shared" si="203"/>
        <v>9700000</v>
      </c>
      <c r="I2055" s="262">
        <f t="shared" si="203"/>
        <v>3700000</v>
      </c>
      <c r="J2055" s="262">
        <f t="shared" si="203"/>
        <v>2964648</v>
      </c>
      <c r="K2055" s="243"/>
    </row>
    <row r="2056" spans="1:11" x14ac:dyDescent="0.3">
      <c r="A2056" s="244" t="s">
        <v>4641</v>
      </c>
      <c r="B2056" s="292" t="s">
        <v>4642</v>
      </c>
      <c r="C2056" s="245">
        <v>2000</v>
      </c>
      <c r="D2056" s="258">
        <v>3800000</v>
      </c>
      <c r="E2056" s="258">
        <v>1800000</v>
      </c>
      <c r="F2056" s="259">
        <v>3900000</v>
      </c>
      <c r="G2056" s="259">
        <v>4000000</v>
      </c>
      <c r="H2056" s="259">
        <f>SUM(E2056:G2056)</f>
        <v>9700000</v>
      </c>
      <c r="I2056" s="259">
        <v>3700000</v>
      </c>
      <c r="J2056" s="259">
        <v>2964648</v>
      </c>
      <c r="K2056" s="246"/>
    </row>
    <row r="2057" spans="1:11" ht="12" customHeight="1" x14ac:dyDescent="0.3">
      <c r="A2057" s="237"/>
      <c r="B2057" s="31"/>
      <c r="C2057" s="237"/>
      <c r="D2057" s="260"/>
      <c r="E2057" s="260"/>
      <c r="F2057" s="212"/>
      <c r="G2057" s="212"/>
      <c r="H2057" s="261"/>
      <c r="I2057" s="212"/>
      <c r="J2057" s="212"/>
      <c r="K2057" s="237"/>
    </row>
    <row r="2058" spans="1:11" x14ac:dyDescent="0.3">
      <c r="A2058" s="248" t="s">
        <v>169</v>
      </c>
      <c r="B2058" s="293"/>
      <c r="C2058" s="237"/>
      <c r="D2058" s="262">
        <f>SUM(D2059:D2060)</f>
        <v>71000000</v>
      </c>
      <c r="E2058" s="262">
        <f t="shared" ref="E2058:J2058" si="204">SUM(E2059:E2060)</f>
        <v>41000000</v>
      </c>
      <c r="F2058" s="262">
        <f t="shared" si="204"/>
        <v>71000000</v>
      </c>
      <c r="G2058" s="262">
        <f t="shared" si="204"/>
        <v>71000000</v>
      </c>
      <c r="H2058" s="262">
        <f t="shared" si="204"/>
        <v>183000000</v>
      </c>
      <c r="I2058" s="262">
        <f t="shared" si="204"/>
        <v>0</v>
      </c>
      <c r="J2058" s="262">
        <f t="shared" si="204"/>
        <v>1000</v>
      </c>
      <c r="K2058" s="243"/>
    </row>
    <row r="2059" spans="1:11" ht="24" x14ac:dyDescent="0.3">
      <c r="A2059" s="244" t="s">
        <v>4643</v>
      </c>
      <c r="B2059" s="292" t="s">
        <v>4644</v>
      </c>
      <c r="C2059" s="245">
        <v>2000</v>
      </c>
      <c r="D2059" s="258">
        <v>31000000</v>
      </c>
      <c r="E2059" s="258">
        <v>21000000</v>
      </c>
      <c r="F2059" s="259">
        <v>31000000</v>
      </c>
      <c r="G2059" s="259">
        <v>31000000</v>
      </c>
      <c r="H2059" s="259">
        <f t="shared" ref="H2059:H2060" si="205">SUM(E2059:G2059)</f>
        <v>83000000</v>
      </c>
      <c r="I2059" s="259">
        <v>0</v>
      </c>
      <c r="J2059" s="259">
        <v>0</v>
      </c>
      <c r="K2059" s="247"/>
    </row>
    <row r="2060" spans="1:11" ht="24" x14ac:dyDescent="0.3">
      <c r="A2060" s="244" t="s">
        <v>4645</v>
      </c>
      <c r="B2060" s="292" t="s">
        <v>4646</v>
      </c>
      <c r="C2060" s="245">
        <v>2000</v>
      </c>
      <c r="D2060" s="258">
        <v>40000000</v>
      </c>
      <c r="E2060" s="258">
        <v>20000000</v>
      </c>
      <c r="F2060" s="259">
        <v>40000000</v>
      </c>
      <c r="G2060" s="259">
        <v>40000000</v>
      </c>
      <c r="H2060" s="259">
        <f t="shared" si="205"/>
        <v>100000000</v>
      </c>
      <c r="I2060" s="259">
        <v>0</v>
      </c>
      <c r="J2060" s="259">
        <v>1000</v>
      </c>
      <c r="K2060" s="246"/>
    </row>
    <row r="2061" spans="1:11" ht="17.25" customHeight="1" x14ac:dyDescent="0.3">
      <c r="A2061" s="237"/>
      <c r="B2061" s="31"/>
      <c r="C2061" s="237"/>
      <c r="D2061" s="260"/>
      <c r="E2061" s="260"/>
      <c r="F2061" s="212"/>
      <c r="G2061" s="212"/>
      <c r="H2061" s="261"/>
      <c r="I2061" s="212"/>
      <c r="J2061" s="212"/>
      <c r="K2061" s="237"/>
    </row>
    <row r="2062" spans="1:11" x14ac:dyDescent="0.3">
      <c r="A2062" s="248" t="s">
        <v>719</v>
      </c>
      <c r="B2062" s="293"/>
      <c r="C2062" s="237"/>
      <c r="D2062" s="262">
        <f>SUM(D2063:D2065)</f>
        <v>2500000</v>
      </c>
      <c r="E2062" s="262">
        <f t="shared" ref="E2062:J2062" si="206">SUM(E2063:E2065)</f>
        <v>1500000</v>
      </c>
      <c r="F2062" s="262">
        <f t="shared" si="206"/>
        <v>2500000</v>
      </c>
      <c r="G2062" s="262">
        <f t="shared" si="206"/>
        <v>2500000</v>
      </c>
      <c r="H2062" s="262">
        <f t="shared" si="206"/>
        <v>6500000</v>
      </c>
      <c r="I2062" s="262">
        <f t="shared" si="206"/>
        <v>2500000</v>
      </c>
      <c r="J2062" s="262">
        <f t="shared" si="206"/>
        <v>93600</v>
      </c>
      <c r="K2062" s="243"/>
    </row>
    <row r="2063" spans="1:11" x14ac:dyDescent="0.3">
      <c r="A2063" s="244" t="s">
        <v>4647</v>
      </c>
      <c r="B2063" s="292" t="s">
        <v>4648</v>
      </c>
      <c r="C2063" s="245">
        <v>2000</v>
      </c>
      <c r="D2063" s="258">
        <v>0</v>
      </c>
      <c r="E2063" s="258">
        <v>0</v>
      </c>
      <c r="F2063" s="259">
        <v>0</v>
      </c>
      <c r="G2063" s="259">
        <v>0</v>
      </c>
      <c r="H2063" s="259">
        <f t="shared" ref="H2063:H2065" si="207">SUM(E2063:G2063)</f>
        <v>0</v>
      </c>
      <c r="I2063" s="259">
        <v>0</v>
      </c>
      <c r="J2063" s="259">
        <v>0</v>
      </c>
      <c r="K2063" s="246"/>
    </row>
    <row r="2064" spans="1:11" ht="24" x14ac:dyDescent="0.3">
      <c r="A2064" s="244" t="s">
        <v>4649</v>
      </c>
      <c r="B2064" s="292" t="s">
        <v>4650</v>
      </c>
      <c r="C2064" s="245">
        <v>2000</v>
      </c>
      <c r="D2064" s="258">
        <v>2500000</v>
      </c>
      <c r="E2064" s="258">
        <v>1500000</v>
      </c>
      <c r="F2064" s="259">
        <v>2500000</v>
      </c>
      <c r="G2064" s="259">
        <v>2500000</v>
      </c>
      <c r="H2064" s="259">
        <f t="shared" si="207"/>
        <v>6500000</v>
      </c>
      <c r="I2064" s="259">
        <v>2500000</v>
      </c>
      <c r="J2064" s="259">
        <v>0</v>
      </c>
      <c r="K2064" s="247"/>
    </row>
    <row r="2065" spans="1:11" x14ac:dyDescent="0.3">
      <c r="A2065" s="244" t="s">
        <v>4651</v>
      </c>
      <c r="B2065" s="292" t="s">
        <v>4652</v>
      </c>
      <c r="C2065" s="245">
        <v>2000</v>
      </c>
      <c r="D2065" s="258">
        <v>0</v>
      </c>
      <c r="E2065" s="258">
        <v>0</v>
      </c>
      <c r="F2065" s="259">
        <v>0</v>
      </c>
      <c r="G2065" s="259">
        <v>0</v>
      </c>
      <c r="H2065" s="259">
        <f t="shared" si="207"/>
        <v>0</v>
      </c>
      <c r="I2065" s="259">
        <v>0</v>
      </c>
      <c r="J2065" s="259">
        <v>93600</v>
      </c>
      <c r="K2065" s="246"/>
    </row>
    <row r="2066" spans="1:11" x14ac:dyDescent="0.3">
      <c r="A2066" s="237"/>
      <c r="B2066" s="31"/>
      <c r="C2066" s="237"/>
      <c r="D2066" s="260"/>
      <c r="E2066" s="260"/>
      <c r="F2066" s="212"/>
      <c r="G2066" s="212"/>
      <c r="H2066" s="261"/>
      <c r="I2066" s="212"/>
      <c r="J2066" s="212"/>
      <c r="K2066" s="237"/>
    </row>
    <row r="2067" spans="1:11" x14ac:dyDescent="0.3">
      <c r="A2067" s="248" t="s">
        <v>2449</v>
      </c>
      <c r="B2067" s="293"/>
      <c r="C2067" s="237"/>
      <c r="D2067" s="262">
        <f>SUM(D2068:D2077)</f>
        <v>106380000</v>
      </c>
      <c r="E2067" s="262">
        <f t="shared" ref="E2067:J2067" si="208">SUM(E2068:E2077)</f>
        <v>26170000</v>
      </c>
      <c r="F2067" s="262">
        <f t="shared" si="208"/>
        <v>107522000</v>
      </c>
      <c r="G2067" s="262">
        <f t="shared" si="208"/>
        <v>118132000</v>
      </c>
      <c r="H2067" s="262">
        <f t="shared" si="208"/>
        <v>251824000</v>
      </c>
      <c r="I2067" s="262">
        <f t="shared" si="208"/>
        <v>37688000</v>
      </c>
      <c r="J2067" s="262">
        <f t="shared" si="208"/>
        <v>32829850</v>
      </c>
      <c r="K2067" s="243"/>
    </row>
    <row r="2068" spans="1:11" x14ac:dyDescent="0.3">
      <c r="A2068" s="244" t="s">
        <v>4653</v>
      </c>
      <c r="B2068" s="292" t="s">
        <v>4895</v>
      </c>
      <c r="C2068" s="245">
        <v>2000</v>
      </c>
      <c r="D2068" s="258">
        <v>0</v>
      </c>
      <c r="E2068" s="258">
        <v>0</v>
      </c>
      <c r="F2068" s="259">
        <v>0</v>
      </c>
      <c r="G2068" s="259">
        <v>0</v>
      </c>
      <c r="H2068" s="259">
        <f t="shared" ref="H2068:H2077" si="209">SUM(E2068:G2068)</f>
        <v>0</v>
      </c>
      <c r="I2068" s="259">
        <v>800000</v>
      </c>
      <c r="J2068" s="259">
        <v>0</v>
      </c>
      <c r="K2068" s="246"/>
    </row>
    <row r="2069" spans="1:11" x14ac:dyDescent="0.3">
      <c r="A2069" s="244" t="s">
        <v>4654</v>
      </c>
      <c r="B2069" s="292" t="s">
        <v>4655</v>
      </c>
      <c r="C2069" s="245">
        <v>2000</v>
      </c>
      <c r="D2069" s="258">
        <v>20000</v>
      </c>
      <c r="E2069" s="258">
        <v>10000</v>
      </c>
      <c r="F2069" s="259">
        <v>21000</v>
      </c>
      <c r="G2069" s="259">
        <v>20000</v>
      </c>
      <c r="H2069" s="259">
        <f t="shared" si="209"/>
        <v>51000</v>
      </c>
      <c r="I2069" s="259">
        <v>0</v>
      </c>
      <c r="J2069" s="259">
        <v>0</v>
      </c>
      <c r="K2069" s="247"/>
    </row>
    <row r="2070" spans="1:11" ht="12.75" customHeight="1" x14ac:dyDescent="0.3">
      <c r="A2070" s="244" t="s">
        <v>4656</v>
      </c>
      <c r="B2070" s="292" t="s">
        <v>4657</v>
      </c>
      <c r="C2070" s="245">
        <v>2000</v>
      </c>
      <c r="D2070" s="258">
        <v>150000</v>
      </c>
      <c r="E2070" s="258">
        <v>50000</v>
      </c>
      <c r="F2070" s="259">
        <v>151000</v>
      </c>
      <c r="G2070" s="259">
        <v>152000</v>
      </c>
      <c r="H2070" s="259">
        <f t="shared" si="209"/>
        <v>353000</v>
      </c>
      <c r="I2070" s="259">
        <v>800000</v>
      </c>
      <c r="J2070" s="259">
        <v>34000</v>
      </c>
      <c r="K2070" s="246"/>
    </row>
    <row r="2071" spans="1:11" x14ac:dyDescent="0.3">
      <c r="A2071" s="244" t="s">
        <v>4658</v>
      </c>
      <c r="B2071" s="292" t="s">
        <v>4659</v>
      </c>
      <c r="C2071" s="245">
        <v>2000</v>
      </c>
      <c r="D2071" s="258">
        <v>210000</v>
      </c>
      <c r="E2071" s="258">
        <v>110000</v>
      </c>
      <c r="F2071" s="259">
        <v>250000</v>
      </c>
      <c r="G2071" s="259">
        <v>260000</v>
      </c>
      <c r="H2071" s="259">
        <f t="shared" si="209"/>
        <v>620000</v>
      </c>
      <c r="I2071" s="259">
        <v>88000</v>
      </c>
      <c r="J2071" s="259">
        <v>246000</v>
      </c>
      <c r="K2071" s="246"/>
    </row>
    <row r="2072" spans="1:11" x14ac:dyDescent="0.3">
      <c r="A2072" s="244" t="s">
        <v>4660</v>
      </c>
      <c r="B2072" s="292" t="s">
        <v>4661</v>
      </c>
      <c r="C2072" s="245">
        <v>2000</v>
      </c>
      <c r="D2072" s="258">
        <v>0</v>
      </c>
      <c r="E2072" s="258">
        <v>0</v>
      </c>
      <c r="F2072" s="259">
        <v>0</v>
      </c>
      <c r="G2072" s="259">
        <v>0</v>
      </c>
      <c r="H2072" s="259">
        <f t="shared" si="209"/>
        <v>0</v>
      </c>
      <c r="I2072" s="259">
        <v>0</v>
      </c>
      <c r="J2072" s="259">
        <v>0</v>
      </c>
      <c r="K2072" s="246"/>
    </row>
    <row r="2073" spans="1:11" x14ac:dyDescent="0.3">
      <c r="A2073" s="244" t="s">
        <v>4662</v>
      </c>
      <c r="B2073" s="292" t="s">
        <v>4663</v>
      </c>
      <c r="C2073" s="245">
        <v>2000</v>
      </c>
      <c r="D2073" s="258">
        <v>0</v>
      </c>
      <c r="E2073" s="258">
        <v>0</v>
      </c>
      <c r="F2073" s="259">
        <v>0</v>
      </c>
      <c r="G2073" s="259">
        <v>0</v>
      </c>
      <c r="H2073" s="259">
        <f t="shared" si="209"/>
        <v>0</v>
      </c>
      <c r="I2073" s="259">
        <v>0</v>
      </c>
      <c r="J2073" s="259">
        <v>13840000</v>
      </c>
      <c r="K2073" s="247"/>
    </row>
    <row r="2074" spans="1:11" x14ac:dyDescent="0.3">
      <c r="A2074" s="244" t="s">
        <v>4664</v>
      </c>
      <c r="B2074" s="292" t="s">
        <v>4665</v>
      </c>
      <c r="C2074" s="245">
        <v>2000</v>
      </c>
      <c r="D2074" s="258">
        <v>55500000</v>
      </c>
      <c r="E2074" s="258">
        <v>15500000</v>
      </c>
      <c r="F2074" s="259">
        <v>56000000</v>
      </c>
      <c r="G2074" s="259">
        <v>57000000</v>
      </c>
      <c r="H2074" s="259">
        <f t="shared" si="209"/>
        <v>128500000</v>
      </c>
      <c r="I2074" s="259">
        <v>5500000</v>
      </c>
      <c r="J2074" s="259">
        <v>12683000</v>
      </c>
      <c r="K2074" s="246"/>
    </row>
    <row r="2075" spans="1:11" x14ac:dyDescent="0.3">
      <c r="A2075" s="244" t="s">
        <v>4666</v>
      </c>
      <c r="B2075" s="292" t="s">
        <v>4667</v>
      </c>
      <c r="C2075" s="245">
        <v>2000</v>
      </c>
      <c r="D2075" s="258">
        <v>50000000</v>
      </c>
      <c r="E2075" s="258">
        <v>10000000</v>
      </c>
      <c r="F2075" s="259">
        <v>50500000</v>
      </c>
      <c r="G2075" s="259">
        <v>60000000</v>
      </c>
      <c r="H2075" s="259">
        <f t="shared" si="209"/>
        <v>120500000</v>
      </c>
      <c r="I2075" s="259">
        <v>30000000</v>
      </c>
      <c r="J2075" s="259">
        <v>40000</v>
      </c>
      <c r="K2075" s="247"/>
    </row>
    <row r="2076" spans="1:11" x14ac:dyDescent="0.3">
      <c r="A2076" s="244" t="s">
        <v>4668</v>
      </c>
      <c r="B2076" s="292" t="s">
        <v>4669</v>
      </c>
      <c r="C2076" s="245">
        <v>2000</v>
      </c>
      <c r="D2076" s="258">
        <v>0</v>
      </c>
      <c r="E2076" s="258">
        <v>0</v>
      </c>
      <c r="F2076" s="259">
        <v>0</v>
      </c>
      <c r="G2076" s="259">
        <v>0</v>
      </c>
      <c r="H2076" s="259">
        <f t="shared" si="209"/>
        <v>0</v>
      </c>
      <c r="I2076" s="259">
        <v>0</v>
      </c>
      <c r="J2076" s="259">
        <v>1183350</v>
      </c>
      <c r="K2076" s="246"/>
    </row>
    <row r="2077" spans="1:11" x14ac:dyDescent="0.3">
      <c r="A2077" s="244" t="s">
        <v>4670</v>
      </c>
      <c r="B2077" s="292" t="s">
        <v>4671</v>
      </c>
      <c r="C2077" s="245">
        <v>2000</v>
      </c>
      <c r="D2077" s="258">
        <v>500000</v>
      </c>
      <c r="E2077" s="258">
        <v>500000</v>
      </c>
      <c r="F2077" s="259">
        <v>600000</v>
      </c>
      <c r="G2077" s="259">
        <v>700000</v>
      </c>
      <c r="H2077" s="259">
        <f t="shared" si="209"/>
        <v>1800000</v>
      </c>
      <c r="I2077" s="259">
        <v>500000</v>
      </c>
      <c r="J2077" s="259">
        <v>4803500</v>
      </c>
      <c r="K2077" s="246"/>
    </row>
    <row r="2078" spans="1:11" s="343" customFormat="1" ht="15.75" customHeight="1" x14ac:dyDescent="0.3">
      <c r="A2078" s="877" t="s">
        <v>5099</v>
      </c>
      <c r="B2078" s="877"/>
      <c r="C2078" s="877"/>
      <c r="D2078" s="877"/>
      <c r="E2078" s="877"/>
      <c r="F2078" s="877"/>
      <c r="G2078" s="877"/>
      <c r="H2078" s="877"/>
      <c r="I2078" s="877"/>
      <c r="J2078" s="877"/>
      <c r="K2078" s="877"/>
    </row>
    <row r="2079" spans="1:11" s="343" customFormat="1" ht="17.25" customHeight="1" x14ac:dyDescent="0.3">
      <c r="A2079" s="877" t="s">
        <v>5100</v>
      </c>
      <c r="B2079" s="877"/>
      <c r="C2079" s="877"/>
      <c r="D2079" s="877"/>
      <c r="E2079" s="877"/>
      <c r="F2079" s="877"/>
      <c r="G2079" s="877"/>
      <c r="H2079" s="877"/>
      <c r="I2079" s="877"/>
      <c r="J2079" s="877"/>
      <c r="K2079" s="877"/>
    </row>
    <row r="2080" spans="1:11" s="343" customFormat="1" ht="15" thickBot="1" x14ac:dyDescent="0.35">
      <c r="A2080" s="929" t="s">
        <v>4636</v>
      </c>
      <c r="B2080" s="929"/>
      <c r="C2080" s="929"/>
      <c r="D2080" s="929"/>
      <c r="E2080" s="929"/>
      <c r="F2080" s="929"/>
      <c r="G2080" s="929"/>
      <c r="H2080" s="929"/>
      <c r="I2080" s="929"/>
      <c r="J2080" s="929"/>
      <c r="K2080" s="929"/>
    </row>
    <row r="2081" spans="1:11" s="343" customFormat="1" ht="15" customHeight="1" x14ac:dyDescent="0.3">
      <c r="A2081" s="935" t="s">
        <v>5101</v>
      </c>
      <c r="B2081" s="931" t="s">
        <v>4881</v>
      </c>
      <c r="C2081" s="938" t="s">
        <v>4908</v>
      </c>
      <c r="D2081" s="873" t="s">
        <v>3115</v>
      </c>
      <c r="E2081" s="873" t="s">
        <v>3116</v>
      </c>
      <c r="F2081" s="873" t="s">
        <v>3116</v>
      </c>
      <c r="G2081" s="873" t="s">
        <v>3116</v>
      </c>
      <c r="H2081" s="873" t="s">
        <v>5095</v>
      </c>
      <c r="I2081" s="875" t="s">
        <v>3115</v>
      </c>
      <c r="J2081" s="254" t="s">
        <v>4884</v>
      </c>
      <c r="K2081" s="873" t="s">
        <v>5049</v>
      </c>
    </row>
    <row r="2082" spans="1:11" s="343" customFormat="1" x14ac:dyDescent="0.3">
      <c r="A2082" s="936"/>
      <c r="B2082" s="932"/>
      <c r="C2082" s="939"/>
      <c r="D2082" s="874"/>
      <c r="E2082" s="874"/>
      <c r="F2082" s="874"/>
      <c r="G2082" s="874"/>
      <c r="H2082" s="874"/>
      <c r="I2082" s="876"/>
      <c r="J2082" s="255" t="s">
        <v>5103</v>
      </c>
      <c r="K2082" s="874"/>
    </row>
    <row r="2083" spans="1:11" s="343" customFormat="1" x14ac:dyDescent="0.3">
      <c r="A2083" s="936"/>
      <c r="B2083" s="932"/>
      <c r="C2083" s="939"/>
      <c r="D2083" s="44" t="s">
        <v>3120</v>
      </c>
      <c r="E2083" s="44" t="s">
        <v>3120</v>
      </c>
      <c r="F2083" s="44" t="s">
        <v>5068</v>
      </c>
      <c r="G2083" s="44" t="s">
        <v>5069</v>
      </c>
      <c r="H2083" s="44"/>
      <c r="I2083" s="45" t="s">
        <v>5102</v>
      </c>
      <c r="J2083" s="45" t="s">
        <v>5102</v>
      </c>
      <c r="K2083" s="44"/>
    </row>
    <row r="2084" spans="1:11" s="343" customFormat="1" ht="15" thickBot="1" x14ac:dyDescent="0.35">
      <c r="A2084" s="937"/>
      <c r="B2084" s="933"/>
      <c r="C2084" s="940"/>
      <c r="D2084" s="48" t="s">
        <v>14</v>
      </c>
      <c r="E2084" s="48" t="s">
        <v>14</v>
      </c>
      <c r="F2084" s="48" t="s">
        <v>14</v>
      </c>
      <c r="G2084" s="48" t="s">
        <v>14</v>
      </c>
      <c r="H2084" s="48" t="s">
        <v>14</v>
      </c>
      <c r="I2084" s="49" t="s">
        <v>14</v>
      </c>
      <c r="J2084" s="256" t="s">
        <v>14</v>
      </c>
      <c r="K2084" s="48"/>
    </row>
    <row r="2085" spans="1:11" x14ac:dyDescent="0.3">
      <c r="A2085" s="308" t="s">
        <v>2504</v>
      </c>
      <c r="B2085" s="330"/>
      <c r="C2085" s="4"/>
      <c r="D2085" s="257">
        <f>SUM(D2086:D2094)</f>
        <v>23673000</v>
      </c>
      <c r="E2085" s="257">
        <f t="shared" ref="E2085:J2085" si="210">SUM(E2086:E2094)</f>
        <v>8603000</v>
      </c>
      <c r="F2085" s="257">
        <f t="shared" si="210"/>
        <v>24382200</v>
      </c>
      <c r="G2085" s="257">
        <f t="shared" si="210"/>
        <v>25189000</v>
      </c>
      <c r="H2085" s="257">
        <f t="shared" si="210"/>
        <v>58174200</v>
      </c>
      <c r="I2085" s="257">
        <f t="shared" si="210"/>
        <v>18067000</v>
      </c>
      <c r="J2085" s="257">
        <f t="shared" si="210"/>
        <v>400000</v>
      </c>
      <c r="K2085" s="253"/>
    </row>
    <row r="2086" spans="1:11" x14ac:dyDescent="0.3">
      <c r="A2086" s="244" t="s">
        <v>4672</v>
      </c>
      <c r="B2086" s="292" t="s">
        <v>4673</v>
      </c>
      <c r="C2086" s="245">
        <v>2000</v>
      </c>
      <c r="D2086" s="258">
        <v>1500000</v>
      </c>
      <c r="E2086" s="258">
        <v>500000</v>
      </c>
      <c r="F2086" s="259">
        <v>1545000</v>
      </c>
      <c r="G2086" s="259">
        <v>1500000</v>
      </c>
      <c r="H2086" s="259">
        <f t="shared" ref="H2086:H2094" si="211">SUM(E2086:G2086)</f>
        <v>3545000</v>
      </c>
      <c r="I2086" s="259">
        <v>0</v>
      </c>
      <c r="J2086" s="259">
        <v>0</v>
      </c>
      <c r="K2086" s="247"/>
    </row>
    <row r="2087" spans="1:11" x14ac:dyDescent="0.3">
      <c r="A2087" s="244" t="s">
        <v>4674</v>
      </c>
      <c r="B2087" s="292" t="s">
        <v>4675</v>
      </c>
      <c r="C2087" s="245">
        <v>2000</v>
      </c>
      <c r="D2087" s="258">
        <v>500000</v>
      </c>
      <c r="E2087" s="258">
        <v>200000</v>
      </c>
      <c r="F2087" s="259">
        <v>515000</v>
      </c>
      <c r="G2087" s="259">
        <v>500000</v>
      </c>
      <c r="H2087" s="259">
        <f t="shared" si="211"/>
        <v>1215000</v>
      </c>
      <c r="I2087" s="259">
        <v>0</v>
      </c>
      <c r="J2087" s="259">
        <v>0</v>
      </c>
      <c r="K2087" s="247"/>
    </row>
    <row r="2088" spans="1:11" x14ac:dyDescent="0.3">
      <c r="A2088" s="244" t="s">
        <v>4676</v>
      </c>
      <c r="B2088" s="292" t="s">
        <v>4677</v>
      </c>
      <c r="C2088" s="245">
        <v>2000</v>
      </c>
      <c r="D2088" s="258">
        <v>2500000</v>
      </c>
      <c r="E2088" s="258">
        <v>500000</v>
      </c>
      <c r="F2088" s="259">
        <v>2575000</v>
      </c>
      <c r="G2088" s="259">
        <v>2500000</v>
      </c>
      <c r="H2088" s="259">
        <f t="shared" si="211"/>
        <v>5575000</v>
      </c>
      <c r="I2088" s="259">
        <v>0</v>
      </c>
      <c r="J2088" s="259">
        <v>0</v>
      </c>
      <c r="K2088" s="247"/>
    </row>
    <row r="2089" spans="1:11" x14ac:dyDescent="0.3">
      <c r="A2089" s="244" t="s">
        <v>4678</v>
      </c>
      <c r="B2089" s="292" t="s">
        <v>4679</v>
      </c>
      <c r="C2089" s="245">
        <v>2000</v>
      </c>
      <c r="D2089" s="258">
        <v>550000</v>
      </c>
      <c r="E2089" s="258">
        <v>250000</v>
      </c>
      <c r="F2089" s="259">
        <v>566500</v>
      </c>
      <c r="G2089" s="259">
        <v>550000</v>
      </c>
      <c r="H2089" s="259">
        <f t="shared" si="211"/>
        <v>1366500</v>
      </c>
      <c r="I2089" s="259">
        <v>0</v>
      </c>
      <c r="J2089" s="259">
        <v>0</v>
      </c>
      <c r="K2089" s="247"/>
    </row>
    <row r="2090" spans="1:11" ht="27.75" customHeight="1" x14ac:dyDescent="0.3">
      <c r="A2090" s="244" t="s">
        <v>4680</v>
      </c>
      <c r="B2090" s="292" t="s">
        <v>5236</v>
      </c>
      <c r="C2090" s="245">
        <v>2000</v>
      </c>
      <c r="D2090" s="258">
        <v>1390000</v>
      </c>
      <c r="E2090" s="258">
        <v>390000</v>
      </c>
      <c r="F2090" s="259">
        <v>1431700</v>
      </c>
      <c r="G2090" s="259">
        <v>1503000</v>
      </c>
      <c r="H2090" s="259">
        <f t="shared" si="211"/>
        <v>3324700</v>
      </c>
      <c r="I2090" s="259">
        <v>1190000</v>
      </c>
      <c r="J2090" s="259">
        <v>0</v>
      </c>
      <c r="K2090" s="247"/>
    </row>
    <row r="2091" spans="1:11" x14ac:dyDescent="0.3">
      <c r="A2091" s="244" t="s">
        <v>4681</v>
      </c>
      <c r="B2091" s="292" t="s">
        <v>4682</v>
      </c>
      <c r="C2091" s="245">
        <v>2000</v>
      </c>
      <c r="D2091" s="258">
        <v>500000</v>
      </c>
      <c r="E2091" s="258">
        <v>200000</v>
      </c>
      <c r="F2091" s="259">
        <v>515000</v>
      </c>
      <c r="G2091" s="259">
        <v>540000</v>
      </c>
      <c r="H2091" s="259">
        <f t="shared" si="211"/>
        <v>1255000</v>
      </c>
      <c r="I2091" s="259">
        <v>500000</v>
      </c>
      <c r="J2091" s="259">
        <v>400000</v>
      </c>
      <c r="K2091" s="246"/>
    </row>
    <row r="2092" spans="1:11" x14ac:dyDescent="0.3">
      <c r="A2092" s="244" t="s">
        <v>4683</v>
      </c>
      <c r="B2092" s="292" t="s">
        <v>4684</v>
      </c>
      <c r="C2092" s="245">
        <v>2000</v>
      </c>
      <c r="D2092" s="258">
        <v>37000</v>
      </c>
      <c r="E2092" s="258">
        <v>17000</v>
      </c>
      <c r="F2092" s="259">
        <v>38000</v>
      </c>
      <c r="G2092" s="259">
        <v>40000</v>
      </c>
      <c r="H2092" s="259">
        <f t="shared" si="211"/>
        <v>95000</v>
      </c>
      <c r="I2092" s="259">
        <v>37000</v>
      </c>
      <c r="J2092" s="259">
        <v>0</v>
      </c>
      <c r="K2092" s="247"/>
    </row>
    <row r="2093" spans="1:11" x14ac:dyDescent="0.3">
      <c r="A2093" s="244" t="s">
        <v>4685</v>
      </c>
      <c r="B2093" s="292" t="s">
        <v>4686</v>
      </c>
      <c r="C2093" s="245">
        <v>2000</v>
      </c>
      <c r="D2093" s="258">
        <v>200000</v>
      </c>
      <c r="E2093" s="258">
        <v>50000</v>
      </c>
      <c r="F2093" s="259">
        <v>206000</v>
      </c>
      <c r="G2093" s="259">
        <v>216000</v>
      </c>
      <c r="H2093" s="259">
        <f t="shared" si="211"/>
        <v>472000</v>
      </c>
      <c r="I2093" s="259">
        <v>200000</v>
      </c>
      <c r="J2093" s="259">
        <v>0</v>
      </c>
      <c r="K2093" s="247"/>
    </row>
    <row r="2094" spans="1:11" x14ac:dyDescent="0.3">
      <c r="A2094" s="244" t="s">
        <v>4687</v>
      </c>
      <c r="B2094" s="292" t="s">
        <v>4688</v>
      </c>
      <c r="C2094" s="245">
        <v>2000</v>
      </c>
      <c r="D2094" s="258">
        <v>16496000</v>
      </c>
      <c r="E2094" s="258">
        <v>6496000</v>
      </c>
      <c r="F2094" s="259">
        <v>16990000</v>
      </c>
      <c r="G2094" s="259">
        <v>17840000</v>
      </c>
      <c r="H2094" s="259">
        <f t="shared" si="211"/>
        <v>41326000</v>
      </c>
      <c r="I2094" s="259">
        <v>16140000</v>
      </c>
      <c r="J2094" s="259">
        <v>0</v>
      </c>
      <c r="K2094" s="247"/>
    </row>
    <row r="2095" spans="1:11" x14ac:dyDescent="0.3">
      <c r="A2095" s="237"/>
      <c r="B2095" s="31"/>
      <c r="C2095" s="237"/>
      <c r="D2095" s="260"/>
      <c r="E2095" s="260"/>
      <c r="F2095" s="212"/>
      <c r="G2095" s="212"/>
      <c r="H2095" s="261"/>
      <c r="I2095" s="212"/>
      <c r="J2095" s="212"/>
      <c r="K2095" s="237"/>
    </row>
    <row r="2096" spans="1:11" x14ac:dyDescent="0.3">
      <c r="A2096" s="248" t="s">
        <v>1805</v>
      </c>
      <c r="B2096" s="293"/>
      <c r="C2096" s="237"/>
      <c r="D2096" s="262">
        <f>SUM(D2097)</f>
        <v>26000000</v>
      </c>
      <c r="E2096" s="262">
        <f t="shared" ref="E2096:J2096" si="212">SUM(E2097)</f>
        <v>1000000</v>
      </c>
      <c r="F2096" s="262">
        <f t="shared" si="212"/>
        <v>28000000</v>
      </c>
      <c r="G2096" s="262">
        <f t="shared" si="212"/>
        <v>30000000</v>
      </c>
      <c r="H2096" s="262">
        <f t="shared" si="212"/>
        <v>59000000</v>
      </c>
      <c r="I2096" s="262">
        <f t="shared" si="212"/>
        <v>30000000</v>
      </c>
      <c r="J2096" s="262">
        <f t="shared" si="212"/>
        <v>21963240</v>
      </c>
      <c r="K2096" s="243"/>
    </row>
    <row r="2097" spans="1:11" x14ac:dyDescent="0.3">
      <c r="A2097" s="244" t="s">
        <v>4689</v>
      </c>
      <c r="B2097" s="292" t="s">
        <v>4690</v>
      </c>
      <c r="C2097" s="245">
        <v>2000</v>
      </c>
      <c r="D2097" s="258">
        <v>26000000</v>
      </c>
      <c r="E2097" s="258">
        <v>1000000</v>
      </c>
      <c r="F2097" s="259">
        <v>28000000</v>
      </c>
      <c r="G2097" s="259">
        <v>30000000</v>
      </c>
      <c r="H2097" s="259">
        <f>SUM(E2097:G2097)</f>
        <v>59000000</v>
      </c>
      <c r="I2097" s="259">
        <v>30000000</v>
      </c>
      <c r="J2097" s="259">
        <v>21963240</v>
      </c>
      <c r="K2097" s="246"/>
    </row>
    <row r="2098" spans="1:11" x14ac:dyDescent="0.3">
      <c r="A2098" s="237"/>
      <c r="B2098" s="31"/>
      <c r="C2098" s="237"/>
      <c r="D2098" s="260"/>
      <c r="E2098" s="260"/>
      <c r="F2098" s="212"/>
      <c r="G2098" s="212"/>
      <c r="H2098" s="261"/>
      <c r="I2098" s="212"/>
      <c r="J2098" s="212"/>
      <c r="K2098" s="237"/>
    </row>
    <row r="2099" spans="1:11" x14ac:dyDescent="0.3">
      <c r="A2099" s="248" t="s">
        <v>3003</v>
      </c>
      <c r="B2099" s="293"/>
      <c r="C2099" s="237"/>
      <c r="D2099" s="262">
        <f>SUM(D2100)</f>
        <v>0</v>
      </c>
      <c r="E2099" s="262">
        <f t="shared" ref="E2099:J2099" si="213">SUM(E2100)</f>
        <v>0</v>
      </c>
      <c r="F2099" s="262">
        <f t="shared" si="213"/>
        <v>0</v>
      </c>
      <c r="G2099" s="262">
        <f t="shared" si="213"/>
        <v>0</v>
      </c>
      <c r="H2099" s="262">
        <f t="shared" si="213"/>
        <v>0</v>
      </c>
      <c r="I2099" s="262">
        <f t="shared" si="213"/>
        <v>0</v>
      </c>
      <c r="J2099" s="262">
        <f t="shared" si="213"/>
        <v>20000</v>
      </c>
      <c r="K2099" s="249"/>
    </row>
    <row r="2100" spans="1:11" ht="21.75" customHeight="1" x14ac:dyDescent="0.3">
      <c r="A2100" s="244" t="s">
        <v>4691</v>
      </c>
      <c r="B2100" s="292" t="s">
        <v>4692</v>
      </c>
      <c r="C2100" s="245">
        <v>2000</v>
      </c>
      <c r="D2100" s="258">
        <v>0</v>
      </c>
      <c r="E2100" s="258">
        <v>0</v>
      </c>
      <c r="F2100" s="259">
        <v>0</v>
      </c>
      <c r="G2100" s="259">
        <v>0</v>
      </c>
      <c r="H2100" s="259">
        <f>SUM(E2100:G2100)</f>
        <v>0</v>
      </c>
      <c r="I2100" s="259">
        <v>0</v>
      </c>
      <c r="J2100" s="259">
        <v>20000</v>
      </c>
      <c r="K2100" s="247"/>
    </row>
    <row r="2101" spans="1:11" ht="21" customHeight="1" x14ac:dyDescent="0.3">
      <c r="A2101" s="237"/>
      <c r="B2101" s="31"/>
      <c r="C2101" s="237"/>
      <c r="D2101" s="260"/>
      <c r="E2101" s="260"/>
      <c r="F2101" s="212"/>
      <c r="G2101" s="212"/>
      <c r="H2101" s="261"/>
      <c r="I2101" s="212"/>
      <c r="J2101" s="212"/>
      <c r="K2101" s="237"/>
    </row>
    <row r="2102" spans="1:11" x14ac:dyDescent="0.3">
      <c r="A2102" s="248" t="s">
        <v>429</v>
      </c>
      <c r="B2102" s="31"/>
      <c r="C2102" s="237"/>
      <c r="D2102" s="262">
        <f>SUM(D2103:D2106)</f>
        <v>3650000</v>
      </c>
      <c r="E2102" s="262">
        <f t="shared" ref="E2102:J2102" si="214">SUM(E2103:E2106)</f>
        <v>1550000</v>
      </c>
      <c r="F2102" s="262">
        <f t="shared" si="214"/>
        <v>4460000</v>
      </c>
      <c r="G2102" s="262">
        <f t="shared" si="214"/>
        <v>5280000</v>
      </c>
      <c r="H2102" s="262">
        <f t="shared" si="214"/>
        <v>11290000</v>
      </c>
      <c r="I2102" s="262">
        <f t="shared" si="214"/>
        <v>910000</v>
      </c>
      <c r="J2102" s="262">
        <f t="shared" si="214"/>
        <v>84900</v>
      </c>
      <c r="K2102" s="243"/>
    </row>
    <row r="2103" spans="1:11" x14ac:dyDescent="0.3">
      <c r="A2103" s="244" t="s">
        <v>4693</v>
      </c>
      <c r="B2103" s="292" t="s">
        <v>4694</v>
      </c>
      <c r="C2103" s="245">
        <v>2000</v>
      </c>
      <c r="D2103" s="258">
        <v>150000</v>
      </c>
      <c r="E2103" s="258">
        <v>50000</v>
      </c>
      <c r="F2103" s="259">
        <v>160000</v>
      </c>
      <c r="G2103" s="259">
        <v>180000</v>
      </c>
      <c r="H2103" s="259">
        <f t="shared" ref="H2103:H2106" si="215">SUM(E2103:G2103)</f>
        <v>390000</v>
      </c>
      <c r="I2103" s="259">
        <v>400000</v>
      </c>
      <c r="J2103" s="259">
        <v>84900</v>
      </c>
      <c r="K2103" s="246"/>
    </row>
    <row r="2104" spans="1:11" x14ac:dyDescent="0.3">
      <c r="A2104" s="244" t="s">
        <v>4695</v>
      </c>
      <c r="B2104" s="292" t="s">
        <v>4696</v>
      </c>
      <c r="C2104" s="245">
        <v>2000</v>
      </c>
      <c r="D2104" s="258">
        <v>1000000</v>
      </c>
      <c r="E2104" s="258">
        <v>300000</v>
      </c>
      <c r="F2104" s="259">
        <v>1200000</v>
      </c>
      <c r="G2104" s="259">
        <v>1400000</v>
      </c>
      <c r="H2104" s="259">
        <f t="shared" si="215"/>
        <v>2900000</v>
      </c>
      <c r="I2104" s="259">
        <v>150000</v>
      </c>
      <c r="J2104" s="259">
        <v>0</v>
      </c>
      <c r="K2104" s="246"/>
    </row>
    <row r="2105" spans="1:11" x14ac:dyDescent="0.3">
      <c r="A2105" s="244" t="s">
        <v>4697</v>
      </c>
      <c r="B2105" s="292" t="s">
        <v>4698</v>
      </c>
      <c r="C2105" s="245">
        <v>2000</v>
      </c>
      <c r="D2105" s="258">
        <v>500000</v>
      </c>
      <c r="E2105" s="258">
        <v>200000</v>
      </c>
      <c r="F2105" s="259">
        <v>600000</v>
      </c>
      <c r="G2105" s="259">
        <v>700000</v>
      </c>
      <c r="H2105" s="259">
        <f t="shared" si="215"/>
        <v>1500000</v>
      </c>
      <c r="I2105" s="259">
        <v>200000</v>
      </c>
      <c r="J2105" s="259">
        <v>0</v>
      </c>
      <c r="K2105" s="247"/>
    </row>
    <row r="2106" spans="1:11" ht="23.25" customHeight="1" x14ac:dyDescent="0.3">
      <c r="A2106" s="244" t="s">
        <v>4699</v>
      </c>
      <c r="B2106" s="292" t="s">
        <v>4700</v>
      </c>
      <c r="C2106" s="245">
        <v>2000</v>
      </c>
      <c r="D2106" s="258">
        <v>2000000</v>
      </c>
      <c r="E2106" s="258">
        <v>1000000</v>
      </c>
      <c r="F2106" s="259">
        <v>2500000</v>
      </c>
      <c r="G2106" s="259">
        <v>3000000</v>
      </c>
      <c r="H2106" s="259">
        <f t="shared" si="215"/>
        <v>6500000</v>
      </c>
      <c r="I2106" s="259">
        <v>160000</v>
      </c>
      <c r="J2106" s="259">
        <v>0</v>
      </c>
      <c r="K2106" s="247"/>
    </row>
    <row r="2107" spans="1:11" x14ac:dyDescent="0.3">
      <c r="A2107" s="237"/>
      <c r="B2107" s="31"/>
      <c r="C2107" s="237"/>
      <c r="D2107" s="260"/>
      <c r="E2107" s="260"/>
      <c r="F2107" s="212"/>
      <c r="G2107" s="212"/>
      <c r="H2107" s="261"/>
      <c r="I2107" s="212"/>
      <c r="J2107" s="212"/>
      <c r="K2107" s="237"/>
    </row>
    <row r="2108" spans="1:11" x14ac:dyDescent="0.3">
      <c r="A2108" s="248" t="s">
        <v>493</v>
      </c>
      <c r="B2108" s="293"/>
      <c r="C2108" s="237"/>
      <c r="D2108" s="262">
        <f>SUM(D2109:D2111)</f>
        <v>0</v>
      </c>
      <c r="E2108" s="262">
        <f t="shared" ref="E2108:J2108" si="216">SUM(E2109:E2111)</f>
        <v>0</v>
      </c>
      <c r="F2108" s="262">
        <f t="shared" si="216"/>
        <v>0</v>
      </c>
      <c r="G2108" s="262">
        <f t="shared" si="216"/>
        <v>0</v>
      </c>
      <c r="H2108" s="262">
        <f t="shared" si="216"/>
        <v>0</v>
      </c>
      <c r="I2108" s="262">
        <f t="shared" si="216"/>
        <v>500000</v>
      </c>
      <c r="J2108" s="262">
        <f t="shared" si="216"/>
        <v>16091367</v>
      </c>
      <c r="K2108" s="243"/>
    </row>
    <row r="2109" spans="1:11" x14ac:dyDescent="0.3">
      <c r="A2109" s="244" t="s">
        <v>4701</v>
      </c>
      <c r="B2109" s="292" t="s">
        <v>4702</v>
      </c>
      <c r="C2109" s="245">
        <v>2000</v>
      </c>
      <c r="D2109" s="258">
        <v>0</v>
      </c>
      <c r="E2109" s="258">
        <v>0</v>
      </c>
      <c r="F2109" s="259">
        <v>0</v>
      </c>
      <c r="G2109" s="259">
        <v>0</v>
      </c>
      <c r="H2109" s="259">
        <f t="shared" ref="H2109:H2111" si="217">SUM(E2109:G2109)</f>
        <v>0</v>
      </c>
      <c r="I2109" s="259">
        <v>500000</v>
      </c>
      <c r="J2109" s="259">
        <v>0</v>
      </c>
      <c r="K2109" s="247"/>
    </row>
    <row r="2110" spans="1:11" x14ac:dyDescent="0.3">
      <c r="A2110" s="244" t="s">
        <v>4703</v>
      </c>
      <c r="B2110" s="292" t="s">
        <v>4704</v>
      </c>
      <c r="C2110" s="245">
        <v>2000</v>
      </c>
      <c r="D2110" s="258">
        <v>0</v>
      </c>
      <c r="E2110" s="258">
        <v>0</v>
      </c>
      <c r="F2110" s="259">
        <v>0</v>
      </c>
      <c r="G2110" s="259">
        <v>0</v>
      </c>
      <c r="H2110" s="259">
        <f t="shared" si="217"/>
        <v>0</v>
      </c>
      <c r="I2110" s="259">
        <v>0</v>
      </c>
      <c r="J2110" s="259">
        <v>630600</v>
      </c>
      <c r="K2110" s="247"/>
    </row>
    <row r="2111" spans="1:11" x14ac:dyDescent="0.3">
      <c r="A2111" s="244" t="s">
        <v>4705</v>
      </c>
      <c r="B2111" s="292" t="s">
        <v>4706</v>
      </c>
      <c r="C2111" s="245">
        <v>2000</v>
      </c>
      <c r="D2111" s="258">
        <v>0</v>
      </c>
      <c r="E2111" s="258">
        <v>0</v>
      </c>
      <c r="F2111" s="259">
        <v>0</v>
      </c>
      <c r="G2111" s="259">
        <v>0</v>
      </c>
      <c r="H2111" s="259">
        <f t="shared" si="217"/>
        <v>0</v>
      </c>
      <c r="I2111" s="259">
        <v>0</v>
      </c>
      <c r="J2111" s="259">
        <v>15460767</v>
      </c>
      <c r="K2111" s="246"/>
    </row>
    <row r="2112" spans="1:11" x14ac:dyDescent="0.3">
      <c r="A2112" s="237"/>
      <c r="B2112" s="31"/>
      <c r="C2112" s="237"/>
      <c r="D2112" s="260"/>
      <c r="E2112" s="260"/>
      <c r="F2112" s="212"/>
      <c r="G2112" s="212"/>
      <c r="H2112" s="261"/>
      <c r="I2112" s="212"/>
      <c r="J2112" s="212"/>
      <c r="K2112" s="237"/>
    </row>
    <row r="2113" spans="1:11" s="343" customFormat="1" ht="15.75" customHeight="1" x14ac:dyDescent="0.3">
      <c r="A2113" s="877" t="s">
        <v>5099</v>
      </c>
      <c r="B2113" s="877"/>
      <c r="C2113" s="877"/>
      <c r="D2113" s="877"/>
      <c r="E2113" s="877"/>
      <c r="F2113" s="877"/>
      <c r="G2113" s="877"/>
      <c r="H2113" s="877"/>
      <c r="I2113" s="877"/>
      <c r="J2113" s="877"/>
      <c r="K2113" s="877"/>
    </row>
    <row r="2114" spans="1:11" s="343" customFormat="1" ht="17.25" customHeight="1" x14ac:dyDescent="0.3">
      <c r="A2114" s="877" t="s">
        <v>5100</v>
      </c>
      <c r="B2114" s="877"/>
      <c r="C2114" s="877"/>
      <c r="D2114" s="877"/>
      <c r="E2114" s="877"/>
      <c r="F2114" s="877"/>
      <c r="G2114" s="877"/>
      <c r="H2114" s="877"/>
      <c r="I2114" s="877"/>
      <c r="J2114" s="877"/>
      <c r="K2114" s="877"/>
    </row>
    <row r="2115" spans="1:11" s="343" customFormat="1" ht="15" thickBot="1" x14ac:dyDescent="0.35">
      <c r="A2115" s="929" t="s">
        <v>4636</v>
      </c>
      <c r="B2115" s="929"/>
      <c r="C2115" s="929"/>
      <c r="D2115" s="929"/>
      <c r="E2115" s="929"/>
      <c r="F2115" s="929"/>
      <c r="G2115" s="929"/>
      <c r="H2115" s="929"/>
      <c r="I2115" s="929"/>
      <c r="J2115" s="929"/>
      <c r="K2115" s="929"/>
    </row>
    <row r="2116" spans="1:11" s="343" customFormat="1" ht="15" customHeight="1" x14ac:dyDescent="0.3">
      <c r="A2116" s="935" t="s">
        <v>5101</v>
      </c>
      <c r="B2116" s="931" t="s">
        <v>4881</v>
      </c>
      <c r="C2116" s="938" t="s">
        <v>4908</v>
      </c>
      <c r="D2116" s="873" t="s">
        <v>3115</v>
      </c>
      <c r="E2116" s="873" t="s">
        <v>3116</v>
      </c>
      <c r="F2116" s="873" t="s">
        <v>3116</v>
      </c>
      <c r="G2116" s="873" t="s">
        <v>3116</v>
      </c>
      <c r="H2116" s="873" t="s">
        <v>5095</v>
      </c>
      <c r="I2116" s="875" t="s">
        <v>3115</v>
      </c>
      <c r="J2116" s="254" t="s">
        <v>4884</v>
      </c>
      <c r="K2116" s="873" t="s">
        <v>5049</v>
      </c>
    </row>
    <row r="2117" spans="1:11" s="343" customFormat="1" x14ac:dyDescent="0.3">
      <c r="A2117" s="936"/>
      <c r="B2117" s="932"/>
      <c r="C2117" s="939"/>
      <c r="D2117" s="874"/>
      <c r="E2117" s="874"/>
      <c r="F2117" s="874"/>
      <c r="G2117" s="874"/>
      <c r="H2117" s="874"/>
      <c r="I2117" s="876"/>
      <c r="J2117" s="255" t="s">
        <v>5103</v>
      </c>
      <c r="K2117" s="874"/>
    </row>
    <row r="2118" spans="1:11" s="343" customFormat="1" x14ac:dyDescent="0.3">
      <c r="A2118" s="936"/>
      <c r="B2118" s="932"/>
      <c r="C2118" s="939"/>
      <c r="D2118" s="44" t="s">
        <v>3120</v>
      </c>
      <c r="E2118" s="44" t="s">
        <v>3120</v>
      </c>
      <c r="F2118" s="44" t="s">
        <v>5068</v>
      </c>
      <c r="G2118" s="44" t="s">
        <v>5069</v>
      </c>
      <c r="H2118" s="44"/>
      <c r="I2118" s="45" t="s">
        <v>5102</v>
      </c>
      <c r="J2118" s="45" t="s">
        <v>5102</v>
      </c>
      <c r="K2118" s="44"/>
    </row>
    <row r="2119" spans="1:11" s="343" customFormat="1" ht="15" thickBot="1" x14ac:dyDescent="0.35">
      <c r="A2119" s="937"/>
      <c r="B2119" s="933"/>
      <c r="C2119" s="940"/>
      <c r="D2119" s="48" t="s">
        <v>14</v>
      </c>
      <c r="E2119" s="48" t="s">
        <v>14</v>
      </c>
      <c r="F2119" s="48" t="s">
        <v>14</v>
      </c>
      <c r="G2119" s="48" t="s">
        <v>14</v>
      </c>
      <c r="H2119" s="48" t="s">
        <v>14</v>
      </c>
      <c r="I2119" s="49" t="s">
        <v>14</v>
      </c>
      <c r="J2119" s="256" t="s">
        <v>14</v>
      </c>
      <c r="K2119" s="48"/>
    </row>
    <row r="2120" spans="1:11" x14ac:dyDescent="0.3">
      <c r="A2120" s="248" t="s">
        <v>531</v>
      </c>
      <c r="B2120" s="293"/>
      <c r="C2120" s="237"/>
      <c r="D2120" s="262">
        <f>SUM(D2121)</f>
        <v>250000</v>
      </c>
      <c r="E2120" s="262">
        <f t="shared" ref="E2120:J2120" si="218">SUM(E2121)</f>
        <v>150000</v>
      </c>
      <c r="F2120" s="262">
        <f t="shared" si="218"/>
        <v>300000</v>
      </c>
      <c r="G2120" s="262">
        <f t="shared" si="218"/>
        <v>400000</v>
      </c>
      <c r="H2120" s="262">
        <f t="shared" si="218"/>
        <v>850000</v>
      </c>
      <c r="I2120" s="262">
        <f t="shared" si="218"/>
        <v>200000</v>
      </c>
      <c r="J2120" s="262">
        <f t="shared" si="218"/>
        <v>177500</v>
      </c>
      <c r="K2120" s="243"/>
    </row>
    <row r="2121" spans="1:11" x14ac:dyDescent="0.3">
      <c r="A2121" s="244" t="s">
        <v>4707</v>
      </c>
      <c r="B2121" s="292" t="s">
        <v>4708</v>
      </c>
      <c r="C2121" s="245">
        <v>2000</v>
      </c>
      <c r="D2121" s="258">
        <v>250000</v>
      </c>
      <c r="E2121" s="258">
        <v>150000</v>
      </c>
      <c r="F2121" s="259">
        <v>300000</v>
      </c>
      <c r="G2121" s="259">
        <v>400000</v>
      </c>
      <c r="H2121" s="259">
        <f>SUM(E2121:G2121)</f>
        <v>850000</v>
      </c>
      <c r="I2121" s="259">
        <v>200000</v>
      </c>
      <c r="J2121" s="259">
        <v>177500</v>
      </c>
      <c r="K2121" s="246"/>
    </row>
    <row r="2122" spans="1:11" x14ac:dyDescent="0.3">
      <c r="A2122" s="237"/>
      <c r="B2122" s="31"/>
      <c r="C2122" s="237"/>
      <c r="D2122" s="260"/>
      <c r="E2122" s="260"/>
      <c r="F2122" s="212"/>
      <c r="G2122" s="212"/>
      <c r="H2122" s="261"/>
      <c r="I2122" s="212"/>
      <c r="J2122" s="212"/>
      <c r="K2122" s="237"/>
    </row>
    <row r="2123" spans="1:11" x14ac:dyDescent="0.3">
      <c r="A2123" s="248" t="s">
        <v>551</v>
      </c>
      <c r="B2123" s="293"/>
      <c r="C2123" s="237"/>
      <c r="D2123" s="262">
        <f>SUM(D2124)</f>
        <v>5000000</v>
      </c>
      <c r="E2123" s="262">
        <f t="shared" ref="E2123:J2123" si="219">SUM(E2124)</f>
        <v>2000000</v>
      </c>
      <c r="F2123" s="262">
        <f t="shared" si="219"/>
        <v>6000000</v>
      </c>
      <c r="G2123" s="262">
        <f t="shared" si="219"/>
        <v>7000000</v>
      </c>
      <c r="H2123" s="262">
        <f t="shared" si="219"/>
        <v>15000000</v>
      </c>
      <c r="I2123" s="262">
        <f t="shared" si="219"/>
        <v>2000000</v>
      </c>
      <c r="J2123" s="262">
        <f t="shared" si="219"/>
        <v>2500</v>
      </c>
      <c r="K2123" s="249"/>
    </row>
    <row r="2124" spans="1:11" x14ac:dyDescent="0.3">
      <c r="A2124" s="244" t="s">
        <v>4709</v>
      </c>
      <c r="B2124" s="292" t="s">
        <v>4710</v>
      </c>
      <c r="C2124" s="245">
        <v>2000</v>
      </c>
      <c r="D2124" s="258">
        <v>5000000</v>
      </c>
      <c r="E2124" s="258">
        <v>2000000</v>
      </c>
      <c r="F2124" s="259">
        <v>6000000</v>
      </c>
      <c r="G2124" s="259">
        <v>7000000</v>
      </c>
      <c r="H2124" s="259">
        <f>SUM(E2124:G2124)</f>
        <v>15000000</v>
      </c>
      <c r="I2124" s="259">
        <v>2000000</v>
      </c>
      <c r="J2124" s="259">
        <v>2500</v>
      </c>
      <c r="K2124" s="247"/>
    </row>
    <row r="2125" spans="1:11" x14ac:dyDescent="0.3">
      <c r="A2125" s="237"/>
      <c r="B2125" s="31"/>
      <c r="C2125" s="237"/>
      <c r="D2125" s="260"/>
      <c r="E2125" s="260"/>
      <c r="F2125" s="212"/>
      <c r="G2125" s="212"/>
      <c r="H2125" s="261"/>
      <c r="I2125" s="212"/>
      <c r="J2125" s="212"/>
      <c r="K2125" s="237"/>
    </row>
    <row r="2126" spans="1:11" x14ac:dyDescent="0.3">
      <c r="A2126" s="248" t="s">
        <v>2098</v>
      </c>
      <c r="B2126" s="293"/>
      <c r="C2126" s="237"/>
      <c r="D2126" s="262">
        <f>SUM(D2127:D2128)</f>
        <v>435000000</v>
      </c>
      <c r="E2126" s="262">
        <f t="shared" ref="E2126:J2126" si="220">SUM(E2127:E2128)</f>
        <v>115000000</v>
      </c>
      <c r="F2126" s="262">
        <f t="shared" si="220"/>
        <v>440000000</v>
      </c>
      <c r="G2126" s="262">
        <f t="shared" si="220"/>
        <v>445000000</v>
      </c>
      <c r="H2126" s="262">
        <f t="shared" si="220"/>
        <v>1000000000</v>
      </c>
      <c r="I2126" s="262">
        <f t="shared" si="220"/>
        <v>35000000</v>
      </c>
      <c r="J2126" s="262">
        <f t="shared" si="220"/>
        <v>0</v>
      </c>
      <c r="K2126" s="249"/>
    </row>
    <row r="2127" spans="1:11" x14ac:dyDescent="0.3">
      <c r="A2127" s="244" t="s">
        <v>4711</v>
      </c>
      <c r="B2127" s="292" t="s">
        <v>4712</v>
      </c>
      <c r="C2127" s="245">
        <v>2000</v>
      </c>
      <c r="D2127" s="258">
        <v>35000000</v>
      </c>
      <c r="E2127" s="258">
        <v>15000000</v>
      </c>
      <c r="F2127" s="259">
        <v>40000000</v>
      </c>
      <c r="G2127" s="259">
        <v>45000000</v>
      </c>
      <c r="H2127" s="259">
        <f t="shared" ref="H2127:H2128" si="221">SUM(E2127:G2127)</f>
        <v>100000000</v>
      </c>
      <c r="I2127" s="259">
        <v>35000000</v>
      </c>
      <c r="J2127" s="259">
        <v>0</v>
      </c>
      <c r="K2127" s="247"/>
    </row>
    <row r="2128" spans="1:11" x14ac:dyDescent="0.3">
      <c r="A2128" s="244" t="s">
        <v>4713</v>
      </c>
      <c r="B2128" s="292" t="s">
        <v>4714</v>
      </c>
      <c r="C2128" s="245">
        <v>2000</v>
      </c>
      <c r="D2128" s="258">
        <v>400000000</v>
      </c>
      <c r="E2128" s="258">
        <v>100000000</v>
      </c>
      <c r="F2128" s="259">
        <v>400000000</v>
      </c>
      <c r="G2128" s="259">
        <v>400000000</v>
      </c>
      <c r="H2128" s="259">
        <f t="shared" si="221"/>
        <v>900000000</v>
      </c>
      <c r="I2128" s="259">
        <v>0</v>
      </c>
      <c r="J2128" s="259">
        <v>0</v>
      </c>
      <c r="K2128" s="247"/>
    </row>
    <row r="2129" spans="1:11" x14ac:dyDescent="0.3">
      <c r="A2129" s="242"/>
      <c r="B2129" s="311"/>
      <c r="C2129" s="242"/>
      <c r="D2129" s="18"/>
      <c r="E2129" s="18"/>
      <c r="F2129" s="212"/>
      <c r="G2129" s="212"/>
      <c r="H2129" s="321"/>
      <c r="I2129" s="212"/>
      <c r="J2129" s="322"/>
      <c r="K2129" s="312"/>
    </row>
    <row r="2130" spans="1:11" x14ac:dyDescent="0.3">
      <c r="A2130" s="248" t="s">
        <v>674</v>
      </c>
      <c r="B2130" s="293"/>
      <c r="C2130" s="237"/>
      <c r="D2130" s="262">
        <f>SUM(D2131)</f>
        <v>0</v>
      </c>
      <c r="E2130" s="262">
        <f t="shared" ref="E2130:J2130" si="222">SUM(E2131)</f>
        <v>0</v>
      </c>
      <c r="F2130" s="262">
        <f t="shared" si="222"/>
        <v>0</v>
      </c>
      <c r="G2130" s="262">
        <f t="shared" si="222"/>
        <v>0</v>
      </c>
      <c r="H2130" s="262">
        <f t="shared" si="222"/>
        <v>0</v>
      </c>
      <c r="I2130" s="262">
        <f t="shared" si="222"/>
        <v>0</v>
      </c>
      <c r="J2130" s="262">
        <f t="shared" si="222"/>
        <v>15000</v>
      </c>
      <c r="K2130" s="249"/>
    </row>
    <row r="2131" spans="1:11" ht="23.25" customHeight="1" x14ac:dyDescent="0.3">
      <c r="A2131" s="244" t="s">
        <v>4715</v>
      </c>
      <c r="B2131" s="292" t="s">
        <v>4716</v>
      </c>
      <c r="C2131" s="245">
        <v>2000</v>
      </c>
      <c r="D2131" s="258">
        <v>0</v>
      </c>
      <c r="E2131" s="258">
        <v>0</v>
      </c>
      <c r="F2131" s="259">
        <v>0</v>
      </c>
      <c r="G2131" s="259">
        <v>0</v>
      </c>
      <c r="H2131" s="259">
        <f>SUM(E2131:G2131)</f>
        <v>0</v>
      </c>
      <c r="I2131" s="259">
        <v>0</v>
      </c>
      <c r="J2131" s="259">
        <v>15000</v>
      </c>
      <c r="K2131" s="247"/>
    </row>
    <row r="2132" spans="1:11" x14ac:dyDescent="0.3">
      <c r="A2132" s="237"/>
      <c r="B2132" s="31"/>
      <c r="C2132" s="237"/>
      <c r="D2132" s="260"/>
      <c r="E2132" s="260"/>
      <c r="F2132" s="212"/>
      <c r="G2132" s="212"/>
      <c r="H2132" s="261"/>
      <c r="I2132" s="212"/>
      <c r="J2132" s="212"/>
      <c r="K2132" s="237"/>
    </row>
    <row r="2133" spans="1:11" x14ac:dyDescent="0.3">
      <c r="A2133" s="248" t="s">
        <v>1077</v>
      </c>
      <c r="B2133" s="31"/>
      <c r="C2133" s="237"/>
      <c r="D2133" s="262">
        <f>SUM(D2134)</f>
        <v>0</v>
      </c>
      <c r="E2133" s="262">
        <f t="shared" ref="E2133:J2133" si="223">SUM(E2134)</f>
        <v>0</v>
      </c>
      <c r="F2133" s="262">
        <f t="shared" si="223"/>
        <v>0</v>
      </c>
      <c r="G2133" s="262">
        <f t="shared" si="223"/>
        <v>0</v>
      </c>
      <c r="H2133" s="262">
        <f t="shared" si="223"/>
        <v>0</v>
      </c>
      <c r="I2133" s="262">
        <f t="shared" si="223"/>
        <v>0</v>
      </c>
      <c r="J2133" s="262">
        <f t="shared" si="223"/>
        <v>1460950</v>
      </c>
      <c r="K2133" s="249"/>
    </row>
    <row r="2134" spans="1:11" x14ac:dyDescent="0.3">
      <c r="A2134" s="244" t="s">
        <v>4717</v>
      </c>
      <c r="B2134" s="292" t="s">
        <v>4718</v>
      </c>
      <c r="C2134" s="245">
        <v>2000</v>
      </c>
      <c r="D2134" s="258">
        <v>0</v>
      </c>
      <c r="E2134" s="258">
        <v>0</v>
      </c>
      <c r="F2134" s="259">
        <v>0</v>
      </c>
      <c r="G2134" s="259">
        <v>0</v>
      </c>
      <c r="H2134" s="259">
        <f>SUM(E2134:G2134)</f>
        <v>0</v>
      </c>
      <c r="I2134" s="259">
        <v>0</v>
      </c>
      <c r="J2134" s="259">
        <v>1460950</v>
      </c>
      <c r="K2134" s="247"/>
    </row>
    <row r="2135" spans="1:11" x14ac:dyDescent="0.3">
      <c r="A2135" s="237"/>
      <c r="B2135" s="31"/>
      <c r="C2135" s="237"/>
      <c r="D2135" s="260"/>
      <c r="E2135" s="260"/>
      <c r="F2135" s="212"/>
      <c r="G2135" s="212"/>
      <c r="H2135" s="261"/>
      <c r="I2135" s="212"/>
      <c r="J2135" s="212"/>
      <c r="K2135" s="237"/>
    </row>
    <row r="2136" spans="1:11" x14ac:dyDescent="0.3">
      <c r="A2136" s="248" t="s">
        <v>2307</v>
      </c>
      <c r="B2136" s="293"/>
      <c r="C2136" s="237"/>
      <c r="D2136" s="262">
        <f>SUM(D2137:D2138)</f>
        <v>1715000</v>
      </c>
      <c r="E2136" s="262">
        <f t="shared" ref="E2136:J2136" si="224">SUM(E2137:E2138)</f>
        <v>715000</v>
      </c>
      <c r="F2136" s="262">
        <f t="shared" si="224"/>
        <v>2000000</v>
      </c>
      <c r="G2136" s="262">
        <f t="shared" si="224"/>
        <v>2700000</v>
      </c>
      <c r="H2136" s="262">
        <f t="shared" si="224"/>
        <v>5415000</v>
      </c>
      <c r="I2136" s="262">
        <f t="shared" si="224"/>
        <v>1625000</v>
      </c>
      <c r="J2136" s="262">
        <f t="shared" si="224"/>
        <v>911000</v>
      </c>
      <c r="K2136" s="243"/>
    </row>
    <row r="2137" spans="1:11" x14ac:dyDescent="0.3">
      <c r="A2137" s="244" t="s">
        <v>4719</v>
      </c>
      <c r="B2137" s="292" t="s">
        <v>4720</v>
      </c>
      <c r="C2137" s="245">
        <v>2000</v>
      </c>
      <c r="D2137" s="258">
        <v>800000</v>
      </c>
      <c r="E2137" s="258">
        <v>400000</v>
      </c>
      <c r="F2137" s="259">
        <v>1000000</v>
      </c>
      <c r="G2137" s="259">
        <v>1500000</v>
      </c>
      <c r="H2137" s="259">
        <f t="shared" ref="H2137:H2138" si="225">SUM(E2137:G2137)</f>
        <v>2900000</v>
      </c>
      <c r="I2137" s="259">
        <v>500000</v>
      </c>
      <c r="J2137" s="259">
        <v>404000</v>
      </c>
      <c r="K2137" s="246"/>
    </row>
    <row r="2138" spans="1:11" x14ac:dyDescent="0.3">
      <c r="A2138" s="244" t="s">
        <v>4721</v>
      </c>
      <c r="B2138" s="292" t="s">
        <v>4722</v>
      </c>
      <c r="C2138" s="245">
        <v>2000</v>
      </c>
      <c r="D2138" s="258">
        <v>915000</v>
      </c>
      <c r="E2138" s="258">
        <v>315000</v>
      </c>
      <c r="F2138" s="259">
        <v>1000000</v>
      </c>
      <c r="G2138" s="259">
        <v>1200000</v>
      </c>
      <c r="H2138" s="259">
        <f t="shared" si="225"/>
        <v>2515000</v>
      </c>
      <c r="I2138" s="259">
        <v>1125000</v>
      </c>
      <c r="J2138" s="259">
        <v>507000</v>
      </c>
      <c r="K2138" s="247"/>
    </row>
    <row r="2139" spans="1:11" x14ac:dyDescent="0.3">
      <c r="A2139" s="237"/>
      <c r="B2139" s="31"/>
      <c r="C2139" s="237"/>
      <c r="D2139" s="260"/>
      <c r="E2139" s="260"/>
      <c r="F2139" s="212"/>
      <c r="G2139" s="212"/>
      <c r="H2139" s="261"/>
      <c r="I2139" s="212"/>
      <c r="J2139" s="212"/>
      <c r="K2139" s="237"/>
    </row>
    <row r="2140" spans="1:11" x14ac:dyDescent="0.3">
      <c r="A2140" s="248" t="s">
        <v>883</v>
      </c>
      <c r="B2140" s="293"/>
      <c r="C2140" s="237"/>
      <c r="D2140" s="262">
        <f>SUM(D2141:D2142)</f>
        <v>400000</v>
      </c>
      <c r="E2140" s="262">
        <f t="shared" ref="E2140:J2140" si="226">SUM(E2141:E2142)</f>
        <v>200000</v>
      </c>
      <c r="F2140" s="262">
        <f t="shared" si="226"/>
        <v>410000</v>
      </c>
      <c r="G2140" s="262">
        <f t="shared" si="226"/>
        <v>420000</v>
      </c>
      <c r="H2140" s="262">
        <f t="shared" si="226"/>
        <v>1030000</v>
      </c>
      <c r="I2140" s="262">
        <f t="shared" si="226"/>
        <v>1000000</v>
      </c>
      <c r="J2140" s="262">
        <f t="shared" si="226"/>
        <v>150000</v>
      </c>
      <c r="K2140" s="243"/>
    </row>
    <row r="2141" spans="1:11" ht="24" x14ac:dyDescent="0.3">
      <c r="A2141" s="244" t="s">
        <v>4723</v>
      </c>
      <c r="B2141" s="292" t="s">
        <v>4724</v>
      </c>
      <c r="C2141" s="245">
        <v>2000</v>
      </c>
      <c r="D2141" s="258">
        <v>0</v>
      </c>
      <c r="E2141" s="258">
        <v>0</v>
      </c>
      <c r="F2141" s="259">
        <v>0</v>
      </c>
      <c r="G2141" s="259">
        <v>0</v>
      </c>
      <c r="H2141" s="259">
        <f t="shared" ref="H2141:H2142" si="227">SUM(E2141:G2141)</f>
        <v>0</v>
      </c>
      <c r="I2141" s="259">
        <v>0</v>
      </c>
      <c r="J2141" s="259">
        <v>0</v>
      </c>
      <c r="K2141" s="246"/>
    </row>
    <row r="2142" spans="1:11" x14ac:dyDescent="0.3">
      <c r="A2142" s="244" t="s">
        <v>4725</v>
      </c>
      <c r="B2142" s="292" t="s">
        <v>4726</v>
      </c>
      <c r="C2142" s="245">
        <v>2000</v>
      </c>
      <c r="D2142" s="258">
        <v>400000</v>
      </c>
      <c r="E2142" s="258">
        <v>200000</v>
      </c>
      <c r="F2142" s="259">
        <v>410000</v>
      </c>
      <c r="G2142" s="259">
        <v>420000</v>
      </c>
      <c r="H2142" s="259">
        <f t="shared" si="227"/>
        <v>1030000</v>
      </c>
      <c r="I2142" s="259">
        <v>1000000</v>
      </c>
      <c r="J2142" s="259">
        <v>150000</v>
      </c>
      <c r="K2142" s="246"/>
    </row>
    <row r="2143" spans="1:11" x14ac:dyDescent="0.3">
      <c r="A2143" s="237"/>
      <c r="B2143" s="31"/>
      <c r="C2143" s="237"/>
      <c r="D2143" s="260"/>
      <c r="E2143" s="260"/>
      <c r="F2143" s="212"/>
      <c r="G2143" s="212"/>
      <c r="H2143" s="261"/>
      <c r="I2143" s="212"/>
      <c r="J2143" s="212"/>
      <c r="K2143" s="237"/>
    </row>
    <row r="2144" spans="1:11" x14ac:dyDescent="0.3">
      <c r="A2144" s="248" t="s">
        <v>1120</v>
      </c>
      <c r="B2144" s="31"/>
      <c r="C2144" s="237"/>
      <c r="D2144" s="262">
        <f>SUM(D2145)</f>
        <v>2500000</v>
      </c>
      <c r="E2144" s="262">
        <f t="shared" ref="E2144:J2144" si="228">SUM(E2145)</f>
        <v>1500000</v>
      </c>
      <c r="F2144" s="262">
        <f t="shared" si="228"/>
        <v>3000000</v>
      </c>
      <c r="G2144" s="262">
        <f t="shared" si="228"/>
        <v>4000000</v>
      </c>
      <c r="H2144" s="262">
        <f t="shared" si="228"/>
        <v>8500000</v>
      </c>
      <c r="I2144" s="262">
        <f t="shared" si="228"/>
        <v>4500000</v>
      </c>
      <c r="J2144" s="262">
        <f t="shared" si="228"/>
        <v>1225520</v>
      </c>
      <c r="K2144" s="243"/>
    </row>
    <row r="2145" spans="1:11" x14ac:dyDescent="0.3">
      <c r="A2145" s="244" t="s">
        <v>4727</v>
      </c>
      <c r="B2145" s="292" t="s">
        <v>4728</v>
      </c>
      <c r="C2145" s="245">
        <v>2000</v>
      </c>
      <c r="D2145" s="258">
        <v>2500000</v>
      </c>
      <c r="E2145" s="258">
        <v>1500000</v>
      </c>
      <c r="F2145" s="259">
        <v>3000000</v>
      </c>
      <c r="G2145" s="259">
        <v>4000000</v>
      </c>
      <c r="H2145" s="259">
        <f>SUM(E2145:G2145)</f>
        <v>8500000</v>
      </c>
      <c r="I2145" s="259">
        <v>4500000</v>
      </c>
      <c r="J2145" s="259">
        <v>1225520</v>
      </c>
      <c r="K2145" s="246"/>
    </row>
    <row r="2146" spans="1:11" x14ac:dyDescent="0.3">
      <c r="A2146" s="237"/>
      <c r="B2146" s="31"/>
      <c r="C2146" s="237"/>
      <c r="D2146" s="260"/>
      <c r="E2146" s="260"/>
      <c r="F2146" s="212"/>
      <c r="G2146" s="212"/>
      <c r="H2146" s="261"/>
      <c r="I2146" s="212"/>
      <c r="J2146" s="212"/>
      <c r="K2146" s="237"/>
    </row>
    <row r="2147" spans="1:11" x14ac:dyDescent="0.3">
      <c r="A2147" s="248" t="s">
        <v>1103</v>
      </c>
      <c r="B2147" s="293"/>
      <c r="C2147" s="237"/>
      <c r="D2147" s="262">
        <f>SUM(D2148)</f>
        <v>3000000</v>
      </c>
      <c r="E2147" s="262">
        <f t="shared" ref="E2147:J2147" si="229">SUM(E2148)</f>
        <v>1000000</v>
      </c>
      <c r="F2147" s="262">
        <f t="shared" si="229"/>
        <v>4000000</v>
      </c>
      <c r="G2147" s="262">
        <f t="shared" si="229"/>
        <v>5000000</v>
      </c>
      <c r="H2147" s="262">
        <f t="shared" si="229"/>
        <v>10000000</v>
      </c>
      <c r="I2147" s="262">
        <f t="shared" si="229"/>
        <v>3000000</v>
      </c>
      <c r="J2147" s="262">
        <f t="shared" si="229"/>
        <v>22170365</v>
      </c>
      <c r="K2147" s="243"/>
    </row>
    <row r="2148" spans="1:11" x14ac:dyDescent="0.3">
      <c r="A2148" s="244" t="s">
        <v>4729</v>
      </c>
      <c r="B2148" s="292" t="s">
        <v>4730</v>
      </c>
      <c r="C2148" s="245">
        <v>2000</v>
      </c>
      <c r="D2148" s="258">
        <v>3000000</v>
      </c>
      <c r="E2148" s="258">
        <v>1000000</v>
      </c>
      <c r="F2148" s="259">
        <v>4000000</v>
      </c>
      <c r="G2148" s="259">
        <v>5000000</v>
      </c>
      <c r="H2148" s="259">
        <f>SUM(E2148:G2148)</f>
        <v>10000000</v>
      </c>
      <c r="I2148" s="259">
        <v>3000000</v>
      </c>
      <c r="J2148" s="259">
        <v>22170365</v>
      </c>
      <c r="K2148" s="246"/>
    </row>
    <row r="2149" spans="1:11" x14ac:dyDescent="0.3">
      <c r="A2149" s="237"/>
      <c r="B2149" s="31"/>
      <c r="C2149" s="237"/>
      <c r="D2149" s="260"/>
      <c r="E2149" s="260"/>
      <c r="F2149" s="212"/>
      <c r="G2149" s="212"/>
      <c r="H2149" s="261"/>
      <c r="I2149" s="212"/>
      <c r="J2149" s="212"/>
      <c r="K2149" s="237"/>
    </row>
    <row r="2150" spans="1:11" s="343" customFormat="1" ht="15.75" customHeight="1" x14ac:dyDescent="0.3">
      <c r="A2150" s="877" t="s">
        <v>5099</v>
      </c>
      <c r="B2150" s="877"/>
      <c r="C2150" s="877"/>
      <c r="D2150" s="877"/>
      <c r="E2150" s="877"/>
      <c r="F2150" s="877"/>
      <c r="G2150" s="877"/>
      <c r="H2150" s="877"/>
      <c r="I2150" s="877"/>
      <c r="J2150" s="877"/>
      <c r="K2150" s="877"/>
    </row>
    <row r="2151" spans="1:11" s="343" customFormat="1" ht="17.25" customHeight="1" x14ac:dyDescent="0.3">
      <c r="A2151" s="877" t="s">
        <v>5100</v>
      </c>
      <c r="B2151" s="877"/>
      <c r="C2151" s="877"/>
      <c r="D2151" s="877"/>
      <c r="E2151" s="877"/>
      <c r="F2151" s="877"/>
      <c r="G2151" s="877"/>
      <c r="H2151" s="877"/>
      <c r="I2151" s="877"/>
      <c r="J2151" s="877"/>
      <c r="K2151" s="877"/>
    </row>
    <row r="2152" spans="1:11" s="343" customFormat="1" ht="15" thickBot="1" x14ac:dyDescent="0.35">
      <c r="A2152" s="929" t="s">
        <v>4636</v>
      </c>
      <c r="B2152" s="929"/>
      <c r="C2152" s="929"/>
      <c r="D2152" s="929"/>
      <c r="E2152" s="929"/>
      <c r="F2152" s="929"/>
      <c r="G2152" s="929"/>
      <c r="H2152" s="929"/>
      <c r="I2152" s="929"/>
      <c r="J2152" s="929"/>
      <c r="K2152" s="929"/>
    </row>
    <row r="2153" spans="1:11" s="343" customFormat="1" ht="15" customHeight="1" x14ac:dyDescent="0.3">
      <c r="A2153" s="935" t="s">
        <v>5101</v>
      </c>
      <c r="B2153" s="931" t="s">
        <v>4881</v>
      </c>
      <c r="C2153" s="938" t="s">
        <v>4908</v>
      </c>
      <c r="D2153" s="873" t="s">
        <v>3115</v>
      </c>
      <c r="E2153" s="873" t="s">
        <v>3116</v>
      </c>
      <c r="F2153" s="873" t="s">
        <v>3116</v>
      </c>
      <c r="G2153" s="873" t="s">
        <v>3116</v>
      </c>
      <c r="H2153" s="873" t="s">
        <v>5095</v>
      </c>
      <c r="I2153" s="875" t="s">
        <v>3115</v>
      </c>
      <c r="J2153" s="254" t="s">
        <v>4884</v>
      </c>
      <c r="K2153" s="873" t="s">
        <v>5049</v>
      </c>
    </row>
    <row r="2154" spans="1:11" s="343" customFormat="1" x14ac:dyDescent="0.3">
      <c r="A2154" s="936"/>
      <c r="B2154" s="932"/>
      <c r="C2154" s="939"/>
      <c r="D2154" s="874"/>
      <c r="E2154" s="874"/>
      <c r="F2154" s="874"/>
      <c r="G2154" s="874"/>
      <c r="H2154" s="874"/>
      <c r="I2154" s="876"/>
      <c r="J2154" s="255" t="s">
        <v>5103</v>
      </c>
      <c r="K2154" s="874"/>
    </row>
    <row r="2155" spans="1:11" s="343" customFormat="1" x14ac:dyDescent="0.3">
      <c r="A2155" s="936"/>
      <c r="B2155" s="932"/>
      <c r="C2155" s="939"/>
      <c r="D2155" s="44" t="s">
        <v>3120</v>
      </c>
      <c r="E2155" s="44" t="s">
        <v>3120</v>
      </c>
      <c r="F2155" s="44" t="s">
        <v>5068</v>
      </c>
      <c r="G2155" s="44" t="s">
        <v>5069</v>
      </c>
      <c r="H2155" s="44"/>
      <c r="I2155" s="45" t="s">
        <v>5102</v>
      </c>
      <c r="J2155" s="45" t="s">
        <v>5102</v>
      </c>
      <c r="K2155" s="44"/>
    </row>
    <row r="2156" spans="1:11" s="343" customFormat="1" ht="15" thickBot="1" x14ac:dyDescent="0.35">
      <c r="A2156" s="937"/>
      <c r="B2156" s="933"/>
      <c r="C2156" s="940"/>
      <c r="D2156" s="48" t="s">
        <v>14</v>
      </c>
      <c r="E2156" s="48" t="s">
        <v>14</v>
      </c>
      <c r="F2156" s="48" t="s">
        <v>14</v>
      </c>
      <c r="G2156" s="48" t="s">
        <v>14</v>
      </c>
      <c r="H2156" s="48" t="s">
        <v>14</v>
      </c>
      <c r="I2156" s="49" t="s">
        <v>14</v>
      </c>
      <c r="J2156" s="256" t="s">
        <v>14</v>
      </c>
      <c r="K2156" s="48"/>
    </row>
    <row r="2157" spans="1:11" x14ac:dyDescent="0.3">
      <c r="A2157" s="248" t="s">
        <v>1405</v>
      </c>
      <c r="B2157" s="293"/>
      <c r="C2157" s="237"/>
      <c r="D2157" s="262">
        <f>SUM(D2158:D2164)</f>
        <v>6442000</v>
      </c>
      <c r="E2157" s="262">
        <f t="shared" ref="E2157:J2157" si="230">SUM(E2158:E2164)</f>
        <v>2502000</v>
      </c>
      <c r="F2157" s="262">
        <f t="shared" si="230"/>
        <v>7658600</v>
      </c>
      <c r="G2157" s="262">
        <f t="shared" si="230"/>
        <v>8876000</v>
      </c>
      <c r="H2157" s="262">
        <f t="shared" si="230"/>
        <v>19036600</v>
      </c>
      <c r="I2157" s="262">
        <f t="shared" si="230"/>
        <v>24000000</v>
      </c>
      <c r="J2157" s="262">
        <f t="shared" si="230"/>
        <v>17530000</v>
      </c>
      <c r="K2157" s="243"/>
    </row>
    <row r="2158" spans="1:11" x14ac:dyDescent="0.3">
      <c r="A2158" s="244" t="s">
        <v>4731</v>
      </c>
      <c r="B2158" s="292" t="s">
        <v>4732</v>
      </c>
      <c r="C2158" s="245">
        <v>2000</v>
      </c>
      <c r="D2158" s="258">
        <v>0</v>
      </c>
      <c r="E2158" s="258">
        <v>0</v>
      </c>
      <c r="F2158" s="259">
        <v>0</v>
      </c>
      <c r="G2158" s="259">
        <v>0</v>
      </c>
      <c r="H2158" s="259">
        <f t="shared" ref="H2158:H2164" si="231">SUM(E2158:G2158)</f>
        <v>0</v>
      </c>
      <c r="I2158" s="259">
        <v>0</v>
      </c>
      <c r="J2158" s="259">
        <v>12500000</v>
      </c>
      <c r="K2158" s="246"/>
    </row>
    <row r="2159" spans="1:11" x14ac:dyDescent="0.3">
      <c r="A2159" s="244" t="s">
        <v>4733</v>
      </c>
      <c r="B2159" s="292" t="s">
        <v>4734</v>
      </c>
      <c r="C2159" s="245">
        <v>2000</v>
      </c>
      <c r="D2159" s="258">
        <v>5000000</v>
      </c>
      <c r="E2159" s="258">
        <v>2000000</v>
      </c>
      <c r="F2159" s="259">
        <v>6000000</v>
      </c>
      <c r="G2159" s="259">
        <v>7000000</v>
      </c>
      <c r="H2159" s="259">
        <f t="shared" si="231"/>
        <v>15000000</v>
      </c>
      <c r="I2159" s="259">
        <v>2000000</v>
      </c>
      <c r="J2159" s="259">
        <v>4000000</v>
      </c>
      <c r="K2159" s="247"/>
    </row>
    <row r="2160" spans="1:11" x14ac:dyDescent="0.3">
      <c r="A2160" s="244" t="s">
        <v>4735</v>
      </c>
      <c r="B2160" s="292" t="s">
        <v>4736</v>
      </c>
      <c r="C2160" s="245">
        <v>2000</v>
      </c>
      <c r="D2160" s="258">
        <v>161000</v>
      </c>
      <c r="E2160" s="258">
        <v>61000</v>
      </c>
      <c r="F2160" s="259">
        <v>185000</v>
      </c>
      <c r="G2160" s="259">
        <v>209000</v>
      </c>
      <c r="H2160" s="259">
        <f t="shared" si="231"/>
        <v>455000</v>
      </c>
      <c r="I2160" s="259">
        <v>20000000</v>
      </c>
      <c r="J2160" s="259">
        <v>0</v>
      </c>
      <c r="K2160" s="247"/>
    </row>
    <row r="2161" spans="1:11" x14ac:dyDescent="0.3">
      <c r="A2161" s="244" t="s">
        <v>4737</v>
      </c>
      <c r="B2161" s="292" t="s">
        <v>4738</v>
      </c>
      <c r="C2161" s="245">
        <v>2000</v>
      </c>
      <c r="D2161" s="258">
        <v>1198000</v>
      </c>
      <c r="E2161" s="258">
        <v>398000</v>
      </c>
      <c r="F2161" s="259">
        <v>1377000</v>
      </c>
      <c r="G2161" s="259">
        <v>1557000</v>
      </c>
      <c r="H2161" s="259">
        <f t="shared" si="231"/>
        <v>3332000</v>
      </c>
      <c r="I2161" s="259">
        <v>2000000</v>
      </c>
      <c r="J2161" s="259">
        <v>1030000</v>
      </c>
      <c r="K2161" s="246"/>
    </row>
    <row r="2162" spans="1:11" x14ac:dyDescent="0.3">
      <c r="A2162" s="244" t="s">
        <v>4739</v>
      </c>
      <c r="B2162" s="292" t="s">
        <v>4740</v>
      </c>
      <c r="C2162" s="245">
        <v>2000</v>
      </c>
      <c r="D2162" s="258">
        <v>0</v>
      </c>
      <c r="E2162" s="258">
        <v>0</v>
      </c>
      <c r="F2162" s="259">
        <v>0</v>
      </c>
      <c r="G2162" s="259">
        <v>0</v>
      </c>
      <c r="H2162" s="259">
        <f t="shared" si="231"/>
        <v>0</v>
      </c>
      <c r="I2162" s="259">
        <v>0</v>
      </c>
      <c r="J2162" s="259">
        <v>0</v>
      </c>
      <c r="K2162" s="246"/>
    </row>
    <row r="2163" spans="1:11" x14ac:dyDescent="0.3">
      <c r="A2163" s="244" t="s">
        <v>4741</v>
      </c>
      <c r="B2163" s="292" t="s">
        <v>4742</v>
      </c>
      <c r="C2163" s="245">
        <v>2000</v>
      </c>
      <c r="D2163" s="258">
        <v>0</v>
      </c>
      <c r="E2163" s="258">
        <v>0</v>
      </c>
      <c r="F2163" s="259">
        <v>0</v>
      </c>
      <c r="G2163" s="259">
        <v>0</v>
      </c>
      <c r="H2163" s="259">
        <f t="shared" si="231"/>
        <v>0</v>
      </c>
      <c r="I2163" s="259">
        <v>0</v>
      </c>
      <c r="J2163" s="259">
        <v>0</v>
      </c>
      <c r="K2163" s="246"/>
    </row>
    <row r="2164" spans="1:11" x14ac:dyDescent="0.3">
      <c r="A2164" s="244" t="s">
        <v>4743</v>
      </c>
      <c r="B2164" s="292" t="s">
        <v>4744</v>
      </c>
      <c r="C2164" s="245">
        <v>2000</v>
      </c>
      <c r="D2164" s="258">
        <v>83000</v>
      </c>
      <c r="E2164" s="258">
        <v>43000</v>
      </c>
      <c r="F2164" s="259">
        <v>96600</v>
      </c>
      <c r="G2164" s="259">
        <v>110000</v>
      </c>
      <c r="H2164" s="259">
        <f t="shared" si="231"/>
        <v>249600</v>
      </c>
      <c r="I2164" s="259">
        <v>0</v>
      </c>
      <c r="J2164" s="259">
        <v>0</v>
      </c>
      <c r="K2164" s="247"/>
    </row>
    <row r="2165" spans="1:11" x14ac:dyDescent="0.3">
      <c r="A2165" s="237"/>
      <c r="B2165" s="31"/>
      <c r="C2165" s="237"/>
      <c r="D2165" s="260"/>
      <c r="E2165" s="260"/>
      <c r="F2165" s="212"/>
      <c r="G2165" s="212"/>
      <c r="H2165" s="261"/>
      <c r="I2165" s="212"/>
      <c r="J2165" s="212"/>
      <c r="K2165" s="237"/>
    </row>
    <row r="2166" spans="1:11" x14ac:dyDescent="0.3">
      <c r="A2166" s="248" t="s">
        <v>1444</v>
      </c>
      <c r="B2166" s="31"/>
      <c r="C2166" s="237"/>
      <c r="D2166" s="262">
        <f>SUM(D2167:D2168)</f>
        <v>2000000</v>
      </c>
      <c r="E2166" s="262">
        <f t="shared" ref="E2166:J2166" si="232">SUM(E2167:E2168)</f>
        <v>500000</v>
      </c>
      <c r="F2166" s="262">
        <f t="shared" si="232"/>
        <v>2500000</v>
      </c>
      <c r="G2166" s="262">
        <f t="shared" si="232"/>
        <v>3000000</v>
      </c>
      <c r="H2166" s="262">
        <f t="shared" si="232"/>
        <v>6000000</v>
      </c>
      <c r="I2166" s="262">
        <f t="shared" si="232"/>
        <v>4000000</v>
      </c>
      <c r="J2166" s="262">
        <f t="shared" si="232"/>
        <v>1094000</v>
      </c>
      <c r="K2166" s="243"/>
    </row>
    <row r="2167" spans="1:11" x14ac:dyDescent="0.3">
      <c r="A2167" s="244" t="s">
        <v>4745</v>
      </c>
      <c r="B2167" s="292" t="s">
        <v>4746</v>
      </c>
      <c r="C2167" s="245">
        <v>2000</v>
      </c>
      <c r="D2167" s="258">
        <v>0</v>
      </c>
      <c r="E2167" s="258">
        <v>0</v>
      </c>
      <c r="F2167" s="259">
        <v>0</v>
      </c>
      <c r="G2167" s="259">
        <v>0</v>
      </c>
      <c r="H2167" s="259">
        <f t="shared" ref="H2167:H2168" si="233">SUM(E2167:G2167)</f>
        <v>0</v>
      </c>
      <c r="I2167" s="259">
        <v>1000000</v>
      </c>
      <c r="J2167" s="259">
        <v>200000</v>
      </c>
      <c r="K2167" s="247"/>
    </row>
    <row r="2168" spans="1:11" x14ac:dyDescent="0.3">
      <c r="A2168" s="244" t="s">
        <v>4747</v>
      </c>
      <c r="B2168" s="292" t="s">
        <v>4748</v>
      </c>
      <c r="C2168" s="245">
        <v>2000</v>
      </c>
      <c r="D2168" s="258">
        <v>2000000</v>
      </c>
      <c r="E2168" s="258">
        <v>500000</v>
      </c>
      <c r="F2168" s="259">
        <v>2500000</v>
      </c>
      <c r="G2168" s="259">
        <v>3000000</v>
      </c>
      <c r="H2168" s="259">
        <f t="shared" si="233"/>
        <v>6000000</v>
      </c>
      <c r="I2168" s="259">
        <v>3000000</v>
      </c>
      <c r="J2168" s="259">
        <v>894000</v>
      </c>
      <c r="K2168" s="246"/>
    </row>
    <row r="2169" spans="1:11" x14ac:dyDescent="0.3">
      <c r="A2169" s="312"/>
      <c r="B2169" s="31"/>
      <c r="C2169" s="312"/>
      <c r="D2169" s="260"/>
      <c r="E2169" s="260"/>
      <c r="F2169" s="212"/>
      <c r="G2169" s="212"/>
      <c r="H2169" s="261"/>
      <c r="I2169" s="212"/>
      <c r="J2169" s="212"/>
      <c r="K2169" s="312"/>
    </row>
    <row r="2170" spans="1:11" x14ac:dyDescent="0.3">
      <c r="A2170" s="308" t="s">
        <v>1649</v>
      </c>
      <c r="B2170" s="334"/>
      <c r="C2170" s="4"/>
      <c r="D2170" s="257">
        <f>SUM(D2171)</f>
        <v>150000000</v>
      </c>
      <c r="E2170" s="257">
        <f t="shared" ref="E2170:J2170" si="234">SUM(E2171)</f>
        <v>70000000</v>
      </c>
      <c r="F2170" s="257">
        <f t="shared" si="234"/>
        <v>160000000</v>
      </c>
      <c r="G2170" s="257">
        <f t="shared" si="234"/>
        <v>170000000</v>
      </c>
      <c r="H2170" s="257">
        <f t="shared" si="234"/>
        <v>400000000</v>
      </c>
      <c r="I2170" s="257">
        <f t="shared" si="234"/>
        <v>150000000</v>
      </c>
      <c r="J2170" s="257">
        <f t="shared" si="234"/>
        <v>0</v>
      </c>
      <c r="K2170" s="336"/>
    </row>
    <row r="2171" spans="1:11" x14ac:dyDescent="0.3">
      <c r="A2171" s="244" t="s">
        <v>4749</v>
      </c>
      <c r="B2171" s="292" t="s">
        <v>4750</v>
      </c>
      <c r="C2171" s="245">
        <v>2000</v>
      </c>
      <c r="D2171" s="258">
        <v>150000000</v>
      </c>
      <c r="E2171" s="258">
        <v>70000000</v>
      </c>
      <c r="F2171" s="259">
        <v>160000000</v>
      </c>
      <c r="G2171" s="259">
        <v>170000000</v>
      </c>
      <c r="H2171" s="259">
        <f>SUM(E2171:G2171)</f>
        <v>400000000</v>
      </c>
      <c r="I2171" s="259">
        <v>150000000</v>
      </c>
      <c r="J2171" s="259">
        <v>0</v>
      </c>
      <c r="K2171" s="247"/>
    </row>
    <row r="2172" spans="1:11" x14ac:dyDescent="0.3">
      <c r="A2172" s="237"/>
      <c r="B2172" s="31"/>
      <c r="C2172" s="237"/>
      <c r="D2172" s="260"/>
      <c r="E2172" s="260"/>
      <c r="F2172" s="212"/>
      <c r="G2172" s="212"/>
      <c r="H2172" s="261"/>
      <c r="I2172" s="212"/>
      <c r="J2172" s="212"/>
      <c r="K2172" s="237"/>
    </row>
    <row r="2173" spans="1:11" x14ac:dyDescent="0.3">
      <c r="A2173" s="248" t="s">
        <v>1659</v>
      </c>
      <c r="B2173" s="293"/>
      <c r="C2173" s="237"/>
      <c r="D2173" s="262">
        <f>SUM(D2174:D2175)</f>
        <v>1309000</v>
      </c>
      <c r="E2173" s="262">
        <f t="shared" ref="E2173:J2173" si="235">SUM(E2174:E2175)</f>
        <v>1409000</v>
      </c>
      <c r="F2173" s="262">
        <f t="shared" si="235"/>
        <v>1315000</v>
      </c>
      <c r="G2173" s="262">
        <f t="shared" si="235"/>
        <v>1330000</v>
      </c>
      <c r="H2173" s="262">
        <f t="shared" si="235"/>
        <v>4054000</v>
      </c>
      <c r="I2173" s="262">
        <f t="shared" si="235"/>
        <v>0</v>
      </c>
      <c r="J2173" s="262">
        <f t="shared" si="235"/>
        <v>0</v>
      </c>
      <c r="K2173" s="249"/>
    </row>
    <row r="2174" spans="1:11" x14ac:dyDescent="0.3">
      <c r="A2174" s="244" t="s">
        <v>4751</v>
      </c>
      <c r="B2174" s="292" t="s">
        <v>4752</v>
      </c>
      <c r="C2174" s="245">
        <v>2000</v>
      </c>
      <c r="D2174" s="258">
        <v>150000</v>
      </c>
      <c r="E2174" s="258">
        <v>50000</v>
      </c>
      <c r="F2174" s="259">
        <v>155000</v>
      </c>
      <c r="G2174" s="259">
        <v>160000</v>
      </c>
      <c r="H2174" s="259">
        <f t="shared" ref="H2174:H2175" si="236">SUM(E2174:G2174)</f>
        <v>365000</v>
      </c>
      <c r="I2174" s="259">
        <v>0</v>
      </c>
      <c r="J2174" s="259">
        <v>0</v>
      </c>
      <c r="K2174" s="247"/>
    </row>
    <row r="2175" spans="1:11" x14ac:dyDescent="0.3">
      <c r="A2175" s="244" t="s">
        <v>4753</v>
      </c>
      <c r="B2175" s="292" t="s">
        <v>4754</v>
      </c>
      <c r="C2175" s="245">
        <v>2000</v>
      </c>
      <c r="D2175" s="258">
        <v>1159000</v>
      </c>
      <c r="E2175" s="258">
        <v>1359000</v>
      </c>
      <c r="F2175" s="259">
        <v>1160000</v>
      </c>
      <c r="G2175" s="259">
        <v>1170000</v>
      </c>
      <c r="H2175" s="259">
        <f t="shared" si="236"/>
        <v>3689000</v>
      </c>
      <c r="I2175" s="259">
        <v>0</v>
      </c>
      <c r="J2175" s="259">
        <v>0</v>
      </c>
      <c r="K2175" s="247"/>
    </row>
    <row r="2176" spans="1:11" x14ac:dyDescent="0.3">
      <c r="A2176" s="237"/>
      <c r="B2176" s="31"/>
      <c r="C2176" s="237"/>
      <c r="D2176" s="260"/>
      <c r="E2176" s="260"/>
      <c r="F2176" s="212"/>
      <c r="G2176" s="212"/>
      <c r="H2176" s="261"/>
      <c r="I2176" s="212"/>
      <c r="J2176" s="212"/>
      <c r="K2176" s="237"/>
    </row>
    <row r="2177" spans="1:11" x14ac:dyDescent="0.3">
      <c r="A2177" s="248" t="s">
        <v>2122</v>
      </c>
      <c r="B2177" s="293"/>
      <c r="C2177" s="237"/>
      <c r="D2177" s="262">
        <f>SUM(D2178)</f>
        <v>1100000</v>
      </c>
      <c r="E2177" s="262">
        <f t="shared" ref="E2177:J2177" si="237">SUM(E2178)</f>
        <v>800000</v>
      </c>
      <c r="F2177" s="262">
        <f t="shared" si="237"/>
        <v>1300000</v>
      </c>
      <c r="G2177" s="262">
        <f t="shared" si="237"/>
        <v>1500000</v>
      </c>
      <c r="H2177" s="262">
        <f t="shared" si="237"/>
        <v>3600000</v>
      </c>
      <c r="I2177" s="262">
        <f t="shared" si="237"/>
        <v>1000000</v>
      </c>
      <c r="J2177" s="262">
        <f t="shared" si="237"/>
        <v>895600</v>
      </c>
      <c r="K2177" s="243"/>
    </row>
    <row r="2178" spans="1:11" x14ac:dyDescent="0.3">
      <c r="A2178" s="244" t="s">
        <v>4755</v>
      </c>
      <c r="B2178" s="292" t="s">
        <v>4756</v>
      </c>
      <c r="C2178" s="245">
        <v>2000</v>
      </c>
      <c r="D2178" s="258">
        <v>1100000</v>
      </c>
      <c r="E2178" s="258">
        <v>800000</v>
      </c>
      <c r="F2178" s="259">
        <v>1300000</v>
      </c>
      <c r="G2178" s="259">
        <v>1500000</v>
      </c>
      <c r="H2178" s="259">
        <f>SUM(E2178:G2178)</f>
        <v>3600000</v>
      </c>
      <c r="I2178" s="259">
        <v>1000000</v>
      </c>
      <c r="J2178" s="259">
        <v>895600</v>
      </c>
      <c r="K2178" s="246"/>
    </row>
    <row r="2179" spans="1:11" ht="14.25" customHeight="1" x14ac:dyDescent="0.3">
      <c r="A2179" s="237"/>
      <c r="B2179" s="31"/>
      <c r="C2179" s="237"/>
      <c r="D2179" s="260"/>
      <c r="E2179" s="260"/>
      <c r="F2179" s="212"/>
      <c r="G2179" s="212"/>
      <c r="H2179" s="261"/>
      <c r="I2179" s="212"/>
      <c r="J2179" s="212"/>
      <c r="K2179" s="237"/>
    </row>
    <row r="2180" spans="1:11" x14ac:dyDescent="0.3">
      <c r="A2180" s="248" t="s">
        <v>2287</v>
      </c>
      <c r="B2180" s="31"/>
      <c r="C2180" s="237"/>
      <c r="D2180" s="262">
        <f>SUM(D2181)</f>
        <v>0</v>
      </c>
      <c r="E2180" s="262">
        <f t="shared" ref="E2180:J2180" si="238">SUM(E2181)</f>
        <v>0</v>
      </c>
      <c r="F2180" s="262">
        <f t="shared" si="238"/>
        <v>0</v>
      </c>
      <c r="G2180" s="262">
        <f t="shared" si="238"/>
        <v>0</v>
      </c>
      <c r="H2180" s="262">
        <f t="shared" si="238"/>
        <v>0</v>
      </c>
      <c r="I2180" s="262">
        <f t="shared" si="238"/>
        <v>40000</v>
      </c>
      <c r="J2180" s="262">
        <f t="shared" si="238"/>
        <v>0</v>
      </c>
      <c r="K2180" s="249"/>
    </row>
    <row r="2181" spans="1:11" ht="22.5" customHeight="1" x14ac:dyDescent="0.3">
      <c r="A2181" s="244" t="s">
        <v>4757</v>
      </c>
      <c r="B2181" s="292" t="s">
        <v>4758</v>
      </c>
      <c r="C2181" s="245">
        <v>2000</v>
      </c>
      <c r="D2181" s="258">
        <v>0</v>
      </c>
      <c r="E2181" s="258">
        <v>0</v>
      </c>
      <c r="F2181" s="259">
        <v>0</v>
      </c>
      <c r="G2181" s="259">
        <v>0</v>
      </c>
      <c r="H2181" s="259">
        <f>SUM(E2181:G2181)</f>
        <v>0</v>
      </c>
      <c r="I2181" s="259">
        <v>40000</v>
      </c>
      <c r="J2181" s="259">
        <v>0</v>
      </c>
      <c r="K2181" s="247"/>
    </row>
    <row r="2182" spans="1:11" ht="11.25" customHeight="1" x14ac:dyDescent="0.3">
      <c r="A2182" s="237"/>
      <c r="B2182" s="31"/>
      <c r="C2182" s="237"/>
      <c r="D2182" s="260"/>
      <c r="E2182" s="260"/>
      <c r="F2182" s="212"/>
      <c r="G2182" s="212"/>
      <c r="H2182" s="261"/>
      <c r="I2182" s="212"/>
      <c r="J2182" s="212"/>
      <c r="K2182" s="237"/>
    </row>
    <row r="2183" spans="1:11" x14ac:dyDescent="0.3">
      <c r="A2183" s="248" t="s">
        <v>2379</v>
      </c>
      <c r="B2183" s="293"/>
      <c r="C2183" s="237"/>
      <c r="D2183" s="262">
        <f>SUM(D2184:D2187)</f>
        <v>1070000</v>
      </c>
      <c r="E2183" s="262">
        <f t="shared" ref="E2183:J2183" si="239">SUM(E2184:E2187)</f>
        <v>560000</v>
      </c>
      <c r="F2183" s="262">
        <f t="shared" si="239"/>
        <v>1165000</v>
      </c>
      <c r="G2183" s="262">
        <f t="shared" si="239"/>
        <v>1260000</v>
      </c>
      <c r="H2183" s="262">
        <f t="shared" si="239"/>
        <v>2985000</v>
      </c>
      <c r="I2183" s="262">
        <f t="shared" si="239"/>
        <v>2080000</v>
      </c>
      <c r="J2183" s="262">
        <f t="shared" si="239"/>
        <v>927200</v>
      </c>
      <c r="K2183" s="243"/>
    </row>
    <row r="2184" spans="1:11" x14ac:dyDescent="0.3">
      <c r="A2184" s="244" t="s">
        <v>4759</v>
      </c>
      <c r="B2184" s="292" t="s">
        <v>4682</v>
      </c>
      <c r="C2184" s="245">
        <v>2000</v>
      </c>
      <c r="D2184" s="258">
        <v>250000</v>
      </c>
      <c r="E2184" s="258">
        <v>150000</v>
      </c>
      <c r="F2184" s="259">
        <v>260000</v>
      </c>
      <c r="G2184" s="259">
        <v>300000</v>
      </c>
      <c r="H2184" s="259">
        <f t="shared" ref="H2184:H2187" si="240">SUM(E2184:G2184)</f>
        <v>710000</v>
      </c>
      <c r="I2184" s="259">
        <v>130000</v>
      </c>
      <c r="J2184" s="259">
        <v>243000</v>
      </c>
      <c r="K2184" s="246"/>
    </row>
    <row r="2185" spans="1:11" x14ac:dyDescent="0.3">
      <c r="A2185" s="244" t="s">
        <v>4760</v>
      </c>
      <c r="B2185" s="292" t="s">
        <v>4761</v>
      </c>
      <c r="C2185" s="245">
        <v>2000</v>
      </c>
      <c r="D2185" s="258">
        <v>0</v>
      </c>
      <c r="E2185" s="258">
        <v>0</v>
      </c>
      <c r="F2185" s="259">
        <v>0</v>
      </c>
      <c r="G2185" s="259">
        <v>0</v>
      </c>
      <c r="H2185" s="259">
        <f t="shared" si="240"/>
        <v>0</v>
      </c>
      <c r="I2185" s="259">
        <v>100000</v>
      </c>
      <c r="J2185" s="259">
        <v>200</v>
      </c>
      <c r="K2185" s="247"/>
    </row>
    <row r="2186" spans="1:11" x14ac:dyDescent="0.3">
      <c r="A2186" s="244" t="s">
        <v>4762</v>
      </c>
      <c r="B2186" s="292" t="s">
        <v>4720</v>
      </c>
      <c r="C2186" s="245">
        <v>2000</v>
      </c>
      <c r="D2186" s="258">
        <v>20000</v>
      </c>
      <c r="E2186" s="258">
        <v>10000</v>
      </c>
      <c r="F2186" s="259">
        <v>55000</v>
      </c>
      <c r="G2186" s="259">
        <v>60000</v>
      </c>
      <c r="H2186" s="259">
        <f t="shared" si="240"/>
        <v>125000</v>
      </c>
      <c r="I2186" s="259">
        <v>50000</v>
      </c>
      <c r="J2186" s="259">
        <v>60000</v>
      </c>
      <c r="K2186" s="246"/>
    </row>
    <row r="2187" spans="1:11" x14ac:dyDescent="0.3">
      <c r="A2187" s="244" t="s">
        <v>4763</v>
      </c>
      <c r="B2187" s="292" t="s">
        <v>4764</v>
      </c>
      <c r="C2187" s="245">
        <v>2000</v>
      </c>
      <c r="D2187" s="258">
        <v>800000</v>
      </c>
      <c r="E2187" s="258">
        <v>400000</v>
      </c>
      <c r="F2187" s="259">
        <v>850000</v>
      </c>
      <c r="G2187" s="259">
        <v>900000</v>
      </c>
      <c r="H2187" s="259">
        <f t="shared" si="240"/>
        <v>2150000</v>
      </c>
      <c r="I2187" s="259">
        <v>1800000</v>
      </c>
      <c r="J2187" s="259">
        <v>624000</v>
      </c>
      <c r="K2187" s="246"/>
    </row>
    <row r="2188" spans="1:11" s="343" customFormat="1" ht="15.75" customHeight="1" x14ac:dyDescent="0.3">
      <c r="A2188" s="877" t="s">
        <v>5099</v>
      </c>
      <c r="B2188" s="877"/>
      <c r="C2188" s="877"/>
      <c r="D2188" s="877"/>
      <c r="E2188" s="877"/>
      <c r="F2188" s="877"/>
      <c r="G2188" s="877"/>
      <c r="H2188" s="877"/>
      <c r="I2188" s="877"/>
      <c r="J2188" s="877"/>
      <c r="K2188" s="877"/>
    </row>
    <row r="2189" spans="1:11" s="343" customFormat="1" ht="17.25" customHeight="1" x14ac:dyDescent="0.3">
      <c r="A2189" s="877" t="s">
        <v>5100</v>
      </c>
      <c r="B2189" s="877"/>
      <c r="C2189" s="877"/>
      <c r="D2189" s="877"/>
      <c r="E2189" s="877"/>
      <c r="F2189" s="877"/>
      <c r="G2189" s="877"/>
      <c r="H2189" s="877"/>
      <c r="I2189" s="877"/>
      <c r="J2189" s="877"/>
      <c r="K2189" s="877"/>
    </row>
    <row r="2190" spans="1:11" s="343" customFormat="1" ht="15" thickBot="1" x14ac:dyDescent="0.35">
      <c r="A2190" s="929" t="s">
        <v>4636</v>
      </c>
      <c r="B2190" s="929"/>
      <c r="C2190" s="929"/>
      <c r="D2190" s="929"/>
      <c r="E2190" s="929"/>
      <c r="F2190" s="929"/>
      <c r="G2190" s="929"/>
      <c r="H2190" s="929"/>
      <c r="I2190" s="929"/>
      <c r="J2190" s="929"/>
      <c r="K2190" s="929"/>
    </row>
    <row r="2191" spans="1:11" s="343" customFormat="1" ht="15" customHeight="1" x14ac:dyDescent="0.3">
      <c r="A2191" s="935" t="s">
        <v>5101</v>
      </c>
      <c r="B2191" s="931" t="s">
        <v>4881</v>
      </c>
      <c r="C2191" s="938" t="s">
        <v>4908</v>
      </c>
      <c r="D2191" s="873" t="s">
        <v>3115</v>
      </c>
      <c r="E2191" s="873" t="s">
        <v>3116</v>
      </c>
      <c r="F2191" s="873" t="s">
        <v>3116</v>
      </c>
      <c r="G2191" s="873" t="s">
        <v>3116</v>
      </c>
      <c r="H2191" s="873" t="s">
        <v>5095</v>
      </c>
      <c r="I2191" s="875" t="s">
        <v>3115</v>
      </c>
      <c r="J2191" s="254" t="s">
        <v>4884</v>
      </c>
      <c r="K2191" s="873" t="s">
        <v>5049</v>
      </c>
    </row>
    <row r="2192" spans="1:11" s="343" customFormat="1" x14ac:dyDescent="0.3">
      <c r="A2192" s="936"/>
      <c r="B2192" s="932"/>
      <c r="C2192" s="939"/>
      <c r="D2192" s="874"/>
      <c r="E2192" s="874"/>
      <c r="F2192" s="874"/>
      <c r="G2192" s="874"/>
      <c r="H2192" s="874"/>
      <c r="I2192" s="876"/>
      <c r="J2192" s="255" t="s">
        <v>5103</v>
      </c>
      <c r="K2192" s="874"/>
    </row>
    <row r="2193" spans="1:11" s="343" customFormat="1" x14ac:dyDescent="0.3">
      <c r="A2193" s="936"/>
      <c r="B2193" s="932"/>
      <c r="C2193" s="939"/>
      <c r="D2193" s="44" t="s">
        <v>3120</v>
      </c>
      <c r="E2193" s="44" t="s">
        <v>3120</v>
      </c>
      <c r="F2193" s="44" t="s">
        <v>5068</v>
      </c>
      <c r="G2193" s="44" t="s">
        <v>5069</v>
      </c>
      <c r="H2193" s="44"/>
      <c r="I2193" s="45" t="s">
        <v>5102</v>
      </c>
      <c r="J2193" s="45" t="s">
        <v>5102</v>
      </c>
      <c r="K2193" s="44"/>
    </row>
    <row r="2194" spans="1:11" s="343" customFormat="1" ht="15" thickBot="1" x14ac:dyDescent="0.35">
      <c r="A2194" s="937"/>
      <c r="B2194" s="933"/>
      <c r="C2194" s="940"/>
      <c r="D2194" s="48" t="s">
        <v>14</v>
      </c>
      <c r="E2194" s="48" t="s">
        <v>14</v>
      </c>
      <c r="F2194" s="48" t="s">
        <v>14</v>
      </c>
      <c r="G2194" s="48" t="s">
        <v>14</v>
      </c>
      <c r="H2194" s="48" t="s">
        <v>14</v>
      </c>
      <c r="I2194" s="49" t="s">
        <v>14</v>
      </c>
      <c r="J2194" s="256" t="s">
        <v>14</v>
      </c>
      <c r="K2194" s="48"/>
    </row>
    <row r="2195" spans="1:11" x14ac:dyDescent="0.3">
      <c r="A2195" s="248" t="s">
        <v>2820</v>
      </c>
      <c r="B2195" s="293"/>
      <c r="C2195" s="237"/>
      <c r="D2195" s="262">
        <f>SUM(D2196:D2198)</f>
        <v>40000000</v>
      </c>
      <c r="E2195" s="262">
        <f t="shared" ref="E2195:J2195" si="241">SUM(E2196:E2198)</f>
        <v>40000000</v>
      </c>
      <c r="F2195" s="262">
        <f t="shared" si="241"/>
        <v>42000000</v>
      </c>
      <c r="G2195" s="262">
        <f t="shared" si="241"/>
        <v>44000000</v>
      </c>
      <c r="H2195" s="262">
        <f t="shared" si="241"/>
        <v>126000000</v>
      </c>
      <c r="I2195" s="262">
        <f t="shared" si="241"/>
        <v>32000000</v>
      </c>
      <c r="J2195" s="262">
        <f t="shared" si="241"/>
        <v>12385395</v>
      </c>
      <c r="K2195" s="243"/>
    </row>
    <row r="2196" spans="1:11" x14ac:dyDescent="0.3">
      <c r="A2196" s="244" t="s">
        <v>4765</v>
      </c>
      <c r="B2196" s="292" t="s">
        <v>4766</v>
      </c>
      <c r="C2196" s="245">
        <v>2000</v>
      </c>
      <c r="D2196" s="258">
        <v>0</v>
      </c>
      <c r="E2196" s="258">
        <v>0</v>
      </c>
      <c r="F2196" s="259">
        <v>0</v>
      </c>
      <c r="G2196" s="259">
        <v>0</v>
      </c>
      <c r="H2196" s="259">
        <f t="shared" ref="H2196:H2198" si="242">SUM(E2196:G2196)</f>
        <v>0</v>
      </c>
      <c r="I2196" s="259">
        <v>0</v>
      </c>
      <c r="J2196" s="259">
        <v>6000</v>
      </c>
      <c r="K2196" s="247"/>
    </row>
    <row r="2197" spans="1:11" x14ac:dyDescent="0.3">
      <c r="A2197" s="244" t="s">
        <v>4767</v>
      </c>
      <c r="B2197" s="292" t="s">
        <v>4768</v>
      </c>
      <c r="C2197" s="245">
        <v>2000</v>
      </c>
      <c r="D2197" s="258">
        <v>19000000</v>
      </c>
      <c r="E2197" s="258">
        <v>19000000</v>
      </c>
      <c r="F2197" s="259">
        <v>20000000</v>
      </c>
      <c r="G2197" s="259">
        <v>21000000</v>
      </c>
      <c r="H2197" s="259">
        <f t="shared" si="242"/>
        <v>60000000</v>
      </c>
      <c r="I2197" s="259">
        <v>12000000</v>
      </c>
      <c r="J2197" s="259">
        <v>5000</v>
      </c>
      <c r="K2197" s="247"/>
    </row>
    <row r="2198" spans="1:11" x14ac:dyDescent="0.3">
      <c r="A2198" s="244" t="s">
        <v>4769</v>
      </c>
      <c r="B2198" s="292" t="s">
        <v>4770</v>
      </c>
      <c r="C2198" s="245">
        <v>2000</v>
      </c>
      <c r="D2198" s="258">
        <v>21000000</v>
      </c>
      <c r="E2198" s="258">
        <v>21000000</v>
      </c>
      <c r="F2198" s="259">
        <v>22000000</v>
      </c>
      <c r="G2198" s="259">
        <v>23000000</v>
      </c>
      <c r="H2198" s="259">
        <f t="shared" si="242"/>
        <v>66000000</v>
      </c>
      <c r="I2198" s="259">
        <v>20000000</v>
      </c>
      <c r="J2198" s="259">
        <v>12374395</v>
      </c>
      <c r="K2198" s="246"/>
    </row>
    <row r="2199" spans="1:11" x14ac:dyDescent="0.3">
      <c r="A2199" s="237"/>
      <c r="B2199" s="31"/>
      <c r="C2199" s="237"/>
      <c r="D2199" s="260"/>
      <c r="E2199" s="260"/>
      <c r="F2199" s="212"/>
      <c r="G2199" s="212"/>
      <c r="H2199" s="261"/>
      <c r="I2199" s="212"/>
      <c r="J2199" s="212"/>
      <c r="K2199" s="237"/>
    </row>
    <row r="2200" spans="1:11" x14ac:dyDescent="0.3">
      <c r="A2200" s="248" t="s">
        <v>4412</v>
      </c>
      <c r="B2200" s="293"/>
      <c r="C2200" s="237"/>
      <c r="D2200" s="262">
        <f>SUM(D2201)</f>
        <v>0</v>
      </c>
      <c r="E2200" s="262">
        <f t="shared" ref="E2200:J2200" si="243">SUM(E2201)</f>
        <v>0</v>
      </c>
      <c r="F2200" s="262">
        <f t="shared" si="243"/>
        <v>0</v>
      </c>
      <c r="G2200" s="262">
        <f t="shared" si="243"/>
        <v>0</v>
      </c>
      <c r="H2200" s="262">
        <f t="shared" si="243"/>
        <v>0</v>
      </c>
      <c r="I2200" s="262">
        <f t="shared" si="243"/>
        <v>0</v>
      </c>
      <c r="J2200" s="262">
        <f t="shared" si="243"/>
        <v>41100</v>
      </c>
      <c r="K2200" s="243"/>
    </row>
    <row r="2201" spans="1:11" x14ac:dyDescent="0.3">
      <c r="A2201" s="244" t="s">
        <v>4771</v>
      </c>
      <c r="B2201" s="292" t="s">
        <v>4772</v>
      </c>
      <c r="C2201" s="245">
        <v>2000</v>
      </c>
      <c r="D2201" s="258">
        <v>0</v>
      </c>
      <c r="E2201" s="258">
        <v>0</v>
      </c>
      <c r="F2201" s="259">
        <v>0</v>
      </c>
      <c r="G2201" s="259">
        <v>0</v>
      </c>
      <c r="H2201" s="259">
        <f>SUM(E2201:G2201)</f>
        <v>0</v>
      </c>
      <c r="I2201" s="259">
        <v>0</v>
      </c>
      <c r="J2201" s="259">
        <v>41100</v>
      </c>
      <c r="K2201" s="246"/>
    </row>
    <row r="2202" spans="1:11" ht="15" thickBot="1" x14ac:dyDescent="0.35">
      <c r="A2202" s="285"/>
      <c r="B2202" s="295"/>
      <c r="C2202" s="285"/>
      <c r="D2202" s="318"/>
      <c r="E2202" s="318"/>
      <c r="F2202" s="319"/>
      <c r="G2202" s="319"/>
      <c r="H2202" s="320"/>
      <c r="I2202" s="319"/>
      <c r="J2202" s="319"/>
      <c r="K2202" s="285"/>
    </row>
    <row r="2203" spans="1:11" ht="15" thickBot="1" x14ac:dyDescent="0.35">
      <c r="A2203" s="296" t="s">
        <v>716</v>
      </c>
      <c r="B2203" s="332"/>
      <c r="C2203" s="297"/>
      <c r="D2203" s="289">
        <f t="shared" ref="D2203:J2203" si="244">SUM(D2049+D2052+D2055+D2058+D2062+D2067+D2085+D2096+D2099+D2102+D2108+D2120+D2123+D2126+D2130+D2133+D2136+D2140+D2144+D2147+D2157+D2166+D2170+D2173+D2177+D2180+D2183+D2195+D2200)</f>
        <v>886789000</v>
      </c>
      <c r="E2203" s="289">
        <f t="shared" si="244"/>
        <v>317959000</v>
      </c>
      <c r="F2203" s="289">
        <f t="shared" si="244"/>
        <v>913412800</v>
      </c>
      <c r="G2203" s="289">
        <f t="shared" si="244"/>
        <v>950587000</v>
      </c>
      <c r="H2203" s="289">
        <f t="shared" si="244"/>
        <v>2181958800</v>
      </c>
      <c r="I2203" s="289">
        <f t="shared" si="244"/>
        <v>354110000</v>
      </c>
      <c r="J2203" s="289">
        <f t="shared" si="244"/>
        <v>133434735</v>
      </c>
      <c r="K2203" s="298"/>
    </row>
    <row r="2204" spans="1:11" x14ac:dyDescent="0.3">
      <c r="D2204" s="241"/>
      <c r="E2204" s="241"/>
      <c r="H2204" s="299"/>
      <c r="I2204" s="58"/>
    </row>
    <row r="2205" spans="1:11" x14ac:dyDescent="0.3">
      <c r="D2205" s="241"/>
      <c r="E2205" s="241"/>
      <c r="H2205" s="299"/>
      <c r="I2205" s="58"/>
    </row>
    <row r="2208" spans="1:11" s="343" customFormat="1" x14ac:dyDescent="0.3">
      <c r="B2208" s="32"/>
      <c r="D2208" s="70"/>
      <c r="E2208" s="70"/>
    </row>
    <row r="2209" spans="2:5" s="343" customFormat="1" x14ac:dyDescent="0.3">
      <c r="B2209" s="32"/>
      <c r="D2209" s="70"/>
      <c r="E2209" s="70"/>
    </row>
    <row r="2210" spans="2:5" s="343" customFormat="1" x14ac:dyDescent="0.3">
      <c r="B2210" s="32"/>
      <c r="D2210" s="70"/>
      <c r="E2210" s="70"/>
    </row>
    <row r="2211" spans="2:5" s="343" customFormat="1" x14ac:dyDescent="0.3">
      <c r="B2211" s="32"/>
      <c r="D2211" s="70"/>
      <c r="E2211" s="70"/>
    </row>
    <row r="2212" spans="2:5" s="343" customFormat="1" x14ac:dyDescent="0.3">
      <c r="B2212" s="32"/>
      <c r="D2212" s="70"/>
      <c r="E2212" s="70"/>
    </row>
    <row r="2213" spans="2:5" s="343" customFormat="1" x14ac:dyDescent="0.3">
      <c r="B2213" s="32"/>
      <c r="D2213" s="70"/>
      <c r="E2213" s="70"/>
    </row>
    <row r="2214" spans="2:5" s="343" customFormat="1" x14ac:dyDescent="0.3">
      <c r="B2214" s="32"/>
      <c r="D2214" s="70"/>
      <c r="E2214" s="70"/>
    </row>
    <row r="2215" spans="2:5" s="343" customFormat="1" x14ac:dyDescent="0.3">
      <c r="B2215" s="32"/>
      <c r="D2215" s="70"/>
      <c r="E2215" s="70"/>
    </row>
    <row r="2216" spans="2:5" s="343" customFormat="1" x14ac:dyDescent="0.3">
      <c r="B2216" s="32"/>
      <c r="D2216" s="70"/>
      <c r="E2216" s="70"/>
    </row>
    <row r="2217" spans="2:5" s="343" customFormat="1" x14ac:dyDescent="0.3">
      <c r="B2217" s="32"/>
      <c r="D2217" s="70"/>
      <c r="E2217" s="70"/>
    </row>
    <row r="2218" spans="2:5" s="343" customFormat="1" x14ac:dyDescent="0.3">
      <c r="B2218" s="32"/>
      <c r="D2218" s="70"/>
      <c r="E2218" s="70"/>
    </row>
    <row r="2219" spans="2:5" s="343" customFormat="1" x14ac:dyDescent="0.3">
      <c r="B2219" s="32"/>
      <c r="D2219" s="70"/>
      <c r="E2219" s="70"/>
    </row>
    <row r="2220" spans="2:5" s="343" customFormat="1" x14ac:dyDescent="0.3">
      <c r="B2220" s="32"/>
      <c r="D2220" s="70"/>
      <c r="E2220" s="70"/>
    </row>
    <row r="2221" spans="2:5" s="343" customFormat="1" x14ac:dyDescent="0.3">
      <c r="B2221" s="32"/>
      <c r="D2221" s="70"/>
      <c r="E2221" s="70"/>
    </row>
    <row r="2222" spans="2:5" s="343" customFormat="1" x14ac:dyDescent="0.3">
      <c r="B2222" s="32"/>
      <c r="D2222" s="70"/>
      <c r="E2222" s="70"/>
    </row>
    <row r="2223" spans="2:5" s="343" customFormat="1" x14ac:dyDescent="0.3">
      <c r="B2223" s="32"/>
      <c r="D2223" s="70"/>
      <c r="E2223" s="70"/>
    </row>
    <row r="2224" spans="2:5" s="343" customFormat="1" x14ac:dyDescent="0.3">
      <c r="B2224" s="32"/>
      <c r="D2224" s="70"/>
      <c r="E2224" s="70"/>
    </row>
    <row r="2225" spans="1:11" s="343" customFormat="1" x14ac:dyDescent="0.3">
      <c r="B2225" s="32"/>
      <c r="D2225" s="70"/>
      <c r="E2225" s="70"/>
    </row>
    <row r="2226" spans="1:11" s="269" customFormat="1" ht="15.75" customHeight="1" x14ac:dyDescent="0.3">
      <c r="A2226" s="877" t="s">
        <v>5099</v>
      </c>
      <c r="B2226" s="877"/>
      <c r="C2226" s="877"/>
      <c r="D2226" s="877"/>
      <c r="E2226" s="877"/>
      <c r="F2226" s="877"/>
      <c r="G2226" s="877"/>
      <c r="H2226" s="877"/>
      <c r="I2226" s="877"/>
      <c r="J2226" s="877"/>
      <c r="K2226" s="877"/>
    </row>
    <row r="2227" spans="1:11" s="269" customFormat="1" ht="17.25" customHeight="1" x14ac:dyDescent="0.3">
      <c r="A2227" s="877" t="s">
        <v>5100</v>
      </c>
      <c r="B2227" s="877"/>
      <c r="C2227" s="877"/>
      <c r="D2227" s="877"/>
      <c r="E2227" s="877"/>
      <c r="F2227" s="877"/>
      <c r="G2227" s="877"/>
      <c r="H2227" s="877"/>
      <c r="I2227" s="877"/>
      <c r="J2227" s="877"/>
      <c r="K2227" s="877"/>
    </row>
    <row r="2228" spans="1:11" s="269" customFormat="1" ht="15" thickBot="1" x14ac:dyDescent="0.35">
      <c r="A2228" s="941" t="s">
        <v>4773</v>
      </c>
      <c r="B2228" s="941"/>
      <c r="C2228" s="941"/>
      <c r="D2228" s="941"/>
      <c r="E2228" s="941"/>
      <c r="F2228" s="941"/>
      <c r="G2228" s="941"/>
      <c r="H2228" s="941"/>
      <c r="I2228" s="941"/>
      <c r="J2228" s="941"/>
      <c r="K2228" s="941"/>
    </row>
    <row r="2229" spans="1:11" s="269" customFormat="1" ht="15" customHeight="1" x14ac:dyDescent="0.3">
      <c r="A2229" s="935" t="s">
        <v>5101</v>
      </c>
      <c r="B2229" s="931" t="s">
        <v>4881</v>
      </c>
      <c r="C2229" s="938" t="s">
        <v>4908</v>
      </c>
      <c r="D2229" s="873" t="s">
        <v>3115</v>
      </c>
      <c r="E2229" s="873" t="s">
        <v>3116</v>
      </c>
      <c r="F2229" s="873" t="s">
        <v>3116</v>
      </c>
      <c r="G2229" s="873" t="s">
        <v>3116</v>
      </c>
      <c r="H2229" s="873" t="s">
        <v>5095</v>
      </c>
      <c r="I2229" s="875" t="s">
        <v>3115</v>
      </c>
      <c r="J2229" s="254" t="s">
        <v>4884</v>
      </c>
      <c r="K2229" s="873" t="s">
        <v>5049</v>
      </c>
    </row>
    <row r="2230" spans="1:11" s="269" customFormat="1" x14ac:dyDescent="0.3">
      <c r="A2230" s="936"/>
      <c r="B2230" s="932"/>
      <c r="C2230" s="939"/>
      <c r="D2230" s="874"/>
      <c r="E2230" s="874"/>
      <c r="F2230" s="874"/>
      <c r="G2230" s="874"/>
      <c r="H2230" s="874"/>
      <c r="I2230" s="876"/>
      <c r="J2230" s="255" t="s">
        <v>5103</v>
      </c>
      <c r="K2230" s="874"/>
    </row>
    <row r="2231" spans="1:11" s="269" customFormat="1" x14ac:dyDescent="0.3">
      <c r="A2231" s="936"/>
      <c r="B2231" s="932"/>
      <c r="C2231" s="939"/>
      <c r="D2231" s="44" t="s">
        <v>3120</v>
      </c>
      <c r="E2231" s="44" t="s">
        <v>3120</v>
      </c>
      <c r="F2231" s="44" t="s">
        <v>5068</v>
      </c>
      <c r="G2231" s="44" t="s">
        <v>5069</v>
      </c>
      <c r="H2231" s="44"/>
      <c r="I2231" s="45" t="s">
        <v>5102</v>
      </c>
      <c r="J2231" s="45" t="s">
        <v>5102</v>
      </c>
      <c r="K2231" s="44"/>
    </row>
    <row r="2232" spans="1:11" s="269" customFormat="1" ht="15" thickBot="1" x14ac:dyDescent="0.35">
      <c r="A2232" s="937"/>
      <c r="B2232" s="933"/>
      <c r="C2232" s="940"/>
      <c r="D2232" s="48" t="s">
        <v>14</v>
      </c>
      <c r="E2232" s="48" t="s">
        <v>14</v>
      </c>
      <c r="F2232" s="48" t="s">
        <v>14</v>
      </c>
      <c r="G2232" s="48" t="s">
        <v>14</v>
      </c>
      <c r="H2232" s="48" t="s">
        <v>14</v>
      </c>
      <c r="I2232" s="49" t="s">
        <v>14</v>
      </c>
      <c r="J2232" s="256" t="s">
        <v>14</v>
      </c>
      <c r="K2232" s="48"/>
    </row>
    <row r="2233" spans="1:11" x14ac:dyDescent="0.3">
      <c r="A2233" s="248" t="s">
        <v>16</v>
      </c>
      <c r="B2233" s="293"/>
      <c r="C2233" s="237"/>
      <c r="D2233" s="262">
        <f>SUM(D2234)</f>
        <v>480000</v>
      </c>
      <c r="E2233" s="262">
        <f t="shared" ref="E2233:J2233" si="245">SUM(E2234)</f>
        <v>280000</v>
      </c>
      <c r="F2233" s="262">
        <f t="shared" si="245"/>
        <v>480000</v>
      </c>
      <c r="G2233" s="262">
        <f t="shared" si="245"/>
        <v>480000</v>
      </c>
      <c r="H2233" s="262">
        <f t="shared" si="245"/>
        <v>1240000</v>
      </c>
      <c r="I2233" s="262">
        <f t="shared" si="245"/>
        <v>360000</v>
      </c>
      <c r="J2233" s="262">
        <f t="shared" si="245"/>
        <v>0</v>
      </c>
      <c r="K2233" s="243"/>
    </row>
    <row r="2234" spans="1:11" x14ac:dyDescent="0.3">
      <c r="A2234" s="244" t="s">
        <v>4775</v>
      </c>
      <c r="B2234" s="292" t="s">
        <v>4776</v>
      </c>
      <c r="C2234" s="245">
        <v>2000</v>
      </c>
      <c r="D2234" s="258">
        <v>480000</v>
      </c>
      <c r="E2234" s="258">
        <v>280000</v>
      </c>
      <c r="F2234" s="259">
        <v>480000</v>
      </c>
      <c r="G2234" s="259">
        <v>480000</v>
      </c>
      <c r="H2234" s="259">
        <f>SUM(E2234:G2234)</f>
        <v>1240000</v>
      </c>
      <c r="I2234" s="259">
        <v>360000</v>
      </c>
      <c r="J2234" s="259">
        <v>0</v>
      </c>
      <c r="K2234" s="246"/>
    </row>
    <row r="2235" spans="1:11" x14ac:dyDescent="0.3">
      <c r="A2235" s="237"/>
      <c r="B2235" s="31"/>
      <c r="C2235" s="237"/>
      <c r="D2235" s="260"/>
      <c r="E2235" s="260"/>
      <c r="F2235" s="212"/>
      <c r="G2235" s="212"/>
      <c r="H2235" s="261"/>
      <c r="I2235" s="212"/>
      <c r="J2235" s="212"/>
      <c r="K2235" s="237"/>
    </row>
    <row r="2236" spans="1:11" x14ac:dyDescent="0.3">
      <c r="A2236" s="248" t="s">
        <v>169</v>
      </c>
      <c r="B2236" s="293"/>
      <c r="C2236" s="237"/>
      <c r="D2236" s="262">
        <f>SUM(D2237:D2241)</f>
        <v>228000</v>
      </c>
      <c r="E2236" s="262">
        <f t="shared" ref="E2236:J2236" si="246">SUM(E2237:E2241)</f>
        <v>128000</v>
      </c>
      <c r="F2236" s="262">
        <f t="shared" si="246"/>
        <v>228000</v>
      </c>
      <c r="G2236" s="262">
        <f t="shared" si="246"/>
        <v>228000</v>
      </c>
      <c r="H2236" s="262">
        <f t="shared" si="246"/>
        <v>584000</v>
      </c>
      <c r="I2236" s="262">
        <f t="shared" si="246"/>
        <v>282000</v>
      </c>
      <c r="J2236" s="262">
        <f t="shared" si="246"/>
        <v>128408650</v>
      </c>
      <c r="K2236" s="243"/>
    </row>
    <row r="2237" spans="1:11" ht="24" x14ac:dyDescent="0.3">
      <c r="A2237" s="244" t="s">
        <v>4777</v>
      </c>
      <c r="B2237" s="292" t="s">
        <v>5237</v>
      </c>
      <c r="C2237" s="245">
        <v>2000</v>
      </c>
      <c r="D2237" s="258">
        <v>78000</v>
      </c>
      <c r="E2237" s="258">
        <v>48000</v>
      </c>
      <c r="F2237" s="259">
        <v>78000</v>
      </c>
      <c r="G2237" s="259">
        <v>78000</v>
      </c>
      <c r="H2237" s="259">
        <f t="shared" ref="H2237:H2241" si="247">SUM(E2237:G2237)</f>
        <v>204000</v>
      </c>
      <c r="I2237" s="259">
        <v>0</v>
      </c>
      <c r="J2237" s="259">
        <v>12500</v>
      </c>
      <c r="K2237" s="246"/>
    </row>
    <row r="2238" spans="1:11" x14ac:dyDescent="0.3">
      <c r="A2238" s="244" t="s">
        <v>4778</v>
      </c>
      <c r="B2238" s="292" t="s">
        <v>4779</v>
      </c>
      <c r="C2238" s="245">
        <v>2000</v>
      </c>
      <c r="D2238" s="258">
        <v>150000</v>
      </c>
      <c r="E2238" s="258">
        <v>80000</v>
      </c>
      <c r="F2238" s="259">
        <v>150000</v>
      </c>
      <c r="G2238" s="259">
        <v>150000</v>
      </c>
      <c r="H2238" s="259">
        <f t="shared" si="247"/>
        <v>380000</v>
      </c>
      <c r="I2238" s="259">
        <v>150000</v>
      </c>
      <c r="J2238" s="259">
        <v>26900</v>
      </c>
      <c r="K2238" s="246"/>
    </row>
    <row r="2239" spans="1:11" x14ac:dyDescent="0.3">
      <c r="A2239" s="244" t="s">
        <v>4780</v>
      </c>
      <c r="B2239" s="292" t="s">
        <v>4781</v>
      </c>
      <c r="C2239" s="245">
        <v>2000</v>
      </c>
      <c r="D2239" s="258">
        <v>0</v>
      </c>
      <c r="E2239" s="258">
        <v>0</v>
      </c>
      <c r="F2239" s="259">
        <v>0</v>
      </c>
      <c r="G2239" s="259">
        <v>0</v>
      </c>
      <c r="H2239" s="259">
        <f t="shared" si="247"/>
        <v>0</v>
      </c>
      <c r="I2239" s="259">
        <v>0</v>
      </c>
      <c r="J2239" s="259">
        <v>68168000</v>
      </c>
      <c r="K2239" s="247"/>
    </row>
    <row r="2240" spans="1:11" x14ac:dyDescent="0.3">
      <c r="A2240" s="244" t="s">
        <v>4782</v>
      </c>
      <c r="B2240" s="292" t="s">
        <v>4783</v>
      </c>
      <c r="C2240" s="245">
        <v>2000</v>
      </c>
      <c r="D2240" s="258">
        <v>0</v>
      </c>
      <c r="E2240" s="258">
        <v>0</v>
      </c>
      <c r="F2240" s="259">
        <v>0</v>
      </c>
      <c r="G2240" s="259">
        <v>0</v>
      </c>
      <c r="H2240" s="259">
        <f t="shared" si="247"/>
        <v>0</v>
      </c>
      <c r="I2240" s="259">
        <v>0</v>
      </c>
      <c r="J2240" s="259">
        <v>60000000</v>
      </c>
      <c r="K2240" s="247"/>
    </row>
    <row r="2241" spans="1:11" x14ac:dyDescent="0.3">
      <c r="A2241" s="244" t="s">
        <v>4784</v>
      </c>
      <c r="B2241" s="292" t="s">
        <v>4785</v>
      </c>
      <c r="C2241" s="245">
        <v>2000</v>
      </c>
      <c r="D2241" s="258">
        <v>0</v>
      </c>
      <c r="E2241" s="258">
        <v>0</v>
      </c>
      <c r="F2241" s="259">
        <v>0</v>
      </c>
      <c r="G2241" s="259">
        <v>0</v>
      </c>
      <c r="H2241" s="259">
        <f t="shared" si="247"/>
        <v>0</v>
      </c>
      <c r="I2241" s="259">
        <v>132000</v>
      </c>
      <c r="J2241" s="259">
        <v>201250</v>
      </c>
      <c r="K2241" s="246"/>
    </row>
    <row r="2242" spans="1:11" x14ac:dyDescent="0.3">
      <c r="A2242" s="237"/>
      <c r="B2242" s="31"/>
      <c r="C2242" s="237"/>
      <c r="D2242" s="260"/>
      <c r="E2242" s="260"/>
      <c r="F2242" s="212"/>
      <c r="G2242" s="212"/>
      <c r="H2242" s="261"/>
      <c r="I2242" s="212"/>
      <c r="J2242" s="212"/>
      <c r="K2242" s="237"/>
    </row>
    <row r="2243" spans="1:11" x14ac:dyDescent="0.3">
      <c r="A2243" s="248" t="s">
        <v>2062</v>
      </c>
      <c r="B2243" s="31"/>
      <c r="C2243" s="237"/>
      <c r="D2243" s="262">
        <f>SUM(D2244)</f>
        <v>10000000</v>
      </c>
      <c r="E2243" s="262">
        <f t="shared" ref="E2243:J2243" si="248">SUM(E2244)</f>
        <v>5000000</v>
      </c>
      <c r="F2243" s="262">
        <f t="shared" si="248"/>
        <v>12000000</v>
      </c>
      <c r="G2243" s="262">
        <f t="shared" si="248"/>
        <v>14000000</v>
      </c>
      <c r="H2243" s="262">
        <f t="shared" si="248"/>
        <v>31000000</v>
      </c>
      <c r="I2243" s="262">
        <f t="shared" si="248"/>
        <v>7000000</v>
      </c>
      <c r="J2243" s="262">
        <f t="shared" si="248"/>
        <v>6467380</v>
      </c>
      <c r="K2243" s="243"/>
    </row>
    <row r="2244" spans="1:11" x14ac:dyDescent="0.3">
      <c r="A2244" s="244" t="s">
        <v>4787</v>
      </c>
      <c r="B2244" s="292" t="s">
        <v>4788</v>
      </c>
      <c r="C2244" s="245">
        <v>2000</v>
      </c>
      <c r="D2244" s="258">
        <v>10000000</v>
      </c>
      <c r="E2244" s="258">
        <v>5000000</v>
      </c>
      <c r="F2244" s="259">
        <v>12000000</v>
      </c>
      <c r="G2244" s="259">
        <v>14000000</v>
      </c>
      <c r="H2244" s="259">
        <f>SUM(E2244:G2244)</f>
        <v>31000000</v>
      </c>
      <c r="I2244" s="259">
        <v>7000000</v>
      </c>
      <c r="J2244" s="259">
        <v>6467380</v>
      </c>
      <c r="K2244" s="246"/>
    </row>
    <row r="2245" spans="1:11" x14ac:dyDescent="0.3">
      <c r="A2245" s="237"/>
      <c r="B2245" s="31"/>
      <c r="C2245" s="237"/>
      <c r="D2245" s="260"/>
      <c r="E2245" s="260"/>
      <c r="F2245" s="212"/>
      <c r="G2245" s="212"/>
      <c r="H2245" s="261"/>
      <c r="I2245" s="212"/>
      <c r="J2245" s="212"/>
      <c r="K2245" s="237"/>
    </row>
    <row r="2246" spans="1:11" x14ac:dyDescent="0.3">
      <c r="A2246" s="248" t="s">
        <v>2449</v>
      </c>
      <c r="B2246" s="293"/>
      <c r="C2246" s="237"/>
      <c r="D2246" s="262">
        <f>SUM(D2247)</f>
        <v>4440000</v>
      </c>
      <c r="E2246" s="262">
        <f t="shared" ref="E2246:J2246" si="249">SUM(E2247)</f>
        <v>2440000</v>
      </c>
      <c r="F2246" s="262">
        <f t="shared" si="249"/>
        <v>4484000</v>
      </c>
      <c r="G2246" s="262">
        <f t="shared" si="249"/>
        <v>4590000</v>
      </c>
      <c r="H2246" s="262">
        <f t="shared" si="249"/>
        <v>11514000</v>
      </c>
      <c r="I2246" s="262">
        <f t="shared" si="249"/>
        <v>4342000</v>
      </c>
      <c r="J2246" s="262">
        <f t="shared" si="249"/>
        <v>0</v>
      </c>
      <c r="K2246" s="249"/>
    </row>
    <row r="2247" spans="1:11" x14ac:dyDescent="0.3">
      <c r="A2247" s="244" t="s">
        <v>4789</v>
      </c>
      <c r="B2247" s="292" t="s">
        <v>5238</v>
      </c>
      <c r="C2247" s="245">
        <v>2000</v>
      </c>
      <c r="D2247" s="258">
        <v>4440000</v>
      </c>
      <c r="E2247" s="258">
        <v>2440000</v>
      </c>
      <c r="F2247" s="259">
        <v>4484000</v>
      </c>
      <c r="G2247" s="259">
        <v>4590000</v>
      </c>
      <c r="H2247" s="259">
        <f>SUM(E2247:G2247)</f>
        <v>11514000</v>
      </c>
      <c r="I2247" s="259">
        <v>4342000</v>
      </c>
      <c r="J2247" s="259">
        <v>0</v>
      </c>
      <c r="K2247" s="247"/>
    </row>
    <row r="2248" spans="1:11" x14ac:dyDescent="0.3">
      <c r="A2248" s="237"/>
      <c r="B2248" s="31"/>
      <c r="C2248" s="237"/>
      <c r="D2248" s="260"/>
      <c r="E2248" s="260"/>
      <c r="F2248" s="212"/>
      <c r="G2248" s="212"/>
      <c r="H2248" s="261"/>
      <c r="I2248" s="212"/>
      <c r="J2248" s="212"/>
      <c r="K2248" s="237"/>
    </row>
    <row r="2249" spans="1:11" x14ac:dyDescent="0.3">
      <c r="A2249" s="248" t="s">
        <v>2504</v>
      </c>
      <c r="B2249" s="293"/>
      <c r="C2249" s="237"/>
      <c r="D2249" s="262">
        <f>SUM(D2250:D2252)</f>
        <v>16662000</v>
      </c>
      <c r="E2249" s="262">
        <f t="shared" ref="E2249:J2249" si="250">SUM(E2250:E2252)</f>
        <v>8662000</v>
      </c>
      <c r="F2249" s="262">
        <f t="shared" si="250"/>
        <v>17161000</v>
      </c>
      <c r="G2249" s="262">
        <f t="shared" si="250"/>
        <v>18019000</v>
      </c>
      <c r="H2249" s="262">
        <f t="shared" si="250"/>
        <v>43842000</v>
      </c>
      <c r="I2249" s="262">
        <f t="shared" si="250"/>
        <v>16662000</v>
      </c>
      <c r="J2249" s="262">
        <f t="shared" si="250"/>
        <v>1730500</v>
      </c>
      <c r="K2249" s="243"/>
    </row>
    <row r="2250" spans="1:11" x14ac:dyDescent="0.3">
      <c r="A2250" s="244" t="s">
        <v>4790</v>
      </c>
      <c r="B2250" s="292" t="s">
        <v>4791</v>
      </c>
      <c r="C2250" s="245">
        <v>2000</v>
      </c>
      <c r="D2250" s="258">
        <v>13500000</v>
      </c>
      <c r="E2250" s="258">
        <v>7500000</v>
      </c>
      <c r="F2250" s="259">
        <v>13905000</v>
      </c>
      <c r="G2250" s="259">
        <v>14600000</v>
      </c>
      <c r="H2250" s="259">
        <f t="shared" ref="H2250:H2252" si="251">SUM(E2250:G2250)</f>
        <v>36005000</v>
      </c>
      <c r="I2250" s="259">
        <v>13500000</v>
      </c>
      <c r="J2250" s="259">
        <v>0</v>
      </c>
      <c r="K2250" s="247"/>
    </row>
    <row r="2251" spans="1:11" x14ac:dyDescent="0.3">
      <c r="A2251" s="244" t="s">
        <v>4792</v>
      </c>
      <c r="B2251" s="292" t="s">
        <v>4793</v>
      </c>
      <c r="C2251" s="245">
        <v>2000</v>
      </c>
      <c r="D2251" s="258">
        <v>0</v>
      </c>
      <c r="E2251" s="258">
        <v>0</v>
      </c>
      <c r="F2251" s="259">
        <v>0</v>
      </c>
      <c r="G2251" s="259">
        <v>0</v>
      </c>
      <c r="H2251" s="259">
        <f t="shared" si="251"/>
        <v>0</v>
      </c>
      <c r="I2251" s="259">
        <v>0</v>
      </c>
      <c r="J2251" s="259">
        <v>1718500</v>
      </c>
      <c r="K2251" s="246"/>
    </row>
    <row r="2252" spans="1:11" x14ac:dyDescent="0.3">
      <c r="A2252" s="244" t="s">
        <v>4794</v>
      </c>
      <c r="B2252" s="292" t="s">
        <v>5134</v>
      </c>
      <c r="C2252" s="245">
        <v>2000</v>
      </c>
      <c r="D2252" s="258">
        <v>3162000</v>
      </c>
      <c r="E2252" s="258">
        <v>1162000</v>
      </c>
      <c r="F2252" s="259">
        <v>3256000</v>
      </c>
      <c r="G2252" s="259">
        <v>3419000</v>
      </c>
      <c r="H2252" s="259">
        <f t="shared" si="251"/>
        <v>7837000</v>
      </c>
      <c r="I2252" s="259">
        <v>3162000</v>
      </c>
      <c r="J2252" s="259">
        <v>12000</v>
      </c>
      <c r="K2252" s="246"/>
    </row>
    <row r="2253" spans="1:11" x14ac:dyDescent="0.3">
      <c r="A2253" s="237"/>
      <c r="B2253" s="31"/>
      <c r="C2253" s="237"/>
      <c r="D2253" s="260"/>
      <c r="E2253" s="260"/>
      <c r="F2253" s="212"/>
      <c r="G2253" s="212"/>
      <c r="H2253" s="261"/>
      <c r="I2253" s="212"/>
      <c r="J2253" s="212"/>
      <c r="K2253" s="237"/>
    </row>
    <row r="2254" spans="1:11" x14ac:dyDescent="0.3">
      <c r="A2254" s="248" t="s">
        <v>895</v>
      </c>
      <c r="B2254" s="293"/>
      <c r="C2254" s="237"/>
      <c r="D2254" s="262">
        <f>SUM(D2255:D2256)</f>
        <v>20000000</v>
      </c>
      <c r="E2254" s="262">
        <f t="shared" ref="E2254:J2254" si="252">SUM(E2255:E2256)</f>
        <v>10000000</v>
      </c>
      <c r="F2254" s="262">
        <f t="shared" si="252"/>
        <v>24000000</v>
      </c>
      <c r="G2254" s="262">
        <f t="shared" si="252"/>
        <v>26000000</v>
      </c>
      <c r="H2254" s="262">
        <f t="shared" si="252"/>
        <v>60000000</v>
      </c>
      <c r="I2254" s="262">
        <f t="shared" si="252"/>
        <v>2000000</v>
      </c>
      <c r="J2254" s="262">
        <f t="shared" si="252"/>
        <v>2385100</v>
      </c>
      <c r="K2254" s="243"/>
    </row>
    <row r="2255" spans="1:11" x14ac:dyDescent="0.3">
      <c r="A2255" s="244" t="s">
        <v>4795</v>
      </c>
      <c r="B2255" s="292" t="s">
        <v>4796</v>
      </c>
      <c r="C2255" s="245">
        <v>2000</v>
      </c>
      <c r="D2255" s="258">
        <v>10000000</v>
      </c>
      <c r="E2255" s="258">
        <v>5000000</v>
      </c>
      <c r="F2255" s="259">
        <v>12000000</v>
      </c>
      <c r="G2255" s="259">
        <v>13000000</v>
      </c>
      <c r="H2255" s="259">
        <f t="shared" ref="H2255:H2256" si="253">SUM(E2255:G2255)</f>
        <v>30000000</v>
      </c>
      <c r="I2255" s="259">
        <v>0</v>
      </c>
      <c r="J2255" s="259">
        <v>0</v>
      </c>
      <c r="K2255" s="246"/>
    </row>
    <row r="2256" spans="1:11" x14ac:dyDescent="0.3">
      <c r="A2256" s="244" t="s">
        <v>4797</v>
      </c>
      <c r="B2256" s="292" t="s">
        <v>4798</v>
      </c>
      <c r="C2256" s="245">
        <v>2000</v>
      </c>
      <c r="D2256" s="258">
        <v>10000000</v>
      </c>
      <c r="E2256" s="258">
        <v>5000000</v>
      </c>
      <c r="F2256" s="259">
        <v>12000000</v>
      </c>
      <c r="G2256" s="259">
        <v>13000000</v>
      </c>
      <c r="H2256" s="259">
        <f t="shared" si="253"/>
        <v>30000000</v>
      </c>
      <c r="I2256" s="259">
        <v>2000000</v>
      </c>
      <c r="J2256" s="259">
        <v>2385100</v>
      </c>
      <c r="K2256" s="246"/>
    </row>
    <row r="2257" spans="1:11" x14ac:dyDescent="0.3">
      <c r="A2257" s="237"/>
      <c r="B2257" s="31"/>
      <c r="C2257" s="237"/>
      <c r="D2257" s="260"/>
      <c r="E2257" s="260"/>
      <c r="F2257" s="212"/>
      <c r="G2257" s="212"/>
      <c r="H2257" s="261"/>
      <c r="I2257" s="212"/>
      <c r="J2257" s="212"/>
      <c r="K2257" s="237"/>
    </row>
    <row r="2258" spans="1:11" x14ac:dyDescent="0.3">
      <c r="A2258" s="248" t="s">
        <v>3003</v>
      </c>
      <c r="B2258" s="293"/>
      <c r="C2258" s="237"/>
      <c r="D2258" s="262">
        <f>SUM(D2259)</f>
        <v>150000</v>
      </c>
      <c r="E2258" s="262">
        <f t="shared" ref="E2258:J2258" si="254">SUM(E2259)</f>
        <v>50000</v>
      </c>
      <c r="F2258" s="262">
        <f t="shared" si="254"/>
        <v>150000</v>
      </c>
      <c r="G2258" s="262">
        <f t="shared" si="254"/>
        <v>150000</v>
      </c>
      <c r="H2258" s="262">
        <f t="shared" si="254"/>
        <v>350000</v>
      </c>
      <c r="I2258" s="262">
        <f t="shared" si="254"/>
        <v>180000</v>
      </c>
      <c r="J2258" s="262">
        <f t="shared" si="254"/>
        <v>0</v>
      </c>
      <c r="K2258" s="243"/>
    </row>
    <row r="2259" spans="1:11" x14ac:dyDescent="0.3">
      <c r="A2259" s="244" t="s">
        <v>4799</v>
      </c>
      <c r="B2259" s="292" t="s">
        <v>4774</v>
      </c>
      <c r="C2259" s="245">
        <v>2000</v>
      </c>
      <c r="D2259" s="258">
        <v>150000</v>
      </c>
      <c r="E2259" s="258">
        <v>50000</v>
      </c>
      <c r="F2259" s="259">
        <v>150000</v>
      </c>
      <c r="G2259" s="259">
        <v>150000</v>
      </c>
      <c r="H2259" s="259">
        <f>SUM(E2259:G2259)</f>
        <v>350000</v>
      </c>
      <c r="I2259" s="259">
        <v>180000</v>
      </c>
      <c r="J2259" s="259">
        <v>0</v>
      </c>
      <c r="K2259" s="246"/>
    </row>
    <row r="2260" spans="1:11" x14ac:dyDescent="0.3">
      <c r="A2260" s="237"/>
      <c r="B2260" s="31"/>
      <c r="C2260" s="237"/>
      <c r="D2260" s="260"/>
      <c r="E2260" s="260"/>
      <c r="F2260" s="212"/>
      <c r="G2260" s="212"/>
      <c r="H2260" s="261"/>
      <c r="I2260" s="212"/>
      <c r="J2260" s="212"/>
      <c r="K2260" s="237"/>
    </row>
    <row r="2261" spans="1:11" x14ac:dyDescent="0.3">
      <c r="A2261" s="248" t="s">
        <v>493</v>
      </c>
      <c r="B2261" s="293"/>
      <c r="C2261" s="237"/>
      <c r="D2261" s="262">
        <f>SUM(D2262)</f>
        <v>13750000</v>
      </c>
      <c r="E2261" s="262">
        <f t="shared" ref="E2261:J2261" si="255">SUM(E2262)</f>
        <v>10750000</v>
      </c>
      <c r="F2261" s="262">
        <f t="shared" si="255"/>
        <v>0</v>
      </c>
      <c r="G2261" s="262">
        <f t="shared" si="255"/>
        <v>0</v>
      </c>
      <c r="H2261" s="262">
        <f t="shared" si="255"/>
        <v>10750000</v>
      </c>
      <c r="I2261" s="262">
        <f t="shared" si="255"/>
        <v>0</v>
      </c>
      <c r="J2261" s="262">
        <f t="shared" si="255"/>
        <v>0</v>
      </c>
      <c r="K2261" s="249"/>
    </row>
    <row r="2262" spans="1:11" x14ac:dyDescent="0.3">
      <c r="A2262" s="244" t="s">
        <v>4800</v>
      </c>
      <c r="B2262" s="292" t="s">
        <v>4801</v>
      </c>
      <c r="C2262" s="245">
        <v>2000</v>
      </c>
      <c r="D2262" s="258">
        <v>13750000</v>
      </c>
      <c r="E2262" s="258">
        <v>10750000</v>
      </c>
      <c r="F2262" s="259">
        <v>0</v>
      </c>
      <c r="G2262" s="259">
        <v>0</v>
      </c>
      <c r="H2262" s="259">
        <f>SUM(E2262:G2262)</f>
        <v>10750000</v>
      </c>
      <c r="I2262" s="259">
        <v>0</v>
      </c>
      <c r="J2262" s="259">
        <v>0</v>
      </c>
      <c r="K2262" s="247"/>
    </row>
    <row r="2263" spans="1:11" s="343" customFormat="1" ht="15.75" customHeight="1" x14ac:dyDescent="0.3">
      <c r="A2263" s="877" t="s">
        <v>5099</v>
      </c>
      <c r="B2263" s="877"/>
      <c r="C2263" s="877"/>
      <c r="D2263" s="877"/>
      <c r="E2263" s="877"/>
      <c r="F2263" s="877"/>
      <c r="G2263" s="877"/>
      <c r="H2263" s="877"/>
      <c r="I2263" s="877"/>
      <c r="J2263" s="877"/>
      <c r="K2263" s="877"/>
    </row>
    <row r="2264" spans="1:11" s="343" customFormat="1" ht="17.25" customHeight="1" x14ac:dyDescent="0.3">
      <c r="A2264" s="877" t="s">
        <v>5100</v>
      </c>
      <c r="B2264" s="877"/>
      <c r="C2264" s="877"/>
      <c r="D2264" s="877"/>
      <c r="E2264" s="877"/>
      <c r="F2264" s="877"/>
      <c r="G2264" s="877"/>
      <c r="H2264" s="877"/>
      <c r="I2264" s="877"/>
      <c r="J2264" s="877"/>
      <c r="K2264" s="877"/>
    </row>
    <row r="2265" spans="1:11" s="343" customFormat="1" ht="15" thickBot="1" x14ac:dyDescent="0.35">
      <c r="A2265" s="941" t="s">
        <v>4773</v>
      </c>
      <c r="B2265" s="941"/>
      <c r="C2265" s="941"/>
      <c r="D2265" s="941"/>
      <c r="E2265" s="941"/>
      <c r="F2265" s="941"/>
      <c r="G2265" s="941"/>
      <c r="H2265" s="941"/>
      <c r="I2265" s="941"/>
      <c r="J2265" s="941"/>
      <c r="K2265" s="941"/>
    </row>
    <row r="2266" spans="1:11" s="343" customFormat="1" ht="15" customHeight="1" x14ac:dyDescent="0.3">
      <c r="A2266" s="935" t="s">
        <v>5101</v>
      </c>
      <c r="B2266" s="931" t="s">
        <v>4881</v>
      </c>
      <c r="C2266" s="938" t="s">
        <v>4908</v>
      </c>
      <c r="D2266" s="873" t="s">
        <v>3115</v>
      </c>
      <c r="E2266" s="873" t="s">
        <v>3116</v>
      </c>
      <c r="F2266" s="873" t="s">
        <v>3116</v>
      </c>
      <c r="G2266" s="873" t="s">
        <v>3116</v>
      </c>
      <c r="H2266" s="873" t="s">
        <v>5095</v>
      </c>
      <c r="I2266" s="875" t="s">
        <v>3115</v>
      </c>
      <c r="J2266" s="254" t="s">
        <v>4884</v>
      </c>
      <c r="K2266" s="873" t="s">
        <v>5049</v>
      </c>
    </row>
    <row r="2267" spans="1:11" s="343" customFormat="1" x14ac:dyDescent="0.3">
      <c r="A2267" s="936"/>
      <c r="B2267" s="932"/>
      <c r="C2267" s="939"/>
      <c r="D2267" s="874"/>
      <c r="E2267" s="874"/>
      <c r="F2267" s="874"/>
      <c r="G2267" s="874"/>
      <c r="H2267" s="874"/>
      <c r="I2267" s="876"/>
      <c r="J2267" s="255" t="s">
        <v>5103</v>
      </c>
      <c r="K2267" s="874"/>
    </row>
    <row r="2268" spans="1:11" s="343" customFormat="1" x14ac:dyDescent="0.3">
      <c r="A2268" s="936"/>
      <c r="B2268" s="932"/>
      <c r="C2268" s="939"/>
      <c r="D2268" s="44" t="s">
        <v>3120</v>
      </c>
      <c r="E2268" s="44" t="s">
        <v>3120</v>
      </c>
      <c r="F2268" s="44" t="s">
        <v>5068</v>
      </c>
      <c r="G2268" s="44" t="s">
        <v>5069</v>
      </c>
      <c r="H2268" s="44"/>
      <c r="I2268" s="45" t="s">
        <v>5102</v>
      </c>
      <c r="J2268" s="45" t="s">
        <v>5102</v>
      </c>
      <c r="K2268" s="44"/>
    </row>
    <row r="2269" spans="1:11" s="343" customFormat="1" ht="15" thickBot="1" x14ac:dyDescent="0.35">
      <c r="A2269" s="937"/>
      <c r="B2269" s="933"/>
      <c r="C2269" s="940"/>
      <c r="D2269" s="48" t="s">
        <v>14</v>
      </c>
      <c r="E2269" s="48" t="s">
        <v>14</v>
      </c>
      <c r="F2269" s="48" t="s">
        <v>14</v>
      </c>
      <c r="G2269" s="48" t="s">
        <v>14</v>
      </c>
      <c r="H2269" s="48" t="s">
        <v>14</v>
      </c>
      <c r="I2269" s="49" t="s">
        <v>14</v>
      </c>
      <c r="J2269" s="256" t="s">
        <v>14</v>
      </c>
      <c r="K2269" s="48"/>
    </row>
    <row r="2270" spans="1:11" x14ac:dyDescent="0.3">
      <c r="A2270" s="248" t="s">
        <v>551</v>
      </c>
      <c r="B2270" s="293"/>
      <c r="C2270" s="237"/>
      <c r="D2270" s="262">
        <f>SUM(D2271)</f>
        <v>36000</v>
      </c>
      <c r="E2270" s="262">
        <f t="shared" ref="E2270:J2270" si="256">SUM(E2271)</f>
        <v>16000</v>
      </c>
      <c r="F2270" s="262">
        <f t="shared" si="256"/>
        <v>36000</v>
      </c>
      <c r="G2270" s="262">
        <f t="shared" si="256"/>
        <v>36000</v>
      </c>
      <c r="H2270" s="262">
        <f t="shared" si="256"/>
        <v>88000</v>
      </c>
      <c r="I2270" s="262">
        <f t="shared" si="256"/>
        <v>150000</v>
      </c>
      <c r="J2270" s="262">
        <f t="shared" si="256"/>
        <v>20000</v>
      </c>
      <c r="K2270" s="243"/>
    </row>
    <row r="2271" spans="1:11" x14ac:dyDescent="0.3">
      <c r="A2271" s="244" t="s">
        <v>4802</v>
      </c>
      <c r="B2271" s="292" t="s">
        <v>4803</v>
      </c>
      <c r="C2271" s="245">
        <v>2000</v>
      </c>
      <c r="D2271" s="258">
        <v>36000</v>
      </c>
      <c r="E2271" s="258">
        <v>16000</v>
      </c>
      <c r="F2271" s="259">
        <v>36000</v>
      </c>
      <c r="G2271" s="259">
        <v>36000</v>
      </c>
      <c r="H2271" s="259">
        <f>SUM(E2271:G2271)</f>
        <v>88000</v>
      </c>
      <c r="I2271" s="259">
        <v>150000</v>
      </c>
      <c r="J2271" s="259">
        <v>20000</v>
      </c>
      <c r="K2271" s="246"/>
    </row>
    <row r="2272" spans="1:11" ht="12" customHeight="1" x14ac:dyDescent="0.3">
      <c r="A2272" s="237"/>
      <c r="B2272" s="31"/>
      <c r="C2272" s="237"/>
      <c r="D2272" s="260"/>
      <c r="E2272" s="260"/>
      <c r="F2272" s="212"/>
      <c r="G2272" s="212"/>
      <c r="H2272" s="261"/>
      <c r="I2272" s="212"/>
      <c r="J2272" s="212"/>
      <c r="K2272" s="237"/>
    </row>
    <row r="2273" spans="1:11" x14ac:dyDescent="0.3">
      <c r="A2273" s="248" t="s">
        <v>575</v>
      </c>
      <c r="B2273" s="293"/>
      <c r="C2273" s="237"/>
      <c r="D2273" s="262">
        <f>SUM(D2274)</f>
        <v>300000</v>
      </c>
      <c r="E2273" s="262">
        <f t="shared" ref="E2273:J2273" si="257">SUM(E2274)</f>
        <v>100000</v>
      </c>
      <c r="F2273" s="262">
        <f t="shared" si="257"/>
        <v>300000</v>
      </c>
      <c r="G2273" s="262">
        <f t="shared" si="257"/>
        <v>300000</v>
      </c>
      <c r="H2273" s="262">
        <f t="shared" si="257"/>
        <v>700000</v>
      </c>
      <c r="I2273" s="262">
        <f t="shared" si="257"/>
        <v>0</v>
      </c>
      <c r="J2273" s="262">
        <f t="shared" si="257"/>
        <v>59500</v>
      </c>
      <c r="K2273" s="243"/>
    </row>
    <row r="2274" spans="1:11" ht="24" x14ac:dyDescent="0.3">
      <c r="A2274" s="244" t="s">
        <v>4804</v>
      </c>
      <c r="B2274" s="292" t="s">
        <v>4805</v>
      </c>
      <c r="C2274" s="245">
        <v>2000</v>
      </c>
      <c r="D2274" s="258">
        <v>300000</v>
      </c>
      <c r="E2274" s="258">
        <v>100000</v>
      </c>
      <c r="F2274" s="259">
        <v>300000</v>
      </c>
      <c r="G2274" s="259">
        <v>300000</v>
      </c>
      <c r="H2274" s="259">
        <f>SUM(E2274:G2274)</f>
        <v>700000</v>
      </c>
      <c r="I2274" s="259">
        <v>0</v>
      </c>
      <c r="J2274" s="259">
        <v>59500</v>
      </c>
      <c r="K2274" s="246"/>
    </row>
    <row r="2275" spans="1:11" ht="10.5" customHeight="1" x14ac:dyDescent="0.3">
      <c r="A2275" s="237"/>
      <c r="B2275" s="31"/>
      <c r="C2275" s="237"/>
      <c r="D2275" s="260"/>
      <c r="E2275" s="260"/>
      <c r="F2275" s="212"/>
      <c r="G2275" s="212"/>
      <c r="H2275" s="261"/>
      <c r="I2275" s="212"/>
      <c r="J2275" s="212"/>
      <c r="K2275" s="237"/>
    </row>
    <row r="2276" spans="1:11" x14ac:dyDescent="0.3">
      <c r="A2276" s="248" t="s">
        <v>2098</v>
      </c>
      <c r="B2276" s="293"/>
      <c r="C2276" s="237"/>
      <c r="D2276" s="262">
        <f>SUM(D2277)</f>
        <v>250000</v>
      </c>
      <c r="E2276" s="262">
        <f t="shared" ref="E2276:J2276" si="258">SUM(E2277)</f>
        <v>150000</v>
      </c>
      <c r="F2276" s="262">
        <f t="shared" si="258"/>
        <v>250000</v>
      </c>
      <c r="G2276" s="262">
        <f t="shared" si="258"/>
        <v>260000</v>
      </c>
      <c r="H2276" s="262">
        <f t="shared" si="258"/>
        <v>660000</v>
      </c>
      <c r="I2276" s="262">
        <f t="shared" si="258"/>
        <v>250000</v>
      </c>
      <c r="J2276" s="262">
        <f t="shared" si="258"/>
        <v>0</v>
      </c>
      <c r="K2276" s="243"/>
    </row>
    <row r="2277" spans="1:11" x14ac:dyDescent="0.3">
      <c r="A2277" s="244" t="s">
        <v>4806</v>
      </c>
      <c r="B2277" s="292" t="s">
        <v>4807</v>
      </c>
      <c r="C2277" s="245">
        <v>2000</v>
      </c>
      <c r="D2277" s="258">
        <v>250000</v>
      </c>
      <c r="E2277" s="258">
        <v>150000</v>
      </c>
      <c r="F2277" s="259">
        <v>250000</v>
      </c>
      <c r="G2277" s="259">
        <v>260000</v>
      </c>
      <c r="H2277" s="259">
        <f>SUM(E2277:G2277)</f>
        <v>660000</v>
      </c>
      <c r="I2277" s="259">
        <v>250000</v>
      </c>
      <c r="J2277" s="259">
        <v>0</v>
      </c>
      <c r="K2277" s="246"/>
    </row>
    <row r="2278" spans="1:11" ht="12.75" customHeight="1" x14ac:dyDescent="0.3">
      <c r="A2278" s="237"/>
      <c r="B2278" s="31"/>
      <c r="C2278" s="237"/>
      <c r="D2278" s="260"/>
      <c r="E2278" s="260"/>
      <c r="F2278" s="212"/>
      <c r="G2278" s="212"/>
      <c r="H2278" s="261"/>
      <c r="I2278" s="212"/>
      <c r="J2278" s="212"/>
      <c r="K2278" s="237"/>
    </row>
    <row r="2279" spans="1:11" x14ac:dyDescent="0.3">
      <c r="A2279" s="248" t="s">
        <v>883</v>
      </c>
      <c r="B2279" s="293"/>
      <c r="C2279" s="237"/>
      <c r="D2279" s="262">
        <f>SUM(D2280:D2281)</f>
        <v>0</v>
      </c>
      <c r="E2279" s="262">
        <f t="shared" ref="E2279:J2279" si="259">SUM(E2280:E2281)</f>
        <v>0</v>
      </c>
      <c r="F2279" s="262">
        <f t="shared" si="259"/>
        <v>0</v>
      </c>
      <c r="G2279" s="262">
        <f t="shared" si="259"/>
        <v>0</v>
      </c>
      <c r="H2279" s="262">
        <f t="shared" si="259"/>
        <v>0</v>
      </c>
      <c r="I2279" s="262">
        <f t="shared" si="259"/>
        <v>0</v>
      </c>
      <c r="J2279" s="262">
        <f t="shared" si="259"/>
        <v>110000</v>
      </c>
      <c r="K2279" s="243"/>
    </row>
    <row r="2280" spans="1:11" x14ac:dyDescent="0.3">
      <c r="A2280" s="244" t="s">
        <v>4808</v>
      </c>
      <c r="B2280" s="292" t="s">
        <v>4809</v>
      </c>
      <c r="C2280" s="245">
        <v>2000</v>
      </c>
      <c r="D2280" s="258">
        <v>0</v>
      </c>
      <c r="E2280" s="258">
        <v>0</v>
      </c>
      <c r="F2280" s="259">
        <v>0</v>
      </c>
      <c r="G2280" s="259">
        <v>0</v>
      </c>
      <c r="H2280" s="259">
        <f t="shared" ref="H2280:H2281" si="260">SUM(E2280:G2280)</f>
        <v>0</v>
      </c>
      <c r="I2280" s="259">
        <v>0</v>
      </c>
      <c r="J2280" s="259">
        <v>110000</v>
      </c>
      <c r="K2280" s="247"/>
    </row>
    <row r="2281" spans="1:11" x14ac:dyDescent="0.3">
      <c r="A2281" s="244" t="s">
        <v>4810</v>
      </c>
      <c r="B2281" s="292" t="s">
        <v>4809</v>
      </c>
      <c r="C2281" s="245">
        <v>2000</v>
      </c>
      <c r="D2281" s="258">
        <v>0</v>
      </c>
      <c r="E2281" s="258">
        <v>0</v>
      </c>
      <c r="F2281" s="259">
        <v>0</v>
      </c>
      <c r="G2281" s="259">
        <v>0</v>
      </c>
      <c r="H2281" s="259">
        <f t="shared" si="260"/>
        <v>0</v>
      </c>
      <c r="I2281" s="259">
        <v>0</v>
      </c>
      <c r="J2281" s="259">
        <v>0</v>
      </c>
      <c r="K2281" s="246"/>
    </row>
    <row r="2282" spans="1:11" x14ac:dyDescent="0.3">
      <c r="A2282" s="237"/>
      <c r="B2282" s="31"/>
      <c r="C2282" s="237"/>
      <c r="D2282" s="291"/>
      <c r="E2282" s="291"/>
      <c r="F2282" s="212"/>
      <c r="G2282" s="212"/>
      <c r="H2282" s="315"/>
      <c r="I2282" s="212"/>
      <c r="J2282" s="212"/>
      <c r="K2282" s="237"/>
    </row>
    <row r="2283" spans="1:11" x14ac:dyDescent="0.3">
      <c r="A2283" s="248" t="s">
        <v>1136</v>
      </c>
      <c r="B2283" s="293"/>
      <c r="C2283" s="237"/>
      <c r="D2283" s="262">
        <f>SUM(D2284)</f>
        <v>0</v>
      </c>
      <c r="E2283" s="262">
        <f t="shared" ref="E2283:J2283" si="261">SUM(E2284)</f>
        <v>0</v>
      </c>
      <c r="F2283" s="262">
        <f t="shared" si="261"/>
        <v>0</v>
      </c>
      <c r="G2283" s="262">
        <f t="shared" si="261"/>
        <v>0</v>
      </c>
      <c r="H2283" s="262">
        <f t="shared" si="261"/>
        <v>0</v>
      </c>
      <c r="I2283" s="262">
        <f t="shared" si="261"/>
        <v>0</v>
      </c>
      <c r="J2283" s="262">
        <f t="shared" si="261"/>
        <v>0</v>
      </c>
      <c r="K2283" s="243"/>
    </row>
    <row r="2284" spans="1:11" x14ac:dyDescent="0.3">
      <c r="A2284" s="244" t="s">
        <v>4811</v>
      </c>
      <c r="B2284" s="292" t="s">
        <v>4812</v>
      </c>
      <c r="C2284" s="245">
        <v>2000</v>
      </c>
      <c r="D2284" s="258">
        <v>0</v>
      </c>
      <c r="E2284" s="258">
        <v>0</v>
      </c>
      <c r="F2284" s="259">
        <v>0</v>
      </c>
      <c r="G2284" s="259">
        <v>0</v>
      </c>
      <c r="H2284" s="259">
        <f>SUM(E2284:G2284)</f>
        <v>0</v>
      </c>
      <c r="I2284" s="259">
        <v>0</v>
      </c>
      <c r="J2284" s="259">
        <v>0</v>
      </c>
      <c r="K2284" s="246"/>
    </row>
    <row r="2285" spans="1:11" ht="13.5" customHeight="1" x14ac:dyDescent="0.3">
      <c r="A2285" s="237"/>
      <c r="B2285" s="31"/>
      <c r="C2285" s="237"/>
      <c r="D2285" s="291"/>
      <c r="E2285" s="291"/>
      <c r="F2285" s="212"/>
      <c r="G2285" s="212"/>
      <c r="H2285" s="315"/>
      <c r="I2285" s="212"/>
      <c r="J2285" s="212"/>
      <c r="K2285" s="237"/>
    </row>
    <row r="2286" spans="1:11" x14ac:dyDescent="0.3">
      <c r="A2286" s="248" t="s">
        <v>2122</v>
      </c>
      <c r="B2286" s="293"/>
      <c r="C2286" s="237"/>
      <c r="D2286" s="262">
        <f>SUM(D2287)</f>
        <v>4000000</v>
      </c>
      <c r="E2286" s="262">
        <f t="shared" ref="E2286:J2286" si="262">SUM(E2287)</f>
        <v>2000000</v>
      </c>
      <c r="F2286" s="262">
        <f t="shared" si="262"/>
        <v>5000000</v>
      </c>
      <c r="G2286" s="262">
        <f t="shared" si="262"/>
        <v>6000000</v>
      </c>
      <c r="H2286" s="262">
        <f t="shared" si="262"/>
        <v>13000000</v>
      </c>
      <c r="I2286" s="262">
        <f t="shared" si="262"/>
        <v>3500000</v>
      </c>
      <c r="J2286" s="262">
        <f t="shared" si="262"/>
        <v>2204956</v>
      </c>
      <c r="K2286" s="243"/>
    </row>
    <row r="2287" spans="1:11" x14ac:dyDescent="0.3">
      <c r="A2287" s="244" t="s">
        <v>4813</v>
      </c>
      <c r="B2287" s="292" t="s">
        <v>4814</v>
      </c>
      <c r="C2287" s="245">
        <v>2000</v>
      </c>
      <c r="D2287" s="258">
        <v>4000000</v>
      </c>
      <c r="E2287" s="258">
        <v>2000000</v>
      </c>
      <c r="F2287" s="259">
        <v>5000000</v>
      </c>
      <c r="G2287" s="259">
        <v>6000000</v>
      </c>
      <c r="H2287" s="259">
        <f>SUM(E2287:G2287)</f>
        <v>13000000</v>
      </c>
      <c r="I2287" s="259">
        <v>3500000</v>
      </c>
      <c r="J2287" s="259">
        <v>2204956</v>
      </c>
      <c r="K2287" s="246"/>
    </row>
    <row r="2288" spans="1:11" ht="12.75" customHeight="1" x14ac:dyDescent="0.3">
      <c r="A2288" s="237"/>
      <c r="B2288" s="31"/>
      <c r="C2288" s="237"/>
      <c r="D2288" s="291"/>
      <c r="E2288" s="291"/>
      <c r="F2288" s="212"/>
      <c r="G2288" s="212"/>
      <c r="H2288" s="315"/>
      <c r="I2288" s="212"/>
      <c r="J2288" s="212"/>
      <c r="K2288" s="237"/>
    </row>
    <row r="2289" spans="1:11" x14ac:dyDescent="0.3">
      <c r="A2289" s="248" t="s">
        <v>2287</v>
      </c>
      <c r="B2289" s="31"/>
      <c r="C2289" s="237"/>
      <c r="D2289" s="262">
        <f>SUM(D2290)</f>
        <v>120000</v>
      </c>
      <c r="E2289" s="262">
        <f t="shared" ref="E2289:J2289" si="263">SUM(E2290)</f>
        <v>20000</v>
      </c>
      <c r="F2289" s="262">
        <f t="shared" si="263"/>
        <v>140000</v>
      </c>
      <c r="G2289" s="262">
        <f t="shared" si="263"/>
        <v>150000</v>
      </c>
      <c r="H2289" s="262">
        <f t="shared" si="263"/>
        <v>310000</v>
      </c>
      <c r="I2289" s="262">
        <f t="shared" si="263"/>
        <v>60000</v>
      </c>
      <c r="J2289" s="262">
        <f t="shared" si="263"/>
        <v>0</v>
      </c>
      <c r="K2289" s="249"/>
    </row>
    <row r="2290" spans="1:11" x14ac:dyDescent="0.3">
      <c r="A2290" s="244" t="s">
        <v>4815</v>
      </c>
      <c r="B2290" s="292" t="s">
        <v>4816</v>
      </c>
      <c r="C2290" s="245">
        <v>2000</v>
      </c>
      <c r="D2290" s="258">
        <v>120000</v>
      </c>
      <c r="E2290" s="258">
        <v>20000</v>
      </c>
      <c r="F2290" s="259">
        <v>140000</v>
      </c>
      <c r="G2290" s="259">
        <v>150000</v>
      </c>
      <c r="H2290" s="259">
        <f>SUM(E2290:G2290)</f>
        <v>310000</v>
      </c>
      <c r="I2290" s="259">
        <v>60000</v>
      </c>
      <c r="J2290" s="259">
        <v>0</v>
      </c>
      <c r="K2290" s="247"/>
    </row>
    <row r="2291" spans="1:11" ht="12" customHeight="1" x14ac:dyDescent="0.3">
      <c r="A2291" s="237"/>
      <c r="B2291" s="31"/>
      <c r="C2291" s="237"/>
      <c r="D2291" s="260"/>
      <c r="E2291" s="260"/>
      <c r="F2291" s="212"/>
      <c r="G2291" s="212"/>
      <c r="H2291" s="261"/>
      <c r="I2291" s="212"/>
      <c r="J2291" s="212"/>
      <c r="K2291" s="237"/>
    </row>
    <row r="2292" spans="1:11" x14ac:dyDescent="0.3">
      <c r="A2292" s="248" t="s">
        <v>2379</v>
      </c>
      <c r="B2292" s="293"/>
      <c r="C2292" s="237"/>
      <c r="D2292" s="262">
        <f>SUM(D2293)</f>
        <v>100000</v>
      </c>
      <c r="E2292" s="262">
        <f t="shared" ref="E2292:J2292" si="264">SUM(E2293)</f>
        <v>50000</v>
      </c>
      <c r="F2292" s="262">
        <f t="shared" si="264"/>
        <v>120000</v>
      </c>
      <c r="G2292" s="262">
        <f t="shared" si="264"/>
        <v>140000</v>
      </c>
      <c r="H2292" s="262">
        <f t="shared" si="264"/>
        <v>310000</v>
      </c>
      <c r="I2292" s="262">
        <f t="shared" si="264"/>
        <v>100000</v>
      </c>
      <c r="J2292" s="262">
        <f t="shared" si="264"/>
        <v>16000</v>
      </c>
      <c r="K2292" s="243"/>
    </row>
    <row r="2293" spans="1:11" x14ac:dyDescent="0.3">
      <c r="A2293" s="244" t="s">
        <v>4817</v>
      </c>
      <c r="B2293" s="292" t="s">
        <v>4786</v>
      </c>
      <c r="C2293" s="245">
        <v>2000</v>
      </c>
      <c r="D2293" s="258">
        <v>100000</v>
      </c>
      <c r="E2293" s="258">
        <v>50000</v>
      </c>
      <c r="F2293" s="259">
        <v>120000</v>
      </c>
      <c r="G2293" s="259">
        <v>140000</v>
      </c>
      <c r="H2293" s="259">
        <f>SUM(E2293:G2293)</f>
        <v>310000</v>
      </c>
      <c r="I2293" s="259">
        <v>100000</v>
      </c>
      <c r="J2293" s="259">
        <v>16000</v>
      </c>
      <c r="K2293" s="246"/>
    </row>
    <row r="2294" spans="1:11" ht="12" customHeight="1" x14ac:dyDescent="0.3">
      <c r="A2294" s="237"/>
      <c r="B2294" s="31"/>
      <c r="C2294" s="237"/>
      <c r="D2294" s="260"/>
      <c r="E2294" s="260"/>
      <c r="F2294" s="212"/>
      <c r="G2294" s="212"/>
      <c r="H2294" s="261"/>
      <c r="I2294" s="212"/>
      <c r="J2294" s="212"/>
      <c r="K2294" s="237"/>
    </row>
    <row r="2295" spans="1:11" x14ac:dyDescent="0.3">
      <c r="A2295" s="248" t="s">
        <v>4438</v>
      </c>
      <c r="B2295" s="293"/>
      <c r="C2295" s="237"/>
      <c r="D2295" s="262">
        <f>SUM(D2296)</f>
        <v>180000</v>
      </c>
      <c r="E2295" s="262">
        <f t="shared" ref="E2295:J2295" si="265">SUM(E2296)</f>
        <v>80000</v>
      </c>
      <c r="F2295" s="262">
        <f t="shared" si="265"/>
        <v>180000</v>
      </c>
      <c r="G2295" s="262">
        <f t="shared" si="265"/>
        <v>180000</v>
      </c>
      <c r="H2295" s="262">
        <f t="shared" si="265"/>
        <v>440000</v>
      </c>
      <c r="I2295" s="262">
        <f t="shared" si="265"/>
        <v>50000</v>
      </c>
      <c r="J2295" s="262">
        <f t="shared" si="265"/>
        <v>0</v>
      </c>
      <c r="K2295" s="249"/>
    </row>
    <row r="2296" spans="1:11" x14ac:dyDescent="0.3">
      <c r="A2296" s="244" t="s">
        <v>4820</v>
      </c>
      <c r="B2296" s="292" t="s">
        <v>4776</v>
      </c>
      <c r="C2296" s="245">
        <v>2000</v>
      </c>
      <c r="D2296" s="258">
        <v>180000</v>
      </c>
      <c r="E2296" s="258">
        <v>80000</v>
      </c>
      <c r="F2296" s="259">
        <v>180000</v>
      </c>
      <c r="G2296" s="259">
        <v>180000</v>
      </c>
      <c r="H2296" s="259">
        <f>SUM(E2296:G2296)</f>
        <v>440000</v>
      </c>
      <c r="I2296" s="259">
        <v>50000</v>
      </c>
      <c r="J2296" s="259">
        <v>0</v>
      </c>
      <c r="K2296" s="247"/>
    </row>
    <row r="2297" spans="1:11" x14ac:dyDescent="0.3">
      <c r="A2297" s="237"/>
      <c r="B2297" s="31"/>
      <c r="C2297" s="237"/>
      <c r="D2297" s="260"/>
      <c r="E2297" s="260"/>
      <c r="F2297" s="212"/>
      <c r="G2297" s="212"/>
      <c r="H2297" s="261"/>
      <c r="I2297" s="212"/>
      <c r="J2297" s="212"/>
      <c r="K2297" s="237"/>
    </row>
    <row r="2298" spans="1:11" x14ac:dyDescent="0.3">
      <c r="A2298" s="248" t="s">
        <v>2820</v>
      </c>
      <c r="B2298" s="293"/>
      <c r="C2298" s="237"/>
      <c r="D2298" s="262">
        <f>SUM(D2299)</f>
        <v>0</v>
      </c>
      <c r="E2298" s="262">
        <f t="shared" ref="E2298:J2298" si="266">SUM(E2299)</f>
        <v>0</v>
      </c>
      <c r="F2298" s="262">
        <f t="shared" si="266"/>
        <v>0</v>
      </c>
      <c r="G2298" s="262">
        <f t="shared" si="266"/>
        <v>0</v>
      </c>
      <c r="H2298" s="262">
        <f t="shared" si="266"/>
        <v>0</v>
      </c>
      <c r="I2298" s="262">
        <f t="shared" si="266"/>
        <v>0</v>
      </c>
      <c r="J2298" s="262">
        <f t="shared" si="266"/>
        <v>4467</v>
      </c>
      <c r="K2298" s="249"/>
    </row>
    <row r="2299" spans="1:11" x14ac:dyDescent="0.3">
      <c r="A2299" s="244" t="s">
        <v>4818</v>
      </c>
      <c r="B2299" s="292" t="s">
        <v>4819</v>
      </c>
      <c r="C2299" s="245">
        <v>2000</v>
      </c>
      <c r="D2299" s="258">
        <v>0</v>
      </c>
      <c r="E2299" s="258">
        <v>0</v>
      </c>
      <c r="F2299" s="259">
        <v>0</v>
      </c>
      <c r="G2299" s="259">
        <v>0</v>
      </c>
      <c r="H2299" s="259">
        <f>SUM(E2299:G2299)</f>
        <v>0</v>
      </c>
      <c r="I2299" s="259">
        <v>0</v>
      </c>
      <c r="J2299" s="259">
        <v>4467</v>
      </c>
      <c r="K2299" s="247"/>
    </row>
    <row r="2300" spans="1:11" s="306" customFormat="1" ht="13.5" customHeight="1" thickBot="1" x14ac:dyDescent="0.35">
      <c r="A2300" s="323"/>
      <c r="B2300" s="331"/>
      <c r="C2300" s="324"/>
      <c r="D2300" s="325"/>
      <c r="E2300" s="325"/>
      <c r="F2300" s="326"/>
      <c r="G2300" s="326"/>
      <c r="H2300" s="326"/>
      <c r="I2300" s="326"/>
      <c r="J2300" s="326"/>
      <c r="K2300" s="327"/>
    </row>
    <row r="2301" spans="1:11" ht="15" thickBot="1" x14ac:dyDescent="0.35">
      <c r="A2301" s="309" t="s">
        <v>716</v>
      </c>
      <c r="B2301" s="332"/>
      <c r="C2301" s="310"/>
      <c r="D2301" s="289">
        <f t="shared" ref="D2301:J2301" si="267">SUM(D2233+D2236+D2243+D2246+D2249+D2254+D2258+D2261+D2270+D2273+D2276+D2279+D2283+D2286+D2289+D2292+D2295+D2298)</f>
        <v>70696000</v>
      </c>
      <c r="E2301" s="289">
        <f t="shared" si="267"/>
        <v>39726000</v>
      </c>
      <c r="F2301" s="289">
        <f t="shared" si="267"/>
        <v>64529000</v>
      </c>
      <c r="G2301" s="289">
        <f t="shared" si="267"/>
        <v>70533000</v>
      </c>
      <c r="H2301" s="289">
        <f t="shared" si="267"/>
        <v>174788000</v>
      </c>
      <c r="I2301" s="289">
        <f t="shared" si="267"/>
        <v>34936000</v>
      </c>
      <c r="J2301" s="289">
        <f t="shared" si="267"/>
        <v>141406553</v>
      </c>
      <c r="K2301" s="298"/>
    </row>
    <row r="2302" spans="1:11" s="269" customFormat="1" ht="15.75" customHeight="1" x14ac:dyDescent="0.3">
      <c r="A2302" s="877" t="s">
        <v>5099</v>
      </c>
      <c r="B2302" s="877"/>
      <c r="C2302" s="877"/>
      <c r="D2302" s="877"/>
      <c r="E2302" s="877"/>
      <c r="F2302" s="877"/>
      <c r="G2302" s="877"/>
      <c r="H2302" s="877"/>
      <c r="I2302" s="877"/>
      <c r="J2302" s="877"/>
      <c r="K2302" s="877"/>
    </row>
    <row r="2303" spans="1:11" s="269" customFormat="1" ht="17.25" customHeight="1" x14ac:dyDescent="0.3">
      <c r="A2303" s="877" t="s">
        <v>5100</v>
      </c>
      <c r="B2303" s="877"/>
      <c r="C2303" s="877"/>
      <c r="D2303" s="877"/>
      <c r="E2303" s="877"/>
      <c r="F2303" s="877"/>
      <c r="G2303" s="877"/>
      <c r="H2303" s="877"/>
      <c r="I2303" s="877"/>
      <c r="J2303" s="877"/>
      <c r="K2303" s="877"/>
    </row>
    <row r="2304" spans="1:11" s="269" customFormat="1" ht="15" thickBot="1" x14ac:dyDescent="0.35">
      <c r="A2304" s="929" t="s">
        <v>4821</v>
      </c>
      <c r="B2304" s="929"/>
      <c r="C2304" s="929"/>
      <c r="D2304" s="929"/>
      <c r="E2304" s="929"/>
      <c r="F2304" s="929"/>
      <c r="G2304" s="929"/>
      <c r="H2304" s="929"/>
      <c r="I2304" s="929"/>
      <c r="J2304" s="929"/>
      <c r="K2304" s="929"/>
    </row>
    <row r="2305" spans="1:11" s="269" customFormat="1" ht="15" customHeight="1" x14ac:dyDescent="0.3">
      <c r="A2305" s="935" t="s">
        <v>5101</v>
      </c>
      <c r="B2305" s="931" t="s">
        <v>4881</v>
      </c>
      <c r="C2305" s="938" t="s">
        <v>4908</v>
      </c>
      <c r="D2305" s="873" t="s">
        <v>3115</v>
      </c>
      <c r="E2305" s="873" t="s">
        <v>3116</v>
      </c>
      <c r="F2305" s="873" t="s">
        <v>3116</v>
      </c>
      <c r="G2305" s="873" t="s">
        <v>3116</v>
      </c>
      <c r="H2305" s="873" t="s">
        <v>5095</v>
      </c>
      <c r="I2305" s="875" t="s">
        <v>3115</v>
      </c>
      <c r="J2305" s="254" t="s">
        <v>4884</v>
      </c>
      <c r="K2305" s="873" t="s">
        <v>5049</v>
      </c>
    </row>
    <row r="2306" spans="1:11" s="269" customFormat="1" x14ac:dyDescent="0.3">
      <c r="A2306" s="936"/>
      <c r="B2306" s="932"/>
      <c r="C2306" s="939"/>
      <c r="D2306" s="874"/>
      <c r="E2306" s="874"/>
      <c r="F2306" s="874"/>
      <c r="G2306" s="874"/>
      <c r="H2306" s="874"/>
      <c r="I2306" s="876"/>
      <c r="J2306" s="255" t="s">
        <v>5103</v>
      </c>
      <c r="K2306" s="874"/>
    </row>
    <row r="2307" spans="1:11" s="269" customFormat="1" x14ac:dyDescent="0.3">
      <c r="A2307" s="936"/>
      <c r="B2307" s="932"/>
      <c r="C2307" s="939"/>
      <c r="D2307" s="44" t="s">
        <v>3120</v>
      </c>
      <c r="E2307" s="44" t="s">
        <v>3120</v>
      </c>
      <c r="F2307" s="44" t="s">
        <v>5068</v>
      </c>
      <c r="G2307" s="44" t="s">
        <v>5069</v>
      </c>
      <c r="H2307" s="44"/>
      <c r="I2307" s="45" t="s">
        <v>5102</v>
      </c>
      <c r="J2307" s="45" t="s">
        <v>5102</v>
      </c>
      <c r="K2307" s="44"/>
    </row>
    <row r="2308" spans="1:11" s="269" customFormat="1" ht="15" thickBot="1" x14ac:dyDescent="0.35">
      <c r="A2308" s="937"/>
      <c r="B2308" s="933"/>
      <c r="C2308" s="940"/>
      <c r="D2308" s="48" t="s">
        <v>14</v>
      </c>
      <c r="E2308" s="48" t="s">
        <v>14</v>
      </c>
      <c r="F2308" s="48" t="s">
        <v>14</v>
      </c>
      <c r="G2308" s="48" t="s">
        <v>14</v>
      </c>
      <c r="H2308" s="48" t="s">
        <v>14</v>
      </c>
      <c r="I2308" s="49" t="s">
        <v>14</v>
      </c>
      <c r="J2308" s="256" t="s">
        <v>14</v>
      </c>
      <c r="K2308" s="48"/>
    </row>
    <row r="2309" spans="1:11" x14ac:dyDescent="0.3">
      <c r="A2309" s="248" t="s">
        <v>719</v>
      </c>
      <c r="B2309" s="293"/>
      <c r="C2309" s="237"/>
      <c r="D2309" s="262">
        <f>SUM(D2310)</f>
        <v>6000000</v>
      </c>
      <c r="E2309" s="262">
        <f t="shared" ref="E2309:J2309" si="268">SUM(E2310)</f>
        <v>3000000</v>
      </c>
      <c r="F2309" s="262">
        <f t="shared" si="268"/>
        <v>7000000</v>
      </c>
      <c r="G2309" s="262">
        <f t="shared" si="268"/>
        <v>8000000</v>
      </c>
      <c r="H2309" s="262">
        <f t="shared" si="268"/>
        <v>18000000</v>
      </c>
      <c r="I2309" s="262">
        <f t="shared" si="268"/>
        <v>6000000</v>
      </c>
      <c r="J2309" s="262">
        <f t="shared" si="268"/>
        <v>3992500</v>
      </c>
      <c r="K2309" s="243"/>
    </row>
    <row r="2310" spans="1:11" x14ac:dyDescent="0.3">
      <c r="A2310" s="244" t="s">
        <v>4822</v>
      </c>
      <c r="B2310" s="292" t="s">
        <v>4823</v>
      </c>
      <c r="C2310" s="245">
        <v>2000</v>
      </c>
      <c r="D2310" s="258">
        <v>6000000</v>
      </c>
      <c r="E2310" s="258">
        <v>3000000</v>
      </c>
      <c r="F2310" s="259">
        <v>7000000</v>
      </c>
      <c r="G2310" s="259">
        <v>8000000</v>
      </c>
      <c r="H2310" s="259">
        <f>SUM(E2310:G2310)</f>
        <v>18000000</v>
      </c>
      <c r="I2310" s="259">
        <v>6000000</v>
      </c>
      <c r="J2310" s="259">
        <v>3992500</v>
      </c>
      <c r="K2310" s="246"/>
    </row>
    <row r="2311" spans="1:11" x14ac:dyDescent="0.3">
      <c r="A2311" s="237"/>
      <c r="B2311" s="31"/>
      <c r="C2311" s="237"/>
      <c r="D2311" s="291"/>
      <c r="E2311" s="291"/>
      <c r="F2311" s="212"/>
      <c r="G2311" s="212"/>
      <c r="H2311" s="315"/>
      <c r="I2311" s="212"/>
      <c r="J2311" s="212"/>
      <c r="K2311" s="237"/>
    </row>
    <row r="2312" spans="1:11" x14ac:dyDescent="0.3">
      <c r="A2312" s="248" t="s">
        <v>1805</v>
      </c>
      <c r="B2312" s="293"/>
      <c r="C2312" s="237"/>
      <c r="D2312" s="262">
        <f>SUM(D2313:D2316)</f>
        <v>305400000</v>
      </c>
      <c r="E2312" s="262">
        <f t="shared" ref="E2312:J2312" si="269">SUM(E2313:E2316)</f>
        <v>152200000</v>
      </c>
      <c r="F2312" s="262">
        <f t="shared" si="269"/>
        <v>376450000</v>
      </c>
      <c r="G2312" s="262">
        <f t="shared" si="269"/>
        <v>447500000</v>
      </c>
      <c r="H2312" s="262">
        <f t="shared" si="269"/>
        <v>976150000</v>
      </c>
      <c r="I2312" s="262">
        <f t="shared" si="269"/>
        <v>277000000</v>
      </c>
      <c r="J2312" s="262">
        <f t="shared" si="269"/>
        <v>210491001</v>
      </c>
      <c r="K2312" s="243"/>
    </row>
    <row r="2313" spans="1:11" x14ac:dyDescent="0.3">
      <c r="A2313" s="244" t="s">
        <v>4824</v>
      </c>
      <c r="B2313" s="292" t="s">
        <v>4825</v>
      </c>
      <c r="C2313" s="245">
        <v>2000</v>
      </c>
      <c r="D2313" s="258">
        <v>200000000</v>
      </c>
      <c r="E2313" s="258">
        <v>100000000</v>
      </c>
      <c r="F2313" s="259">
        <v>250000000</v>
      </c>
      <c r="G2313" s="259">
        <v>300000000</v>
      </c>
      <c r="H2313" s="259">
        <f t="shared" ref="H2313:H2316" si="270">SUM(E2313:G2313)</f>
        <v>650000000</v>
      </c>
      <c r="I2313" s="259">
        <v>200000000</v>
      </c>
      <c r="J2313" s="259">
        <v>165764630</v>
      </c>
      <c r="K2313" s="246"/>
    </row>
    <row r="2314" spans="1:11" x14ac:dyDescent="0.3">
      <c r="A2314" s="244" t="s">
        <v>4826</v>
      </c>
      <c r="B2314" s="292" t="s">
        <v>4896</v>
      </c>
      <c r="C2314" s="245">
        <v>2000</v>
      </c>
      <c r="D2314" s="258">
        <v>100000000</v>
      </c>
      <c r="E2314" s="258">
        <v>50000000</v>
      </c>
      <c r="F2314" s="259">
        <v>120000000</v>
      </c>
      <c r="G2314" s="259">
        <v>140000000</v>
      </c>
      <c r="H2314" s="259">
        <f t="shared" si="270"/>
        <v>310000000</v>
      </c>
      <c r="I2314" s="259">
        <v>70000000</v>
      </c>
      <c r="J2314" s="259">
        <v>39785598</v>
      </c>
      <c r="K2314" s="246"/>
    </row>
    <row r="2315" spans="1:11" x14ac:dyDescent="0.3">
      <c r="A2315" s="244" t="s">
        <v>4827</v>
      </c>
      <c r="B2315" s="292" t="s">
        <v>4897</v>
      </c>
      <c r="C2315" s="245">
        <v>2000</v>
      </c>
      <c r="D2315" s="258">
        <v>5000000</v>
      </c>
      <c r="E2315" s="258">
        <v>2000000</v>
      </c>
      <c r="F2315" s="259">
        <v>6000000</v>
      </c>
      <c r="G2315" s="259">
        <v>7000000</v>
      </c>
      <c r="H2315" s="259">
        <f t="shared" si="270"/>
        <v>15000000</v>
      </c>
      <c r="I2315" s="259">
        <v>5000000</v>
      </c>
      <c r="J2315" s="259">
        <v>4493187</v>
      </c>
      <c r="K2315" s="246"/>
    </row>
    <row r="2316" spans="1:11" x14ac:dyDescent="0.3">
      <c r="A2316" s="244" t="s">
        <v>4828</v>
      </c>
      <c r="B2316" s="292" t="s">
        <v>4898</v>
      </c>
      <c r="C2316" s="245">
        <v>2000</v>
      </c>
      <c r="D2316" s="258">
        <v>400000</v>
      </c>
      <c r="E2316" s="258">
        <v>200000</v>
      </c>
      <c r="F2316" s="259">
        <v>450000</v>
      </c>
      <c r="G2316" s="259">
        <v>500000</v>
      </c>
      <c r="H2316" s="259">
        <f t="shared" si="270"/>
        <v>1150000</v>
      </c>
      <c r="I2316" s="259">
        <v>2000000</v>
      </c>
      <c r="J2316" s="259">
        <v>447586</v>
      </c>
      <c r="K2316" s="246"/>
    </row>
    <row r="2317" spans="1:11" x14ac:dyDescent="0.3">
      <c r="A2317" s="237"/>
      <c r="B2317" s="31"/>
      <c r="C2317" s="237"/>
      <c r="D2317" s="291"/>
      <c r="E2317" s="291"/>
      <c r="F2317" s="212"/>
      <c r="G2317" s="212"/>
      <c r="H2317" s="315"/>
      <c r="I2317" s="212"/>
      <c r="J2317" s="212"/>
      <c r="K2317" s="237"/>
    </row>
    <row r="2318" spans="1:11" x14ac:dyDescent="0.3">
      <c r="A2318" s="248" t="s">
        <v>1659</v>
      </c>
      <c r="B2318" s="293"/>
      <c r="C2318" s="237"/>
      <c r="D2318" s="262">
        <f>SUM(D2319:D2320)</f>
        <v>194600000</v>
      </c>
      <c r="E2318" s="262">
        <f t="shared" ref="E2318:J2318" si="271">SUM(E2319:E2320)</f>
        <v>94600000</v>
      </c>
      <c r="F2318" s="262">
        <f t="shared" si="271"/>
        <v>195000000</v>
      </c>
      <c r="G2318" s="262">
        <f t="shared" si="271"/>
        <v>196000000</v>
      </c>
      <c r="H2318" s="262">
        <f t="shared" si="271"/>
        <v>485600000</v>
      </c>
      <c r="I2318" s="262">
        <f t="shared" si="271"/>
        <v>139000000</v>
      </c>
      <c r="J2318" s="262">
        <f t="shared" si="271"/>
        <v>178094933</v>
      </c>
      <c r="K2318" s="243"/>
    </row>
    <row r="2319" spans="1:11" x14ac:dyDescent="0.3">
      <c r="A2319" s="244" t="s">
        <v>4829</v>
      </c>
      <c r="B2319" s="292" t="s">
        <v>4830</v>
      </c>
      <c r="C2319" s="245">
        <v>2000</v>
      </c>
      <c r="D2319" s="258">
        <v>194600000</v>
      </c>
      <c r="E2319" s="258">
        <v>94600000</v>
      </c>
      <c r="F2319" s="259">
        <v>195000000</v>
      </c>
      <c r="G2319" s="259">
        <v>196000000</v>
      </c>
      <c r="H2319" s="259">
        <f t="shared" ref="H2319:H2320" si="272">SUM(E2319:G2319)</f>
        <v>485600000</v>
      </c>
      <c r="I2319" s="259">
        <v>139000000</v>
      </c>
      <c r="J2319" s="259">
        <v>166666052</v>
      </c>
      <c r="K2319" s="246"/>
    </row>
    <row r="2320" spans="1:11" x14ac:dyDescent="0.3">
      <c r="A2320" s="244" t="s">
        <v>4831</v>
      </c>
      <c r="B2320" s="292" t="s">
        <v>4897</v>
      </c>
      <c r="C2320" s="245">
        <v>2000</v>
      </c>
      <c r="D2320" s="258">
        <v>0</v>
      </c>
      <c r="E2320" s="258">
        <v>0</v>
      </c>
      <c r="F2320" s="259">
        <v>0</v>
      </c>
      <c r="G2320" s="259">
        <v>0</v>
      </c>
      <c r="H2320" s="259">
        <f t="shared" si="272"/>
        <v>0</v>
      </c>
      <c r="I2320" s="259">
        <v>0</v>
      </c>
      <c r="J2320" s="259">
        <v>11428881</v>
      </c>
      <c r="K2320" s="246"/>
    </row>
    <row r="2321" spans="1:11" s="306" customFormat="1" ht="15" thickBot="1" x14ac:dyDescent="0.35">
      <c r="A2321" s="323"/>
      <c r="B2321" s="331"/>
      <c r="C2321" s="324"/>
      <c r="D2321" s="325"/>
      <c r="E2321" s="325"/>
      <c r="F2321" s="326"/>
      <c r="G2321" s="326"/>
      <c r="H2321" s="326"/>
      <c r="I2321" s="326"/>
      <c r="J2321" s="326"/>
      <c r="K2321" s="329"/>
    </row>
    <row r="2322" spans="1:11" ht="15" thickBot="1" x14ac:dyDescent="0.35">
      <c r="A2322" s="309" t="s">
        <v>716</v>
      </c>
      <c r="B2322" s="332"/>
      <c r="C2322" s="310"/>
      <c r="D2322" s="289">
        <f>SUM(D2309+D2312+D2318)</f>
        <v>506000000</v>
      </c>
      <c r="E2322" s="289">
        <f t="shared" ref="E2322:K2322" si="273">SUM(E2309+E2312+E2318)</f>
        <v>249800000</v>
      </c>
      <c r="F2322" s="289">
        <f t="shared" si="273"/>
        <v>578450000</v>
      </c>
      <c r="G2322" s="289">
        <f t="shared" si="273"/>
        <v>651500000</v>
      </c>
      <c r="H2322" s="289">
        <f t="shared" si="273"/>
        <v>1479750000</v>
      </c>
      <c r="I2322" s="289">
        <f t="shared" si="273"/>
        <v>422000000</v>
      </c>
      <c r="J2322" s="289">
        <f t="shared" si="273"/>
        <v>392578434</v>
      </c>
      <c r="K2322" s="337">
        <f t="shared" si="273"/>
        <v>0</v>
      </c>
    </row>
    <row r="2323" spans="1:11" x14ac:dyDescent="0.3">
      <c r="D2323" s="241"/>
      <c r="E2323" s="241"/>
      <c r="G2323" s="58"/>
      <c r="H2323" s="299"/>
      <c r="I2323" s="58"/>
    </row>
    <row r="2324" spans="1:11" s="343" customFormat="1" x14ac:dyDescent="0.3">
      <c r="B2324" s="32"/>
      <c r="D2324" s="241"/>
      <c r="E2324" s="241"/>
      <c r="G2324" s="58"/>
      <c r="H2324" s="299"/>
      <c r="I2324" s="58"/>
    </row>
    <row r="2325" spans="1:11" s="343" customFormat="1" x14ac:dyDescent="0.3">
      <c r="B2325" s="32"/>
      <c r="D2325" s="241"/>
      <c r="E2325" s="241"/>
      <c r="G2325" s="58"/>
      <c r="H2325" s="299"/>
      <c r="I2325" s="58"/>
    </row>
    <row r="2326" spans="1:11" s="343" customFormat="1" x14ac:dyDescent="0.3">
      <c r="B2326" s="32"/>
      <c r="D2326" s="241"/>
      <c r="E2326" s="241"/>
      <c r="G2326" s="58"/>
      <c r="H2326" s="299"/>
      <c r="I2326" s="58"/>
    </row>
    <row r="2327" spans="1:11" s="343" customFormat="1" x14ac:dyDescent="0.3">
      <c r="B2327" s="32"/>
      <c r="D2327" s="241"/>
      <c r="E2327" s="241"/>
      <c r="G2327" s="58"/>
      <c r="H2327" s="299"/>
      <c r="I2327" s="58"/>
    </row>
    <row r="2328" spans="1:11" s="343" customFormat="1" x14ac:dyDescent="0.3">
      <c r="B2328" s="32"/>
      <c r="D2328" s="241"/>
      <c r="E2328" s="241"/>
      <c r="G2328" s="58"/>
      <c r="H2328" s="299"/>
      <c r="I2328" s="58"/>
    </row>
    <row r="2329" spans="1:11" s="343" customFormat="1" x14ac:dyDescent="0.3">
      <c r="B2329" s="32"/>
      <c r="D2329" s="241"/>
      <c r="E2329" s="241"/>
      <c r="G2329" s="58"/>
      <c r="H2329" s="299"/>
      <c r="I2329" s="58"/>
    </row>
    <row r="2330" spans="1:11" s="343" customFormat="1" x14ac:dyDescent="0.3">
      <c r="B2330" s="32"/>
      <c r="D2330" s="241"/>
      <c r="E2330" s="241"/>
      <c r="G2330" s="58"/>
      <c r="H2330" s="299"/>
      <c r="I2330" s="58"/>
    </row>
    <row r="2331" spans="1:11" s="343" customFormat="1" x14ac:dyDescent="0.3">
      <c r="B2331" s="32"/>
      <c r="D2331" s="241"/>
      <c r="E2331" s="241"/>
      <c r="G2331" s="58"/>
      <c r="H2331" s="299"/>
      <c r="I2331" s="58"/>
    </row>
    <row r="2332" spans="1:11" s="343" customFormat="1" x14ac:dyDescent="0.3">
      <c r="B2332" s="32"/>
      <c r="D2332" s="241"/>
      <c r="E2332" s="241"/>
      <c r="G2332" s="58"/>
      <c r="H2332" s="299"/>
      <c r="I2332" s="58"/>
    </row>
    <row r="2333" spans="1:11" s="343" customFormat="1" x14ac:dyDescent="0.3">
      <c r="B2333" s="32"/>
      <c r="D2333" s="241"/>
      <c r="E2333" s="241"/>
      <c r="G2333" s="58"/>
      <c r="H2333" s="299"/>
      <c r="I2333" s="58"/>
    </row>
    <row r="2334" spans="1:11" s="343" customFormat="1" x14ac:dyDescent="0.3">
      <c r="B2334" s="32"/>
      <c r="D2334" s="241"/>
      <c r="E2334" s="241"/>
      <c r="G2334" s="58"/>
      <c r="H2334" s="299"/>
      <c r="I2334" s="58"/>
    </row>
    <row r="2335" spans="1:11" s="343" customFormat="1" x14ac:dyDescent="0.3">
      <c r="B2335" s="32"/>
      <c r="D2335" s="241"/>
      <c r="E2335" s="241"/>
      <c r="G2335" s="58"/>
      <c r="H2335" s="299"/>
      <c r="I2335" s="58"/>
    </row>
    <row r="2336" spans="1:11" s="343" customFormat="1" x14ac:dyDescent="0.3">
      <c r="B2336" s="32"/>
      <c r="D2336" s="241"/>
      <c r="E2336" s="241"/>
      <c r="G2336" s="58"/>
      <c r="H2336" s="299"/>
      <c r="I2336" s="58"/>
    </row>
    <row r="2337" spans="1:11" s="343" customFormat="1" x14ac:dyDescent="0.3">
      <c r="B2337" s="32"/>
      <c r="D2337" s="241"/>
      <c r="E2337" s="241"/>
      <c r="G2337" s="58"/>
      <c r="H2337" s="299"/>
      <c r="I2337" s="58"/>
    </row>
    <row r="2338" spans="1:11" s="343" customFormat="1" x14ac:dyDescent="0.3">
      <c r="B2338" s="32"/>
      <c r="D2338" s="241"/>
      <c r="E2338" s="241"/>
      <c r="G2338" s="58"/>
      <c r="H2338" s="299"/>
      <c r="I2338" s="58"/>
    </row>
    <row r="2339" spans="1:11" s="343" customFormat="1" x14ac:dyDescent="0.3">
      <c r="B2339" s="32"/>
      <c r="D2339" s="241"/>
      <c r="E2339" s="241"/>
      <c r="G2339" s="58"/>
      <c r="H2339" s="299"/>
      <c r="I2339" s="58"/>
    </row>
    <row r="2340" spans="1:11" s="269" customFormat="1" ht="15.75" customHeight="1" x14ac:dyDescent="0.3">
      <c r="A2340" s="877" t="s">
        <v>5099</v>
      </c>
      <c r="B2340" s="877"/>
      <c r="C2340" s="877"/>
      <c r="D2340" s="877"/>
      <c r="E2340" s="877"/>
      <c r="F2340" s="877"/>
      <c r="G2340" s="877"/>
      <c r="H2340" s="877"/>
      <c r="I2340" s="877"/>
      <c r="J2340" s="877"/>
      <c r="K2340" s="877"/>
    </row>
    <row r="2341" spans="1:11" s="269" customFormat="1" ht="17.25" customHeight="1" x14ac:dyDescent="0.3">
      <c r="A2341" s="877" t="s">
        <v>5100</v>
      </c>
      <c r="B2341" s="877"/>
      <c r="C2341" s="877"/>
      <c r="D2341" s="877"/>
      <c r="E2341" s="877"/>
      <c r="F2341" s="877"/>
      <c r="G2341" s="877"/>
      <c r="H2341" s="877"/>
      <c r="I2341" s="877"/>
      <c r="J2341" s="877"/>
      <c r="K2341" s="877"/>
    </row>
    <row r="2342" spans="1:11" s="269" customFormat="1" ht="15" thickBot="1" x14ac:dyDescent="0.35">
      <c r="A2342" s="941" t="s">
        <v>4832</v>
      </c>
      <c r="B2342" s="941"/>
      <c r="C2342" s="941"/>
      <c r="D2342" s="941"/>
      <c r="E2342" s="941"/>
      <c r="F2342" s="941"/>
      <c r="G2342" s="941"/>
      <c r="H2342" s="941"/>
      <c r="I2342" s="941"/>
      <c r="J2342" s="941"/>
      <c r="K2342" s="941"/>
    </row>
    <row r="2343" spans="1:11" s="269" customFormat="1" ht="15" customHeight="1" x14ac:dyDescent="0.3">
      <c r="A2343" s="935" t="s">
        <v>5101</v>
      </c>
      <c r="B2343" s="931" t="s">
        <v>4881</v>
      </c>
      <c r="C2343" s="938" t="s">
        <v>4908</v>
      </c>
      <c r="D2343" s="873" t="s">
        <v>3115</v>
      </c>
      <c r="E2343" s="873" t="s">
        <v>3116</v>
      </c>
      <c r="F2343" s="873" t="s">
        <v>3116</v>
      </c>
      <c r="G2343" s="873" t="s">
        <v>3116</v>
      </c>
      <c r="H2343" s="873" t="s">
        <v>5095</v>
      </c>
      <c r="I2343" s="875" t="s">
        <v>3115</v>
      </c>
      <c r="J2343" s="254" t="s">
        <v>4884</v>
      </c>
      <c r="K2343" s="873" t="s">
        <v>5049</v>
      </c>
    </row>
    <row r="2344" spans="1:11" s="269" customFormat="1" x14ac:dyDescent="0.3">
      <c r="A2344" s="936"/>
      <c r="B2344" s="932"/>
      <c r="C2344" s="939"/>
      <c r="D2344" s="874"/>
      <c r="E2344" s="874"/>
      <c r="F2344" s="874"/>
      <c r="G2344" s="874"/>
      <c r="H2344" s="874"/>
      <c r="I2344" s="876"/>
      <c r="J2344" s="255" t="s">
        <v>5103</v>
      </c>
      <c r="K2344" s="874"/>
    </row>
    <row r="2345" spans="1:11" s="269" customFormat="1" x14ac:dyDescent="0.3">
      <c r="A2345" s="936"/>
      <c r="B2345" s="932"/>
      <c r="C2345" s="939"/>
      <c r="D2345" s="44" t="s">
        <v>3120</v>
      </c>
      <c r="E2345" s="44" t="s">
        <v>3120</v>
      </c>
      <c r="F2345" s="44" t="s">
        <v>5068</v>
      </c>
      <c r="G2345" s="44" t="s">
        <v>5069</v>
      </c>
      <c r="H2345" s="44"/>
      <c r="I2345" s="45" t="s">
        <v>5102</v>
      </c>
      <c r="J2345" s="45" t="s">
        <v>5102</v>
      </c>
      <c r="K2345" s="44"/>
    </row>
    <row r="2346" spans="1:11" s="269" customFormat="1" ht="15" thickBot="1" x14ac:dyDescent="0.35">
      <c r="A2346" s="937"/>
      <c r="B2346" s="933"/>
      <c r="C2346" s="940"/>
      <c r="D2346" s="48" t="s">
        <v>14</v>
      </c>
      <c r="E2346" s="48" t="s">
        <v>14</v>
      </c>
      <c r="F2346" s="48" t="s">
        <v>14</v>
      </c>
      <c r="G2346" s="48" t="s">
        <v>14</v>
      </c>
      <c r="H2346" s="48" t="s">
        <v>14</v>
      </c>
      <c r="I2346" s="49" t="s">
        <v>14</v>
      </c>
      <c r="J2346" s="256" t="s">
        <v>14</v>
      </c>
      <c r="K2346" s="48"/>
    </row>
    <row r="2347" spans="1:11" x14ac:dyDescent="0.3">
      <c r="A2347" s="248" t="s">
        <v>872</v>
      </c>
      <c r="B2347" s="31"/>
      <c r="C2347" s="237"/>
      <c r="D2347" s="260">
        <f>SUM(D2348)</f>
        <v>1546000000</v>
      </c>
      <c r="E2347" s="260">
        <f t="shared" ref="E2347:J2347" si="274">SUM(E2348)</f>
        <v>835000000</v>
      </c>
      <c r="F2347" s="260">
        <f t="shared" si="274"/>
        <v>1855000000</v>
      </c>
      <c r="G2347" s="260">
        <f t="shared" si="274"/>
        <v>2226000000</v>
      </c>
      <c r="H2347" s="260">
        <f t="shared" si="274"/>
        <v>4916000000</v>
      </c>
      <c r="I2347" s="260">
        <f t="shared" si="274"/>
        <v>2580000000</v>
      </c>
      <c r="J2347" s="260">
        <f t="shared" si="274"/>
        <v>1629134594</v>
      </c>
      <c r="K2347" s="248"/>
    </row>
    <row r="2348" spans="1:11" x14ac:dyDescent="0.3">
      <c r="A2348" s="244" t="s">
        <v>4833</v>
      </c>
      <c r="B2348" s="292" t="s">
        <v>4834</v>
      </c>
      <c r="C2348" s="245">
        <v>2000</v>
      </c>
      <c r="D2348" s="258">
        <v>1546000000</v>
      </c>
      <c r="E2348" s="258">
        <v>835000000</v>
      </c>
      <c r="F2348" s="259">
        <v>1855000000</v>
      </c>
      <c r="G2348" s="259">
        <v>2226000000</v>
      </c>
      <c r="H2348" s="259">
        <f>SUM(E2348:G2348)</f>
        <v>4916000000</v>
      </c>
      <c r="I2348" s="259">
        <v>2580000000</v>
      </c>
      <c r="J2348" s="259">
        <v>1629134594</v>
      </c>
      <c r="K2348" s="246"/>
    </row>
    <row r="2349" spans="1:11" x14ac:dyDescent="0.3">
      <c r="A2349" s="237"/>
      <c r="B2349" s="31"/>
      <c r="C2349" s="237"/>
      <c r="D2349" s="260"/>
      <c r="E2349" s="260"/>
      <c r="F2349" s="212"/>
      <c r="G2349" s="212"/>
      <c r="H2349" s="261"/>
      <c r="I2349" s="212"/>
      <c r="J2349" s="212"/>
      <c r="K2349" s="237"/>
    </row>
    <row r="2350" spans="1:11" x14ac:dyDescent="0.3">
      <c r="A2350" s="248" t="s">
        <v>5145</v>
      </c>
      <c r="B2350" s="293"/>
      <c r="C2350" s="237"/>
      <c r="D2350" s="260">
        <f>SUM(D2351)</f>
        <v>0</v>
      </c>
      <c r="E2350" s="260">
        <f t="shared" ref="E2350:J2350" si="275">SUM(E2351)</f>
        <v>0</v>
      </c>
      <c r="F2350" s="260">
        <f t="shared" si="275"/>
        <v>0</v>
      </c>
      <c r="G2350" s="260">
        <f t="shared" si="275"/>
        <v>0</v>
      </c>
      <c r="H2350" s="260">
        <f t="shared" si="275"/>
        <v>0</v>
      </c>
      <c r="I2350" s="260">
        <f t="shared" si="275"/>
        <v>0</v>
      </c>
      <c r="J2350" s="260">
        <f t="shared" si="275"/>
        <v>38782875</v>
      </c>
      <c r="K2350" s="248"/>
    </row>
    <row r="2351" spans="1:11" x14ac:dyDescent="0.3">
      <c r="A2351" s="244" t="s">
        <v>4835</v>
      </c>
      <c r="B2351" s="292" t="s">
        <v>4836</v>
      </c>
      <c r="C2351" s="245">
        <v>2000</v>
      </c>
      <c r="D2351" s="258">
        <v>0</v>
      </c>
      <c r="E2351" s="258">
        <v>0</v>
      </c>
      <c r="F2351" s="259">
        <v>0</v>
      </c>
      <c r="G2351" s="259">
        <v>0</v>
      </c>
      <c r="H2351" s="259">
        <f>SUM(E2351:G2351)</f>
        <v>0</v>
      </c>
      <c r="I2351" s="259">
        <v>0</v>
      </c>
      <c r="J2351" s="259">
        <v>38782875</v>
      </c>
      <c r="K2351" s="246"/>
    </row>
    <row r="2352" spans="1:11" x14ac:dyDescent="0.3">
      <c r="A2352" s="237"/>
      <c r="B2352" s="31"/>
      <c r="C2352" s="237"/>
      <c r="D2352" s="260"/>
      <c r="E2352" s="260"/>
      <c r="F2352" s="212"/>
      <c r="G2352" s="212"/>
      <c r="H2352" s="261"/>
      <c r="I2352" s="212"/>
      <c r="J2352" s="212"/>
      <c r="K2352" s="237"/>
    </row>
    <row r="2353" spans="1:11" x14ac:dyDescent="0.3">
      <c r="A2353" s="248" t="s">
        <v>2449</v>
      </c>
      <c r="B2353" s="293"/>
      <c r="C2353" s="237"/>
      <c r="D2353" s="260">
        <f>SUM(D2354)</f>
        <v>0</v>
      </c>
      <c r="E2353" s="260">
        <f t="shared" ref="E2353:J2353" si="276">SUM(E2354)</f>
        <v>0</v>
      </c>
      <c r="F2353" s="260">
        <f t="shared" si="276"/>
        <v>0</v>
      </c>
      <c r="G2353" s="260">
        <f t="shared" si="276"/>
        <v>0</v>
      </c>
      <c r="H2353" s="260">
        <f t="shared" si="276"/>
        <v>0</v>
      </c>
      <c r="I2353" s="260">
        <f t="shared" si="276"/>
        <v>0</v>
      </c>
      <c r="J2353" s="260">
        <f t="shared" si="276"/>
        <v>0</v>
      </c>
      <c r="K2353" s="248"/>
    </row>
    <row r="2354" spans="1:11" x14ac:dyDescent="0.3">
      <c r="A2354" s="244" t="s">
        <v>4837</v>
      </c>
      <c r="B2354" s="292" t="s">
        <v>4838</v>
      </c>
      <c r="C2354" s="245">
        <v>2000</v>
      </c>
      <c r="D2354" s="258">
        <v>0</v>
      </c>
      <c r="E2354" s="258">
        <v>0</v>
      </c>
      <c r="F2354" s="259">
        <v>0</v>
      </c>
      <c r="G2354" s="259">
        <v>0</v>
      </c>
      <c r="H2354" s="259">
        <f>SUM(E2354:G2354)</f>
        <v>0</v>
      </c>
      <c r="I2354" s="259">
        <v>0</v>
      </c>
      <c r="J2354" s="259">
        <v>0</v>
      </c>
      <c r="K2354" s="246"/>
    </row>
    <row r="2355" spans="1:11" x14ac:dyDescent="0.3">
      <c r="A2355" s="237"/>
      <c r="B2355" s="31"/>
      <c r="C2355" s="237"/>
      <c r="D2355" s="260"/>
      <c r="E2355" s="260"/>
      <c r="F2355" s="212"/>
      <c r="G2355" s="212"/>
      <c r="H2355" s="261"/>
      <c r="I2355" s="212"/>
      <c r="J2355" s="212"/>
      <c r="K2355" s="237"/>
    </row>
    <row r="2356" spans="1:11" x14ac:dyDescent="0.3">
      <c r="A2356" s="248" t="s">
        <v>2379</v>
      </c>
      <c r="B2356" s="293"/>
      <c r="C2356" s="237"/>
      <c r="D2356" s="260">
        <f>SUM(D2357)</f>
        <v>700000</v>
      </c>
      <c r="E2356" s="260">
        <f t="shared" ref="E2356:J2356" si="277">SUM(E2357)</f>
        <v>200000</v>
      </c>
      <c r="F2356" s="260">
        <f t="shared" si="277"/>
        <v>800000</v>
      </c>
      <c r="G2356" s="260">
        <f t="shared" si="277"/>
        <v>900000</v>
      </c>
      <c r="H2356" s="260">
        <f t="shared" si="277"/>
        <v>1900000</v>
      </c>
      <c r="I2356" s="260">
        <f t="shared" si="277"/>
        <v>200000</v>
      </c>
      <c r="J2356" s="260">
        <f t="shared" si="277"/>
        <v>678434</v>
      </c>
      <c r="K2356" s="248"/>
    </row>
    <row r="2357" spans="1:11" x14ac:dyDescent="0.3">
      <c r="A2357" s="244" t="s">
        <v>4839</v>
      </c>
      <c r="B2357" s="292" t="s">
        <v>4840</v>
      </c>
      <c r="C2357" s="245">
        <v>2000</v>
      </c>
      <c r="D2357" s="258">
        <v>700000</v>
      </c>
      <c r="E2357" s="258">
        <v>200000</v>
      </c>
      <c r="F2357" s="259">
        <v>800000</v>
      </c>
      <c r="G2357" s="259">
        <v>900000</v>
      </c>
      <c r="H2357" s="259">
        <f>SUM(E2357:G2357)</f>
        <v>1900000</v>
      </c>
      <c r="I2357" s="259">
        <v>200000</v>
      </c>
      <c r="J2357" s="259">
        <v>678434</v>
      </c>
      <c r="K2357" s="246"/>
    </row>
    <row r="2358" spans="1:11" ht="15" thickBot="1" x14ac:dyDescent="0.35">
      <c r="A2358" s="313"/>
      <c r="B2358" s="295"/>
      <c r="C2358" s="313"/>
      <c r="D2358" s="318"/>
      <c r="E2358" s="318"/>
      <c r="F2358" s="319"/>
      <c r="G2358" s="319"/>
      <c r="H2358" s="320"/>
      <c r="I2358" s="319"/>
      <c r="J2358" s="319"/>
      <c r="K2358" s="313"/>
    </row>
    <row r="2359" spans="1:11" ht="15" thickBot="1" x14ac:dyDescent="0.35">
      <c r="A2359" s="309" t="s">
        <v>716</v>
      </c>
      <c r="B2359" s="332"/>
      <c r="C2359" s="310"/>
      <c r="D2359" s="289">
        <f>SUM(D2347+D2350+D2353+D2356)</f>
        <v>1546700000</v>
      </c>
      <c r="E2359" s="289">
        <f t="shared" ref="E2359:J2359" si="278">SUM(E2347+E2350+E2353+E2356)</f>
        <v>835200000</v>
      </c>
      <c r="F2359" s="289">
        <f t="shared" si="278"/>
        <v>1855800000</v>
      </c>
      <c r="G2359" s="289">
        <f t="shared" si="278"/>
        <v>2226900000</v>
      </c>
      <c r="H2359" s="289">
        <f t="shared" si="278"/>
        <v>4917900000</v>
      </c>
      <c r="I2359" s="289">
        <f t="shared" si="278"/>
        <v>2580200000</v>
      </c>
      <c r="J2359" s="289">
        <f t="shared" si="278"/>
        <v>1668595903</v>
      </c>
      <c r="K2359" s="298"/>
    </row>
    <row r="2360" spans="1:11" x14ac:dyDescent="0.3">
      <c r="A2360" s="58"/>
      <c r="B2360" s="63"/>
      <c r="C2360" s="58"/>
      <c r="D2360" s="338"/>
      <c r="E2360" s="338"/>
      <c r="F2360" s="339"/>
      <c r="G2360" s="339"/>
      <c r="H2360" s="340"/>
      <c r="I2360" s="339"/>
      <c r="J2360" s="339"/>
      <c r="K2360" s="58"/>
    </row>
    <row r="2361" spans="1:11" x14ac:dyDescent="0.3">
      <c r="A2361" s="58"/>
      <c r="B2361" s="63"/>
      <c r="C2361" s="58"/>
      <c r="D2361" s="294"/>
      <c r="E2361" s="294"/>
      <c r="F2361" s="58"/>
      <c r="G2361" s="58"/>
      <c r="H2361" s="299"/>
      <c r="I2361" s="58"/>
      <c r="J2361" s="58"/>
      <c r="K2361" s="58"/>
    </row>
    <row r="2362" spans="1:11" x14ac:dyDescent="0.3">
      <c r="A2362" s="58"/>
      <c r="B2362" s="63"/>
      <c r="C2362" s="58"/>
      <c r="D2362" s="294"/>
      <c r="E2362" s="294"/>
      <c r="F2362" s="58"/>
      <c r="G2362" s="58"/>
      <c r="H2362" s="299"/>
      <c r="I2362" s="58"/>
      <c r="J2362" s="58"/>
      <c r="K2362" s="58"/>
    </row>
    <row r="2363" spans="1:11" s="269" customFormat="1" ht="15.75" customHeight="1" x14ac:dyDescent="0.3">
      <c r="A2363" s="877" t="s">
        <v>5099</v>
      </c>
      <c r="B2363" s="877"/>
      <c r="C2363" s="877"/>
      <c r="D2363" s="877"/>
      <c r="E2363" s="877"/>
      <c r="F2363" s="877"/>
      <c r="G2363" s="877"/>
      <c r="H2363" s="877"/>
      <c r="I2363" s="877"/>
      <c r="J2363" s="877"/>
      <c r="K2363" s="877"/>
    </row>
    <row r="2364" spans="1:11" s="269" customFormat="1" ht="17.25" customHeight="1" x14ac:dyDescent="0.3">
      <c r="A2364" s="877" t="s">
        <v>5100</v>
      </c>
      <c r="B2364" s="877"/>
      <c r="C2364" s="877"/>
      <c r="D2364" s="877"/>
      <c r="E2364" s="877"/>
      <c r="F2364" s="877"/>
      <c r="G2364" s="877"/>
      <c r="H2364" s="877"/>
      <c r="I2364" s="877"/>
      <c r="J2364" s="877"/>
      <c r="K2364" s="877"/>
    </row>
    <row r="2365" spans="1:11" s="269" customFormat="1" ht="15" thickBot="1" x14ac:dyDescent="0.35">
      <c r="A2365" s="941" t="s">
        <v>4841</v>
      </c>
      <c r="B2365" s="941"/>
      <c r="C2365" s="941"/>
      <c r="D2365" s="941"/>
      <c r="E2365" s="941"/>
      <c r="F2365" s="941"/>
      <c r="G2365" s="941"/>
      <c r="H2365" s="941"/>
      <c r="I2365" s="941"/>
      <c r="J2365" s="941"/>
      <c r="K2365" s="941"/>
    </row>
    <row r="2366" spans="1:11" s="269" customFormat="1" ht="15" customHeight="1" x14ac:dyDescent="0.3">
      <c r="A2366" s="935" t="s">
        <v>5101</v>
      </c>
      <c r="B2366" s="931" t="s">
        <v>4881</v>
      </c>
      <c r="C2366" s="938" t="s">
        <v>4908</v>
      </c>
      <c r="D2366" s="873" t="s">
        <v>3115</v>
      </c>
      <c r="E2366" s="873" t="s">
        <v>3116</v>
      </c>
      <c r="F2366" s="873" t="s">
        <v>3116</v>
      </c>
      <c r="G2366" s="873" t="s">
        <v>3116</v>
      </c>
      <c r="H2366" s="873" t="s">
        <v>5095</v>
      </c>
      <c r="I2366" s="875" t="s">
        <v>3115</v>
      </c>
      <c r="J2366" s="254" t="s">
        <v>4884</v>
      </c>
      <c r="K2366" s="873" t="s">
        <v>5049</v>
      </c>
    </row>
    <row r="2367" spans="1:11" s="269" customFormat="1" x14ac:dyDescent="0.3">
      <c r="A2367" s="936"/>
      <c r="B2367" s="932"/>
      <c r="C2367" s="939"/>
      <c r="D2367" s="874"/>
      <c r="E2367" s="874"/>
      <c r="F2367" s="874"/>
      <c r="G2367" s="874"/>
      <c r="H2367" s="874"/>
      <c r="I2367" s="876"/>
      <c r="J2367" s="255" t="s">
        <v>5103</v>
      </c>
      <c r="K2367" s="874"/>
    </row>
    <row r="2368" spans="1:11" s="269" customFormat="1" x14ac:dyDescent="0.3">
      <c r="A2368" s="936"/>
      <c r="B2368" s="932"/>
      <c r="C2368" s="939"/>
      <c r="D2368" s="44" t="s">
        <v>3120</v>
      </c>
      <c r="E2368" s="44" t="s">
        <v>3120</v>
      </c>
      <c r="F2368" s="44" t="s">
        <v>5068</v>
      </c>
      <c r="G2368" s="44" t="s">
        <v>5069</v>
      </c>
      <c r="H2368" s="44"/>
      <c r="I2368" s="45" t="s">
        <v>5102</v>
      </c>
      <c r="J2368" s="45" t="s">
        <v>5102</v>
      </c>
      <c r="K2368" s="44"/>
    </row>
    <row r="2369" spans="1:11" s="269" customFormat="1" ht="15" thickBot="1" x14ac:dyDescent="0.35">
      <c r="A2369" s="937"/>
      <c r="B2369" s="933"/>
      <c r="C2369" s="940"/>
      <c r="D2369" s="48" t="s">
        <v>14</v>
      </c>
      <c r="E2369" s="48" t="s">
        <v>14</v>
      </c>
      <c r="F2369" s="48" t="s">
        <v>14</v>
      </c>
      <c r="G2369" s="48" t="s">
        <v>14</v>
      </c>
      <c r="H2369" s="48" t="s">
        <v>14</v>
      </c>
      <c r="I2369" s="49" t="s">
        <v>14</v>
      </c>
      <c r="J2369" s="256" t="s">
        <v>14</v>
      </c>
      <c r="K2369" s="48"/>
    </row>
    <row r="2370" spans="1:11" x14ac:dyDescent="0.3">
      <c r="A2370" s="248" t="s">
        <v>808</v>
      </c>
      <c r="B2370" s="293"/>
      <c r="C2370" s="237"/>
      <c r="D2370" s="262">
        <f>SUM(D2371)</f>
        <v>50000000</v>
      </c>
      <c r="E2370" s="262">
        <f t="shared" ref="E2370:J2370" si="279">SUM(E2371)</f>
        <v>25000000</v>
      </c>
      <c r="F2370" s="262">
        <f t="shared" si="279"/>
        <v>55000000</v>
      </c>
      <c r="G2370" s="262">
        <f t="shared" si="279"/>
        <v>60000000</v>
      </c>
      <c r="H2370" s="262">
        <f t="shared" si="279"/>
        <v>140000000</v>
      </c>
      <c r="I2370" s="262">
        <f t="shared" si="279"/>
        <v>70000000</v>
      </c>
      <c r="J2370" s="262">
        <f t="shared" si="279"/>
        <v>0</v>
      </c>
      <c r="K2370" s="249"/>
    </row>
    <row r="2371" spans="1:11" ht="17.25" customHeight="1" x14ac:dyDescent="0.3">
      <c r="A2371" s="244" t="s">
        <v>4842</v>
      </c>
      <c r="B2371" s="292" t="s">
        <v>4843</v>
      </c>
      <c r="C2371" s="245">
        <v>2000</v>
      </c>
      <c r="D2371" s="258">
        <v>50000000</v>
      </c>
      <c r="E2371" s="258">
        <v>25000000</v>
      </c>
      <c r="F2371" s="259">
        <v>55000000</v>
      </c>
      <c r="G2371" s="259">
        <v>60000000</v>
      </c>
      <c r="H2371" s="259">
        <f>SUM(E2371:G2371)</f>
        <v>140000000</v>
      </c>
      <c r="I2371" s="259">
        <v>70000000</v>
      </c>
      <c r="J2371" s="259">
        <v>0</v>
      </c>
      <c r="K2371" s="247"/>
    </row>
    <row r="2372" spans="1:11" x14ac:dyDescent="0.3">
      <c r="A2372" s="237"/>
      <c r="B2372" s="31"/>
      <c r="C2372" s="237"/>
      <c r="D2372" s="260"/>
      <c r="E2372" s="260"/>
      <c r="F2372" s="212"/>
      <c r="G2372" s="212"/>
      <c r="H2372" s="261"/>
      <c r="I2372" s="212"/>
      <c r="J2372" s="212"/>
      <c r="K2372" s="237"/>
    </row>
    <row r="2373" spans="1:11" x14ac:dyDescent="0.3">
      <c r="A2373" s="248" t="s">
        <v>2122</v>
      </c>
      <c r="B2373" s="293"/>
      <c r="C2373" s="237"/>
      <c r="D2373" s="262">
        <f>SUM(D2374)</f>
        <v>0</v>
      </c>
      <c r="E2373" s="262">
        <f t="shared" ref="E2373:J2373" si="280">SUM(E2374)</f>
        <v>0</v>
      </c>
      <c r="F2373" s="262">
        <f t="shared" si="280"/>
        <v>0</v>
      </c>
      <c r="G2373" s="262">
        <f t="shared" si="280"/>
        <v>0</v>
      </c>
      <c r="H2373" s="262">
        <f t="shared" si="280"/>
        <v>0</v>
      </c>
      <c r="I2373" s="262">
        <f t="shared" si="280"/>
        <v>0</v>
      </c>
      <c r="J2373" s="262">
        <f t="shared" si="280"/>
        <v>182401</v>
      </c>
      <c r="K2373" s="249"/>
    </row>
    <row r="2374" spans="1:11" ht="23.25" customHeight="1" x14ac:dyDescent="0.3">
      <c r="A2374" s="244" t="s">
        <v>4844</v>
      </c>
      <c r="B2374" s="292" t="s">
        <v>4845</v>
      </c>
      <c r="C2374" s="245">
        <v>2000</v>
      </c>
      <c r="D2374" s="258">
        <v>0</v>
      </c>
      <c r="E2374" s="258">
        <v>0</v>
      </c>
      <c r="F2374" s="259">
        <v>0</v>
      </c>
      <c r="G2374" s="259">
        <v>0</v>
      </c>
      <c r="H2374" s="259">
        <f>SUM(E2374:G2374)</f>
        <v>0</v>
      </c>
      <c r="I2374" s="259">
        <v>0</v>
      </c>
      <c r="J2374" s="259">
        <v>182401</v>
      </c>
      <c r="K2374" s="247"/>
    </row>
    <row r="2375" spans="1:11" ht="15" thickBot="1" x14ac:dyDescent="0.35">
      <c r="A2375" s="313"/>
      <c r="B2375" s="295"/>
      <c r="C2375" s="313"/>
      <c r="D2375" s="318"/>
      <c r="E2375" s="318"/>
      <c r="F2375" s="319"/>
      <c r="G2375" s="319"/>
      <c r="H2375" s="320"/>
      <c r="I2375" s="319"/>
      <c r="J2375" s="319"/>
      <c r="K2375" s="313"/>
    </row>
    <row r="2376" spans="1:11" ht="15" thickBot="1" x14ac:dyDescent="0.35">
      <c r="A2376" s="309" t="s">
        <v>716</v>
      </c>
      <c r="B2376" s="332"/>
      <c r="C2376" s="310"/>
      <c r="D2376" s="289">
        <f>SUM(D2370+D2373)</f>
        <v>50000000</v>
      </c>
      <c r="E2376" s="289">
        <f t="shared" ref="E2376:J2376" si="281">SUM(E2370+E2373)</f>
        <v>25000000</v>
      </c>
      <c r="F2376" s="289">
        <f t="shared" si="281"/>
        <v>55000000</v>
      </c>
      <c r="G2376" s="289">
        <f t="shared" si="281"/>
        <v>60000000</v>
      </c>
      <c r="H2376" s="289">
        <f t="shared" si="281"/>
        <v>140000000</v>
      </c>
      <c r="I2376" s="289">
        <f t="shared" si="281"/>
        <v>70000000</v>
      </c>
      <c r="J2376" s="289">
        <f t="shared" si="281"/>
        <v>182401</v>
      </c>
      <c r="K2376" s="302"/>
    </row>
    <row r="2377" spans="1:11" s="269" customFormat="1" ht="15.75" customHeight="1" x14ac:dyDescent="0.3">
      <c r="A2377" s="877" t="s">
        <v>5099</v>
      </c>
      <c r="B2377" s="877"/>
      <c r="C2377" s="877"/>
      <c r="D2377" s="877"/>
      <c r="E2377" s="877"/>
      <c r="F2377" s="877"/>
      <c r="G2377" s="877"/>
      <c r="H2377" s="877"/>
      <c r="I2377" s="877"/>
      <c r="J2377" s="877"/>
      <c r="K2377" s="877"/>
    </row>
    <row r="2378" spans="1:11" s="269" customFormat="1" ht="17.25" customHeight="1" x14ac:dyDescent="0.3">
      <c r="A2378" s="877" t="s">
        <v>5100</v>
      </c>
      <c r="B2378" s="877"/>
      <c r="C2378" s="877"/>
      <c r="D2378" s="877"/>
      <c r="E2378" s="877"/>
      <c r="F2378" s="877"/>
      <c r="G2378" s="877"/>
      <c r="H2378" s="877"/>
      <c r="I2378" s="877"/>
      <c r="J2378" s="877"/>
      <c r="K2378" s="877"/>
    </row>
    <row r="2379" spans="1:11" s="269" customFormat="1" ht="15" thickBot="1" x14ac:dyDescent="0.35">
      <c r="A2379" s="941" t="s">
        <v>4846</v>
      </c>
      <c r="B2379" s="941"/>
      <c r="C2379" s="941"/>
      <c r="D2379" s="941"/>
      <c r="E2379" s="941"/>
      <c r="F2379" s="941"/>
      <c r="G2379" s="941"/>
      <c r="H2379" s="941"/>
      <c r="I2379" s="941"/>
      <c r="J2379" s="941"/>
      <c r="K2379" s="941"/>
    </row>
    <row r="2380" spans="1:11" s="269" customFormat="1" ht="15" customHeight="1" x14ac:dyDescent="0.3">
      <c r="A2380" s="935" t="s">
        <v>5101</v>
      </c>
      <c r="B2380" s="931" t="s">
        <v>4881</v>
      </c>
      <c r="C2380" s="938" t="s">
        <v>4908</v>
      </c>
      <c r="D2380" s="873" t="s">
        <v>3115</v>
      </c>
      <c r="E2380" s="873" t="s">
        <v>3116</v>
      </c>
      <c r="F2380" s="873" t="s">
        <v>3116</v>
      </c>
      <c r="G2380" s="873" t="s">
        <v>3116</v>
      </c>
      <c r="H2380" s="873" t="s">
        <v>5095</v>
      </c>
      <c r="I2380" s="875" t="s">
        <v>3115</v>
      </c>
      <c r="J2380" s="254" t="s">
        <v>4884</v>
      </c>
      <c r="K2380" s="873" t="s">
        <v>5049</v>
      </c>
    </row>
    <row r="2381" spans="1:11" s="269" customFormat="1" x14ac:dyDescent="0.3">
      <c r="A2381" s="936"/>
      <c r="B2381" s="932"/>
      <c r="C2381" s="939"/>
      <c r="D2381" s="874"/>
      <c r="E2381" s="874"/>
      <c r="F2381" s="874"/>
      <c r="G2381" s="874"/>
      <c r="H2381" s="874"/>
      <c r="I2381" s="876"/>
      <c r="J2381" s="255" t="s">
        <v>5103</v>
      </c>
      <c r="K2381" s="874"/>
    </row>
    <row r="2382" spans="1:11" s="269" customFormat="1" x14ac:dyDescent="0.3">
      <c r="A2382" s="936"/>
      <c r="B2382" s="932"/>
      <c r="C2382" s="939"/>
      <c r="D2382" s="44" t="s">
        <v>3120</v>
      </c>
      <c r="E2382" s="44" t="s">
        <v>3120</v>
      </c>
      <c r="F2382" s="44" t="s">
        <v>5068</v>
      </c>
      <c r="G2382" s="44" t="s">
        <v>5069</v>
      </c>
      <c r="H2382" s="44"/>
      <c r="I2382" s="45" t="s">
        <v>5102</v>
      </c>
      <c r="J2382" s="45" t="s">
        <v>5102</v>
      </c>
      <c r="K2382" s="44"/>
    </row>
    <row r="2383" spans="1:11" s="269" customFormat="1" ht="15" thickBot="1" x14ac:dyDescent="0.35">
      <c r="A2383" s="937"/>
      <c r="B2383" s="933"/>
      <c r="C2383" s="940"/>
      <c r="D2383" s="48" t="s">
        <v>14</v>
      </c>
      <c r="E2383" s="48" t="s">
        <v>14</v>
      </c>
      <c r="F2383" s="48" t="s">
        <v>14</v>
      </c>
      <c r="G2383" s="48" t="s">
        <v>14</v>
      </c>
      <c r="H2383" s="48" t="s">
        <v>14</v>
      </c>
      <c r="I2383" s="49" t="s">
        <v>14</v>
      </c>
      <c r="J2383" s="256" t="s">
        <v>14</v>
      </c>
      <c r="K2383" s="48"/>
    </row>
    <row r="2384" spans="1:11" x14ac:dyDescent="0.3">
      <c r="A2384" s="248" t="s">
        <v>2449</v>
      </c>
      <c r="B2384" s="293"/>
      <c r="C2384" s="237"/>
      <c r="D2384" s="262">
        <f>SUM(D2385:D2387)</f>
        <v>540000</v>
      </c>
      <c r="E2384" s="262">
        <f t="shared" ref="E2384:J2384" si="282">SUM(E2385:E2387)</f>
        <v>220000</v>
      </c>
      <c r="F2384" s="262">
        <f t="shared" si="282"/>
        <v>645000</v>
      </c>
      <c r="G2384" s="262">
        <f t="shared" si="282"/>
        <v>540000</v>
      </c>
      <c r="H2384" s="262">
        <f t="shared" si="282"/>
        <v>1405000</v>
      </c>
      <c r="I2384" s="262">
        <f t="shared" si="282"/>
        <v>735000</v>
      </c>
      <c r="J2384" s="262">
        <f t="shared" si="282"/>
        <v>3072925</v>
      </c>
      <c r="K2384" s="249"/>
    </row>
    <row r="2385" spans="1:11" x14ac:dyDescent="0.3">
      <c r="A2385" s="244" t="s">
        <v>4847</v>
      </c>
      <c r="B2385" s="292" t="s">
        <v>4848</v>
      </c>
      <c r="C2385" s="245">
        <v>2000</v>
      </c>
      <c r="D2385" s="258">
        <v>40000</v>
      </c>
      <c r="E2385" s="258">
        <v>20000</v>
      </c>
      <c r="F2385" s="259">
        <v>45000</v>
      </c>
      <c r="G2385" s="259">
        <v>40000</v>
      </c>
      <c r="H2385" s="259">
        <f t="shared" ref="H2385:H2387" si="283">SUM(E2385:G2385)</f>
        <v>105000</v>
      </c>
      <c r="I2385" s="259">
        <v>20000</v>
      </c>
      <c r="J2385" s="259">
        <v>66000</v>
      </c>
      <c r="K2385" s="247"/>
    </row>
    <row r="2386" spans="1:11" x14ac:dyDescent="0.3">
      <c r="A2386" s="244" t="s">
        <v>4849</v>
      </c>
      <c r="B2386" s="292" t="s">
        <v>4850</v>
      </c>
      <c r="C2386" s="245">
        <v>2000</v>
      </c>
      <c r="D2386" s="258">
        <v>0</v>
      </c>
      <c r="E2386" s="258">
        <v>0</v>
      </c>
      <c r="F2386" s="259">
        <v>0</v>
      </c>
      <c r="G2386" s="259">
        <v>0</v>
      </c>
      <c r="H2386" s="259">
        <f t="shared" si="283"/>
        <v>0</v>
      </c>
      <c r="I2386" s="259">
        <v>15000</v>
      </c>
      <c r="J2386" s="259">
        <v>2996700</v>
      </c>
      <c r="K2386" s="247"/>
    </row>
    <row r="2387" spans="1:11" x14ac:dyDescent="0.3">
      <c r="A2387" s="244" t="s">
        <v>4851</v>
      </c>
      <c r="B2387" s="292" t="s">
        <v>4852</v>
      </c>
      <c r="C2387" s="245">
        <v>2000</v>
      </c>
      <c r="D2387" s="258">
        <v>500000</v>
      </c>
      <c r="E2387" s="258">
        <v>200000</v>
      </c>
      <c r="F2387" s="259">
        <v>600000</v>
      </c>
      <c r="G2387" s="259">
        <v>500000</v>
      </c>
      <c r="H2387" s="259">
        <f t="shared" si="283"/>
        <v>1300000</v>
      </c>
      <c r="I2387" s="259">
        <v>700000</v>
      </c>
      <c r="J2387" s="259">
        <v>10225</v>
      </c>
      <c r="K2387" s="247"/>
    </row>
    <row r="2388" spans="1:11" x14ac:dyDescent="0.3">
      <c r="A2388" s="237"/>
      <c r="B2388" s="31"/>
      <c r="C2388" s="237"/>
      <c r="D2388" s="260"/>
      <c r="E2388" s="260"/>
      <c r="F2388" s="212"/>
      <c r="G2388" s="212"/>
      <c r="H2388" s="261"/>
      <c r="I2388" s="212"/>
      <c r="J2388" s="212"/>
      <c r="K2388" s="237"/>
    </row>
    <row r="2389" spans="1:11" x14ac:dyDescent="0.3">
      <c r="A2389" s="248" t="s">
        <v>2504</v>
      </c>
      <c r="B2389" s="293"/>
      <c r="C2389" s="237"/>
      <c r="D2389" s="262">
        <f>SUM(D2390)</f>
        <v>0</v>
      </c>
      <c r="E2389" s="262">
        <f t="shared" ref="E2389:J2389" si="284">SUM(E2390)</f>
        <v>0</v>
      </c>
      <c r="F2389" s="262">
        <f t="shared" si="284"/>
        <v>0</v>
      </c>
      <c r="G2389" s="262">
        <f t="shared" si="284"/>
        <v>0</v>
      </c>
      <c r="H2389" s="262">
        <f t="shared" si="284"/>
        <v>0</v>
      </c>
      <c r="I2389" s="262">
        <f t="shared" si="284"/>
        <v>932000</v>
      </c>
      <c r="J2389" s="262">
        <f t="shared" si="284"/>
        <v>0</v>
      </c>
      <c r="K2389" s="249"/>
    </row>
    <row r="2390" spans="1:11" x14ac:dyDescent="0.3">
      <c r="A2390" s="244" t="s">
        <v>4853</v>
      </c>
      <c r="B2390" s="292" t="s">
        <v>4854</v>
      </c>
      <c r="C2390" s="245">
        <v>3000</v>
      </c>
      <c r="D2390" s="258">
        <v>0</v>
      </c>
      <c r="E2390" s="258">
        <v>0</v>
      </c>
      <c r="F2390" s="259">
        <v>0</v>
      </c>
      <c r="G2390" s="259">
        <v>0</v>
      </c>
      <c r="H2390" s="259">
        <f>SUM(E2390:G2390)</f>
        <v>0</v>
      </c>
      <c r="I2390" s="259">
        <v>932000</v>
      </c>
      <c r="J2390" s="259">
        <v>0</v>
      </c>
      <c r="K2390" s="247"/>
    </row>
    <row r="2391" spans="1:11" x14ac:dyDescent="0.3">
      <c r="A2391" s="237"/>
      <c r="B2391" s="31"/>
      <c r="C2391" s="237"/>
      <c r="D2391" s="260"/>
      <c r="E2391" s="260"/>
      <c r="F2391" s="212"/>
      <c r="G2391" s="212"/>
      <c r="H2391" s="261"/>
      <c r="I2391" s="212"/>
      <c r="J2391" s="212"/>
      <c r="K2391" s="237"/>
    </row>
    <row r="2392" spans="1:11" x14ac:dyDescent="0.3">
      <c r="A2392" s="248" t="s">
        <v>4899</v>
      </c>
      <c r="B2392" s="293"/>
      <c r="C2392" s="237"/>
      <c r="D2392" s="262">
        <f>SUM(D2393)</f>
        <v>0</v>
      </c>
      <c r="E2392" s="262">
        <f t="shared" ref="E2392:J2392" si="285">SUM(E2393)</f>
        <v>0</v>
      </c>
      <c r="F2392" s="262">
        <f t="shared" si="285"/>
        <v>0</v>
      </c>
      <c r="G2392" s="262">
        <f t="shared" si="285"/>
        <v>0</v>
      </c>
      <c r="H2392" s="262">
        <f t="shared" si="285"/>
        <v>0</v>
      </c>
      <c r="I2392" s="262">
        <f t="shared" si="285"/>
        <v>208000000</v>
      </c>
      <c r="J2392" s="262">
        <f t="shared" si="285"/>
        <v>0</v>
      </c>
      <c r="K2392" s="243"/>
    </row>
    <row r="2393" spans="1:11" x14ac:dyDescent="0.3">
      <c r="A2393" s="244" t="s">
        <v>4855</v>
      </c>
      <c r="B2393" s="292" t="s">
        <v>4856</v>
      </c>
      <c r="C2393" s="245">
        <v>2000</v>
      </c>
      <c r="D2393" s="258">
        <v>0</v>
      </c>
      <c r="E2393" s="258">
        <v>0</v>
      </c>
      <c r="F2393" s="259">
        <v>0</v>
      </c>
      <c r="G2393" s="259">
        <v>0</v>
      </c>
      <c r="H2393" s="259">
        <f>SUM(E2393:G2393)</f>
        <v>0</v>
      </c>
      <c r="I2393" s="259">
        <v>208000000</v>
      </c>
      <c r="J2393" s="259">
        <v>0</v>
      </c>
      <c r="K2393" s="246"/>
    </row>
    <row r="2394" spans="1:11" x14ac:dyDescent="0.3">
      <c r="A2394" s="237"/>
      <c r="B2394" s="31"/>
      <c r="C2394" s="237"/>
      <c r="D2394" s="258"/>
      <c r="E2394" s="258"/>
      <c r="F2394" s="259"/>
      <c r="G2394" s="259"/>
      <c r="H2394" s="259"/>
      <c r="I2394" s="259"/>
      <c r="J2394" s="259"/>
      <c r="K2394" s="246"/>
    </row>
    <row r="2395" spans="1:11" x14ac:dyDescent="0.3">
      <c r="A2395" s="248" t="s">
        <v>716</v>
      </c>
      <c r="B2395" s="293"/>
      <c r="C2395" s="248"/>
      <c r="D2395" s="262">
        <f>SUM(D2384+D2389+D2392)</f>
        <v>540000</v>
      </c>
      <c r="E2395" s="262">
        <f t="shared" ref="E2395:J2395" si="286">SUM(E2384+E2389+E2392)</f>
        <v>220000</v>
      </c>
      <c r="F2395" s="262">
        <f t="shared" si="286"/>
        <v>645000</v>
      </c>
      <c r="G2395" s="262">
        <f t="shared" si="286"/>
        <v>540000</v>
      </c>
      <c r="H2395" s="262">
        <f t="shared" si="286"/>
        <v>1405000</v>
      </c>
      <c r="I2395" s="262">
        <f t="shared" si="286"/>
        <v>209667000</v>
      </c>
      <c r="J2395" s="262">
        <f t="shared" si="286"/>
        <v>3072925</v>
      </c>
      <c r="K2395" s="243"/>
    </row>
    <row r="2396" spans="1:11" s="306" customFormat="1" x14ac:dyDescent="0.3">
      <c r="A2396" s="299"/>
      <c r="B2396" s="335"/>
      <c r="C2396" s="299"/>
      <c r="D2396" s="341"/>
      <c r="E2396" s="341"/>
      <c r="F2396" s="342"/>
      <c r="G2396" s="342"/>
      <c r="H2396" s="342"/>
      <c r="I2396" s="342"/>
      <c r="J2396" s="342"/>
      <c r="K2396" s="300"/>
    </row>
    <row r="2397" spans="1:11" s="343" customFormat="1" x14ac:dyDescent="0.3">
      <c r="A2397" s="299"/>
      <c r="B2397" s="335"/>
      <c r="C2397" s="299"/>
      <c r="D2397" s="341"/>
      <c r="E2397" s="341"/>
      <c r="F2397" s="342"/>
      <c r="G2397" s="342"/>
      <c r="H2397" s="342"/>
      <c r="I2397" s="342"/>
      <c r="J2397" s="342"/>
      <c r="K2397" s="300"/>
    </row>
    <row r="2398" spans="1:11" s="343" customFormat="1" x14ac:dyDescent="0.3">
      <c r="A2398" s="299"/>
      <c r="B2398" s="335"/>
      <c r="C2398" s="299"/>
      <c r="D2398" s="341"/>
      <c r="E2398" s="341"/>
      <c r="F2398" s="342"/>
      <c r="G2398" s="342"/>
      <c r="H2398" s="342"/>
      <c r="I2398" s="342"/>
      <c r="J2398" s="342"/>
      <c r="K2398" s="300"/>
    </row>
    <row r="2399" spans="1:11" s="343" customFormat="1" x14ac:dyDescent="0.3">
      <c r="A2399" s="299"/>
      <c r="B2399" s="335"/>
      <c r="C2399" s="299"/>
      <c r="D2399" s="341"/>
      <c r="E2399" s="341"/>
      <c r="F2399" s="342"/>
      <c r="G2399" s="342"/>
      <c r="H2399" s="342"/>
      <c r="I2399" s="342"/>
      <c r="J2399" s="342"/>
      <c r="K2399" s="300"/>
    </row>
    <row r="2400" spans="1:11" s="343" customFormat="1" x14ac:dyDescent="0.3">
      <c r="A2400" s="299"/>
      <c r="B2400" s="335"/>
      <c r="C2400" s="299"/>
      <c r="D2400" s="341"/>
      <c r="E2400" s="341"/>
      <c r="F2400" s="342"/>
      <c r="G2400" s="342"/>
      <c r="H2400" s="342"/>
      <c r="I2400" s="342"/>
      <c r="J2400" s="342"/>
      <c r="K2400" s="300"/>
    </row>
    <row r="2401" spans="1:11" s="343" customFormat="1" x14ac:dyDescent="0.3">
      <c r="A2401" s="299"/>
      <c r="B2401" s="335"/>
      <c r="C2401" s="299"/>
      <c r="D2401" s="341"/>
      <c r="E2401" s="341"/>
      <c r="F2401" s="342"/>
      <c r="G2401" s="342"/>
      <c r="H2401" s="342"/>
      <c r="I2401" s="342"/>
      <c r="J2401" s="342"/>
      <c r="K2401" s="300"/>
    </row>
    <row r="2402" spans="1:11" s="343" customFormat="1" x14ac:dyDescent="0.3">
      <c r="A2402" s="299"/>
      <c r="B2402" s="335"/>
      <c r="C2402" s="299"/>
      <c r="D2402" s="341"/>
      <c r="E2402" s="341"/>
      <c r="F2402" s="342"/>
      <c r="G2402" s="342"/>
      <c r="H2402" s="342"/>
      <c r="I2402" s="342"/>
      <c r="J2402" s="342"/>
      <c r="K2402" s="300"/>
    </row>
    <row r="2403" spans="1:11" s="269" customFormat="1" ht="15.75" customHeight="1" x14ac:dyDescent="0.3">
      <c r="A2403" s="877" t="s">
        <v>5099</v>
      </c>
      <c r="B2403" s="877"/>
      <c r="C2403" s="877"/>
      <c r="D2403" s="877"/>
      <c r="E2403" s="877"/>
      <c r="F2403" s="877"/>
      <c r="G2403" s="877"/>
      <c r="H2403" s="877"/>
      <c r="I2403" s="877"/>
      <c r="J2403" s="877"/>
      <c r="K2403" s="877"/>
    </row>
    <row r="2404" spans="1:11" s="269" customFormat="1" ht="17.25" customHeight="1" x14ac:dyDescent="0.3">
      <c r="A2404" s="877" t="s">
        <v>5100</v>
      </c>
      <c r="B2404" s="877"/>
      <c r="C2404" s="877"/>
      <c r="D2404" s="877"/>
      <c r="E2404" s="877"/>
      <c r="F2404" s="877"/>
      <c r="G2404" s="877"/>
      <c r="H2404" s="877"/>
      <c r="I2404" s="877"/>
      <c r="J2404" s="877"/>
      <c r="K2404" s="877"/>
    </row>
    <row r="2405" spans="1:11" s="269" customFormat="1" ht="15" thickBot="1" x14ac:dyDescent="0.35">
      <c r="A2405" s="941" t="s">
        <v>4857</v>
      </c>
      <c r="B2405" s="941"/>
      <c r="C2405" s="941"/>
      <c r="D2405" s="941"/>
      <c r="E2405" s="941"/>
      <c r="F2405" s="941"/>
      <c r="G2405" s="941"/>
      <c r="H2405" s="941"/>
      <c r="I2405" s="941"/>
      <c r="J2405" s="941"/>
      <c r="K2405" s="941"/>
    </row>
    <row r="2406" spans="1:11" s="269" customFormat="1" ht="15" customHeight="1" x14ac:dyDescent="0.3">
      <c r="A2406" s="935" t="s">
        <v>5101</v>
      </c>
      <c r="B2406" s="931" t="s">
        <v>4881</v>
      </c>
      <c r="C2406" s="938" t="s">
        <v>4908</v>
      </c>
      <c r="D2406" s="873" t="s">
        <v>3115</v>
      </c>
      <c r="E2406" s="873" t="s">
        <v>3116</v>
      </c>
      <c r="F2406" s="873" t="s">
        <v>3116</v>
      </c>
      <c r="G2406" s="873" t="s">
        <v>3116</v>
      </c>
      <c r="H2406" s="873" t="s">
        <v>5095</v>
      </c>
      <c r="I2406" s="875" t="s">
        <v>3115</v>
      </c>
      <c r="J2406" s="254" t="s">
        <v>4884</v>
      </c>
      <c r="K2406" s="873" t="s">
        <v>5049</v>
      </c>
    </row>
    <row r="2407" spans="1:11" s="269" customFormat="1" x14ac:dyDescent="0.3">
      <c r="A2407" s="936"/>
      <c r="B2407" s="932"/>
      <c r="C2407" s="939"/>
      <c r="D2407" s="874"/>
      <c r="E2407" s="874"/>
      <c r="F2407" s="874"/>
      <c r="G2407" s="874"/>
      <c r="H2407" s="874"/>
      <c r="I2407" s="876"/>
      <c r="J2407" s="255" t="s">
        <v>5103</v>
      </c>
      <c r="K2407" s="874"/>
    </row>
    <row r="2408" spans="1:11" s="269" customFormat="1" x14ac:dyDescent="0.3">
      <c r="A2408" s="936"/>
      <c r="B2408" s="932"/>
      <c r="C2408" s="939"/>
      <c r="D2408" s="44" t="s">
        <v>3120</v>
      </c>
      <c r="E2408" s="44" t="s">
        <v>3120</v>
      </c>
      <c r="F2408" s="44" t="s">
        <v>5068</v>
      </c>
      <c r="G2408" s="44" t="s">
        <v>5069</v>
      </c>
      <c r="H2408" s="44"/>
      <c r="I2408" s="45" t="s">
        <v>5102</v>
      </c>
      <c r="J2408" s="45" t="s">
        <v>5102</v>
      </c>
      <c r="K2408" s="44"/>
    </row>
    <row r="2409" spans="1:11" s="269" customFormat="1" ht="15" thickBot="1" x14ac:dyDescent="0.35">
      <c r="A2409" s="937"/>
      <c r="B2409" s="933"/>
      <c r="C2409" s="940"/>
      <c r="D2409" s="48" t="s">
        <v>14</v>
      </c>
      <c r="E2409" s="48" t="s">
        <v>14</v>
      </c>
      <c r="F2409" s="48" t="s">
        <v>14</v>
      </c>
      <c r="G2409" s="48" t="s">
        <v>14</v>
      </c>
      <c r="H2409" s="48" t="s">
        <v>14</v>
      </c>
      <c r="I2409" s="49" t="s">
        <v>14</v>
      </c>
      <c r="J2409" s="256" t="s">
        <v>14</v>
      </c>
      <c r="K2409" s="48"/>
    </row>
    <row r="2410" spans="1:11" x14ac:dyDescent="0.3">
      <c r="A2410" s="248" t="s">
        <v>4899</v>
      </c>
      <c r="B2410" s="293"/>
      <c r="C2410" s="237"/>
      <c r="D2410" s="262">
        <f>SUM(D2411)</f>
        <v>0</v>
      </c>
      <c r="E2410" s="262">
        <f t="shared" ref="E2410:J2410" si="287">SUM(E2411)</f>
        <v>0</v>
      </c>
      <c r="F2410" s="262">
        <f t="shared" si="287"/>
        <v>0</v>
      </c>
      <c r="G2410" s="262">
        <f t="shared" si="287"/>
        <v>0</v>
      </c>
      <c r="H2410" s="262">
        <f t="shared" si="287"/>
        <v>0</v>
      </c>
      <c r="I2410" s="262">
        <f t="shared" si="287"/>
        <v>0</v>
      </c>
      <c r="J2410" s="262">
        <f t="shared" si="287"/>
        <v>0</v>
      </c>
      <c r="K2410" s="243"/>
    </row>
    <row r="2411" spans="1:11" x14ac:dyDescent="0.3">
      <c r="A2411" s="244" t="s">
        <v>4900</v>
      </c>
      <c r="B2411" s="292" t="s">
        <v>4858</v>
      </c>
      <c r="C2411" s="245">
        <v>2000</v>
      </c>
      <c r="D2411" s="258">
        <v>0</v>
      </c>
      <c r="E2411" s="258">
        <v>0</v>
      </c>
      <c r="F2411" s="259">
        <v>0</v>
      </c>
      <c r="G2411" s="259">
        <v>0</v>
      </c>
      <c r="H2411" s="259">
        <f>SUM(E2411:G2411)</f>
        <v>0</v>
      </c>
      <c r="I2411" s="259">
        <v>0</v>
      </c>
      <c r="J2411" s="259">
        <v>0</v>
      </c>
      <c r="K2411" s="246"/>
    </row>
    <row r="2412" spans="1:11" ht="15" thickBot="1" x14ac:dyDescent="0.35">
      <c r="A2412" s="313"/>
      <c r="B2412" s="295"/>
      <c r="C2412" s="313"/>
      <c r="D2412" s="318"/>
      <c r="E2412" s="318"/>
      <c r="F2412" s="319"/>
      <c r="G2412" s="319"/>
      <c r="H2412" s="320"/>
      <c r="I2412" s="319"/>
      <c r="J2412" s="319"/>
      <c r="K2412" s="313"/>
    </row>
    <row r="2413" spans="1:11" ht="15" thickBot="1" x14ac:dyDescent="0.35">
      <c r="A2413" s="309" t="s">
        <v>716</v>
      </c>
      <c r="B2413" s="332"/>
      <c r="C2413" s="310"/>
      <c r="D2413" s="289">
        <f>SUM(D2410)</f>
        <v>0</v>
      </c>
      <c r="E2413" s="289">
        <f t="shared" ref="E2413:J2413" si="288">SUM(E2410)</f>
        <v>0</v>
      </c>
      <c r="F2413" s="289">
        <f t="shared" si="288"/>
        <v>0</v>
      </c>
      <c r="G2413" s="289">
        <f t="shared" si="288"/>
        <v>0</v>
      </c>
      <c r="H2413" s="289">
        <f t="shared" si="288"/>
        <v>0</v>
      </c>
      <c r="I2413" s="289">
        <f t="shared" si="288"/>
        <v>0</v>
      </c>
      <c r="J2413" s="289">
        <f t="shared" si="288"/>
        <v>0</v>
      </c>
      <c r="K2413" s="298"/>
    </row>
    <row r="2414" spans="1:11" s="269" customFormat="1" ht="15.75" customHeight="1" x14ac:dyDescent="0.3">
      <c r="A2414" s="877" t="s">
        <v>5099</v>
      </c>
      <c r="B2414" s="877"/>
      <c r="C2414" s="877"/>
      <c r="D2414" s="877"/>
      <c r="E2414" s="877"/>
      <c r="F2414" s="877"/>
      <c r="G2414" s="877"/>
      <c r="H2414" s="877"/>
      <c r="I2414" s="877"/>
      <c r="J2414" s="877"/>
      <c r="K2414" s="877"/>
    </row>
    <row r="2415" spans="1:11" s="269" customFormat="1" ht="17.25" customHeight="1" x14ac:dyDescent="0.3">
      <c r="A2415" s="877" t="s">
        <v>5100</v>
      </c>
      <c r="B2415" s="877"/>
      <c r="C2415" s="877"/>
      <c r="D2415" s="877"/>
      <c r="E2415" s="877"/>
      <c r="F2415" s="877"/>
      <c r="G2415" s="877"/>
      <c r="H2415" s="877"/>
      <c r="I2415" s="877"/>
      <c r="J2415" s="877"/>
      <c r="K2415" s="877"/>
    </row>
    <row r="2416" spans="1:11" s="269" customFormat="1" ht="14.25" customHeight="1" thickBot="1" x14ac:dyDescent="0.35">
      <c r="A2416" s="941" t="s">
        <v>4859</v>
      </c>
      <c r="B2416" s="941"/>
      <c r="C2416" s="941"/>
      <c r="D2416" s="941"/>
      <c r="E2416" s="941"/>
      <c r="F2416" s="941"/>
      <c r="G2416" s="941"/>
      <c r="H2416" s="941"/>
      <c r="I2416" s="941"/>
      <c r="J2416" s="941"/>
      <c r="K2416" s="941"/>
    </row>
    <row r="2417" spans="1:11" s="269" customFormat="1" ht="15" customHeight="1" x14ac:dyDescent="0.3">
      <c r="A2417" s="935" t="s">
        <v>5101</v>
      </c>
      <c r="B2417" s="931" t="s">
        <v>4881</v>
      </c>
      <c r="C2417" s="938" t="s">
        <v>4908</v>
      </c>
      <c r="D2417" s="873" t="s">
        <v>3115</v>
      </c>
      <c r="E2417" s="873" t="s">
        <v>3116</v>
      </c>
      <c r="F2417" s="873" t="s">
        <v>3116</v>
      </c>
      <c r="G2417" s="873" t="s">
        <v>3116</v>
      </c>
      <c r="H2417" s="873" t="s">
        <v>5095</v>
      </c>
      <c r="I2417" s="875" t="s">
        <v>3115</v>
      </c>
      <c r="J2417" s="254" t="s">
        <v>4884</v>
      </c>
      <c r="K2417" s="873" t="s">
        <v>5049</v>
      </c>
    </row>
    <row r="2418" spans="1:11" s="269" customFormat="1" ht="10.5" customHeight="1" x14ac:dyDescent="0.3">
      <c r="A2418" s="936"/>
      <c r="B2418" s="932"/>
      <c r="C2418" s="939"/>
      <c r="D2418" s="874"/>
      <c r="E2418" s="874"/>
      <c r="F2418" s="874"/>
      <c r="G2418" s="874"/>
      <c r="H2418" s="874"/>
      <c r="I2418" s="876"/>
      <c r="J2418" s="255" t="s">
        <v>5103</v>
      </c>
      <c r="K2418" s="874"/>
    </row>
    <row r="2419" spans="1:11" s="269" customFormat="1" x14ac:dyDescent="0.3">
      <c r="A2419" s="936"/>
      <c r="B2419" s="932"/>
      <c r="C2419" s="939"/>
      <c r="D2419" s="44" t="s">
        <v>3120</v>
      </c>
      <c r="E2419" s="44" t="s">
        <v>3120</v>
      </c>
      <c r="F2419" s="44" t="s">
        <v>5068</v>
      </c>
      <c r="G2419" s="44" t="s">
        <v>5069</v>
      </c>
      <c r="H2419" s="44"/>
      <c r="I2419" s="45" t="s">
        <v>5102</v>
      </c>
      <c r="J2419" s="255">
        <v>2019</v>
      </c>
      <c r="K2419" s="44"/>
    </row>
    <row r="2420" spans="1:11" s="269" customFormat="1" ht="11.25" customHeight="1" thickBot="1" x14ac:dyDescent="0.35">
      <c r="A2420" s="937"/>
      <c r="B2420" s="933"/>
      <c r="C2420" s="940"/>
      <c r="D2420" s="48" t="s">
        <v>14</v>
      </c>
      <c r="E2420" s="48" t="s">
        <v>14</v>
      </c>
      <c r="F2420" s="48" t="s">
        <v>14</v>
      </c>
      <c r="G2420" s="48" t="s">
        <v>14</v>
      </c>
      <c r="H2420" s="48" t="s">
        <v>14</v>
      </c>
      <c r="I2420" s="49" t="s">
        <v>14</v>
      </c>
      <c r="J2420" s="256" t="s">
        <v>14</v>
      </c>
      <c r="K2420" s="48"/>
    </row>
    <row r="2421" spans="1:11" x14ac:dyDescent="0.3">
      <c r="A2421" s="248" t="s">
        <v>1512</v>
      </c>
      <c r="B2421" s="31"/>
      <c r="C2421" s="237"/>
      <c r="D2421" s="262">
        <f>SUM(D2422)</f>
        <v>0</v>
      </c>
      <c r="E2421" s="262">
        <f t="shared" ref="E2421:J2421" si="289">SUM(E2422)</f>
        <v>0</v>
      </c>
      <c r="F2421" s="262">
        <f t="shared" si="289"/>
        <v>0</v>
      </c>
      <c r="G2421" s="262">
        <f t="shared" si="289"/>
        <v>0</v>
      </c>
      <c r="H2421" s="262">
        <f t="shared" si="289"/>
        <v>0</v>
      </c>
      <c r="I2421" s="262">
        <f t="shared" si="289"/>
        <v>0</v>
      </c>
      <c r="J2421" s="262">
        <f t="shared" si="289"/>
        <v>0</v>
      </c>
      <c r="K2421" s="249"/>
    </row>
    <row r="2422" spans="1:11" x14ac:dyDescent="0.3">
      <c r="A2422" s="244" t="s">
        <v>4860</v>
      </c>
      <c r="B2422" s="292" t="s">
        <v>4901</v>
      </c>
      <c r="C2422" s="245">
        <v>2000</v>
      </c>
      <c r="D2422" s="258">
        <v>0</v>
      </c>
      <c r="E2422" s="258">
        <v>0</v>
      </c>
      <c r="F2422" s="259">
        <v>0</v>
      </c>
      <c r="G2422" s="259">
        <v>0</v>
      </c>
      <c r="H2422" s="259">
        <f>SUM(E2422:G2422)</f>
        <v>0</v>
      </c>
      <c r="I2422" s="259">
        <v>0</v>
      </c>
      <c r="J2422" s="259">
        <v>0</v>
      </c>
      <c r="K2422" s="247"/>
    </row>
    <row r="2423" spans="1:11" ht="9.75" customHeight="1" x14ac:dyDescent="0.3">
      <c r="A2423" s="237"/>
      <c r="B2423" s="31"/>
      <c r="C2423" s="237"/>
      <c r="D2423" s="328"/>
      <c r="E2423" s="328"/>
      <c r="F2423" s="212"/>
      <c r="G2423" s="212"/>
      <c r="H2423" s="259">
        <v>0</v>
      </c>
      <c r="I2423" s="212"/>
      <c r="J2423" s="212"/>
      <c r="K2423" s="237"/>
    </row>
    <row r="2424" spans="1:11" x14ac:dyDescent="0.3">
      <c r="A2424" s="248" t="s">
        <v>16</v>
      </c>
      <c r="B2424" s="293"/>
      <c r="C2424" s="237"/>
      <c r="D2424" s="262">
        <f>SUM(D2425)</f>
        <v>0</v>
      </c>
      <c r="E2424" s="262">
        <f t="shared" ref="E2424:J2424" si="290">SUM(E2425)</f>
        <v>0</v>
      </c>
      <c r="F2424" s="262">
        <f t="shared" si="290"/>
        <v>0</v>
      </c>
      <c r="G2424" s="262">
        <f t="shared" si="290"/>
        <v>0</v>
      </c>
      <c r="H2424" s="262">
        <f t="shared" si="290"/>
        <v>0</v>
      </c>
      <c r="I2424" s="262">
        <f t="shared" si="290"/>
        <v>0</v>
      </c>
      <c r="J2424" s="262">
        <f t="shared" si="290"/>
        <v>0</v>
      </c>
      <c r="K2424" s="249"/>
    </row>
    <row r="2425" spans="1:11" x14ac:dyDescent="0.3">
      <c r="A2425" s="244" t="s">
        <v>4861</v>
      </c>
      <c r="B2425" s="292" t="s">
        <v>4862</v>
      </c>
      <c r="C2425" s="245">
        <v>2000</v>
      </c>
      <c r="D2425" s="258">
        <v>0</v>
      </c>
      <c r="E2425" s="258">
        <v>0</v>
      </c>
      <c r="F2425" s="259">
        <v>0</v>
      </c>
      <c r="G2425" s="259">
        <v>0</v>
      </c>
      <c r="H2425" s="259">
        <f>SUM(E2425:G2425)</f>
        <v>0</v>
      </c>
      <c r="I2425" s="259">
        <v>0</v>
      </c>
      <c r="J2425" s="259">
        <v>0</v>
      </c>
      <c r="K2425" s="247"/>
    </row>
    <row r="2426" spans="1:11" ht="11.25" customHeight="1" x14ac:dyDescent="0.3">
      <c r="A2426" s="237"/>
      <c r="B2426" s="31"/>
      <c r="C2426" s="237"/>
      <c r="D2426" s="328"/>
      <c r="E2426" s="328"/>
      <c r="F2426" s="212"/>
      <c r="G2426" s="212"/>
      <c r="H2426" s="259">
        <v>0</v>
      </c>
      <c r="I2426" s="212"/>
      <c r="J2426" s="212"/>
      <c r="K2426" s="237"/>
    </row>
    <row r="2427" spans="1:11" x14ac:dyDescent="0.3">
      <c r="A2427" s="248" t="s">
        <v>169</v>
      </c>
      <c r="B2427" s="293"/>
      <c r="C2427" s="237"/>
      <c r="D2427" s="262">
        <f>SUM(D2428)</f>
        <v>0</v>
      </c>
      <c r="E2427" s="262">
        <f t="shared" ref="E2427:J2427" si="291">SUM(E2428)</f>
        <v>0</v>
      </c>
      <c r="F2427" s="262">
        <f t="shared" si="291"/>
        <v>0</v>
      </c>
      <c r="G2427" s="262">
        <f t="shared" si="291"/>
        <v>0</v>
      </c>
      <c r="H2427" s="262">
        <f t="shared" si="291"/>
        <v>0</v>
      </c>
      <c r="I2427" s="262">
        <f t="shared" si="291"/>
        <v>0</v>
      </c>
      <c r="J2427" s="262">
        <f t="shared" si="291"/>
        <v>3220</v>
      </c>
      <c r="K2427" s="249"/>
    </row>
    <row r="2428" spans="1:11" x14ac:dyDescent="0.3">
      <c r="A2428" s="244" t="s">
        <v>4863</v>
      </c>
      <c r="B2428" s="292" t="s">
        <v>4864</v>
      </c>
      <c r="C2428" s="245">
        <v>2000</v>
      </c>
      <c r="D2428" s="258">
        <v>0</v>
      </c>
      <c r="E2428" s="258">
        <v>0</v>
      </c>
      <c r="F2428" s="259">
        <v>0</v>
      </c>
      <c r="G2428" s="259">
        <v>0</v>
      </c>
      <c r="H2428" s="259">
        <f>SUM(E2428:G2428)</f>
        <v>0</v>
      </c>
      <c r="I2428" s="259">
        <v>0</v>
      </c>
      <c r="J2428" s="259">
        <v>3220</v>
      </c>
      <c r="K2428" s="247"/>
    </row>
    <row r="2429" spans="1:11" x14ac:dyDescent="0.3">
      <c r="A2429" s="237"/>
      <c r="B2429" s="31"/>
      <c r="C2429" s="237"/>
      <c r="D2429" s="328"/>
      <c r="E2429" s="328"/>
      <c r="F2429" s="212"/>
      <c r="G2429" s="212"/>
      <c r="H2429" s="259"/>
      <c r="I2429" s="212"/>
      <c r="J2429" s="212"/>
      <c r="K2429" s="237"/>
    </row>
    <row r="2430" spans="1:11" x14ac:dyDescent="0.3">
      <c r="A2430" s="248" t="s">
        <v>2504</v>
      </c>
      <c r="B2430" s="293"/>
      <c r="C2430" s="237"/>
      <c r="D2430" s="262">
        <f>SUM(D2431)</f>
        <v>0</v>
      </c>
      <c r="E2430" s="262">
        <f t="shared" ref="E2430:J2430" si="292">SUM(E2431)</f>
        <v>0</v>
      </c>
      <c r="F2430" s="262">
        <f t="shared" si="292"/>
        <v>0</v>
      </c>
      <c r="G2430" s="262">
        <f t="shared" si="292"/>
        <v>0</v>
      </c>
      <c r="H2430" s="262">
        <f t="shared" si="292"/>
        <v>0</v>
      </c>
      <c r="I2430" s="262">
        <f t="shared" si="292"/>
        <v>8000000</v>
      </c>
      <c r="J2430" s="262">
        <f t="shared" si="292"/>
        <v>0</v>
      </c>
      <c r="K2430" s="249"/>
    </row>
    <row r="2431" spans="1:11" x14ac:dyDescent="0.3">
      <c r="A2431" s="244" t="s">
        <v>4868</v>
      </c>
      <c r="B2431" s="292" t="s">
        <v>4869</v>
      </c>
      <c r="C2431" s="245">
        <v>2000</v>
      </c>
      <c r="D2431" s="258">
        <v>0</v>
      </c>
      <c r="E2431" s="258">
        <v>0</v>
      </c>
      <c r="F2431" s="259">
        <v>0</v>
      </c>
      <c r="G2431" s="259">
        <v>0</v>
      </c>
      <c r="H2431" s="259">
        <f>SUM(E2431:G2431)</f>
        <v>0</v>
      </c>
      <c r="I2431" s="259">
        <v>8000000</v>
      </c>
      <c r="J2431" s="259">
        <v>0</v>
      </c>
      <c r="K2431" s="247"/>
    </row>
    <row r="2432" spans="1:11" x14ac:dyDescent="0.3">
      <c r="A2432" s="237"/>
      <c r="B2432" s="31"/>
      <c r="C2432" s="237"/>
      <c r="D2432" s="328"/>
      <c r="E2432" s="328"/>
      <c r="F2432" s="212"/>
      <c r="G2432" s="212"/>
      <c r="H2432" s="259">
        <v>0</v>
      </c>
      <c r="I2432" s="212"/>
      <c r="J2432" s="212"/>
      <c r="K2432" s="237"/>
    </row>
    <row r="2433" spans="1:11" x14ac:dyDescent="0.3">
      <c r="A2433" s="248" t="s">
        <v>4899</v>
      </c>
      <c r="B2433" s="293"/>
      <c r="C2433" s="237"/>
      <c r="D2433" s="262">
        <f>SUM(D2434:D2436)</f>
        <v>43000000</v>
      </c>
      <c r="E2433" s="262">
        <f t="shared" ref="E2433:J2433" si="293">SUM(E2434:E2436)</f>
        <v>28000000</v>
      </c>
      <c r="F2433" s="262">
        <f t="shared" si="293"/>
        <v>54000000</v>
      </c>
      <c r="G2433" s="262">
        <f t="shared" si="293"/>
        <v>65000000</v>
      </c>
      <c r="H2433" s="262">
        <f t="shared" si="293"/>
        <v>147000000</v>
      </c>
      <c r="I2433" s="262">
        <f t="shared" si="293"/>
        <v>633000000</v>
      </c>
      <c r="J2433" s="262">
        <f t="shared" si="293"/>
        <v>20553671</v>
      </c>
      <c r="K2433" s="243"/>
    </row>
    <row r="2434" spans="1:11" x14ac:dyDescent="0.3">
      <c r="A2434" s="244" t="s">
        <v>4902</v>
      </c>
      <c r="B2434" s="292" t="s">
        <v>4865</v>
      </c>
      <c r="C2434" s="245">
        <v>2000</v>
      </c>
      <c r="D2434" s="258">
        <v>33000000</v>
      </c>
      <c r="E2434" s="258">
        <v>23000000</v>
      </c>
      <c r="F2434" s="259">
        <v>34000000</v>
      </c>
      <c r="G2434" s="259">
        <v>35000000</v>
      </c>
      <c r="H2434" s="259">
        <f t="shared" ref="H2434:H2436" si="294">SUM(E2434:G2434)</f>
        <v>92000000</v>
      </c>
      <c r="I2434" s="259">
        <v>33000000</v>
      </c>
      <c r="J2434" s="259">
        <v>17555567</v>
      </c>
      <c r="K2434" s="246"/>
    </row>
    <row r="2435" spans="1:11" x14ac:dyDescent="0.3">
      <c r="A2435" s="244" t="s">
        <v>4903</v>
      </c>
      <c r="B2435" s="292" t="s">
        <v>4866</v>
      </c>
      <c r="C2435" s="245">
        <v>2000</v>
      </c>
      <c r="D2435" s="258">
        <v>10000000</v>
      </c>
      <c r="E2435" s="258">
        <v>5000000</v>
      </c>
      <c r="F2435" s="259">
        <v>20000000</v>
      </c>
      <c r="G2435" s="259">
        <v>30000000</v>
      </c>
      <c r="H2435" s="259">
        <f t="shared" si="294"/>
        <v>55000000</v>
      </c>
      <c r="I2435" s="259">
        <v>600000000</v>
      </c>
      <c r="J2435" s="259">
        <v>2998104</v>
      </c>
      <c r="K2435" s="246"/>
    </row>
    <row r="2436" spans="1:11" x14ac:dyDescent="0.3">
      <c r="A2436" s="244" t="s">
        <v>4904</v>
      </c>
      <c r="B2436" s="292" t="s">
        <v>4867</v>
      </c>
      <c r="C2436" s="245">
        <v>2000</v>
      </c>
      <c r="D2436" s="258">
        <v>0</v>
      </c>
      <c r="E2436" s="258">
        <v>0</v>
      </c>
      <c r="F2436" s="259">
        <v>0</v>
      </c>
      <c r="G2436" s="259">
        <v>0</v>
      </c>
      <c r="H2436" s="259">
        <f t="shared" si="294"/>
        <v>0</v>
      </c>
      <c r="I2436" s="259">
        <v>0</v>
      </c>
      <c r="J2436" s="259">
        <v>0</v>
      </c>
      <c r="K2436" s="246"/>
    </row>
    <row r="2437" spans="1:11" ht="11.25" customHeight="1" x14ac:dyDescent="0.3">
      <c r="A2437" s="942"/>
      <c r="B2437" s="942"/>
      <c r="C2437" s="237"/>
      <c r="D2437" s="18"/>
      <c r="E2437" s="18"/>
      <c r="F2437" s="212"/>
      <c r="G2437" s="212"/>
      <c r="H2437" s="212"/>
      <c r="I2437" s="212"/>
      <c r="J2437" s="212"/>
      <c r="K2437" s="237"/>
    </row>
    <row r="2438" spans="1:11" x14ac:dyDescent="0.3">
      <c r="A2438" s="248" t="s">
        <v>531</v>
      </c>
      <c r="B2438" s="293"/>
      <c r="C2438" s="237"/>
      <c r="D2438" s="262">
        <f>SUM(D2439)</f>
        <v>0</v>
      </c>
      <c r="E2438" s="262">
        <f t="shared" ref="E2438:J2438" si="295">SUM(E2439)</f>
        <v>0</v>
      </c>
      <c r="F2438" s="262">
        <f t="shared" si="295"/>
        <v>0</v>
      </c>
      <c r="G2438" s="262">
        <f t="shared" si="295"/>
        <v>0</v>
      </c>
      <c r="H2438" s="262">
        <f t="shared" si="295"/>
        <v>0</v>
      </c>
      <c r="I2438" s="262">
        <f t="shared" si="295"/>
        <v>0</v>
      </c>
      <c r="J2438" s="262">
        <f t="shared" si="295"/>
        <v>350</v>
      </c>
      <c r="K2438" s="243"/>
    </row>
    <row r="2439" spans="1:11" x14ac:dyDescent="0.3">
      <c r="A2439" s="244" t="s">
        <v>4870</v>
      </c>
      <c r="B2439" s="292" t="s">
        <v>4871</v>
      </c>
      <c r="C2439" s="245">
        <v>2000</v>
      </c>
      <c r="D2439" s="258">
        <v>0</v>
      </c>
      <c r="E2439" s="258">
        <v>0</v>
      </c>
      <c r="F2439" s="259">
        <v>0</v>
      </c>
      <c r="G2439" s="259">
        <v>0</v>
      </c>
      <c r="H2439" s="259">
        <f>SUM(E2439:G2439)</f>
        <v>0</v>
      </c>
      <c r="I2439" s="259">
        <v>0</v>
      </c>
      <c r="J2439" s="259">
        <v>350</v>
      </c>
      <c r="K2439" s="246"/>
    </row>
    <row r="2440" spans="1:11" ht="11.25" customHeight="1" x14ac:dyDescent="0.3">
      <c r="A2440" s="237"/>
      <c r="B2440" s="31"/>
      <c r="C2440" s="237"/>
      <c r="D2440" s="328"/>
      <c r="E2440" s="328"/>
      <c r="F2440" s="212"/>
      <c r="G2440" s="212"/>
      <c r="H2440" s="259">
        <v>0</v>
      </c>
      <c r="I2440" s="212"/>
      <c r="J2440" s="212"/>
      <c r="K2440" s="237"/>
    </row>
    <row r="2441" spans="1:11" x14ac:dyDescent="0.3">
      <c r="A2441" s="248" t="s">
        <v>2307</v>
      </c>
      <c r="B2441" s="293"/>
      <c r="C2441" s="237"/>
      <c r="D2441" s="262">
        <f>SUM(D2442:D2443)</f>
        <v>0</v>
      </c>
      <c r="E2441" s="262">
        <f t="shared" ref="E2441:J2441" si="296">SUM(E2442:E2443)</f>
        <v>0</v>
      </c>
      <c r="F2441" s="262">
        <f t="shared" si="296"/>
        <v>0</v>
      </c>
      <c r="G2441" s="262">
        <f t="shared" si="296"/>
        <v>0</v>
      </c>
      <c r="H2441" s="262">
        <f t="shared" si="296"/>
        <v>0</v>
      </c>
      <c r="I2441" s="262">
        <f t="shared" si="296"/>
        <v>0</v>
      </c>
      <c r="J2441" s="262">
        <f t="shared" si="296"/>
        <v>61500</v>
      </c>
      <c r="K2441" s="243"/>
    </row>
    <row r="2442" spans="1:11" x14ac:dyDescent="0.3">
      <c r="A2442" s="244" t="s">
        <v>4872</v>
      </c>
      <c r="B2442" s="292" t="s">
        <v>3885</v>
      </c>
      <c r="C2442" s="245">
        <v>3000</v>
      </c>
      <c r="D2442" s="258">
        <v>0</v>
      </c>
      <c r="E2442" s="258">
        <v>0</v>
      </c>
      <c r="F2442" s="259">
        <v>0</v>
      </c>
      <c r="G2442" s="259">
        <v>0</v>
      </c>
      <c r="H2442" s="259">
        <f t="shared" ref="H2442:H2443" si="297">SUM(E2442:G2442)</f>
        <v>0</v>
      </c>
      <c r="I2442" s="259">
        <v>0</v>
      </c>
      <c r="J2442" s="259">
        <v>9000</v>
      </c>
      <c r="K2442" s="246"/>
    </row>
    <row r="2443" spans="1:11" x14ac:dyDescent="0.3">
      <c r="A2443" s="244" t="s">
        <v>4873</v>
      </c>
      <c r="B2443" s="292" t="s">
        <v>3885</v>
      </c>
      <c r="C2443" s="245">
        <v>2000</v>
      </c>
      <c r="D2443" s="258">
        <v>0</v>
      </c>
      <c r="E2443" s="258">
        <v>0</v>
      </c>
      <c r="F2443" s="259">
        <v>0</v>
      </c>
      <c r="G2443" s="259">
        <v>0</v>
      </c>
      <c r="H2443" s="259">
        <f t="shared" si="297"/>
        <v>0</v>
      </c>
      <c r="I2443" s="259">
        <v>0</v>
      </c>
      <c r="J2443" s="259">
        <v>52500</v>
      </c>
      <c r="K2443" s="246"/>
    </row>
    <row r="2444" spans="1:11" ht="12.75" customHeight="1" x14ac:dyDescent="0.3">
      <c r="A2444" s="239"/>
      <c r="B2444" s="31"/>
      <c r="C2444" s="237"/>
      <c r="D2444" s="328"/>
      <c r="E2444" s="328"/>
      <c r="F2444" s="212"/>
      <c r="G2444" s="212"/>
      <c r="H2444" s="259"/>
      <c r="I2444" s="212"/>
      <c r="J2444" s="212"/>
      <c r="K2444" s="237"/>
    </row>
    <row r="2445" spans="1:11" x14ac:dyDescent="0.3">
      <c r="A2445" s="248" t="s">
        <v>2122</v>
      </c>
      <c r="B2445" s="293"/>
      <c r="C2445" s="237"/>
      <c r="D2445" s="262">
        <f>SUM(D2446)</f>
        <v>0</v>
      </c>
      <c r="E2445" s="262">
        <f t="shared" ref="E2445:J2445" si="298">SUM(E2446)</f>
        <v>0</v>
      </c>
      <c r="F2445" s="262">
        <f t="shared" si="298"/>
        <v>0</v>
      </c>
      <c r="G2445" s="262">
        <f t="shared" si="298"/>
        <v>0</v>
      </c>
      <c r="H2445" s="262">
        <f t="shared" si="298"/>
        <v>0</v>
      </c>
      <c r="I2445" s="262">
        <f t="shared" si="298"/>
        <v>40000</v>
      </c>
      <c r="J2445" s="262">
        <f t="shared" si="298"/>
        <v>51400</v>
      </c>
      <c r="K2445" s="243"/>
    </row>
    <row r="2446" spans="1:11" x14ac:dyDescent="0.3">
      <c r="A2446" s="244" t="s">
        <v>4874</v>
      </c>
      <c r="B2446" s="292" t="s">
        <v>4875</v>
      </c>
      <c r="C2446" s="245">
        <v>2000</v>
      </c>
      <c r="D2446" s="258">
        <v>0</v>
      </c>
      <c r="E2446" s="258">
        <v>0</v>
      </c>
      <c r="F2446" s="259">
        <v>0</v>
      </c>
      <c r="G2446" s="259">
        <v>0</v>
      </c>
      <c r="H2446" s="259">
        <f t="shared" ref="H2446" si="299">SUM(E2446:G2446)</f>
        <v>0</v>
      </c>
      <c r="I2446" s="259">
        <v>40000</v>
      </c>
      <c r="J2446" s="259">
        <v>51400</v>
      </c>
      <c r="K2446" s="246"/>
    </row>
    <row r="2447" spans="1:11" ht="9.75" customHeight="1" x14ac:dyDescent="0.3">
      <c r="A2447" s="237"/>
      <c r="B2447" s="31"/>
      <c r="C2447" s="237"/>
      <c r="D2447" s="328"/>
      <c r="E2447" s="328"/>
      <c r="F2447" s="212"/>
      <c r="G2447" s="212"/>
      <c r="H2447" s="259">
        <v>0</v>
      </c>
      <c r="I2447" s="212"/>
      <c r="J2447" s="212"/>
      <c r="K2447" s="237"/>
    </row>
    <row r="2448" spans="1:11" x14ac:dyDescent="0.3">
      <c r="A2448" s="248" t="s">
        <v>2379</v>
      </c>
      <c r="B2448" s="293"/>
      <c r="C2448" s="237"/>
      <c r="D2448" s="262">
        <f>SUM(D2449)</f>
        <v>0</v>
      </c>
      <c r="E2448" s="262">
        <f t="shared" ref="E2448:J2448" si="300">SUM(E2449)</f>
        <v>0</v>
      </c>
      <c r="F2448" s="262">
        <f t="shared" si="300"/>
        <v>0</v>
      </c>
      <c r="G2448" s="262">
        <f t="shared" si="300"/>
        <v>0</v>
      </c>
      <c r="H2448" s="262">
        <f t="shared" si="300"/>
        <v>0</v>
      </c>
      <c r="I2448" s="262">
        <f t="shared" si="300"/>
        <v>0</v>
      </c>
      <c r="J2448" s="262">
        <f t="shared" si="300"/>
        <v>0</v>
      </c>
      <c r="K2448" s="243"/>
    </row>
    <row r="2449" spans="1:11" x14ac:dyDescent="0.3">
      <c r="A2449" s="244" t="s">
        <v>4876</v>
      </c>
      <c r="B2449" s="292" t="s">
        <v>4877</v>
      </c>
      <c r="C2449" s="245">
        <v>2000</v>
      </c>
      <c r="D2449" s="258">
        <v>0</v>
      </c>
      <c r="E2449" s="258">
        <v>0</v>
      </c>
      <c r="F2449" s="259">
        <v>0</v>
      </c>
      <c r="G2449" s="259">
        <v>0</v>
      </c>
      <c r="H2449" s="259">
        <f t="shared" ref="H2449" si="301">SUM(E2449:G2449)</f>
        <v>0</v>
      </c>
      <c r="I2449" s="259">
        <v>0</v>
      </c>
      <c r="J2449" s="259">
        <v>0</v>
      </c>
      <c r="K2449" s="246"/>
    </row>
    <row r="2450" spans="1:11" ht="11.25" customHeight="1" x14ac:dyDescent="0.3">
      <c r="A2450" s="237"/>
      <c r="B2450" s="31"/>
      <c r="C2450" s="237"/>
      <c r="D2450" s="328"/>
      <c r="E2450" s="328"/>
      <c r="F2450" s="212"/>
      <c r="G2450" s="212"/>
      <c r="H2450" s="259"/>
      <c r="I2450" s="212"/>
      <c r="J2450" s="212"/>
      <c r="K2450" s="237"/>
    </row>
    <row r="2451" spans="1:11" x14ac:dyDescent="0.3">
      <c r="A2451" s="248" t="s">
        <v>2820</v>
      </c>
      <c r="B2451" s="293"/>
      <c r="C2451" s="237"/>
      <c r="D2451" s="262">
        <f>SUM(D2452)</f>
        <v>36000000</v>
      </c>
      <c r="E2451" s="262">
        <f t="shared" ref="E2451:J2451" si="302">SUM(E2452)</f>
        <v>36000000</v>
      </c>
      <c r="F2451" s="262">
        <f t="shared" si="302"/>
        <v>37000000</v>
      </c>
      <c r="G2451" s="262">
        <f t="shared" si="302"/>
        <v>38000000</v>
      </c>
      <c r="H2451" s="262">
        <f t="shared" si="302"/>
        <v>111000000</v>
      </c>
      <c r="I2451" s="262">
        <f t="shared" si="302"/>
        <v>14000000</v>
      </c>
      <c r="J2451" s="262">
        <f t="shared" si="302"/>
        <v>0</v>
      </c>
      <c r="K2451" s="243"/>
    </row>
    <row r="2452" spans="1:11" x14ac:dyDescent="0.3">
      <c r="A2452" s="244" t="s">
        <v>4878</v>
      </c>
      <c r="B2452" s="292" t="s">
        <v>4879</v>
      </c>
      <c r="C2452" s="245">
        <v>2000</v>
      </c>
      <c r="D2452" s="258">
        <v>36000000</v>
      </c>
      <c r="E2452" s="258">
        <v>36000000</v>
      </c>
      <c r="F2452" s="259">
        <v>37000000</v>
      </c>
      <c r="G2452" s="259">
        <v>38000000</v>
      </c>
      <c r="H2452" s="259">
        <f t="shared" ref="H2452" si="303">SUM(E2452:G2452)</f>
        <v>111000000</v>
      </c>
      <c r="I2452" s="259">
        <v>14000000</v>
      </c>
      <c r="J2452" s="259">
        <v>0</v>
      </c>
      <c r="K2452" s="246"/>
    </row>
    <row r="2453" spans="1:11" ht="10.5" customHeight="1" x14ac:dyDescent="0.3">
      <c r="A2453" s="237"/>
      <c r="B2453" s="31"/>
      <c r="C2453" s="237"/>
      <c r="D2453" s="328"/>
      <c r="E2453" s="328"/>
      <c r="F2453" s="212"/>
      <c r="G2453" s="212"/>
      <c r="H2453" s="259"/>
      <c r="I2453" s="212"/>
      <c r="J2453" s="212"/>
      <c r="K2453" s="237"/>
    </row>
    <row r="2454" spans="1:11" x14ac:dyDescent="0.3">
      <c r="A2454" s="248" t="s">
        <v>716</v>
      </c>
      <c r="B2454" s="293"/>
      <c r="C2454" s="248"/>
      <c r="D2454" s="262">
        <f>SUM(D2421+D2424+D2427+D2430+D2433+D2438+D2441+D2445+D2448+D2451)</f>
        <v>79000000</v>
      </c>
      <c r="E2454" s="262">
        <f t="shared" ref="E2454:J2454" si="304">SUM(E2421+E2424+E2427+E2430+E2433+E2438+E2441+E2445+E2448+E2451)</f>
        <v>64000000</v>
      </c>
      <c r="F2454" s="262">
        <f t="shared" si="304"/>
        <v>91000000</v>
      </c>
      <c r="G2454" s="262">
        <f t="shared" si="304"/>
        <v>103000000</v>
      </c>
      <c r="H2454" s="262">
        <f t="shared" si="304"/>
        <v>258000000</v>
      </c>
      <c r="I2454" s="262">
        <f t="shared" si="304"/>
        <v>655040000</v>
      </c>
      <c r="J2454" s="262">
        <f t="shared" si="304"/>
        <v>20670141</v>
      </c>
      <c r="K2454" s="243"/>
    </row>
  </sheetData>
  <mergeCells count="613">
    <mergeCell ref="A2263:K2263"/>
    <mergeCell ref="A2264:K2264"/>
    <mergeCell ref="A2265:K2265"/>
    <mergeCell ref="A2266:A2269"/>
    <mergeCell ref="B2266:B2269"/>
    <mergeCell ref="C2266:C2269"/>
    <mergeCell ref="D2266:D2267"/>
    <mergeCell ref="E2266:E2267"/>
    <mergeCell ref="F2266:F2267"/>
    <mergeCell ref="G2266:G2267"/>
    <mergeCell ref="H2266:H2267"/>
    <mergeCell ref="I2266:I2267"/>
    <mergeCell ref="K2266:K2267"/>
    <mergeCell ref="A2188:K2188"/>
    <mergeCell ref="A2189:K2189"/>
    <mergeCell ref="A2190:K2190"/>
    <mergeCell ref="A2191:A2194"/>
    <mergeCell ref="B2191:B2194"/>
    <mergeCell ref="C2191:C2194"/>
    <mergeCell ref="D2191:D2192"/>
    <mergeCell ref="E2191:E2192"/>
    <mergeCell ref="F2191:F2192"/>
    <mergeCell ref="G2191:G2192"/>
    <mergeCell ref="H2191:H2192"/>
    <mergeCell ref="I2191:I2192"/>
    <mergeCell ref="K2191:K2192"/>
    <mergeCell ref="A2150:K2150"/>
    <mergeCell ref="A2151:K2151"/>
    <mergeCell ref="A2152:K2152"/>
    <mergeCell ref="A2153:A2156"/>
    <mergeCell ref="B2153:B2156"/>
    <mergeCell ref="C2153:C2156"/>
    <mergeCell ref="D2153:D2154"/>
    <mergeCell ref="E2153:E2154"/>
    <mergeCell ref="F2153:F2154"/>
    <mergeCell ref="G2153:G2154"/>
    <mergeCell ref="H2153:H2154"/>
    <mergeCell ref="I2153:I2154"/>
    <mergeCell ref="K2153:K2154"/>
    <mergeCell ref="A2113:K2113"/>
    <mergeCell ref="A2114:K2114"/>
    <mergeCell ref="A2115:K2115"/>
    <mergeCell ref="A2116:A2119"/>
    <mergeCell ref="B2116:B2119"/>
    <mergeCell ref="C2116:C2119"/>
    <mergeCell ref="D2116:D2117"/>
    <mergeCell ref="E2116:E2117"/>
    <mergeCell ref="F2116:F2117"/>
    <mergeCell ref="G2116:G2117"/>
    <mergeCell ref="H2116:H2117"/>
    <mergeCell ref="I2116:I2117"/>
    <mergeCell ref="K2116:K2117"/>
    <mergeCell ref="A2078:K2078"/>
    <mergeCell ref="A2079:K2079"/>
    <mergeCell ref="A2080:K2080"/>
    <mergeCell ref="A2081:A2084"/>
    <mergeCell ref="B2081:B2084"/>
    <mergeCell ref="C2081:C2084"/>
    <mergeCell ref="D2081:D2082"/>
    <mergeCell ref="E2081:E2082"/>
    <mergeCell ref="F2081:F2082"/>
    <mergeCell ref="G2081:G2082"/>
    <mergeCell ref="H2081:H2082"/>
    <mergeCell ref="I2081:I2082"/>
    <mergeCell ref="K2081:K2082"/>
    <mergeCell ref="A2003:K2003"/>
    <mergeCell ref="A2004:K2004"/>
    <mergeCell ref="A2005:K2005"/>
    <mergeCell ref="A2006:A2009"/>
    <mergeCell ref="B2006:B2009"/>
    <mergeCell ref="C2006:C2009"/>
    <mergeCell ref="D2006:D2007"/>
    <mergeCell ref="E2006:E2007"/>
    <mergeCell ref="F2006:F2007"/>
    <mergeCell ref="G2006:G2007"/>
    <mergeCell ref="H2006:H2007"/>
    <mergeCell ref="I2006:I2007"/>
    <mergeCell ref="K2006:K2007"/>
    <mergeCell ref="A1965:K1965"/>
    <mergeCell ref="A1966:K1966"/>
    <mergeCell ref="A1967:K1967"/>
    <mergeCell ref="A1968:A1971"/>
    <mergeCell ref="B1968:B1971"/>
    <mergeCell ref="C1968:C1971"/>
    <mergeCell ref="D1968:D1969"/>
    <mergeCell ref="E1968:E1969"/>
    <mergeCell ref="F1968:F1969"/>
    <mergeCell ref="G1968:G1969"/>
    <mergeCell ref="H1968:H1969"/>
    <mergeCell ref="I1968:I1969"/>
    <mergeCell ref="K1968:K1969"/>
    <mergeCell ref="A1929:K1929"/>
    <mergeCell ref="A1930:K1930"/>
    <mergeCell ref="A1931:K1931"/>
    <mergeCell ref="A1932:A1935"/>
    <mergeCell ref="B1932:B1935"/>
    <mergeCell ref="C1932:C1935"/>
    <mergeCell ref="D1932:D1933"/>
    <mergeCell ref="E1932:E1933"/>
    <mergeCell ref="F1932:F1933"/>
    <mergeCell ref="G1932:G1933"/>
    <mergeCell ref="H1932:H1933"/>
    <mergeCell ref="I1932:I1933"/>
    <mergeCell ref="K1932:K1933"/>
    <mergeCell ref="A1891:K1891"/>
    <mergeCell ref="A1892:K1892"/>
    <mergeCell ref="A1893:K1893"/>
    <mergeCell ref="A1894:A1897"/>
    <mergeCell ref="B1894:B1897"/>
    <mergeCell ref="C1894:C1897"/>
    <mergeCell ref="D1894:D1895"/>
    <mergeCell ref="E1894:E1895"/>
    <mergeCell ref="F1894:F1895"/>
    <mergeCell ref="G1894:G1895"/>
    <mergeCell ref="H1894:H1895"/>
    <mergeCell ref="I1894:I1895"/>
    <mergeCell ref="K1894:K1895"/>
    <mergeCell ref="A1817:K1817"/>
    <mergeCell ref="A1818:K1818"/>
    <mergeCell ref="A1819:K1819"/>
    <mergeCell ref="A1820:A1823"/>
    <mergeCell ref="B1820:B1823"/>
    <mergeCell ref="C1820:C1823"/>
    <mergeCell ref="D1820:D1821"/>
    <mergeCell ref="E1820:E1821"/>
    <mergeCell ref="F1820:F1821"/>
    <mergeCell ref="G1820:G1821"/>
    <mergeCell ref="H1820:H1821"/>
    <mergeCell ref="I1820:I1821"/>
    <mergeCell ref="K1820:K1821"/>
    <mergeCell ref="A1747:K1747"/>
    <mergeCell ref="A1748:K1748"/>
    <mergeCell ref="A1749:K1749"/>
    <mergeCell ref="A1750:A1753"/>
    <mergeCell ref="B1750:B1753"/>
    <mergeCell ref="C1750:C1753"/>
    <mergeCell ref="D1750:D1751"/>
    <mergeCell ref="E1750:E1751"/>
    <mergeCell ref="F1750:F1751"/>
    <mergeCell ref="G1750:G1751"/>
    <mergeCell ref="H1750:H1751"/>
    <mergeCell ref="I1750:I1751"/>
    <mergeCell ref="K1750:K1751"/>
    <mergeCell ref="A1710:K1710"/>
    <mergeCell ref="A1711:K1711"/>
    <mergeCell ref="A1712:K1712"/>
    <mergeCell ref="A1713:A1716"/>
    <mergeCell ref="B1713:B1716"/>
    <mergeCell ref="C1713:C1716"/>
    <mergeCell ref="D1713:D1714"/>
    <mergeCell ref="E1713:E1714"/>
    <mergeCell ref="F1713:F1714"/>
    <mergeCell ref="G1713:G1714"/>
    <mergeCell ref="H1713:H1714"/>
    <mergeCell ref="I1713:I1714"/>
    <mergeCell ref="K1713:K1714"/>
    <mergeCell ref="A1672:K1672"/>
    <mergeCell ref="A1673:K1673"/>
    <mergeCell ref="A1674:K1674"/>
    <mergeCell ref="A1675:A1678"/>
    <mergeCell ref="B1675:B1678"/>
    <mergeCell ref="C1675:C1678"/>
    <mergeCell ref="D1675:D1676"/>
    <mergeCell ref="E1675:E1676"/>
    <mergeCell ref="F1675:F1676"/>
    <mergeCell ref="G1675:G1676"/>
    <mergeCell ref="H1675:H1676"/>
    <mergeCell ref="I1675:I1676"/>
    <mergeCell ref="K1675:K1676"/>
    <mergeCell ref="A1633:K1633"/>
    <mergeCell ref="A1634:K1634"/>
    <mergeCell ref="A1635:K1635"/>
    <mergeCell ref="A1636:A1639"/>
    <mergeCell ref="B1636:B1639"/>
    <mergeCell ref="C1636:C1639"/>
    <mergeCell ref="D1636:D1637"/>
    <mergeCell ref="E1636:E1637"/>
    <mergeCell ref="F1636:F1637"/>
    <mergeCell ref="G1636:G1637"/>
    <mergeCell ref="H1636:H1637"/>
    <mergeCell ref="I1636:I1637"/>
    <mergeCell ref="K1636:K1637"/>
    <mergeCell ref="A1596:K1596"/>
    <mergeCell ref="A1597:K1597"/>
    <mergeCell ref="A1598:K1598"/>
    <mergeCell ref="A1599:A1602"/>
    <mergeCell ref="B1599:B1602"/>
    <mergeCell ref="C1599:C1602"/>
    <mergeCell ref="D1599:D1600"/>
    <mergeCell ref="E1599:E1600"/>
    <mergeCell ref="F1599:F1600"/>
    <mergeCell ref="G1599:G1600"/>
    <mergeCell ref="H1599:H1600"/>
    <mergeCell ref="I1599:I1600"/>
    <mergeCell ref="K1599:K1600"/>
    <mergeCell ref="A1560:K1560"/>
    <mergeCell ref="A1561:K1561"/>
    <mergeCell ref="A1562:K1562"/>
    <mergeCell ref="A1563:A1566"/>
    <mergeCell ref="B1563:B1566"/>
    <mergeCell ref="C1563:C1566"/>
    <mergeCell ref="D1563:D1564"/>
    <mergeCell ref="E1563:E1564"/>
    <mergeCell ref="F1563:F1564"/>
    <mergeCell ref="G1563:G1564"/>
    <mergeCell ref="H1563:H1564"/>
    <mergeCell ref="I1563:I1564"/>
    <mergeCell ref="K1563:K1564"/>
    <mergeCell ref="A1527:K1527"/>
    <mergeCell ref="A1528:K1528"/>
    <mergeCell ref="A1529:K1529"/>
    <mergeCell ref="A1530:A1533"/>
    <mergeCell ref="B1530:B1533"/>
    <mergeCell ref="C1530:C1533"/>
    <mergeCell ref="D1530:D1531"/>
    <mergeCell ref="E1530:E1531"/>
    <mergeCell ref="F1530:F1531"/>
    <mergeCell ref="G1530:G1531"/>
    <mergeCell ref="H1530:H1531"/>
    <mergeCell ref="I1530:I1531"/>
    <mergeCell ref="K1530:K1531"/>
    <mergeCell ref="A1489:K1489"/>
    <mergeCell ref="A1490:K1490"/>
    <mergeCell ref="A1491:K1491"/>
    <mergeCell ref="A1492:A1495"/>
    <mergeCell ref="B1492:B1495"/>
    <mergeCell ref="C1492:C1495"/>
    <mergeCell ref="D1492:D1493"/>
    <mergeCell ref="E1492:E1493"/>
    <mergeCell ref="F1492:F1493"/>
    <mergeCell ref="G1492:G1493"/>
    <mergeCell ref="H1492:H1493"/>
    <mergeCell ref="I1492:I1493"/>
    <mergeCell ref="K1492:K1493"/>
    <mergeCell ref="A1458:K1458"/>
    <mergeCell ref="A1459:K1459"/>
    <mergeCell ref="A1460:K1460"/>
    <mergeCell ref="A1461:A1464"/>
    <mergeCell ref="B1461:B1464"/>
    <mergeCell ref="C1461:C1464"/>
    <mergeCell ref="D1461:D1462"/>
    <mergeCell ref="E1461:E1462"/>
    <mergeCell ref="F1461:F1462"/>
    <mergeCell ref="G1461:G1462"/>
    <mergeCell ref="H1461:H1462"/>
    <mergeCell ref="I1461:I1462"/>
    <mergeCell ref="K1461:K1462"/>
    <mergeCell ref="A1422:K1422"/>
    <mergeCell ref="A1423:K1423"/>
    <mergeCell ref="A1424:K1424"/>
    <mergeCell ref="A1425:A1428"/>
    <mergeCell ref="B1425:B1428"/>
    <mergeCell ref="C1425:C1428"/>
    <mergeCell ref="D1425:D1426"/>
    <mergeCell ref="E1425:E1426"/>
    <mergeCell ref="F1425:F1426"/>
    <mergeCell ref="G1425:G1426"/>
    <mergeCell ref="H1425:H1426"/>
    <mergeCell ref="I1425:I1426"/>
    <mergeCell ref="K1425:K1426"/>
    <mergeCell ref="A1385:K1385"/>
    <mergeCell ref="A1386:K1386"/>
    <mergeCell ref="A1387:K1387"/>
    <mergeCell ref="A1388:A1391"/>
    <mergeCell ref="B1388:B1391"/>
    <mergeCell ref="C1388:C1391"/>
    <mergeCell ref="D1388:D1389"/>
    <mergeCell ref="E1388:E1389"/>
    <mergeCell ref="F1388:F1389"/>
    <mergeCell ref="G1388:G1389"/>
    <mergeCell ref="H1388:H1389"/>
    <mergeCell ref="I1388:I1389"/>
    <mergeCell ref="K1388:K1389"/>
    <mergeCell ref="A1348:K1348"/>
    <mergeCell ref="A1349:K1349"/>
    <mergeCell ref="A1350:K1350"/>
    <mergeCell ref="A1351:A1354"/>
    <mergeCell ref="B1351:B1354"/>
    <mergeCell ref="C1351:C1354"/>
    <mergeCell ref="D1351:D1352"/>
    <mergeCell ref="E1351:E1352"/>
    <mergeCell ref="F1351:F1352"/>
    <mergeCell ref="G1351:G1352"/>
    <mergeCell ref="H1351:H1352"/>
    <mergeCell ref="I1351:I1352"/>
    <mergeCell ref="K1351:K1352"/>
    <mergeCell ref="A1311:K1311"/>
    <mergeCell ref="A1312:K1312"/>
    <mergeCell ref="A1313:K1313"/>
    <mergeCell ref="A1314:A1317"/>
    <mergeCell ref="B1314:B1317"/>
    <mergeCell ref="C1314:C1317"/>
    <mergeCell ref="D1314:D1315"/>
    <mergeCell ref="E1314:E1315"/>
    <mergeCell ref="F1314:F1315"/>
    <mergeCell ref="G1314:G1315"/>
    <mergeCell ref="H1314:H1315"/>
    <mergeCell ref="I1314:I1315"/>
    <mergeCell ref="K1314:K1315"/>
    <mergeCell ref="A1275:K1275"/>
    <mergeCell ref="A1276:K1276"/>
    <mergeCell ref="A1277:K1277"/>
    <mergeCell ref="A1278:A1281"/>
    <mergeCell ref="B1278:B1281"/>
    <mergeCell ref="C1278:C1281"/>
    <mergeCell ref="D1278:D1279"/>
    <mergeCell ref="E1278:E1279"/>
    <mergeCell ref="F1278:F1279"/>
    <mergeCell ref="G1278:G1279"/>
    <mergeCell ref="H1278:H1279"/>
    <mergeCell ref="I1278:I1279"/>
    <mergeCell ref="K1278:K1279"/>
    <mergeCell ref="A1237:K1237"/>
    <mergeCell ref="A1238:K1238"/>
    <mergeCell ref="A1239:K1239"/>
    <mergeCell ref="A1240:A1243"/>
    <mergeCell ref="B1240:B1243"/>
    <mergeCell ref="C1240:C1243"/>
    <mergeCell ref="D1240:D1241"/>
    <mergeCell ref="E1240:E1241"/>
    <mergeCell ref="F1240:F1241"/>
    <mergeCell ref="G1240:G1241"/>
    <mergeCell ref="H1240:H1241"/>
    <mergeCell ref="I1240:I1241"/>
    <mergeCell ref="K1240:K1241"/>
    <mergeCell ref="A1200:K1200"/>
    <mergeCell ref="A1201:K1201"/>
    <mergeCell ref="A1202:K1202"/>
    <mergeCell ref="A1203:A1206"/>
    <mergeCell ref="B1203:B1206"/>
    <mergeCell ref="C1203:C1206"/>
    <mergeCell ref="D1203:D1204"/>
    <mergeCell ref="E1203:E1204"/>
    <mergeCell ref="F1203:F1204"/>
    <mergeCell ref="G1203:G1204"/>
    <mergeCell ref="H1203:H1204"/>
    <mergeCell ref="I1203:I1204"/>
    <mergeCell ref="K1203:K1204"/>
    <mergeCell ref="A1164:K1164"/>
    <mergeCell ref="A1165:K1165"/>
    <mergeCell ref="A1166:K1166"/>
    <mergeCell ref="A1167:A1170"/>
    <mergeCell ref="B1167:B1170"/>
    <mergeCell ref="C1167:C1170"/>
    <mergeCell ref="D1167:D1168"/>
    <mergeCell ref="E1167:E1168"/>
    <mergeCell ref="F1167:F1168"/>
    <mergeCell ref="G1167:G1168"/>
    <mergeCell ref="H1167:H1168"/>
    <mergeCell ref="I1167:I1168"/>
    <mergeCell ref="K1167:K1168"/>
    <mergeCell ref="A1127:K1127"/>
    <mergeCell ref="A1128:K1128"/>
    <mergeCell ref="A1129:K1129"/>
    <mergeCell ref="A1130:A1133"/>
    <mergeCell ref="B1130:B1133"/>
    <mergeCell ref="C1130:C1133"/>
    <mergeCell ref="D1130:D1131"/>
    <mergeCell ref="E1130:E1131"/>
    <mergeCell ref="F1130:F1131"/>
    <mergeCell ref="G1130:G1131"/>
    <mergeCell ref="H1130:H1131"/>
    <mergeCell ref="I1130:I1131"/>
    <mergeCell ref="K1130:K1131"/>
    <mergeCell ref="A1089:K1089"/>
    <mergeCell ref="A1090:K1090"/>
    <mergeCell ref="A1091:K1091"/>
    <mergeCell ref="A1092:A1095"/>
    <mergeCell ref="B1092:B1095"/>
    <mergeCell ref="C1092:C1095"/>
    <mergeCell ref="D1092:D1093"/>
    <mergeCell ref="E1092:E1093"/>
    <mergeCell ref="F1092:F1093"/>
    <mergeCell ref="G1092:G1093"/>
    <mergeCell ref="H1092:H1093"/>
    <mergeCell ref="I1092:I1093"/>
    <mergeCell ref="K1092:K1093"/>
    <mergeCell ref="A1052:K1052"/>
    <mergeCell ref="A1053:K1053"/>
    <mergeCell ref="A1054:K1054"/>
    <mergeCell ref="A1055:A1058"/>
    <mergeCell ref="B1055:B1058"/>
    <mergeCell ref="C1055:C1058"/>
    <mergeCell ref="D1055:D1056"/>
    <mergeCell ref="E1055:E1056"/>
    <mergeCell ref="F1055:F1056"/>
    <mergeCell ref="G1055:G1056"/>
    <mergeCell ref="H1055:H1056"/>
    <mergeCell ref="I1055:I1056"/>
    <mergeCell ref="K1055:K1056"/>
    <mergeCell ref="A1019:K1019"/>
    <mergeCell ref="A1020:A1023"/>
    <mergeCell ref="B1020:B1023"/>
    <mergeCell ref="C1020:C1023"/>
    <mergeCell ref="D1020:D1021"/>
    <mergeCell ref="E1020:E1021"/>
    <mergeCell ref="F1020:F1021"/>
    <mergeCell ref="G1020:G1021"/>
    <mergeCell ref="H1020:H1021"/>
    <mergeCell ref="I1020:I1021"/>
    <mergeCell ref="K1020:K1021"/>
    <mergeCell ref="D950:D951"/>
    <mergeCell ref="E950:E951"/>
    <mergeCell ref="F950:F951"/>
    <mergeCell ref="G950:G951"/>
    <mergeCell ref="H950:H951"/>
    <mergeCell ref="I950:I951"/>
    <mergeCell ref="K950:K951"/>
    <mergeCell ref="A1017:K1017"/>
    <mergeCell ref="A1018:K1018"/>
    <mergeCell ref="A872:K872"/>
    <mergeCell ref="A873:K873"/>
    <mergeCell ref="A874:K874"/>
    <mergeCell ref="A875:A878"/>
    <mergeCell ref="B875:B878"/>
    <mergeCell ref="C875:C878"/>
    <mergeCell ref="D875:D876"/>
    <mergeCell ref="E875:E876"/>
    <mergeCell ref="F875:F876"/>
    <mergeCell ref="G875:G876"/>
    <mergeCell ref="H875:H876"/>
    <mergeCell ref="I875:I876"/>
    <mergeCell ref="K875:K876"/>
    <mergeCell ref="H2417:H2418"/>
    <mergeCell ref="I2417:I2418"/>
    <mergeCell ref="K2417:K2418"/>
    <mergeCell ref="A2377:K2377"/>
    <mergeCell ref="A2378:K2378"/>
    <mergeCell ref="A2379:K2379"/>
    <mergeCell ref="A2380:A2383"/>
    <mergeCell ref="B2380:B2383"/>
    <mergeCell ref="C2380:C2383"/>
    <mergeCell ref="D2380:D2381"/>
    <mergeCell ref="E2380:E2381"/>
    <mergeCell ref="F2380:F2381"/>
    <mergeCell ref="G2380:G2381"/>
    <mergeCell ref="H2380:H2381"/>
    <mergeCell ref="I2380:I2381"/>
    <mergeCell ref="K2380:K2381"/>
    <mergeCell ref="A2363:K2363"/>
    <mergeCell ref="A2364:K2364"/>
    <mergeCell ref="A2365:K2365"/>
    <mergeCell ref="A2366:A2369"/>
    <mergeCell ref="B2366:B2369"/>
    <mergeCell ref="C2366:C2369"/>
    <mergeCell ref="D2366:D2367"/>
    <mergeCell ref="E2366:E2367"/>
    <mergeCell ref="F2366:F2367"/>
    <mergeCell ref="G2366:G2367"/>
    <mergeCell ref="H2366:H2367"/>
    <mergeCell ref="I2366:I2367"/>
    <mergeCell ref="K2366:K2367"/>
    <mergeCell ref="A2340:K2340"/>
    <mergeCell ref="A2341:K2341"/>
    <mergeCell ref="A2342:K2342"/>
    <mergeCell ref="A2343:A2346"/>
    <mergeCell ref="B2343:B2346"/>
    <mergeCell ref="C2343:C2346"/>
    <mergeCell ref="D2343:D2344"/>
    <mergeCell ref="E2343:E2344"/>
    <mergeCell ref="F2343:F2344"/>
    <mergeCell ref="G2343:G2344"/>
    <mergeCell ref="H2343:H2344"/>
    <mergeCell ref="I2343:I2344"/>
    <mergeCell ref="K2343:K2344"/>
    <mergeCell ref="A2042:K2042"/>
    <mergeCell ref="A2043:K2043"/>
    <mergeCell ref="A2044:K2044"/>
    <mergeCell ref="A2045:A2048"/>
    <mergeCell ref="B2045:B2048"/>
    <mergeCell ref="C2045:C2048"/>
    <mergeCell ref="D2045:D2046"/>
    <mergeCell ref="E2045:E2046"/>
    <mergeCell ref="F2045:F2046"/>
    <mergeCell ref="G2045:G2046"/>
    <mergeCell ref="H2045:H2046"/>
    <mergeCell ref="I2045:I2046"/>
    <mergeCell ref="K2045:K2046"/>
    <mergeCell ref="G913:G914"/>
    <mergeCell ref="H913:H914"/>
    <mergeCell ref="I913:I914"/>
    <mergeCell ref="K913:K914"/>
    <mergeCell ref="A912:K912"/>
    <mergeCell ref="A1780:K1780"/>
    <mergeCell ref="A1781:K1781"/>
    <mergeCell ref="A1782:K1782"/>
    <mergeCell ref="A1783:A1786"/>
    <mergeCell ref="B1783:B1786"/>
    <mergeCell ref="C1783:C1786"/>
    <mergeCell ref="D1783:D1784"/>
    <mergeCell ref="E1783:E1784"/>
    <mergeCell ref="F1783:F1784"/>
    <mergeCell ref="G1783:G1784"/>
    <mergeCell ref="H1783:H1784"/>
    <mergeCell ref="I1783:I1784"/>
    <mergeCell ref="K1783:K1784"/>
    <mergeCell ref="A947:K947"/>
    <mergeCell ref="A948:K948"/>
    <mergeCell ref="A949:K949"/>
    <mergeCell ref="A950:A953"/>
    <mergeCell ref="B950:B953"/>
    <mergeCell ref="C950:C953"/>
    <mergeCell ref="A2437:B2437"/>
    <mergeCell ref="A2403:K2403"/>
    <mergeCell ref="A2404:K2404"/>
    <mergeCell ref="A2405:K2405"/>
    <mergeCell ref="A2406:A2409"/>
    <mergeCell ref="B2406:B2409"/>
    <mergeCell ref="C2406:C2409"/>
    <mergeCell ref="D2406:D2407"/>
    <mergeCell ref="E2406:E2407"/>
    <mergeCell ref="F2406:F2407"/>
    <mergeCell ref="G2406:G2407"/>
    <mergeCell ref="H2406:H2407"/>
    <mergeCell ref="I2406:I2407"/>
    <mergeCell ref="K2406:K2407"/>
    <mergeCell ref="A2414:K2414"/>
    <mergeCell ref="A2415:K2415"/>
    <mergeCell ref="A2416:K2416"/>
    <mergeCell ref="A2417:A2420"/>
    <mergeCell ref="B2417:B2420"/>
    <mergeCell ref="C2417:C2420"/>
    <mergeCell ref="D2417:D2418"/>
    <mergeCell ref="E2417:E2418"/>
    <mergeCell ref="F2417:F2418"/>
    <mergeCell ref="G2417:G2418"/>
    <mergeCell ref="A2302:K2302"/>
    <mergeCell ref="A2303:K2303"/>
    <mergeCell ref="A2304:K2304"/>
    <mergeCell ref="A2305:A2308"/>
    <mergeCell ref="B2305:B2308"/>
    <mergeCell ref="C2305:C2308"/>
    <mergeCell ref="D2305:D2306"/>
    <mergeCell ref="E2305:E2306"/>
    <mergeCell ref="F2305:F2306"/>
    <mergeCell ref="G2305:G2306"/>
    <mergeCell ref="H2305:H2306"/>
    <mergeCell ref="I2305:I2306"/>
    <mergeCell ref="K2305:K2306"/>
    <mergeCell ref="A2226:K2226"/>
    <mergeCell ref="A2227:K2227"/>
    <mergeCell ref="A2228:K2228"/>
    <mergeCell ref="A2229:A2232"/>
    <mergeCell ref="B2229:B2232"/>
    <mergeCell ref="C2229:C2232"/>
    <mergeCell ref="D2229:D2230"/>
    <mergeCell ref="E2229:E2230"/>
    <mergeCell ref="F2229:F2230"/>
    <mergeCell ref="G2229:G2230"/>
    <mergeCell ref="H2229:H2230"/>
    <mergeCell ref="I2229:I2230"/>
    <mergeCell ref="K2229:K2230"/>
    <mergeCell ref="A1854:K1854"/>
    <mergeCell ref="A1855:K1855"/>
    <mergeCell ref="A1856:K1856"/>
    <mergeCell ref="A1857:A1860"/>
    <mergeCell ref="B1857:B1860"/>
    <mergeCell ref="C1857:C1860"/>
    <mergeCell ref="D1857:D1858"/>
    <mergeCell ref="E1857:E1858"/>
    <mergeCell ref="F1857:F1858"/>
    <mergeCell ref="G1857:G1858"/>
    <mergeCell ref="H1857:H1858"/>
    <mergeCell ref="I1857:I1858"/>
    <mergeCell ref="K1857:K1858"/>
    <mergeCell ref="H802:H803"/>
    <mergeCell ref="K802:K803"/>
    <mergeCell ref="I802:I803"/>
    <mergeCell ref="B987:B990"/>
    <mergeCell ref="A987:A990"/>
    <mergeCell ref="A984:K984"/>
    <mergeCell ref="A985:K985"/>
    <mergeCell ref="A986:K986"/>
    <mergeCell ref="C987:C990"/>
    <mergeCell ref="D987:D988"/>
    <mergeCell ref="E987:E988"/>
    <mergeCell ref="F987:F988"/>
    <mergeCell ref="G987:G988"/>
    <mergeCell ref="H987:H988"/>
    <mergeCell ref="I987:I988"/>
    <mergeCell ref="K987:K988"/>
    <mergeCell ref="A910:K910"/>
    <mergeCell ref="A911:K911"/>
    <mergeCell ref="A913:A916"/>
    <mergeCell ref="B913:B916"/>
    <mergeCell ref="C913:C916"/>
    <mergeCell ref="D913:D914"/>
    <mergeCell ref="E913:E914"/>
    <mergeCell ref="F913:F914"/>
    <mergeCell ref="A799:K799"/>
    <mergeCell ref="A800:K800"/>
    <mergeCell ref="A801:K801"/>
    <mergeCell ref="A837:K837"/>
    <mergeCell ref="A838:K838"/>
    <mergeCell ref="B802:B805"/>
    <mergeCell ref="A892:K892"/>
    <mergeCell ref="A839:A842"/>
    <mergeCell ref="B839:B842"/>
    <mergeCell ref="C839:C842"/>
    <mergeCell ref="D839:D840"/>
    <mergeCell ref="E839:E840"/>
    <mergeCell ref="F839:F840"/>
    <mergeCell ref="G839:G840"/>
    <mergeCell ref="H839:H840"/>
    <mergeCell ref="I839:I840"/>
    <mergeCell ref="K839:K840"/>
    <mergeCell ref="A836:K836"/>
    <mergeCell ref="D802:D803"/>
    <mergeCell ref="E802:E803"/>
    <mergeCell ref="C802:C805"/>
    <mergeCell ref="A802:A805"/>
    <mergeCell ref="F802:F803"/>
    <mergeCell ref="G802:G803"/>
  </mergeCells>
  <pageMargins left="1.57" right="0.16" top="0.35" bottom="0.36" header="0.23" footer="0.17"/>
  <pageSetup paperSize="5" orientation="landscape" r:id="rId1"/>
  <headerFooter>
    <oddFooter>Page &amp;P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12</vt:i4>
      </vt:variant>
    </vt:vector>
  </HeadingPairs>
  <TitlesOfParts>
    <vt:vector size="12" baseType="lpstr">
      <vt:lpstr>T1 Summary REVISED</vt:lpstr>
      <vt:lpstr>Budget Size</vt:lpstr>
      <vt:lpstr>Budget Sum</vt:lpstr>
      <vt:lpstr>Rev Sum</vt:lpstr>
      <vt:lpstr>Rev Sum MDAs</vt:lpstr>
      <vt:lpstr>Cap Receipts</vt:lpstr>
      <vt:lpstr>Rec Sum MDAs</vt:lpstr>
      <vt:lpstr>Cap Sum MDAs</vt:lpstr>
      <vt:lpstr>Rec Rev Detailed</vt:lpstr>
      <vt:lpstr>Rec Exp Detailed</vt:lpstr>
      <vt:lpstr>Cap Exp Detailed</vt:lpstr>
      <vt:lpstr>COVID-19</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AMAKA SYS</dc:creator>
  <cp:lastModifiedBy>DAVID UGWUNTA</cp:lastModifiedBy>
  <cp:lastPrinted>2020-07-31T06:37:14Z</cp:lastPrinted>
  <dcterms:created xsi:type="dcterms:W3CDTF">2020-04-24T11:17:20Z</dcterms:created>
  <dcterms:modified xsi:type="dcterms:W3CDTF">2020-10-31T11:38:51Z</dcterms:modified>
</cp:coreProperties>
</file>